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13_ncr:1_{D7916757-C1BE-4FF7-9783-3311C7E9A1E4}" xr6:coauthVersionLast="47" xr6:coauthVersionMax="47" xr10:uidLastSave="{00000000-0000-0000-0000-000000000000}"/>
  <bookViews>
    <workbookView xWindow="-120" yWindow="-120" windowWidth="29040" windowHeight="15840" tabRatio="691" activeTab="3" xr2:uid="{00000000-000D-0000-FFFF-FFFF00000000}"/>
  </bookViews>
  <sheets>
    <sheet name="Реестр" sheetId="7" r:id="rId1"/>
    <sheet name="Перечень" sheetId="15" r:id="rId2"/>
    <sheet name="Рес обесп" sheetId="1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13" r:id="rId8"/>
    <sheet name="Планируемые показат_бонусы" sheetId="10" r:id="rId9"/>
  </sheets>
  <definedNames>
    <definedName name="_xlnm._FilterDatabase" localSheetId="5" hidden="1">Зачет!$A$17:$WWK$22</definedName>
    <definedName name="_xlnm._FilterDatabase" localSheetId="1" hidden="1">Перечень!$A$1504:$DG$1595</definedName>
    <definedName name="_xlnm._FilterDatabase" localSheetId="7" hidden="1">Перечень_бонусы!$A$12:$T$89</definedName>
    <definedName name="_xlnm._FilterDatabase" localSheetId="3" hidden="1">'Плановые показатели'!$A$9:$K$218</definedName>
    <definedName name="_xlnm._FilterDatabase" localSheetId="0" hidden="1">Реестр!$A$21:$WXZ$1596</definedName>
    <definedName name="_xlnm._FilterDatabase" localSheetId="6" hidden="1">Реестр_бонусы!$A$9:$AN$248</definedName>
    <definedName name="_xlnm._FilterDatabase" localSheetId="4" hidden="1">'Спец.счета КП 2020-2022'!$A$6:$AC$1321</definedName>
    <definedName name="_xlnm.Print_Area" localSheetId="5">Зачет!$A$1:$AC$22</definedName>
    <definedName name="_xlnm.Print_Area" localSheetId="1">Перечень!$B$1:$CB$1641</definedName>
    <definedName name="_xlnm.Print_Area" localSheetId="0">Реестр!$A$1:$AH$1596</definedName>
    <definedName name="_xlnm.Print_Area" localSheetId="2">'Рес обесп'!$A$1:$C$53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29" i="7" l="1"/>
  <c r="B1027" i="7"/>
  <c r="B1025" i="7"/>
  <c r="B1024" i="7"/>
  <c r="B1023" i="7"/>
  <c r="B1021" i="7"/>
  <c r="B1020" i="7"/>
  <c r="B1019" i="7"/>
  <c r="B1018" i="7"/>
  <c r="B1017" i="7"/>
  <c r="B1016" i="7"/>
  <c r="B1014" i="7"/>
  <c r="B1012" i="7"/>
  <c r="B1010" i="7"/>
  <c r="B1008" i="7"/>
  <c r="B1007" i="7"/>
  <c r="B1006" i="7"/>
  <c r="B1005" i="7"/>
  <c r="B1004" i="7"/>
  <c r="B1002" i="7"/>
  <c r="B1000" i="7"/>
  <c r="B998" i="7"/>
  <c r="B996" i="7"/>
  <c r="B994" i="7"/>
  <c r="B993" i="7"/>
  <c r="B992" i="7"/>
  <c r="B990" i="7"/>
  <c r="B989" i="7"/>
  <c r="B988" i="7"/>
  <c r="B987" i="7"/>
  <c r="B986" i="7"/>
  <c r="B985" i="7"/>
  <c r="B984" i="7"/>
  <c r="B982" i="7"/>
  <c r="B981" i="7"/>
  <c r="B980" i="7"/>
  <c r="B979" i="7"/>
  <c r="B977" i="7"/>
  <c r="B976" i="7"/>
  <c r="B975" i="7"/>
  <c r="B973" i="7"/>
  <c r="B971" i="7"/>
  <c r="B970" i="7"/>
  <c r="B968" i="7"/>
  <c r="B966" i="7"/>
  <c r="B964" i="7"/>
  <c r="B962" i="7"/>
  <c r="B960" i="7"/>
  <c r="B959" i="7"/>
  <c r="B958" i="7"/>
  <c r="B956" i="7"/>
  <c r="B954" i="7"/>
  <c r="B953" i="7"/>
  <c r="B951" i="7"/>
  <c r="B950" i="7"/>
  <c r="B949" i="7"/>
  <c r="B948" i="7"/>
  <c r="B947" i="7"/>
  <c r="B946" i="7"/>
  <c r="B944" i="7"/>
  <c r="B942" i="7"/>
  <c r="B941" i="7"/>
  <c r="B940" i="7"/>
  <c r="B938" i="7"/>
  <c r="B937" i="7"/>
  <c r="B936" i="7"/>
  <c r="B935" i="7"/>
  <c r="B934" i="7"/>
  <c r="B932" i="7"/>
  <c r="B931" i="7"/>
  <c r="B930" i="7"/>
  <c r="B928" i="7"/>
  <c r="B926" i="7"/>
  <c r="B924" i="7"/>
  <c r="B922" i="7"/>
  <c r="B921" i="7"/>
  <c r="B920" i="7"/>
  <c r="B918" i="7"/>
  <c r="B916" i="7"/>
  <c r="B915" i="7"/>
  <c r="B914" i="7"/>
  <c r="B912" i="7"/>
  <c r="B911" i="7"/>
  <c r="B910" i="7"/>
  <c r="B909" i="7"/>
  <c r="B908" i="7"/>
  <c r="B907" i="7"/>
  <c r="B906" i="7"/>
  <c r="B905" i="7"/>
  <c r="B903" i="7"/>
  <c r="B902" i="7"/>
  <c r="B900" i="7"/>
  <c r="B899" i="7"/>
  <c r="B897" i="7"/>
  <c r="B895" i="7"/>
  <c r="B894" i="7"/>
  <c r="B893" i="7"/>
  <c r="B891" i="7"/>
  <c r="B890" i="7"/>
  <c r="B888" i="7"/>
  <c r="B887" i="7"/>
  <c r="B886" i="7"/>
  <c r="B885" i="7"/>
  <c r="B884" i="7"/>
  <c r="B883" i="7"/>
  <c r="B882" i="7"/>
  <c r="B881" i="7"/>
  <c r="B880" i="7"/>
  <c r="B879" i="7"/>
  <c r="B878" i="7"/>
  <c r="B876" i="7"/>
  <c r="B875" i="7"/>
  <c r="B873" i="7"/>
  <c r="B871" i="7"/>
  <c r="B869" i="7"/>
  <c r="B867" i="7"/>
  <c r="B865" i="7"/>
  <c r="B863" i="7"/>
  <c r="B861" i="7"/>
  <c r="B860" i="7"/>
  <c r="B858" i="7"/>
  <c r="B857" i="7"/>
  <c r="B856" i="7"/>
  <c r="B855" i="7"/>
  <c r="B854" i="7"/>
  <c r="B853" i="7"/>
  <c r="B851" i="7"/>
  <c r="B850" i="7"/>
  <c r="B849" i="7"/>
  <c r="B848" i="7"/>
  <c r="B847" i="7"/>
  <c r="B846" i="7"/>
  <c r="B845" i="7"/>
  <c r="B844" i="7"/>
  <c r="B843" i="7"/>
  <c r="B842" i="7"/>
  <c r="B841" i="7"/>
  <c r="B840" i="7"/>
  <c r="B839" i="7"/>
  <c r="B837" i="7"/>
  <c r="B835" i="7"/>
  <c r="B833" i="7"/>
  <c r="B832" i="7"/>
  <c r="B830" i="7"/>
  <c r="B828" i="7"/>
  <c r="B827" i="7"/>
  <c r="B826" i="7"/>
  <c r="B825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2" i="7"/>
  <c r="B801" i="7"/>
  <c r="B800" i="7"/>
  <c r="B799" i="7"/>
  <c r="B798" i="7"/>
  <c r="B797" i="7"/>
  <c r="B796" i="7"/>
  <c r="B795" i="7"/>
  <c r="B794" i="7"/>
  <c r="B793" i="7"/>
  <c r="B792" i="7"/>
  <c r="B791" i="7"/>
  <c r="B790" i="7"/>
  <c r="B789" i="7"/>
  <c r="B787" i="7"/>
  <c r="B786" i="7"/>
  <c r="B785" i="7"/>
  <c r="B784" i="7"/>
  <c r="B783" i="7"/>
  <c r="B782" i="7"/>
  <c r="B781" i="7"/>
  <c r="B780" i="7"/>
  <c r="B779" i="7"/>
  <c r="B778" i="7"/>
  <c r="B777" i="7"/>
  <c r="B776" i="7"/>
  <c r="B775" i="7"/>
  <c r="B774" i="7"/>
  <c r="B773" i="7"/>
  <c r="B771" i="7"/>
  <c r="B770" i="7"/>
  <c r="B769" i="7"/>
  <c r="B768" i="7"/>
  <c r="B767" i="7"/>
  <c r="B766" i="7"/>
  <c r="B765" i="7"/>
  <c r="B764" i="7"/>
  <c r="B763" i="7"/>
  <c r="B762" i="7"/>
  <c r="B761" i="7"/>
  <c r="B760" i="7"/>
  <c r="B759" i="7"/>
  <c r="B758" i="7"/>
  <c r="B757" i="7"/>
  <c r="B756" i="7"/>
  <c r="B755" i="7"/>
  <c r="B754" i="7"/>
  <c r="B753" i="7"/>
  <c r="B752" i="7"/>
  <c r="B751" i="7"/>
  <c r="B750" i="7"/>
  <c r="B749" i="7"/>
  <c r="B748" i="7"/>
  <c r="B747" i="7"/>
  <c r="B746" i="7"/>
  <c r="B745" i="7"/>
  <c r="B744" i="7"/>
  <c r="B743" i="7"/>
  <c r="B742" i="7"/>
  <c r="B741" i="7"/>
  <c r="B740" i="7"/>
  <c r="B739" i="7"/>
  <c r="B738" i="7"/>
  <c r="B737" i="7"/>
  <c r="B736" i="7"/>
  <c r="B735" i="7"/>
  <c r="B734" i="7"/>
  <c r="B733" i="7"/>
  <c r="B732" i="7"/>
  <c r="B731" i="7"/>
  <c r="B730" i="7"/>
  <c r="B729" i="7"/>
  <c r="B728" i="7"/>
  <c r="B727" i="7"/>
  <c r="B726" i="7"/>
  <c r="B725" i="7"/>
  <c r="B724" i="7"/>
  <c r="B723" i="7"/>
  <c r="B722" i="7"/>
  <c r="B721" i="7"/>
  <c r="B720" i="7"/>
  <c r="B719" i="7"/>
  <c r="B718" i="7"/>
  <c r="B716" i="7"/>
  <c r="B715" i="7"/>
  <c r="B714" i="7"/>
  <c r="B713" i="7"/>
  <c r="B712" i="7"/>
  <c r="B711" i="7"/>
  <c r="B710" i="7"/>
  <c r="B709" i="7"/>
  <c r="B708" i="7"/>
  <c r="B707" i="7"/>
  <c r="B706" i="7"/>
  <c r="B705" i="7"/>
  <c r="B704" i="7"/>
  <c r="B703" i="7"/>
  <c r="B702" i="7"/>
  <c r="B701" i="7"/>
  <c r="B700" i="7"/>
  <c r="B699" i="7"/>
  <c r="B698" i="7"/>
  <c r="B697" i="7"/>
  <c r="B696" i="7"/>
  <c r="B695" i="7"/>
  <c r="B694" i="7"/>
  <c r="B693" i="7"/>
  <c r="B692" i="7"/>
  <c r="B691" i="7"/>
  <c r="B690" i="7"/>
  <c r="B689" i="7"/>
  <c r="B688" i="7"/>
  <c r="B687" i="7"/>
  <c r="B686" i="7"/>
  <c r="B685" i="7"/>
  <c r="B684" i="7"/>
  <c r="B683" i="7"/>
  <c r="B682" i="7"/>
  <c r="B681" i="7"/>
  <c r="B680" i="7"/>
  <c r="B679" i="7"/>
  <c r="B678" i="7"/>
  <c r="B677" i="7"/>
  <c r="B676" i="7"/>
  <c r="B675" i="7"/>
  <c r="B674" i="7"/>
  <c r="B672" i="7"/>
  <c r="B671" i="7"/>
  <c r="B670" i="7"/>
  <c r="B669" i="7"/>
  <c r="B668" i="7"/>
  <c r="B667" i="7"/>
  <c r="B666" i="7"/>
  <c r="B665" i="7"/>
  <c r="B664" i="7"/>
  <c r="B663" i="7"/>
  <c r="B662" i="7"/>
  <c r="B661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8" i="7"/>
  <c r="B647" i="7"/>
  <c r="B645" i="7"/>
  <c r="B644" i="7"/>
  <c r="B643" i="7"/>
  <c r="B642" i="7"/>
  <c r="B641" i="7"/>
  <c r="B640" i="7"/>
  <c r="B639" i="7"/>
  <c r="B638" i="7"/>
  <c r="B637" i="7"/>
  <c r="B636" i="7"/>
  <c r="B635" i="7"/>
  <c r="B634" i="7"/>
  <c r="B633" i="7"/>
  <c r="B632" i="7"/>
  <c r="B631" i="7"/>
  <c r="B630" i="7"/>
  <c r="B629" i="7"/>
  <c r="B628" i="7"/>
  <c r="B627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6" i="7"/>
  <c r="B565" i="7"/>
  <c r="B564" i="7"/>
  <c r="B563" i="7"/>
  <c r="B562" i="7"/>
  <c r="B561" i="7"/>
  <c r="B560" i="7"/>
  <c r="B559" i="7"/>
  <c r="B558" i="7"/>
  <c r="F240" i="5"/>
  <c r="E240" i="5"/>
  <c r="D240" i="5"/>
  <c r="C240" i="5"/>
  <c r="C228" i="5" s="1"/>
  <c r="E233" i="5"/>
  <c r="E229" i="5"/>
  <c r="F228" i="5"/>
  <c r="E228" i="5"/>
  <c r="D228" i="5"/>
  <c r="E222" i="5"/>
  <c r="E221" i="5"/>
  <c r="D221" i="5"/>
  <c r="C221" i="5"/>
  <c r="E216" i="5"/>
  <c r="D216" i="5"/>
  <c r="D215" i="5" s="1"/>
  <c r="C216" i="5"/>
  <c r="E215" i="5"/>
  <c r="C215" i="5"/>
  <c r="F146" i="5"/>
  <c r="E146" i="5"/>
  <c r="D146" i="5"/>
  <c r="C146" i="5"/>
  <c r="F79" i="5"/>
  <c r="E79" i="5"/>
  <c r="D79" i="5"/>
  <c r="C79" i="5"/>
  <c r="C10" i="5" s="1"/>
  <c r="E11" i="5"/>
  <c r="F10" i="5"/>
  <c r="E10" i="5"/>
  <c r="D10" i="5"/>
  <c r="B1565" i="7"/>
  <c r="B1564" i="7"/>
  <c r="B1563" i="7"/>
  <c r="B1562" i="7"/>
  <c r="B1561" i="7"/>
  <c r="B1560" i="7"/>
  <c r="B1558" i="7"/>
  <c r="B1557" i="7"/>
  <c r="B1556" i="7"/>
  <c r="B1555" i="7"/>
  <c r="B1553" i="7"/>
  <c r="B1552" i="7"/>
  <c r="B1551" i="7"/>
  <c r="B1550" i="7"/>
  <c r="B1549" i="7"/>
  <c r="B1548" i="7"/>
  <c r="B1547" i="7"/>
  <c r="B1546" i="7"/>
  <c r="B1545" i="7"/>
  <c r="B1544" i="7"/>
  <c r="B1543" i="7"/>
  <c r="B1542" i="7"/>
  <c r="B1541" i="7"/>
  <c r="B1540" i="7"/>
  <c r="B1539" i="7"/>
  <c r="B1538" i="7"/>
  <c r="B1537" i="7"/>
  <c r="B1536" i="7"/>
  <c r="B1535" i="7"/>
  <c r="B1534" i="7"/>
  <c r="B1533" i="7"/>
  <c r="B1532" i="7"/>
  <c r="B1531" i="7"/>
  <c r="B1530" i="7"/>
  <c r="B1529" i="7"/>
  <c r="B1528" i="7"/>
  <c r="B1527" i="7"/>
  <c r="B1526" i="7"/>
  <c r="B1525" i="7"/>
  <c r="B1524" i="7"/>
  <c r="B1523" i="7"/>
  <c r="B1522" i="7"/>
  <c r="B1521" i="7"/>
  <c r="B1519" i="7"/>
  <c r="B1518" i="7"/>
  <c r="B1517" i="7"/>
  <c r="B1516" i="7"/>
  <c r="B1515" i="7"/>
  <c r="B1514" i="7"/>
  <c r="B1513" i="7"/>
  <c r="B1512" i="7"/>
  <c r="B1511" i="7"/>
  <c r="B1510" i="7"/>
  <c r="B1509" i="7"/>
  <c r="B1508" i="7"/>
  <c r="B1507" i="7"/>
  <c r="B1506" i="7"/>
  <c r="B1554" i="15"/>
  <c r="B1521" i="15"/>
  <c r="B1522" i="15"/>
  <c r="B1523" i="15"/>
  <c r="B1524" i="15"/>
  <c r="B1525" i="15"/>
  <c r="B1526" i="15"/>
  <c r="B1527" i="15"/>
  <c r="B1528" i="15"/>
  <c r="B1529" i="15"/>
  <c r="B1530" i="15"/>
  <c r="B1531" i="15"/>
  <c r="B1532" i="15"/>
  <c r="B1533" i="15"/>
  <c r="B1534" i="15"/>
  <c r="B1535" i="15"/>
  <c r="B1536" i="15"/>
  <c r="B1537" i="15"/>
  <c r="B1538" i="15"/>
  <c r="B1539" i="15"/>
  <c r="B1540" i="15"/>
  <c r="B1541" i="15"/>
  <c r="B1542" i="15"/>
  <c r="B1543" i="15"/>
  <c r="B1544" i="15"/>
  <c r="B1545" i="15"/>
  <c r="B1546" i="15"/>
  <c r="B1547" i="15"/>
  <c r="B1548" i="15"/>
  <c r="B1549" i="15"/>
  <c r="B1550" i="15"/>
  <c r="B1551" i="15"/>
  <c r="B1552" i="15"/>
  <c r="B1520" i="15"/>
  <c r="B1506" i="15"/>
  <c r="B1507" i="15"/>
  <c r="B1508" i="15"/>
  <c r="B1509" i="15"/>
  <c r="B1510" i="15"/>
  <c r="B1511" i="15"/>
  <c r="B1512" i="15"/>
  <c r="B1513" i="15"/>
  <c r="B1514" i="15"/>
  <c r="B1515" i="15"/>
  <c r="B1516" i="15"/>
  <c r="B1517" i="15"/>
  <c r="B1518" i="15"/>
  <c r="B1505" i="15"/>
  <c r="T1595" i="15"/>
  <c r="T1594" i="15" s="1"/>
  <c r="T1593" i="15" s="1"/>
  <c r="S1595" i="15"/>
  <c r="S1594" i="15" s="1"/>
  <c r="S1593" i="15" s="1"/>
  <c r="U1594" i="15"/>
  <c r="U1593" i="15" s="1"/>
  <c r="R1594" i="15"/>
  <c r="Q1594" i="15"/>
  <c r="Q1593" i="15" s="1"/>
  <c r="Q1587" i="15" s="1"/>
  <c r="Q1585" i="15" s="1"/>
  <c r="P1594" i="15"/>
  <c r="P1593" i="15" s="1"/>
  <c r="P1566" i="15" s="1"/>
  <c r="L1594" i="15"/>
  <c r="L1593" i="15" s="1"/>
  <c r="K1594" i="15"/>
  <c r="J1594" i="15"/>
  <c r="I1594" i="15"/>
  <c r="I1593" i="15" s="1"/>
  <c r="R1593" i="15"/>
  <c r="R1587" i="15" s="1"/>
  <c r="R1585" i="15" s="1"/>
  <c r="R1583" i="15" s="1"/>
  <c r="R1581" i="15" s="1"/>
  <c r="K1593" i="15"/>
  <c r="J1593" i="15"/>
  <c r="T1592" i="15"/>
  <c r="S1592" i="15"/>
  <c r="T1591" i="15"/>
  <c r="S1591" i="15"/>
  <c r="T1590" i="15"/>
  <c r="S1590" i="15"/>
  <c r="U1589" i="15"/>
  <c r="R1589" i="15"/>
  <c r="Q1589" i="15"/>
  <c r="L1589" i="15"/>
  <c r="K1589" i="15"/>
  <c r="J1589" i="15"/>
  <c r="I1589" i="15"/>
  <c r="T1589" i="15" s="1"/>
  <c r="T1588" i="15"/>
  <c r="S1588" i="15"/>
  <c r="S1587" i="15" s="1"/>
  <c r="U1587" i="15"/>
  <c r="L1587" i="15"/>
  <c r="K1587" i="15"/>
  <c r="J1587" i="15"/>
  <c r="I1587" i="15"/>
  <c r="T1586" i="15"/>
  <c r="S1586" i="15"/>
  <c r="S1585" i="15" s="1"/>
  <c r="U1585" i="15"/>
  <c r="L1585" i="15"/>
  <c r="K1585" i="15"/>
  <c r="J1585" i="15"/>
  <c r="I1585" i="15"/>
  <c r="T1585" i="15" s="1"/>
  <c r="T1584" i="15"/>
  <c r="S1584" i="15"/>
  <c r="S1583" i="15" s="1"/>
  <c r="K1584" i="15"/>
  <c r="K1583" i="15" s="1"/>
  <c r="U1583" i="15"/>
  <c r="L1583" i="15"/>
  <c r="J1583" i="15"/>
  <c r="I1583" i="15"/>
  <c r="T1583" i="15" s="1"/>
  <c r="T1582" i="15"/>
  <c r="S1582" i="15"/>
  <c r="K1582" i="15"/>
  <c r="K1581" i="15" s="1"/>
  <c r="U1581" i="15"/>
  <c r="S1581" i="15"/>
  <c r="L1581" i="15"/>
  <c r="J1581" i="15"/>
  <c r="I1581" i="15"/>
  <c r="T1581" i="15" s="1"/>
  <c r="T1580" i="15"/>
  <c r="S1580" i="15"/>
  <c r="K1580" i="15"/>
  <c r="T1579" i="15"/>
  <c r="S1579" i="15"/>
  <c r="K1579" i="15"/>
  <c r="T1578" i="15"/>
  <c r="S1578" i="15"/>
  <c r="K1578" i="15"/>
  <c r="U1577" i="15"/>
  <c r="R1577" i="15"/>
  <c r="R1576" i="15" s="1"/>
  <c r="Q1577" i="15"/>
  <c r="L1577" i="15"/>
  <c r="J1577" i="15"/>
  <c r="I1577" i="15"/>
  <c r="T1577" i="15" s="1"/>
  <c r="T1575" i="15"/>
  <c r="S1575" i="15"/>
  <c r="S1574" i="15" s="1"/>
  <c r="U1574" i="15"/>
  <c r="R1574" i="15"/>
  <c r="Q1574" i="15"/>
  <c r="L1574" i="15"/>
  <c r="K1574" i="15"/>
  <c r="J1574" i="15"/>
  <c r="I1574" i="15"/>
  <c r="T1574" i="15" s="1"/>
  <c r="T1573" i="15"/>
  <c r="S1573" i="15"/>
  <c r="U1572" i="15"/>
  <c r="S1572" i="15"/>
  <c r="R1572" i="15"/>
  <c r="Q1572" i="15"/>
  <c r="L1572" i="15"/>
  <c r="K1572" i="15"/>
  <c r="K1567" i="15" s="1"/>
  <c r="J1572" i="15"/>
  <c r="I1572" i="15"/>
  <c r="T1572" i="15" s="1"/>
  <c r="T1571" i="15"/>
  <c r="S1571" i="15"/>
  <c r="T1570" i="15"/>
  <c r="S1570" i="15"/>
  <c r="T1569" i="15"/>
  <c r="S1569" i="15"/>
  <c r="S1568" i="15" s="1"/>
  <c r="S1567" i="15" s="1"/>
  <c r="U1568" i="15"/>
  <c r="R1568" i="15"/>
  <c r="Q1568" i="15"/>
  <c r="L1568" i="15"/>
  <c r="L1567" i="15" s="1"/>
  <c r="K1568" i="15"/>
  <c r="J1568" i="15"/>
  <c r="I1568" i="15"/>
  <c r="T1568" i="15" s="1"/>
  <c r="Q1567" i="15"/>
  <c r="T1564" i="15"/>
  <c r="S1564" i="15"/>
  <c r="B1564" i="15"/>
  <c r="T1563" i="15"/>
  <c r="S1563" i="15"/>
  <c r="B1563" i="15"/>
  <c r="T1562" i="15"/>
  <c r="S1562" i="15"/>
  <c r="B1562" i="15"/>
  <c r="T1561" i="15"/>
  <c r="S1561" i="15"/>
  <c r="B1561" i="15"/>
  <c r="T1560" i="15"/>
  <c r="S1560" i="15"/>
  <c r="B1560" i="15"/>
  <c r="T1559" i="15"/>
  <c r="S1559" i="15"/>
  <c r="B1559" i="15"/>
  <c r="U1558" i="15"/>
  <c r="R1558" i="15"/>
  <c r="Q1558" i="15"/>
  <c r="L1558" i="15"/>
  <c r="K1558" i="15"/>
  <c r="J1558" i="15"/>
  <c r="I1558" i="15"/>
  <c r="T1558" i="15" s="1"/>
  <c r="T1557" i="15"/>
  <c r="S1557" i="15"/>
  <c r="B1557" i="15"/>
  <c r="T1556" i="15"/>
  <c r="S1556" i="15"/>
  <c r="B1556" i="15"/>
  <c r="T1555" i="15"/>
  <c r="S1555" i="15"/>
  <c r="B1555" i="15"/>
  <c r="T1554" i="15"/>
  <c r="S1554" i="15"/>
  <c r="U1553" i="15"/>
  <c r="R1553" i="15"/>
  <c r="Q1553" i="15"/>
  <c r="L1553" i="15"/>
  <c r="K1553" i="15"/>
  <c r="J1553" i="15"/>
  <c r="I1553" i="15"/>
  <c r="T1553" i="15" s="1"/>
  <c r="T1552" i="15"/>
  <c r="S1552" i="15"/>
  <c r="T1551" i="15"/>
  <c r="S1551" i="15"/>
  <c r="T1550" i="15"/>
  <c r="S1550" i="15"/>
  <c r="T1549" i="15"/>
  <c r="S1549" i="15"/>
  <c r="T1548" i="15"/>
  <c r="S1548" i="15"/>
  <c r="T1547" i="15"/>
  <c r="S1547" i="15"/>
  <c r="T1546" i="15"/>
  <c r="S1546" i="15"/>
  <c r="T1545" i="15"/>
  <c r="S1545" i="15"/>
  <c r="T1544" i="15"/>
  <c r="S1544" i="15"/>
  <c r="T1543" i="15"/>
  <c r="S1543" i="15"/>
  <c r="T1542" i="15"/>
  <c r="S1542" i="15"/>
  <c r="T1541" i="15"/>
  <c r="S1541" i="15"/>
  <c r="T1540" i="15"/>
  <c r="S1540" i="15"/>
  <c r="T1539" i="15"/>
  <c r="S1539" i="15"/>
  <c r="T1538" i="15"/>
  <c r="S1538" i="15"/>
  <c r="T1537" i="15"/>
  <c r="S1537" i="15"/>
  <c r="T1536" i="15"/>
  <c r="S1536" i="15"/>
  <c r="T1535" i="15"/>
  <c r="S1535" i="15"/>
  <c r="T1534" i="15"/>
  <c r="S1534" i="15"/>
  <c r="T1533" i="15"/>
  <c r="S1533" i="15"/>
  <c r="T1532" i="15"/>
  <c r="S1532" i="15"/>
  <c r="T1531" i="15"/>
  <c r="S1531" i="15"/>
  <c r="T1530" i="15"/>
  <c r="S1530" i="15"/>
  <c r="T1529" i="15"/>
  <c r="S1529" i="15"/>
  <c r="T1528" i="15"/>
  <c r="S1528" i="15"/>
  <c r="T1527" i="15"/>
  <c r="S1527" i="15"/>
  <c r="T1526" i="15"/>
  <c r="S1526" i="15"/>
  <c r="T1525" i="15"/>
  <c r="S1525" i="15"/>
  <c r="T1524" i="15"/>
  <c r="S1524" i="15"/>
  <c r="T1523" i="15"/>
  <c r="S1523" i="15"/>
  <c r="T1522" i="15"/>
  <c r="S1522" i="15"/>
  <c r="T1521" i="15"/>
  <c r="S1521" i="15"/>
  <c r="T1520" i="15"/>
  <c r="S1520" i="15"/>
  <c r="U1519" i="15"/>
  <c r="R1519" i="15"/>
  <c r="Q1519" i="15"/>
  <c r="L1519" i="15"/>
  <c r="K1519" i="15"/>
  <c r="J1519" i="15"/>
  <c r="I1519" i="15"/>
  <c r="T1519" i="15" s="1"/>
  <c r="T1518" i="15"/>
  <c r="S1518" i="15"/>
  <c r="T1517" i="15"/>
  <c r="S1517" i="15"/>
  <c r="T1516" i="15"/>
  <c r="S1516" i="15"/>
  <c r="T1515" i="15"/>
  <c r="S1515" i="15"/>
  <c r="T1514" i="15"/>
  <c r="S1514" i="15"/>
  <c r="T1513" i="15"/>
  <c r="S1513" i="15"/>
  <c r="T1512" i="15"/>
  <c r="S1512" i="15"/>
  <c r="T1511" i="15"/>
  <c r="S1511" i="15"/>
  <c r="T1510" i="15"/>
  <c r="S1510" i="15"/>
  <c r="T1509" i="15"/>
  <c r="S1509" i="15"/>
  <c r="T1508" i="15"/>
  <c r="S1508" i="15"/>
  <c r="T1507" i="15"/>
  <c r="S1507" i="15"/>
  <c r="T1506" i="15"/>
  <c r="S1506" i="15"/>
  <c r="T1505" i="15"/>
  <c r="S1505" i="15"/>
  <c r="U1504" i="15"/>
  <c r="R1504" i="15"/>
  <c r="Q1504" i="15"/>
  <c r="L1504" i="15"/>
  <c r="L1503" i="15" s="1"/>
  <c r="L1502" i="15" s="1"/>
  <c r="K1504" i="15"/>
  <c r="J1504" i="15"/>
  <c r="I1504" i="15"/>
  <c r="T1504" i="15" s="1"/>
  <c r="U1503" i="15"/>
  <c r="U1502" i="15" s="1"/>
  <c r="T1500" i="15"/>
  <c r="U1499" i="15"/>
  <c r="T1499" i="15"/>
  <c r="S1499" i="15"/>
  <c r="R1499" i="15"/>
  <c r="Q1499" i="15"/>
  <c r="L1499" i="15"/>
  <c r="K1499" i="15"/>
  <c r="J1499" i="15"/>
  <c r="I1499" i="15"/>
  <c r="T1498" i="15"/>
  <c r="U1497" i="15"/>
  <c r="T1497" i="15"/>
  <c r="S1497" i="15"/>
  <c r="R1497" i="15"/>
  <c r="Q1497" i="15"/>
  <c r="L1497" i="15"/>
  <c r="K1497" i="15"/>
  <c r="J1497" i="15"/>
  <c r="I1497" i="15"/>
  <c r="T1496" i="15"/>
  <c r="U1495" i="15"/>
  <c r="T1495" i="15"/>
  <c r="S1495" i="15"/>
  <c r="R1495" i="15"/>
  <c r="R1494" i="15" s="1"/>
  <c r="R1493" i="15" s="1"/>
  <c r="Q1495" i="15"/>
  <c r="L1495" i="15"/>
  <c r="L1494" i="15" s="1"/>
  <c r="L1493" i="15" s="1"/>
  <c r="K1495" i="15"/>
  <c r="J1495" i="15"/>
  <c r="J1494" i="15" s="1"/>
  <c r="J1493" i="15" s="1"/>
  <c r="I1495" i="15"/>
  <c r="U1494" i="15"/>
  <c r="U1493" i="15" s="1"/>
  <c r="S1494" i="15"/>
  <c r="S1493" i="15" s="1"/>
  <c r="Q1494" i="15"/>
  <c r="Q1493" i="15" s="1"/>
  <c r="K1494" i="15"/>
  <c r="K1493" i="15" s="1"/>
  <c r="I1494" i="15"/>
  <c r="T1494" i="15" s="1"/>
  <c r="D1596" i="7"/>
  <c r="AE1595" i="7"/>
  <c r="AD1595" i="7"/>
  <c r="AC1595" i="7"/>
  <c r="AB1595" i="7"/>
  <c r="AA1595" i="7"/>
  <c r="Z1595" i="7"/>
  <c r="Y1595" i="7"/>
  <c r="Y1594" i="7" s="1"/>
  <c r="X1595" i="7"/>
  <c r="X1594" i="7" s="1"/>
  <c r="W1595" i="7"/>
  <c r="W1594" i="7" s="1"/>
  <c r="V1595" i="7"/>
  <c r="V1594" i="7" s="1"/>
  <c r="U1595" i="7"/>
  <c r="U1594" i="7" s="1"/>
  <c r="T1595" i="7"/>
  <c r="S1595" i="7"/>
  <c r="S1594" i="7" s="1"/>
  <c r="R1595" i="7"/>
  <c r="R1594" i="7" s="1"/>
  <c r="Q1595" i="7"/>
  <c r="Q1594" i="7" s="1"/>
  <c r="P1595" i="7"/>
  <c r="P1594" i="7" s="1"/>
  <c r="O1595" i="7"/>
  <c r="O1594" i="7" s="1"/>
  <c r="N1595" i="7"/>
  <c r="N1594" i="7" s="1"/>
  <c r="M1595" i="7"/>
  <c r="M1594" i="7" s="1"/>
  <c r="L1595" i="7"/>
  <c r="K1595" i="7"/>
  <c r="K1594" i="7" s="1"/>
  <c r="J1595" i="7"/>
  <c r="J1594" i="7" s="1"/>
  <c r="I1595" i="7"/>
  <c r="I1594" i="7" s="1"/>
  <c r="H1595" i="7"/>
  <c r="H1594" i="7" s="1"/>
  <c r="G1595" i="7"/>
  <c r="G1594" i="7" s="1"/>
  <c r="F1595" i="7"/>
  <c r="F1594" i="7" s="1"/>
  <c r="E1595" i="7"/>
  <c r="E1594" i="7" s="1"/>
  <c r="D1595" i="7"/>
  <c r="D1594" i="7" s="1"/>
  <c r="AE1594" i="7"/>
  <c r="AD1594" i="7"/>
  <c r="AC1594" i="7"/>
  <c r="AB1594" i="7"/>
  <c r="AA1594" i="7"/>
  <c r="Z1594" i="7"/>
  <c r="T1594" i="7"/>
  <c r="L1594" i="7"/>
  <c r="D1593" i="7"/>
  <c r="D1592" i="7"/>
  <c r="D1591" i="7"/>
  <c r="AE1590" i="7"/>
  <c r="AD1590" i="7"/>
  <c r="AC1590" i="7"/>
  <c r="AB1590" i="7"/>
  <c r="AA1590" i="7"/>
  <c r="Z1590" i="7"/>
  <c r="Y1590" i="7"/>
  <c r="X1590" i="7"/>
  <c r="W1590" i="7"/>
  <c r="V1590" i="7"/>
  <c r="U1590" i="7"/>
  <c r="T1590" i="7"/>
  <c r="S1590" i="7"/>
  <c r="R1590" i="7"/>
  <c r="Q1590" i="7"/>
  <c r="P1590" i="7"/>
  <c r="O1590" i="7"/>
  <c r="N1590" i="7"/>
  <c r="M1590" i="7"/>
  <c r="L1590" i="7"/>
  <c r="K1590" i="7"/>
  <c r="J1590" i="7"/>
  <c r="I1590" i="7"/>
  <c r="H1590" i="7"/>
  <c r="G1590" i="7"/>
  <c r="F1590" i="7"/>
  <c r="E1590" i="7"/>
  <c r="D1589" i="7"/>
  <c r="D1588" i="7" s="1"/>
  <c r="AE1588" i="7"/>
  <c r="AD1588" i="7"/>
  <c r="AC1588" i="7"/>
  <c r="AB1588" i="7"/>
  <c r="AA1588" i="7"/>
  <c r="Z1588" i="7"/>
  <c r="Y1588" i="7"/>
  <c r="X1588" i="7"/>
  <c r="W1588" i="7"/>
  <c r="V1588" i="7"/>
  <c r="U1588" i="7"/>
  <c r="T1588" i="7"/>
  <c r="S1588" i="7"/>
  <c r="R1588" i="7"/>
  <c r="Q1588" i="7"/>
  <c r="P1588" i="7"/>
  <c r="O1588" i="7"/>
  <c r="N1588" i="7"/>
  <c r="M1588" i="7"/>
  <c r="L1588" i="7"/>
  <c r="K1588" i="7"/>
  <c r="J1588" i="7"/>
  <c r="I1588" i="7"/>
  <c r="H1588" i="7"/>
  <c r="G1588" i="7"/>
  <c r="F1588" i="7"/>
  <c r="E1588" i="7"/>
  <c r="D1587" i="7"/>
  <c r="AE1586" i="7"/>
  <c r="AD1586" i="7"/>
  <c r="AC1586" i="7"/>
  <c r="AB1586" i="7"/>
  <c r="AA1586" i="7"/>
  <c r="Z1586" i="7"/>
  <c r="Y1586" i="7"/>
  <c r="X1586" i="7"/>
  <c r="W1586" i="7"/>
  <c r="V1586" i="7"/>
  <c r="U1586" i="7"/>
  <c r="T1586" i="7"/>
  <c r="S1586" i="7"/>
  <c r="R1586" i="7"/>
  <c r="Q1586" i="7"/>
  <c r="P1586" i="7"/>
  <c r="O1586" i="7"/>
  <c r="N1586" i="7"/>
  <c r="M1586" i="7"/>
  <c r="L1586" i="7"/>
  <c r="K1586" i="7"/>
  <c r="J1586" i="7"/>
  <c r="I1586" i="7"/>
  <c r="H1586" i="7"/>
  <c r="G1586" i="7"/>
  <c r="F1586" i="7"/>
  <c r="E1586" i="7"/>
  <c r="D1586" i="7"/>
  <c r="D1585" i="7"/>
  <c r="D1584" i="7" s="1"/>
  <c r="AE1584" i="7"/>
  <c r="AD1584" i="7"/>
  <c r="AC1584" i="7"/>
  <c r="AB1584" i="7"/>
  <c r="AA1584" i="7"/>
  <c r="Z1584" i="7"/>
  <c r="Y1584" i="7"/>
  <c r="X1584" i="7"/>
  <c r="W1584" i="7"/>
  <c r="V1584" i="7"/>
  <c r="U1584" i="7"/>
  <c r="T1584" i="7"/>
  <c r="S1584" i="7"/>
  <c r="R1584" i="7"/>
  <c r="Q1584" i="7"/>
  <c r="P1584" i="7"/>
  <c r="O1584" i="7"/>
  <c r="N1584" i="7"/>
  <c r="M1584" i="7"/>
  <c r="L1584" i="7"/>
  <c r="K1584" i="7"/>
  <c r="J1584" i="7"/>
  <c r="I1584" i="7"/>
  <c r="H1584" i="7"/>
  <c r="G1584" i="7"/>
  <c r="F1584" i="7"/>
  <c r="E1584" i="7"/>
  <c r="D1583" i="7"/>
  <c r="AE1582" i="7"/>
  <c r="AD1582" i="7"/>
  <c r="AC1582" i="7"/>
  <c r="AB1582" i="7"/>
  <c r="AA1582" i="7"/>
  <c r="Z1582" i="7"/>
  <c r="Y1582" i="7"/>
  <c r="X1582" i="7"/>
  <c r="W1582" i="7"/>
  <c r="V1582" i="7"/>
  <c r="U1582" i="7"/>
  <c r="T1582" i="7"/>
  <c r="S1582" i="7"/>
  <c r="R1582" i="7"/>
  <c r="Q1582" i="7"/>
  <c r="P1582" i="7"/>
  <c r="O1582" i="7"/>
  <c r="N1582" i="7"/>
  <c r="M1582" i="7"/>
  <c r="L1582" i="7"/>
  <c r="K1582" i="7"/>
  <c r="J1582" i="7"/>
  <c r="I1582" i="7"/>
  <c r="H1582" i="7"/>
  <c r="G1582" i="7"/>
  <c r="F1582" i="7"/>
  <c r="E1582" i="7"/>
  <c r="D1582" i="7"/>
  <c r="D1581" i="7"/>
  <c r="D1580" i="7"/>
  <c r="D1579" i="7"/>
  <c r="AE1578" i="7"/>
  <c r="AD1578" i="7"/>
  <c r="AC1578" i="7"/>
  <c r="AB1578" i="7"/>
  <c r="AA1578" i="7"/>
  <c r="Z1578" i="7"/>
  <c r="Y1578" i="7"/>
  <c r="X1578" i="7"/>
  <c r="W1578" i="7"/>
  <c r="V1578" i="7"/>
  <c r="U1578" i="7"/>
  <c r="T1578" i="7"/>
  <c r="S1578" i="7"/>
  <c r="R1578" i="7"/>
  <c r="Q1578" i="7"/>
  <c r="P1578" i="7"/>
  <c r="O1578" i="7"/>
  <c r="N1578" i="7"/>
  <c r="M1578" i="7"/>
  <c r="L1578" i="7"/>
  <c r="K1578" i="7"/>
  <c r="J1578" i="7"/>
  <c r="I1578" i="7"/>
  <c r="H1578" i="7"/>
  <c r="G1578" i="7"/>
  <c r="F1578" i="7"/>
  <c r="E1578" i="7"/>
  <c r="D1576" i="7"/>
  <c r="AE1575" i="7"/>
  <c r="AD1575" i="7"/>
  <c r="AC1575" i="7"/>
  <c r="AB1575" i="7"/>
  <c r="AA1575" i="7"/>
  <c r="Z1575" i="7"/>
  <c r="Y1575" i="7"/>
  <c r="X1575" i="7"/>
  <c r="W1575" i="7"/>
  <c r="V1575" i="7"/>
  <c r="U1575" i="7"/>
  <c r="T1575" i="7"/>
  <c r="S1575" i="7"/>
  <c r="R1575" i="7"/>
  <c r="Q1575" i="7"/>
  <c r="P1575" i="7"/>
  <c r="O1575" i="7"/>
  <c r="N1575" i="7"/>
  <c r="M1575" i="7"/>
  <c r="L1575" i="7"/>
  <c r="K1575" i="7"/>
  <c r="J1575" i="7"/>
  <c r="I1575" i="7"/>
  <c r="H1575" i="7"/>
  <c r="G1575" i="7"/>
  <c r="F1575" i="7"/>
  <c r="E1575" i="7"/>
  <c r="D1575" i="7"/>
  <c r="D1574" i="7"/>
  <c r="AE1573" i="7"/>
  <c r="AD1573" i="7"/>
  <c r="AC1573" i="7"/>
  <c r="AB1573" i="7"/>
  <c r="AA1573" i="7"/>
  <c r="Z1573" i="7"/>
  <c r="Y1573" i="7"/>
  <c r="X1573" i="7"/>
  <c r="W1573" i="7"/>
  <c r="V1573" i="7"/>
  <c r="U1573" i="7"/>
  <c r="T1573" i="7"/>
  <c r="S1573" i="7"/>
  <c r="R1573" i="7"/>
  <c r="Q1573" i="7"/>
  <c r="P1573" i="7"/>
  <c r="O1573" i="7"/>
  <c r="N1573" i="7"/>
  <c r="M1573" i="7"/>
  <c r="L1573" i="7"/>
  <c r="K1573" i="7"/>
  <c r="J1573" i="7"/>
  <c r="I1573" i="7"/>
  <c r="H1573" i="7"/>
  <c r="G1573" i="7"/>
  <c r="F1573" i="7"/>
  <c r="E1573" i="7"/>
  <c r="D1573" i="7"/>
  <c r="D1572" i="7"/>
  <c r="D1571" i="7"/>
  <c r="D1570" i="7"/>
  <c r="AE1569" i="7"/>
  <c r="AD1569" i="7"/>
  <c r="AC1569" i="7"/>
  <c r="AB1569" i="7"/>
  <c r="AA1569" i="7"/>
  <c r="Z1569" i="7"/>
  <c r="Y1569" i="7"/>
  <c r="X1569" i="7"/>
  <c r="W1569" i="7"/>
  <c r="V1569" i="7"/>
  <c r="U1569" i="7"/>
  <c r="T1569" i="7"/>
  <c r="S1569" i="7"/>
  <c r="R1569" i="7"/>
  <c r="Q1569" i="7"/>
  <c r="P1569" i="7"/>
  <c r="O1569" i="7"/>
  <c r="N1569" i="7"/>
  <c r="M1569" i="7"/>
  <c r="L1569" i="7"/>
  <c r="K1569" i="7"/>
  <c r="J1569" i="7"/>
  <c r="I1569" i="7"/>
  <c r="H1569" i="7"/>
  <c r="G1569" i="7"/>
  <c r="F1569" i="7"/>
  <c r="E1569" i="7"/>
  <c r="AC1565" i="7"/>
  <c r="L1565" i="7"/>
  <c r="AC1564" i="7"/>
  <c r="D1564" i="7" s="1"/>
  <c r="L1564" i="7"/>
  <c r="AC1563" i="7"/>
  <c r="D1563" i="7" s="1"/>
  <c r="L1563" i="7"/>
  <c r="AC1562" i="7"/>
  <c r="D1562" i="7" s="1"/>
  <c r="AC1561" i="7"/>
  <c r="L1561" i="7"/>
  <c r="AC1560" i="7"/>
  <c r="L1560" i="7"/>
  <c r="AE1559" i="7"/>
  <c r="AD1559" i="7"/>
  <c r="AB1559" i="7"/>
  <c r="AA1559" i="7"/>
  <c r="Z1559" i="7"/>
  <c r="Y1559" i="7"/>
  <c r="X1559" i="7"/>
  <c r="W1559" i="7"/>
  <c r="V1559" i="7"/>
  <c r="U1559" i="7"/>
  <c r="T1559" i="7"/>
  <c r="S1559" i="7"/>
  <c r="R1559" i="7"/>
  <c r="Q1559" i="7"/>
  <c r="P1559" i="7"/>
  <c r="O1559" i="7"/>
  <c r="N1559" i="7"/>
  <c r="M1559" i="7"/>
  <c r="K1559" i="7"/>
  <c r="J1559" i="7"/>
  <c r="I1559" i="7"/>
  <c r="H1559" i="7"/>
  <c r="G1559" i="7"/>
  <c r="F1559" i="7"/>
  <c r="E1559" i="7"/>
  <c r="AC1558" i="7"/>
  <c r="L1558" i="7"/>
  <c r="AC1557" i="7"/>
  <c r="L1557" i="7"/>
  <c r="AC1556" i="7"/>
  <c r="D1556" i="7" s="1"/>
  <c r="AC1555" i="7"/>
  <c r="D1555" i="7" s="1"/>
  <c r="L1555" i="7"/>
  <c r="AE1554" i="7"/>
  <c r="AD1554" i="7"/>
  <c r="AB1554" i="7"/>
  <c r="AA1554" i="7"/>
  <c r="Z1554" i="7"/>
  <c r="Y1554" i="7"/>
  <c r="X1554" i="7"/>
  <c r="W1554" i="7"/>
  <c r="V1554" i="7"/>
  <c r="U1554" i="7"/>
  <c r="T1554" i="7"/>
  <c r="S1554" i="7"/>
  <c r="R1554" i="7"/>
  <c r="Q1554" i="7"/>
  <c r="P1554" i="7"/>
  <c r="O1554" i="7"/>
  <c r="N1554" i="7"/>
  <c r="M1554" i="7"/>
  <c r="K1554" i="7"/>
  <c r="J1554" i="7"/>
  <c r="I1554" i="7"/>
  <c r="H1554" i="7"/>
  <c r="G1554" i="7"/>
  <c r="F1554" i="7"/>
  <c r="E1554" i="7"/>
  <c r="AC1553" i="7"/>
  <c r="D1553" i="7" s="1"/>
  <c r="AC1552" i="7"/>
  <c r="D1552" i="7" s="1"/>
  <c r="AC1551" i="7"/>
  <c r="D1551" i="7" s="1"/>
  <c r="AC1550" i="7"/>
  <c r="D1550" i="7" s="1"/>
  <c r="AC1549" i="7"/>
  <c r="D1549" i="7" s="1"/>
  <c r="AC1548" i="7"/>
  <c r="D1548" i="7" s="1"/>
  <c r="AC1547" i="7"/>
  <c r="D1547" i="7" s="1"/>
  <c r="AC1546" i="7"/>
  <c r="D1546" i="7" s="1"/>
  <c r="AC1545" i="7"/>
  <c r="D1545" i="7" s="1"/>
  <c r="AC1544" i="7"/>
  <c r="D1544" i="7" s="1"/>
  <c r="AC1543" i="7"/>
  <c r="D1543" i="7" s="1"/>
  <c r="AC1542" i="7"/>
  <c r="D1542" i="7" s="1"/>
  <c r="AC1541" i="7"/>
  <c r="D1541" i="7" s="1"/>
  <c r="AC1540" i="7"/>
  <c r="D1540" i="7" s="1"/>
  <c r="AC1539" i="7"/>
  <c r="D1539" i="7" s="1"/>
  <c r="AC1538" i="7"/>
  <c r="D1538" i="7" s="1"/>
  <c r="AC1537" i="7"/>
  <c r="D1537" i="7" s="1"/>
  <c r="AC1536" i="7"/>
  <c r="D1536" i="7" s="1"/>
  <c r="AC1535" i="7"/>
  <c r="D1535" i="7" s="1"/>
  <c r="AC1534" i="7"/>
  <c r="D1534" i="7" s="1"/>
  <c r="AC1533" i="7"/>
  <c r="D1533" i="7" s="1"/>
  <c r="AC1532" i="7"/>
  <c r="D1532" i="7" s="1"/>
  <c r="AC1531" i="7"/>
  <c r="D1531" i="7" s="1"/>
  <c r="AC1530" i="7"/>
  <c r="D1530" i="7" s="1"/>
  <c r="AC1529" i="7"/>
  <c r="D1529" i="7" s="1"/>
  <c r="AC1528" i="7"/>
  <c r="D1528" i="7" s="1"/>
  <c r="AC1527" i="7"/>
  <c r="D1527" i="7" s="1"/>
  <c r="AC1526" i="7"/>
  <c r="D1526" i="7" s="1"/>
  <c r="AC1525" i="7"/>
  <c r="D1525" i="7" s="1"/>
  <c r="AC1524" i="7"/>
  <c r="D1524" i="7" s="1"/>
  <c r="AC1523" i="7"/>
  <c r="L1523" i="7"/>
  <c r="AC1522" i="7"/>
  <c r="L1522" i="7"/>
  <c r="AC1521" i="7"/>
  <c r="L1521" i="7"/>
  <c r="AE1520" i="7"/>
  <c r="AD1520" i="7"/>
  <c r="AB1520" i="7"/>
  <c r="AA1520" i="7"/>
  <c r="Z1520" i="7"/>
  <c r="Y1520" i="7"/>
  <c r="X1520" i="7"/>
  <c r="W1520" i="7"/>
  <c r="V1520" i="7"/>
  <c r="U1520" i="7"/>
  <c r="T1520" i="7"/>
  <c r="S1520" i="7"/>
  <c r="R1520" i="7"/>
  <c r="Q1520" i="7"/>
  <c r="P1520" i="7"/>
  <c r="O1520" i="7"/>
  <c r="N1520" i="7"/>
  <c r="M1520" i="7"/>
  <c r="K1520" i="7"/>
  <c r="J1520" i="7"/>
  <c r="I1520" i="7"/>
  <c r="H1520" i="7"/>
  <c r="G1520" i="7"/>
  <c r="F1520" i="7"/>
  <c r="E1520" i="7"/>
  <c r="AC1519" i="7"/>
  <c r="D1519" i="7" s="1"/>
  <c r="L1519" i="7"/>
  <c r="AC1518" i="7"/>
  <c r="D1518" i="7" s="1"/>
  <c r="AC1517" i="7"/>
  <c r="D1517" i="7" s="1"/>
  <c r="AC1516" i="7"/>
  <c r="D1516" i="7" s="1"/>
  <c r="AC1515" i="7"/>
  <c r="D1515" i="7" s="1"/>
  <c r="AC1514" i="7"/>
  <c r="D1514" i="7" s="1"/>
  <c r="AC1513" i="7"/>
  <c r="D1513" i="7" s="1"/>
  <c r="AC1512" i="7"/>
  <c r="D1512" i="7" s="1"/>
  <c r="AC1511" i="7"/>
  <c r="D1511" i="7" s="1"/>
  <c r="AC1510" i="7"/>
  <c r="D1510" i="7" s="1"/>
  <c r="AC1509" i="7"/>
  <c r="D1509" i="7" s="1"/>
  <c r="AC1508" i="7"/>
  <c r="D1508" i="7" s="1"/>
  <c r="AC1507" i="7"/>
  <c r="L1507" i="7"/>
  <c r="AC1506" i="7"/>
  <c r="D1506" i="7" s="1"/>
  <c r="AE1505" i="7"/>
  <c r="AD1505" i="7"/>
  <c r="AB1505" i="7"/>
  <c r="AA1505" i="7"/>
  <c r="Z1505" i="7"/>
  <c r="Y1505" i="7"/>
  <c r="X1505" i="7"/>
  <c r="W1505" i="7"/>
  <c r="V1505" i="7"/>
  <c r="U1505" i="7"/>
  <c r="T1505" i="7"/>
  <c r="S1505" i="7"/>
  <c r="R1505" i="7"/>
  <c r="Q1505" i="7"/>
  <c r="P1505" i="7"/>
  <c r="O1505" i="7"/>
  <c r="N1505" i="7"/>
  <c r="M1505" i="7"/>
  <c r="K1505" i="7"/>
  <c r="J1505" i="7"/>
  <c r="I1505" i="7"/>
  <c r="H1505" i="7"/>
  <c r="G1505" i="7"/>
  <c r="F1505" i="7"/>
  <c r="E1505" i="7"/>
  <c r="D1501" i="7"/>
  <c r="AE1500" i="7"/>
  <c r="AD1500" i="7"/>
  <c r="AC1500" i="7"/>
  <c r="AB1500" i="7"/>
  <c r="AA1500" i="7"/>
  <c r="Z1500" i="7"/>
  <c r="Y1500" i="7"/>
  <c r="X1500" i="7"/>
  <c r="W1500" i="7"/>
  <c r="V1500" i="7"/>
  <c r="U1500" i="7"/>
  <c r="T1500" i="7"/>
  <c r="S1500" i="7"/>
  <c r="R1500" i="7"/>
  <c r="Q1500" i="7"/>
  <c r="P1500" i="7"/>
  <c r="O1500" i="7"/>
  <c r="N1500" i="7"/>
  <c r="M1500" i="7"/>
  <c r="L1500" i="7"/>
  <c r="K1500" i="7"/>
  <c r="J1500" i="7"/>
  <c r="I1500" i="7"/>
  <c r="H1500" i="7"/>
  <c r="G1500" i="7"/>
  <c r="F1500" i="7"/>
  <c r="E1500" i="7"/>
  <c r="D1499" i="7"/>
  <c r="AE1498" i="7"/>
  <c r="AD1498" i="7"/>
  <c r="AC1498" i="7"/>
  <c r="AB1498" i="7"/>
  <c r="AA1498" i="7"/>
  <c r="Z1498" i="7"/>
  <c r="Y1498" i="7"/>
  <c r="X1498" i="7"/>
  <c r="W1498" i="7"/>
  <c r="V1498" i="7"/>
  <c r="U1498" i="7"/>
  <c r="T1498" i="7"/>
  <c r="S1498" i="7"/>
  <c r="R1498" i="7"/>
  <c r="Q1498" i="7"/>
  <c r="P1498" i="7"/>
  <c r="O1498" i="7"/>
  <c r="N1498" i="7"/>
  <c r="M1498" i="7"/>
  <c r="L1498" i="7"/>
  <c r="K1498" i="7"/>
  <c r="J1498" i="7"/>
  <c r="I1498" i="7"/>
  <c r="H1498" i="7"/>
  <c r="G1498" i="7"/>
  <c r="F1498" i="7"/>
  <c r="E1498" i="7"/>
  <c r="D1497" i="7"/>
  <c r="AE1496" i="7"/>
  <c r="AD1496" i="7"/>
  <c r="AC1496" i="7"/>
  <c r="AB1496" i="7"/>
  <c r="AA1496" i="7"/>
  <c r="Z1496" i="7"/>
  <c r="Z1495" i="7" s="1"/>
  <c r="Z1494" i="7" s="1"/>
  <c r="Y1496" i="7"/>
  <c r="X1496" i="7"/>
  <c r="X1495" i="7" s="1"/>
  <c r="X1494" i="7" s="1"/>
  <c r="W1496" i="7"/>
  <c r="V1496" i="7"/>
  <c r="U1496" i="7"/>
  <c r="T1496" i="7"/>
  <c r="S1496" i="7"/>
  <c r="R1496" i="7"/>
  <c r="R1495" i="7" s="1"/>
  <c r="R1494" i="7" s="1"/>
  <c r="Q1496" i="7"/>
  <c r="P1496" i="7"/>
  <c r="P1495" i="7" s="1"/>
  <c r="P1494" i="7" s="1"/>
  <c r="O1496" i="7"/>
  <c r="N1496" i="7"/>
  <c r="M1496" i="7"/>
  <c r="L1496" i="7"/>
  <c r="K1496" i="7"/>
  <c r="J1496" i="7"/>
  <c r="J1495" i="7" s="1"/>
  <c r="J1494" i="7" s="1"/>
  <c r="I1496" i="7"/>
  <c r="H1496" i="7"/>
  <c r="H1495" i="7" s="1"/>
  <c r="H1494" i="7" s="1"/>
  <c r="G1496" i="7"/>
  <c r="F1496" i="7"/>
  <c r="E1496" i="7"/>
  <c r="B1491" i="7"/>
  <c r="B1489" i="7"/>
  <c r="B1488" i="7"/>
  <c r="B1486" i="7"/>
  <c r="B1485" i="7"/>
  <c r="B1484" i="7"/>
  <c r="B1483" i="7"/>
  <c r="B1482" i="7"/>
  <c r="B1480" i="7"/>
  <c r="B1478" i="7"/>
  <c r="B1476" i="7"/>
  <c r="B1475" i="7"/>
  <c r="B1474" i="7"/>
  <c r="B1472" i="7"/>
  <c r="B1471" i="7"/>
  <c r="B1470" i="7"/>
  <c r="B1469" i="7"/>
  <c r="B1468" i="7"/>
  <c r="B1466" i="7"/>
  <c r="B1465" i="7"/>
  <c r="B1463" i="7"/>
  <c r="B1461" i="7"/>
  <c r="B1459" i="7"/>
  <c r="B1458" i="7"/>
  <c r="B1457" i="7"/>
  <c r="B1456" i="7"/>
  <c r="B1455" i="7"/>
  <c r="B1453" i="7"/>
  <c r="B1452" i="7"/>
  <c r="B1451" i="7"/>
  <c r="B1450" i="7"/>
  <c r="B1448" i="7"/>
  <c r="B1447" i="7"/>
  <c r="B1446" i="7"/>
  <c r="B1445" i="7"/>
  <c r="B1444" i="7"/>
  <c r="B1443" i="7"/>
  <c r="B1441" i="7"/>
  <c r="B1440" i="7"/>
  <c r="B1439" i="7"/>
  <c r="B1438" i="7"/>
  <c r="B1437" i="7"/>
  <c r="B1435" i="7"/>
  <c r="B1434" i="7"/>
  <c r="B1433" i="7"/>
  <c r="B1431" i="7"/>
  <c r="B1429" i="7"/>
  <c r="B1428" i="7"/>
  <c r="B1426" i="7"/>
  <c r="B1425" i="7"/>
  <c r="B1424" i="7"/>
  <c r="B1422" i="7"/>
  <c r="B1421" i="7"/>
  <c r="B1420" i="7"/>
  <c r="B1419" i="7"/>
  <c r="B1418" i="7"/>
  <c r="B1416" i="7"/>
  <c r="B1415" i="7"/>
  <c r="B1413" i="7"/>
  <c r="B1411" i="7"/>
  <c r="B1410" i="7"/>
  <c r="B1409" i="7"/>
  <c r="B1407" i="7"/>
  <c r="B1406" i="7"/>
  <c r="B1405" i="7"/>
  <c r="B1404" i="7"/>
  <c r="B1402" i="7"/>
  <c r="B1401" i="7"/>
  <c r="B1399" i="7"/>
  <c r="B1397" i="7"/>
  <c r="B1395" i="7"/>
  <c r="B1393" i="7"/>
  <c r="B1392" i="7"/>
  <c r="B1391" i="7"/>
  <c r="B1390" i="7"/>
  <c r="B1388" i="7"/>
  <c r="B1386" i="7"/>
  <c r="B1384" i="7"/>
  <c r="B1383" i="7"/>
  <c r="B1382" i="7"/>
  <c r="B1381" i="7"/>
  <c r="B1379" i="7"/>
  <c r="B1378" i="7"/>
  <c r="B1376" i="7"/>
  <c r="B1375" i="7"/>
  <c r="B1374" i="7"/>
  <c r="B1373" i="7"/>
  <c r="B1371" i="7"/>
  <c r="B1370" i="7"/>
  <c r="B1369" i="7"/>
  <c r="B1367" i="7"/>
  <c r="B1366" i="7"/>
  <c r="B1365" i="7"/>
  <c r="B1363" i="7"/>
  <c r="B1361" i="7"/>
  <c r="B1360" i="7"/>
  <c r="B1359" i="7"/>
  <c r="B1358" i="7"/>
  <c r="B1357" i="7"/>
  <c r="B1356" i="7"/>
  <c r="B1355" i="7"/>
  <c r="B1354" i="7"/>
  <c r="B1353" i="7"/>
  <c r="B1352" i="7"/>
  <c r="B1351" i="7"/>
  <c r="B1349" i="7"/>
  <c r="B1347" i="7"/>
  <c r="B1345" i="7"/>
  <c r="B1344" i="7"/>
  <c r="B1342" i="7"/>
  <c r="B1340" i="7"/>
  <c r="B1339" i="7"/>
  <c r="B1338" i="7"/>
  <c r="B1336" i="7"/>
  <c r="B1335" i="7"/>
  <c r="B1333" i="7"/>
  <c r="B1332" i="7"/>
  <c r="B1331" i="7"/>
  <c r="B1330" i="7"/>
  <c r="B1328" i="7"/>
  <c r="B1327" i="7"/>
  <c r="B1325" i="7"/>
  <c r="B1323" i="7"/>
  <c r="B1321" i="7"/>
  <c r="B1319" i="7"/>
  <c r="B1317" i="7"/>
  <c r="B1316" i="7"/>
  <c r="B1315" i="7"/>
  <c r="B1313" i="7"/>
  <c r="B1312" i="7"/>
  <c r="B1310" i="7"/>
  <c r="B1309" i="7"/>
  <c r="B1308" i="7"/>
  <c r="B1307" i="7"/>
  <c r="B1306" i="7"/>
  <c r="B1305" i="7"/>
  <c r="B1304" i="7"/>
  <c r="B1302" i="7"/>
  <c r="B1300" i="7"/>
  <c r="B1299" i="7"/>
  <c r="B1298" i="7"/>
  <c r="B1297" i="7"/>
  <c r="B1296" i="7"/>
  <c r="B1295" i="7"/>
  <c r="B1294" i="7"/>
  <c r="B1293" i="7"/>
  <c r="B1292" i="7"/>
  <c r="B1291" i="7"/>
  <c r="B1290" i="7"/>
  <c r="B1289" i="7"/>
  <c r="B1288" i="7"/>
  <c r="B1287" i="7"/>
  <c r="B1285" i="7"/>
  <c r="B1284" i="7"/>
  <c r="B1282" i="7"/>
  <c r="B1281" i="7"/>
  <c r="B1279" i="7"/>
  <c r="B1278" i="7"/>
  <c r="B1277" i="7"/>
  <c r="B1275" i="7"/>
  <c r="B1274" i="7"/>
  <c r="B1272" i="7"/>
  <c r="B1271" i="7"/>
  <c r="B1270" i="7"/>
  <c r="B1269" i="7"/>
  <c r="B1267" i="7"/>
  <c r="B1266" i="7"/>
  <c r="B1265" i="7"/>
  <c r="B1264" i="7"/>
  <c r="B1263" i="7"/>
  <c r="B1262" i="7"/>
  <c r="B1261" i="7"/>
  <c r="B1259" i="7"/>
  <c r="B1258" i="7"/>
  <c r="B1257" i="7"/>
  <c r="B1256" i="7"/>
  <c r="B1255" i="7"/>
  <c r="B1254" i="7"/>
  <c r="B1252" i="7"/>
  <c r="B1251" i="7"/>
  <c r="B1250" i="7"/>
  <c r="B1249" i="7"/>
  <c r="B1248" i="7"/>
  <c r="B1247" i="7"/>
  <c r="B1246" i="7"/>
  <c r="B1245" i="7"/>
  <c r="B1244" i="7"/>
  <c r="B1243" i="7"/>
  <c r="B1242" i="7"/>
  <c r="B1241" i="7"/>
  <c r="B1240" i="7"/>
  <c r="B1239" i="7"/>
  <c r="B1238" i="7"/>
  <c r="B1237" i="7"/>
  <c r="B1236" i="7"/>
  <c r="B1234" i="7"/>
  <c r="B1233" i="7"/>
  <c r="B1232" i="7"/>
  <c r="B1231" i="7"/>
  <c r="B1230" i="7"/>
  <c r="B1229" i="7"/>
  <c r="B1228" i="7"/>
  <c r="B1226" i="7"/>
  <c r="B1225" i="7"/>
  <c r="B1224" i="7"/>
  <c r="B1223" i="7"/>
  <c r="B1222" i="7"/>
  <c r="B1221" i="7"/>
  <c r="B1220" i="7"/>
  <c r="B1219" i="7"/>
  <c r="B1218" i="7"/>
  <c r="B1217" i="7"/>
  <c r="B1216" i="7"/>
  <c r="B1215" i="7"/>
  <c r="B1214" i="7"/>
  <c r="B1213" i="7"/>
  <c r="B1212" i="7"/>
  <c r="B1211" i="7"/>
  <c r="B1210" i="7"/>
  <c r="B1209" i="7"/>
  <c r="B1208" i="7"/>
  <c r="B1207" i="7"/>
  <c r="B1206" i="7"/>
  <c r="B1205" i="7"/>
  <c r="B1204" i="7"/>
  <c r="B1203" i="7"/>
  <c r="B1201" i="7"/>
  <c r="B1200" i="7"/>
  <c r="B1199" i="7"/>
  <c r="B1198" i="7"/>
  <c r="B1197" i="7"/>
  <c r="B1196" i="7"/>
  <c r="B1195" i="7"/>
  <c r="B1194" i="7"/>
  <c r="B1193" i="7"/>
  <c r="B1192" i="7"/>
  <c r="B1191" i="7"/>
  <c r="B1190" i="7"/>
  <c r="B1189" i="7"/>
  <c r="B1188" i="7"/>
  <c r="B1187" i="7"/>
  <c r="B1186" i="7"/>
  <c r="B1185" i="7"/>
  <c r="B1184" i="7"/>
  <c r="B1183" i="7"/>
  <c r="B1182" i="7"/>
  <c r="B1181" i="7"/>
  <c r="B1180" i="7"/>
  <c r="B1179" i="7"/>
  <c r="B1178" i="7"/>
  <c r="B1177" i="7"/>
  <c r="B1176" i="7"/>
  <c r="B1175" i="7"/>
  <c r="B1174" i="7"/>
  <c r="B1173" i="7"/>
  <c r="B1172" i="7"/>
  <c r="B1171" i="7"/>
  <c r="B1170" i="7"/>
  <c r="B1169" i="7"/>
  <c r="B1168" i="7"/>
  <c r="B1167" i="7"/>
  <c r="B1166" i="7"/>
  <c r="B1165" i="7"/>
  <c r="B1164" i="7"/>
  <c r="B1163" i="7"/>
  <c r="B1162" i="7"/>
  <c r="B1161" i="7"/>
  <c r="B1160" i="7"/>
  <c r="B1159" i="7"/>
  <c r="B1157" i="7"/>
  <c r="B1156" i="7"/>
  <c r="B1155" i="7"/>
  <c r="B1154" i="7"/>
  <c r="B1153" i="7"/>
  <c r="B1152" i="7"/>
  <c r="B1151" i="7"/>
  <c r="B1150" i="7"/>
  <c r="B1149" i="7"/>
  <c r="B1148" i="7"/>
  <c r="B1147" i="7"/>
  <c r="B1146" i="7"/>
  <c r="B1145" i="7"/>
  <c r="B1144" i="7"/>
  <c r="B1143" i="7"/>
  <c r="B1142" i="7"/>
  <c r="B1141" i="7"/>
  <c r="B1140" i="7"/>
  <c r="B1139" i="7"/>
  <c r="B1138" i="7"/>
  <c r="B1137" i="7"/>
  <c r="B1135" i="7"/>
  <c r="B1134" i="7"/>
  <c r="B1133" i="7"/>
  <c r="B1132" i="7"/>
  <c r="B1131" i="7"/>
  <c r="B1130" i="7"/>
  <c r="B1129" i="7"/>
  <c r="B1128" i="7"/>
  <c r="B1127" i="7"/>
  <c r="B1126" i="7"/>
  <c r="B1125" i="7"/>
  <c r="B1124" i="7"/>
  <c r="B1123" i="7"/>
  <c r="B1122" i="7"/>
  <c r="B1121" i="7"/>
  <c r="B1120" i="7"/>
  <c r="B1119" i="7"/>
  <c r="B1118" i="7"/>
  <c r="B1117" i="7"/>
  <c r="B1116" i="7"/>
  <c r="B1115" i="7"/>
  <c r="B1114" i="7"/>
  <c r="B1113" i="7"/>
  <c r="B1112" i="7"/>
  <c r="B1111" i="7"/>
  <c r="B1110" i="7"/>
  <c r="B1109" i="7"/>
  <c r="B1108" i="7"/>
  <c r="B1107" i="7"/>
  <c r="B1106" i="7"/>
  <c r="B1105" i="7"/>
  <c r="B1104" i="7"/>
  <c r="B1103" i="7"/>
  <c r="B1102" i="7"/>
  <c r="B1101" i="7"/>
  <c r="B1100" i="7"/>
  <c r="B1099" i="7"/>
  <c r="B1098" i="7"/>
  <c r="B1097" i="7"/>
  <c r="B1096" i="7"/>
  <c r="B1095" i="7"/>
  <c r="B1094" i="7"/>
  <c r="B1093" i="7"/>
  <c r="B1092" i="7"/>
  <c r="B1091" i="7"/>
  <c r="B1090" i="7"/>
  <c r="B1089" i="7"/>
  <c r="B1088" i="7"/>
  <c r="B1087" i="7"/>
  <c r="B1086" i="7"/>
  <c r="B1085" i="7"/>
  <c r="B1084" i="7"/>
  <c r="B1083" i="7"/>
  <c r="B1082" i="7"/>
  <c r="B1081" i="7"/>
  <c r="B1080" i="7"/>
  <c r="B1079" i="7"/>
  <c r="B1078" i="7"/>
  <c r="B1077" i="7"/>
  <c r="B1076" i="7"/>
  <c r="B1075" i="7"/>
  <c r="B1074" i="7"/>
  <c r="B1073" i="7"/>
  <c r="B1072" i="7"/>
  <c r="B1071" i="7"/>
  <c r="B1070" i="7"/>
  <c r="B1069" i="7"/>
  <c r="B1068" i="7"/>
  <c r="B1067" i="7"/>
  <c r="B1066" i="7"/>
  <c r="B1065" i="7"/>
  <c r="B1064" i="7"/>
  <c r="B1063" i="7"/>
  <c r="B1062" i="7"/>
  <c r="B1061" i="7"/>
  <c r="B1060" i="7"/>
  <c r="B1059" i="7"/>
  <c r="B1058" i="7"/>
  <c r="B1057" i="7"/>
  <c r="B1056" i="7"/>
  <c r="B1055" i="7"/>
  <c r="B1054" i="7"/>
  <c r="B1053" i="7"/>
  <c r="B1052" i="7"/>
  <c r="B1051" i="7"/>
  <c r="B1050" i="7"/>
  <c r="B1049" i="7"/>
  <c r="B1048" i="7"/>
  <c r="B1047" i="7"/>
  <c r="B1046" i="7"/>
  <c r="B1045" i="7"/>
  <c r="B1044" i="7"/>
  <c r="B1043" i="7"/>
  <c r="B1042" i="7"/>
  <c r="B1041" i="7"/>
  <c r="B1040" i="7"/>
  <c r="B1039" i="7"/>
  <c r="B1038" i="7"/>
  <c r="B1037" i="7"/>
  <c r="B1036" i="7"/>
  <c r="B1035" i="7"/>
  <c r="B1034" i="7"/>
  <c r="B1033" i="7"/>
  <c r="B1032" i="7"/>
  <c r="B555" i="7"/>
  <c r="B554" i="7"/>
  <c r="B552" i="7"/>
  <c r="B551" i="7"/>
  <c r="B549" i="7"/>
  <c r="B548" i="7"/>
  <c r="B547" i="7"/>
  <c r="B546" i="7"/>
  <c r="B544" i="7"/>
  <c r="B543" i="7"/>
  <c r="B542" i="7"/>
  <c r="B541" i="7"/>
  <c r="B540" i="7"/>
  <c r="B539" i="7"/>
  <c r="B538" i="7"/>
  <c r="B537" i="7"/>
  <c r="B536" i="7"/>
  <c r="B534" i="7"/>
  <c r="B532" i="7"/>
  <c r="B531" i="7"/>
  <c r="B529" i="7"/>
  <c r="B527" i="7"/>
  <c r="B526" i="7"/>
  <c r="B525" i="7"/>
  <c r="B524" i="7"/>
  <c r="B523" i="7"/>
  <c r="B521" i="7"/>
  <c r="B520" i="7"/>
  <c r="B518" i="7"/>
  <c r="B516" i="7"/>
  <c r="B515" i="7"/>
  <c r="B513" i="7"/>
  <c r="B512" i="7"/>
  <c r="B510" i="7"/>
  <c r="B508" i="7"/>
  <c r="B507" i="7"/>
  <c r="B506" i="7"/>
  <c r="B505" i="7"/>
  <c r="B504" i="7"/>
  <c r="B502" i="7"/>
  <c r="B501" i="7"/>
  <c r="B500" i="7"/>
  <c r="B499" i="7"/>
  <c r="B497" i="7"/>
  <c r="B495" i="7"/>
  <c r="B493" i="7"/>
  <c r="B492" i="7"/>
  <c r="B491" i="7"/>
  <c r="B490" i="7"/>
  <c r="B489" i="7"/>
  <c r="B488" i="7"/>
  <c r="B487" i="7"/>
  <c r="B486" i="7"/>
  <c r="B484" i="7"/>
  <c r="B483" i="7"/>
  <c r="B482" i="7"/>
  <c r="B481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6" i="7"/>
  <c r="B464" i="7"/>
  <c r="B462" i="7"/>
  <c r="B460" i="7"/>
  <c r="B458" i="7"/>
  <c r="B456" i="7"/>
  <c r="B454" i="7"/>
  <c r="B453" i="7"/>
  <c r="B452" i="7"/>
  <c r="B451" i="7"/>
  <c r="B450" i="7"/>
  <c r="B449" i="7"/>
  <c r="B448" i="7"/>
  <c r="B447" i="7"/>
  <c r="B446" i="7"/>
  <c r="B445" i="7"/>
  <c r="B443" i="7"/>
  <c r="B442" i="7"/>
  <c r="B440" i="7"/>
  <c r="B439" i="7"/>
  <c r="B438" i="7"/>
  <c r="B437" i="7"/>
  <c r="B436" i="7"/>
  <c r="B434" i="7"/>
  <c r="B433" i="7"/>
  <c r="B432" i="7"/>
  <c r="B431" i="7"/>
  <c r="B430" i="7"/>
  <c r="B429" i="7"/>
  <c r="B427" i="7"/>
  <c r="B426" i="7"/>
  <c r="B425" i="7"/>
  <c r="B423" i="7"/>
  <c r="B421" i="7"/>
  <c r="B420" i="7"/>
  <c r="B419" i="7"/>
  <c r="B417" i="7"/>
  <c r="B416" i="7"/>
  <c r="B415" i="7"/>
  <c r="B413" i="7"/>
  <c r="B411" i="7"/>
  <c r="B410" i="7"/>
  <c r="B409" i="7"/>
  <c r="B408" i="7"/>
  <c r="B407" i="7"/>
  <c r="B406" i="7"/>
  <c r="B405" i="7"/>
  <c r="B403" i="7"/>
  <c r="B401" i="7"/>
  <c r="B400" i="7"/>
  <c r="B399" i="7"/>
  <c r="B398" i="7"/>
  <c r="B396" i="7"/>
  <c r="B394" i="7"/>
  <c r="B393" i="7"/>
  <c r="B391" i="7"/>
  <c r="B390" i="7"/>
  <c r="B389" i="7"/>
  <c r="B388" i="7"/>
  <c r="B386" i="7"/>
  <c r="B384" i="7"/>
  <c r="B382" i="7"/>
  <c r="B381" i="7"/>
  <c r="B379" i="7"/>
  <c r="B378" i="7"/>
  <c r="B377" i="7"/>
  <c r="B376" i="7"/>
  <c r="B375" i="7"/>
  <c r="B374" i="7"/>
  <c r="B373" i="7"/>
  <c r="B372" i="7"/>
  <c r="B371" i="7"/>
  <c r="B370" i="7"/>
  <c r="B369" i="7"/>
  <c r="B368" i="7"/>
  <c r="B367" i="7"/>
  <c r="B366" i="7"/>
  <c r="B365" i="7"/>
  <c r="B364" i="7"/>
  <c r="B363" i="7"/>
  <c r="B361" i="7"/>
  <c r="B359" i="7"/>
  <c r="B358" i="7"/>
  <c r="B356" i="7"/>
  <c r="B355" i="7"/>
  <c r="B354" i="7"/>
  <c r="B352" i="7"/>
  <c r="B351" i="7"/>
  <c r="B349" i="7"/>
  <c r="B348" i="7"/>
  <c r="B346" i="7"/>
  <c r="B345" i="7"/>
  <c r="B344" i="7"/>
  <c r="B343" i="7"/>
  <c r="B341" i="7"/>
  <c r="B340" i="7"/>
  <c r="B339" i="7"/>
  <c r="B338" i="7"/>
  <c r="B337" i="7"/>
  <c r="B336" i="7"/>
  <c r="B335" i="7"/>
  <c r="B334" i="7"/>
  <c r="B333" i="7"/>
  <c r="B332" i="7"/>
  <c r="B331" i="7"/>
  <c r="B330" i="7"/>
  <c r="B329" i="7"/>
  <c r="B328" i="7"/>
  <c r="B327" i="7"/>
  <c r="B326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B312" i="7"/>
  <c r="B311" i="7"/>
  <c r="B310" i="7"/>
  <c r="B308" i="7"/>
  <c r="B306" i="7"/>
  <c r="B305" i="7"/>
  <c r="B304" i="7"/>
  <c r="B303" i="7"/>
  <c r="B302" i="7"/>
  <c r="B300" i="7"/>
  <c r="B299" i="7"/>
  <c r="B298" i="7"/>
  <c r="B297" i="7"/>
  <c r="B296" i="7"/>
  <c r="B294" i="7"/>
  <c r="B293" i="7"/>
  <c r="B291" i="7"/>
  <c r="B289" i="7"/>
  <c r="B288" i="7"/>
  <c r="B287" i="7"/>
  <c r="B286" i="7"/>
  <c r="B284" i="7"/>
  <c r="B283" i="7"/>
  <c r="B282" i="7"/>
  <c r="B281" i="7"/>
  <c r="B280" i="7"/>
  <c r="B279" i="7"/>
  <c r="B277" i="7"/>
  <c r="B276" i="7"/>
  <c r="B275" i="7"/>
  <c r="B274" i="7"/>
  <c r="B273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7" i="7"/>
  <c r="B246" i="7"/>
  <c r="B244" i="7"/>
  <c r="B243" i="7"/>
  <c r="B242" i="7"/>
  <c r="B241" i="7"/>
  <c r="B240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F1568" i="7" l="1"/>
  <c r="G1568" i="7"/>
  <c r="W1568" i="7"/>
  <c r="D1500" i="7"/>
  <c r="S1568" i="7"/>
  <c r="D1561" i="7"/>
  <c r="D1498" i="7"/>
  <c r="Q1503" i="15"/>
  <c r="Q1502" i="15" s="1"/>
  <c r="S1519" i="15"/>
  <c r="X1504" i="7"/>
  <c r="X1503" i="7" s="1"/>
  <c r="D1590" i="7"/>
  <c r="G1504" i="7"/>
  <c r="G1503" i="7" s="1"/>
  <c r="K1504" i="7"/>
  <c r="K1503" i="7" s="1"/>
  <c r="P1504" i="7"/>
  <c r="P1503" i="7" s="1"/>
  <c r="T1504" i="7"/>
  <c r="T1503" i="7" s="1"/>
  <c r="AB1504" i="7"/>
  <c r="AB1503" i="7" s="1"/>
  <c r="J1568" i="7"/>
  <c r="N1568" i="7"/>
  <c r="D1578" i="7"/>
  <c r="D1577" i="7" s="1"/>
  <c r="AE1577" i="7"/>
  <c r="E1568" i="7"/>
  <c r="U1568" i="7"/>
  <c r="R1568" i="7"/>
  <c r="V1568" i="7"/>
  <c r="Z1568" i="7"/>
  <c r="AD1568" i="7"/>
  <c r="G1577" i="7"/>
  <c r="K1577" i="7"/>
  <c r="O1577" i="7"/>
  <c r="S1577" i="7"/>
  <c r="W1577" i="7"/>
  <c r="W1567" i="7" s="1"/>
  <c r="AA1577" i="7"/>
  <c r="X1577" i="7"/>
  <c r="AB1577" i="7"/>
  <c r="F1577" i="7"/>
  <c r="F1567" i="7" s="1"/>
  <c r="J1577" i="7"/>
  <c r="N1577" i="7"/>
  <c r="R1577" i="7"/>
  <c r="V1577" i="7"/>
  <c r="Z1577" i="7"/>
  <c r="AD1577" i="7"/>
  <c r="E1504" i="7"/>
  <c r="E1503" i="7" s="1"/>
  <c r="I1504" i="7"/>
  <c r="I1503" i="7" s="1"/>
  <c r="N1504" i="7"/>
  <c r="N1503" i="7" s="1"/>
  <c r="R1504" i="7"/>
  <c r="R1503" i="7" s="1"/>
  <c r="V1504" i="7"/>
  <c r="V1503" i="7" s="1"/>
  <c r="Z1504" i="7"/>
  <c r="Z1503" i="7" s="1"/>
  <c r="AE1504" i="7"/>
  <c r="AE1503" i="7" s="1"/>
  <c r="K1568" i="7"/>
  <c r="O1568" i="7"/>
  <c r="AA1568" i="7"/>
  <c r="AE1568" i="7"/>
  <c r="AE1567" i="7" s="1"/>
  <c r="F1504" i="7"/>
  <c r="F1503" i="7" s="1"/>
  <c r="J1504" i="7"/>
  <c r="J1503" i="7" s="1"/>
  <c r="O1504" i="7"/>
  <c r="O1503" i="7" s="1"/>
  <c r="S1504" i="7"/>
  <c r="S1503" i="7" s="1"/>
  <c r="W1504" i="7"/>
  <c r="W1503" i="7" s="1"/>
  <c r="AA1504" i="7"/>
  <c r="AA1503" i="7" s="1"/>
  <c r="G1567" i="7"/>
  <c r="H1577" i="7"/>
  <c r="L1577" i="7"/>
  <c r="P1577" i="7"/>
  <c r="T1577" i="7"/>
  <c r="AC1554" i="7"/>
  <c r="D1565" i="7"/>
  <c r="I1503" i="15"/>
  <c r="T1503" i="15" s="1"/>
  <c r="J1503" i="15"/>
  <c r="J1502" i="15" s="1"/>
  <c r="R1503" i="15"/>
  <c r="R1502" i="15" s="1"/>
  <c r="S1504" i="15"/>
  <c r="K1503" i="15"/>
  <c r="K1502" i="15" s="1"/>
  <c r="I1567" i="15"/>
  <c r="T1567" i="15" s="1"/>
  <c r="U1567" i="15"/>
  <c r="J1567" i="15"/>
  <c r="R1567" i="15"/>
  <c r="R1566" i="15" s="1"/>
  <c r="K1577" i="15"/>
  <c r="K1576" i="15" s="1"/>
  <c r="K1566" i="15" s="1"/>
  <c r="S1577" i="15"/>
  <c r="S1576" i="15" s="1"/>
  <c r="S1566" i="15" s="1"/>
  <c r="S1553" i="15"/>
  <c r="J1576" i="15"/>
  <c r="U1576" i="15"/>
  <c r="S1558" i="15"/>
  <c r="S1589" i="15"/>
  <c r="T1587" i="15"/>
  <c r="I1576" i="15"/>
  <c r="T1576" i="15" s="1"/>
  <c r="Q1583" i="15"/>
  <c r="Q1581" i="15" s="1"/>
  <c r="Q1576" i="15" s="1"/>
  <c r="Q1566" i="15" s="1"/>
  <c r="L1576" i="15"/>
  <c r="L1566" i="15" s="1"/>
  <c r="I1493" i="15"/>
  <c r="T1493" i="15" s="1"/>
  <c r="I1502" i="15"/>
  <c r="T1502" i="15" s="1"/>
  <c r="N1495" i="7"/>
  <c r="N1494" i="7" s="1"/>
  <c r="V1495" i="7"/>
  <c r="V1494" i="7" s="1"/>
  <c r="AD1495" i="7"/>
  <c r="AD1494" i="7" s="1"/>
  <c r="H1504" i="7"/>
  <c r="H1503" i="7" s="1"/>
  <c r="D1507" i="7"/>
  <c r="D1505" i="7" s="1"/>
  <c r="D1558" i="7"/>
  <c r="AD1504" i="7"/>
  <c r="AD1503" i="7" s="1"/>
  <c r="Q1568" i="7"/>
  <c r="L1495" i="7"/>
  <c r="L1494" i="7" s="1"/>
  <c r="T1495" i="7"/>
  <c r="T1494" i="7" s="1"/>
  <c r="AB1495" i="7"/>
  <c r="AB1494" i="7" s="1"/>
  <c r="E1577" i="7"/>
  <c r="I1577" i="7"/>
  <c r="M1577" i="7"/>
  <c r="Q1577" i="7"/>
  <c r="U1577" i="7"/>
  <c r="Y1577" i="7"/>
  <c r="AC1577" i="7"/>
  <c r="I1495" i="7"/>
  <c r="I1494" i="7" s="1"/>
  <c r="M1495" i="7"/>
  <c r="M1494" i="7" s="1"/>
  <c r="Q1495" i="7"/>
  <c r="Q1494" i="7" s="1"/>
  <c r="U1495" i="7"/>
  <c r="U1494" i="7" s="1"/>
  <c r="Y1495" i="7"/>
  <c r="Y1494" i="7" s="1"/>
  <c r="AC1495" i="7"/>
  <c r="AC1494" i="7" s="1"/>
  <c r="M1504" i="7"/>
  <c r="M1503" i="7" s="1"/>
  <c r="Q1504" i="7"/>
  <c r="Q1503" i="7" s="1"/>
  <c r="U1504" i="7"/>
  <c r="U1503" i="7" s="1"/>
  <c r="Y1504" i="7"/>
  <c r="Y1503" i="7" s="1"/>
  <c r="I1568" i="7"/>
  <c r="M1568" i="7"/>
  <c r="Y1568" i="7"/>
  <c r="AC1568" i="7"/>
  <c r="D1496" i="7"/>
  <c r="D1523" i="7"/>
  <c r="D1569" i="7"/>
  <c r="D1568" i="7" s="1"/>
  <c r="L1520" i="7"/>
  <c r="D1522" i="7"/>
  <c r="F1495" i="7"/>
  <c r="F1494" i="7" s="1"/>
  <c r="G1495" i="7"/>
  <c r="G1494" i="7" s="1"/>
  <c r="K1495" i="7"/>
  <c r="K1494" i="7" s="1"/>
  <c r="O1495" i="7"/>
  <c r="O1494" i="7" s="1"/>
  <c r="S1495" i="7"/>
  <c r="S1494" i="7" s="1"/>
  <c r="W1495" i="7"/>
  <c r="W1494" i="7" s="1"/>
  <c r="AA1495" i="7"/>
  <c r="AA1494" i="7" s="1"/>
  <c r="AE1495" i="7"/>
  <c r="AE1494" i="7" s="1"/>
  <c r="D1521" i="7"/>
  <c r="D1557" i="7"/>
  <c r="L1559" i="7"/>
  <c r="D1560" i="7"/>
  <c r="H1568" i="7"/>
  <c r="L1568" i="7"/>
  <c r="P1568" i="7"/>
  <c r="T1568" i="7"/>
  <c r="X1568" i="7"/>
  <c r="AB1568" i="7"/>
  <c r="L1505" i="7"/>
  <c r="AC1505" i="7"/>
  <c r="AC1520" i="7"/>
  <c r="E1495" i="7"/>
  <c r="E1494" i="7" s="1"/>
  <c r="L1554" i="7"/>
  <c r="AC1559" i="7"/>
  <c r="S1567" i="7" l="1"/>
  <c r="D1495" i="7"/>
  <c r="D1494" i="7" s="1"/>
  <c r="K1567" i="7"/>
  <c r="Z1567" i="7"/>
  <c r="J1567" i="7"/>
  <c r="L1567" i="7"/>
  <c r="U1566" i="15"/>
  <c r="X1567" i="7"/>
  <c r="E1567" i="7"/>
  <c r="O1567" i="7"/>
  <c r="AD1567" i="7"/>
  <c r="N1567" i="7"/>
  <c r="AA1567" i="7"/>
  <c r="V1567" i="7"/>
  <c r="P1567" i="7"/>
  <c r="D1554" i="7"/>
  <c r="R1567" i="7"/>
  <c r="AB1567" i="7"/>
  <c r="U1567" i="7"/>
  <c r="H1567" i="7"/>
  <c r="D1520" i="7"/>
  <c r="M1567" i="7"/>
  <c r="T1567" i="7"/>
  <c r="D1567" i="7"/>
  <c r="Q1567" i="7"/>
  <c r="Y1567" i="7"/>
  <c r="D1559" i="7"/>
  <c r="I1567" i="7"/>
  <c r="I1566" i="15"/>
  <c r="T1566" i="15" s="1"/>
  <c r="J1566" i="15"/>
  <c r="S1503" i="15"/>
  <c r="S1502" i="15" s="1"/>
  <c r="AC1567" i="7"/>
  <c r="L1504" i="7"/>
  <c r="L1503" i="7" s="1"/>
  <c r="AC1504" i="7"/>
  <c r="AC1503" i="7" s="1"/>
  <c r="D1504" i="7" l="1"/>
  <c r="D1503" i="7" s="1"/>
  <c r="X1591" i="15"/>
  <c r="D1658" i="12"/>
  <c r="B1658" i="12"/>
  <c r="D1657" i="12"/>
  <c r="B1657" i="12"/>
  <c r="AA1656" i="12"/>
  <c r="Z1656" i="12"/>
  <c r="Y1656" i="12"/>
  <c r="X1656" i="12"/>
  <c r="W1656" i="12"/>
  <c r="V1656" i="12"/>
  <c r="U1656" i="12"/>
  <c r="T1656" i="12"/>
  <c r="S1656" i="12"/>
  <c r="R1656" i="12"/>
  <c r="Q1656" i="12"/>
  <c r="P1656" i="12"/>
  <c r="O1656" i="12"/>
  <c r="N1656" i="12"/>
  <c r="M1656" i="12"/>
  <c r="L1656" i="12"/>
  <c r="K1656" i="12"/>
  <c r="J1656" i="12"/>
  <c r="I1656" i="12"/>
  <c r="H1656" i="12"/>
  <c r="G1656" i="12"/>
  <c r="F1656" i="12"/>
  <c r="E1656" i="12"/>
  <c r="D1655" i="12"/>
  <c r="B1655" i="12"/>
  <c r="AA1654" i="12"/>
  <c r="Z1654" i="12"/>
  <c r="Y1654" i="12"/>
  <c r="X1654" i="12"/>
  <c r="W1654" i="12"/>
  <c r="V1654" i="12"/>
  <c r="U1654" i="12"/>
  <c r="T1654" i="12"/>
  <c r="S1654" i="12"/>
  <c r="R1654" i="12"/>
  <c r="Q1654" i="12"/>
  <c r="P1654" i="12"/>
  <c r="O1654" i="12"/>
  <c r="N1654" i="12"/>
  <c r="M1654" i="12"/>
  <c r="L1654" i="12"/>
  <c r="K1654" i="12"/>
  <c r="J1654" i="12"/>
  <c r="I1654" i="12"/>
  <c r="H1654" i="12"/>
  <c r="G1654" i="12"/>
  <c r="F1654" i="12"/>
  <c r="E1654" i="12"/>
  <c r="D1653" i="12"/>
  <c r="B1653" i="12"/>
  <c r="AA1652" i="12"/>
  <c r="Z1652" i="12"/>
  <c r="Y1652" i="12"/>
  <c r="X1652" i="12"/>
  <c r="W1652" i="12"/>
  <c r="V1652" i="12"/>
  <c r="U1652" i="12"/>
  <c r="T1652" i="12"/>
  <c r="S1652" i="12"/>
  <c r="R1652" i="12"/>
  <c r="Q1652" i="12"/>
  <c r="P1652" i="12"/>
  <c r="O1652" i="12"/>
  <c r="N1652" i="12"/>
  <c r="M1652" i="12"/>
  <c r="L1652" i="12"/>
  <c r="K1652" i="12"/>
  <c r="J1652" i="12"/>
  <c r="I1652" i="12"/>
  <c r="H1652" i="12"/>
  <c r="G1652" i="12"/>
  <c r="F1652" i="12"/>
  <c r="E1652" i="12"/>
  <c r="D1651" i="12"/>
  <c r="B1651" i="12"/>
  <c r="AA1650" i="12"/>
  <c r="Z1650" i="12"/>
  <c r="Y1650" i="12"/>
  <c r="X1650" i="12"/>
  <c r="W1650" i="12"/>
  <c r="V1650" i="12"/>
  <c r="U1650" i="12"/>
  <c r="T1650" i="12"/>
  <c r="S1650" i="12"/>
  <c r="R1650" i="12"/>
  <c r="Q1650" i="12"/>
  <c r="P1650" i="12"/>
  <c r="O1650" i="12"/>
  <c r="N1650" i="12"/>
  <c r="M1650" i="12"/>
  <c r="L1650" i="12"/>
  <c r="K1650" i="12"/>
  <c r="J1650" i="12"/>
  <c r="I1650" i="12"/>
  <c r="H1650" i="12"/>
  <c r="G1650" i="12"/>
  <c r="F1650" i="12"/>
  <c r="E1650" i="12"/>
  <c r="D1649" i="12"/>
  <c r="B1649" i="12"/>
  <c r="AA1648" i="12"/>
  <c r="Z1648" i="12"/>
  <c r="Y1648" i="12"/>
  <c r="X1648" i="12"/>
  <c r="W1648" i="12"/>
  <c r="V1648" i="12"/>
  <c r="U1648" i="12"/>
  <c r="T1648" i="12"/>
  <c r="S1648" i="12"/>
  <c r="R1648" i="12"/>
  <c r="Q1648" i="12"/>
  <c r="P1648" i="12"/>
  <c r="O1648" i="12"/>
  <c r="N1648" i="12"/>
  <c r="M1648" i="12"/>
  <c r="L1648" i="12"/>
  <c r="K1648" i="12"/>
  <c r="J1648" i="12"/>
  <c r="I1648" i="12"/>
  <c r="H1648" i="12"/>
  <c r="G1648" i="12"/>
  <c r="F1648" i="12"/>
  <c r="E1648" i="12"/>
  <c r="D1647" i="12"/>
  <c r="B1647" i="12"/>
  <c r="D1646" i="12"/>
  <c r="B1646" i="12"/>
  <c r="D1645" i="12"/>
  <c r="B1645" i="12"/>
  <c r="D1644" i="12"/>
  <c r="B1644" i="12"/>
  <c r="D1643" i="12"/>
  <c r="B1643" i="12"/>
  <c r="AA1642" i="12"/>
  <c r="Z1642" i="12"/>
  <c r="Y1642" i="12"/>
  <c r="X1642" i="12"/>
  <c r="W1642" i="12"/>
  <c r="V1642" i="12"/>
  <c r="U1642" i="12"/>
  <c r="T1642" i="12"/>
  <c r="S1642" i="12"/>
  <c r="R1642" i="12"/>
  <c r="Q1642" i="12"/>
  <c r="P1642" i="12"/>
  <c r="O1642" i="12"/>
  <c r="N1642" i="12"/>
  <c r="M1642" i="12"/>
  <c r="L1642" i="12"/>
  <c r="K1642" i="12"/>
  <c r="J1642" i="12"/>
  <c r="I1642" i="12"/>
  <c r="H1642" i="12"/>
  <c r="G1642" i="12"/>
  <c r="F1642" i="12"/>
  <c r="E1642" i="12"/>
  <c r="D1640" i="12"/>
  <c r="B1640" i="12"/>
  <c r="AA1639" i="12"/>
  <c r="Z1639" i="12"/>
  <c r="Y1639" i="12"/>
  <c r="X1639" i="12"/>
  <c r="W1639" i="12"/>
  <c r="V1639" i="12"/>
  <c r="U1639" i="12"/>
  <c r="T1639" i="12"/>
  <c r="S1639" i="12"/>
  <c r="R1639" i="12"/>
  <c r="Q1639" i="12"/>
  <c r="P1639" i="12"/>
  <c r="O1639" i="12"/>
  <c r="N1639" i="12"/>
  <c r="M1639" i="12"/>
  <c r="L1639" i="12"/>
  <c r="K1639" i="12"/>
  <c r="J1639" i="12"/>
  <c r="I1639" i="12"/>
  <c r="H1639" i="12"/>
  <c r="G1639" i="12"/>
  <c r="F1639" i="12"/>
  <c r="E1639" i="12"/>
  <c r="D1638" i="12"/>
  <c r="B1638" i="12"/>
  <c r="D1637" i="12"/>
  <c r="B1637" i="12"/>
  <c r="AA1636" i="12"/>
  <c r="Z1636" i="12"/>
  <c r="Y1636" i="12"/>
  <c r="X1636" i="12"/>
  <c r="W1636" i="12"/>
  <c r="V1636" i="12"/>
  <c r="U1636" i="12"/>
  <c r="T1636" i="12"/>
  <c r="S1636" i="12"/>
  <c r="R1636" i="12"/>
  <c r="Q1636" i="12"/>
  <c r="P1636" i="12"/>
  <c r="O1636" i="12"/>
  <c r="N1636" i="12"/>
  <c r="M1636" i="12"/>
  <c r="L1636" i="12"/>
  <c r="K1636" i="12"/>
  <c r="J1636" i="12"/>
  <c r="I1636" i="12"/>
  <c r="H1636" i="12"/>
  <c r="G1636" i="12"/>
  <c r="F1636" i="12"/>
  <c r="E1636" i="12"/>
  <c r="D1635" i="12"/>
  <c r="B1635" i="12"/>
  <c r="AA1634" i="12"/>
  <c r="Z1634" i="12"/>
  <c r="Y1634" i="12"/>
  <c r="X1634" i="12"/>
  <c r="W1634" i="12"/>
  <c r="V1634" i="12"/>
  <c r="U1634" i="12"/>
  <c r="T1634" i="12"/>
  <c r="S1634" i="12"/>
  <c r="R1634" i="12"/>
  <c r="Q1634" i="12"/>
  <c r="P1634" i="12"/>
  <c r="O1634" i="12"/>
  <c r="N1634" i="12"/>
  <c r="M1634" i="12"/>
  <c r="L1634" i="12"/>
  <c r="K1634" i="12"/>
  <c r="J1634" i="12"/>
  <c r="I1634" i="12"/>
  <c r="H1634" i="12"/>
  <c r="G1634" i="12"/>
  <c r="F1634" i="12"/>
  <c r="E1634" i="12"/>
  <c r="D1633" i="12"/>
  <c r="B1633" i="12"/>
  <c r="D1632" i="12"/>
  <c r="B1632" i="12"/>
  <c r="D1631" i="12"/>
  <c r="B1631" i="12"/>
  <c r="D1630" i="12"/>
  <c r="B1630" i="12"/>
  <c r="D1629" i="12"/>
  <c r="B1629" i="12"/>
  <c r="AA1628" i="12"/>
  <c r="Z1628" i="12"/>
  <c r="Y162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J1628" i="12"/>
  <c r="I1628" i="12"/>
  <c r="H1628" i="12"/>
  <c r="G1628" i="12"/>
  <c r="F1628" i="12"/>
  <c r="E1628" i="12"/>
  <c r="D1627" i="12"/>
  <c r="B1627" i="12"/>
  <c r="AA1626" i="12"/>
  <c r="Z1626" i="12"/>
  <c r="Y1626" i="12"/>
  <c r="X1626" i="12"/>
  <c r="W1626" i="12"/>
  <c r="V1626" i="12"/>
  <c r="U1626" i="12"/>
  <c r="T1626" i="12"/>
  <c r="S1626" i="12"/>
  <c r="R1626" i="12"/>
  <c r="Q1626" i="12"/>
  <c r="P1626" i="12"/>
  <c r="O1626" i="12"/>
  <c r="N1626" i="12"/>
  <c r="M1626" i="12"/>
  <c r="L1626" i="12"/>
  <c r="K1626" i="12"/>
  <c r="J1626" i="12"/>
  <c r="I1626" i="12"/>
  <c r="H1626" i="12"/>
  <c r="G1626" i="12"/>
  <c r="F1626" i="12"/>
  <c r="E1626" i="12"/>
  <c r="D1625" i="12"/>
  <c r="B1625" i="12"/>
  <c r="AA1624" i="12"/>
  <c r="Z1624" i="12"/>
  <c r="Y1624" i="12"/>
  <c r="X1624" i="12"/>
  <c r="W1624" i="12"/>
  <c r="V1624" i="12"/>
  <c r="U1624" i="12"/>
  <c r="T1624" i="12"/>
  <c r="S1624" i="12"/>
  <c r="R1624" i="12"/>
  <c r="Q1624" i="12"/>
  <c r="P1624" i="12"/>
  <c r="O1624" i="12"/>
  <c r="N1624" i="12"/>
  <c r="M1624" i="12"/>
  <c r="L1624" i="12"/>
  <c r="K1624" i="12"/>
  <c r="J1624" i="12"/>
  <c r="I1624" i="12"/>
  <c r="H1624" i="12"/>
  <c r="G1624" i="12"/>
  <c r="F1624" i="12"/>
  <c r="E1624" i="12"/>
  <c r="D1623" i="12"/>
  <c r="B1623" i="12"/>
  <c r="D1622" i="12"/>
  <c r="B1622" i="12"/>
  <c r="D1621" i="12"/>
  <c r="B1621" i="12"/>
  <c r="AA1620" i="12"/>
  <c r="Z1620" i="12"/>
  <c r="Y1620" i="12"/>
  <c r="X1620" i="12"/>
  <c r="W1620" i="12"/>
  <c r="V1620" i="12"/>
  <c r="U1620" i="12"/>
  <c r="T1620" i="12"/>
  <c r="S1620" i="12"/>
  <c r="R1620" i="12"/>
  <c r="Q1620" i="12"/>
  <c r="P1620" i="12"/>
  <c r="O1620" i="12"/>
  <c r="N1620" i="12"/>
  <c r="M1620" i="12"/>
  <c r="L1620" i="12"/>
  <c r="K1620" i="12"/>
  <c r="J1620" i="12"/>
  <c r="I1620" i="12"/>
  <c r="H1620" i="12"/>
  <c r="G1620" i="12"/>
  <c r="F1620" i="12"/>
  <c r="E1620" i="12"/>
  <c r="D1619" i="12"/>
  <c r="B1619" i="12"/>
  <c r="D1618" i="12"/>
  <c r="B1618" i="12"/>
  <c r="D1617" i="12"/>
  <c r="B1617" i="12"/>
  <c r="D1616" i="12"/>
  <c r="B1616" i="12"/>
  <c r="D1615" i="12"/>
  <c r="B1615" i="12"/>
  <c r="AA1614" i="12"/>
  <c r="Z1614" i="12"/>
  <c r="Y1614" i="12"/>
  <c r="X1614" i="12"/>
  <c r="W1614" i="12"/>
  <c r="V1614" i="12"/>
  <c r="U1614" i="12"/>
  <c r="T1614" i="12"/>
  <c r="S1614" i="12"/>
  <c r="R1614" i="12"/>
  <c r="Q1614" i="12"/>
  <c r="P1614" i="12"/>
  <c r="O1614" i="12"/>
  <c r="N1614" i="12"/>
  <c r="M1614" i="12"/>
  <c r="L1614" i="12"/>
  <c r="K1614" i="12"/>
  <c r="J1614" i="12"/>
  <c r="I1614" i="12"/>
  <c r="H1614" i="12"/>
  <c r="G1614" i="12"/>
  <c r="F1614" i="12"/>
  <c r="E1614" i="12"/>
  <c r="D1613" i="12"/>
  <c r="B1613" i="12"/>
  <c r="D1612" i="12"/>
  <c r="B1612" i="12"/>
  <c r="AA1611" i="12"/>
  <c r="Z1611" i="12"/>
  <c r="Y1611" i="12"/>
  <c r="X1611" i="12"/>
  <c r="W1611" i="12"/>
  <c r="V1611" i="12"/>
  <c r="U1611" i="12"/>
  <c r="T1611" i="12"/>
  <c r="S1611" i="12"/>
  <c r="R1611" i="12"/>
  <c r="Q1611" i="12"/>
  <c r="P1611" i="12"/>
  <c r="O1611" i="12"/>
  <c r="N1611" i="12"/>
  <c r="M1611" i="12"/>
  <c r="L1611" i="12"/>
  <c r="K1611" i="12"/>
  <c r="J1611" i="12"/>
  <c r="I1611" i="12"/>
  <c r="H1611" i="12"/>
  <c r="G1611" i="12"/>
  <c r="F1611" i="12"/>
  <c r="E1611" i="12"/>
  <c r="D1610" i="12"/>
  <c r="B1610" i="12"/>
  <c r="D1609" i="12"/>
  <c r="B1609" i="12"/>
  <c r="D1608" i="12"/>
  <c r="B1608" i="12"/>
  <c r="AA1607" i="12"/>
  <c r="Z1607" i="12"/>
  <c r="Y1607" i="12"/>
  <c r="X1607" i="12"/>
  <c r="W1607" i="12"/>
  <c r="V1607" i="12"/>
  <c r="U1607" i="12"/>
  <c r="T1607" i="12"/>
  <c r="S1607" i="12"/>
  <c r="R1607" i="12"/>
  <c r="Q1607" i="12"/>
  <c r="P1607" i="12"/>
  <c r="O1607" i="12"/>
  <c r="N1607" i="12"/>
  <c r="M1607" i="12"/>
  <c r="L1607" i="12"/>
  <c r="K1607" i="12"/>
  <c r="J1607" i="12"/>
  <c r="I1607" i="12"/>
  <c r="H1607" i="12"/>
  <c r="G1607" i="12"/>
  <c r="F1607" i="12"/>
  <c r="E1607" i="12"/>
  <c r="D1606" i="12"/>
  <c r="B1606" i="12"/>
  <c r="D1605" i="12"/>
  <c r="B1605" i="12"/>
  <c r="D1604" i="12"/>
  <c r="B1604" i="12"/>
  <c r="D1603" i="12"/>
  <c r="B1603" i="12"/>
  <c r="AA1602" i="12"/>
  <c r="Z1602" i="12"/>
  <c r="Y1602" i="12"/>
  <c r="X1602" i="12"/>
  <c r="W1602" i="12"/>
  <c r="V1602" i="12"/>
  <c r="U1602" i="12"/>
  <c r="T1602" i="12"/>
  <c r="S1602" i="12"/>
  <c r="R1602" i="12"/>
  <c r="Q1602" i="12"/>
  <c r="P1602" i="12"/>
  <c r="O1602" i="12"/>
  <c r="N1602" i="12"/>
  <c r="M1602" i="12"/>
  <c r="L1602" i="12"/>
  <c r="K1602" i="12"/>
  <c r="J1602" i="12"/>
  <c r="I1602" i="12"/>
  <c r="H1602" i="12"/>
  <c r="G1602" i="12"/>
  <c r="F1602" i="12"/>
  <c r="E1602" i="12"/>
  <c r="D1601" i="12"/>
  <c r="B1601" i="12"/>
  <c r="D1600" i="12"/>
  <c r="B1600" i="12"/>
  <c r="D1599" i="12"/>
  <c r="B1599" i="12"/>
  <c r="AA1598" i="12"/>
  <c r="Z1598" i="12"/>
  <c r="Y1598" i="12"/>
  <c r="X1598" i="12"/>
  <c r="W1598" i="12"/>
  <c r="V1598" i="12"/>
  <c r="U1598" i="12"/>
  <c r="T1598" i="12"/>
  <c r="S1598" i="12"/>
  <c r="R1598" i="12"/>
  <c r="Q1598" i="12"/>
  <c r="P1598" i="12"/>
  <c r="O1598" i="12"/>
  <c r="N1598" i="12"/>
  <c r="M1598" i="12"/>
  <c r="L1598" i="12"/>
  <c r="K1598" i="12"/>
  <c r="J1598" i="12"/>
  <c r="I1598" i="12"/>
  <c r="H1598" i="12"/>
  <c r="G1598" i="12"/>
  <c r="F1598" i="12"/>
  <c r="E1598" i="12"/>
  <c r="D1597" i="12"/>
  <c r="B1597" i="12"/>
  <c r="D1596" i="12"/>
  <c r="B1596" i="12"/>
  <c r="D1595" i="12"/>
  <c r="B1595" i="12"/>
  <c r="D1594" i="12"/>
  <c r="B1594" i="12"/>
  <c r="AA1593" i="12"/>
  <c r="Z1593" i="12"/>
  <c r="Y1593" i="12"/>
  <c r="X1593" i="12"/>
  <c r="W1593" i="12"/>
  <c r="V1593" i="12"/>
  <c r="U1593" i="12"/>
  <c r="T1593" i="12"/>
  <c r="S1593" i="12"/>
  <c r="R1593" i="12"/>
  <c r="Q1593" i="12"/>
  <c r="P1593" i="12"/>
  <c r="O1593" i="12"/>
  <c r="N1593" i="12"/>
  <c r="M1593" i="12"/>
  <c r="L1593" i="12"/>
  <c r="K1593" i="12"/>
  <c r="J1593" i="12"/>
  <c r="I1593" i="12"/>
  <c r="H1593" i="12"/>
  <c r="G1593" i="12"/>
  <c r="F1593" i="12"/>
  <c r="E1593" i="12"/>
  <c r="D1592" i="12"/>
  <c r="B1592" i="12"/>
  <c r="D1591" i="12"/>
  <c r="B1591" i="12"/>
  <c r="AA1590" i="12"/>
  <c r="Z1590" i="12"/>
  <c r="Y1590" i="12"/>
  <c r="X1590" i="12"/>
  <c r="W1590" i="12"/>
  <c r="V1590" i="12"/>
  <c r="U1590" i="12"/>
  <c r="T1590" i="12"/>
  <c r="S1590" i="12"/>
  <c r="R1590" i="12"/>
  <c r="Q1590" i="12"/>
  <c r="P1590" i="12"/>
  <c r="O1590" i="12"/>
  <c r="N1590" i="12"/>
  <c r="M1590" i="12"/>
  <c r="L1590" i="12"/>
  <c r="K1590" i="12"/>
  <c r="J1590" i="12"/>
  <c r="I1590" i="12"/>
  <c r="H1590" i="12"/>
  <c r="G1590" i="12"/>
  <c r="F1590" i="12"/>
  <c r="E1590" i="12"/>
  <c r="D1589" i="12"/>
  <c r="B1589" i="12"/>
  <c r="D1588" i="12"/>
  <c r="B1588" i="12"/>
  <c r="D1587" i="12"/>
  <c r="B1587" i="12"/>
  <c r="D1586" i="12"/>
  <c r="B1586" i="12"/>
  <c r="D1585" i="12"/>
  <c r="B1585" i="12"/>
  <c r="D1584" i="12"/>
  <c r="B1584" i="12"/>
  <c r="AA1583" i="12"/>
  <c r="Z1583" i="12"/>
  <c r="Y1583" i="12"/>
  <c r="X1583" i="12"/>
  <c r="W1583" i="12"/>
  <c r="V1583" i="12"/>
  <c r="U1583" i="12"/>
  <c r="T1583" i="12"/>
  <c r="S1583" i="12"/>
  <c r="R1583" i="12"/>
  <c r="Q1583" i="12"/>
  <c r="P1583" i="12"/>
  <c r="O1583" i="12"/>
  <c r="N1583" i="12"/>
  <c r="M1583" i="12"/>
  <c r="L1583" i="12"/>
  <c r="K1583" i="12"/>
  <c r="J1583" i="12"/>
  <c r="I1583" i="12"/>
  <c r="H1583" i="12"/>
  <c r="G1583" i="12"/>
  <c r="F1583" i="12"/>
  <c r="E1583" i="12"/>
  <c r="D1582" i="12"/>
  <c r="B1582" i="12"/>
  <c r="D1581" i="12"/>
  <c r="B1581" i="12"/>
  <c r="D1580" i="12"/>
  <c r="B1580" i="12"/>
  <c r="D1579" i="12"/>
  <c r="B1579" i="12"/>
  <c r="D1578" i="12"/>
  <c r="B1578" i="12"/>
  <c r="D1577" i="12"/>
  <c r="B1577" i="12"/>
  <c r="AA1576" i="12"/>
  <c r="Z1576" i="12"/>
  <c r="Y1576" i="12"/>
  <c r="X1576" i="12"/>
  <c r="W1576" i="12"/>
  <c r="V1576" i="12"/>
  <c r="U1576" i="12"/>
  <c r="T1576" i="12"/>
  <c r="S1576" i="12"/>
  <c r="R1576" i="12"/>
  <c r="Q1576" i="12"/>
  <c r="P1576" i="12"/>
  <c r="O1576" i="12"/>
  <c r="N1576" i="12"/>
  <c r="M1576" i="12"/>
  <c r="L1576" i="12"/>
  <c r="K1576" i="12"/>
  <c r="J1576" i="12"/>
  <c r="I1576" i="12"/>
  <c r="H1576" i="12"/>
  <c r="G1576" i="12"/>
  <c r="F1576" i="12"/>
  <c r="E1576" i="12"/>
  <c r="D1575" i="12"/>
  <c r="B1575" i="12"/>
  <c r="D1574" i="12"/>
  <c r="B1574" i="12"/>
  <c r="D1573" i="12"/>
  <c r="B1573" i="12"/>
  <c r="D1572" i="12"/>
  <c r="B1572" i="12"/>
  <c r="D1571" i="12"/>
  <c r="B1571" i="12"/>
  <c r="D1570" i="12"/>
  <c r="B1570" i="12"/>
  <c r="D1569" i="12"/>
  <c r="B1569" i="12"/>
  <c r="D1568" i="12"/>
  <c r="B1568" i="12"/>
  <c r="D1567" i="12"/>
  <c r="B1567" i="12"/>
  <c r="D1566" i="12"/>
  <c r="B1566" i="12"/>
  <c r="D1565" i="12"/>
  <c r="B1565" i="12"/>
  <c r="D1564" i="12"/>
  <c r="B1564" i="12"/>
  <c r="D1563" i="12"/>
  <c r="B1563" i="12"/>
  <c r="D1562" i="12"/>
  <c r="B1562" i="12"/>
  <c r="D1561" i="12"/>
  <c r="B1561" i="12"/>
  <c r="D1560" i="12"/>
  <c r="B1560" i="12"/>
  <c r="D1559" i="12"/>
  <c r="B1559" i="12"/>
  <c r="D1558" i="12"/>
  <c r="B1558" i="12"/>
  <c r="D1557" i="12"/>
  <c r="B1557" i="12"/>
  <c r="D1556" i="12"/>
  <c r="B1556" i="12"/>
  <c r="AA1555" i="12"/>
  <c r="Z1555" i="12"/>
  <c r="Y1555" i="12"/>
  <c r="X1555" i="12"/>
  <c r="W1555" i="12"/>
  <c r="V1555" i="12"/>
  <c r="U1555" i="12"/>
  <c r="T1555" i="12"/>
  <c r="S1555" i="12"/>
  <c r="R1555" i="12"/>
  <c r="Q1555" i="12"/>
  <c r="P1555" i="12"/>
  <c r="O1555" i="12"/>
  <c r="N1555" i="12"/>
  <c r="M1555" i="12"/>
  <c r="L1555" i="12"/>
  <c r="K1555" i="12"/>
  <c r="J1555" i="12"/>
  <c r="I1555" i="12"/>
  <c r="H1555" i="12"/>
  <c r="G1555" i="12"/>
  <c r="F1555" i="12"/>
  <c r="E1555" i="12"/>
  <c r="D1554" i="12"/>
  <c r="B1554" i="12"/>
  <c r="D1553" i="12"/>
  <c r="B1553" i="12"/>
  <c r="D1552" i="12"/>
  <c r="B1552" i="12"/>
  <c r="D1551" i="12"/>
  <c r="B1551" i="12"/>
  <c r="D1550" i="12"/>
  <c r="B1550" i="12"/>
  <c r="D1549" i="12"/>
  <c r="B1549" i="12"/>
  <c r="D1548" i="12"/>
  <c r="B1548" i="12"/>
  <c r="D1547" i="12"/>
  <c r="B1547" i="12"/>
  <c r="D1546" i="12"/>
  <c r="B1546" i="12"/>
  <c r="D1545" i="12"/>
  <c r="B1545" i="12"/>
  <c r="D1544" i="12"/>
  <c r="B1544" i="12"/>
  <c r="AA1543" i="12"/>
  <c r="Z1543" i="12"/>
  <c r="Y1543" i="12"/>
  <c r="X1543" i="12"/>
  <c r="W1543" i="12"/>
  <c r="V1543" i="12"/>
  <c r="U1543" i="12"/>
  <c r="T1543" i="12"/>
  <c r="S1543" i="12"/>
  <c r="R1543" i="12"/>
  <c r="Q1543" i="12"/>
  <c r="P1543" i="12"/>
  <c r="O1543" i="12"/>
  <c r="N1543" i="12"/>
  <c r="M1543" i="12"/>
  <c r="L1543" i="12"/>
  <c r="K1543" i="12"/>
  <c r="J1543" i="12"/>
  <c r="I1543" i="12"/>
  <c r="H1543" i="12"/>
  <c r="G1543" i="12"/>
  <c r="F1543" i="12"/>
  <c r="E1543" i="12"/>
  <c r="D1542" i="12"/>
  <c r="B1542" i="12"/>
  <c r="D1541" i="12"/>
  <c r="B1541" i="12"/>
  <c r="D1540" i="12"/>
  <c r="B1540" i="12"/>
  <c r="O1539" i="12"/>
  <c r="D1539" i="12" s="1"/>
  <c r="B1539" i="12"/>
  <c r="AA1538" i="12"/>
  <c r="Z1538" i="12"/>
  <c r="Y1538" i="12"/>
  <c r="X1538" i="12"/>
  <c r="W1538" i="12"/>
  <c r="V1538" i="12"/>
  <c r="U1538" i="12"/>
  <c r="T1538" i="12"/>
  <c r="S1538" i="12"/>
  <c r="R1538" i="12"/>
  <c r="Q1538" i="12"/>
  <c r="P1538" i="12"/>
  <c r="N1538" i="12"/>
  <c r="M1538" i="12"/>
  <c r="L1538" i="12"/>
  <c r="K1538" i="12"/>
  <c r="J1538" i="12"/>
  <c r="I1538" i="12"/>
  <c r="H1538" i="12"/>
  <c r="G1538" i="12"/>
  <c r="F1538" i="12"/>
  <c r="E1538" i="12"/>
  <c r="D1537" i="12"/>
  <c r="B1537" i="12"/>
  <c r="D1536" i="12"/>
  <c r="B1536" i="12"/>
  <c r="D1535" i="12"/>
  <c r="B1535" i="12"/>
  <c r="D1534" i="12"/>
  <c r="B1534" i="12"/>
  <c r="D1533" i="12"/>
  <c r="B1533" i="12"/>
  <c r="D1532" i="12"/>
  <c r="B1532" i="12"/>
  <c r="D1531" i="12"/>
  <c r="B1531" i="12"/>
  <c r="D1530" i="12"/>
  <c r="B1530" i="12"/>
  <c r="D1529" i="12"/>
  <c r="B1529" i="12"/>
  <c r="D1528" i="12"/>
  <c r="B1528" i="12"/>
  <c r="D1527" i="12"/>
  <c r="B1527" i="12"/>
  <c r="D1526" i="12"/>
  <c r="B1526" i="12"/>
  <c r="D1525" i="12"/>
  <c r="B1525" i="12"/>
  <c r="D1524" i="12"/>
  <c r="B1524" i="12"/>
  <c r="D1523" i="12"/>
  <c r="B1523" i="12"/>
  <c r="D1522" i="12"/>
  <c r="B1522" i="12"/>
  <c r="D1521" i="12"/>
  <c r="B1521" i="12"/>
  <c r="D1520" i="12"/>
  <c r="B1520" i="12"/>
  <c r="D1519" i="12"/>
  <c r="B1519" i="12"/>
  <c r="AA1518" i="12"/>
  <c r="Z1518" i="12"/>
  <c r="Y1518" i="12"/>
  <c r="X1518" i="12"/>
  <c r="W1518" i="12"/>
  <c r="V1518" i="12"/>
  <c r="U1518" i="12"/>
  <c r="T1518" i="12"/>
  <c r="S1518" i="12"/>
  <c r="R1518" i="12"/>
  <c r="Q1518" i="12"/>
  <c r="P1518" i="12"/>
  <c r="O1518" i="12"/>
  <c r="N1518" i="12"/>
  <c r="M1518" i="12"/>
  <c r="L1518" i="12"/>
  <c r="K1518" i="12"/>
  <c r="J1518" i="12"/>
  <c r="I1518" i="12"/>
  <c r="H1518" i="12"/>
  <c r="G1518" i="12"/>
  <c r="F1518" i="12"/>
  <c r="E1518" i="12"/>
  <c r="D1517" i="12"/>
  <c r="B1517" i="12"/>
  <c r="D1516" i="12"/>
  <c r="B1516" i="12"/>
  <c r="D1515" i="12"/>
  <c r="B1515" i="12"/>
  <c r="D1514" i="12"/>
  <c r="B1514" i="12"/>
  <c r="AA1513" i="12"/>
  <c r="Z1513" i="12"/>
  <c r="Y1513" i="12"/>
  <c r="X1513" i="12"/>
  <c r="W1513" i="12"/>
  <c r="V1513" i="12"/>
  <c r="U1513" i="12"/>
  <c r="T1513" i="12"/>
  <c r="S1513" i="12"/>
  <c r="R1513" i="12"/>
  <c r="Q1513" i="12"/>
  <c r="P1513" i="12"/>
  <c r="O1513" i="12"/>
  <c r="N1513" i="12"/>
  <c r="M1513" i="12"/>
  <c r="L1513" i="12"/>
  <c r="K1513" i="12"/>
  <c r="J1513" i="12"/>
  <c r="I1513" i="12"/>
  <c r="H1513" i="12"/>
  <c r="G1513" i="12"/>
  <c r="F1513" i="12"/>
  <c r="E1513" i="12"/>
  <c r="D1512" i="12"/>
  <c r="B1512" i="12"/>
  <c r="D1511" i="12"/>
  <c r="B1511" i="12"/>
  <c r="D1510" i="12"/>
  <c r="B1510" i="12"/>
  <c r="D1509" i="12"/>
  <c r="B1509" i="12"/>
  <c r="D1508" i="12"/>
  <c r="B1508" i="12"/>
  <c r="D1507" i="12"/>
  <c r="B1507" i="12"/>
  <c r="D1506" i="12"/>
  <c r="B1506" i="12"/>
  <c r="D1505" i="12"/>
  <c r="B1505" i="12"/>
  <c r="AA1504" i="12"/>
  <c r="Z1504" i="12"/>
  <c r="Y1504" i="12"/>
  <c r="X1504" i="12"/>
  <c r="W1504" i="12"/>
  <c r="V1504" i="12"/>
  <c r="U1504" i="12"/>
  <c r="T1504" i="12"/>
  <c r="S1504" i="12"/>
  <c r="R1504" i="12"/>
  <c r="Q1504" i="12"/>
  <c r="P1504" i="12"/>
  <c r="O1504" i="12"/>
  <c r="N1504" i="12"/>
  <c r="M1504" i="12"/>
  <c r="L1504" i="12"/>
  <c r="K1504" i="12"/>
  <c r="J1504" i="12"/>
  <c r="I1504" i="12"/>
  <c r="H1504" i="12"/>
  <c r="G1504" i="12"/>
  <c r="F1504" i="12"/>
  <c r="E1504" i="12"/>
  <c r="D1503" i="12"/>
  <c r="B1503" i="12"/>
  <c r="D1502" i="12"/>
  <c r="B1502" i="12"/>
  <c r="D1501" i="12"/>
  <c r="B1501" i="12"/>
  <c r="AA1500" i="12"/>
  <c r="Z1500" i="12"/>
  <c r="Y1500" i="12"/>
  <c r="X1500" i="12"/>
  <c r="W1500" i="12"/>
  <c r="V1500" i="12"/>
  <c r="U1500" i="12"/>
  <c r="T1500" i="12"/>
  <c r="S1500" i="12"/>
  <c r="R1500" i="12"/>
  <c r="Q1500" i="12"/>
  <c r="P1500" i="12"/>
  <c r="O1500" i="12"/>
  <c r="N1500" i="12"/>
  <c r="M1500" i="12"/>
  <c r="L1500" i="12"/>
  <c r="K1500" i="12"/>
  <c r="J1500" i="12"/>
  <c r="I1500" i="12"/>
  <c r="H1500" i="12"/>
  <c r="G1500" i="12"/>
  <c r="F1500" i="12"/>
  <c r="E1500" i="12"/>
  <c r="D1499" i="12"/>
  <c r="B1499" i="12"/>
  <c r="D1498" i="12"/>
  <c r="B1498" i="12"/>
  <c r="D1497" i="12"/>
  <c r="B1497" i="12"/>
  <c r="D1496" i="12"/>
  <c r="B1496" i="12"/>
  <c r="D1495" i="12"/>
  <c r="B1495" i="12"/>
  <c r="D1494" i="12"/>
  <c r="B1494" i="12"/>
  <c r="D1493" i="12"/>
  <c r="B1493" i="12"/>
  <c r="D1492" i="12"/>
  <c r="B1492" i="12"/>
  <c r="D1491" i="12"/>
  <c r="B1491" i="12"/>
  <c r="D1490" i="12"/>
  <c r="B1490" i="12"/>
  <c r="D1489" i="12"/>
  <c r="B1489" i="12"/>
  <c r="D1488" i="12"/>
  <c r="B1488" i="12"/>
  <c r="D1487" i="12"/>
  <c r="B1487" i="12"/>
  <c r="D1486" i="12"/>
  <c r="B1486" i="12"/>
  <c r="D1485" i="12"/>
  <c r="B1485" i="12"/>
  <c r="D1484" i="12"/>
  <c r="B1484" i="12"/>
  <c r="D1483" i="12"/>
  <c r="B1483" i="12"/>
  <c r="D1482" i="12"/>
  <c r="B1482" i="12"/>
  <c r="D1481" i="12"/>
  <c r="B1481" i="12"/>
  <c r="D1480" i="12"/>
  <c r="B1480" i="12"/>
  <c r="D1479" i="12"/>
  <c r="B1479" i="12"/>
  <c r="D1478" i="12"/>
  <c r="B1478" i="12"/>
  <c r="D1477" i="12"/>
  <c r="B1477" i="12"/>
  <c r="D1476" i="12"/>
  <c r="B1476" i="12"/>
  <c r="D1475" i="12"/>
  <c r="B1475" i="12"/>
  <c r="D1474" i="12"/>
  <c r="B1474" i="12"/>
  <c r="AA1473" i="12"/>
  <c r="Z1473" i="12"/>
  <c r="Y1473" i="12"/>
  <c r="X1473" i="12"/>
  <c r="W1473" i="12"/>
  <c r="V1473" i="12"/>
  <c r="U1473" i="12"/>
  <c r="T1473" i="12"/>
  <c r="S1473" i="12"/>
  <c r="R1473" i="12"/>
  <c r="Q1473" i="12"/>
  <c r="P1473" i="12"/>
  <c r="O1473" i="12"/>
  <c r="N1473" i="12"/>
  <c r="M1473" i="12"/>
  <c r="L1473" i="12"/>
  <c r="K1473" i="12"/>
  <c r="J1473" i="12"/>
  <c r="I1473" i="12"/>
  <c r="H1473" i="12"/>
  <c r="G1473" i="12"/>
  <c r="F1473" i="12"/>
  <c r="E1473" i="12"/>
  <c r="D1472" i="12"/>
  <c r="B1472" i="12"/>
  <c r="D1471" i="12"/>
  <c r="B1471" i="12"/>
  <c r="D1470" i="12"/>
  <c r="B1470" i="12"/>
  <c r="AA1469" i="12"/>
  <c r="Z1469" i="12"/>
  <c r="Y1469" i="12"/>
  <c r="X1469" i="12"/>
  <c r="W1469" i="12"/>
  <c r="V1469" i="12"/>
  <c r="U1469" i="12"/>
  <c r="T1469" i="12"/>
  <c r="S1469" i="12"/>
  <c r="R1469" i="12"/>
  <c r="Q1469" i="12"/>
  <c r="P1469" i="12"/>
  <c r="O1469" i="12"/>
  <c r="N1469" i="12"/>
  <c r="M1469" i="12"/>
  <c r="L1469" i="12"/>
  <c r="K1469" i="12"/>
  <c r="J1469" i="12"/>
  <c r="I1469" i="12"/>
  <c r="H1469" i="12"/>
  <c r="G1469" i="12"/>
  <c r="F1469" i="12"/>
  <c r="E1469" i="12"/>
  <c r="D1468" i="12"/>
  <c r="B1468" i="12"/>
  <c r="AA1467" i="12"/>
  <c r="Z1467" i="12"/>
  <c r="Y1467" i="12"/>
  <c r="X1467" i="12"/>
  <c r="W1467" i="12"/>
  <c r="V1467" i="12"/>
  <c r="U1467" i="12"/>
  <c r="T1467" i="12"/>
  <c r="S1467" i="12"/>
  <c r="R1467" i="12"/>
  <c r="Q1467" i="12"/>
  <c r="P1467" i="12"/>
  <c r="O1467" i="12"/>
  <c r="N1467" i="12"/>
  <c r="M1467" i="12"/>
  <c r="L1467" i="12"/>
  <c r="K1467" i="12"/>
  <c r="J1467" i="12"/>
  <c r="I1467" i="12"/>
  <c r="H1467" i="12"/>
  <c r="G1467" i="12"/>
  <c r="F1467" i="12"/>
  <c r="E1467" i="12"/>
  <c r="D1466" i="12"/>
  <c r="B1466" i="12"/>
  <c r="D1465" i="12"/>
  <c r="B1465" i="12"/>
  <c r="D1464" i="12"/>
  <c r="B1464" i="12"/>
  <c r="D1463" i="12"/>
  <c r="B1463" i="12"/>
  <c r="D1462" i="12"/>
  <c r="B1462" i="12"/>
  <c r="D1461" i="12"/>
  <c r="B1461" i="12"/>
  <c r="AA1460" i="12"/>
  <c r="Z1460" i="12"/>
  <c r="Y1460" i="12"/>
  <c r="X1460" i="12"/>
  <c r="W1460" i="12"/>
  <c r="V1460" i="12"/>
  <c r="U1460" i="12"/>
  <c r="T1460" i="12"/>
  <c r="S1460" i="12"/>
  <c r="R1460" i="12"/>
  <c r="Q1460" i="12"/>
  <c r="P1460" i="12"/>
  <c r="O1460" i="12"/>
  <c r="N1460" i="12"/>
  <c r="M1460" i="12"/>
  <c r="L1460" i="12"/>
  <c r="K1460" i="12"/>
  <c r="J1460" i="12"/>
  <c r="I1460" i="12"/>
  <c r="H1460" i="12"/>
  <c r="G1460" i="12"/>
  <c r="F1460" i="12"/>
  <c r="E1460" i="12"/>
  <c r="D1459" i="12"/>
  <c r="B1459" i="12"/>
  <c r="D1458" i="12"/>
  <c r="B1458" i="12"/>
  <c r="D1457" i="12"/>
  <c r="B1457" i="12"/>
  <c r="D1456" i="12"/>
  <c r="B1456" i="12"/>
  <c r="D1455" i="12"/>
  <c r="B1455" i="12"/>
  <c r="D1454" i="12"/>
  <c r="B1454" i="12"/>
  <c r="D1453" i="12"/>
  <c r="B1453" i="12"/>
  <c r="D1452" i="12"/>
  <c r="B1452" i="12"/>
  <c r="D1451" i="12"/>
  <c r="B1451" i="12"/>
  <c r="D1450" i="12"/>
  <c r="B1450" i="12"/>
  <c r="D1449" i="12"/>
  <c r="B1449" i="12"/>
  <c r="D1448" i="12"/>
  <c r="B1448" i="12"/>
  <c r="D1447" i="12"/>
  <c r="B1447" i="12"/>
  <c r="D1446" i="12"/>
  <c r="B1446" i="12"/>
  <c r="D1445" i="12"/>
  <c r="B1445" i="12"/>
  <c r="D1444" i="12"/>
  <c r="B1444" i="12"/>
  <c r="D1443" i="12"/>
  <c r="B1443" i="12"/>
  <c r="D1442" i="12"/>
  <c r="B1442" i="12"/>
  <c r="D1441" i="12"/>
  <c r="B1441" i="12"/>
  <c r="D1440" i="12"/>
  <c r="B1440" i="12"/>
  <c r="D1439" i="12"/>
  <c r="B1439" i="12"/>
  <c r="D1438" i="12"/>
  <c r="B1438" i="12"/>
  <c r="D1437" i="12"/>
  <c r="B1437" i="12"/>
  <c r="D1436" i="12"/>
  <c r="B1436" i="12"/>
  <c r="D1435" i="12"/>
  <c r="B1435" i="12"/>
  <c r="D1434" i="12"/>
  <c r="B1434" i="12"/>
  <c r="D1433" i="12"/>
  <c r="B1433" i="12"/>
  <c r="D1432" i="12"/>
  <c r="B1432" i="12"/>
  <c r="D1431" i="12"/>
  <c r="B1431" i="12"/>
  <c r="D1430" i="12"/>
  <c r="B1430" i="12"/>
  <c r="D1429" i="12"/>
  <c r="B1429" i="12"/>
  <c r="D1428" i="12"/>
  <c r="B1428" i="12"/>
  <c r="D1427" i="12"/>
  <c r="B1427" i="12"/>
  <c r="D1426" i="12"/>
  <c r="B1426" i="12"/>
  <c r="D1425" i="12"/>
  <c r="B1425" i="12"/>
  <c r="D1424" i="12"/>
  <c r="B1424" i="12"/>
  <c r="D1423" i="12"/>
  <c r="B1423" i="12"/>
  <c r="D1422" i="12"/>
  <c r="B1422" i="12"/>
  <c r="D1421" i="12"/>
  <c r="B1421" i="12"/>
  <c r="D1420" i="12"/>
  <c r="B1420" i="12"/>
  <c r="D1419" i="12"/>
  <c r="B1419" i="12"/>
  <c r="D1418" i="12"/>
  <c r="B1418" i="12"/>
  <c r="D1417" i="12"/>
  <c r="B1417" i="12"/>
  <c r="D1416" i="12"/>
  <c r="B1416" i="12"/>
  <c r="D1415" i="12"/>
  <c r="B1415" i="12"/>
  <c r="D1414" i="12"/>
  <c r="B1414" i="12"/>
  <c r="D1413" i="12"/>
  <c r="B1413" i="12"/>
  <c r="D1412" i="12"/>
  <c r="B1412" i="12"/>
  <c r="D1411" i="12"/>
  <c r="B1411" i="12"/>
  <c r="D1410" i="12"/>
  <c r="B1410" i="12"/>
  <c r="D1409" i="12"/>
  <c r="B1409" i="12"/>
  <c r="D1408" i="12"/>
  <c r="B1408" i="12"/>
  <c r="D1407" i="12"/>
  <c r="B1407" i="12"/>
  <c r="D1406" i="12"/>
  <c r="B1406" i="12"/>
  <c r="D1405" i="12"/>
  <c r="B1405" i="12"/>
  <c r="D1404" i="12"/>
  <c r="B1404" i="12"/>
  <c r="D1403" i="12"/>
  <c r="B1403" i="12"/>
  <c r="D1402" i="12"/>
  <c r="B1402" i="12"/>
  <c r="D1401" i="12"/>
  <c r="B1401" i="12"/>
  <c r="D1400" i="12"/>
  <c r="B1400" i="12"/>
  <c r="D1399" i="12"/>
  <c r="B1399" i="12"/>
  <c r="D1398" i="12"/>
  <c r="B1398" i="12"/>
  <c r="D1397" i="12"/>
  <c r="B1397" i="12"/>
  <c r="D1396" i="12"/>
  <c r="B1396" i="12"/>
  <c r="D1395" i="12"/>
  <c r="B1395" i="12"/>
  <c r="D1394" i="12"/>
  <c r="B1394" i="12"/>
  <c r="D1393" i="12"/>
  <c r="B1393" i="12"/>
  <c r="D1392" i="12"/>
  <c r="B1392" i="12"/>
  <c r="D1391" i="12"/>
  <c r="B1391" i="12"/>
  <c r="D1390" i="12"/>
  <c r="B1390" i="12"/>
  <c r="D1389" i="12"/>
  <c r="B1389" i="12"/>
  <c r="D1388" i="12"/>
  <c r="B1388" i="12"/>
  <c r="D1387" i="12"/>
  <c r="B1387" i="12"/>
  <c r="D1386" i="12"/>
  <c r="B1386" i="12"/>
  <c r="D1385" i="12"/>
  <c r="B1385" i="12"/>
  <c r="D1384" i="12"/>
  <c r="B1384" i="12"/>
  <c r="D1383" i="12"/>
  <c r="B1383" i="12"/>
  <c r="D1382" i="12"/>
  <c r="B1382" i="12"/>
  <c r="D1381" i="12"/>
  <c r="B1381" i="12"/>
  <c r="D1380" i="12"/>
  <c r="B1380" i="12"/>
  <c r="D1379" i="12"/>
  <c r="B1379" i="12"/>
  <c r="D1378" i="12"/>
  <c r="B1378" i="12"/>
  <c r="D1377" i="12"/>
  <c r="B1377" i="12"/>
  <c r="D1376" i="12"/>
  <c r="B1376" i="12"/>
  <c r="D1375" i="12"/>
  <c r="B1375" i="12"/>
  <c r="D1374" i="12"/>
  <c r="B1374" i="12"/>
  <c r="D1373" i="12"/>
  <c r="B1373" i="12"/>
  <c r="D1372" i="12"/>
  <c r="B1372" i="12"/>
  <c r="D1371" i="12"/>
  <c r="B1371" i="12"/>
  <c r="D1370" i="12"/>
  <c r="B1370" i="12"/>
  <c r="D1369" i="12"/>
  <c r="B1369" i="12"/>
  <c r="D1368" i="12"/>
  <c r="B1368" i="12"/>
  <c r="D1367" i="12"/>
  <c r="B1367" i="12"/>
  <c r="D1366" i="12"/>
  <c r="B1366" i="12"/>
  <c r="D1365" i="12"/>
  <c r="B1365" i="12"/>
  <c r="D1364" i="12"/>
  <c r="B1364" i="12"/>
  <c r="D1363" i="12"/>
  <c r="B1363" i="12"/>
  <c r="D1362" i="12"/>
  <c r="B1362" i="12"/>
  <c r="D1361" i="12"/>
  <c r="B1361" i="12"/>
  <c r="D1360" i="12"/>
  <c r="B1360" i="12"/>
  <c r="D1359" i="12"/>
  <c r="B1359" i="12"/>
  <c r="D1358" i="12"/>
  <c r="B1358" i="12"/>
  <c r="D1357" i="12"/>
  <c r="B1357" i="12"/>
  <c r="D1356" i="12"/>
  <c r="B1356" i="12"/>
  <c r="D1355" i="12"/>
  <c r="B1355" i="12"/>
  <c r="D1354" i="12"/>
  <c r="B1354" i="12"/>
  <c r="D1353" i="12"/>
  <c r="B1353" i="12"/>
  <c r="D1352" i="12"/>
  <c r="B1352" i="12"/>
  <c r="D1351" i="12"/>
  <c r="B1351" i="12"/>
  <c r="D1350" i="12"/>
  <c r="B1350" i="12"/>
  <c r="D1349" i="12"/>
  <c r="B1349" i="12"/>
  <c r="D1348" i="12"/>
  <c r="B1348" i="12"/>
  <c r="D1347" i="12"/>
  <c r="B1347" i="12"/>
  <c r="D1346" i="12"/>
  <c r="B1346" i="12"/>
  <c r="D1345" i="12"/>
  <c r="B1345" i="12"/>
  <c r="D1344" i="12"/>
  <c r="B1344" i="12"/>
  <c r="D1343" i="12"/>
  <c r="B1343" i="12"/>
  <c r="D1342" i="12"/>
  <c r="B1342" i="12"/>
  <c r="D1341" i="12"/>
  <c r="B1341" i="12"/>
  <c r="D1340" i="12"/>
  <c r="B1340" i="12"/>
  <c r="D1339" i="12"/>
  <c r="B1339" i="12"/>
  <c r="D1338" i="12"/>
  <c r="B1338" i="12"/>
  <c r="D1337" i="12"/>
  <c r="B1337" i="12"/>
  <c r="D1336" i="12"/>
  <c r="B1336" i="12"/>
  <c r="D1335" i="12"/>
  <c r="B1335" i="12"/>
  <c r="D1334" i="12"/>
  <c r="B1334" i="12"/>
  <c r="D1333" i="12"/>
  <c r="B1333" i="12"/>
  <c r="D1332" i="12"/>
  <c r="B1332" i="12"/>
  <c r="D1331" i="12"/>
  <c r="B1331" i="12"/>
  <c r="D1330" i="12"/>
  <c r="B1330" i="12"/>
  <c r="D1329" i="12"/>
  <c r="B1329" i="12"/>
  <c r="D1328" i="12"/>
  <c r="B1328" i="12"/>
  <c r="D1327" i="12"/>
  <c r="B1327" i="12"/>
  <c r="D1326" i="12"/>
  <c r="B1326" i="12"/>
  <c r="D1325" i="12"/>
  <c r="B1325" i="12"/>
  <c r="D1324" i="12"/>
  <c r="B1324" i="12"/>
  <c r="D1323" i="12"/>
  <c r="B1323" i="12"/>
  <c r="D1322" i="12"/>
  <c r="B1322" i="12"/>
  <c r="D1321" i="12"/>
  <c r="B1321" i="12"/>
  <c r="D1320" i="12"/>
  <c r="B1320" i="12"/>
  <c r="D1319" i="12"/>
  <c r="B1319" i="12"/>
  <c r="D1318" i="12"/>
  <c r="B1318" i="12"/>
  <c r="D1317" i="12"/>
  <c r="B1317" i="12"/>
  <c r="D1316" i="12"/>
  <c r="B1316" i="12"/>
  <c r="D1315" i="12"/>
  <c r="B1315" i="12"/>
  <c r="D1314" i="12"/>
  <c r="B1314" i="12"/>
  <c r="D1313" i="12"/>
  <c r="B1313" i="12"/>
  <c r="D1312" i="12"/>
  <c r="B1312" i="12"/>
  <c r="D1311" i="12"/>
  <c r="B1311" i="12"/>
  <c r="D1310" i="12"/>
  <c r="B1310" i="12"/>
  <c r="D1309" i="12"/>
  <c r="B1309" i="12"/>
  <c r="D1308" i="12"/>
  <c r="B1308" i="12"/>
  <c r="D1307" i="12"/>
  <c r="B1307" i="12"/>
  <c r="D1306" i="12"/>
  <c r="B1306" i="12"/>
  <c r="D1305" i="12"/>
  <c r="B1305" i="12"/>
  <c r="D1304" i="12"/>
  <c r="B1304" i="12"/>
  <c r="D1303" i="12"/>
  <c r="B1303" i="12"/>
  <c r="D1302" i="12"/>
  <c r="B1302" i="12"/>
  <c r="D1301" i="12"/>
  <c r="B1301" i="12"/>
  <c r="D1300" i="12"/>
  <c r="B1300" i="12"/>
  <c r="D1299" i="12"/>
  <c r="B1299" i="12"/>
  <c r="D1298" i="12"/>
  <c r="B1298" i="12"/>
  <c r="D1297" i="12"/>
  <c r="B1297" i="12"/>
  <c r="D1296" i="12"/>
  <c r="B1296" i="12"/>
  <c r="D1295" i="12"/>
  <c r="B1295" i="12"/>
  <c r="D1294" i="12"/>
  <c r="B1294" i="12"/>
  <c r="D1293" i="12"/>
  <c r="B1293" i="12"/>
  <c r="AA1292" i="12"/>
  <c r="Z1292" i="12"/>
  <c r="Y1292" i="12"/>
  <c r="X1292" i="12"/>
  <c r="W1292" i="12"/>
  <c r="V1292" i="12"/>
  <c r="U1292" i="12"/>
  <c r="T1292" i="12"/>
  <c r="S1292" i="12"/>
  <c r="R1292" i="12"/>
  <c r="Q1292" i="12"/>
  <c r="P1292" i="12"/>
  <c r="O1292" i="12"/>
  <c r="N1292" i="12"/>
  <c r="M1292" i="12"/>
  <c r="L1292" i="12"/>
  <c r="K1292" i="12"/>
  <c r="J1292" i="12"/>
  <c r="I1292" i="12"/>
  <c r="H1292" i="12"/>
  <c r="G1292" i="12"/>
  <c r="F1292" i="12"/>
  <c r="E1292" i="12"/>
  <c r="D1291" i="12"/>
  <c r="B1291" i="12"/>
  <c r="D1290" i="12"/>
  <c r="B1290" i="12"/>
  <c r="D1289" i="12"/>
  <c r="B1289" i="12"/>
  <c r="D1288" i="12"/>
  <c r="B1288" i="12"/>
  <c r="D1287" i="12"/>
  <c r="B1287" i="12"/>
  <c r="D1286" i="12"/>
  <c r="B1286" i="12"/>
  <c r="D1285" i="12"/>
  <c r="B1285" i="12"/>
  <c r="D1284" i="12"/>
  <c r="B1284" i="12"/>
  <c r="D1283" i="12"/>
  <c r="B1283" i="12"/>
  <c r="D1282" i="12"/>
  <c r="B1282" i="12"/>
  <c r="D1281" i="12"/>
  <c r="B1281" i="12"/>
  <c r="D1280" i="12"/>
  <c r="B1280" i="12"/>
  <c r="D1279" i="12"/>
  <c r="B1279" i="12"/>
  <c r="D1278" i="12"/>
  <c r="B1278" i="12"/>
  <c r="D1277" i="12"/>
  <c r="B1277" i="12"/>
  <c r="D1276" i="12"/>
  <c r="B1276" i="12"/>
  <c r="D1275" i="12"/>
  <c r="B1275" i="12"/>
  <c r="D1274" i="12"/>
  <c r="B1274" i="12"/>
  <c r="D1273" i="12"/>
  <c r="B1273" i="12"/>
  <c r="D1272" i="12"/>
  <c r="B1272" i="12"/>
  <c r="D1271" i="12"/>
  <c r="B1271" i="12"/>
  <c r="D1270" i="12"/>
  <c r="B1270" i="12"/>
  <c r="D1269" i="12"/>
  <c r="B1269" i="12"/>
  <c r="D1268" i="12"/>
  <c r="B1268" i="12"/>
  <c r="D1267" i="12"/>
  <c r="B1267" i="12"/>
  <c r="D1266" i="12"/>
  <c r="B1266" i="12"/>
  <c r="D1265" i="12"/>
  <c r="B1265" i="12"/>
  <c r="D1264" i="12"/>
  <c r="B1264" i="12"/>
  <c r="D1263" i="12"/>
  <c r="B1263" i="12"/>
  <c r="D1262" i="12"/>
  <c r="B1262" i="12"/>
  <c r="D1261" i="12"/>
  <c r="B1261" i="12"/>
  <c r="D1260" i="12"/>
  <c r="B1260" i="12"/>
  <c r="D1259" i="12"/>
  <c r="B1259" i="12"/>
  <c r="D1258" i="12"/>
  <c r="B1258" i="12"/>
  <c r="D1257" i="12"/>
  <c r="B1257" i="12"/>
  <c r="D1256" i="12"/>
  <c r="B1256" i="12"/>
  <c r="D1255" i="12"/>
  <c r="B1255" i="12"/>
  <c r="D1254" i="12"/>
  <c r="B1254" i="12"/>
  <c r="D1253" i="12"/>
  <c r="B1253" i="12"/>
  <c r="D1252" i="12"/>
  <c r="B1252" i="12"/>
  <c r="D1251" i="12"/>
  <c r="B1251" i="12"/>
  <c r="AA1250" i="12"/>
  <c r="Z1250" i="12"/>
  <c r="Y1250" i="12"/>
  <c r="X1250" i="12"/>
  <c r="W1250" i="12"/>
  <c r="V1250" i="12"/>
  <c r="U1250" i="12"/>
  <c r="T1250" i="12"/>
  <c r="S1250" i="12"/>
  <c r="R1250" i="12"/>
  <c r="Q1250" i="12"/>
  <c r="P1250" i="12"/>
  <c r="O1250" i="12"/>
  <c r="N1250" i="12"/>
  <c r="M1250" i="12"/>
  <c r="L1250" i="12"/>
  <c r="K1250" i="12"/>
  <c r="J1250" i="12"/>
  <c r="I1250" i="12"/>
  <c r="H1250" i="12"/>
  <c r="G1250" i="12"/>
  <c r="F1250" i="12"/>
  <c r="E1250" i="12"/>
  <c r="D1249" i="12"/>
  <c r="B1249" i="12"/>
  <c r="D1248" i="12"/>
  <c r="B1248" i="12"/>
  <c r="D1247" i="12"/>
  <c r="B1247" i="12"/>
  <c r="D1246" i="12"/>
  <c r="B1246" i="12"/>
  <c r="D1245" i="12"/>
  <c r="B1245" i="12"/>
  <c r="D1244" i="12"/>
  <c r="B1244" i="12"/>
  <c r="D1243" i="12"/>
  <c r="B1243" i="12"/>
  <c r="D1242" i="12"/>
  <c r="B1242" i="12"/>
  <c r="D1241" i="12"/>
  <c r="B1241" i="12"/>
  <c r="D1240" i="12"/>
  <c r="B1240" i="12"/>
  <c r="D1239" i="12"/>
  <c r="B1239" i="12"/>
  <c r="D1238" i="12"/>
  <c r="B1238" i="12"/>
  <c r="D1237" i="12"/>
  <c r="B1237" i="12"/>
  <c r="D1236" i="12"/>
  <c r="B1236" i="12"/>
  <c r="D1235" i="12"/>
  <c r="B1235" i="12"/>
  <c r="D1234" i="12"/>
  <c r="B1234" i="12"/>
  <c r="D1233" i="12"/>
  <c r="B1233" i="12"/>
  <c r="D1232" i="12"/>
  <c r="B1232" i="12"/>
  <c r="D1231" i="12"/>
  <c r="B1231" i="12"/>
  <c r="D1230" i="12"/>
  <c r="B1230" i="12"/>
  <c r="D1229" i="12"/>
  <c r="B1229" i="12"/>
  <c r="D1228" i="12"/>
  <c r="B1228" i="12"/>
  <c r="D1227" i="12"/>
  <c r="B1227" i="12"/>
  <c r="D1226" i="12"/>
  <c r="B1226" i="12"/>
  <c r="D1225" i="12"/>
  <c r="B1225" i="12"/>
  <c r="D1224" i="12"/>
  <c r="B1224" i="12"/>
  <c r="D1223" i="12"/>
  <c r="B1223" i="12"/>
  <c r="D1222" i="12"/>
  <c r="B1222" i="12"/>
  <c r="D1221" i="12"/>
  <c r="B1221" i="12"/>
  <c r="D1220" i="12"/>
  <c r="B1220" i="12"/>
  <c r="D1219" i="12"/>
  <c r="B1219" i="12"/>
  <c r="D1218" i="12"/>
  <c r="B1218" i="12"/>
  <c r="D1217" i="12"/>
  <c r="B1217" i="12"/>
  <c r="D1216" i="12"/>
  <c r="B1216" i="12"/>
  <c r="D1215" i="12"/>
  <c r="B1215" i="12"/>
  <c r="D1214" i="12"/>
  <c r="B1214" i="12"/>
  <c r="D1213" i="12"/>
  <c r="B1213" i="12"/>
  <c r="D1212" i="12"/>
  <c r="B1212" i="12"/>
  <c r="D1211" i="12"/>
  <c r="B1211" i="12"/>
  <c r="D1210" i="12"/>
  <c r="B1210" i="12"/>
  <c r="D1209" i="12"/>
  <c r="B1209" i="12"/>
  <c r="D1208" i="12"/>
  <c r="B1208" i="12"/>
  <c r="D1207" i="12"/>
  <c r="B1207" i="12"/>
  <c r="D1206" i="12"/>
  <c r="B1206" i="12"/>
  <c r="D1205" i="12"/>
  <c r="B1205" i="12"/>
  <c r="D1204" i="12"/>
  <c r="B1204" i="12"/>
  <c r="D1203" i="12"/>
  <c r="B1203" i="12"/>
  <c r="D1202" i="12"/>
  <c r="B1202" i="12"/>
  <c r="D1201" i="12"/>
  <c r="B1201" i="12"/>
  <c r="D1200" i="12"/>
  <c r="B1200" i="12"/>
  <c r="D1199" i="12"/>
  <c r="B1199" i="12"/>
  <c r="D1198" i="12"/>
  <c r="B1198" i="12"/>
  <c r="D1197" i="12"/>
  <c r="B1197" i="12"/>
  <c r="D1196" i="12"/>
  <c r="B1196" i="12"/>
  <c r="I1195" i="12"/>
  <c r="D1195" i="12" s="1"/>
  <c r="B1195" i="12"/>
  <c r="D1194" i="12"/>
  <c r="B1194" i="12"/>
  <c r="D1193" i="12"/>
  <c r="B1193" i="12"/>
  <c r="D1192" i="12"/>
  <c r="B1192" i="12"/>
  <c r="D1191" i="12"/>
  <c r="B1191" i="12"/>
  <c r="D1190" i="12"/>
  <c r="B1190" i="12"/>
  <c r="D1189" i="12"/>
  <c r="B1189" i="12"/>
  <c r="D1188" i="12"/>
  <c r="B1188" i="12"/>
  <c r="D1187" i="12"/>
  <c r="B1187" i="12"/>
  <c r="D1186" i="12"/>
  <c r="B1186" i="12"/>
  <c r="M1185" i="12"/>
  <c r="D1185" i="12" s="1"/>
  <c r="B1185" i="12"/>
  <c r="D1184" i="12"/>
  <c r="B1184" i="12"/>
  <c r="D1183" i="12"/>
  <c r="B1183" i="12"/>
  <c r="D1182" i="12"/>
  <c r="B1182" i="12"/>
  <c r="D1181" i="12"/>
  <c r="B1181" i="12"/>
  <c r="D1180" i="12"/>
  <c r="B1180" i="12"/>
  <c r="D1179" i="12"/>
  <c r="B1179" i="12"/>
  <c r="D1178" i="12"/>
  <c r="B1178" i="12"/>
  <c r="D1177" i="12"/>
  <c r="B1177" i="12"/>
  <c r="D1176" i="12"/>
  <c r="B1176" i="12"/>
  <c r="D1175" i="12"/>
  <c r="B1175" i="12"/>
  <c r="AA1174" i="12"/>
  <c r="Z1174" i="12"/>
  <c r="Y1174" i="12"/>
  <c r="X1174" i="12"/>
  <c r="W1174" i="12"/>
  <c r="V1174" i="12"/>
  <c r="U1174" i="12"/>
  <c r="T1174" i="12"/>
  <c r="S1174" i="12"/>
  <c r="R1174" i="12"/>
  <c r="Q1174" i="12"/>
  <c r="P1174" i="12"/>
  <c r="O1174" i="12"/>
  <c r="N1174" i="12"/>
  <c r="L1174" i="12"/>
  <c r="K1174" i="12"/>
  <c r="J1174" i="12"/>
  <c r="H1174" i="12"/>
  <c r="G1174" i="12"/>
  <c r="F1174" i="12"/>
  <c r="E1174" i="12"/>
  <c r="D1173" i="12"/>
  <c r="B1173" i="12"/>
  <c r="D1172" i="12"/>
  <c r="B1172" i="12"/>
  <c r="D1171" i="12"/>
  <c r="B1171" i="12"/>
  <c r="D1170" i="12"/>
  <c r="B1170" i="12"/>
  <c r="D1169" i="12"/>
  <c r="B1169" i="12"/>
  <c r="D1168" i="12"/>
  <c r="B1168" i="12"/>
  <c r="D1167" i="12"/>
  <c r="B1167" i="12"/>
  <c r="D1166" i="12"/>
  <c r="B1166" i="12"/>
  <c r="D1165" i="12"/>
  <c r="B1165" i="12"/>
  <c r="D1164" i="12"/>
  <c r="B1164" i="12"/>
  <c r="D1163" i="12"/>
  <c r="B1163" i="12"/>
  <c r="D1162" i="12"/>
  <c r="B1162" i="12"/>
  <c r="D1161" i="12"/>
  <c r="B1161" i="12"/>
  <c r="D1160" i="12"/>
  <c r="B1160" i="12"/>
  <c r="D1159" i="12"/>
  <c r="B1159" i="12"/>
  <c r="D1158" i="12"/>
  <c r="B1158" i="12"/>
  <c r="D1157" i="12"/>
  <c r="B1157" i="12"/>
  <c r="D1156" i="12"/>
  <c r="B1156" i="12"/>
  <c r="D1155" i="12"/>
  <c r="B1155" i="12"/>
  <c r="D1154" i="12"/>
  <c r="B1154" i="12"/>
  <c r="D1153" i="12"/>
  <c r="B1153" i="12"/>
  <c r="D1152" i="12"/>
  <c r="B1152" i="12"/>
  <c r="D1151" i="12"/>
  <c r="B1151" i="12"/>
  <c r="D1150" i="12"/>
  <c r="B1150" i="12"/>
  <c r="D1149" i="12"/>
  <c r="B1149" i="12"/>
  <c r="D1148" i="12"/>
  <c r="B1148" i="12"/>
  <c r="D1147" i="12"/>
  <c r="B1147" i="12"/>
  <c r="D1146" i="12"/>
  <c r="B1146" i="12"/>
  <c r="D1145" i="12"/>
  <c r="B1145" i="12"/>
  <c r="D1144" i="12"/>
  <c r="B1144" i="12"/>
  <c r="D1143" i="12"/>
  <c r="B1143" i="12"/>
  <c r="D1142" i="12"/>
  <c r="B1142" i="12"/>
  <c r="D1141" i="12"/>
  <c r="B1141" i="12"/>
  <c r="D1140" i="12"/>
  <c r="B1140" i="12"/>
  <c r="D1139" i="12"/>
  <c r="B1139" i="12"/>
  <c r="D1138" i="12"/>
  <c r="B1138" i="12"/>
  <c r="D1137" i="12"/>
  <c r="B1137" i="12"/>
  <c r="D1136" i="12"/>
  <c r="B1136" i="12"/>
  <c r="D1135" i="12"/>
  <c r="B1135" i="12"/>
  <c r="D1134" i="12"/>
  <c r="B1134" i="12"/>
  <c r="D1133" i="12"/>
  <c r="B1133" i="12"/>
  <c r="D1132" i="12"/>
  <c r="B1132" i="12"/>
  <c r="D1131" i="12"/>
  <c r="B1131" i="12"/>
  <c r="D1130" i="12"/>
  <c r="B1130" i="12"/>
  <c r="D1129" i="12"/>
  <c r="B1129" i="12"/>
  <c r="D1128" i="12"/>
  <c r="B1128" i="12"/>
  <c r="D1127" i="12"/>
  <c r="B1127" i="12"/>
  <c r="D1126" i="12"/>
  <c r="B1126" i="12"/>
  <c r="D1125" i="12"/>
  <c r="B1125" i="12"/>
  <c r="D1124" i="12"/>
  <c r="B1124" i="12"/>
  <c r="D1123" i="12"/>
  <c r="B1123" i="12"/>
  <c r="D1122" i="12"/>
  <c r="B1122" i="12"/>
  <c r="D1121" i="12"/>
  <c r="B1121" i="12"/>
  <c r="D1120" i="12"/>
  <c r="B1120" i="12"/>
  <c r="D1119" i="12"/>
  <c r="B1119" i="12"/>
  <c r="D1118" i="12"/>
  <c r="B1118" i="12"/>
  <c r="D1117" i="12"/>
  <c r="B1117" i="12"/>
  <c r="D1116" i="12"/>
  <c r="B1116" i="12"/>
  <c r="D1115" i="12"/>
  <c r="B1115" i="12"/>
  <c r="D1114" i="12"/>
  <c r="B1114" i="12"/>
  <c r="D1113" i="12"/>
  <c r="B1113" i="12"/>
  <c r="D1112" i="12"/>
  <c r="B1112" i="12"/>
  <c r="D1111" i="12"/>
  <c r="B1111" i="12"/>
  <c r="D1110" i="12"/>
  <c r="B1110" i="12"/>
  <c r="D1109" i="12"/>
  <c r="B1109" i="12"/>
  <c r="D1108" i="12"/>
  <c r="B1108" i="12"/>
  <c r="D1107" i="12"/>
  <c r="B1107" i="12"/>
  <c r="D1106" i="12"/>
  <c r="B1106" i="12"/>
  <c r="D1105" i="12"/>
  <c r="B1105" i="12"/>
  <c r="D1104" i="12"/>
  <c r="B1104" i="12"/>
  <c r="D1103" i="12"/>
  <c r="B1103" i="12"/>
  <c r="D1102" i="12"/>
  <c r="B1102" i="12"/>
  <c r="D1101" i="12"/>
  <c r="B1101" i="12"/>
  <c r="D1100" i="12"/>
  <c r="B1100" i="12"/>
  <c r="D1099" i="12"/>
  <c r="B1099" i="12"/>
  <c r="AA1098" i="12"/>
  <c r="Z1098" i="12"/>
  <c r="Y1098" i="12"/>
  <c r="X1098" i="12"/>
  <c r="W1098" i="12"/>
  <c r="V1098" i="12"/>
  <c r="U1098" i="12"/>
  <c r="T1098" i="12"/>
  <c r="S1098" i="12"/>
  <c r="R1098" i="12"/>
  <c r="Q1098" i="12"/>
  <c r="P1098" i="12"/>
  <c r="O1098" i="12"/>
  <c r="N1098" i="12"/>
  <c r="M1098" i="12"/>
  <c r="L1098" i="12"/>
  <c r="K1098" i="12"/>
  <c r="J1098" i="12"/>
  <c r="I1098" i="12"/>
  <c r="H1098" i="12"/>
  <c r="G1098" i="12"/>
  <c r="F1098" i="12"/>
  <c r="E1098" i="12"/>
  <c r="D1097" i="12"/>
  <c r="B1097" i="12"/>
  <c r="D1096" i="12"/>
  <c r="B1096" i="12"/>
  <c r="D1095" i="12"/>
  <c r="B1095" i="12"/>
  <c r="D1094" i="12"/>
  <c r="B1094" i="12"/>
  <c r="D1093" i="12"/>
  <c r="B1093" i="12"/>
  <c r="D1092" i="12"/>
  <c r="B1092" i="12"/>
  <c r="D1091" i="12"/>
  <c r="B1091" i="12"/>
  <c r="D1090" i="12"/>
  <c r="B1090" i="12"/>
  <c r="D1089" i="12"/>
  <c r="B1089" i="12"/>
  <c r="D1088" i="12"/>
  <c r="B1088" i="12"/>
  <c r="D1087" i="12"/>
  <c r="B1087" i="12"/>
  <c r="D1086" i="12"/>
  <c r="B1086" i="12"/>
  <c r="D1085" i="12"/>
  <c r="B1085" i="12"/>
  <c r="D1084" i="12"/>
  <c r="B1084" i="12"/>
  <c r="D1083" i="12"/>
  <c r="B1083" i="12"/>
  <c r="D1082" i="12"/>
  <c r="B1082" i="12"/>
  <c r="D1081" i="12"/>
  <c r="B1081" i="12"/>
  <c r="D1080" i="12"/>
  <c r="B1080" i="12"/>
  <c r="D1079" i="12"/>
  <c r="B1079" i="12"/>
  <c r="D1078" i="12"/>
  <c r="B1078" i="12"/>
  <c r="D1077" i="12"/>
  <c r="B1077" i="12"/>
  <c r="D1076" i="12"/>
  <c r="B1076" i="12"/>
  <c r="D1075" i="12"/>
  <c r="B1075" i="12"/>
  <c r="D1074" i="12"/>
  <c r="B1074" i="12"/>
  <c r="D1073" i="12"/>
  <c r="B1073" i="12"/>
  <c r="D1072" i="12"/>
  <c r="B1072" i="12"/>
  <c r="D1071" i="12"/>
  <c r="B1071" i="12"/>
  <c r="D1070" i="12"/>
  <c r="B1070" i="12"/>
  <c r="D1069" i="12"/>
  <c r="B1069" i="12"/>
  <c r="D1068" i="12"/>
  <c r="B1068" i="12"/>
  <c r="D1067" i="12"/>
  <c r="B1067" i="12"/>
  <c r="D1066" i="12"/>
  <c r="B1066" i="12"/>
  <c r="D1065" i="12"/>
  <c r="B1065" i="12"/>
  <c r="D1064" i="12"/>
  <c r="B1064" i="12"/>
  <c r="D1063" i="12"/>
  <c r="B1063" i="12"/>
  <c r="D1062" i="12"/>
  <c r="B1062" i="12"/>
  <c r="D1061" i="12"/>
  <c r="B1061" i="12"/>
  <c r="D1060" i="12"/>
  <c r="B1060" i="12"/>
  <c r="D1059" i="12"/>
  <c r="B1059" i="12"/>
  <c r="D1058" i="12"/>
  <c r="B1058" i="12"/>
  <c r="D1057" i="12"/>
  <c r="B1057" i="12"/>
  <c r="D1056" i="12"/>
  <c r="B1056" i="12"/>
  <c r="D1055" i="12"/>
  <c r="B1055" i="12"/>
  <c r="D1054" i="12"/>
  <c r="B1054" i="12"/>
  <c r="D1053" i="12"/>
  <c r="B1053" i="12"/>
  <c r="D1052" i="12"/>
  <c r="B1052" i="12"/>
  <c r="D1051" i="12"/>
  <c r="B1051" i="12"/>
  <c r="D1050" i="12"/>
  <c r="B1050" i="12"/>
  <c r="D1049" i="12"/>
  <c r="B1049" i="12"/>
  <c r="D1048" i="12"/>
  <c r="B1048" i="12"/>
  <c r="D1047" i="12"/>
  <c r="B1047" i="12"/>
  <c r="D1046" i="12"/>
  <c r="B1046" i="12"/>
  <c r="D1045" i="12"/>
  <c r="B1045" i="12"/>
  <c r="D1044" i="12"/>
  <c r="B1044" i="12"/>
  <c r="D1043" i="12"/>
  <c r="B1043" i="12"/>
  <c r="D1042" i="12"/>
  <c r="B1042" i="12"/>
  <c r="D1041" i="12"/>
  <c r="B1041" i="12"/>
  <c r="D1040" i="12"/>
  <c r="B1040" i="12"/>
  <c r="D1039" i="12"/>
  <c r="B1039" i="12"/>
  <c r="D1038" i="12"/>
  <c r="B1038" i="12"/>
  <c r="D1037" i="12"/>
  <c r="B1037" i="12"/>
  <c r="D1036" i="12"/>
  <c r="B1036" i="12"/>
  <c r="D1035" i="12"/>
  <c r="B1035" i="12"/>
  <c r="D1034" i="12"/>
  <c r="B1034" i="12"/>
  <c r="D1033" i="12"/>
  <c r="B1033" i="12"/>
  <c r="D1032" i="12"/>
  <c r="B1032" i="12"/>
  <c r="D1031" i="12"/>
  <c r="B1031" i="12"/>
  <c r="D1030" i="12"/>
  <c r="B1030" i="12"/>
  <c r="D1029" i="12"/>
  <c r="B1029" i="12"/>
  <c r="D1028" i="12"/>
  <c r="B1028" i="12"/>
  <c r="D1027" i="12"/>
  <c r="B1027" i="12"/>
  <c r="D1026" i="12"/>
  <c r="B1026" i="12"/>
  <c r="D1025" i="12"/>
  <c r="B1025" i="12"/>
  <c r="D1024" i="12"/>
  <c r="B1024" i="12"/>
  <c r="D1023" i="12"/>
  <c r="B1023" i="12"/>
  <c r="D1022" i="12"/>
  <c r="B1022" i="12"/>
  <c r="D1021" i="12"/>
  <c r="B1021" i="12"/>
  <c r="D1020" i="12"/>
  <c r="B1020" i="12"/>
  <c r="D1019" i="12"/>
  <c r="B1019" i="12"/>
  <c r="D1018" i="12"/>
  <c r="B1018" i="12"/>
  <c r="D1017" i="12"/>
  <c r="B1017" i="12"/>
  <c r="D1016" i="12"/>
  <c r="B1016" i="12"/>
  <c r="D1015" i="12"/>
  <c r="B1015" i="12"/>
  <c r="D1014" i="12"/>
  <c r="B1014" i="12"/>
  <c r="D1013" i="12"/>
  <c r="B1013" i="12"/>
  <c r="D1012" i="12"/>
  <c r="B1012" i="12"/>
  <c r="D1011" i="12"/>
  <c r="B1011" i="12"/>
  <c r="D1010" i="12"/>
  <c r="B1010" i="12"/>
  <c r="D1009" i="12"/>
  <c r="B1009" i="12"/>
  <c r="D1008" i="12"/>
  <c r="B1008" i="12"/>
  <c r="D1007" i="12"/>
  <c r="B1007" i="12"/>
  <c r="D1006" i="12"/>
  <c r="B1006" i="12"/>
  <c r="D1005" i="12"/>
  <c r="B1005" i="12"/>
  <c r="D1004" i="12"/>
  <c r="B1004" i="12"/>
  <c r="D1003" i="12"/>
  <c r="B1003" i="12"/>
  <c r="D1002" i="12"/>
  <c r="B1002" i="12"/>
  <c r="D1001" i="12"/>
  <c r="B1001" i="12"/>
  <c r="D1000" i="12"/>
  <c r="B1000" i="12"/>
  <c r="D999" i="12"/>
  <c r="B999" i="12"/>
  <c r="D998" i="12"/>
  <c r="B998" i="12"/>
  <c r="D997" i="12"/>
  <c r="B997" i="12"/>
  <c r="D996" i="12"/>
  <c r="B996" i="12"/>
  <c r="D995" i="12"/>
  <c r="B995" i="12"/>
  <c r="D994" i="12"/>
  <c r="B994" i="12"/>
  <c r="D993" i="12"/>
  <c r="B993" i="12"/>
  <c r="D992" i="12"/>
  <c r="B992" i="12"/>
  <c r="D991" i="12"/>
  <c r="B991" i="12"/>
  <c r="D990" i="12"/>
  <c r="B990" i="12"/>
  <c r="D989" i="12"/>
  <c r="B989" i="12"/>
  <c r="D988" i="12"/>
  <c r="B988" i="12"/>
  <c r="D987" i="12"/>
  <c r="B987" i="12"/>
  <c r="D986" i="12"/>
  <c r="B986" i="12"/>
  <c r="D985" i="12"/>
  <c r="B985" i="12"/>
  <c r="D984" i="12"/>
  <c r="B984" i="12"/>
  <c r="D983" i="12"/>
  <c r="B983" i="12"/>
  <c r="D982" i="12"/>
  <c r="B982" i="12"/>
  <c r="D981" i="12"/>
  <c r="B981" i="12"/>
  <c r="D980" i="12"/>
  <c r="B980" i="12"/>
  <c r="D979" i="12"/>
  <c r="B979" i="12"/>
  <c r="D978" i="12"/>
  <c r="B978" i="12"/>
  <c r="D977" i="12"/>
  <c r="B977" i="12"/>
  <c r="D976" i="12"/>
  <c r="B976" i="12"/>
  <c r="D975" i="12"/>
  <c r="B975" i="12"/>
  <c r="D974" i="12"/>
  <c r="B974" i="12"/>
  <c r="D973" i="12"/>
  <c r="B973" i="12"/>
  <c r="D972" i="12"/>
  <c r="B972" i="12"/>
  <c r="D971" i="12"/>
  <c r="B971" i="12"/>
  <c r="D970" i="12"/>
  <c r="B970" i="12"/>
  <c r="D969" i="12"/>
  <c r="B969" i="12"/>
  <c r="D968" i="12"/>
  <c r="B968" i="12"/>
  <c r="D967" i="12"/>
  <c r="B967" i="12"/>
  <c r="D966" i="12"/>
  <c r="B966" i="12"/>
  <c r="D965" i="12"/>
  <c r="B965" i="12"/>
  <c r="D964" i="12"/>
  <c r="B964" i="12"/>
  <c r="D963" i="12"/>
  <c r="B963" i="12"/>
  <c r="D962" i="12"/>
  <c r="B962" i="12"/>
  <c r="D961" i="12"/>
  <c r="B961" i="12"/>
  <c r="D960" i="12"/>
  <c r="B960" i="12"/>
  <c r="D959" i="12"/>
  <c r="B959" i="12"/>
  <c r="D958" i="12"/>
  <c r="B958" i="12"/>
  <c r="D957" i="12"/>
  <c r="B957" i="12"/>
  <c r="D956" i="12"/>
  <c r="B956" i="12"/>
  <c r="D955" i="12"/>
  <c r="B955" i="12"/>
  <c r="D954" i="12"/>
  <c r="B954" i="12"/>
  <c r="D953" i="12"/>
  <c r="B953" i="12"/>
  <c r="D952" i="12"/>
  <c r="B952" i="12"/>
  <c r="D951" i="12"/>
  <c r="B951" i="12"/>
  <c r="D950" i="12"/>
  <c r="B950" i="12"/>
  <c r="D949" i="12"/>
  <c r="B949" i="12"/>
  <c r="D948" i="12"/>
  <c r="B948" i="12"/>
  <c r="D947" i="12"/>
  <c r="B947" i="12"/>
  <c r="D946" i="12"/>
  <c r="B946" i="12"/>
  <c r="D945" i="12"/>
  <c r="B945" i="12"/>
  <c r="D944" i="12"/>
  <c r="B944" i="12"/>
  <c r="D943" i="12"/>
  <c r="B943" i="12"/>
  <c r="D942" i="12"/>
  <c r="B942" i="12"/>
  <c r="D941" i="12"/>
  <c r="B941" i="12"/>
  <c r="D940" i="12"/>
  <c r="B940" i="12"/>
  <c r="D939" i="12"/>
  <c r="B939" i="12"/>
  <c r="D938" i="12"/>
  <c r="B938" i="12"/>
  <c r="D937" i="12"/>
  <c r="B937" i="12"/>
  <c r="D936" i="12"/>
  <c r="B936" i="12"/>
  <c r="D935" i="12"/>
  <c r="B935" i="12"/>
  <c r="D934" i="12"/>
  <c r="B934" i="12"/>
  <c r="D933" i="12"/>
  <c r="B933" i="12"/>
  <c r="D932" i="12"/>
  <c r="B932" i="12"/>
  <c r="D931" i="12"/>
  <c r="B931" i="12"/>
  <c r="D930" i="12"/>
  <c r="B930" i="12"/>
  <c r="D929" i="12"/>
  <c r="B929" i="12"/>
  <c r="D928" i="12"/>
  <c r="B928" i="12"/>
  <c r="D927" i="12"/>
  <c r="B927" i="12"/>
  <c r="D926" i="12"/>
  <c r="B926" i="12"/>
  <c r="D925" i="12"/>
  <c r="B925" i="12"/>
  <c r="D924" i="12"/>
  <c r="B924" i="12"/>
  <c r="D923" i="12"/>
  <c r="B923" i="12"/>
  <c r="D922" i="12"/>
  <c r="B922" i="12"/>
  <c r="D921" i="12"/>
  <c r="B921" i="12"/>
  <c r="D920" i="12"/>
  <c r="B920" i="12"/>
  <c r="D919" i="12"/>
  <c r="B919" i="12"/>
  <c r="D918" i="12"/>
  <c r="B918" i="12"/>
  <c r="D917" i="12"/>
  <c r="B917" i="12"/>
  <c r="D916" i="12"/>
  <c r="B916" i="12"/>
  <c r="D915" i="12"/>
  <c r="B915" i="12"/>
  <c r="D914" i="12"/>
  <c r="B914" i="12"/>
  <c r="D913" i="12"/>
  <c r="B913" i="12"/>
  <c r="D912" i="12"/>
  <c r="B912" i="12"/>
  <c r="D911" i="12"/>
  <c r="B911" i="12"/>
  <c r="D910" i="12"/>
  <c r="B910" i="12"/>
  <c r="D909" i="12"/>
  <c r="B909" i="12"/>
  <c r="D908" i="12"/>
  <c r="B908" i="12"/>
  <c r="D907" i="12"/>
  <c r="B907" i="12"/>
  <c r="D906" i="12"/>
  <c r="B906" i="12"/>
  <c r="D905" i="12"/>
  <c r="B905" i="12"/>
  <c r="D904" i="12"/>
  <c r="B904" i="12"/>
  <c r="D903" i="12"/>
  <c r="B903" i="12"/>
  <c r="D902" i="12"/>
  <c r="B902" i="12"/>
  <c r="D901" i="12"/>
  <c r="B901" i="12"/>
  <c r="D900" i="12"/>
  <c r="B900" i="12"/>
  <c r="D899" i="12"/>
  <c r="B899" i="12"/>
  <c r="D898" i="12"/>
  <c r="B898" i="12"/>
  <c r="D897" i="12"/>
  <c r="B897" i="12"/>
  <c r="D896" i="12"/>
  <c r="B896" i="12"/>
  <c r="D895" i="12"/>
  <c r="B895" i="12"/>
  <c r="D894" i="12"/>
  <c r="B894" i="12"/>
  <c r="D893" i="12"/>
  <c r="B893" i="12"/>
  <c r="D892" i="12"/>
  <c r="B892" i="12"/>
  <c r="D891" i="12"/>
  <c r="B891" i="12"/>
  <c r="D890" i="12"/>
  <c r="B890" i="12"/>
  <c r="D889" i="12"/>
  <c r="B889" i="12"/>
  <c r="D888" i="12"/>
  <c r="B888" i="12"/>
  <c r="D887" i="12"/>
  <c r="B887" i="12"/>
  <c r="D886" i="12"/>
  <c r="B886" i="12"/>
  <c r="D885" i="12"/>
  <c r="B885" i="12"/>
  <c r="D884" i="12"/>
  <c r="B884" i="12"/>
  <c r="D883" i="12"/>
  <c r="B883" i="12"/>
  <c r="D882" i="12"/>
  <c r="B882" i="12"/>
  <c r="D881" i="12"/>
  <c r="B881" i="12"/>
  <c r="D880" i="12"/>
  <c r="B880" i="12"/>
  <c r="D879" i="12"/>
  <c r="B879" i="12"/>
  <c r="D878" i="12"/>
  <c r="B878" i="12"/>
  <c r="D877" i="12"/>
  <c r="B877" i="12"/>
  <c r="D876" i="12"/>
  <c r="B876" i="12"/>
  <c r="D875" i="12"/>
  <c r="B875" i="12"/>
  <c r="D874" i="12"/>
  <c r="B874" i="12"/>
  <c r="D873" i="12"/>
  <c r="B873" i="12"/>
  <c r="D872" i="12"/>
  <c r="B872" i="12"/>
  <c r="D871" i="12"/>
  <c r="B871" i="12"/>
  <c r="D870" i="12"/>
  <c r="B870" i="12"/>
  <c r="D869" i="12"/>
  <c r="B869" i="12"/>
  <c r="D868" i="12"/>
  <c r="B868" i="12"/>
  <c r="D867" i="12"/>
  <c r="B867" i="12"/>
  <c r="D866" i="12"/>
  <c r="B866" i="12"/>
  <c r="D865" i="12"/>
  <c r="B865" i="12"/>
  <c r="D864" i="12"/>
  <c r="B864" i="12"/>
  <c r="D863" i="12"/>
  <c r="B863" i="12"/>
  <c r="D862" i="12"/>
  <c r="B862" i="12"/>
  <c r="D861" i="12"/>
  <c r="B861" i="12"/>
  <c r="D860" i="12"/>
  <c r="B860" i="12"/>
  <c r="D859" i="12"/>
  <c r="B859" i="12"/>
  <c r="D858" i="12"/>
  <c r="B858" i="12"/>
  <c r="D857" i="12"/>
  <c r="B857" i="12"/>
  <c r="D856" i="12"/>
  <c r="B856" i="12"/>
  <c r="D855" i="12"/>
  <c r="B855" i="12"/>
  <c r="D854" i="12"/>
  <c r="B854" i="12"/>
  <c r="D853" i="12"/>
  <c r="B853" i="12"/>
  <c r="D852" i="12"/>
  <c r="B852" i="12"/>
  <c r="D851" i="12"/>
  <c r="B851" i="12"/>
  <c r="D850" i="12"/>
  <c r="B850" i="12"/>
  <c r="D849" i="12"/>
  <c r="B849" i="12"/>
  <c r="D848" i="12"/>
  <c r="B848" i="12"/>
  <c r="D847" i="12"/>
  <c r="B847" i="12"/>
  <c r="D846" i="12"/>
  <c r="B846" i="12"/>
  <c r="D845" i="12"/>
  <c r="B845" i="12"/>
  <c r="D844" i="12"/>
  <c r="B844" i="12"/>
  <c r="D843" i="12"/>
  <c r="B843" i="12"/>
  <c r="D842" i="12"/>
  <c r="B842" i="12"/>
  <c r="D841" i="12"/>
  <c r="B841" i="12"/>
  <c r="D840" i="12"/>
  <c r="B840" i="12"/>
  <c r="D839" i="12"/>
  <c r="B839" i="12"/>
  <c r="D838" i="12"/>
  <c r="B838" i="12"/>
  <c r="D837" i="12"/>
  <c r="B837" i="12"/>
  <c r="D836" i="12"/>
  <c r="B836" i="12"/>
  <c r="D835" i="12"/>
  <c r="B835" i="12"/>
  <c r="D834" i="12"/>
  <c r="B834" i="12"/>
  <c r="D833" i="12"/>
  <c r="B833" i="12"/>
  <c r="D832" i="12"/>
  <c r="B832" i="12"/>
  <c r="D831" i="12"/>
  <c r="B831" i="12"/>
  <c r="D830" i="12"/>
  <c r="B830" i="12"/>
  <c r="D829" i="12"/>
  <c r="B829" i="12"/>
  <c r="D828" i="12"/>
  <c r="B828" i="12"/>
  <c r="D827" i="12"/>
  <c r="B827" i="12"/>
  <c r="D826" i="12"/>
  <c r="B826" i="12"/>
  <c r="D825" i="12"/>
  <c r="B825" i="12"/>
  <c r="D824" i="12"/>
  <c r="B824" i="12"/>
  <c r="D823" i="12"/>
  <c r="B823" i="12"/>
  <c r="D822" i="12"/>
  <c r="B822" i="12"/>
  <c r="D821" i="12"/>
  <c r="B821" i="12"/>
  <c r="D820" i="12"/>
  <c r="B820" i="12"/>
  <c r="D819" i="12"/>
  <c r="B819" i="12"/>
  <c r="D818" i="12"/>
  <c r="B818" i="12"/>
  <c r="D817" i="12"/>
  <c r="B817" i="12"/>
  <c r="D816" i="12"/>
  <c r="B816" i="12"/>
  <c r="D815" i="12"/>
  <c r="B815" i="12"/>
  <c r="D814" i="12"/>
  <c r="B814" i="12"/>
  <c r="D813" i="12"/>
  <c r="B813" i="12"/>
  <c r="D812" i="12"/>
  <c r="B812" i="12"/>
  <c r="D811" i="12"/>
  <c r="B811" i="12"/>
  <c r="D810" i="12"/>
  <c r="B810" i="12"/>
  <c r="D809" i="12"/>
  <c r="B809" i="12"/>
  <c r="D808" i="12"/>
  <c r="B808" i="12"/>
  <c r="D807" i="12"/>
  <c r="B807" i="12"/>
  <c r="D806" i="12"/>
  <c r="B806" i="12"/>
  <c r="D805" i="12"/>
  <c r="B805" i="12"/>
  <c r="D804" i="12"/>
  <c r="B804" i="12"/>
  <c r="D803" i="12"/>
  <c r="B803" i="12"/>
  <c r="D802" i="12"/>
  <c r="B802" i="12"/>
  <c r="D801" i="12"/>
  <c r="B801" i="12"/>
  <c r="D800" i="12"/>
  <c r="B800" i="12"/>
  <c r="D799" i="12"/>
  <c r="B799" i="12"/>
  <c r="AA798" i="12"/>
  <c r="Z798" i="12"/>
  <c r="Y798" i="12"/>
  <c r="X798" i="12"/>
  <c r="W798" i="12"/>
  <c r="V798" i="12"/>
  <c r="U798" i="12"/>
  <c r="T798" i="12"/>
  <c r="S798" i="12"/>
  <c r="R798" i="12"/>
  <c r="Q798" i="12"/>
  <c r="P798" i="12"/>
  <c r="O798" i="12"/>
  <c r="N798" i="12"/>
  <c r="M798" i="12"/>
  <c r="L798" i="12"/>
  <c r="K798" i="12"/>
  <c r="J798" i="12"/>
  <c r="I798" i="12"/>
  <c r="H798" i="12"/>
  <c r="G798" i="12"/>
  <c r="F798" i="12"/>
  <c r="E798" i="12"/>
  <c r="D796" i="12"/>
  <c r="B796" i="12"/>
  <c r="AA795" i="12"/>
  <c r="Z795" i="12"/>
  <c r="Y795" i="12"/>
  <c r="X795" i="12"/>
  <c r="W795" i="12"/>
  <c r="V795" i="12"/>
  <c r="U795" i="12"/>
  <c r="T795" i="12"/>
  <c r="S795" i="12"/>
  <c r="R795" i="12"/>
  <c r="Q795" i="12"/>
  <c r="P795" i="12"/>
  <c r="O795" i="12"/>
  <c r="N795" i="12"/>
  <c r="M795" i="12"/>
  <c r="L795" i="12"/>
  <c r="K795" i="12"/>
  <c r="J795" i="12"/>
  <c r="I795" i="12"/>
  <c r="H795" i="12"/>
  <c r="G795" i="12"/>
  <c r="F795" i="12"/>
  <c r="E795" i="12"/>
  <c r="D794" i="12"/>
  <c r="B794" i="12"/>
  <c r="D793" i="12"/>
  <c r="B793" i="12"/>
  <c r="D792" i="12"/>
  <c r="B792" i="12"/>
  <c r="AA791" i="12"/>
  <c r="Z791" i="12"/>
  <c r="Y791" i="12"/>
  <c r="X791" i="12"/>
  <c r="W791" i="12"/>
  <c r="V791" i="12"/>
  <c r="U791" i="12"/>
  <c r="T791" i="12"/>
  <c r="S791" i="12"/>
  <c r="R791" i="12"/>
  <c r="Q791" i="12"/>
  <c r="P791" i="12"/>
  <c r="O791" i="12"/>
  <c r="N791" i="12"/>
  <c r="M791" i="12"/>
  <c r="L791" i="12"/>
  <c r="K791" i="12"/>
  <c r="J791" i="12"/>
  <c r="I791" i="12"/>
  <c r="H791" i="12"/>
  <c r="G791" i="12"/>
  <c r="F791" i="12"/>
  <c r="E791" i="12"/>
  <c r="D790" i="12"/>
  <c r="B790" i="12"/>
  <c r="AA789" i="12"/>
  <c r="Z789" i="12"/>
  <c r="Y789" i="12"/>
  <c r="X789" i="12"/>
  <c r="W789" i="12"/>
  <c r="V789" i="12"/>
  <c r="U789" i="12"/>
  <c r="T789" i="12"/>
  <c r="S789" i="12"/>
  <c r="R789" i="12"/>
  <c r="Q789" i="12"/>
  <c r="P789" i="12"/>
  <c r="O789" i="12"/>
  <c r="N789" i="12"/>
  <c r="M789" i="12"/>
  <c r="L789" i="12"/>
  <c r="K789" i="12"/>
  <c r="J789" i="12"/>
  <c r="I789" i="12"/>
  <c r="H789" i="12"/>
  <c r="G789" i="12"/>
  <c r="F789" i="12"/>
  <c r="E789" i="12"/>
  <c r="D788" i="12"/>
  <c r="B788" i="12"/>
  <c r="D787" i="12"/>
  <c r="B787" i="12"/>
  <c r="AA786" i="12"/>
  <c r="Z786" i="12"/>
  <c r="Y786" i="12"/>
  <c r="X786" i="12"/>
  <c r="W786" i="12"/>
  <c r="V786" i="12"/>
  <c r="U786" i="12"/>
  <c r="T786" i="12"/>
  <c r="S786" i="12"/>
  <c r="R786" i="12"/>
  <c r="Q786" i="12"/>
  <c r="P786" i="12"/>
  <c r="O786" i="12"/>
  <c r="N786" i="12"/>
  <c r="M786" i="12"/>
  <c r="L786" i="12"/>
  <c r="K786" i="12"/>
  <c r="J786" i="12"/>
  <c r="I786" i="12"/>
  <c r="H786" i="12"/>
  <c r="G786" i="12"/>
  <c r="F786" i="12"/>
  <c r="E786" i="12"/>
  <c r="D785" i="12"/>
  <c r="B785" i="12"/>
  <c r="O784" i="12"/>
  <c r="D784" i="12" s="1"/>
  <c r="B784" i="12"/>
  <c r="D783" i="12"/>
  <c r="B783" i="12"/>
  <c r="D782" i="12"/>
  <c r="B782" i="12"/>
  <c r="D781" i="12"/>
  <c r="B781" i="12"/>
  <c r="AA780" i="12"/>
  <c r="Z780" i="12"/>
  <c r="Y780" i="12"/>
  <c r="X780" i="12"/>
  <c r="W780" i="12"/>
  <c r="V780" i="12"/>
  <c r="U780" i="12"/>
  <c r="T780" i="12"/>
  <c r="S780" i="12"/>
  <c r="R780" i="12"/>
  <c r="Q780" i="12"/>
  <c r="P780" i="12"/>
  <c r="N780" i="12"/>
  <c r="M780" i="12"/>
  <c r="L780" i="12"/>
  <c r="K780" i="12"/>
  <c r="J780" i="12"/>
  <c r="I780" i="12"/>
  <c r="H780" i="12"/>
  <c r="G780" i="12"/>
  <c r="F780" i="12"/>
  <c r="E780" i="12"/>
  <c r="D779" i="12"/>
  <c r="B779" i="12"/>
  <c r="D778" i="12"/>
  <c r="B778" i="12"/>
  <c r="D777" i="12"/>
  <c r="B777" i="12"/>
  <c r="D776" i="12"/>
  <c r="B776" i="12"/>
  <c r="AA775" i="12"/>
  <c r="Z775" i="12"/>
  <c r="Y775" i="12"/>
  <c r="X775" i="12"/>
  <c r="W775" i="12"/>
  <c r="V775" i="12"/>
  <c r="U775" i="12"/>
  <c r="T775" i="12"/>
  <c r="S775" i="12"/>
  <c r="R775" i="12"/>
  <c r="Q775" i="12"/>
  <c r="P775" i="12"/>
  <c r="O775" i="12"/>
  <c r="N775" i="12"/>
  <c r="M775" i="12"/>
  <c r="L775" i="12"/>
  <c r="K775" i="12"/>
  <c r="J775" i="12"/>
  <c r="I775" i="12"/>
  <c r="H775" i="12"/>
  <c r="G775" i="12"/>
  <c r="F775" i="12"/>
  <c r="E775" i="12"/>
  <c r="D774" i="12"/>
  <c r="B774" i="12"/>
  <c r="D773" i="12"/>
  <c r="B773" i="12"/>
  <c r="D772" i="12"/>
  <c r="B772" i="12"/>
  <c r="D771" i="12"/>
  <c r="B771" i="12"/>
  <c r="D770" i="12"/>
  <c r="B770" i="12"/>
  <c r="AA769" i="12"/>
  <c r="Z769" i="12"/>
  <c r="Y769" i="12"/>
  <c r="X769" i="12"/>
  <c r="W769" i="12"/>
  <c r="V769" i="12"/>
  <c r="U769" i="12"/>
  <c r="T769" i="12"/>
  <c r="S769" i="12"/>
  <c r="R769" i="12"/>
  <c r="Q769" i="12"/>
  <c r="P769" i="12"/>
  <c r="O769" i="12"/>
  <c r="N769" i="12"/>
  <c r="M769" i="12"/>
  <c r="L769" i="12"/>
  <c r="K769" i="12"/>
  <c r="J769" i="12"/>
  <c r="I769" i="12"/>
  <c r="H769" i="12"/>
  <c r="G769" i="12"/>
  <c r="F769" i="12"/>
  <c r="E769" i="12"/>
  <c r="D768" i="12"/>
  <c r="B768" i="12"/>
  <c r="D767" i="12"/>
  <c r="B767" i="12"/>
  <c r="D766" i="12"/>
  <c r="B766" i="12"/>
  <c r="D765" i="12"/>
  <c r="B765" i="12"/>
  <c r="D764" i="12"/>
  <c r="B764" i="12"/>
  <c r="D763" i="12"/>
  <c r="B763" i="12"/>
  <c r="D762" i="12"/>
  <c r="B762" i="12"/>
  <c r="D761" i="12"/>
  <c r="B761" i="12"/>
  <c r="D760" i="12"/>
  <c r="B760" i="12"/>
  <c r="D759" i="12"/>
  <c r="B759" i="12"/>
  <c r="AA758" i="12"/>
  <c r="Z758" i="12"/>
  <c r="Y758" i="12"/>
  <c r="X758" i="12"/>
  <c r="W758" i="12"/>
  <c r="V758" i="12"/>
  <c r="U758" i="12"/>
  <c r="T758" i="12"/>
  <c r="S758" i="12"/>
  <c r="R758" i="12"/>
  <c r="Q758" i="12"/>
  <c r="P758" i="12"/>
  <c r="O758" i="12"/>
  <c r="N758" i="12"/>
  <c r="M758" i="12"/>
  <c r="L758" i="12"/>
  <c r="K758" i="12"/>
  <c r="J758" i="12"/>
  <c r="I758" i="12"/>
  <c r="H758" i="12"/>
  <c r="G758" i="12"/>
  <c r="F758" i="12"/>
  <c r="E758" i="12"/>
  <c r="D757" i="12"/>
  <c r="B757" i="12"/>
  <c r="D756" i="12"/>
  <c r="B756" i="12"/>
  <c r="D755" i="12"/>
  <c r="B755" i="12"/>
  <c r="D754" i="12"/>
  <c r="B754" i="12"/>
  <c r="D753" i="12"/>
  <c r="B753" i="12"/>
  <c r="D752" i="12"/>
  <c r="B752" i="12"/>
  <c r="D751" i="12"/>
  <c r="B751" i="12"/>
  <c r="D750" i="12"/>
  <c r="B750" i="12"/>
  <c r="D749" i="12"/>
  <c r="B749" i="12"/>
  <c r="AA748" i="12"/>
  <c r="Z748" i="12"/>
  <c r="Y748" i="12"/>
  <c r="X748" i="12"/>
  <c r="W748" i="12"/>
  <c r="V748" i="12"/>
  <c r="U748" i="12"/>
  <c r="T748" i="12"/>
  <c r="S748" i="12"/>
  <c r="R748" i="12"/>
  <c r="Q748" i="12"/>
  <c r="P748" i="12"/>
  <c r="O748" i="12"/>
  <c r="N748" i="12"/>
  <c r="M748" i="12"/>
  <c r="L748" i="12"/>
  <c r="K748" i="12"/>
  <c r="J748" i="12"/>
  <c r="I748" i="12"/>
  <c r="H748" i="12"/>
  <c r="G748" i="12"/>
  <c r="F748" i="12"/>
  <c r="E748" i="12"/>
  <c r="D747" i="12"/>
  <c r="B747" i="12"/>
  <c r="D746" i="12"/>
  <c r="B746" i="12"/>
  <c r="D745" i="12"/>
  <c r="B745" i="12"/>
  <c r="D744" i="12"/>
  <c r="B744" i="12"/>
  <c r="D743" i="12"/>
  <c r="B743" i="12"/>
  <c r="D742" i="12"/>
  <c r="B742" i="12"/>
  <c r="D741" i="12"/>
  <c r="B741" i="12"/>
  <c r="D740" i="12"/>
  <c r="B740" i="12"/>
  <c r="AA739" i="12"/>
  <c r="Z739" i="12"/>
  <c r="Y739" i="12"/>
  <c r="X739" i="12"/>
  <c r="W739" i="12"/>
  <c r="V739" i="12"/>
  <c r="U739" i="12"/>
  <c r="T739" i="12"/>
  <c r="S739" i="12"/>
  <c r="R739" i="12"/>
  <c r="Q739" i="12"/>
  <c r="P739" i="12"/>
  <c r="O739" i="12"/>
  <c r="N739" i="12"/>
  <c r="M739" i="12"/>
  <c r="L739" i="12"/>
  <c r="K739" i="12"/>
  <c r="J739" i="12"/>
  <c r="I739" i="12"/>
  <c r="H739" i="12"/>
  <c r="G739" i="12"/>
  <c r="F739" i="12"/>
  <c r="E739" i="12"/>
  <c r="D738" i="12"/>
  <c r="B738" i="12"/>
  <c r="D737" i="12"/>
  <c r="B737" i="12"/>
  <c r="D736" i="12"/>
  <c r="B736" i="12"/>
  <c r="D735" i="12"/>
  <c r="B735" i="12"/>
  <c r="D734" i="12"/>
  <c r="B734" i="12"/>
  <c r="D733" i="12"/>
  <c r="B733" i="12"/>
  <c r="D732" i="12"/>
  <c r="B732" i="12"/>
  <c r="D731" i="12"/>
  <c r="B731" i="12"/>
  <c r="D730" i="12"/>
  <c r="B730" i="12"/>
  <c r="D729" i="12"/>
  <c r="B729" i="12"/>
  <c r="D728" i="12"/>
  <c r="B728" i="12"/>
  <c r="D727" i="12"/>
  <c r="B727" i="12"/>
  <c r="D726" i="12"/>
  <c r="B726" i="12"/>
  <c r="AA725" i="12"/>
  <c r="Z725" i="12"/>
  <c r="Y725" i="12"/>
  <c r="X725" i="12"/>
  <c r="W725" i="12"/>
  <c r="V725" i="12"/>
  <c r="U725" i="12"/>
  <c r="T725" i="12"/>
  <c r="S725" i="12"/>
  <c r="R725" i="12"/>
  <c r="Q725" i="12"/>
  <c r="P725" i="12"/>
  <c r="O725" i="12"/>
  <c r="N725" i="12"/>
  <c r="M725" i="12"/>
  <c r="L725" i="12"/>
  <c r="K725" i="12"/>
  <c r="J725" i="12"/>
  <c r="I725" i="12"/>
  <c r="H725" i="12"/>
  <c r="G725" i="12"/>
  <c r="F725" i="12"/>
  <c r="E725" i="12"/>
  <c r="D724" i="12"/>
  <c r="B724" i="12"/>
  <c r="D723" i="12"/>
  <c r="B723" i="12"/>
  <c r="AA722" i="12"/>
  <c r="Z722" i="12"/>
  <c r="Y722" i="12"/>
  <c r="X722" i="12"/>
  <c r="W722" i="12"/>
  <c r="V722" i="12"/>
  <c r="U722" i="12"/>
  <c r="T722" i="12"/>
  <c r="S722" i="12"/>
  <c r="R722" i="12"/>
  <c r="Q722" i="12"/>
  <c r="P722" i="12"/>
  <c r="O722" i="12"/>
  <c r="N722" i="12"/>
  <c r="M722" i="12"/>
  <c r="L722" i="12"/>
  <c r="K722" i="12"/>
  <c r="J722" i="12"/>
  <c r="I722" i="12"/>
  <c r="H722" i="12"/>
  <c r="G722" i="12"/>
  <c r="F722" i="12"/>
  <c r="E722" i="12"/>
  <c r="D721" i="12"/>
  <c r="B721" i="12"/>
  <c r="D720" i="12"/>
  <c r="B720" i="12"/>
  <c r="AA719" i="12"/>
  <c r="Z719" i="12"/>
  <c r="Y719" i="12"/>
  <c r="X719" i="12"/>
  <c r="W719" i="12"/>
  <c r="V719" i="12"/>
  <c r="U719" i="12"/>
  <c r="T719" i="12"/>
  <c r="S719" i="12"/>
  <c r="R719" i="12"/>
  <c r="Q719" i="12"/>
  <c r="P719" i="12"/>
  <c r="O719" i="12"/>
  <c r="N719" i="12"/>
  <c r="M719" i="12"/>
  <c r="L719" i="12"/>
  <c r="K719" i="12"/>
  <c r="J719" i="12"/>
  <c r="I719" i="12"/>
  <c r="H719" i="12"/>
  <c r="G719" i="12"/>
  <c r="F719" i="12"/>
  <c r="E719" i="12"/>
  <c r="D718" i="12"/>
  <c r="B718" i="12"/>
  <c r="AA717" i="12"/>
  <c r="Z717" i="12"/>
  <c r="Y717" i="12"/>
  <c r="X717" i="12"/>
  <c r="W717" i="12"/>
  <c r="V717" i="12"/>
  <c r="U717" i="12"/>
  <c r="T717" i="12"/>
  <c r="S717" i="12"/>
  <c r="R717" i="12"/>
  <c r="Q717" i="12"/>
  <c r="P717" i="12"/>
  <c r="O717" i="12"/>
  <c r="N717" i="12"/>
  <c r="M717" i="12"/>
  <c r="L717" i="12"/>
  <c r="K717" i="12"/>
  <c r="J717" i="12"/>
  <c r="I717" i="12"/>
  <c r="H717" i="12"/>
  <c r="G717" i="12"/>
  <c r="F717" i="12"/>
  <c r="E717" i="12"/>
  <c r="D716" i="12"/>
  <c r="B716" i="12"/>
  <c r="D715" i="12"/>
  <c r="B715" i="12"/>
  <c r="AA714" i="12"/>
  <c r="Z714" i="12"/>
  <c r="Y714" i="12"/>
  <c r="X714" i="12"/>
  <c r="W714" i="12"/>
  <c r="V714" i="12"/>
  <c r="U714" i="12"/>
  <c r="T714" i="12"/>
  <c r="S714" i="12"/>
  <c r="R714" i="12"/>
  <c r="Q714" i="12"/>
  <c r="P714" i="12"/>
  <c r="O714" i="12"/>
  <c r="N714" i="12"/>
  <c r="M714" i="12"/>
  <c r="L714" i="12"/>
  <c r="K714" i="12"/>
  <c r="J714" i="12"/>
  <c r="I714" i="12"/>
  <c r="H714" i="12"/>
  <c r="G714" i="12"/>
  <c r="F714" i="12"/>
  <c r="E714" i="12"/>
  <c r="D713" i="12"/>
  <c r="B713" i="12"/>
  <c r="D712" i="12"/>
  <c r="B712" i="12"/>
  <c r="AA711" i="12"/>
  <c r="Z711" i="12"/>
  <c r="Y711" i="12"/>
  <c r="X711" i="12"/>
  <c r="W711" i="12"/>
  <c r="V711" i="12"/>
  <c r="U711" i="12"/>
  <c r="T711" i="12"/>
  <c r="S711" i="12"/>
  <c r="R711" i="12"/>
  <c r="Q711" i="12"/>
  <c r="P711" i="12"/>
  <c r="O711" i="12"/>
  <c r="N711" i="12"/>
  <c r="M711" i="12"/>
  <c r="L711" i="12"/>
  <c r="K711" i="12"/>
  <c r="J711" i="12"/>
  <c r="I711" i="12"/>
  <c r="H711" i="12"/>
  <c r="G711" i="12"/>
  <c r="F711" i="12"/>
  <c r="E711" i="12"/>
  <c r="D710" i="12"/>
  <c r="B710" i="12"/>
  <c r="D709" i="12"/>
  <c r="B709" i="12"/>
  <c r="D708" i="12"/>
  <c r="B708" i="12"/>
  <c r="D707" i="12"/>
  <c r="B707" i="12"/>
  <c r="D706" i="12"/>
  <c r="B706" i="12"/>
  <c r="AA705" i="12"/>
  <c r="Z705" i="12"/>
  <c r="Y705" i="12"/>
  <c r="X705" i="12"/>
  <c r="W705" i="12"/>
  <c r="V705" i="12"/>
  <c r="U705" i="12"/>
  <c r="T705" i="12"/>
  <c r="S705" i="12"/>
  <c r="R705" i="12"/>
  <c r="Q705" i="12"/>
  <c r="P705" i="12"/>
  <c r="O705" i="12"/>
  <c r="N705" i="12"/>
  <c r="M705" i="12"/>
  <c r="L705" i="12"/>
  <c r="K705" i="12"/>
  <c r="J705" i="12"/>
  <c r="I705" i="12"/>
  <c r="H705" i="12"/>
  <c r="G705" i="12"/>
  <c r="F705" i="12"/>
  <c r="E705" i="12"/>
  <c r="D704" i="12"/>
  <c r="B704" i="12"/>
  <c r="D703" i="12"/>
  <c r="B703" i="12"/>
  <c r="D702" i="12"/>
  <c r="B702" i="12"/>
  <c r="D701" i="12"/>
  <c r="B701" i="12"/>
  <c r="D700" i="12"/>
  <c r="B700" i="12"/>
  <c r="D699" i="12"/>
  <c r="B699" i="12"/>
  <c r="D698" i="12"/>
  <c r="B698" i="12"/>
  <c r="D697" i="12"/>
  <c r="B697" i="12"/>
  <c r="D696" i="12"/>
  <c r="B696" i="12"/>
  <c r="D695" i="12"/>
  <c r="B695" i="12"/>
  <c r="D694" i="12"/>
  <c r="B694" i="12"/>
  <c r="AA693" i="12"/>
  <c r="Z693" i="12"/>
  <c r="Y693" i="12"/>
  <c r="X693" i="12"/>
  <c r="W693" i="12"/>
  <c r="V693" i="12"/>
  <c r="U693" i="12"/>
  <c r="T693" i="12"/>
  <c r="S693" i="12"/>
  <c r="R693" i="12"/>
  <c r="Q693" i="12"/>
  <c r="P693" i="12"/>
  <c r="O693" i="12"/>
  <c r="N693" i="12"/>
  <c r="M693" i="12"/>
  <c r="L693" i="12"/>
  <c r="K693" i="12"/>
  <c r="J693" i="12"/>
  <c r="I693" i="12"/>
  <c r="H693" i="12"/>
  <c r="G693" i="12"/>
  <c r="F693" i="12"/>
  <c r="E693" i="12"/>
  <c r="D692" i="12"/>
  <c r="B692" i="12"/>
  <c r="D691" i="12"/>
  <c r="B691" i="12"/>
  <c r="D690" i="12"/>
  <c r="B690" i="12"/>
  <c r="D689" i="12"/>
  <c r="B689" i="12"/>
  <c r="D688" i="12"/>
  <c r="B688" i="12"/>
  <c r="D687" i="12"/>
  <c r="B687" i="12"/>
  <c r="D686" i="12"/>
  <c r="B686" i="12"/>
  <c r="D685" i="12"/>
  <c r="B685" i="12"/>
  <c r="D684" i="12"/>
  <c r="B684" i="12"/>
  <c r="AA683" i="12"/>
  <c r="Z683" i="12"/>
  <c r="Y683" i="12"/>
  <c r="X683" i="12"/>
  <c r="W683" i="12"/>
  <c r="V683" i="12"/>
  <c r="U683" i="12"/>
  <c r="T683" i="12"/>
  <c r="S683" i="12"/>
  <c r="R683" i="12"/>
  <c r="Q683" i="12"/>
  <c r="P683" i="12"/>
  <c r="O683" i="12"/>
  <c r="N683" i="12"/>
  <c r="M683" i="12"/>
  <c r="L683" i="12"/>
  <c r="K683" i="12"/>
  <c r="J683" i="12"/>
  <c r="I683" i="12"/>
  <c r="H683" i="12"/>
  <c r="G683" i="12"/>
  <c r="F683" i="12"/>
  <c r="E683" i="12"/>
  <c r="D682" i="12"/>
  <c r="B682" i="12"/>
  <c r="D681" i="12"/>
  <c r="B681" i="12"/>
  <c r="D680" i="12"/>
  <c r="B680" i="12"/>
  <c r="D679" i="12"/>
  <c r="B679" i="12"/>
  <c r="D678" i="12"/>
  <c r="B678" i="12"/>
  <c r="D677" i="12"/>
  <c r="B677" i="12"/>
  <c r="D676" i="12"/>
  <c r="B676" i="12"/>
  <c r="D675" i="12"/>
  <c r="B675" i="12"/>
  <c r="D674" i="12"/>
  <c r="B674" i="12"/>
  <c r="D673" i="12"/>
  <c r="B673" i="12"/>
  <c r="D672" i="12"/>
  <c r="B672" i="12"/>
  <c r="D671" i="12"/>
  <c r="B671" i="12"/>
  <c r="D670" i="12"/>
  <c r="B670" i="12"/>
  <c r="AA669" i="12"/>
  <c r="Z669" i="12"/>
  <c r="Y669" i="12"/>
  <c r="X669" i="12"/>
  <c r="W669" i="12"/>
  <c r="V669" i="12"/>
  <c r="U669" i="12"/>
  <c r="T669" i="12"/>
  <c r="S669" i="12"/>
  <c r="R669" i="12"/>
  <c r="Q669" i="12"/>
  <c r="P669" i="12"/>
  <c r="O669" i="12"/>
  <c r="N669" i="12"/>
  <c r="M669" i="12"/>
  <c r="L669" i="12"/>
  <c r="K669" i="12"/>
  <c r="J669" i="12"/>
  <c r="I669" i="12"/>
  <c r="H669" i="12"/>
  <c r="G669" i="12"/>
  <c r="F669" i="12"/>
  <c r="E669" i="12"/>
  <c r="D668" i="12"/>
  <c r="B668" i="12"/>
  <c r="D667" i="12"/>
  <c r="B667" i="12"/>
  <c r="AA666" i="12"/>
  <c r="Z666" i="12"/>
  <c r="Y666" i="12"/>
  <c r="X666" i="12"/>
  <c r="W666" i="12"/>
  <c r="V666" i="12"/>
  <c r="U666" i="12"/>
  <c r="T666" i="12"/>
  <c r="S666" i="12"/>
  <c r="R666" i="12"/>
  <c r="Q666" i="12"/>
  <c r="P666" i="12"/>
  <c r="O666" i="12"/>
  <c r="N666" i="12"/>
  <c r="M666" i="12"/>
  <c r="L666" i="12"/>
  <c r="K666" i="12"/>
  <c r="J666" i="12"/>
  <c r="I666" i="12"/>
  <c r="H666" i="12"/>
  <c r="G666" i="12"/>
  <c r="F666" i="12"/>
  <c r="E666" i="12"/>
  <c r="D665" i="12"/>
  <c r="B665" i="12"/>
  <c r="D664" i="12"/>
  <c r="B664" i="12"/>
  <c r="D663" i="12"/>
  <c r="B663" i="12"/>
  <c r="D662" i="12"/>
  <c r="B662" i="12"/>
  <c r="D661" i="12"/>
  <c r="B661" i="12"/>
  <c r="D660" i="12"/>
  <c r="B660" i="12"/>
  <c r="D659" i="12"/>
  <c r="B659" i="12"/>
  <c r="D658" i="12"/>
  <c r="B658" i="12"/>
  <c r="D657" i="12"/>
  <c r="B657" i="12"/>
  <c r="D656" i="12"/>
  <c r="B656" i="12"/>
  <c r="D655" i="12"/>
  <c r="B655" i="12"/>
  <c r="D654" i="12"/>
  <c r="B654" i="12"/>
  <c r="D653" i="12"/>
  <c r="B653" i="12"/>
  <c r="D652" i="12"/>
  <c r="B652" i="12"/>
  <c r="D651" i="12"/>
  <c r="B651" i="12"/>
  <c r="D650" i="12"/>
  <c r="B650" i="12"/>
  <c r="D649" i="12"/>
  <c r="B649" i="12"/>
  <c r="D648" i="12"/>
  <c r="B648" i="12"/>
  <c r="D647" i="12"/>
  <c r="B647" i="12"/>
  <c r="D646" i="12"/>
  <c r="B646" i="12"/>
  <c r="D645" i="12"/>
  <c r="B645" i="12"/>
  <c r="D644" i="12"/>
  <c r="B644" i="12"/>
  <c r="D643" i="12"/>
  <c r="B643" i="12"/>
  <c r="D642" i="12"/>
  <c r="B642" i="12"/>
  <c r="D641" i="12"/>
  <c r="B641" i="12"/>
  <c r="D640" i="12"/>
  <c r="B640" i="12"/>
  <c r="D639" i="12"/>
  <c r="B639" i="12"/>
  <c r="D638" i="12"/>
  <c r="B638" i="12"/>
  <c r="D637" i="12"/>
  <c r="B637" i="12"/>
  <c r="D636" i="12"/>
  <c r="B636" i="12"/>
  <c r="D635" i="12"/>
  <c r="B635" i="12"/>
  <c r="D634" i="12"/>
  <c r="B634" i="12"/>
  <c r="D633" i="12"/>
  <c r="B633" i="12"/>
  <c r="D632" i="12"/>
  <c r="B632" i="12"/>
  <c r="D631" i="12"/>
  <c r="B631" i="12"/>
  <c r="D630" i="12"/>
  <c r="B630" i="12"/>
  <c r="D629" i="12"/>
  <c r="B629" i="12"/>
  <c r="D628" i="12"/>
  <c r="B628" i="12"/>
  <c r="D627" i="12"/>
  <c r="B627" i="12"/>
  <c r="D626" i="12"/>
  <c r="B626" i="12"/>
  <c r="D625" i="12"/>
  <c r="B625" i="12"/>
  <c r="D624" i="12"/>
  <c r="B624" i="12"/>
  <c r="D623" i="12"/>
  <c r="B623" i="12"/>
  <c r="D622" i="12"/>
  <c r="B622" i="12"/>
  <c r="D621" i="12"/>
  <c r="B621" i="12"/>
  <c r="D620" i="12"/>
  <c r="B620" i="12"/>
  <c r="D619" i="12"/>
  <c r="B619" i="12"/>
  <c r="D618" i="12"/>
  <c r="B618" i="12"/>
  <c r="D617" i="12"/>
  <c r="B617" i="12"/>
  <c r="D616" i="12"/>
  <c r="B616" i="12"/>
  <c r="D615" i="12"/>
  <c r="B615" i="12"/>
  <c r="D614" i="12"/>
  <c r="B614" i="12"/>
  <c r="D613" i="12"/>
  <c r="B613" i="12"/>
  <c r="D612" i="12"/>
  <c r="B612" i="12"/>
  <c r="D611" i="12"/>
  <c r="B611" i="12"/>
  <c r="D610" i="12"/>
  <c r="B610" i="12"/>
  <c r="D609" i="12"/>
  <c r="B609" i="12"/>
  <c r="D608" i="12"/>
  <c r="B608" i="12"/>
  <c r="D607" i="12"/>
  <c r="B607" i="12"/>
  <c r="D606" i="12"/>
  <c r="B606" i="12"/>
  <c r="D605" i="12"/>
  <c r="B605" i="12"/>
  <c r="D604" i="12"/>
  <c r="B604" i="12"/>
  <c r="D603" i="12"/>
  <c r="B603" i="12"/>
  <c r="D602" i="12"/>
  <c r="B602" i="12"/>
  <c r="D601" i="12"/>
  <c r="B601" i="12"/>
  <c r="D600" i="12"/>
  <c r="B600" i="12"/>
  <c r="D599" i="12"/>
  <c r="B599" i="12"/>
  <c r="D598" i="12"/>
  <c r="B598" i="12"/>
  <c r="D597" i="12"/>
  <c r="B597" i="12"/>
  <c r="D596" i="12"/>
  <c r="B596" i="12"/>
  <c r="D595" i="12"/>
  <c r="B595" i="12"/>
  <c r="D594" i="12"/>
  <c r="B594" i="12"/>
  <c r="D593" i="12"/>
  <c r="B593" i="12"/>
  <c r="D592" i="12"/>
  <c r="B592" i="12"/>
  <c r="D591" i="12"/>
  <c r="B591" i="12"/>
  <c r="D590" i="12"/>
  <c r="B590" i="12"/>
  <c r="D589" i="12"/>
  <c r="B589" i="12"/>
  <c r="D588" i="12"/>
  <c r="B588" i="12"/>
  <c r="D587" i="12"/>
  <c r="B587" i="12"/>
  <c r="D586" i="12"/>
  <c r="B586" i="12"/>
  <c r="D585" i="12"/>
  <c r="B585" i="12"/>
  <c r="D584" i="12"/>
  <c r="B584" i="12"/>
  <c r="D583" i="12"/>
  <c r="B583" i="12"/>
  <c r="D582" i="12"/>
  <c r="B582" i="12"/>
  <c r="D581" i="12"/>
  <c r="B581" i="12"/>
  <c r="AA580" i="12"/>
  <c r="Z580" i="12"/>
  <c r="Y580" i="12"/>
  <c r="X580" i="12"/>
  <c r="W580" i="12"/>
  <c r="V580" i="12"/>
  <c r="U580" i="12"/>
  <c r="T580" i="12"/>
  <c r="S580" i="12"/>
  <c r="R580" i="12"/>
  <c r="Q580" i="12"/>
  <c r="P580" i="12"/>
  <c r="O580" i="12"/>
  <c r="N580" i="12"/>
  <c r="M580" i="12"/>
  <c r="L580" i="12"/>
  <c r="K580" i="12"/>
  <c r="J580" i="12"/>
  <c r="I580" i="12"/>
  <c r="H580" i="12"/>
  <c r="G580" i="12"/>
  <c r="F580" i="12"/>
  <c r="E580" i="12"/>
  <c r="D579" i="12"/>
  <c r="B579" i="12"/>
  <c r="D578" i="12"/>
  <c r="B578" i="12"/>
  <c r="D577" i="12"/>
  <c r="B577" i="12"/>
  <c r="D576" i="12"/>
  <c r="B576" i="12"/>
  <c r="D575" i="12"/>
  <c r="B575" i="12"/>
  <c r="D574" i="12"/>
  <c r="B574" i="12"/>
  <c r="D573" i="12"/>
  <c r="B573" i="12"/>
  <c r="D572" i="12"/>
  <c r="B572" i="12"/>
  <c r="D571" i="12"/>
  <c r="B571" i="12"/>
  <c r="D570" i="12"/>
  <c r="B570" i="12"/>
  <c r="D569" i="12"/>
  <c r="B569" i="12"/>
  <c r="D568" i="12"/>
  <c r="B568" i="12"/>
  <c r="D567" i="12"/>
  <c r="B567" i="12"/>
  <c r="D566" i="12"/>
  <c r="B566" i="12"/>
  <c r="D565" i="12"/>
  <c r="B565" i="12"/>
  <c r="D564" i="12"/>
  <c r="B564" i="12"/>
  <c r="D563" i="12"/>
  <c r="B563" i="12"/>
  <c r="D562" i="12"/>
  <c r="B562" i="12"/>
  <c r="D561" i="12"/>
  <c r="B561" i="12"/>
  <c r="D560" i="12"/>
  <c r="B560" i="12"/>
  <c r="D559" i="12"/>
  <c r="B559" i="12"/>
  <c r="D558" i="12"/>
  <c r="B558" i="12"/>
  <c r="D557" i="12"/>
  <c r="B557" i="12"/>
  <c r="D556" i="12"/>
  <c r="B556" i="12"/>
  <c r="D555" i="12"/>
  <c r="B555" i="12"/>
  <c r="D554" i="12"/>
  <c r="B554" i="12"/>
  <c r="D553" i="12"/>
  <c r="B553" i="12"/>
  <c r="D552" i="12"/>
  <c r="B552" i="12"/>
  <c r="D551" i="12"/>
  <c r="B551" i="12"/>
  <c r="D550" i="12"/>
  <c r="B550" i="12"/>
  <c r="D549" i="12"/>
  <c r="B549" i="12"/>
  <c r="D548" i="12"/>
  <c r="B548" i="12"/>
  <c r="D547" i="12"/>
  <c r="B547" i="12"/>
  <c r="D546" i="12"/>
  <c r="B546" i="12"/>
  <c r="D545" i="12"/>
  <c r="B545" i="12"/>
  <c r="D544" i="12"/>
  <c r="B544" i="12"/>
  <c r="D543" i="12"/>
  <c r="B543" i="12"/>
  <c r="D542" i="12"/>
  <c r="B542" i="12"/>
  <c r="D541" i="12"/>
  <c r="B541" i="12"/>
  <c r="D540" i="12"/>
  <c r="B540" i="12"/>
  <c r="D539" i="12"/>
  <c r="B539" i="12"/>
  <c r="D538" i="12"/>
  <c r="B538" i="12"/>
  <c r="D537" i="12"/>
  <c r="B537" i="12"/>
  <c r="D536" i="12"/>
  <c r="B536" i="12"/>
  <c r="D535" i="12"/>
  <c r="B535" i="12"/>
  <c r="D534" i="12"/>
  <c r="B534" i="12"/>
  <c r="D533" i="12"/>
  <c r="B533" i="12"/>
  <c r="D532" i="12"/>
  <c r="B532" i="12"/>
  <c r="D531" i="12"/>
  <c r="B531" i="12"/>
  <c r="D530" i="12"/>
  <c r="B530" i="12"/>
  <c r="D529" i="12"/>
  <c r="B529" i="12"/>
  <c r="D528" i="12"/>
  <c r="B528" i="12"/>
  <c r="D527" i="12"/>
  <c r="B527" i="12"/>
  <c r="D526" i="12"/>
  <c r="B526" i="12"/>
  <c r="D525" i="12"/>
  <c r="B525" i="12"/>
  <c r="D524" i="12"/>
  <c r="B524" i="12"/>
  <c r="D523" i="12"/>
  <c r="B523" i="12"/>
  <c r="D522" i="12"/>
  <c r="B522" i="12"/>
  <c r="D521" i="12"/>
  <c r="B521" i="12"/>
  <c r="D520" i="12"/>
  <c r="B520" i="12"/>
  <c r="D519" i="12"/>
  <c r="B519" i="12"/>
  <c r="O518" i="12"/>
  <c r="D518" i="12" s="1"/>
  <c r="B518" i="12"/>
  <c r="D517" i="12"/>
  <c r="B517" i="12"/>
  <c r="D516" i="12"/>
  <c r="B516" i="12"/>
  <c r="D515" i="12"/>
  <c r="B515" i="12"/>
  <c r="I514" i="12"/>
  <c r="D514" i="12" s="1"/>
  <c r="B514" i="12"/>
  <c r="D513" i="12"/>
  <c r="B513" i="12"/>
  <c r="AA512" i="12"/>
  <c r="Z512" i="12"/>
  <c r="Y512" i="12"/>
  <c r="X512" i="12"/>
  <c r="W512" i="12"/>
  <c r="V512" i="12"/>
  <c r="U512" i="12"/>
  <c r="T512" i="12"/>
  <c r="S512" i="12"/>
  <c r="R512" i="12"/>
  <c r="Q512" i="12"/>
  <c r="P512" i="12"/>
  <c r="N512" i="12"/>
  <c r="M512" i="12"/>
  <c r="L512" i="12"/>
  <c r="K512" i="12"/>
  <c r="J512" i="12"/>
  <c r="H512" i="12"/>
  <c r="G512" i="12"/>
  <c r="F512" i="12"/>
  <c r="E512" i="12"/>
  <c r="D511" i="12"/>
  <c r="B511" i="12"/>
  <c r="AA510" i="12"/>
  <c r="Z510" i="12"/>
  <c r="Y510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J510" i="12"/>
  <c r="I510" i="12"/>
  <c r="H510" i="12"/>
  <c r="G510" i="12"/>
  <c r="F510" i="12"/>
  <c r="E510" i="12"/>
  <c r="D509" i="12"/>
  <c r="B509" i="12"/>
  <c r="AA508" i="12"/>
  <c r="Z508" i="12"/>
  <c r="Y508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J508" i="12"/>
  <c r="I508" i="12"/>
  <c r="H508" i="12"/>
  <c r="G508" i="12"/>
  <c r="F508" i="12"/>
  <c r="E508" i="12"/>
  <c r="D507" i="12"/>
  <c r="B507" i="12"/>
  <c r="D506" i="12"/>
  <c r="B506" i="12"/>
  <c r="D505" i="12"/>
  <c r="B505" i="12"/>
  <c r="D504" i="12"/>
  <c r="B504" i="12"/>
  <c r="AA503" i="12"/>
  <c r="Z503" i="12"/>
  <c r="Y503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J503" i="12"/>
  <c r="I503" i="12"/>
  <c r="H503" i="12"/>
  <c r="G503" i="12"/>
  <c r="F503" i="12"/>
  <c r="E503" i="12"/>
  <c r="D502" i="12"/>
  <c r="B502" i="12"/>
  <c r="D501" i="12"/>
  <c r="B501" i="12"/>
  <c r="D500" i="12"/>
  <c r="B500" i="12"/>
  <c r="D499" i="12"/>
  <c r="B499" i="12"/>
  <c r="D498" i="12"/>
  <c r="B498" i="12"/>
  <c r="D497" i="12"/>
  <c r="B497" i="12"/>
  <c r="D496" i="12"/>
  <c r="B496" i="12"/>
  <c r="D495" i="12"/>
  <c r="B495" i="12"/>
  <c r="D494" i="12"/>
  <c r="B494" i="12"/>
  <c r="D493" i="12"/>
  <c r="B493" i="12"/>
  <c r="D492" i="12"/>
  <c r="B492" i="12"/>
  <c r="D491" i="12"/>
  <c r="B491" i="12"/>
  <c r="D490" i="12"/>
  <c r="B490" i="12"/>
  <c r="D489" i="12"/>
  <c r="B489" i="12"/>
  <c r="D488" i="12"/>
  <c r="B488" i="12"/>
  <c r="D487" i="12"/>
  <c r="B487" i="12"/>
  <c r="D486" i="12"/>
  <c r="B486" i="12"/>
  <c r="D485" i="12"/>
  <c r="B485" i="12"/>
  <c r="D484" i="12"/>
  <c r="B484" i="12"/>
  <c r="G483" i="12"/>
  <c r="D483" i="12" s="1"/>
  <c r="B483" i="12"/>
  <c r="D482" i="12"/>
  <c r="B482" i="12"/>
  <c r="D481" i="12"/>
  <c r="B481" i="12"/>
  <c r="D480" i="12"/>
  <c r="B480" i="12"/>
  <c r="D479" i="12"/>
  <c r="B479" i="12"/>
  <c r="D478" i="12"/>
  <c r="B478" i="12"/>
  <c r="D477" i="12"/>
  <c r="B477" i="12"/>
  <c r="D476" i="12"/>
  <c r="B476" i="12"/>
  <c r="D475" i="12"/>
  <c r="B475" i="12"/>
  <c r="D474" i="12"/>
  <c r="B474" i="12"/>
  <c r="D473" i="12"/>
  <c r="B473" i="12"/>
  <c r="D472" i="12"/>
  <c r="B472" i="12"/>
  <c r="D471" i="12"/>
  <c r="B471" i="12"/>
  <c r="D470" i="12"/>
  <c r="B470" i="12"/>
  <c r="D469" i="12"/>
  <c r="B469" i="12"/>
  <c r="D468" i="12"/>
  <c r="B468" i="12"/>
  <c r="D467" i="12"/>
  <c r="B467" i="12"/>
  <c r="D466" i="12"/>
  <c r="B466" i="12"/>
  <c r="D465" i="12"/>
  <c r="B465" i="12"/>
  <c r="D464" i="12"/>
  <c r="B464" i="12"/>
  <c r="D463" i="12"/>
  <c r="B463" i="12"/>
  <c r="D462" i="12"/>
  <c r="B462" i="12"/>
  <c r="D461" i="12"/>
  <c r="B461" i="12"/>
  <c r="D460" i="12"/>
  <c r="B460" i="12"/>
  <c r="D459" i="12"/>
  <c r="B459" i="12"/>
  <c r="D458" i="12"/>
  <c r="B458" i="12"/>
  <c r="D457" i="12"/>
  <c r="B457" i="12"/>
  <c r="D456" i="12"/>
  <c r="B456" i="12"/>
  <c r="D455" i="12"/>
  <c r="B455" i="12"/>
  <c r="D454" i="12"/>
  <c r="B454" i="12"/>
  <c r="D453" i="12"/>
  <c r="B453" i="12"/>
  <c r="D452" i="12"/>
  <c r="B452" i="12"/>
  <c r="D451" i="12"/>
  <c r="B451" i="12"/>
  <c r="D450" i="12"/>
  <c r="B450" i="12"/>
  <c r="D449" i="12"/>
  <c r="B449" i="12"/>
  <c r="D448" i="12"/>
  <c r="B448" i="12"/>
  <c r="D447" i="12"/>
  <c r="B447" i="12"/>
  <c r="D446" i="12"/>
  <c r="B446" i="12"/>
  <c r="D445" i="12"/>
  <c r="B445" i="12"/>
  <c r="D444" i="12"/>
  <c r="B444" i="12"/>
  <c r="D443" i="12"/>
  <c r="B443" i="12"/>
  <c r="D442" i="12"/>
  <c r="B442" i="12"/>
  <c r="D441" i="12"/>
  <c r="B441" i="12"/>
  <c r="D440" i="12"/>
  <c r="B440" i="12"/>
  <c r="D439" i="12"/>
  <c r="B439" i="12"/>
  <c r="D438" i="12"/>
  <c r="B438" i="12"/>
  <c r="D437" i="12"/>
  <c r="B437" i="12"/>
  <c r="D436" i="12"/>
  <c r="B436" i="12"/>
  <c r="D435" i="12"/>
  <c r="B435" i="12"/>
  <c r="D434" i="12"/>
  <c r="B434" i="12"/>
  <c r="D433" i="12"/>
  <c r="B433" i="12"/>
  <c r="D432" i="12"/>
  <c r="B432" i="12"/>
  <c r="D431" i="12"/>
  <c r="B431" i="12"/>
  <c r="D430" i="12"/>
  <c r="B430" i="12"/>
  <c r="D429" i="12"/>
  <c r="B429" i="12"/>
  <c r="D428" i="12"/>
  <c r="B428" i="12"/>
  <c r="D427" i="12"/>
  <c r="B427" i="12"/>
  <c r="D426" i="12"/>
  <c r="B426" i="12"/>
  <c r="D425" i="12"/>
  <c r="B425" i="12"/>
  <c r="D424" i="12"/>
  <c r="B424" i="12"/>
  <c r="D423" i="12"/>
  <c r="B423" i="12"/>
  <c r="D422" i="12"/>
  <c r="B422" i="12"/>
  <c r="D421" i="12"/>
  <c r="B421" i="12"/>
  <c r="D420" i="12"/>
  <c r="B420" i="12"/>
  <c r="D419" i="12"/>
  <c r="B419" i="12"/>
  <c r="D418" i="12"/>
  <c r="B418" i="12"/>
  <c r="D417" i="12"/>
  <c r="B417" i="12"/>
  <c r="D416" i="12"/>
  <c r="B416" i="12"/>
  <c r="D415" i="12"/>
  <c r="B415" i="12"/>
  <c r="D414" i="12"/>
  <c r="B414" i="12"/>
  <c r="D413" i="12"/>
  <c r="B413" i="12"/>
  <c r="D412" i="12"/>
  <c r="B412" i="12"/>
  <c r="D411" i="12"/>
  <c r="B411" i="12"/>
  <c r="D410" i="12"/>
  <c r="B410" i="12"/>
  <c r="D409" i="12"/>
  <c r="B409" i="12"/>
  <c r="D408" i="12"/>
  <c r="B408" i="12"/>
  <c r="D407" i="12"/>
  <c r="B407" i="12"/>
  <c r="D406" i="12"/>
  <c r="B406" i="12"/>
  <c r="D405" i="12"/>
  <c r="B405" i="12"/>
  <c r="D404" i="12"/>
  <c r="B404" i="12"/>
  <c r="D403" i="12"/>
  <c r="B403" i="12"/>
  <c r="D402" i="12"/>
  <c r="B402" i="12"/>
  <c r="D401" i="12"/>
  <c r="B401" i="12"/>
  <c r="D400" i="12"/>
  <c r="B400" i="12"/>
  <c r="D399" i="12"/>
  <c r="B399" i="12"/>
  <c r="D398" i="12"/>
  <c r="B398" i="12"/>
  <c r="D397" i="12"/>
  <c r="B397" i="12"/>
  <c r="D396" i="12"/>
  <c r="B396" i="12"/>
  <c r="D395" i="12"/>
  <c r="B395" i="12"/>
  <c r="D394" i="12"/>
  <c r="B394" i="12"/>
  <c r="D393" i="12"/>
  <c r="B393" i="12"/>
  <c r="D392" i="12"/>
  <c r="B392" i="12"/>
  <c r="D391" i="12"/>
  <c r="B391" i="12"/>
  <c r="D390" i="12"/>
  <c r="B390" i="12"/>
  <c r="D389" i="12"/>
  <c r="B389" i="12"/>
  <c r="D388" i="12"/>
  <c r="B388" i="12"/>
  <c r="D387" i="12"/>
  <c r="B387" i="12"/>
  <c r="D386" i="12"/>
  <c r="B386" i="12"/>
  <c r="D385" i="12"/>
  <c r="B385" i="12"/>
  <c r="D384" i="12"/>
  <c r="B384" i="12"/>
  <c r="D383" i="12"/>
  <c r="B383" i="12"/>
  <c r="D382" i="12"/>
  <c r="B382" i="12"/>
  <c r="D381" i="12"/>
  <c r="B381" i="12"/>
  <c r="D380" i="12"/>
  <c r="B380" i="12"/>
  <c r="D379" i="12"/>
  <c r="B379" i="12"/>
  <c r="O378" i="12"/>
  <c r="D378" i="12" s="1"/>
  <c r="B378" i="12"/>
  <c r="D377" i="12"/>
  <c r="B377" i="12"/>
  <c r="D376" i="12"/>
  <c r="B376" i="12"/>
  <c r="D375" i="12"/>
  <c r="B375" i="12"/>
  <c r="D374" i="12"/>
  <c r="B374" i="12"/>
  <c r="D373" i="12"/>
  <c r="B373" i="12"/>
  <c r="D372" i="12"/>
  <c r="B372" i="12"/>
  <c r="D371" i="12"/>
  <c r="B371" i="12"/>
  <c r="D370" i="12"/>
  <c r="B370" i="12"/>
  <c r="D369" i="12"/>
  <c r="B369" i="12"/>
  <c r="M368" i="12"/>
  <c r="D368" i="12" s="1"/>
  <c r="B368" i="12"/>
  <c r="L367" i="12"/>
  <c r="D367" i="12" s="1"/>
  <c r="B367" i="12"/>
  <c r="D366" i="12"/>
  <c r="B366" i="12"/>
  <c r="D365" i="12"/>
  <c r="B365" i="12"/>
  <c r="D364" i="12"/>
  <c r="B364" i="12"/>
  <c r="L363" i="12"/>
  <c r="D363" i="12" s="1"/>
  <c r="B363" i="12"/>
  <c r="D362" i="12"/>
  <c r="B362" i="12"/>
  <c r="D361" i="12"/>
  <c r="B361" i="12"/>
  <c r="D360" i="12"/>
  <c r="B360" i="12"/>
  <c r="D359" i="12"/>
  <c r="B359" i="12"/>
  <c r="L358" i="12"/>
  <c r="D358" i="12" s="1"/>
  <c r="B358" i="12"/>
  <c r="D357" i="12"/>
  <c r="B357" i="12"/>
  <c r="D356" i="12"/>
  <c r="B356" i="12"/>
  <c r="D355" i="12"/>
  <c r="B355" i="12"/>
  <c r="D354" i="12"/>
  <c r="B354" i="12"/>
  <c r="AA353" i="12"/>
  <c r="Z353" i="12"/>
  <c r="Y353" i="12"/>
  <c r="X353" i="12"/>
  <c r="W353" i="12"/>
  <c r="V353" i="12"/>
  <c r="U353" i="12"/>
  <c r="T353" i="12"/>
  <c r="S353" i="12"/>
  <c r="R353" i="12"/>
  <c r="Q353" i="12"/>
  <c r="P353" i="12"/>
  <c r="N353" i="12"/>
  <c r="K353" i="12"/>
  <c r="J353" i="12"/>
  <c r="I353" i="12"/>
  <c r="H353" i="12"/>
  <c r="F353" i="12"/>
  <c r="E353" i="12"/>
  <c r="D352" i="12"/>
  <c r="B352" i="12"/>
  <c r="D351" i="12"/>
  <c r="B351" i="12"/>
  <c r="D350" i="12"/>
  <c r="B350" i="12"/>
  <c r="D349" i="12"/>
  <c r="B349" i="12"/>
  <c r="D348" i="12"/>
  <c r="B348" i="12"/>
  <c r="D347" i="12"/>
  <c r="B347" i="12"/>
  <c r="D346" i="12"/>
  <c r="B346" i="12"/>
  <c r="D345" i="12"/>
  <c r="B345" i="12"/>
  <c r="D344" i="12"/>
  <c r="B344" i="12"/>
  <c r="D343" i="12"/>
  <c r="B343" i="12"/>
  <c r="D342" i="12"/>
  <c r="B342" i="12"/>
  <c r="O341" i="12"/>
  <c r="D341" i="12" s="1"/>
  <c r="B341" i="12"/>
  <c r="D340" i="12"/>
  <c r="B340" i="12"/>
  <c r="D339" i="12"/>
  <c r="B339" i="12"/>
  <c r="D338" i="12"/>
  <c r="B338" i="12"/>
  <c r="D337" i="12"/>
  <c r="B337" i="12"/>
  <c r="D336" i="12"/>
  <c r="B336" i="12"/>
  <c r="D335" i="12"/>
  <c r="B335" i="12"/>
  <c r="D334" i="12"/>
  <c r="B334" i="12"/>
  <c r="D333" i="12"/>
  <c r="B333" i="12"/>
  <c r="D332" i="12"/>
  <c r="B332" i="12"/>
  <c r="D331" i="12"/>
  <c r="B331" i="12"/>
  <c r="D330" i="12"/>
  <c r="B330" i="12"/>
  <c r="D329" i="12"/>
  <c r="B329" i="12"/>
  <c r="D328" i="12"/>
  <c r="B328" i="12"/>
  <c r="D327" i="12"/>
  <c r="B327" i="12"/>
  <c r="D326" i="12"/>
  <c r="B326" i="12"/>
  <c r="D325" i="12"/>
  <c r="B325" i="12"/>
  <c r="D324" i="12"/>
  <c r="B324" i="12"/>
  <c r="D323" i="12"/>
  <c r="B323" i="12"/>
  <c r="D322" i="12"/>
  <c r="B322" i="12"/>
  <c r="D321" i="12"/>
  <c r="B321" i="12"/>
  <c r="D320" i="12"/>
  <c r="B320" i="12"/>
  <c r="AA319" i="12"/>
  <c r="Z319" i="12"/>
  <c r="Y319" i="12"/>
  <c r="X319" i="12"/>
  <c r="W319" i="12"/>
  <c r="V319" i="12"/>
  <c r="U319" i="12"/>
  <c r="T319" i="12"/>
  <c r="S319" i="12"/>
  <c r="R319" i="12"/>
  <c r="Q319" i="12"/>
  <c r="P319" i="12"/>
  <c r="N319" i="12"/>
  <c r="M319" i="12"/>
  <c r="L319" i="12"/>
  <c r="K319" i="12"/>
  <c r="J319" i="12"/>
  <c r="I319" i="12"/>
  <c r="H319" i="12"/>
  <c r="G319" i="12"/>
  <c r="F319" i="12"/>
  <c r="E319" i="12"/>
  <c r="D318" i="12"/>
  <c r="B318" i="12"/>
  <c r="D317" i="12"/>
  <c r="B317" i="12"/>
  <c r="D316" i="12"/>
  <c r="B316" i="12"/>
  <c r="D315" i="12"/>
  <c r="B315" i="12"/>
  <c r="D314" i="12"/>
  <c r="B314" i="12"/>
  <c r="D313" i="12"/>
  <c r="B313" i="12"/>
  <c r="D312" i="12"/>
  <c r="B312" i="12"/>
  <c r="D311" i="12"/>
  <c r="B311" i="12"/>
  <c r="D310" i="12"/>
  <c r="B310" i="12"/>
  <c r="D309" i="12"/>
  <c r="B309" i="12"/>
  <c r="D308" i="12"/>
  <c r="B308" i="12"/>
  <c r="D307" i="12"/>
  <c r="B307" i="12"/>
  <c r="D306" i="12"/>
  <c r="B306" i="12"/>
  <c r="D305" i="12"/>
  <c r="B305" i="12"/>
  <c r="D304" i="12"/>
  <c r="B304" i="12"/>
  <c r="D303" i="12"/>
  <c r="B303" i="12"/>
  <c r="D302" i="12"/>
  <c r="B302" i="12"/>
  <c r="D301" i="12"/>
  <c r="B301" i="12"/>
  <c r="D300" i="12"/>
  <c r="B300" i="12"/>
  <c r="D299" i="12"/>
  <c r="B299" i="12"/>
  <c r="D298" i="12"/>
  <c r="B298" i="12"/>
  <c r="D297" i="12"/>
  <c r="B297" i="12"/>
  <c r="D296" i="12"/>
  <c r="B296" i="12"/>
  <c r="D295" i="12"/>
  <c r="B295" i="12"/>
  <c r="M294" i="12"/>
  <c r="D294" i="12" s="1"/>
  <c r="B294" i="12"/>
  <c r="D293" i="12"/>
  <c r="B293" i="12"/>
  <c r="AA292" i="12"/>
  <c r="Z292" i="12"/>
  <c r="Y292" i="12"/>
  <c r="X292" i="12"/>
  <c r="W292" i="12"/>
  <c r="V292" i="12"/>
  <c r="U292" i="12"/>
  <c r="T292" i="12"/>
  <c r="S292" i="12"/>
  <c r="R292" i="12"/>
  <c r="Q292" i="12"/>
  <c r="P292" i="12"/>
  <c r="O292" i="12"/>
  <c r="N292" i="12"/>
  <c r="L292" i="12"/>
  <c r="K292" i="12"/>
  <c r="J292" i="12"/>
  <c r="I292" i="12"/>
  <c r="H292" i="12"/>
  <c r="G292" i="12"/>
  <c r="F292" i="12"/>
  <c r="E292" i="12"/>
  <c r="D291" i="12"/>
  <c r="B291" i="12"/>
  <c r="D290" i="12"/>
  <c r="B290" i="12"/>
  <c r="D289" i="12"/>
  <c r="B289" i="12"/>
  <c r="D288" i="12"/>
  <c r="B288" i="12"/>
  <c r="D287" i="12"/>
  <c r="B287" i="12"/>
  <c r="D286" i="12"/>
  <c r="B286" i="12"/>
  <c r="D285" i="12"/>
  <c r="B285" i="12"/>
  <c r="D284" i="12"/>
  <c r="B284" i="12"/>
  <c r="D283" i="12"/>
  <c r="B283" i="12"/>
  <c r="D282" i="12"/>
  <c r="B282" i="12"/>
  <c r="D281" i="12"/>
  <c r="B281" i="12"/>
  <c r="D280" i="12"/>
  <c r="B280" i="12"/>
  <c r="D279" i="12"/>
  <c r="B279" i="12"/>
  <c r="D278" i="12"/>
  <c r="B278" i="12"/>
  <c r="D277" i="12"/>
  <c r="B277" i="12"/>
  <c r="D276" i="12"/>
  <c r="B276" i="12"/>
  <c r="D275" i="12"/>
  <c r="B275" i="12"/>
  <c r="D274" i="12"/>
  <c r="B274" i="12"/>
  <c r="D273" i="12"/>
  <c r="B273" i="12"/>
  <c r="D272" i="12"/>
  <c r="B272" i="12"/>
  <c r="D271" i="12"/>
  <c r="B271" i="12"/>
  <c r="D270" i="12"/>
  <c r="B270" i="12"/>
  <c r="D269" i="12"/>
  <c r="B269" i="12"/>
  <c r="D268" i="12"/>
  <c r="B268" i="12"/>
  <c r="D267" i="12"/>
  <c r="B267" i="12"/>
  <c r="D266" i="12"/>
  <c r="B266" i="12"/>
  <c r="D265" i="12"/>
  <c r="B265" i="12"/>
  <c r="D264" i="12"/>
  <c r="B264" i="12"/>
  <c r="D263" i="12"/>
  <c r="B263" i="12"/>
  <c r="D262" i="12"/>
  <c r="B262" i="12"/>
  <c r="D261" i="12"/>
  <c r="B261" i="12"/>
  <c r="D260" i="12"/>
  <c r="B260" i="12"/>
  <c r="D259" i="12"/>
  <c r="B259" i="12"/>
  <c r="D258" i="12"/>
  <c r="B258" i="12"/>
  <c r="D257" i="12"/>
  <c r="B257" i="12"/>
  <c r="D256" i="12"/>
  <c r="B256" i="12"/>
  <c r="D255" i="12"/>
  <c r="B255" i="12"/>
  <c r="D254" i="12"/>
  <c r="B254" i="12"/>
  <c r="D253" i="12"/>
  <c r="B253" i="12"/>
  <c r="D252" i="12"/>
  <c r="B252" i="12"/>
  <c r="D251" i="12"/>
  <c r="B251" i="12"/>
  <c r="D250" i="12"/>
  <c r="B250" i="12"/>
  <c r="D249" i="12"/>
  <c r="B249" i="12"/>
  <c r="D248" i="12"/>
  <c r="B248" i="12"/>
  <c r="D247" i="12"/>
  <c r="B247" i="12"/>
  <c r="D246" i="12"/>
  <c r="B246" i="12"/>
  <c r="D245" i="12"/>
  <c r="B245" i="12"/>
  <c r="D244" i="12"/>
  <c r="B244" i="12"/>
  <c r="D243" i="12"/>
  <c r="B243" i="12"/>
  <c r="D242" i="12"/>
  <c r="B242" i="12"/>
  <c r="D241" i="12"/>
  <c r="B241" i="12"/>
  <c r="D240" i="12"/>
  <c r="B240" i="12"/>
  <c r="D239" i="12"/>
  <c r="B239" i="12"/>
  <c r="D238" i="12"/>
  <c r="B238" i="12"/>
  <c r="D237" i="12"/>
  <c r="B237" i="12"/>
  <c r="D236" i="12"/>
  <c r="B236" i="12"/>
  <c r="D235" i="12"/>
  <c r="B235" i="12"/>
  <c r="D234" i="12"/>
  <c r="B234" i="12"/>
  <c r="D233" i="12"/>
  <c r="B233" i="12"/>
  <c r="D232" i="12"/>
  <c r="B232" i="12"/>
  <c r="D231" i="12"/>
  <c r="B231" i="12"/>
  <c r="D230" i="12"/>
  <c r="B230" i="12"/>
  <c r="D229" i="12"/>
  <c r="B229" i="12"/>
  <c r="D228" i="12"/>
  <c r="B228" i="12"/>
  <c r="D227" i="12"/>
  <c r="B227" i="12"/>
  <c r="D226" i="12"/>
  <c r="B226" i="12"/>
  <c r="D225" i="12"/>
  <c r="B225" i="12"/>
  <c r="D224" i="12"/>
  <c r="B224" i="12"/>
  <c r="D223" i="12"/>
  <c r="B223" i="12"/>
  <c r="D222" i="12"/>
  <c r="B222" i="12"/>
  <c r="D221" i="12"/>
  <c r="B221" i="12"/>
  <c r="D220" i="12"/>
  <c r="B220" i="12"/>
  <c r="D219" i="12"/>
  <c r="B219" i="12"/>
  <c r="D218" i="12"/>
  <c r="B218" i="12"/>
  <c r="D217" i="12"/>
  <c r="B217" i="12"/>
  <c r="D216" i="12"/>
  <c r="B216" i="12"/>
  <c r="D215" i="12"/>
  <c r="B215" i="12"/>
  <c r="D214" i="12"/>
  <c r="B214" i="12"/>
  <c r="D213" i="12"/>
  <c r="B213" i="12"/>
  <c r="D212" i="12"/>
  <c r="B212" i="12"/>
  <c r="D211" i="12"/>
  <c r="B211" i="12"/>
  <c r="D210" i="12"/>
  <c r="B210" i="12"/>
  <c r="D209" i="12"/>
  <c r="B209" i="12"/>
  <c r="D208" i="12"/>
  <c r="B208" i="12"/>
  <c r="D207" i="12"/>
  <c r="B207" i="12"/>
  <c r="M206" i="12"/>
  <c r="D206" i="12" s="1"/>
  <c r="B206" i="12"/>
  <c r="D205" i="12"/>
  <c r="B205" i="12"/>
  <c r="D204" i="12"/>
  <c r="B204" i="12"/>
  <c r="D203" i="12"/>
  <c r="B203" i="12"/>
  <c r="D202" i="12"/>
  <c r="B202" i="12"/>
  <c r="D201" i="12"/>
  <c r="B201" i="12"/>
  <c r="D200" i="12"/>
  <c r="B200" i="12"/>
  <c r="D199" i="12"/>
  <c r="B199" i="12"/>
  <c r="D198" i="12"/>
  <c r="B198" i="12"/>
  <c r="D197" i="12"/>
  <c r="B197" i="12"/>
  <c r="D196" i="12"/>
  <c r="B196" i="12"/>
  <c r="D195" i="12"/>
  <c r="B195" i="12"/>
  <c r="D194" i="12"/>
  <c r="B194" i="12"/>
  <c r="D193" i="12"/>
  <c r="B193" i="12"/>
  <c r="D192" i="12"/>
  <c r="B192" i="12"/>
  <c r="D191" i="12"/>
  <c r="B191" i="12"/>
  <c r="D190" i="12"/>
  <c r="B190" i="12"/>
  <c r="D189" i="12"/>
  <c r="B189" i="12"/>
  <c r="D188" i="12"/>
  <c r="B188" i="12"/>
  <c r="D187" i="12"/>
  <c r="B187" i="12"/>
  <c r="D186" i="12"/>
  <c r="B186" i="12"/>
  <c r="D185" i="12"/>
  <c r="B185" i="12"/>
  <c r="D184" i="12"/>
  <c r="B184" i="12"/>
  <c r="D183" i="12"/>
  <c r="B183" i="12"/>
  <c r="D182" i="12"/>
  <c r="B182" i="12"/>
  <c r="D181" i="12"/>
  <c r="B181" i="12"/>
  <c r="D180" i="12"/>
  <c r="B180" i="12"/>
  <c r="D179" i="12"/>
  <c r="B179" i="12"/>
  <c r="D178" i="12"/>
  <c r="B178" i="12"/>
  <c r="D177" i="12"/>
  <c r="B177" i="12"/>
  <c r="D176" i="12"/>
  <c r="B176" i="12"/>
  <c r="D175" i="12"/>
  <c r="B175" i="12"/>
  <c r="D174" i="12"/>
  <c r="B174" i="12"/>
  <c r="D173" i="12"/>
  <c r="B173" i="12"/>
  <c r="D172" i="12"/>
  <c r="B172" i="12"/>
  <c r="D171" i="12"/>
  <c r="B171" i="12"/>
  <c r="D170" i="12"/>
  <c r="B170" i="12"/>
  <c r="D169" i="12"/>
  <c r="B169" i="12"/>
  <c r="D168" i="12"/>
  <c r="B168" i="12"/>
  <c r="D167" i="12"/>
  <c r="B167" i="12"/>
  <c r="D166" i="12"/>
  <c r="B166" i="12"/>
  <c r="D165" i="12"/>
  <c r="B165" i="12"/>
  <c r="D164" i="12"/>
  <c r="B164" i="12"/>
  <c r="D163" i="12"/>
  <c r="B163" i="12"/>
  <c r="D162" i="12"/>
  <c r="B162" i="12"/>
  <c r="D161" i="12"/>
  <c r="B161" i="12"/>
  <c r="D160" i="12"/>
  <c r="B160" i="12"/>
  <c r="D159" i="12"/>
  <c r="B159" i="12"/>
  <c r="D158" i="12"/>
  <c r="B158" i="12"/>
  <c r="D157" i="12"/>
  <c r="B157" i="12"/>
  <c r="D156" i="12"/>
  <c r="B156" i="12"/>
  <c r="D155" i="12"/>
  <c r="B155" i="12"/>
  <c r="D154" i="12"/>
  <c r="B154" i="12"/>
  <c r="D153" i="12"/>
  <c r="B153" i="12"/>
  <c r="O152" i="12"/>
  <c r="D152" i="12" s="1"/>
  <c r="B152" i="12"/>
  <c r="D151" i="12"/>
  <c r="B151" i="12"/>
  <c r="D150" i="12"/>
  <c r="B150" i="12"/>
  <c r="D149" i="12"/>
  <c r="B149" i="12"/>
  <c r="D148" i="12"/>
  <c r="B148" i="12"/>
  <c r="D147" i="12"/>
  <c r="B147" i="12"/>
  <c r="D146" i="12"/>
  <c r="B146" i="12"/>
  <c r="D145" i="12"/>
  <c r="B145" i="12"/>
  <c r="D144" i="12"/>
  <c r="B144" i="12"/>
  <c r="D143" i="12"/>
  <c r="B143" i="12"/>
  <c r="D142" i="12"/>
  <c r="B142" i="12"/>
  <c r="D141" i="12"/>
  <c r="B141" i="12"/>
  <c r="D140" i="12"/>
  <c r="B140" i="12"/>
  <c r="D139" i="12"/>
  <c r="B139" i="12"/>
  <c r="D138" i="12"/>
  <c r="B138" i="12"/>
  <c r="D137" i="12"/>
  <c r="B137" i="12"/>
  <c r="D136" i="12"/>
  <c r="B136" i="12"/>
  <c r="O135" i="12"/>
  <c r="D135" i="12" s="1"/>
  <c r="B135" i="12"/>
  <c r="D134" i="12"/>
  <c r="B134" i="12"/>
  <c r="D133" i="12"/>
  <c r="B133" i="12"/>
  <c r="D132" i="12"/>
  <c r="B132" i="12"/>
  <c r="D131" i="12"/>
  <c r="B131" i="12"/>
  <c r="D130" i="12"/>
  <c r="B130" i="12"/>
  <c r="D129" i="12"/>
  <c r="B129" i="12"/>
  <c r="D128" i="12"/>
  <c r="B128" i="12"/>
  <c r="D127" i="12"/>
  <c r="B127" i="12"/>
  <c r="D126" i="12"/>
  <c r="B126" i="12"/>
  <c r="D125" i="12"/>
  <c r="B125" i="12"/>
  <c r="D124" i="12"/>
  <c r="B124" i="12"/>
  <c r="D123" i="12"/>
  <c r="B123" i="12"/>
  <c r="D122" i="12"/>
  <c r="B122" i="12"/>
  <c r="D121" i="12"/>
  <c r="B121" i="12"/>
  <c r="M120" i="12"/>
  <c r="D120" i="12" s="1"/>
  <c r="B120" i="12"/>
  <c r="D119" i="12"/>
  <c r="B119" i="12"/>
  <c r="D118" i="12"/>
  <c r="B118" i="12"/>
  <c r="O117" i="12"/>
  <c r="D117" i="12" s="1"/>
  <c r="B117" i="12"/>
  <c r="O116" i="12"/>
  <c r="D116" i="12" s="1"/>
  <c r="B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D109" i="12"/>
  <c r="B109" i="12"/>
  <c r="D108" i="12"/>
  <c r="B108" i="12"/>
  <c r="D107" i="12"/>
  <c r="B107" i="12"/>
  <c r="D106" i="12"/>
  <c r="B106" i="12"/>
  <c r="D105" i="12"/>
  <c r="B105" i="12"/>
  <c r="D104" i="12"/>
  <c r="B104" i="12"/>
  <c r="D103" i="12"/>
  <c r="B103" i="12"/>
  <c r="D102" i="12"/>
  <c r="B102" i="12"/>
  <c r="D101" i="12"/>
  <c r="B101" i="12"/>
  <c r="D100" i="12"/>
  <c r="B100" i="12"/>
  <c r="D99" i="12"/>
  <c r="B99" i="12"/>
  <c r="D98" i="12"/>
  <c r="B98" i="12"/>
  <c r="D97" i="12"/>
  <c r="B97" i="12"/>
  <c r="D96" i="12"/>
  <c r="B96" i="12"/>
  <c r="D95" i="12"/>
  <c r="B95" i="12"/>
  <c r="D94" i="12"/>
  <c r="B94" i="12"/>
  <c r="D93" i="12"/>
  <c r="B93" i="12"/>
  <c r="D92" i="12"/>
  <c r="B92" i="12"/>
  <c r="D91" i="12"/>
  <c r="B91" i="12"/>
  <c r="D90" i="12"/>
  <c r="B90" i="12"/>
  <c r="D89" i="12"/>
  <c r="B89" i="12"/>
  <c r="D88" i="12"/>
  <c r="B88" i="12"/>
  <c r="D87" i="12"/>
  <c r="B87" i="12"/>
  <c r="D86" i="12"/>
  <c r="B86" i="12"/>
  <c r="D85" i="12"/>
  <c r="B85" i="12"/>
  <c r="D84" i="12"/>
  <c r="B84" i="12"/>
  <c r="O83" i="12"/>
  <c r="D83" i="12" s="1"/>
  <c r="B83" i="12"/>
  <c r="D82" i="12"/>
  <c r="B82" i="12"/>
  <c r="D81" i="12"/>
  <c r="B81" i="12"/>
  <c r="D80" i="12"/>
  <c r="B80" i="12"/>
  <c r="O79" i="12"/>
  <c r="D79" i="12" s="1"/>
  <c r="B79" i="12"/>
  <c r="D78" i="12"/>
  <c r="B78" i="12"/>
  <c r="D77" i="12"/>
  <c r="B77" i="12"/>
  <c r="D76" i="12"/>
  <c r="B76" i="12"/>
  <c r="D75" i="12"/>
  <c r="B75" i="12"/>
  <c r="D74" i="12"/>
  <c r="B74" i="12"/>
  <c r="D73" i="12"/>
  <c r="B73" i="12"/>
  <c r="D72" i="12"/>
  <c r="B72" i="12"/>
  <c r="D71" i="12"/>
  <c r="B71" i="12"/>
  <c r="D70" i="12"/>
  <c r="B70" i="12"/>
  <c r="D69" i="12"/>
  <c r="B69" i="12"/>
  <c r="D68" i="12"/>
  <c r="B68" i="12"/>
  <c r="D67" i="12"/>
  <c r="B67" i="12"/>
  <c r="D66" i="12"/>
  <c r="B66" i="12"/>
  <c r="D65" i="12"/>
  <c r="B65" i="12"/>
  <c r="D64" i="12"/>
  <c r="B64" i="12"/>
  <c r="D63" i="12"/>
  <c r="B63" i="12"/>
  <c r="D62" i="12"/>
  <c r="B62" i="12"/>
  <c r="D61" i="12"/>
  <c r="B61" i="12"/>
  <c r="D60" i="12"/>
  <c r="B60" i="12"/>
  <c r="D59" i="12"/>
  <c r="B59" i="12"/>
  <c r="D58" i="12"/>
  <c r="B58" i="12"/>
  <c r="D57" i="12"/>
  <c r="B57" i="12"/>
  <c r="D56" i="12"/>
  <c r="B56" i="12"/>
  <c r="D55" i="12"/>
  <c r="B55" i="12"/>
  <c r="D54" i="12"/>
  <c r="B54" i="12"/>
  <c r="D53" i="12"/>
  <c r="B53" i="12"/>
  <c r="D52" i="12"/>
  <c r="B52" i="12"/>
  <c r="D51" i="12"/>
  <c r="B51" i="12"/>
  <c r="N50" i="12"/>
  <c r="N9" i="12" s="1"/>
  <c r="M50" i="12"/>
  <c r="G50" i="12"/>
  <c r="B50" i="12"/>
  <c r="D49" i="12"/>
  <c r="B49" i="12"/>
  <c r="D48" i="12"/>
  <c r="B48" i="12"/>
  <c r="D47" i="12"/>
  <c r="B47" i="12"/>
  <c r="D46" i="12"/>
  <c r="B46" i="12"/>
  <c r="D45" i="12"/>
  <c r="B45" i="12"/>
  <c r="D44" i="12"/>
  <c r="B44" i="12"/>
  <c r="D43" i="12"/>
  <c r="B43" i="12"/>
  <c r="E42" i="12"/>
  <c r="D42" i="12" s="1"/>
  <c r="B42" i="12"/>
  <c r="D41" i="12"/>
  <c r="B41" i="12"/>
  <c r="D40" i="12"/>
  <c r="B40" i="12"/>
  <c r="D39" i="12"/>
  <c r="B39" i="12"/>
  <c r="D38" i="12"/>
  <c r="B38" i="12"/>
  <c r="D37" i="12"/>
  <c r="B37" i="12"/>
  <c r="L36" i="12"/>
  <c r="D36" i="12" s="1"/>
  <c r="B36" i="12"/>
  <c r="D35" i="12"/>
  <c r="B35" i="12"/>
  <c r="O34" i="12"/>
  <c r="G34" i="12"/>
  <c r="B34" i="12"/>
  <c r="D33" i="12"/>
  <c r="B33" i="12"/>
  <c r="D32" i="12"/>
  <c r="B32" i="12"/>
  <c r="L31" i="12"/>
  <c r="D31" i="12" s="1"/>
  <c r="B31" i="12"/>
  <c r="D30" i="12"/>
  <c r="B30" i="12"/>
  <c r="D29" i="12"/>
  <c r="B29" i="12"/>
  <c r="D28" i="12"/>
  <c r="B28" i="12"/>
  <c r="L27" i="12"/>
  <c r="B27" i="12"/>
  <c r="D26" i="12"/>
  <c r="B26" i="12"/>
  <c r="D25" i="12"/>
  <c r="B25" i="12"/>
  <c r="D24" i="12"/>
  <c r="B24" i="12"/>
  <c r="D23" i="12"/>
  <c r="B23" i="12"/>
  <c r="G22" i="12"/>
  <c r="D22" i="12" s="1"/>
  <c r="B22" i="12"/>
  <c r="O21" i="12"/>
  <c r="D21" i="12" s="1"/>
  <c r="B21" i="12"/>
  <c r="D20" i="12"/>
  <c r="B20" i="12"/>
  <c r="D19" i="12"/>
  <c r="B19" i="12"/>
  <c r="M18" i="12"/>
  <c r="D18" i="12" s="1"/>
  <c r="B18" i="12"/>
  <c r="D17" i="12"/>
  <c r="B17" i="12"/>
  <c r="D16" i="12"/>
  <c r="B16" i="12"/>
  <c r="D15" i="12"/>
  <c r="B15" i="12"/>
  <c r="D14" i="12"/>
  <c r="B14" i="12"/>
  <c r="O13" i="12"/>
  <c r="D13" i="12" s="1"/>
  <c r="B13" i="12"/>
  <c r="D12" i="12"/>
  <c r="B12" i="12"/>
  <c r="O11" i="12"/>
  <c r="D11" i="12" s="1"/>
  <c r="B11" i="12"/>
  <c r="D10" i="12"/>
  <c r="B10" i="12"/>
  <c r="AA9" i="12"/>
  <c r="Z9" i="12"/>
  <c r="Y9" i="12"/>
  <c r="X9" i="12"/>
  <c r="W9" i="12"/>
  <c r="V9" i="12"/>
  <c r="U9" i="12"/>
  <c r="T9" i="12"/>
  <c r="S9" i="12"/>
  <c r="R9" i="12"/>
  <c r="Q9" i="12"/>
  <c r="P9" i="12"/>
  <c r="K9" i="12"/>
  <c r="J9" i="12"/>
  <c r="I9" i="12"/>
  <c r="H9" i="12"/>
  <c r="F9" i="12"/>
  <c r="D34" i="12" l="1"/>
  <c r="K1641" i="12"/>
  <c r="V1641" i="12"/>
  <c r="D1576" i="12"/>
  <c r="F1641" i="12"/>
  <c r="D669" i="12"/>
  <c r="D775" i="12"/>
  <c r="D666" i="12"/>
  <c r="AA1641" i="12"/>
  <c r="E1641" i="12"/>
  <c r="Q1641" i="12"/>
  <c r="X8" i="12"/>
  <c r="L9" i="12"/>
  <c r="D1624" i="12"/>
  <c r="D1639" i="12"/>
  <c r="D1656" i="12"/>
  <c r="M353" i="12"/>
  <c r="D758" i="12"/>
  <c r="D1593" i="12"/>
  <c r="Z1641" i="12"/>
  <c r="O1641" i="12"/>
  <c r="D1620" i="12"/>
  <c r="D1648" i="12"/>
  <c r="P8" i="12"/>
  <c r="D27" i="12"/>
  <c r="H8" i="12"/>
  <c r="D711" i="12"/>
  <c r="K797" i="12"/>
  <c r="D1611" i="12"/>
  <c r="D1652" i="12"/>
  <c r="D50" i="12"/>
  <c r="R1641" i="12"/>
  <c r="G1641" i="12"/>
  <c r="S1641" i="12"/>
  <c r="D714" i="12"/>
  <c r="G797" i="12"/>
  <c r="D1614" i="12"/>
  <c r="I1641" i="12"/>
  <c r="U1641" i="12"/>
  <c r="AA797" i="12"/>
  <c r="D1504" i="12"/>
  <c r="M292" i="12"/>
  <c r="D292" i="12" s="1"/>
  <c r="D748" i="12"/>
  <c r="D1598" i="12"/>
  <c r="D510" i="12"/>
  <c r="D693" i="12"/>
  <c r="D717" i="12"/>
  <c r="D786" i="12"/>
  <c r="D1636" i="12"/>
  <c r="J1641" i="12"/>
  <c r="W1641" i="12"/>
  <c r="D719" i="12"/>
  <c r="W797" i="12"/>
  <c r="D1590" i="12"/>
  <c r="N1641" i="12"/>
  <c r="M1641" i="12"/>
  <c r="Y1641" i="12"/>
  <c r="T8" i="12"/>
  <c r="S797" i="12"/>
  <c r="D1473" i="12"/>
  <c r="D1583" i="12"/>
  <c r="G9" i="12"/>
  <c r="N8" i="12"/>
  <c r="J8" i="12"/>
  <c r="R8" i="12"/>
  <c r="V8" i="12"/>
  <c r="Z8" i="12"/>
  <c r="I512" i="12"/>
  <c r="I8" i="12" s="1"/>
  <c r="D705" i="12"/>
  <c r="D795" i="12"/>
  <c r="D1098" i="12"/>
  <c r="Q797" i="12"/>
  <c r="U797" i="12"/>
  <c r="Y797" i="12"/>
  <c r="O1538" i="12"/>
  <c r="O797" i="12" s="1"/>
  <c r="D1607" i="12"/>
  <c r="D1634" i="12"/>
  <c r="D1650" i="12"/>
  <c r="F797" i="12"/>
  <c r="J797" i="12"/>
  <c r="N797" i="12"/>
  <c r="R797" i="12"/>
  <c r="V797" i="12"/>
  <c r="Z797" i="12"/>
  <c r="F8" i="12"/>
  <c r="G353" i="12"/>
  <c r="D508" i="12"/>
  <c r="D683" i="12"/>
  <c r="D725" i="12"/>
  <c r="D739" i="12"/>
  <c r="D791" i="12"/>
  <c r="K8" i="12"/>
  <c r="S8" i="12"/>
  <c r="W8" i="12"/>
  <c r="AA8" i="12"/>
  <c r="D798" i="12"/>
  <c r="D1292" i="12"/>
  <c r="D1467" i="12"/>
  <c r="D1518" i="12"/>
  <c r="D1602" i="12"/>
  <c r="D1628" i="12"/>
  <c r="D1642" i="12"/>
  <c r="H1641" i="12"/>
  <c r="L1641" i="12"/>
  <c r="P1641" i="12"/>
  <c r="T1641" i="12"/>
  <c r="X1641" i="12"/>
  <c r="Q8" i="12"/>
  <c r="U8" i="12"/>
  <c r="Y8" i="12"/>
  <c r="D503" i="12"/>
  <c r="O512" i="12"/>
  <c r="D580" i="12"/>
  <c r="D722" i="12"/>
  <c r="D769" i="12"/>
  <c r="D789" i="12"/>
  <c r="D1250" i="12"/>
  <c r="D1460" i="12"/>
  <c r="D1469" i="12"/>
  <c r="D1500" i="12"/>
  <c r="D1513" i="12"/>
  <c r="H797" i="12"/>
  <c r="L797" i="12"/>
  <c r="P797" i="12"/>
  <c r="T797" i="12"/>
  <c r="X797" i="12"/>
  <c r="D1626" i="12"/>
  <c r="D1654" i="12"/>
  <c r="D1555" i="12"/>
  <c r="E9" i="12"/>
  <c r="E8" i="12" s="1"/>
  <c r="M9" i="12"/>
  <c r="O353" i="12"/>
  <c r="O319" i="12"/>
  <c r="D319" i="12" s="1"/>
  <c r="L353" i="12"/>
  <c r="E797" i="12"/>
  <c r="I1174" i="12"/>
  <c r="I797" i="12" s="1"/>
  <c r="M1174" i="12"/>
  <c r="M797" i="12" s="1"/>
  <c r="D1543" i="12"/>
  <c r="O9" i="12"/>
  <c r="O780" i="12"/>
  <c r="D780" i="12" s="1"/>
  <c r="Q7" i="12" l="1"/>
  <c r="K7" i="12"/>
  <c r="P7" i="12"/>
  <c r="Y7" i="12"/>
  <c r="M8" i="12"/>
  <c r="M7" i="12" s="1"/>
  <c r="D9" i="12"/>
  <c r="R7" i="12"/>
  <c r="L8" i="12"/>
  <c r="L7" i="12" s="1"/>
  <c r="T7" i="12"/>
  <c r="X7" i="12"/>
  <c r="AA7" i="12"/>
  <c r="D1538" i="12"/>
  <c r="W7" i="12"/>
  <c r="G8" i="12"/>
  <c r="G7" i="12" s="1"/>
  <c r="J7" i="12"/>
  <c r="U7" i="12"/>
  <c r="S7" i="12"/>
  <c r="F7" i="12"/>
  <c r="N7" i="12"/>
  <c r="Z7" i="12"/>
  <c r="D1641" i="12"/>
  <c r="V7" i="12"/>
  <c r="H7" i="12"/>
  <c r="D512" i="12"/>
  <c r="I7" i="12"/>
  <c r="D1174" i="12"/>
  <c r="O8" i="12"/>
  <c r="O7" i="12" s="1"/>
  <c r="D797" i="12"/>
  <c r="D353" i="12"/>
  <c r="E7" i="12"/>
  <c r="D8" i="12" l="1"/>
  <c r="D7" i="12" s="1"/>
  <c r="R12" i="11" l="1"/>
  <c r="S12" i="11"/>
  <c r="T12" i="11"/>
  <c r="U12" i="11"/>
  <c r="V12" i="11"/>
  <c r="W12" i="11"/>
  <c r="X12" i="11"/>
  <c r="Y12" i="11"/>
  <c r="X1272" i="15" l="1"/>
  <c r="X1271" i="15"/>
  <c r="X1264" i="15"/>
  <c r="X1258" i="15"/>
  <c r="X1257" i="15"/>
  <c r="X1197" i="15"/>
  <c r="X1185" i="15"/>
  <c r="W1489" i="15"/>
  <c r="W1487" i="15"/>
  <c r="W1443" i="15"/>
  <c r="W1438" i="15"/>
  <c r="W1404" i="15"/>
  <c r="W1359" i="15"/>
  <c r="W1354" i="15"/>
  <c r="W1350" i="15"/>
  <c r="W1338" i="15"/>
  <c r="W1275" i="15"/>
  <c r="W1272" i="15"/>
  <c r="W1271" i="15"/>
  <c r="W1263" i="15"/>
  <c r="W1261" i="15"/>
  <c r="W1251" i="15"/>
  <c r="W1245" i="15"/>
  <c r="W1232" i="15"/>
  <c r="W1228" i="15"/>
  <c r="W1224" i="15"/>
  <c r="W1215" i="15"/>
  <c r="W1214" i="15"/>
  <c r="W1201" i="15"/>
  <c r="W1200" i="15"/>
  <c r="W1199" i="15"/>
  <c r="W1196" i="15"/>
  <c r="W1192" i="15"/>
  <c r="W1191" i="15"/>
  <c r="W1190" i="15"/>
  <c r="W1189" i="15"/>
  <c r="W1188" i="15"/>
  <c r="W1187" i="15"/>
  <c r="W1186" i="15"/>
  <c r="W1184" i="15"/>
  <c r="W1183" i="15"/>
  <c r="W1165" i="15"/>
  <c r="W1164" i="15"/>
  <c r="W1154" i="15"/>
  <c r="W1142" i="15"/>
  <c r="W1068" i="15"/>
  <c r="W1029" i="15"/>
  <c r="W1025" i="15"/>
  <c r="W1024" i="15"/>
  <c r="W1021" i="15"/>
  <c r="W1020" i="15"/>
  <c r="W1019" i="15"/>
  <c r="W1018" i="15"/>
  <c r="W1017" i="15"/>
  <c r="W1010" i="15"/>
  <c r="W1008" i="15"/>
  <c r="W1007" i="15"/>
  <c r="W1006" i="15"/>
  <c r="W1000" i="15"/>
  <c r="W993" i="15"/>
  <c r="W992" i="15"/>
  <c r="W990" i="15"/>
  <c r="W989" i="15"/>
  <c r="W982" i="15"/>
  <c r="W980" i="15"/>
  <c r="W976" i="15"/>
  <c r="W975" i="15"/>
  <c r="W971" i="15"/>
  <c r="W970" i="15"/>
  <c r="W960" i="15"/>
  <c r="W956" i="15"/>
  <c r="W954" i="15"/>
  <c r="W953" i="15"/>
  <c r="W942" i="15"/>
  <c r="W941" i="15"/>
  <c r="W940" i="15"/>
  <c r="W938" i="15"/>
  <c r="W934" i="15"/>
  <c r="W930" i="15"/>
  <c r="W924" i="15"/>
  <c r="W922" i="15"/>
  <c r="W921" i="15"/>
  <c r="W920" i="15"/>
  <c r="W916" i="15"/>
  <c r="W908" i="15"/>
  <c r="W902" i="15"/>
  <c r="W900" i="15"/>
  <c r="W897" i="15"/>
  <c r="W895" i="15"/>
  <c r="W893" i="15"/>
  <c r="W890" i="15"/>
  <c r="W887" i="15"/>
  <c r="W885" i="15"/>
  <c r="W884" i="15"/>
  <c r="W883" i="15"/>
  <c r="W879" i="15"/>
  <c r="W878" i="15"/>
  <c r="W875" i="15"/>
  <c r="W873" i="15"/>
  <c r="W871" i="15"/>
  <c r="W865" i="15"/>
  <c r="W861" i="15"/>
  <c r="W860" i="15"/>
  <c r="W857" i="15"/>
  <c r="W854" i="15"/>
  <c r="W851" i="15"/>
  <c r="W850" i="15"/>
  <c r="W848" i="15"/>
  <c r="W843" i="15"/>
  <c r="W842" i="15"/>
  <c r="W839" i="15"/>
  <c r="W837" i="15"/>
  <c r="W835" i="15"/>
  <c r="W833" i="15"/>
  <c r="W832" i="15"/>
  <c r="W828" i="15"/>
  <c r="W827" i="15"/>
  <c r="W823" i="15"/>
  <c r="W820" i="15"/>
  <c r="W819" i="15"/>
  <c r="W816" i="15"/>
  <c r="W815" i="15"/>
  <c r="W814" i="15"/>
  <c r="W813" i="15"/>
  <c r="W812" i="15"/>
  <c r="W808" i="15"/>
  <c r="W806" i="15"/>
  <c r="W790" i="15"/>
  <c r="W789" i="15"/>
  <c r="W778" i="15"/>
  <c r="W776" i="15"/>
  <c r="W775" i="15"/>
  <c r="W774" i="15"/>
  <c r="W766" i="15"/>
  <c r="W758" i="15"/>
  <c r="W757" i="15"/>
  <c r="W728" i="15"/>
  <c r="W727" i="15"/>
  <c r="W726" i="15"/>
  <c r="W722" i="15"/>
  <c r="W721" i="15"/>
  <c r="W718" i="15"/>
  <c r="W715" i="15"/>
  <c r="W710" i="15"/>
  <c r="W709" i="15"/>
  <c r="W704" i="15"/>
  <c r="W703" i="15"/>
  <c r="W702" i="15"/>
  <c r="W685" i="15"/>
  <c r="W683" i="15"/>
  <c r="W680" i="15"/>
  <c r="W679" i="15"/>
  <c r="W672" i="15"/>
  <c r="W667" i="15"/>
  <c r="W664" i="15"/>
  <c r="W654" i="15"/>
  <c r="W651" i="15"/>
  <c r="W650" i="15"/>
  <c r="W649" i="15"/>
  <c r="W643" i="15"/>
  <c r="W642" i="15"/>
  <c r="W641" i="15"/>
  <c r="W640" i="15"/>
  <c r="W639" i="15"/>
  <c r="W638" i="15"/>
  <c r="W637" i="15"/>
  <c r="W636" i="15"/>
  <c r="W635" i="15"/>
  <c r="W634" i="15"/>
  <c r="W633" i="15"/>
  <c r="W632" i="15"/>
  <c r="W631" i="15"/>
  <c r="W630" i="15"/>
  <c r="W629" i="15"/>
  <c r="W627" i="15"/>
  <c r="W626" i="15"/>
  <c r="W622" i="15"/>
  <c r="W621" i="15"/>
  <c r="W620" i="15"/>
  <c r="W612" i="15"/>
  <c r="W600" i="15"/>
  <c r="W588" i="15"/>
  <c r="W586" i="15"/>
  <c r="W585" i="15"/>
  <c r="W583" i="15"/>
  <c r="W580" i="15"/>
  <c r="W576" i="15"/>
  <c r="W575" i="15"/>
  <c r="W574" i="15"/>
  <c r="W569" i="15"/>
  <c r="W562" i="15"/>
  <c r="V654" i="15" l="1"/>
  <c r="V1000" i="15"/>
  <c r="V1024" i="15"/>
  <c r="V1164" i="15"/>
  <c r="V1183" i="15"/>
  <c r="V1186" i="15"/>
  <c r="V1188" i="15"/>
  <c r="V1190" i="15"/>
  <c r="V1192" i="15"/>
  <c r="V1199" i="15"/>
  <c r="V1201" i="15"/>
  <c r="V1215" i="15"/>
  <c r="V680" i="15"/>
  <c r="V854" i="15"/>
  <c r="V916" i="15"/>
  <c r="V1025" i="15"/>
  <c r="V1142" i="15"/>
  <c r="V1165" i="15"/>
  <c r="V1184" i="15"/>
  <c r="V1187" i="15"/>
  <c r="V1189" i="15"/>
  <c r="V1191" i="15"/>
  <c r="V1196" i="15"/>
  <c r="V1200" i="15"/>
  <c r="V1263" i="15"/>
  <c r="V1338" i="15"/>
  <c r="V1489" i="15"/>
  <c r="AN1343" i="15" l="1"/>
  <c r="AN1303" i="15"/>
  <c r="W1303" i="15" s="1"/>
  <c r="AN1240" i="15"/>
  <c r="W1240" i="15" s="1"/>
  <c r="AN1166" i="15"/>
  <c r="W1166" i="15" s="1"/>
  <c r="AN863" i="15"/>
  <c r="W863" i="15" s="1"/>
  <c r="AN858" i="15"/>
  <c r="W858" i="15" s="1"/>
  <c r="AN701" i="15"/>
  <c r="W701" i="15" s="1"/>
  <c r="AN176" i="15"/>
  <c r="AL1307" i="15"/>
  <c r="W1307" i="15" s="1"/>
  <c r="AL669" i="15"/>
  <c r="W669" i="15" s="1"/>
  <c r="AL665" i="15"/>
  <c r="W665" i="15" s="1"/>
  <c r="AL506" i="15"/>
  <c r="AL1468" i="15"/>
  <c r="W1468" i="15" s="1"/>
  <c r="AL1467" i="15"/>
  <c r="W1467" i="15" s="1"/>
  <c r="AL1420" i="15"/>
  <c r="W1420" i="15" s="1"/>
  <c r="AL1314" i="15"/>
  <c r="W1314" i="15" s="1"/>
  <c r="AL1313" i="15"/>
  <c r="W1313" i="15" s="1"/>
  <c r="AL1290" i="15"/>
  <c r="AL1234" i="15"/>
  <c r="W1234" i="15" s="1"/>
  <c r="AL1233" i="15"/>
  <c r="W1233" i="15" s="1"/>
  <c r="AL1230" i="15"/>
  <c r="W1230" i="15" s="1"/>
  <c r="AL1229" i="15"/>
  <c r="W1229" i="15" s="1"/>
  <c r="AL1072" i="15"/>
  <c r="W1072" i="15" s="1"/>
  <c r="AL1005" i="15"/>
  <c r="W1005" i="15" s="1"/>
  <c r="AL653" i="15"/>
  <c r="W653" i="15" s="1"/>
  <c r="AL349" i="15"/>
  <c r="AL348" i="15"/>
  <c r="AL334" i="15"/>
  <c r="AL332" i="15"/>
  <c r="AL241" i="15"/>
  <c r="AL146" i="15"/>
  <c r="AL1449" i="15"/>
  <c r="W1449" i="15" s="1"/>
  <c r="AL1431" i="15"/>
  <c r="W1431" i="15" s="1"/>
  <c r="AL1399" i="15"/>
  <c r="W1399" i="15" s="1"/>
  <c r="AL1374" i="15"/>
  <c r="W1374" i="15" s="1"/>
  <c r="AL1373" i="15"/>
  <c r="W1373" i="15" s="1"/>
  <c r="AL1371" i="15"/>
  <c r="W1371" i="15" s="1"/>
  <c r="AL1367" i="15"/>
  <c r="W1367" i="15" s="1"/>
  <c r="AL1364" i="15"/>
  <c r="W1364" i="15" s="1"/>
  <c r="AL1361" i="15"/>
  <c r="W1361" i="15" s="1"/>
  <c r="AL1358" i="15"/>
  <c r="AL1343" i="15"/>
  <c r="AL1337" i="15"/>
  <c r="W1337" i="15" s="1"/>
  <c r="AL1315" i="15"/>
  <c r="W1315" i="15" s="1"/>
  <c r="AL1311" i="15"/>
  <c r="W1311" i="15" s="1"/>
  <c r="AL1305" i="15"/>
  <c r="W1305" i="15" s="1"/>
  <c r="AL1298" i="15"/>
  <c r="W1298" i="15" s="1"/>
  <c r="AL1221" i="15"/>
  <c r="AL1211" i="15"/>
  <c r="W1211" i="15" s="1"/>
  <c r="AL1177" i="15"/>
  <c r="AL1157" i="15"/>
  <c r="W1157" i="15" s="1"/>
  <c r="AL1133" i="15"/>
  <c r="AL1122" i="15"/>
  <c r="W1122" i="15" s="1"/>
  <c r="AL1118" i="15"/>
  <c r="W1118" i="15" s="1"/>
  <c r="AL1108" i="15"/>
  <c r="W1108" i="15" s="1"/>
  <c r="AL1103" i="15"/>
  <c r="W1103" i="15" s="1"/>
  <c r="AL1091" i="15"/>
  <c r="W1091" i="15" s="1"/>
  <c r="AL1088" i="15"/>
  <c r="W1088" i="15" s="1"/>
  <c r="AL1080" i="15"/>
  <c r="W1080" i="15" s="1"/>
  <c r="AL1079" i="15"/>
  <c r="W1079" i="15" s="1"/>
  <c r="AL1078" i="15"/>
  <c r="W1078" i="15" s="1"/>
  <c r="AL1076" i="15"/>
  <c r="W1076" i="15" s="1"/>
  <c r="AL1074" i="15"/>
  <c r="W1074" i="15" s="1"/>
  <c r="AL1073" i="15"/>
  <c r="W1073" i="15" s="1"/>
  <c r="AL1058" i="15"/>
  <c r="W1058" i="15" s="1"/>
  <c r="AL1056" i="15"/>
  <c r="W1056" i="15" s="1"/>
  <c r="AL1055" i="15"/>
  <c r="W1055" i="15" s="1"/>
  <c r="AL1052" i="15"/>
  <c r="W1052" i="15" s="1"/>
  <c r="AL994" i="15"/>
  <c r="W994" i="15" s="1"/>
  <c r="AL894" i="15"/>
  <c r="W894" i="15" s="1"/>
  <c r="AL725" i="15"/>
  <c r="W725" i="15" s="1"/>
  <c r="AL700" i="15"/>
  <c r="W700" i="15" s="1"/>
  <c r="AL670" i="15"/>
  <c r="W670" i="15" s="1"/>
  <c r="AL666" i="15"/>
  <c r="W666" i="15" s="1"/>
  <c r="AL648" i="15"/>
  <c r="W648" i="15" s="1"/>
  <c r="AL628" i="15"/>
  <c r="W628" i="15" s="1"/>
  <c r="AL619" i="15"/>
  <c r="W619" i="15" s="1"/>
  <c r="AL615" i="15"/>
  <c r="W615" i="15" s="1"/>
  <c r="AL609" i="15"/>
  <c r="W609" i="15" s="1"/>
  <c r="AL594" i="15"/>
  <c r="W594" i="15" s="1"/>
  <c r="AL589" i="15"/>
  <c r="W589" i="15" s="1"/>
  <c r="AL551" i="15"/>
  <c r="AL532" i="15"/>
  <c r="AL505" i="15"/>
  <c r="AL497" i="15"/>
  <c r="AL470" i="15"/>
  <c r="AL434" i="15"/>
  <c r="AL403" i="15"/>
  <c r="AL399" i="15"/>
  <c r="AL389" i="15"/>
  <c r="AL384" i="15"/>
  <c r="AL369" i="15"/>
  <c r="AL321" i="15"/>
  <c r="AL320" i="15"/>
  <c r="AL298" i="15"/>
  <c r="AL297" i="15"/>
  <c r="AL296" i="15"/>
  <c r="AL282" i="15"/>
  <c r="AL279" i="15"/>
  <c r="AL260" i="15"/>
  <c r="AL220" i="15"/>
  <c r="AL219" i="15"/>
  <c r="AL217" i="15"/>
  <c r="AL213" i="15"/>
  <c r="AL147" i="15"/>
  <c r="AL144" i="15"/>
  <c r="AL142" i="15"/>
  <c r="AL109" i="15"/>
  <c r="AL106" i="15"/>
  <c r="AL94" i="15"/>
  <c r="AL93" i="15"/>
  <c r="AL91" i="15"/>
  <c r="AL89" i="15"/>
  <c r="AL88" i="15"/>
  <c r="AL87" i="15"/>
  <c r="AL86" i="15"/>
  <c r="AL77" i="15"/>
  <c r="AL75" i="15"/>
  <c r="AL68" i="15"/>
  <c r="AL67" i="15"/>
  <c r="AL49" i="15"/>
  <c r="AL26" i="15"/>
  <c r="AJ1448" i="15"/>
  <c r="W1448" i="15" s="1"/>
  <c r="AJ1133" i="15"/>
  <c r="W1133" i="15" s="1"/>
  <c r="AJ1129" i="15"/>
  <c r="W1129" i="15" s="1"/>
  <c r="AJ1085" i="15"/>
  <c r="W1085" i="15" s="1"/>
  <c r="AJ552" i="15"/>
  <c r="AJ492" i="15"/>
  <c r="AJ300" i="15"/>
  <c r="AJ177" i="15"/>
  <c r="AH1590" i="15"/>
  <c r="W1590" i="15" s="1"/>
  <c r="AH1589" i="15"/>
  <c r="W1589" i="15" s="1"/>
  <c r="AH1588" i="15"/>
  <c r="W1588" i="15" s="1"/>
  <c r="AH1586" i="15"/>
  <c r="W1586" i="15" s="1"/>
  <c r="AH1584" i="15"/>
  <c r="W1584" i="15" s="1"/>
  <c r="AH1582" i="15"/>
  <c r="W1582" i="15" s="1"/>
  <c r="AH1580" i="15"/>
  <c r="W1580" i="15" s="1"/>
  <c r="AH1578" i="15"/>
  <c r="W1578" i="15" s="1"/>
  <c r="AH1577" i="15"/>
  <c r="W1577" i="15" s="1"/>
  <c r="AH1576" i="15"/>
  <c r="W1576" i="15" s="1"/>
  <c r="AH1573" i="15"/>
  <c r="W1573" i="15" s="1"/>
  <c r="AH1571" i="15"/>
  <c r="W1571" i="15" s="1"/>
  <c r="AH1569" i="15"/>
  <c r="W1569" i="15" s="1"/>
  <c r="AH1568" i="15"/>
  <c r="W1568" i="15" s="1"/>
  <c r="AH1567" i="15"/>
  <c r="W1567" i="15" s="1"/>
  <c r="AH1498" i="15"/>
  <c r="W1498" i="15" s="1"/>
  <c r="AH1496" i="15"/>
  <c r="W1496" i="15" s="1"/>
  <c r="AH1494" i="15"/>
  <c r="W1494" i="15" s="1"/>
  <c r="AH1486" i="15"/>
  <c r="W1486" i="15" s="1"/>
  <c r="AH1484" i="15"/>
  <c r="W1484" i="15" s="1"/>
  <c r="AH1483" i="15"/>
  <c r="W1483" i="15" s="1"/>
  <c r="AH1482" i="15"/>
  <c r="W1482" i="15" s="1"/>
  <c r="AH1481" i="15"/>
  <c r="W1481" i="15" s="1"/>
  <c r="AH1480" i="15"/>
  <c r="W1480" i="15" s="1"/>
  <c r="AH1478" i="15"/>
  <c r="W1478" i="15" s="1"/>
  <c r="AH1476" i="15"/>
  <c r="W1476" i="15" s="1"/>
  <c r="AH1474" i="15"/>
  <c r="W1474" i="15" s="1"/>
  <c r="AH1473" i="15"/>
  <c r="W1473" i="15" s="1"/>
  <c r="AH1472" i="15"/>
  <c r="W1472" i="15" s="1"/>
  <c r="AH1470" i="15"/>
  <c r="W1470" i="15" s="1"/>
  <c r="AH1469" i="15"/>
  <c r="W1469" i="15" s="1"/>
  <c r="AH1466" i="15"/>
  <c r="W1466" i="15" s="1"/>
  <c r="AH1464" i="15"/>
  <c r="W1464" i="15" s="1"/>
  <c r="AH1463" i="15"/>
  <c r="W1463" i="15" s="1"/>
  <c r="AH1461" i="15"/>
  <c r="W1461" i="15" s="1"/>
  <c r="AH1459" i="15"/>
  <c r="W1459" i="15" s="1"/>
  <c r="AH1457" i="15"/>
  <c r="W1457" i="15" s="1"/>
  <c r="AH1456" i="15"/>
  <c r="W1456" i="15" s="1"/>
  <c r="AH1455" i="15"/>
  <c r="W1455" i="15" s="1"/>
  <c r="AH1454" i="15"/>
  <c r="W1454" i="15" s="1"/>
  <c r="AH1453" i="15"/>
  <c r="W1453" i="15" s="1"/>
  <c r="AH1451" i="15"/>
  <c r="W1451" i="15" s="1"/>
  <c r="AH1450" i="15"/>
  <c r="W1450" i="15" s="1"/>
  <c r="AH1446" i="15"/>
  <c r="W1446" i="15" s="1"/>
  <c r="AH1445" i="15"/>
  <c r="W1445" i="15" s="1"/>
  <c r="AH1444" i="15"/>
  <c r="W1444" i="15" s="1"/>
  <c r="AH1442" i="15"/>
  <c r="W1442" i="15" s="1"/>
  <c r="AH1441" i="15"/>
  <c r="W1441" i="15" s="1"/>
  <c r="AH1439" i="15"/>
  <c r="W1439" i="15" s="1"/>
  <c r="AH1437" i="15"/>
  <c r="W1437" i="15" s="1"/>
  <c r="AH1436" i="15"/>
  <c r="W1436" i="15" s="1"/>
  <c r="AH1435" i="15"/>
  <c r="W1435" i="15" s="1"/>
  <c r="AH1433" i="15"/>
  <c r="W1433" i="15" s="1"/>
  <c r="AH1432" i="15"/>
  <c r="W1432" i="15" s="1"/>
  <c r="AH1429" i="15"/>
  <c r="W1429" i="15" s="1"/>
  <c r="AH1427" i="15"/>
  <c r="W1427" i="15" s="1"/>
  <c r="AH1426" i="15"/>
  <c r="W1426" i="15" s="1"/>
  <c r="AH1424" i="15"/>
  <c r="W1424" i="15" s="1"/>
  <c r="AH1423" i="15"/>
  <c r="W1423" i="15" s="1"/>
  <c r="AH1422" i="15"/>
  <c r="W1422" i="15" s="1"/>
  <c r="AH1419" i="15"/>
  <c r="W1419" i="15" s="1"/>
  <c r="AH1418" i="15"/>
  <c r="W1418" i="15" s="1"/>
  <c r="AH1417" i="15"/>
  <c r="W1417" i="15" s="1"/>
  <c r="AH1416" i="15"/>
  <c r="W1416" i="15" s="1"/>
  <c r="AH1414" i="15"/>
  <c r="W1414" i="15" s="1"/>
  <c r="AH1413" i="15"/>
  <c r="W1413" i="15" s="1"/>
  <c r="AH1411" i="15"/>
  <c r="W1411" i="15" s="1"/>
  <c r="AH1409" i="15"/>
  <c r="W1409" i="15" s="1"/>
  <c r="AH1408" i="15"/>
  <c r="W1408" i="15" s="1"/>
  <c r="AH1407" i="15"/>
  <c r="W1407" i="15" s="1"/>
  <c r="AH1405" i="15"/>
  <c r="W1405" i="15" s="1"/>
  <c r="AH1403" i="15"/>
  <c r="W1403" i="15" s="1"/>
  <c r="AH1402" i="15"/>
  <c r="W1402" i="15" s="1"/>
  <c r="AH1400" i="15"/>
  <c r="W1400" i="15" s="1"/>
  <c r="AH1397" i="15"/>
  <c r="W1397" i="15" s="1"/>
  <c r="AH1395" i="15"/>
  <c r="W1395" i="15" s="1"/>
  <c r="AH1393" i="15"/>
  <c r="W1393" i="15" s="1"/>
  <c r="AH1391" i="15"/>
  <c r="W1391" i="15" s="1"/>
  <c r="AH1390" i="15"/>
  <c r="W1390" i="15" s="1"/>
  <c r="AH1389" i="15"/>
  <c r="W1389" i="15" s="1"/>
  <c r="AH1388" i="15"/>
  <c r="W1388" i="15" s="1"/>
  <c r="AH1386" i="15"/>
  <c r="W1386" i="15" s="1"/>
  <c r="AH1384" i="15"/>
  <c r="W1384" i="15" s="1"/>
  <c r="AH1382" i="15"/>
  <c r="W1382" i="15" s="1"/>
  <c r="AH1381" i="15"/>
  <c r="W1381" i="15" s="1"/>
  <c r="AH1380" i="15"/>
  <c r="W1380" i="15" s="1"/>
  <c r="AH1379" i="15"/>
  <c r="W1379" i="15" s="1"/>
  <c r="AH1377" i="15"/>
  <c r="W1377" i="15" s="1"/>
  <c r="AH1376" i="15"/>
  <c r="W1376" i="15" s="1"/>
  <c r="AH1372" i="15"/>
  <c r="W1372" i="15" s="1"/>
  <c r="AH1369" i="15"/>
  <c r="W1369" i="15" s="1"/>
  <c r="AH1368" i="15"/>
  <c r="W1368" i="15" s="1"/>
  <c r="AH1365" i="15"/>
  <c r="W1365" i="15" s="1"/>
  <c r="AH1363" i="15"/>
  <c r="W1363" i="15" s="1"/>
  <c r="AH1358" i="15"/>
  <c r="AH1357" i="15"/>
  <c r="W1357" i="15" s="1"/>
  <c r="AH1356" i="15"/>
  <c r="W1356" i="15" s="1"/>
  <c r="AH1355" i="15"/>
  <c r="W1355" i="15" s="1"/>
  <c r="AH1353" i="15"/>
  <c r="W1353" i="15" s="1"/>
  <c r="AH1352" i="15"/>
  <c r="W1352" i="15" s="1"/>
  <c r="AH1351" i="15"/>
  <c r="W1351" i="15" s="1"/>
  <c r="AH1349" i="15"/>
  <c r="W1349" i="15" s="1"/>
  <c r="AH1347" i="15"/>
  <c r="W1347" i="15" s="1"/>
  <c r="AH1345" i="15"/>
  <c r="W1345" i="15" s="1"/>
  <c r="AH1342" i="15"/>
  <c r="W1342" i="15" s="1"/>
  <c r="AH1340" i="15"/>
  <c r="W1340" i="15" s="1"/>
  <c r="AH1336" i="15"/>
  <c r="W1336" i="15" s="1"/>
  <c r="AH1334" i="15"/>
  <c r="W1334" i="15" s="1"/>
  <c r="AH1333" i="15"/>
  <c r="W1333" i="15" s="1"/>
  <c r="AH1331" i="15"/>
  <c r="W1331" i="15" s="1"/>
  <c r="AH1330" i="15"/>
  <c r="W1330" i="15" s="1"/>
  <c r="AH1329" i="15"/>
  <c r="W1329" i="15" s="1"/>
  <c r="AH1328" i="15"/>
  <c r="W1328" i="15" s="1"/>
  <c r="AH1326" i="15"/>
  <c r="W1326" i="15" s="1"/>
  <c r="AH1325" i="15"/>
  <c r="W1325" i="15" s="1"/>
  <c r="AH1323" i="15"/>
  <c r="W1323" i="15" s="1"/>
  <c r="AH1321" i="15"/>
  <c r="W1321" i="15" s="1"/>
  <c r="AH1319" i="15"/>
  <c r="W1319" i="15" s="1"/>
  <c r="AH1317" i="15"/>
  <c r="W1317" i="15" s="1"/>
  <c r="AH1310" i="15"/>
  <c r="W1310" i="15" s="1"/>
  <c r="AH1308" i="15"/>
  <c r="W1308" i="15" s="1"/>
  <c r="AH1306" i="15"/>
  <c r="W1306" i="15" s="1"/>
  <c r="AH1304" i="15"/>
  <c r="W1304" i="15" s="1"/>
  <c r="AH1302" i="15"/>
  <c r="W1302" i="15" s="1"/>
  <c r="AH1300" i="15"/>
  <c r="W1300" i="15" s="1"/>
  <c r="AH1299" i="15"/>
  <c r="W1299" i="15" s="1"/>
  <c r="AH1297" i="15"/>
  <c r="W1297" i="15" s="1"/>
  <c r="AH1296" i="15"/>
  <c r="W1296" i="15" s="1"/>
  <c r="AH1295" i="15"/>
  <c r="W1295" i="15" s="1"/>
  <c r="AH1294" i="15"/>
  <c r="W1294" i="15" s="1"/>
  <c r="AH1293" i="15"/>
  <c r="W1293" i="15" s="1"/>
  <c r="AH1292" i="15"/>
  <c r="W1292" i="15" s="1"/>
  <c r="AH1291" i="15"/>
  <c r="W1291" i="15" s="1"/>
  <c r="AH1290" i="15"/>
  <c r="AH1289" i="15"/>
  <c r="W1289" i="15" s="1"/>
  <c r="AH1288" i="15"/>
  <c r="W1288" i="15" s="1"/>
  <c r="AH1287" i="15"/>
  <c r="W1287" i="15" s="1"/>
  <c r="AH1285" i="15"/>
  <c r="W1285" i="15" s="1"/>
  <c r="AH1284" i="15"/>
  <c r="W1284" i="15" s="1"/>
  <c r="AH1282" i="15"/>
  <c r="W1282" i="15" s="1"/>
  <c r="AH1281" i="15"/>
  <c r="W1281" i="15" s="1"/>
  <c r="AH1279" i="15"/>
  <c r="W1279" i="15" s="1"/>
  <c r="AH1278" i="15"/>
  <c r="W1278" i="15" s="1"/>
  <c r="AH1277" i="15"/>
  <c r="W1277" i="15" s="1"/>
  <c r="AH1274" i="15"/>
  <c r="W1274" i="15" s="1"/>
  <c r="AH1270" i="15"/>
  <c r="W1270" i="15" s="1"/>
  <c r="AH1269" i="15"/>
  <c r="W1269" i="15" s="1"/>
  <c r="AH1267" i="15"/>
  <c r="W1267" i="15" s="1"/>
  <c r="AH1266" i="15"/>
  <c r="W1266" i="15" s="1"/>
  <c r="AH1265" i="15"/>
  <c r="W1265" i="15" s="1"/>
  <c r="AH1264" i="15"/>
  <c r="W1264" i="15" s="1"/>
  <c r="AH1262" i="15"/>
  <c r="W1262" i="15" s="1"/>
  <c r="AH1259" i="15"/>
  <c r="W1259" i="15" s="1"/>
  <c r="AH1258" i="15"/>
  <c r="W1258" i="15" s="1"/>
  <c r="AH1257" i="15"/>
  <c r="W1257" i="15" s="1"/>
  <c r="AH1256" i="15"/>
  <c r="W1256" i="15" s="1"/>
  <c r="AH1255" i="15"/>
  <c r="W1255" i="15" s="1"/>
  <c r="AH1254" i="15"/>
  <c r="W1254" i="15" s="1"/>
  <c r="AH1252" i="15"/>
  <c r="W1252" i="15" s="1"/>
  <c r="AH1250" i="15"/>
  <c r="W1250" i="15" s="1"/>
  <c r="AH1249" i="15"/>
  <c r="W1249" i="15" s="1"/>
  <c r="AH1248" i="15"/>
  <c r="W1248" i="15" s="1"/>
  <c r="AH1247" i="15"/>
  <c r="W1247" i="15" s="1"/>
  <c r="AH1246" i="15"/>
  <c r="W1246" i="15" s="1"/>
  <c r="AH1244" i="15"/>
  <c r="W1244" i="15" s="1"/>
  <c r="AH1243" i="15"/>
  <c r="W1243" i="15" s="1"/>
  <c r="AH1242" i="15"/>
  <c r="W1242" i="15" s="1"/>
  <c r="AH1241" i="15"/>
  <c r="W1241" i="15" s="1"/>
  <c r="AH1239" i="15"/>
  <c r="W1239" i="15" s="1"/>
  <c r="AH1238" i="15"/>
  <c r="W1238" i="15" s="1"/>
  <c r="AH1237" i="15"/>
  <c r="W1237" i="15" s="1"/>
  <c r="AH1236" i="15"/>
  <c r="W1236" i="15" s="1"/>
  <c r="AH1231" i="15"/>
  <c r="W1231" i="15" s="1"/>
  <c r="AH1226" i="15"/>
  <c r="W1226" i="15" s="1"/>
  <c r="AH1225" i="15"/>
  <c r="W1225" i="15" s="1"/>
  <c r="AH1223" i="15"/>
  <c r="W1223" i="15" s="1"/>
  <c r="AH1222" i="15"/>
  <c r="W1222" i="15" s="1"/>
  <c r="AH1221" i="15"/>
  <c r="AH1220" i="15"/>
  <c r="W1220" i="15" s="1"/>
  <c r="AH1218" i="15"/>
  <c r="W1218" i="15" s="1"/>
  <c r="AH1213" i="15"/>
  <c r="W1213" i="15" s="1"/>
  <c r="AH1212" i="15"/>
  <c r="W1212" i="15" s="1"/>
  <c r="AH1210" i="15"/>
  <c r="W1210" i="15" s="1"/>
  <c r="AH1209" i="15"/>
  <c r="W1209" i="15" s="1"/>
  <c r="AH1208" i="15"/>
  <c r="W1208" i="15" s="1"/>
  <c r="AH1207" i="15"/>
  <c r="W1207" i="15" s="1"/>
  <c r="AH1206" i="15"/>
  <c r="W1206" i="15" s="1"/>
  <c r="AH1205" i="15"/>
  <c r="W1205" i="15" s="1"/>
  <c r="AH1204" i="15"/>
  <c r="W1204" i="15" s="1"/>
  <c r="AH1203" i="15"/>
  <c r="W1203" i="15" s="1"/>
  <c r="AH1198" i="15"/>
  <c r="W1198" i="15" s="1"/>
  <c r="AH1195" i="15"/>
  <c r="W1195" i="15" s="1"/>
  <c r="AH1194" i="15"/>
  <c r="W1194" i="15" s="1"/>
  <c r="AH1193" i="15"/>
  <c r="W1193" i="15" s="1"/>
  <c r="AH1182" i="15"/>
  <c r="W1182" i="15" s="1"/>
  <c r="AH1181" i="15"/>
  <c r="W1181" i="15" s="1"/>
  <c r="AH1180" i="15"/>
  <c r="W1180" i="15" s="1"/>
  <c r="AH1179" i="15"/>
  <c r="W1179" i="15" s="1"/>
  <c r="AH1178" i="15"/>
  <c r="W1178" i="15" s="1"/>
  <c r="AH1177" i="15"/>
  <c r="AH1176" i="15"/>
  <c r="W1176" i="15" s="1"/>
  <c r="AH1175" i="15"/>
  <c r="W1175" i="15" s="1"/>
  <c r="AH1174" i="15"/>
  <c r="W1174" i="15" s="1"/>
  <c r="AH1173" i="15"/>
  <c r="W1173" i="15" s="1"/>
  <c r="AH1172" i="15"/>
  <c r="W1172" i="15" s="1"/>
  <c r="AH1171" i="15"/>
  <c r="W1171" i="15" s="1"/>
  <c r="AH1170" i="15"/>
  <c r="W1170" i="15" s="1"/>
  <c r="AH1169" i="15"/>
  <c r="W1169" i="15" s="1"/>
  <c r="AH1168" i="15"/>
  <c r="W1168" i="15" s="1"/>
  <c r="AH1167" i="15"/>
  <c r="W1167" i="15" s="1"/>
  <c r="AH1163" i="15"/>
  <c r="W1163" i="15" s="1"/>
  <c r="AH1162" i="15"/>
  <c r="W1162" i="15" s="1"/>
  <c r="AH1161" i="15"/>
  <c r="W1161" i="15" s="1"/>
  <c r="AH1160" i="15"/>
  <c r="W1160" i="15" s="1"/>
  <c r="AH1159" i="15"/>
  <c r="W1159" i="15" s="1"/>
  <c r="AH1156" i="15"/>
  <c r="W1156" i="15" s="1"/>
  <c r="AH1155" i="15"/>
  <c r="W1155" i="15" s="1"/>
  <c r="AH1153" i="15"/>
  <c r="W1153" i="15" s="1"/>
  <c r="AH1152" i="15"/>
  <c r="W1152" i="15" s="1"/>
  <c r="AH1151" i="15"/>
  <c r="W1151" i="15" s="1"/>
  <c r="AH1150" i="15"/>
  <c r="W1150" i="15" s="1"/>
  <c r="AH1149" i="15"/>
  <c r="W1149" i="15" s="1"/>
  <c r="AH1148" i="15"/>
  <c r="W1148" i="15" s="1"/>
  <c r="AH1147" i="15"/>
  <c r="W1147" i="15" s="1"/>
  <c r="AH1146" i="15"/>
  <c r="W1146" i="15" s="1"/>
  <c r="AH1145" i="15"/>
  <c r="W1145" i="15" s="1"/>
  <c r="AH1144" i="15"/>
  <c r="W1144" i="15" s="1"/>
  <c r="AH1143" i="15"/>
  <c r="W1143" i="15" s="1"/>
  <c r="AH1141" i="15"/>
  <c r="W1141" i="15" s="1"/>
  <c r="AH1140" i="15"/>
  <c r="W1140" i="15" s="1"/>
  <c r="AH1139" i="15"/>
  <c r="W1139" i="15" s="1"/>
  <c r="AH1138" i="15"/>
  <c r="W1138" i="15" s="1"/>
  <c r="AH1137" i="15"/>
  <c r="W1137" i="15" s="1"/>
  <c r="AH1135" i="15"/>
  <c r="W1135" i="15" s="1"/>
  <c r="AH1134" i="15"/>
  <c r="W1134" i="15" s="1"/>
  <c r="AH1132" i="15"/>
  <c r="W1132" i="15" s="1"/>
  <c r="AH1131" i="15"/>
  <c r="W1131" i="15" s="1"/>
  <c r="AH1130" i="15"/>
  <c r="W1130" i="15" s="1"/>
  <c r="AH1128" i="15"/>
  <c r="W1128" i="15" s="1"/>
  <c r="AH1127" i="15"/>
  <c r="W1127" i="15" s="1"/>
  <c r="AH1126" i="15"/>
  <c r="W1126" i="15" s="1"/>
  <c r="AH1125" i="15"/>
  <c r="W1125" i="15" s="1"/>
  <c r="AH1124" i="15"/>
  <c r="W1124" i="15" s="1"/>
  <c r="AH1123" i="15"/>
  <c r="W1123" i="15" s="1"/>
  <c r="AH1121" i="15"/>
  <c r="W1121" i="15" s="1"/>
  <c r="AH1120" i="15"/>
  <c r="W1120" i="15" s="1"/>
  <c r="AH1119" i="15"/>
  <c r="W1119" i="15" s="1"/>
  <c r="AH1117" i="15"/>
  <c r="W1117" i="15" s="1"/>
  <c r="AH1116" i="15"/>
  <c r="W1116" i="15" s="1"/>
  <c r="AH1115" i="15"/>
  <c r="W1115" i="15" s="1"/>
  <c r="AH1114" i="15"/>
  <c r="W1114" i="15" s="1"/>
  <c r="AH1113" i="15"/>
  <c r="W1113" i="15" s="1"/>
  <c r="AH1112" i="15"/>
  <c r="W1112" i="15" s="1"/>
  <c r="AH1111" i="15"/>
  <c r="W1111" i="15" s="1"/>
  <c r="AH1110" i="15"/>
  <c r="W1110" i="15" s="1"/>
  <c r="AH1109" i="15"/>
  <c r="W1109" i="15" s="1"/>
  <c r="AH1107" i="15"/>
  <c r="W1107" i="15" s="1"/>
  <c r="AH1106" i="15"/>
  <c r="W1106" i="15" s="1"/>
  <c r="AH1105" i="15"/>
  <c r="W1105" i="15" s="1"/>
  <c r="AH1104" i="15"/>
  <c r="W1104" i="15" s="1"/>
  <c r="AH1102" i="15"/>
  <c r="W1102" i="15" s="1"/>
  <c r="AH1101" i="15"/>
  <c r="W1101" i="15" s="1"/>
  <c r="AH1100" i="15"/>
  <c r="W1100" i="15" s="1"/>
  <c r="AH1099" i="15"/>
  <c r="W1099" i="15" s="1"/>
  <c r="AH1098" i="15"/>
  <c r="W1098" i="15" s="1"/>
  <c r="AH1097" i="15"/>
  <c r="W1097" i="15" s="1"/>
  <c r="AH1096" i="15"/>
  <c r="W1096" i="15" s="1"/>
  <c r="AH1095" i="15"/>
  <c r="W1095" i="15" s="1"/>
  <c r="AH1094" i="15"/>
  <c r="W1094" i="15" s="1"/>
  <c r="AH1093" i="15"/>
  <c r="W1093" i="15" s="1"/>
  <c r="AH1092" i="15"/>
  <c r="W1092" i="15" s="1"/>
  <c r="AH1090" i="15"/>
  <c r="W1090" i="15" s="1"/>
  <c r="AH1089" i="15"/>
  <c r="W1089" i="15" s="1"/>
  <c r="AH1087" i="15"/>
  <c r="W1087" i="15" s="1"/>
  <c r="AH1086" i="15"/>
  <c r="W1086" i="15" s="1"/>
  <c r="AH1084" i="15"/>
  <c r="W1084" i="15" s="1"/>
  <c r="AH1083" i="15"/>
  <c r="W1083" i="15" s="1"/>
  <c r="AH1082" i="15"/>
  <c r="W1082" i="15" s="1"/>
  <c r="AH1081" i="15"/>
  <c r="W1081" i="15" s="1"/>
  <c r="AH1077" i="15"/>
  <c r="W1077" i="15" s="1"/>
  <c r="AH1075" i="15"/>
  <c r="W1075" i="15" s="1"/>
  <c r="AH1071" i="15"/>
  <c r="W1071" i="15" s="1"/>
  <c r="AH1070" i="15"/>
  <c r="W1070" i="15" s="1"/>
  <c r="AH1069" i="15"/>
  <c r="W1069" i="15" s="1"/>
  <c r="AH1067" i="15"/>
  <c r="W1067" i="15" s="1"/>
  <c r="AH1066" i="15"/>
  <c r="W1066" i="15" s="1"/>
  <c r="AH1064" i="15"/>
  <c r="W1064" i="15" s="1"/>
  <c r="AH1063" i="15"/>
  <c r="W1063" i="15" s="1"/>
  <c r="AH1062" i="15"/>
  <c r="W1062" i="15" s="1"/>
  <c r="AH1061" i="15"/>
  <c r="W1061" i="15" s="1"/>
  <c r="AH1060" i="15"/>
  <c r="W1060" i="15" s="1"/>
  <c r="AH1059" i="15"/>
  <c r="W1059" i="15" s="1"/>
  <c r="AH1057" i="15"/>
  <c r="W1057" i="15" s="1"/>
  <c r="AH1054" i="15"/>
  <c r="W1054" i="15" s="1"/>
  <c r="AH1053" i="15"/>
  <c r="W1053" i="15" s="1"/>
  <c r="AH1051" i="15"/>
  <c r="W1051" i="15" s="1"/>
  <c r="AH1050" i="15"/>
  <c r="W1050" i="15" s="1"/>
  <c r="AH1049" i="15"/>
  <c r="W1049" i="15" s="1"/>
  <c r="AH1048" i="15"/>
  <c r="W1048" i="15" s="1"/>
  <c r="AH1047" i="15"/>
  <c r="W1047" i="15" s="1"/>
  <c r="AH1046" i="15"/>
  <c r="W1046" i="15" s="1"/>
  <c r="AH1045" i="15"/>
  <c r="W1045" i="15" s="1"/>
  <c r="AH1044" i="15"/>
  <c r="W1044" i="15" s="1"/>
  <c r="AH1043" i="15"/>
  <c r="W1043" i="15" s="1"/>
  <c r="AH1042" i="15"/>
  <c r="W1042" i="15" s="1"/>
  <c r="AH1041" i="15"/>
  <c r="W1041" i="15" s="1"/>
  <c r="AH1040" i="15"/>
  <c r="W1040" i="15" s="1"/>
  <c r="AH1039" i="15"/>
  <c r="W1039" i="15" s="1"/>
  <c r="AH1038" i="15"/>
  <c r="W1038" i="15" s="1"/>
  <c r="AH1037" i="15"/>
  <c r="W1037" i="15" s="1"/>
  <c r="AH1036" i="15"/>
  <c r="W1036" i="15" s="1"/>
  <c r="AH1035" i="15"/>
  <c r="W1035" i="15" s="1"/>
  <c r="AH1034" i="15"/>
  <c r="W1034" i="15" s="1"/>
  <c r="AH1033" i="15"/>
  <c r="W1033" i="15" s="1"/>
  <c r="AH1032" i="15"/>
  <c r="W1032" i="15" s="1"/>
  <c r="AH1027" i="15"/>
  <c r="W1027" i="15" s="1"/>
  <c r="AH1023" i="15"/>
  <c r="W1023" i="15" s="1"/>
  <c r="AH1016" i="15"/>
  <c r="W1016" i="15" s="1"/>
  <c r="AH1014" i="15"/>
  <c r="W1014" i="15" s="1"/>
  <c r="AH1012" i="15"/>
  <c r="W1012" i="15" s="1"/>
  <c r="AH1004" i="15"/>
  <c r="W1004" i="15" s="1"/>
  <c r="AH1002" i="15"/>
  <c r="W1002" i="15" s="1"/>
  <c r="AH998" i="15"/>
  <c r="W998" i="15" s="1"/>
  <c r="AH996" i="15"/>
  <c r="W996" i="15" s="1"/>
  <c r="AH988" i="15"/>
  <c r="W988" i="15" s="1"/>
  <c r="AH987" i="15"/>
  <c r="W987" i="15" s="1"/>
  <c r="AH986" i="15"/>
  <c r="W986" i="15" s="1"/>
  <c r="AH985" i="15"/>
  <c r="W985" i="15" s="1"/>
  <c r="AH984" i="15"/>
  <c r="W984" i="15" s="1"/>
  <c r="AH981" i="15"/>
  <c r="W981" i="15" s="1"/>
  <c r="AH979" i="15"/>
  <c r="W979" i="15" s="1"/>
  <c r="AH977" i="15"/>
  <c r="W977" i="15" s="1"/>
  <c r="AH973" i="15"/>
  <c r="W973" i="15" s="1"/>
  <c r="AH968" i="15"/>
  <c r="W968" i="15" s="1"/>
  <c r="AH966" i="15"/>
  <c r="W966" i="15" s="1"/>
  <c r="AH964" i="15"/>
  <c r="W964" i="15" s="1"/>
  <c r="AH962" i="15"/>
  <c r="W962" i="15" s="1"/>
  <c r="AH959" i="15"/>
  <c r="W959" i="15" s="1"/>
  <c r="AH958" i="15"/>
  <c r="W958" i="15" s="1"/>
  <c r="AH951" i="15"/>
  <c r="W951" i="15" s="1"/>
  <c r="AH950" i="15"/>
  <c r="W950" i="15" s="1"/>
  <c r="AH949" i="15"/>
  <c r="W949" i="15" s="1"/>
  <c r="AH948" i="15"/>
  <c r="W948" i="15" s="1"/>
  <c r="AH947" i="15"/>
  <c r="W947" i="15" s="1"/>
  <c r="AH946" i="15"/>
  <c r="W946" i="15" s="1"/>
  <c r="AH944" i="15"/>
  <c r="W944" i="15" s="1"/>
  <c r="AH937" i="15"/>
  <c r="W937" i="15" s="1"/>
  <c r="AH936" i="15"/>
  <c r="W936" i="15" s="1"/>
  <c r="AH935" i="15"/>
  <c r="W935" i="15" s="1"/>
  <c r="AH932" i="15"/>
  <c r="W932" i="15" s="1"/>
  <c r="AH931" i="15"/>
  <c r="W931" i="15" s="1"/>
  <c r="AH928" i="15"/>
  <c r="W928" i="15" s="1"/>
  <c r="AH926" i="15"/>
  <c r="W926" i="15" s="1"/>
  <c r="AH918" i="15"/>
  <c r="W918" i="15" s="1"/>
  <c r="AH915" i="15"/>
  <c r="W915" i="15" s="1"/>
  <c r="AH914" i="15"/>
  <c r="W914" i="15" s="1"/>
  <c r="AH912" i="15"/>
  <c r="W912" i="15" s="1"/>
  <c r="AH911" i="15"/>
  <c r="W911" i="15" s="1"/>
  <c r="AH910" i="15"/>
  <c r="W910" i="15" s="1"/>
  <c r="AH909" i="15"/>
  <c r="W909" i="15" s="1"/>
  <c r="AH907" i="15"/>
  <c r="W907" i="15" s="1"/>
  <c r="AH906" i="15"/>
  <c r="W906" i="15" s="1"/>
  <c r="AH905" i="15"/>
  <c r="W905" i="15" s="1"/>
  <c r="AH903" i="15"/>
  <c r="W903" i="15" s="1"/>
  <c r="AH899" i="15"/>
  <c r="W899" i="15" s="1"/>
  <c r="AH891" i="15"/>
  <c r="W891" i="15" s="1"/>
  <c r="AH888" i="15"/>
  <c r="W888" i="15" s="1"/>
  <c r="AH886" i="15"/>
  <c r="W886" i="15" s="1"/>
  <c r="AH882" i="15"/>
  <c r="W882" i="15" s="1"/>
  <c r="AH881" i="15"/>
  <c r="W881" i="15" s="1"/>
  <c r="AH880" i="15"/>
  <c r="W880" i="15" s="1"/>
  <c r="AH876" i="15"/>
  <c r="W876" i="15" s="1"/>
  <c r="AH869" i="15"/>
  <c r="W869" i="15" s="1"/>
  <c r="AH867" i="15"/>
  <c r="W867" i="15" s="1"/>
  <c r="AH856" i="15"/>
  <c r="W856" i="15" s="1"/>
  <c r="AH855" i="15"/>
  <c r="W855" i="15" s="1"/>
  <c r="AH853" i="15"/>
  <c r="W853" i="15" s="1"/>
  <c r="AH847" i="15"/>
  <c r="W847" i="15" s="1"/>
  <c r="AH846" i="15"/>
  <c r="W846" i="15" s="1"/>
  <c r="AH845" i="15"/>
  <c r="W845" i="15" s="1"/>
  <c r="AH844" i="15"/>
  <c r="W844" i="15" s="1"/>
  <c r="AH841" i="15"/>
  <c r="W841" i="15" s="1"/>
  <c r="AH840" i="15"/>
  <c r="W840" i="15" s="1"/>
  <c r="AH830" i="15"/>
  <c r="W830" i="15" s="1"/>
  <c r="AH826" i="15"/>
  <c r="W826" i="15" s="1"/>
  <c r="AH825" i="15"/>
  <c r="W825" i="15" s="1"/>
  <c r="AH822" i="15"/>
  <c r="W822" i="15" s="1"/>
  <c r="AH821" i="15"/>
  <c r="W821" i="15" s="1"/>
  <c r="AH817" i="15"/>
  <c r="W817" i="15" s="1"/>
  <c r="AH811" i="15"/>
  <c r="W811" i="15" s="1"/>
  <c r="AH809" i="15"/>
  <c r="W809" i="15" s="1"/>
  <c r="AH807" i="15"/>
  <c r="W807" i="15" s="1"/>
  <c r="AH805" i="15"/>
  <c r="W805" i="15" s="1"/>
  <c r="AH804" i="15"/>
  <c r="W804" i="15" s="1"/>
  <c r="AH803" i="15"/>
  <c r="W803" i="15" s="1"/>
  <c r="AH802" i="15"/>
  <c r="W802" i="15" s="1"/>
  <c r="AH801" i="15"/>
  <c r="W801" i="15" s="1"/>
  <c r="AH800" i="15"/>
  <c r="W800" i="15" s="1"/>
  <c r="AH798" i="15"/>
  <c r="W798" i="15" s="1"/>
  <c r="AH797" i="15"/>
  <c r="W797" i="15" s="1"/>
  <c r="AH796" i="15"/>
  <c r="W796" i="15" s="1"/>
  <c r="AH795" i="15"/>
  <c r="W795" i="15" s="1"/>
  <c r="AH794" i="15"/>
  <c r="W794" i="15" s="1"/>
  <c r="AH793" i="15"/>
  <c r="W793" i="15" s="1"/>
  <c r="AH792" i="15"/>
  <c r="W792" i="15" s="1"/>
  <c r="AH791" i="15"/>
  <c r="W791" i="15" s="1"/>
  <c r="AH724" i="15"/>
  <c r="W724" i="15" s="1"/>
  <c r="AH723" i="15"/>
  <c r="W723" i="15" s="1"/>
  <c r="AH716" i="15"/>
  <c r="W716" i="15" s="1"/>
  <c r="AH714" i="15"/>
  <c r="W714" i="15" s="1"/>
  <c r="AH706" i="15"/>
  <c r="W706" i="15" s="1"/>
  <c r="AH705" i="15"/>
  <c r="W705" i="15" s="1"/>
  <c r="AH699" i="15"/>
  <c r="W699" i="15" s="1"/>
  <c r="AH698" i="15"/>
  <c r="W698" i="15" s="1"/>
  <c r="AH696" i="15"/>
  <c r="W696" i="15" s="1"/>
  <c r="AH695" i="15"/>
  <c r="W695" i="15" s="1"/>
  <c r="AH694" i="15"/>
  <c r="W694" i="15" s="1"/>
  <c r="AH693" i="15"/>
  <c r="W693" i="15" s="1"/>
  <c r="AH692" i="15"/>
  <c r="W692" i="15" s="1"/>
  <c r="AH691" i="15"/>
  <c r="W691" i="15" s="1"/>
  <c r="AH690" i="15"/>
  <c r="W690" i="15" s="1"/>
  <c r="AH689" i="15"/>
  <c r="W689" i="15" s="1"/>
  <c r="AH688" i="15"/>
  <c r="W688" i="15" s="1"/>
  <c r="AH687" i="15"/>
  <c r="W687" i="15" s="1"/>
  <c r="AH686" i="15"/>
  <c r="W686" i="15" s="1"/>
  <c r="AH684" i="15"/>
  <c r="W684" i="15" s="1"/>
  <c r="AH682" i="15"/>
  <c r="W682" i="15" s="1"/>
  <c r="AH681" i="15"/>
  <c r="W681" i="15" s="1"/>
  <c r="AH678" i="15"/>
  <c r="W678" i="15" s="1"/>
  <c r="AH677" i="15"/>
  <c r="W677" i="15" s="1"/>
  <c r="AH676" i="15"/>
  <c r="W676" i="15" s="1"/>
  <c r="AH675" i="15"/>
  <c r="W675" i="15" s="1"/>
  <c r="AH674" i="15"/>
  <c r="W674" i="15" s="1"/>
  <c r="AH671" i="15"/>
  <c r="W671" i="15" s="1"/>
  <c r="AH668" i="15"/>
  <c r="W668" i="15" s="1"/>
  <c r="AH663" i="15"/>
  <c r="W663" i="15" s="1"/>
  <c r="AH662" i="15"/>
  <c r="W662" i="15" s="1"/>
  <c r="AH661" i="15"/>
  <c r="W661" i="15" s="1"/>
  <c r="AH660" i="15"/>
  <c r="W660" i="15" s="1"/>
  <c r="AH659" i="15"/>
  <c r="W659" i="15" s="1"/>
  <c r="AH658" i="15"/>
  <c r="W658" i="15" s="1"/>
  <c r="AH657" i="15"/>
  <c r="W657" i="15" s="1"/>
  <c r="AH656" i="15"/>
  <c r="W656" i="15" s="1"/>
  <c r="AH655" i="15"/>
  <c r="W655" i="15" s="1"/>
  <c r="AH652" i="15"/>
  <c r="W652" i="15" s="1"/>
  <c r="AH647" i="15"/>
  <c r="W647" i="15" s="1"/>
  <c r="AH625" i="15"/>
  <c r="W625" i="15" s="1"/>
  <c r="AH623" i="15"/>
  <c r="W623" i="15" s="1"/>
  <c r="AH618" i="15"/>
  <c r="W618" i="15" s="1"/>
  <c r="AH617" i="15"/>
  <c r="W617" i="15" s="1"/>
  <c r="AH616" i="15"/>
  <c r="W616" i="15" s="1"/>
  <c r="AH614" i="15"/>
  <c r="W614" i="15" s="1"/>
  <c r="AH613" i="15"/>
  <c r="W613" i="15" s="1"/>
  <c r="AH611" i="15"/>
  <c r="W611" i="15" s="1"/>
  <c r="AH610" i="15"/>
  <c r="W610" i="15" s="1"/>
  <c r="AH608" i="15"/>
  <c r="W608" i="15" s="1"/>
  <c r="AH607" i="15"/>
  <c r="W607" i="15" s="1"/>
  <c r="AH606" i="15"/>
  <c r="W606" i="15" s="1"/>
  <c r="AH605" i="15"/>
  <c r="W605" i="15" s="1"/>
  <c r="AH604" i="15"/>
  <c r="W604" i="15" s="1"/>
  <c r="AH603" i="15"/>
  <c r="W603" i="15" s="1"/>
  <c r="AH602" i="15"/>
  <c r="W602" i="15" s="1"/>
  <c r="AH601" i="15"/>
  <c r="W601" i="15" s="1"/>
  <c r="AH599" i="15"/>
  <c r="W599" i="15" s="1"/>
  <c r="AH597" i="15"/>
  <c r="W597" i="15" s="1"/>
  <c r="AH596" i="15"/>
  <c r="W596" i="15" s="1"/>
  <c r="AH592" i="15"/>
  <c r="W592" i="15" s="1"/>
  <c r="AH591" i="15"/>
  <c r="W591" i="15" s="1"/>
  <c r="AH590" i="15"/>
  <c r="W590" i="15" s="1"/>
  <c r="AH587" i="15"/>
  <c r="W587" i="15" s="1"/>
  <c r="AH584" i="15"/>
  <c r="W584" i="15" s="1"/>
  <c r="AH582" i="15"/>
  <c r="W582" i="15" s="1"/>
  <c r="AH581" i="15"/>
  <c r="W581" i="15" s="1"/>
  <c r="AH579" i="15"/>
  <c r="W579" i="15" s="1"/>
  <c r="AH578" i="15"/>
  <c r="W578" i="15" s="1"/>
  <c r="AH577" i="15"/>
  <c r="W577" i="15" s="1"/>
  <c r="AH573" i="15"/>
  <c r="W573" i="15" s="1"/>
  <c r="AH572" i="15"/>
  <c r="W572" i="15" s="1"/>
  <c r="AH571" i="15"/>
  <c r="W571" i="15" s="1"/>
  <c r="AH570" i="15"/>
  <c r="W570" i="15" s="1"/>
  <c r="AH568" i="15"/>
  <c r="W568" i="15" s="1"/>
  <c r="AH567" i="15"/>
  <c r="W567" i="15" s="1"/>
  <c r="AH566" i="15"/>
  <c r="W566" i="15" s="1"/>
  <c r="AH565" i="15"/>
  <c r="W565" i="15" s="1"/>
  <c r="AH564" i="15"/>
  <c r="W564" i="15" s="1"/>
  <c r="AH563" i="15"/>
  <c r="W563" i="15" s="1"/>
  <c r="AH561" i="15"/>
  <c r="W561" i="15" s="1"/>
  <c r="AH560" i="15"/>
  <c r="W560" i="15" s="1"/>
  <c r="AH559" i="15"/>
  <c r="W559" i="15" s="1"/>
  <c r="AH558" i="15"/>
  <c r="W558" i="15" s="1"/>
  <c r="AH554" i="15"/>
  <c r="AH548" i="15"/>
  <c r="AH546" i="15"/>
  <c r="AH536" i="15"/>
  <c r="AH534" i="15"/>
  <c r="AH531" i="15"/>
  <c r="AH529" i="15"/>
  <c r="AH526" i="15"/>
  <c r="AH525" i="15"/>
  <c r="AH523" i="15"/>
  <c r="AH518" i="15"/>
  <c r="AH515" i="15"/>
  <c r="AH512" i="15"/>
  <c r="AH510" i="15"/>
  <c r="AH508" i="15"/>
  <c r="AH504" i="15"/>
  <c r="AH502" i="15"/>
  <c r="AH501" i="15"/>
  <c r="AH500" i="15"/>
  <c r="AH499" i="15"/>
  <c r="AH495" i="15"/>
  <c r="AH491" i="15"/>
  <c r="AH490" i="15"/>
  <c r="AH488" i="15"/>
  <c r="AH487" i="15"/>
  <c r="AH486" i="15"/>
  <c r="AH484" i="15"/>
  <c r="AH483" i="15"/>
  <c r="AH482" i="15"/>
  <c r="AH476" i="15"/>
  <c r="AH475" i="15"/>
  <c r="AH474" i="15"/>
  <c r="AH471" i="15"/>
  <c r="AH469" i="15"/>
  <c r="AH460" i="15"/>
  <c r="AH458" i="15"/>
  <c r="AH456" i="15"/>
  <c r="AH452" i="15"/>
  <c r="AH451" i="15"/>
  <c r="AH450" i="15"/>
  <c r="AH449" i="15"/>
  <c r="AH448" i="15"/>
  <c r="AH446" i="15"/>
  <c r="AH445" i="15"/>
  <c r="AH443" i="15"/>
  <c r="AH442" i="15"/>
  <c r="AH440" i="15"/>
  <c r="AH438" i="15"/>
  <c r="AH437" i="15"/>
  <c r="AH436" i="15"/>
  <c r="AH430" i="15"/>
  <c r="AH423" i="15"/>
  <c r="AH421" i="15"/>
  <c r="AH420" i="15"/>
  <c r="AH419" i="15"/>
  <c r="AH413" i="15"/>
  <c r="AH408" i="15"/>
  <c r="AH406" i="15"/>
  <c r="AH405" i="15"/>
  <c r="AH400" i="15"/>
  <c r="AH393" i="15"/>
  <c r="AH388" i="15"/>
  <c r="AH386" i="15"/>
  <c r="AH384" i="15"/>
  <c r="AH381" i="15"/>
  <c r="AH376" i="15"/>
  <c r="AH375" i="15"/>
  <c r="AH374" i="15"/>
  <c r="AH372" i="15"/>
  <c r="AH371" i="15"/>
  <c r="AH370" i="15"/>
  <c r="AH368" i="15"/>
  <c r="AH367" i="15"/>
  <c r="AH366" i="15"/>
  <c r="AH365" i="15"/>
  <c r="AH364" i="15"/>
  <c r="AH361" i="15"/>
  <c r="AH358" i="15"/>
  <c r="AH356" i="15"/>
  <c r="AH352" i="15"/>
  <c r="AH351" i="15"/>
  <c r="AH346" i="15"/>
  <c r="AH345" i="15"/>
  <c r="AH339" i="15"/>
  <c r="AH338" i="15"/>
  <c r="AH337" i="15"/>
  <c r="AH336" i="15"/>
  <c r="AH335" i="15"/>
  <c r="AH330" i="15"/>
  <c r="AH328" i="15"/>
  <c r="AH326" i="15"/>
  <c r="AH324" i="15"/>
  <c r="AH323" i="15"/>
  <c r="AH318" i="15"/>
  <c r="AH314" i="15"/>
  <c r="AH313" i="15"/>
  <c r="AH312" i="15"/>
  <c r="AH311" i="15"/>
  <c r="AH308" i="15"/>
  <c r="AH302" i="15"/>
  <c r="AH294" i="15"/>
  <c r="AH293" i="15"/>
  <c r="AH289" i="15"/>
  <c r="AH288" i="15"/>
  <c r="AH286" i="15"/>
  <c r="AH284" i="15"/>
  <c r="AH283" i="15"/>
  <c r="AH281" i="15"/>
  <c r="AH280" i="15"/>
  <c r="AH279" i="15"/>
  <c r="AH277" i="15"/>
  <c r="AH276" i="15"/>
  <c r="AH275" i="15"/>
  <c r="AH274" i="15"/>
  <c r="AH273" i="15"/>
  <c r="AH269" i="15"/>
  <c r="AH268" i="15"/>
  <c r="AH267" i="15"/>
  <c r="AH266" i="15"/>
  <c r="AH265" i="15"/>
  <c r="AH264" i="15"/>
  <c r="AH263" i="15"/>
  <c r="AH261" i="15"/>
  <c r="AH259" i="15"/>
  <c r="AH258" i="15"/>
  <c r="AH257" i="15"/>
  <c r="AH256" i="15"/>
  <c r="AH255" i="15"/>
  <c r="AH254" i="15"/>
  <c r="AH252" i="15"/>
  <c r="AH251" i="15"/>
  <c r="AH250" i="15"/>
  <c r="AH240" i="15"/>
  <c r="AH216" i="15"/>
  <c r="AH215" i="15"/>
  <c r="AH210" i="15"/>
  <c r="AH204" i="15"/>
  <c r="AH193" i="15"/>
  <c r="AH192" i="15"/>
  <c r="AH191" i="15"/>
  <c r="AH190" i="15"/>
  <c r="AH189" i="15"/>
  <c r="AH188" i="15"/>
  <c r="AH187" i="15"/>
  <c r="AH186" i="15"/>
  <c r="AH180" i="15"/>
  <c r="AH174" i="15"/>
  <c r="AH172" i="15"/>
  <c r="AH171" i="15"/>
  <c r="AH170" i="15"/>
  <c r="AH168" i="15"/>
  <c r="AH167" i="15"/>
  <c r="AH166" i="15"/>
  <c r="AH165" i="15"/>
  <c r="AH163" i="15"/>
  <c r="AH161" i="15"/>
  <c r="AH160" i="15"/>
  <c r="AH159" i="15"/>
  <c r="AH157" i="15"/>
  <c r="AH153" i="15"/>
  <c r="AH152" i="15"/>
  <c r="AH137" i="15"/>
  <c r="AH136" i="15"/>
  <c r="AH135" i="15"/>
  <c r="AH134" i="15"/>
  <c r="AH133" i="15"/>
  <c r="AH132" i="15"/>
  <c r="AH131" i="15"/>
  <c r="AH129" i="15"/>
  <c r="AH128" i="15"/>
  <c r="AH127" i="15"/>
  <c r="AH116" i="15"/>
  <c r="AH107" i="15"/>
  <c r="AH103" i="15"/>
  <c r="AH102" i="15"/>
  <c r="AH101" i="15"/>
  <c r="AH100" i="15"/>
  <c r="AH99" i="15"/>
  <c r="AH98" i="15"/>
  <c r="AH97" i="15"/>
  <c r="AH96" i="15"/>
  <c r="AH95" i="15"/>
  <c r="AH92" i="15"/>
  <c r="AH90" i="15"/>
  <c r="AH85" i="15"/>
  <c r="AF82" i="15"/>
  <c r="AF83" i="15"/>
  <c r="AF108" i="15"/>
  <c r="AF1558" i="15"/>
  <c r="W1558" i="15" s="1"/>
  <c r="AF783" i="15"/>
  <c r="W783" i="15" s="1"/>
  <c r="AF1512" i="15"/>
  <c r="W1512" i="15" s="1"/>
  <c r="AF246" i="15"/>
  <c r="AF113" i="15"/>
  <c r="AF1562" i="15"/>
  <c r="W1562" i="15" s="1"/>
  <c r="AF1561" i="15"/>
  <c r="W1561" i="15" s="1"/>
  <c r="AF1560" i="15"/>
  <c r="W1560" i="15" s="1"/>
  <c r="AF1559" i="15"/>
  <c r="W1559" i="15" s="1"/>
  <c r="AF1557" i="15"/>
  <c r="W1557" i="15" s="1"/>
  <c r="AF1555" i="15"/>
  <c r="W1555" i="15" s="1"/>
  <c r="AF1554" i="15"/>
  <c r="W1554" i="15" s="1"/>
  <c r="AF1553" i="15"/>
  <c r="W1553" i="15" s="1"/>
  <c r="AF1552" i="15"/>
  <c r="W1552" i="15" s="1"/>
  <c r="AF1550" i="15"/>
  <c r="W1550" i="15" s="1"/>
  <c r="AF1549" i="15"/>
  <c r="W1549" i="15" s="1"/>
  <c r="AF1548" i="15"/>
  <c r="W1548" i="15" s="1"/>
  <c r="AF1547" i="15"/>
  <c r="W1547" i="15" s="1"/>
  <c r="AF1546" i="15"/>
  <c r="W1546" i="15" s="1"/>
  <c r="AF1545" i="15"/>
  <c r="W1545" i="15" s="1"/>
  <c r="AF1544" i="15"/>
  <c r="W1544" i="15" s="1"/>
  <c r="AF1543" i="15"/>
  <c r="W1543" i="15" s="1"/>
  <c r="AF1542" i="15"/>
  <c r="W1542" i="15" s="1"/>
  <c r="AF1541" i="15"/>
  <c r="W1541" i="15" s="1"/>
  <c r="AF1540" i="15"/>
  <c r="W1540" i="15" s="1"/>
  <c r="AF1539" i="15"/>
  <c r="W1539" i="15" s="1"/>
  <c r="AF1538" i="15"/>
  <c r="W1538" i="15" s="1"/>
  <c r="AF1537" i="15"/>
  <c r="W1537" i="15" s="1"/>
  <c r="AF1536" i="15"/>
  <c r="W1536" i="15" s="1"/>
  <c r="AF1535" i="15"/>
  <c r="W1535" i="15" s="1"/>
  <c r="AF1534" i="15"/>
  <c r="W1534" i="15" s="1"/>
  <c r="AF1533" i="15"/>
  <c r="W1533" i="15" s="1"/>
  <c r="AF1532" i="15"/>
  <c r="W1532" i="15" s="1"/>
  <c r="AF1531" i="15"/>
  <c r="W1531" i="15" s="1"/>
  <c r="AF1530" i="15"/>
  <c r="W1530" i="15" s="1"/>
  <c r="AF1529" i="15"/>
  <c r="W1529" i="15" s="1"/>
  <c r="AF1528" i="15"/>
  <c r="W1528" i="15" s="1"/>
  <c r="AF1527" i="15"/>
  <c r="W1527" i="15" s="1"/>
  <c r="AF1526" i="15"/>
  <c r="W1526" i="15" s="1"/>
  <c r="AF1525" i="15"/>
  <c r="W1525" i="15" s="1"/>
  <c r="AF1524" i="15"/>
  <c r="W1524" i="15" s="1"/>
  <c r="AF1523" i="15"/>
  <c r="W1523" i="15" s="1"/>
  <c r="AF1522" i="15"/>
  <c r="W1522" i="15" s="1"/>
  <c r="AF1521" i="15"/>
  <c r="W1521" i="15" s="1"/>
  <c r="AF1520" i="15"/>
  <c r="W1520" i="15" s="1"/>
  <c r="AF1519" i="15"/>
  <c r="W1519" i="15" s="1"/>
  <c r="AF1518" i="15"/>
  <c r="W1518" i="15" s="1"/>
  <c r="AF1516" i="15"/>
  <c r="W1516" i="15" s="1"/>
  <c r="AF1514" i="15"/>
  <c r="W1514" i="15" s="1"/>
  <c r="AF1513" i="15"/>
  <c r="W1513" i="15" s="1"/>
  <c r="AF1511" i="15"/>
  <c r="W1511" i="15" s="1"/>
  <c r="AF1510" i="15"/>
  <c r="W1510" i="15" s="1"/>
  <c r="AF1509" i="15"/>
  <c r="W1509" i="15" s="1"/>
  <c r="AF1508" i="15"/>
  <c r="W1508" i="15" s="1"/>
  <c r="AF1507" i="15"/>
  <c r="W1507" i="15" s="1"/>
  <c r="AF1506" i="15"/>
  <c r="W1506" i="15" s="1"/>
  <c r="AF1505" i="15"/>
  <c r="W1505" i="15" s="1"/>
  <c r="AF1504" i="15"/>
  <c r="W1504" i="15" s="1"/>
  <c r="AF1219" i="15"/>
  <c r="W1219" i="15" s="1"/>
  <c r="AF1217" i="15"/>
  <c r="W1217" i="15" s="1"/>
  <c r="AF1216" i="15"/>
  <c r="W1216" i="15" s="1"/>
  <c r="AF1197" i="15"/>
  <c r="W1197" i="15" s="1"/>
  <c r="AF1185" i="15"/>
  <c r="W1185" i="15" s="1"/>
  <c r="AF1065" i="15"/>
  <c r="W1065" i="15" s="1"/>
  <c r="AF849" i="15"/>
  <c r="W849" i="15" s="1"/>
  <c r="AF799" i="15"/>
  <c r="W799" i="15" s="1"/>
  <c r="AF787" i="15"/>
  <c r="W787" i="15" s="1"/>
  <c r="AF786" i="15"/>
  <c r="W786" i="15" s="1"/>
  <c r="AF785" i="15"/>
  <c r="W785" i="15" s="1"/>
  <c r="AF784" i="15"/>
  <c r="W784" i="15" s="1"/>
  <c r="AF782" i="15"/>
  <c r="W782" i="15" s="1"/>
  <c r="AF781" i="15"/>
  <c r="W781" i="15" s="1"/>
  <c r="AF780" i="15"/>
  <c r="W780" i="15" s="1"/>
  <c r="AF779" i="15"/>
  <c r="W779" i="15" s="1"/>
  <c r="AF777" i="15"/>
  <c r="W777" i="15" s="1"/>
  <c r="AF773" i="15"/>
  <c r="W773" i="15" s="1"/>
  <c r="AF771" i="15"/>
  <c r="W771" i="15" s="1"/>
  <c r="AF770" i="15"/>
  <c r="W770" i="15" s="1"/>
  <c r="AF769" i="15"/>
  <c r="W769" i="15" s="1"/>
  <c r="AF768" i="15"/>
  <c r="W768" i="15" s="1"/>
  <c r="AF767" i="15"/>
  <c r="W767" i="15" s="1"/>
  <c r="AF765" i="15"/>
  <c r="W765" i="15" s="1"/>
  <c r="AF764" i="15"/>
  <c r="W764" i="15" s="1"/>
  <c r="AF763" i="15"/>
  <c r="W763" i="15" s="1"/>
  <c r="AF762" i="15"/>
  <c r="W762" i="15" s="1"/>
  <c r="AF761" i="15"/>
  <c r="W761" i="15" s="1"/>
  <c r="AF760" i="15"/>
  <c r="W760" i="15" s="1"/>
  <c r="AF759" i="15"/>
  <c r="W759" i="15" s="1"/>
  <c r="AF756" i="15"/>
  <c r="W756" i="15" s="1"/>
  <c r="AF755" i="15"/>
  <c r="W755" i="15" s="1"/>
  <c r="AF754" i="15"/>
  <c r="W754" i="15" s="1"/>
  <c r="AF753" i="15"/>
  <c r="W753" i="15" s="1"/>
  <c r="AF752" i="15"/>
  <c r="W752" i="15" s="1"/>
  <c r="AF751" i="15"/>
  <c r="W751" i="15" s="1"/>
  <c r="AF750" i="15"/>
  <c r="W750" i="15" s="1"/>
  <c r="AF749" i="15"/>
  <c r="W749" i="15" s="1"/>
  <c r="AF748" i="15"/>
  <c r="W748" i="15" s="1"/>
  <c r="AF747" i="15"/>
  <c r="W747" i="15" s="1"/>
  <c r="AF746" i="15"/>
  <c r="W746" i="15" s="1"/>
  <c r="AF745" i="15"/>
  <c r="W745" i="15" s="1"/>
  <c r="AF744" i="15"/>
  <c r="W744" i="15" s="1"/>
  <c r="AF743" i="15"/>
  <c r="W743" i="15" s="1"/>
  <c r="AF742" i="15"/>
  <c r="W742" i="15" s="1"/>
  <c r="AF741" i="15"/>
  <c r="W741" i="15" s="1"/>
  <c r="AF740" i="15"/>
  <c r="W740" i="15" s="1"/>
  <c r="AF739" i="15"/>
  <c r="W739" i="15" s="1"/>
  <c r="AF738" i="15"/>
  <c r="W738" i="15" s="1"/>
  <c r="AF737" i="15"/>
  <c r="W737" i="15" s="1"/>
  <c r="AF736" i="15"/>
  <c r="W736" i="15" s="1"/>
  <c r="AF735" i="15"/>
  <c r="W735" i="15" s="1"/>
  <c r="AF734" i="15"/>
  <c r="W734" i="15" s="1"/>
  <c r="AF733" i="15"/>
  <c r="W733" i="15" s="1"/>
  <c r="AF732" i="15"/>
  <c r="W732" i="15" s="1"/>
  <c r="AF731" i="15"/>
  <c r="W731" i="15" s="1"/>
  <c r="AF730" i="15"/>
  <c r="W730" i="15" s="1"/>
  <c r="AF729" i="15"/>
  <c r="W729" i="15" s="1"/>
  <c r="AF720" i="15"/>
  <c r="W720" i="15" s="1"/>
  <c r="AF719" i="15"/>
  <c r="W719" i="15" s="1"/>
  <c r="AF713" i="15"/>
  <c r="W713" i="15" s="1"/>
  <c r="AF712" i="15"/>
  <c r="W712" i="15" s="1"/>
  <c r="AF711" i="15"/>
  <c r="W711" i="15" s="1"/>
  <c r="AF708" i="15"/>
  <c r="W708" i="15" s="1"/>
  <c r="AF707" i="15"/>
  <c r="W707" i="15" s="1"/>
  <c r="AF697" i="15"/>
  <c r="W697" i="15" s="1"/>
  <c r="AF644" i="15"/>
  <c r="W644" i="15" s="1"/>
  <c r="AF598" i="15"/>
  <c r="W598" i="15" s="1"/>
  <c r="AF595" i="15"/>
  <c r="W595" i="15" s="1"/>
  <c r="AF319" i="15"/>
  <c r="AF315" i="15"/>
  <c r="AF253" i="15"/>
  <c r="AF249" i="15"/>
  <c r="AF243" i="15"/>
  <c r="AF237" i="15"/>
  <c r="AF236" i="15"/>
  <c r="AF234" i="15"/>
  <c r="AF233" i="15"/>
  <c r="AF232" i="15"/>
  <c r="AF231" i="15"/>
  <c r="AF230" i="15"/>
  <c r="AF229" i="15"/>
  <c r="AF228" i="15"/>
  <c r="AF227" i="15"/>
  <c r="AF226" i="15"/>
  <c r="AF225" i="15"/>
  <c r="AF224" i="15"/>
  <c r="AF223" i="15"/>
  <c r="AF221" i="15"/>
  <c r="AF218" i="15"/>
  <c r="AF209" i="15"/>
  <c r="AF208" i="15"/>
  <c r="AF207" i="15"/>
  <c r="AF206" i="15"/>
  <c r="AF194" i="15"/>
  <c r="AF183" i="15"/>
  <c r="AF182" i="15"/>
  <c r="AF181" i="15"/>
  <c r="AF178" i="15"/>
  <c r="AF175" i="15"/>
  <c r="AF164" i="15"/>
  <c r="AF162" i="15"/>
  <c r="AF148" i="15"/>
  <c r="AF115" i="15"/>
  <c r="AF114" i="15"/>
  <c r="AF112" i="15"/>
  <c r="AF111" i="15"/>
  <c r="AF110" i="15"/>
  <c r="AF66" i="15"/>
  <c r="AF50" i="15"/>
  <c r="AF46" i="15"/>
  <c r="AF45" i="15"/>
  <c r="AF44" i="15"/>
  <c r="AF43" i="15"/>
  <c r="AF35" i="15"/>
  <c r="AF24" i="15"/>
  <c r="AF624" i="15"/>
  <c r="W624" i="15" s="1"/>
  <c r="AF593" i="15"/>
  <c r="W593" i="15" s="1"/>
  <c r="AF1515" i="15"/>
  <c r="W1515" i="15" s="1"/>
  <c r="AF1503" i="15"/>
  <c r="W1503" i="15" s="1"/>
  <c r="W1177" i="15" l="1"/>
  <c r="V1177" i="15" s="1"/>
  <c r="W1290" i="15"/>
  <c r="W1343" i="15"/>
  <c r="V1343" i="15" s="1"/>
  <c r="W1358" i="15"/>
  <c r="W1221" i="15"/>
  <c r="V593" i="15"/>
  <c r="V558" i="15"/>
  <c r="V567" i="15"/>
  <c r="V587" i="15"/>
  <c r="V591" i="15"/>
  <c r="V599" i="15"/>
  <c r="V602" i="15"/>
  <c r="V659" i="15"/>
  <c r="V691" i="15"/>
  <c r="V695" i="15"/>
  <c r="V714" i="15"/>
  <c r="V825" i="15"/>
  <c r="V932" i="15"/>
  <c r="V968" i="15"/>
  <c r="V981" i="15"/>
  <c r="V1027" i="15"/>
  <c r="V1033" i="15"/>
  <c r="V1035" i="15"/>
  <c r="V1037" i="15"/>
  <c r="V1041" i="15"/>
  <c r="V1043" i="15"/>
  <c r="V1045" i="15"/>
  <c r="V1059" i="15"/>
  <c r="V1066" i="15"/>
  <c r="V1069" i="15"/>
  <c r="V1087" i="15"/>
  <c r="V1090" i="15"/>
  <c r="V1093" i="15"/>
  <c r="V1179" i="15"/>
  <c r="V1181" i="15"/>
  <c r="V1193" i="15"/>
  <c r="V1256" i="15"/>
  <c r="V1262" i="15"/>
  <c r="V1331" i="15"/>
  <c r="V1340" i="15"/>
  <c r="V1345" i="15"/>
  <c r="V1478" i="15"/>
  <c r="V1580" i="15"/>
  <c r="V1584" i="15"/>
  <c r="V1448" i="15"/>
  <c r="V1367" i="15"/>
  <c r="V669" i="15"/>
  <c r="V1166" i="15"/>
  <c r="V1303" i="15"/>
  <c r="V559" i="15"/>
  <c r="V561" i="15"/>
  <c r="V568" i="15"/>
  <c r="V578" i="15"/>
  <c r="V584" i="15"/>
  <c r="V590" i="15"/>
  <c r="V706" i="15"/>
  <c r="V716" i="15"/>
  <c r="V809" i="15"/>
  <c r="V822" i="15"/>
  <c r="V826" i="15"/>
  <c r="V899" i="15"/>
  <c r="V912" i="15"/>
  <c r="V966" i="15"/>
  <c r="V979" i="15"/>
  <c r="V986" i="15"/>
  <c r="V1014" i="15"/>
  <c r="V1034" i="15"/>
  <c r="V1036" i="15"/>
  <c r="V1038" i="15"/>
  <c r="V1040" i="15"/>
  <c r="V1044" i="15"/>
  <c r="V1046" i="15"/>
  <c r="V1050" i="15"/>
  <c r="V1053" i="15"/>
  <c r="V1057" i="15"/>
  <c r="V1060" i="15"/>
  <c r="V1064" i="15"/>
  <c r="V1067" i="15"/>
  <c r="V1081" i="15"/>
  <c r="V1094" i="15"/>
  <c r="V1114" i="15"/>
  <c r="V1182" i="15"/>
  <c r="V1198" i="15"/>
  <c r="V1222" i="15"/>
  <c r="V1249" i="15"/>
  <c r="V1278" i="15"/>
  <c r="V1342" i="15"/>
  <c r="V1353" i="15"/>
  <c r="V1402" i="15"/>
  <c r="V1422" i="15"/>
  <c r="V1473" i="15"/>
  <c r="V1576" i="15"/>
  <c r="V1578" i="15"/>
  <c r="V1085" i="15"/>
  <c r="V1133" i="15"/>
  <c r="V628" i="15"/>
  <c r="V700" i="15"/>
  <c r="V1088" i="15"/>
  <c r="V1371" i="15"/>
  <c r="V1307" i="15"/>
  <c r="V1240" i="15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1" i="11"/>
  <c r="X1054" i="15" l="1"/>
  <c r="X1256" i="15"/>
  <c r="X822" i="15"/>
  <c r="X956" i="15" l="1"/>
  <c r="X643" i="15"/>
  <c r="X941" i="15"/>
  <c r="X813" i="15" l="1"/>
  <c r="X790" i="15"/>
  <c r="X954" i="15"/>
  <c r="X823" i="15"/>
  <c r="X820" i="15"/>
  <c r="X789" i="15"/>
  <c r="X584" i="15"/>
  <c r="X587" i="15"/>
  <c r="X561" i="15"/>
  <c r="X1155" i="15" l="1"/>
  <c r="X1156" i="15"/>
  <c r="X1213" i="15" l="1"/>
  <c r="X1340" i="15" l="1"/>
  <c r="X1331" i="15"/>
  <c r="X1330" i="15" l="1"/>
  <c r="X1179" i="15" l="1"/>
  <c r="X1584" i="15"/>
  <c r="X1582" i="15"/>
  <c r="X1580" i="15"/>
  <c r="X1578" i="15"/>
  <c r="X1577" i="15"/>
  <c r="X1576" i="15"/>
  <c r="X1573" i="15"/>
  <c r="X1571" i="15"/>
  <c r="X1568" i="15"/>
  <c r="X1567" i="15"/>
  <c r="X1498" i="15"/>
  <c r="X1496" i="15"/>
  <c r="X1494" i="15"/>
  <c r="X1487" i="15"/>
  <c r="X1484" i="15"/>
  <c r="X1478" i="15"/>
  <c r="X1476" i="15"/>
  <c r="X1472" i="15"/>
  <c r="X1470" i="15"/>
  <c r="X1469" i="15"/>
  <c r="X1466" i="15"/>
  <c r="X1464" i="15"/>
  <c r="X1463" i="15"/>
  <c r="X1461" i="15"/>
  <c r="X1459" i="15"/>
  <c r="X1456" i="15"/>
  <c r="X1455" i="15"/>
  <c r="X1454" i="15"/>
  <c r="X1453" i="15"/>
  <c r="X1451" i="15"/>
  <c r="X1446" i="15"/>
  <c r="X1445" i="15"/>
  <c r="X1444" i="15"/>
  <c r="X1441" i="15"/>
  <c r="X1438" i="15"/>
  <c r="X1437" i="15"/>
  <c r="X1435" i="15"/>
  <c r="X1429" i="15"/>
  <c r="X1426" i="15"/>
  <c r="X1424" i="15"/>
  <c r="X1420" i="15"/>
  <c r="X1419" i="15"/>
  <c r="X1418" i="15"/>
  <c r="X1417" i="15"/>
  <c r="X1416" i="15"/>
  <c r="X1414" i="15"/>
  <c r="X1408" i="15"/>
  <c r="X1407" i="15"/>
  <c r="X1405" i="15"/>
  <c r="X1403" i="15"/>
  <c r="X1397" i="15"/>
  <c r="X1391" i="15"/>
  <c r="X1386" i="15"/>
  <c r="X1384" i="15"/>
  <c r="X1382" i="15"/>
  <c r="X1381" i="15"/>
  <c r="X1380" i="15"/>
  <c r="X1379" i="15"/>
  <c r="X1354" i="15"/>
  <c r="X1352" i="15"/>
  <c r="X1351" i="15"/>
  <c r="X1350" i="15"/>
  <c r="X1349" i="15"/>
  <c r="X1345" i="15"/>
  <c r="X1342" i="15"/>
  <c r="X1333" i="15"/>
  <c r="X1329" i="15"/>
  <c r="X1328" i="15"/>
  <c r="X1326" i="15"/>
  <c r="X1325" i="15"/>
  <c r="X1323" i="15"/>
  <c r="X1319" i="15"/>
  <c r="X1315" i="15"/>
  <c r="X1310" i="15"/>
  <c r="X1304" i="15"/>
  <c r="X1302" i="15"/>
  <c r="X1300" i="15"/>
  <c r="X1299" i="15"/>
  <c r="X1298" i="15"/>
  <c r="X1294" i="15"/>
  <c r="X1293" i="15"/>
  <c r="X1292" i="15"/>
  <c r="X1288" i="15"/>
  <c r="X1287" i="15"/>
  <c r="X1284" i="15"/>
  <c r="X1279" i="15"/>
  <c r="X1278" i="15"/>
  <c r="X1277" i="15"/>
  <c r="X1275" i="15"/>
  <c r="X1274" i="15"/>
  <c r="X1269" i="15"/>
  <c r="X1262" i="15"/>
  <c r="X1248" i="15"/>
  <c r="X1243" i="15"/>
  <c r="X1242" i="15"/>
  <c r="X1241" i="15"/>
  <c r="X1240" i="15"/>
  <c r="X1239" i="15"/>
  <c r="X1237" i="15"/>
  <c r="X1236" i="15"/>
  <c r="X1234" i="15"/>
  <c r="X1231" i="15"/>
  <c r="X1230" i="15"/>
  <c r="X1226" i="15"/>
  <c r="X1225" i="15"/>
  <c r="X1223" i="15"/>
  <c r="X1221" i="15"/>
  <c r="X1220" i="15"/>
  <c r="X1219" i="15"/>
  <c r="X1217" i="15"/>
  <c r="X1216" i="15"/>
  <c r="X1214" i="15"/>
  <c r="X1212" i="15"/>
  <c r="X1210" i="15"/>
  <c r="X1208" i="15"/>
  <c r="X1207" i="15"/>
  <c r="X1206" i="15"/>
  <c r="X1205" i="15"/>
  <c r="X1204" i="15"/>
  <c r="X1203" i="15"/>
  <c r="X1194" i="15"/>
  <c r="X1182" i="15"/>
  <c r="X1180" i="15"/>
  <c r="X1178" i="15"/>
  <c r="X1177" i="15"/>
  <c r="X1176" i="15"/>
  <c r="X1175" i="15"/>
  <c r="X1174" i="15"/>
  <c r="X1171" i="15"/>
  <c r="X1170" i="15"/>
  <c r="X1169" i="15"/>
  <c r="X1167" i="15"/>
  <c r="X1163" i="15"/>
  <c r="X1161" i="15"/>
  <c r="X1160" i="15"/>
  <c r="X1159" i="15"/>
  <c r="X1157" i="15"/>
  <c r="X1151" i="15"/>
  <c r="X1150" i="15"/>
  <c r="X1149" i="15"/>
  <c r="X1148" i="15"/>
  <c r="X1147" i="15"/>
  <c r="X1146" i="15"/>
  <c r="X1145" i="15"/>
  <c r="X1144" i="15"/>
  <c r="X1143" i="15"/>
  <c r="X1141" i="15"/>
  <c r="X1140" i="15"/>
  <c r="X1139" i="15"/>
  <c r="X1138" i="15"/>
  <c r="X1137" i="15"/>
  <c r="X1133" i="15"/>
  <c r="X1130" i="15"/>
  <c r="X1129" i="15"/>
  <c r="X1128" i="15"/>
  <c r="X1123" i="15"/>
  <c r="X1118" i="15"/>
  <c r="X1117" i="15"/>
  <c r="X1114" i="15"/>
  <c r="X1113" i="15"/>
  <c r="X1112" i="15"/>
  <c r="X1111" i="15"/>
  <c r="X1110" i="15"/>
  <c r="X1106" i="15"/>
  <c r="X1105" i="15"/>
  <c r="X1104" i="15"/>
  <c r="X1102" i="15"/>
  <c r="X1101" i="15"/>
  <c r="X1099" i="15"/>
  <c r="X1097" i="15"/>
  <c r="X1095" i="15"/>
  <c r="X1092" i="15"/>
  <c r="X1091" i="15"/>
  <c r="X1090" i="15"/>
  <c r="X1082" i="15"/>
  <c r="X1081" i="15"/>
  <c r="X1077" i="15"/>
  <c r="X1075" i="15"/>
  <c r="X1071" i="15"/>
  <c r="X1070" i="15"/>
  <c r="X1065" i="15"/>
  <c r="X1063" i="15"/>
  <c r="X1062" i="15"/>
  <c r="X1051" i="15"/>
  <c r="X1049" i="15"/>
  <c r="X1042" i="15"/>
  <c r="X1038" i="15"/>
  <c r="X1034" i="15"/>
  <c r="X1032" i="15"/>
  <c r="X1027" i="15"/>
  <c r="X1023" i="15"/>
  <c r="X1016" i="15"/>
  <c r="X1006" i="15"/>
  <c r="X1004" i="15"/>
  <c r="X1002" i="15"/>
  <c r="X998" i="15"/>
  <c r="X988" i="15"/>
  <c r="X986" i="15"/>
  <c r="X985" i="15"/>
  <c r="X984" i="15"/>
  <c r="X981" i="15"/>
  <c r="X979" i="15"/>
  <c r="X968" i="15"/>
  <c r="X966" i="15"/>
  <c r="X964" i="15"/>
  <c r="X962" i="15"/>
  <c r="X959" i="15"/>
  <c r="X951" i="15"/>
  <c r="X950" i="15"/>
  <c r="X949" i="15"/>
  <c r="X948" i="15"/>
  <c r="X947" i="15"/>
  <c r="X944" i="15"/>
  <c r="X936" i="15"/>
  <c r="X935" i="15"/>
  <c r="X932" i="15"/>
  <c r="X928" i="15"/>
  <c r="X926" i="15"/>
  <c r="X921" i="15"/>
  <c r="X918" i="15"/>
  <c r="X915" i="15"/>
  <c r="X914" i="15"/>
  <c r="X912" i="15"/>
  <c r="X911" i="15"/>
  <c r="X910" i="15"/>
  <c r="X909" i="15"/>
  <c r="X907" i="15"/>
  <c r="X906" i="15"/>
  <c r="X903" i="15"/>
  <c r="X899" i="15"/>
  <c r="X895" i="15"/>
  <c r="X894" i="15"/>
  <c r="X891" i="15"/>
  <c r="X890" i="15"/>
  <c r="X886" i="15"/>
  <c r="X882" i="15"/>
  <c r="X880" i="15"/>
  <c r="X879" i="15"/>
  <c r="X876" i="15"/>
  <c r="X856" i="15"/>
  <c r="X855" i="15"/>
  <c r="X854" i="15"/>
  <c r="X849" i="15"/>
  <c r="X847" i="15"/>
  <c r="X845" i="15"/>
  <c r="X841" i="15"/>
  <c r="X826" i="15"/>
  <c r="X825" i="15"/>
  <c r="X817" i="15"/>
  <c r="X809" i="15"/>
  <c r="X807" i="15"/>
  <c r="X806" i="15"/>
  <c r="X803" i="15"/>
  <c r="X801" i="15"/>
  <c r="X799" i="15"/>
  <c r="X798" i="15"/>
  <c r="X797" i="15"/>
  <c r="X796" i="15"/>
  <c r="X795" i="15"/>
  <c r="X794" i="15"/>
  <c r="X787" i="15"/>
  <c r="X786" i="15"/>
  <c r="X785" i="15"/>
  <c r="X784" i="15"/>
  <c r="X783" i="15"/>
  <c r="X782" i="15"/>
  <c r="X781" i="15"/>
  <c r="X780" i="15"/>
  <c r="X779" i="15"/>
  <c r="X777" i="15"/>
  <c r="X773" i="15"/>
  <c r="X771" i="15"/>
  <c r="X770" i="15"/>
  <c r="X769" i="15"/>
  <c r="X768" i="15"/>
  <c r="X767" i="15"/>
  <c r="X765" i="15"/>
  <c r="X764" i="15"/>
  <c r="X763" i="15"/>
  <c r="X762" i="15"/>
  <c r="X761" i="15"/>
  <c r="X760" i="15"/>
  <c r="X759" i="15"/>
  <c r="X756" i="15"/>
  <c r="X755" i="15"/>
  <c r="X753" i="15"/>
  <c r="X752" i="15"/>
  <c r="X751" i="15"/>
  <c r="X750" i="15"/>
  <c r="X749" i="15"/>
  <c r="X748" i="15"/>
  <c r="X747" i="15"/>
  <c r="X746" i="15"/>
  <c r="X745" i="15"/>
  <c r="X744" i="15"/>
  <c r="X743" i="15"/>
  <c r="X742" i="15"/>
  <c r="X741" i="15"/>
  <c r="X740" i="15"/>
  <c r="X739" i="15"/>
  <c r="X738" i="15"/>
  <c r="X737" i="15"/>
  <c r="X736" i="15"/>
  <c r="X735" i="15"/>
  <c r="X734" i="15"/>
  <c r="X733" i="15"/>
  <c r="X732" i="15"/>
  <c r="X731" i="15"/>
  <c r="X730" i="15"/>
  <c r="X729" i="15"/>
  <c r="X727" i="15"/>
  <c r="X724" i="15"/>
  <c r="X720" i="15"/>
  <c r="X719" i="15"/>
  <c r="X716" i="15"/>
  <c r="X714" i="15"/>
  <c r="X713" i="15"/>
  <c r="X712" i="15"/>
  <c r="X711" i="15"/>
  <c r="X708" i="15"/>
  <c r="X707" i="15"/>
  <c r="X706" i="15"/>
  <c r="X704" i="15"/>
  <c r="X703" i="15"/>
  <c r="X702" i="15"/>
  <c r="X700" i="15"/>
  <c r="X699" i="15"/>
  <c r="X698" i="15"/>
  <c r="X697" i="15"/>
  <c r="X696" i="15"/>
  <c r="X695" i="15"/>
  <c r="X693" i="15"/>
  <c r="X692" i="15"/>
  <c r="X691" i="15"/>
  <c r="X690" i="15"/>
  <c r="X689" i="15"/>
  <c r="X688" i="15"/>
  <c r="X687" i="15"/>
  <c r="X686" i="15"/>
  <c r="X684" i="15"/>
  <c r="X682" i="15"/>
  <c r="X681" i="15"/>
  <c r="X680" i="15"/>
  <c r="X678" i="15"/>
  <c r="X677" i="15"/>
  <c r="X675" i="15"/>
  <c r="X671" i="15"/>
  <c r="X668" i="15"/>
  <c r="X665" i="15"/>
  <c r="X659" i="15"/>
  <c r="X657" i="15"/>
  <c r="X656" i="15"/>
  <c r="X655" i="15"/>
  <c r="X653" i="15"/>
  <c r="X652" i="15"/>
  <c r="X648" i="15"/>
  <c r="X647" i="15"/>
  <c r="X644" i="15"/>
  <c r="X628" i="15"/>
  <c r="X625" i="15"/>
  <c r="X619" i="15"/>
  <c r="X618" i="15"/>
  <c r="X617" i="15"/>
  <c r="X616" i="15"/>
  <c r="X615" i="15"/>
  <c r="X614" i="15"/>
  <c r="X611" i="15"/>
  <c r="X609" i="15"/>
  <c r="X608" i="15"/>
  <c r="X606" i="15"/>
  <c r="X605" i="15"/>
  <c r="X602" i="15"/>
  <c r="X599" i="15"/>
  <c r="X598" i="15"/>
  <c r="X597" i="15"/>
  <c r="X596" i="15"/>
  <c r="X594" i="15"/>
  <c r="X591" i="15"/>
  <c r="X590" i="15"/>
  <c r="X589" i="15"/>
  <c r="X582" i="15"/>
  <c r="X579" i="15"/>
  <c r="X578" i="15"/>
  <c r="X577" i="15"/>
  <c r="X572" i="15"/>
  <c r="X568" i="15"/>
  <c r="X567" i="15"/>
  <c r="X563" i="15"/>
  <c r="X560" i="15"/>
  <c r="X559" i="15"/>
  <c r="X558" i="15"/>
  <c r="X552" i="15"/>
  <c r="X549" i="15"/>
  <c r="X547" i="15"/>
  <c r="X544" i="15"/>
  <c r="X543" i="15"/>
  <c r="X542" i="15"/>
  <c r="X541" i="15"/>
  <c r="X540" i="15"/>
  <c r="X539" i="15"/>
  <c r="X538" i="15"/>
  <c r="X537" i="15"/>
  <c r="X527" i="15"/>
  <c r="X524" i="15"/>
  <c r="X521" i="15"/>
  <c r="X520" i="15"/>
  <c r="X516" i="15"/>
  <c r="X513" i="15"/>
  <c r="X507" i="15"/>
  <c r="X497" i="15"/>
  <c r="X493" i="15"/>
  <c r="X492" i="15"/>
  <c r="X489" i="15"/>
  <c r="X481" i="15"/>
  <c r="X480" i="15"/>
  <c r="X479" i="15"/>
  <c r="X478" i="15"/>
  <c r="X477" i="15"/>
  <c r="X472" i="15"/>
  <c r="X468" i="15"/>
  <c r="X466" i="15"/>
  <c r="X464" i="15"/>
  <c r="X462" i="15"/>
  <c r="X454" i="15"/>
  <c r="X453" i="15"/>
  <c r="X447" i="15"/>
  <c r="X439" i="15"/>
  <c r="X433" i="15"/>
  <c r="X432" i="15"/>
  <c r="X431" i="15"/>
  <c r="X429" i="15"/>
  <c r="X427" i="15"/>
  <c r="X426" i="15"/>
  <c r="X425" i="15"/>
  <c r="X417" i="15"/>
  <c r="X416" i="15"/>
  <c r="X415" i="15"/>
  <c r="X411" i="15"/>
  <c r="X410" i="15"/>
  <c r="X409" i="15"/>
  <c r="X407" i="15"/>
  <c r="X401" i="15"/>
  <c r="X398" i="15"/>
  <c r="X396" i="15"/>
  <c r="X394" i="15"/>
  <c r="X391" i="15"/>
  <c r="X390" i="15"/>
  <c r="X382" i="15"/>
  <c r="X379" i="15"/>
  <c r="X378" i="15"/>
  <c r="X377" i="15"/>
  <c r="X373" i="15"/>
  <c r="X363" i="15"/>
  <c r="X359" i="15"/>
  <c r="X355" i="15"/>
  <c r="X354" i="15"/>
  <c r="X349" i="15"/>
  <c r="X348" i="15"/>
  <c r="X344" i="15"/>
  <c r="X343" i="15"/>
  <c r="X341" i="15"/>
  <c r="X340" i="15"/>
  <c r="X334" i="15"/>
  <c r="X333" i="15"/>
  <c r="X332" i="15"/>
  <c r="X331" i="15"/>
  <c r="X329" i="15"/>
  <c r="X327" i="15"/>
  <c r="X322" i="15"/>
  <c r="X319" i="15"/>
  <c r="X317" i="15"/>
  <c r="X316" i="15"/>
  <c r="X315" i="15"/>
  <c r="X310" i="15"/>
  <c r="X306" i="15"/>
  <c r="X304" i="15"/>
  <c r="X303" i="15"/>
  <c r="X300" i="15"/>
  <c r="X299" i="15"/>
  <c r="X287" i="15"/>
  <c r="X271" i="15"/>
  <c r="X270" i="15"/>
  <c r="X262" i="15"/>
  <c r="X253" i="15"/>
  <c r="X249" i="15"/>
  <c r="X248" i="15"/>
  <c r="X247" i="15"/>
  <c r="X246" i="15"/>
  <c r="X244" i="15"/>
  <c r="X243" i="15"/>
  <c r="X242" i="15"/>
  <c r="X241" i="15"/>
  <c r="X238" i="15"/>
  <c r="X237" i="15"/>
  <c r="X236" i="15"/>
  <c r="X235" i="15"/>
  <c r="X234" i="15"/>
  <c r="X233" i="15"/>
  <c r="X232" i="15"/>
  <c r="X231" i="15"/>
  <c r="X230" i="15"/>
  <c r="X229" i="15"/>
  <c r="X228" i="15"/>
  <c r="X227" i="15"/>
  <c r="X226" i="15"/>
  <c r="X225" i="15"/>
  <c r="X224" i="15"/>
  <c r="X223" i="15"/>
  <c r="X222" i="15"/>
  <c r="X221" i="15"/>
  <c r="X218" i="15"/>
  <c r="X214" i="15"/>
  <c r="X212" i="15"/>
  <c r="X211" i="15"/>
  <c r="X209" i="15"/>
  <c r="X208" i="15"/>
  <c r="X207" i="15"/>
  <c r="X206" i="15"/>
  <c r="X205" i="15"/>
  <c r="X203" i="15"/>
  <c r="X201" i="15"/>
  <c r="X200" i="15"/>
  <c r="X199" i="15"/>
  <c r="X198" i="15"/>
  <c r="X197" i="15"/>
  <c r="X196" i="15"/>
  <c r="X195" i="15"/>
  <c r="X194" i="15"/>
  <c r="X185" i="15"/>
  <c r="X184" i="15"/>
  <c r="X183" i="15"/>
  <c r="X182" i="15"/>
  <c r="X181" i="15"/>
  <c r="X179" i="15"/>
  <c r="X178" i="15"/>
  <c r="X177" i="15"/>
  <c r="X175" i="15"/>
  <c r="X173" i="15"/>
  <c r="X169" i="15"/>
  <c r="X164" i="15"/>
  <c r="X162" i="15"/>
  <c r="X158" i="15"/>
  <c r="X155" i="15"/>
  <c r="X154" i="15"/>
  <c r="X153" i="15"/>
  <c r="X152" i="15"/>
  <c r="X151" i="15"/>
  <c r="X150" i="15"/>
  <c r="X149" i="15"/>
  <c r="X148" i="15"/>
  <c r="X147" i="15"/>
  <c r="X146" i="15"/>
  <c r="X145" i="15"/>
  <c r="X144" i="15"/>
  <c r="X143" i="15"/>
  <c r="X142" i="15"/>
  <c r="X141" i="15"/>
  <c r="X140" i="15"/>
  <c r="X139" i="15"/>
  <c r="X138" i="15"/>
  <c r="X137" i="15"/>
  <c r="X136" i="15"/>
  <c r="X135" i="15"/>
  <c r="X134" i="15"/>
  <c r="X133" i="15"/>
  <c r="X132" i="15"/>
  <c r="X131" i="15"/>
  <c r="X130" i="15"/>
  <c r="X129" i="15"/>
  <c r="X128" i="15"/>
  <c r="X127" i="15"/>
  <c r="X125" i="15"/>
  <c r="X124" i="15"/>
  <c r="X123" i="15"/>
  <c r="X122" i="15"/>
  <c r="X121" i="15"/>
  <c r="X120" i="15"/>
  <c r="X119" i="15"/>
  <c r="X118" i="15"/>
  <c r="X117" i="15"/>
  <c r="X116" i="15"/>
  <c r="X115" i="15"/>
  <c r="X114" i="15"/>
  <c r="X113" i="15"/>
  <c r="X112" i="15"/>
  <c r="X111" i="15"/>
  <c r="X110" i="15"/>
  <c r="X109" i="15"/>
  <c r="X108" i="15"/>
  <c r="X107" i="15"/>
  <c r="X106" i="15"/>
  <c r="X105" i="15"/>
  <c r="X104" i="15"/>
  <c r="X103" i="15"/>
  <c r="X102" i="15"/>
  <c r="X101" i="15"/>
  <c r="X100" i="15"/>
  <c r="X99" i="15"/>
  <c r="X98" i="15"/>
  <c r="X97" i="15"/>
  <c r="X96" i="15"/>
  <c r="X95" i="15"/>
  <c r="X94" i="15"/>
  <c r="X93" i="15"/>
  <c r="X92" i="15"/>
  <c r="X91" i="15"/>
  <c r="X90" i="15"/>
  <c r="X89" i="15"/>
  <c r="X88" i="15"/>
  <c r="X87" i="15"/>
  <c r="X86" i="15"/>
  <c r="X85" i="15"/>
  <c r="X84" i="15"/>
  <c r="X83" i="15"/>
  <c r="X82" i="15"/>
  <c r="AH81" i="15"/>
  <c r="X81" i="15"/>
  <c r="AH80" i="15"/>
  <c r="X80" i="15"/>
  <c r="AH79" i="15"/>
  <c r="X79" i="15"/>
  <c r="AH78" i="15"/>
  <c r="X78" i="15"/>
  <c r="X77" i="15"/>
  <c r="AH76" i="15"/>
  <c r="X76" i="15"/>
  <c r="X75" i="15"/>
  <c r="AH74" i="15"/>
  <c r="X74" i="15"/>
  <c r="AH73" i="15"/>
  <c r="X73" i="15"/>
  <c r="AH72" i="15"/>
  <c r="X72" i="15"/>
  <c r="X71" i="15"/>
  <c r="AH70" i="15"/>
  <c r="X70" i="15"/>
  <c r="AH69" i="15"/>
  <c r="X69" i="15"/>
  <c r="X68" i="15"/>
  <c r="X67" i="15"/>
  <c r="X66" i="15"/>
  <c r="AH65" i="15"/>
  <c r="X65" i="15"/>
  <c r="AH64" i="15"/>
  <c r="X64" i="15"/>
  <c r="X63" i="15"/>
  <c r="AH62" i="15"/>
  <c r="X62" i="15"/>
  <c r="AH61" i="15"/>
  <c r="X61" i="15"/>
  <c r="AH60" i="15"/>
  <c r="X60" i="15"/>
  <c r="AH59" i="15"/>
  <c r="X59" i="15"/>
  <c r="AH58" i="15"/>
  <c r="X58" i="15"/>
  <c r="AH57" i="15"/>
  <c r="X57" i="15"/>
  <c r="AH56" i="15"/>
  <c r="X56" i="15"/>
  <c r="AH55" i="15"/>
  <c r="X55" i="15"/>
  <c r="AH54" i="15"/>
  <c r="X54" i="15"/>
  <c r="AH53" i="15"/>
  <c r="X53" i="15"/>
  <c r="AH52" i="15"/>
  <c r="X52" i="15"/>
  <c r="AH51" i="15"/>
  <c r="X51" i="15"/>
  <c r="X50" i="15"/>
  <c r="X49" i="15"/>
  <c r="AH48" i="15"/>
  <c r="X48" i="15"/>
  <c r="AH47" i="15"/>
  <c r="X47" i="15"/>
  <c r="X46" i="15"/>
  <c r="X45" i="15"/>
  <c r="X44" i="15"/>
  <c r="X43" i="15"/>
  <c r="AH42" i="15"/>
  <c r="X42" i="15"/>
  <c r="X41" i="15"/>
  <c r="X40" i="15"/>
  <c r="AH39" i="15"/>
  <c r="X39" i="15"/>
  <c r="AH38" i="15"/>
  <c r="X38" i="15"/>
  <c r="AH37" i="15"/>
  <c r="X37" i="15"/>
  <c r="AH36" i="15"/>
  <c r="X36" i="15"/>
  <c r="X35" i="15"/>
  <c r="AH34" i="15"/>
  <c r="X34" i="15"/>
  <c r="AH33" i="15"/>
  <c r="X33" i="15"/>
  <c r="X32" i="15"/>
  <c r="AH31" i="15"/>
  <c r="X31" i="15"/>
  <c r="X30" i="15"/>
  <c r="AH29" i="15"/>
  <c r="X29" i="15"/>
  <c r="AH28" i="15"/>
  <c r="X28" i="15"/>
  <c r="AH27" i="15"/>
  <c r="X27" i="15"/>
  <c r="X26" i="15"/>
  <c r="AH25" i="15"/>
  <c r="X25" i="15"/>
  <c r="X24" i="15"/>
  <c r="X23" i="15"/>
  <c r="AH22" i="15"/>
  <c r="X22" i="15" l="1"/>
  <c r="X1024" i="15"/>
  <c r="X1321" i="15"/>
  <c r="X1358" i="15"/>
  <c r="X1413" i="15"/>
  <c r="X565" i="15"/>
  <c r="X581" i="15"/>
  <c r="X934" i="15"/>
  <c r="X938" i="15"/>
  <c r="X942" i="15"/>
  <c r="X1000" i="15"/>
  <c r="X1046" i="15"/>
  <c r="X1050" i="15"/>
  <c r="X1055" i="15"/>
  <c r="X1059" i="15"/>
  <c r="X1067" i="15"/>
  <c r="X1184" i="15"/>
  <c r="X1266" i="15"/>
  <c r="X1334" i="15"/>
  <c r="X1431" i="15"/>
  <c r="X1569" i="15"/>
  <c r="X1473" i="15"/>
  <c r="X555" i="15"/>
  <c r="X612" i="15"/>
  <c r="X624" i="15"/>
  <c r="X669" i="15"/>
  <c r="X867" i="15"/>
  <c r="X1079" i="15"/>
  <c r="X1083" i="15"/>
  <c r="X1087" i="15"/>
  <c r="X1103" i="15"/>
  <c r="X1107" i="15"/>
  <c r="X1127" i="15"/>
  <c r="X1142" i="15"/>
  <c r="X1154" i="15"/>
  <c r="X1201" i="15"/>
  <c r="X1228" i="15"/>
  <c r="X1232" i="15"/>
  <c r="X1297" i="15"/>
  <c r="X1337" i="15"/>
  <c r="X1411" i="15"/>
  <c r="X1423" i="15"/>
  <c r="X1442" i="15"/>
  <c r="X1449" i="15"/>
  <c r="X1482" i="15"/>
  <c r="X1017" i="15"/>
  <c r="X1018" i="15"/>
  <c r="X1025" i="15"/>
  <c r="X1164" i="15"/>
  <c r="X1168" i="15"/>
  <c r="X1172" i="15"/>
  <c r="X1189" i="15"/>
  <c r="X1193" i="15"/>
  <c r="X1254" i="15"/>
  <c r="X1270" i="15"/>
  <c r="X1311" i="15"/>
  <c r="X1314" i="15"/>
  <c r="X1388" i="15"/>
  <c r="X1399" i="15"/>
  <c r="X1402" i="15"/>
  <c r="X1467" i="15"/>
  <c r="X869" i="15"/>
  <c r="X1261" i="15"/>
  <c r="X1035" i="15"/>
  <c r="X1039" i="15"/>
  <c r="X1043" i="15"/>
  <c r="X1056" i="15"/>
  <c r="X1060" i="15"/>
  <c r="X1064" i="15"/>
  <c r="X1181" i="15"/>
  <c r="X1218" i="15"/>
  <c r="X1222" i="15"/>
  <c r="X1317" i="15"/>
  <c r="X1432" i="15"/>
  <c r="X1439" i="15"/>
  <c r="X1192" i="15"/>
  <c r="X593" i="15"/>
  <c r="X650" i="15"/>
  <c r="X654" i="15"/>
  <c r="X1072" i="15"/>
  <c r="X1076" i="15"/>
  <c r="X1080" i="15"/>
  <c r="X1084" i="15"/>
  <c r="X1088" i="15"/>
  <c r="X1108" i="15"/>
  <c r="X1120" i="15"/>
  <c r="X1198" i="15"/>
  <c r="X1209" i="15"/>
  <c r="X1229" i="15"/>
  <c r="X1233" i="15"/>
  <c r="X1305" i="15"/>
  <c r="X1338" i="15"/>
  <c r="X1343" i="15"/>
  <c r="X1450" i="15"/>
  <c r="X1483" i="15"/>
  <c r="X887" i="15"/>
  <c r="X1019" i="15"/>
  <c r="X1165" i="15"/>
  <c r="X1173" i="15"/>
  <c r="X1186" i="15"/>
  <c r="X1190" i="15"/>
  <c r="X1255" i="15"/>
  <c r="X1263" i="15"/>
  <c r="X1356" i="15"/>
  <c r="X1389" i="15"/>
  <c r="X1427" i="15"/>
  <c r="X1468" i="15"/>
  <c r="X1486" i="15"/>
  <c r="X1489" i="15"/>
  <c r="X1196" i="15"/>
  <c r="X575" i="15"/>
  <c r="X857" i="15"/>
  <c r="X916" i="15"/>
  <c r="X1036" i="15"/>
  <c r="X1040" i="15"/>
  <c r="X1044" i="15"/>
  <c r="X1048" i="15"/>
  <c r="X1052" i="15"/>
  <c r="X1057" i="15"/>
  <c r="X1061" i="15"/>
  <c r="X1215" i="15"/>
  <c r="X1433" i="15"/>
  <c r="X1436" i="15"/>
  <c r="X1014" i="15"/>
  <c r="X651" i="15"/>
  <c r="X667" i="15"/>
  <c r="X987" i="15"/>
  <c r="X1069" i="15"/>
  <c r="X1085" i="15"/>
  <c r="X1089" i="15"/>
  <c r="X1093" i="15"/>
  <c r="X1109" i="15"/>
  <c r="X1121" i="15"/>
  <c r="X1152" i="15"/>
  <c r="X1199" i="15"/>
  <c r="X1245" i="15"/>
  <c r="X1249" i="15"/>
  <c r="X1306" i="15"/>
  <c r="X1395" i="15"/>
  <c r="X1480" i="15"/>
  <c r="X776" i="15"/>
  <c r="X1020" i="15"/>
  <c r="X1162" i="15"/>
  <c r="X1166" i="15"/>
  <c r="X1187" i="15"/>
  <c r="X1191" i="15"/>
  <c r="X1353" i="15"/>
  <c r="X1390" i="15"/>
  <c r="X1404" i="15"/>
  <c r="X1033" i="15"/>
  <c r="X1037" i="15"/>
  <c r="X1041" i="15"/>
  <c r="X1045" i="15"/>
  <c r="X1053" i="15"/>
  <c r="X1058" i="15"/>
  <c r="X1066" i="15"/>
  <c r="X1183" i="15"/>
  <c r="X1224" i="15"/>
  <c r="X1393" i="15"/>
  <c r="X1188" i="15"/>
  <c r="X603" i="15"/>
  <c r="X664" i="15"/>
  <c r="X1078" i="15"/>
  <c r="X1094" i="15"/>
  <c r="X1098" i="15"/>
  <c r="X1122" i="15"/>
  <c r="X1153" i="15"/>
  <c r="X1200" i="15"/>
  <c r="X1211" i="15"/>
  <c r="X1238" i="15"/>
  <c r="X1296" i="15"/>
  <c r="X1303" i="15"/>
  <c r="X1307" i="15"/>
  <c r="X1336" i="15"/>
  <c r="X1422" i="15"/>
  <c r="X1448" i="15"/>
  <c r="X1481" i="15"/>
  <c r="X710" i="15"/>
  <c r="X679" i="15"/>
  <c r="X1443" i="15"/>
  <c r="X176" i="15"/>
  <c r="X833" i="15"/>
  <c r="X726" i="15"/>
  <c r="X1068" i="15"/>
  <c r="X1251" i="15"/>
  <c r="X172" i="15"/>
  <c r="X186" i="15"/>
  <c r="X187" i="15"/>
  <c r="X188" i="15"/>
  <c r="X189" i="15"/>
  <c r="X215" i="15"/>
  <c r="X217" i="15"/>
  <c r="X220" i="15"/>
  <c r="X274" i="15"/>
  <c r="X288" i="15"/>
  <c r="X302" i="15"/>
  <c r="X160" i="15"/>
  <c r="X250" i="15"/>
  <c r="X251" i="15"/>
  <c r="X252" i="15"/>
  <c r="X255" i="15"/>
  <c r="X257" i="15"/>
  <c r="X259" i="15"/>
  <c r="X261" i="15"/>
  <c r="X297" i="15"/>
  <c r="X305" i="15"/>
  <c r="X313" i="15"/>
  <c r="X320" i="15"/>
  <c r="X352" i="15"/>
  <c r="X364" i="15"/>
  <c r="X366" i="15"/>
  <c r="X368" i="15"/>
  <c r="X370" i="15"/>
  <c r="X372" i="15"/>
  <c r="X434" i="15"/>
  <c r="X490" i="15"/>
  <c r="X531" i="15"/>
  <c r="X532" i="15"/>
  <c r="X1250" i="15"/>
  <c r="X170" i="15"/>
  <c r="X180" i="15"/>
  <c r="X190" i="15"/>
  <c r="X191" i="15"/>
  <c r="X192" i="15"/>
  <c r="X193" i="15"/>
  <c r="X204" i="15"/>
  <c r="X216" i="15"/>
  <c r="X277" i="15"/>
  <c r="X324" i="15"/>
  <c r="X346" i="15"/>
  <c r="X374" i="15"/>
  <c r="X376" i="15"/>
  <c r="X442" i="15"/>
  <c r="X443" i="15"/>
  <c r="X486" i="15"/>
  <c r="X488" i="15"/>
  <c r="X508" i="15"/>
  <c r="X526" i="15"/>
  <c r="X279" i="15"/>
  <c r="X505" i="15"/>
  <c r="X365" i="15"/>
  <c r="X491" i="15"/>
  <c r="X161" i="15"/>
  <c r="X254" i="15"/>
  <c r="X258" i="15"/>
  <c r="X506" i="15"/>
  <c r="X523" i="15"/>
  <c r="X369" i="15"/>
  <c r="X219" i="15"/>
  <c r="X314" i="15"/>
  <c r="X345" i="15"/>
  <c r="X367" i="15"/>
  <c r="X371" i="15"/>
  <c r="X536" i="15"/>
  <c r="X351" i="15"/>
  <c r="X159" i="15"/>
  <c r="X171" i="15"/>
  <c r="X256" i="15"/>
  <c r="X260" i="15"/>
  <c r="X289" i="15"/>
  <c r="X323" i="15"/>
  <c r="X504" i="15"/>
  <c r="X263" i="15"/>
  <c r="X264" i="15"/>
  <c r="X265" i="15"/>
  <c r="X266" i="15"/>
  <c r="X267" i="15"/>
  <c r="X268" i="15"/>
  <c r="X269" i="15"/>
  <c r="X298" i="15"/>
  <c r="X163" i="15"/>
  <c r="X165" i="15"/>
  <c r="X166" i="15"/>
  <c r="X167" i="15"/>
  <c r="X168" i="15"/>
  <c r="X174" i="15"/>
  <c r="X210" i="15"/>
  <c r="X213" i="15"/>
  <c r="X296" i="15"/>
  <c r="X157" i="15"/>
  <c r="X273" i="15"/>
  <c r="X281" i="15"/>
  <c r="X283" i="15"/>
  <c r="X311" i="15"/>
  <c r="X330" i="15"/>
  <c r="X335" i="15"/>
  <c r="X339" i="15"/>
  <c r="X389" i="15"/>
  <c r="X400" i="15"/>
  <c r="X419" i="15"/>
  <c r="X430" i="15"/>
  <c r="X450" i="15"/>
  <c r="X475" i="15"/>
  <c r="X482" i="15"/>
  <c r="X502" i="15"/>
  <c r="X546" i="15"/>
  <c r="X294" i="15"/>
  <c r="X328" i="15"/>
  <c r="X336" i="15"/>
  <c r="X403" i="15"/>
  <c r="X420" i="15"/>
  <c r="X451" i="15"/>
  <c r="X469" i="15"/>
  <c r="X476" i="15"/>
  <c r="X483" i="15"/>
  <c r="X499" i="15"/>
  <c r="X276" i="15"/>
  <c r="X280" i="15"/>
  <c r="X282" i="15"/>
  <c r="X284" i="15"/>
  <c r="X312" i="15"/>
  <c r="X318" i="15"/>
  <c r="X326" i="15"/>
  <c r="X337" i="15"/>
  <c r="X405" i="15"/>
  <c r="X421" i="15"/>
  <c r="X445" i="15"/>
  <c r="X448" i="15"/>
  <c r="X452" i="15"/>
  <c r="X470" i="15"/>
  <c r="X484" i="15"/>
  <c r="X500" i="15"/>
  <c r="X548" i="15"/>
  <c r="X275" i="15"/>
  <c r="X286" i="15"/>
  <c r="X293" i="15"/>
  <c r="X321" i="15"/>
  <c r="X338" i="15"/>
  <c r="X375" i="15"/>
  <c r="X388" i="15"/>
  <c r="X399" i="15"/>
  <c r="X406" i="15"/>
  <c r="X408" i="15"/>
  <c r="X438" i="15"/>
  <c r="X440" i="15"/>
  <c r="X446" i="15"/>
  <c r="X449" i="15"/>
  <c r="X471" i="15"/>
  <c r="X474" i="15"/>
  <c r="X487" i="15"/>
  <c r="X501" i="15"/>
  <c r="X515" i="15"/>
  <c r="X525" i="15"/>
  <c r="X436" i="15"/>
  <c r="X437" i="15"/>
  <c r="X1252" i="15" l="1"/>
  <c r="X571" i="15"/>
  <c r="X993" i="15"/>
  <c r="X1586" i="15"/>
  <c r="X1247" i="15"/>
  <c r="X992" i="15"/>
  <c r="X830" i="15"/>
  <c r="X634" i="15"/>
  <c r="X758" i="15"/>
  <c r="X562" i="15"/>
  <c r="X816" i="15"/>
  <c r="X564" i="15"/>
  <c r="X1559" i="15"/>
  <c r="X1505" i="15"/>
  <c r="X1047" i="15"/>
  <c r="X884" i="15"/>
  <c r="X583" i="15"/>
  <c r="X721" i="15"/>
  <c r="X715" i="15"/>
  <c r="X883" i="15"/>
  <c r="X1588" i="15"/>
  <c r="X1267" i="15"/>
  <c r="X640" i="15"/>
  <c r="X1589" i="15"/>
  <c r="X1246" i="15"/>
  <c r="X792" i="15"/>
  <c r="X1474" i="15"/>
  <c r="X931" i="15"/>
  <c r="X990" i="15"/>
  <c r="X766" i="15"/>
  <c r="X626" i="15"/>
  <c r="X718" i="15"/>
  <c r="X814" i="15"/>
  <c r="X1555" i="15"/>
  <c r="X1548" i="15"/>
  <c r="X1126" i="15"/>
  <c r="X860" i="15"/>
  <c r="X863" i="15"/>
  <c r="X683" i="15"/>
  <c r="X1562" i="15"/>
  <c r="X636" i="15"/>
  <c r="X1514" i="15"/>
  <c r="X791" i="15"/>
  <c r="X920" i="15"/>
  <c r="X975" i="15"/>
  <c r="X725" i="15"/>
  <c r="X585" i="15"/>
  <c r="X811" i="15"/>
  <c r="X1516" i="15"/>
  <c r="X1547" i="15"/>
  <c r="X980" i="15"/>
  <c r="X676" i="15"/>
  <c r="X819" i="15"/>
  <c r="X839" i="15"/>
  <c r="X670" i="15"/>
  <c r="X1561" i="15"/>
  <c r="X1244" i="15"/>
  <c r="X632" i="15"/>
  <c r="X1512" i="15"/>
  <c r="X774" i="15"/>
  <c r="X1289" i="15"/>
  <c r="X722" i="15"/>
  <c r="X802" i="15"/>
  <c r="X885" i="15"/>
  <c r="X1540" i="15"/>
  <c r="X1544" i="15"/>
  <c r="X1282" i="15"/>
  <c r="X569" i="15"/>
  <c r="X1131" i="15"/>
  <c r="X812" i="15"/>
  <c r="X649" i="15"/>
  <c r="X1560" i="15"/>
  <c r="X1195" i="15"/>
  <c r="X627" i="15"/>
  <c r="X1511" i="15"/>
  <c r="X754" i="15"/>
  <c r="X638" i="15"/>
  <c r="X574" i="15"/>
  <c r="X1116" i="15"/>
  <c r="X1554" i="15"/>
  <c r="X1550" i="15"/>
  <c r="X1073" i="15"/>
  <c r="X958" i="15"/>
  <c r="X580" i="15"/>
  <c r="X1526" i="15"/>
  <c r="X1528" i="15"/>
  <c r="X1359" i="15"/>
  <c r="X576" i="15"/>
  <c r="X844" i="15"/>
  <c r="X663" i="15"/>
  <c r="X1549" i="15"/>
  <c r="X1539" i="15"/>
  <c r="X1543" i="15"/>
  <c r="X971" i="15"/>
  <c r="X723" i="15"/>
  <c r="X1558" i="15"/>
  <c r="X1132" i="15"/>
  <c r="X622" i="15"/>
  <c r="X1510" i="15"/>
  <c r="X639" i="15"/>
  <c r="X976" i="15"/>
  <c r="X861" i="15"/>
  <c r="X1590" i="15"/>
  <c r="X1522" i="15"/>
  <c r="X1524" i="15"/>
  <c r="X1308" i="15"/>
  <c r="X1007" i="15"/>
  <c r="X778" i="15"/>
  <c r="X694" i="15"/>
  <c r="X1074" i="15"/>
  <c r="X604" i="15"/>
  <c r="X666" i="15"/>
  <c r="X1542" i="15"/>
  <c r="X1532" i="15"/>
  <c r="X1536" i="15"/>
  <c r="X672" i="15"/>
  <c r="X1096" i="15"/>
  <c r="X1508" i="15"/>
  <c r="X635" i="15"/>
  <c r="X1529" i="15"/>
  <c r="X633" i="15"/>
  <c r="X1520" i="15"/>
  <c r="X674" i="15"/>
  <c r="X601" i="15"/>
  <c r="X662" i="15"/>
  <c r="X1541" i="15"/>
  <c r="X1531" i="15"/>
  <c r="X1546" i="15"/>
  <c r="X1535" i="15"/>
  <c r="X1291" i="15"/>
  <c r="X661" i="15"/>
  <c r="X922" i="15"/>
  <c r="X1507" i="15"/>
  <c r="X858" i="15"/>
  <c r="X631" i="15"/>
  <c r="X840" i="15"/>
  <c r="X1086" i="15"/>
  <c r="X701" i="15"/>
  <c r="X775" i="15"/>
  <c r="X1527" i="15"/>
  <c r="X1265" i="15"/>
  <c r="X757" i="15"/>
  <c r="X930" i="15"/>
  <c r="X853" i="15"/>
  <c r="X642" i="15"/>
  <c r="X595" i="15"/>
  <c r="X613" i="15"/>
  <c r="X1534" i="15"/>
  <c r="X1509" i="15"/>
  <c r="X1545" i="15"/>
  <c r="X1135" i="15"/>
  <c r="X848" i="15"/>
  <c r="X1357" i="15"/>
  <c r="X881" i="15"/>
  <c r="X1506" i="15"/>
  <c r="X827" i="15"/>
  <c r="X629" i="15"/>
  <c r="X888" i="15"/>
  <c r="X621" i="15"/>
  <c r="X1281" i="15"/>
  <c r="X793" i="15"/>
  <c r="X970" i="15"/>
  <c r="X728" i="15"/>
  <c r="X908" i="15"/>
  <c r="X620" i="15"/>
  <c r="X573" i="15"/>
  <c r="X660" i="15"/>
  <c r="X600" i="15"/>
  <c r="X1533" i="15"/>
  <c r="X1538" i="15"/>
  <c r="X851" i="15"/>
  <c r="X1119" i="15"/>
  <c r="X709" i="15"/>
  <c r="X1515" i="15"/>
  <c r="X982" i="15"/>
  <c r="X1355" i="15"/>
  <c r="X1504" i="15"/>
  <c r="X805" i="15"/>
  <c r="X592" i="15"/>
  <c r="X1519" i="15"/>
  <c r="X1525" i="15"/>
  <c r="X1115" i="15"/>
  <c r="X905" i="15"/>
  <c r="X846" i="15"/>
  <c r="X1523" i="15"/>
  <c r="X989" i="15"/>
  <c r="X1005" i="15"/>
  <c r="X1134" i="15"/>
  <c r="X843" i="15"/>
  <c r="X610" i="15"/>
  <c r="X570" i="15"/>
  <c r="X630" i="15"/>
  <c r="X566" i="15"/>
  <c r="X1513" i="15"/>
  <c r="X1537" i="15"/>
  <c r="X815" i="15"/>
  <c r="X1008" i="15"/>
  <c r="X705" i="15"/>
  <c r="X878" i="15"/>
  <c r="X641" i="15"/>
  <c r="X850" i="15"/>
  <c r="X804" i="15"/>
  <c r="X588" i="15"/>
  <c r="X960" i="15"/>
  <c r="X821" i="15"/>
  <c r="X1553" i="15"/>
  <c r="X977" i="15"/>
  <c r="X1100" i="15"/>
  <c r="X1521" i="15"/>
  <c r="X994" i="15"/>
  <c r="X1125" i="15"/>
  <c r="X808" i="15"/>
  <c r="X828" i="15"/>
  <c r="X607" i="15"/>
  <c r="X586" i="15"/>
  <c r="X1530" i="15"/>
  <c r="X1124" i="15"/>
  <c r="X685" i="15"/>
  <c r="X623" i="15"/>
  <c r="X658" i="15"/>
  <c r="X637" i="15"/>
  <c r="X842" i="15"/>
  <c r="X1295" i="15"/>
  <c r="X800" i="15"/>
  <c r="X1409" i="15"/>
  <c r="X940" i="15"/>
  <c r="X897" i="15"/>
  <c r="X554" i="15"/>
  <c r="X1552" i="15"/>
  <c r="X1518" i="15"/>
  <c r="X1457" i="15"/>
  <c r="X1400" i="15"/>
  <c r="X832" i="15"/>
  <c r="X946" i="15"/>
  <c r="X996" i="15"/>
  <c r="X358" i="15"/>
  <c r="X356" i="15"/>
  <c r="X893" i="15"/>
  <c r="X381" i="15"/>
  <c r="X534" i="15"/>
  <c r="X510" i="15"/>
  <c r="X458" i="15"/>
  <c r="X413" i="15"/>
  <c r="X902" i="15"/>
  <c r="X875" i="15"/>
  <c r="X924" i="15"/>
  <c r="X240" i="15"/>
  <c r="X1021" i="15"/>
  <c r="X953" i="15"/>
  <c r="X1285" i="15"/>
  <c r="X865" i="15"/>
  <c r="X518" i="15"/>
  <c r="X495" i="15"/>
  <c r="X1503" i="15"/>
  <c r="X1029" i="15"/>
  <c r="X1010" i="15"/>
  <c r="X937" i="15"/>
  <c r="X456" i="15"/>
  <c r="X423" i="15"/>
  <c r="X361" i="15"/>
  <c r="X393" i="15"/>
  <c r="X835" i="15"/>
  <c r="X837" i="15"/>
  <c r="X529" i="15"/>
  <c r="X308" i="15"/>
  <c r="X871" i="15"/>
  <c r="X873" i="15"/>
  <c r="X1347" i="15"/>
  <c r="X900" i="15"/>
  <c r="X512" i="15"/>
  <c r="X1557" i="15"/>
  <c r="X1313" i="15"/>
  <c r="X1259" i="15"/>
  <c r="X386" i="15"/>
  <c r="X1012" i="15"/>
  <c r="X973" i="15"/>
  <c r="X551" i="15"/>
  <c r="X460" i="15"/>
  <c r="X1290" i="15" l="1"/>
  <c r="X384" i="15"/>
  <c r="Y17" i="11" l="1"/>
  <c r="Y11" i="11" s="1"/>
  <c r="X17" i="11"/>
  <c r="X11" i="11" s="1"/>
  <c r="W17" i="11"/>
  <c r="W11" i="11" s="1"/>
  <c r="V17" i="11"/>
  <c r="V11" i="11" s="1"/>
  <c r="U17" i="11"/>
  <c r="U11" i="11" s="1"/>
  <c r="T17" i="11"/>
  <c r="T11" i="11" s="1"/>
  <c r="S17" i="11"/>
  <c r="S11" i="11" s="1"/>
  <c r="R17" i="11"/>
  <c r="R11" i="11" s="1"/>
  <c r="E19" i="11"/>
  <c r="AB18" i="11"/>
  <c r="AA18" i="11"/>
  <c r="Z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 l="1"/>
  <c r="E22" i="11" l="1"/>
  <c r="E20" i="11" s="1"/>
  <c r="AB17" i="11"/>
  <c r="AA17" i="11"/>
  <c r="Z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 l="1"/>
  <c r="E16" i="11" l="1"/>
  <c r="AB15" i="11"/>
  <c r="AA15" i="11"/>
  <c r="Z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4" i="11"/>
  <c r="AB13" i="11"/>
  <c r="AA13" i="11"/>
  <c r="Z13" i="11"/>
  <c r="Q13" i="11"/>
  <c r="Q12" i="11" s="1"/>
  <c r="Q11" i="11" s="1"/>
  <c r="P13" i="11"/>
  <c r="P12" i="11" s="1"/>
  <c r="P11" i="11" s="1"/>
  <c r="O13" i="11"/>
  <c r="N13" i="11"/>
  <c r="N12" i="11" s="1"/>
  <c r="N11" i="11" s="1"/>
  <c r="M13" i="11"/>
  <c r="L13" i="11"/>
  <c r="L12" i="11" s="1"/>
  <c r="L11" i="11" s="1"/>
  <c r="K13" i="11"/>
  <c r="K12" i="11" s="1"/>
  <c r="K11" i="11" s="1"/>
  <c r="J13" i="11"/>
  <c r="J12" i="11" s="1"/>
  <c r="J11" i="11" s="1"/>
  <c r="I13" i="11"/>
  <c r="I12" i="11" s="1"/>
  <c r="I11" i="11" s="1"/>
  <c r="H13" i="11"/>
  <c r="H12" i="11" s="1"/>
  <c r="H11" i="11" s="1"/>
  <c r="G13" i="11"/>
  <c r="F13" i="11"/>
  <c r="E10" i="11"/>
  <c r="F10" i="11" s="1"/>
  <c r="O12" i="11" l="1"/>
  <c r="O11" i="11" s="1"/>
  <c r="G12" i="11"/>
  <c r="G11" i="11" s="1"/>
  <c r="AA12" i="11"/>
  <c r="AA11" i="11" s="1"/>
  <c r="AB12" i="11"/>
  <c r="AB11" i="11" s="1"/>
  <c r="M12" i="11"/>
  <c r="M11" i="11" s="1"/>
  <c r="F12" i="11"/>
  <c r="F11" i="11" s="1"/>
  <c r="Z12" i="11"/>
  <c r="Z11" i="11" s="1"/>
  <c r="E15" i="11"/>
  <c r="E13" i="11"/>
  <c r="E12" i="11" l="1"/>
  <c r="E11" i="11" s="1"/>
  <c r="X1377" i="15" l="1"/>
  <c r="X1365" i="15"/>
  <c r="X1363" i="15"/>
  <c r="X1373" i="15"/>
  <c r="X1367" i="15"/>
  <c r="X1364" i="15"/>
  <c r="X1361" i="15"/>
  <c r="X1369" i="15"/>
  <c r="X1372" i="15"/>
  <c r="X1368" i="15"/>
  <c r="X1371" i="15"/>
  <c r="X1374" i="15"/>
  <c r="X137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/>
    <author>RePack by Diakov</author>
  </authors>
  <commentList>
    <comment ref="L43" authorId="0" shapeId="0" xr:uid="{C06C6762-BE64-499F-B0EB-B5C03B31B2CD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R109" authorId="1" shapeId="0" xr:uid="{6C28B5B4-CD77-4689-A823-73757DFADEEF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4" authorId="0" shapeId="0" xr:uid="{C8357330-96A9-4CE6-B8A9-0B96280AB982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79" authorId="1" shapeId="0" xr:uid="{802BB631-FA81-4688-8EAD-75589C838721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69" authorId="1" shapeId="0" xr:uid="{01118E53-5B42-4A17-A33B-06CEE355068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 shapeId="0" xr:uid="{7113EC15-DE76-4C09-A820-99DD4FFB3F28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 shapeId="0" xr:uid="{BB2AB966-6F73-4E33-BF1D-672A92021516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 shapeId="0" xr:uid="{FA03981D-009D-425D-A12F-5A8B81BBE7A6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 shapeId="0" xr:uid="{F310616D-08AB-442A-84E0-5AF3E8BEDD21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 shapeId="0" xr:uid="{F650B5C2-C5BA-4B5D-9708-001DD5BD7D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 shapeId="0" xr:uid="{AAE155D1-324D-420A-A3F7-D5FCDEB8399E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 shapeId="0" xr:uid="{3E05A023-EED8-469E-989C-D92F0A37EA6E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 shapeId="0" xr:uid="{6B060C03-D682-4DA7-8F1C-C2AC185831E2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AC532" authorId="0" shapeId="0" xr:uid="{671F3607-E606-4BBB-8880-78D08B1C674D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2</t>
        </r>
        <r>
          <rPr>
            <sz val="36"/>
            <color indexed="81"/>
            <rFont val="Times New Roman"/>
            <family val="1"/>
            <charset val="204"/>
          </rPr>
          <t xml:space="preserve"> этап</t>
        </r>
      </text>
    </comment>
    <comment ref="AD885" authorId="0" shapeId="0" xr:uid="{73329807-EC47-462C-A1E4-04822099917B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фасад</t>
        </r>
      </text>
    </comment>
    <comment ref="G1339" authorId="0" shapeId="0" xr:uid="{76202AEE-2837-4A27-B3C8-01AF14ED95E5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1340" authorId="0" shapeId="0" xr:uid="{B6757037-153A-4C30-B69F-0DB8325E62A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AD1431" authorId="0" shapeId="0" xr:uid="{F8DF3F1E-6DE7-4D8B-998B-F6C1B633788A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ЭЭ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Екатерина Александровна Бутылина</author>
  </authors>
  <commentList>
    <comment ref="AE47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43" authorId="1" shapeId="0" xr:uid="{00000000-0006-0000-0600-000002000000}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<sst xmlns="http://schemas.openxmlformats.org/spreadsheetml/2006/main" count="18734" uniqueCount="3285">
  <si>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</si>
  <si>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</si>
  <si>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</si>
  <si>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</si>
  <si>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</si>
  <si>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</si>
  <si>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</si>
  <si>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</si>
  <si>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</si>
  <si>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</si>
  <si>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</si>
  <si>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</si>
  <si>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</si>
  <si>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</si>
  <si>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</si>
  <si>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</si>
  <si>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</si>
  <si>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</si>
  <si>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</si>
  <si>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</si>
  <si>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</si>
  <si>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</si>
  <si>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</si>
  <si>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</si>
  <si>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</si>
  <si>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</si>
  <si>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</si>
  <si>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</si>
  <si>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</si>
  <si>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</si>
  <si>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</si>
  <si>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</si>
  <si>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</si>
  <si>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</si>
  <si>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</si>
  <si>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</si>
  <si>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</si>
  <si>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</si>
  <si>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</si>
  <si>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</si>
  <si>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</si>
  <si>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</si>
  <si>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</si>
  <si>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</si>
  <si>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</si>
  <si>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</si>
  <si>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</si>
  <si>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</si>
  <si>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</si>
  <si>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</si>
  <si>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</si>
  <si>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</si>
  <si>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</si>
  <si>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</si>
  <si>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</si>
  <si>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</si>
  <si>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</si>
  <si>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</si>
  <si>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</si>
  <si>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</si>
  <si>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</si>
  <si>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</si>
  <si>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</si>
  <si>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</si>
  <si>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</si>
  <si>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</si>
  <si>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</si>
  <si>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</si>
  <si>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</si>
  <si>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</si>
  <si>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</si>
  <si>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</si>
  <si>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</si>
  <si>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</si>
  <si>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</si>
  <si>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</si>
  <si>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</si>
  <si>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</si>
  <si>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</si>
  <si>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</si>
  <si>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</si>
  <si>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</si>
  <si>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</si>
  <si>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</si>
  <si>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</si>
  <si>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</si>
  <si>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</si>
  <si>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</si>
  <si>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</si>
  <si>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</si>
  <si>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</si>
  <si>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</si>
  <si>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</si>
  <si>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</si>
  <si>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</si>
  <si>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</si>
  <si>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</si>
  <si>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</si>
  <si>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</si>
  <si>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</si>
  <si>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</si>
  <si>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</si>
  <si>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</si>
  <si>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</si>
  <si>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</si>
  <si>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</si>
  <si>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</si>
  <si>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</si>
  <si>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</si>
  <si>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</si>
  <si>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</si>
  <si>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</si>
  <si>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</si>
  <si>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</si>
  <si>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</si>
  <si>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</si>
  <si>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</si>
  <si>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</si>
  <si>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</si>
  <si>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</si>
  <si>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</si>
  <si>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</si>
  <si>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</si>
  <si>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</si>
  <si>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</si>
  <si>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</si>
  <si>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</si>
  <si>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</si>
  <si>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</si>
  <si>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</si>
  <si>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</si>
  <si>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</si>
  <si>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</si>
  <si>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</si>
  <si>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</si>
  <si>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</si>
  <si>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</si>
  <si>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</si>
  <si>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</si>
  <si>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</si>
  <si>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</si>
  <si>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</si>
  <si>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</si>
  <si>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</si>
  <si>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</si>
  <si>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</si>
  <si>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</si>
  <si>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</si>
  <si>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</si>
  <si>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</si>
  <si>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</si>
  <si>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</si>
  <si>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</si>
  <si>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</si>
  <si>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</si>
  <si>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</si>
  <si>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</si>
  <si>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</si>
  <si>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</si>
  <si>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</si>
  <si>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</si>
  <si>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</si>
  <si>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</si>
  <si>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</si>
  <si>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</si>
  <si>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</si>
  <si>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</si>
  <si>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</si>
  <si>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</si>
  <si>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</si>
  <si>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</si>
  <si>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</si>
  <si>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</si>
  <si>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</si>
  <si>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</si>
  <si>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</si>
  <si>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</si>
  <si>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</si>
  <si>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</si>
  <si>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</si>
  <si>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</si>
  <si>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</si>
  <si>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</si>
  <si>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</si>
  <si>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</si>
  <si>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</si>
  <si>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</si>
  <si>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</si>
  <si>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</si>
  <si>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</si>
  <si>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</si>
  <si>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</si>
  <si>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</si>
  <si>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</si>
  <si>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</si>
  <si>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</si>
  <si>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64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</si>
  <si>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</si>
  <si>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</si>
  <si>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</si>
  <si>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</si>
  <si>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</si>
  <si>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</si>
  <si>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</si>
  <si>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</si>
  <si>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</si>
  <si>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</si>
  <si>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</si>
  <si>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</si>
  <si>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</si>
  <si>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</si>
  <si>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</si>
  <si>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</si>
  <si>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</si>
  <si>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</si>
  <si>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</si>
  <si>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</si>
  <si>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</si>
  <si>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</si>
  <si>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</si>
  <si>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</si>
  <si>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</si>
  <si>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</si>
  <si>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</si>
  <si>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</si>
  <si>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</si>
  <si>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</si>
  <si>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</si>
  <si>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</si>
  <si>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</si>
  <si>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</si>
  <si>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</si>
  <si>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</si>
  <si>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</si>
  <si>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</si>
  <si>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</si>
  <si>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</si>
  <si>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</si>
  <si>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</si>
  <si>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</si>
  <si>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</si>
  <si>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</si>
  <si>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</si>
  <si>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</si>
  <si>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</si>
  <si>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</si>
  <si>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</si>
  <si>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</si>
  <si>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</si>
  <si>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</si>
  <si>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</si>
  <si>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</si>
  <si>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</si>
  <si>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</si>
  <si>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</si>
  <si>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</si>
  <si>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</si>
  <si>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</si>
  <si>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</si>
  <si>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</si>
  <si>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</si>
  <si>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</si>
  <si>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</si>
  <si>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</si>
  <si>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</si>
  <si>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</si>
  <si>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</si>
  <si>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</si>
  <si>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</si>
  <si>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</si>
  <si>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</si>
  <si>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</si>
  <si>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</si>
  <si>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</si>
  <si>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</si>
  <si>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</si>
  <si>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</si>
  <si>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</si>
  <si>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</si>
  <si>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</si>
  <si>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</si>
  <si>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</si>
  <si>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</si>
  <si>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</si>
  <si>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</si>
  <si>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</si>
  <si>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</si>
  <si>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</si>
  <si>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</si>
  <si>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</si>
  <si>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</si>
  <si>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</si>
  <si>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</si>
  <si>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</si>
  <si>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</si>
  <si>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</si>
  <si>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</si>
  <si>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</si>
  <si>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</si>
  <si>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</si>
  <si>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</si>
  <si>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</si>
  <si>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</si>
  <si>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</si>
  <si>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</si>
  <si>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</si>
  <si>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</si>
  <si>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</si>
  <si>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</si>
  <si>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</si>
  <si>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</si>
  <si>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</si>
  <si>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</si>
  <si>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</si>
  <si>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</si>
  <si>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</si>
  <si>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</si>
  <si>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</si>
  <si>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</si>
  <si>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</si>
  <si>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</si>
  <si>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</si>
  <si>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</si>
  <si>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</si>
  <si>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</si>
  <si>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</si>
  <si>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</si>
  <si>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</si>
  <si>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</si>
  <si>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</si>
  <si>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</si>
  <si>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</si>
  <si>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</si>
  <si>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</si>
  <si>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</si>
  <si>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</si>
  <si>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</si>
  <si>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</si>
  <si>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</si>
  <si>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</si>
  <si>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</si>
  <si>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</si>
  <si>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</si>
  <si>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</si>
  <si>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</si>
  <si>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</si>
  <si>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</si>
  <si>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</si>
  <si>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</si>
  <si>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</si>
  <si>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</si>
  <si>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</si>
  <si>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</si>
  <si>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</si>
  <si>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</si>
  <si>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</si>
  <si>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</si>
  <si>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</si>
  <si>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</si>
  <si>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</si>
  <si>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</si>
  <si>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1985</t>
  </si>
  <si>
    <t>1974</t>
  </si>
  <si>
    <t>6</t>
  </si>
  <si>
    <t>1956</t>
  </si>
  <si>
    <t>1983</t>
  </si>
  <si>
    <t>1966</t>
  </si>
  <si>
    <t>1994</t>
  </si>
  <si>
    <t>1973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</si>
  <si>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</si>
  <si>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</si>
  <si>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</si>
  <si>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</si>
  <si>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</si>
  <si>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</si>
  <si>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</si>
  <si>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</si>
  <si>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</si>
  <si>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</si>
  <si>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</si>
  <si>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</si>
  <si>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</si>
  <si>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</si>
  <si>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</si>
  <si>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</si>
  <si>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</si>
  <si>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</si>
  <si>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</si>
  <si>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</si>
  <si>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</si>
  <si>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</si>
  <si>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</si>
  <si>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</si>
  <si>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</si>
  <si>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</si>
  <si>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</si>
  <si>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</si>
  <si>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</si>
  <si>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</si>
  <si>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</si>
  <si>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</si>
  <si>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</si>
  <si>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</si>
  <si>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</si>
  <si>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</si>
  <si>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</si>
  <si>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</si>
  <si>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</si>
  <si>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</si>
  <si>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</si>
  <si>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</si>
  <si>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</si>
  <si>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</si>
  <si>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Заводская ул, 21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</si>
  <si>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</si>
  <si>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</si>
  <si>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</si>
  <si>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</si>
  <si>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</si>
  <si>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</si>
  <si>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</si>
  <si>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</si>
  <si>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</si>
  <si>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</si>
  <si>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</si>
  <si>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</si>
  <si>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</si>
  <si>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</si>
  <si>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</si>
  <si>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</si>
  <si>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</si>
  <si>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</si>
  <si>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</si>
  <si>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</si>
  <si>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</si>
  <si>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</si>
  <si>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</si>
  <si>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</si>
  <si>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</si>
  <si>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</si>
  <si>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</si>
  <si>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</si>
  <si>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</si>
  <si>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</si>
  <si>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</si>
  <si>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</si>
  <si>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</si>
  <si>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</si>
  <si>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</si>
  <si>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</si>
  <si>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</si>
  <si>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</si>
  <si>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</si>
  <si>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</si>
  <si>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</si>
  <si>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</si>
  <si>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</si>
  <si>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</si>
  <si>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</si>
  <si>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</si>
  <si>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</si>
  <si>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</si>
  <si>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</si>
  <si>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</si>
  <si>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</si>
  <si>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</si>
  <si>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</si>
  <si>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</si>
  <si>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</si>
  <si>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</si>
  <si>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</si>
  <si>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</si>
  <si>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</si>
  <si>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</si>
  <si>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</si>
  <si>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</si>
  <si>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</si>
  <si>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</si>
  <si>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</si>
  <si>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</si>
  <si>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</si>
  <si>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</si>
  <si>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</si>
  <si>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</si>
  <si>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</si>
  <si>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</si>
  <si>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</si>
  <si>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</si>
  <si>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</si>
  <si>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</si>
  <si>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</si>
  <si>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</si>
  <si>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</si>
  <si>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</si>
  <si>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</si>
  <si>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</si>
  <si>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</si>
  <si>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</si>
  <si>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</si>
  <si>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</si>
  <si>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</si>
  <si>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</si>
  <si>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</si>
  <si>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</si>
  <si>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</si>
  <si>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</si>
  <si>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</si>
  <si>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</si>
  <si>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</si>
  <si>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</si>
  <si>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</si>
  <si>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</si>
  <si>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</si>
  <si>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</si>
  <si>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</si>
  <si>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</si>
  <si>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</si>
  <si>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</si>
  <si>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</si>
  <si>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</si>
  <si>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</si>
  <si>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</si>
  <si>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</si>
  <si>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</si>
  <si>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</si>
  <si>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</si>
  <si>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</si>
  <si>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</si>
  <si>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</si>
  <si>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</si>
  <si>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</si>
  <si>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</si>
  <si>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</si>
  <si>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</si>
  <si>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</si>
  <si>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</si>
  <si>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</si>
  <si>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</si>
  <si>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</si>
  <si>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</si>
  <si>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</si>
  <si>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Спасское с, Садовая ул, 1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</si>
  <si>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</si>
  <si>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</si>
  <si>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</si>
  <si>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</si>
  <si>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</si>
  <si>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</si>
  <si>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</si>
  <si>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</si>
  <si>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</si>
  <si>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</si>
  <si>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</si>
  <si>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</si>
  <si>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</si>
  <si>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</si>
  <si>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</si>
  <si>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</si>
  <si>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</si>
  <si>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</si>
  <si>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</si>
  <si>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</si>
  <si>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</si>
  <si>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</si>
  <si>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</si>
  <si>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</si>
  <si>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</si>
  <si>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</si>
  <si>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</si>
  <si>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</si>
  <si>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</si>
  <si>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</si>
  <si>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</si>
  <si>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</si>
  <si>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</si>
  <si>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</si>
  <si>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25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</si>
  <si>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</si>
  <si>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</si>
  <si>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</si>
  <si>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</si>
  <si>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</si>
  <si>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</si>
  <si>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</si>
  <si>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</si>
  <si>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</si>
  <si>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</si>
  <si>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</si>
  <si>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</si>
  <si>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</si>
  <si>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</si>
  <si>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</si>
  <si>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</si>
  <si>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</si>
  <si>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</si>
  <si>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</si>
  <si>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</si>
  <si>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</si>
  <si>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</si>
  <si>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</si>
  <si>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</si>
  <si>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</si>
  <si>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</si>
  <si>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</si>
  <si>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</si>
  <si>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</si>
  <si>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</si>
  <si>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</si>
  <si>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</si>
  <si>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</si>
  <si>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</si>
  <si>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</si>
  <si>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</si>
  <si>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</si>
  <si>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</si>
  <si>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</si>
  <si>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</si>
  <si>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</si>
  <si>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</si>
  <si>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</si>
  <si>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</si>
  <si>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</si>
  <si>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</si>
  <si>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</si>
  <si>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</si>
  <si>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</si>
  <si>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</si>
  <si>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</si>
  <si>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</si>
  <si>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</si>
  <si>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</si>
  <si>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</si>
  <si>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</si>
  <si>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</si>
  <si>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</si>
  <si>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</si>
  <si>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</si>
  <si>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</si>
  <si>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</si>
  <si>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</si>
  <si>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</si>
  <si>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</si>
  <si>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</si>
  <si>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</si>
  <si>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</si>
  <si>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</si>
  <si>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</si>
  <si>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</si>
  <si>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</si>
  <si>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</si>
  <si>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</si>
  <si>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</si>
  <si>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</si>
  <si>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</si>
  <si>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</si>
  <si>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</si>
  <si>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</si>
  <si>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</si>
  <si>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</si>
  <si>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</si>
  <si>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</si>
  <si>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</si>
  <si>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</si>
  <si>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</si>
  <si>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</si>
  <si>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</si>
  <si>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</si>
  <si>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</si>
  <si>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</si>
  <si>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</si>
  <si>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</si>
  <si>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</si>
  <si>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</si>
  <si>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</si>
  <si>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</si>
  <si>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</si>
  <si>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</si>
  <si>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</si>
  <si>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</si>
  <si>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</si>
  <si>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</si>
  <si>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</si>
  <si>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</si>
  <si>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</si>
  <si>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</si>
  <si>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</si>
  <si>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</si>
  <si>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</si>
  <si>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</si>
  <si>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</si>
  <si>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</si>
  <si>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</si>
  <si>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</si>
  <si>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</si>
  <si>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</si>
  <si>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</si>
  <si>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</si>
  <si>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</si>
  <si>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</si>
  <si>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</si>
  <si>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</si>
  <si>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</si>
  <si>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</si>
  <si>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</si>
  <si>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</si>
  <si>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</si>
  <si>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</si>
  <si>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</si>
  <si>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</si>
  <si>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</si>
  <si>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</si>
  <si>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</si>
  <si>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</si>
  <si>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</si>
  <si>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</si>
  <si>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</si>
  <si>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</si>
  <si>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</si>
  <si>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</si>
  <si>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</si>
  <si>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</si>
  <si>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</si>
  <si>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</si>
  <si>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</si>
  <si>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</si>
  <si>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</si>
  <si>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</si>
  <si>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</si>
  <si>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</si>
  <si>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</si>
  <si>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</si>
  <si>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</si>
  <si>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</si>
  <si>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</si>
  <si>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</si>
  <si>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</si>
  <si>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</si>
  <si>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</si>
  <si>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</si>
  <si>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</si>
  <si>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</si>
  <si>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</si>
  <si>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</si>
  <si>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</si>
  <si>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</si>
  <si>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</si>
  <si>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</si>
  <si>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</si>
  <si>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</si>
  <si>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</si>
  <si>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</si>
  <si>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</si>
  <si>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</si>
  <si>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</si>
  <si>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</si>
  <si>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</si>
  <si>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</si>
  <si>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</si>
  <si>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</si>
  <si>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</si>
  <si>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</si>
  <si>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</si>
  <si>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</si>
  <si>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</si>
  <si>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</si>
  <si>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</si>
  <si>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</si>
  <si>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</si>
  <si>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</si>
  <si>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</si>
  <si>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</si>
  <si>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</si>
  <si>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</si>
  <si>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</si>
  <si>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</si>
  <si>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</si>
  <si>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</si>
  <si>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</si>
  <si>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</si>
  <si>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</si>
  <si>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</si>
  <si>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</si>
  <si>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</si>
  <si>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</si>
  <si>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</si>
  <si>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</si>
  <si>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</si>
  <si>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</si>
  <si>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</si>
  <si>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</si>
  <si>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</si>
  <si>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</si>
  <si>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</si>
  <si>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</si>
  <si>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</si>
  <si>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</si>
  <si>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</si>
  <si>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</si>
  <si>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</si>
  <si>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</si>
  <si>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</si>
  <si>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</si>
  <si>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</si>
  <si>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</si>
  <si>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</si>
  <si>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</si>
  <si>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</si>
  <si>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</si>
  <si>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</si>
  <si>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</si>
  <si>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</si>
  <si>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</si>
  <si>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</si>
  <si>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</si>
  <si>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</si>
  <si>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</si>
  <si>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</si>
  <si>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</si>
  <si>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</si>
  <si>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</si>
  <si>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</si>
  <si>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</si>
  <si>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</si>
  <si>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</si>
  <si>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</si>
  <si>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</si>
  <si>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</si>
  <si>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</si>
  <si>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</si>
  <si>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</si>
  <si>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</si>
  <si>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</si>
  <si>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</si>
  <si>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</si>
  <si>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</si>
  <si>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</si>
  <si>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</si>
  <si>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</si>
  <si>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</si>
  <si>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</si>
  <si>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</si>
  <si>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</si>
  <si>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</si>
  <si>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</si>
  <si>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</si>
  <si>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</si>
  <si>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</si>
  <si>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</si>
  <si>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</si>
  <si>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</si>
  <si>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</si>
  <si>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</si>
  <si>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</si>
  <si>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</si>
  <si>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</si>
  <si>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</si>
  <si>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</si>
  <si>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</si>
  <si>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</si>
  <si>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</si>
  <si>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</si>
  <si>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</si>
  <si>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</si>
  <si>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</si>
  <si>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</si>
  <si>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</si>
  <si>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</si>
  <si>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</si>
  <si>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</si>
  <si>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</si>
  <si>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</si>
  <si>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</si>
  <si>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</si>
  <si>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</si>
  <si>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</si>
  <si>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</si>
  <si>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</si>
  <si>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</si>
  <si>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</si>
  <si>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</si>
  <si>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</si>
  <si>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</si>
  <si>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</si>
  <si>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</si>
  <si>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</si>
  <si>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</si>
  <si>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</si>
  <si>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</si>
  <si>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</si>
  <si>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</si>
  <si>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</si>
  <si>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</si>
  <si>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</si>
  <si>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</si>
  <si>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</si>
  <si>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</si>
  <si>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</si>
  <si>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</si>
  <si>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</si>
  <si>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</si>
  <si>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</si>
  <si>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</si>
  <si>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</si>
  <si>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</si>
  <si>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</si>
  <si>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</si>
  <si>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</si>
  <si>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</si>
  <si>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</si>
  <si>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</si>
  <si>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</si>
  <si>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</si>
  <si>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</si>
  <si>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</si>
  <si>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</si>
  <si>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</si>
  <si>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</si>
  <si>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</si>
  <si>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</si>
  <si>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</si>
  <si>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</si>
  <si>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</si>
  <si>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</si>
  <si>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</si>
  <si>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</si>
  <si>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</si>
  <si>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</si>
  <si>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</si>
  <si>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</si>
  <si>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</si>
  <si>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</si>
  <si>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</si>
  <si>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</si>
  <si>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</si>
  <si>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</si>
  <si>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</si>
  <si>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</si>
  <si>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</si>
  <si>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</si>
  <si>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</si>
  <si>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</si>
  <si>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</si>
  <si>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</si>
  <si>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</si>
  <si>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</si>
  <si>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</si>
  <si>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</si>
  <si>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</si>
  <si>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</si>
  <si>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</si>
  <si>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</si>
  <si>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</si>
  <si>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</si>
  <si>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</si>
  <si>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</si>
  <si>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</si>
  <si>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</si>
  <si>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</si>
  <si>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</si>
  <si>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</si>
  <si>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</si>
  <si>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</si>
  <si>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</si>
  <si>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</si>
  <si>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</si>
  <si>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</si>
  <si>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</si>
  <si>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</si>
  <si>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</si>
  <si>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</si>
  <si>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</si>
  <si>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</si>
  <si>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</si>
  <si>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</si>
  <si>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</si>
  <si>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</si>
  <si>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</si>
  <si>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</si>
  <si>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</si>
  <si>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</si>
  <si>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</si>
  <si>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</si>
  <si>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</si>
  <si>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</si>
  <si>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</si>
  <si>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</si>
  <si>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</si>
  <si>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</si>
  <si>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</si>
  <si>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</si>
  <si>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</si>
  <si>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</si>
  <si>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</si>
  <si>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</si>
  <si>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</si>
  <si>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</si>
  <si>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</si>
  <si>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</si>
  <si>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</si>
  <si>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</si>
  <si>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</si>
  <si>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</si>
  <si>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</si>
  <si>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</si>
  <si>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</si>
  <si>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</si>
  <si>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</si>
  <si>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</si>
  <si>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</si>
  <si>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</si>
  <si>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</si>
  <si>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</si>
  <si>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</si>
  <si>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</si>
  <si>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</si>
  <si>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</si>
  <si>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</si>
  <si>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</si>
  <si>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</si>
  <si>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</si>
  <si>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</si>
  <si>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</si>
  <si>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</si>
  <si>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</si>
  <si>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</si>
  <si>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</si>
  <si>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</si>
  <si>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</si>
  <si>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</si>
  <si>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</si>
  <si>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</si>
  <si>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</si>
  <si>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</si>
  <si>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</si>
  <si>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</si>
  <si>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</si>
  <si>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</si>
  <si>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</si>
  <si>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</si>
  <si>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</si>
  <si>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</si>
  <si>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</si>
  <si>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</si>
  <si>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</si>
  <si>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</si>
  <si>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</si>
  <si>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</si>
  <si>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</si>
  <si>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</si>
  <si>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</si>
  <si>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</si>
  <si>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</si>
  <si>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</si>
  <si>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</si>
  <si>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</si>
  <si>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</si>
  <si>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</si>
  <si>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</si>
  <si>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</si>
  <si>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</si>
  <si>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</si>
  <si>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</si>
  <si>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</si>
  <si>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</si>
  <si>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</si>
  <si>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</si>
  <si>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</si>
  <si>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</si>
  <si>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</si>
  <si>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</si>
  <si>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</si>
  <si>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</si>
  <si>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</si>
  <si>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</si>
  <si>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</si>
  <si>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</si>
  <si>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</si>
  <si>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</si>
  <si>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</si>
  <si>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</si>
  <si>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</si>
  <si>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</si>
  <si>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</si>
  <si>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</si>
  <si>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</si>
  <si>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</si>
  <si>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</si>
  <si>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</si>
  <si>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</si>
  <si>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</si>
  <si>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</si>
  <si>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</si>
  <si>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</si>
  <si>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</si>
  <si>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</si>
  <si>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</si>
  <si>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</si>
  <si>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</si>
  <si>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</si>
  <si>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</si>
  <si>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</si>
  <si>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</si>
  <si>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</si>
  <si>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</si>
  <si>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</si>
  <si>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</si>
  <si>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</si>
  <si>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</si>
  <si>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</si>
  <si>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</si>
  <si>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</si>
  <si>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</si>
  <si>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</si>
  <si>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</si>
  <si>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</si>
  <si>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</si>
  <si>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</si>
  <si>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</si>
  <si>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</si>
  <si>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</si>
  <si>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</si>
  <si>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</si>
  <si>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</si>
  <si>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</si>
  <si>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</si>
  <si>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</si>
  <si>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</si>
  <si>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</si>
  <si>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</si>
  <si>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</si>
  <si>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</si>
  <si>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</si>
  <si>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</si>
  <si>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</si>
  <si>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</si>
  <si>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</si>
  <si>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</si>
  <si>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</si>
  <si>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</si>
  <si>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</si>
  <si>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</si>
  <si>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</si>
  <si>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</si>
  <si>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</si>
  <si>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</si>
  <si>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</si>
  <si>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</si>
  <si>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</si>
  <si>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</si>
  <si>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</si>
  <si>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</si>
  <si>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</si>
  <si>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</si>
  <si>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</si>
  <si>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</si>
  <si>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</si>
  <si>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</si>
  <si>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</si>
  <si>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</si>
  <si>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</si>
  <si>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</si>
  <si>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</si>
  <si>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</si>
  <si>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</si>
  <si>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</si>
  <si>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</si>
  <si>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</si>
  <si>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</si>
  <si>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</si>
  <si>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</si>
  <si>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</si>
  <si>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</si>
  <si>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</si>
  <si>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</si>
  <si>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</si>
  <si>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</si>
  <si>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</si>
  <si>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</si>
  <si>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</si>
  <si>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</si>
  <si>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</si>
  <si>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</si>
  <si>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</si>
  <si>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</si>
  <si>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</si>
  <si>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</si>
  <si>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</si>
  <si>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</si>
  <si>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</si>
  <si>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</si>
  <si>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</si>
  <si>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</si>
  <si>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</si>
  <si>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</si>
  <si>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</si>
  <si>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</si>
  <si>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</si>
  <si>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</si>
  <si>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</si>
  <si>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</si>
  <si>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</si>
  <si>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</si>
  <si>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</si>
  <si>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</si>
  <si>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</si>
  <si>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</si>
  <si>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</si>
  <si>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</si>
  <si>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</si>
  <si>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</si>
  <si>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</si>
  <si>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</si>
  <si>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</si>
  <si>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</si>
  <si>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</si>
  <si>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</si>
  <si>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</si>
  <si>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</si>
  <si>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</si>
  <si>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</si>
  <si>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</si>
  <si>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</si>
  <si>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</si>
  <si>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</si>
  <si>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</si>
  <si>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</si>
  <si>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</si>
  <si>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</si>
  <si>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</si>
  <si>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</si>
  <si>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</si>
  <si>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</si>
  <si>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</si>
  <si>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</si>
  <si>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</si>
  <si>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</si>
  <si>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</si>
  <si>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</si>
  <si>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</si>
  <si>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</si>
  <si>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</si>
  <si>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</si>
  <si>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</si>
  <si>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</si>
  <si>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</si>
  <si>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</si>
  <si>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</si>
  <si>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</si>
  <si>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</si>
  <si>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</si>
  <si>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</si>
  <si>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</si>
  <si>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</si>
  <si>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</si>
  <si>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</si>
  <si>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</si>
  <si>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</si>
  <si>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</si>
  <si>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</si>
  <si>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</si>
  <si>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</si>
  <si>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</si>
  <si>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</si>
  <si>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</si>
  <si>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</si>
  <si>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</si>
  <si>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</si>
  <si>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</si>
  <si>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</si>
  <si>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</si>
  <si>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</si>
  <si>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</si>
  <si>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</si>
  <si>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</si>
  <si>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</si>
  <si>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</si>
  <si>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</si>
  <si>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</si>
  <si>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</si>
  <si>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</si>
  <si>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</si>
  <si>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</si>
  <si>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</si>
  <si>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</si>
  <si>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</si>
  <si>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</si>
  <si>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</si>
  <si>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</si>
  <si>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</si>
  <si>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</si>
  <si>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</si>
  <si>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</si>
  <si>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</si>
  <si>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</si>
  <si>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</si>
  <si>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</si>
  <si>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</si>
  <si>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</si>
  <si>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</si>
  <si>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</si>
  <si>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</si>
  <si>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</si>
  <si>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</si>
  <si>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</si>
  <si>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</si>
  <si>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</si>
  <si>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</si>
  <si>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</si>
  <si>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</si>
  <si>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</si>
  <si>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</si>
  <si>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</si>
  <si>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</si>
  <si>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</si>
  <si>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</si>
  <si>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</si>
  <si>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</si>
  <si>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</si>
  <si>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</si>
  <si>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</si>
  <si>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</si>
  <si>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</si>
  <si>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</si>
  <si>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</si>
  <si>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</si>
  <si>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</si>
  <si>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</si>
  <si>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</si>
  <si>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</si>
  <si>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</si>
  <si>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</si>
  <si>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</si>
  <si>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</si>
  <si>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</si>
  <si>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</si>
  <si>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</si>
  <si>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</si>
  <si>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</si>
  <si>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</si>
  <si>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</si>
  <si>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</si>
  <si>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</si>
  <si>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</si>
  <si>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</si>
  <si>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</si>
  <si>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</si>
  <si>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</si>
  <si>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</si>
  <si>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</si>
  <si>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</si>
  <si>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</si>
  <si>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</si>
  <si>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</si>
  <si>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</si>
  <si>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</si>
  <si>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</si>
  <si>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</si>
  <si>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</si>
  <si>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</si>
  <si>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</si>
  <si>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</si>
  <si>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</si>
  <si>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</si>
  <si>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</si>
  <si>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</si>
  <si>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</si>
  <si>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</si>
  <si>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</si>
  <si>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</si>
  <si>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</si>
  <si>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</si>
  <si>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</si>
  <si>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</si>
  <si>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</si>
  <si>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</si>
  <si>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</si>
  <si>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</si>
  <si>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</si>
  <si>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</si>
  <si>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</si>
  <si>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</si>
  <si>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</si>
  <si>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</si>
  <si>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</si>
  <si>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</si>
  <si>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</si>
  <si>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</si>
  <si>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</si>
  <si>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</si>
  <si>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</si>
  <si>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</si>
  <si>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</si>
  <si>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</si>
  <si>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</si>
  <si>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</si>
  <si>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</si>
  <si>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</si>
  <si>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</si>
  <si>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</si>
  <si>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</si>
  <si>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</si>
  <si>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</si>
  <si>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</si>
  <si>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</si>
  <si>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</si>
  <si>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</si>
  <si>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</si>
  <si>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</si>
  <si>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</si>
  <si>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</si>
  <si>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</si>
  <si>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</si>
  <si>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</si>
  <si>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</si>
  <si>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</si>
  <si>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</si>
  <si>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</si>
  <si>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</si>
  <si>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</si>
  <si>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</si>
  <si>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</si>
  <si>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</si>
  <si>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</si>
  <si>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</si>
  <si>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</si>
  <si>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</si>
  <si>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</si>
  <si>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</si>
  <si>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</si>
  <si>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</si>
  <si>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</si>
  <si>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</si>
  <si>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</si>
  <si>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</si>
  <si>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</si>
  <si>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</si>
  <si>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</si>
  <si>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</si>
  <si>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</si>
  <si>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</si>
  <si>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</si>
  <si>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</si>
  <si>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</si>
  <si>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</si>
  <si>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</si>
  <si>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</si>
  <si>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</si>
  <si>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</si>
  <si>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</si>
  <si>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</si>
  <si>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</si>
  <si>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</si>
  <si>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</si>
  <si>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</si>
  <si>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</si>
  <si>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</si>
  <si>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</si>
  <si>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</si>
  <si>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</si>
  <si>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</si>
  <si>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</si>
  <si>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</si>
  <si>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</si>
  <si>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</si>
  <si>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</si>
  <si>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</si>
  <si>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</si>
  <si>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</si>
  <si>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</si>
  <si>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</si>
  <si>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</si>
  <si>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</si>
  <si>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</si>
  <si>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</si>
  <si>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</si>
  <si>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</si>
  <si>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</si>
  <si>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</si>
  <si>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</si>
  <si>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</si>
  <si>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</si>
  <si>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</si>
  <si>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</si>
  <si>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</si>
  <si>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</si>
  <si>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</si>
  <si>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</si>
  <si>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</si>
  <si>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</si>
  <si>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</si>
  <si>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</si>
  <si>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</si>
  <si>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</si>
  <si>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</si>
  <si>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</si>
  <si>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</si>
  <si>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</si>
  <si>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</si>
  <si>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</si>
  <si>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</si>
  <si>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</si>
  <si>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</si>
  <si>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</si>
  <si>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</si>
  <si>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</si>
  <si>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</si>
  <si>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</si>
  <si>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</si>
  <si>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</si>
  <si>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</si>
  <si>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</si>
  <si>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</si>
  <si>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</si>
  <si>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</si>
  <si>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</si>
  <si>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</si>
  <si>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</si>
  <si>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</si>
  <si>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</si>
  <si>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</si>
  <si>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</si>
  <si>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</si>
  <si>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</si>
  <si>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</si>
  <si>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</si>
  <si>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</si>
  <si>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</si>
  <si>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</si>
  <si>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</si>
  <si>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</si>
  <si>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</si>
  <si>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</si>
  <si>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</si>
  <si>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</si>
  <si>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</si>
  <si>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</si>
  <si>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</si>
  <si>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</si>
  <si>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</si>
  <si>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</si>
  <si>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</si>
  <si>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</si>
  <si>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</si>
  <si>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</si>
  <si>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</si>
  <si>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</si>
  <si>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</si>
  <si>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</si>
  <si>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</si>
  <si>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</si>
  <si>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</si>
  <si>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</si>
  <si>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</si>
  <si>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</si>
  <si>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</si>
  <si>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</si>
  <si>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</si>
  <si>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</si>
  <si>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</si>
  <si>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</si>
  <si>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</si>
  <si>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</si>
  <si>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</si>
  <si>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</si>
  <si>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</si>
  <si>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</si>
  <si>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</si>
  <si>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</si>
  <si>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</si>
  <si>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</si>
  <si>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</si>
  <si>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</si>
  <si>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</si>
  <si>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</si>
  <si>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</si>
  <si>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</si>
  <si>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</si>
  <si>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</si>
  <si>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</si>
  <si>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Ленина пр-кт, 64</t>
  </si>
  <si>
    <t>Владимир г, Ленина пр-кт, 68</t>
  </si>
  <si>
    <t>Владимир г, Ставровская ул, 2Б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</si>
  <si>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</si>
  <si>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</si>
  <si>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</si>
  <si>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</si>
  <si>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</si>
  <si>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</si>
  <si>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</si>
  <si>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</si>
  <si>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</si>
  <si>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</si>
  <si>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</si>
  <si>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</si>
  <si>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</si>
  <si>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</si>
  <si>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</si>
  <si>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</si>
  <si>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</si>
  <si>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</si>
  <si>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</si>
  <si>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</si>
  <si>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</si>
  <si>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</si>
  <si>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</si>
  <si>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</si>
  <si>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</si>
  <si>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</si>
  <si>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</si>
  <si>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</si>
  <si>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</si>
  <si>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</si>
  <si>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Итого по Владимирской области на 2020 год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</si>
  <si>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</si>
  <si>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</si>
  <si>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</si>
  <si>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</si>
  <si>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</si>
  <si>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</si>
  <si>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</si>
  <si>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</si>
  <si>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</si>
  <si>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</si>
  <si>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</si>
  <si>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</si>
  <si>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</si>
  <si>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</si>
  <si>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</si>
  <si>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</si>
  <si>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</si>
  <si>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</si>
  <si>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</si>
  <si>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</si>
  <si>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</si>
  <si>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</si>
  <si>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</si>
  <si>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</si>
  <si>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</si>
  <si>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</si>
  <si>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</si>
  <si>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Владимир г, Перекопский военный городок, 8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</si>
  <si>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</si>
  <si>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</si>
  <si>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</si>
  <si>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</si>
  <si>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</si>
  <si>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</si>
  <si>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</si>
  <si>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</si>
  <si>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</si>
  <si>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</si>
  <si>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</si>
  <si>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</si>
  <si>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</si>
  <si>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</si>
  <si>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</si>
  <si>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</si>
  <si>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</si>
  <si>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</si>
  <si>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</si>
  <si>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</si>
  <si>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</si>
  <si>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</si>
  <si>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</si>
  <si>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</si>
  <si>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</si>
  <si>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</si>
  <si>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</si>
  <si>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</si>
  <si>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</si>
  <si>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</si>
  <si>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</si>
  <si>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</si>
  <si>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</si>
  <si>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</si>
  <si>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</si>
  <si>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</si>
  <si>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</si>
  <si>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</si>
  <si>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</si>
  <si>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</si>
  <si>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</si>
  <si>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</si>
  <si>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</si>
  <si>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</si>
  <si>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</si>
  <si>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</si>
  <si>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</si>
  <si>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</si>
  <si>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</si>
  <si>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</si>
  <si>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</si>
  <si>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</si>
  <si>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</si>
  <si>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</si>
  <si>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</si>
  <si>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</si>
  <si>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</si>
  <si>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</si>
  <si>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</si>
  <si>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</si>
  <si>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</si>
  <si>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</si>
  <si>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</si>
  <si>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</si>
  <si>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</si>
  <si>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</si>
  <si>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</si>
  <si>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</si>
  <si>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</si>
  <si>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</si>
  <si>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</si>
  <si>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</si>
  <si>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</si>
  <si>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</si>
  <si>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</si>
  <si>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</si>
  <si>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</si>
  <si>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</si>
  <si>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</si>
  <si>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</si>
  <si>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</si>
  <si>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</si>
  <si>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</si>
  <si>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</si>
  <si>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</si>
  <si>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</si>
  <si>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</si>
  <si>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</si>
  <si>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</si>
  <si>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</si>
  <si>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</si>
  <si>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</si>
  <si>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</si>
  <si>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</si>
  <si>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</si>
  <si>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</si>
  <si>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</si>
  <si>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</si>
  <si>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</si>
  <si>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</si>
  <si>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</si>
  <si>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</si>
  <si>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</si>
  <si>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</si>
  <si>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</si>
  <si>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</si>
  <si>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</si>
  <si>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</si>
  <si>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</si>
  <si>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</si>
  <si>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</si>
  <si>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</si>
  <si>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</si>
  <si>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</si>
  <si>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</si>
  <si>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</si>
  <si>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</si>
  <si>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</si>
  <si>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</si>
  <si>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</si>
  <si>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</si>
  <si>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</si>
  <si>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</si>
  <si>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</si>
  <si>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</si>
  <si>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</si>
  <si>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</si>
  <si>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</si>
  <si>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</si>
  <si>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</si>
  <si>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</si>
  <si>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</si>
  <si>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</si>
  <si>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</si>
  <si>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</si>
  <si>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</si>
  <si>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</si>
  <si>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</si>
  <si>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</si>
  <si>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</si>
  <si>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</si>
  <si>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</si>
  <si>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</si>
  <si>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</si>
  <si>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</si>
  <si>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</si>
  <si>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</si>
  <si>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</si>
  <si>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</si>
  <si>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</si>
  <si>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</si>
  <si>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</si>
  <si>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</si>
  <si>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</si>
  <si>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</si>
  <si>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</si>
  <si>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</si>
  <si>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</si>
  <si>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</si>
  <si>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</si>
  <si>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</si>
  <si>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</si>
  <si>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</si>
  <si>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</si>
  <si>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</si>
  <si>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</si>
  <si>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</si>
  <si>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</si>
  <si>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</si>
  <si>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</si>
  <si>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</si>
  <si>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</si>
  <si>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</si>
  <si>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</si>
  <si>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</si>
  <si>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</si>
  <si>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</si>
  <si>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</si>
  <si>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</si>
  <si>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</si>
  <si>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</si>
  <si>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</si>
  <si>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</si>
  <si>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</si>
  <si>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</si>
  <si>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</si>
  <si>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</si>
  <si>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</si>
  <si>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</si>
  <si>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</si>
  <si>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</si>
  <si>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</si>
  <si>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</si>
  <si>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</si>
  <si>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</si>
  <si>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</si>
  <si>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</si>
  <si>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</si>
  <si>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</si>
  <si>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</si>
  <si>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</si>
  <si>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</si>
  <si>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</si>
  <si>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</si>
  <si>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</si>
  <si>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</si>
  <si>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</si>
  <si>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</si>
  <si>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</si>
  <si>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</si>
  <si>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вентканалы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</si>
  <si>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</si>
  <si>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</si>
  <si>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</si>
  <si>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</si>
  <si>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</si>
  <si>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</si>
  <si>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</si>
  <si>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</si>
  <si>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</si>
  <si>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</si>
  <si>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</si>
  <si>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</si>
  <si>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</si>
  <si>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</si>
  <si>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</si>
  <si>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</si>
  <si>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</si>
  <si>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</si>
  <si>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 * **</t>
  </si>
  <si>
    <t>Собинский р-н, Лакинск г, Карла Маркса ул, 21</t>
  </si>
  <si>
    <t>Радужный г, 1-й кв-л, 6</t>
  </si>
  <si>
    <t>Вязники г, Новая ул, 13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</si>
  <si>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</si>
  <si>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</si>
  <si>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</si>
  <si>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</si>
  <si>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</si>
  <si>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</si>
  <si>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</si>
  <si>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</si>
  <si>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</si>
  <si>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</si>
  <si>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</si>
  <si>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</si>
  <si>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</si>
  <si>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</si>
  <si>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</si>
  <si>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</si>
  <si>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</si>
  <si>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</si>
  <si>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</si>
  <si>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</si>
  <si>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</si>
  <si>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</si>
  <si>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</si>
  <si>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</si>
  <si>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</si>
  <si>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</si>
  <si>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</si>
  <si>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</si>
  <si>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</si>
  <si>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</si>
  <si>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</si>
  <si>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</si>
  <si>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</si>
  <si>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</si>
  <si>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</si>
  <si>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</si>
  <si>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</si>
  <si>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</si>
  <si>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</si>
  <si>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</si>
  <si>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</si>
  <si>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</si>
  <si>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</si>
  <si>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</si>
  <si>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</si>
  <si>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</si>
  <si>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</si>
  <si>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</si>
  <si>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</si>
  <si>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</si>
  <si>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</si>
  <si>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</si>
  <si>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</si>
  <si>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</si>
  <si>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</si>
  <si>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</si>
  <si>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</si>
  <si>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</si>
  <si>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</si>
  <si>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</si>
  <si>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</si>
  <si>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</si>
  <si>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</si>
  <si>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</si>
  <si>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</si>
  <si>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</si>
  <si>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</si>
  <si>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</si>
  <si>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</si>
  <si>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</si>
  <si>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</si>
  <si>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</si>
  <si>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</si>
  <si>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</si>
  <si>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</si>
  <si>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</si>
  <si>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</si>
  <si>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</si>
  <si>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</si>
  <si>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</si>
  <si>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</si>
  <si>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</si>
  <si>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</si>
  <si>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</si>
  <si>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</si>
  <si>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</si>
  <si>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</si>
  <si>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</si>
  <si>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</si>
  <si>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</si>
  <si>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</si>
  <si>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</si>
  <si>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</si>
  <si>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</si>
  <si>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</si>
  <si>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</si>
  <si>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</si>
  <si>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</si>
  <si>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</si>
  <si>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</si>
  <si>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</si>
  <si>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</si>
  <si>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</si>
  <si>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</si>
  <si>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</si>
  <si>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</si>
  <si>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</si>
  <si>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</si>
  <si>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</si>
  <si>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</si>
  <si>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</si>
  <si>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</si>
  <si>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</si>
  <si>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</si>
  <si>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</si>
  <si>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</si>
  <si>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</si>
  <si>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</si>
  <si>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</si>
  <si>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</si>
  <si>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</si>
  <si>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</si>
  <si>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</si>
  <si>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</si>
  <si>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</si>
  <si>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</si>
  <si>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</si>
  <si>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</si>
  <si>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</si>
  <si>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</si>
  <si>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</si>
  <si>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</si>
  <si>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</si>
  <si>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</si>
  <si>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</si>
  <si>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</si>
  <si>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</si>
  <si>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</si>
  <si>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</si>
  <si>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</si>
  <si>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</si>
  <si>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</si>
  <si>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</si>
  <si>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</si>
  <si>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</si>
  <si>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</si>
  <si>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</si>
  <si>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</si>
  <si>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</si>
  <si>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</si>
  <si>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</si>
  <si>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</si>
  <si>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</si>
  <si>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</si>
  <si>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</si>
  <si>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</si>
  <si>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</si>
  <si>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</si>
  <si>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</si>
  <si>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</si>
  <si>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</si>
  <si>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</si>
  <si>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</si>
  <si>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</si>
  <si>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</si>
  <si>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</si>
  <si>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</si>
  <si>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</si>
  <si>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</si>
  <si>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</si>
  <si>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</si>
  <si>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</si>
  <si>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</si>
  <si>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</si>
  <si>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</si>
  <si>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</si>
  <si>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</si>
  <si>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</si>
  <si>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</si>
  <si>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</si>
  <si>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</si>
  <si>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</si>
  <si>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</si>
  <si>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</si>
  <si>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</si>
  <si>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</si>
  <si>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</si>
  <si>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</si>
  <si>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</si>
  <si>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</si>
  <si>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</si>
  <si>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</si>
  <si>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</si>
  <si>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</si>
  <si>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</si>
  <si>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</si>
  <si>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</si>
  <si>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</si>
  <si>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</si>
  <si>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</si>
  <si>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</si>
  <si>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</si>
  <si>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</si>
  <si>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</si>
  <si>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</si>
  <si>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</si>
  <si>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</si>
  <si>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</si>
  <si>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</si>
  <si>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</si>
  <si>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</si>
  <si>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</si>
  <si>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</si>
  <si>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</si>
  <si>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</si>
  <si>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</si>
  <si>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</si>
  <si>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</si>
  <si>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</si>
  <si>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</si>
  <si>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</si>
  <si>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</si>
  <si>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</si>
  <si>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</si>
  <si>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</si>
  <si>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</si>
  <si>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</si>
  <si>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</si>
  <si>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</si>
  <si>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</si>
  <si>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</si>
  <si>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</si>
  <si>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</si>
  <si>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</si>
  <si>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</si>
  <si>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</si>
  <si>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</si>
  <si>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</si>
  <si>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</si>
  <si>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</si>
  <si>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</si>
  <si>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</si>
  <si>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</si>
  <si>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</si>
  <si>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</si>
  <si>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</si>
  <si>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</si>
  <si>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</si>
  <si>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</si>
  <si>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</si>
  <si>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</si>
  <si>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</si>
  <si>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</si>
  <si>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</si>
  <si>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</si>
  <si>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</si>
  <si>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</si>
  <si>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</si>
  <si>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</si>
  <si>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</si>
  <si>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</si>
  <si>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</si>
  <si>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</si>
  <si>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</si>
  <si>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</si>
  <si>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</si>
  <si>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</si>
  <si>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</si>
  <si>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</si>
  <si>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</si>
  <si>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</si>
  <si>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</si>
  <si>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</si>
  <si>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</si>
  <si>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</si>
  <si>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</si>
  <si>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</si>
  <si>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</si>
  <si>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</si>
  <si>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</si>
  <si>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</si>
  <si>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</si>
  <si>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</si>
  <si>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</si>
  <si>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</si>
  <si>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</si>
  <si>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</si>
  <si>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</si>
  <si>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</si>
  <si>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</si>
  <si>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</si>
  <si>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</si>
  <si>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</si>
  <si>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</si>
  <si>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</si>
  <si>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</si>
  <si>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</si>
  <si>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</si>
  <si>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</si>
  <si>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</si>
  <si>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</si>
  <si>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</si>
  <si>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</si>
  <si>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</si>
  <si>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</si>
  <si>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</si>
  <si>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</si>
  <si>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</si>
  <si>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</si>
  <si>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</si>
  <si>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</si>
  <si>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</si>
  <si>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</si>
  <si>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</si>
  <si>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</si>
  <si>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</si>
  <si>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</si>
  <si>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</si>
  <si>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</si>
  <si>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</si>
  <si>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</si>
  <si>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</si>
  <si>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</si>
  <si>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</si>
  <si>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</si>
  <si>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</si>
  <si>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</si>
  <si>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</si>
  <si>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 xml:space="preserve">к постановлению Департамента жилищно-коммунального хозяйства Владимирской области 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</si>
  <si>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</si>
  <si>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</si>
  <si>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</si>
  <si>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</si>
  <si>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</si>
  <si>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</si>
  <si>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Гусь-Хрустальный р-н, Анопино п, Чехова ул, 2</t>
  </si>
  <si>
    <t>Суздальский р-н, Красногвардейский п, Октябрьская ул, 15</t>
  </si>
  <si>
    <t>Владимир г, Бобкова ул, 1а</t>
  </si>
  <si>
    <t>Владимир г, Диктора Левитана ул, 31</t>
  </si>
  <si>
    <t>Владимир г, Каманина ул, 18</t>
  </si>
  <si>
    <t>Владимир г, Каманина ул, 28</t>
  </si>
  <si>
    <t>Владимир г, Краснознаменная ул, 10</t>
  </si>
  <si>
    <t>Владимир г, МОПРа ул, 13</t>
  </si>
  <si>
    <t>Владимир г, Октябрьский пр-кт, 42</t>
  </si>
  <si>
    <t>Владимир г, Стасова ул, 44/11</t>
  </si>
  <si>
    <t>Владимир г, Юбилейная ул, 4</t>
  </si>
  <si>
    <t>Собинка г, Молодежная ул, 26</t>
  </si>
  <si>
    <t>Суздальский р-н, Новое с, Молодежная ул, 3</t>
  </si>
  <si>
    <t>Ковров г, Ранжева ул, 5</t>
  </si>
  <si>
    <t>Ковров г, Туманова ул, 12</t>
  </si>
  <si>
    <t>Александровский р-н, Карабаново г, Лермонтова пл, 13</t>
  </si>
  <si>
    <t>Петушки г, Советская пл, 11</t>
  </si>
  <si>
    <t>Муром г, Войкова ул, 2а</t>
  </si>
  <si>
    <t>Муром г, Кооперативная ул, 2</t>
  </si>
  <si>
    <t>Гусь-Хрустальный г, Мира ул, 18</t>
  </si>
  <si>
    <t>Александров г, Ново-Стрелецкий проезд ул, 14</t>
  </si>
  <si>
    <t>Вязники г, Владимирская ул, 2</t>
  </si>
  <si>
    <t>Киржач г, Ленинградская ул, 98</t>
  </si>
  <si>
    <t>Собинка г, Ленина ул, 31</t>
  </si>
  <si>
    <t>Итого по Бутылицкое</t>
  </si>
  <si>
    <t>Меленковский р-н, Архангел с, Совхозная ул, 182</t>
  </si>
  <si>
    <t>Бутылицкое</t>
  </si>
  <si>
    <t>Меленки г, Муромская ул, 39</t>
  </si>
  <si>
    <t>Радужный г, 3-й кв-л, 34</t>
  </si>
  <si>
    <t>Ковров г, Брюсова ул, 52</t>
  </si>
  <si>
    <t>Ковров г, Лизы Чайкиной ул, 104</t>
  </si>
  <si>
    <t>Ковров г, Лизы Чайкиной ул, 108</t>
  </si>
  <si>
    <t>Ковров г, Маяковского ул, 83</t>
  </si>
  <si>
    <t>Ковров г, Маяковского ул, 85</t>
  </si>
  <si>
    <t>Ковров г, Маяковского ул, 87</t>
  </si>
  <si>
    <t>Радужный г, 3-й кв-л, 25</t>
  </si>
  <si>
    <t>Муром г, Дзержинского ул, 2Б</t>
  </si>
  <si>
    <t>Муром г, Кленовая ул, 34</t>
  </si>
  <si>
    <t>Владимир г, Завадского ул, 13Б</t>
  </si>
  <si>
    <t>Владимир г, Нижняя Дуброва ул, 37</t>
  </si>
  <si>
    <t>Владимир г, Нижняя Дуброва ул, 44</t>
  </si>
  <si>
    <t>Владимир г, Соколова-Соколенка ул, 11</t>
  </si>
  <si>
    <t>Владимир г, Суворова ул, 2</t>
  </si>
  <si>
    <t>Владимир г, Фатьянова ул, 21</t>
  </si>
  <si>
    <t>Владимир г, Энергетик мкр, Энергетиков ул, 1А</t>
  </si>
  <si>
    <t>Владимир г, Юбилейная ул, 46</t>
  </si>
  <si>
    <t>Владимир г, Балакирева ул, 55</t>
  </si>
  <si>
    <t>Владимир г, Белоконской ул, 25</t>
  </si>
  <si>
    <t>Владимир г, Верхняя Дуброва ул, 18А</t>
  </si>
  <si>
    <t>Владимир г, Верхняя Дуброва ул, 38Д</t>
  </si>
  <si>
    <t>Владимир г, Горная ул, 5</t>
  </si>
  <si>
    <t>Владимир г, Горького ул, 44</t>
  </si>
  <si>
    <t>Владимир г, Добросельская ул, 165</t>
  </si>
  <si>
    <t>Владимир г, Завадского ул, 15А</t>
  </si>
  <si>
    <t>Владимир г, Куйбышева ул, 42</t>
  </si>
  <si>
    <t>Владимир г, Лакина ул, 143А</t>
  </si>
  <si>
    <t>Владимир г, Ленина пр-кт, 42</t>
  </si>
  <si>
    <t>Владимир г, Ленина пр-кт, 51</t>
  </si>
  <si>
    <t>Владимир г, Ленина пр-кт, 67А</t>
  </si>
  <si>
    <t>Владимир г, Лесной мкр, Лесная ул, 8</t>
  </si>
  <si>
    <t>Владимир г, Нижняя Дуброва ул, 1</t>
  </si>
  <si>
    <t>Владимир г, Нижняя Дуброва ул, 27</t>
  </si>
  <si>
    <t>Владимир г, Оргтруд мкр, Октябрьская ул, 10</t>
  </si>
  <si>
    <t>Владимир г, Оргтруд мкр, Октябрьская ул, 16</t>
  </si>
  <si>
    <t>Владимир г, Оргтруд мкр, Октябрьская ул, 25</t>
  </si>
  <si>
    <t>Владимир г, Оргтруд мкр, Строителей ул, 5</t>
  </si>
  <si>
    <t>Владимир г, Пичугина ул, 12</t>
  </si>
  <si>
    <t>Владимир г, Растопчина ул, 1</t>
  </si>
  <si>
    <t>Владимир г, Растопчина ул, 49а</t>
  </si>
  <si>
    <t>Владимир г, Растопчина ул, 55а</t>
  </si>
  <si>
    <t>Владимир г, Садовая ул, 17</t>
  </si>
  <si>
    <t>Владимир г, Соколова-Соколенка ул, 21</t>
  </si>
  <si>
    <t>Владимир г, Соколова-Соколенка ул, 5а</t>
  </si>
  <si>
    <t>Владимир г, Строителей пр-кт, 12</t>
  </si>
  <si>
    <t>Владимир г, Строителей пр-кт, 22</t>
  </si>
  <si>
    <t>Владимир г, Строителей пр-кт, 44А</t>
  </si>
  <si>
    <t>Владимир г, Чайковского ул, 44Б</t>
  </si>
  <si>
    <t>Владимир г, Энергетик мкр, Садовая ул, 15</t>
  </si>
  <si>
    <t>Владимир г, Энергетик мкр, Энергетиков ул, 23</t>
  </si>
  <si>
    <t>Владимир г, Юрьевец мкр, Институтский городок, 26</t>
  </si>
  <si>
    <t>Владимир г, Юрьевец мкр, Михалькова ул, 12</t>
  </si>
  <si>
    <t>Владимир г, Юрьевец мкр, Школьный проезд, 1А</t>
  </si>
  <si>
    <t>Гусь-Хрустальный г, Транспортная ул, 12</t>
  </si>
  <si>
    <t>Гусь-Хрустальный г, Курловская ул, 30</t>
  </si>
  <si>
    <t>Ковров г, Абельмана ул, 128</t>
  </si>
  <si>
    <t>Ковров г, Абельмана ул, 139/1</t>
  </si>
  <si>
    <t>Ковров г, Волго-Донская ул, 26</t>
  </si>
  <si>
    <t>Ковров г, Димитрова ул, 2</t>
  </si>
  <si>
    <t>Ковров г, Еловая ул, 86/8</t>
  </si>
  <si>
    <t>Ковров г, Кирова ул, 75</t>
  </si>
  <si>
    <t>Ковров г, Комсомольская ул, 32</t>
  </si>
  <si>
    <t>Ковров г, Ленина пр-кт, 12А</t>
  </si>
  <si>
    <t>Ковров г, Молодогвардейская ул, 7</t>
  </si>
  <si>
    <t>Ковров г, Тимофея Павловского ул, 8</t>
  </si>
  <si>
    <t>Ковров г, Комсомольская ул, 34/3</t>
  </si>
  <si>
    <t>Кольчугино г, Белая Речка мкр, Школьная ул, 11а</t>
  </si>
  <si>
    <t>Кольчугино г, Веденеева ул, 3</t>
  </si>
  <si>
    <t>Кольчугино г, Дружбы ул, 22</t>
  </si>
  <si>
    <t>Кольчугино г, Дружбы ул, 7</t>
  </si>
  <si>
    <t>Кольчугино г, Коллективная ул, 47</t>
  </si>
  <si>
    <t>Кольчугино г, Ленина ул, 11а</t>
  </si>
  <si>
    <t>Кольчугино г, Ленина ул, 2</t>
  </si>
  <si>
    <t>Кольчугино г, Лермонтова ул, 3</t>
  </si>
  <si>
    <t>Кольчугино г, Луговая ул, 10</t>
  </si>
  <si>
    <t>Кольчугино г, Чапаева ул, 2а</t>
  </si>
  <si>
    <t>Кольчугино г, Шмелева ул, 17</t>
  </si>
  <si>
    <t>Кольчугино г, 50 лет Октября ул, 14</t>
  </si>
  <si>
    <t>Кольчугино г, 50 лет СССР ул, 6</t>
  </si>
  <si>
    <t>Кольчугино г, Чапаева ул, 1г</t>
  </si>
  <si>
    <t>Муром г, Заводская ул, 19</t>
  </si>
  <si>
    <t>Муром г, Карачаровское ш, 26б</t>
  </si>
  <si>
    <t>Муром г, Карачаровское ш, 30а</t>
  </si>
  <si>
    <t>Муром г, Кленовая ул, 3 корп. 2</t>
  </si>
  <si>
    <t>Муром г, Льва Толстого ул, 54</t>
  </si>
  <si>
    <t>Муром г, Машинистов ул, 5</t>
  </si>
  <si>
    <t>Муром г, Октябрьская ул, 29</t>
  </si>
  <si>
    <t>Муром г, Октябрьская ул, 9а</t>
  </si>
  <si>
    <t>Муром г, Энгельса ул, 21</t>
  </si>
  <si>
    <t>Муром г, Карачаровское ш, 26а</t>
  </si>
  <si>
    <t>Муром г, Кленовая ул, 3 корп. 1</t>
  </si>
  <si>
    <t>Муром г, Ковровская ул, 10</t>
  </si>
  <si>
    <t>Муром г, Льва Толстого ул, 96</t>
  </si>
  <si>
    <t>Муром г, Муромская ул, 23 корп. 2</t>
  </si>
  <si>
    <t>Муром г, Первомайская ул, 93</t>
  </si>
  <si>
    <t>Муром г, Филатова ул, 6</t>
  </si>
  <si>
    <t>Муром г, Энгельса ул, 25</t>
  </si>
  <si>
    <t>Камешково г, 3 Интернационала ул, 3</t>
  </si>
  <si>
    <t>Камешково г, Володарского ул, 2</t>
  </si>
  <si>
    <t>Камешково г, Молодежная ул, 9</t>
  </si>
  <si>
    <t>Камешково г, Крупской ул, 8А</t>
  </si>
  <si>
    <t>Юрьев-Польский г, Школьная ул, 40</t>
  </si>
  <si>
    <t>Вязники г, Куйбышева ул, 4</t>
  </si>
  <si>
    <t>Суздальский р-н, Сокол п, 9</t>
  </si>
  <si>
    <t>Суздальский р-н, Кутуково с, Школьная ул, 5</t>
  </si>
  <si>
    <t>Суздальский р-н, Павловское с, Центральная ул, 29</t>
  </si>
  <si>
    <t>Селивановский р-н, Красная Горбатка п, 2-я Заводская ул, 5</t>
  </si>
  <si>
    <t>Селивановский р-н, Красная Горбатка п, Северная ул, 75</t>
  </si>
  <si>
    <t>Селивановский р-н, Красная Горбатка п, Строителей ул, 5</t>
  </si>
  <si>
    <t>Селивановский р-н, Красная Горбатка п, Школьная ул, 29</t>
  </si>
  <si>
    <t>Селивановский р-н, Красная Горбатка п, Школьная ул, 22</t>
  </si>
  <si>
    <t>Судогодский р-н, Бараки д, Молодежная ул, 1</t>
  </si>
  <si>
    <t>Итого по Владимирской области в 2021 году:</t>
  </si>
  <si>
    <t>Петушинский р-н, Нагорный п, Горячкина ул, 3</t>
  </si>
  <si>
    <t>ООО УК "Управдом"</t>
  </si>
  <si>
    <t>ООО «НАШЕ ЖКО»</t>
  </si>
  <si>
    <t>11</t>
  </si>
  <si>
    <t>ТСЖ Дечинский 14</t>
  </si>
  <si>
    <t>ООО "Ком-сервис"</t>
  </si>
  <si>
    <t>Ковров г, Лизы Чайкиной ул, 106</t>
  </si>
  <si>
    <t>Ковров г, Матвеева ул, 3</t>
  </si>
  <si>
    <t>ООО "УК "ЖКО РОСКО"</t>
  </si>
  <si>
    <t xml:space="preserve">Итого по Владимирской области по 2021 году: </t>
  </si>
  <si>
    <t>Вязники г, Дечинский мкр, 6</t>
  </si>
  <si>
    <t>Камешковский р-н, Мирный п, Центральная ул, 82</t>
  </si>
  <si>
    <t>Итого по Владимирской области на 2021 год</t>
  </si>
  <si>
    <t>Всего по Владимирской области на 2020-2022 годы</t>
  </si>
  <si>
    <t>Всего по Владимирской области на 2020-2022 годы:</t>
  </si>
  <si>
    <t xml:space="preserve">Всего по Владимирской области на 2020-2022 годы: </t>
  </si>
  <si>
    <t>Камешково г, Крупской ул, 17В</t>
  </si>
  <si>
    <t>ООО"УЮТ"</t>
  </si>
  <si>
    <t>Юрьев-Польский г, Луговая ул, 51</t>
  </si>
  <si>
    <t>Ковров г, Набережная ул, 17</t>
  </si>
  <si>
    <t>Ковров г, Социалистическая ул, 17</t>
  </si>
  <si>
    <t>Итого по поселок Золотково</t>
  </si>
  <si>
    <t>Гусь-Хрустальный р-н, Золотково п, Ломоносова ул, 7</t>
  </si>
  <si>
    <t>поселок Золотково</t>
  </si>
  <si>
    <t>Муром г, Мечникова ул, 56</t>
  </si>
  <si>
    <t>Владимир г, Асаткина ул, 2А</t>
  </si>
  <si>
    <t>Владимир г, Верхняя Дуброва ул, 20А</t>
  </si>
  <si>
    <t>Владимир г, Горького ул, 55</t>
  </si>
  <si>
    <t>Владимир г, Добросельская ул, 195а</t>
  </si>
  <si>
    <t>Владимир г, Егорова ул, 3</t>
  </si>
  <si>
    <t>Владимир г, Лермонтова ул, 44</t>
  </si>
  <si>
    <t>Владимир г, Ново-Ямская ул, 9</t>
  </si>
  <si>
    <t>Владимир г, Полины Осипенко ул, 3</t>
  </si>
  <si>
    <t>Владимир г, Растопчина ул, 45а</t>
  </si>
  <si>
    <t>Владимир г, 9 Января ул, 3</t>
  </si>
  <si>
    <t>Муром г, Дзержинского ул, 5а</t>
  </si>
  <si>
    <t>Муром г, Комсомольская ул, 50</t>
  </si>
  <si>
    <t>Муром г, Московская ул, 64</t>
  </si>
  <si>
    <t>Муром г, Орловская ул, 5</t>
  </si>
  <si>
    <t>Муром г, Экземплярского ул, 70</t>
  </si>
  <si>
    <t>Владимир г, Суворова ул, 3а</t>
  </si>
  <si>
    <t>Владимир г, Батурина ул, 33</t>
  </si>
  <si>
    <t>Владимир г, Безыменского ул, 13а</t>
  </si>
  <si>
    <t>Владимир г, Белоконской ул, 13А</t>
  </si>
  <si>
    <t>Владимир г, Верхняя Дуброва ул, 33</t>
  </si>
  <si>
    <t>Владимир г, Воровского ул, 8а</t>
  </si>
  <si>
    <t>Владимир г, Горького ул, 84</t>
  </si>
  <si>
    <t>Владимир г, Ленина пр-кт, 44</t>
  </si>
  <si>
    <t>Владимир г, Ленина пр-кт, 47А</t>
  </si>
  <si>
    <t>Владимир г, Мира ул, 4А</t>
  </si>
  <si>
    <t>Владимир г, Строителей пр-кт, 42Г</t>
  </si>
  <si>
    <t>Владимир г, Добросельская ул, 193Г</t>
  </si>
  <si>
    <t>Владимир г, Энергетик мкр, Энергетиков ул, 6Б</t>
  </si>
  <si>
    <t>Владимир г, Диктора Левитана ул, 4Г</t>
  </si>
  <si>
    <t>Владимир г, Чайковского ул, 36</t>
  </si>
  <si>
    <t>Владимир г, Василисина ул, 9</t>
  </si>
  <si>
    <t>Владимир г, Василисина ул, 4</t>
  </si>
  <si>
    <t>Владимир г, Верхняя Дуброва ул, 10</t>
  </si>
  <si>
    <t>Владимир г, Строителей пр-кт, 2Г</t>
  </si>
  <si>
    <t>Владимир г, Фатьянова ул, 2А</t>
  </si>
  <si>
    <t>Владимир г, Верхняя Дуброва ул, 38А</t>
  </si>
  <si>
    <t>Владимир г, Перекопский военный городок, 25</t>
  </si>
  <si>
    <t>Владимир г, Почаевская ул, 22А</t>
  </si>
  <si>
    <t>Владимир г, Пугачева ул, 62</t>
  </si>
  <si>
    <t>Владимир г, Разина ул, 26</t>
  </si>
  <si>
    <t>Владимир г, Диктора Левитана ул, 55</t>
  </si>
  <si>
    <t>Владимир г, Юбилейная ул, 42</t>
  </si>
  <si>
    <t>Владимир г, Безыменского ул, 4а</t>
  </si>
  <si>
    <t>Владимир г, Верхняя Дуброва ул, 2</t>
  </si>
  <si>
    <t>Владимир г, Ново-Ямская ул, 2</t>
  </si>
  <si>
    <t>Владимир г, Московское ш, 1б</t>
  </si>
  <si>
    <t>Владимир г, Комиссарова ул, 23а</t>
  </si>
  <si>
    <t>Владимир г, Ломоносова ул, 1</t>
  </si>
  <si>
    <t>Владимир г, Мира ул, 17</t>
  </si>
  <si>
    <t>Владимир г, Октябрьский военный городок, 25</t>
  </si>
  <si>
    <t>Владимир г, Полины Осипенко ул, 27</t>
  </si>
  <si>
    <t>Владимир г, Соколова-Соколенка ул, 6в</t>
  </si>
  <si>
    <t>Владимир г, Строителей пр-кт, 34Б</t>
  </si>
  <si>
    <t>Владимир г, Тракторная ул, 1Г</t>
  </si>
  <si>
    <t>Владимир г, Юбилейная ул, 5</t>
  </si>
  <si>
    <t>Владимир г, Белоконской ул, 14</t>
  </si>
  <si>
    <t>Владимир г, Горького ул, 115</t>
  </si>
  <si>
    <t>Владимир г, Юбилейная ул, 38А</t>
  </si>
  <si>
    <t>Александров г, Революции ул, 38</t>
  </si>
  <si>
    <t>Александров г, Революции ул, 72</t>
  </si>
  <si>
    <t>Александров г, Институтская ул, 6 корп. 2</t>
  </si>
  <si>
    <t>Александров г, Королева ул, 16</t>
  </si>
  <si>
    <t>Александров г, Королева ул, 18</t>
  </si>
  <si>
    <t>Александров г, Королева ул, 20</t>
  </si>
  <si>
    <t>Александров г, Маяковского ул, 36А</t>
  </si>
  <si>
    <t>Александров г, Ческа-Липа ул, 10</t>
  </si>
  <si>
    <t>Александров г, Геологов ул, 8</t>
  </si>
  <si>
    <t>Гусь-Хрустальный г, Маяковского ул, 3а</t>
  </si>
  <si>
    <t>Гусь-Хрустальный г, Менделеева ул, 19а</t>
  </si>
  <si>
    <t>Гусь-Хрустальный г, Менделеева ул, 25</t>
  </si>
  <si>
    <t>Гусь-Хрустальный г, Пролетарская ул, 18</t>
  </si>
  <si>
    <t>Гусь-Хрустальный г, Рязанская ул, 2</t>
  </si>
  <si>
    <t>Гусь-Хрустальный г, Теплицкий пр-кт, 12</t>
  </si>
  <si>
    <t>Гусь-Хрустальный г, Транспортная ул, 16</t>
  </si>
  <si>
    <t>Ковров г, 5 Декабря ул, 22/2</t>
  </si>
  <si>
    <t>Ковров г, Комсомольская ул, 104</t>
  </si>
  <si>
    <t>Ковров г, МОПРа ул, 26</t>
  </si>
  <si>
    <t>Ковров г, Строителей ул, 2</t>
  </si>
  <si>
    <t>Ковров г, Строителей ул, 22</t>
  </si>
  <si>
    <t>Ковров г, Волго-Донская ул, 27</t>
  </si>
  <si>
    <t>Ковров г, Брюсова ул, 54/1</t>
  </si>
  <si>
    <t>Ковров г, Грибоедова ул, 125</t>
  </si>
  <si>
    <t>Ковров г, Зои Космодемьянской ул, 7/3</t>
  </si>
  <si>
    <t>Ковров г, Зои Космодемьянской ул, 9</t>
  </si>
  <si>
    <t>Ковров г, Зои Космодемьянской ул, 26/2</t>
  </si>
  <si>
    <t>Ковров г, Комсомольская ул, 36/3</t>
  </si>
  <si>
    <t>Ковров г, Летняя ул, 19</t>
  </si>
  <si>
    <t>Ковров г, Летняя ул, 86</t>
  </si>
  <si>
    <t>Ковров г, Лопатина ул, 44</t>
  </si>
  <si>
    <t>Ковров г, Машиностроителей ул, 7</t>
  </si>
  <si>
    <t>Ковров г, Маяковского ул, 2</t>
  </si>
  <si>
    <t>Ковров г, Моховая ул, 2 корп. 10</t>
  </si>
  <si>
    <t>Ковров г, Моховая ул, 2/6</t>
  </si>
  <si>
    <t>Ковров г, Ногина ул, 20</t>
  </si>
  <si>
    <t>Ковров г, Северный проезд, 10а</t>
  </si>
  <si>
    <t>Ковров г, Сосновая ул, 39</t>
  </si>
  <si>
    <t>Ковров г, Строителей ул, 16</t>
  </si>
  <si>
    <t>Ковров г, Строителей ул, 18</t>
  </si>
  <si>
    <t>Ковров г, Фабричный проезд, 6</t>
  </si>
  <si>
    <t>Ковров г, Фурманова ул, 35</t>
  </si>
  <si>
    <t>Ковров г, Клязьменская ул, 6</t>
  </si>
  <si>
    <t>Ковров г, Лопатина ул, 68</t>
  </si>
  <si>
    <t>Ковров г, Сосновая ул, 15/3</t>
  </si>
  <si>
    <t>Ковров г, Строителей ул, 15</t>
  </si>
  <si>
    <t>Кольчугино г, Белая Речка мкр, Новая ул, 5</t>
  </si>
  <si>
    <t>Кольчугино г, Ульяновская ул, 35</t>
  </si>
  <si>
    <t>Кольчугино г, Дружбы ул, 6</t>
  </si>
  <si>
    <t>Кольчугино г, Максимова ул, 25</t>
  </si>
  <si>
    <t>Кольчугино г, Московская ул, 66</t>
  </si>
  <si>
    <t>Кольчугино г, 3 Интернационала ул, 63</t>
  </si>
  <si>
    <t>Кольчугино г, Инициативная ул, 13</t>
  </si>
  <si>
    <t>Кольчугино г, 50 лет Октября ул, 22</t>
  </si>
  <si>
    <t>Кольчугино г, Добровольского ул, 9</t>
  </si>
  <si>
    <t>Кольчугино г, Шмелева ул, 2</t>
  </si>
  <si>
    <t>Муром г, 30 лет Победы ул, 9 корп. 1</t>
  </si>
  <si>
    <t>Муром г, Ленинградская ул, 31</t>
  </si>
  <si>
    <t>Муром г, Ленинградская ул, 42</t>
  </si>
  <si>
    <t>Муром г, Советская ул, 44</t>
  </si>
  <si>
    <t>Муром г, Пролетарская ул, 21</t>
  </si>
  <si>
    <t>Муром г, Кленовая ул, 7А</t>
  </si>
  <si>
    <t>Муром г, Кооперативная ул, 5</t>
  </si>
  <si>
    <t>Муром г, Кооперативная ул, 7</t>
  </si>
  <si>
    <t>Муром г, Лесная ул, 1</t>
  </si>
  <si>
    <t>Муром г, Меленковская ул, 3 корп. 2</t>
  </si>
  <si>
    <t>Муром г, Муромская ул, 9 корп. 2</t>
  </si>
  <si>
    <t>Муром г, Муромская ул, 12</t>
  </si>
  <si>
    <t>Муром г, Чкалова ул, 10Б</t>
  </si>
  <si>
    <t>Муром г, Орловская ул, 21</t>
  </si>
  <si>
    <t>Муром г, Лаврентьева ул, 43</t>
  </si>
  <si>
    <t>Муром г, Свердлова ул, 65</t>
  </si>
  <si>
    <t>Муром г, Красногвардейская ул, 32</t>
  </si>
  <si>
    <t>Камешково г, Дорофеичева ул, 7а</t>
  </si>
  <si>
    <t>Камешково г, Совхозная ул, 17</t>
  </si>
  <si>
    <t>Юрьев-Польский г, Авангардский пер, 20</t>
  </si>
  <si>
    <t>Юрьев-Польский г, Садовый пер, 4</t>
  </si>
  <si>
    <t>Вязники г, Высоковольтная ул, 61</t>
  </si>
  <si>
    <t>Вязники г, Чехова ул, 19а</t>
  </si>
  <si>
    <t>Вязники г, Нововязники мкр, Механизаторов ул, 113</t>
  </si>
  <si>
    <t>Радужный г, 3-й кв-л, 13</t>
  </si>
  <si>
    <t>Радужный г, 3-й кв-л, 2</t>
  </si>
  <si>
    <t>Меленки г, Комсомольская ул, 98</t>
  </si>
  <si>
    <t>Петушинский р-н, Покров г, Герасимова ул, 30</t>
  </si>
  <si>
    <t>Собинка г, Гагарина ул, 2</t>
  </si>
  <si>
    <t>Собинка г, Гагарина ул, 4</t>
  </si>
  <si>
    <t>Собинка г, Молодежная ул, 1</t>
  </si>
  <si>
    <t>Собинка г, Молодежная ул, 2</t>
  </si>
  <si>
    <t>Собинка г, Чайковского ул, 4</t>
  </si>
  <si>
    <t>Собинский р-н, Лакинск г, 21 Партсъезда ул, 17</t>
  </si>
  <si>
    <t>Собинский р-н, Лакинск г, 21 Партсъезда ул, 19</t>
  </si>
  <si>
    <t>Собинский р-н, Лакинск г, 21 Партсъезда ул, 21</t>
  </si>
  <si>
    <t>Собинский р-н, Лакинск г, Горького ул, 12</t>
  </si>
  <si>
    <t>Собинский р-н, Ставрово п, Октябрьская ул, 140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</si>
  <si>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</si>
  <si>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</si>
  <si>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6</t>
  </si>
  <si>
    <t>Собинский р-н, Ставрово п, Юбилейная ул, 8</t>
  </si>
  <si>
    <t>Суздальский р-н, Сокол п, 10</t>
  </si>
  <si>
    <t>Суздальский р-н, Сокол п, 11</t>
  </si>
  <si>
    <t>Суздальский р-н, Сокол п, 15</t>
  </si>
  <si>
    <t>Суздальский р-н, Новоалександрово с, Рабочая ул, 2</t>
  </si>
  <si>
    <t>Кольчугинский р-н, Бавлены п, Мира ул, 9</t>
  </si>
  <si>
    <t>Владимир г, Верхняя Дуброва ул, 22</t>
  </si>
  <si>
    <t>Владимир г, Горького ул, 99</t>
  </si>
  <si>
    <t>Владимир г, Лакина ул, 153А</t>
  </si>
  <si>
    <t>Владимир г, Горького ул, 103</t>
  </si>
  <si>
    <t>Владимир г, Лесной мкр, Лесная ул, 15</t>
  </si>
  <si>
    <t>Владимир г, Нижняя Дуброва ул, 3а</t>
  </si>
  <si>
    <t>Кольчугино г, Белая Речка мкр, Молодежная ул, 2</t>
  </si>
  <si>
    <t>Кольчугино г, Чапаева ул, 1а</t>
  </si>
  <si>
    <t>Кольчугино г, Ломако ул, 32</t>
  </si>
  <si>
    <t>Кольчугино г, Щорса ул, 11</t>
  </si>
  <si>
    <t>Муром г, Ковровская ул, 20</t>
  </si>
  <si>
    <t>Петушинский р-н, Покров г, 3 Интернационала ул, 83</t>
  </si>
  <si>
    <t>Ковров г, Волго-Донская ул, 25</t>
  </si>
  <si>
    <t>Ковров г, Грибоедова ул, 13/2</t>
  </si>
  <si>
    <t>Ковров г, Грибоедова ул, 13/3</t>
  </si>
  <si>
    <t>Ковров г, Грибоедова ул, 7/3</t>
  </si>
  <si>
    <t>Ковров г, Еловая ул, 94</t>
  </si>
  <si>
    <t>Ковров г, Еловая ул, 96/1</t>
  </si>
  <si>
    <t>Ковров г, Зои Космодемьянской ул, 1/11</t>
  </si>
  <si>
    <t>Ковров г, Зои Космодемьянской ул, 1/12</t>
  </si>
  <si>
    <t>Ковров г, Зои Космодемьянской ул, 1/8</t>
  </si>
  <si>
    <t>Ковров г, Зои Космодемьянской ул, 1/9</t>
  </si>
  <si>
    <t>Ковров г, Зои Космодемьянской ул, 28</t>
  </si>
  <si>
    <t>Ковров г, Кирова ул, 79</t>
  </si>
  <si>
    <t>Ковров г, Комсомольская ул, 99</t>
  </si>
  <si>
    <t>Ковров г, Комсомольская ул, 99/1</t>
  </si>
  <si>
    <t>Ковров г, Ленина пр-кт, 1Б</t>
  </si>
  <si>
    <t>Ковров г, Лизы Чайкиной ул, 102</t>
  </si>
  <si>
    <t>Ковров г, Маяковского ул, 81</t>
  </si>
  <si>
    <t>Ковров г, Маяковского ул, 89</t>
  </si>
  <si>
    <t>Ковров г, Пролетарская ул, 14/1</t>
  </si>
  <si>
    <t>Ковров г, Рабочая ул, 35</t>
  </si>
  <si>
    <t>Ковров г, Сосновая ул, 41</t>
  </si>
  <si>
    <t>Ковров г, Строителей ул, 3</t>
  </si>
  <si>
    <t>Ковров г, Строителей ул, 39</t>
  </si>
  <si>
    <t>Ковров г, Строителей ул, 41</t>
  </si>
  <si>
    <t>Ковров г, Строителей ул, 43</t>
  </si>
  <si>
    <t>Муром г, Нижегородская ул, 1</t>
  </si>
  <si>
    <t>Муром г, Фрунзе ул, 2</t>
  </si>
  <si>
    <t>Муром г, Чкалова ул, 20</t>
  </si>
  <si>
    <t>Радужный г, 1-й кв-л, 35</t>
  </si>
  <si>
    <t>Радужный г, 3-й кв-л, 17А</t>
  </si>
  <si>
    <t>Радужный г, 3-й кв-л, 21</t>
  </si>
  <si>
    <t>Радужный г, 3-й кв-л, 23</t>
  </si>
  <si>
    <t>Радужный г, 3-й кв-л, 9</t>
  </si>
  <si>
    <t>Владимир г, Растопчина ул, 51</t>
  </si>
  <si>
    <t>Владимир г, Соколова-Соколенка ул, 17б</t>
  </si>
  <si>
    <t>400</t>
  </si>
  <si>
    <t>266</t>
  </si>
  <si>
    <t>472</t>
  </si>
  <si>
    <t>367</t>
  </si>
  <si>
    <t>289</t>
  </si>
  <si>
    <t>Кирпич</t>
  </si>
  <si>
    <t>321</t>
  </si>
  <si>
    <t>220</t>
  </si>
  <si>
    <t>151</t>
  </si>
  <si>
    <t>160</t>
  </si>
  <si>
    <t>977</t>
  </si>
  <si>
    <t>ООО "УМД КОНТИНЕНТ"</t>
  </si>
  <si>
    <t>256</t>
  </si>
  <si>
    <t>237</t>
  </si>
  <si>
    <t>330</t>
  </si>
  <si>
    <t>ООО "ЖЭЦ-УПРАВЛЕНИЕ"</t>
  </si>
  <si>
    <t>326</t>
  </si>
  <si>
    <t>ООО "НАШЕ ЖКО"</t>
  </si>
  <si>
    <t>163</t>
  </si>
  <si>
    <t>179</t>
  </si>
  <si>
    <t>304</t>
  </si>
  <si>
    <t>331</t>
  </si>
  <si>
    <t>359</t>
  </si>
  <si>
    <t>415</t>
  </si>
  <si>
    <t>318</t>
  </si>
  <si>
    <t>249</t>
  </si>
  <si>
    <t>ООО УК "ВИКА"</t>
  </si>
  <si>
    <t>146</t>
  </si>
  <si>
    <t>161</t>
  </si>
  <si>
    <t>302</t>
  </si>
  <si>
    <t>ТСЖ "ДОМ-5"</t>
  </si>
  <si>
    <t>365</t>
  </si>
  <si>
    <t>ТСЖ "МАШИНОСТРОИТЕЛЕЙ 7"</t>
  </si>
  <si>
    <t>562</t>
  </si>
  <si>
    <t>ЖСК № 59</t>
  </si>
  <si>
    <t>138</t>
  </si>
  <si>
    <t>2008</t>
  </si>
  <si>
    <t>315</t>
  </si>
  <si>
    <t>ООО УК "УПРАВДОМ"</t>
  </si>
  <si>
    <t>240</t>
  </si>
  <si>
    <t>230</t>
  </si>
  <si>
    <t>141</t>
  </si>
  <si>
    <t>495</t>
  </si>
  <si>
    <t>247</t>
  </si>
  <si>
    <t>411</t>
  </si>
  <si>
    <t>197</t>
  </si>
  <si>
    <t>ООО "УК ЛЮКС"</t>
  </si>
  <si>
    <t>ТСН "Пушкина 16"</t>
  </si>
  <si>
    <t>Владимир г, Безыменского ул, 16</t>
  </si>
  <si>
    <t>Владимир г, Безыменского ул, 16а</t>
  </si>
  <si>
    <t>Владимир г, Добросельская ул, 185</t>
  </si>
  <si>
    <t>Владимир г, Соколова-Соколенка ул, 17</t>
  </si>
  <si>
    <t>Владимир г, Соколова-Соколенка ул, 19</t>
  </si>
  <si>
    <t>Владимир г, Соколова-Соколенка ул, 7</t>
  </si>
  <si>
    <t>Владимир г, Комиссарова ул, 3Б</t>
  </si>
  <si>
    <t>Владимир г, Василисина ул, 6</t>
  </si>
  <si>
    <t>Владимир г, Василисина ул, 8а</t>
  </si>
  <si>
    <t>Владимир г, Ново-Ямская ул, 25</t>
  </si>
  <si>
    <t>Гороховец г, Братьев Бесединых ул, 8</t>
  </si>
  <si>
    <t>Гороховец г, Сиреневая ул, 1</t>
  </si>
  <si>
    <t>Гороховецкий р-н, Арефино д, Совхозная ул, 10</t>
  </si>
  <si>
    <t>Гороховец г, Гагарина ул, 52</t>
  </si>
  <si>
    <t>Муром г, Совхозная ул, 3</t>
  </si>
  <si>
    <t>Итого по Владимирской области в 2021 году</t>
  </si>
  <si>
    <t>ООО "Дом-сервис"</t>
  </si>
  <si>
    <t>Вязниковский р-н, Степанцево п, Ленина ул, 9</t>
  </si>
  <si>
    <t>Киржач г, Красный Октябрь мкр, Первомайская ул, 14а</t>
  </si>
  <si>
    <t>Киржач г, Красный Октябрь мкр, Фурманова ул, 10</t>
  </si>
  <si>
    <t>Киржач г, Красный Октябрь мкр, Фурманова ул, 39</t>
  </si>
  <si>
    <t>Муром г, Орджоникидзе ул, 5а</t>
  </si>
  <si>
    <t>Муром г, Карачаровское ш, 11</t>
  </si>
  <si>
    <t>Александровский р-н, Струнино г, Дубки кв-л, 10</t>
  </si>
  <si>
    <t>Вязниковский р-н, Никологоры п, 3-я Пролетарская ул, 28</t>
  </si>
  <si>
    <t>Владимир г, Разина ул, 31</t>
  </si>
  <si>
    <t>Владимир г, Балакирева ул, 49</t>
  </si>
  <si>
    <t>Владимир г, Безыменского ул, 7</t>
  </si>
  <si>
    <t>Владимир г, Добросельская ул, 175</t>
  </si>
  <si>
    <t>Владимир г, Егорова ул, 11а</t>
  </si>
  <si>
    <t>Владимир г, Комиссарова ул, 47</t>
  </si>
  <si>
    <t>Владимир г, Куйбышева ул, 58</t>
  </si>
  <si>
    <t>Владимир г, Лакина ул, 129</t>
  </si>
  <si>
    <t>Владимир г, Лакина ул, 137Б</t>
  </si>
  <si>
    <t>Владимир г, Лесной мкр, Лесная ул, 3</t>
  </si>
  <si>
    <t>Владимир г, Растопчина ул, 3</t>
  </si>
  <si>
    <t>Владимир г, Растопчина ул, 53</t>
  </si>
  <si>
    <t>Владимир г, Строителей пр-кт, 14А</t>
  </si>
  <si>
    <t>Владимир г, Строителей пр-кт, 18А</t>
  </si>
  <si>
    <t>Владимир г, Энергетик мкр, Северная ул, 4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</si>
  <si>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</si>
  <si>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</si>
  <si>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</si>
  <si>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Владимир г, Юрьевец мкр, Институтский городок, 28</t>
  </si>
  <si>
    <t>Владимир г, Юрьевец мкр, Михалькова ул, 8</t>
  </si>
  <si>
    <t>Владимир г, Юрьевец мкр, Ноябрьская ул, 8А</t>
  </si>
  <si>
    <t>Гусь-Хрустальный р-н, Добрятино п, 60 лет Октября ул, 8</t>
  </si>
  <si>
    <t>Кольчугино г, 3 Интернационала ул, 53</t>
  </si>
  <si>
    <t>Кольчугино г, Алексеева ул, 1а</t>
  </si>
  <si>
    <t>Кольчугино г, Белая Речка мкр, Родниковая ул, 45</t>
  </si>
  <si>
    <t>Кольчугино г, Белая Речка мкр, Школьная ул, 12</t>
  </si>
  <si>
    <t>Кольчугино г, Веденеева ул, 10</t>
  </si>
  <si>
    <t>Кольчугино г, Веденеева ул, 16</t>
  </si>
  <si>
    <t>Кольчугино г, Веденеева ул, 6</t>
  </si>
  <si>
    <t>Кольчугино г, Дружбы ул, 24</t>
  </si>
  <si>
    <t>Кольчугино г, Ленина ул, 10</t>
  </si>
  <si>
    <t>Кольчугино г, Ленина ул, 6</t>
  </si>
  <si>
    <t>Кольчугино г, Ульяновская ул, 27</t>
  </si>
  <si>
    <t>Кольчугино г, Шмелева ул, 16</t>
  </si>
  <si>
    <t>Муром г, Кленовая ул, 12а</t>
  </si>
  <si>
    <t>Муром г, Лакина ул, 41</t>
  </si>
  <si>
    <t>Муром г, Осипенко ул, 25</t>
  </si>
  <si>
    <t>Муром г, Осипенко ул, 30</t>
  </si>
  <si>
    <t>Муром г, Трудовая ул, 33</t>
  </si>
  <si>
    <t>Суздальский р-н, Кутуково с, Садовая ул, 7</t>
  </si>
  <si>
    <t>Судогодский р-н, Вяткино д, Докучаева ул, 10</t>
  </si>
  <si>
    <t>Камешковский р-н, Гатиха с, Военный городок ул, 19а</t>
  </si>
  <si>
    <t>Камешковский р-н, Гатиха с, Военный городок ул, 19в</t>
  </si>
  <si>
    <t>Камешковский р-н, Гатиха с, Военный городок ул, 19г</t>
  </si>
  <si>
    <t>Итого по Вольгинский</t>
  </si>
  <si>
    <t>Петушинский р-н, Вольгинский п, Новосеменковская ул, 21</t>
  </si>
  <si>
    <t>Владимир г, Василисина ул, 7</t>
  </si>
  <si>
    <t>Владимир г, Егорова ул, 10а</t>
  </si>
  <si>
    <t>Владимир г, Завадского ул, 9Б</t>
  </si>
  <si>
    <t>Владимир г, Кирова ул, 22</t>
  </si>
  <si>
    <t>Владимир г, Комиссарова ул, 28</t>
  </si>
  <si>
    <t>Владимир г, Куйбышева ул, 46</t>
  </si>
  <si>
    <t>Владимир г, Куйбышева ул, 52</t>
  </si>
  <si>
    <t>Владимир г, Лакина ул, 147А</t>
  </si>
  <si>
    <t>Владимир г, Оргтруд мкр, Молодежная ул, 13</t>
  </si>
  <si>
    <t>Владимир г, Оргтруд мкр, Молодежная ул, 7</t>
  </si>
  <si>
    <t>Владимир г, Оргтруд мкр, Строителей ул, 7</t>
  </si>
  <si>
    <t>Владимир г, Перекопский военный городок, 22</t>
  </si>
  <si>
    <t>Владимир г, Растопчина ул, 35</t>
  </si>
  <si>
    <t>Владимир г, Соколова-Соколенка ул, 28</t>
  </si>
  <si>
    <t>Владимир г, Соколова-Соколенка ул, 5б</t>
  </si>
  <si>
    <t>Владимир г, Строителей пр-кт, 14</t>
  </si>
  <si>
    <t>Владимир г, Строителей пр-кт, 32А</t>
  </si>
  <si>
    <t>Владимир г, Суворова ул, 1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</si>
  <si>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</si>
  <si>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</si>
  <si>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</si>
  <si>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Сущевский проезд, 1</t>
  </si>
  <si>
    <t>Владимир г, Тихонравова ул, 10</t>
  </si>
  <si>
    <t>Владимир г, Тракторная ул, 3</t>
  </si>
  <si>
    <t>Владимир г, Тракторная ул, 9</t>
  </si>
  <si>
    <t>Владимир г, Усти-на-Лабе ул, 27</t>
  </si>
  <si>
    <t>Владимир г, Чайковского ул, 36Б</t>
  </si>
  <si>
    <t>Владимир г, Энергетик мкр, Энергетиков ул, 12Б</t>
  </si>
  <si>
    <t>Владимир г, Энергетик мкр, Энергетиков ул, 3А</t>
  </si>
  <si>
    <t>Владимир г, Юбилейная ул, 10</t>
  </si>
  <si>
    <t>Владимир г, Юбилейная ул, 26</t>
  </si>
  <si>
    <t>Владимир г, Юбилейная ул, 74</t>
  </si>
  <si>
    <t>Владимир г, Юрьевец мкр, Михалькова ул, 1</t>
  </si>
  <si>
    <t>Кольчугино г, 5 Линия Ленинского поселка ул, 1а</t>
  </si>
  <si>
    <t>Кольчугино г, 50 лет Октября ул, 5</t>
  </si>
  <si>
    <t>Кольчугино г, 50 лет Октября ул, 9</t>
  </si>
  <si>
    <t>Кольчугино г, Алексеева ул, 2</t>
  </si>
  <si>
    <t>Кольчугино г, Луговая ул, 8</t>
  </si>
  <si>
    <t>Кольчугино г, Шмелева ул, 14</t>
  </si>
  <si>
    <t>Кольчугино г, Щорса ул, 13</t>
  </si>
  <si>
    <t>Муром г, Заводская ул, 5</t>
  </si>
  <si>
    <t>Муром г, Ковровская ул, 2</t>
  </si>
  <si>
    <t>Муром г, Мечтателей ул, 10</t>
  </si>
  <si>
    <t>Муром г, Московская ул, 85А</t>
  </si>
  <si>
    <t>Гусь-Хрустальный г, Микрорайон ул, 45</t>
  </si>
  <si>
    <t>Ковров г, Абельмана ул, 139</t>
  </si>
  <si>
    <t>Ковров г, Абельмана ул, 139/2</t>
  </si>
  <si>
    <t>Ковров г, Восточный проезд, 14/3</t>
  </si>
  <si>
    <t>Ковров г, Еловая ул, 90/2</t>
  </si>
  <si>
    <t>Селивановский р-н, Красная Горбатка п, 2-я Заводская ул, 4</t>
  </si>
  <si>
    <t>Суздальский р-н, Павловское с, Школьная ул, 23</t>
  </si>
  <si>
    <t>Юрьев-Польский г, Садовый пер, 23</t>
  </si>
  <si>
    <t>Итого по Владимирской области по 2022 году:</t>
  </si>
  <si>
    <t>ООО УК "Наш дом"</t>
  </si>
  <si>
    <t>Вязники г, Нововязники мкр, Привокзальная ул, 59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</si>
  <si>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</si>
  <si>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</si>
  <si>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</si>
  <si>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</si>
  <si>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 xml:space="preserve">Получатель бюджетных средств - Некоммерческая организация 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</si>
  <si>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</si>
  <si>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Владимир г, Юбилейная ул, 60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</si>
  <si>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</si>
  <si>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</si>
  <si>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ООО "УНИВЕРСАЛ СТРОЙ"</t>
  </si>
  <si>
    <t>Александров г, Совхоз Правда ул, 27</t>
  </si>
  <si>
    <t>Александров г, Терешковой ул, 11 корп. 2</t>
  </si>
  <si>
    <t>Киржач г, Морозовская ул, 126</t>
  </si>
  <si>
    <t>Владимир г, Балакирева ул, 39</t>
  </si>
  <si>
    <t>Киржачский р-н, Федоровское д, Советская ул, 4</t>
  </si>
  <si>
    <t xml:space="preserve">в том числе: </t>
  </si>
  <si>
    <t>Владимир г, Тракторная ул, 11</t>
  </si>
  <si>
    <t>Владимир г, Энергетик мкр, Энергетиков ул, 4А</t>
  </si>
  <si>
    <t>Александров г, Вокзальный пер, 5</t>
  </si>
  <si>
    <t>Александров г, Гагарина ул, 25</t>
  </si>
  <si>
    <t>Александров г, Ленина ул, 17</t>
  </si>
  <si>
    <t>Гусь-Хрустальный г, Калинина ул, 50б</t>
  </si>
  <si>
    <t>Гусь-Хрустальный г, Осьмова ул, 25</t>
  </si>
  <si>
    <t>Гусь-Хрустальный г, Транспортная ул, 14</t>
  </si>
  <si>
    <t>Ковров г, Грибоедова ул, 5 корп. 2</t>
  </si>
  <si>
    <t>Кольчугино г, Дружбы ул, 25</t>
  </si>
  <si>
    <t>Муром г, 30 лет Победы ул, 6</t>
  </si>
  <si>
    <t>Муром г, Орловская ул, 17</t>
  </si>
  <si>
    <t>Вязники г, Дечинский мкр, 8</t>
  </si>
  <si>
    <t>Владимир г, 3-я Кольцевая ул, 10</t>
  </si>
  <si>
    <t>Владимир г, Батурина ул, 37Б</t>
  </si>
  <si>
    <t>Владимир г, Батурина ул, 37Г</t>
  </si>
  <si>
    <t>Владимир г, Безыменского ул, 26а</t>
  </si>
  <si>
    <t>Владимир г, Верхняя Дуброва ул, 38</t>
  </si>
  <si>
    <t>Владимир г, Верхняя Дуброва ул, 8</t>
  </si>
  <si>
    <t>Владимир г, Гастелло ул, 7Г</t>
  </si>
  <si>
    <t>Владимир г, Егорова ул, 12</t>
  </si>
  <si>
    <t>Владимир г, Комиссарова ул, 1Г</t>
  </si>
  <si>
    <t>Владимир г, Комиссарова ул, 22а</t>
  </si>
  <si>
    <t>Владимир г, Комиссарова ул, 37</t>
  </si>
  <si>
    <t>Владимир г, Комиссарова ул, 9</t>
  </si>
  <si>
    <t>Владимир г, Коммунар мкр, Песочная ул, 17а</t>
  </si>
  <si>
    <t>Владимир г, Коммунар мкр, Песочная ул, 19Б</t>
  </si>
  <si>
    <t>Владимир г, Крайнова ул, 12</t>
  </si>
  <si>
    <t>Владимир г, Лакина ул, 159А</t>
  </si>
  <si>
    <t>Владимир г, Мира ул, 15А</t>
  </si>
  <si>
    <t>Владимир г, Михайловская ул, 14</t>
  </si>
  <si>
    <t>Владимир г, Михайловская ул, 32</t>
  </si>
  <si>
    <t>Владимир г, Молодежная ул, 2</t>
  </si>
  <si>
    <t>Владимир г, Нижняя Дуброва ул, 28</t>
  </si>
  <si>
    <t>Владимир г, Нижняя Дуброва ул, 40</t>
  </si>
  <si>
    <t>Владимир г, Октябрьский пр-кт, 16</t>
  </si>
  <si>
    <t>Владимир г, Почаевская ул, 20</t>
  </si>
  <si>
    <t>Владимир г, Почаевская ул, 25</t>
  </si>
  <si>
    <t>Владимир г, Пугачева ул, 79</t>
  </si>
  <si>
    <t>Владимир г, Растопчина ул, 61Б</t>
  </si>
  <si>
    <t>Владимир г, Садовая ул, 12</t>
  </si>
  <si>
    <t>Владимир г, Северная ул, 26А</t>
  </si>
  <si>
    <t>Владимир г, Соколова-Соколенка ул, 24</t>
  </si>
  <si>
    <t>Владимир г, Солнечная ул, 54</t>
  </si>
  <si>
    <t>Владимир г, Стрелецкий пер, 3</t>
  </si>
  <si>
    <t>Владимир г, Строителей пр-кт, 2А</t>
  </si>
  <si>
    <t>Владимир г, Судогодское ш, 27ж</t>
  </si>
  <si>
    <t>Владимир г, Сурикова ул, 18</t>
  </si>
  <si>
    <t>Владимир г, Тракторная ул, 9Б</t>
  </si>
  <si>
    <t>Владимир г, Фейгина ул, 11/74</t>
  </si>
  <si>
    <t>Владимир г, Юбилейная ул, 70</t>
  </si>
  <si>
    <t>Владимир г, Юрьевец мкр, Строительный проезд, 11а</t>
  </si>
  <si>
    <t>Владимир г, 1-я Пионерская ул, 61А</t>
  </si>
  <si>
    <t>Владимир г, Безыменского ул, 1</t>
  </si>
  <si>
    <t>Владимир г, Безыменского ул, 9б</t>
  </si>
  <si>
    <t>Владимир г, Бобкова ул, 7</t>
  </si>
  <si>
    <t>Владимир г, Верхняя Дуброва ул, 32</t>
  </si>
  <si>
    <t>Владимир г, Горького ул, 79А</t>
  </si>
  <si>
    <t>Владимир г, Горького ул, 98</t>
  </si>
  <si>
    <t>Владимир г, Добросельская ул, 165а</t>
  </si>
  <si>
    <t>Владимир г, Добросельская ул, 191А</t>
  </si>
  <si>
    <t>Владимир г, Комиссарова ул, 1А</t>
  </si>
  <si>
    <t>Владимир г, Крайнова ул, 18</t>
  </si>
  <si>
    <t>Владимир г, Лакина ул, 171Б</t>
  </si>
  <si>
    <t>Владимир г, Лакина ул, 187А</t>
  </si>
  <si>
    <t>Владимир г, Лакина ул, 195</t>
  </si>
  <si>
    <t>Владимир г, Ленина пр-кт, 25</t>
  </si>
  <si>
    <t>Владимир г, Ленина пр-кт, 42а</t>
  </si>
  <si>
    <t>Владимир г, Нижняя Дуброва ул, 3</t>
  </si>
  <si>
    <t>Владимир г, Перекопский военный городок, 6а</t>
  </si>
  <si>
    <t>Владимир г, Разина ул, 12А</t>
  </si>
  <si>
    <t>Владимир г, Разина ул, 20</t>
  </si>
  <si>
    <t>Владимир г, Разина ул, 28</t>
  </si>
  <si>
    <t>Владимир г, Северная ул, 4</t>
  </si>
  <si>
    <t>Владимир г, Соколова-Соколенка ул, 11б</t>
  </si>
  <si>
    <t>Владимир г, Строителей пр-кт, 13Г</t>
  </si>
  <si>
    <t>Владимир г, Суворова ул, 5</t>
  </si>
  <si>
    <t>Владимир г, Суворова ул, 8</t>
  </si>
  <si>
    <t>Владимир г, Тихонравова ул, 6</t>
  </si>
  <si>
    <t>Владимир г, Университетская ул, 8А</t>
  </si>
  <si>
    <t>Владимир г, Фатьянова ул, 27А</t>
  </si>
  <si>
    <t>Владимир г, Энергетик мкр, Энергетиков ул, 2</t>
  </si>
  <si>
    <t>Владимир г, Юбилейная ул, 24</t>
  </si>
  <si>
    <t>Владимир г, Юрьевец мкр, Институтский городок, 14</t>
  </si>
  <si>
    <t>Владимир г, Юрьевец мкр, Михалькова ул, 5А</t>
  </si>
  <si>
    <t>Владимир г, Юрьевец мкр, Ноябрьская ул, 8Б</t>
  </si>
  <si>
    <t>Владимир г, Юрьевец мкр, Строительный проезд, 11</t>
  </si>
  <si>
    <t>Кольчугино г, Добровольского ул, 7</t>
  </si>
  <si>
    <t>Кольчугино г, Дружбы ул, 20</t>
  </si>
  <si>
    <t>Кольчугино г, Ульяновская ул, 33</t>
  </si>
  <si>
    <t>Кольчугино г, Чапаева ул, 1Б</t>
  </si>
  <si>
    <t>Кольчугино г, 3 Интернационала ул, 67</t>
  </si>
  <si>
    <t>Кольчугино г, 50 лет СССР ул, 4</t>
  </si>
  <si>
    <t>Кольчугино г, Белая Речка мкр, Школьная ул, 9</t>
  </si>
  <si>
    <t>Кольчугино г, Добровольского ул, 25</t>
  </si>
  <si>
    <t>Кольчугино г, Дружбы ул, 13</t>
  </si>
  <si>
    <t>Кольчугино г, Дружбы ул, 15</t>
  </si>
  <si>
    <t>Кольчугино г, Дружбы ул, 8а</t>
  </si>
  <si>
    <t>Кольчугино г, Ленина пл, 3</t>
  </si>
  <si>
    <t>Кольчугино г, Ломако ул, 14</t>
  </si>
  <si>
    <t>Кольчугино г, Ломако ул, 22</t>
  </si>
  <si>
    <t>Муром г, Дзержинского ул, 20</t>
  </si>
  <si>
    <t>Муром г, Ленинградская ул, 28</t>
  </si>
  <si>
    <t>Муром г, Ленинградская ул, 29</t>
  </si>
  <si>
    <t>Муром г, Орловская ул, 11</t>
  </si>
  <si>
    <t>Муром г, Свердлова ул, 35</t>
  </si>
  <si>
    <t>Муром г, Свердлова ул, 37</t>
  </si>
  <si>
    <t>Муром г, Чкалова ул, 12Б</t>
  </si>
  <si>
    <t>Муром г, Чкалова ул, 4Б</t>
  </si>
  <si>
    <t>Муром г, Щербакова ул, 12</t>
  </si>
  <si>
    <t>Муром г, Щербакова ул, 27</t>
  </si>
  <si>
    <t>Муром г, Экземплярского ул, 10</t>
  </si>
  <si>
    <t>Муром г, Экземплярского ул, 10 корп. 1</t>
  </si>
  <si>
    <t>Муром г, Серова ул, 38</t>
  </si>
  <si>
    <t>Гусь-Хрустальный г, 50 лет Советской Власти пр-кт, 24</t>
  </si>
  <si>
    <t>Гусь-Хрустальный г, Каховского ул, 5</t>
  </si>
  <si>
    <t>Гусь-Хрустальный г, Мичурина ул, 2</t>
  </si>
  <si>
    <t>Гусь-Хрустальный г, Муравьева-Апостола ул, 15</t>
  </si>
  <si>
    <t>Гусь-Хрустальный г, Муравьева-Апостола ул, 17</t>
  </si>
  <si>
    <t>Гусь-Хрустальный г, Окружная ул, 6</t>
  </si>
  <si>
    <t>Гусь-Хрустальный г, Теплицкий пр-кт, 10</t>
  </si>
  <si>
    <t>Гусь-Хрустальный г, Старых Большевиков ул, 17а</t>
  </si>
  <si>
    <t>Гусь-Хрустальный г, Транспортная ул, 18</t>
  </si>
  <si>
    <t>Ковров г, Грибоедова ул, 7 корп. 2</t>
  </si>
  <si>
    <t>Ковров г, Дегтярева ул, 6</t>
  </si>
  <si>
    <t>Ковров г, Ковров-8 тер, 18</t>
  </si>
  <si>
    <t>Ковров г, Колхозная ул, 28</t>
  </si>
  <si>
    <t>Ковров г, Космонавтов ул, 12</t>
  </si>
  <si>
    <t>Ковров г, Космонавтов ул, 6/2</t>
  </si>
  <si>
    <t>Ковров г, Куйбышева ул, 3</t>
  </si>
  <si>
    <t>Ковров г, Куйбышева ул, 4 корп. 1</t>
  </si>
  <si>
    <t>Ковров г, Лепсе ул, 4</t>
  </si>
  <si>
    <t>Ковров г, Лопатина ул, 13/1</t>
  </si>
  <si>
    <t>Ковров г, Малеева ул, 12</t>
  </si>
  <si>
    <t>Ковров г, Маяковского ул, 6</t>
  </si>
  <si>
    <t>Ковров г, Моховая ул, 1/7</t>
  </si>
  <si>
    <t>Ковров г, Муромская ул, 25</t>
  </si>
  <si>
    <t>Ковров г, Ногина пер, 8</t>
  </si>
  <si>
    <t>Ковров г, Подлесная ул, 23</t>
  </si>
  <si>
    <t>Ковров г, Сергея Лазо ул, 6</t>
  </si>
  <si>
    <t>Ковров г, Станиславского ул, 1/1</t>
  </si>
  <si>
    <t>Ковров г, Строителей ул, 22 корп. 2</t>
  </si>
  <si>
    <t>Ковров г, Тимофея Павловского ул, 1</t>
  </si>
  <si>
    <t>Ковров г, Федорова ул, 95</t>
  </si>
  <si>
    <t>Ковров г, Федорова ул, 99</t>
  </si>
  <si>
    <t>Ковров г, Фурманова ул, 18</t>
  </si>
  <si>
    <t>Ковров г, Циолковского ул, 12</t>
  </si>
  <si>
    <t>Ковров г, Шмидта ул, 11</t>
  </si>
  <si>
    <t>Ковров г, Белинского ул, 1/3</t>
  </si>
  <si>
    <t>Ковров г, Волго-Донская ул, 29</t>
  </si>
  <si>
    <t>Ковров г, Волго-Донская ул, 31</t>
  </si>
  <si>
    <t>Ковров г, Еловая ул, 84/5</t>
  </si>
  <si>
    <t>Ковров г, Еловая ул, 86/3</t>
  </si>
  <si>
    <t>Ковров г, Еловая ул, 90/1</t>
  </si>
  <si>
    <t>Ковров г, Еловая ул, 94/2</t>
  </si>
  <si>
    <t>Ковров г, Строителей ул, 39/1</t>
  </si>
  <si>
    <t>Ковров г, Туманова ул, 15</t>
  </si>
  <si>
    <t>Ковров г, Федорова ул, 91/2</t>
  </si>
  <si>
    <t>Селивановский р-н, Красная Горбатка п, 2-я Заводская ул, 11</t>
  </si>
  <si>
    <t>Селивановский р-н, Красная Горбатка п, 2-я Заводская ул, 13</t>
  </si>
  <si>
    <t>Селивановский р-н, Красная Горбатка п, Новая ул, 108</t>
  </si>
  <si>
    <t>Селивановский р-н, Красная Горбатка п, Школьная ул, 26</t>
  </si>
  <si>
    <t>Юрьев-Польский г, Садовый пер, 1</t>
  </si>
  <si>
    <t>Юрьев-Польский г, Шибанкова ул, 89</t>
  </si>
  <si>
    <t>Александров г, Королева ул, 5</t>
  </si>
  <si>
    <t>Александров г, Кубасова ул, 9</t>
  </si>
  <si>
    <t>Александров г, Терешковой ул, 4</t>
  </si>
  <si>
    <t>Александровский р-н, Карабаново г, Победы ул, 4</t>
  </si>
  <si>
    <t>Александровский р-н, Карабаново г, Победы ул, 4А</t>
  </si>
  <si>
    <t>Вязники г, Ленина ул, 3</t>
  </si>
  <si>
    <t>Вязники г, Нововязники мкр, Механизаторов ул, 112</t>
  </si>
  <si>
    <t>Камешково г, Володарского ул, 6</t>
  </si>
  <si>
    <t>Камешково г, Дорофеичева ул, 7б</t>
  </si>
  <si>
    <t>Камешково г, Смурова ул, 9</t>
  </si>
  <si>
    <t>Камешково г, Рабочая ул, 8Б</t>
  </si>
  <si>
    <t>Камешково г, Свердлова ул, 17</t>
  </si>
  <si>
    <t>Камешково г, Совхозная ул, 19</t>
  </si>
  <si>
    <t>Камешково г, Школьная ул, 9</t>
  </si>
  <si>
    <t>Меленки г, Пролетарская ул, 37</t>
  </si>
  <si>
    <t>Меленки г, Пролетарская ул, 53</t>
  </si>
  <si>
    <t>Радужный г, 1-й кв-л, 33</t>
  </si>
  <si>
    <t>Радужный г, 3-й кв-л, 27</t>
  </si>
  <si>
    <t>Собинка г, Гагарина ул, 10</t>
  </si>
  <si>
    <t>Собинка г, Гоголя ул, 1А</t>
  </si>
  <si>
    <t>Собинка г, Гоголя ул, 3Б</t>
  </si>
  <si>
    <t>Собинка г, Гоголя ул, 5</t>
  </si>
  <si>
    <t>Собинка г, Лакина ул, 8</t>
  </si>
  <si>
    <t>Собинский р-н, Лакинск г, Лермонтова ул, 34</t>
  </si>
  <si>
    <t>Собинский р-н, Ставрово п, Комсомольская ул, 11</t>
  </si>
  <si>
    <t>Собинский р-н, Ставрово п, Юбилейная ул, 11</t>
  </si>
  <si>
    <t>Суздальский р-н, Садовый п, Владимирская ул, 15</t>
  </si>
  <si>
    <t>Суздальский р-н, Сновицы с, Школьная ул, 5</t>
  </si>
  <si>
    <t>Суздальский р-н, Сновицы с, Школьная ул, 6</t>
  </si>
  <si>
    <t>Суздальский р-н, Сокол п, 8</t>
  </si>
  <si>
    <t>Петушинский р-н, Вольгинский п, Новосеменковская ул, 19</t>
  </si>
  <si>
    <t>Петушинский р-н, Вольгинский п, Новосеменковская ул, 22</t>
  </si>
  <si>
    <t>Петушинский р-н, Городищи п, Советская ул, 19</t>
  </si>
  <si>
    <t>Суздаль г, Гоголя ул, 25</t>
  </si>
  <si>
    <t>Суздальский р-н, Боголюбово п, Садовая ул, 30б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</si>
  <si>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</si>
  <si>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</si>
  <si>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Владимир г, Комиссарова ул, 69а</t>
  </si>
  <si>
    <t>ООО «Компания «Наш дом-3»</t>
  </si>
  <si>
    <t>Владимир г, 1-я Пионерская ул, 82А</t>
  </si>
  <si>
    <t>Владимир г, Белоконской ул, 6</t>
  </si>
  <si>
    <t>Владимир г, Молодежная ул, 1</t>
  </si>
  <si>
    <t>Владимир г, Диктора Левитана ул, 51</t>
  </si>
  <si>
    <t>Владимир г, Сурикова ул, 11/32</t>
  </si>
  <si>
    <t>Получатель бюджетных средств - Некоммерческая организация (в рамках постановления Губернатора области от 13.02.2014 № 111, в отношении многоквартиных домов, формирующих фонд капитального ремонта на счете регионального оператора)</t>
  </si>
  <si>
    <t>Получатель бюджетных средств - Некоммерческая организация (в рамках постановления Губернатора области от 13.02.2014 № 111, в отношении многоквартиных домов, формирующих фонд капитального ремонта на специальных счетах)</t>
  </si>
  <si>
    <t>Александровский р-н, Балакирево п, Юго-Западный кв-л, 17</t>
  </si>
  <si>
    <t>Александровский р-н, Балакирево п, Заводская ул, 2</t>
  </si>
  <si>
    <t>Александровский р-н, Балакирево п, Юго-Западный кв-л, 16</t>
  </si>
  <si>
    <t>Александровский р-н, Балакирево п, Заводская ул, 3</t>
  </si>
  <si>
    <t>Александровский р-н, Балакирево п, Радужный кв-л, 2</t>
  </si>
  <si>
    <t>Александровский р-н, Балакирево п, Юго-Западный кв-л, 19</t>
  </si>
  <si>
    <t>Александровский р-н, Балакирево п, Вокзальная ул, 10</t>
  </si>
  <si>
    <t>Александровский р-н, Балакирево п, Юго-Западный кв-л, 9</t>
  </si>
  <si>
    <t>Александровский р-н, Балакирево п, 60 лет Октября ул, 2</t>
  </si>
  <si>
    <t>Александровский р-н, Балакирево п, Юго-Западный кв-л, 8</t>
  </si>
  <si>
    <t>Александровский р-н, Балакирево п, Юго-Западный кв-л, 22</t>
  </si>
  <si>
    <t>Александровский р-н, Балакирево п, Юго-Западный кв-л, 7</t>
  </si>
  <si>
    <t>Александровский р-н, Балакирево п, Вокзальная ул, 13</t>
  </si>
  <si>
    <t>Александровский р-н, Балакирево п, Юго-Западный кв-л, 6</t>
  </si>
  <si>
    <t>Владимир г, Балакирева ул, 43а</t>
  </si>
  <si>
    <t>Владимир г, Безыменского ул, 5а</t>
  </si>
  <si>
    <t>Владимир г, Верхняя Дуброва ул, 29</t>
  </si>
  <si>
    <t>Владимир г, Егорова ул, 14</t>
  </si>
  <si>
    <t>Владимир г, Комиссарова ул, 41</t>
  </si>
  <si>
    <t>Владимир г, Куйбышева ул, 54</t>
  </si>
  <si>
    <t>Владимир г, Лакина проезд, 6</t>
  </si>
  <si>
    <t>Владимир г, Ленина пр-кт, 43</t>
  </si>
  <si>
    <t>Владимир г, Лесной мкр, Лесная ул, 1</t>
  </si>
  <si>
    <t>Владимир г, Лесной мкр, Лесная ул, 11</t>
  </si>
  <si>
    <t>Владимир г, Лесной мкр, Лесная ул, 2</t>
  </si>
  <si>
    <t>Владимир г, Лесной мкр, Лесная ул, 7</t>
  </si>
  <si>
    <t>Владимир г, Лесной мкр, Лесная ул, 9</t>
  </si>
  <si>
    <t>Владимир г, Строителей пр-кт, 16</t>
  </si>
  <si>
    <t>Владимир г, Строителей пр-кт, 28В</t>
  </si>
  <si>
    <t>Владимир г, Строителей пр-кт, 30В</t>
  </si>
  <si>
    <t>Владимир г, Студенческая ул, 4</t>
  </si>
  <si>
    <t>Владимир г, Юрьевец мкр, Михалькова ул, 3Б</t>
  </si>
  <si>
    <t>Владимир г, Безыменского ул, 20</t>
  </si>
  <si>
    <t>Владимир г, Лесной мкр, Лесная ул, 14</t>
  </si>
  <si>
    <t>Владимир г, Разина ул, 11</t>
  </si>
  <si>
    <t>Владимир г, Сурикова ул, 5</t>
  </si>
  <si>
    <t>Владимир г, Усти-на-Лабе ул, 2</t>
  </si>
  <si>
    <t>Владимир г, Усти-на-Лабе ул, 6</t>
  </si>
  <si>
    <t>Кольчугино г, 50 лет Октября ул, 12</t>
  </si>
  <si>
    <t>Кольчугино г, Белая Речка мкр, Новая ул, 3</t>
  </si>
  <si>
    <t>Кольчугино г, Веденеева ул, 18</t>
  </si>
  <si>
    <t>Кольчугино г, Добровольского ул, 23</t>
  </si>
  <si>
    <t>Кольчугино г, Октябрьская ул, 12</t>
  </si>
  <si>
    <t>Кольчугино г, Шмелева ул, 12</t>
  </si>
  <si>
    <t>Кольчугино г, Шмелева ул, 15</t>
  </si>
  <si>
    <t>Кольчугино г, Шмелева ул, 18</t>
  </si>
  <si>
    <t>Кольчугино г, Щербакова ул, 34</t>
  </si>
  <si>
    <t>Кольчугино г, Максимова ул, 23</t>
  </si>
  <si>
    <t>Кольчугино г, Максимова ул, 3</t>
  </si>
  <si>
    <t>Кольчугино г, Шмелева ул, 10</t>
  </si>
  <si>
    <t>Муром г, Владимирская ул, 1</t>
  </si>
  <si>
    <t>Ковров г, Колхозная ул, 29</t>
  </si>
  <si>
    <t>Ковров г, Пионерская ул, 2</t>
  </si>
  <si>
    <t>Камешково г, Совхозная ул, 20</t>
  </si>
  <si>
    <t>Камешково г, Смурова ул, 4</t>
  </si>
  <si>
    <t>Петушинский р-н, Вольгинский п, Новосеменковская ул, 11</t>
  </si>
  <si>
    <t>Петушинский р-н, Вольгинский п, Старовская ул, 27</t>
  </si>
  <si>
    <t>Юрьев-Польский г, Артиллерийская ул, 13</t>
  </si>
  <si>
    <t>Муром г, Свердлова ул, 38</t>
  </si>
  <si>
    <t>хвс</t>
  </si>
  <si>
    <t>гвс</t>
  </si>
  <si>
    <t>ТС</t>
  </si>
  <si>
    <t>во</t>
  </si>
  <si>
    <t>эс</t>
  </si>
  <si>
    <t>лифт</t>
  </si>
  <si>
    <t>крыша</t>
  </si>
  <si>
    <t>подвал</t>
  </si>
  <si>
    <t>фасад</t>
  </si>
  <si>
    <t>фундамент</t>
  </si>
  <si>
    <t>реконструкция</t>
  </si>
  <si>
    <t>установка узла</t>
  </si>
  <si>
    <t>итп</t>
  </si>
  <si>
    <t>Александровский р-н, Карабаново г, Маяковского ул, 11</t>
  </si>
  <si>
    <t>Владимир г, Суздальский пр-кт, 29</t>
  </si>
  <si>
    <t>2020, 2022</t>
  </si>
  <si>
    <t>Муромский р-н, Муромский п, Кольцевая ул, 25</t>
  </si>
  <si>
    <t>Собинский р-н, Лакинск г, Мира ул, 100</t>
  </si>
  <si>
    <t xml:space="preserve">Итого по Владимирской области по 2022 году: </t>
  </si>
  <si>
    <t>Камешковский р-н, им Кирова п, Школьная ул, 25</t>
  </si>
  <si>
    <t>замена плоской кровли на  стропильную</t>
  </si>
  <si>
    <t>Итого по Владимирской области за период 2020-2022  годы</t>
  </si>
  <si>
    <t>Владимир г, Октябрьский военный городок, 21</t>
  </si>
  <si>
    <t>Владимир г, Ново-Ямская ул, 17А</t>
  </si>
  <si>
    <t>Владимир г, Добросельская ул, 183</t>
  </si>
  <si>
    <t>Владимир г, Оргтруд мкр, Строителей ул, 6</t>
  </si>
  <si>
    <t>Гусь-Хрустальный г, Коммунистическая ул, 2</t>
  </si>
  <si>
    <t>2020</t>
  </si>
  <si>
    <t>Ковров г, Восточная ул, 52/6</t>
  </si>
  <si>
    <t>Муром г, Карачаровское ш, 30Д</t>
  </si>
  <si>
    <t>Суздальский р-н, Садовый п, Строителей ул, 3</t>
  </si>
  <si>
    <t>2021</t>
  </si>
  <si>
    <t>Владимир г, Белоконской ул, 12Б</t>
  </si>
  <si>
    <t>Владимир г, Горького ул, 27</t>
  </si>
  <si>
    <t>Владимир г, Коммунар мкр, Песочная ул, 19</t>
  </si>
  <si>
    <t>Владимир г, Коммунар мкр, Песочная ул, 2д</t>
  </si>
  <si>
    <t>Владимир г, Крайнова ул, 14</t>
  </si>
  <si>
    <t>Владимир г, Красноармейская ул, 43к</t>
  </si>
  <si>
    <t>Владимир г, Лакина ул, 139Б</t>
  </si>
  <si>
    <t>Владимир г, Ленина пр-кт, 40</t>
  </si>
  <si>
    <t>Владимир г, Ленина пр-кт, 48</t>
  </si>
  <si>
    <t>Владимир г, Мира ул, 15Б</t>
  </si>
  <si>
    <t>Владимир г, Мира ул, 2</t>
  </si>
  <si>
    <t>Владимир г, Мира ул, 22А</t>
  </si>
  <si>
    <t>Владимир г, Мира ул, 9</t>
  </si>
  <si>
    <t>Владимир г, Михайловская ул, 8</t>
  </si>
  <si>
    <t>Владимир г, Нижняя Дуброва ул, 21</t>
  </si>
  <si>
    <t>Владимир г, Ново-Ямская ул, 31А</t>
  </si>
  <si>
    <t>Владимир г, Офицерская ул, 11А</t>
  </si>
  <si>
    <t>Владимир г, Растопчина ул, 61а пристрой</t>
  </si>
  <si>
    <t>Владимир г, Сакко и Ванцетти ул, 23</t>
  </si>
  <si>
    <t>Владимир г, Судогодское ш, 23г</t>
  </si>
  <si>
    <t>Владимир г, Судогодское ш, 29и</t>
  </si>
  <si>
    <t>Владимир г, Сурикова ул, 10А</t>
  </si>
  <si>
    <t>Владимир г, Сурикова ул, 10Б</t>
  </si>
  <si>
    <t>Владимир г, Тихонравова ул, 13</t>
  </si>
  <si>
    <t>Владимир г, Балакирева ул, 53</t>
  </si>
  <si>
    <t>Владимир г, Белоконской ул, 13Б</t>
  </si>
  <si>
    <t>Владимир г, Верхняя Дуброва ул, 6</t>
  </si>
  <si>
    <t>Владимир г, Комиссарова ул, 6</t>
  </si>
  <si>
    <t>Владимир г, Коммунар мкр, Зеленая ул, 53а</t>
  </si>
  <si>
    <t>Владимир г, Коммунар мкр, Зеленая ул, 66</t>
  </si>
  <si>
    <t>Владимир г, Михайловская ул, 16</t>
  </si>
  <si>
    <t>Владимир г, Ново-Ямская ул, 17</t>
  </si>
  <si>
    <t>Владимир г, Ново-Ямская ул, 19</t>
  </si>
  <si>
    <t>Владимир г, Растопчина ул, 21</t>
  </si>
  <si>
    <t>Владимир г, Северная ул, 24</t>
  </si>
  <si>
    <t>Владимир г, Соколова-Соколенка ул, 27</t>
  </si>
  <si>
    <t>Владимир г, Строителей пр-кт, 46В</t>
  </si>
  <si>
    <t>Владимир г, Студенческая ул, 12</t>
  </si>
  <si>
    <t>Владимир г, Суздальский пр-кт, 17</t>
  </si>
  <si>
    <t>Владимир г, Тракторная ул, 1</t>
  </si>
  <si>
    <t>Владимир г, Усти-на-Лабе ул, 27А</t>
  </si>
  <si>
    <t>Владимир г, Усти-на-Лабе ул, 36</t>
  </si>
  <si>
    <t>Владимир г, Юрьевец мкр, Михалькова ул, 1А</t>
  </si>
  <si>
    <t>Владимир г, Василисина ул, 12</t>
  </si>
  <si>
    <t>Владимир г, Диктора Левитана ул, 53</t>
  </si>
  <si>
    <t>Владимир г, Западная ул, 57</t>
  </si>
  <si>
    <t>Владимир г, Коммунар мкр, Песочная ул, 7</t>
  </si>
  <si>
    <t>Владимир г, Кремлевская ул, 10</t>
  </si>
  <si>
    <t>Владимир г, Пугачева ул, 60А</t>
  </si>
  <si>
    <t>Владимир г, Соколова-Соколенка ул, 21б</t>
  </si>
  <si>
    <t>Владимир г, Строителей пр-кт, 24Б</t>
  </si>
  <si>
    <t>Кольчугино г, 3 Интернационала ул, 51</t>
  </si>
  <si>
    <t>Кольчугино г, Веденеева ул, 8</t>
  </si>
  <si>
    <t>Кольчугино г, Дружбы ул, 27</t>
  </si>
  <si>
    <t>Кольчугино г, Ленина пл, 6</t>
  </si>
  <si>
    <t>Кольчугино г, 3 Линия Леспромхоза ул, 2</t>
  </si>
  <si>
    <t>Кольчугино г, Белая Речка мкр, Молодежная ул, 3</t>
  </si>
  <si>
    <t>Кольчугино г, Белая Речка мкр, Молодежная ул, 5</t>
  </si>
  <si>
    <t>Кольчугино г, Белая Речка мкр, Новая ул, 6</t>
  </si>
  <si>
    <t>Кольчугино г, Белая Речка мкр, Школьная ул, 11</t>
  </si>
  <si>
    <t>Кольчугино г, Дружбы ул, 11</t>
  </si>
  <si>
    <t>Кольчугино г, Ломако ул, 18</t>
  </si>
  <si>
    <t>Кольчугино г, Белая Речка мкр, Молодежная ул, 4</t>
  </si>
  <si>
    <t>Кольчугино г, Ломако ул, 34</t>
  </si>
  <si>
    <t>Кольчугино г, Максимова ул, 15</t>
  </si>
  <si>
    <t>Муром г, Орловская ул, 15</t>
  </si>
  <si>
    <t>Муром г, Артема ул, 29</t>
  </si>
  <si>
    <t>Муром г, Артема ул, 40</t>
  </si>
  <si>
    <t>Муром г, Владимирская ул, 26</t>
  </si>
  <si>
    <t>Муром г, Карла Маркса ул, 66</t>
  </si>
  <si>
    <t>Муром г, Кленовая ул, 3/3</t>
  </si>
  <si>
    <t>Муром г, Лакина ул, 66</t>
  </si>
  <si>
    <t>Муром г, Ленина ул, 65</t>
  </si>
  <si>
    <t>Муромский р-н, Механизаторов п, 70</t>
  </si>
  <si>
    <t>Муром г, Московская ул, 111В</t>
  </si>
  <si>
    <t>Муром г, Совхозная ул, 64 корп. 2</t>
  </si>
  <si>
    <t>Муром г, Владимирская ул, 5</t>
  </si>
  <si>
    <t>Муром г, Карачаровское ш, 26</t>
  </si>
  <si>
    <t>Муром г, Льва Толстого ул, 18</t>
  </si>
  <si>
    <t>Муром г, Льва Толстого ул, 20</t>
  </si>
  <si>
    <t>Муром г, Московская ул, 118</t>
  </si>
  <si>
    <t>Муром г, Расковой ул, 48</t>
  </si>
  <si>
    <t>Муром г, Дзержинского ул, 50</t>
  </si>
  <si>
    <t>Муром г, Лакина ул, 64</t>
  </si>
  <si>
    <t>Муром г, Мечтателей ул, 6</t>
  </si>
  <si>
    <t>Муром г, Московская ул, 25</t>
  </si>
  <si>
    <t>Гусь-Хрустальный г, Интернациональная ул, 42А</t>
  </si>
  <si>
    <t>Гусь-Хрустальный г, Интернациональная ул, 46</t>
  </si>
  <si>
    <t>Гусь-Хрустальный г, Каховского ул, 2</t>
  </si>
  <si>
    <t>Гусь-Хрустальный г, Курловская ул, 33</t>
  </si>
  <si>
    <t>Гусь-Хрустальный г, Маяковского ул, 7</t>
  </si>
  <si>
    <t>Гусь-Хрустальный г, Муравьева-Апостола ул, 14</t>
  </si>
  <si>
    <t>Гусь-Хрустальный г, Окружная ул, 4</t>
  </si>
  <si>
    <t>Гусь-Хрустальный г, Садовая ул, 51</t>
  </si>
  <si>
    <t>Гусь-Хрустальный г, 2-ая Народная ул, 4а</t>
  </si>
  <si>
    <t>Гусь-Хрустальный г, Иркутская ул, 26а</t>
  </si>
  <si>
    <t>Гусь-Хрустальный г, Менделеева ул, 21</t>
  </si>
  <si>
    <t>Гусь-Хрустальный г, Теплицкий пр-кт, 21</t>
  </si>
  <si>
    <t>Ковров г, Зои Космодемьянской ул, 5/3</t>
  </si>
  <si>
    <t>Ковров г, Куйбышева ул, 16/2</t>
  </si>
  <si>
    <t>Ковров г, Моховая ул, 1/6</t>
  </si>
  <si>
    <t>Ковров г, Моховая ул, 2/11</t>
  </si>
  <si>
    <t>Ковров г, Блинова ул, 76</t>
  </si>
  <si>
    <t>Ковров г, Дзержинского ул, 2</t>
  </si>
  <si>
    <t>Ковров г, Калинина ул, 8</t>
  </si>
  <si>
    <t>Ковров г, Киркижа ул, 12</t>
  </si>
  <si>
    <t>Ковров г, Киркижа ул, 20А</t>
  </si>
  <si>
    <t>Ковров г, Комсомольская ул, 100</t>
  </si>
  <si>
    <t>Ковров г, Космонавтов ул, 2</t>
  </si>
  <si>
    <t>Ковров г, Космонавтов ул, 4/2</t>
  </si>
  <si>
    <t>Ковров г, Космонавтов ул, 4 корп. 5</t>
  </si>
  <si>
    <t>Ковров г, Космонавтов ул, 6/3</t>
  </si>
  <si>
    <t>Ковров г, Космонавтов ул, 6/5</t>
  </si>
  <si>
    <t>Ковров г, Куйбышева ул, 16</t>
  </si>
  <si>
    <t>Ковров г, Куйбышева ул, 5</t>
  </si>
  <si>
    <t>Ковров г, Ленина пр-кт, 3</t>
  </si>
  <si>
    <t>Ковров г, Лопатина ул, 13/5</t>
  </si>
  <si>
    <t>Ковров г, Муромская ул, 11</t>
  </si>
  <si>
    <t>Ковров г, Муромская ул, 25 корп. 3</t>
  </si>
  <si>
    <t>Ковров г, Набережная ул, 5</t>
  </si>
  <si>
    <t>Ковров г, Пионерская ул, 12</t>
  </si>
  <si>
    <t>Ковров г, Подлесная ул, 22а</t>
  </si>
  <si>
    <t>Ковров г, Сергея Лазо ул, 4/1</t>
  </si>
  <si>
    <t>Ковров г, Урожайная ул, 100</t>
  </si>
  <si>
    <t>Ковров г, Восточная ул, 54</t>
  </si>
  <si>
    <t>Ковров г, Еловая ул, 86/1</t>
  </si>
  <si>
    <t>Ковров г, Еловая ул, 86/7</t>
  </si>
  <si>
    <t>Ковров г, Кирова ул, 71</t>
  </si>
  <si>
    <t>Ковров г, Лопатина ул, 13/4</t>
  </si>
  <si>
    <t>Ковров г, Набережная 2-я ул, 10</t>
  </si>
  <si>
    <t>Ковров г, Разина ул, 3</t>
  </si>
  <si>
    <t>Ковров г, Туманова ул, 8а</t>
  </si>
  <si>
    <t>Ковров г, Щорса ул, 1</t>
  </si>
  <si>
    <t>Ковров г, Восточный проезд, 14/4</t>
  </si>
  <si>
    <t>Ковров г, Грибоедова ул, 117</t>
  </si>
  <si>
    <t>Ковров г, Грибоедова ул, 28</t>
  </si>
  <si>
    <t>Ковров г, Димитрова ул, 20</t>
  </si>
  <si>
    <t>Ковров г, Зои Космодемьянской ул, 1 корп. 10</t>
  </si>
  <si>
    <t>Ковров г, Зои Космодемьянской ул, 7 корп. 1</t>
  </si>
  <si>
    <t>Ковров г, Колхозная ул, 32</t>
  </si>
  <si>
    <t>Ковров г, Комсомольская ул, 36</t>
  </si>
  <si>
    <t>Ковров г, Космонавтов ул, 2/4</t>
  </si>
  <si>
    <t>Ковров г, Лопатина ул, 21 корп. 1</t>
  </si>
  <si>
    <t>Ковров г, Моховая ул, 2 корп. 5</t>
  </si>
  <si>
    <t>Ковров г, Муромская ул, 23</t>
  </si>
  <si>
    <t>Ковров г, Парковая ул, 2</t>
  </si>
  <si>
    <t>Ковров г, Подлесная ул, 22б</t>
  </si>
  <si>
    <t>Ковров г, Фурманова ул, 31</t>
  </si>
  <si>
    <t>Ковров г, Щорса ул, 23</t>
  </si>
  <si>
    <t>Александров г, Восстания 1905 г ул, 1</t>
  </si>
  <si>
    <t>Александров г, Королева ул, 8</t>
  </si>
  <si>
    <t>Александров г, Октябрьская ул, 4</t>
  </si>
  <si>
    <t>Александров г, Октябрьская ул, 8</t>
  </si>
  <si>
    <t>Александров г, Свердлова ул, 36</t>
  </si>
  <si>
    <t>Александров г, Ческа-Липа ул, 6</t>
  </si>
  <si>
    <t>Александров г, Энтузиастов ул, 19</t>
  </si>
  <si>
    <t>Александров г, Гагарина ул, 23 корп. 3</t>
  </si>
  <si>
    <t>Александров г, Терешковой ул, 13</t>
  </si>
  <si>
    <t>Александров г, Красный Переулок ул, 17 корп. 1</t>
  </si>
  <si>
    <t>Александров г, Ленина ул, 7</t>
  </si>
  <si>
    <t>Александровский р-н, Карабаново г, Победы ул, 1</t>
  </si>
  <si>
    <t>Вязники г, 1 Мая ул, 27</t>
  </si>
  <si>
    <t>Вязники г, Владимирская ул, 7</t>
  </si>
  <si>
    <t>Вязники г, Металлистов ул, 13</t>
  </si>
  <si>
    <t>Вязники г, Чехова ул, 27</t>
  </si>
  <si>
    <t>Камешково г, Дорофеичева ул, 8</t>
  </si>
  <si>
    <t>Меленки г, Маяковского ул, 26</t>
  </si>
  <si>
    <t>Радужный г, 1-й кв-л, 14</t>
  </si>
  <si>
    <t>Радужный г, 1-й кв-л, 21</t>
  </si>
  <si>
    <t>Радужный г, 1-й кв-л, 36</t>
  </si>
  <si>
    <t>Радужный г, 3-й кв-л, 4</t>
  </si>
  <si>
    <t>Радужный г, 1-й кв-л, 30</t>
  </si>
  <si>
    <t>Радужный г, 1-й кв-л, 31</t>
  </si>
  <si>
    <t>Радужный г, 3-й кв-л, 8</t>
  </si>
  <si>
    <t>Собинка г, Лакина ул, 7</t>
  </si>
  <si>
    <t>Собинка г, Молодежная ул, 3</t>
  </si>
  <si>
    <t>Собинка г, Некрасова ул, 2Г</t>
  </si>
  <si>
    <t>Собинка г, Родниковская ул, 24</t>
  </si>
  <si>
    <t>Собинка г, Гагарина ул, 6</t>
  </si>
  <si>
    <t>Собинка г, Мира ул, 7</t>
  </si>
  <si>
    <t>Собинский р-н, Лакинск г, Лермонтова ул, 40</t>
  </si>
  <si>
    <t>Собинский р-н, Лакинск г, 21 Партсъезда ул, 14</t>
  </si>
  <si>
    <t>Суздальский р-н, Сновицы с, Вознесенская ул, 2А</t>
  </si>
  <si>
    <t>Петушинский р-н, Городищи п, Советская ул, 23</t>
  </si>
  <si>
    <t>Петушинский р-н, Городищи п, Октябрьская-2 ул, 31</t>
  </si>
  <si>
    <t>Суздаль г, Советская ул, 23</t>
  </si>
  <si>
    <t>Юрьев-Польский г, Луговая ул, 25</t>
  </si>
  <si>
    <t>Юрьев-Польский г, Свободы ул, 22</t>
  </si>
  <si>
    <t>Киржач г, Текстильщиков ул, 5</t>
  </si>
  <si>
    <t>Киржач г, Чехова ул, 12</t>
  </si>
  <si>
    <t>Ковровский р-н, Ручей д, Центральная ул, 10</t>
  </si>
  <si>
    <t>Судогда г, Коммунистическая ул, 9</t>
  </si>
  <si>
    <t>Суздальский р-н, Гавриловское с, Школьная ул, 1</t>
  </si>
  <si>
    <t>Суздальский р-н, Гавриловское с, Школьная ул, 2</t>
  </si>
  <si>
    <t>Суздальский р-н, Гавриловское с, Школьная ул, 3</t>
  </si>
  <si>
    <t>Суздальский р-н, Гавриловское с, Школьная ул, 4</t>
  </si>
  <si>
    <t>Суздальский р-н, Гавриловское с, Школьная ул, 5</t>
  </si>
  <si>
    <t>Кольчугинский р-н, Бавлены п, Полевая ул, 2</t>
  </si>
  <si>
    <t>Ковровский р-н, Мелехово пгт, Первомайская ул, 68</t>
  </si>
  <si>
    <t>Ковровский р-н, Мелехово пгт, Первомайская ул, 70</t>
  </si>
  <si>
    <t>Петушинский р-н, Покров г, Пролетарская ул, 9</t>
  </si>
  <si>
    <t>Итого по Владимирской области в 2022 году:</t>
  </si>
  <si>
    <t>Владимир г, Лакина ул, 193</t>
  </si>
  <si>
    <t>Владимир г, Лакина ул, 171А</t>
  </si>
  <si>
    <t>Владимир г, Асаткина ул, 30</t>
  </si>
  <si>
    <t>Камешковский р-н, им Карла Маркса п, Шоссейная ул, 21</t>
  </si>
  <si>
    <t>ООО "НАДЕЖДА"</t>
  </si>
  <si>
    <t>Итого по Владимирской области в 2022 году</t>
  </si>
  <si>
    <t>МУП Г ВЛАДИМИРА "ГУК"</t>
  </si>
  <si>
    <t>Вязниковский р-н, Степанцево п, Ленина ул,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</si>
</sst>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р_._-;\-* #,##0.00_р_._-;_-* &quot;-&quot;??_р_._-;_-@_-"/>
    <numFmt numFmtId="165" formatCode="_-* #,##0.00\ _₽_-;\-* #,##0.00\ _₽_-;_-* &quot;-&quot;??\ _₽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7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48"/>
      <color rgb="FF000000"/>
      <name val="Tahoma"/>
      <family val="2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  <font>
      <sz val="36"/>
      <color indexed="81"/>
      <name val="Times New Roman"/>
      <family val="1"/>
      <charset val="204"/>
    </font>
    <font>
      <sz val="48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56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0" fillId="0" borderId="0" xfId="0" applyFill="1"/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5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15" fillId="0" borderId="1" xfId="0" applyNumberFormat="1" applyFont="1" applyBorder="1" applyAlignment="1">
      <alignment horizontal="center" wrapText="1"/>
    </xf>
    <xf numFmtId="4" fontId="28" fillId="0" borderId="1" xfId="0" applyNumberFormat="1" applyFont="1" applyFill="1" applyBorder="1" applyAlignment="1">
      <alignment horizontal="right"/>
    </xf>
    <xf numFmtId="4" fontId="0" fillId="0" borderId="0" xfId="0" applyNumberFormat="1"/>
    <xf numFmtId="43" fontId="0" fillId="0" borderId="0" xfId="31" applyFont="1" applyFill="1"/>
    <xf numFmtId="0" fontId="4" fillId="0" borderId="0" xfId="23"/>
    <xf numFmtId="0" fontId="25" fillId="0" borderId="1" xfId="0" applyFont="1" applyFill="1" applyBorder="1" applyAlignment="1">
      <alignment horizontal="left" vertical="center"/>
    </xf>
    <xf numFmtId="4" fontId="23" fillId="0" borderId="1" xfId="0" applyNumberFormat="1" applyFont="1" applyFill="1" applyBorder="1"/>
    <xf numFmtId="4" fontId="23" fillId="0" borderId="1" xfId="8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right" vertical="center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165" fontId="0" fillId="0" borderId="0" xfId="0" applyNumberFormat="1" applyFill="1"/>
    <xf numFmtId="0" fontId="4" fillId="0" borderId="0" xfId="24"/>
    <xf numFmtId="0" fontId="56" fillId="0" borderId="0" xfId="24" applyFont="1"/>
    <xf numFmtId="0" fontId="8" fillId="0" borderId="0" xfId="24" applyFont="1" applyAlignment="1">
      <alignment horizontal="right"/>
    </xf>
    <xf numFmtId="0" fontId="19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7" fillId="0" borderId="0" xfId="24" applyFont="1"/>
    <xf numFmtId="0" fontId="42" fillId="0" borderId="1" xfId="8" applyFont="1" applyBorder="1" applyAlignment="1">
      <alignment horizontal="center" vertical="center" textRotation="90" wrapText="1"/>
    </xf>
    <xf numFmtId="4" fontId="42" fillId="0" borderId="1" xfId="24" applyNumberFormat="1" applyFont="1" applyBorder="1" applyAlignment="1">
      <alignment horizontal="center" vertical="center" wrapText="1"/>
    </xf>
    <xf numFmtId="0" fontId="42" fillId="0" borderId="1" xfId="24" applyFont="1" applyBorder="1" applyAlignment="1">
      <alignment horizontal="center" vertical="center" wrapText="1"/>
    </xf>
    <xf numFmtId="0" fontId="37" fillId="0" borderId="1" xfId="24" applyFont="1" applyBorder="1" applyAlignment="1">
      <alignment horizontal="center" wrapText="1"/>
    </xf>
    <xf numFmtId="0" fontId="42" fillId="0" borderId="1" xfId="24" applyFont="1" applyBorder="1" applyAlignment="1">
      <alignment horizontal="center" wrapText="1"/>
    </xf>
    <xf numFmtId="0" fontId="37" fillId="0" borderId="6" xfId="24" applyFont="1" applyBorder="1" applyAlignment="1">
      <alignment horizontal="left"/>
    </xf>
    <xf numFmtId="4" fontId="37" fillId="0" borderId="1" xfId="24" applyNumberFormat="1" applyFont="1" applyBorder="1" applyAlignment="1">
      <alignment horizontal="right" wrapText="1"/>
    </xf>
    <xf numFmtId="0" fontId="37" fillId="0" borderId="1" xfId="24" applyFont="1" applyBorder="1" applyAlignment="1">
      <alignment horizontal="right" wrapText="1"/>
    </xf>
    <xf numFmtId="0" fontId="37" fillId="0" borderId="1" xfId="24" applyFont="1" applyBorder="1" applyAlignment="1">
      <alignment horizontal="left"/>
    </xf>
    <xf numFmtId="0" fontId="37" fillId="0" borderId="1" xfId="24" applyFont="1" applyBorder="1" applyAlignment="1">
      <alignment horizontal="center"/>
    </xf>
    <xf numFmtId="0" fontId="37" fillId="0" borderId="1" xfId="24" applyFont="1" applyBorder="1"/>
    <xf numFmtId="4" fontId="37" fillId="0" borderId="1" xfId="24" applyNumberFormat="1" applyFont="1" applyBorder="1"/>
    <xf numFmtId="0" fontId="4" fillId="0" borderId="0" xfId="23" applyFill="1"/>
    <xf numFmtId="0" fontId="40" fillId="0" borderId="0" xfId="0" applyFont="1" applyFill="1"/>
    <xf numFmtId="0" fontId="40" fillId="0" borderId="0" xfId="0" applyFont="1" applyFill="1" applyAlignment="1">
      <alignment vertical="center"/>
    </xf>
    <xf numFmtId="0" fontId="5" fillId="0" borderId="0" xfId="8" applyFill="1"/>
    <xf numFmtId="4" fontId="25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0" borderId="5" xfId="0" applyNumberFormat="1" applyFont="1" applyFill="1" applyBorder="1" applyAlignment="1">
      <alignment horizontal="center" vertical="center"/>
    </xf>
    <xf numFmtId="0" fontId="60" fillId="0" borderId="1" xfId="28" applyFont="1" applyFill="1" applyBorder="1" applyAlignment="1">
      <alignment horizontal="left"/>
    </xf>
    <xf numFmtId="0" fontId="33" fillId="0" borderId="1" xfId="0" applyFont="1" applyBorder="1" applyAlignment="1">
      <alignment horizontal="right"/>
    </xf>
    <xf numFmtId="0" fontId="33" fillId="0" borderId="1" xfId="0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center"/>
    </xf>
    <xf numFmtId="1" fontId="33" fillId="0" borderId="1" xfId="0" applyNumberFormat="1" applyFont="1" applyBorder="1" applyAlignment="1">
      <alignment horizontal="center" wrapText="1"/>
    </xf>
    <xf numFmtId="4" fontId="33" fillId="0" borderId="1" xfId="0" applyNumberFormat="1" applyFont="1" applyBorder="1" applyAlignment="1">
      <alignment horizontal="center"/>
    </xf>
    <xf numFmtId="167" fontId="33" fillId="0" borderId="1" xfId="0" applyNumberFormat="1" applyFont="1" applyBorder="1" applyAlignment="1">
      <alignment horizontal="center" wrapText="1"/>
    </xf>
    <xf numFmtId="3" fontId="33" fillId="0" borderId="1" xfId="0" applyNumberFormat="1" applyFont="1" applyBorder="1" applyAlignment="1">
      <alignment horizontal="center" wrapText="1"/>
    </xf>
    <xf numFmtId="0" fontId="61" fillId="0" borderId="0" xfId="0" applyFont="1" applyFill="1"/>
    <xf numFmtId="4" fontId="28" fillId="0" borderId="1" xfId="10" applyNumberFormat="1" applyFont="1" applyFill="1" applyBorder="1" applyAlignment="1">
      <alignment horizontal="right" wrapText="1"/>
    </xf>
    <xf numFmtId="1" fontId="28" fillId="0" borderId="1" xfId="0" applyNumberFormat="1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right"/>
    </xf>
    <xf numFmtId="3" fontId="42" fillId="0" borderId="1" xfId="0" applyNumberFormat="1" applyFont="1" applyFill="1" applyBorder="1" applyAlignment="1">
      <alignment horizontal="center"/>
    </xf>
    <xf numFmtId="43" fontId="0" fillId="0" borderId="0" xfId="31" applyFont="1"/>
    <xf numFmtId="0" fontId="23" fillId="0" borderId="5" xfId="0" applyFont="1" applyFill="1" applyBorder="1" applyAlignment="1">
      <alignment horizontal="center"/>
    </xf>
    <xf numFmtId="4" fontId="1" fillId="0" borderId="1" xfId="23" applyNumberFormat="1" applyFont="1" applyBorder="1" applyAlignment="1">
      <alignment horizontal="right" vertical="center" wrapText="1"/>
    </xf>
    <xf numFmtId="1" fontId="23" fillId="0" borderId="1" xfId="0" applyNumberFormat="1" applyFont="1" applyFill="1" applyBorder="1" applyAlignment="1">
      <alignment horizontal="right" vertical="center"/>
    </xf>
    <xf numFmtId="0" fontId="33" fillId="0" borderId="1" xfId="0" applyNumberFormat="1" applyFont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3" fillId="0" borderId="1" xfId="0" applyFont="1" applyFill="1" applyBorder="1"/>
    <xf numFmtId="4" fontId="24" fillId="0" borderId="1" xfId="0" applyNumberFormat="1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right"/>
    </xf>
    <xf numFmtId="4" fontId="25" fillId="0" borderId="1" xfId="8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right"/>
    </xf>
    <xf numFmtId="43" fontId="25" fillId="0" borderId="1" xfId="31" applyFont="1" applyFill="1" applyBorder="1" applyAlignment="1" applyProtection="1">
      <alignment horizontal="right"/>
    </xf>
    <xf numFmtId="0" fontId="24" fillId="0" borderId="1" xfId="0" applyFont="1" applyFill="1" applyBorder="1" applyAlignment="1">
      <alignment horizontal="left"/>
    </xf>
    <xf numFmtId="4" fontId="24" fillId="0" borderId="1" xfId="0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vertical="center" wrapText="1"/>
    </xf>
    <xf numFmtId="0" fontId="46" fillId="0" borderId="1" xfId="0" applyFont="1" applyFill="1" applyBorder="1" applyAlignment="1">
      <alignment horizontal="right"/>
    </xf>
    <xf numFmtId="169" fontId="25" fillId="0" borderId="1" xfId="1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3" fontId="25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left"/>
    </xf>
    <xf numFmtId="4" fontId="25" fillId="0" borderId="1" xfId="0" applyNumberFormat="1" applyFont="1" applyFill="1" applyBorder="1" applyAlignment="1">
      <alignment horizontal="right" vertical="center"/>
    </xf>
    <xf numFmtId="4" fontId="28" fillId="0" borderId="1" xfId="14" applyNumberFormat="1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1" fillId="0" borderId="1" xfId="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wrapText="1"/>
    </xf>
    <xf numFmtId="0" fontId="6" fillId="0" borderId="0" xfId="0" applyFont="1" applyFill="1"/>
    <xf numFmtId="4" fontId="6" fillId="0" borderId="0" xfId="0" applyNumberFormat="1" applyFont="1" applyFill="1"/>
    <xf numFmtId="0" fontId="30" fillId="0" borderId="1" xfId="9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67" fillId="0" borderId="0" xfId="0" applyFont="1" applyFill="1"/>
    <xf numFmtId="4" fontId="67" fillId="0" borderId="0" xfId="0" applyNumberFormat="1" applyFont="1" applyFill="1"/>
    <xf numFmtId="0" fontId="30" fillId="0" borderId="1" xfId="9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67" fillId="0" borderId="0" xfId="0" applyFont="1" applyFill="1" applyAlignment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1" fontId="37" fillId="0" borderId="1" xfId="0" applyNumberFormat="1" applyFont="1" applyFill="1" applyBorder="1" applyAlignment="1">
      <alignment horizontal="right" vertical="center"/>
    </xf>
    <xf numFmtId="4" fontId="31" fillId="0" borderId="0" xfId="0" applyNumberFormat="1" applyFont="1" applyFill="1" applyAlignment="1">
      <alignment vertical="center"/>
    </xf>
    <xf numFmtId="4" fontId="67" fillId="0" borderId="0" xfId="0" applyNumberFormat="1" applyFont="1" applyFill="1" applyAlignment="1">
      <alignment vertical="center"/>
    </xf>
    <xf numFmtId="0" fontId="34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vertical="center"/>
    </xf>
    <xf numFmtId="4" fontId="65" fillId="0" borderId="0" xfId="0" applyNumberFormat="1" applyFont="1" applyFill="1" applyAlignment="1">
      <alignment vertical="center"/>
    </xf>
    <xf numFmtId="4" fontId="37" fillId="0" borderId="1" xfId="0" applyNumberFormat="1" applyFont="1" applyFill="1" applyBorder="1" applyAlignment="1">
      <alignment vertical="center" wrapText="1"/>
    </xf>
    <xf numFmtId="0" fontId="63" fillId="0" borderId="0" xfId="0" applyFont="1" applyFill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64" fillId="0" borderId="1" xfId="0" applyFont="1" applyFill="1" applyBorder="1" applyAlignment="1">
      <alignment horizontal="center" vertical="center"/>
    </xf>
    <xf numFmtId="4" fontId="64" fillId="0" borderId="1" xfId="0" applyNumberFormat="1" applyFont="1" applyFill="1" applyBorder="1" applyAlignment="1">
      <alignment horizontal="right" vertical="center"/>
    </xf>
    <xf numFmtId="1" fontId="64" fillId="0" borderId="1" xfId="0" applyNumberFormat="1" applyFont="1" applyFill="1" applyBorder="1" applyAlignment="1">
      <alignment horizontal="right" vertical="center"/>
    </xf>
    <xf numFmtId="0" fontId="64" fillId="0" borderId="1" xfId="0" applyFont="1" applyFill="1" applyBorder="1" applyAlignment="1">
      <alignment horizontal="center" vertical="center" wrapText="1"/>
    </xf>
    <xf numFmtId="4" fontId="64" fillId="0" borderId="1" xfId="0" applyNumberFormat="1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4" fontId="68" fillId="0" borderId="0" xfId="0" applyNumberFormat="1" applyFont="1" applyFill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1" fontId="37" fillId="0" borderId="1" xfId="0" applyNumberFormat="1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4" fontId="37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4" fontId="42" fillId="0" borderId="0" xfId="0" applyNumberFormat="1" applyFont="1" applyFill="1" applyAlignment="1">
      <alignment vertical="center"/>
    </xf>
    <xf numFmtId="0" fontId="40" fillId="0" borderId="1" xfId="0" applyFont="1" applyFill="1" applyBorder="1" applyAlignment="1">
      <alignment horizontal="center" vertical="center"/>
    </xf>
    <xf numFmtId="0" fontId="67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69" fillId="0" borderId="0" xfId="0" applyFont="1" applyFill="1"/>
    <xf numFmtId="0" fontId="42" fillId="0" borderId="1" xfId="8" applyFont="1" applyFill="1" applyBorder="1" applyAlignment="1">
      <alignment horizontal="center" vertical="center" textRotation="90" wrapText="1"/>
    </xf>
    <xf numFmtId="4" fontId="40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" fontId="42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wrapText="1"/>
    </xf>
    <xf numFmtId="1" fontId="40" fillId="0" borderId="1" xfId="0" applyNumberFormat="1" applyFont="1" applyFill="1" applyBorder="1" applyAlignment="1">
      <alignment horizontal="center" wrapText="1"/>
    </xf>
    <xf numFmtId="0" fontId="32" fillId="0" borderId="0" xfId="19" applyFont="1" applyFill="1"/>
    <xf numFmtId="0" fontId="30" fillId="0" borderId="6" xfId="19" applyFont="1" applyFill="1" applyBorder="1" applyAlignment="1">
      <alignment horizontal="left"/>
    </xf>
    <xf numFmtId="0" fontId="30" fillId="0" borderId="5" xfId="19" applyFont="1" applyFill="1" applyBorder="1" applyAlignment="1">
      <alignment wrapText="1"/>
    </xf>
    <xf numFmtId="4" fontId="32" fillId="0" borderId="0" xfId="19" applyNumberFormat="1" applyFont="1" applyFill="1"/>
    <xf numFmtId="0" fontId="30" fillId="0" borderId="1" xfId="19" applyFont="1" applyFill="1" applyBorder="1" applyAlignment="1">
      <alignment horizontal="left"/>
    </xf>
    <xf numFmtId="0" fontId="30" fillId="0" borderId="1" xfId="19" applyFont="1" applyFill="1" applyBorder="1"/>
    <xf numFmtId="0" fontId="30" fillId="0" borderId="1" xfId="0" applyFont="1" applyFill="1" applyBorder="1"/>
    <xf numFmtId="0" fontId="30" fillId="0" borderId="5" xfId="19" applyFont="1" applyFill="1" applyBorder="1"/>
    <xf numFmtId="0" fontId="28" fillId="0" borderId="1" xfId="28" applyFont="1" applyFill="1" applyBorder="1" applyAlignment="1">
      <alignment horizontal="left"/>
    </xf>
    <xf numFmtId="4" fontId="25" fillId="0" borderId="1" xfId="34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/>
    <xf numFmtId="4" fontId="28" fillId="0" borderId="1" xfId="0" applyNumberFormat="1" applyFont="1" applyFill="1" applyBorder="1"/>
    <xf numFmtId="4" fontId="23" fillId="0" borderId="1" xfId="34" applyNumberFormat="1" applyFont="1" applyFill="1" applyBorder="1" applyAlignment="1">
      <alignment horizontal="right"/>
    </xf>
    <xf numFmtId="168" fontId="23" fillId="0" borderId="5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23" fillId="0" borderId="1" xfId="0" quotePrefix="1" applyFont="1" applyFill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horizontal="right" wrapText="1"/>
    </xf>
    <xf numFmtId="0" fontId="66" fillId="0" borderId="0" xfId="0" applyFont="1" applyFill="1"/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/>
    <xf numFmtId="3" fontId="37" fillId="0" borderId="1" xfId="0" applyNumberFormat="1" applyFont="1" applyFill="1" applyBorder="1"/>
    <xf numFmtId="4" fontId="37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center"/>
    </xf>
    <xf numFmtId="0" fontId="35" fillId="0" borderId="1" xfId="28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2" fillId="0" borderId="1" xfId="0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wrapText="1"/>
    </xf>
    <xf numFmtId="4" fontId="42" fillId="0" borderId="1" xfId="0" applyNumberFormat="1" applyFont="1" applyFill="1" applyBorder="1" applyAlignment="1">
      <alignment horizontal="right"/>
    </xf>
    <xf numFmtId="3" fontId="42" fillId="0" borderId="1" xfId="0" applyNumberFormat="1" applyFont="1" applyFill="1" applyBorder="1" applyAlignment="1">
      <alignment horizontal="right"/>
    </xf>
    <xf numFmtId="1" fontId="35" fillId="0" borderId="1" xfId="28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4" fontId="42" fillId="0" borderId="1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wrapText="1"/>
    </xf>
    <xf numFmtId="4" fontId="24" fillId="0" borderId="1" xfId="0" applyNumberFormat="1" applyFont="1" applyFill="1" applyBorder="1"/>
    <xf numFmtId="0" fontId="28" fillId="0" borderId="1" xfId="0" applyFont="1" applyFill="1" applyBorder="1" applyAlignment="1">
      <alignment horizontal="right" wrapText="1"/>
    </xf>
    <xf numFmtId="4" fontId="42" fillId="0" borderId="1" xfId="19" applyNumberFormat="1" applyFont="1" applyFill="1" applyBorder="1" applyAlignment="1">
      <alignment horizontal="right" wrapText="1"/>
    </xf>
    <xf numFmtId="0" fontId="42" fillId="0" borderId="1" xfId="19" applyNumberFormat="1" applyFont="1" applyFill="1" applyBorder="1" applyAlignment="1">
      <alignment horizontal="right" wrapText="1"/>
    </xf>
    <xf numFmtId="4" fontId="42" fillId="0" borderId="1" xfId="19" applyNumberFormat="1" applyFont="1" applyFill="1" applyBorder="1" applyAlignment="1">
      <alignment horizontal="center" wrapText="1"/>
    </xf>
    <xf numFmtId="4" fontId="42" fillId="0" borderId="1" xfId="19" applyNumberFormat="1" applyFont="1" applyFill="1" applyBorder="1"/>
    <xf numFmtId="0" fontId="42" fillId="0" borderId="1" xfId="19" applyNumberFormat="1" applyFont="1" applyFill="1" applyBorder="1"/>
    <xf numFmtId="0" fontId="42" fillId="0" borderId="1" xfId="19" applyFont="1" applyFill="1" applyBorder="1" applyAlignment="1">
      <alignment horizontal="center"/>
    </xf>
    <xf numFmtId="4" fontId="42" fillId="0" borderId="1" xfId="19" applyNumberFormat="1" applyFont="1" applyFill="1" applyBorder="1" applyAlignment="1">
      <alignment horizontal="right"/>
    </xf>
    <xf numFmtId="0" fontId="42" fillId="0" borderId="1" xfId="19" applyNumberFormat="1" applyFont="1" applyFill="1" applyBorder="1" applyAlignment="1">
      <alignment horizontal="right"/>
    </xf>
    <xf numFmtId="1" fontId="42" fillId="0" borderId="1" xfId="19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45" fillId="0" borderId="6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44" fillId="0" borderId="6" xfId="28" applyFont="1" applyFill="1" applyBorder="1" applyAlignment="1">
      <alignment horizontal="center" vertical="center"/>
    </xf>
    <xf numFmtId="0" fontId="44" fillId="0" borderId="7" xfId="28" applyFont="1" applyFill="1" applyBorder="1" applyAlignment="1">
      <alignment horizontal="center" vertical="center"/>
    </xf>
    <xf numFmtId="0" fontId="44" fillId="0" borderId="5" xfId="28" applyFont="1" applyFill="1" applyBorder="1" applyAlignment="1">
      <alignment horizontal="center" vertical="center"/>
    </xf>
    <xf numFmtId="0" fontId="30" fillId="0" borderId="2" xfId="9" applyFont="1" applyFill="1" applyBorder="1" applyAlignment="1">
      <alignment horizontal="center" vertical="center" wrapText="1"/>
    </xf>
    <xf numFmtId="0" fontId="30" fillId="0" borderId="3" xfId="9" applyFont="1" applyFill="1" applyBorder="1" applyAlignment="1">
      <alignment horizontal="center" vertical="center" wrapText="1"/>
    </xf>
    <xf numFmtId="0" fontId="30" fillId="0" borderId="4" xfId="9" applyFont="1" applyFill="1" applyBorder="1" applyAlignment="1">
      <alignment horizontal="center" vertical="center" wrapText="1"/>
    </xf>
    <xf numFmtId="4" fontId="30" fillId="0" borderId="6" xfId="9" applyNumberFormat="1" applyFont="1" applyFill="1" applyBorder="1" applyAlignment="1">
      <alignment horizontal="center" vertical="center" wrapText="1"/>
    </xf>
    <xf numFmtId="4" fontId="30" fillId="0" borderId="7" xfId="9" applyNumberFormat="1" applyFont="1" applyFill="1" applyBorder="1" applyAlignment="1">
      <alignment horizontal="center" vertical="center" wrapText="1"/>
    </xf>
    <xf numFmtId="4" fontId="30" fillId="0" borderId="5" xfId="9" applyNumberFormat="1" applyFont="1" applyFill="1" applyBorder="1" applyAlignment="1">
      <alignment horizontal="center" vertical="center" wrapText="1"/>
    </xf>
    <xf numFmtId="0" fontId="30" fillId="0" borderId="2" xfId="9" applyFont="1" applyFill="1" applyBorder="1" applyAlignment="1">
      <alignment horizontal="center" vertical="center" textRotation="90" wrapText="1"/>
    </xf>
    <xf numFmtId="0" fontId="30" fillId="0" borderId="3" xfId="9" applyFont="1" applyFill="1" applyBorder="1" applyAlignment="1">
      <alignment horizontal="center" vertical="center" textRotation="90" wrapText="1"/>
    </xf>
    <xf numFmtId="0" fontId="30" fillId="0" borderId="4" xfId="9" applyFont="1" applyFill="1" applyBorder="1" applyAlignment="1">
      <alignment horizontal="center" vertical="center" textRotation="90" wrapText="1"/>
    </xf>
    <xf numFmtId="4" fontId="30" fillId="0" borderId="2" xfId="9" applyNumberFormat="1" applyFont="1" applyFill="1" applyBorder="1" applyAlignment="1">
      <alignment horizontal="center" vertical="center" textRotation="90" wrapText="1"/>
    </xf>
    <xf numFmtId="4" fontId="30" fillId="0" borderId="3" xfId="9" applyNumberFormat="1" applyFont="1" applyFill="1" applyBorder="1" applyAlignment="1">
      <alignment horizontal="center" vertical="center" textRotation="90" wrapText="1"/>
    </xf>
    <xf numFmtId="4" fontId="30" fillId="0" borderId="4" xfId="9" applyNumberFormat="1" applyFont="1" applyFill="1" applyBorder="1" applyAlignment="1">
      <alignment horizontal="center" vertical="center" textRotation="90" wrapText="1"/>
    </xf>
    <xf numFmtId="0" fontId="30" fillId="0" borderId="6" xfId="9" applyFont="1" applyFill="1" applyBorder="1" applyAlignment="1">
      <alignment horizontal="center" vertical="center" wrapText="1"/>
    </xf>
    <xf numFmtId="0" fontId="30" fillId="0" borderId="5" xfId="9" applyFont="1" applyFill="1" applyBorder="1" applyAlignment="1">
      <alignment horizontal="center" vertical="center" wrapText="1"/>
    </xf>
    <xf numFmtId="0" fontId="30" fillId="0" borderId="2" xfId="9" applyFont="1" applyFill="1" applyBorder="1" applyAlignment="1">
      <alignment horizontal="center" textRotation="90" wrapText="1"/>
    </xf>
    <xf numFmtId="0" fontId="30" fillId="0" borderId="3" xfId="9" applyFont="1" applyFill="1" applyBorder="1" applyAlignment="1">
      <alignment horizontal="center" textRotation="90" wrapText="1"/>
    </xf>
    <xf numFmtId="0" fontId="30" fillId="0" borderId="4" xfId="9" applyFont="1" applyFill="1" applyBorder="1" applyAlignment="1">
      <alignment horizontal="center" textRotation="90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9" fillId="0" borderId="0" xfId="23" applyFont="1" applyAlignment="1">
      <alignment horizontal="center" vertical="center"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2" fontId="42" fillId="0" borderId="1" xfId="0" applyNumberFormat="1" applyFont="1" applyFill="1" applyBorder="1" applyAlignment="1">
      <alignment horizontal="center" vertical="center" textRotation="90" wrapText="1"/>
    </xf>
    <xf numFmtId="0" fontId="24" fillId="0" borderId="8" xfId="23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4" fontId="42" fillId="0" borderId="2" xfId="0" applyNumberFormat="1" applyFont="1" applyFill="1" applyBorder="1" applyAlignment="1">
      <alignment horizontal="center" vertical="center" textRotation="90" wrapText="1"/>
    </xf>
    <xf numFmtId="4" fontId="42" fillId="0" borderId="3" xfId="0" applyNumberFormat="1" applyFont="1" applyFill="1" applyBorder="1" applyAlignment="1">
      <alignment horizontal="center" vertical="center" textRotation="90" wrapText="1"/>
    </xf>
    <xf numFmtId="4" fontId="42" fillId="0" borderId="4" xfId="0" applyNumberFormat="1" applyFont="1" applyFill="1" applyBorder="1" applyAlignment="1">
      <alignment horizontal="center" vertical="center" textRotation="90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15" fillId="0" borderId="1" xfId="33" applyFont="1" applyFill="1" applyBorder="1" applyAlignment="1">
      <alignment horizontal="center" vertical="center" textRotation="90" wrapText="1"/>
    </xf>
    <xf numFmtId="1" fontId="42" fillId="0" borderId="1" xfId="0" applyNumberFormat="1" applyFont="1" applyFill="1" applyBorder="1" applyAlignment="1">
      <alignment horizontal="center" vertical="center" textRotation="90" wrapText="1"/>
    </xf>
    <xf numFmtId="0" fontId="42" fillId="0" borderId="1" xfId="0" applyFont="1" applyFill="1" applyBorder="1" applyAlignment="1">
      <alignment horizontal="center" vertical="center" textRotation="90" wrapText="1"/>
    </xf>
    <xf numFmtId="0" fontId="42" fillId="0" borderId="1" xfId="32" applyFont="1" applyBorder="1" applyAlignment="1">
      <alignment horizontal="center" vertical="center" textRotation="90" wrapText="1"/>
    </xf>
    <xf numFmtId="0" fontId="42" fillId="0" borderId="1" xfId="24" applyFont="1" applyBorder="1" applyAlignment="1">
      <alignment horizontal="center" vertical="center" wrapText="1"/>
    </xf>
    <xf numFmtId="0" fontId="42" fillId="0" borderId="1" xfId="24" applyFont="1" applyBorder="1" applyAlignment="1">
      <alignment horizontal="center" vertical="center" textRotation="90" wrapText="1"/>
    </xf>
    <xf numFmtId="2" fontId="42" fillId="0" borderId="2" xfId="24" applyNumberFormat="1" applyFont="1" applyBorder="1" applyAlignment="1">
      <alignment horizontal="center" vertical="center" textRotation="90" wrapText="1"/>
    </xf>
    <xf numFmtId="2" fontId="42" fillId="0" borderId="4" xfId="24" applyNumberFormat="1" applyFont="1" applyBorder="1" applyAlignment="1">
      <alignment horizontal="center" vertical="center" textRotation="90" wrapText="1"/>
    </xf>
    <xf numFmtId="0" fontId="56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4" fillId="0" borderId="8" xfId="24" applyFont="1" applyBorder="1" applyAlignment="1">
      <alignment horizontal="center" vertical="center" wrapText="1"/>
    </xf>
    <xf numFmtId="0" fontId="30" fillId="0" borderId="1" xfId="24" applyFont="1" applyBorder="1" applyAlignment="1">
      <alignment horizontal="center" vertical="center" wrapText="1"/>
    </xf>
    <xf numFmtId="4" fontId="42" fillId="0" borderId="2" xfId="24" applyNumberFormat="1" applyFont="1" applyBorder="1" applyAlignment="1">
      <alignment horizontal="center" vertical="center" textRotation="90" wrapText="1"/>
    </xf>
    <xf numFmtId="4" fontId="42" fillId="0" borderId="3" xfId="24" applyNumberFormat="1" applyFont="1" applyBorder="1" applyAlignment="1">
      <alignment horizontal="center" vertical="center" textRotation="90" wrapText="1"/>
    </xf>
    <xf numFmtId="4" fontId="42" fillId="0" borderId="4" xfId="24" applyNumberFormat="1" applyFont="1" applyBorder="1" applyAlignment="1">
      <alignment horizontal="center" vertical="center" textRotation="90" wrapText="1"/>
    </xf>
    <xf numFmtId="2" fontId="42" fillId="0" borderId="9" xfId="24" applyNumberFormat="1" applyFont="1" applyBorder="1" applyAlignment="1">
      <alignment horizontal="center" vertical="center" wrapText="1"/>
    </xf>
    <xf numFmtId="2" fontId="42" fillId="0" borderId="13" xfId="24" applyNumberFormat="1" applyFont="1" applyBorder="1" applyAlignment="1">
      <alignment horizontal="center" vertical="center" wrapText="1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4" fontId="24" fillId="0" borderId="0" xfId="0" applyNumberFormat="1" applyFont="1" applyFill="1" applyAlignment="1">
      <alignment vertical="center"/>
    </xf>
    <xf numFmtId="4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3" fillId="0" borderId="0" xfId="0" applyFont="1" applyFill="1"/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textRotation="90" wrapText="1"/>
    </xf>
    <xf numFmtId="2" fontId="26" fillId="0" borderId="1" xfId="0" applyNumberFormat="1" applyFont="1" applyBorder="1" applyAlignment="1">
      <alignment horizontal="center" vertical="center" textRotation="90" wrapText="1"/>
    </xf>
    <xf numFmtId="4" fontId="26" fillId="0" borderId="1" xfId="0" applyNumberFormat="1" applyFont="1" applyBorder="1" applyAlignment="1">
      <alignment horizontal="center" vertical="center" textRotation="90" wrapText="1"/>
    </xf>
    <xf numFmtId="0" fontId="26" fillId="0" borderId="1" xfId="0" applyFont="1" applyBorder="1" applyAlignment="1">
      <alignment horizontal="center" wrapText="1"/>
    </xf>
    <xf numFmtId="4" fontId="26" fillId="0" borderId="1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9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70" fillId="0" borderId="1" xfId="0" applyNumberFormat="1" applyFont="1" applyBorder="1" applyAlignment="1">
      <alignment horizontal="center"/>
    </xf>
    <xf numFmtId="3" fontId="70" fillId="0" borderId="1" xfId="0" applyNumberFormat="1" applyFont="1" applyBorder="1" applyAlignment="1">
      <alignment horizontal="center"/>
    </xf>
  </cellXfs>
  <cellStyles count="35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6" xfId="33" xr:uid="{00000000-0005-0000-0000-000010000000}"/>
    <cellStyle name="Обычный 2 8" xfId="29" xr:uid="{00000000-0005-0000-0000-000011000000}"/>
    <cellStyle name="Обычный 2 9" xfId="32" xr:uid="{00000000-0005-0000-0000-000012000000}"/>
    <cellStyle name="Обычный 21" xfId="7" xr:uid="{00000000-0005-0000-0000-000013000000}"/>
    <cellStyle name="Обычный 3" xfId="2" xr:uid="{00000000-0005-0000-0000-000014000000}"/>
    <cellStyle name="Обычный 3 16" xfId="8" xr:uid="{00000000-0005-0000-0000-000015000000}"/>
    <cellStyle name="Обычный 3 2" xfId="27" xr:uid="{00000000-0005-0000-0000-000016000000}"/>
    <cellStyle name="Обычный 3 3" xfId="15" xr:uid="{00000000-0005-0000-0000-000017000000}"/>
    <cellStyle name="Обычный 4" xfId="3" xr:uid="{00000000-0005-0000-0000-000018000000}"/>
    <cellStyle name="Обычный 4 2" xfId="13" xr:uid="{00000000-0005-0000-0000-000019000000}"/>
    <cellStyle name="Обычный 4 2 2 2" xfId="23" xr:uid="{00000000-0005-0000-0000-00001A000000}"/>
    <cellStyle name="Обычный 5" xfId="20" xr:uid="{00000000-0005-0000-0000-00001B000000}"/>
    <cellStyle name="Обычный 6" xfId="18" xr:uid="{00000000-0005-0000-0000-00001C000000}"/>
    <cellStyle name="Обычный 7" xfId="34" xr:uid="{00000000-0005-0000-0000-00001D000000}"/>
    <cellStyle name="Обычный 8" xfId="30" xr:uid="{00000000-0005-0000-0000-00001E000000}"/>
    <cellStyle name="Обычный 9" xfId="21" xr:uid="{00000000-0005-0000-0000-00001F000000}"/>
    <cellStyle name="Обычный_Лист1" xfId="28" xr:uid="{00000000-0005-0000-0000-000020000000}"/>
    <cellStyle name="Финансовый" xfId="31" builtinId="3"/>
    <cellStyle name="Финансовый 2" xfId="25" xr:uid="{00000000-0005-0000-0000-000022000000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00"/>
      <color rgb="FFFFCCCC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WXZ1642"/>
  <sheetViews>
    <sheetView view="pageBreakPreview" topLeftCell="A6" zoomScale="20" zoomScaleNormal="20" zoomScaleSheetLayoutView="20" workbookViewId="0">
      <pane xSplit="3" ySplit="13" topLeftCell="D19" activePane="bottomRight" state="frozen"/>
      <selection activeCell="H41" sqref="H41"/>
      <selection pane="topRight" activeCell="H41" sqref="H41"/>
      <selection pane="bottomLeft" activeCell="H41" sqref="H41"/>
      <selection pane="bottomRight" activeCell="A6" sqref="A1:A1048576"/>
    </sheetView>
  </sheetViews>
  <sheetFormatPr defaultColWidth="9.140625" defaultRowHeight="15" x14ac:dyDescent="0.25"/>
  <cols>
    <col min="1" max="1" width="6.5703125" style="8" hidden="1" customWidth="1"/>
    <col min="2" max="2" width="17" style="9" bestFit="1" customWidth="1"/>
    <col min="3" max="3" width="255.7109375" style="10" bestFit="1" customWidth="1"/>
    <col min="4" max="4" width="75.85546875" style="8" customWidth="1"/>
    <col min="5" max="5" width="56.5703125" style="8" customWidth="1"/>
    <col min="6" max="6" width="58.7109375" style="8" customWidth="1"/>
    <col min="7" max="7" width="62.28515625" style="8" customWidth="1"/>
    <col min="8" max="8" width="60.140625" style="8" customWidth="1"/>
    <col min="9" max="9" width="61.5703125" style="8" customWidth="1"/>
    <col min="10" max="10" width="36.5703125" style="8" customWidth="1"/>
    <col min="11" max="11" width="26.5703125" style="54" customWidth="1"/>
    <col min="12" max="12" width="67.28515625" style="8" customWidth="1"/>
    <col min="13" max="13" width="48.7109375" style="8" customWidth="1"/>
    <col min="14" max="14" width="66.7109375" style="8" customWidth="1"/>
    <col min="15" max="15" width="35.85546875" style="8" customWidth="1"/>
    <col min="16" max="16" width="56.85546875" style="8" customWidth="1"/>
    <col min="17" max="17" width="45.140625" style="8" customWidth="1"/>
    <col min="18" max="18" width="60.85546875" style="8" customWidth="1"/>
    <col min="19" max="19" width="34.42578125" style="8" customWidth="1"/>
    <col min="20" max="20" width="56.85546875" style="8" customWidth="1"/>
    <col min="21" max="21" width="58.7109375" style="8" customWidth="1"/>
    <col min="22" max="22" width="47.28515625" style="8" customWidth="1"/>
    <col min="23" max="23" width="84.42578125" style="8" customWidth="1"/>
    <col min="24" max="24" width="55.85546875" style="8" customWidth="1"/>
    <col min="25" max="25" width="33.7109375" style="8" customWidth="1"/>
    <col min="26" max="26" width="54.42578125" style="8" customWidth="1"/>
    <col min="27" max="27" width="85.85546875" style="8" customWidth="1"/>
    <col min="28" max="28" width="68.7109375" style="8" customWidth="1"/>
    <col min="29" max="29" width="55.140625" style="8" customWidth="1"/>
    <col min="30" max="30" width="65.85546875" style="8" customWidth="1"/>
    <col min="31" max="31" width="53" style="8" customWidth="1"/>
    <col min="32" max="32" width="31" style="9" customWidth="1"/>
    <col min="33" max="33" width="34.5703125" style="9" customWidth="1"/>
    <col min="34" max="34" width="31" style="9" customWidth="1"/>
    <col min="35" max="16384" width="9.140625" style="8"/>
  </cols>
  <sheetData>
    <row r="1" spans="2:34" ht="91.5" x14ac:dyDescent="1.25">
      <c r="B1" s="5"/>
      <c r="C1" s="6"/>
      <c r="D1" s="7"/>
      <c r="E1" s="7"/>
      <c r="F1" s="7"/>
      <c r="G1" s="7"/>
      <c r="H1" s="7"/>
      <c r="I1" s="7"/>
      <c r="J1" s="7"/>
      <c r="K1" s="51"/>
      <c r="L1" s="7"/>
      <c r="M1" s="7"/>
      <c r="N1" s="7"/>
      <c r="O1" s="7"/>
      <c r="P1" s="7"/>
      <c r="Q1" s="7"/>
      <c r="R1" s="7"/>
      <c r="S1" s="7"/>
      <c r="T1" s="7"/>
      <c r="U1" s="7"/>
      <c r="V1" s="250"/>
      <c r="W1" s="267" t="s">
        <v>941</v>
      </c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</row>
    <row r="2" spans="2:34" ht="91.5" x14ac:dyDescent="0.45">
      <c r="B2" s="5"/>
      <c r="C2" s="6"/>
      <c r="D2" s="7"/>
      <c r="E2" s="7"/>
      <c r="F2" s="7"/>
      <c r="G2" s="7"/>
      <c r="H2" s="7"/>
      <c r="I2" s="7"/>
      <c r="J2" s="7"/>
      <c r="K2" s="51"/>
      <c r="L2" s="7"/>
      <c r="M2" s="7"/>
      <c r="N2" s="7"/>
      <c r="O2" s="7"/>
      <c r="P2" s="7"/>
      <c r="Q2" s="7"/>
      <c r="R2" s="7"/>
      <c r="S2" s="7"/>
      <c r="T2" s="7"/>
      <c r="U2" s="7"/>
      <c r="V2" s="268" t="s">
        <v>2202</v>
      </c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</row>
    <row r="3" spans="2:34" ht="91.5" x14ac:dyDescent="1.25">
      <c r="B3" s="14"/>
      <c r="C3" s="15"/>
      <c r="D3" s="250"/>
      <c r="E3" s="250"/>
      <c r="F3" s="250"/>
      <c r="G3" s="250"/>
      <c r="H3" s="250"/>
      <c r="I3" s="250"/>
      <c r="J3" s="250"/>
      <c r="K3" s="52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68" t="s">
        <v>942</v>
      </c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</row>
    <row r="4" spans="2:34" ht="90" x14ac:dyDescent="1.1499999999999999">
      <c r="B4" s="269" t="s">
        <v>943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</row>
    <row r="5" spans="2:34" ht="90" x14ac:dyDescent="0.25">
      <c r="B5" s="270" t="s">
        <v>944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</row>
    <row r="6" spans="2:34" ht="90" x14ac:dyDescent="0.25">
      <c r="B6" s="270" t="s">
        <v>948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</row>
    <row r="7" spans="2:34" x14ac:dyDescent="0.25">
      <c r="B7" s="266" t="s">
        <v>945</v>
      </c>
      <c r="C7" s="265" t="s">
        <v>970</v>
      </c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</row>
    <row r="8" spans="2:34" x14ac:dyDescent="0.25">
      <c r="B8" s="266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</row>
    <row r="9" spans="2:34" ht="76.5" x14ac:dyDescent="0.25">
      <c r="B9" s="249" t="s">
        <v>946</v>
      </c>
      <c r="C9" s="265" t="s">
        <v>947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</row>
    <row r="11" spans="2:34" ht="45.75" customHeight="1" x14ac:dyDescent="0.25">
      <c r="B11" s="404" t="s">
        <v>6</v>
      </c>
      <c r="C11" s="404" t="s">
        <v>7</v>
      </c>
      <c r="D11" s="405" t="s">
        <v>8</v>
      </c>
      <c r="E11" s="404" t="s">
        <v>949</v>
      </c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6" t="s">
        <v>9</v>
      </c>
      <c r="V11" s="406"/>
      <c r="W11" s="406"/>
      <c r="X11" s="406"/>
      <c r="Y11" s="406"/>
      <c r="Z11" s="406"/>
      <c r="AA11" s="406"/>
      <c r="AB11" s="406"/>
      <c r="AC11" s="406"/>
      <c r="AD11" s="406"/>
      <c r="AE11" s="406"/>
      <c r="AF11" s="407" t="s">
        <v>10</v>
      </c>
      <c r="AG11" s="407" t="s">
        <v>11</v>
      </c>
      <c r="AH11" s="407" t="s">
        <v>12</v>
      </c>
    </row>
    <row r="12" spans="2:34" ht="45.75" customHeight="1" x14ac:dyDescent="0.25">
      <c r="B12" s="404"/>
      <c r="C12" s="404"/>
      <c r="D12" s="405"/>
      <c r="E12" s="404" t="s">
        <v>13</v>
      </c>
      <c r="F12" s="404"/>
      <c r="G12" s="404"/>
      <c r="H12" s="404"/>
      <c r="I12" s="404"/>
      <c r="J12" s="404"/>
      <c r="K12" s="404" t="s">
        <v>14</v>
      </c>
      <c r="L12" s="404"/>
      <c r="M12" s="404" t="s">
        <v>15</v>
      </c>
      <c r="N12" s="404"/>
      <c r="O12" s="404" t="s">
        <v>16</v>
      </c>
      <c r="P12" s="404"/>
      <c r="Q12" s="404" t="s">
        <v>17</v>
      </c>
      <c r="R12" s="404"/>
      <c r="S12" s="404" t="s">
        <v>18</v>
      </c>
      <c r="T12" s="404"/>
      <c r="U12" s="408" t="s">
        <v>19</v>
      </c>
      <c r="V12" s="408" t="s">
        <v>20</v>
      </c>
      <c r="W12" s="408" t="s">
        <v>21</v>
      </c>
      <c r="X12" s="408" t="s">
        <v>22</v>
      </c>
      <c r="Y12" s="408" t="s">
        <v>23</v>
      </c>
      <c r="Z12" s="408" t="s">
        <v>24</v>
      </c>
      <c r="AA12" s="408" t="s">
        <v>25</v>
      </c>
      <c r="AB12" s="408" t="s">
        <v>26</v>
      </c>
      <c r="AC12" s="408" t="s">
        <v>27</v>
      </c>
      <c r="AD12" s="409" t="s">
        <v>28</v>
      </c>
      <c r="AE12" s="408" t="s">
        <v>29</v>
      </c>
      <c r="AF12" s="407"/>
      <c r="AG12" s="407"/>
      <c r="AH12" s="407"/>
    </row>
    <row r="13" spans="2:34" ht="15" customHeight="1" x14ac:dyDescent="0.25">
      <c r="B13" s="404"/>
      <c r="C13" s="404"/>
      <c r="D13" s="405"/>
      <c r="E13" s="407" t="s">
        <v>30</v>
      </c>
      <c r="F13" s="407" t="s">
        <v>31</v>
      </c>
      <c r="G13" s="407" t="s">
        <v>32</v>
      </c>
      <c r="H13" s="407" t="s">
        <v>33</v>
      </c>
      <c r="I13" s="407" t="s">
        <v>34</v>
      </c>
      <c r="J13" s="407" t="s">
        <v>35</v>
      </c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8"/>
      <c r="V13" s="408"/>
      <c r="W13" s="408"/>
      <c r="X13" s="408"/>
      <c r="Y13" s="408"/>
      <c r="Z13" s="408"/>
      <c r="AA13" s="408"/>
      <c r="AB13" s="408"/>
      <c r="AC13" s="408"/>
      <c r="AD13" s="409"/>
      <c r="AE13" s="408"/>
      <c r="AF13" s="407"/>
      <c r="AG13" s="407"/>
      <c r="AH13" s="407"/>
    </row>
    <row r="14" spans="2:34" ht="408.75" customHeight="1" x14ac:dyDescent="0.25">
      <c r="B14" s="404"/>
      <c r="C14" s="404"/>
      <c r="D14" s="405"/>
      <c r="E14" s="407"/>
      <c r="F14" s="407"/>
      <c r="G14" s="407"/>
      <c r="H14" s="407"/>
      <c r="I14" s="407"/>
      <c r="J14" s="407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8"/>
      <c r="V14" s="408"/>
      <c r="W14" s="408"/>
      <c r="X14" s="408"/>
      <c r="Y14" s="408"/>
      <c r="Z14" s="408"/>
      <c r="AA14" s="408"/>
      <c r="AB14" s="408"/>
      <c r="AC14" s="408"/>
      <c r="AD14" s="409"/>
      <c r="AE14" s="408"/>
      <c r="AF14" s="407"/>
      <c r="AG14" s="407"/>
      <c r="AH14" s="407"/>
    </row>
    <row r="15" spans="2:34" ht="15" customHeight="1" x14ac:dyDescent="0.25">
      <c r="B15" s="404"/>
      <c r="C15" s="404"/>
      <c r="D15" s="405"/>
      <c r="E15" s="407"/>
      <c r="F15" s="407"/>
      <c r="G15" s="407"/>
      <c r="H15" s="407"/>
      <c r="I15" s="407"/>
      <c r="J15" s="407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8"/>
      <c r="V15" s="408"/>
      <c r="W15" s="408"/>
      <c r="X15" s="408"/>
      <c r="Y15" s="408"/>
      <c r="Z15" s="408"/>
      <c r="AA15" s="408"/>
      <c r="AB15" s="408"/>
      <c r="AC15" s="408"/>
      <c r="AD15" s="409"/>
      <c r="AE15" s="408"/>
      <c r="AF15" s="407"/>
      <c r="AG15" s="407"/>
      <c r="AH15" s="407"/>
    </row>
    <row r="16" spans="2:34" ht="15" customHeight="1" x14ac:dyDescent="0.25">
      <c r="B16" s="404"/>
      <c r="C16" s="404"/>
      <c r="D16" s="405"/>
      <c r="E16" s="407"/>
      <c r="F16" s="407"/>
      <c r="G16" s="407"/>
      <c r="H16" s="407"/>
      <c r="I16" s="407"/>
      <c r="J16" s="407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8"/>
      <c r="V16" s="408"/>
      <c r="W16" s="408"/>
      <c r="X16" s="408"/>
      <c r="Y16" s="408"/>
      <c r="Z16" s="408"/>
      <c r="AA16" s="408"/>
      <c r="AB16" s="408"/>
      <c r="AC16" s="408"/>
      <c r="AD16" s="409"/>
      <c r="AE16" s="408"/>
      <c r="AF16" s="407"/>
      <c r="AG16" s="407"/>
      <c r="AH16" s="407"/>
    </row>
    <row r="17" spans="1:34" ht="45.75" x14ac:dyDescent="0.25">
      <c r="B17" s="410"/>
      <c r="C17" s="410"/>
      <c r="D17" s="411" t="s">
        <v>36</v>
      </c>
      <c r="E17" s="411" t="s">
        <v>36</v>
      </c>
      <c r="F17" s="411" t="s">
        <v>36</v>
      </c>
      <c r="G17" s="411" t="s">
        <v>36</v>
      </c>
      <c r="H17" s="411" t="s">
        <v>36</v>
      </c>
      <c r="I17" s="411" t="s">
        <v>36</v>
      </c>
      <c r="J17" s="411" t="s">
        <v>36</v>
      </c>
      <c r="K17" s="395" t="s">
        <v>37</v>
      </c>
      <c r="L17" s="394" t="s">
        <v>36</v>
      </c>
      <c r="M17" s="394" t="s">
        <v>38</v>
      </c>
      <c r="N17" s="394" t="s">
        <v>36</v>
      </c>
      <c r="O17" s="394" t="s">
        <v>38</v>
      </c>
      <c r="P17" s="394" t="s">
        <v>36</v>
      </c>
      <c r="Q17" s="394" t="s">
        <v>38</v>
      </c>
      <c r="R17" s="394" t="s">
        <v>36</v>
      </c>
      <c r="S17" s="394" t="s">
        <v>39</v>
      </c>
      <c r="T17" s="394" t="s">
        <v>36</v>
      </c>
      <c r="U17" s="394" t="s">
        <v>36</v>
      </c>
      <c r="V17" s="412" t="s">
        <v>36</v>
      </c>
      <c r="W17" s="394" t="s">
        <v>36</v>
      </c>
      <c r="X17" s="394" t="s">
        <v>36</v>
      </c>
      <c r="Y17" s="411" t="s">
        <v>36</v>
      </c>
      <c r="Z17" s="394" t="s">
        <v>36</v>
      </c>
      <c r="AA17" s="394" t="s">
        <v>36</v>
      </c>
      <c r="AB17" s="394" t="s">
        <v>36</v>
      </c>
      <c r="AC17" s="394" t="s">
        <v>36</v>
      </c>
      <c r="AD17" s="411" t="s">
        <v>36</v>
      </c>
      <c r="AE17" s="394" t="s">
        <v>36</v>
      </c>
      <c r="AF17" s="407"/>
      <c r="AG17" s="407"/>
      <c r="AH17" s="407"/>
    </row>
    <row r="18" spans="1:34" ht="45.75" x14ac:dyDescent="0.25">
      <c r="B18" s="248">
        <v>1</v>
      </c>
      <c r="C18" s="248">
        <v>2</v>
      </c>
      <c r="D18" s="248">
        <v>3</v>
      </c>
      <c r="E18" s="248">
        <v>4</v>
      </c>
      <c r="F18" s="248">
        <v>5</v>
      </c>
      <c r="G18" s="248">
        <v>6</v>
      </c>
      <c r="H18" s="248">
        <v>7</v>
      </c>
      <c r="I18" s="248">
        <v>8</v>
      </c>
      <c r="J18" s="248">
        <v>9</v>
      </c>
      <c r="K18" s="53">
        <v>10</v>
      </c>
      <c r="L18" s="248">
        <v>11</v>
      </c>
      <c r="M18" s="248">
        <v>12</v>
      </c>
      <c r="N18" s="248">
        <v>13</v>
      </c>
      <c r="O18" s="248">
        <v>14</v>
      </c>
      <c r="P18" s="248">
        <v>15</v>
      </c>
      <c r="Q18" s="248">
        <v>16</v>
      </c>
      <c r="R18" s="248">
        <v>17</v>
      </c>
      <c r="S18" s="248">
        <v>18</v>
      </c>
      <c r="T18" s="248">
        <v>19</v>
      </c>
      <c r="U18" s="248">
        <v>20</v>
      </c>
      <c r="V18" s="248">
        <v>21</v>
      </c>
      <c r="W18" s="248">
        <v>22</v>
      </c>
      <c r="X18" s="248">
        <v>23</v>
      </c>
      <c r="Y18" s="248">
        <v>24</v>
      </c>
      <c r="Z18" s="248">
        <v>25</v>
      </c>
      <c r="AA18" s="248">
        <v>26</v>
      </c>
      <c r="AB18" s="248">
        <v>27</v>
      </c>
      <c r="AC18" s="248">
        <v>28</v>
      </c>
      <c r="AD18" s="248">
        <v>29</v>
      </c>
      <c r="AE18" s="248">
        <v>30</v>
      </c>
      <c r="AF18" s="248">
        <v>31</v>
      </c>
      <c r="AG18" s="248">
        <v>32</v>
      </c>
      <c r="AH18" s="248">
        <v>33</v>
      </c>
    </row>
    <row r="19" spans="1:34" ht="61.5" x14ac:dyDescent="0.85">
      <c r="B19" s="11" t="s">
        <v>719</v>
      </c>
      <c r="C19" s="121"/>
      <c r="D19" s="122">
        <v>4445398901.9899998</v>
      </c>
      <c r="E19" s="16">
        <v>12902128.190000001</v>
      </c>
      <c r="F19" s="16">
        <v>18685725.600000001</v>
      </c>
      <c r="G19" s="16">
        <v>160024164.07000002</v>
      </c>
      <c r="H19" s="16">
        <v>16641543.17</v>
      </c>
      <c r="I19" s="16">
        <v>36906522.399999999</v>
      </c>
      <c r="J19" s="16">
        <v>0</v>
      </c>
      <c r="K19" s="252">
        <v>371</v>
      </c>
      <c r="L19" s="16">
        <v>657651363.4799999</v>
      </c>
      <c r="M19" s="16">
        <v>522629.33399999992</v>
      </c>
      <c r="N19" s="16">
        <v>2880698963.9200001</v>
      </c>
      <c r="O19" s="16">
        <v>3013.05</v>
      </c>
      <c r="P19" s="16">
        <v>13148391.460000001</v>
      </c>
      <c r="Q19" s="16">
        <v>138548.06200000003</v>
      </c>
      <c r="R19" s="16">
        <v>427080750.74000001</v>
      </c>
      <c r="S19" s="16">
        <v>632.54</v>
      </c>
      <c r="T19" s="16">
        <v>23161641.93</v>
      </c>
      <c r="U19" s="16">
        <v>47767292.010000005</v>
      </c>
      <c r="V19" s="16">
        <v>870431.58000000007</v>
      </c>
      <c r="W19" s="16">
        <v>0</v>
      </c>
      <c r="X19" s="16">
        <v>0</v>
      </c>
      <c r="Y19" s="16">
        <v>0</v>
      </c>
      <c r="Z19" s="16">
        <v>0</v>
      </c>
      <c r="AA19" s="16">
        <v>400000</v>
      </c>
      <c r="AB19" s="16">
        <v>10684086</v>
      </c>
      <c r="AC19" s="16">
        <v>60089057.380000025</v>
      </c>
      <c r="AD19" s="16">
        <v>75926840.060000002</v>
      </c>
      <c r="AE19" s="16">
        <v>2760000</v>
      </c>
      <c r="AF19" s="47" t="s">
        <v>718</v>
      </c>
      <c r="AG19" s="47" t="s">
        <v>718</v>
      </c>
      <c r="AH19" s="57" t="s">
        <v>718</v>
      </c>
    </row>
    <row r="20" spans="1:34" ht="61.5" x14ac:dyDescent="0.85">
      <c r="B20" s="11" t="s">
        <v>720</v>
      </c>
      <c r="C20" s="121"/>
      <c r="D20" s="253">
        <v>1064965830.9899999</v>
      </c>
      <c r="E20" s="65">
        <v>3545203.22</v>
      </c>
      <c r="F20" s="65">
        <v>4246777.28</v>
      </c>
      <c r="G20" s="65">
        <v>45240074.510000005</v>
      </c>
      <c r="H20" s="65">
        <v>3904082.5500000003</v>
      </c>
      <c r="I20" s="65">
        <v>10974725.089999998</v>
      </c>
      <c r="J20" s="65">
        <v>0</v>
      </c>
      <c r="K20" s="121">
        <v>146</v>
      </c>
      <c r="L20" s="65">
        <v>237746461.33000001</v>
      </c>
      <c r="M20" s="65">
        <v>165388.32999999999</v>
      </c>
      <c r="N20" s="65">
        <v>601471564.67000008</v>
      </c>
      <c r="O20" s="65">
        <v>1787.05</v>
      </c>
      <c r="P20" s="65">
        <v>5413571.2400000012</v>
      </c>
      <c r="Q20" s="65">
        <v>47689.472000000016</v>
      </c>
      <c r="R20" s="65">
        <v>119841361.07999998</v>
      </c>
      <c r="S20" s="65">
        <v>19.07</v>
      </c>
      <c r="T20" s="65">
        <v>210458.31</v>
      </c>
      <c r="U20" s="65">
        <v>4132272.85</v>
      </c>
      <c r="V20" s="65">
        <v>340198.58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7603863.2400000002</v>
      </c>
      <c r="AD20" s="65">
        <v>19455217.039999995</v>
      </c>
      <c r="AE20" s="65">
        <v>840000</v>
      </c>
      <c r="AF20" s="47" t="s">
        <v>718</v>
      </c>
      <c r="AG20" s="47" t="s">
        <v>718</v>
      </c>
      <c r="AH20" s="57" t="s">
        <v>718</v>
      </c>
    </row>
    <row r="21" spans="1:34" ht="61.5" x14ac:dyDescent="0.85">
      <c r="B21" s="11" t="s">
        <v>1050</v>
      </c>
      <c r="C21" s="123"/>
      <c r="D21" s="253">
        <v>265883729</v>
      </c>
      <c r="E21" s="65">
        <v>87007.41</v>
      </c>
      <c r="F21" s="65">
        <v>0</v>
      </c>
      <c r="G21" s="65">
        <v>0</v>
      </c>
      <c r="H21" s="65">
        <v>126575.53</v>
      </c>
      <c r="I21" s="65">
        <v>0</v>
      </c>
      <c r="J21" s="65">
        <v>0</v>
      </c>
      <c r="K21" s="121">
        <v>44</v>
      </c>
      <c r="L21" s="65">
        <v>75730891.61999999</v>
      </c>
      <c r="M21" s="65">
        <v>40983.39</v>
      </c>
      <c r="N21" s="65">
        <v>132571093.74999997</v>
      </c>
      <c r="O21" s="65">
        <v>0</v>
      </c>
      <c r="P21" s="65">
        <v>0</v>
      </c>
      <c r="Q21" s="65">
        <v>20622.91</v>
      </c>
      <c r="R21" s="65">
        <v>48063150.75</v>
      </c>
      <c r="S21" s="65">
        <v>0</v>
      </c>
      <c r="T21" s="65">
        <v>0</v>
      </c>
      <c r="U21" s="65">
        <v>4132272.85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2367783.1900000004</v>
      </c>
      <c r="AD21" s="65">
        <v>2804953.8999999994</v>
      </c>
      <c r="AE21" s="65">
        <v>0</v>
      </c>
      <c r="AF21" s="47" t="s">
        <v>718</v>
      </c>
      <c r="AG21" s="47" t="s">
        <v>718</v>
      </c>
      <c r="AH21" s="57" t="s">
        <v>718</v>
      </c>
    </row>
    <row r="22" spans="1:34" ht="61.5" x14ac:dyDescent="0.85">
      <c r="A22" s="8">
        <v>1</v>
      </c>
      <c r="B22" s="43">
        <f>SUBTOTAL(103,$A$21:A22)</f>
        <v>1</v>
      </c>
      <c r="C22" s="11" t="s">
        <v>465</v>
      </c>
      <c r="D22" s="17">
        <v>1821107.48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49">
        <v>0</v>
      </c>
      <c r="L22" s="17">
        <v>0</v>
      </c>
      <c r="M22" s="25">
        <v>390</v>
      </c>
      <c r="N22" s="25">
        <v>1736836.14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6">
        <v>23968.34</v>
      </c>
      <c r="AD22" s="94">
        <v>60303</v>
      </c>
      <c r="AE22" s="17">
        <v>0</v>
      </c>
      <c r="AF22" s="20">
        <v>2020</v>
      </c>
      <c r="AG22" s="20">
        <v>2020</v>
      </c>
      <c r="AH22" s="20">
        <v>2020</v>
      </c>
    </row>
    <row r="23" spans="1:34" ht="61.5" x14ac:dyDescent="0.85">
      <c r="A23" s="8">
        <v>1</v>
      </c>
      <c r="B23" s="43">
        <f>SUBTOTAL(103,$A$21:A23)</f>
        <v>2</v>
      </c>
      <c r="C23" s="11" t="s">
        <v>1026</v>
      </c>
      <c r="D23" s="17">
        <v>69778.55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49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25">
        <v>69778.55</v>
      </c>
      <c r="AE23" s="17">
        <v>0</v>
      </c>
      <c r="AF23" s="20">
        <v>2020</v>
      </c>
      <c r="AG23" s="21" t="s">
        <v>262</v>
      </c>
      <c r="AH23" s="21" t="s">
        <v>262</v>
      </c>
    </row>
    <row r="24" spans="1:34" ht="61.5" x14ac:dyDescent="0.85">
      <c r="A24" s="8">
        <v>1</v>
      </c>
      <c r="B24" s="43">
        <f>SUBTOTAL(103,$A$21:A24)</f>
        <v>3</v>
      </c>
      <c r="C24" s="11" t="s">
        <v>466</v>
      </c>
      <c r="D24" s="17">
        <v>1775379.67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24">
        <v>1</v>
      </c>
      <c r="L24" s="25">
        <v>1775379.67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20" t="s">
        <v>262</v>
      </c>
      <c r="AG24" s="20">
        <v>2020</v>
      </c>
      <c r="AH24" s="21" t="s">
        <v>262</v>
      </c>
    </row>
    <row r="25" spans="1:34" ht="61.5" x14ac:dyDescent="0.85">
      <c r="A25" s="8">
        <v>1</v>
      </c>
      <c r="B25" s="43">
        <f>SUBTOTAL(103,$A$21:A25)</f>
        <v>4</v>
      </c>
      <c r="C25" s="11" t="s">
        <v>468</v>
      </c>
      <c r="D25" s="17">
        <v>2444609.7599999998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49">
        <v>0</v>
      </c>
      <c r="L25" s="17">
        <v>0</v>
      </c>
      <c r="M25" s="25">
        <v>596</v>
      </c>
      <c r="N25" s="25">
        <v>2411333.36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25">
        <v>33276.400000000001</v>
      </c>
      <c r="AD25" s="17">
        <v>0</v>
      </c>
      <c r="AE25" s="17">
        <v>0</v>
      </c>
      <c r="AF25" s="20" t="s">
        <v>262</v>
      </c>
      <c r="AG25" s="20">
        <v>2020</v>
      </c>
      <c r="AH25" s="21">
        <v>2020</v>
      </c>
    </row>
    <row r="26" spans="1:34" ht="61.5" x14ac:dyDescent="0.85">
      <c r="A26" s="8">
        <v>1</v>
      </c>
      <c r="B26" s="43">
        <f>SUBTOTAL(103,$A$21:A26)</f>
        <v>5</v>
      </c>
      <c r="C26" s="11" t="s">
        <v>469</v>
      </c>
      <c r="D26" s="17">
        <v>1178315.53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49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472</v>
      </c>
      <c r="R26" s="17">
        <v>1162276.1200000001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25">
        <v>16039.41</v>
      </c>
      <c r="AD26" s="17">
        <v>0</v>
      </c>
      <c r="AE26" s="17">
        <v>0</v>
      </c>
      <c r="AF26" s="20" t="s">
        <v>262</v>
      </c>
      <c r="AG26" s="20">
        <v>2020</v>
      </c>
      <c r="AH26" s="21">
        <v>2020</v>
      </c>
    </row>
    <row r="27" spans="1:34" ht="61.5" x14ac:dyDescent="0.85">
      <c r="A27" s="8">
        <v>1</v>
      </c>
      <c r="B27" s="43">
        <f>SUBTOTAL(103,$A$21:A27)</f>
        <v>6</v>
      </c>
      <c r="C27" s="11" t="s">
        <v>470</v>
      </c>
      <c r="D27" s="17">
        <v>1996366.9600000002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49">
        <v>0</v>
      </c>
      <c r="L27" s="17">
        <v>0</v>
      </c>
      <c r="M27" s="25">
        <v>612</v>
      </c>
      <c r="N27" s="94">
        <v>1969192.11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94">
        <v>27174.85</v>
      </c>
      <c r="AD27" s="17">
        <v>0</v>
      </c>
      <c r="AE27" s="17">
        <v>0</v>
      </c>
      <c r="AF27" s="20" t="s">
        <v>262</v>
      </c>
      <c r="AG27" s="20">
        <v>2020</v>
      </c>
      <c r="AH27" s="21">
        <v>2020</v>
      </c>
    </row>
    <row r="28" spans="1:34" ht="61.5" x14ac:dyDescent="0.85">
      <c r="A28" s="8">
        <v>1</v>
      </c>
      <c r="B28" s="43">
        <f>SUBTOTAL(103,$A$21:A28)</f>
        <v>7</v>
      </c>
      <c r="C28" s="11" t="s">
        <v>472</v>
      </c>
      <c r="D28" s="17">
        <v>3053881.54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49">
        <v>0</v>
      </c>
      <c r="L28" s="17">
        <v>0</v>
      </c>
      <c r="M28" s="25">
        <v>713.67</v>
      </c>
      <c r="N28" s="25">
        <v>2950406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25">
        <v>40715.599999999999</v>
      </c>
      <c r="AD28" s="25">
        <v>62759.94</v>
      </c>
      <c r="AE28" s="17">
        <v>0</v>
      </c>
      <c r="AF28" s="20">
        <v>2020</v>
      </c>
      <c r="AG28" s="20">
        <v>2020</v>
      </c>
      <c r="AH28" s="21">
        <v>2020</v>
      </c>
    </row>
    <row r="29" spans="1:34" ht="61.5" x14ac:dyDescent="0.85">
      <c r="A29" s="8">
        <v>1</v>
      </c>
      <c r="B29" s="43">
        <f>SUBTOTAL(103,$A$21:A29)</f>
        <v>8</v>
      </c>
      <c r="C29" s="11" t="s">
        <v>473</v>
      </c>
      <c r="D29" s="17">
        <v>1639309.32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49">
        <v>0</v>
      </c>
      <c r="L29" s="17">
        <v>0</v>
      </c>
      <c r="M29" s="25">
        <v>635</v>
      </c>
      <c r="N29" s="25">
        <v>1559527.98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6">
        <v>21521.49</v>
      </c>
      <c r="AD29" s="25">
        <v>58259.85</v>
      </c>
      <c r="AE29" s="17">
        <v>0</v>
      </c>
      <c r="AF29" s="20">
        <v>2020</v>
      </c>
      <c r="AG29" s="20">
        <v>2020</v>
      </c>
      <c r="AH29" s="20">
        <v>2020</v>
      </c>
    </row>
    <row r="30" spans="1:34" ht="61.5" x14ac:dyDescent="0.85">
      <c r="A30" s="8">
        <v>1</v>
      </c>
      <c r="B30" s="43">
        <f>SUBTOTAL(103,$A$21:A30)</f>
        <v>9</v>
      </c>
      <c r="C30" s="11" t="s">
        <v>474</v>
      </c>
      <c r="D30" s="17">
        <v>98784.97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49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25">
        <v>98784.97</v>
      </c>
      <c r="AE30" s="17">
        <v>0</v>
      </c>
      <c r="AF30" s="20">
        <v>2020</v>
      </c>
      <c r="AG30" s="20" t="s">
        <v>262</v>
      </c>
      <c r="AH30" s="20" t="s">
        <v>262</v>
      </c>
    </row>
    <row r="31" spans="1:34" ht="61.5" x14ac:dyDescent="0.85">
      <c r="A31" s="8">
        <v>1</v>
      </c>
      <c r="B31" s="43">
        <f>SUBTOTAL(103,$A$21:A31)</f>
        <v>10</v>
      </c>
      <c r="C31" s="11" t="s">
        <v>475</v>
      </c>
      <c r="D31" s="17">
        <v>3124667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49">
        <v>0</v>
      </c>
      <c r="L31" s="17">
        <v>0</v>
      </c>
      <c r="M31" s="25">
        <v>1045</v>
      </c>
      <c r="N31" s="25">
        <v>3124667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20" t="s">
        <v>262</v>
      </c>
      <c r="AG31" s="20">
        <v>2020</v>
      </c>
      <c r="AH31" s="20" t="s">
        <v>262</v>
      </c>
    </row>
    <row r="32" spans="1:34" ht="61.5" x14ac:dyDescent="0.85">
      <c r="A32" s="8">
        <v>1</v>
      </c>
      <c r="B32" s="43">
        <f>SUBTOTAL(103,$A$21:A32)</f>
        <v>11</v>
      </c>
      <c r="C32" s="11" t="s">
        <v>476</v>
      </c>
      <c r="D32" s="17">
        <v>89397.8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49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25">
        <v>89397.8</v>
      </c>
      <c r="AE32" s="17">
        <v>0</v>
      </c>
      <c r="AF32" s="20">
        <v>2020</v>
      </c>
      <c r="AG32" s="20" t="s">
        <v>262</v>
      </c>
      <c r="AH32" s="20" t="s">
        <v>262</v>
      </c>
    </row>
    <row r="33" spans="1:34" ht="61.5" x14ac:dyDescent="0.85">
      <c r="A33" s="8">
        <v>1</v>
      </c>
      <c r="B33" s="43">
        <f>SUBTOTAL(103,$A$21:A33)</f>
        <v>12</v>
      </c>
      <c r="C33" s="11" t="s">
        <v>478</v>
      </c>
      <c r="D33" s="17">
        <v>2353912.86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49">
        <v>0</v>
      </c>
      <c r="L33" s="17">
        <v>0</v>
      </c>
      <c r="M33" s="25">
        <v>740.47</v>
      </c>
      <c r="N33" s="25">
        <v>2321871.04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25">
        <v>32041.82</v>
      </c>
      <c r="AD33" s="17">
        <v>0</v>
      </c>
      <c r="AE33" s="17">
        <v>0</v>
      </c>
      <c r="AF33" s="20" t="s">
        <v>262</v>
      </c>
      <c r="AG33" s="20">
        <v>2020</v>
      </c>
      <c r="AH33" s="21">
        <v>2020</v>
      </c>
    </row>
    <row r="34" spans="1:34" ht="61.5" x14ac:dyDescent="0.85">
      <c r="A34" s="8">
        <v>1</v>
      </c>
      <c r="B34" s="43">
        <f>SUBTOTAL(103,$A$21:A34)</f>
        <v>13</v>
      </c>
      <c r="C34" s="11" t="s">
        <v>479</v>
      </c>
      <c r="D34" s="17">
        <v>2593330.65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49">
        <v>0</v>
      </c>
      <c r="L34" s="17">
        <v>0</v>
      </c>
      <c r="M34" s="25">
        <v>940</v>
      </c>
      <c r="N34" s="25">
        <v>2593330.65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20" t="s">
        <v>262</v>
      </c>
      <c r="AG34" s="20">
        <v>2020</v>
      </c>
      <c r="AH34" s="21" t="s">
        <v>262</v>
      </c>
    </row>
    <row r="35" spans="1:34" ht="61.5" x14ac:dyDescent="0.85">
      <c r="A35" s="8">
        <v>1</v>
      </c>
      <c r="B35" s="43">
        <f>SUBTOTAL(103,$A$21:A35)</f>
        <v>14</v>
      </c>
      <c r="C35" s="11" t="s">
        <v>480</v>
      </c>
      <c r="D35" s="17">
        <v>14319460.059999999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24">
        <v>8</v>
      </c>
      <c r="L35" s="25">
        <v>14319460.059999999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20" t="s">
        <v>262</v>
      </c>
      <c r="AG35" s="20">
        <v>2020</v>
      </c>
      <c r="AH35" s="21" t="s">
        <v>262</v>
      </c>
    </row>
    <row r="36" spans="1:34" ht="61.5" x14ac:dyDescent="0.85">
      <c r="A36" s="8">
        <v>1</v>
      </c>
      <c r="B36" s="43">
        <f>SUBTOTAL(103,$A$21:A36)</f>
        <v>15</v>
      </c>
      <c r="C36" s="11" t="s">
        <v>481</v>
      </c>
      <c r="D36" s="17">
        <v>721831.31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49">
        <v>0</v>
      </c>
      <c r="L36" s="17">
        <v>0</v>
      </c>
      <c r="M36" s="25">
        <v>250</v>
      </c>
      <c r="N36" s="94">
        <v>712005.63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9825.68</v>
      </c>
      <c r="AD36" s="17">
        <v>0</v>
      </c>
      <c r="AE36" s="17">
        <v>0</v>
      </c>
      <c r="AF36" s="20" t="s">
        <v>262</v>
      </c>
      <c r="AG36" s="20">
        <v>2020</v>
      </c>
      <c r="AH36" s="21">
        <v>2020</v>
      </c>
    </row>
    <row r="37" spans="1:34" ht="61.5" x14ac:dyDescent="0.85">
      <c r="A37" s="8">
        <v>1</v>
      </c>
      <c r="B37" s="43">
        <f>SUBTOTAL(103,$A$21:A37)</f>
        <v>16</v>
      </c>
      <c r="C37" s="11" t="s">
        <v>486</v>
      </c>
      <c r="D37" s="17">
        <v>3879957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49">
        <v>0</v>
      </c>
      <c r="L37" s="17">
        <v>0</v>
      </c>
      <c r="M37" s="25">
        <v>1020</v>
      </c>
      <c r="N37" s="25">
        <v>3879957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20" t="s">
        <v>262</v>
      </c>
      <c r="AG37" s="20">
        <v>2020</v>
      </c>
      <c r="AH37" s="21" t="s">
        <v>262</v>
      </c>
    </row>
    <row r="38" spans="1:34" ht="61.5" x14ac:dyDescent="0.85">
      <c r="A38" s="8">
        <v>1</v>
      </c>
      <c r="B38" s="43">
        <f>SUBTOTAL(103,$A$21:A38)</f>
        <v>17</v>
      </c>
      <c r="C38" s="11" t="s">
        <v>1575</v>
      </c>
      <c r="D38" s="17">
        <v>1297271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49">
        <v>0</v>
      </c>
      <c r="L38" s="17">
        <v>0</v>
      </c>
      <c r="M38" s="25">
        <v>549</v>
      </c>
      <c r="N38" s="25">
        <v>1279612.3500000001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6">
        <v>17658.650000000001</v>
      </c>
      <c r="AD38" s="17">
        <v>0</v>
      </c>
      <c r="AE38" s="17">
        <v>0</v>
      </c>
      <c r="AF38" s="20" t="s">
        <v>262</v>
      </c>
      <c r="AG38" s="20">
        <v>2020</v>
      </c>
      <c r="AH38" s="21">
        <v>2020</v>
      </c>
    </row>
    <row r="39" spans="1:34" ht="61.5" x14ac:dyDescent="0.85">
      <c r="A39" s="8">
        <v>1</v>
      </c>
      <c r="B39" s="43">
        <f>SUBTOTAL(103,$A$21:A39)</f>
        <v>18</v>
      </c>
      <c r="C39" s="11" t="s">
        <v>487</v>
      </c>
      <c r="D39" s="17">
        <v>2988276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49">
        <v>0</v>
      </c>
      <c r="L39" s="17">
        <v>0</v>
      </c>
      <c r="M39" s="25">
        <v>980</v>
      </c>
      <c r="N39" s="25">
        <v>2988276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20" t="s">
        <v>262</v>
      </c>
      <c r="AG39" s="20">
        <v>2020</v>
      </c>
      <c r="AH39" s="21" t="s">
        <v>262</v>
      </c>
    </row>
    <row r="40" spans="1:34" ht="61.5" x14ac:dyDescent="0.85">
      <c r="A40" s="8">
        <v>1</v>
      </c>
      <c r="B40" s="43">
        <f>SUBTOTAL(103,$A$21:A40)</f>
        <v>19</v>
      </c>
      <c r="C40" s="11" t="s">
        <v>489</v>
      </c>
      <c r="D40" s="17">
        <v>56688.3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49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25">
        <v>56688.3</v>
      </c>
      <c r="AE40" s="17">
        <v>0</v>
      </c>
      <c r="AF40" s="20">
        <v>2020</v>
      </c>
      <c r="AG40" s="20" t="s">
        <v>262</v>
      </c>
      <c r="AH40" s="21" t="s">
        <v>262</v>
      </c>
    </row>
    <row r="41" spans="1:34" ht="61.5" x14ac:dyDescent="0.85">
      <c r="A41" s="8">
        <v>1</v>
      </c>
      <c r="B41" s="43">
        <f>SUBTOTAL(103,$A$21:A41)</f>
        <v>20</v>
      </c>
      <c r="C41" s="11" t="s">
        <v>490</v>
      </c>
      <c r="D41" s="17">
        <v>89064.28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49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94">
        <v>89064.28</v>
      </c>
      <c r="AE41" s="17">
        <v>0</v>
      </c>
      <c r="AF41" s="20">
        <v>2020</v>
      </c>
      <c r="AG41" s="20" t="s">
        <v>262</v>
      </c>
      <c r="AH41" s="21" t="s">
        <v>262</v>
      </c>
    </row>
    <row r="42" spans="1:34" ht="61.5" x14ac:dyDescent="0.85">
      <c r="A42" s="8">
        <v>1</v>
      </c>
      <c r="B42" s="43">
        <f>SUBTOTAL(103,$A$21:A42)</f>
        <v>21</v>
      </c>
      <c r="C42" s="11" t="s">
        <v>491</v>
      </c>
      <c r="D42" s="17">
        <v>2641217.09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49">
        <v>0</v>
      </c>
      <c r="L42" s="17">
        <v>0</v>
      </c>
      <c r="M42" s="25">
        <v>654</v>
      </c>
      <c r="N42" s="17">
        <v>2522475.65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25">
        <v>34810.160000000003</v>
      </c>
      <c r="AD42" s="94">
        <v>83931.28</v>
      </c>
      <c r="AE42" s="17">
        <v>0</v>
      </c>
      <c r="AF42" s="20">
        <v>2020</v>
      </c>
      <c r="AG42" s="20">
        <v>2020</v>
      </c>
      <c r="AH42" s="21">
        <v>2020</v>
      </c>
    </row>
    <row r="43" spans="1:34" ht="61.5" x14ac:dyDescent="0.85">
      <c r="A43" s="8">
        <v>1</v>
      </c>
      <c r="B43" s="43">
        <f>SUBTOTAL(103,$A$21:A43)</f>
        <v>22</v>
      </c>
      <c r="C43" s="11" t="s">
        <v>492</v>
      </c>
      <c r="D43" s="17">
        <v>12192587.91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24">
        <v>7</v>
      </c>
      <c r="L43" s="25">
        <v>12192587.91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20" t="s">
        <v>262</v>
      </c>
      <c r="AG43" s="20">
        <v>2020</v>
      </c>
      <c r="AH43" s="21" t="s">
        <v>262</v>
      </c>
    </row>
    <row r="44" spans="1:34" ht="61.5" x14ac:dyDescent="0.85">
      <c r="A44" s="8">
        <v>1</v>
      </c>
      <c r="B44" s="43">
        <f>SUBTOTAL(103,$A$21:A44)</f>
        <v>23</v>
      </c>
      <c r="C44" s="11" t="s">
        <v>493</v>
      </c>
      <c r="D44" s="17">
        <v>3433160.05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24">
        <v>2</v>
      </c>
      <c r="L44" s="25">
        <v>3433160.05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20" t="s">
        <v>262</v>
      </c>
      <c r="AG44" s="20">
        <v>2020</v>
      </c>
      <c r="AH44" s="21" t="s">
        <v>262</v>
      </c>
    </row>
    <row r="45" spans="1:34" ht="61.5" x14ac:dyDescent="0.85">
      <c r="A45" s="8">
        <v>1</v>
      </c>
      <c r="B45" s="43">
        <f>SUBTOTAL(103,$A$21:A45)</f>
        <v>24</v>
      </c>
      <c r="C45" s="11" t="s">
        <v>494</v>
      </c>
      <c r="D45" s="17">
        <v>1772747.75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24">
        <v>1</v>
      </c>
      <c r="L45" s="25">
        <v>1772747.75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20" t="s">
        <v>262</v>
      </c>
      <c r="AG45" s="20">
        <v>2020</v>
      </c>
      <c r="AH45" s="21" t="s">
        <v>262</v>
      </c>
    </row>
    <row r="46" spans="1:34" ht="61.5" x14ac:dyDescent="0.85">
      <c r="A46" s="8">
        <v>1</v>
      </c>
      <c r="B46" s="43">
        <f>SUBTOTAL(103,$A$21:A46)</f>
        <v>25</v>
      </c>
      <c r="C46" s="11" t="s">
        <v>495</v>
      </c>
      <c r="D46" s="17">
        <v>3535514.86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24">
        <v>2</v>
      </c>
      <c r="L46" s="25">
        <v>3535514.86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20" t="s">
        <v>262</v>
      </c>
      <c r="AG46" s="20">
        <v>2020</v>
      </c>
      <c r="AH46" s="21" t="s">
        <v>262</v>
      </c>
    </row>
    <row r="47" spans="1:34" ht="61.5" x14ac:dyDescent="0.85">
      <c r="A47" s="8">
        <v>1</v>
      </c>
      <c r="B47" s="43">
        <f>SUBTOTAL(103,$A$21:A47)</f>
        <v>26</v>
      </c>
      <c r="C47" s="11" t="s">
        <v>496</v>
      </c>
      <c r="D47" s="17">
        <v>1142069.99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49">
        <v>0</v>
      </c>
      <c r="L47" s="17">
        <v>0</v>
      </c>
      <c r="M47" s="25">
        <v>305.72000000000003</v>
      </c>
      <c r="N47" s="25">
        <v>1126523.96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25">
        <v>15546.03</v>
      </c>
      <c r="AD47" s="17">
        <v>0</v>
      </c>
      <c r="AE47" s="17">
        <v>0</v>
      </c>
      <c r="AF47" s="20" t="s">
        <v>262</v>
      </c>
      <c r="AG47" s="20">
        <v>2020</v>
      </c>
      <c r="AH47" s="21">
        <v>2020</v>
      </c>
    </row>
    <row r="48" spans="1:34" ht="61.5" x14ac:dyDescent="0.85">
      <c r="A48" s="8">
        <v>1</v>
      </c>
      <c r="B48" s="43">
        <f>SUBTOTAL(103,$A$21:A48)</f>
        <v>27</v>
      </c>
      <c r="C48" s="11" t="s">
        <v>497</v>
      </c>
      <c r="D48" s="17">
        <v>715422.73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49">
        <v>0</v>
      </c>
      <c r="L48" s="17">
        <v>0</v>
      </c>
      <c r="M48" s="94">
        <v>151</v>
      </c>
      <c r="N48" s="94">
        <v>705684.29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6">
        <v>9738.44</v>
      </c>
      <c r="AD48" s="17">
        <v>0</v>
      </c>
      <c r="AE48" s="17">
        <v>0</v>
      </c>
      <c r="AF48" s="20" t="s">
        <v>262</v>
      </c>
      <c r="AG48" s="20">
        <v>2020</v>
      </c>
      <c r="AH48" s="21">
        <v>2020</v>
      </c>
    </row>
    <row r="49" spans="1:34" ht="61.5" x14ac:dyDescent="0.85">
      <c r="A49" s="8">
        <v>1</v>
      </c>
      <c r="B49" s="43">
        <f>SUBTOTAL(103,$A$21:A49)</f>
        <v>28</v>
      </c>
      <c r="C49" s="11" t="s">
        <v>498</v>
      </c>
      <c r="D49" s="17">
        <v>1010260.5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49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25">
        <v>424</v>
      </c>
      <c r="R49" s="25">
        <v>958282.99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25">
        <v>13224.31</v>
      </c>
      <c r="AD49" s="94">
        <v>38753.199999999997</v>
      </c>
      <c r="AE49" s="17">
        <v>0</v>
      </c>
      <c r="AF49" s="20">
        <v>2020</v>
      </c>
      <c r="AG49" s="20">
        <v>2020</v>
      </c>
      <c r="AH49" s="21">
        <v>2020</v>
      </c>
    </row>
    <row r="50" spans="1:34" ht="61.5" x14ac:dyDescent="0.85">
      <c r="A50" s="8">
        <v>1</v>
      </c>
      <c r="B50" s="43">
        <f>SUBTOTAL(103,$A$21:A50)</f>
        <v>29</v>
      </c>
      <c r="C50" s="11" t="s">
        <v>499</v>
      </c>
      <c r="D50" s="17">
        <v>1761427.66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24">
        <v>1</v>
      </c>
      <c r="L50" s="25">
        <v>1761427.66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20" t="s">
        <v>262</v>
      </c>
      <c r="AG50" s="20">
        <v>2020</v>
      </c>
      <c r="AH50" s="21" t="s">
        <v>262</v>
      </c>
    </row>
    <row r="51" spans="1:34" ht="61.5" x14ac:dyDescent="0.85">
      <c r="A51" s="8">
        <v>1</v>
      </c>
      <c r="B51" s="43">
        <f>SUBTOTAL(103,$A$21:A51)</f>
        <v>30</v>
      </c>
      <c r="C51" s="11" t="s">
        <v>500</v>
      </c>
      <c r="D51" s="17">
        <v>2417044.6000000006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49">
        <v>0</v>
      </c>
      <c r="L51" s="17">
        <v>0</v>
      </c>
      <c r="M51" s="25">
        <v>952</v>
      </c>
      <c r="N51" s="25">
        <v>2302037.7400000002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25">
        <v>31768.12</v>
      </c>
      <c r="AD51" s="25">
        <v>83238.740000000005</v>
      </c>
      <c r="AE51" s="17">
        <v>0</v>
      </c>
      <c r="AF51" s="20">
        <v>2020</v>
      </c>
      <c r="AG51" s="20">
        <v>2020</v>
      </c>
      <c r="AH51" s="21">
        <v>2020</v>
      </c>
    </row>
    <row r="52" spans="1:34" ht="61.5" x14ac:dyDescent="0.85">
      <c r="A52" s="8">
        <v>1</v>
      </c>
      <c r="B52" s="43">
        <f>SUBTOTAL(103,$A$21:A52)</f>
        <v>31</v>
      </c>
      <c r="C52" s="11" t="s">
        <v>501</v>
      </c>
      <c r="D52" s="17">
        <v>2398202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49">
        <v>0</v>
      </c>
      <c r="L52" s="17">
        <v>0</v>
      </c>
      <c r="M52" s="25">
        <v>677.7</v>
      </c>
      <c r="N52" s="94">
        <v>2398202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20" t="s">
        <v>262</v>
      </c>
      <c r="AG52" s="20">
        <v>2020</v>
      </c>
      <c r="AH52" s="21" t="s">
        <v>262</v>
      </c>
    </row>
    <row r="53" spans="1:34" ht="61.5" x14ac:dyDescent="0.85">
      <c r="A53" s="8">
        <v>1</v>
      </c>
      <c r="B53" s="43">
        <f>SUBTOTAL(103,$A$21:A53)</f>
        <v>32</v>
      </c>
      <c r="C53" s="11" t="s">
        <v>502</v>
      </c>
      <c r="D53" s="17">
        <v>952298.84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49">
        <v>0</v>
      </c>
      <c r="L53" s="17">
        <v>0</v>
      </c>
      <c r="M53" s="25">
        <v>249.72</v>
      </c>
      <c r="N53" s="25">
        <v>939336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6">
        <v>12962.84</v>
      </c>
      <c r="AD53" s="17">
        <v>0</v>
      </c>
      <c r="AE53" s="17">
        <v>0</v>
      </c>
      <c r="AF53" s="20" t="s">
        <v>262</v>
      </c>
      <c r="AG53" s="20">
        <v>2020</v>
      </c>
      <c r="AH53" s="21">
        <v>2020</v>
      </c>
    </row>
    <row r="54" spans="1:34" ht="61.5" x14ac:dyDescent="0.85">
      <c r="A54" s="8">
        <v>1</v>
      </c>
      <c r="B54" s="43">
        <f>SUBTOTAL(103,$A$21:A54)</f>
        <v>33</v>
      </c>
      <c r="C54" s="11" t="s">
        <v>503</v>
      </c>
      <c r="D54" s="17">
        <v>2602788.06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49">
        <v>0</v>
      </c>
      <c r="L54" s="17">
        <v>0</v>
      </c>
      <c r="M54" s="25">
        <v>1512.41</v>
      </c>
      <c r="N54" s="25">
        <v>2567359.87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25">
        <v>35428.19</v>
      </c>
      <c r="AD54" s="17">
        <v>0</v>
      </c>
      <c r="AE54" s="17">
        <v>0</v>
      </c>
      <c r="AF54" s="20" t="s">
        <v>262</v>
      </c>
      <c r="AG54" s="20">
        <v>2020</v>
      </c>
      <c r="AH54" s="21">
        <v>2020</v>
      </c>
    </row>
    <row r="55" spans="1:34" ht="61.5" x14ac:dyDescent="0.85">
      <c r="A55" s="8">
        <v>1</v>
      </c>
      <c r="B55" s="43">
        <f>SUBTOTAL(103,$A$21:A55)</f>
        <v>34</v>
      </c>
      <c r="C55" s="11" t="s">
        <v>504</v>
      </c>
      <c r="D55" s="17">
        <v>4237431.1099999994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49">
        <v>0</v>
      </c>
      <c r="L55" s="17">
        <v>0</v>
      </c>
      <c r="M55" s="25">
        <v>1812</v>
      </c>
      <c r="N55" s="25">
        <v>4179750.55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25">
        <v>57680.56</v>
      </c>
      <c r="AD55" s="17">
        <v>0</v>
      </c>
      <c r="AE55" s="17">
        <v>0</v>
      </c>
      <c r="AF55" s="20" t="s">
        <v>262</v>
      </c>
      <c r="AG55" s="20">
        <v>2020</v>
      </c>
      <c r="AH55" s="21">
        <v>2020</v>
      </c>
    </row>
    <row r="56" spans="1:34" ht="61.5" x14ac:dyDescent="0.85">
      <c r="A56" s="8">
        <v>1</v>
      </c>
      <c r="B56" s="43">
        <f>SUBTOTAL(103,$A$21:A56)</f>
        <v>35</v>
      </c>
      <c r="C56" s="11" t="s">
        <v>505</v>
      </c>
      <c r="D56" s="17">
        <v>2474623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49">
        <v>0</v>
      </c>
      <c r="L56" s="17">
        <v>0</v>
      </c>
      <c r="M56" s="25">
        <v>767</v>
      </c>
      <c r="N56" s="25">
        <v>2474623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20" t="s">
        <v>262</v>
      </c>
      <c r="AG56" s="20">
        <v>2020</v>
      </c>
      <c r="AH56" s="21" t="s">
        <v>262</v>
      </c>
    </row>
    <row r="57" spans="1:34" ht="61.5" x14ac:dyDescent="0.85">
      <c r="A57" s="8">
        <v>1</v>
      </c>
      <c r="B57" s="43">
        <f>SUBTOTAL(103,$A$21:A57)</f>
        <v>36</v>
      </c>
      <c r="C57" s="11" t="s">
        <v>506</v>
      </c>
      <c r="D57" s="17">
        <v>3215346.54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49">
        <v>0</v>
      </c>
      <c r="L57" s="17">
        <v>0</v>
      </c>
      <c r="M57" s="25">
        <v>976</v>
      </c>
      <c r="N57" s="25">
        <v>3171578.75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25">
        <v>43767.79</v>
      </c>
      <c r="AD57" s="17">
        <v>0</v>
      </c>
      <c r="AE57" s="17">
        <v>0</v>
      </c>
      <c r="AF57" s="20" t="s">
        <v>262</v>
      </c>
      <c r="AG57" s="20">
        <v>2020</v>
      </c>
      <c r="AH57" s="21">
        <v>2020</v>
      </c>
    </row>
    <row r="58" spans="1:34" ht="61.5" x14ac:dyDescent="0.85">
      <c r="A58" s="8">
        <v>1</v>
      </c>
      <c r="B58" s="43">
        <f>SUBTOTAL(103,$A$21:A58)</f>
        <v>37</v>
      </c>
      <c r="C58" s="11" t="s">
        <v>507</v>
      </c>
      <c r="D58" s="17">
        <v>2336593.7599999998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49">
        <v>0</v>
      </c>
      <c r="L58" s="17">
        <v>0</v>
      </c>
      <c r="M58" s="25">
        <v>579</v>
      </c>
      <c r="N58" s="25">
        <v>2304787.69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25">
        <v>31806.07</v>
      </c>
      <c r="AD58" s="17">
        <v>0</v>
      </c>
      <c r="AE58" s="17">
        <v>0</v>
      </c>
      <c r="AF58" s="20" t="s">
        <v>262</v>
      </c>
      <c r="AG58" s="20">
        <v>2020</v>
      </c>
      <c r="AH58" s="21">
        <v>2020</v>
      </c>
    </row>
    <row r="59" spans="1:34" ht="61.5" x14ac:dyDescent="0.85">
      <c r="A59" s="8">
        <v>1</v>
      </c>
      <c r="B59" s="43">
        <f>SUBTOTAL(103,$A$21:A59)</f>
        <v>38</v>
      </c>
      <c r="C59" s="11" t="s">
        <v>508</v>
      </c>
      <c r="D59" s="17">
        <v>2470286.52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49">
        <v>0</v>
      </c>
      <c r="L59" s="17">
        <v>0</v>
      </c>
      <c r="M59" s="25">
        <v>767</v>
      </c>
      <c r="N59" s="25">
        <v>2351994.85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94">
        <v>32457.53</v>
      </c>
      <c r="AD59" s="94">
        <v>85834.14</v>
      </c>
      <c r="AE59" s="17">
        <v>0</v>
      </c>
      <c r="AF59" s="20">
        <v>2020</v>
      </c>
      <c r="AG59" s="20">
        <v>2020</v>
      </c>
      <c r="AH59" s="21">
        <v>2020</v>
      </c>
    </row>
    <row r="60" spans="1:34" ht="61.5" x14ac:dyDescent="0.85">
      <c r="A60" s="8">
        <v>1</v>
      </c>
      <c r="B60" s="43">
        <f>SUBTOTAL(103,$A$21:A60)</f>
        <v>39</v>
      </c>
      <c r="C60" s="11" t="s">
        <v>509</v>
      </c>
      <c r="D60" s="17">
        <v>2594696.8800000004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49">
        <v>0</v>
      </c>
      <c r="L60" s="17">
        <v>0</v>
      </c>
      <c r="M60" s="25">
        <v>812</v>
      </c>
      <c r="N60" s="25">
        <v>2559377.4700000002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25">
        <v>35319.410000000003</v>
      </c>
      <c r="AD60" s="17">
        <v>0</v>
      </c>
      <c r="AE60" s="17">
        <v>0</v>
      </c>
      <c r="AF60" s="20" t="s">
        <v>262</v>
      </c>
      <c r="AG60" s="20">
        <v>2020</v>
      </c>
      <c r="AH60" s="21">
        <v>2020</v>
      </c>
    </row>
    <row r="61" spans="1:34" ht="61.5" x14ac:dyDescent="0.85">
      <c r="A61" s="8">
        <v>1</v>
      </c>
      <c r="B61" s="43">
        <f>SUBTOTAL(103,$A$21:A61)</f>
        <v>40</v>
      </c>
      <c r="C61" s="11" t="s">
        <v>510</v>
      </c>
      <c r="D61" s="17">
        <v>3746791.29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49">
        <v>0</v>
      </c>
      <c r="L61" s="17">
        <v>0</v>
      </c>
      <c r="M61" s="25">
        <v>899</v>
      </c>
      <c r="N61" s="25">
        <v>3608250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6">
        <v>49793.85</v>
      </c>
      <c r="AD61" s="25">
        <v>88747.44</v>
      </c>
      <c r="AE61" s="17">
        <v>0</v>
      </c>
      <c r="AF61" s="20">
        <v>2020</v>
      </c>
      <c r="AG61" s="20">
        <v>2020</v>
      </c>
      <c r="AH61" s="20">
        <v>2020</v>
      </c>
    </row>
    <row r="62" spans="1:34" ht="61.5" x14ac:dyDescent="0.85">
      <c r="A62" s="8">
        <v>1</v>
      </c>
      <c r="B62" s="43">
        <f>SUBTOTAL(103,$A$21:A62)</f>
        <v>41</v>
      </c>
      <c r="C62" s="11" t="s">
        <v>512</v>
      </c>
      <c r="D62" s="17">
        <v>2867076.98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49">
        <v>0</v>
      </c>
      <c r="L62" s="17">
        <v>0</v>
      </c>
      <c r="M62" s="25">
        <v>1400</v>
      </c>
      <c r="N62" s="25">
        <v>2828049.89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25">
        <v>39027.089999999997</v>
      </c>
      <c r="AD62" s="17">
        <v>0</v>
      </c>
      <c r="AE62" s="17">
        <v>0</v>
      </c>
      <c r="AF62" s="20" t="s">
        <v>262</v>
      </c>
      <c r="AG62" s="20">
        <v>2020</v>
      </c>
      <c r="AH62" s="21">
        <v>2020</v>
      </c>
    </row>
    <row r="63" spans="1:34" ht="61.5" x14ac:dyDescent="0.85">
      <c r="A63" s="8">
        <v>1</v>
      </c>
      <c r="B63" s="43">
        <f>SUBTOTAL(103,$A$21:A63)</f>
        <v>42</v>
      </c>
      <c r="C63" s="11" t="s">
        <v>513</v>
      </c>
      <c r="D63" s="17">
        <v>62259.5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49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25">
        <v>62259.5</v>
      </c>
      <c r="AE63" s="17">
        <v>0</v>
      </c>
      <c r="AF63" s="20">
        <v>2020</v>
      </c>
      <c r="AG63" s="20" t="s">
        <v>262</v>
      </c>
      <c r="AH63" s="20" t="s">
        <v>262</v>
      </c>
    </row>
    <row r="64" spans="1:34" ht="61.5" x14ac:dyDescent="0.85">
      <c r="A64" s="8">
        <v>1</v>
      </c>
      <c r="B64" s="43">
        <f>SUBTOTAL(103,$A$21:A64)</f>
        <v>43</v>
      </c>
      <c r="C64" s="11" t="s">
        <v>1324</v>
      </c>
      <c r="D64" s="17">
        <v>605681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49">
        <v>0</v>
      </c>
      <c r="L64" s="17">
        <v>0</v>
      </c>
      <c r="M64" s="25">
        <v>305.76</v>
      </c>
      <c r="N64" s="25">
        <v>597436.38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25">
        <v>8244.6200000000008</v>
      </c>
      <c r="AD64" s="17">
        <v>0</v>
      </c>
      <c r="AE64" s="17">
        <v>0</v>
      </c>
      <c r="AF64" s="20" t="s">
        <v>262</v>
      </c>
      <c r="AG64" s="20">
        <v>2020</v>
      </c>
      <c r="AH64" s="21">
        <v>2020</v>
      </c>
    </row>
    <row r="65" spans="1:34" ht="61.5" x14ac:dyDescent="0.85">
      <c r="A65" s="8">
        <v>1</v>
      </c>
      <c r="B65" s="43">
        <f>SUBTOTAL(103,$A$21:A65)</f>
        <v>44</v>
      </c>
      <c r="C65" s="11" t="s">
        <v>1326</v>
      </c>
      <c r="D65" s="17">
        <v>3492157.8499999996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49">
        <v>0</v>
      </c>
      <c r="L65" s="17">
        <v>0</v>
      </c>
      <c r="M65" s="25">
        <v>804</v>
      </c>
      <c r="N65" s="25">
        <v>3444622.07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25">
        <v>47535.78</v>
      </c>
      <c r="AD65" s="17">
        <v>0</v>
      </c>
      <c r="AE65" s="17">
        <v>0</v>
      </c>
      <c r="AF65" s="20" t="s">
        <v>262</v>
      </c>
      <c r="AG65" s="20">
        <v>2020</v>
      </c>
      <c r="AH65" s="21">
        <v>2020</v>
      </c>
    </row>
    <row r="66" spans="1:34" ht="61.5" x14ac:dyDescent="0.85">
      <c r="A66" s="8">
        <v>1</v>
      </c>
      <c r="B66" s="43">
        <f>SUBTOTAL(103,$A$21:A66)</f>
        <v>45</v>
      </c>
      <c r="C66" s="11" t="s">
        <v>1053</v>
      </c>
      <c r="D66" s="17">
        <v>4195168.8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24">
        <v>3</v>
      </c>
      <c r="L66" s="25">
        <v>4195168.8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20" t="s">
        <v>262</v>
      </c>
      <c r="AG66" s="20">
        <v>2020</v>
      </c>
      <c r="AH66" s="21" t="s">
        <v>262</v>
      </c>
    </row>
    <row r="67" spans="1:34" ht="61.5" x14ac:dyDescent="0.85">
      <c r="A67" s="8">
        <v>1</v>
      </c>
      <c r="B67" s="43">
        <f>SUBTOTAL(103,$A$21:A67)</f>
        <v>46</v>
      </c>
      <c r="C67" s="11" t="s">
        <v>1054</v>
      </c>
      <c r="D67" s="17">
        <v>11667617.030000001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49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25">
        <v>6500</v>
      </c>
      <c r="R67" s="25">
        <v>11496038.65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25">
        <v>171578.38</v>
      </c>
      <c r="AD67" s="17">
        <v>0</v>
      </c>
      <c r="AE67" s="17">
        <v>0</v>
      </c>
      <c r="AF67" s="20" t="s">
        <v>262</v>
      </c>
      <c r="AG67" s="20">
        <v>2020</v>
      </c>
      <c r="AH67" s="21">
        <v>2020</v>
      </c>
    </row>
    <row r="68" spans="1:34" ht="61.5" x14ac:dyDescent="0.85">
      <c r="A68" s="8">
        <v>1</v>
      </c>
      <c r="B68" s="43">
        <f>SUBTOTAL(103,$A$21:A68)</f>
        <v>47</v>
      </c>
      <c r="C68" s="11" t="s">
        <v>1055</v>
      </c>
      <c r="D68" s="17">
        <v>7273505.4900000002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49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25">
        <v>3852.16</v>
      </c>
      <c r="R68" s="25">
        <v>7166544.8100000005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6">
        <v>106960.68</v>
      </c>
      <c r="AD68" s="17">
        <v>0</v>
      </c>
      <c r="AE68" s="17">
        <v>0</v>
      </c>
      <c r="AF68" s="20" t="s">
        <v>262</v>
      </c>
      <c r="AG68" s="20">
        <v>2020</v>
      </c>
      <c r="AH68" s="21">
        <v>2020</v>
      </c>
    </row>
    <row r="69" spans="1:34" ht="61.5" x14ac:dyDescent="0.85">
      <c r="A69" s="8">
        <v>1</v>
      </c>
      <c r="B69" s="43">
        <f>SUBTOTAL(103,$A$21:A69)</f>
        <v>48</v>
      </c>
      <c r="C69" s="11" t="s">
        <v>1057</v>
      </c>
      <c r="D69" s="17">
        <v>726648.72000000009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49">
        <v>0</v>
      </c>
      <c r="L69" s="17">
        <v>0</v>
      </c>
      <c r="M69" s="25">
        <v>206.2</v>
      </c>
      <c r="N69" s="25">
        <v>726648.72000000009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20" t="s">
        <v>262</v>
      </c>
      <c r="AG69" s="20">
        <v>2020</v>
      </c>
      <c r="AH69" s="20" t="s">
        <v>262</v>
      </c>
    </row>
    <row r="70" spans="1:34" ht="61.5" x14ac:dyDescent="0.85">
      <c r="A70" s="8">
        <v>1</v>
      </c>
      <c r="B70" s="43">
        <f>SUBTOTAL(103,$A$21:A70)</f>
        <v>49</v>
      </c>
      <c r="C70" s="11" t="s">
        <v>1058</v>
      </c>
      <c r="D70" s="17">
        <v>3306287.7600000002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49">
        <v>0</v>
      </c>
      <c r="L70" s="17">
        <v>0</v>
      </c>
      <c r="M70" s="25">
        <v>916</v>
      </c>
      <c r="N70" s="25">
        <v>3257667.08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25">
        <v>48620.68</v>
      </c>
      <c r="AD70" s="17">
        <v>0</v>
      </c>
      <c r="AE70" s="17">
        <v>0</v>
      </c>
      <c r="AF70" s="20" t="s">
        <v>262</v>
      </c>
      <c r="AG70" s="20">
        <v>2020</v>
      </c>
      <c r="AH70" s="21">
        <v>2020</v>
      </c>
    </row>
    <row r="71" spans="1:34" ht="61.5" x14ac:dyDescent="0.85">
      <c r="A71" s="8">
        <v>1</v>
      </c>
      <c r="B71" s="43">
        <f>SUBTOTAL(103,$A$21:A71)</f>
        <v>50</v>
      </c>
      <c r="C71" s="11" t="s">
        <v>1060</v>
      </c>
      <c r="D71" s="17">
        <v>4193947.02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49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25">
        <v>4132272.85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25">
        <v>61674.17</v>
      </c>
      <c r="AD71" s="17">
        <v>0</v>
      </c>
      <c r="AE71" s="17">
        <v>0</v>
      </c>
      <c r="AF71" s="20" t="s">
        <v>262</v>
      </c>
      <c r="AG71" s="20">
        <v>2020</v>
      </c>
      <c r="AH71" s="21">
        <v>2020</v>
      </c>
    </row>
    <row r="72" spans="1:34" ht="61.5" x14ac:dyDescent="0.85">
      <c r="A72" s="8">
        <v>1</v>
      </c>
      <c r="B72" s="43">
        <f>SUBTOTAL(103,$A$21:A72)</f>
        <v>51</v>
      </c>
      <c r="C72" s="11" t="s">
        <v>1061</v>
      </c>
      <c r="D72" s="17">
        <v>3323174.92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49">
        <v>0</v>
      </c>
      <c r="L72" s="17">
        <v>0</v>
      </c>
      <c r="M72" s="17">
        <v>945.1</v>
      </c>
      <c r="N72" s="17">
        <v>3195303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25">
        <v>47689.9</v>
      </c>
      <c r="AD72" s="25">
        <v>80182.02</v>
      </c>
      <c r="AE72" s="17">
        <v>0</v>
      </c>
      <c r="AF72" s="20">
        <v>2020</v>
      </c>
      <c r="AG72" s="20">
        <v>2020</v>
      </c>
      <c r="AH72" s="21">
        <v>2020</v>
      </c>
    </row>
    <row r="73" spans="1:34" ht="61.5" x14ac:dyDescent="0.85">
      <c r="A73" s="8">
        <v>1</v>
      </c>
      <c r="B73" s="43">
        <f>SUBTOTAL(103,$A$21:A73)</f>
        <v>52</v>
      </c>
      <c r="C73" s="11" t="s">
        <v>1062</v>
      </c>
      <c r="D73" s="17">
        <v>4024360.63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49">
        <v>0</v>
      </c>
      <c r="L73" s="17">
        <v>0</v>
      </c>
      <c r="M73" s="25">
        <v>967.44</v>
      </c>
      <c r="N73" s="25">
        <v>3965180.31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25">
        <v>59180.32</v>
      </c>
      <c r="AD73" s="17">
        <v>0</v>
      </c>
      <c r="AE73" s="17">
        <v>0</v>
      </c>
      <c r="AF73" s="20" t="s">
        <v>262</v>
      </c>
      <c r="AG73" s="20">
        <v>2020</v>
      </c>
      <c r="AH73" s="21">
        <v>2020</v>
      </c>
    </row>
    <row r="74" spans="1:34" ht="61.5" x14ac:dyDescent="0.85">
      <c r="A74" s="8">
        <v>1</v>
      </c>
      <c r="B74" s="43">
        <f>SUBTOTAL(103,$A$21:A74)</f>
        <v>53</v>
      </c>
      <c r="C74" s="11" t="s">
        <v>1063</v>
      </c>
      <c r="D74" s="17">
        <v>2994194.1500000004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49">
        <v>0</v>
      </c>
      <c r="L74" s="17">
        <v>0</v>
      </c>
      <c r="M74" s="25">
        <v>717</v>
      </c>
      <c r="N74" s="94">
        <v>2950162.97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94">
        <v>44031.18</v>
      </c>
      <c r="AD74" s="17">
        <v>0</v>
      </c>
      <c r="AE74" s="17">
        <v>0</v>
      </c>
      <c r="AF74" s="20" t="s">
        <v>262</v>
      </c>
      <c r="AG74" s="20">
        <v>2020</v>
      </c>
      <c r="AH74" s="21">
        <v>2020</v>
      </c>
    </row>
    <row r="75" spans="1:34" ht="61.5" x14ac:dyDescent="0.85">
      <c r="A75" s="8">
        <v>1</v>
      </c>
      <c r="B75" s="43">
        <f>SUBTOTAL(103,$A$21:A75)</f>
        <v>54</v>
      </c>
      <c r="C75" s="11" t="s">
        <v>1065</v>
      </c>
      <c r="D75" s="17">
        <v>4839579.08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49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1085</v>
      </c>
      <c r="R75" s="17">
        <v>4768410.55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25">
        <v>71168.53</v>
      </c>
      <c r="AD75" s="17">
        <v>0</v>
      </c>
      <c r="AE75" s="17">
        <v>0</v>
      </c>
      <c r="AF75" s="20" t="s">
        <v>262</v>
      </c>
      <c r="AG75" s="20">
        <v>2020</v>
      </c>
      <c r="AH75" s="21">
        <v>2020</v>
      </c>
    </row>
    <row r="76" spans="1:34" ht="61.5" x14ac:dyDescent="0.85">
      <c r="A76" s="8">
        <v>1</v>
      </c>
      <c r="B76" s="43">
        <f>SUBTOTAL(103,$A$21:A76)</f>
        <v>55</v>
      </c>
      <c r="C76" s="11" t="s">
        <v>1066</v>
      </c>
      <c r="D76" s="17">
        <v>1872015.22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49">
        <v>0</v>
      </c>
      <c r="L76" s="17">
        <v>0</v>
      </c>
      <c r="M76" s="25">
        <v>825</v>
      </c>
      <c r="N76" s="94">
        <v>1844486.26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94">
        <v>27528.959999999999</v>
      </c>
      <c r="AD76" s="17">
        <v>0</v>
      </c>
      <c r="AE76" s="17">
        <v>0</v>
      </c>
      <c r="AF76" s="20" t="s">
        <v>262</v>
      </c>
      <c r="AG76" s="20">
        <v>2020</v>
      </c>
      <c r="AH76" s="21">
        <v>2020</v>
      </c>
    </row>
    <row r="77" spans="1:34" ht="61.5" x14ac:dyDescent="0.85">
      <c r="A77" s="8">
        <v>1</v>
      </c>
      <c r="B77" s="43">
        <f>SUBTOTAL(103,$A$21:A77)</f>
        <v>56</v>
      </c>
      <c r="C77" s="11" t="s">
        <v>1067</v>
      </c>
      <c r="D77" s="17">
        <v>2373016.2799999998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49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25">
        <v>558.45000000000005</v>
      </c>
      <c r="R77" s="25">
        <v>2338119.84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25">
        <v>34896.44</v>
      </c>
      <c r="AD77" s="17">
        <v>0</v>
      </c>
      <c r="AE77" s="17">
        <v>0</v>
      </c>
      <c r="AF77" s="20" t="s">
        <v>262</v>
      </c>
      <c r="AG77" s="20">
        <v>2020</v>
      </c>
      <c r="AH77" s="21">
        <v>2020</v>
      </c>
    </row>
    <row r="78" spans="1:34" ht="61.5" x14ac:dyDescent="0.85">
      <c r="A78" s="8">
        <v>1</v>
      </c>
      <c r="B78" s="43">
        <f>SUBTOTAL(103,$A$21:A78)</f>
        <v>57</v>
      </c>
      <c r="C78" s="11" t="s">
        <v>1068</v>
      </c>
      <c r="D78" s="17">
        <v>3249268.89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49">
        <v>0</v>
      </c>
      <c r="L78" s="17">
        <v>0</v>
      </c>
      <c r="M78" s="25">
        <v>1170.5999999999999</v>
      </c>
      <c r="N78" s="94">
        <v>3201486.7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94">
        <v>47782.19</v>
      </c>
      <c r="AD78" s="17">
        <v>0</v>
      </c>
      <c r="AE78" s="17">
        <v>0</v>
      </c>
      <c r="AF78" s="20" t="s">
        <v>262</v>
      </c>
      <c r="AG78" s="20">
        <v>2020</v>
      </c>
      <c r="AH78" s="21">
        <v>2020</v>
      </c>
    </row>
    <row r="79" spans="1:34" ht="61.5" x14ac:dyDescent="0.85">
      <c r="A79" s="8">
        <v>1</v>
      </c>
      <c r="B79" s="43">
        <f>SUBTOTAL(103,$A$21:A79)</f>
        <v>58</v>
      </c>
      <c r="C79" s="11" t="s">
        <v>1069</v>
      </c>
      <c r="D79" s="17">
        <v>2561819.3000000003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49">
        <v>0</v>
      </c>
      <c r="L79" s="17">
        <v>0</v>
      </c>
      <c r="M79" s="25">
        <v>929</v>
      </c>
      <c r="N79" s="94">
        <v>2524146.41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94">
        <v>37672.89</v>
      </c>
      <c r="AD79" s="17">
        <v>0</v>
      </c>
      <c r="AE79" s="17">
        <v>0</v>
      </c>
      <c r="AF79" s="20" t="s">
        <v>262</v>
      </c>
      <c r="AG79" s="20">
        <v>2020</v>
      </c>
      <c r="AH79" s="21">
        <v>2020</v>
      </c>
    </row>
    <row r="80" spans="1:34" ht="61.5" x14ac:dyDescent="0.85">
      <c r="A80" s="8">
        <v>1</v>
      </c>
      <c r="B80" s="43">
        <f>SUBTOTAL(103,$A$21:A80)</f>
        <v>59</v>
      </c>
      <c r="C80" s="11" t="s">
        <v>1070</v>
      </c>
      <c r="D80" s="17">
        <v>967510.08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49">
        <v>0</v>
      </c>
      <c r="L80" s="17">
        <v>0</v>
      </c>
      <c r="M80" s="25">
        <v>365</v>
      </c>
      <c r="N80" s="25">
        <v>953282.34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25">
        <v>14227.74</v>
      </c>
      <c r="AD80" s="17">
        <v>0</v>
      </c>
      <c r="AE80" s="17">
        <v>0</v>
      </c>
      <c r="AF80" s="20" t="s">
        <v>262</v>
      </c>
      <c r="AG80" s="20">
        <v>2020</v>
      </c>
      <c r="AH80" s="21">
        <v>2020</v>
      </c>
    </row>
    <row r="81" spans="1:34" ht="61.5" x14ac:dyDescent="0.85">
      <c r="A81" s="8">
        <v>1</v>
      </c>
      <c r="B81" s="43">
        <f>SUBTOTAL(103,$A$21:A81)</f>
        <v>60</v>
      </c>
      <c r="C81" s="11" t="s">
        <v>1071</v>
      </c>
      <c r="D81" s="17">
        <v>966024.86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49">
        <v>0</v>
      </c>
      <c r="L81" s="17">
        <v>0</v>
      </c>
      <c r="M81" s="25">
        <v>358</v>
      </c>
      <c r="N81" s="25">
        <v>951818.96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25">
        <v>14205.9</v>
      </c>
      <c r="AD81" s="17">
        <v>0</v>
      </c>
      <c r="AE81" s="17">
        <v>0</v>
      </c>
      <c r="AF81" s="20" t="s">
        <v>262</v>
      </c>
      <c r="AG81" s="20">
        <v>2020</v>
      </c>
      <c r="AH81" s="21">
        <v>2020</v>
      </c>
    </row>
    <row r="82" spans="1:34" ht="61.5" x14ac:dyDescent="0.85">
      <c r="A82" s="8">
        <v>1</v>
      </c>
      <c r="B82" s="43">
        <f>SUBTOTAL(103,$A$21:A82)</f>
        <v>61</v>
      </c>
      <c r="C82" s="11" t="s">
        <v>1072</v>
      </c>
      <c r="D82" s="17">
        <v>2880785.14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24">
        <v>2</v>
      </c>
      <c r="L82" s="25">
        <v>2880785.14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20" t="s">
        <v>262</v>
      </c>
      <c r="AG82" s="20">
        <v>2020</v>
      </c>
      <c r="AH82" s="21" t="s">
        <v>262</v>
      </c>
    </row>
    <row r="83" spans="1:34" ht="61.5" x14ac:dyDescent="0.85">
      <c r="A83" s="8">
        <v>1</v>
      </c>
      <c r="B83" s="43">
        <f>SUBTOTAL(103,$A$21:A83)</f>
        <v>62</v>
      </c>
      <c r="C83" s="11" t="s">
        <v>1073</v>
      </c>
      <c r="D83" s="17">
        <v>3859190.52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24">
        <v>2</v>
      </c>
      <c r="L83" s="25">
        <v>3859190.52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20" t="s">
        <v>262</v>
      </c>
      <c r="AG83" s="20">
        <v>2020</v>
      </c>
      <c r="AH83" s="21" t="s">
        <v>262</v>
      </c>
    </row>
    <row r="84" spans="1:34" ht="61.5" x14ac:dyDescent="0.85">
      <c r="A84" s="8">
        <v>1</v>
      </c>
      <c r="B84" s="43">
        <f>SUBTOTAL(103,$A$21:A84)</f>
        <v>63</v>
      </c>
      <c r="C84" s="11" t="s">
        <v>1075</v>
      </c>
      <c r="D84" s="17">
        <v>216770.67</v>
      </c>
      <c r="E84" s="94">
        <v>87007.41</v>
      </c>
      <c r="F84" s="17">
        <v>0</v>
      </c>
      <c r="G84" s="17">
        <v>0</v>
      </c>
      <c r="H84" s="94">
        <v>126575.53</v>
      </c>
      <c r="I84" s="17">
        <v>0</v>
      </c>
      <c r="J84" s="17">
        <v>0</v>
      </c>
      <c r="K84" s="49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3187.73</v>
      </c>
      <c r="AD84" s="17">
        <v>0</v>
      </c>
      <c r="AE84" s="17">
        <v>0</v>
      </c>
      <c r="AF84" s="20" t="s">
        <v>262</v>
      </c>
      <c r="AG84" s="20">
        <v>2020</v>
      </c>
      <c r="AH84" s="21">
        <v>2020</v>
      </c>
    </row>
    <row r="85" spans="1:34" ht="61.5" x14ac:dyDescent="0.85">
      <c r="A85" s="8">
        <v>1</v>
      </c>
      <c r="B85" s="43">
        <f>SUBTOTAL(103,$A$21:A85)</f>
        <v>64</v>
      </c>
      <c r="C85" s="11" t="s">
        <v>1081</v>
      </c>
      <c r="D85" s="17">
        <v>3764827.4299999997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49">
        <v>0</v>
      </c>
      <c r="L85" s="17">
        <v>0</v>
      </c>
      <c r="M85" s="25">
        <v>1174</v>
      </c>
      <c r="N85" s="25">
        <v>3713580.03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25">
        <v>51247.4</v>
      </c>
      <c r="AD85" s="17">
        <v>0</v>
      </c>
      <c r="AE85" s="17">
        <v>0</v>
      </c>
      <c r="AF85" s="20" t="s">
        <v>262</v>
      </c>
      <c r="AG85" s="20">
        <v>2020</v>
      </c>
      <c r="AH85" s="21">
        <v>2020</v>
      </c>
    </row>
    <row r="86" spans="1:34" ht="61.5" x14ac:dyDescent="0.85">
      <c r="A86" s="8">
        <v>1</v>
      </c>
      <c r="B86" s="43">
        <f>SUBTOTAL(103,$A$21:A86)</f>
        <v>65</v>
      </c>
      <c r="C86" s="11" t="s">
        <v>1082</v>
      </c>
      <c r="D86" s="17">
        <v>3712372.02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49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25">
        <v>820</v>
      </c>
      <c r="R86" s="25">
        <v>3657509.38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25">
        <v>54862.64</v>
      </c>
      <c r="AD86" s="17">
        <v>0</v>
      </c>
      <c r="AE86" s="17">
        <v>0</v>
      </c>
      <c r="AF86" s="20" t="s">
        <v>262</v>
      </c>
      <c r="AG86" s="20">
        <v>2020</v>
      </c>
      <c r="AH86" s="21">
        <v>2020</v>
      </c>
    </row>
    <row r="87" spans="1:34" ht="61.5" x14ac:dyDescent="0.85">
      <c r="A87" s="8">
        <v>1</v>
      </c>
      <c r="B87" s="43">
        <f>SUBTOTAL(103,$A$21:A87)</f>
        <v>66</v>
      </c>
      <c r="C87" s="11" t="s">
        <v>1083</v>
      </c>
      <c r="D87" s="17">
        <v>1900391.55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49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25">
        <v>516</v>
      </c>
      <c r="R87" s="25">
        <v>1872306.95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25">
        <v>28084.6</v>
      </c>
      <c r="AD87" s="17">
        <v>0</v>
      </c>
      <c r="AE87" s="17">
        <v>0</v>
      </c>
      <c r="AF87" s="20" t="s">
        <v>262</v>
      </c>
      <c r="AG87" s="20">
        <v>2020</v>
      </c>
      <c r="AH87" s="21">
        <v>2020</v>
      </c>
    </row>
    <row r="88" spans="1:34" ht="61.5" x14ac:dyDescent="0.85">
      <c r="A88" s="8">
        <v>1</v>
      </c>
      <c r="B88" s="43">
        <f>SUBTOTAL(103,$A$21:A88)</f>
        <v>67</v>
      </c>
      <c r="C88" s="11" t="s">
        <v>1084</v>
      </c>
      <c r="D88" s="17">
        <v>2106147.9500000002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49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25">
        <v>559</v>
      </c>
      <c r="R88" s="25">
        <v>2075022.61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25">
        <v>31125.34</v>
      </c>
      <c r="AD88" s="17">
        <v>0</v>
      </c>
      <c r="AE88" s="17">
        <v>0</v>
      </c>
      <c r="AF88" s="20" t="s">
        <v>262</v>
      </c>
      <c r="AG88" s="20">
        <v>2020</v>
      </c>
      <c r="AH88" s="21">
        <v>2020</v>
      </c>
    </row>
    <row r="89" spans="1:34" ht="61.5" x14ac:dyDescent="0.85">
      <c r="A89" s="8">
        <v>1</v>
      </c>
      <c r="B89" s="43">
        <f>SUBTOTAL(103,$A$21:A89)</f>
        <v>68</v>
      </c>
      <c r="C89" s="11" t="s">
        <v>1085</v>
      </c>
      <c r="D89" s="17">
        <v>2813385.7399999998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49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25">
        <v>1522.8</v>
      </c>
      <c r="R89" s="25">
        <v>2771808.61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25">
        <v>41577.129999999997</v>
      </c>
      <c r="AD89" s="17">
        <v>0</v>
      </c>
      <c r="AE89" s="17">
        <v>0</v>
      </c>
      <c r="AF89" s="20" t="s">
        <v>262</v>
      </c>
      <c r="AG89" s="20">
        <v>2020</v>
      </c>
      <c r="AH89" s="21">
        <v>2020</v>
      </c>
    </row>
    <row r="90" spans="1:34" ht="61.5" x14ac:dyDescent="0.85">
      <c r="A90" s="8">
        <v>1</v>
      </c>
      <c r="B90" s="43">
        <f>SUBTOTAL(103,$A$21:A90)</f>
        <v>69</v>
      </c>
      <c r="C90" s="11" t="s">
        <v>1086</v>
      </c>
      <c r="D90" s="17">
        <v>2278510.5799999996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49">
        <v>0</v>
      </c>
      <c r="L90" s="17">
        <v>0</v>
      </c>
      <c r="M90" s="25">
        <v>556.6</v>
      </c>
      <c r="N90" s="25">
        <v>2244838.0099999998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25">
        <v>33672.57</v>
      </c>
      <c r="AD90" s="17">
        <v>0</v>
      </c>
      <c r="AE90" s="17">
        <v>0</v>
      </c>
      <c r="AF90" s="20" t="s">
        <v>262</v>
      </c>
      <c r="AG90" s="20">
        <v>2020</v>
      </c>
      <c r="AH90" s="21">
        <v>2020</v>
      </c>
    </row>
    <row r="91" spans="1:34" ht="61.5" x14ac:dyDescent="0.85">
      <c r="A91" s="8">
        <v>1</v>
      </c>
      <c r="B91" s="43">
        <f>SUBTOTAL(103,$A$21:A91)</f>
        <v>70</v>
      </c>
      <c r="C91" s="11" t="s">
        <v>1087</v>
      </c>
      <c r="D91" s="17">
        <v>2391493.25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49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25">
        <v>643</v>
      </c>
      <c r="R91" s="25">
        <v>2356150.9900000002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25">
        <v>35342.26</v>
      </c>
      <c r="AD91" s="17">
        <v>0</v>
      </c>
      <c r="AE91" s="17">
        <v>0</v>
      </c>
      <c r="AF91" s="20" t="s">
        <v>262</v>
      </c>
      <c r="AG91" s="20">
        <v>2020</v>
      </c>
      <c r="AH91" s="21">
        <v>2020</v>
      </c>
    </row>
    <row r="92" spans="1:34" ht="61.5" x14ac:dyDescent="0.85">
      <c r="A92" s="8">
        <v>1</v>
      </c>
      <c r="B92" s="43">
        <f>SUBTOTAL(103,$A$21:A92)</f>
        <v>71</v>
      </c>
      <c r="C92" s="11" t="s">
        <v>1089</v>
      </c>
      <c r="D92" s="17">
        <v>4355328.45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49">
        <v>0</v>
      </c>
      <c r="L92" s="17">
        <v>0</v>
      </c>
      <c r="M92" s="94">
        <v>1083.7</v>
      </c>
      <c r="N92" s="94">
        <v>4291281.08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6">
        <v>64047.37</v>
      </c>
      <c r="AD92" s="17">
        <v>0</v>
      </c>
      <c r="AE92" s="17">
        <v>0</v>
      </c>
      <c r="AF92" s="20" t="s">
        <v>262</v>
      </c>
      <c r="AG92" s="20">
        <v>2020</v>
      </c>
      <c r="AH92" s="21">
        <v>2020</v>
      </c>
    </row>
    <row r="93" spans="1:34" ht="61.5" x14ac:dyDescent="0.85">
      <c r="A93" s="8">
        <v>1</v>
      </c>
      <c r="B93" s="43">
        <f>SUBTOTAL(103,$A$21:A93)</f>
        <v>72</v>
      </c>
      <c r="C93" s="11" t="s">
        <v>1092</v>
      </c>
      <c r="D93" s="17">
        <v>1505981.24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49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25">
        <v>680</v>
      </c>
      <c r="R93" s="25">
        <v>1483835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25">
        <v>22146.240000000002</v>
      </c>
      <c r="AD93" s="17">
        <v>0</v>
      </c>
      <c r="AE93" s="17">
        <v>0</v>
      </c>
      <c r="AF93" s="20" t="s">
        <v>262</v>
      </c>
      <c r="AG93" s="20">
        <v>2020</v>
      </c>
      <c r="AH93" s="21">
        <v>2020</v>
      </c>
    </row>
    <row r="94" spans="1:34" ht="61.5" x14ac:dyDescent="0.85">
      <c r="A94" s="8">
        <v>1</v>
      </c>
      <c r="B94" s="43">
        <f>SUBTOTAL(103,$A$21:A94)</f>
        <v>73</v>
      </c>
      <c r="C94" s="11" t="s">
        <v>1093</v>
      </c>
      <c r="D94" s="17">
        <v>820883.7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49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25">
        <v>432</v>
      </c>
      <c r="R94" s="25">
        <v>760754.47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6">
        <v>11354.26</v>
      </c>
      <c r="AD94" s="25">
        <v>48774.97</v>
      </c>
      <c r="AE94" s="17">
        <v>0</v>
      </c>
      <c r="AF94" s="20">
        <v>2020</v>
      </c>
      <c r="AG94" s="20">
        <v>2020</v>
      </c>
      <c r="AH94" s="21">
        <v>2020</v>
      </c>
    </row>
    <row r="95" spans="1:34" ht="61.5" x14ac:dyDescent="0.85">
      <c r="A95" s="8">
        <v>1</v>
      </c>
      <c r="B95" s="43">
        <f>SUBTOTAL(103,$A$21:A95)</f>
        <v>74</v>
      </c>
      <c r="C95" s="11" t="s">
        <v>1494</v>
      </c>
      <c r="D95" s="17">
        <v>1677475.96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49">
        <v>0</v>
      </c>
      <c r="L95" s="17">
        <v>0</v>
      </c>
      <c r="M95" s="125">
        <v>466.12</v>
      </c>
      <c r="N95" s="125">
        <v>1677475.96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20" t="s">
        <v>262</v>
      </c>
      <c r="AG95" s="20">
        <v>2020</v>
      </c>
      <c r="AH95" s="21" t="s">
        <v>262</v>
      </c>
    </row>
    <row r="96" spans="1:34" ht="61.5" x14ac:dyDescent="0.85">
      <c r="A96" s="8">
        <v>1</v>
      </c>
      <c r="B96" s="43">
        <f>SUBTOTAL(103,$A$21:A96)</f>
        <v>75</v>
      </c>
      <c r="C96" s="11" t="s">
        <v>1490</v>
      </c>
      <c r="D96" s="17">
        <v>3647517.81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49">
        <v>0</v>
      </c>
      <c r="L96" s="17">
        <v>0</v>
      </c>
      <c r="M96" s="125">
        <v>859</v>
      </c>
      <c r="N96" s="125">
        <v>3593879.16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25">
        <v>53638.65</v>
      </c>
      <c r="AD96" s="17">
        <v>0</v>
      </c>
      <c r="AE96" s="17">
        <v>0</v>
      </c>
      <c r="AF96" s="20" t="s">
        <v>262</v>
      </c>
      <c r="AG96" s="20">
        <v>2020</v>
      </c>
      <c r="AH96" s="21">
        <v>2020</v>
      </c>
    </row>
    <row r="97" spans="1:34" ht="61.5" x14ac:dyDescent="0.85">
      <c r="A97" s="8">
        <v>1</v>
      </c>
      <c r="B97" s="43">
        <f>SUBTOTAL(103,$A$21:A97)</f>
        <v>76</v>
      </c>
      <c r="C97" s="11" t="s">
        <v>1493</v>
      </c>
      <c r="D97" s="17">
        <v>5096776.0799999991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49">
        <v>0</v>
      </c>
      <c r="L97" s="17">
        <v>0</v>
      </c>
      <c r="M97" s="125">
        <v>996</v>
      </c>
      <c r="N97" s="125">
        <v>5021454.2699999996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25">
        <v>75321.81</v>
      </c>
      <c r="AD97" s="17">
        <v>0</v>
      </c>
      <c r="AE97" s="17">
        <v>0</v>
      </c>
      <c r="AF97" s="20" t="s">
        <v>262</v>
      </c>
      <c r="AG97" s="20">
        <v>2020</v>
      </c>
      <c r="AH97" s="21">
        <v>2020</v>
      </c>
    </row>
    <row r="98" spans="1:34" ht="61.5" x14ac:dyDescent="0.85">
      <c r="A98" s="8">
        <v>1</v>
      </c>
      <c r="B98" s="43">
        <f>SUBTOTAL(103,$A$21:A98)</f>
        <v>77</v>
      </c>
      <c r="C98" s="11" t="s">
        <v>1489</v>
      </c>
      <c r="D98" s="17">
        <v>3789473.9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49">
        <v>0</v>
      </c>
      <c r="L98" s="17">
        <v>0</v>
      </c>
      <c r="M98" s="125">
        <v>1028.5</v>
      </c>
      <c r="N98" s="125">
        <v>3733471.82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25">
        <v>56002.080000000002</v>
      </c>
      <c r="AD98" s="17">
        <v>0</v>
      </c>
      <c r="AE98" s="17">
        <v>0</v>
      </c>
      <c r="AF98" s="20" t="s">
        <v>262</v>
      </c>
      <c r="AG98" s="20">
        <v>2020</v>
      </c>
      <c r="AH98" s="21">
        <v>2020</v>
      </c>
    </row>
    <row r="99" spans="1:34" ht="61.5" x14ac:dyDescent="0.85">
      <c r="A99" s="8">
        <v>1</v>
      </c>
      <c r="B99" s="43">
        <f>SUBTOTAL(103,$A$21:A99)</f>
        <v>78</v>
      </c>
      <c r="C99" s="11" t="s">
        <v>1479</v>
      </c>
      <c r="D99" s="17">
        <v>597387.81000000006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49">
        <v>0</v>
      </c>
      <c r="L99" s="17">
        <v>0</v>
      </c>
      <c r="M99" s="125">
        <v>294</v>
      </c>
      <c r="N99" s="125">
        <v>588602.91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25">
        <v>8784.9</v>
      </c>
      <c r="AD99" s="17">
        <v>0</v>
      </c>
      <c r="AE99" s="17">
        <v>0</v>
      </c>
      <c r="AF99" s="20" t="s">
        <v>262</v>
      </c>
      <c r="AG99" s="20">
        <v>2020</v>
      </c>
      <c r="AH99" s="21">
        <v>2020</v>
      </c>
    </row>
    <row r="100" spans="1:34" ht="61.5" x14ac:dyDescent="0.85">
      <c r="A100" s="8">
        <v>1</v>
      </c>
      <c r="B100" s="43">
        <f>SUBTOTAL(103,$A$21:A100)</f>
        <v>79</v>
      </c>
      <c r="C100" s="11" t="s">
        <v>1491</v>
      </c>
      <c r="D100" s="17">
        <v>4468866.21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49">
        <v>0</v>
      </c>
      <c r="L100" s="17">
        <v>0</v>
      </c>
      <c r="M100" s="25">
        <v>1545</v>
      </c>
      <c r="N100" s="25">
        <v>4403149.21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25">
        <v>65717</v>
      </c>
      <c r="AD100" s="17">
        <v>0</v>
      </c>
      <c r="AE100" s="17">
        <v>0</v>
      </c>
      <c r="AF100" s="20" t="s">
        <v>262</v>
      </c>
      <c r="AG100" s="20">
        <v>2020</v>
      </c>
      <c r="AH100" s="21">
        <v>2020</v>
      </c>
    </row>
    <row r="101" spans="1:34" ht="61.5" x14ac:dyDescent="0.85">
      <c r="A101" s="8">
        <v>1</v>
      </c>
      <c r="B101" s="43">
        <f>SUBTOTAL(103,$A$21:A101)</f>
        <v>80</v>
      </c>
      <c r="C101" s="11" t="s">
        <v>1492</v>
      </c>
      <c r="D101" s="17">
        <v>6330505.6400000006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49">
        <v>0</v>
      </c>
      <c r="L101" s="17">
        <v>0</v>
      </c>
      <c r="M101" s="125">
        <v>1663.4</v>
      </c>
      <c r="N101" s="125">
        <v>6142341.9000000004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25">
        <v>91674.45</v>
      </c>
      <c r="AD101" s="25">
        <v>96489.29</v>
      </c>
      <c r="AE101" s="17">
        <v>0</v>
      </c>
      <c r="AF101" s="20">
        <v>2020</v>
      </c>
      <c r="AG101" s="20">
        <v>2020</v>
      </c>
      <c r="AH101" s="21">
        <v>2020</v>
      </c>
    </row>
    <row r="102" spans="1:34" ht="61.5" x14ac:dyDescent="0.85">
      <c r="A102" s="8">
        <v>1</v>
      </c>
      <c r="B102" s="43">
        <f>SUBTOTAL(103,$A$21:A102)</f>
        <v>81</v>
      </c>
      <c r="C102" s="11" t="s">
        <v>1480</v>
      </c>
      <c r="D102" s="17">
        <v>1913423.73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49">
        <v>0</v>
      </c>
      <c r="L102" s="17">
        <v>0</v>
      </c>
      <c r="M102" s="125">
        <v>508</v>
      </c>
      <c r="N102" s="125">
        <v>1913423.73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20" t="s">
        <v>262</v>
      </c>
      <c r="AG102" s="20">
        <v>2020</v>
      </c>
      <c r="AH102" s="21" t="s">
        <v>262</v>
      </c>
    </row>
    <row r="103" spans="1:34" ht="61.5" x14ac:dyDescent="0.85">
      <c r="A103" s="8">
        <v>1</v>
      </c>
      <c r="B103" s="43">
        <f>SUBTOTAL(103,$A$21:A103)</f>
        <v>82</v>
      </c>
      <c r="C103" s="11" t="s">
        <v>1533</v>
      </c>
      <c r="D103" s="17">
        <v>1963557.73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49">
        <v>0</v>
      </c>
      <c r="L103" s="17">
        <v>0</v>
      </c>
      <c r="M103" s="60">
        <v>501.3</v>
      </c>
      <c r="N103" s="60">
        <v>1871204.38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6">
        <v>25822.62</v>
      </c>
      <c r="AD103" s="25">
        <v>66530.73</v>
      </c>
      <c r="AE103" s="17">
        <v>0</v>
      </c>
      <c r="AF103" s="20">
        <v>2020</v>
      </c>
      <c r="AG103" s="20">
        <v>2020</v>
      </c>
      <c r="AH103" s="20">
        <v>2020</v>
      </c>
    </row>
    <row r="104" spans="1:34" ht="61.5" x14ac:dyDescent="0.85">
      <c r="A104" s="8">
        <v>1</v>
      </c>
      <c r="B104" s="43">
        <f>SUBTOTAL(103,$A$21:A104)</f>
        <v>83</v>
      </c>
      <c r="C104" s="11" t="s">
        <v>1534</v>
      </c>
      <c r="D104" s="17">
        <v>86742.97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49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25">
        <v>86742.97</v>
      </c>
      <c r="AE104" s="17">
        <v>0</v>
      </c>
      <c r="AF104" s="20">
        <v>2020</v>
      </c>
      <c r="AG104" s="21" t="s">
        <v>262</v>
      </c>
      <c r="AH104" s="21" t="s">
        <v>262</v>
      </c>
    </row>
    <row r="105" spans="1:34" ht="61.5" x14ac:dyDescent="0.85">
      <c r="A105" s="8">
        <v>1</v>
      </c>
      <c r="B105" s="43">
        <f>SUBTOTAL(103,$A$21:A105)</f>
        <v>84</v>
      </c>
      <c r="C105" s="11" t="s">
        <v>1536</v>
      </c>
      <c r="D105" s="17">
        <v>70589.929999999993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49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25">
        <v>70589.929999999993</v>
      </c>
      <c r="AE105" s="17">
        <v>0</v>
      </c>
      <c r="AF105" s="20">
        <v>2020</v>
      </c>
      <c r="AG105" s="21" t="s">
        <v>262</v>
      </c>
      <c r="AH105" s="21" t="s">
        <v>262</v>
      </c>
    </row>
    <row r="106" spans="1:34" ht="61.5" x14ac:dyDescent="0.85">
      <c r="A106" s="8">
        <v>1</v>
      </c>
      <c r="B106" s="43">
        <f>SUBTOTAL(103,$A$21:A106)</f>
        <v>85</v>
      </c>
      <c r="C106" s="11" t="s">
        <v>1537</v>
      </c>
      <c r="D106" s="17">
        <v>2062889.95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49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25">
        <v>780</v>
      </c>
      <c r="R106" s="25">
        <v>1965144.06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25">
        <v>27118.99</v>
      </c>
      <c r="AD106" s="94">
        <v>70626.899999999994</v>
      </c>
      <c r="AE106" s="17">
        <v>0</v>
      </c>
      <c r="AF106" s="20">
        <v>2020</v>
      </c>
      <c r="AG106" s="20">
        <v>2020</v>
      </c>
      <c r="AH106" s="21">
        <v>2020</v>
      </c>
    </row>
    <row r="107" spans="1:34" ht="61.5" x14ac:dyDescent="0.85">
      <c r="A107" s="8">
        <v>1</v>
      </c>
      <c r="B107" s="43">
        <f>SUBTOTAL(103,$A$21:A107)</f>
        <v>86</v>
      </c>
      <c r="C107" s="11" t="s">
        <v>1558</v>
      </c>
      <c r="D107" s="17">
        <v>1414038.2200000002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49">
        <v>0</v>
      </c>
      <c r="L107" s="17">
        <v>0</v>
      </c>
      <c r="M107" s="25">
        <v>289</v>
      </c>
      <c r="N107" s="25">
        <v>1394790.12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25">
        <v>19248.099999999999</v>
      </c>
      <c r="AD107" s="17">
        <v>0</v>
      </c>
      <c r="AE107" s="17">
        <v>0</v>
      </c>
      <c r="AF107" s="20" t="s">
        <v>262</v>
      </c>
      <c r="AG107" s="20">
        <v>2020</v>
      </c>
      <c r="AH107" s="21">
        <v>2020</v>
      </c>
    </row>
    <row r="108" spans="1:34" ht="61.5" x14ac:dyDescent="0.85">
      <c r="A108" s="8">
        <v>1</v>
      </c>
      <c r="B108" s="43">
        <f>SUBTOTAL(103,$A$21:A108)</f>
        <v>87</v>
      </c>
      <c r="C108" s="11" t="s">
        <v>1559</v>
      </c>
      <c r="D108" s="17">
        <v>2070332.01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26">
        <v>1</v>
      </c>
      <c r="L108" s="60">
        <v>1961754.06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60">
        <v>108577.95</v>
      </c>
      <c r="AE108" s="17">
        <v>0</v>
      </c>
      <c r="AF108" s="20">
        <v>2020</v>
      </c>
      <c r="AG108" s="20">
        <v>2020</v>
      </c>
      <c r="AH108" s="21" t="s">
        <v>262</v>
      </c>
    </row>
    <row r="109" spans="1:34" ht="61.5" x14ac:dyDescent="0.85">
      <c r="A109" s="8">
        <v>1</v>
      </c>
      <c r="B109" s="43">
        <f>SUBTOTAL(103,$A$21:A109)</f>
        <v>88</v>
      </c>
      <c r="C109" s="11" t="s">
        <v>1080</v>
      </c>
      <c r="D109" s="17">
        <v>3278227.2600000002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49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25">
        <v>1778.5</v>
      </c>
      <c r="R109" s="25">
        <v>3230945.72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27">
        <v>47281.539999999994</v>
      </c>
      <c r="AD109" s="17">
        <v>0</v>
      </c>
      <c r="AE109" s="17">
        <v>0</v>
      </c>
      <c r="AF109" s="20" t="s">
        <v>262</v>
      </c>
      <c r="AG109" s="20">
        <v>2020</v>
      </c>
      <c r="AH109" s="21">
        <v>2020</v>
      </c>
    </row>
    <row r="110" spans="1:34" ht="61.5" x14ac:dyDescent="0.85">
      <c r="A110" s="8">
        <v>1</v>
      </c>
      <c r="B110" s="43">
        <f>SUBTOTAL(103,$A$21:A110)</f>
        <v>89</v>
      </c>
      <c r="C110" s="11" t="s">
        <v>518</v>
      </c>
      <c r="D110" s="17">
        <v>1702747.3199999998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49">
        <v>1</v>
      </c>
      <c r="L110" s="17">
        <v>1631846.65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70900.67</v>
      </c>
      <c r="AE110" s="17">
        <v>0</v>
      </c>
      <c r="AF110" s="20">
        <v>2020</v>
      </c>
      <c r="AG110" s="20">
        <v>2020</v>
      </c>
      <c r="AH110" s="21" t="s">
        <v>262</v>
      </c>
    </row>
    <row r="111" spans="1:34" ht="61.5" x14ac:dyDescent="0.85">
      <c r="A111" s="8">
        <v>1</v>
      </c>
      <c r="B111" s="43">
        <f>SUBTOTAL(103,$A$21:A111)</f>
        <v>90</v>
      </c>
      <c r="C111" s="11" t="s">
        <v>519</v>
      </c>
      <c r="D111" s="17">
        <v>1698388.8199999998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49">
        <v>1</v>
      </c>
      <c r="L111" s="17">
        <v>1627567.91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70820.91</v>
      </c>
      <c r="AE111" s="17">
        <v>0</v>
      </c>
      <c r="AF111" s="20">
        <v>2020</v>
      </c>
      <c r="AG111" s="20">
        <v>2020</v>
      </c>
      <c r="AH111" s="21" t="s">
        <v>262</v>
      </c>
    </row>
    <row r="112" spans="1:34" ht="61.5" x14ac:dyDescent="0.85">
      <c r="A112" s="8">
        <v>1</v>
      </c>
      <c r="B112" s="43">
        <f>SUBTOTAL(103,$A$21:A112)</f>
        <v>91</v>
      </c>
      <c r="C112" s="11" t="s">
        <v>1328</v>
      </c>
      <c r="D112" s="17">
        <v>9902722.7999999989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49">
        <v>6</v>
      </c>
      <c r="L112" s="17">
        <v>9802945.2599999998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99777.54</v>
      </c>
      <c r="AE112" s="17">
        <v>0</v>
      </c>
      <c r="AF112" s="20">
        <v>2020</v>
      </c>
      <c r="AG112" s="20">
        <v>2020</v>
      </c>
      <c r="AH112" s="21" t="s">
        <v>262</v>
      </c>
    </row>
    <row r="113" spans="1:34" ht="61.5" x14ac:dyDescent="0.85">
      <c r="A113" s="8">
        <v>1</v>
      </c>
      <c r="B113" s="43">
        <f>SUBTOTAL(103,$A$21:A113)</f>
        <v>92</v>
      </c>
      <c r="C113" s="11" t="s">
        <v>532</v>
      </c>
      <c r="D113" s="17">
        <v>1918155.32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49">
        <v>1</v>
      </c>
      <c r="L113" s="17">
        <v>1845694.58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72460.740000000005</v>
      </c>
      <c r="AE113" s="17">
        <v>0</v>
      </c>
      <c r="AF113" s="20">
        <v>2020</v>
      </c>
      <c r="AG113" s="20">
        <v>2020</v>
      </c>
      <c r="AH113" s="21" t="s">
        <v>262</v>
      </c>
    </row>
    <row r="114" spans="1:34" ht="61.5" x14ac:dyDescent="0.85">
      <c r="A114" s="8">
        <v>1</v>
      </c>
      <c r="B114" s="43">
        <f>SUBTOTAL(103,$A$21:A114)</f>
        <v>93</v>
      </c>
      <c r="C114" s="11" t="s">
        <v>1048</v>
      </c>
      <c r="D114" s="17">
        <v>7396376.3500000006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49">
        <v>4</v>
      </c>
      <c r="L114" s="17">
        <v>7304676.1600000001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91700.19</v>
      </c>
      <c r="AE114" s="17">
        <v>0</v>
      </c>
      <c r="AF114" s="20">
        <v>2020</v>
      </c>
      <c r="AG114" s="20">
        <v>2020</v>
      </c>
      <c r="AH114" s="21" t="s">
        <v>262</v>
      </c>
    </row>
    <row r="115" spans="1:34" ht="61.5" x14ac:dyDescent="0.85">
      <c r="A115" s="8">
        <v>1</v>
      </c>
      <c r="B115" s="43">
        <f>SUBTOTAL(103,$A$21:A115)</f>
        <v>94</v>
      </c>
      <c r="C115" s="11" t="s">
        <v>540</v>
      </c>
      <c r="D115" s="17">
        <v>1901891.1600000001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49">
        <v>1</v>
      </c>
      <c r="L115" s="17">
        <v>1830984.58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70906.58</v>
      </c>
      <c r="AE115" s="17">
        <v>0</v>
      </c>
      <c r="AF115" s="20">
        <v>2020</v>
      </c>
      <c r="AG115" s="20">
        <v>2020</v>
      </c>
      <c r="AH115" s="21" t="s">
        <v>262</v>
      </c>
    </row>
    <row r="116" spans="1:34" ht="61.5" x14ac:dyDescent="0.85">
      <c r="A116" s="8">
        <v>1</v>
      </c>
      <c r="B116" s="43">
        <f>SUBTOTAL(103,$A$21:A116)</f>
        <v>95</v>
      </c>
      <c r="C116" s="11" t="s">
        <v>1077</v>
      </c>
      <c r="D116" s="17">
        <v>814287.52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49">
        <v>0</v>
      </c>
      <c r="L116" s="17">
        <v>0</v>
      </c>
      <c r="M116" s="66">
        <v>523.98</v>
      </c>
      <c r="N116" s="66">
        <v>802313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66">
        <v>11974.52</v>
      </c>
      <c r="AD116" s="17">
        <v>0</v>
      </c>
      <c r="AE116" s="17">
        <v>0</v>
      </c>
      <c r="AF116" s="21" t="s">
        <v>262</v>
      </c>
      <c r="AG116" s="20">
        <v>2020</v>
      </c>
      <c r="AH116" s="20">
        <v>2020</v>
      </c>
    </row>
    <row r="117" spans="1:34" ht="61.5" x14ac:dyDescent="0.85">
      <c r="A117" s="8">
        <v>1</v>
      </c>
      <c r="B117" s="43">
        <f>SUBTOTAL(103,$A$21:A117)</f>
        <v>96</v>
      </c>
      <c r="C117" s="11" t="s">
        <v>1090</v>
      </c>
      <c r="D117" s="17">
        <v>52271.7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49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25">
        <v>52271.7</v>
      </c>
      <c r="AE117" s="17">
        <v>0</v>
      </c>
      <c r="AF117" s="20">
        <v>2020</v>
      </c>
      <c r="AG117" s="21" t="s">
        <v>262</v>
      </c>
      <c r="AH117" s="21" t="s">
        <v>262</v>
      </c>
    </row>
    <row r="118" spans="1:34" ht="61.5" x14ac:dyDescent="0.85">
      <c r="A118" s="8">
        <v>1</v>
      </c>
      <c r="B118" s="43">
        <f>SUBTOTAL(103,$A$21:A118)</f>
        <v>97</v>
      </c>
      <c r="C118" s="11" t="s">
        <v>471</v>
      </c>
      <c r="D118" s="17">
        <v>83051.86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49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83051.86</v>
      </c>
      <c r="AE118" s="17">
        <v>0</v>
      </c>
      <c r="AF118" s="20">
        <v>2020</v>
      </c>
      <c r="AG118" s="21" t="s">
        <v>262</v>
      </c>
      <c r="AH118" s="21" t="s">
        <v>262</v>
      </c>
    </row>
    <row r="119" spans="1:34" ht="61.5" x14ac:dyDescent="0.85">
      <c r="A119" s="8">
        <v>1</v>
      </c>
      <c r="B119" s="43">
        <f>SUBTOTAL(103,$A$21:A119)</f>
        <v>98</v>
      </c>
      <c r="C119" s="11" t="s">
        <v>1091</v>
      </c>
      <c r="D119" s="17">
        <v>50689.120000000003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49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94">
        <v>50689.120000000003</v>
      </c>
      <c r="AE119" s="17">
        <v>0</v>
      </c>
      <c r="AF119" s="20">
        <v>2020</v>
      </c>
      <c r="AG119" s="21" t="s">
        <v>262</v>
      </c>
      <c r="AH119" s="21" t="s">
        <v>262</v>
      </c>
    </row>
    <row r="120" spans="1:34" ht="61.5" x14ac:dyDescent="0.85">
      <c r="A120" s="8">
        <v>1</v>
      </c>
      <c r="B120" s="43">
        <f>SUBTOTAL(103,$A$21:A120)</f>
        <v>99</v>
      </c>
      <c r="C120" s="11" t="s">
        <v>485</v>
      </c>
      <c r="D120" s="17">
        <v>95587.09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49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25">
        <v>95587.09</v>
      </c>
      <c r="AE120" s="17">
        <v>0</v>
      </c>
      <c r="AF120" s="20">
        <v>2020</v>
      </c>
      <c r="AG120" s="21" t="s">
        <v>262</v>
      </c>
      <c r="AH120" s="21" t="s">
        <v>262</v>
      </c>
    </row>
    <row r="121" spans="1:34" ht="61.5" x14ac:dyDescent="0.85">
      <c r="A121" s="8">
        <v>1</v>
      </c>
      <c r="B121" s="43">
        <f>SUBTOTAL(103,$A$21:A121)</f>
        <v>100</v>
      </c>
      <c r="C121" s="11" t="s">
        <v>1027</v>
      </c>
      <c r="D121" s="17">
        <v>79784.160000000003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49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79784.160000000003</v>
      </c>
      <c r="AE121" s="17">
        <v>0</v>
      </c>
      <c r="AF121" s="20">
        <v>2020</v>
      </c>
      <c r="AG121" s="21" t="s">
        <v>262</v>
      </c>
      <c r="AH121" s="21" t="s">
        <v>262</v>
      </c>
    </row>
    <row r="122" spans="1:34" ht="61.5" x14ac:dyDescent="0.85">
      <c r="A122" s="8">
        <v>1</v>
      </c>
      <c r="B122" s="43">
        <f>SUBTOTAL(103,$A$21:A122)</f>
        <v>101</v>
      </c>
      <c r="C122" s="11" t="s">
        <v>1352</v>
      </c>
      <c r="D122" s="17">
        <v>71679.100000000006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49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71679.100000000006</v>
      </c>
      <c r="AE122" s="17">
        <v>0</v>
      </c>
      <c r="AF122" s="20">
        <v>2020</v>
      </c>
      <c r="AG122" s="21" t="s">
        <v>262</v>
      </c>
      <c r="AH122" s="21" t="s">
        <v>262</v>
      </c>
    </row>
    <row r="123" spans="1:34" ht="61.5" x14ac:dyDescent="0.85">
      <c r="A123" s="8">
        <v>1</v>
      </c>
      <c r="B123" s="43">
        <f>SUBTOTAL(103,$A$21:A123)</f>
        <v>102</v>
      </c>
      <c r="C123" s="11" t="s">
        <v>1325</v>
      </c>
      <c r="D123" s="17">
        <v>55904.38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49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55904.38</v>
      </c>
      <c r="AE123" s="17">
        <v>0</v>
      </c>
      <c r="AF123" s="20">
        <v>2020</v>
      </c>
      <c r="AG123" s="21" t="s">
        <v>262</v>
      </c>
      <c r="AH123" s="21" t="s">
        <v>262</v>
      </c>
    </row>
    <row r="124" spans="1:34" ht="61.5" x14ac:dyDescent="0.85">
      <c r="A124" s="8">
        <v>1</v>
      </c>
      <c r="B124" s="43">
        <f>SUBTOTAL(103,$A$21:A124)</f>
        <v>103</v>
      </c>
      <c r="C124" s="11" t="s">
        <v>1630</v>
      </c>
      <c r="D124" s="17">
        <v>100382.56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49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60">
        <v>100382.56</v>
      </c>
      <c r="AE124" s="17">
        <v>0</v>
      </c>
      <c r="AF124" s="20">
        <v>2020</v>
      </c>
      <c r="AG124" s="21" t="s">
        <v>262</v>
      </c>
      <c r="AH124" s="21" t="s">
        <v>262</v>
      </c>
    </row>
    <row r="125" spans="1:34" ht="61.5" x14ac:dyDescent="0.85">
      <c r="A125" s="8">
        <v>1</v>
      </c>
      <c r="B125" s="43">
        <f>SUBTOTAL(103,$A$21:A125)</f>
        <v>104</v>
      </c>
      <c r="C125" s="11" t="s">
        <v>511</v>
      </c>
      <c r="D125" s="17">
        <v>82721.55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49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25">
        <v>82721.55</v>
      </c>
      <c r="AE125" s="17">
        <v>0</v>
      </c>
      <c r="AF125" s="20">
        <v>2020</v>
      </c>
      <c r="AG125" s="20" t="s">
        <v>262</v>
      </c>
      <c r="AH125" s="21" t="s">
        <v>262</v>
      </c>
    </row>
    <row r="126" spans="1:34" ht="61.5" x14ac:dyDescent="0.85">
      <c r="B126" s="11" t="s">
        <v>723</v>
      </c>
      <c r="C126" s="128"/>
      <c r="D126" s="129">
        <v>50842017.239999995</v>
      </c>
      <c r="E126" s="17">
        <v>392971.79</v>
      </c>
      <c r="F126" s="17">
        <v>287233.21999999997</v>
      </c>
      <c r="G126" s="17">
        <v>1294699.6299999999</v>
      </c>
      <c r="H126" s="17">
        <v>643435.68999999994</v>
      </c>
      <c r="I126" s="17">
        <v>4483524.6500000004</v>
      </c>
      <c r="J126" s="17">
        <v>0</v>
      </c>
      <c r="K126" s="49">
        <v>4</v>
      </c>
      <c r="L126" s="17">
        <v>5593558.4000000004</v>
      </c>
      <c r="M126" s="17">
        <v>8193.49</v>
      </c>
      <c r="N126" s="17">
        <v>31283343.900000002</v>
      </c>
      <c r="O126" s="17">
        <v>0</v>
      </c>
      <c r="P126" s="17">
        <v>0</v>
      </c>
      <c r="Q126" s="17">
        <v>2678.1099999999997</v>
      </c>
      <c r="R126" s="17">
        <v>5635955.5300000003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274374.53000000003</v>
      </c>
      <c r="AD126" s="17">
        <v>952919.9</v>
      </c>
      <c r="AE126" s="17">
        <v>0</v>
      </c>
      <c r="AF126" s="47" t="s">
        <v>718</v>
      </c>
      <c r="AG126" s="47" t="s">
        <v>718</v>
      </c>
      <c r="AH126" s="57" t="s">
        <v>718</v>
      </c>
    </row>
    <row r="127" spans="1:34" ht="61.5" x14ac:dyDescent="0.85">
      <c r="A127" s="8">
        <v>1</v>
      </c>
      <c r="B127" s="43">
        <f>SUBTOTAL(103,$A$21:A127)</f>
        <v>105</v>
      </c>
      <c r="C127" s="11" t="s">
        <v>428</v>
      </c>
      <c r="D127" s="17">
        <v>2291514.0300000003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49">
        <v>0</v>
      </c>
      <c r="L127" s="17">
        <v>0</v>
      </c>
      <c r="M127" s="25">
        <v>636.21</v>
      </c>
      <c r="N127" s="25">
        <v>2242129.4900000002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25">
        <v>14461.74</v>
      </c>
      <c r="AD127" s="25">
        <v>34922.800000000003</v>
      </c>
      <c r="AE127" s="17">
        <v>0</v>
      </c>
      <c r="AF127" s="20">
        <v>2020</v>
      </c>
      <c r="AG127" s="20">
        <v>2020</v>
      </c>
      <c r="AH127" s="21">
        <v>2020</v>
      </c>
    </row>
    <row r="128" spans="1:34" ht="61.5" x14ac:dyDescent="0.85">
      <c r="A128" s="8">
        <v>1</v>
      </c>
      <c r="B128" s="43">
        <f>SUBTOTAL(103,$A$21:A128)</f>
        <v>106</v>
      </c>
      <c r="C128" s="11" t="s">
        <v>429</v>
      </c>
      <c r="D128" s="17">
        <v>2189911.6500000004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49">
        <v>0</v>
      </c>
      <c r="L128" s="17">
        <v>0</v>
      </c>
      <c r="M128" s="25">
        <v>585.59</v>
      </c>
      <c r="N128" s="94">
        <v>2122436.64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94">
        <v>13689.72</v>
      </c>
      <c r="AD128" s="25">
        <v>53785.29</v>
      </c>
      <c r="AE128" s="17">
        <v>0</v>
      </c>
      <c r="AF128" s="20">
        <v>2020</v>
      </c>
      <c r="AG128" s="20">
        <v>2020</v>
      </c>
      <c r="AH128" s="21">
        <v>2020</v>
      </c>
    </row>
    <row r="129" spans="1:34" ht="61.5" x14ac:dyDescent="0.85">
      <c r="A129" s="8">
        <v>1</v>
      </c>
      <c r="B129" s="43">
        <f>SUBTOTAL(103,$A$21:A129)</f>
        <v>107</v>
      </c>
      <c r="C129" s="11" t="s">
        <v>430</v>
      </c>
      <c r="D129" s="17">
        <v>2241889.83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49">
        <v>0</v>
      </c>
      <c r="L129" s="17">
        <v>0</v>
      </c>
      <c r="M129" s="17">
        <v>515.38</v>
      </c>
      <c r="N129" s="17">
        <v>2169539.4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22454.73</v>
      </c>
      <c r="AD129" s="25">
        <v>49895.7</v>
      </c>
      <c r="AE129" s="17">
        <v>0</v>
      </c>
      <c r="AF129" s="20">
        <v>2020</v>
      </c>
      <c r="AG129" s="20">
        <v>2020</v>
      </c>
      <c r="AH129" s="20">
        <v>2020</v>
      </c>
    </row>
    <row r="130" spans="1:34" ht="61.5" x14ac:dyDescent="0.85">
      <c r="A130" s="8">
        <v>1</v>
      </c>
      <c r="B130" s="43">
        <f>SUBTOTAL(103,$A$21:A130)</f>
        <v>108</v>
      </c>
      <c r="C130" s="11" t="s">
        <v>431</v>
      </c>
      <c r="D130" s="17">
        <v>55080.59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49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94">
        <v>55080.59</v>
      </c>
      <c r="AE130" s="17">
        <v>0</v>
      </c>
      <c r="AF130" s="20">
        <v>2020</v>
      </c>
      <c r="AG130" s="20" t="s">
        <v>262</v>
      </c>
      <c r="AH130" s="21" t="s">
        <v>262</v>
      </c>
    </row>
    <row r="131" spans="1:34" ht="61.5" x14ac:dyDescent="0.85">
      <c r="A131" s="8">
        <v>1</v>
      </c>
      <c r="B131" s="43">
        <f>SUBTOTAL(103,$A$21:A131)</f>
        <v>109</v>
      </c>
      <c r="C131" s="11" t="s">
        <v>432</v>
      </c>
      <c r="D131" s="17">
        <v>2479536.17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49">
        <v>0</v>
      </c>
      <c r="L131" s="17">
        <v>0</v>
      </c>
      <c r="M131" s="25">
        <v>597.83000000000004</v>
      </c>
      <c r="N131" s="25">
        <v>2411595.7999999998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25">
        <v>15554.79</v>
      </c>
      <c r="AD131" s="25">
        <v>52385.58</v>
      </c>
      <c r="AE131" s="17">
        <v>0</v>
      </c>
      <c r="AF131" s="20">
        <v>2020</v>
      </c>
      <c r="AG131" s="20">
        <v>2020</v>
      </c>
      <c r="AH131" s="21">
        <v>2020</v>
      </c>
    </row>
    <row r="132" spans="1:34" ht="61.5" x14ac:dyDescent="0.85">
      <c r="A132" s="8">
        <v>1</v>
      </c>
      <c r="B132" s="43">
        <f>SUBTOTAL(103,$A$21:A132)</f>
        <v>110</v>
      </c>
      <c r="C132" s="11" t="s">
        <v>433</v>
      </c>
      <c r="D132" s="17">
        <v>2128855.41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49">
        <v>0</v>
      </c>
      <c r="L132" s="17">
        <v>0</v>
      </c>
      <c r="M132" s="25">
        <v>618.17999999999995</v>
      </c>
      <c r="N132" s="94">
        <v>2062274.75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25">
        <v>13301.67</v>
      </c>
      <c r="AD132" s="25">
        <v>53278.99</v>
      </c>
      <c r="AE132" s="17">
        <v>0</v>
      </c>
      <c r="AF132" s="20">
        <v>2020</v>
      </c>
      <c r="AG132" s="20">
        <v>2020</v>
      </c>
      <c r="AH132" s="21">
        <v>2020</v>
      </c>
    </row>
    <row r="133" spans="1:34" ht="61.5" x14ac:dyDescent="0.85">
      <c r="A133" s="8">
        <v>1</v>
      </c>
      <c r="B133" s="43">
        <f>SUBTOTAL(103,$A$21:A133)</f>
        <v>111</v>
      </c>
      <c r="C133" s="11" t="s">
        <v>434</v>
      </c>
      <c r="D133" s="17">
        <v>2540318.89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49">
        <v>0</v>
      </c>
      <c r="L133" s="17">
        <v>0</v>
      </c>
      <c r="M133" s="25">
        <v>548.33000000000004</v>
      </c>
      <c r="N133" s="25">
        <v>2453870.5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25">
        <v>15827.46</v>
      </c>
      <c r="AD133" s="25">
        <v>70620.929999999993</v>
      </c>
      <c r="AE133" s="17">
        <v>0</v>
      </c>
      <c r="AF133" s="20">
        <v>2020</v>
      </c>
      <c r="AG133" s="20">
        <v>2020</v>
      </c>
      <c r="AH133" s="21">
        <v>2020</v>
      </c>
    </row>
    <row r="134" spans="1:34" ht="61.5" x14ac:dyDescent="0.85">
      <c r="A134" s="8">
        <v>1</v>
      </c>
      <c r="B134" s="43">
        <f>SUBTOTAL(103,$A$21:A134)</f>
        <v>112</v>
      </c>
      <c r="C134" s="11" t="s">
        <v>435</v>
      </c>
      <c r="D134" s="17">
        <v>2317566.0299999998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49">
        <v>0</v>
      </c>
      <c r="L134" s="17">
        <v>0</v>
      </c>
      <c r="M134" s="25">
        <v>561.44000000000005</v>
      </c>
      <c r="N134" s="25">
        <v>2249862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25">
        <v>14511.61</v>
      </c>
      <c r="AD134" s="25">
        <v>53192.42</v>
      </c>
      <c r="AE134" s="17">
        <v>0</v>
      </c>
      <c r="AF134" s="20">
        <v>2020</v>
      </c>
      <c r="AG134" s="20">
        <v>2020</v>
      </c>
      <c r="AH134" s="21">
        <v>2020</v>
      </c>
    </row>
    <row r="135" spans="1:34" ht="61.5" x14ac:dyDescent="0.85">
      <c r="A135" s="8">
        <v>1</v>
      </c>
      <c r="B135" s="43">
        <f>SUBTOTAL(103,$A$21:A135)</f>
        <v>113</v>
      </c>
      <c r="C135" s="11" t="s">
        <v>436</v>
      </c>
      <c r="D135" s="17">
        <v>2392182.6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49">
        <v>0</v>
      </c>
      <c r="L135" s="17">
        <v>0</v>
      </c>
      <c r="M135" s="25">
        <v>585.91</v>
      </c>
      <c r="N135" s="25">
        <v>2323884.75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25">
        <v>14989.06</v>
      </c>
      <c r="AD135" s="25">
        <v>53308.79</v>
      </c>
      <c r="AE135" s="17">
        <v>0</v>
      </c>
      <c r="AF135" s="20">
        <v>2020</v>
      </c>
      <c r="AG135" s="20">
        <v>2020</v>
      </c>
      <c r="AH135" s="21">
        <v>2020</v>
      </c>
    </row>
    <row r="136" spans="1:34" ht="61.5" x14ac:dyDescent="0.85">
      <c r="A136" s="8">
        <v>1</v>
      </c>
      <c r="B136" s="43">
        <f>SUBTOTAL(103,$A$21:A136)</f>
        <v>114</v>
      </c>
      <c r="C136" s="11" t="s">
        <v>437</v>
      </c>
      <c r="D136" s="17">
        <v>3299178.75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49">
        <v>0</v>
      </c>
      <c r="L136" s="17">
        <v>0</v>
      </c>
      <c r="M136" s="25">
        <v>847.77</v>
      </c>
      <c r="N136" s="25">
        <v>3158718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25">
        <v>20373.73</v>
      </c>
      <c r="AD136" s="25">
        <v>120087.02</v>
      </c>
      <c r="AE136" s="17">
        <v>0</v>
      </c>
      <c r="AF136" s="20">
        <v>2020</v>
      </c>
      <c r="AG136" s="20">
        <v>2020</v>
      </c>
      <c r="AH136" s="21">
        <v>2020</v>
      </c>
    </row>
    <row r="137" spans="1:34" ht="61.5" x14ac:dyDescent="0.85">
      <c r="A137" s="8">
        <v>1</v>
      </c>
      <c r="B137" s="43">
        <f>SUBTOTAL(103,$A$21:A137)</f>
        <v>115</v>
      </c>
      <c r="C137" s="11" t="s">
        <v>438</v>
      </c>
      <c r="D137" s="17">
        <v>2218259.69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49">
        <v>0</v>
      </c>
      <c r="L137" s="17">
        <v>0</v>
      </c>
      <c r="M137" s="25">
        <v>581.07000000000005</v>
      </c>
      <c r="N137" s="25">
        <v>2150786.5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25">
        <v>13872.57</v>
      </c>
      <c r="AD137" s="25">
        <v>53600.62</v>
      </c>
      <c r="AE137" s="17">
        <v>0</v>
      </c>
      <c r="AF137" s="20">
        <v>2020</v>
      </c>
      <c r="AG137" s="20">
        <v>2020</v>
      </c>
      <c r="AH137" s="21">
        <v>2020</v>
      </c>
    </row>
    <row r="138" spans="1:34" ht="61.5" x14ac:dyDescent="0.85">
      <c r="A138" s="8">
        <v>1</v>
      </c>
      <c r="B138" s="43">
        <f>SUBTOTAL(103,$A$21:A138)</f>
        <v>116</v>
      </c>
      <c r="C138" s="11" t="s">
        <v>439</v>
      </c>
      <c r="D138" s="17">
        <v>91764.43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49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25">
        <v>91764.43</v>
      </c>
      <c r="AE138" s="17">
        <v>0</v>
      </c>
      <c r="AF138" s="20">
        <v>2020</v>
      </c>
      <c r="AG138" s="20" t="s">
        <v>262</v>
      </c>
      <c r="AH138" s="20" t="s">
        <v>262</v>
      </c>
    </row>
    <row r="139" spans="1:34" ht="61.5" x14ac:dyDescent="0.85">
      <c r="A139" s="8">
        <v>1</v>
      </c>
      <c r="B139" s="43">
        <f>SUBTOTAL(103,$A$21:A139)</f>
        <v>117</v>
      </c>
      <c r="C139" s="11" t="s">
        <v>440</v>
      </c>
      <c r="D139" s="17">
        <v>45369.9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49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45369.9</v>
      </c>
      <c r="AE139" s="17">
        <v>0</v>
      </c>
      <c r="AF139" s="20">
        <v>2020</v>
      </c>
      <c r="AG139" s="20" t="s">
        <v>262</v>
      </c>
      <c r="AH139" s="20" t="s">
        <v>262</v>
      </c>
    </row>
    <row r="140" spans="1:34" ht="61.5" x14ac:dyDescent="0.85">
      <c r="A140" s="8">
        <v>1</v>
      </c>
      <c r="B140" s="43">
        <f>SUBTOTAL(103,$A$21:A140)</f>
        <v>118</v>
      </c>
      <c r="C140" s="11" t="s">
        <v>1094</v>
      </c>
      <c r="D140" s="17">
        <v>2872501.01</v>
      </c>
      <c r="E140" s="17">
        <v>0</v>
      </c>
      <c r="F140" s="17">
        <v>0</v>
      </c>
      <c r="G140" s="17">
        <v>1294699.6299999999</v>
      </c>
      <c r="H140" s="17">
        <v>0</v>
      </c>
      <c r="I140" s="17">
        <v>1564983.85</v>
      </c>
      <c r="J140" s="17">
        <v>0</v>
      </c>
      <c r="K140" s="49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25">
        <v>12817.53</v>
      </c>
      <c r="AD140" s="17">
        <v>0</v>
      </c>
      <c r="AE140" s="17">
        <v>0</v>
      </c>
      <c r="AF140" s="20" t="s">
        <v>262</v>
      </c>
      <c r="AG140" s="20">
        <v>2020</v>
      </c>
      <c r="AH140" s="21">
        <v>2020</v>
      </c>
    </row>
    <row r="141" spans="1:34" ht="61.5" x14ac:dyDescent="0.85">
      <c r="A141" s="8">
        <v>1</v>
      </c>
      <c r="B141" s="43">
        <f>SUBTOTAL(103,$A$21:A141)</f>
        <v>119</v>
      </c>
      <c r="C141" s="11" t="s">
        <v>1095</v>
      </c>
      <c r="D141" s="17">
        <v>985412.63</v>
      </c>
      <c r="E141" s="17">
        <v>0</v>
      </c>
      <c r="F141" s="17">
        <v>0</v>
      </c>
      <c r="G141" s="66">
        <v>0</v>
      </c>
      <c r="H141" s="17">
        <v>0</v>
      </c>
      <c r="I141" s="94">
        <v>980084.46</v>
      </c>
      <c r="J141" s="17">
        <v>0</v>
      </c>
      <c r="K141" s="49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5328.17</v>
      </c>
      <c r="AD141" s="17">
        <v>0</v>
      </c>
      <c r="AE141" s="17">
        <v>0</v>
      </c>
      <c r="AF141" s="20" t="s">
        <v>262</v>
      </c>
      <c r="AG141" s="20">
        <v>2020</v>
      </c>
      <c r="AH141" s="21">
        <v>2020</v>
      </c>
    </row>
    <row r="142" spans="1:34" ht="61.5" x14ac:dyDescent="0.85">
      <c r="A142" s="8">
        <v>1</v>
      </c>
      <c r="B142" s="43">
        <f>SUBTOTAL(103,$A$21:A142)</f>
        <v>120</v>
      </c>
      <c r="C142" s="11" t="s">
        <v>1097</v>
      </c>
      <c r="D142" s="17">
        <v>1787071.37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49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25">
        <v>866.16</v>
      </c>
      <c r="R142" s="25">
        <v>1777408.59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9662.7800000000007</v>
      </c>
      <c r="AD142" s="17">
        <v>0</v>
      </c>
      <c r="AE142" s="17">
        <v>0</v>
      </c>
      <c r="AF142" s="20" t="s">
        <v>262</v>
      </c>
      <c r="AG142" s="20">
        <v>2020</v>
      </c>
      <c r="AH142" s="21">
        <v>2020</v>
      </c>
    </row>
    <row r="143" spans="1:34" ht="61.5" x14ac:dyDescent="0.85">
      <c r="A143" s="8">
        <v>1</v>
      </c>
      <c r="B143" s="43">
        <f>SUBTOTAL(103,$A$21:A143)</f>
        <v>121</v>
      </c>
      <c r="C143" s="11" t="s">
        <v>1098</v>
      </c>
      <c r="D143" s="17">
        <v>121797.55</v>
      </c>
      <c r="E143" s="17">
        <v>0</v>
      </c>
      <c r="F143" s="17">
        <v>0</v>
      </c>
      <c r="G143" s="17">
        <v>0</v>
      </c>
      <c r="H143" s="17">
        <v>0</v>
      </c>
      <c r="I143" s="17">
        <v>121138.98</v>
      </c>
      <c r="J143" s="17">
        <v>0</v>
      </c>
      <c r="K143" s="49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25">
        <v>658.57</v>
      </c>
      <c r="AD143" s="17">
        <v>0</v>
      </c>
      <c r="AE143" s="17">
        <v>0</v>
      </c>
      <c r="AF143" s="20" t="s">
        <v>262</v>
      </c>
      <c r="AG143" s="20">
        <v>2020</v>
      </c>
      <c r="AH143" s="21">
        <v>2020</v>
      </c>
    </row>
    <row r="144" spans="1:34" ht="61.5" x14ac:dyDescent="0.85">
      <c r="A144" s="8">
        <v>1</v>
      </c>
      <c r="B144" s="43">
        <f>SUBTOTAL(103,$A$21:A144)</f>
        <v>122</v>
      </c>
      <c r="C144" s="11" t="s">
        <v>1099</v>
      </c>
      <c r="D144" s="17">
        <v>940372.45000000007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49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25">
        <v>435.9</v>
      </c>
      <c r="R144" s="94">
        <v>935287.81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6">
        <v>5084.6400000000003</v>
      </c>
      <c r="AD144" s="17">
        <v>0</v>
      </c>
      <c r="AE144" s="17">
        <v>0</v>
      </c>
      <c r="AF144" s="20" t="s">
        <v>262</v>
      </c>
      <c r="AG144" s="20">
        <v>2020</v>
      </c>
      <c r="AH144" s="21">
        <v>2020</v>
      </c>
    </row>
    <row r="145" spans="1:34" ht="61.5" x14ac:dyDescent="0.85">
      <c r="A145" s="8">
        <v>1</v>
      </c>
      <c r="B145" s="43">
        <f>SUBTOTAL(103,$A$21:A145)</f>
        <v>123</v>
      </c>
      <c r="C145" s="11" t="s">
        <v>1100</v>
      </c>
      <c r="D145" s="17">
        <v>291919.45999999996</v>
      </c>
      <c r="E145" s="17">
        <v>65413.4</v>
      </c>
      <c r="F145" s="17">
        <v>0</v>
      </c>
      <c r="G145" s="17">
        <v>0</v>
      </c>
      <c r="H145" s="17">
        <v>73602.460000000006</v>
      </c>
      <c r="I145" s="17">
        <v>151325.24</v>
      </c>
      <c r="J145" s="17">
        <v>0</v>
      </c>
      <c r="K145" s="49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6">
        <v>1578.3600000000001</v>
      </c>
      <c r="AD145" s="17">
        <v>0</v>
      </c>
      <c r="AE145" s="17">
        <v>0</v>
      </c>
      <c r="AF145" s="20" t="s">
        <v>262</v>
      </c>
      <c r="AG145" s="20">
        <v>2020</v>
      </c>
      <c r="AH145" s="21">
        <v>2020</v>
      </c>
    </row>
    <row r="146" spans="1:34" ht="61.5" x14ac:dyDescent="0.85">
      <c r="A146" s="8">
        <v>1</v>
      </c>
      <c r="B146" s="43">
        <f>SUBTOTAL(103,$A$21:A146)</f>
        <v>124</v>
      </c>
      <c r="C146" s="11" t="s">
        <v>1101</v>
      </c>
      <c r="D146" s="17">
        <v>1755092.12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49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802.93</v>
      </c>
      <c r="R146" s="16">
        <v>1745602.25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25">
        <v>9489.8700000000008</v>
      </c>
      <c r="AD146" s="17">
        <v>0</v>
      </c>
      <c r="AE146" s="17">
        <v>0</v>
      </c>
      <c r="AF146" s="20" t="s">
        <v>262</v>
      </c>
      <c r="AG146" s="20">
        <v>2020</v>
      </c>
      <c r="AH146" s="21">
        <v>2020</v>
      </c>
    </row>
    <row r="147" spans="1:34" ht="61.5" x14ac:dyDescent="0.85">
      <c r="A147" s="8">
        <v>1</v>
      </c>
      <c r="B147" s="43">
        <f>SUBTOTAL(103,$A$21:A147)</f>
        <v>125</v>
      </c>
      <c r="C147" s="11" t="s">
        <v>1102</v>
      </c>
      <c r="D147" s="17">
        <v>1184059.1499999999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49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573.12</v>
      </c>
      <c r="R147" s="16">
        <v>1177656.8799999999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94">
        <v>6402.27</v>
      </c>
      <c r="AD147" s="17">
        <v>0</v>
      </c>
      <c r="AE147" s="17">
        <v>0</v>
      </c>
      <c r="AF147" s="20" t="s">
        <v>262</v>
      </c>
      <c r="AG147" s="20">
        <v>2020</v>
      </c>
      <c r="AH147" s="21">
        <v>2020</v>
      </c>
    </row>
    <row r="148" spans="1:34" ht="61.5" x14ac:dyDescent="0.85">
      <c r="A148" s="8">
        <v>1</v>
      </c>
      <c r="B148" s="43">
        <f>SUBTOTAL(103,$A$21:A148)</f>
        <v>126</v>
      </c>
      <c r="C148" s="11" t="s">
        <v>1104</v>
      </c>
      <c r="D148" s="17">
        <v>5593558.4000000004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49">
        <v>4</v>
      </c>
      <c r="L148" s="17">
        <v>5593558.4000000004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20" t="s">
        <v>262</v>
      </c>
      <c r="AG148" s="20">
        <v>2020</v>
      </c>
      <c r="AH148" s="21" t="s">
        <v>262</v>
      </c>
    </row>
    <row r="149" spans="1:34" ht="61.5" x14ac:dyDescent="0.85">
      <c r="A149" s="8">
        <v>1</v>
      </c>
      <c r="B149" s="43">
        <f>SUBTOTAL(103,$A$21:A149)</f>
        <v>127</v>
      </c>
      <c r="C149" s="11" t="s">
        <v>1105</v>
      </c>
      <c r="D149" s="17">
        <v>1052135.68</v>
      </c>
      <c r="E149" s="16">
        <v>167591.53</v>
      </c>
      <c r="F149" s="17">
        <v>0</v>
      </c>
      <c r="G149" s="17">
        <v>0</v>
      </c>
      <c r="H149" s="16">
        <v>140858.07999999999</v>
      </c>
      <c r="I149" s="94">
        <v>737997.53</v>
      </c>
      <c r="J149" s="17">
        <v>0</v>
      </c>
      <c r="K149" s="49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6">
        <v>5688.54</v>
      </c>
      <c r="AD149" s="17">
        <v>0</v>
      </c>
      <c r="AE149" s="17">
        <v>0</v>
      </c>
      <c r="AF149" s="20" t="s">
        <v>262</v>
      </c>
      <c r="AG149" s="20">
        <v>2020</v>
      </c>
      <c r="AH149" s="21">
        <v>2020</v>
      </c>
    </row>
    <row r="150" spans="1:34" ht="61.5" x14ac:dyDescent="0.85">
      <c r="A150" s="8">
        <v>1</v>
      </c>
      <c r="B150" s="43">
        <f>SUBTOTAL(103,$A$21:A150)</f>
        <v>128</v>
      </c>
      <c r="C150" s="11" t="s">
        <v>1106</v>
      </c>
      <c r="D150" s="17">
        <v>1528398.16</v>
      </c>
      <c r="E150" s="17">
        <v>159966.85999999999</v>
      </c>
      <c r="F150" s="17">
        <v>287233.21999999997</v>
      </c>
      <c r="G150" s="17">
        <v>0</v>
      </c>
      <c r="H150" s="17">
        <v>144939.76999999999</v>
      </c>
      <c r="I150" s="25">
        <v>927994.59</v>
      </c>
      <c r="J150" s="17">
        <v>0</v>
      </c>
      <c r="K150" s="49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6">
        <v>8263.7199999999993</v>
      </c>
      <c r="AD150" s="17">
        <v>0</v>
      </c>
      <c r="AE150" s="17">
        <v>0</v>
      </c>
      <c r="AF150" s="20" t="s">
        <v>262</v>
      </c>
      <c r="AG150" s="20">
        <v>2020</v>
      </c>
      <c r="AH150" s="21">
        <v>2020</v>
      </c>
    </row>
    <row r="151" spans="1:34" ht="61.5" x14ac:dyDescent="0.85">
      <c r="A151" s="8">
        <v>1</v>
      </c>
      <c r="B151" s="43">
        <f>SUBTOTAL(103,$A$21:A151)</f>
        <v>129</v>
      </c>
      <c r="C151" s="11" t="s">
        <v>1107</v>
      </c>
      <c r="D151" s="17">
        <v>285579.52000000002</v>
      </c>
      <c r="E151" s="17">
        <v>0</v>
      </c>
      <c r="F151" s="17">
        <v>0</v>
      </c>
      <c r="G151" s="17">
        <v>0</v>
      </c>
      <c r="H151" s="16">
        <v>284035.38</v>
      </c>
      <c r="I151" s="17">
        <v>0</v>
      </c>
      <c r="J151" s="17">
        <v>0</v>
      </c>
      <c r="K151" s="49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94">
        <v>1544.14</v>
      </c>
      <c r="AD151" s="17">
        <v>0</v>
      </c>
      <c r="AE151" s="17">
        <v>0</v>
      </c>
      <c r="AF151" s="20" t="s">
        <v>262</v>
      </c>
      <c r="AG151" s="20">
        <v>2020</v>
      </c>
      <c r="AH151" s="21">
        <v>2020</v>
      </c>
    </row>
    <row r="152" spans="1:34" ht="61.5" x14ac:dyDescent="0.85">
      <c r="A152" s="8">
        <v>1</v>
      </c>
      <c r="B152" s="43">
        <f>SUBTOTAL(103,$A$21:A152)</f>
        <v>130</v>
      </c>
      <c r="C152" s="11" t="s">
        <v>1108</v>
      </c>
      <c r="D152" s="17">
        <v>2415665.65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49">
        <v>0</v>
      </c>
      <c r="L152" s="17">
        <v>0</v>
      </c>
      <c r="M152" s="17">
        <v>619</v>
      </c>
      <c r="N152" s="17">
        <v>2350957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25">
        <v>12780.85</v>
      </c>
      <c r="AD152" s="17">
        <v>51927.8</v>
      </c>
      <c r="AE152" s="17">
        <v>0</v>
      </c>
      <c r="AF152" s="20">
        <v>2020</v>
      </c>
      <c r="AG152" s="20">
        <v>2020</v>
      </c>
      <c r="AH152" s="21">
        <v>2020</v>
      </c>
    </row>
    <row r="153" spans="1:34" ht="61.5" x14ac:dyDescent="0.85">
      <c r="A153" s="8">
        <v>1</v>
      </c>
      <c r="B153" s="43">
        <f>SUBTOTAL(103,$A$21:A153)</f>
        <v>131</v>
      </c>
      <c r="C153" s="11" t="s">
        <v>1238</v>
      </c>
      <c r="D153" s="17">
        <v>5623327.0800000001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49">
        <v>0</v>
      </c>
      <c r="L153" s="17">
        <v>0</v>
      </c>
      <c r="M153" s="17">
        <v>1496.78</v>
      </c>
      <c r="N153" s="17">
        <v>5587289.0700000003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25">
        <v>36038.01</v>
      </c>
      <c r="AD153" s="17">
        <v>0</v>
      </c>
      <c r="AE153" s="17">
        <v>0</v>
      </c>
      <c r="AF153" s="20" t="s">
        <v>262</v>
      </c>
      <c r="AG153" s="20">
        <v>2020</v>
      </c>
      <c r="AH153" s="21">
        <v>2020</v>
      </c>
    </row>
    <row r="154" spans="1:34" ht="61.5" x14ac:dyDescent="0.85">
      <c r="A154" s="8">
        <v>1</v>
      </c>
      <c r="B154" s="43">
        <f>SUBTOTAL(103,$A$21:A154)</f>
        <v>132</v>
      </c>
      <c r="C154" s="11" t="s">
        <v>448</v>
      </c>
      <c r="D154" s="17">
        <v>52567.68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49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52567.68</v>
      </c>
      <c r="AE154" s="17">
        <v>0</v>
      </c>
      <c r="AF154" s="20">
        <v>2020</v>
      </c>
      <c r="AG154" s="20" t="s">
        <v>262</v>
      </c>
      <c r="AH154" s="20" t="s">
        <v>262</v>
      </c>
    </row>
    <row r="155" spans="1:34" ht="61.5" x14ac:dyDescent="0.85">
      <c r="A155" s="8">
        <v>1</v>
      </c>
      <c r="B155" s="43">
        <f>SUBTOTAL(103,$A$21:A155)</f>
        <v>133</v>
      </c>
      <c r="C155" s="11" t="s">
        <v>1239</v>
      </c>
      <c r="D155" s="17">
        <v>61131.360000000001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49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61131.360000000001</v>
      </c>
      <c r="AE155" s="17">
        <v>0</v>
      </c>
      <c r="AF155" s="20">
        <v>2020</v>
      </c>
      <c r="AG155" s="20" t="s">
        <v>262</v>
      </c>
      <c r="AH155" s="20" t="s">
        <v>262</v>
      </c>
    </row>
    <row r="156" spans="1:34" ht="61.5" x14ac:dyDescent="0.85">
      <c r="B156" s="11" t="s">
        <v>724</v>
      </c>
      <c r="C156" s="128"/>
      <c r="D156" s="129">
        <v>112751259.44999994</v>
      </c>
      <c r="E156" s="17">
        <v>358075</v>
      </c>
      <c r="F156" s="17">
        <v>609470</v>
      </c>
      <c r="G156" s="17">
        <v>10937113.330000002</v>
      </c>
      <c r="H156" s="17">
        <v>118902</v>
      </c>
      <c r="I156" s="17">
        <v>228228</v>
      </c>
      <c r="J156" s="17">
        <v>0</v>
      </c>
      <c r="K156" s="49">
        <v>17</v>
      </c>
      <c r="L156" s="17">
        <v>26506080.609999996</v>
      </c>
      <c r="M156" s="17">
        <v>16535.420000000002</v>
      </c>
      <c r="N156" s="17">
        <v>68407583.209999993</v>
      </c>
      <c r="O156" s="17">
        <v>725.5</v>
      </c>
      <c r="P156" s="17">
        <v>2136439.1800000002</v>
      </c>
      <c r="Q156" s="17">
        <v>0</v>
      </c>
      <c r="R156" s="17">
        <v>0</v>
      </c>
      <c r="S156" s="17">
        <v>19.07</v>
      </c>
      <c r="T156" s="17">
        <v>210458.31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348764.68999999989</v>
      </c>
      <c r="AD156" s="17">
        <v>2890145.1199999996</v>
      </c>
      <c r="AE156" s="17">
        <v>0</v>
      </c>
      <c r="AF156" s="47" t="s">
        <v>718</v>
      </c>
      <c r="AG156" s="47" t="s">
        <v>718</v>
      </c>
      <c r="AH156" s="57" t="s">
        <v>718</v>
      </c>
    </row>
    <row r="157" spans="1:34" ht="61.5" x14ac:dyDescent="0.85">
      <c r="A157" s="8">
        <v>1</v>
      </c>
      <c r="B157" s="43">
        <f>SUBTOTAL(103,$A$21:A157)</f>
        <v>134</v>
      </c>
      <c r="C157" s="11" t="s">
        <v>376</v>
      </c>
      <c r="D157" s="17">
        <v>2649277.08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49">
        <v>0</v>
      </c>
      <c r="L157" s="17">
        <v>0</v>
      </c>
      <c r="M157" s="17">
        <v>1108.98</v>
      </c>
      <c r="N157" s="17">
        <v>2492694.84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25">
        <v>156582.24</v>
      </c>
      <c r="AE157" s="17">
        <v>0</v>
      </c>
      <c r="AF157" s="20">
        <v>2020</v>
      </c>
      <c r="AG157" s="20">
        <v>2020</v>
      </c>
      <c r="AH157" s="21" t="s">
        <v>262</v>
      </c>
    </row>
    <row r="158" spans="1:34" ht="61.5" x14ac:dyDescent="0.85">
      <c r="A158" s="8">
        <v>1</v>
      </c>
      <c r="B158" s="43">
        <f>SUBTOTAL(103,$A$21:A158)</f>
        <v>135</v>
      </c>
      <c r="C158" s="11" t="s">
        <v>377</v>
      </c>
      <c r="D158" s="17">
        <v>2599693.37</v>
      </c>
      <c r="E158" s="17">
        <v>358075</v>
      </c>
      <c r="F158" s="17">
        <v>609470</v>
      </c>
      <c r="G158" s="17">
        <v>1447301</v>
      </c>
      <c r="H158" s="17">
        <v>0</v>
      </c>
      <c r="I158" s="17">
        <v>0</v>
      </c>
      <c r="J158" s="17">
        <v>0</v>
      </c>
      <c r="K158" s="49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25">
        <v>11410.15</v>
      </c>
      <c r="AD158" s="25">
        <v>173437.22</v>
      </c>
      <c r="AE158" s="17">
        <v>0</v>
      </c>
      <c r="AF158" s="20">
        <v>2020</v>
      </c>
      <c r="AG158" s="20">
        <v>2020</v>
      </c>
      <c r="AH158" s="21">
        <v>2020</v>
      </c>
    </row>
    <row r="159" spans="1:34" ht="61.5" x14ac:dyDescent="0.85">
      <c r="A159" s="8">
        <v>1</v>
      </c>
      <c r="B159" s="43">
        <f>SUBTOTAL(103,$A$21:A159)</f>
        <v>136</v>
      </c>
      <c r="C159" s="11" t="s">
        <v>378</v>
      </c>
      <c r="D159" s="17">
        <v>3188621.1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49">
        <v>0</v>
      </c>
      <c r="L159" s="17">
        <v>0</v>
      </c>
      <c r="M159" s="25">
        <v>600</v>
      </c>
      <c r="N159" s="25">
        <v>3110660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25">
        <v>77961.100000000006</v>
      </c>
      <c r="AE159" s="17">
        <v>0</v>
      </c>
      <c r="AF159" s="20">
        <v>2020</v>
      </c>
      <c r="AG159" s="20">
        <v>2020</v>
      </c>
      <c r="AH159" s="21" t="s">
        <v>262</v>
      </c>
    </row>
    <row r="160" spans="1:34" ht="61.5" x14ac:dyDescent="0.85">
      <c r="A160" s="8">
        <v>1</v>
      </c>
      <c r="B160" s="43">
        <f>SUBTOTAL(103,$A$21:A160)</f>
        <v>137</v>
      </c>
      <c r="C160" s="11" t="s">
        <v>379</v>
      </c>
      <c r="D160" s="17">
        <v>5265781.6800000006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49">
        <v>0</v>
      </c>
      <c r="L160" s="17">
        <v>0</v>
      </c>
      <c r="M160" s="25">
        <v>1093</v>
      </c>
      <c r="N160" s="94">
        <v>5109413.2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94">
        <v>24141.98</v>
      </c>
      <c r="AD160" s="25">
        <v>132226.5</v>
      </c>
      <c r="AE160" s="17">
        <v>0</v>
      </c>
      <c r="AF160" s="20">
        <v>2020</v>
      </c>
      <c r="AG160" s="20">
        <v>2020</v>
      </c>
      <c r="AH160" s="21">
        <v>2020</v>
      </c>
    </row>
    <row r="161" spans="1:34" ht="61.5" x14ac:dyDescent="0.85">
      <c r="A161" s="8">
        <v>1</v>
      </c>
      <c r="B161" s="43">
        <f>SUBTOTAL(103,$A$21:A161)</f>
        <v>138</v>
      </c>
      <c r="C161" s="11" t="s">
        <v>380</v>
      </c>
      <c r="D161" s="17">
        <v>5393074.9299999997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49">
        <v>0</v>
      </c>
      <c r="L161" s="17">
        <v>0</v>
      </c>
      <c r="M161" s="25">
        <v>1092.54</v>
      </c>
      <c r="N161" s="94">
        <v>5234761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94">
        <v>24734.25</v>
      </c>
      <c r="AD161" s="25">
        <v>133579.68</v>
      </c>
      <c r="AE161" s="17">
        <v>0</v>
      </c>
      <c r="AF161" s="20">
        <v>2020</v>
      </c>
      <c r="AG161" s="20">
        <v>2020</v>
      </c>
      <c r="AH161" s="21">
        <v>2020</v>
      </c>
    </row>
    <row r="162" spans="1:34" ht="61.5" x14ac:dyDescent="0.85">
      <c r="A162" s="8">
        <v>1</v>
      </c>
      <c r="B162" s="43">
        <f>SUBTOTAL(103,$A$21:A162)</f>
        <v>139</v>
      </c>
      <c r="C162" s="11" t="s">
        <v>381</v>
      </c>
      <c r="D162" s="17">
        <v>4873547.67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49">
        <v>3</v>
      </c>
      <c r="L162" s="17">
        <v>4873547.67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20" t="s">
        <v>262</v>
      </c>
      <c r="AG162" s="20">
        <v>2020</v>
      </c>
      <c r="AH162" s="21" t="s">
        <v>262</v>
      </c>
    </row>
    <row r="163" spans="1:34" ht="61.5" x14ac:dyDescent="0.85">
      <c r="A163" s="8">
        <v>1</v>
      </c>
      <c r="B163" s="43">
        <f>SUBTOTAL(103,$A$21:A163)</f>
        <v>140</v>
      </c>
      <c r="C163" s="11" t="s">
        <v>382</v>
      </c>
      <c r="D163" s="17">
        <v>2215482.85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49">
        <v>0</v>
      </c>
      <c r="L163" s="17">
        <v>0</v>
      </c>
      <c r="M163" s="17">
        <v>443.8</v>
      </c>
      <c r="N163" s="17">
        <v>2215482.85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20" t="s">
        <v>262</v>
      </c>
      <c r="AG163" s="20">
        <v>2020</v>
      </c>
      <c r="AH163" s="21" t="s">
        <v>262</v>
      </c>
    </row>
    <row r="164" spans="1:34" ht="61.5" x14ac:dyDescent="0.85">
      <c r="A164" s="8">
        <v>1</v>
      </c>
      <c r="B164" s="43">
        <f>SUBTOTAL(103,$A$21:A164)</f>
        <v>141</v>
      </c>
      <c r="C164" s="11" t="s">
        <v>383</v>
      </c>
      <c r="D164" s="17">
        <v>4885396.4400000004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49">
        <v>3</v>
      </c>
      <c r="L164" s="17">
        <v>4885396.4400000004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20" t="s">
        <v>262</v>
      </c>
      <c r="AG164" s="20">
        <v>2020</v>
      </c>
      <c r="AH164" s="21" t="s">
        <v>262</v>
      </c>
    </row>
    <row r="165" spans="1:34" ht="61.5" x14ac:dyDescent="0.85">
      <c r="A165" s="8">
        <v>1</v>
      </c>
      <c r="B165" s="43">
        <f>SUBTOTAL(103,$A$21:A165)</f>
        <v>142</v>
      </c>
      <c r="C165" s="11" t="s">
        <v>384</v>
      </c>
      <c r="D165" s="17">
        <v>7884254.25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49">
        <v>0</v>
      </c>
      <c r="L165" s="17">
        <v>0</v>
      </c>
      <c r="M165" s="65">
        <v>1503.05</v>
      </c>
      <c r="N165" s="65">
        <v>7687845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25">
        <v>36325.07</v>
      </c>
      <c r="AD165" s="25">
        <v>160084.18</v>
      </c>
      <c r="AE165" s="17">
        <v>0</v>
      </c>
      <c r="AF165" s="20">
        <v>2020</v>
      </c>
      <c r="AG165" s="20">
        <v>2020</v>
      </c>
      <c r="AH165" s="21">
        <v>2020</v>
      </c>
    </row>
    <row r="166" spans="1:34" ht="61.5" x14ac:dyDescent="0.85">
      <c r="A166" s="8">
        <v>1</v>
      </c>
      <c r="B166" s="43">
        <f>SUBTOTAL(103,$A$21:A166)</f>
        <v>143</v>
      </c>
      <c r="C166" s="11" t="s">
        <v>385</v>
      </c>
      <c r="D166" s="17">
        <v>2908813.4299999997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49">
        <v>0</v>
      </c>
      <c r="L166" s="17">
        <v>0</v>
      </c>
      <c r="M166" s="65">
        <v>935.22</v>
      </c>
      <c r="N166" s="130">
        <v>2738778.69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25">
        <v>12940.73</v>
      </c>
      <c r="AD166" s="25">
        <v>157094.01</v>
      </c>
      <c r="AE166" s="17">
        <v>0</v>
      </c>
      <c r="AF166" s="20">
        <v>2020</v>
      </c>
      <c r="AG166" s="20">
        <v>2020</v>
      </c>
      <c r="AH166" s="21">
        <v>2020</v>
      </c>
    </row>
    <row r="167" spans="1:34" ht="61.5" x14ac:dyDescent="0.85">
      <c r="A167" s="8">
        <v>1</v>
      </c>
      <c r="B167" s="43">
        <f>SUBTOTAL(103,$A$21:A167)</f>
        <v>144</v>
      </c>
      <c r="C167" s="11" t="s">
        <v>386</v>
      </c>
      <c r="D167" s="17">
        <v>2189551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49">
        <v>0</v>
      </c>
      <c r="L167" s="17">
        <v>0</v>
      </c>
      <c r="M167" s="65">
        <v>473</v>
      </c>
      <c r="N167" s="65">
        <v>2189551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20" t="s">
        <v>262</v>
      </c>
      <c r="AG167" s="20">
        <v>2020</v>
      </c>
      <c r="AH167" s="21" t="s">
        <v>262</v>
      </c>
    </row>
    <row r="168" spans="1:34" ht="61.5" x14ac:dyDescent="0.85">
      <c r="A168" s="8">
        <v>1</v>
      </c>
      <c r="B168" s="43">
        <f>SUBTOTAL(103,$A$21:A168)</f>
        <v>145</v>
      </c>
      <c r="C168" s="11" t="s">
        <v>387</v>
      </c>
      <c r="D168" s="17">
        <v>2855710.47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49">
        <v>0</v>
      </c>
      <c r="L168" s="17">
        <v>0</v>
      </c>
      <c r="M168" s="65">
        <v>550</v>
      </c>
      <c r="N168" s="65">
        <v>2777462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25">
        <v>78248.47</v>
      </c>
      <c r="AE168" s="17">
        <v>0</v>
      </c>
      <c r="AF168" s="20">
        <v>2020</v>
      </c>
      <c r="AG168" s="20">
        <v>2020</v>
      </c>
      <c r="AH168" s="21" t="s">
        <v>262</v>
      </c>
    </row>
    <row r="169" spans="1:34" ht="61.5" x14ac:dyDescent="0.85">
      <c r="A169" s="8">
        <v>1</v>
      </c>
      <c r="B169" s="43">
        <f>SUBTOTAL(103,$A$21:A169)</f>
        <v>146</v>
      </c>
      <c r="C169" s="11" t="s">
        <v>388</v>
      </c>
      <c r="D169" s="17">
        <v>3945816.73</v>
      </c>
      <c r="E169" s="17">
        <v>0</v>
      </c>
      <c r="F169" s="17">
        <v>0</v>
      </c>
      <c r="G169" s="25">
        <v>3842425</v>
      </c>
      <c r="H169" s="17">
        <v>0</v>
      </c>
      <c r="I169" s="17">
        <v>0</v>
      </c>
      <c r="J169" s="17">
        <v>0</v>
      </c>
      <c r="K169" s="49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25">
        <v>18155.46</v>
      </c>
      <c r="AD169" s="25">
        <v>85236.27</v>
      </c>
      <c r="AE169" s="17">
        <v>0</v>
      </c>
      <c r="AF169" s="20">
        <v>2020</v>
      </c>
      <c r="AG169" s="20">
        <v>2020</v>
      </c>
      <c r="AH169" s="21">
        <v>2020</v>
      </c>
    </row>
    <row r="170" spans="1:34" ht="61.5" x14ac:dyDescent="0.85">
      <c r="A170" s="8">
        <v>1</v>
      </c>
      <c r="B170" s="43">
        <f>SUBTOTAL(103,$A$21:A170)</f>
        <v>147</v>
      </c>
      <c r="C170" s="11" t="s">
        <v>194</v>
      </c>
      <c r="D170" s="17">
        <v>2766905.7600000002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49">
        <v>0</v>
      </c>
      <c r="L170" s="17">
        <v>0</v>
      </c>
      <c r="M170" s="25">
        <v>1190.4000000000001</v>
      </c>
      <c r="N170" s="25">
        <v>2598303.89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25">
        <v>12276.99</v>
      </c>
      <c r="AD170" s="25">
        <v>156324.88</v>
      </c>
      <c r="AE170" s="17">
        <v>0</v>
      </c>
      <c r="AF170" s="20">
        <v>2020</v>
      </c>
      <c r="AG170" s="20">
        <v>2020</v>
      </c>
      <c r="AH170" s="21">
        <v>2020</v>
      </c>
    </row>
    <row r="171" spans="1:34" ht="61.5" x14ac:dyDescent="0.85">
      <c r="A171" s="8">
        <v>1</v>
      </c>
      <c r="B171" s="43">
        <f>SUBTOTAL(103,$A$21:A171)</f>
        <v>148</v>
      </c>
      <c r="C171" s="11" t="s">
        <v>389</v>
      </c>
      <c r="D171" s="17">
        <v>1828369.47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49">
        <v>0</v>
      </c>
      <c r="L171" s="17">
        <v>0</v>
      </c>
      <c r="M171" s="25">
        <v>342</v>
      </c>
      <c r="N171" s="25">
        <v>1828369.47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20" t="s">
        <v>262</v>
      </c>
      <c r="AG171" s="20">
        <v>2020</v>
      </c>
      <c r="AH171" s="21" t="s">
        <v>262</v>
      </c>
    </row>
    <row r="172" spans="1:34" ht="61.5" x14ac:dyDescent="0.85">
      <c r="A172" s="8">
        <v>1</v>
      </c>
      <c r="B172" s="43">
        <f>SUBTOTAL(103,$A$21:A172)</f>
        <v>149</v>
      </c>
      <c r="C172" s="11" t="s">
        <v>390</v>
      </c>
      <c r="D172" s="17">
        <v>9316893.9800000004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49">
        <v>0</v>
      </c>
      <c r="L172" s="17">
        <v>0</v>
      </c>
      <c r="M172" s="25">
        <v>2014</v>
      </c>
      <c r="N172" s="25">
        <v>9115520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25">
        <v>43070.83</v>
      </c>
      <c r="AD172" s="25">
        <v>158303.15</v>
      </c>
      <c r="AE172" s="17">
        <v>0</v>
      </c>
      <c r="AF172" s="20">
        <v>2020</v>
      </c>
      <c r="AG172" s="20">
        <v>2020</v>
      </c>
      <c r="AH172" s="21">
        <v>2020</v>
      </c>
    </row>
    <row r="173" spans="1:34" ht="61.5" x14ac:dyDescent="0.85">
      <c r="A173" s="8">
        <v>1</v>
      </c>
      <c r="B173" s="43">
        <f>SUBTOTAL(103,$A$21:A173)</f>
        <v>150</v>
      </c>
      <c r="C173" s="11" t="s">
        <v>1109</v>
      </c>
      <c r="D173" s="17">
        <v>1472380.11</v>
      </c>
      <c r="E173" s="17">
        <v>0</v>
      </c>
      <c r="F173" s="17">
        <v>0</v>
      </c>
      <c r="G173" s="25">
        <v>1103598</v>
      </c>
      <c r="H173" s="25">
        <v>118902</v>
      </c>
      <c r="I173" s="25">
        <v>228228</v>
      </c>
      <c r="J173" s="17">
        <v>0</v>
      </c>
      <c r="K173" s="49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21652.11</v>
      </c>
      <c r="AD173" s="17">
        <v>0</v>
      </c>
      <c r="AE173" s="17">
        <v>0</v>
      </c>
      <c r="AF173" s="20" t="s">
        <v>262</v>
      </c>
      <c r="AG173" s="20">
        <v>2020</v>
      </c>
      <c r="AH173" s="21">
        <v>2020</v>
      </c>
    </row>
    <row r="174" spans="1:34" ht="61.5" x14ac:dyDescent="0.85">
      <c r="A174" s="8">
        <v>1</v>
      </c>
      <c r="B174" s="43">
        <f>SUBTOTAL(103,$A$21:A174)</f>
        <v>151</v>
      </c>
      <c r="C174" s="11" t="s">
        <v>1110</v>
      </c>
      <c r="D174" s="17">
        <v>1557950.91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49">
        <v>0</v>
      </c>
      <c r="L174" s="17">
        <v>0</v>
      </c>
      <c r="M174" s="17">
        <v>331</v>
      </c>
      <c r="N174" s="66">
        <v>1549352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25">
        <v>8598.91</v>
      </c>
      <c r="AD174" s="17">
        <v>0</v>
      </c>
      <c r="AE174" s="17">
        <v>0</v>
      </c>
      <c r="AF174" s="20" t="s">
        <v>262</v>
      </c>
      <c r="AG174" s="20">
        <v>2020</v>
      </c>
      <c r="AH174" s="21">
        <v>2020</v>
      </c>
    </row>
    <row r="175" spans="1:34" ht="61.5" x14ac:dyDescent="0.85">
      <c r="A175" s="8">
        <v>1</v>
      </c>
      <c r="B175" s="43">
        <f>SUBTOTAL(103,$A$21:A175)</f>
        <v>152</v>
      </c>
      <c r="C175" s="11" t="s">
        <v>1111</v>
      </c>
      <c r="D175" s="17">
        <v>2712861.94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49">
        <v>2</v>
      </c>
      <c r="L175" s="17">
        <v>2712861.94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20" t="s">
        <v>262</v>
      </c>
      <c r="AG175" s="20">
        <v>2020</v>
      </c>
      <c r="AH175" s="21" t="s">
        <v>262</v>
      </c>
    </row>
    <row r="176" spans="1:34" ht="61.5" x14ac:dyDescent="0.85">
      <c r="A176" s="8">
        <v>1</v>
      </c>
      <c r="B176" s="43">
        <f>SUBTOTAL(103,$A$21:A176)</f>
        <v>153</v>
      </c>
      <c r="C176" s="11" t="s">
        <v>1112</v>
      </c>
      <c r="D176" s="17">
        <v>211626.35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49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19.07</v>
      </c>
      <c r="T176" s="16">
        <v>210458.31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94">
        <v>1168.04</v>
      </c>
      <c r="AD176" s="17">
        <v>0</v>
      </c>
      <c r="AE176" s="17">
        <v>0</v>
      </c>
      <c r="AF176" s="20" t="s">
        <v>262</v>
      </c>
      <c r="AG176" s="20">
        <v>2020</v>
      </c>
      <c r="AH176" s="21">
        <v>2020</v>
      </c>
    </row>
    <row r="177" spans="1:34" ht="61.5" x14ac:dyDescent="0.85">
      <c r="A177" s="8">
        <v>1</v>
      </c>
      <c r="B177" s="43">
        <f>SUBTOTAL(103,$A$21:A177)</f>
        <v>154</v>
      </c>
      <c r="C177" s="11" t="s">
        <v>1113</v>
      </c>
      <c r="D177" s="17">
        <v>2148296.4200000004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49">
        <v>0</v>
      </c>
      <c r="L177" s="17">
        <v>0</v>
      </c>
      <c r="M177" s="17">
        <v>0</v>
      </c>
      <c r="N177" s="17">
        <v>0</v>
      </c>
      <c r="O177" s="25">
        <v>725.5</v>
      </c>
      <c r="P177" s="25">
        <v>2136439.1800000002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25">
        <v>11857.24</v>
      </c>
      <c r="AD177" s="17">
        <v>0</v>
      </c>
      <c r="AE177" s="17">
        <v>0</v>
      </c>
      <c r="AF177" s="20" t="s">
        <v>262</v>
      </c>
      <c r="AG177" s="20">
        <v>2020</v>
      </c>
      <c r="AH177" s="21">
        <v>2020</v>
      </c>
    </row>
    <row r="178" spans="1:34" ht="61.5" x14ac:dyDescent="0.85">
      <c r="A178" s="8">
        <v>1</v>
      </c>
      <c r="B178" s="43">
        <f>SUBTOTAL(103,$A$21:A178)</f>
        <v>155</v>
      </c>
      <c r="C178" s="11" t="s">
        <v>1114</v>
      </c>
      <c r="D178" s="17">
        <v>2712861.94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49">
        <v>2</v>
      </c>
      <c r="L178" s="17">
        <v>2712861.94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20" t="s">
        <v>262</v>
      </c>
      <c r="AG178" s="20">
        <v>2020</v>
      </c>
      <c r="AH178" s="21" t="s">
        <v>262</v>
      </c>
    </row>
    <row r="179" spans="1:34" ht="61.5" x14ac:dyDescent="0.85">
      <c r="A179" s="8">
        <v>1</v>
      </c>
      <c r="B179" s="43">
        <f>SUBTOTAL(103,$A$21:A179)</f>
        <v>156</v>
      </c>
      <c r="C179" s="11" t="s">
        <v>1115</v>
      </c>
      <c r="D179" s="17">
        <v>2237682.5499999998</v>
      </c>
      <c r="E179" s="17">
        <v>0</v>
      </c>
      <c r="F179" s="17">
        <v>0</v>
      </c>
      <c r="G179" s="25">
        <v>2225331.96</v>
      </c>
      <c r="H179" s="17">
        <v>0</v>
      </c>
      <c r="I179" s="17">
        <v>0</v>
      </c>
      <c r="J179" s="17">
        <v>0</v>
      </c>
      <c r="K179" s="49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25">
        <v>12350.59</v>
      </c>
      <c r="AD179" s="17">
        <v>0</v>
      </c>
      <c r="AE179" s="17">
        <v>0</v>
      </c>
      <c r="AF179" s="20" t="s">
        <v>262</v>
      </c>
      <c r="AG179" s="20">
        <v>2020</v>
      </c>
      <c r="AH179" s="21">
        <v>2020</v>
      </c>
    </row>
    <row r="180" spans="1:34" ht="61.5" x14ac:dyDescent="0.85">
      <c r="A180" s="8">
        <v>1</v>
      </c>
      <c r="B180" s="43">
        <f>SUBTOTAL(103,$A$21:A180)</f>
        <v>157</v>
      </c>
      <c r="C180" s="11" t="s">
        <v>1116</v>
      </c>
      <c r="D180" s="17">
        <v>2418873.6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49">
        <v>0</v>
      </c>
      <c r="L180" s="17">
        <v>0</v>
      </c>
      <c r="M180" s="25">
        <v>494.53</v>
      </c>
      <c r="N180" s="94">
        <v>2337937.12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94">
        <v>12975.55</v>
      </c>
      <c r="AD180" s="25">
        <v>67960.929999999993</v>
      </c>
      <c r="AE180" s="17">
        <v>0</v>
      </c>
      <c r="AF180" s="20">
        <v>2020</v>
      </c>
      <c r="AG180" s="20">
        <v>2020</v>
      </c>
      <c r="AH180" s="21">
        <v>2020</v>
      </c>
    </row>
    <row r="181" spans="1:34" ht="61.5" x14ac:dyDescent="0.85">
      <c r="A181" s="8">
        <v>1</v>
      </c>
      <c r="B181" s="43">
        <f>SUBTOTAL(103,$A$21:A181)</f>
        <v>158</v>
      </c>
      <c r="C181" s="11" t="s">
        <v>1119</v>
      </c>
      <c r="D181" s="17">
        <v>1640571.49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31">
        <v>1</v>
      </c>
      <c r="L181" s="66">
        <v>1640571.49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20" t="s">
        <v>262</v>
      </c>
      <c r="AG181" s="20">
        <v>2020</v>
      </c>
      <c r="AH181" s="21" t="s">
        <v>262</v>
      </c>
    </row>
    <row r="182" spans="1:34" ht="61.5" x14ac:dyDescent="0.85">
      <c r="A182" s="8">
        <v>1</v>
      </c>
      <c r="B182" s="43">
        <f>SUBTOTAL(103,$A$21:A182)</f>
        <v>159</v>
      </c>
      <c r="C182" s="11" t="s">
        <v>1120</v>
      </c>
      <c r="D182" s="17">
        <v>1784450.96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31">
        <v>1</v>
      </c>
      <c r="L182" s="66">
        <v>1784450.96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20" t="s">
        <v>262</v>
      </c>
      <c r="AG182" s="20">
        <v>2020</v>
      </c>
      <c r="AH182" s="21" t="s">
        <v>262</v>
      </c>
    </row>
    <row r="183" spans="1:34" ht="61.5" x14ac:dyDescent="0.85">
      <c r="A183" s="8">
        <v>1</v>
      </c>
      <c r="B183" s="43">
        <f>SUBTOTAL(103,$A$21:A183)</f>
        <v>160</v>
      </c>
      <c r="C183" s="11" t="s">
        <v>1121</v>
      </c>
      <c r="D183" s="17">
        <v>6364982.3099999996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49">
        <v>4</v>
      </c>
      <c r="L183" s="17">
        <v>6364982.3099999996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20" t="s">
        <v>262</v>
      </c>
      <c r="AG183" s="20">
        <v>2020</v>
      </c>
      <c r="AH183" s="21" t="s">
        <v>262</v>
      </c>
    </row>
    <row r="184" spans="1:34" ht="61.5" x14ac:dyDescent="0.85">
      <c r="A184" s="8">
        <v>1</v>
      </c>
      <c r="B184" s="43">
        <f>SUBTOTAL(103,$A$21:A184)</f>
        <v>161</v>
      </c>
      <c r="C184" s="11" t="s">
        <v>1232</v>
      </c>
      <c r="D184" s="17">
        <v>2331324.81</v>
      </c>
      <c r="E184" s="17">
        <v>0</v>
      </c>
      <c r="F184" s="17">
        <v>0</v>
      </c>
      <c r="G184" s="25">
        <v>2318457.37</v>
      </c>
      <c r="H184" s="17">
        <v>0</v>
      </c>
      <c r="I184" s="17">
        <v>0</v>
      </c>
      <c r="J184" s="17">
        <v>0</v>
      </c>
      <c r="K184" s="49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25">
        <v>12867.44</v>
      </c>
      <c r="AD184" s="17">
        <v>0</v>
      </c>
      <c r="AE184" s="17">
        <v>0</v>
      </c>
      <c r="AF184" s="20" t="s">
        <v>262</v>
      </c>
      <c r="AG184" s="20">
        <v>2020</v>
      </c>
      <c r="AH184" s="21">
        <v>2020</v>
      </c>
    </row>
    <row r="185" spans="1:34" ht="61.5" x14ac:dyDescent="0.85">
      <c r="A185" s="8">
        <v>1</v>
      </c>
      <c r="B185" s="43">
        <f>SUBTOTAL(103,$A$21:A185)</f>
        <v>162</v>
      </c>
      <c r="C185" s="11" t="s">
        <v>1245</v>
      </c>
      <c r="D185" s="17">
        <v>131828.92000000001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49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25">
        <v>131828.92000000001</v>
      </c>
      <c r="AE185" s="17">
        <v>0</v>
      </c>
      <c r="AF185" s="20">
        <v>2020</v>
      </c>
      <c r="AG185" s="20" t="s">
        <v>262</v>
      </c>
      <c r="AH185" s="21" t="s">
        <v>262</v>
      </c>
    </row>
    <row r="186" spans="1:34" ht="61.5" x14ac:dyDescent="0.85">
      <c r="A186" s="8">
        <v>1</v>
      </c>
      <c r="B186" s="43">
        <f>SUBTOTAL(103,$A$21:A186)</f>
        <v>163</v>
      </c>
      <c r="C186" s="11" t="s">
        <v>1246</v>
      </c>
      <c r="D186" s="17">
        <v>2376594.88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49">
        <v>0</v>
      </c>
      <c r="L186" s="17">
        <v>0</v>
      </c>
      <c r="M186" s="25">
        <v>479</v>
      </c>
      <c r="N186" s="25">
        <v>2305669.96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25">
        <v>10894.29</v>
      </c>
      <c r="AD186" s="25">
        <v>60030.63</v>
      </c>
      <c r="AE186" s="17">
        <v>0</v>
      </c>
      <c r="AF186" s="20">
        <v>2020</v>
      </c>
      <c r="AG186" s="20">
        <v>2020</v>
      </c>
      <c r="AH186" s="21">
        <v>2020</v>
      </c>
    </row>
    <row r="187" spans="1:34" ht="61.5" x14ac:dyDescent="0.85">
      <c r="A187" s="8">
        <v>1</v>
      </c>
      <c r="B187" s="43">
        <f>SUBTOTAL(103,$A$21:A187)</f>
        <v>164</v>
      </c>
      <c r="C187" s="11" t="s">
        <v>1247</v>
      </c>
      <c r="D187" s="17">
        <v>3042838.07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49">
        <v>0</v>
      </c>
      <c r="L187" s="17">
        <v>0</v>
      </c>
      <c r="M187" s="25">
        <v>654.20000000000005</v>
      </c>
      <c r="N187" s="25">
        <v>2946964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6">
        <v>13924.4</v>
      </c>
      <c r="AD187" s="25">
        <v>81949.67</v>
      </c>
      <c r="AE187" s="17">
        <v>0</v>
      </c>
      <c r="AF187" s="20">
        <v>2020</v>
      </c>
      <c r="AG187" s="20">
        <v>2020</v>
      </c>
      <c r="AH187" s="21">
        <v>2020</v>
      </c>
    </row>
    <row r="188" spans="1:34" ht="61.5" x14ac:dyDescent="0.85">
      <c r="A188" s="8">
        <v>1</v>
      </c>
      <c r="B188" s="43">
        <f>SUBTOTAL(103,$A$21:A188)</f>
        <v>165</v>
      </c>
      <c r="C188" s="11" t="s">
        <v>1248</v>
      </c>
      <c r="D188" s="17">
        <v>1139819.0599999998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49">
        <v>0</v>
      </c>
      <c r="L188" s="17">
        <v>0</v>
      </c>
      <c r="M188" s="25">
        <v>259.76</v>
      </c>
      <c r="N188" s="94">
        <v>1089346.73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94">
        <v>5147.16</v>
      </c>
      <c r="AD188" s="25">
        <v>45325.17</v>
      </c>
      <c r="AE188" s="17">
        <v>0</v>
      </c>
      <c r="AF188" s="20">
        <v>2020</v>
      </c>
      <c r="AG188" s="20">
        <v>2020</v>
      </c>
      <c r="AH188" s="21">
        <v>2020</v>
      </c>
    </row>
    <row r="189" spans="1:34" ht="61.5" x14ac:dyDescent="0.85">
      <c r="A189" s="8">
        <v>1</v>
      </c>
      <c r="B189" s="43">
        <f>SUBTOTAL(103,$A$21:A189)</f>
        <v>166</v>
      </c>
      <c r="C189" s="11" t="s">
        <v>1249</v>
      </c>
      <c r="D189" s="17">
        <v>1396947.25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49">
        <v>0</v>
      </c>
      <c r="L189" s="17">
        <v>0</v>
      </c>
      <c r="M189" s="25">
        <v>255.1</v>
      </c>
      <c r="N189" s="25">
        <v>1343152.62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6">
        <v>6346.4</v>
      </c>
      <c r="AD189" s="25">
        <v>47448.23</v>
      </c>
      <c r="AE189" s="17">
        <v>0</v>
      </c>
      <c r="AF189" s="20">
        <v>2020</v>
      </c>
      <c r="AG189" s="20">
        <v>2020</v>
      </c>
      <c r="AH189" s="21">
        <v>2020</v>
      </c>
    </row>
    <row r="190" spans="1:34" ht="61.5" x14ac:dyDescent="0.85">
      <c r="A190" s="8">
        <v>1</v>
      </c>
      <c r="B190" s="43">
        <f>SUBTOTAL(103,$A$21:A190)</f>
        <v>167</v>
      </c>
      <c r="C190" s="11" t="s">
        <v>1499</v>
      </c>
      <c r="D190" s="17">
        <v>2343822.52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49">
        <v>0</v>
      </c>
      <c r="L190" s="17">
        <v>0</v>
      </c>
      <c r="M190" s="17">
        <v>792</v>
      </c>
      <c r="N190" s="17">
        <v>2330886.1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25">
        <v>12936.42</v>
      </c>
      <c r="AD190" s="17">
        <v>0</v>
      </c>
      <c r="AE190" s="17">
        <v>0</v>
      </c>
      <c r="AF190" s="20" t="s">
        <v>262</v>
      </c>
      <c r="AG190" s="20">
        <v>2020</v>
      </c>
      <c r="AH190" s="21">
        <v>2020</v>
      </c>
    </row>
    <row r="191" spans="1:34" ht="61.5" x14ac:dyDescent="0.85">
      <c r="A191" s="8">
        <v>1</v>
      </c>
      <c r="B191" s="43">
        <f>SUBTOTAL(103,$A$21:A191)</f>
        <v>168</v>
      </c>
      <c r="C191" s="11" t="s">
        <v>1511</v>
      </c>
      <c r="D191" s="17">
        <v>2905261.2600000002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49">
        <v>0</v>
      </c>
      <c r="L191" s="17">
        <v>0</v>
      </c>
      <c r="M191" s="25">
        <v>553</v>
      </c>
      <c r="N191" s="25">
        <v>2821489.33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25">
        <v>13331.54</v>
      </c>
      <c r="AD191" s="25">
        <v>70440.39</v>
      </c>
      <c r="AE191" s="17">
        <v>0</v>
      </c>
      <c r="AF191" s="20">
        <v>2020</v>
      </c>
      <c r="AG191" s="20">
        <v>2020</v>
      </c>
      <c r="AH191" s="21">
        <v>2020</v>
      </c>
    </row>
    <row r="192" spans="1:34" ht="61.5" x14ac:dyDescent="0.85">
      <c r="A192" s="8">
        <v>1</v>
      </c>
      <c r="B192" s="43">
        <f>SUBTOTAL(103,$A$21:A192)</f>
        <v>169</v>
      </c>
      <c r="C192" s="11" t="s">
        <v>1512</v>
      </c>
      <c r="D192" s="17">
        <v>2908972.99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49">
        <v>0</v>
      </c>
      <c r="L192" s="17">
        <v>0</v>
      </c>
      <c r="M192" s="25">
        <v>577.86</v>
      </c>
      <c r="N192" s="25">
        <v>2816936.74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25">
        <v>13310.03</v>
      </c>
      <c r="AD192" s="25">
        <v>78726.22</v>
      </c>
      <c r="AE192" s="17">
        <v>0</v>
      </c>
      <c r="AF192" s="20">
        <v>2020</v>
      </c>
      <c r="AG192" s="20">
        <v>2020</v>
      </c>
      <c r="AH192" s="21">
        <v>2020</v>
      </c>
    </row>
    <row r="193" spans="1:34" ht="61.5" x14ac:dyDescent="0.85">
      <c r="A193" s="8">
        <v>1</v>
      </c>
      <c r="B193" s="43">
        <f>SUBTOTAL(103,$A$21:A193)</f>
        <v>170</v>
      </c>
      <c r="C193" s="11" t="s">
        <v>1540</v>
      </c>
      <c r="D193" s="17">
        <v>2039264.59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49">
        <v>0</v>
      </c>
      <c r="L193" s="17">
        <v>0</v>
      </c>
      <c r="M193" s="17">
        <v>792.98</v>
      </c>
      <c r="N193" s="17">
        <v>1767006.67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25">
        <v>8349.11</v>
      </c>
      <c r="AD193" s="25">
        <v>263908.81</v>
      </c>
      <c r="AE193" s="17">
        <v>0</v>
      </c>
      <c r="AF193" s="20">
        <v>2020</v>
      </c>
      <c r="AG193" s="20">
        <v>2020</v>
      </c>
      <c r="AH193" s="21">
        <v>2020</v>
      </c>
    </row>
    <row r="194" spans="1:34" ht="61.5" x14ac:dyDescent="0.85">
      <c r="A194" s="8">
        <v>1</v>
      </c>
      <c r="B194" s="43">
        <f>SUBTOTAL(103,$A$21:A194)</f>
        <v>171</v>
      </c>
      <c r="C194" s="11" t="s">
        <v>392</v>
      </c>
      <c r="D194" s="17">
        <v>1604039.9000000001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49">
        <v>1</v>
      </c>
      <c r="L194" s="17">
        <v>1531407.86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65">
        <v>72632.039999999994</v>
      </c>
      <c r="AE194" s="17">
        <v>0</v>
      </c>
      <c r="AF194" s="20">
        <v>2020</v>
      </c>
      <c r="AG194" s="20">
        <v>2020</v>
      </c>
      <c r="AH194" s="21" t="s">
        <v>262</v>
      </c>
    </row>
    <row r="195" spans="1:34" ht="61.5" x14ac:dyDescent="0.85">
      <c r="A195" s="8">
        <v>1</v>
      </c>
      <c r="B195" s="43">
        <f>SUBTOTAL(103,$A$21:A195)</f>
        <v>172</v>
      </c>
      <c r="C195" s="11" t="s">
        <v>424</v>
      </c>
      <c r="D195" s="17">
        <v>105635.39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49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105635.39</v>
      </c>
      <c r="AE195" s="17">
        <v>0</v>
      </c>
      <c r="AF195" s="20">
        <v>2020</v>
      </c>
      <c r="AG195" s="21" t="s">
        <v>262</v>
      </c>
      <c r="AH195" s="21" t="s">
        <v>262</v>
      </c>
    </row>
    <row r="196" spans="1:34" ht="61.5" x14ac:dyDescent="0.85">
      <c r="A196" s="8">
        <v>1</v>
      </c>
      <c r="B196" s="43">
        <f>SUBTOTAL(103,$A$21:A196)</f>
        <v>173</v>
      </c>
      <c r="C196" s="11" t="s">
        <v>396</v>
      </c>
      <c r="D196" s="17">
        <v>81776.960000000006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49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81776.960000000006</v>
      </c>
      <c r="AE196" s="17">
        <v>0</v>
      </c>
      <c r="AF196" s="20">
        <v>2020</v>
      </c>
      <c r="AG196" s="21" t="s">
        <v>262</v>
      </c>
      <c r="AH196" s="21" t="s">
        <v>262</v>
      </c>
    </row>
    <row r="197" spans="1:34" ht="61.5" x14ac:dyDescent="0.85">
      <c r="A197" s="8">
        <v>1</v>
      </c>
      <c r="B197" s="43">
        <f>SUBTOTAL(103,$A$21:A197)</f>
        <v>174</v>
      </c>
      <c r="C197" s="11" t="s">
        <v>397</v>
      </c>
      <c r="D197" s="17">
        <v>64771.71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49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64771.71</v>
      </c>
      <c r="AE197" s="17">
        <v>0</v>
      </c>
      <c r="AF197" s="20">
        <v>2020</v>
      </c>
      <c r="AG197" s="21" t="s">
        <v>262</v>
      </c>
      <c r="AH197" s="21" t="s">
        <v>262</v>
      </c>
    </row>
    <row r="198" spans="1:34" ht="61.5" x14ac:dyDescent="0.85">
      <c r="A198" s="8">
        <v>1</v>
      </c>
      <c r="B198" s="43">
        <f>SUBTOTAL(103,$A$21:A198)</f>
        <v>175</v>
      </c>
      <c r="C198" s="11" t="s">
        <v>398</v>
      </c>
      <c r="D198" s="17">
        <v>64458.1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49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64458.1</v>
      </c>
      <c r="AE198" s="17">
        <v>0</v>
      </c>
      <c r="AF198" s="20">
        <v>2020</v>
      </c>
      <c r="AG198" s="21" t="s">
        <v>262</v>
      </c>
      <c r="AH198" s="21" t="s">
        <v>262</v>
      </c>
    </row>
    <row r="199" spans="1:34" ht="61.5" x14ac:dyDescent="0.85">
      <c r="A199" s="8">
        <v>1</v>
      </c>
      <c r="B199" s="43">
        <f>SUBTOTAL(103,$A$21:A199)</f>
        <v>176</v>
      </c>
      <c r="C199" s="11" t="s">
        <v>403</v>
      </c>
      <c r="D199" s="17">
        <v>68984.12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49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68984.12</v>
      </c>
      <c r="AE199" s="17">
        <v>0</v>
      </c>
      <c r="AF199" s="20">
        <v>2020</v>
      </c>
      <c r="AG199" s="21" t="s">
        <v>262</v>
      </c>
      <c r="AH199" s="21" t="s">
        <v>262</v>
      </c>
    </row>
    <row r="200" spans="1:34" ht="61.5" x14ac:dyDescent="0.85">
      <c r="A200" s="8">
        <v>1</v>
      </c>
      <c r="B200" s="43">
        <f>SUBTOTAL(103,$A$21:A200)</f>
        <v>177</v>
      </c>
      <c r="C200" s="11" t="s">
        <v>404</v>
      </c>
      <c r="D200" s="17">
        <v>49086.239999999998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49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49086.239999999998</v>
      </c>
      <c r="AE200" s="17">
        <v>0</v>
      </c>
      <c r="AF200" s="20">
        <v>2020</v>
      </c>
      <c r="AG200" s="21" t="s">
        <v>262</v>
      </c>
      <c r="AH200" s="21" t="s">
        <v>262</v>
      </c>
    </row>
    <row r="201" spans="1:34" ht="61.5" x14ac:dyDescent="0.85">
      <c r="A201" s="8">
        <v>1</v>
      </c>
      <c r="B201" s="43">
        <f>SUBTOTAL(103,$A$21:A201)</f>
        <v>178</v>
      </c>
      <c r="C201" s="11" t="s">
        <v>412</v>
      </c>
      <c r="D201" s="17">
        <v>66103.89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49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66103.89</v>
      </c>
      <c r="AE201" s="17">
        <v>0</v>
      </c>
      <c r="AF201" s="20">
        <v>2020</v>
      </c>
      <c r="AG201" s="21" t="s">
        <v>262</v>
      </c>
      <c r="AH201" s="21" t="s">
        <v>262</v>
      </c>
    </row>
    <row r="202" spans="1:34" ht="61.5" x14ac:dyDescent="0.85">
      <c r="B202" s="11" t="s">
        <v>727</v>
      </c>
      <c r="C202" s="128"/>
      <c r="D202" s="129">
        <v>128937901.11000001</v>
      </c>
      <c r="E202" s="17">
        <v>0</v>
      </c>
      <c r="F202" s="17">
        <v>0</v>
      </c>
      <c r="G202" s="17">
        <v>0</v>
      </c>
      <c r="H202" s="17">
        <v>0</v>
      </c>
      <c r="I202" s="17">
        <v>576161.37</v>
      </c>
      <c r="J202" s="17">
        <v>0</v>
      </c>
      <c r="K202" s="49">
        <v>66</v>
      </c>
      <c r="L202" s="17">
        <v>106298275.30000001</v>
      </c>
      <c r="M202" s="17">
        <v>3279.26</v>
      </c>
      <c r="N202" s="17">
        <v>12410000.699999999</v>
      </c>
      <c r="O202" s="17">
        <v>0</v>
      </c>
      <c r="P202" s="17">
        <v>0</v>
      </c>
      <c r="Q202" s="17">
        <v>2091.2799999999997</v>
      </c>
      <c r="R202" s="17">
        <v>7877592.3200000003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161902.00999999998</v>
      </c>
      <c r="AD202" s="17">
        <v>1613969.4100000004</v>
      </c>
      <c r="AE202" s="17">
        <v>0</v>
      </c>
      <c r="AF202" s="47" t="s">
        <v>718</v>
      </c>
      <c r="AG202" s="47" t="s">
        <v>718</v>
      </c>
      <c r="AH202" s="57" t="s">
        <v>718</v>
      </c>
    </row>
    <row r="203" spans="1:34" ht="61.5" x14ac:dyDescent="0.85">
      <c r="A203" s="8">
        <v>1</v>
      </c>
      <c r="B203" s="43">
        <f>SUBTOTAL(103,$A$21:A203)</f>
        <v>179</v>
      </c>
      <c r="C203" s="11" t="s">
        <v>728</v>
      </c>
      <c r="D203" s="17">
        <v>131699.56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49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60">
        <v>131699.56</v>
      </c>
      <c r="AE203" s="17">
        <v>0</v>
      </c>
      <c r="AF203" s="20">
        <v>2020</v>
      </c>
      <c r="AG203" s="21" t="s">
        <v>262</v>
      </c>
      <c r="AH203" s="21" t="s">
        <v>262</v>
      </c>
    </row>
    <row r="204" spans="1:34" ht="61.5" x14ac:dyDescent="0.85">
      <c r="A204" s="8">
        <v>1</v>
      </c>
      <c r="B204" s="43">
        <f>SUBTOTAL(103,$A$21:A204)</f>
        <v>180</v>
      </c>
      <c r="C204" s="11" t="s">
        <v>729</v>
      </c>
      <c r="D204" s="17">
        <v>2194413.6799999997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49">
        <v>0</v>
      </c>
      <c r="L204" s="17">
        <v>0</v>
      </c>
      <c r="M204" s="25">
        <v>540.37</v>
      </c>
      <c r="N204" s="94">
        <v>2078453.13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25">
        <v>26812.05</v>
      </c>
      <c r="AD204" s="25">
        <v>89148.5</v>
      </c>
      <c r="AE204" s="17">
        <v>0</v>
      </c>
      <c r="AF204" s="20">
        <v>2020</v>
      </c>
      <c r="AG204" s="20">
        <v>2020</v>
      </c>
      <c r="AH204" s="21">
        <v>2020</v>
      </c>
    </row>
    <row r="205" spans="1:34" ht="61.5" x14ac:dyDescent="0.85">
      <c r="A205" s="8">
        <v>1</v>
      </c>
      <c r="B205" s="43">
        <f>SUBTOTAL(103,$A$21:A205)</f>
        <v>181</v>
      </c>
      <c r="C205" s="11" t="s">
        <v>730</v>
      </c>
      <c r="D205" s="17">
        <v>62023.07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49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94">
        <v>62023.07</v>
      </c>
      <c r="AE205" s="17">
        <v>0</v>
      </c>
      <c r="AF205" s="20">
        <v>2020</v>
      </c>
      <c r="AG205" s="21" t="s">
        <v>262</v>
      </c>
      <c r="AH205" s="21" t="s">
        <v>262</v>
      </c>
    </row>
    <row r="206" spans="1:34" ht="61.5" x14ac:dyDescent="0.85">
      <c r="A206" s="8">
        <v>1</v>
      </c>
      <c r="B206" s="43">
        <f>SUBTOTAL(103,$A$21:A206)</f>
        <v>182</v>
      </c>
      <c r="C206" s="11" t="s">
        <v>731</v>
      </c>
      <c r="D206" s="17">
        <v>4939980.5199999996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24">
        <v>3</v>
      </c>
      <c r="L206" s="25">
        <v>4939980.5199999996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20" t="s">
        <v>262</v>
      </c>
      <c r="AG206" s="20">
        <v>2020</v>
      </c>
      <c r="AH206" s="21" t="s">
        <v>262</v>
      </c>
    </row>
    <row r="207" spans="1:34" ht="61.5" x14ac:dyDescent="0.85">
      <c r="A207" s="8">
        <v>1</v>
      </c>
      <c r="B207" s="43">
        <f>SUBTOTAL(103,$A$21:A207)</f>
        <v>183</v>
      </c>
      <c r="C207" s="11" t="s">
        <v>732</v>
      </c>
      <c r="D207" s="17">
        <v>6608023.2199999997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24">
        <v>4</v>
      </c>
      <c r="L207" s="25">
        <v>6608023.2199999997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20" t="s">
        <v>262</v>
      </c>
      <c r="AG207" s="20">
        <v>2020</v>
      </c>
      <c r="AH207" s="21" t="s">
        <v>262</v>
      </c>
    </row>
    <row r="208" spans="1:34" ht="61.5" x14ac:dyDescent="0.85">
      <c r="A208" s="8">
        <v>1</v>
      </c>
      <c r="B208" s="43">
        <f>SUBTOTAL(103,$A$21:A208)</f>
        <v>184</v>
      </c>
      <c r="C208" s="11" t="s">
        <v>733</v>
      </c>
      <c r="D208" s="17">
        <v>8162096.2000000002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24">
        <v>5</v>
      </c>
      <c r="L208" s="25">
        <v>8162096.2000000002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20" t="s">
        <v>262</v>
      </c>
      <c r="AG208" s="20">
        <v>2020</v>
      </c>
      <c r="AH208" s="21" t="s">
        <v>262</v>
      </c>
    </row>
    <row r="209" spans="1:34" ht="61.5" x14ac:dyDescent="0.85">
      <c r="A209" s="8">
        <v>1</v>
      </c>
      <c r="B209" s="43">
        <f>SUBTOTAL(103,$A$21:A209)</f>
        <v>185</v>
      </c>
      <c r="C209" s="11" t="s">
        <v>734</v>
      </c>
      <c r="D209" s="17">
        <v>7899262.5999999996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24">
        <v>5</v>
      </c>
      <c r="L209" s="25">
        <v>7899262.5999999996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20" t="s">
        <v>262</v>
      </c>
      <c r="AG209" s="20">
        <v>2020</v>
      </c>
      <c r="AH209" s="21" t="s">
        <v>262</v>
      </c>
    </row>
    <row r="210" spans="1:34" ht="61.5" x14ac:dyDescent="0.85">
      <c r="A210" s="8">
        <v>1</v>
      </c>
      <c r="B210" s="43">
        <f>SUBTOTAL(103,$A$21:A210)</f>
        <v>186</v>
      </c>
      <c r="C210" s="11" t="s">
        <v>736</v>
      </c>
      <c r="D210" s="17">
        <v>1703879.76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49">
        <v>0</v>
      </c>
      <c r="L210" s="17">
        <v>0</v>
      </c>
      <c r="M210" s="25">
        <v>420.77</v>
      </c>
      <c r="N210" s="25">
        <v>1622576.28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25">
        <v>81303.48</v>
      </c>
      <c r="AE210" s="17">
        <v>0</v>
      </c>
      <c r="AF210" s="20">
        <v>2020</v>
      </c>
      <c r="AG210" s="20">
        <v>2020</v>
      </c>
      <c r="AH210" s="21" t="s">
        <v>262</v>
      </c>
    </row>
    <row r="211" spans="1:34" ht="61.5" x14ac:dyDescent="0.85">
      <c r="A211" s="8">
        <v>1</v>
      </c>
      <c r="B211" s="43">
        <f>SUBTOTAL(103,$A$21:A211)</f>
        <v>187</v>
      </c>
      <c r="C211" s="11" t="s">
        <v>737</v>
      </c>
      <c r="D211" s="17">
        <v>114842.89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49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25">
        <v>114842.89</v>
      </c>
      <c r="AE211" s="17">
        <v>0</v>
      </c>
      <c r="AF211" s="20">
        <v>2020</v>
      </c>
      <c r="AG211" s="20" t="s">
        <v>262</v>
      </c>
      <c r="AH211" s="20" t="s">
        <v>262</v>
      </c>
    </row>
    <row r="212" spans="1:34" ht="61.5" x14ac:dyDescent="0.85">
      <c r="A212" s="8">
        <v>1</v>
      </c>
      <c r="B212" s="43">
        <f>SUBTOTAL(103,$A$21:A212)</f>
        <v>188</v>
      </c>
      <c r="C212" s="11" t="s">
        <v>738</v>
      </c>
      <c r="D212" s="17">
        <v>136497.56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49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25">
        <v>136497.56</v>
      </c>
      <c r="AE212" s="17">
        <v>0</v>
      </c>
      <c r="AF212" s="20">
        <v>2020</v>
      </c>
      <c r="AG212" s="20" t="s">
        <v>262</v>
      </c>
      <c r="AH212" s="20" t="s">
        <v>262</v>
      </c>
    </row>
    <row r="213" spans="1:34" ht="61.5" x14ac:dyDescent="0.85">
      <c r="A213" s="8">
        <v>1</v>
      </c>
      <c r="B213" s="43">
        <f>SUBTOTAL(103,$A$21:A213)</f>
        <v>189</v>
      </c>
      <c r="C213" s="11" t="s">
        <v>1122</v>
      </c>
      <c r="D213" s="17">
        <v>3517276.18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49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25">
        <v>815.66</v>
      </c>
      <c r="R213" s="125">
        <v>3517276.18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20" t="s">
        <v>262</v>
      </c>
      <c r="AG213" s="20">
        <v>2020</v>
      </c>
      <c r="AH213" s="21" t="s">
        <v>262</v>
      </c>
    </row>
    <row r="214" spans="1:34" ht="61.5" x14ac:dyDescent="0.85">
      <c r="A214" s="8">
        <v>1</v>
      </c>
      <c r="B214" s="43">
        <f>SUBTOTAL(103,$A$21:A214)</f>
        <v>190</v>
      </c>
      <c r="C214" s="11" t="s">
        <v>1123</v>
      </c>
      <c r="D214" s="17">
        <v>581865.37</v>
      </c>
      <c r="E214" s="17">
        <v>0</v>
      </c>
      <c r="F214" s="17">
        <v>0</v>
      </c>
      <c r="G214" s="17">
        <v>0</v>
      </c>
      <c r="H214" s="17">
        <v>0</v>
      </c>
      <c r="I214" s="94">
        <v>576161.37</v>
      </c>
      <c r="J214" s="17">
        <v>0</v>
      </c>
      <c r="K214" s="49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94">
        <v>5704</v>
      </c>
      <c r="AD214" s="17">
        <v>0</v>
      </c>
      <c r="AE214" s="17">
        <v>0</v>
      </c>
      <c r="AF214" s="20" t="s">
        <v>262</v>
      </c>
      <c r="AG214" s="20">
        <v>2020</v>
      </c>
      <c r="AH214" s="21">
        <v>2020</v>
      </c>
    </row>
    <row r="215" spans="1:34" ht="61.5" x14ac:dyDescent="0.85">
      <c r="A215" s="8">
        <v>1</v>
      </c>
      <c r="B215" s="43">
        <f>SUBTOTAL(103,$A$21:A215)</f>
        <v>191</v>
      </c>
      <c r="C215" s="11" t="s">
        <v>1124</v>
      </c>
      <c r="D215" s="17">
        <v>4997938.54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49">
        <v>0</v>
      </c>
      <c r="L215" s="17">
        <v>0</v>
      </c>
      <c r="M215" s="125">
        <v>1206.22</v>
      </c>
      <c r="N215" s="125">
        <v>4948943.99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6">
        <v>48994.55</v>
      </c>
      <c r="AD215" s="17">
        <v>0</v>
      </c>
      <c r="AE215" s="17">
        <v>0</v>
      </c>
      <c r="AF215" s="20" t="s">
        <v>262</v>
      </c>
      <c r="AG215" s="20">
        <v>2020</v>
      </c>
      <c r="AH215" s="21">
        <v>2020</v>
      </c>
    </row>
    <row r="216" spans="1:34" ht="61.5" x14ac:dyDescent="0.85">
      <c r="A216" s="8">
        <v>1</v>
      </c>
      <c r="B216" s="43">
        <f>SUBTOTAL(103,$A$21:A216)</f>
        <v>192</v>
      </c>
      <c r="C216" s="11" t="s">
        <v>1127</v>
      </c>
      <c r="D216" s="17">
        <v>3797251.5799999996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49">
        <v>0</v>
      </c>
      <c r="L216" s="17">
        <v>0</v>
      </c>
      <c r="M216" s="25">
        <v>1111.9000000000001</v>
      </c>
      <c r="N216" s="25">
        <v>3760027.3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25">
        <v>37224.28</v>
      </c>
      <c r="AD216" s="17">
        <v>0</v>
      </c>
      <c r="AE216" s="17">
        <v>0</v>
      </c>
      <c r="AF216" s="20" t="s">
        <v>262</v>
      </c>
      <c r="AG216" s="20">
        <v>2020</v>
      </c>
      <c r="AH216" s="21">
        <v>2020</v>
      </c>
    </row>
    <row r="217" spans="1:34" ht="61.5" x14ac:dyDescent="0.85">
      <c r="A217" s="8">
        <v>1</v>
      </c>
      <c r="B217" s="43">
        <f>SUBTOTAL(103,$A$21:A217)</f>
        <v>193</v>
      </c>
      <c r="C217" s="11" t="s">
        <v>1128</v>
      </c>
      <c r="D217" s="17">
        <v>1338677.8699999999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49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25">
        <v>379.48</v>
      </c>
      <c r="R217" s="25">
        <v>1325554.8799999999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25">
        <v>13122.99</v>
      </c>
      <c r="AD217" s="17">
        <v>0</v>
      </c>
      <c r="AE217" s="17">
        <v>0</v>
      </c>
      <c r="AF217" s="20" t="s">
        <v>262</v>
      </c>
      <c r="AG217" s="20">
        <v>2020</v>
      </c>
      <c r="AH217" s="21">
        <v>2020</v>
      </c>
    </row>
    <row r="218" spans="1:34" ht="61.5" x14ac:dyDescent="0.85">
      <c r="A218" s="8">
        <v>1</v>
      </c>
      <c r="B218" s="43">
        <f>SUBTOTAL(103,$A$21:A218)</f>
        <v>194</v>
      </c>
      <c r="C218" s="11" t="s">
        <v>1129</v>
      </c>
      <c r="D218" s="17">
        <v>4355063.8499999996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24">
        <v>3</v>
      </c>
      <c r="L218" s="25">
        <v>4355063.8499999996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20" t="s">
        <v>262</v>
      </c>
      <c r="AG218" s="20">
        <v>2020</v>
      </c>
      <c r="AH218" s="21" t="s">
        <v>262</v>
      </c>
    </row>
    <row r="219" spans="1:34" ht="61.5" x14ac:dyDescent="0.85">
      <c r="A219" s="8">
        <v>1</v>
      </c>
      <c r="B219" s="43">
        <f>SUBTOTAL(103,$A$21:A219)</f>
        <v>195</v>
      </c>
      <c r="C219" s="11" t="s">
        <v>1130</v>
      </c>
      <c r="D219" s="17">
        <v>1700754.66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49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25">
        <v>503.64</v>
      </c>
      <c r="R219" s="94">
        <v>1684082.24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94">
        <v>16672.419999999998</v>
      </c>
      <c r="AD219" s="17">
        <v>0</v>
      </c>
      <c r="AE219" s="17">
        <v>0</v>
      </c>
      <c r="AF219" s="20" t="s">
        <v>262</v>
      </c>
      <c r="AG219" s="20">
        <v>2020</v>
      </c>
      <c r="AH219" s="21">
        <v>2020</v>
      </c>
    </row>
    <row r="220" spans="1:34" ht="61.5" x14ac:dyDescent="0.85">
      <c r="A220" s="8">
        <v>1</v>
      </c>
      <c r="B220" s="43">
        <f>SUBTOTAL(103,$A$21:A220)</f>
        <v>196</v>
      </c>
      <c r="C220" s="11" t="s">
        <v>1131</v>
      </c>
      <c r="D220" s="17">
        <v>1402602.78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49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25">
        <v>392.5</v>
      </c>
      <c r="R220" s="25">
        <v>1350679.02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25">
        <v>13371.72</v>
      </c>
      <c r="AD220" s="25">
        <v>38552.04</v>
      </c>
      <c r="AE220" s="17">
        <v>0</v>
      </c>
      <c r="AF220" s="20">
        <v>2020</v>
      </c>
      <c r="AG220" s="20">
        <v>2020</v>
      </c>
      <c r="AH220" s="21">
        <v>2020</v>
      </c>
    </row>
    <row r="221" spans="1:34" ht="61.5" x14ac:dyDescent="0.85">
      <c r="A221" s="8">
        <v>1</v>
      </c>
      <c r="B221" s="43">
        <f>SUBTOTAL(103,$A$21:A221)</f>
        <v>197</v>
      </c>
      <c r="C221" s="11" t="s">
        <v>1132</v>
      </c>
      <c r="D221" s="17">
        <v>6356844.0800000001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24">
        <v>4</v>
      </c>
      <c r="L221" s="25">
        <v>6356844.0800000001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20" t="s">
        <v>262</v>
      </c>
      <c r="AG221" s="20">
        <v>2020</v>
      </c>
      <c r="AH221" s="21" t="s">
        <v>262</v>
      </c>
    </row>
    <row r="222" spans="1:34" ht="61.5" x14ac:dyDescent="0.85">
      <c r="A222" s="8">
        <v>1</v>
      </c>
      <c r="B222" s="43">
        <f>SUBTOTAL(103,$A$21:A222)</f>
        <v>198</v>
      </c>
      <c r="C222" s="11" t="s">
        <v>1231</v>
      </c>
      <c r="D222" s="17">
        <v>172775.04000000001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49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94">
        <v>172775.04000000001</v>
      </c>
      <c r="AE222" s="17">
        <v>0</v>
      </c>
      <c r="AF222" s="20">
        <v>2020</v>
      </c>
      <c r="AG222" s="20" t="s">
        <v>262</v>
      </c>
      <c r="AH222" s="20" t="s">
        <v>262</v>
      </c>
    </row>
    <row r="223" spans="1:34" ht="61.5" x14ac:dyDescent="0.85">
      <c r="A223" s="8">
        <v>1</v>
      </c>
      <c r="B223" s="43">
        <f>SUBTOTAL(103,$A$21:A223)</f>
        <v>199</v>
      </c>
      <c r="C223" s="11" t="s">
        <v>1323</v>
      </c>
      <c r="D223" s="17">
        <v>13083489.59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24">
        <v>9</v>
      </c>
      <c r="L223" s="25">
        <v>13083489.59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20" t="s">
        <v>262</v>
      </c>
      <c r="AG223" s="20">
        <v>2020</v>
      </c>
      <c r="AH223" s="21" t="s">
        <v>262</v>
      </c>
    </row>
    <row r="224" spans="1:34" ht="61.5" x14ac:dyDescent="0.85">
      <c r="A224" s="8">
        <v>1</v>
      </c>
      <c r="B224" s="43">
        <f>SUBTOTAL(103,$A$21:A224)</f>
        <v>200</v>
      </c>
      <c r="C224" s="11" t="s">
        <v>1339</v>
      </c>
      <c r="D224" s="17">
        <v>5478127.7400000002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24">
        <v>3</v>
      </c>
      <c r="L224" s="25">
        <v>5478127.7400000002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20" t="s">
        <v>262</v>
      </c>
      <c r="AG224" s="20">
        <v>2020</v>
      </c>
      <c r="AH224" s="21" t="s">
        <v>262</v>
      </c>
    </row>
    <row r="225" spans="1:34" ht="61.5" x14ac:dyDescent="0.85">
      <c r="A225" s="8">
        <v>1</v>
      </c>
      <c r="B225" s="43">
        <f>SUBTOTAL(103,$A$21:A225)</f>
        <v>201</v>
      </c>
      <c r="C225" s="11" t="s">
        <v>1340</v>
      </c>
      <c r="D225" s="17">
        <v>7310851.2000000002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24">
        <v>4</v>
      </c>
      <c r="L225" s="25">
        <v>7310851.2000000002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20" t="s">
        <v>262</v>
      </c>
      <c r="AG225" s="20">
        <v>2020</v>
      </c>
      <c r="AH225" s="21" t="s">
        <v>262</v>
      </c>
    </row>
    <row r="226" spans="1:34" ht="61.5" x14ac:dyDescent="0.85">
      <c r="A226" s="8">
        <v>1</v>
      </c>
      <c r="B226" s="43">
        <f>SUBTOTAL(103,$A$21:A226)</f>
        <v>202</v>
      </c>
      <c r="C226" s="11" t="s">
        <v>1341</v>
      </c>
      <c r="D226" s="17">
        <v>5327196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24">
        <v>3</v>
      </c>
      <c r="L226" s="25">
        <v>5327196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20" t="s">
        <v>262</v>
      </c>
      <c r="AG226" s="20">
        <v>2020</v>
      </c>
      <c r="AH226" s="21" t="s">
        <v>262</v>
      </c>
    </row>
    <row r="227" spans="1:34" ht="61.5" x14ac:dyDescent="0.85">
      <c r="A227" s="8">
        <v>1</v>
      </c>
      <c r="B227" s="43">
        <f>SUBTOTAL(103,$A$21:A227)</f>
        <v>203</v>
      </c>
      <c r="C227" s="11" t="s">
        <v>1342</v>
      </c>
      <c r="D227" s="17">
        <v>7367915.9199999999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24">
        <v>4</v>
      </c>
      <c r="L227" s="25">
        <v>7367915.9199999999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20" t="s">
        <v>262</v>
      </c>
      <c r="AG227" s="20">
        <v>2020</v>
      </c>
      <c r="AH227" s="21" t="s">
        <v>262</v>
      </c>
    </row>
    <row r="228" spans="1:34" ht="61.5" x14ac:dyDescent="0.85">
      <c r="A228" s="8">
        <v>1</v>
      </c>
      <c r="B228" s="43">
        <f>SUBTOTAL(103,$A$21:A228)</f>
        <v>204</v>
      </c>
      <c r="C228" s="11" t="s">
        <v>1343</v>
      </c>
      <c r="D228" s="17">
        <v>5462413.6200000001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24">
        <v>3</v>
      </c>
      <c r="L228" s="25">
        <v>5462413.6200000001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20" t="s">
        <v>262</v>
      </c>
      <c r="AG228" s="20">
        <v>2020</v>
      </c>
      <c r="AH228" s="21" t="s">
        <v>262</v>
      </c>
    </row>
    <row r="229" spans="1:34" ht="61.5" x14ac:dyDescent="0.85">
      <c r="A229" s="8">
        <v>1</v>
      </c>
      <c r="B229" s="43">
        <f>SUBTOTAL(103,$A$21:A229)</f>
        <v>205</v>
      </c>
      <c r="C229" s="11" t="s">
        <v>1485</v>
      </c>
      <c r="D229" s="17">
        <v>1452147.29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24">
        <v>1</v>
      </c>
      <c r="L229" s="25">
        <v>1452147.29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20" t="s">
        <v>262</v>
      </c>
      <c r="AG229" s="20">
        <v>2020</v>
      </c>
      <c r="AH229" s="21" t="s">
        <v>262</v>
      </c>
    </row>
    <row r="230" spans="1:34" ht="61.5" x14ac:dyDescent="0.85">
      <c r="A230" s="8">
        <v>1</v>
      </c>
      <c r="B230" s="43">
        <f>SUBTOTAL(103,$A$21:A230)</f>
        <v>206</v>
      </c>
      <c r="C230" s="11" t="s">
        <v>1486</v>
      </c>
      <c r="D230" s="17">
        <v>2915220.6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24">
        <v>2</v>
      </c>
      <c r="L230" s="25">
        <v>2915220.6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20" t="s">
        <v>262</v>
      </c>
      <c r="AG230" s="20">
        <v>2020</v>
      </c>
      <c r="AH230" s="21" t="s">
        <v>262</v>
      </c>
    </row>
    <row r="231" spans="1:34" ht="61.5" x14ac:dyDescent="0.85">
      <c r="A231" s="8">
        <v>1</v>
      </c>
      <c r="B231" s="43">
        <f>SUBTOTAL(103,$A$21:A231)</f>
        <v>207</v>
      </c>
      <c r="C231" s="11" t="s">
        <v>1487</v>
      </c>
      <c r="D231" s="17">
        <v>4354761.09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24">
        <v>3</v>
      </c>
      <c r="L231" s="25">
        <v>4354761.09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20" t="s">
        <v>262</v>
      </c>
      <c r="AG231" s="20">
        <v>2020</v>
      </c>
      <c r="AH231" s="21" t="s">
        <v>262</v>
      </c>
    </row>
    <row r="232" spans="1:34" ht="61.5" x14ac:dyDescent="0.85">
      <c r="A232" s="8">
        <v>1</v>
      </c>
      <c r="B232" s="43">
        <f>SUBTOTAL(103,$A$21:A232)</f>
        <v>208</v>
      </c>
      <c r="C232" s="11" t="s">
        <v>740</v>
      </c>
      <c r="D232" s="17">
        <v>4557762.04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49">
        <v>3</v>
      </c>
      <c r="L232" s="17">
        <v>4474579.97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83182.070000000007</v>
      </c>
      <c r="AE232" s="17">
        <v>0</v>
      </c>
      <c r="AF232" s="20">
        <v>2020</v>
      </c>
      <c r="AG232" s="20">
        <v>2020</v>
      </c>
      <c r="AH232" s="21" t="s">
        <v>262</v>
      </c>
    </row>
    <row r="233" spans="1:34" ht="61.5" x14ac:dyDescent="0.85">
      <c r="A233" s="8">
        <v>1</v>
      </c>
      <c r="B233" s="43">
        <f>SUBTOTAL(103,$A$21:A233)</f>
        <v>209</v>
      </c>
      <c r="C233" s="11" t="s">
        <v>743</v>
      </c>
      <c r="D233" s="17">
        <v>3054448.7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49">
        <v>2</v>
      </c>
      <c r="L233" s="17">
        <v>2978052.58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76396.12</v>
      </c>
      <c r="AE233" s="17">
        <v>0</v>
      </c>
      <c r="AF233" s="20">
        <v>2020</v>
      </c>
      <c r="AG233" s="20">
        <v>2020</v>
      </c>
      <c r="AH233" s="21" t="s">
        <v>262</v>
      </c>
    </row>
    <row r="234" spans="1:34" ht="61.5" x14ac:dyDescent="0.85">
      <c r="A234" s="8">
        <v>1</v>
      </c>
      <c r="B234" s="43">
        <f>SUBTOTAL(103,$A$21:A234)</f>
        <v>210</v>
      </c>
      <c r="C234" s="11" t="s">
        <v>745</v>
      </c>
      <c r="D234" s="17">
        <v>3051298.6999999997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49">
        <v>2</v>
      </c>
      <c r="L234" s="17">
        <v>2974754.8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76543.899999999994</v>
      </c>
      <c r="AE234" s="17">
        <v>0</v>
      </c>
      <c r="AF234" s="20">
        <v>2020</v>
      </c>
      <c r="AG234" s="20">
        <v>2020</v>
      </c>
      <c r="AH234" s="21" t="s">
        <v>262</v>
      </c>
    </row>
    <row r="235" spans="1:34" ht="61.5" x14ac:dyDescent="0.85">
      <c r="A235" s="8">
        <v>1</v>
      </c>
      <c r="B235" s="43">
        <f>SUBTOTAL(103,$A$21:A235)</f>
        <v>211</v>
      </c>
      <c r="C235" s="11" t="s">
        <v>741</v>
      </c>
      <c r="D235" s="17">
        <v>123350.33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49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123350.33</v>
      </c>
      <c r="AE235" s="17">
        <v>0</v>
      </c>
      <c r="AF235" s="20">
        <v>2020</v>
      </c>
      <c r="AG235" s="20" t="s">
        <v>262</v>
      </c>
      <c r="AH235" s="21" t="s">
        <v>262</v>
      </c>
    </row>
    <row r="236" spans="1:34" ht="61.5" x14ac:dyDescent="0.85">
      <c r="A236" s="8">
        <v>1</v>
      </c>
      <c r="B236" s="43">
        <f>SUBTOTAL(103,$A$21:A236)</f>
        <v>212</v>
      </c>
      <c r="C236" s="11" t="s">
        <v>746</v>
      </c>
      <c r="D236" s="17">
        <v>1765429.7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49">
        <v>1</v>
      </c>
      <c r="L236" s="17">
        <v>1653491.95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25">
        <v>111937.75</v>
      </c>
      <c r="AE236" s="17">
        <v>0</v>
      </c>
      <c r="AF236" s="20">
        <v>2020</v>
      </c>
      <c r="AG236" s="20">
        <v>2020</v>
      </c>
      <c r="AH236" s="21" t="s">
        <v>262</v>
      </c>
    </row>
    <row r="237" spans="1:34" ht="61.5" x14ac:dyDescent="0.85">
      <c r="A237" s="8">
        <v>1</v>
      </c>
      <c r="B237" s="43">
        <f>SUBTOTAL(103,$A$21:A237)</f>
        <v>213</v>
      </c>
      <c r="C237" s="11" t="s">
        <v>1619</v>
      </c>
      <c r="D237" s="17">
        <v>3250173.78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49">
        <v>2</v>
      </c>
      <c r="L237" s="17">
        <v>3144002.48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25">
        <v>106171.3</v>
      </c>
      <c r="AE237" s="17">
        <v>0</v>
      </c>
      <c r="AF237" s="20">
        <v>2020</v>
      </c>
      <c r="AG237" s="20">
        <v>2020</v>
      </c>
      <c r="AH237" s="21" t="s">
        <v>262</v>
      </c>
    </row>
    <row r="238" spans="1:34" ht="61.5" x14ac:dyDescent="0.85">
      <c r="A238" s="8">
        <v>1</v>
      </c>
      <c r="B238" s="43">
        <f>SUBTOTAL(103,$A$21:A238)</f>
        <v>214</v>
      </c>
      <c r="C238" s="11" t="s">
        <v>1126</v>
      </c>
      <c r="D238" s="17">
        <v>209545.8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49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209545.8</v>
      </c>
      <c r="AE238" s="17">
        <v>0</v>
      </c>
      <c r="AF238" s="20">
        <v>2020</v>
      </c>
      <c r="AG238" s="20" t="s">
        <v>262</v>
      </c>
      <c r="AH238" s="20" t="s">
        <v>262</v>
      </c>
    </row>
    <row r="239" spans="1:34" ht="61.5" x14ac:dyDescent="0.85">
      <c r="B239" s="11" t="s">
        <v>725</v>
      </c>
      <c r="C239" s="128"/>
      <c r="D239" s="129">
        <v>11570369.789999999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49">
        <v>4</v>
      </c>
      <c r="L239" s="17">
        <v>6300657.04</v>
      </c>
      <c r="M239" s="17">
        <v>346.6</v>
      </c>
      <c r="N239" s="17">
        <v>1209598.77</v>
      </c>
      <c r="O239" s="17">
        <v>0</v>
      </c>
      <c r="P239" s="17">
        <v>0</v>
      </c>
      <c r="Q239" s="17">
        <v>2995.9</v>
      </c>
      <c r="R239" s="17">
        <v>3560240.43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30765.46</v>
      </c>
      <c r="AD239" s="17">
        <v>469108.09</v>
      </c>
      <c r="AE239" s="17">
        <v>0</v>
      </c>
      <c r="AF239" s="47" t="s">
        <v>718</v>
      </c>
      <c r="AG239" s="47" t="s">
        <v>718</v>
      </c>
      <c r="AH239" s="57" t="s">
        <v>718</v>
      </c>
    </row>
    <row r="240" spans="1:34" ht="61.5" x14ac:dyDescent="0.85">
      <c r="A240" s="8">
        <v>1</v>
      </c>
      <c r="B240" s="43">
        <f>SUBTOTAL(103,$A$21:A240)</f>
        <v>215</v>
      </c>
      <c r="C240" s="11" t="s">
        <v>369</v>
      </c>
      <c r="D240" s="17">
        <v>1217400.68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49">
        <v>0</v>
      </c>
      <c r="L240" s="17">
        <v>0</v>
      </c>
      <c r="M240" s="25">
        <v>346.6</v>
      </c>
      <c r="N240" s="25">
        <v>1209598.77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25">
        <v>7801.91</v>
      </c>
      <c r="AD240" s="17">
        <v>0</v>
      </c>
      <c r="AE240" s="17">
        <v>0</v>
      </c>
      <c r="AF240" s="20" t="s">
        <v>262</v>
      </c>
      <c r="AG240" s="20">
        <v>2020</v>
      </c>
      <c r="AH240" s="21">
        <v>2020</v>
      </c>
    </row>
    <row r="241" spans="1:34" ht="61.5" x14ac:dyDescent="0.85">
      <c r="A241" s="8">
        <v>1</v>
      </c>
      <c r="B241" s="43">
        <f>SUBTOTAL(103,$A$21:A241)</f>
        <v>216</v>
      </c>
      <c r="C241" s="11" t="s">
        <v>370</v>
      </c>
      <c r="D241" s="17">
        <v>3757493.57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49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25">
        <v>2995.9</v>
      </c>
      <c r="R241" s="94">
        <v>3560240.43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94">
        <v>22963.55</v>
      </c>
      <c r="AD241" s="25">
        <v>174289.59</v>
      </c>
      <c r="AE241" s="17">
        <v>0</v>
      </c>
      <c r="AF241" s="20">
        <v>2020</v>
      </c>
      <c r="AG241" s="20">
        <v>2020</v>
      </c>
      <c r="AH241" s="21">
        <v>2020</v>
      </c>
    </row>
    <row r="242" spans="1:34" ht="61.5" x14ac:dyDescent="0.85">
      <c r="A242" s="8">
        <v>1</v>
      </c>
      <c r="B242" s="43">
        <f>SUBTOTAL(103,$A$21:A242)</f>
        <v>217</v>
      </c>
      <c r="C242" s="11" t="s">
        <v>371</v>
      </c>
      <c r="D242" s="17">
        <v>174120.8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49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94">
        <v>174120.8</v>
      </c>
      <c r="AE242" s="17">
        <v>0</v>
      </c>
      <c r="AF242" s="20">
        <v>2020</v>
      </c>
      <c r="AG242" s="21" t="s">
        <v>262</v>
      </c>
      <c r="AH242" s="21" t="s">
        <v>262</v>
      </c>
    </row>
    <row r="243" spans="1:34" ht="61.5" x14ac:dyDescent="0.85">
      <c r="A243" s="8">
        <v>1</v>
      </c>
      <c r="B243" s="43">
        <f>SUBTOTAL(103,$A$21:A243)</f>
        <v>218</v>
      </c>
      <c r="C243" s="11" t="s">
        <v>1504</v>
      </c>
      <c r="D243" s="17">
        <v>6300657.04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24">
        <v>4</v>
      </c>
      <c r="L243" s="25">
        <v>6300657.04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20" t="s">
        <v>262</v>
      </c>
      <c r="AG243" s="20">
        <v>2020</v>
      </c>
      <c r="AH243" s="21" t="s">
        <v>262</v>
      </c>
    </row>
    <row r="244" spans="1:34" ht="61.5" x14ac:dyDescent="0.85">
      <c r="A244" s="8">
        <v>1</v>
      </c>
      <c r="B244" s="43">
        <f>SUBTOTAL(103,$A$21:A244)</f>
        <v>219</v>
      </c>
      <c r="C244" s="11" t="s">
        <v>372</v>
      </c>
      <c r="D244" s="17">
        <v>120697.7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49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120697.7</v>
      </c>
      <c r="AE244" s="17">
        <v>0</v>
      </c>
      <c r="AF244" s="20">
        <v>2020</v>
      </c>
      <c r="AG244" s="21" t="s">
        <v>262</v>
      </c>
      <c r="AH244" s="21" t="s">
        <v>262</v>
      </c>
    </row>
    <row r="245" spans="1:34" ht="61.5" x14ac:dyDescent="0.85">
      <c r="B245" s="11" t="s">
        <v>780</v>
      </c>
      <c r="C245" s="128"/>
      <c r="D245" s="129">
        <v>65365711.729999989</v>
      </c>
      <c r="E245" s="17">
        <v>682532.23</v>
      </c>
      <c r="F245" s="17">
        <v>1291083.82</v>
      </c>
      <c r="G245" s="17">
        <v>0</v>
      </c>
      <c r="H245" s="17">
        <v>288852.59999999998</v>
      </c>
      <c r="I245" s="17">
        <v>0</v>
      </c>
      <c r="J245" s="17">
        <v>0</v>
      </c>
      <c r="K245" s="49">
        <v>5</v>
      </c>
      <c r="L245" s="17">
        <v>8620900.5199999996</v>
      </c>
      <c r="M245" s="17">
        <v>15160.69</v>
      </c>
      <c r="N245" s="17">
        <v>51287574.990000002</v>
      </c>
      <c r="O245" s="17">
        <v>0</v>
      </c>
      <c r="P245" s="17">
        <v>0</v>
      </c>
      <c r="Q245" s="17">
        <v>639.89</v>
      </c>
      <c r="R245" s="17">
        <v>1660924.18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474788.58</v>
      </c>
      <c r="AD245" s="17">
        <v>1059054.8099999998</v>
      </c>
      <c r="AE245" s="17">
        <v>0</v>
      </c>
      <c r="AF245" s="47" t="s">
        <v>718</v>
      </c>
      <c r="AG245" s="47" t="s">
        <v>718</v>
      </c>
      <c r="AH245" s="57" t="s">
        <v>718</v>
      </c>
    </row>
    <row r="246" spans="1:34" ht="61.5" x14ac:dyDescent="0.85">
      <c r="A246" s="8">
        <v>1</v>
      </c>
      <c r="B246" s="43">
        <f>SUBTOTAL(103,$A$21:A246)</f>
        <v>220</v>
      </c>
      <c r="C246" s="11" t="s">
        <v>590</v>
      </c>
      <c r="D246" s="17">
        <v>3589738.75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124">
        <v>2</v>
      </c>
      <c r="L246" s="25">
        <v>3589738.75</v>
      </c>
      <c r="M246" s="17">
        <v>0</v>
      </c>
      <c r="N246" s="17">
        <v>0</v>
      </c>
      <c r="O246" s="22">
        <v>0</v>
      </c>
      <c r="P246" s="22">
        <v>0</v>
      </c>
      <c r="Q246" s="22">
        <v>0</v>
      </c>
      <c r="R246" s="22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20" t="s">
        <v>262</v>
      </c>
      <c r="AG246" s="20">
        <v>2020</v>
      </c>
      <c r="AH246" s="21" t="s">
        <v>262</v>
      </c>
    </row>
    <row r="247" spans="1:34" ht="61.5" x14ac:dyDescent="0.85">
      <c r="A247" s="8">
        <v>1</v>
      </c>
      <c r="B247" s="43">
        <f>SUBTOTAL(103,$A$21:A247)</f>
        <v>221</v>
      </c>
      <c r="C247" s="11" t="s">
        <v>594</v>
      </c>
      <c r="D247" s="17">
        <v>130936.07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49">
        <v>0</v>
      </c>
      <c r="L247" s="17">
        <v>0</v>
      </c>
      <c r="M247" s="17">
        <v>0</v>
      </c>
      <c r="N247" s="17">
        <v>0</v>
      </c>
      <c r="O247" s="22">
        <v>0</v>
      </c>
      <c r="P247" s="22">
        <v>0</v>
      </c>
      <c r="Q247" s="22">
        <v>0</v>
      </c>
      <c r="R247" s="22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25">
        <v>130936.07</v>
      </c>
      <c r="AE247" s="17">
        <v>0</v>
      </c>
      <c r="AF247" s="20">
        <v>2020</v>
      </c>
      <c r="AG247" s="21" t="s">
        <v>262</v>
      </c>
      <c r="AH247" s="21" t="s">
        <v>262</v>
      </c>
    </row>
    <row r="248" spans="1:34" ht="61.5" x14ac:dyDescent="0.85">
      <c r="A248" s="8">
        <v>1</v>
      </c>
      <c r="B248" s="43">
        <f>SUBTOTAL(103,$A$21:A248)</f>
        <v>222</v>
      </c>
      <c r="C248" s="11" t="s">
        <v>595</v>
      </c>
      <c r="D248" s="17">
        <v>143632.79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49">
        <v>0</v>
      </c>
      <c r="L248" s="17">
        <v>0</v>
      </c>
      <c r="M248" s="17">
        <v>0</v>
      </c>
      <c r="N248" s="17">
        <v>0</v>
      </c>
      <c r="O248" s="22">
        <v>0</v>
      </c>
      <c r="P248" s="22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94">
        <v>143632.79</v>
      </c>
      <c r="AE248" s="17">
        <v>0</v>
      </c>
      <c r="AF248" s="20">
        <v>2020</v>
      </c>
      <c r="AG248" s="21" t="s">
        <v>262</v>
      </c>
      <c r="AH248" s="21" t="s">
        <v>262</v>
      </c>
    </row>
    <row r="249" spans="1:34" ht="61.5" x14ac:dyDescent="0.85">
      <c r="A249" s="8">
        <v>1</v>
      </c>
      <c r="B249" s="43">
        <f>SUBTOTAL(103,$A$21:A249)</f>
        <v>223</v>
      </c>
      <c r="C249" s="11" t="s">
        <v>598</v>
      </c>
      <c r="D249" s="17">
        <v>3407945.42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124">
        <v>2</v>
      </c>
      <c r="L249" s="25">
        <v>3407945.42</v>
      </c>
      <c r="M249" s="17">
        <v>0</v>
      </c>
      <c r="N249" s="17">
        <v>0</v>
      </c>
      <c r="O249" s="22">
        <v>0</v>
      </c>
      <c r="P249" s="22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20" t="s">
        <v>262</v>
      </c>
      <c r="AG249" s="20">
        <v>2020</v>
      </c>
      <c r="AH249" s="21" t="s">
        <v>262</v>
      </c>
    </row>
    <row r="250" spans="1:34" ht="61.5" x14ac:dyDescent="0.85">
      <c r="A250" s="8">
        <v>1</v>
      </c>
      <c r="B250" s="43">
        <f>SUBTOTAL(103,$A$21:A250)</f>
        <v>224</v>
      </c>
      <c r="C250" s="11" t="s">
        <v>600</v>
      </c>
      <c r="D250" s="17">
        <v>1860691.51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49">
        <v>0</v>
      </c>
      <c r="L250" s="17">
        <v>0</v>
      </c>
      <c r="M250" s="25">
        <v>500</v>
      </c>
      <c r="N250" s="25">
        <v>1799039.95</v>
      </c>
      <c r="O250" s="22">
        <v>0</v>
      </c>
      <c r="P250" s="22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25">
        <v>10794.24</v>
      </c>
      <c r="AD250" s="25">
        <v>50857.32</v>
      </c>
      <c r="AE250" s="17">
        <v>0</v>
      </c>
      <c r="AF250" s="20">
        <v>2020</v>
      </c>
      <c r="AG250" s="20">
        <v>2020</v>
      </c>
      <c r="AH250" s="21">
        <v>2020</v>
      </c>
    </row>
    <row r="251" spans="1:34" ht="61.5" x14ac:dyDescent="0.85">
      <c r="A251" s="8">
        <v>1</v>
      </c>
      <c r="B251" s="43">
        <f>SUBTOTAL(103,$A$21:A251)</f>
        <v>225</v>
      </c>
      <c r="C251" s="11" t="s">
        <v>603</v>
      </c>
      <c r="D251" s="17">
        <v>2404378.48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49">
        <v>0</v>
      </c>
      <c r="L251" s="17">
        <v>0</v>
      </c>
      <c r="M251" s="25">
        <v>541.6</v>
      </c>
      <c r="N251" s="25">
        <v>2283128.7999999998</v>
      </c>
      <c r="O251" s="22">
        <v>0</v>
      </c>
      <c r="P251" s="22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94">
        <v>13698.77</v>
      </c>
      <c r="AD251" s="94">
        <v>107550.91</v>
      </c>
      <c r="AE251" s="17">
        <v>0</v>
      </c>
      <c r="AF251" s="20">
        <v>2020</v>
      </c>
      <c r="AG251" s="20">
        <v>2020</v>
      </c>
      <c r="AH251" s="21">
        <v>2020</v>
      </c>
    </row>
    <row r="252" spans="1:34" ht="61.5" x14ac:dyDescent="0.85">
      <c r="A252" s="8">
        <v>1</v>
      </c>
      <c r="B252" s="43">
        <f>SUBTOTAL(103,$A$21:A252)</f>
        <v>226</v>
      </c>
      <c r="C252" s="11" t="s">
        <v>604</v>
      </c>
      <c r="D252" s="17">
        <v>1323171.2200000002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49">
        <v>0</v>
      </c>
      <c r="L252" s="17">
        <v>0</v>
      </c>
      <c r="M252" s="25">
        <v>391.2</v>
      </c>
      <c r="N252" s="25">
        <v>1270891.82</v>
      </c>
      <c r="O252" s="22">
        <v>0</v>
      </c>
      <c r="P252" s="22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25">
        <v>7625.35</v>
      </c>
      <c r="AD252" s="25">
        <v>44654.05</v>
      </c>
      <c r="AE252" s="17">
        <v>0</v>
      </c>
      <c r="AF252" s="20">
        <v>2020</v>
      </c>
      <c r="AG252" s="20">
        <v>2020</v>
      </c>
      <c r="AH252" s="21">
        <v>2020</v>
      </c>
    </row>
    <row r="253" spans="1:34" ht="61.5" x14ac:dyDescent="0.85">
      <c r="A253" s="8">
        <v>1</v>
      </c>
      <c r="B253" s="43">
        <f>SUBTOTAL(103,$A$21:A253)</f>
        <v>227</v>
      </c>
      <c r="C253" s="11" t="s">
        <v>605</v>
      </c>
      <c r="D253" s="17">
        <v>1623216.35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124">
        <v>1</v>
      </c>
      <c r="L253" s="25">
        <v>1623216.35</v>
      </c>
      <c r="M253" s="17">
        <v>0</v>
      </c>
      <c r="N253" s="17">
        <v>0</v>
      </c>
      <c r="O253" s="22">
        <v>0</v>
      </c>
      <c r="P253" s="22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20" t="s">
        <v>262</v>
      </c>
      <c r="AG253" s="20">
        <v>2020</v>
      </c>
      <c r="AH253" s="21" t="s">
        <v>262</v>
      </c>
    </row>
    <row r="254" spans="1:34" ht="61.5" x14ac:dyDescent="0.85">
      <c r="A254" s="8">
        <v>1</v>
      </c>
      <c r="B254" s="43">
        <f>SUBTOTAL(103,$A$21:A254)</f>
        <v>228</v>
      </c>
      <c r="C254" s="11" t="s">
        <v>607</v>
      </c>
      <c r="D254" s="17">
        <v>833755.4800000001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49">
        <v>0</v>
      </c>
      <c r="L254" s="17">
        <v>0</v>
      </c>
      <c r="M254" s="25">
        <v>215.9</v>
      </c>
      <c r="N254" s="25">
        <v>785551.29</v>
      </c>
      <c r="O254" s="22">
        <v>0</v>
      </c>
      <c r="P254" s="22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25">
        <v>4713.3100000000004</v>
      </c>
      <c r="AD254" s="94">
        <v>43490.879999999997</v>
      </c>
      <c r="AE254" s="17">
        <v>0</v>
      </c>
      <c r="AF254" s="20">
        <v>2020</v>
      </c>
      <c r="AG254" s="20">
        <v>2020</v>
      </c>
      <c r="AH254" s="21">
        <v>2020</v>
      </c>
    </row>
    <row r="255" spans="1:34" ht="61.5" x14ac:dyDescent="0.85">
      <c r="A255" s="8">
        <v>1</v>
      </c>
      <c r="B255" s="43">
        <f>SUBTOTAL(103,$A$21:A255)</f>
        <v>229</v>
      </c>
      <c r="C255" s="11" t="s">
        <v>611</v>
      </c>
      <c r="D255" s="17">
        <v>1500690.63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49">
        <v>0</v>
      </c>
      <c r="L255" s="17">
        <v>0</v>
      </c>
      <c r="M255" s="25">
        <v>565</v>
      </c>
      <c r="N255" s="25">
        <v>1491740.19</v>
      </c>
      <c r="O255" s="22">
        <v>0</v>
      </c>
      <c r="P255" s="22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25">
        <v>8950.44</v>
      </c>
      <c r="AD255" s="17">
        <v>0</v>
      </c>
      <c r="AE255" s="17">
        <v>0</v>
      </c>
      <c r="AF255" s="20" t="s">
        <v>262</v>
      </c>
      <c r="AG255" s="20">
        <v>2020</v>
      </c>
      <c r="AH255" s="21">
        <v>2020</v>
      </c>
    </row>
    <row r="256" spans="1:34" ht="61.5" x14ac:dyDescent="0.85">
      <c r="A256" s="8">
        <v>1</v>
      </c>
      <c r="B256" s="43">
        <f>SUBTOTAL(103,$A$21:A256)</f>
        <v>230</v>
      </c>
      <c r="C256" s="11" t="s">
        <v>1052</v>
      </c>
      <c r="D256" s="17">
        <v>4876210.959999999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49">
        <v>0</v>
      </c>
      <c r="L256" s="17">
        <v>0</v>
      </c>
      <c r="M256" s="25">
        <v>1093</v>
      </c>
      <c r="N256" s="25">
        <v>4724224.93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25">
        <v>28345.35</v>
      </c>
      <c r="AD256" s="25">
        <v>123640.68</v>
      </c>
      <c r="AE256" s="17">
        <v>0</v>
      </c>
      <c r="AF256" s="20">
        <v>2020</v>
      </c>
      <c r="AG256" s="20">
        <v>2020</v>
      </c>
      <c r="AH256" s="21">
        <v>2020</v>
      </c>
    </row>
    <row r="257" spans="1:34" ht="61.5" x14ac:dyDescent="0.85">
      <c r="A257" s="8">
        <v>1</v>
      </c>
      <c r="B257" s="43">
        <f>SUBTOTAL(103,$A$21:A257)</f>
        <v>231</v>
      </c>
      <c r="C257" s="11" t="s">
        <v>1135</v>
      </c>
      <c r="D257" s="17">
        <v>978702.2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49">
        <v>0</v>
      </c>
      <c r="L257" s="17">
        <v>0</v>
      </c>
      <c r="M257" s="25">
        <v>540.5</v>
      </c>
      <c r="N257" s="25">
        <v>964309.88</v>
      </c>
      <c r="O257" s="22">
        <v>0</v>
      </c>
      <c r="P257" s="22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25">
        <v>14392.32</v>
      </c>
      <c r="AD257" s="17">
        <v>0</v>
      </c>
      <c r="AE257" s="17">
        <v>0</v>
      </c>
      <c r="AF257" s="20" t="s">
        <v>262</v>
      </c>
      <c r="AG257" s="20">
        <v>2020</v>
      </c>
      <c r="AH257" s="21">
        <v>2020</v>
      </c>
    </row>
    <row r="258" spans="1:34" ht="61.5" x14ac:dyDescent="0.85">
      <c r="A258" s="8">
        <v>1</v>
      </c>
      <c r="B258" s="43">
        <f>SUBTOTAL(103,$A$21:A258)</f>
        <v>232</v>
      </c>
      <c r="C258" s="11" t="s">
        <v>1136</v>
      </c>
      <c r="D258" s="17">
        <v>3006507.7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49">
        <v>0</v>
      </c>
      <c r="L258" s="17">
        <v>0</v>
      </c>
      <c r="M258" s="25">
        <v>612.78</v>
      </c>
      <c r="N258" s="25">
        <v>2885569.14</v>
      </c>
      <c r="O258" s="22">
        <v>0</v>
      </c>
      <c r="P258" s="22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43067.12</v>
      </c>
      <c r="AD258" s="25">
        <v>77871.44</v>
      </c>
      <c r="AE258" s="17">
        <v>0</v>
      </c>
      <c r="AF258" s="20">
        <v>2020</v>
      </c>
      <c r="AG258" s="20">
        <v>2020</v>
      </c>
      <c r="AH258" s="20">
        <v>2020</v>
      </c>
    </row>
    <row r="259" spans="1:34" ht="61.5" x14ac:dyDescent="0.85">
      <c r="A259" s="8">
        <v>1</v>
      </c>
      <c r="B259" s="43">
        <f>SUBTOTAL(103,$A$21:A259)</f>
        <v>233</v>
      </c>
      <c r="C259" s="11" t="s">
        <v>1137</v>
      </c>
      <c r="D259" s="17">
        <v>8000402.0100000007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49">
        <v>0</v>
      </c>
      <c r="L259" s="17">
        <v>0</v>
      </c>
      <c r="M259" s="125">
        <v>1580.66</v>
      </c>
      <c r="N259" s="125">
        <v>7882751.9400000004</v>
      </c>
      <c r="O259" s="22">
        <v>0</v>
      </c>
      <c r="P259" s="22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25">
        <v>117650.07</v>
      </c>
      <c r="AD259" s="17">
        <v>0</v>
      </c>
      <c r="AE259" s="17">
        <v>0</v>
      </c>
      <c r="AF259" s="20" t="s">
        <v>262</v>
      </c>
      <c r="AG259" s="20">
        <v>2020</v>
      </c>
      <c r="AH259" s="21">
        <v>2020</v>
      </c>
    </row>
    <row r="260" spans="1:34" ht="61.5" x14ac:dyDescent="0.85">
      <c r="A260" s="8">
        <v>1</v>
      </c>
      <c r="B260" s="43">
        <f>SUBTOTAL(103,$A$21:A260)</f>
        <v>234</v>
      </c>
      <c r="C260" s="11" t="s">
        <v>1138</v>
      </c>
      <c r="D260" s="17">
        <v>1685713.47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49">
        <v>0</v>
      </c>
      <c r="L260" s="17">
        <v>0</v>
      </c>
      <c r="M260" s="17">
        <v>0</v>
      </c>
      <c r="N260" s="17">
        <v>0</v>
      </c>
      <c r="O260" s="22">
        <v>0</v>
      </c>
      <c r="P260" s="22">
        <v>0</v>
      </c>
      <c r="Q260" s="25">
        <v>639.89</v>
      </c>
      <c r="R260" s="25">
        <v>1660924.18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25">
        <v>24789.29</v>
      </c>
      <c r="AD260" s="17">
        <v>0</v>
      </c>
      <c r="AE260" s="17">
        <v>0</v>
      </c>
      <c r="AF260" s="20" t="s">
        <v>262</v>
      </c>
      <c r="AG260" s="20">
        <v>2020</v>
      </c>
      <c r="AH260" s="21">
        <v>2020</v>
      </c>
    </row>
    <row r="261" spans="1:34" ht="61.5" x14ac:dyDescent="0.85">
      <c r="A261" s="8">
        <v>1</v>
      </c>
      <c r="B261" s="43">
        <f>SUBTOTAL(103,$A$21:A261)</f>
        <v>235</v>
      </c>
      <c r="C261" s="11" t="s">
        <v>1139</v>
      </c>
      <c r="D261" s="17">
        <v>3785233.7800000003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49">
        <v>0</v>
      </c>
      <c r="L261" s="17">
        <v>0</v>
      </c>
      <c r="M261" s="25">
        <v>1913</v>
      </c>
      <c r="N261" s="25">
        <v>3729569.95</v>
      </c>
      <c r="O261" s="22">
        <v>0</v>
      </c>
      <c r="P261" s="22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25">
        <v>55663.83</v>
      </c>
      <c r="AD261" s="17">
        <v>0</v>
      </c>
      <c r="AE261" s="17">
        <v>0</v>
      </c>
      <c r="AF261" s="20" t="s">
        <v>262</v>
      </c>
      <c r="AG261" s="20">
        <v>2020</v>
      </c>
      <c r="AH261" s="21">
        <v>2020</v>
      </c>
    </row>
    <row r="262" spans="1:34" ht="61.5" x14ac:dyDescent="0.85">
      <c r="A262" s="8">
        <v>1</v>
      </c>
      <c r="B262" s="43">
        <f>SUBTOTAL(103,$A$21:A262)</f>
        <v>236</v>
      </c>
      <c r="C262" s="11" t="s">
        <v>1143</v>
      </c>
      <c r="D262" s="17">
        <v>2272822.6599999997</v>
      </c>
      <c r="E262" s="25">
        <v>682532.23</v>
      </c>
      <c r="F262" s="25">
        <v>1291083.82</v>
      </c>
      <c r="G262" s="22">
        <v>0</v>
      </c>
      <c r="H262" s="25">
        <v>288852.59999999998</v>
      </c>
      <c r="I262" s="22">
        <v>0</v>
      </c>
      <c r="J262" s="22">
        <v>0</v>
      </c>
      <c r="K262" s="49">
        <v>0</v>
      </c>
      <c r="L262" s="17">
        <v>0</v>
      </c>
      <c r="M262" s="17">
        <v>0</v>
      </c>
      <c r="N262" s="17">
        <v>0</v>
      </c>
      <c r="O262" s="22">
        <v>0</v>
      </c>
      <c r="P262" s="22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25">
        <v>10354.01</v>
      </c>
      <c r="AD262" s="17">
        <v>0</v>
      </c>
      <c r="AE262" s="17">
        <v>0</v>
      </c>
      <c r="AF262" s="20" t="s">
        <v>262</v>
      </c>
      <c r="AG262" s="20">
        <v>2020</v>
      </c>
      <c r="AH262" s="21">
        <v>2020</v>
      </c>
    </row>
    <row r="263" spans="1:34" ht="61.5" x14ac:dyDescent="0.85">
      <c r="A263" s="8">
        <v>1</v>
      </c>
      <c r="B263" s="43">
        <f>SUBTOTAL(103,$A$21:A263)</f>
        <v>237</v>
      </c>
      <c r="C263" s="11" t="s">
        <v>1144</v>
      </c>
      <c r="D263" s="17">
        <v>4444796.6100000003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49">
        <v>0</v>
      </c>
      <c r="L263" s="17">
        <v>0</v>
      </c>
      <c r="M263" s="25">
        <v>1284.6300000000001</v>
      </c>
      <c r="N263" s="25">
        <v>4419604.91</v>
      </c>
      <c r="O263" s="22">
        <v>0</v>
      </c>
      <c r="P263" s="22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25">
        <v>25191.7</v>
      </c>
      <c r="AD263" s="17">
        <v>0</v>
      </c>
      <c r="AE263" s="17">
        <v>0</v>
      </c>
      <c r="AF263" s="20" t="s">
        <v>262</v>
      </c>
      <c r="AG263" s="20">
        <v>2020</v>
      </c>
      <c r="AH263" s="21">
        <v>2020</v>
      </c>
    </row>
    <row r="264" spans="1:34" ht="61.5" x14ac:dyDescent="0.85">
      <c r="A264" s="8">
        <v>1</v>
      </c>
      <c r="B264" s="43">
        <f>SUBTOTAL(103,$A$21:A264)</f>
        <v>238</v>
      </c>
      <c r="C264" s="11" t="s">
        <v>1145</v>
      </c>
      <c r="D264" s="17">
        <v>3526049.4499999997</v>
      </c>
      <c r="E264" s="22">
        <v>0</v>
      </c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49">
        <v>0</v>
      </c>
      <c r="L264" s="17">
        <v>0</v>
      </c>
      <c r="M264" s="17">
        <v>838.77</v>
      </c>
      <c r="N264" s="66">
        <v>3506064.92</v>
      </c>
      <c r="O264" s="22">
        <v>0</v>
      </c>
      <c r="P264" s="22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25">
        <v>19984.53</v>
      </c>
      <c r="AD264" s="17">
        <v>0</v>
      </c>
      <c r="AE264" s="17">
        <v>0</v>
      </c>
      <c r="AF264" s="20" t="s">
        <v>262</v>
      </c>
      <c r="AG264" s="20">
        <v>2020</v>
      </c>
      <c r="AH264" s="21">
        <v>2020</v>
      </c>
    </row>
    <row r="265" spans="1:34" ht="61.5" x14ac:dyDescent="0.85">
      <c r="A265" s="8">
        <v>1</v>
      </c>
      <c r="B265" s="43">
        <f>SUBTOTAL(103,$A$21:A265)</f>
        <v>239</v>
      </c>
      <c r="C265" s="11" t="s">
        <v>1146</v>
      </c>
      <c r="D265" s="17">
        <v>5490389.4400000004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49">
        <v>0</v>
      </c>
      <c r="L265" s="17">
        <v>0</v>
      </c>
      <c r="M265" s="25">
        <v>2418</v>
      </c>
      <c r="N265" s="25">
        <v>5459271.6500000004</v>
      </c>
      <c r="O265" s="22">
        <v>0</v>
      </c>
      <c r="P265" s="22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25">
        <v>31117.79</v>
      </c>
      <c r="AD265" s="17">
        <v>0</v>
      </c>
      <c r="AE265" s="17">
        <v>0</v>
      </c>
      <c r="AF265" s="20" t="s">
        <v>262</v>
      </c>
      <c r="AG265" s="20">
        <v>2020</v>
      </c>
      <c r="AH265" s="21">
        <v>2020</v>
      </c>
    </row>
    <row r="266" spans="1:34" ht="61.5" x14ac:dyDescent="0.85">
      <c r="A266" s="8">
        <v>1</v>
      </c>
      <c r="B266" s="43">
        <f>SUBTOTAL(103,$A$21:A266)</f>
        <v>240</v>
      </c>
      <c r="C266" s="11" t="s">
        <v>1148</v>
      </c>
      <c r="D266" s="17">
        <v>4738452.92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49">
        <v>0</v>
      </c>
      <c r="L266" s="17">
        <v>0</v>
      </c>
      <c r="M266" s="25">
        <v>1174.5999999999999</v>
      </c>
      <c r="N266" s="125">
        <v>4711596.87</v>
      </c>
      <c r="O266" s="22">
        <v>0</v>
      </c>
      <c r="P266" s="22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25">
        <v>26856.05</v>
      </c>
      <c r="AD266" s="17">
        <v>0</v>
      </c>
      <c r="AE266" s="17">
        <v>0</v>
      </c>
      <c r="AF266" s="20" t="s">
        <v>262</v>
      </c>
      <c r="AG266" s="20">
        <v>2020</v>
      </c>
      <c r="AH266" s="21">
        <v>2020</v>
      </c>
    </row>
    <row r="267" spans="1:34" ht="61.5" x14ac:dyDescent="0.85">
      <c r="A267" s="8">
        <v>1</v>
      </c>
      <c r="B267" s="43">
        <f>SUBTOTAL(103,$A$21:A267)</f>
        <v>241</v>
      </c>
      <c r="C267" s="11" t="s">
        <v>1149</v>
      </c>
      <c r="D267" s="17">
        <v>2182746.96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49">
        <v>0</v>
      </c>
      <c r="L267" s="17">
        <v>0</v>
      </c>
      <c r="M267" s="25">
        <v>484.14</v>
      </c>
      <c r="N267" s="125">
        <v>2170375.84</v>
      </c>
      <c r="O267" s="22">
        <v>0</v>
      </c>
      <c r="P267" s="22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25">
        <v>12371.12</v>
      </c>
      <c r="AD267" s="17">
        <v>0</v>
      </c>
      <c r="AE267" s="17">
        <v>0</v>
      </c>
      <c r="AF267" s="20" t="s">
        <v>262</v>
      </c>
      <c r="AG267" s="20">
        <v>2020</v>
      </c>
      <c r="AH267" s="21">
        <v>2020</v>
      </c>
    </row>
    <row r="268" spans="1:34" ht="61.5" x14ac:dyDescent="0.85">
      <c r="A268" s="8">
        <v>1</v>
      </c>
      <c r="B268" s="43">
        <f>SUBTOTAL(103,$A$21:A268)</f>
        <v>242</v>
      </c>
      <c r="C268" s="11" t="s">
        <v>1305</v>
      </c>
      <c r="D268" s="17">
        <v>1724602.98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49">
        <v>0</v>
      </c>
      <c r="L268" s="17">
        <v>0</v>
      </c>
      <c r="M268" s="25">
        <v>527.41999999999996</v>
      </c>
      <c r="N268" s="125">
        <v>1663637.88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25">
        <v>9981.82</v>
      </c>
      <c r="AD268" s="25">
        <v>50983.28</v>
      </c>
      <c r="AE268" s="17">
        <v>0</v>
      </c>
      <c r="AF268" s="20">
        <v>2020</v>
      </c>
      <c r="AG268" s="20">
        <v>2020</v>
      </c>
      <c r="AH268" s="21">
        <v>2020</v>
      </c>
    </row>
    <row r="269" spans="1:34" ht="61.5" x14ac:dyDescent="0.85">
      <c r="A269" s="8">
        <v>1</v>
      </c>
      <c r="B269" s="43">
        <f>SUBTOTAL(103,$A$21:A269)</f>
        <v>243</v>
      </c>
      <c r="C269" s="11" t="s">
        <v>1304</v>
      </c>
      <c r="D269" s="17">
        <v>1598078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49">
        <v>0</v>
      </c>
      <c r="L269" s="17">
        <v>0</v>
      </c>
      <c r="M269" s="25">
        <v>479.49</v>
      </c>
      <c r="N269" s="125">
        <v>1540245.03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25">
        <v>9241.4699999999993</v>
      </c>
      <c r="AD269" s="25">
        <v>48591.5</v>
      </c>
      <c r="AE269" s="17">
        <v>0</v>
      </c>
      <c r="AF269" s="20">
        <v>2020</v>
      </c>
      <c r="AG269" s="20">
        <v>2020</v>
      </c>
      <c r="AH269" s="21">
        <v>2020</v>
      </c>
    </row>
    <row r="270" spans="1:34" ht="61.5" x14ac:dyDescent="0.85">
      <c r="A270" s="8">
        <v>1</v>
      </c>
      <c r="B270" s="43">
        <f>SUBTOTAL(103,$A$21:A270)</f>
        <v>244</v>
      </c>
      <c r="C270" s="11" t="s">
        <v>1505</v>
      </c>
      <c r="D270" s="17">
        <v>130960.35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49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94">
        <v>130960.35</v>
      </c>
      <c r="AE270" s="17">
        <v>0</v>
      </c>
      <c r="AF270" s="20">
        <v>2020</v>
      </c>
      <c r="AG270" s="20" t="s">
        <v>262</v>
      </c>
      <c r="AH270" s="20" t="s">
        <v>262</v>
      </c>
    </row>
    <row r="271" spans="1:34" ht="61.5" x14ac:dyDescent="0.85">
      <c r="A271" s="8">
        <v>1</v>
      </c>
      <c r="B271" s="43">
        <f>SUBTOTAL(103,$A$21:A271)</f>
        <v>245</v>
      </c>
      <c r="C271" s="11" t="s">
        <v>601</v>
      </c>
      <c r="D271" s="17">
        <v>105885.54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49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105885.54</v>
      </c>
      <c r="AE271" s="17">
        <v>0</v>
      </c>
      <c r="AF271" s="20">
        <v>2020</v>
      </c>
      <c r="AG271" s="20" t="s">
        <v>262</v>
      </c>
      <c r="AH271" s="20" t="s">
        <v>262</v>
      </c>
    </row>
    <row r="272" spans="1:34" ht="61.5" x14ac:dyDescent="0.85">
      <c r="B272" s="11" t="s">
        <v>781</v>
      </c>
      <c r="C272" s="11"/>
      <c r="D272" s="129">
        <v>14114868.93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49">
        <v>0</v>
      </c>
      <c r="L272" s="17">
        <v>0</v>
      </c>
      <c r="M272" s="17">
        <v>4487.16</v>
      </c>
      <c r="N272" s="17">
        <v>13726303.279999999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80305.45</v>
      </c>
      <c r="AD272" s="17">
        <v>308260.2</v>
      </c>
      <c r="AE272" s="17">
        <v>0</v>
      </c>
      <c r="AF272" s="47" t="s">
        <v>718</v>
      </c>
      <c r="AG272" s="47" t="s">
        <v>718</v>
      </c>
      <c r="AH272" s="57" t="s">
        <v>718</v>
      </c>
    </row>
    <row r="273" spans="1:34" ht="61.5" x14ac:dyDescent="0.85">
      <c r="A273" s="8">
        <v>1</v>
      </c>
      <c r="B273" s="43">
        <f>SUBTOTAL(103,$A$21:A273)</f>
        <v>246</v>
      </c>
      <c r="C273" s="11" t="s">
        <v>2990</v>
      </c>
      <c r="D273" s="17">
        <v>3927547.9699999997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49">
        <v>0</v>
      </c>
      <c r="L273" s="17">
        <v>0</v>
      </c>
      <c r="M273" s="25">
        <v>1278.5</v>
      </c>
      <c r="N273" s="25">
        <v>3747445.51</v>
      </c>
      <c r="O273" s="22">
        <v>0</v>
      </c>
      <c r="P273" s="22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25">
        <v>22484.67</v>
      </c>
      <c r="AD273" s="25">
        <v>157617.79</v>
      </c>
      <c r="AE273" s="17">
        <v>0</v>
      </c>
      <c r="AF273" s="20">
        <v>2020</v>
      </c>
      <c r="AG273" s="20">
        <v>2020</v>
      </c>
      <c r="AH273" s="21">
        <v>2020</v>
      </c>
    </row>
    <row r="274" spans="1:34" ht="61.5" x14ac:dyDescent="0.85">
      <c r="A274" s="8">
        <v>1</v>
      </c>
      <c r="B274" s="43">
        <f>SUBTOTAL(103,$A$21:A274)</f>
        <v>247</v>
      </c>
      <c r="C274" s="11" t="s">
        <v>2991</v>
      </c>
      <c r="D274" s="17">
        <v>3307384.7800000003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49">
        <v>0</v>
      </c>
      <c r="L274" s="17">
        <v>0</v>
      </c>
      <c r="M274" s="25">
        <v>1021.96</v>
      </c>
      <c r="N274" s="25">
        <v>3137914.89</v>
      </c>
      <c r="O274" s="22">
        <v>0</v>
      </c>
      <c r="P274" s="22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25">
        <v>18827.48</v>
      </c>
      <c r="AD274" s="25">
        <v>150642.41</v>
      </c>
      <c r="AE274" s="17">
        <v>0</v>
      </c>
      <c r="AF274" s="20">
        <v>2020</v>
      </c>
      <c r="AG274" s="20">
        <v>2020</v>
      </c>
      <c r="AH274" s="21">
        <v>2020</v>
      </c>
    </row>
    <row r="275" spans="1:34" ht="61.5" x14ac:dyDescent="0.85">
      <c r="A275" s="8">
        <v>1</v>
      </c>
      <c r="B275" s="43">
        <f>SUBTOTAL(103,$A$21:A275)</f>
        <v>248</v>
      </c>
      <c r="C275" s="11" t="s">
        <v>2992</v>
      </c>
      <c r="D275" s="17">
        <v>1446069.26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49">
        <v>0</v>
      </c>
      <c r="L275" s="17">
        <v>0</v>
      </c>
      <c r="M275" s="25">
        <v>438.9</v>
      </c>
      <c r="N275" s="25">
        <v>1437873.4</v>
      </c>
      <c r="O275" s="22">
        <v>0</v>
      </c>
      <c r="P275" s="22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94">
        <v>8195.86</v>
      </c>
      <c r="AD275" s="17">
        <v>0</v>
      </c>
      <c r="AE275" s="17">
        <v>0</v>
      </c>
      <c r="AF275" s="20" t="s">
        <v>262</v>
      </c>
      <c r="AG275" s="20">
        <v>2020</v>
      </c>
      <c r="AH275" s="21">
        <v>2020</v>
      </c>
    </row>
    <row r="276" spans="1:34" ht="61.5" x14ac:dyDescent="0.85">
      <c r="A276" s="8">
        <v>1</v>
      </c>
      <c r="B276" s="43">
        <f>SUBTOTAL(103,$A$21:A276)</f>
        <v>249</v>
      </c>
      <c r="C276" s="11" t="s">
        <v>2993</v>
      </c>
      <c r="D276" s="17">
        <v>2997039.15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0</v>
      </c>
      <c r="K276" s="49">
        <v>0</v>
      </c>
      <c r="L276" s="17">
        <v>0</v>
      </c>
      <c r="M276" s="25">
        <v>970</v>
      </c>
      <c r="N276" s="25">
        <v>2980052.88</v>
      </c>
      <c r="O276" s="22">
        <v>0</v>
      </c>
      <c r="P276" s="22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25">
        <v>16986.27</v>
      </c>
      <c r="AD276" s="17">
        <v>0</v>
      </c>
      <c r="AE276" s="17">
        <v>0</v>
      </c>
      <c r="AF276" s="20" t="s">
        <v>262</v>
      </c>
      <c r="AG276" s="20">
        <v>2020</v>
      </c>
      <c r="AH276" s="21">
        <v>2020</v>
      </c>
    </row>
    <row r="277" spans="1:34" ht="61.5" x14ac:dyDescent="0.85">
      <c r="A277" s="8">
        <v>1</v>
      </c>
      <c r="B277" s="43">
        <f>SUBTOTAL(103,$A$21:A277)</f>
        <v>250</v>
      </c>
      <c r="C277" s="11" t="s">
        <v>2994</v>
      </c>
      <c r="D277" s="17">
        <v>2436827.77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49">
        <v>0</v>
      </c>
      <c r="L277" s="17">
        <v>0</v>
      </c>
      <c r="M277" s="25">
        <v>777.8</v>
      </c>
      <c r="N277" s="25">
        <v>2423016.6</v>
      </c>
      <c r="O277" s="22">
        <v>0</v>
      </c>
      <c r="P277" s="22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25">
        <v>13811.17</v>
      </c>
      <c r="AD277" s="17">
        <v>0</v>
      </c>
      <c r="AE277" s="17">
        <v>0</v>
      </c>
      <c r="AF277" s="20" t="s">
        <v>262</v>
      </c>
      <c r="AG277" s="20">
        <v>2020</v>
      </c>
      <c r="AH277" s="21">
        <v>2020</v>
      </c>
    </row>
    <row r="278" spans="1:34" ht="61.5" x14ac:dyDescent="0.85">
      <c r="B278" s="11" t="s">
        <v>782</v>
      </c>
      <c r="C278" s="11"/>
      <c r="D278" s="129">
        <v>30964559.009999998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49">
        <v>0</v>
      </c>
      <c r="L278" s="17">
        <v>0</v>
      </c>
      <c r="M278" s="17">
        <v>4568.6000000000004</v>
      </c>
      <c r="N278" s="17">
        <v>22101832.469999999</v>
      </c>
      <c r="O278" s="17">
        <v>0</v>
      </c>
      <c r="P278" s="17">
        <v>0</v>
      </c>
      <c r="Q278" s="17">
        <v>2556.4</v>
      </c>
      <c r="R278" s="17">
        <v>8126707.1399999997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268137.47000000003</v>
      </c>
      <c r="AD278" s="17">
        <v>467881.93</v>
      </c>
      <c r="AE278" s="17">
        <v>0</v>
      </c>
      <c r="AF278" s="47" t="s">
        <v>718</v>
      </c>
      <c r="AG278" s="47" t="s">
        <v>718</v>
      </c>
      <c r="AH278" s="57" t="s">
        <v>718</v>
      </c>
    </row>
    <row r="279" spans="1:34" ht="61.5" x14ac:dyDescent="0.85">
      <c r="A279" s="8">
        <v>1</v>
      </c>
      <c r="B279" s="43">
        <f>SUBTOTAL(103,$A$21:A279)</f>
        <v>251</v>
      </c>
      <c r="C279" s="11" t="s">
        <v>618</v>
      </c>
      <c r="D279" s="17">
        <v>3101907.63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49">
        <v>0</v>
      </c>
      <c r="L279" s="17">
        <v>0</v>
      </c>
      <c r="M279" s="25">
        <v>318.42</v>
      </c>
      <c r="N279" s="25">
        <v>1354124</v>
      </c>
      <c r="O279" s="23">
        <v>0</v>
      </c>
      <c r="P279" s="23">
        <v>0</v>
      </c>
      <c r="Q279" s="25">
        <v>617</v>
      </c>
      <c r="R279" s="25">
        <v>1623290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17864.48</v>
      </c>
      <c r="AD279" s="25">
        <v>106629.15</v>
      </c>
      <c r="AE279" s="17">
        <v>0</v>
      </c>
      <c r="AF279" s="20">
        <v>2020</v>
      </c>
      <c r="AG279" s="20">
        <v>2020</v>
      </c>
      <c r="AH279" s="21">
        <v>2020</v>
      </c>
    </row>
    <row r="280" spans="1:34" ht="61.5" x14ac:dyDescent="0.85">
      <c r="A280" s="8">
        <v>1</v>
      </c>
      <c r="B280" s="43">
        <f>SUBTOTAL(103,$A$21:A280)</f>
        <v>252</v>
      </c>
      <c r="C280" s="11" t="s">
        <v>613</v>
      </c>
      <c r="D280" s="17">
        <v>3151307.31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0</v>
      </c>
      <c r="K280" s="49">
        <v>0</v>
      </c>
      <c r="L280" s="17">
        <v>0</v>
      </c>
      <c r="M280" s="25">
        <v>623</v>
      </c>
      <c r="N280" s="25">
        <v>3013159.02</v>
      </c>
      <c r="O280" s="22">
        <v>0</v>
      </c>
      <c r="P280" s="22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25">
        <v>18078.95</v>
      </c>
      <c r="AD280" s="25">
        <v>120069.34</v>
      </c>
      <c r="AE280" s="17">
        <v>0</v>
      </c>
      <c r="AF280" s="20">
        <v>2020</v>
      </c>
      <c r="AG280" s="20">
        <v>2020</v>
      </c>
      <c r="AH280" s="21">
        <v>2020</v>
      </c>
    </row>
    <row r="281" spans="1:34" ht="61.5" x14ac:dyDescent="0.85">
      <c r="A281" s="8">
        <v>1</v>
      </c>
      <c r="B281" s="43">
        <f>SUBTOTAL(103,$A$21:A281)</f>
        <v>253</v>
      </c>
      <c r="C281" s="11" t="s">
        <v>617</v>
      </c>
      <c r="D281" s="17">
        <v>4866736.68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49">
        <v>0</v>
      </c>
      <c r="L281" s="17">
        <v>0</v>
      </c>
      <c r="M281" s="25">
        <v>1038.72</v>
      </c>
      <c r="N281" s="94">
        <v>4711362.12</v>
      </c>
      <c r="O281" s="22">
        <v>0</v>
      </c>
      <c r="P281" s="22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94">
        <v>28268.17</v>
      </c>
      <c r="AD281" s="25">
        <v>127106.39</v>
      </c>
      <c r="AE281" s="17">
        <v>0</v>
      </c>
      <c r="AF281" s="20">
        <v>2020</v>
      </c>
      <c r="AG281" s="20">
        <v>2020</v>
      </c>
      <c r="AH281" s="21">
        <v>2020</v>
      </c>
    </row>
    <row r="282" spans="1:34" ht="61.5" x14ac:dyDescent="0.85">
      <c r="A282" s="8">
        <v>1</v>
      </c>
      <c r="B282" s="43">
        <f>SUBTOTAL(103,$A$21:A282)</f>
        <v>254</v>
      </c>
      <c r="C282" s="11" t="s">
        <v>1150</v>
      </c>
      <c r="D282" s="17">
        <v>6540486.5499999998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49">
        <v>0</v>
      </c>
      <c r="L282" s="17">
        <v>0</v>
      </c>
      <c r="M282" s="17">
        <v>0</v>
      </c>
      <c r="N282" s="17">
        <v>0</v>
      </c>
      <c r="O282" s="22">
        <v>0</v>
      </c>
      <c r="P282" s="22">
        <v>0</v>
      </c>
      <c r="Q282" s="25">
        <v>1939.4</v>
      </c>
      <c r="R282" s="25">
        <v>6503417.1399999997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25">
        <v>37069.410000000003</v>
      </c>
      <c r="AD282" s="17">
        <v>0</v>
      </c>
      <c r="AE282" s="17">
        <v>0</v>
      </c>
      <c r="AF282" s="20" t="s">
        <v>262</v>
      </c>
      <c r="AG282" s="20">
        <v>2020</v>
      </c>
      <c r="AH282" s="21">
        <v>2020</v>
      </c>
    </row>
    <row r="283" spans="1:34" ht="61.5" x14ac:dyDescent="0.85">
      <c r="A283" s="8">
        <v>1</v>
      </c>
      <c r="B283" s="43">
        <f>SUBTOTAL(103,$A$21:A283)</f>
        <v>255</v>
      </c>
      <c r="C283" s="11" t="s">
        <v>1140</v>
      </c>
      <c r="D283" s="17">
        <v>10088677.58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49">
        <v>0</v>
      </c>
      <c r="L283" s="17">
        <v>0</v>
      </c>
      <c r="M283" s="125">
        <v>1878.14</v>
      </c>
      <c r="N283" s="125">
        <v>9940318.3300000001</v>
      </c>
      <c r="O283" s="22">
        <v>0</v>
      </c>
      <c r="P283" s="22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94">
        <v>148359.25</v>
      </c>
      <c r="AD283" s="17">
        <v>0</v>
      </c>
      <c r="AE283" s="17">
        <v>0</v>
      </c>
      <c r="AF283" s="20" t="s">
        <v>262</v>
      </c>
      <c r="AG283" s="20">
        <v>2020</v>
      </c>
      <c r="AH283" s="21">
        <v>2020</v>
      </c>
    </row>
    <row r="284" spans="1:34" ht="61.5" x14ac:dyDescent="0.85">
      <c r="A284" s="8">
        <v>1</v>
      </c>
      <c r="B284" s="43">
        <f>SUBTOTAL(103,$A$21:A284)</f>
        <v>256</v>
      </c>
      <c r="C284" s="11" t="s">
        <v>1513</v>
      </c>
      <c r="D284" s="17">
        <v>3215443.26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  <c r="K284" s="49">
        <v>0</v>
      </c>
      <c r="L284" s="17">
        <v>0</v>
      </c>
      <c r="M284" s="125">
        <v>710.32</v>
      </c>
      <c r="N284" s="125">
        <v>3082869</v>
      </c>
      <c r="O284" s="22">
        <v>0</v>
      </c>
      <c r="P284" s="22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25">
        <v>18497.21</v>
      </c>
      <c r="AD284" s="25">
        <v>114077.05</v>
      </c>
      <c r="AE284" s="17">
        <v>0</v>
      </c>
      <c r="AF284" s="20">
        <v>2020</v>
      </c>
      <c r="AG284" s="20">
        <v>2020</v>
      </c>
      <c r="AH284" s="21">
        <v>2020</v>
      </c>
    </row>
    <row r="285" spans="1:34" ht="61.5" x14ac:dyDescent="0.85">
      <c r="B285" s="11" t="s">
        <v>783</v>
      </c>
      <c r="C285" s="11"/>
      <c r="D285" s="129">
        <v>12442442.430000002</v>
      </c>
      <c r="E285" s="17">
        <v>0</v>
      </c>
      <c r="F285" s="17">
        <v>83564.44</v>
      </c>
      <c r="G285" s="17">
        <v>895725.75</v>
      </c>
      <c r="H285" s="17">
        <v>61962.38</v>
      </c>
      <c r="I285" s="17">
        <v>0</v>
      </c>
      <c r="J285" s="17">
        <v>0</v>
      </c>
      <c r="K285" s="49">
        <v>0</v>
      </c>
      <c r="L285" s="17">
        <v>0</v>
      </c>
      <c r="M285" s="17">
        <v>2985.79</v>
      </c>
      <c r="N285" s="17">
        <v>11043668.1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99418.28</v>
      </c>
      <c r="AD285" s="17">
        <v>258103.47999999998</v>
      </c>
      <c r="AE285" s="17">
        <v>0</v>
      </c>
      <c r="AF285" s="47" t="s">
        <v>718</v>
      </c>
      <c r="AG285" s="47" t="s">
        <v>718</v>
      </c>
      <c r="AH285" s="57" t="s">
        <v>718</v>
      </c>
    </row>
    <row r="286" spans="1:34" ht="61.5" x14ac:dyDescent="0.85">
      <c r="A286" s="8">
        <v>1</v>
      </c>
      <c r="B286" s="43">
        <f>SUBTOTAL(103,$A$21:A286)</f>
        <v>257</v>
      </c>
      <c r="C286" s="11" t="s">
        <v>622</v>
      </c>
      <c r="D286" s="17">
        <v>5056079.6400000006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49">
        <v>0</v>
      </c>
      <c r="L286" s="17">
        <v>0</v>
      </c>
      <c r="M286" s="25">
        <v>1078.7</v>
      </c>
      <c r="N286" s="94">
        <v>4883507.32</v>
      </c>
      <c r="O286" s="22">
        <v>0</v>
      </c>
      <c r="P286" s="22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94">
        <v>29301.040000000001</v>
      </c>
      <c r="AD286" s="25">
        <v>143271.28</v>
      </c>
      <c r="AE286" s="17">
        <v>0</v>
      </c>
      <c r="AF286" s="20">
        <v>2020</v>
      </c>
      <c r="AG286" s="20">
        <v>2020</v>
      </c>
      <c r="AH286" s="21">
        <v>2020</v>
      </c>
    </row>
    <row r="287" spans="1:34" ht="61.5" x14ac:dyDescent="0.85">
      <c r="A287" s="8">
        <v>1</v>
      </c>
      <c r="B287" s="43">
        <f>SUBTOTAL(103,$A$21:A287)</f>
        <v>258</v>
      </c>
      <c r="C287" s="11" t="s">
        <v>619</v>
      </c>
      <c r="D287" s="17">
        <v>1162332.27</v>
      </c>
      <c r="E287" s="24">
        <v>0</v>
      </c>
      <c r="F287" s="132">
        <v>83564.44</v>
      </c>
      <c r="G287" s="25">
        <v>895725.75</v>
      </c>
      <c r="H287" s="132">
        <v>61962.38</v>
      </c>
      <c r="I287" s="24">
        <v>0</v>
      </c>
      <c r="J287" s="24">
        <v>0</v>
      </c>
      <c r="K287" s="49">
        <v>0</v>
      </c>
      <c r="L287" s="17">
        <v>0</v>
      </c>
      <c r="M287" s="17">
        <v>0</v>
      </c>
      <c r="N287" s="17">
        <v>0</v>
      </c>
      <c r="O287" s="24">
        <v>0</v>
      </c>
      <c r="P287" s="24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25">
        <v>6247.5</v>
      </c>
      <c r="AD287" s="25">
        <v>114832.2</v>
      </c>
      <c r="AE287" s="17">
        <v>0</v>
      </c>
      <c r="AF287" s="20">
        <v>2020</v>
      </c>
      <c r="AG287" s="20">
        <v>2020</v>
      </c>
      <c r="AH287" s="21">
        <v>2020</v>
      </c>
    </row>
    <row r="288" spans="1:34" ht="61.5" x14ac:dyDescent="0.85">
      <c r="A288" s="8">
        <v>1</v>
      </c>
      <c r="B288" s="43">
        <f>SUBTOTAL(103,$A$21:A288)</f>
        <v>259</v>
      </c>
      <c r="C288" s="11" t="s">
        <v>1151</v>
      </c>
      <c r="D288" s="17">
        <v>3164041.96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49">
        <v>0</v>
      </c>
      <c r="L288" s="17">
        <v>0</v>
      </c>
      <c r="M288" s="25">
        <v>789.35</v>
      </c>
      <c r="N288" s="25">
        <v>3145170.94</v>
      </c>
      <c r="O288" s="22">
        <v>0</v>
      </c>
      <c r="P288" s="22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25">
        <v>18871.02</v>
      </c>
      <c r="AD288" s="17">
        <v>0</v>
      </c>
      <c r="AE288" s="17">
        <v>0</v>
      </c>
      <c r="AF288" s="20" t="s">
        <v>262</v>
      </c>
      <c r="AG288" s="20">
        <v>2020</v>
      </c>
      <c r="AH288" s="21">
        <v>2020</v>
      </c>
    </row>
    <row r="289" spans="1:34" ht="61.5" x14ac:dyDescent="0.85">
      <c r="A289" s="8">
        <v>1</v>
      </c>
      <c r="B289" s="43">
        <f>SUBTOTAL(103,$A$21:A289)</f>
        <v>260</v>
      </c>
      <c r="C289" s="11" t="s">
        <v>1142</v>
      </c>
      <c r="D289" s="17">
        <v>3059988.56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49">
        <v>0</v>
      </c>
      <c r="L289" s="17">
        <v>0</v>
      </c>
      <c r="M289" s="25">
        <v>1117.74</v>
      </c>
      <c r="N289" s="94">
        <v>3014989.84</v>
      </c>
      <c r="O289" s="22">
        <v>0</v>
      </c>
      <c r="P289" s="22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94">
        <v>44998.720000000001</v>
      </c>
      <c r="AD289" s="17">
        <v>0</v>
      </c>
      <c r="AE289" s="17">
        <v>0</v>
      </c>
      <c r="AF289" s="20" t="s">
        <v>262</v>
      </c>
      <c r="AG289" s="20">
        <v>2020</v>
      </c>
      <c r="AH289" s="21">
        <v>2020</v>
      </c>
    </row>
    <row r="290" spans="1:34" ht="61.5" x14ac:dyDescent="0.85">
      <c r="B290" s="11" t="s">
        <v>1230</v>
      </c>
      <c r="C290" s="11"/>
      <c r="D290" s="129">
        <v>345276.04000000004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49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340198.58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5077.46</v>
      </c>
      <c r="AD290" s="17">
        <v>0</v>
      </c>
      <c r="AE290" s="17">
        <v>0</v>
      </c>
      <c r="AF290" s="47" t="s">
        <v>718</v>
      </c>
      <c r="AG290" s="47" t="s">
        <v>718</v>
      </c>
      <c r="AH290" s="57" t="s">
        <v>718</v>
      </c>
    </row>
    <row r="291" spans="1:34" ht="61.5" x14ac:dyDescent="0.85">
      <c r="A291" s="8">
        <v>1</v>
      </c>
      <c r="B291" s="43">
        <f>SUBTOTAL(103,$A$21:A291)</f>
        <v>261</v>
      </c>
      <c r="C291" s="11" t="s">
        <v>1141</v>
      </c>
      <c r="D291" s="17">
        <v>345276.04000000004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49">
        <v>0</v>
      </c>
      <c r="L291" s="17">
        <v>0</v>
      </c>
      <c r="M291" s="17">
        <v>0</v>
      </c>
      <c r="N291" s="17">
        <v>0</v>
      </c>
      <c r="O291" s="22">
        <v>0</v>
      </c>
      <c r="P291" s="22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94">
        <v>340198.58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94">
        <v>5077.46</v>
      </c>
      <c r="AD291" s="17">
        <v>0</v>
      </c>
      <c r="AE291" s="17">
        <v>0</v>
      </c>
      <c r="AF291" s="20" t="s">
        <v>262</v>
      </c>
      <c r="AG291" s="20">
        <v>2020</v>
      </c>
      <c r="AH291" s="21">
        <v>2020</v>
      </c>
    </row>
    <row r="292" spans="1:34" ht="61.5" x14ac:dyDescent="0.85">
      <c r="B292" s="11" t="s">
        <v>784</v>
      </c>
      <c r="C292" s="128"/>
      <c r="D292" s="129">
        <v>5773107.5300000003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49">
        <v>0</v>
      </c>
      <c r="L292" s="17">
        <v>0</v>
      </c>
      <c r="M292" s="17">
        <v>1310.67</v>
      </c>
      <c r="N292" s="17">
        <v>5593662.3499999996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56635.83</v>
      </c>
      <c r="AD292" s="17">
        <v>122809.35</v>
      </c>
      <c r="AE292" s="17">
        <v>0</v>
      </c>
      <c r="AF292" s="47" t="s">
        <v>718</v>
      </c>
      <c r="AG292" s="47" t="s">
        <v>718</v>
      </c>
      <c r="AH292" s="57" t="s">
        <v>718</v>
      </c>
    </row>
    <row r="293" spans="1:34" ht="61.5" x14ac:dyDescent="0.85">
      <c r="A293" s="8">
        <v>1</v>
      </c>
      <c r="B293" s="43">
        <f>SUBTOTAL(103,$A$21:A293)</f>
        <v>262</v>
      </c>
      <c r="C293" s="11" t="s">
        <v>646</v>
      </c>
      <c r="D293" s="17">
        <v>4843097.09</v>
      </c>
      <c r="E293" s="24">
        <v>0</v>
      </c>
      <c r="F293" s="24">
        <v>0</v>
      </c>
      <c r="G293" s="17">
        <v>0</v>
      </c>
      <c r="H293" s="24">
        <v>0</v>
      </c>
      <c r="I293" s="24">
        <v>0</v>
      </c>
      <c r="J293" s="24">
        <v>0</v>
      </c>
      <c r="K293" s="49">
        <v>0</v>
      </c>
      <c r="L293" s="17">
        <v>0</v>
      </c>
      <c r="M293" s="25">
        <v>1067</v>
      </c>
      <c r="N293" s="25">
        <v>4705104.47</v>
      </c>
      <c r="O293" s="24">
        <v>0</v>
      </c>
      <c r="P293" s="24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47639.18</v>
      </c>
      <c r="AD293" s="25">
        <v>90353.44</v>
      </c>
      <c r="AE293" s="17">
        <v>0</v>
      </c>
      <c r="AF293" s="20">
        <v>2020</v>
      </c>
      <c r="AG293" s="20">
        <v>2020</v>
      </c>
      <c r="AH293" s="21">
        <v>2020</v>
      </c>
    </row>
    <row r="294" spans="1:34" ht="61.5" x14ac:dyDescent="0.85">
      <c r="A294" s="8">
        <v>1</v>
      </c>
      <c r="B294" s="43">
        <f>SUBTOTAL(103,$A$21:A294)</f>
        <v>263</v>
      </c>
      <c r="C294" s="11" t="s">
        <v>644</v>
      </c>
      <c r="D294" s="17">
        <v>930010.44000000006</v>
      </c>
      <c r="E294" s="24">
        <v>0</v>
      </c>
      <c r="F294" s="24">
        <v>0</v>
      </c>
      <c r="G294" s="17">
        <v>0</v>
      </c>
      <c r="H294" s="24">
        <v>0</v>
      </c>
      <c r="I294" s="24">
        <v>0</v>
      </c>
      <c r="J294" s="24">
        <v>0</v>
      </c>
      <c r="K294" s="49">
        <v>0</v>
      </c>
      <c r="L294" s="17">
        <v>0</v>
      </c>
      <c r="M294" s="25">
        <v>243.67</v>
      </c>
      <c r="N294" s="25">
        <v>888557.88</v>
      </c>
      <c r="O294" s="24">
        <v>0</v>
      </c>
      <c r="P294" s="24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8996.65</v>
      </c>
      <c r="AD294" s="25">
        <v>32455.91</v>
      </c>
      <c r="AE294" s="17">
        <v>0</v>
      </c>
      <c r="AF294" s="20">
        <v>2020</v>
      </c>
      <c r="AG294" s="20">
        <v>2020</v>
      </c>
      <c r="AH294" s="20">
        <v>2020</v>
      </c>
    </row>
    <row r="295" spans="1:34" ht="61.5" x14ac:dyDescent="0.85">
      <c r="B295" s="11" t="s">
        <v>785</v>
      </c>
      <c r="C295" s="11"/>
      <c r="D295" s="129">
        <v>10624337.110000001</v>
      </c>
      <c r="E295" s="17">
        <v>56761.29</v>
      </c>
      <c r="F295" s="17">
        <v>0</v>
      </c>
      <c r="G295" s="17">
        <v>313554.02</v>
      </c>
      <c r="H295" s="17">
        <v>166897.82</v>
      </c>
      <c r="I295" s="17">
        <v>0</v>
      </c>
      <c r="J295" s="17">
        <v>0</v>
      </c>
      <c r="K295" s="49">
        <v>0</v>
      </c>
      <c r="L295" s="17">
        <v>0</v>
      </c>
      <c r="M295" s="17">
        <v>0</v>
      </c>
      <c r="N295" s="17">
        <v>0</v>
      </c>
      <c r="O295" s="17">
        <v>339.3</v>
      </c>
      <c r="P295" s="17">
        <v>2618206.87</v>
      </c>
      <c r="Q295" s="17">
        <v>1964.82</v>
      </c>
      <c r="R295" s="17">
        <v>7256375.5399999991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117571.73000000001</v>
      </c>
      <c r="AD295" s="17">
        <v>94969.84</v>
      </c>
      <c r="AE295" s="17">
        <v>0</v>
      </c>
      <c r="AF295" s="47" t="s">
        <v>718</v>
      </c>
      <c r="AG295" s="47" t="s">
        <v>718</v>
      </c>
      <c r="AH295" s="57" t="s">
        <v>718</v>
      </c>
    </row>
    <row r="296" spans="1:34" ht="61.5" x14ac:dyDescent="0.85">
      <c r="A296" s="8">
        <v>1</v>
      </c>
      <c r="B296" s="43">
        <f>SUBTOTAL(103,$A$21:A296)</f>
        <v>264</v>
      </c>
      <c r="C296" s="11" t="s">
        <v>657</v>
      </c>
      <c r="D296" s="17">
        <v>2376905.8499999996</v>
      </c>
      <c r="E296" s="24">
        <v>0</v>
      </c>
      <c r="F296" s="24">
        <v>0</v>
      </c>
      <c r="G296" s="17">
        <v>0</v>
      </c>
      <c r="H296" s="24">
        <v>0</v>
      </c>
      <c r="I296" s="24">
        <v>0</v>
      </c>
      <c r="J296" s="24">
        <v>0</v>
      </c>
      <c r="K296" s="49">
        <v>0</v>
      </c>
      <c r="L296" s="17">
        <v>0</v>
      </c>
      <c r="M296" s="17">
        <v>0</v>
      </c>
      <c r="N296" s="17">
        <v>0</v>
      </c>
      <c r="O296" s="24">
        <v>0</v>
      </c>
      <c r="P296" s="24">
        <v>0</v>
      </c>
      <c r="Q296" s="25">
        <v>664.92</v>
      </c>
      <c r="R296" s="25">
        <v>2259063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22873.01</v>
      </c>
      <c r="AD296" s="25">
        <v>94969.84</v>
      </c>
      <c r="AE296" s="17">
        <v>0</v>
      </c>
      <c r="AF296" s="20">
        <v>2020</v>
      </c>
      <c r="AG296" s="20">
        <v>2020</v>
      </c>
      <c r="AH296" s="21">
        <v>2020</v>
      </c>
    </row>
    <row r="297" spans="1:34" ht="61.5" x14ac:dyDescent="0.85">
      <c r="A297" s="8">
        <v>1</v>
      </c>
      <c r="B297" s="43">
        <f>SUBTOTAL(103,$A$21:A297)</f>
        <v>265</v>
      </c>
      <c r="C297" s="11" t="s">
        <v>1154</v>
      </c>
      <c r="D297" s="17">
        <v>2513294.65</v>
      </c>
      <c r="E297" s="24">
        <v>0</v>
      </c>
      <c r="F297" s="24">
        <v>0</v>
      </c>
      <c r="G297" s="17">
        <v>0</v>
      </c>
      <c r="H297" s="24">
        <v>0</v>
      </c>
      <c r="I297" s="24">
        <v>0</v>
      </c>
      <c r="J297" s="24">
        <v>0</v>
      </c>
      <c r="K297" s="49">
        <v>0</v>
      </c>
      <c r="L297" s="17">
        <v>0</v>
      </c>
      <c r="M297" s="17">
        <v>0</v>
      </c>
      <c r="N297" s="17">
        <v>0</v>
      </c>
      <c r="O297" s="24">
        <v>0</v>
      </c>
      <c r="P297" s="24">
        <v>0</v>
      </c>
      <c r="Q297" s="25">
        <v>647.20000000000005</v>
      </c>
      <c r="R297" s="25">
        <v>2488287.36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25">
        <v>25007.29</v>
      </c>
      <c r="AD297" s="17">
        <v>0</v>
      </c>
      <c r="AE297" s="17">
        <v>0</v>
      </c>
      <c r="AF297" s="20" t="s">
        <v>262</v>
      </c>
      <c r="AG297" s="20">
        <v>2020</v>
      </c>
      <c r="AH297" s="21">
        <v>2020</v>
      </c>
    </row>
    <row r="298" spans="1:34" ht="61.5" x14ac:dyDescent="0.85">
      <c r="A298" s="8">
        <v>1</v>
      </c>
      <c r="B298" s="43">
        <f>SUBTOTAL(103,$A$21:A298)</f>
        <v>266</v>
      </c>
      <c r="C298" s="11" t="s">
        <v>1155</v>
      </c>
      <c r="D298" s="17">
        <v>2534240.8800000004</v>
      </c>
      <c r="E298" s="24">
        <v>0</v>
      </c>
      <c r="F298" s="24">
        <v>0</v>
      </c>
      <c r="G298" s="17">
        <v>0</v>
      </c>
      <c r="H298" s="24">
        <v>0</v>
      </c>
      <c r="I298" s="24">
        <v>0</v>
      </c>
      <c r="J298" s="24">
        <v>0</v>
      </c>
      <c r="K298" s="49">
        <v>0</v>
      </c>
      <c r="L298" s="17">
        <v>0</v>
      </c>
      <c r="M298" s="17">
        <v>0</v>
      </c>
      <c r="N298" s="17">
        <v>0</v>
      </c>
      <c r="O298" s="24">
        <v>0</v>
      </c>
      <c r="P298" s="24">
        <v>0</v>
      </c>
      <c r="Q298" s="25">
        <v>652.70000000000005</v>
      </c>
      <c r="R298" s="25">
        <v>2509025.1800000002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25">
        <v>25215.7</v>
      </c>
      <c r="AD298" s="17">
        <v>0</v>
      </c>
      <c r="AE298" s="17">
        <v>0</v>
      </c>
      <c r="AF298" s="20" t="s">
        <v>262</v>
      </c>
      <c r="AG298" s="20">
        <v>2020</v>
      </c>
      <c r="AH298" s="21">
        <v>2020</v>
      </c>
    </row>
    <row r="299" spans="1:34" ht="61.5" x14ac:dyDescent="0.85">
      <c r="A299" s="8">
        <v>1</v>
      </c>
      <c r="B299" s="43">
        <f>SUBTOTAL(103,$A$21:A299)</f>
        <v>267</v>
      </c>
      <c r="C299" s="11" t="s">
        <v>1156</v>
      </c>
      <c r="D299" s="17">
        <v>542612.12</v>
      </c>
      <c r="E299" s="94">
        <v>56761.29</v>
      </c>
      <c r="F299" s="24">
        <v>0</v>
      </c>
      <c r="G299" s="94">
        <v>313554.02</v>
      </c>
      <c r="H299" s="94">
        <v>166897.82</v>
      </c>
      <c r="I299" s="24">
        <v>0</v>
      </c>
      <c r="J299" s="24">
        <v>0</v>
      </c>
      <c r="K299" s="49">
        <v>0</v>
      </c>
      <c r="L299" s="17">
        <v>0</v>
      </c>
      <c r="M299" s="17">
        <v>0</v>
      </c>
      <c r="N299" s="17">
        <v>0</v>
      </c>
      <c r="O299" s="24">
        <v>0</v>
      </c>
      <c r="P299" s="24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5398.99</v>
      </c>
      <c r="AD299" s="17">
        <v>0</v>
      </c>
      <c r="AE299" s="17">
        <v>0</v>
      </c>
      <c r="AF299" s="20" t="s">
        <v>262</v>
      </c>
      <c r="AG299" s="20">
        <v>2020</v>
      </c>
      <c r="AH299" s="21">
        <v>2020</v>
      </c>
    </row>
    <row r="300" spans="1:34" ht="61.5" x14ac:dyDescent="0.85">
      <c r="A300" s="8">
        <v>1</v>
      </c>
      <c r="B300" s="43">
        <f>SUBTOTAL(103,$A$21:A300)</f>
        <v>268</v>
      </c>
      <c r="C300" s="11" t="s">
        <v>1157</v>
      </c>
      <c r="D300" s="17">
        <v>2657283.6100000003</v>
      </c>
      <c r="E300" s="24">
        <v>0</v>
      </c>
      <c r="F300" s="24">
        <v>0</v>
      </c>
      <c r="G300" s="17">
        <v>0</v>
      </c>
      <c r="H300" s="24">
        <v>0</v>
      </c>
      <c r="I300" s="24">
        <v>0</v>
      </c>
      <c r="J300" s="24">
        <v>0</v>
      </c>
      <c r="K300" s="49">
        <v>0</v>
      </c>
      <c r="L300" s="17">
        <v>0</v>
      </c>
      <c r="M300" s="17">
        <v>0</v>
      </c>
      <c r="N300" s="17">
        <v>0</v>
      </c>
      <c r="O300" s="25">
        <v>339.3</v>
      </c>
      <c r="P300" s="25">
        <v>2618206.87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39076.74</v>
      </c>
      <c r="AD300" s="17">
        <v>0</v>
      </c>
      <c r="AE300" s="17">
        <v>0</v>
      </c>
      <c r="AF300" s="20" t="s">
        <v>262</v>
      </c>
      <c r="AG300" s="20">
        <v>2020</v>
      </c>
      <c r="AH300" s="21">
        <v>2020</v>
      </c>
    </row>
    <row r="301" spans="1:34" ht="61.5" x14ac:dyDescent="0.85">
      <c r="B301" s="11" t="s">
        <v>786</v>
      </c>
      <c r="C301" s="11"/>
      <c r="D301" s="129">
        <v>4459924</v>
      </c>
      <c r="E301" s="17">
        <v>94214.06</v>
      </c>
      <c r="F301" s="17">
        <v>0</v>
      </c>
      <c r="G301" s="17">
        <v>0</v>
      </c>
      <c r="H301" s="17">
        <v>205262.31</v>
      </c>
      <c r="I301" s="17">
        <v>585724.52</v>
      </c>
      <c r="J301" s="17">
        <v>0</v>
      </c>
      <c r="K301" s="49">
        <v>0</v>
      </c>
      <c r="L301" s="17">
        <v>0</v>
      </c>
      <c r="M301" s="17">
        <v>647</v>
      </c>
      <c r="N301" s="17">
        <v>3348175.42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44670.939999999995</v>
      </c>
      <c r="AD301" s="17">
        <v>181876.75</v>
      </c>
      <c r="AE301" s="17">
        <v>0</v>
      </c>
      <c r="AF301" s="47" t="s">
        <v>718</v>
      </c>
      <c r="AG301" s="47" t="s">
        <v>718</v>
      </c>
      <c r="AH301" s="57" t="s">
        <v>718</v>
      </c>
    </row>
    <row r="302" spans="1:34" ht="61.5" x14ac:dyDescent="0.85">
      <c r="A302" s="8">
        <v>1</v>
      </c>
      <c r="B302" s="43">
        <f>SUBTOTAL(103,$A$21:A302)</f>
        <v>269</v>
      </c>
      <c r="C302" s="11" t="s">
        <v>658</v>
      </c>
      <c r="D302" s="17">
        <v>3466608.69</v>
      </c>
      <c r="E302" s="24">
        <v>0</v>
      </c>
      <c r="F302" s="24">
        <v>0</v>
      </c>
      <c r="G302" s="17">
        <v>0</v>
      </c>
      <c r="H302" s="24">
        <v>0</v>
      </c>
      <c r="I302" s="24">
        <v>0</v>
      </c>
      <c r="J302" s="24">
        <v>0</v>
      </c>
      <c r="K302" s="49">
        <v>0</v>
      </c>
      <c r="L302" s="17">
        <v>0</v>
      </c>
      <c r="M302" s="25">
        <v>647</v>
      </c>
      <c r="N302" s="25">
        <v>3348175.42</v>
      </c>
      <c r="O302" s="24">
        <v>0</v>
      </c>
      <c r="P302" s="24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25">
        <v>33900.28</v>
      </c>
      <c r="AD302" s="25">
        <v>84532.99</v>
      </c>
      <c r="AE302" s="17">
        <v>0</v>
      </c>
      <c r="AF302" s="20">
        <v>2020</v>
      </c>
      <c r="AG302" s="20">
        <v>2020</v>
      </c>
      <c r="AH302" s="21">
        <v>2020</v>
      </c>
    </row>
    <row r="303" spans="1:34" ht="61.5" x14ac:dyDescent="0.85">
      <c r="A303" s="8">
        <v>1</v>
      </c>
      <c r="B303" s="43">
        <f>SUBTOTAL(103,$A$21:A303)</f>
        <v>270</v>
      </c>
      <c r="C303" s="11" t="s">
        <v>652</v>
      </c>
      <c r="D303" s="17">
        <v>34358.44</v>
      </c>
      <c r="E303" s="24">
        <v>0</v>
      </c>
      <c r="F303" s="24">
        <v>0</v>
      </c>
      <c r="G303" s="17">
        <v>0</v>
      </c>
      <c r="H303" s="24">
        <v>0</v>
      </c>
      <c r="I303" s="17">
        <v>0</v>
      </c>
      <c r="J303" s="24">
        <v>0</v>
      </c>
      <c r="K303" s="49">
        <v>0</v>
      </c>
      <c r="L303" s="17">
        <v>0</v>
      </c>
      <c r="M303" s="17">
        <v>0</v>
      </c>
      <c r="N303" s="17">
        <v>0</v>
      </c>
      <c r="O303" s="24">
        <v>0</v>
      </c>
      <c r="P303" s="24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25">
        <v>34358.44</v>
      </c>
      <c r="AE303" s="17">
        <v>0</v>
      </c>
      <c r="AF303" s="20">
        <v>2020</v>
      </c>
      <c r="AG303" s="20" t="s">
        <v>262</v>
      </c>
      <c r="AH303" s="20" t="s">
        <v>262</v>
      </c>
    </row>
    <row r="304" spans="1:34" ht="61.5" x14ac:dyDescent="0.85">
      <c r="A304" s="8">
        <v>1</v>
      </c>
      <c r="B304" s="43">
        <f>SUBTOTAL(103,$A$21:A304)</f>
        <v>271</v>
      </c>
      <c r="C304" s="11" t="s">
        <v>651</v>
      </c>
      <c r="D304" s="17">
        <v>576667.37</v>
      </c>
      <c r="E304" s="24">
        <v>0</v>
      </c>
      <c r="F304" s="24">
        <v>0</v>
      </c>
      <c r="G304" s="17">
        <v>0</v>
      </c>
      <c r="H304" s="24">
        <v>0</v>
      </c>
      <c r="I304" s="25">
        <v>508533.15</v>
      </c>
      <c r="J304" s="24">
        <v>0</v>
      </c>
      <c r="K304" s="49">
        <v>0</v>
      </c>
      <c r="L304" s="17">
        <v>0</v>
      </c>
      <c r="M304" s="17">
        <v>0</v>
      </c>
      <c r="N304" s="17">
        <v>0</v>
      </c>
      <c r="O304" s="24">
        <v>0</v>
      </c>
      <c r="P304" s="24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5148.8999999999996</v>
      </c>
      <c r="AD304" s="25">
        <v>62985.32</v>
      </c>
      <c r="AE304" s="17">
        <v>0</v>
      </c>
      <c r="AF304" s="20">
        <v>2020</v>
      </c>
      <c r="AG304" s="20">
        <v>2020</v>
      </c>
      <c r="AH304" s="21">
        <v>2020</v>
      </c>
    </row>
    <row r="305" spans="1:34" ht="61.5" x14ac:dyDescent="0.85">
      <c r="A305" s="8">
        <v>1</v>
      </c>
      <c r="B305" s="43">
        <f>SUBTOTAL(103,$A$21:A305)</f>
        <v>272</v>
      </c>
      <c r="C305" s="11" t="s">
        <v>1162</v>
      </c>
      <c r="D305" s="17">
        <v>248507.08000000002</v>
      </c>
      <c r="E305" s="94">
        <v>94214.06</v>
      </c>
      <c r="F305" s="24">
        <v>0</v>
      </c>
      <c r="G305" s="17">
        <v>0</v>
      </c>
      <c r="H305" s="94">
        <v>150638.6</v>
      </c>
      <c r="I305" s="24">
        <v>0</v>
      </c>
      <c r="J305" s="24">
        <v>0</v>
      </c>
      <c r="K305" s="49">
        <v>0</v>
      </c>
      <c r="L305" s="17">
        <v>0</v>
      </c>
      <c r="M305" s="17">
        <v>0</v>
      </c>
      <c r="N305" s="17">
        <v>0</v>
      </c>
      <c r="O305" s="24">
        <v>0</v>
      </c>
      <c r="P305" s="24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3654.42</v>
      </c>
      <c r="AD305" s="17">
        <v>0</v>
      </c>
      <c r="AE305" s="17">
        <v>0</v>
      </c>
      <c r="AF305" s="20" t="s">
        <v>262</v>
      </c>
      <c r="AG305" s="20">
        <v>2020</v>
      </c>
      <c r="AH305" s="21">
        <v>2020</v>
      </c>
    </row>
    <row r="306" spans="1:34" ht="61.5" x14ac:dyDescent="0.85">
      <c r="A306" s="8">
        <v>1</v>
      </c>
      <c r="B306" s="43">
        <f>SUBTOTAL(103,$A$21:A306)</f>
        <v>273</v>
      </c>
      <c r="C306" s="11" t="s">
        <v>1163</v>
      </c>
      <c r="D306" s="17">
        <v>133782.41999999998</v>
      </c>
      <c r="E306" s="24">
        <v>0</v>
      </c>
      <c r="F306" s="24">
        <v>0</v>
      </c>
      <c r="G306" s="17">
        <v>0</v>
      </c>
      <c r="H306" s="94">
        <v>54623.71</v>
      </c>
      <c r="I306" s="94">
        <v>77191.37</v>
      </c>
      <c r="J306" s="24">
        <v>0</v>
      </c>
      <c r="K306" s="49">
        <v>0</v>
      </c>
      <c r="L306" s="17">
        <v>0</v>
      </c>
      <c r="M306" s="17">
        <v>0</v>
      </c>
      <c r="N306" s="17">
        <v>0</v>
      </c>
      <c r="O306" s="24">
        <v>0</v>
      </c>
      <c r="P306" s="24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1967.34</v>
      </c>
      <c r="AD306" s="17">
        <v>0</v>
      </c>
      <c r="AE306" s="17">
        <v>0</v>
      </c>
      <c r="AF306" s="20" t="s">
        <v>262</v>
      </c>
      <c r="AG306" s="20">
        <v>2020</v>
      </c>
      <c r="AH306" s="21">
        <v>2020</v>
      </c>
    </row>
    <row r="307" spans="1:34" ht="61.5" x14ac:dyDescent="0.85">
      <c r="B307" s="11" t="s">
        <v>787</v>
      </c>
      <c r="C307" s="11"/>
      <c r="D307" s="129">
        <v>1997229.1400000001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49">
        <v>0</v>
      </c>
      <c r="L307" s="17">
        <v>0</v>
      </c>
      <c r="M307" s="17">
        <v>775.93</v>
      </c>
      <c r="N307" s="17">
        <v>1845774.1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18688.46</v>
      </c>
      <c r="AD307" s="17">
        <v>132766.57999999999</v>
      </c>
      <c r="AE307" s="17">
        <v>0</v>
      </c>
      <c r="AF307" s="47" t="s">
        <v>718</v>
      </c>
      <c r="AG307" s="47" t="s">
        <v>718</v>
      </c>
      <c r="AH307" s="57" t="s">
        <v>718</v>
      </c>
    </row>
    <row r="308" spans="1:34" ht="61.5" x14ac:dyDescent="0.85">
      <c r="A308" s="8">
        <v>1</v>
      </c>
      <c r="B308" s="43">
        <f>SUBTOTAL(103,$A$21:A308)</f>
        <v>274</v>
      </c>
      <c r="C308" s="11" t="s">
        <v>649</v>
      </c>
      <c r="D308" s="17">
        <v>1997229.1400000001</v>
      </c>
      <c r="E308" s="24">
        <v>0</v>
      </c>
      <c r="F308" s="24">
        <v>0</v>
      </c>
      <c r="G308" s="17">
        <v>0</v>
      </c>
      <c r="H308" s="24">
        <v>0</v>
      </c>
      <c r="I308" s="24">
        <v>0</v>
      </c>
      <c r="J308" s="24">
        <v>0</v>
      </c>
      <c r="K308" s="49">
        <v>0</v>
      </c>
      <c r="L308" s="17">
        <v>0</v>
      </c>
      <c r="M308" s="25">
        <v>775.93</v>
      </c>
      <c r="N308" s="25">
        <v>1845774.1</v>
      </c>
      <c r="O308" s="24">
        <v>0</v>
      </c>
      <c r="P308" s="24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25">
        <v>18688.46</v>
      </c>
      <c r="AD308" s="25">
        <v>132766.57999999999</v>
      </c>
      <c r="AE308" s="17">
        <v>0</v>
      </c>
      <c r="AF308" s="20">
        <v>2020</v>
      </c>
      <c r="AG308" s="20">
        <v>2020</v>
      </c>
      <c r="AH308" s="21">
        <v>2020</v>
      </c>
    </row>
    <row r="309" spans="1:34" ht="61.5" x14ac:dyDescent="0.85">
      <c r="B309" s="11" t="s">
        <v>788</v>
      </c>
      <c r="C309" s="11"/>
      <c r="D309" s="129">
        <v>29976052.369999997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49">
        <v>6</v>
      </c>
      <c r="L309" s="17">
        <v>8696097.8399999999</v>
      </c>
      <c r="M309" s="17">
        <v>5138.55</v>
      </c>
      <c r="N309" s="17">
        <v>17781364.059999999</v>
      </c>
      <c r="O309" s="17">
        <v>0</v>
      </c>
      <c r="P309" s="17">
        <v>0</v>
      </c>
      <c r="Q309" s="17">
        <v>664.65200000000004</v>
      </c>
      <c r="R309" s="17">
        <v>2073147.13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217841.08</v>
      </c>
      <c r="AD309" s="17">
        <v>847602.26</v>
      </c>
      <c r="AE309" s="17">
        <v>360000</v>
      </c>
      <c r="AF309" s="47" t="s">
        <v>718</v>
      </c>
      <c r="AG309" s="47" t="s">
        <v>718</v>
      </c>
      <c r="AH309" s="57" t="s">
        <v>718</v>
      </c>
    </row>
    <row r="310" spans="1:34" ht="61.5" x14ac:dyDescent="0.85">
      <c r="A310" s="8">
        <v>1</v>
      </c>
      <c r="B310" s="43">
        <f>SUBTOTAL(103,$A$21:A310)</f>
        <v>275</v>
      </c>
      <c r="C310" s="11" t="s">
        <v>653</v>
      </c>
      <c r="D310" s="17">
        <v>95474.18</v>
      </c>
      <c r="E310" s="24">
        <v>0</v>
      </c>
      <c r="F310" s="24">
        <v>0</v>
      </c>
      <c r="G310" s="17">
        <v>0</v>
      </c>
      <c r="H310" s="24">
        <v>0</v>
      </c>
      <c r="I310" s="24">
        <v>0</v>
      </c>
      <c r="J310" s="24">
        <v>0</v>
      </c>
      <c r="K310" s="49">
        <v>0</v>
      </c>
      <c r="L310" s="17">
        <v>0</v>
      </c>
      <c r="M310" s="17">
        <v>0</v>
      </c>
      <c r="N310" s="17">
        <v>0</v>
      </c>
      <c r="O310" s="24">
        <v>0</v>
      </c>
      <c r="P310" s="24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25">
        <v>95474.18</v>
      </c>
      <c r="AE310" s="17">
        <v>0</v>
      </c>
      <c r="AF310" s="20">
        <v>2020</v>
      </c>
      <c r="AG310" s="20" t="s">
        <v>262</v>
      </c>
      <c r="AH310" s="20" t="s">
        <v>262</v>
      </c>
    </row>
    <row r="311" spans="1:34" ht="61.5" x14ac:dyDescent="0.85">
      <c r="A311" s="8">
        <v>1</v>
      </c>
      <c r="B311" s="43">
        <f>SUBTOTAL(103,$A$21:A311)</f>
        <v>276</v>
      </c>
      <c r="C311" s="11" t="s">
        <v>637</v>
      </c>
      <c r="D311" s="17">
        <v>6906704.6500000004</v>
      </c>
      <c r="E311" s="24">
        <v>0</v>
      </c>
      <c r="F311" s="24">
        <v>0</v>
      </c>
      <c r="G311" s="17">
        <v>0</v>
      </c>
      <c r="H311" s="24">
        <v>0</v>
      </c>
      <c r="I311" s="24">
        <v>0</v>
      </c>
      <c r="J311" s="24">
        <v>0</v>
      </c>
      <c r="K311" s="49">
        <v>0</v>
      </c>
      <c r="L311" s="17">
        <v>0</v>
      </c>
      <c r="M311" s="25">
        <v>1260</v>
      </c>
      <c r="N311" s="25">
        <v>6705665.3499999996</v>
      </c>
      <c r="O311" s="24">
        <v>0</v>
      </c>
      <c r="P311" s="24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25">
        <v>67894.86</v>
      </c>
      <c r="AD311" s="25">
        <v>133144.44</v>
      </c>
      <c r="AE311" s="17">
        <v>0</v>
      </c>
      <c r="AF311" s="20">
        <v>2020</v>
      </c>
      <c r="AG311" s="20">
        <v>2020</v>
      </c>
      <c r="AH311" s="21">
        <v>2020</v>
      </c>
    </row>
    <row r="312" spans="1:34" ht="61.5" x14ac:dyDescent="0.85">
      <c r="A312" s="8">
        <v>1</v>
      </c>
      <c r="B312" s="43">
        <f>SUBTOTAL(103,$A$21:A312)</f>
        <v>277</v>
      </c>
      <c r="C312" s="11" t="s">
        <v>632</v>
      </c>
      <c r="D312" s="17">
        <v>1582418.76</v>
      </c>
      <c r="E312" s="24">
        <v>0</v>
      </c>
      <c r="F312" s="24">
        <v>0</v>
      </c>
      <c r="G312" s="17">
        <v>0</v>
      </c>
      <c r="H312" s="24">
        <v>0</v>
      </c>
      <c r="I312" s="24">
        <v>0</v>
      </c>
      <c r="J312" s="24">
        <v>0</v>
      </c>
      <c r="K312" s="49">
        <v>0</v>
      </c>
      <c r="L312" s="17">
        <v>0</v>
      </c>
      <c r="M312" s="25">
        <v>740.9</v>
      </c>
      <c r="N312" s="25">
        <v>1479456.34</v>
      </c>
      <c r="O312" s="24">
        <v>0</v>
      </c>
      <c r="P312" s="24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25">
        <v>14979.5</v>
      </c>
      <c r="AD312" s="25">
        <v>87982.92</v>
      </c>
      <c r="AE312" s="17">
        <v>0</v>
      </c>
      <c r="AF312" s="20">
        <v>2020</v>
      </c>
      <c r="AG312" s="20">
        <v>2020</v>
      </c>
      <c r="AH312" s="21">
        <v>2020</v>
      </c>
    </row>
    <row r="313" spans="1:34" ht="61.5" x14ac:dyDescent="0.85">
      <c r="A313" s="8">
        <v>1</v>
      </c>
      <c r="B313" s="43">
        <f>SUBTOTAL(103,$A$21:A313)</f>
        <v>278</v>
      </c>
      <c r="C313" s="11" t="s">
        <v>633</v>
      </c>
      <c r="D313" s="17">
        <v>1494720.17</v>
      </c>
      <c r="E313" s="24">
        <v>0</v>
      </c>
      <c r="F313" s="24">
        <v>0</v>
      </c>
      <c r="G313" s="17">
        <v>0</v>
      </c>
      <c r="H313" s="24">
        <v>0</v>
      </c>
      <c r="I313" s="24">
        <v>0</v>
      </c>
      <c r="J313" s="24">
        <v>0</v>
      </c>
      <c r="K313" s="49">
        <v>0</v>
      </c>
      <c r="L313" s="17">
        <v>0</v>
      </c>
      <c r="M313" s="25">
        <v>787.1</v>
      </c>
      <c r="N313" s="25">
        <v>1392636.8</v>
      </c>
      <c r="O313" s="24">
        <v>0</v>
      </c>
      <c r="P313" s="24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25">
        <v>14100.45</v>
      </c>
      <c r="AD313" s="25">
        <v>87982.92</v>
      </c>
      <c r="AE313" s="17">
        <v>0</v>
      </c>
      <c r="AF313" s="20">
        <v>2020</v>
      </c>
      <c r="AG313" s="20">
        <v>2020</v>
      </c>
      <c r="AH313" s="21">
        <v>2020</v>
      </c>
    </row>
    <row r="314" spans="1:34" ht="61.5" x14ac:dyDescent="0.85">
      <c r="A314" s="8">
        <v>1</v>
      </c>
      <c r="B314" s="43">
        <f>SUBTOTAL(103,$A$21:A314)</f>
        <v>279</v>
      </c>
      <c r="C314" s="11" t="s">
        <v>634</v>
      </c>
      <c r="D314" s="17">
        <v>1534580.28</v>
      </c>
      <c r="E314" s="24">
        <v>0</v>
      </c>
      <c r="F314" s="24">
        <v>0</v>
      </c>
      <c r="G314" s="17">
        <v>0</v>
      </c>
      <c r="H314" s="24">
        <v>0</v>
      </c>
      <c r="I314" s="24">
        <v>0</v>
      </c>
      <c r="J314" s="24">
        <v>0</v>
      </c>
      <c r="K314" s="49">
        <v>0</v>
      </c>
      <c r="L314" s="17">
        <v>0</v>
      </c>
      <c r="M314" s="25">
        <v>760.1</v>
      </c>
      <c r="N314" s="25">
        <v>1432097.37</v>
      </c>
      <c r="O314" s="24">
        <v>0</v>
      </c>
      <c r="P314" s="24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25">
        <v>14499.99</v>
      </c>
      <c r="AD314" s="25">
        <v>87982.92</v>
      </c>
      <c r="AE314" s="17">
        <v>0</v>
      </c>
      <c r="AF314" s="20">
        <v>2020</v>
      </c>
      <c r="AG314" s="20">
        <v>2020</v>
      </c>
      <c r="AH314" s="21">
        <v>2020</v>
      </c>
    </row>
    <row r="315" spans="1:34" ht="61.5" x14ac:dyDescent="0.85">
      <c r="A315" s="8">
        <v>1</v>
      </c>
      <c r="B315" s="43">
        <f>SUBTOTAL(103,$A$21:A315)</f>
        <v>280</v>
      </c>
      <c r="C315" s="11" t="s">
        <v>627</v>
      </c>
      <c r="D315" s="17">
        <v>3346564.4</v>
      </c>
      <c r="E315" s="24">
        <v>0</v>
      </c>
      <c r="F315" s="24">
        <v>0</v>
      </c>
      <c r="G315" s="17">
        <v>0</v>
      </c>
      <c r="H315" s="24">
        <v>0</v>
      </c>
      <c r="I315" s="24">
        <v>0</v>
      </c>
      <c r="J315" s="24">
        <v>0</v>
      </c>
      <c r="K315" s="49">
        <v>2</v>
      </c>
      <c r="L315" s="17">
        <v>3270373.96</v>
      </c>
      <c r="M315" s="17">
        <v>0</v>
      </c>
      <c r="N315" s="17">
        <v>0</v>
      </c>
      <c r="O315" s="24">
        <v>0</v>
      </c>
      <c r="P315" s="24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25">
        <v>76190.44</v>
      </c>
      <c r="AE315" s="17">
        <v>0</v>
      </c>
      <c r="AF315" s="20">
        <v>2020</v>
      </c>
      <c r="AG315" s="20">
        <v>2020</v>
      </c>
      <c r="AH315" s="21" t="s">
        <v>262</v>
      </c>
    </row>
    <row r="316" spans="1:34" ht="61.5" x14ac:dyDescent="0.85">
      <c r="A316" s="8">
        <v>1</v>
      </c>
      <c r="B316" s="43">
        <f>SUBTOTAL(103,$A$21:A316)</f>
        <v>281</v>
      </c>
      <c r="C316" s="11" t="s">
        <v>640</v>
      </c>
      <c r="D316" s="17">
        <v>101554.75</v>
      </c>
      <c r="E316" s="24">
        <v>0</v>
      </c>
      <c r="F316" s="24">
        <v>0</v>
      </c>
      <c r="G316" s="17">
        <v>0</v>
      </c>
      <c r="H316" s="24">
        <v>0</v>
      </c>
      <c r="I316" s="24">
        <v>0</v>
      </c>
      <c r="J316" s="24">
        <v>0</v>
      </c>
      <c r="K316" s="49">
        <v>0</v>
      </c>
      <c r="L316" s="17">
        <v>0</v>
      </c>
      <c r="M316" s="17">
        <v>0</v>
      </c>
      <c r="N316" s="17">
        <v>0</v>
      </c>
      <c r="O316" s="24">
        <v>0</v>
      </c>
      <c r="P316" s="24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  <c r="AC316" s="17">
        <v>0</v>
      </c>
      <c r="AD316" s="25">
        <v>101554.75</v>
      </c>
      <c r="AE316" s="17">
        <v>0</v>
      </c>
      <c r="AF316" s="20">
        <v>2020</v>
      </c>
      <c r="AG316" s="21" t="s">
        <v>262</v>
      </c>
      <c r="AH316" s="21" t="s">
        <v>262</v>
      </c>
    </row>
    <row r="317" spans="1:34" ht="61.5" x14ac:dyDescent="0.85">
      <c r="A317" s="8">
        <v>1</v>
      </c>
      <c r="B317" s="43">
        <f>SUBTOTAL(103,$A$21:A317)</f>
        <v>282</v>
      </c>
      <c r="C317" s="11" t="s">
        <v>628</v>
      </c>
      <c r="D317" s="17">
        <v>104089.37</v>
      </c>
      <c r="E317" s="24">
        <v>0</v>
      </c>
      <c r="F317" s="24">
        <v>0</v>
      </c>
      <c r="G317" s="17">
        <v>0</v>
      </c>
      <c r="H317" s="24">
        <v>0</v>
      </c>
      <c r="I317" s="24">
        <v>0</v>
      </c>
      <c r="J317" s="24">
        <v>0</v>
      </c>
      <c r="K317" s="49">
        <v>0</v>
      </c>
      <c r="L317" s="17">
        <v>0</v>
      </c>
      <c r="M317" s="17">
        <v>0</v>
      </c>
      <c r="N317" s="17">
        <v>0</v>
      </c>
      <c r="O317" s="24">
        <v>0</v>
      </c>
      <c r="P317" s="24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25">
        <v>104089.37</v>
      </c>
      <c r="AE317" s="17">
        <v>0</v>
      </c>
      <c r="AF317" s="20">
        <v>2020</v>
      </c>
      <c r="AG317" s="21" t="s">
        <v>262</v>
      </c>
      <c r="AH317" s="21" t="s">
        <v>262</v>
      </c>
    </row>
    <row r="318" spans="1:34" ht="61.5" x14ac:dyDescent="0.85">
      <c r="A318" s="8">
        <v>1</v>
      </c>
      <c r="B318" s="43">
        <f>SUBTOTAL(103,$A$21:A318)</f>
        <v>283</v>
      </c>
      <c r="C318" s="11" t="s">
        <v>1153</v>
      </c>
      <c r="D318" s="17">
        <v>4230013.1300000008</v>
      </c>
      <c r="E318" s="24">
        <v>0</v>
      </c>
      <c r="F318" s="24">
        <v>0</v>
      </c>
      <c r="G318" s="17">
        <v>0</v>
      </c>
      <c r="H318" s="24">
        <v>0</v>
      </c>
      <c r="I318" s="24">
        <v>0</v>
      </c>
      <c r="J318" s="24">
        <v>0</v>
      </c>
      <c r="K318" s="49">
        <v>0</v>
      </c>
      <c r="L318" s="17">
        <v>0</v>
      </c>
      <c r="M318" s="25">
        <v>953.5</v>
      </c>
      <c r="N318" s="25">
        <v>4069118.49</v>
      </c>
      <c r="O318" s="24">
        <v>0</v>
      </c>
      <c r="P318" s="24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25">
        <v>40894.639999999999</v>
      </c>
      <c r="AD318" s="17">
        <v>0</v>
      </c>
      <c r="AE318" s="17">
        <v>120000</v>
      </c>
      <c r="AF318" s="20" t="s">
        <v>262</v>
      </c>
      <c r="AG318" s="20">
        <v>2020</v>
      </c>
      <c r="AH318" s="21">
        <v>2020</v>
      </c>
    </row>
    <row r="319" spans="1:34" ht="61.5" x14ac:dyDescent="0.85">
      <c r="A319" s="8">
        <v>1</v>
      </c>
      <c r="B319" s="43">
        <f>SUBTOTAL(103,$A$21:A319)</f>
        <v>284</v>
      </c>
      <c r="C319" s="11" t="s">
        <v>1158</v>
      </c>
      <c r="D319" s="17">
        <v>5425723.8799999999</v>
      </c>
      <c r="E319" s="24">
        <v>0</v>
      </c>
      <c r="F319" s="24">
        <v>0</v>
      </c>
      <c r="G319" s="17">
        <v>0</v>
      </c>
      <c r="H319" s="24">
        <v>0</v>
      </c>
      <c r="I319" s="24">
        <v>0</v>
      </c>
      <c r="J319" s="24">
        <v>0</v>
      </c>
      <c r="K319" s="124">
        <v>4</v>
      </c>
      <c r="L319" s="25">
        <v>5425723.8799999999</v>
      </c>
      <c r="M319" s="17">
        <v>0</v>
      </c>
      <c r="N319" s="17">
        <v>0</v>
      </c>
      <c r="O319" s="24">
        <v>0</v>
      </c>
      <c r="P319" s="24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20" t="s">
        <v>262</v>
      </c>
      <c r="AG319" s="20">
        <v>2020</v>
      </c>
      <c r="AH319" s="21" t="s">
        <v>262</v>
      </c>
    </row>
    <row r="320" spans="1:34" ht="61.5" x14ac:dyDescent="0.85">
      <c r="A320" s="8">
        <v>1</v>
      </c>
      <c r="B320" s="43">
        <f>SUBTOTAL(103,$A$21:A320)</f>
        <v>285</v>
      </c>
      <c r="C320" s="11" t="s">
        <v>1159</v>
      </c>
      <c r="D320" s="17">
        <v>839027.99</v>
      </c>
      <c r="E320" s="24">
        <v>0</v>
      </c>
      <c r="F320" s="24">
        <v>0</v>
      </c>
      <c r="G320" s="17">
        <v>0</v>
      </c>
      <c r="H320" s="24">
        <v>0</v>
      </c>
      <c r="I320" s="24">
        <v>0</v>
      </c>
      <c r="J320" s="24">
        <v>0</v>
      </c>
      <c r="K320" s="49">
        <v>0</v>
      </c>
      <c r="L320" s="17">
        <v>0</v>
      </c>
      <c r="M320" s="17">
        <v>0</v>
      </c>
      <c r="N320" s="17">
        <v>0</v>
      </c>
      <c r="O320" s="24">
        <v>0</v>
      </c>
      <c r="P320" s="24">
        <v>0</v>
      </c>
      <c r="Q320" s="25">
        <v>273.98200000000003</v>
      </c>
      <c r="R320" s="25">
        <v>826689.65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25">
        <v>12338.34</v>
      </c>
      <c r="AD320" s="17">
        <v>0</v>
      </c>
      <c r="AE320" s="17">
        <v>0</v>
      </c>
      <c r="AF320" s="20" t="s">
        <v>262</v>
      </c>
      <c r="AG320" s="20">
        <v>2020</v>
      </c>
      <c r="AH320" s="21">
        <v>2020</v>
      </c>
    </row>
    <row r="321" spans="1:34" ht="61.5" x14ac:dyDescent="0.85">
      <c r="A321" s="8">
        <v>1</v>
      </c>
      <c r="B321" s="43">
        <f>SUBTOTAL(103,$A$21:A321)</f>
        <v>286</v>
      </c>
      <c r="C321" s="11" t="s">
        <v>1160</v>
      </c>
      <c r="D321" s="17">
        <v>1265060.8599999999</v>
      </c>
      <c r="E321" s="24">
        <v>0</v>
      </c>
      <c r="F321" s="24">
        <v>0</v>
      </c>
      <c r="G321" s="17">
        <v>0</v>
      </c>
      <c r="H321" s="24">
        <v>0</v>
      </c>
      <c r="I321" s="24">
        <v>0</v>
      </c>
      <c r="J321" s="24">
        <v>0</v>
      </c>
      <c r="K321" s="49">
        <v>0</v>
      </c>
      <c r="L321" s="17">
        <v>0</v>
      </c>
      <c r="M321" s="17">
        <v>0</v>
      </c>
      <c r="N321" s="17">
        <v>0</v>
      </c>
      <c r="O321" s="24">
        <v>0</v>
      </c>
      <c r="P321" s="24">
        <v>0</v>
      </c>
      <c r="Q321" s="25">
        <v>390.67</v>
      </c>
      <c r="R321" s="25">
        <v>1246457.48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25">
        <v>18603.38</v>
      </c>
      <c r="AD321" s="17">
        <v>0</v>
      </c>
      <c r="AE321" s="17">
        <v>0</v>
      </c>
      <c r="AF321" s="20" t="s">
        <v>262</v>
      </c>
      <c r="AG321" s="20">
        <v>2020</v>
      </c>
      <c r="AH321" s="21">
        <v>2020</v>
      </c>
    </row>
    <row r="322" spans="1:34" ht="61.5" x14ac:dyDescent="0.85">
      <c r="A322" s="8">
        <v>1</v>
      </c>
      <c r="B322" s="43">
        <f>SUBTOTAL(103,$A$21:A322)</f>
        <v>287</v>
      </c>
      <c r="C322" s="11" t="s">
        <v>1161</v>
      </c>
      <c r="D322" s="17">
        <v>73200.320000000007</v>
      </c>
      <c r="E322" s="24">
        <v>0</v>
      </c>
      <c r="F322" s="24">
        <v>0</v>
      </c>
      <c r="G322" s="17">
        <v>0</v>
      </c>
      <c r="H322" s="24">
        <v>0</v>
      </c>
      <c r="I322" s="24">
        <v>0</v>
      </c>
      <c r="J322" s="24">
        <v>0</v>
      </c>
      <c r="K322" s="49">
        <v>0</v>
      </c>
      <c r="L322" s="17">
        <v>0</v>
      </c>
      <c r="M322" s="17">
        <v>0</v>
      </c>
      <c r="N322" s="17">
        <v>0</v>
      </c>
      <c r="O322" s="24">
        <v>0</v>
      </c>
      <c r="P322" s="24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25">
        <v>73200.320000000007</v>
      </c>
      <c r="AE322" s="17">
        <v>0</v>
      </c>
      <c r="AF322" s="20">
        <v>2020</v>
      </c>
      <c r="AG322" s="21" t="s">
        <v>262</v>
      </c>
      <c r="AH322" s="21" t="s">
        <v>262</v>
      </c>
    </row>
    <row r="323" spans="1:34" ht="61.5" x14ac:dyDescent="0.85">
      <c r="A323" s="8">
        <v>1</v>
      </c>
      <c r="B323" s="43">
        <f>SUBTOTAL(103,$A$21:A323)</f>
        <v>288</v>
      </c>
      <c r="C323" s="11" t="s">
        <v>1488</v>
      </c>
      <c r="D323" s="17">
        <v>1322373.3</v>
      </c>
      <c r="E323" s="24">
        <v>0</v>
      </c>
      <c r="F323" s="24">
        <v>0</v>
      </c>
      <c r="G323" s="17">
        <v>0</v>
      </c>
      <c r="H323" s="24">
        <v>0</v>
      </c>
      <c r="I323" s="24">
        <v>0</v>
      </c>
      <c r="J323" s="24">
        <v>0</v>
      </c>
      <c r="K323" s="49">
        <v>0</v>
      </c>
      <c r="L323" s="17">
        <v>0</v>
      </c>
      <c r="M323" s="25">
        <v>292.45</v>
      </c>
      <c r="N323" s="25">
        <v>1190409.68</v>
      </c>
      <c r="O323" s="24">
        <v>0</v>
      </c>
      <c r="P323" s="24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25">
        <v>11963.62</v>
      </c>
      <c r="AD323" s="17">
        <v>0</v>
      </c>
      <c r="AE323" s="17">
        <v>120000</v>
      </c>
      <c r="AF323" s="20" t="s">
        <v>262</v>
      </c>
      <c r="AG323" s="20">
        <v>2020</v>
      </c>
      <c r="AH323" s="21">
        <v>2020</v>
      </c>
    </row>
    <row r="324" spans="1:34" ht="61.5" x14ac:dyDescent="0.85">
      <c r="A324" s="8">
        <v>1</v>
      </c>
      <c r="B324" s="43">
        <f>SUBTOTAL(103,$A$21:A324)</f>
        <v>289</v>
      </c>
      <c r="C324" s="11" t="s">
        <v>1498</v>
      </c>
      <c r="D324" s="17">
        <v>1654546.33</v>
      </c>
      <c r="E324" s="24">
        <v>0</v>
      </c>
      <c r="F324" s="24">
        <v>0</v>
      </c>
      <c r="G324" s="17">
        <v>0</v>
      </c>
      <c r="H324" s="24">
        <v>0</v>
      </c>
      <c r="I324" s="24">
        <v>0</v>
      </c>
      <c r="J324" s="24">
        <v>0</v>
      </c>
      <c r="K324" s="49">
        <v>0</v>
      </c>
      <c r="L324" s="17">
        <v>0</v>
      </c>
      <c r="M324" s="25">
        <v>344.5</v>
      </c>
      <c r="N324" s="25">
        <v>1511980.03</v>
      </c>
      <c r="O324" s="24">
        <v>0</v>
      </c>
      <c r="P324" s="24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22566.3</v>
      </c>
      <c r="AD324" s="17">
        <v>0</v>
      </c>
      <c r="AE324" s="17">
        <v>120000</v>
      </c>
      <c r="AF324" s="20" t="s">
        <v>262</v>
      </c>
      <c r="AG324" s="20">
        <v>2020</v>
      </c>
      <c r="AH324" s="21">
        <v>2020</v>
      </c>
    </row>
    <row r="325" spans="1:34" ht="61.5" x14ac:dyDescent="0.85">
      <c r="B325" s="11" t="s">
        <v>789</v>
      </c>
      <c r="C325" s="128"/>
      <c r="D325" s="129">
        <v>22830689.180000003</v>
      </c>
      <c r="E325" s="17">
        <v>0</v>
      </c>
      <c r="F325" s="17">
        <v>0</v>
      </c>
      <c r="G325" s="17">
        <v>0</v>
      </c>
      <c r="H325" s="17">
        <v>0</v>
      </c>
      <c r="I325" s="17">
        <v>2268467.9300000002</v>
      </c>
      <c r="J325" s="17">
        <v>0</v>
      </c>
      <c r="K325" s="49">
        <v>0</v>
      </c>
      <c r="L325" s="17">
        <v>0</v>
      </c>
      <c r="M325" s="17">
        <v>3653.92</v>
      </c>
      <c r="N325" s="17">
        <v>14137054.039999999</v>
      </c>
      <c r="O325" s="17">
        <v>0</v>
      </c>
      <c r="P325" s="17">
        <v>0</v>
      </c>
      <c r="Q325" s="17">
        <v>1413.88</v>
      </c>
      <c r="R325" s="17">
        <v>5539556.1299999999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257422.68000000005</v>
      </c>
      <c r="AD325" s="17">
        <v>508188.39999999997</v>
      </c>
      <c r="AE325" s="17">
        <v>120000</v>
      </c>
      <c r="AF325" s="47" t="s">
        <v>718</v>
      </c>
      <c r="AG325" s="47" t="s">
        <v>718</v>
      </c>
      <c r="AH325" s="57" t="s">
        <v>718</v>
      </c>
    </row>
    <row r="326" spans="1:34" ht="61.5" x14ac:dyDescent="0.85">
      <c r="A326" s="8">
        <v>1</v>
      </c>
      <c r="B326" s="43">
        <f>SUBTOTAL(103,$A$21:A326)</f>
        <v>290</v>
      </c>
      <c r="C326" s="11" t="s">
        <v>225</v>
      </c>
      <c r="D326" s="17">
        <v>1413561.06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49">
        <v>0</v>
      </c>
      <c r="L326" s="17">
        <v>0</v>
      </c>
      <c r="M326" s="25">
        <v>343</v>
      </c>
      <c r="N326" s="25">
        <v>1339821.01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25">
        <v>13565.69</v>
      </c>
      <c r="AD326" s="94">
        <v>60174.36</v>
      </c>
      <c r="AE326" s="17">
        <v>0</v>
      </c>
      <c r="AF326" s="20">
        <v>2020</v>
      </c>
      <c r="AG326" s="20">
        <v>2020</v>
      </c>
      <c r="AH326" s="21">
        <v>2020</v>
      </c>
    </row>
    <row r="327" spans="1:34" ht="61.5" x14ac:dyDescent="0.85">
      <c r="A327" s="8">
        <v>1</v>
      </c>
      <c r="B327" s="43">
        <f>SUBTOTAL(103,$A$21:A327)</f>
        <v>291</v>
      </c>
      <c r="C327" s="11" t="s">
        <v>227</v>
      </c>
      <c r="D327" s="17">
        <v>75889.97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49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75889.97</v>
      </c>
      <c r="AE327" s="17">
        <v>0</v>
      </c>
      <c r="AF327" s="20">
        <v>2020</v>
      </c>
      <c r="AG327" s="21" t="s">
        <v>262</v>
      </c>
      <c r="AH327" s="21" t="s">
        <v>262</v>
      </c>
    </row>
    <row r="328" spans="1:34" ht="61.5" x14ac:dyDescent="0.85">
      <c r="A328" s="8">
        <v>1</v>
      </c>
      <c r="B328" s="43">
        <f>SUBTOTAL(103,$A$21:A328)</f>
        <v>292</v>
      </c>
      <c r="C328" s="11" t="s">
        <v>230</v>
      </c>
      <c r="D328" s="17">
        <v>1769883.07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49">
        <v>0</v>
      </c>
      <c r="L328" s="17">
        <v>0</v>
      </c>
      <c r="M328" s="25">
        <v>489.14</v>
      </c>
      <c r="N328" s="25">
        <v>1682950.22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17039.87</v>
      </c>
      <c r="AD328" s="94">
        <v>69892.98</v>
      </c>
      <c r="AE328" s="17">
        <v>0</v>
      </c>
      <c r="AF328" s="20">
        <v>2020</v>
      </c>
      <c r="AG328" s="20">
        <v>2020</v>
      </c>
      <c r="AH328" s="21">
        <v>2020</v>
      </c>
    </row>
    <row r="329" spans="1:34" ht="61.5" x14ac:dyDescent="0.85">
      <c r="A329" s="8">
        <v>1</v>
      </c>
      <c r="B329" s="43">
        <f>SUBTOTAL(103,$A$21:A329)</f>
        <v>293</v>
      </c>
      <c r="C329" s="11" t="s">
        <v>231</v>
      </c>
      <c r="D329" s="17">
        <v>48252.34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49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25">
        <v>48252.34</v>
      </c>
      <c r="AE329" s="17">
        <v>0</v>
      </c>
      <c r="AF329" s="20">
        <v>2020</v>
      </c>
      <c r="AG329" s="21" t="s">
        <v>262</v>
      </c>
      <c r="AH329" s="21" t="s">
        <v>262</v>
      </c>
    </row>
    <row r="330" spans="1:34" ht="61.5" x14ac:dyDescent="0.85">
      <c r="A330" s="8">
        <v>1</v>
      </c>
      <c r="B330" s="43">
        <f>SUBTOTAL(103,$A$21:A330)</f>
        <v>294</v>
      </c>
      <c r="C330" s="11" t="s">
        <v>226</v>
      </c>
      <c r="D330" s="17">
        <v>1361877.77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49">
        <v>0</v>
      </c>
      <c r="L330" s="17">
        <v>0</v>
      </c>
      <c r="M330" s="25">
        <v>296.32</v>
      </c>
      <c r="N330" s="25">
        <v>1291319.8999999999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25">
        <v>13074.61</v>
      </c>
      <c r="AD330" s="94">
        <v>57483.26</v>
      </c>
      <c r="AE330" s="17">
        <v>0</v>
      </c>
      <c r="AF330" s="20">
        <v>2020</v>
      </c>
      <c r="AG330" s="20">
        <v>2020</v>
      </c>
      <c r="AH330" s="21">
        <v>2020</v>
      </c>
    </row>
    <row r="331" spans="1:34" ht="61.5" x14ac:dyDescent="0.85">
      <c r="A331" s="8">
        <v>1</v>
      </c>
      <c r="B331" s="43">
        <f>SUBTOTAL(103,$A$21:A331)</f>
        <v>295</v>
      </c>
      <c r="C331" s="11" t="s">
        <v>233</v>
      </c>
      <c r="D331" s="17">
        <v>82017.66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49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25">
        <v>82017.66</v>
      </c>
      <c r="AE331" s="17">
        <v>0</v>
      </c>
      <c r="AF331" s="20">
        <v>2020</v>
      </c>
      <c r="AG331" s="21" t="s">
        <v>262</v>
      </c>
      <c r="AH331" s="21" t="s">
        <v>262</v>
      </c>
    </row>
    <row r="332" spans="1:34" ht="61.5" x14ac:dyDescent="0.85">
      <c r="A332" s="8">
        <v>1</v>
      </c>
      <c r="B332" s="43">
        <f>SUBTOTAL(103,$A$21:A332)</f>
        <v>296</v>
      </c>
      <c r="C332" s="11" t="s">
        <v>1164</v>
      </c>
      <c r="D332" s="17">
        <v>2704515.35</v>
      </c>
      <c r="E332" s="24">
        <v>0</v>
      </c>
      <c r="F332" s="24">
        <v>0</v>
      </c>
      <c r="G332" s="17">
        <v>0</v>
      </c>
      <c r="H332" s="24">
        <v>0</v>
      </c>
      <c r="I332" s="24">
        <v>0</v>
      </c>
      <c r="J332" s="24">
        <v>0</v>
      </c>
      <c r="K332" s="49">
        <v>0</v>
      </c>
      <c r="L332" s="17">
        <v>0</v>
      </c>
      <c r="M332" s="17">
        <v>0</v>
      </c>
      <c r="N332" s="17">
        <v>0</v>
      </c>
      <c r="O332" s="24">
        <v>0</v>
      </c>
      <c r="P332" s="24">
        <v>0</v>
      </c>
      <c r="Q332" s="25">
        <v>658.88</v>
      </c>
      <c r="R332" s="25">
        <v>2677605.42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26909.93</v>
      </c>
      <c r="AD332" s="17">
        <v>0</v>
      </c>
      <c r="AE332" s="17">
        <v>0</v>
      </c>
      <c r="AF332" s="20" t="s">
        <v>262</v>
      </c>
      <c r="AG332" s="20">
        <v>2020</v>
      </c>
      <c r="AH332" s="21">
        <v>2020</v>
      </c>
    </row>
    <row r="333" spans="1:34" ht="61.5" x14ac:dyDescent="0.85">
      <c r="A333" s="8">
        <v>1</v>
      </c>
      <c r="B333" s="43">
        <f>SUBTOTAL(103,$A$21:A333)</f>
        <v>297</v>
      </c>
      <c r="C333" s="11" t="s">
        <v>1165</v>
      </c>
      <c r="D333" s="17">
        <v>2291266.0300000003</v>
      </c>
      <c r="E333" s="24">
        <v>0</v>
      </c>
      <c r="F333" s="24">
        <v>0</v>
      </c>
      <c r="G333" s="17">
        <v>0</v>
      </c>
      <c r="H333" s="24">
        <v>0</v>
      </c>
      <c r="I333" s="25">
        <v>2268467.9300000002</v>
      </c>
      <c r="J333" s="24">
        <v>0</v>
      </c>
      <c r="K333" s="49">
        <v>0</v>
      </c>
      <c r="L333" s="17">
        <v>0</v>
      </c>
      <c r="M333" s="17">
        <v>0</v>
      </c>
      <c r="N333" s="17">
        <v>0</v>
      </c>
      <c r="O333" s="24">
        <v>0</v>
      </c>
      <c r="P333" s="24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25">
        <v>22798.1</v>
      </c>
      <c r="AD333" s="17">
        <v>0</v>
      </c>
      <c r="AE333" s="17">
        <v>0</v>
      </c>
      <c r="AF333" s="20" t="s">
        <v>262</v>
      </c>
      <c r="AG333" s="20">
        <v>2020</v>
      </c>
      <c r="AH333" s="21">
        <v>2020</v>
      </c>
    </row>
    <row r="334" spans="1:34" ht="61.5" x14ac:dyDescent="0.85">
      <c r="A334" s="8">
        <v>1</v>
      </c>
      <c r="B334" s="43">
        <f>SUBTOTAL(103,$A$21:A334)</f>
        <v>298</v>
      </c>
      <c r="C334" s="11" t="s">
        <v>1166</v>
      </c>
      <c r="D334" s="17">
        <v>2890713.31</v>
      </c>
      <c r="E334" s="24">
        <v>0</v>
      </c>
      <c r="F334" s="24">
        <v>0</v>
      </c>
      <c r="G334" s="17">
        <v>0</v>
      </c>
      <c r="H334" s="24">
        <v>0</v>
      </c>
      <c r="I334" s="24">
        <v>0</v>
      </c>
      <c r="J334" s="24">
        <v>0</v>
      </c>
      <c r="K334" s="49">
        <v>0</v>
      </c>
      <c r="L334" s="17">
        <v>0</v>
      </c>
      <c r="M334" s="17">
        <v>0</v>
      </c>
      <c r="N334" s="17">
        <v>0</v>
      </c>
      <c r="O334" s="24">
        <v>0</v>
      </c>
      <c r="P334" s="24">
        <v>0</v>
      </c>
      <c r="Q334" s="25">
        <v>755</v>
      </c>
      <c r="R334" s="25">
        <v>2861950.71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25">
        <v>28762.6</v>
      </c>
      <c r="AD334" s="17">
        <v>0</v>
      </c>
      <c r="AE334" s="17">
        <v>0</v>
      </c>
      <c r="AF334" s="20" t="s">
        <v>262</v>
      </c>
      <c r="AG334" s="20">
        <v>2020</v>
      </c>
      <c r="AH334" s="21">
        <v>2020</v>
      </c>
    </row>
    <row r="335" spans="1:34" ht="61.5" x14ac:dyDescent="0.85">
      <c r="A335" s="8">
        <v>1</v>
      </c>
      <c r="B335" s="43">
        <f>SUBTOTAL(103,$A$21:A335)</f>
        <v>299</v>
      </c>
      <c r="C335" s="11" t="s">
        <v>1169</v>
      </c>
      <c r="D335" s="17">
        <v>1714543.07</v>
      </c>
      <c r="E335" s="24">
        <v>0</v>
      </c>
      <c r="F335" s="24">
        <v>0</v>
      </c>
      <c r="G335" s="17">
        <v>0</v>
      </c>
      <c r="H335" s="24">
        <v>0</v>
      </c>
      <c r="I335" s="24">
        <v>0</v>
      </c>
      <c r="J335" s="24">
        <v>0</v>
      </c>
      <c r="K335" s="49">
        <v>0</v>
      </c>
      <c r="L335" s="17">
        <v>0</v>
      </c>
      <c r="M335" s="25">
        <v>374.3</v>
      </c>
      <c r="N335" s="25">
        <v>1571094.48</v>
      </c>
      <c r="O335" s="24">
        <v>0</v>
      </c>
      <c r="P335" s="24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23448.59</v>
      </c>
      <c r="AD335" s="17">
        <v>0</v>
      </c>
      <c r="AE335" s="17">
        <v>120000</v>
      </c>
      <c r="AF335" s="20" t="s">
        <v>262</v>
      </c>
      <c r="AG335" s="20">
        <v>2020</v>
      </c>
      <c r="AH335" s="21">
        <v>2020</v>
      </c>
    </row>
    <row r="336" spans="1:34" ht="61.5" x14ac:dyDescent="0.85">
      <c r="A336" s="8">
        <v>1</v>
      </c>
      <c r="B336" s="43">
        <f>SUBTOTAL(103,$A$21:A336)</f>
        <v>300</v>
      </c>
      <c r="C336" s="11" t="s">
        <v>1481</v>
      </c>
      <c r="D336" s="17">
        <v>1422597.9100000001</v>
      </c>
      <c r="E336" s="24">
        <v>0</v>
      </c>
      <c r="F336" s="24">
        <v>0</v>
      </c>
      <c r="G336" s="17">
        <v>0</v>
      </c>
      <c r="H336" s="24">
        <v>0</v>
      </c>
      <c r="I336" s="24">
        <v>0</v>
      </c>
      <c r="J336" s="24">
        <v>0</v>
      </c>
      <c r="K336" s="49">
        <v>0</v>
      </c>
      <c r="L336" s="17">
        <v>0</v>
      </c>
      <c r="M336" s="25">
        <v>327.87</v>
      </c>
      <c r="N336" s="94">
        <v>1401677.87</v>
      </c>
      <c r="O336" s="24">
        <v>0</v>
      </c>
      <c r="P336" s="24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25">
        <v>20920.04</v>
      </c>
      <c r="AD336" s="17">
        <v>0</v>
      </c>
      <c r="AE336" s="17">
        <v>0</v>
      </c>
      <c r="AF336" s="20" t="s">
        <v>262</v>
      </c>
      <c r="AG336" s="20">
        <v>2020</v>
      </c>
      <c r="AH336" s="21">
        <v>2020</v>
      </c>
    </row>
    <row r="337" spans="1:34" ht="61.5" x14ac:dyDescent="0.85">
      <c r="A337" s="8">
        <v>1</v>
      </c>
      <c r="B337" s="43">
        <f>SUBTOTAL(103,$A$21:A337)</f>
        <v>301</v>
      </c>
      <c r="C337" s="11" t="s">
        <v>1482</v>
      </c>
      <c r="D337" s="17">
        <v>2288055.7799999998</v>
      </c>
      <c r="E337" s="24">
        <v>0</v>
      </c>
      <c r="F337" s="24">
        <v>0</v>
      </c>
      <c r="G337" s="17">
        <v>0</v>
      </c>
      <c r="H337" s="24">
        <v>0</v>
      </c>
      <c r="I337" s="24">
        <v>0</v>
      </c>
      <c r="J337" s="24">
        <v>0</v>
      </c>
      <c r="K337" s="49">
        <v>0</v>
      </c>
      <c r="L337" s="17">
        <v>0</v>
      </c>
      <c r="M337" s="25">
        <v>600.53</v>
      </c>
      <c r="N337" s="25">
        <v>2254408.73</v>
      </c>
      <c r="O337" s="24">
        <v>0</v>
      </c>
      <c r="P337" s="24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25">
        <v>33647.050000000003</v>
      </c>
      <c r="AD337" s="17">
        <v>0</v>
      </c>
      <c r="AE337" s="17">
        <v>0</v>
      </c>
      <c r="AF337" s="20" t="s">
        <v>262</v>
      </c>
      <c r="AG337" s="20">
        <v>2020</v>
      </c>
      <c r="AH337" s="21">
        <v>2020</v>
      </c>
    </row>
    <row r="338" spans="1:34" ht="61.5" x14ac:dyDescent="0.85">
      <c r="A338" s="8">
        <v>1</v>
      </c>
      <c r="B338" s="43">
        <f>SUBTOTAL(103,$A$21:A338)</f>
        <v>302</v>
      </c>
      <c r="C338" s="11" t="s">
        <v>1496</v>
      </c>
      <c r="D338" s="17">
        <v>2348671.69</v>
      </c>
      <c r="E338" s="24">
        <v>0</v>
      </c>
      <c r="F338" s="24">
        <v>0</v>
      </c>
      <c r="G338" s="17">
        <v>0</v>
      </c>
      <c r="H338" s="24">
        <v>0</v>
      </c>
      <c r="I338" s="24">
        <v>0</v>
      </c>
      <c r="J338" s="24">
        <v>0</v>
      </c>
      <c r="K338" s="49">
        <v>0</v>
      </c>
      <c r="L338" s="17">
        <v>0</v>
      </c>
      <c r="M338" s="25">
        <v>630.69000000000005</v>
      </c>
      <c r="N338" s="25">
        <v>2325302.4</v>
      </c>
      <c r="O338" s="24">
        <v>0</v>
      </c>
      <c r="P338" s="24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25">
        <v>23369.29</v>
      </c>
      <c r="AD338" s="17">
        <v>0</v>
      </c>
      <c r="AE338" s="17">
        <v>0</v>
      </c>
      <c r="AF338" s="20" t="s">
        <v>262</v>
      </c>
      <c r="AG338" s="20">
        <v>2020</v>
      </c>
      <c r="AH338" s="21">
        <v>2020</v>
      </c>
    </row>
    <row r="339" spans="1:34" ht="61.5" x14ac:dyDescent="0.85">
      <c r="A339" s="8">
        <v>1</v>
      </c>
      <c r="B339" s="43">
        <f>SUBTOTAL(103,$A$21:A339)</f>
        <v>303</v>
      </c>
      <c r="C339" s="11" t="s">
        <v>1497</v>
      </c>
      <c r="D339" s="17">
        <v>2304366.3400000003</v>
      </c>
      <c r="E339" s="24">
        <v>0</v>
      </c>
      <c r="F339" s="24">
        <v>0</v>
      </c>
      <c r="G339" s="17">
        <v>0</v>
      </c>
      <c r="H339" s="24">
        <v>0</v>
      </c>
      <c r="I339" s="24">
        <v>0</v>
      </c>
      <c r="J339" s="24">
        <v>0</v>
      </c>
      <c r="K339" s="49">
        <v>0</v>
      </c>
      <c r="L339" s="17">
        <v>0</v>
      </c>
      <c r="M339" s="25">
        <v>592.07000000000005</v>
      </c>
      <c r="N339" s="25">
        <v>2270479.4300000002</v>
      </c>
      <c r="O339" s="24">
        <v>0</v>
      </c>
      <c r="P339" s="24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33886.910000000003</v>
      </c>
      <c r="AD339" s="17">
        <v>0</v>
      </c>
      <c r="AE339" s="17">
        <v>0</v>
      </c>
      <c r="AF339" s="20" t="s">
        <v>262</v>
      </c>
      <c r="AG339" s="20">
        <v>2020</v>
      </c>
      <c r="AH339" s="21">
        <v>2020</v>
      </c>
    </row>
    <row r="340" spans="1:34" ht="61.5" x14ac:dyDescent="0.85">
      <c r="A340" s="8">
        <v>1</v>
      </c>
      <c r="B340" s="43">
        <f>SUBTOTAL(103,$A$21:A340)</f>
        <v>304</v>
      </c>
      <c r="C340" s="11" t="s">
        <v>1167</v>
      </c>
      <c r="D340" s="17">
        <v>78793.16</v>
      </c>
      <c r="E340" s="24">
        <v>0</v>
      </c>
      <c r="F340" s="24">
        <v>0</v>
      </c>
      <c r="G340" s="17">
        <v>0</v>
      </c>
      <c r="H340" s="24">
        <v>0</v>
      </c>
      <c r="I340" s="24">
        <v>0</v>
      </c>
      <c r="J340" s="24">
        <v>0</v>
      </c>
      <c r="K340" s="49">
        <v>0</v>
      </c>
      <c r="L340" s="17">
        <v>0</v>
      </c>
      <c r="M340" s="17">
        <v>0</v>
      </c>
      <c r="N340" s="17">
        <v>0</v>
      </c>
      <c r="O340" s="24">
        <v>0</v>
      </c>
      <c r="P340" s="24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78793.16</v>
      </c>
      <c r="AE340" s="17">
        <v>0</v>
      </c>
      <c r="AF340" s="20">
        <v>2020</v>
      </c>
      <c r="AG340" s="21" t="s">
        <v>262</v>
      </c>
      <c r="AH340" s="21" t="s">
        <v>262</v>
      </c>
    </row>
    <row r="341" spans="1:34" ht="61.5" x14ac:dyDescent="0.85">
      <c r="A341" s="8">
        <v>1</v>
      </c>
      <c r="B341" s="43">
        <f>SUBTOTAL(103,$A$21:A341)</f>
        <v>305</v>
      </c>
      <c r="C341" s="11" t="s">
        <v>1532</v>
      </c>
      <c r="D341" s="17">
        <v>35684.67</v>
      </c>
      <c r="E341" s="24">
        <v>0</v>
      </c>
      <c r="F341" s="24">
        <v>0</v>
      </c>
      <c r="G341" s="17">
        <v>0</v>
      </c>
      <c r="H341" s="24">
        <v>0</v>
      </c>
      <c r="I341" s="24">
        <v>0</v>
      </c>
      <c r="J341" s="24">
        <v>0</v>
      </c>
      <c r="K341" s="49">
        <v>0</v>
      </c>
      <c r="L341" s="17">
        <v>0</v>
      </c>
      <c r="M341" s="17">
        <v>0</v>
      </c>
      <c r="N341" s="17">
        <v>0</v>
      </c>
      <c r="O341" s="24">
        <v>0</v>
      </c>
      <c r="P341" s="24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60">
        <v>35684.67</v>
      </c>
      <c r="AE341" s="17">
        <v>0</v>
      </c>
      <c r="AF341" s="20">
        <v>2020</v>
      </c>
      <c r="AG341" s="21" t="s">
        <v>262</v>
      </c>
      <c r="AH341" s="21" t="s">
        <v>262</v>
      </c>
    </row>
    <row r="342" spans="1:34" ht="61.5" x14ac:dyDescent="0.85">
      <c r="B342" s="11" t="s">
        <v>790</v>
      </c>
      <c r="C342" s="11"/>
      <c r="D342" s="129">
        <v>2221160.0099999998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49">
        <v>0</v>
      </c>
      <c r="L342" s="17">
        <v>0</v>
      </c>
      <c r="M342" s="17">
        <v>559.91</v>
      </c>
      <c r="N342" s="17">
        <v>2126707.66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31741.11</v>
      </c>
      <c r="AD342" s="17">
        <v>62711.240000000005</v>
      </c>
      <c r="AE342" s="17">
        <v>0</v>
      </c>
      <c r="AF342" s="47" t="s">
        <v>718</v>
      </c>
      <c r="AG342" s="47" t="s">
        <v>718</v>
      </c>
      <c r="AH342" s="57" t="s">
        <v>718</v>
      </c>
    </row>
    <row r="343" spans="1:34" ht="61.5" x14ac:dyDescent="0.85">
      <c r="A343" s="8">
        <v>1</v>
      </c>
      <c r="B343" s="43">
        <f>SUBTOTAL(103,$A$21:A343)</f>
        <v>306</v>
      </c>
      <c r="C343" s="11" t="s">
        <v>240</v>
      </c>
      <c r="D343" s="17">
        <v>9547.9500000000007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49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25">
        <v>9547.9500000000007</v>
      </c>
      <c r="AE343" s="17">
        <v>0</v>
      </c>
      <c r="AF343" s="20">
        <v>2020</v>
      </c>
      <c r="AG343" s="20" t="s">
        <v>262</v>
      </c>
      <c r="AH343" s="21" t="s">
        <v>262</v>
      </c>
    </row>
    <row r="344" spans="1:34" ht="61.5" x14ac:dyDescent="0.85">
      <c r="A344" s="8">
        <v>1</v>
      </c>
      <c r="B344" s="43">
        <f>SUBTOTAL(103,$A$21:A344)</f>
        <v>307</v>
      </c>
      <c r="C344" s="11" t="s">
        <v>238</v>
      </c>
      <c r="D344" s="17">
        <v>53163.29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49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60">
        <v>53163.29</v>
      </c>
      <c r="AE344" s="17">
        <v>0</v>
      </c>
      <c r="AF344" s="20">
        <v>2020</v>
      </c>
      <c r="AG344" s="20" t="s">
        <v>262</v>
      </c>
      <c r="AH344" s="21" t="s">
        <v>262</v>
      </c>
    </row>
    <row r="345" spans="1:34" ht="61.5" x14ac:dyDescent="0.85">
      <c r="A345" s="8">
        <v>1</v>
      </c>
      <c r="B345" s="43">
        <f>SUBTOTAL(103,$A$21:A345)</f>
        <v>308</v>
      </c>
      <c r="C345" s="11" t="s">
        <v>1483</v>
      </c>
      <c r="D345" s="17">
        <v>944539.29999999993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49">
        <v>0</v>
      </c>
      <c r="L345" s="17">
        <v>0</v>
      </c>
      <c r="M345" s="25">
        <v>259.76</v>
      </c>
      <c r="N345" s="25">
        <v>930649.36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13889.94</v>
      </c>
      <c r="AD345" s="17">
        <v>0</v>
      </c>
      <c r="AE345" s="17">
        <v>0</v>
      </c>
      <c r="AF345" s="20" t="s">
        <v>262</v>
      </c>
      <c r="AG345" s="20">
        <v>2020</v>
      </c>
      <c r="AH345" s="21">
        <v>2020</v>
      </c>
    </row>
    <row r="346" spans="1:34" ht="61.5" x14ac:dyDescent="0.85">
      <c r="A346" s="8">
        <v>1</v>
      </c>
      <c r="B346" s="43">
        <f>SUBTOTAL(103,$A$21:A346)</f>
        <v>309</v>
      </c>
      <c r="C346" s="11" t="s">
        <v>1484</v>
      </c>
      <c r="D346" s="17">
        <v>1213909.47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49">
        <v>0</v>
      </c>
      <c r="L346" s="17">
        <v>0</v>
      </c>
      <c r="M346" s="25">
        <v>300.14999999999998</v>
      </c>
      <c r="N346" s="25">
        <v>1196058.3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17851.169999999998</v>
      </c>
      <c r="AD346" s="17">
        <v>0</v>
      </c>
      <c r="AE346" s="17">
        <v>0</v>
      </c>
      <c r="AF346" s="20" t="s">
        <v>262</v>
      </c>
      <c r="AG346" s="20">
        <v>2020</v>
      </c>
      <c r="AH346" s="21">
        <v>2020</v>
      </c>
    </row>
    <row r="347" spans="1:34" ht="61.5" x14ac:dyDescent="0.85">
      <c r="B347" s="11" t="s">
        <v>791</v>
      </c>
      <c r="C347" s="11"/>
      <c r="D347" s="129">
        <v>4069083.7199999997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49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1294.5300000000002</v>
      </c>
      <c r="R347" s="17">
        <v>3949594.9800000004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39831.32</v>
      </c>
      <c r="AD347" s="17">
        <v>79657.42</v>
      </c>
      <c r="AE347" s="17">
        <v>0</v>
      </c>
      <c r="AF347" s="47" t="s">
        <v>718</v>
      </c>
      <c r="AG347" s="47" t="s">
        <v>718</v>
      </c>
      <c r="AH347" s="57" t="s">
        <v>718</v>
      </c>
    </row>
    <row r="348" spans="1:34" ht="61.5" x14ac:dyDescent="0.85">
      <c r="A348" s="8">
        <v>1</v>
      </c>
      <c r="B348" s="43">
        <f>SUBTOTAL(103,$A$21:A348)</f>
        <v>310</v>
      </c>
      <c r="C348" s="11" t="s">
        <v>235</v>
      </c>
      <c r="D348" s="17">
        <v>1936809.91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49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25">
        <v>647.46</v>
      </c>
      <c r="R348" s="25">
        <v>1838537.3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25">
        <v>18615.189999999999</v>
      </c>
      <c r="AD348" s="25">
        <v>79657.42</v>
      </c>
      <c r="AE348" s="17">
        <v>0</v>
      </c>
      <c r="AF348" s="20">
        <v>2020</v>
      </c>
      <c r="AG348" s="20">
        <v>2020</v>
      </c>
      <c r="AH348" s="21">
        <v>2020</v>
      </c>
    </row>
    <row r="349" spans="1:34" ht="61.5" x14ac:dyDescent="0.85">
      <c r="A349" s="8">
        <v>1</v>
      </c>
      <c r="B349" s="43">
        <f>SUBTOTAL(103,$A$21:A349)</f>
        <v>311</v>
      </c>
      <c r="C349" s="11" t="s">
        <v>1170</v>
      </c>
      <c r="D349" s="17">
        <v>2132273.81</v>
      </c>
      <c r="E349" s="24">
        <v>0</v>
      </c>
      <c r="F349" s="24">
        <v>0</v>
      </c>
      <c r="G349" s="17">
        <v>0</v>
      </c>
      <c r="H349" s="24">
        <v>0</v>
      </c>
      <c r="I349" s="24">
        <v>0</v>
      </c>
      <c r="J349" s="24">
        <v>0</v>
      </c>
      <c r="K349" s="49">
        <v>0</v>
      </c>
      <c r="L349" s="17">
        <v>0</v>
      </c>
      <c r="M349" s="17">
        <v>0</v>
      </c>
      <c r="N349" s="17">
        <v>0</v>
      </c>
      <c r="O349" s="24">
        <v>0</v>
      </c>
      <c r="P349" s="24">
        <v>0</v>
      </c>
      <c r="Q349" s="25">
        <v>647.07000000000005</v>
      </c>
      <c r="R349" s="25">
        <v>2111057.6800000002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  <c r="AC349" s="25">
        <v>21216.13</v>
      </c>
      <c r="AD349" s="17">
        <v>0</v>
      </c>
      <c r="AE349" s="17">
        <v>0</v>
      </c>
      <c r="AF349" s="20" t="s">
        <v>262</v>
      </c>
      <c r="AG349" s="20">
        <v>2020</v>
      </c>
      <c r="AH349" s="21">
        <v>2020</v>
      </c>
    </row>
    <row r="350" spans="1:34" ht="61.5" x14ac:dyDescent="0.85">
      <c r="B350" s="11" t="s">
        <v>792</v>
      </c>
      <c r="C350" s="133"/>
      <c r="D350" s="122">
        <v>5178138.5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252">
        <v>0</v>
      </c>
      <c r="L350" s="16">
        <v>0</v>
      </c>
      <c r="M350" s="16">
        <v>1357</v>
      </c>
      <c r="N350" s="16">
        <v>5163118.6400000006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15019.86</v>
      </c>
      <c r="AD350" s="16">
        <v>0</v>
      </c>
      <c r="AE350" s="16">
        <v>0</v>
      </c>
      <c r="AF350" s="47" t="s">
        <v>718</v>
      </c>
      <c r="AG350" s="47" t="s">
        <v>718</v>
      </c>
      <c r="AH350" s="57" t="s">
        <v>718</v>
      </c>
    </row>
    <row r="351" spans="1:34" ht="61.5" x14ac:dyDescent="0.85">
      <c r="A351" s="8">
        <v>1</v>
      </c>
      <c r="B351" s="43">
        <f>SUBTOTAL(103,$A$21:A351)</f>
        <v>312</v>
      </c>
      <c r="C351" s="12" t="s">
        <v>0</v>
      </c>
      <c r="D351" s="17">
        <v>2834457.48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49">
        <v>0</v>
      </c>
      <c r="L351" s="17">
        <v>0</v>
      </c>
      <c r="M351" s="25">
        <v>618.1</v>
      </c>
      <c r="N351" s="25">
        <v>2834457.48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20" t="s">
        <v>262</v>
      </c>
      <c r="AG351" s="20">
        <v>2020</v>
      </c>
      <c r="AH351" s="21" t="s">
        <v>262</v>
      </c>
    </row>
    <row r="352" spans="1:34" ht="61.5" x14ac:dyDescent="0.85">
      <c r="A352" s="8">
        <v>1</v>
      </c>
      <c r="B352" s="43">
        <f>SUBTOTAL(103,$A$21:A352)</f>
        <v>313</v>
      </c>
      <c r="C352" s="11" t="s">
        <v>5</v>
      </c>
      <c r="D352" s="17">
        <v>2343681.02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49">
        <v>0</v>
      </c>
      <c r="L352" s="17">
        <v>0</v>
      </c>
      <c r="M352" s="25">
        <v>738.9</v>
      </c>
      <c r="N352" s="25">
        <v>2328661.16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25">
        <v>15019.86</v>
      </c>
      <c r="AD352" s="17">
        <v>0</v>
      </c>
      <c r="AE352" s="17">
        <v>0</v>
      </c>
      <c r="AF352" s="20" t="s">
        <v>262</v>
      </c>
      <c r="AG352" s="20">
        <v>2020</v>
      </c>
      <c r="AH352" s="21">
        <v>2020</v>
      </c>
    </row>
    <row r="353" spans="1:34" ht="61.5" x14ac:dyDescent="0.85">
      <c r="B353" s="11" t="s">
        <v>793</v>
      </c>
      <c r="C353" s="128"/>
      <c r="D353" s="129">
        <v>8426851.959999999</v>
      </c>
      <c r="E353" s="17">
        <v>0</v>
      </c>
      <c r="F353" s="17">
        <v>0</v>
      </c>
      <c r="G353" s="17">
        <v>6562845.1299999999</v>
      </c>
      <c r="H353" s="17">
        <v>0</v>
      </c>
      <c r="I353" s="17">
        <v>0</v>
      </c>
      <c r="J353" s="17">
        <v>0</v>
      </c>
      <c r="K353" s="49">
        <v>0</v>
      </c>
      <c r="L353" s="17">
        <v>0</v>
      </c>
      <c r="M353" s="17">
        <v>406.9</v>
      </c>
      <c r="N353" s="17">
        <v>1731921.7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  <c r="AC353" s="17">
        <v>22341.79</v>
      </c>
      <c r="AD353" s="17">
        <v>109743.34</v>
      </c>
      <c r="AE353" s="17">
        <v>0</v>
      </c>
      <c r="AF353" s="47" t="s">
        <v>718</v>
      </c>
      <c r="AG353" s="47" t="s">
        <v>718</v>
      </c>
      <c r="AH353" s="57" t="s">
        <v>718</v>
      </c>
    </row>
    <row r="354" spans="1:34" ht="61.5" x14ac:dyDescent="0.85">
      <c r="A354" s="8">
        <v>1</v>
      </c>
      <c r="B354" s="43">
        <f>SUBTOTAL(103,$A$21:A354)</f>
        <v>314</v>
      </c>
      <c r="C354" s="11" t="s">
        <v>660</v>
      </c>
      <c r="D354" s="17">
        <v>51949.1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49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25">
        <v>51949.1</v>
      </c>
      <c r="AE354" s="17">
        <v>0</v>
      </c>
      <c r="AF354" s="20">
        <v>2020</v>
      </c>
      <c r="AG354" s="20" t="s">
        <v>262</v>
      </c>
      <c r="AH354" s="21" t="s">
        <v>262</v>
      </c>
    </row>
    <row r="355" spans="1:34" ht="61.5" x14ac:dyDescent="0.85">
      <c r="A355" s="8">
        <v>1</v>
      </c>
      <c r="B355" s="43">
        <f>SUBTOTAL(103,$A$21:A355)</f>
        <v>315</v>
      </c>
      <c r="C355" s="11" t="s">
        <v>1173</v>
      </c>
      <c r="D355" s="17">
        <v>6562845.1299999999</v>
      </c>
      <c r="E355" s="24">
        <v>0</v>
      </c>
      <c r="F355" s="24">
        <v>0</v>
      </c>
      <c r="G355" s="25">
        <v>6562845.1299999999</v>
      </c>
      <c r="H355" s="24">
        <v>0</v>
      </c>
      <c r="I355" s="24">
        <v>0</v>
      </c>
      <c r="J355" s="24">
        <v>0</v>
      </c>
      <c r="K355" s="49">
        <v>0</v>
      </c>
      <c r="L355" s="17">
        <v>0</v>
      </c>
      <c r="M355" s="17">
        <v>0</v>
      </c>
      <c r="N355" s="17">
        <v>0</v>
      </c>
      <c r="O355" s="24">
        <v>0</v>
      </c>
      <c r="P355" s="24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20" t="s">
        <v>262</v>
      </c>
      <c r="AG355" s="20">
        <v>2020</v>
      </c>
      <c r="AH355" s="21" t="s">
        <v>262</v>
      </c>
    </row>
    <row r="356" spans="1:34" ht="61.5" x14ac:dyDescent="0.85">
      <c r="A356" s="8">
        <v>1</v>
      </c>
      <c r="B356" s="43">
        <f>SUBTOTAL(103,$A$21:A356)</f>
        <v>316</v>
      </c>
      <c r="C356" s="11" t="s">
        <v>1520</v>
      </c>
      <c r="D356" s="17">
        <v>1812057.73</v>
      </c>
      <c r="E356" s="24">
        <v>0</v>
      </c>
      <c r="F356" s="24">
        <v>0</v>
      </c>
      <c r="G356" s="17">
        <v>0</v>
      </c>
      <c r="H356" s="24">
        <v>0</v>
      </c>
      <c r="I356" s="24">
        <v>0</v>
      </c>
      <c r="J356" s="24">
        <v>0</v>
      </c>
      <c r="K356" s="49">
        <v>0</v>
      </c>
      <c r="L356" s="17">
        <v>0</v>
      </c>
      <c r="M356" s="25">
        <v>406.9</v>
      </c>
      <c r="N356" s="25">
        <v>1731921.7</v>
      </c>
      <c r="O356" s="24">
        <v>0</v>
      </c>
      <c r="P356" s="24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0</v>
      </c>
      <c r="AC356" s="25">
        <v>22341.79</v>
      </c>
      <c r="AD356" s="25">
        <v>57794.239999999998</v>
      </c>
      <c r="AE356" s="17">
        <v>0</v>
      </c>
      <c r="AF356" s="20">
        <v>2020</v>
      </c>
      <c r="AG356" s="20">
        <v>2020</v>
      </c>
      <c r="AH356" s="21">
        <v>2020</v>
      </c>
    </row>
    <row r="357" spans="1:34" ht="61.5" x14ac:dyDescent="0.85">
      <c r="B357" s="11" t="s">
        <v>794</v>
      </c>
      <c r="C357" s="11"/>
      <c r="D357" s="129">
        <v>7968708.8700000001</v>
      </c>
      <c r="E357" s="17">
        <v>0</v>
      </c>
      <c r="F357" s="17">
        <v>0</v>
      </c>
      <c r="G357" s="17">
        <v>4236373.1399999997</v>
      </c>
      <c r="H357" s="17">
        <v>474283.04</v>
      </c>
      <c r="I357" s="17">
        <v>0</v>
      </c>
      <c r="J357" s="17">
        <v>0</v>
      </c>
      <c r="K357" s="49">
        <v>0</v>
      </c>
      <c r="L357" s="17">
        <v>0</v>
      </c>
      <c r="M357" s="17">
        <v>1144.52</v>
      </c>
      <c r="N357" s="17">
        <v>3057208.51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0</v>
      </c>
      <c r="AC357" s="17">
        <v>86073.48</v>
      </c>
      <c r="AD357" s="17">
        <v>114770.7</v>
      </c>
      <c r="AE357" s="17">
        <v>0</v>
      </c>
      <c r="AF357" s="47" t="s">
        <v>718</v>
      </c>
      <c r="AG357" s="47" t="s">
        <v>718</v>
      </c>
      <c r="AH357" s="57" t="s">
        <v>718</v>
      </c>
    </row>
    <row r="358" spans="1:34" ht="61.5" x14ac:dyDescent="0.85">
      <c r="A358" s="8">
        <v>1</v>
      </c>
      <c r="B358" s="43">
        <f>SUBTOTAL(103,$A$21:A358)</f>
        <v>317</v>
      </c>
      <c r="C358" s="11" t="s">
        <v>666</v>
      </c>
      <c r="D358" s="17">
        <v>3211417.2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49">
        <v>0</v>
      </c>
      <c r="L358" s="17">
        <v>0</v>
      </c>
      <c r="M358" s="25">
        <v>1144.52</v>
      </c>
      <c r="N358" s="25">
        <v>3057208.51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25">
        <v>39437.99</v>
      </c>
      <c r="AD358" s="25">
        <v>114770.7</v>
      </c>
      <c r="AE358" s="17">
        <v>0</v>
      </c>
      <c r="AF358" s="20">
        <v>2020</v>
      </c>
      <c r="AG358" s="20">
        <v>2020</v>
      </c>
      <c r="AH358" s="21">
        <v>2020</v>
      </c>
    </row>
    <row r="359" spans="1:34" ht="61.5" x14ac:dyDescent="0.85">
      <c r="A359" s="8">
        <v>1</v>
      </c>
      <c r="B359" s="43">
        <f>SUBTOTAL(103,$A$21:A359)</f>
        <v>318</v>
      </c>
      <c r="C359" s="11" t="s">
        <v>1174</v>
      </c>
      <c r="D359" s="17">
        <v>4757291.67</v>
      </c>
      <c r="E359" s="17">
        <v>0</v>
      </c>
      <c r="F359" s="17">
        <v>0</v>
      </c>
      <c r="G359" s="25">
        <v>4236373.1399999997</v>
      </c>
      <c r="H359" s="25">
        <v>474283.04</v>
      </c>
      <c r="I359" s="17">
        <v>0</v>
      </c>
      <c r="J359" s="17">
        <v>0</v>
      </c>
      <c r="K359" s="49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0</v>
      </c>
      <c r="AB359" s="17">
        <v>0</v>
      </c>
      <c r="AC359" s="17">
        <v>46635.49</v>
      </c>
      <c r="AD359" s="17">
        <v>0</v>
      </c>
      <c r="AE359" s="17">
        <v>0</v>
      </c>
      <c r="AF359" s="20" t="s">
        <v>262</v>
      </c>
      <c r="AG359" s="20">
        <v>2020</v>
      </c>
      <c r="AH359" s="21">
        <v>2020</v>
      </c>
    </row>
    <row r="360" spans="1:34" ht="61.5" x14ac:dyDescent="0.85">
      <c r="B360" s="11" t="s">
        <v>795</v>
      </c>
      <c r="C360" s="11"/>
      <c r="D360" s="129">
        <v>1861701.91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49">
        <v>0</v>
      </c>
      <c r="L360" s="17">
        <v>0</v>
      </c>
      <c r="M360" s="17">
        <v>570</v>
      </c>
      <c r="N360" s="17">
        <v>1716738.9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0</v>
      </c>
      <c r="AB360" s="17">
        <v>0</v>
      </c>
      <c r="AC360" s="17">
        <v>22145.93</v>
      </c>
      <c r="AD360" s="17">
        <v>122817.08</v>
      </c>
      <c r="AE360" s="17">
        <v>0</v>
      </c>
      <c r="AF360" s="47" t="s">
        <v>718</v>
      </c>
      <c r="AG360" s="47" t="s">
        <v>718</v>
      </c>
      <c r="AH360" s="57" t="s">
        <v>718</v>
      </c>
    </row>
    <row r="361" spans="1:34" ht="61.5" x14ac:dyDescent="0.85">
      <c r="A361" s="8">
        <v>1</v>
      </c>
      <c r="B361" s="43">
        <f>SUBTOTAL(103,$A$21:A361)</f>
        <v>319</v>
      </c>
      <c r="C361" s="11" t="s">
        <v>760</v>
      </c>
      <c r="D361" s="17">
        <v>1861701.91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49">
        <v>0</v>
      </c>
      <c r="L361" s="17">
        <v>0</v>
      </c>
      <c r="M361" s="25">
        <v>570</v>
      </c>
      <c r="N361" s="25">
        <v>1716738.9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>
        <v>0</v>
      </c>
      <c r="AC361" s="17">
        <v>22145.93</v>
      </c>
      <c r="AD361" s="17">
        <v>122817.08</v>
      </c>
      <c r="AE361" s="17">
        <v>0</v>
      </c>
      <c r="AF361" s="20">
        <v>2020</v>
      </c>
      <c r="AG361" s="20">
        <v>2020</v>
      </c>
      <c r="AH361" s="20">
        <v>2020</v>
      </c>
    </row>
    <row r="362" spans="1:34" ht="61.5" x14ac:dyDescent="0.85">
      <c r="B362" s="11" t="s">
        <v>796</v>
      </c>
      <c r="C362" s="128"/>
      <c r="D362" s="129">
        <v>44398957.329999998</v>
      </c>
      <c r="E362" s="17">
        <v>117380.25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49">
        <v>0</v>
      </c>
      <c r="L362" s="17">
        <v>0</v>
      </c>
      <c r="M362" s="17">
        <v>9873.7900000000009</v>
      </c>
      <c r="N362" s="17">
        <v>37752509.329999998</v>
      </c>
      <c r="O362" s="17">
        <v>0</v>
      </c>
      <c r="P362" s="17">
        <v>0</v>
      </c>
      <c r="Q362" s="17">
        <v>2836.8</v>
      </c>
      <c r="R362" s="17">
        <v>5484510.0500000007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441540.75</v>
      </c>
      <c r="AD362" s="17">
        <v>603016.94999999995</v>
      </c>
      <c r="AE362" s="17">
        <v>0</v>
      </c>
      <c r="AF362" s="47" t="s">
        <v>718</v>
      </c>
      <c r="AG362" s="47" t="s">
        <v>718</v>
      </c>
      <c r="AH362" s="57" t="s">
        <v>718</v>
      </c>
    </row>
    <row r="363" spans="1:34" ht="61.5" x14ac:dyDescent="0.85">
      <c r="A363" s="8">
        <v>1</v>
      </c>
      <c r="B363" s="43">
        <f>SUBTOTAL(103,$A$21:A363)</f>
        <v>320</v>
      </c>
      <c r="C363" s="11" t="s">
        <v>113</v>
      </c>
      <c r="D363" s="17">
        <v>54256.44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49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54256.44</v>
      </c>
      <c r="AE363" s="17">
        <v>0</v>
      </c>
      <c r="AF363" s="20">
        <v>2020</v>
      </c>
      <c r="AG363" s="20" t="s">
        <v>262</v>
      </c>
      <c r="AH363" s="20" t="s">
        <v>262</v>
      </c>
    </row>
    <row r="364" spans="1:34" ht="61.5" x14ac:dyDescent="0.85">
      <c r="A364" s="8">
        <v>1</v>
      </c>
      <c r="B364" s="43">
        <f>SUBTOTAL(103,$A$21:A364)</f>
        <v>321</v>
      </c>
      <c r="C364" s="11" t="s">
        <v>116</v>
      </c>
      <c r="D364" s="17">
        <v>2480548.0700000003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49">
        <v>0</v>
      </c>
      <c r="L364" s="17">
        <v>0</v>
      </c>
      <c r="M364" s="25">
        <v>616.94000000000005</v>
      </c>
      <c r="N364" s="25">
        <v>2411642.35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25">
        <v>14469.85</v>
      </c>
      <c r="AD364" s="17">
        <v>54435.87</v>
      </c>
      <c r="AE364" s="17">
        <v>0</v>
      </c>
      <c r="AF364" s="20">
        <v>2020</v>
      </c>
      <c r="AG364" s="20">
        <v>2020</v>
      </c>
      <c r="AH364" s="21">
        <v>2020</v>
      </c>
    </row>
    <row r="365" spans="1:34" ht="61.5" x14ac:dyDescent="0.85">
      <c r="A365" s="8">
        <v>1</v>
      </c>
      <c r="B365" s="43">
        <f>SUBTOTAL(103,$A$21:A365)</f>
        <v>322</v>
      </c>
      <c r="C365" s="11" t="s">
        <v>112</v>
      </c>
      <c r="D365" s="17">
        <v>1443898.48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49">
        <v>0</v>
      </c>
      <c r="L365" s="17">
        <v>0</v>
      </c>
      <c r="M365" s="25">
        <v>340.4</v>
      </c>
      <c r="N365" s="25">
        <v>1395122.85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8370.74</v>
      </c>
      <c r="AD365" s="17">
        <v>40404.89</v>
      </c>
      <c r="AE365" s="17">
        <v>0</v>
      </c>
      <c r="AF365" s="20">
        <v>2020</v>
      </c>
      <c r="AG365" s="20">
        <v>2020</v>
      </c>
      <c r="AH365" s="21">
        <v>2020</v>
      </c>
    </row>
    <row r="366" spans="1:34" ht="61.5" x14ac:dyDescent="0.85">
      <c r="A366" s="8">
        <v>1</v>
      </c>
      <c r="B366" s="43">
        <f>SUBTOTAL(103,$A$21:A366)</f>
        <v>323</v>
      </c>
      <c r="C366" s="11" t="s">
        <v>114</v>
      </c>
      <c r="D366" s="17">
        <v>4557103.54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49">
        <v>0</v>
      </c>
      <c r="L366" s="17">
        <v>0</v>
      </c>
      <c r="M366" s="25">
        <v>1235.5</v>
      </c>
      <c r="N366" s="25">
        <v>4529924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25">
        <v>27179.54</v>
      </c>
      <c r="AD366" s="17">
        <v>0</v>
      </c>
      <c r="AE366" s="17">
        <v>0</v>
      </c>
      <c r="AF366" s="20" t="s">
        <v>262</v>
      </c>
      <c r="AG366" s="20">
        <v>2020</v>
      </c>
      <c r="AH366" s="21">
        <v>2020</v>
      </c>
    </row>
    <row r="367" spans="1:34" ht="61.5" x14ac:dyDescent="0.85">
      <c r="A367" s="8">
        <v>1</v>
      </c>
      <c r="B367" s="43">
        <f>SUBTOTAL(103,$A$21:A367)</f>
        <v>324</v>
      </c>
      <c r="C367" s="11" t="s">
        <v>115</v>
      </c>
      <c r="D367" s="17">
        <v>4223582.3699999992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49">
        <v>0</v>
      </c>
      <c r="L367" s="17">
        <v>0</v>
      </c>
      <c r="M367" s="25">
        <v>1109.18</v>
      </c>
      <c r="N367" s="25">
        <v>4198392.0199999996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  <c r="Z367" s="17">
        <v>0</v>
      </c>
      <c r="AA367" s="17">
        <v>0</v>
      </c>
      <c r="AB367" s="17">
        <v>0</v>
      </c>
      <c r="AC367" s="25">
        <v>25190.35</v>
      </c>
      <c r="AD367" s="17">
        <v>0</v>
      </c>
      <c r="AE367" s="17">
        <v>0</v>
      </c>
      <c r="AF367" s="20" t="s">
        <v>262</v>
      </c>
      <c r="AG367" s="20">
        <v>2020</v>
      </c>
      <c r="AH367" s="21">
        <v>2020</v>
      </c>
    </row>
    <row r="368" spans="1:34" ht="61.5" x14ac:dyDescent="0.85">
      <c r="A368" s="8">
        <v>1</v>
      </c>
      <c r="B368" s="43">
        <f>SUBTOTAL(103,$A$21:A368)</f>
        <v>325</v>
      </c>
      <c r="C368" s="11" t="s">
        <v>117</v>
      </c>
      <c r="D368" s="17">
        <v>3024337.71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49">
        <v>0</v>
      </c>
      <c r="L368" s="17">
        <v>0</v>
      </c>
      <c r="M368" s="25">
        <v>638.69000000000005</v>
      </c>
      <c r="N368" s="25">
        <v>2952062.85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25">
        <v>17712.38</v>
      </c>
      <c r="AD368" s="17">
        <v>54562.48</v>
      </c>
      <c r="AE368" s="17">
        <v>0</v>
      </c>
      <c r="AF368" s="20">
        <v>2020</v>
      </c>
      <c r="AG368" s="20">
        <v>2020</v>
      </c>
      <c r="AH368" s="20">
        <v>2020</v>
      </c>
    </row>
    <row r="369" spans="1:34" ht="61.5" x14ac:dyDescent="0.85">
      <c r="A369" s="8">
        <v>1</v>
      </c>
      <c r="B369" s="43">
        <f>SUBTOTAL(103,$A$21:A369)</f>
        <v>326</v>
      </c>
      <c r="C369" s="11" t="s">
        <v>1175</v>
      </c>
      <c r="D369" s="17">
        <v>5566366.3600000003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49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25">
        <v>2836.8</v>
      </c>
      <c r="R369" s="25">
        <v>5484510.0500000007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81856.31</v>
      </c>
      <c r="AD369" s="17">
        <v>0</v>
      </c>
      <c r="AE369" s="17">
        <v>0</v>
      </c>
      <c r="AF369" s="20" t="s">
        <v>262</v>
      </c>
      <c r="AG369" s="20">
        <v>2020</v>
      </c>
      <c r="AH369" s="21">
        <v>2020</v>
      </c>
    </row>
    <row r="370" spans="1:34" ht="61.5" x14ac:dyDescent="0.85">
      <c r="A370" s="8">
        <v>1</v>
      </c>
      <c r="B370" s="43">
        <f>SUBTOTAL(103,$A$21:A370)</f>
        <v>327</v>
      </c>
      <c r="C370" s="11" t="s">
        <v>1176</v>
      </c>
      <c r="D370" s="17">
        <v>4137160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49">
        <v>0</v>
      </c>
      <c r="L370" s="17">
        <v>0</v>
      </c>
      <c r="M370" s="25">
        <v>1159.3699999999999</v>
      </c>
      <c r="N370" s="25">
        <v>4076320.91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25">
        <v>60839.09</v>
      </c>
      <c r="AD370" s="17">
        <v>0</v>
      </c>
      <c r="AE370" s="17">
        <v>0</v>
      </c>
      <c r="AF370" s="20" t="s">
        <v>262</v>
      </c>
      <c r="AG370" s="20">
        <v>2020</v>
      </c>
      <c r="AH370" s="21">
        <v>2020</v>
      </c>
    </row>
    <row r="371" spans="1:34" ht="61.5" x14ac:dyDescent="0.85">
      <c r="A371" s="8">
        <v>1</v>
      </c>
      <c r="B371" s="43">
        <f>SUBTOTAL(103,$A$21:A371)</f>
        <v>328</v>
      </c>
      <c r="C371" s="11" t="s">
        <v>1177</v>
      </c>
      <c r="D371" s="17">
        <v>2786718.1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49">
        <v>0</v>
      </c>
      <c r="L371" s="17">
        <v>0</v>
      </c>
      <c r="M371" s="25">
        <v>765</v>
      </c>
      <c r="N371" s="25">
        <v>2745737.96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0</v>
      </c>
      <c r="AB371" s="17">
        <v>0</v>
      </c>
      <c r="AC371" s="25">
        <v>40980.14</v>
      </c>
      <c r="AD371" s="17">
        <v>0</v>
      </c>
      <c r="AE371" s="17">
        <v>0</v>
      </c>
      <c r="AF371" s="20" t="s">
        <v>262</v>
      </c>
      <c r="AG371" s="20">
        <v>2020</v>
      </c>
      <c r="AH371" s="21">
        <v>2020</v>
      </c>
    </row>
    <row r="372" spans="1:34" ht="61.5" x14ac:dyDescent="0.85">
      <c r="A372" s="8">
        <v>1</v>
      </c>
      <c r="B372" s="43">
        <f>SUBTOTAL(103,$A$21:A372)</f>
        <v>329</v>
      </c>
      <c r="C372" s="11" t="s">
        <v>1178</v>
      </c>
      <c r="D372" s="17">
        <v>1749750.39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49">
        <v>0</v>
      </c>
      <c r="L372" s="17">
        <v>0</v>
      </c>
      <c r="M372" s="25">
        <v>456.6</v>
      </c>
      <c r="N372" s="25">
        <v>1724019.4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25">
        <v>25730.99</v>
      </c>
      <c r="AD372" s="17">
        <v>0</v>
      </c>
      <c r="AE372" s="17">
        <v>0</v>
      </c>
      <c r="AF372" s="20" t="s">
        <v>262</v>
      </c>
      <c r="AG372" s="20">
        <v>2020</v>
      </c>
      <c r="AH372" s="21">
        <v>2020</v>
      </c>
    </row>
    <row r="373" spans="1:34" ht="61.5" x14ac:dyDescent="0.85">
      <c r="A373" s="8">
        <v>1</v>
      </c>
      <c r="B373" s="43">
        <f>SUBTOTAL(103,$A$21:A373)</f>
        <v>330</v>
      </c>
      <c r="C373" s="11" t="s">
        <v>1179</v>
      </c>
      <c r="D373" s="17">
        <v>119132.15</v>
      </c>
      <c r="E373" s="25">
        <v>117380.25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49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1751.9</v>
      </c>
      <c r="AD373" s="17">
        <v>0</v>
      </c>
      <c r="AE373" s="17">
        <v>0</v>
      </c>
      <c r="AF373" s="20" t="s">
        <v>262</v>
      </c>
      <c r="AG373" s="20">
        <v>2020</v>
      </c>
      <c r="AH373" s="21">
        <v>2020</v>
      </c>
    </row>
    <row r="374" spans="1:34" ht="61.5" x14ac:dyDescent="0.85">
      <c r="A374" s="8">
        <v>1</v>
      </c>
      <c r="B374" s="43">
        <f>SUBTOTAL(103,$A$21:A374)</f>
        <v>331</v>
      </c>
      <c r="C374" s="11" t="s">
        <v>1180</v>
      </c>
      <c r="D374" s="17">
        <v>6270786.4399999995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49">
        <v>0</v>
      </c>
      <c r="L374" s="17">
        <v>0</v>
      </c>
      <c r="M374" s="25">
        <v>1532.62</v>
      </c>
      <c r="N374" s="25">
        <v>6178571.2599999998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92215.18</v>
      </c>
      <c r="AD374" s="17">
        <v>0</v>
      </c>
      <c r="AE374" s="17">
        <v>0</v>
      </c>
      <c r="AF374" s="20" t="s">
        <v>262</v>
      </c>
      <c r="AG374" s="20">
        <v>2020</v>
      </c>
      <c r="AH374" s="21">
        <v>2020</v>
      </c>
    </row>
    <row r="375" spans="1:34" ht="61.5" x14ac:dyDescent="0.85">
      <c r="A375" s="8">
        <v>1</v>
      </c>
      <c r="B375" s="43">
        <f>SUBTOTAL(103,$A$21:A375)</f>
        <v>332</v>
      </c>
      <c r="C375" s="11" t="s">
        <v>1507</v>
      </c>
      <c r="D375" s="17">
        <v>3749769.7199999997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49">
        <v>0</v>
      </c>
      <c r="L375" s="17">
        <v>0</v>
      </c>
      <c r="M375" s="25">
        <v>909.07</v>
      </c>
      <c r="N375" s="25">
        <v>3634519.59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0</v>
      </c>
      <c r="AB375" s="17">
        <v>0</v>
      </c>
      <c r="AC375" s="25">
        <v>21807.11</v>
      </c>
      <c r="AD375" s="25">
        <v>93443.02</v>
      </c>
      <c r="AE375" s="17">
        <v>0</v>
      </c>
      <c r="AF375" s="20">
        <v>2020</v>
      </c>
      <c r="AG375" s="20">
        <v>2020</v>
      </c>
      <c r="AH375" s="21">
        <v>2020</v>
      </c>
    </row>
    <row r="376" spans="1:34" ht="61.5" x14ac:dyDescent="0.85">
      <c r="A376" s="8">
        <v>1</v>
      </c>
      <c r="B376" s="43">
        <f>SUBTOTAL(103,$A$21:A376)</f>
        <v>333</v>
      </c>
      <c r="C376" s="64" t="s">
        <v>133</v>
      </c>
      <c r="D376" s="17">
        <v>3929633.31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49">
        <v>0</v>
      </c>
      <c r="L376" s="17">
        <v>0</v>
      </c>
      <c r="M376" s="25">
        <v>1110.42</v>
      </c>
      <c r="N376" s="94">
        <v>3906196.14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94">
        <v>23437.17</v>
      </c>
      <c r="AD376" s="17">
        <v>0</v>
      </c>
      <c r="AE376" s="17">
        <v>0</v>
      </c>
      <c r="AF376" s="20" t="s">
        <v>262</v>
      </c>
      <c r="AG376" s="20">
        <v>2020</v>
      </c>
      <c r="AH376" s="21">
        <v>2020</v>
      </c>
    </row>
    <row r="377" spans="1:34" ht="61.5" x14ac:dyDescent="0.85">
      <c r="A377" s="8">
        <v>1</v>
      </c>
      <c r="B377" s="43">
        <f>SUBTOTAL(103,$A$21:A377)</f>
        <v>334</v>
      </c>
      <c r="C377" s="11" t="s">
        <v>126</v>
      </c>
      <c r="D377" s="17">
        <v>108615.8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49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108615.8</v>
      </c>
      <c r="AE377" s="17">
        <v>0</v>
      </c>
      <c r="AF377" s="20">
        <v>2020</v>
      </c>
      <c r="AG377" s="20" t="s">
        <v>262</v>
      </c>
      <c r="AH377" s="20" t="s">
        <v>262</v>
      </c>
    </row>
    <row r="378" spans="1:34" ht="61.5" x14ac:dyDescent="0.85">
      <c r="A378" s="8">
        <v>1</v>
      </c>
      <c r="B378" s="43">
        <f>SUBTOTAL(103,$A$21:A378)</f>
        <v>335</v>
      </c>
      <c r="C378" s="11" t="s">
        <v>124</v>
      </c>
      <c r="D378" s="17">
        <v>108130.57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49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 s="17">
        <v>0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108130.57</v>
      </c>
      <c r="AE378" s="17">
        <v>0</v>
      </c>
      <c r="AF378" s="20">
        <v>2020</v>
      </c>
      <c r="AG378" s="20" t="s">
        <v>262</v>
      </c>
      <c r="AH378" s="20" t="s">
        <v>262</v>
      </c>
    </row>
    <row r="379" spans="1:34" ht="61.5" x14ac:dyDescent="0.85">
      <c r="A379" s="8">
        <v>1</v>
      </c>
      <c r="B379" s="43">
        <f>SUBTOTAL(103,$A$21:A379)</f>
        <v>336</v>
      </c>
      <c r="C379" s="11" t="s">
        <v>127</v>
      </c>
      <c r="D379" s="17">
        <v>89167.88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49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89167.88</v>
      </c>
      <c r="AE379" s="17">
        <v>0</v>
      </c>
      <c r="AF379" s="20">
        <v>2020</v>
      </c>
      <c r="AG379" s="20" t="s">
        <v>262</v>
      </c>
      <c r="AH379" s="20" t="s">
        <v>262</v>
      </c>
    </row>
    <row r="380" spans="1:34" ht="61.5" x14ac:dyDescent="0.85">
      <c r="B380" s="11" t="s">
        <v>797</v>
      </c>
      <c r="C380" s="11"/>
      <c r="D380" s="129">
        <v>2076549.34</v>
      </c>
      <c r="E380" s="17">
        <v>39534.75</v>
      </c>
      <c r="F380" s="17">
        <v>0</v>
      </c>
      <c r="G380" s="17">
        <v>0</v>
      </c>
      <c r="H380" s="17">
        <v>12043.62</v>
      </c>
      <c r="I380" s="17">
        <v>295538.62</v>
      </c>
      <c r="J380" s="17">
        <v>0</v>
      </c>
      <c r="K380" s="49">
        <v>0</v>
      </c>
      <c r="L380" s="17">
        <v>0</v>
      </c>
      <c r="M380" s="17">
        <v>538.16</v>
      </c>
      <c r="N380" s="17">
        <v>1713967.82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15464.529999999999</v>
      </c>
      <c r="AD380" s="17">
        <v>0</v>
      </c>
      <c r="AE380" s="17">
        <v>0</v>
      </c>
      <c r="AF380" s="47" t="s">
        <v>718</v>
      </c>
      <c r="AG380" s="47" t="s">
        <v>718</v>
      </c>
      <c r="AH380" s="57" t="s">
        <v>718</v>
      </c>
    </row>
    <row r="381" spans="1:34" ht="61.5" x14ac:dyDescent="0.85">
      <c r="A381" s="8">
        <v>1</v>
      </c>
      <c r="B381" s="43">
        <f>SUBTOTAL(103,$A$21:A381)</f>
        <v>337</v>
      </c>
      <c r="C381" s="11" t="s">
        <v>118</v>
      </c>
      <c r="D381" s="17">
        <v>1724251.6300000001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49">
        <v>0</v>
      </c>
      <c r="L381" s="17">
        <v>0</v>
      </c>
      <c r="M381" s="25">
        <v>538.16</v>
      </c>
      <c r="N381" s="25">
        <v>1713967.82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25">
        <v>10283.81</v>
      </c>
      <c r="AD381" s="17">
        <v>0</v>
      </c>
      <c r="AE381" s="17">
        <v>0</v>
      </c>
      <c r="AF381" s="20" t="s">
        <v>262</v>
      </c>
      <c r="AG381" s="20">
        <v>2020</v>
      </c>
      <c r="AH381" s="21">
        <v>2020</v>
      </c>
    </row>
    <row r="382" spans="1:34" ht="61.5" x14ac:dyDescent="0.85">
      <c r="A382" s="8">
        <v>1</v>
      </c>
      <c r="B382" s="43">
        <f>SUBTOTAL(103,$A$21:A382)</f>
        <v>338</v>
      </c>
      <c r="C382" s="11" t="s">
        <v>1181</v>
      </c>
      <c r="D382" s="17">
        <v>352297.70999999996</v>
      </c>
      <c r="E382" s="25">
        <v>39534.75</v>
      </c>
      <c r="F382" s="17">
        <v>0</v>
      </c>
      <c r="G382" s="17">
        <v>0</v>
      </c>
      <c r="H382" s="25">
        <v>12043.62</v>
      </c>
      <c r="I382" s="25">
        <v>295538.62</v>
      </c>
      <c r="J382" s="17">
        <v>0</v>
      </c>
      <c r="K382" s="49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5180.72</v>
      </c>
      <c r="AD382" s="17">
        <v>0</v>
      </c>
      <c r="AE382" s="17">
        <v>0</v>
      </c>
      <c r="AF382" s="20" t="s">
        <v>262</v>
      </c>
      <c r="AG382" s="20">
        <v>2020</v>
      </c>
      <c r="AH382" s="21">
        <v>2020</v>
      </c>
    </row>
    <row r="383" spans="1:34" ht="61.5" x14ac:dyDescent="0.85">
      <c r="B383" s="11" t="s">
        <v>856</v>
      </c>
      <c r="C383" s="11"/>
      <c r="D383" s="129">
        <v>2005046.9200000002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49">
        <v>0</v>
      </c>
      <c r="L383" s="17">
        <v>0</v>
      </c>
      <c r="M383" s="17">
        <v>317.68</v>
      </c>
      <c r="N383" s="17">
        <v>1068295.6000000001</v>
      </c>
      <c r="O383" s="17">
        <v>0</v>
      </c>
      <c r="P383" s="17">
        <v>0</v>
      </c>
      <c r="Q383" s="17">
        <v>364.69</v>
      </c>
      <c r="R383" s="17">
        <v>915315.12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21436.2</v>
      </c>
      <c r="AD383" s="17">
        <v>0</v>
      </c>
      <c r="AE383" s="17">
        <v>0</v>
      </c>
      <c r="AF383" s="47" t="s">
        <v>718</v>
      </c>
      <c r="AG383" s="47" t="s">
        <v>718</v>
      </c>
      <c r="AH383" s="57" t="s">
        <v>718</v>
      </c>
    </row>
    <row r="384" spans="1:34" ht="61.5" x14ac:dyDescent="0.85">
      <c r="A384" s="8">
        <v>1</v>
      </c>
      <c r="B384" s="43">
        <f>SUBTOTAL(103,$A$21:A384)</f>
        <v>339</v>
      </c>
      <c r="C384" s="11" t="s">
        <v>119</v>
      </c>
      <c r="D384" s="17">
        <v>2005046.9200000002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49">
        <v>0</v>
      </c>
      <c r="L384" s="17">
        <v>0</v>
      </c>
      <c r="M384" s="25">
        <v>317.68</v>
      </c>
      <c r="N384" s="94">
        <v>1068295.6000000001</v>
      </c>
      <c r="O384" s="17">
        <v>0</v>
      </c>
      <c r="P384" s="17">
        <v>0</v>
      </c>
      <c r="Q384" s="25">
        <v>364.69</v>
      </c>
      <c r="R384" s="25">
        <v>915315.12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21436.2</v>
      </c>
      <c r="AD384" s="17">
        <v>0</v>
      </c>
      <c r="AE384" s="17">
        <v>0</v>
      </c>
      <c r="AF384" s="20" t="s">
        <v>262</v>
      </c>
      <c r="AG384" s="20">
        <v>2020</v>
      </c>
      <c r="AH384" s="21">
        <v>2020</v>
      </c>
    </row>
    <row r="385" spans="1:34" ht="61.5" x14ac:dyDescent="0.85">
      <c r="B385" s="11" t="s">
        <v>798</v>
      </c>
      <c r="C385" s="11"/>
      <c r="D385" s="129">
        <v>3682576.42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49">
        <v>0</v>
      </c>
      <c r="L385" s="17">
        <v>0</v>
      </c>
      <c r="M385" s="17">
        <v>836.6</v>
      </c>
      <c r="N385" s="17">
        <v>3599348.79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21596.100000000002</v>
      </c>
      <c r="AD385" s="17">
        <v>61631.53</v>
      </c>
      <c r="AE385" s="17">
        <v>0</v>
      </c>
      <c r="AF385" s="47" t="s">
        <v>718</v>
      </c>
      <c r="AG385" s="47" t="s">
        <v>718</v>
      </c>
      <c r="AH385" s="57" t="s">
        <v>718</v>
      </c>
    </row>
    <row r="386" spans="1:34" ht="61.5" x14ac:dyDescent="0.85">
      <c r="A386" s="8">
        <v>1</v>
      </c>
      <c r="B386" s="43">
        <f>SUBTOTAL(103,$A$21:A386)</f>
        <v>340</v>
      </c>
      <c r="C386" s="11" t="s">
        <v>120</v>
      </c>
      <c r="D386" s="17">
        <v>3682576.42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49">
        <v>0</v>
      </c>
      <c r="L386" s="17">
        <v>0</v>
      </c>
      <c r="M386" s="25">
        <v>836.6</v>
      </c>
      <c r="N386" s="25">
        <v>3599348.79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25">
        <v>21596.100000000002</v>
      </c>
      <c r="AD386" s="17">
        <v>61631.53</v>
      </c>
      <c r="AE386" s="17">
        <v>0</v>
      </c>
      <c r="AF386" s="20">
        <v>2020</v>
      </c>
      <c r="AG386" s="20">
        <v>2020</v>
      </c>
      <c r="AH386" s="20">
        <v>2020</v>
      </c>
    </row>
    <row r="387" spans="1:34" ht="61.5" x14ac:dyDescent="0.85">
      <c r="B387" s="11" t="s">
        <v>799</v>
      </c>
      <c r="C387" s="128"/>
      <c r="D387" s="129">
        <v>4283070.8099999996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49">
        <v>0</v>
      </c>
      <c r="L387" s="17">
        <v>0</v>
      </c>
      <c r="M387" s="17">
        <v>678.3</v>
      </c>
      <c r="N387" s="17">
        <v>2321700.09</v>
      </c>
      <c r="O387" s="17">
        <v>0</v>
      </c>
      <c r="P387" s="17">
        <v>0</v>
      </c>
      <c r="Q387" s="17">
        <v>542.73</v>
      </c>
      <c r="R387" s="17">
        <v>1785668.47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23035.119999999999</v>
      </c>
      <c r="AD387" s="17">
        <v>152667.13</v>
      </c>
      <c r="AE387" s="17">
        <v>0</v>
      </c>
      <c r="AF387" s="47" t="s">
        <v>718</v>
      </c>
      <c r="AG387" s="47" t="s">
        <v>718</v>
      </c>
      <c r="AH387" s="57" t="s">
        <v>718</v>
      </c>
    </row>
    <row r="388" spans="1:34" ht="61.5" x14ac:dyDescent="0.85">
      <c r="A388" s="8">
        <v>1</v>
      </c>
      <c r="B388" s="43">
        <f>SUBTOTAL(103,$A$21:A388)</f>
        <v>341</v>
      </c>
      <c r="C388" s="11" t="s">
        <v>167</v>
      </c>
      <c r="D388" s="17">
        <v>2321700.09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49">
        <v>0</v>
      </c>
      <c r="L388" s="17">
        <v>0</v>
      </c>
      <c r="M388" s="25">
        <v>678.3</v>
      </c>
      <c r="N388" s="25">
        <v>2321700.09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20" t="s">
        <v>262</v>
      </c>
      <c r="AG388" s="20">
        <v>2020</v>
      </c>
      <c r="AH388" s="21" t="s">
        <v>262</v>
      </c>
    </row>
    <row r="389" spans="1:34" ht="61.5" x14ac:dyDescent="0.85">
      <c r="A389" s="8">
        <v>1</v>
      </c>
      <c r="B389" s="43">
        <f>SUBTOTAL(103,$A$21:A389)</f>
        <v>342</v>
      </c>
      <c r="C389" s="11" t="s">
        <v>168</v>
      </c>
      <c r="D389" s="17">
        <v>1808703.59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49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25">
        <v>542.73</v>
      </c>
      <c r="R389" s="25">
        <v>1785668.47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0</v>
      </c>
      <c r="AB389" s="17">
        <v>0</v>
      </c>
      <c r="AC389" s="25">
        <v>23035.119999999999</v>
      </c>
      <c r="AD389" s="17">
        <v>0</v>
      </c>
      <c r="AE389" s="17">
        <v>0</v>
      </c>
      <c r="AF389" s="20" t="s">
        <v>262</v>
      </c>
      <c r="AG389" s="20">
        <v>2020</v>
      </c>
      <c r="AH389" s="21">
        <v>2020</v>
      </c>
    </row>
    <row r="390" spans="1:34" ht="61.5" x14ac:dyDescent="0.85">
      <c r="A390" s="8">
        <v>1</v>
      </c>
      <c r="B390" s="43">
        <f>SUBTOTAL(103,$A$21:A390)</f>
        <v>343</v>
      </c>
      <c r="C390" s="11" t="s">
        <v>166</v>
      </c>
      <c r="D390" s="17">
        <v>104027.61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49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94">
        <v>104027.61</v>
      </c>
      <c r="AE390" s="17">
        <v>0</v>
      </c>
      <c r="AF390" s="20">
        <v>2020</v>
      </c>
      <c r="AG390" s="20" t="s">
        <v>262</v>
      </c>
      <c r="AH390" s="20" t="s">
        <v>262</v>
      </c>
    </row>
    <row r="391" spans="1:34" ht="61.5" x14ac:dyDescent="0.85">
      <c r="A391" s="8">
        <v>1</v>
      </c>
      <c r="B391" s="43">
        <f>SUBTOTAL(103,$A$21:A391)</f>
        <v>344</v>
      </c>
      <c r="C391" s="11" t="s">
        <v>1522</v>
      </c>
      <c r="D391" s="17">
        <v>48639.519999999997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49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25">
        <v>48639.519999999997</v>
      </c>
      <c r="AE391" s="17">
        <v>0</v>
      </c>
      <c r="AF391" s="20">
        <v>2020</v>
      </c>
      <c r="AG391" s="20" t="s">
        <v>262</v>
      </c>
      <c r="AH391" s="20" t="s">
        <v>262</v>
      </c>
    </row>
    <row r="392" spans="1:34" ht="61.5" x14ac:dyDescent="0.85">
      <c r="B392" s="11" t="s">
        <v>800</v>
      </c>
      <c r="C392" s="11"/>
      <c r="D392" s="129">
        <v>3114731.1799999997</v>
      </c>
      <c r="E392" s="17">
        <v>104595</v>
      </c>
      <c r="F392" s="17">
        <v>0</v>
      </c>
      <c r="G392" s="17">
        <v>1449470</v>
      </c>
      <c r="H392" s="17">
        <v>0</v>
      </c>
      <c r="I392" s="17">
        <v>215247</v>
      </c>
      <c r="J392" s="17">
        <v>0</v>
      </c>
      <c r="K392" s="49">
        <v>0</v>
      </c>
      <c r="L392" s="17">
        <v>0</v>
      </c>
      <c r="M392" s="17">
        <v>401.44</v>
      </c>
      <c r="N392" s="17">
        <v>1267442.73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33866.199999999997</v>
      </c>
      <c r="AD392" s="17">
        <v>44110.25</v>
      </c>
      <c r="AE392" s="17">
        <v>0</v>
      </c>
      <c r="AF392" s="47" t="s">
        <v>718</v>
      </c>
      <c r="AG392" s="47" t="s">
        <v>718</v>
      </c>
      <c r="AH392" s="57" t="s">
        <v>718</v>
      </c>
    </row>
    <row r="393" spans="1:34" ht="61.5" x14ac:dyDescent="0.85">
      <c r="A393" s="8">
        <v>1</v>
      </c>
      <c r="B393" s="43">
        <f>SUBTOTAL(103,$A$21:A393)</f>
        <v>345</v>
      </c>
      <c r="C393" s="11" t="s">
        <v>165</v>
      </c>
      <c r="D393" s="17">
        <v>1327902.99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49">
        <v>0</v>
      </c>
      <c r="L393" s="17">
        <v>0</v>
      </c>
      <c r="M393" s="25">
        <v>401.44</v>
      </c>
      <c r="N393" s="94">
        <v>1267442.73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94">
        <v>16350.01</v>
      </c>
      <c r="AD393" s="25">
        <v>44110.25</v>
      </c>
      <c r="AE393" s="17">
        <v>0</v>
      </c>
      <c r="AF393" s="20">
        <v>2020</v>
      </c>
      <c r="AG393" s="20">
        <v>2020</v>
      </c>
      <c r="AH393" s="21">
        <v>2020</v>
      </c>
    </row>
    <row r="394" spans="1:34" ht="61.5" x14ac:dyDescent="0.85">
      <c r="A394" s="8">
        <v>1</v>
      </c>
      <c r="B394" s="43">
        <f>SUBTOTAL(103,$A$21:A394)</f>
        <v>346</v>
      </c>
      <c r="C394" s="11" t="s">
        <v>1184</v>
      </c>
      <c r="D394" s="17">
        <v>1786828.19</v>
      </c>
      <c r="E394" s="125">
        <v>104595</v>
      </c>
      <c r="F394" s="17">
        <v>0</v>
      </c>
      <c r="G394" s="125">
        <v>1449470</v>
      </c>
      <c r="H394" s="17">
        <v>0</v>
      </c>
      <c r="I394" s="125">
        <v>215247</v>
      </c>
      <c r="J394" s="17">
        <v>0</v>
      </c>
      <c r="K394" s="49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17516.189999999999</v>
      </c>
      <c r="AD394" s="17">
        <v>0</v>
      </c>
      <c r="AE394" s="17">
        <v>0</v>
      </c>
      <c r="AF394" s="20" t="s">
        <v>262</v>
      </c>
      <c r="AG394" s="20">
        <v>2020</v>
      </c>
      <c r="AH394" s="21">
        <v>2020</v>
      </c>
    </row>
    <row r="395" spans="1:34" s="95" customFormat="1" ht="61.5" x14ac:dyDescent="0.85">
      <c r="B395" s="11" t="s">
        <v>802</v>
      </c>
      <c r="C395" s="11"/>
      <c r="D395" s="129">
        <v>43566.44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49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43566.44</v>
      </c>
      <c r="AE395" s="17">
        <v>0</v>
      </c>
      <c r="AF395" s="47" t="s">
        <v>718</v>
      </c>
      <c r="AG395" s="47" t="s">
        <v>718</v>
      </c>
      <c r="AH395" s="57" t="s">
        <v>718</v>
      </c>
    </row>
    <row r="396" spans="1:34" ht="123" x14ac:dyDescent="0.85">
      <c r="A396" s="8">
        <v>1</v>
      </c>
      <c r="B396" s="43">
        <f>SUBTOTAL(103,$A$21:A396)</f>
        <v>347</v>
      </c>
      <c r="C396" s="134" t="s">
        <v>164</v>
      </c>
      <c r="D396" s="70">
        <v>43566.44</v>
      </c>
      <c r="E396" s="70">
        <v>0</v>
      </c>
      <c r="F396" s="70">
        <v>0</v>
      </c>
      <c r="G396" s="70">
        <v>0</v>
      </c>
      <c r="H396" s="70">
        <v>0</v>
      </c>
      <c r="I396" s="70">
        <v>0</v>
      </c>
      <c r="J396" s="70">
        <v>0</v>
      </c>
      <c r="K396" s="67">
        <v>0</v>
      </c>
      <c r="L396" s="70">
        <v>0</v>
      </c>
      <c r="M396" s="70">
        <v>0</v>
      </c>
      <c r="N396" s="70">
        <v>0</v>
      </c>
      <c r="O396" s="70">
        <v>0</v>
      </c>
      <c r="P396" s="70">
        <v>0</v>
      </c>
      <c r="Q396" s="70">
        <v>0</v>
      </c>
      <c r="R396" s="70">
        <v>0</v>
      </c>
      <c r="S396" s="70">
        <v>0</v>
      </c>
      <c r="T396" s="70">
        <v>0</v>
      </c>
      <c r="U396" s="70">
        <v>0</v>
      </c>
      <c r="V396" s="70">
        <v>0</v>
      </c>
      <c r="W396" s="70">
        <v>0</v>
      </c>
      <c r="X396" s="70">
        <v>0</v>
      </c>
      <c r="Y396" s="70">
        <v>0</v>
      </c>
      <c r="Z396" s="70">
        <v>0</v>
      </c>
      <c r="AA396" s="70">
        <v>0</v>
      </c>
      <c r="AB396" s="70">
        <v>0</v>
      </c>
      <c r="AC396" s="70">
        <v>0</v>
      </c>
      <c r="AD396" s="70">
        <v>43566.44</v>
      </c>
      <c r="AE396" s="70">
        <v>0</v>
      </c>
      <c r="AF396" s="96">
        <v>2020</v>
      </c>
      <c r="AG396" s="96" t="s">
        <v>262</v>
      </c>
      <c r="AH396" s="96" t="s">
        <v>262</v>
      </c>
    </row>
    <row r="397" spans="1:34" ht="61.5" x14ac:dyDescent="0.85">
      <c r="B397" s="11" t="s">
        <v>801</v>
      </c>
      <c r="C397" s="11"/>
      <c r="D397" s="129">
        <v>4166442.5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49">
        <v>0</v>
      </c>
      <c r="L397" s="17">
        <v>0</v>
      </c>
      <c r="M397" s="17">
        <v>542.66</v>
      </c>
      <c r="N397" s="17">
        <v>2207932.36</v>
      </c>
      <c r="O397" s="17">
        <v>0</v>
      </c>
      <c r="P397" s="17">
        <v>0</v>
      </c>
      <c r="Q397" s="17">
        <v>437.5</v>
      </c>
      <c r="R397" s="17">
        <v>1813992.23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17958.52</v>
      </c>
      <c r="AD397" s="17">
        <v>126559.39</v>
      </c>
      <c r="AE397" s="17">
        <v>0</v>
      </c>
      <c r="AF397" s="47" t="s">
        <v>718</v>
      </c>
      <c r="AG397" s="47" t="s">
        <v>718</v>
      </c>
      <c r="AH397" s="57" t="s">
        <v>718</v>
      </c>
    </row>
    <row r="398" spans="1:34" ht="61.5" x14ac:dyDescent="0.85">
      <c r="A398" s="8">
        <v>1</v>
      </c>
      <c r="B398" s="43">
        <f>SUBTOTAL(103,$A$21:A398)</f>
        <v>348</v>
      </c>
      <c r="C398" s="11" t="s">
        <v>178</v>
      </c>
      <c r="D398" s="17">
        <v>71741.72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49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25">
        <v>71741.72</v>
      </c>
      <c r="AE398" s="17">
        <v>0</v>
      </c>
      <c r="AF398" s="20">
        <v>2020</v>
      </c>
      <c r="AG398" s="20" t="s">
        <v>262</v>
      </c>
      <c r="AH398" s="20" t="s">
        <v>262</v>
      </c>
    </row>
    <row r="399" spans="1:34" ht="61.5" x14ac:dyDescent="0.85">
      <c r="A399" s="8">
        <v>1</v>
      </c>
      <c r="B399" s="43">
        <f>SUBTOTAL(103,$A$21:A399)</f>
        <v>349</v>
      </c>
      <c r="C399" s="11" t="s">
        <v>1182</v>
      </c>
      <c r="D399" s="17">
        <v>1831950.75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49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25">
        <v>437.5</v>
      </c>
      <c r="R399" s="25">
        <v>1813992.23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25">
        <v>17958.52</v>
      </c>
      <c r="AD399" s="17">
        <v>0</v>
      </c>
      <c r="AE399" s="17">
        <v>0</v>
      </c>
      <c r="AF399" s="20" t="s">
        <v>262</v>
      </c>
      <c r="AG399" s="20">
        <v>2020</v>
      </c>
      <c r="AH399" s="21">
        <v>2020</v>
      </c>
    </row>
    <row r="400" spans="1:34" ht="61.5" x14ac:dyDescent="0.85">
      <c r="A400" s="8">
        <v>1</v>
      </c>
      <c r="B400" s="43">
        <f>SUBTOTAL(103,$A$21:A400)</f>
        <v>350</v>
      </c>
      <c r="C400" s="11" t="s">
        <v>1183</v>
      </c>
      <c r="D400" s="17">
        <v>2207932.36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49">
        <v>0</v>
      </c>
      <c r="L400" s="17">
        <v>0</v>
      </c>
      <c r="M400" s="25">
        <v>542.66</v>
      </c>
      <c r="N400" s="25">
        <v>2207932.36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20" t="s">
        <v>262</v>
      </c>
      <c r="AG400" s="20">
        <v>2020</v>
      </c>
      <c r="AH400" s="21" t="s">
        <v>262</v>
      </c>
    </row>
    <row r="401" spans="1:34" ht="61.5" x14ac:dyDescent="0.85">
      <c r="A401" s="8">
        <v>1</v>
      </c>
      <c r="B401" s="43">
        <f>SUBTOTAL(103,$A$21:A401)</f>
        <v>351</v>
      </c>
      <c r="C401" s="11" t="s">
        <v>1521</v>
      </c>
      <c r="D401" s="17">
        <v>54817.67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49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25">
        <v>54817.67</v>
      </c>
      <c r="AE401" s="17">
        <v>0</v>
      </c>
      <c r="AF401" s="20">
        <v>2020</v>
      </c>
      <c r="AG401" s="20" t="s">
        <v>262</v>
      </c>
      <c r="AH401" s="20" t="s">
        <v>262</v>
      </c>
    </row>
    <row r="402" spans="1:34" ht="61.5" x14ac:dyDescent="0.85">
      <c r="B402" s="11" t="s">
        <v>836</v>
      </c>
      <c r="C402" s="11"/>
      <c r="D402" s="129">
        <v>2786770.47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49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818.41</v>
      </c>
      <c r="R402" s="17">
        <v>2759451.89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27318.58</v>
      </c>
      <c r="AD402" s="17">
        <v>0</v>
      </c>
      <c r="AE402" s="17">
        <v>0</v>
      </c>
      <c r="AF402" s="47" t="s">
        <v>718</v>
      </c>
      <c r="AG402" s="47" t="s">
        <v>718</v>
      </c>
      <c r="AH402" s="57" t="s">
        <v>718</v>
      </c>
    </row>
    <row r="403" spans="1:34" ht="61.5" x14ac:dyDescent="0.85">
      <c r="A403" s="8">
        <v>1</v>
      </c>
      <c r="B403" s="43">
        <f>SUBTOTAL(103,$A$21:A403)</f>
        <v>352</v>
      </c>
      <c r="C403" s="11" t="s">
        <v>1185</v>
      </c>
      <c r="D403" s="17">
        <v>2786770.47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49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25">
        <v>818.41</v>
      </c>
      <c r="R403" s="25">
        <v>2759451.89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25">
        <v>27318.58</v>
      </c>
      <c r="AD403" s="17">
        <v>0</v>
      </c>
      <c r="AE403" s="17">
        <v>0</v>
      </c>
      <c r="AF403" s="20" t="s">
        <v>262</v>
      </c>
      <c r="AG403" s="20">
        <v>2020</v>
      </c>
      <c r="AH403" s="21">
        <v>2020</v>
      </c>
    </row>
    <row r="404" spans="1:34" ht="61.5" x14ac:dyDescent="0.85">
      <c r="B404" s="11" t="s">
        <v>803</v>
      </c>
      <c r="C404" s="128"/>
      <c r="D404" s="129">
        <v>8480737.0799999982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49">
        <v>0</v>
      </c>
      <c r="L404" s="17">
        <v>0</v>
      </c>
      <c r="M404" s="17">
        <v>2092.46</v>
      </c>
      <c r="N404" s="17">
        <v>7827572.0800000001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0</v>
      </c>
      <c r="AA404" s="17">
        <v>0</v>
      </c>
      <c r="AB404" s="17">
        <v>0</v>
      </c>
      <c r="AC404" s="17">
        <v>75981.540000000008</v>
      </c>
      <c r="AD404" s="17">
        <v>577183.46</v>
      </c>
      <c r="AE404" s="17">
        <v>0</v>
      </c>
      <c r="AF404" s="47" t="s">
        <v>718</v>
      </c>
      <c r="AG404" s="47" t="s">
        <v>718</v>
      </c>
      <c r="AH404" s="57" t="s">
        <v>718</v>
      </c>
    </row>
    <row r="405" spans="1:34" ht="61.5" x14ac:dyDescent="0.85">
      <c r="A405" s="8">
        <v>1</v>
      </c>
      <c r="B405" s="43">
        <f>SUBTOTAL(103,$A$21:A405)</f>
        <v>353</v>
      </c>
      <c r="C405" s="11" t="s">
        <v>74</v>
      </c>
      <c r="D405" s="17">
        <v>2519278.3999999994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49">
        <v>0</v>
      </c>
      <c r="L405" s="17">
        <v>0</v>
      </c>
      <c r="M405" s="25">
        <v>625</v>
      </c>
      <c r="N405" s="25">
        <v>2404974.7999999998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0</v>
      </c>
      <c r="AB405" s="17">
        <v>0</v>
      </c>
      <c r="AC405" s="25">
        <v>14429.84</v>
      </c>
      <c r="AD405" s="25">
        <v>99873.76</v>
      </c>
      <c r="AE405" s="17">
        <v>0</v>
      </c>
      <c r="AF405" s="20">
        <v>2020</v>
      </c>
      <c r="AG405" s="20">
        <v>2020</v>
      </c>
      <c r="AH405" s="21">
        <v>2020</v>
      </c>
    </row>
    <row r="406" spans="1:34" ht="61.5" x14ac:dyDescent="0.85">
      <c r="A406" s="8">
        <v>1</v>
      </c>
      <c r="B406" s="43">
        <f>SUBTOTAL(103,$A$21:A406)</f>
        <v>354</v>
      </c>
      <c r="C406" s="11" t="s">
        <v>73</v>
      </c>
      <c r="D406" s="17">
        <v>2316768.9099999997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49">
        <v>0</v>
      </c>
      <c r="L406" s="17">
        <v>0</v>
      </c>
      <c r="M406" s="25">
        <v>492.3</v>
      </c>
      <c r="N406" s="94">
        <v>2171491.13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0</v>
      </c>
      <c r="AB406" s="17">
        <v>0</v>
      </c>
      <c r="AC406" s="25">
        <v>13028.94</v>
      </c>
      <c r="AD406" s="25">
        <v>132248.84</v>
      </c>
      <c r="AE406" s="17">
        <v>0</v>
      </c>
      <c r="AF406" s="20">
        <v>2020</v>
      </c>
      <c r="AG406" s="20">
        <v>2020</v>
      </c>
      <c r="AH406" s="21">
        <v>2020</v>
      </c>
    </row>
    <row r="407" spans="1:34" ht="61.5" x14ac:dyDescent="0.85">
      <c r="A407" s="8">
        <v>1</v>
      </c>
      <c r="B407" s="43">
        <f>SUBTOTAL(103,$A$21:A407)</f>
        <v>355</v>
      </c>
      <c r="C407" s="11" t="s">
        <v>75</v>
      </c>
      <c r="D407" s="17">
        <v>132502.74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49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0</v>
      </c>
      <c r="AB407" s="17">
        <v>0</v>
      </c>
      <c r="AC407" s="17">
        <v>0</v>
      </c>
      <c r="AD407" s="25">
        <v>132502.74</v>
      </c>
      <c r="AE407" s="17">
        <v>0</v>
      </c>
      <c r="AF407" s="20">
        <v>2020</v>
      </c>
      <c r="AG407" s="20" t="s">
        <v>262</v>
      </c>
      <c r="AH407" s="20" t="s">
        <v>262</v>
      </c>
    </row>
    <row r="408" spans="1:34" ht="61.5" x14ac:dyDescent="0.85">
      <c r="A408" s="8">
        <v>1</v>
      </c>
      <c r="B408" s="43">
        <f>SUBTOTAL(103,$A$21:A408)</f>
        <v>356</v>
      </c>
      <c r="C408" s="11" t="s">
        <v>1186</v>
      </c>
      <c r="D408" s="17">
        <v>3299628.9099999997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49">
        <v>0</v>
      </c>
      <c r="L408" s="17">
        <v>0</v>
      </c>
      <c r="M408" s="25">
        <v>975.16</v>
      </c>
      <c r="N408" s="25">
        <v>3251106.15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  <c r="Z408" s="17">
        <v>0</v>
      </c>
      <c r="AA408" s="17">
        <v>0</v>
      </c>
      <c r="AB408" s="17">
        <v>0</v>
      </c>
      <c r="AC408" s="17">
        <v>48522.76</v>
      </c>
      <c r="AD408" s="17">
        <v>0</v>
      </c>
      <c r="AE408" s="17">
        <v>0</v>
      </c>
      <c r="AF408" s="20" t="s">
        <v>262</v>
      </c>
      <c r="AG408" s="20">
        <v>2020</v>
      </c>
      <c r="AH408" s="21">
        <v>2020</v>
      </c>
    </row>
    <row r="409" spans="1:34" ht="61.5" x14ac:dyDescent="0.85">
      <c r="A409" s="8">
        <v>1</v>
      </c>
      <c r="B409" s="43">
        <f>SUBTOTAL(103,$A$21:A409)</f>
        <v>357</v>
      </c>
      <c r="C409" s="11" t="s">
        <v>78</v>
      </c>
      <c r="D409" s="17">
        <v>60672.79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49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60672.79</v>
      </c>
      <c r="AE409" s="17">
        <v>0</v>
      </c>
      <c r="AF409" s="20">
        <v>2020</v>
      </c>
      <c r="AG409" s="20" t="s">
        <v>262</v>
      </c>
      <c r="AH409" s="20" t="s">
        <v>262</v>
      </c>
    </row>
    <row r="410" spans="1:34" ht="61.5" x14ac:dyDescent="0.85">
      <c r="A410" s="8">
        <v>1</v>
      </c>
      <c r="B410" s="43">
        <f>SUBTOTAL(103,$A$21:A410)</f>
        <v>358</v>
      </c>
      <c r="C410" s="11" t="s">
        <v>79</v>
      </c>
      <c r="D410" s="17">
        <v>60672.79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49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60672.79</v>
      </c>
      <c r="AE410" s="17">
        <v>0</v>
      </c>
      <c r="AF410" s="20">
        <v>2020</v>
      </c>
      <c r="AG410" s="20" t="s">
        <v>262</v>
      </c>
      <c r="AH410" s="20" t="s">
        <v>262</v>
      </c>
    </row>
    <row r="411" spans="1:34" ht="61.5" x14ac:dyDescent="0.85">
      <c r="A411" s="8">
        <v>1</v>
      </c>
      <c r="B411" s="43">
        <f>SUBTOTAL(103,$A$21:A411)</f>
        <v>359</v>
      </c>
      <c r="C411" s="11" t="s">
        <v>1621</v>
      </c>
      <c r="D411" s="17">
        <v>91212.54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49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91212.54</v>
      </c>
      <c r="AE411" s="17">
        <v>0</v>
      </c>
      <c r="AF411" s="20">
        <v>2020</v>
      </c>
      <c r="AG411" s="20" t="s">
        <v>262</v>
      </c>
      <c r="AH411" s="20" t="s">
        <v>262</v>
      </c>
    </row>
    <row r="412" spans="1:34" ht="61.5" x14ac:dyDescent="0.85">
      <c r="B412" s="11" t="s">
        <v>804</v>
      </c>
      <c r="C412" s="11"/>
      <c r="D412" s="129">
        <v>2358530.46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49">
        <v>0</v>
      </c>
      <c r="L412" s="17">
        <v>0</v>
      </c>
      <c r="M412" s="17">
        <v>540.25</v>
      </c>
      <c r="N412" s="17">
        <v>2261640.71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13569.84</v>
      </c>
      <c r="AD412" s="17">
        <v>83319.91</v>
      </c>
      <c r="AE412" s="17">
        <v>0</v>
      </c>
      <c r="AF412" s="47" t="s">
        <v>718</v>
      </c>
      <c r="AG412" s="47" t="s">
        <v>718</v>
      </c>
      <c r="AH412" s="57" t="s">
        <v>718</v>
      </c>
    </row>
    <row r="413" spans="1:34" ht="61.5" x14ac:dyDescent="0.85">
      <c r="A413" s="8">
        <v>1</v>
      </c>
      <c r="B413" s="43">
        <f>SUBTOTAL(103,$A$21:A413)</f>
        <v>360</v>
      </c>
      <c r="C413" s="11" t="s">
        <v>76</v>
      </c>
      <c r="D413" s="17">
        <v>2358530.46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49">
        <v>0</v>
      </c>
      <c r="L413" s="17">
        <v>0</v>
      </c>
      <c r="M413" s="25">
        <v>540.25</v>
      </c>
      <c r="N413" s="25">
        <v>2261640.71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25">
        <v>13569.84</v>
      </c>
      <c r="AD413" s="25">
        <v>83319.91</v>
      </c>
      <c r="AE413" s="17">
        <v>0</v>
      </c>
      <c r="AF413" s="20">
        <v>2020</v>
      </c>
      <c r="AG413" s="20">
        <v>2020</v>
      </c>
      <c r="AH413" s="21">
        <v>2020</v>
      </c>
    </row>
    <row r="414" spans="1:34" ht="61.5" x14ac:dyDescent="0.85">
      <c r="B414" s="11" t="s">
        <v>837</v>
      </c>
      <c r="C414" s="11"/>
      <c r="D414" s="129">
        <v>178408.21000000002</v>
      </c>
      <c r="E414" s="17">
        <v>0</v>
      </c>
      <c r="F414" s="17">
        <v>0</v>
      </c>
      <c r="G414" s="17">
        <v>0</v>
      </c>
      <c r="H414" s="17">
        <v>86514.08</v>
      </c>
      <c r="I414" s="17">
        <v>0</v>
      </c>
      <c r="J414" s="17">
        <v>0</v>
      </c>
      <c r="K414" s="49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1291.22</v>
      </c>
      <c r="AD414" s="17">
        <v>90602.91</v>
      </c>
      <c r="AE414" s="17">
        <v>0</v>
      </c>
      <c r="AF414" s="47" t="s">
        <v>718</v>
      </c>
      <c r="AG414" s="47" t="s">
        <v>718</v>
      </c>
      <c r="AH414" s="57" t="s">
        <v>718</v>
      </c>
    </row>
    <row r="415" spans="1:34" ht="61.5" x14ac:dyDescent="0.85">
      <c r="A415" s="8">
        <v>1</v>
      </c>
      <c r="B415" s="43">
        <f>SUBTOTAL(103,$A$21:A415)</f>
        <v>361</v>
      </c>
      <c r="C415" s="11" t="s">
        <v>1188</v>
      </c>
      <c r="D415" s="17">
        <v>87805.3</v>
      </c>
      <c r="E415" s="17">
        <v>0</v>
      </c>
      <c r="F415" s="17">
        <v>0</v>
      </c>
      <c r="G415" s="17">
        <v>0</v>
      </c>
      <c r="H415" s="25">
        <v>86514.08</v>
      </c>
      <c r="I415" s="17">
        <v>0</v>
      </c>
      <c r="J415" s="17">
        <v>0</v>
      </c>
      <c r="K415" s="49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1291.22</v>
      </c>
      <c r="AD415" s="17">
        <v>0</v>
      </c>
      <c r="AE415" s="17">
        <v>0</v>
      </c>
      <c r="AF415" s="20" t="s">
        <v>262</v>
      </c>
      <c r="AG415" s="20">
        <v>2020</v>
      </c>
      <c r="AH415" s="21">
        <v>2020</v>
      </c>
    </row>
    <row r="416" spans="1:34" ht="61.5" x14ac:dyDescent="0.85">
      <c r="A416" s="8">
        <v>1</v>
      </c>
      <c r="B416" s="43">
        <f>SUBTOTAL(103,$A$21:A416)</f>
        <v>362</v>
      </c>
      <c r="C416" s="11" t="s">
        <v>80</v>
      </c>
      <c r="D416" s="17">
        <v>50003.71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49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50003.71</v>
      </c>
      <c r="AE416" s="17">
        <v>0</v>
      </c>
      <c r="AF416" s="20">
        <v>2020</v>
      </c>
      <c r="AG416" s="20" t="s">
        <v>262</v>
      </c>
      <c r="AH416" s="20" t="s">
        <v>262</v>
      </c>
    </row>
    <row r="417" spans="1:34" ht="61.5" x14ac:dyDescent="0.85">
      <c r="A417" s="8">
        <v>1</v>
      </c>
      <c r="B417" s="43">
        <f>SUBTOTAL(103,$A$21:A417)</f>
        <v>363</v>
      </c>
      <c r="C417" s="11" t="s">
        <v>81</v>
      </c>
      <c r="D417" s="17">
        <v>40599.199999999997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49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40599.199999999997</v>
      </c>
      <c r="AE417" s="17">
        <v>0</v>
      </c>
      <c r="AF417" s="20">
        <v>2020</v>
      </c>
      <c r="AG417" s="20" t="s">
        <v>262</v>
      </c>
      <c r="AH417" s="20" t="s">
        <v>262</v>
      </c>
    </row>
    <row r="418" spans="1:34" ht="61.5" x14ac:dyDescent="0.85">
      <c r="B418" s="11" t="s">
        <v>805</v>
      </c>
      <c r="C418" s="128"/>
      <c r="D418" s="129">
        <v>8700170.3300000001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49">
        <v>0</v>
      </c>
      <c r="L418" s="17">
        <v>0</v>
      </c>
      <c r="M418" s="17">
        <v>2296.96</v>
      </c>
      <c r="N418" s="17">
        <v>8569425.0999999996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46312.56</v>
      </c>
      <c r="AD418" s="17">
        <v>84432.67</v>
      </c>
      <c r="AE418" s="17">
        <v>0</v>
      </c>
      <c r="AF418" s="47" t="s">
        <v>718</v>
      </c>
      <c r="AG418" s="47" t="s">
        <v>718</v>
      </c>
      <c r="AH418" s="57" t="s">
        <v>718</v>
      </c>
    </row>
    <row r="419" spans="1:34" ht="61.5" x14ac:dyDescent="0.85">
      <c r="A419" s="8">
        <v>1</v>
      </c>
      <c r="B419" s="43">
        <f>SUBTOTAL(103,$A$21:A419)</f>
        <v>364</v>
      </c>
      <c r="C419" s="11" t="s">
        <v>106</v>
      </c>
      <c r="D419" s="17">
        <v>1877560.0999999999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49">
        <v>0</v>
      </c>
      <c r="L419" s="17">
        <v>0</v>
      </c>
      <c r="M419" s="25">
        <v>549.33000000000004</v>
      </c>
      <c r="N419" s="94">
        <v>1871524.43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25">
        <v>6035.67</v>
      </c>
      <c r="AD419" s="17">
        <v>0</v>
      </c>
      <c r="AE419" s="17">
        <v>0</v>
      </c>
      <c r="AF419" s="20" t="s">
        <v>262</v>
      </c>
      <c r="AG419" s="20">
        <v>2020</v>
      </c>
      <c r="AH419" s="21">
        <v>2020</v>
      </c>
    </row>
    <row r="420" spans="1:34" ht="61.5" x14ac:dyDescent="0.85">
      <c r="A420" s="8">
        <v>1</v>
      </c>
      <c r="B420" s="43">
        <f>SUBTOTAL(103,$A$21:A420)</f>
        <v>365</v>
      </c>
      <c r="C420" s="11" t="s">
        <v>108</v>
      </c>
      <c r="D420" s="17">
        <v>3555061.2899999996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49">
        <v>0</v>
      </c>
      <c r="L420" s="17">
        <v>0</v>
      </c>
      <c r="M420" s="25">
        <v>940.23</v>
      </c>
      <c r="N420" s="25">
        <v>3448386.53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25">
        <v>22242.09</v>
      </c>
      <c r="AD420" s="25">
        <v>84432.67</v>
      </c>
      <c r="AE420" s="17">
        <v>0</v>
      </c>
      <c r="AF420" s="20">
        <v>2020</v>
      </c>
      <c r="AG420" s="20">
        <v>2020</v>
      </c>
      <c r="AH420" s="21">
        <v>2020</v>
      </c>
    </row>
    <row r="421" spans="1:34" ht="61.5" x14ac:dyDescent="0.85">
      <c r="A421" s="8">
        <v>1</v>
      </c>
      <c r="B421" s="43">
        <f>SUBTOTAL(103,$A$21:A421)</f>
        <v>366</v>
      </c>
      <c r="C421" s="11" t="s">
        <v>1189</v>
      </c>
      <c r="D421" s="17">
        <v>3267548.94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49">
        <v>0</v>
      </c>
      <c r="L421" s="17">
        <v>0</v>
      </c>
      <c r="M421" s="25">
        <v>807.4</v>
      </c>
      <c r="N421" s="25">
        <v>3249514.14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>
        <v>0</v>
      </c>
      <c r="AC421" s="25">
        <v>18034.8</v>
      </c>
      <c r="AD421" s="17">
        <v>0</v>
      </c>
      <c r="AE421" s="17">
        <v>0</v>
      </c>
      <c r="AF421" s="20" t="s">
        <v>262</v>
      </c>
      <c r="AG421" s="20">
        <v>2020</v>
      </c>
      <c r="AH421" s="21">
        <v>2020</v>
      </c>
    </row>
    <row r="422" spans="1:34" ht="61.5" x14ac:dyDescent="0.85">
      <c r="B422" s="11" t="s">
        <v>806</v>
      </c>
      <c r="C422" s="128"/>
      <c r="D422" s="129">
        <v>4281723.32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49">
        <v>0</v>
      </c>
      <c r="L422" s="17">
        <v>0</v>
      </c>
      <c r="M422" s="17">
        <v>965.75</v>
      </c>
      <c r="N422" s="17">
        <v>4066944.18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57038.89</v>
      </c>
      <c r="AD422" s="17">
        <v>157740.25</v>
      </c>
      <c r="AE422" s="17">
        <v>0</v>
      </c>
      <c r="AF422" s="47" t="s">
        <v>718</v>
      </c>
      <c r="AG422" s="47" t="s">
        <v>718</v>
      </c>
      <c r="AH422" s="57" t="s">
        <v>718</v>
      </c>
    </row>
    <row r="423" spans="1:34" ht="61.5" x14ac:dyDescent="0.85">
      <c r="A423" s="8">
        <v>1</v>
      </c>
      <c r="B423" s="43">
        <f>SUBTOTAL(103,$A$21:A423)</f>
        <v>367</v>
      </c>
      <c r="C423" s="11" t="s">
        <v>40</v>
      </c>
      <c r="D423" s="17">
        <v>4281723.32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49">
        <v>0</v>
      </c>
      <c r="L423" s="17">
        <v>0</v>
      </c>
      <c r="M423" s="25">
        <v>965.75</v>
      </c>
      <c r="N423" s="25">
        <v>4066944.18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25">
        <v>57038.89</v>
      </c>
      <c r="AD423" s="25">
        <v>157740.25</v>
      </c>
      <c r="AE423" s="17">
        <v>0</v>
      </c>
      <c r="AF423" s="20">
        <v>2020</v>
      </c>
      <c r="AG423" s="20">
        <v>2020</v>
      </c>
      <c r="AH423" s="21">
        <v>2020</v>
      </c>
    </row>
    <row r="424" spans="1:34" ht="61.5" x14ac:dyDescent="0.85">
      <c r="B424" s="11" t="s">
        <v>807</v>
      </c>
      <c r="C424" s="11"/>
      <c r="D424" s="129">
        <v>2434186.5899999994</v>
      </c>
      <c r="E424" s="17">
        <v>226701.24</v>
      </c>
      <c r="F424" s="17">
        <v>164883.43</v>
      </c>
      <c r="G424" s="17">
        <v>1350679.88</v>
      </c>
      <c r="H424" s="17">
        <v>377296.73</v>
      </c>
      <c r="I424" s="17">
        <v>0</v>
      </c>
      <c r="J424" s="17">
        <v>0</v>
      </c>
      <c r="K424" s="49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31634.46</v>
      </c>
      <c r="AD424" s="17">
        <v>282990.84999999998</v>
      </c>
      <c r="AE424" s="17">
        <v>0</v>
      </c>
      <c r="AF424" s="47" t="s">
        <v>718</v>
      </c>
      <c r="AG424" s="47" t="s">
        <v>718</v>
      </c>
      <c r="AH424" s="57" t="s">
        <v>718</v>
      </c>
    </row>
    <row r="425" spans="1:34" ht="61.5" x14ac:dyDescent="0.85">
      <c r="A425" s="8">
        <v>1</v>
      </c>
      <c r="B425" s="43">
        <f>SUBTOTAL(103,$A$21:A425)</f>
        <v>368</v>
      </c>
      <c r="C425" s="11" t="s">
        <v>63</v>
      </c>
      <c r="D425" s="17">
        <v>158769.03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49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  <c r="AC425" s="17">
        <v>0</v>
      </c>
      <c r="AD425" s="25">
        <v>158769.03</v>
      </c>
      <c r="AE425" s="17">
        <v>0</v>
      </c>
      <c r="AF425" s="20">
        <v>2020</v>
      </c>
      <c r="AG425" s="20" t="s">
        <v>262</v>
      </c>
      <c r="AH425" s="20" t="s">
        <v>262</v>
      </c>
    </row>
    <row r="426" spans="1:34" ht="61.5" x14ac:dyDescent="0.85">
      <c r="A426" s="8">
        <v>1</v>
      </c>
      <c r="B426" s="43">
        <f>SUBTOTAL(103,$A$21:A426)</f>
        <v>369</v>
      </c>
      <c r="C426" s="11" t="s">
        <v>1204</v>
      </c>
      <c r="D426" s="17">
        <v>2151195.7399999998</v>
      </c>
      <c r="E426" s="25">
        <v>226701.24</v>
      </c>
      <c r="F426" s="25">
        <v>164883.43</v>
      </c>
      <c r="G426" s="25">
        <v>1350679.88</v>
      </c>
      <c r="H426" s="25">
        <v>377296.73</v>
      </c>
      <c r="I426" s="17">
        <v>0</v>
      </c>
      <c r="J426" s="17">
        <v>0</v>
      </c>
      <c r="K426" s="49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0</v>
      </c>
      <c r="AA426" s="17">
        <v>0</v>
      </c>
      <c r="AB426" s="17">
        <v>0</v>
      </c>
      <c r="AC426" s="17">
        <v>31634.46</v>
      </c>
      <c r="AD426" s="17">
        <v>0</v>
      </c>
      <c r="AE426" s="17">
        <v>0</v>
      </c>
      <c r="AF426" s="20" t="s">
        <v>262</v>
      </c>
      <c r="AG426" s="20">
        <v>2020</v>
      </c>
      <c r="AH426" s="21">
        <v>2020</v>
      </c>
    </row>
    <row r="427" spans="1:34" ht="61.5" x14ac:dyDescent="0.85">
      <c r="A427" s="8">
        <v>1</v>
      </c>
      <c r="B427" s="43">
        <f>SUBTOTAL(103,$A$21:A427)</f>
        <v>370</v>
      </c>
      <c r="C427" s="11" t="s">
        <v>52</v>
      </c>
      <c r="D427" s="17">
        <v>124221.82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49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25">
        <v>124221.82</v>
      </c>
      <c r="AE427" s="17">
        <v>0</v>
      </c>
      <c r="AF427" s="20">
        <v>2020</v>
      </c>
      <c r="AG427" s="20" t="s">
        <v>262</v>
      </c>
      <c r="AH427" s="20" t="s">
        <v>262</v>
      </c>
    </row>
    <row r="428" spans="1:34" ht="61.5" x14ac:dyDescent="0.85">
      <c r="B428" s="11" t="s">
        <v>808</v>
      </c>
      <c r="C428" s="11"/>
      <c r="D428" s="129">
        <v>19736488.859999999</v>
      </c>
      <c r="E428" s="17">
        <v>1000351.54</v>
      </c>
      <c r="F428" s="17">
        <v>1810542.37</v>
      </c>
      <c r="G428" s="17">
        <v>9395223.0500000007</v>
      </c>
      <c r="H428" s="17">
        <v>986303.66</v>
      </c>
      <c r="I428" s="17">
        <v>0</v>
      </c>
      <c r="J428" s="17">
        <v>0</v>
      </c>
      <c r="K428" s="49">
        <v>0</v>
      </c>
      <c r="L428" s="17">
        <v>0</v>
      </c>
      <c r="M428" s="17">
        <v>619</v>
      </c>
      <c r="N428" s="17">
        <v>2465528.8199999998</v>
      </c>
      <c r="O428" s="17">
        <v>0</v>
      </c>
      <c r="P428" s="17">
        <v>0</v>
      </c>
      <c r="Q428" s="17">
        <v>858.98</v>
      </c>
      <c r="R428" s="17">
        <v>3617645.64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247715.52000000002</v>
      </c>
      <c r="AD428" s="17">
        <v>213178.26</v>
      </c>
      <c r="AE428" s="17">
        <v>0</v>
      </c>
      <c r="AF428" s="47" t="s">
        <v>718</v>
      </c>
      <c r="AG428" s="47" t="s">
        <v>718</v>
      </c>
      <c r="AH428" s="57" t="s">
        <v>718</v>
      </c>
    </row>
    <row r="429" spans="1:34" ht="61.5" x14ac:dyDescent="0.85">
      <c r="A429" s="8">
        <v>1</v>
      </c>
      <c r="B429" s="43">
        <f>SUBTOTAL(103,$A$21:A429)</f>
        <v>371</v>
      </c>
      <c r="C429" s="11" t="s">
        <v>47</v>
      </c>
      <c r="D429" s="17">
        <v>106790.64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49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  <c r="Z429" s="17">
        <v>0</v>
      </c>
      <c r="AA429" s="17">
        <v>0</v>
      </c>
      <c r="AB429" s="17">
        <v>0</v>
      </c>
      <c r="AC429" s="17">
        <v>0</v>
      </c>
      <c r="AD429" s="25">
        <v>106790.64</v>
      </c>
      <c r="AE429" s="17">
        <v>0</v>
      </c>
      <c r="AF429" s="20">
        <v>2020</v>
      </c>
      <c r="AG429" s="20" t="s">
        <v>262</v>
      </c>
      <c r="AH429" s="20" t="s">
        <v>262</v>
      </c>
    </row>
    <row r="430" spans="1:34" ht="61.5" x14ac:dyDescent="0.85">
      <c r="A430" s="8">
        <v>1</v>
      </c>
      <c r="B430" s="43">
        <f>SUBTOTAL(103,$A$21:A430)</f>
        <v>372</v>
      </c>
      <c r="C430" s="11" t="s">
        <v>761</v>
      </c>
      <c r="D430" s="17">
        <v>2606495.48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49">
        <v>0</v>
      </c>
      <c r="L430" s="17">
        <v>0</v>
      </c>
      <c r="M430" s="25">
        <v>619</v>
      </c>
      <c r="N430" s="25">
        <v>2465528.8199999998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34579.040000000001</v>
      </c>
      <c r="AD430" s="25">
        <v>106387.62</v>
      </c>
      <c r="AE430" s="17">
        <v>0</v>
      </c>
      <c r="AF430" s="20">
        <v>2020</v>
      </c>
      <c r="AG430" s="20">
        <v>2020</v>
      </c>
      <c r="AH430" s="21">
        <v>2020</v>
      </c>
    </row>
    <row r="431" spans="1:34" ht="61.5" x14ac:dyDescent="0.85">
      <c r="A431" s="8">
        <v>1</v>
      </c>
      <c r="B431" s="43">
        <f>SUBTOTAL(103,$A$21:A431)</f>
        <v>373</v>
      </c>
      <c r="C431" s="11" t="s">
        <v>1192</v>
      </c>
      <c r="D431" s="17">
        <v>5055398.58</v>
      </c>
      <c r="E431" s="25">
        <v>420192.57</v>
      </c>
      <c r="F431" s="25">
        <v>698894.43</v>
      </c>
      <c r="G431" s="25">
        <v>3335941.54</v>
      </c>
      <c r="H431" s="25">
        <v>526027.78</v>
      </c>
      <c r="I431" s="17">
        <v>0</v>
      </c>
      <c r="J431" s="17">
        <v>0</v>
      </c>
      <c r="K431" s="49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0</v>
      </c>
      <c r="AA431" s="17">
        <v>0</v>
      </c>
      <c r="AB431" s="17">
        <v>0</v>
      </c>
      <c r="AC431" s="17">
        <v>74342.260000000009</v>
      </c>
      <c r="AD431" s="17">
        <v>0</v>
      </c>
      <c r="AE431" s="17">
        <v>0</v>
      </c>
      <c r="AF431" s="20" t="s">
        <v>262</v>
      </c>
      <c r="AG431" s="20">
        <v>2020</v>
      </c>
      <c r="AH431" s="21">
        <v>2020</v>
      </c>
    </row>
    <row r="432" spans="1:34" ht="61.5" x14ac:dyDescent="0.85">
      <c r="A432" s="8">
        <v>1</v>
      </c>
      <c r="B432" s="43">
        <f>SUBTOTAL(103,$A$21:A432)</f>
        <v>374</v>
      </c>
      <c r="C432" s="11" t="s">
        <v>1193</v>
      </c>
      <c r="D432" s="17">
        <v>5685725.29</v>
      </c>
      <c r="E432" s="25">
        <v>580158.97</v>
      </c>
      <c r="F432" s="25">
        <v>1111647.94</v>
      </c>
      <c r="G432" s="25">
        <v>3450030.95</v>
      </c>
      <c r="H432" s="25">
        <v>460275.88</v>
      </c>
      <c r="I432" s="17">
        <v>0</v>
      </c>
      <c r="J432" s="17">
        <v>0</v>
      </c>
      <c r="K432" s="49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  <c r="AC432" s="17">
        <v>83611.549999999988</v>
      </c>
      <c r="AD432" s="17">
        <v>0</v>
      </c>
      <c r="AE432" s="17">
        <v>0</v>
      </c>
      <c r="AF432" s="20" t="s">
        <v>262</v>
      </c>
      <c r="AG432" s="20">
        <v>2020</v>
      </c>
      <c r="AH432" s="21">
        <v>2020</v>
      </c>
    </row>
    <row r="433" spans="1:34" ht="61.5" x14ac:dyDescent="0.85">
      <c r="A433" s="8">
        <v>1</v>
      </c>
      <c r="B433" s="43">
        <f>SUBTOTAL(103,$A$21:A433)</f>
        <v>375</v>
      </c>
      <c r="C433" s="11" t="s">
        <v>1194</v>
      </c>
      <c r="D433" s="17">
        <v>2648193.62</v>
      </c>
      <c r="E433" s="17">
        <v>0</v>
      </c>
      <c r="F433" s="17">
        <v>0</v>
      </c>
      <c r="G433" s="94">
        <v>2609250.56</v>
      </c>
      <c r="H433" s="17">
        <v>0</v>
      </c>
      <c r="I433" s="17">
        <v>0</v>
      </c>
      <c r="J433" s="17">
        <v>0</v>
      </c>
      <c r="K433" s="49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  <c r="Z433" s="17">
        <v>0</v>
      </c>
      <c r="AA433" s="17">
        <v>0</v>
      </c>
      <c r="AB433" s="17">
        <v>0</v>
      </c>
      <c r="AC433" s="17">
        <v>38943.06</v>
      </c>
      <c r="AD433" s="17">
        <v>0</v>
      </c>
      <c r="AE433" s="17">
        <v>0</v>
      </c>
      <c r="AF433" s="20" t="s">
        <v>262</v>
      </c>
      <c r="AG433" s="20">
        <v>2020</v>
      </c>
      <c r="AH433" s="21">
        <v>2020</v>
      </c>
    </row>
    <row r="434" spans="1:34" ht="61.5" x14ac:dyDescent="0.85">
      <c r="A434" s="8">
        <v>1</v>
      </c>
      <c r="B434" s="43">
        <f>SUBTOTAL(103,$A$21:A434)</f>
        <v>376</v>
      </c>
      <c r="C434" s="11" t="s">
        <v>1196</v>
      </c>
      <c r="D434" s="17">
        <v>3633885.25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49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25">
        <v>858.98</v>
      </c>
      <c r="R434" s="25">
        <v>3617645.64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0</v>
      </c>
      <c r="AA434" s="17">
        <v>0</v>
      </c>
      <c r="AB434" s="17">
        <v>0</v>
      </c>
      <c r="AC434" s="17">
        <v>16239.61</v>
      </c>
      <c r="AD434" s="17">
        <v>0</v>
      </c>
      <c r="AE434" s="17">
        <v>0</v>
      </c>
      <c r="AF434" s="20" t="s">
        <v>262</v>
      </c>
      <c r="AG434" s="20">
        <v>2020</v>
      </c>
      <c r="AH434" s="21">
        <v>2020</v>
      </c>
    </row>
    <row r="435" spans="1:34" ht="61.5" x14ac:dyDescent="0.85">
      <c r="B435" s="11" t="s">
        <v>809</v>
      </c>
      <c r="C435" s="11"/>
      <c r="D435" s="129">
        <v>9389545.5499999989</v>
      </c>
      <c r="E435" s="17">
        <v>167835.45</v>
      </c>
      <c r="F435" s="17">
        <v>0</v>
      </c>
      <c r="G435" s="17">
        <v>658789.53</v>
      </c>
      <c r="H435" s="17">
        <v>0</v>
      </c>
      <c r="I435" s="17">
        <v>618954.18000000005</v>
      </c>
      <c r="J435" s="17">
        <v>0</v>
      </c>
      <c r="K435" s="49">
        <v>0</v>
      </c>
      <c r="L435" s="17">
        <v>0</v>
      </c>
      <c r="M435" s="17">
        <v>2187.2200000000003</v>
      </c>
      <c r="N435" s="17">
        <v>7825011.9399999995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0</v>
      </c>
      <c r="AB435" s="17">
        <v>0</v>
      </c>
      <c r="AC435" s="17">
        <v>118954.45</v>
      </c>
      <c r="AD435" s="17">
        <v>0</v>
      </c>
      <c r="AE435" s="17">
        <v>0</v>
      </c>
      <c r="AF435" s="47" t="s">
        <v>718</v>
      </c>
      <c r="AG435" s="47" t="s">
        <v>718</v>
      </c>
      <c r="AH435" s="57" t="s">
        <v>718</v>
      </c>
    </row>
    <row r="436" spans="1:34" ht="61.5" x14ac:dyDescent="0.85">
      <c r="A436" s="8">
        <v>1</v>
      </c>
      <c r="B436" s="43">
        <f>SUBTOTAL(103,$A$21:A436)</f>
        <v>377</v>
      </c>
      <c r="C436" s="11" t="s">
        <v>44</v>
      </c>
      <c r="D436" s="17">
        <v>2250143.48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49">
        <v>0</v>
      </c>
      <c r="L436" s="17">
        <v>0</v>
      </c>
      <c r="M436" s="25">
        <v>631</v>
      </c>
      <c r="N436" s="25">
        <v>2219021.7000000002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25">
        <v>31121.78</v>
      </c>
      <c r="AD436" s="17">
        <v>0</v>
      </c>
      <c r="AE436" s="17">
        <v>0</v>
      </c>
      <c r="AF436" s="20" t="s">
        <v>262</v>
      </c>
      <c r="AG436" s="20">
        <v>2020</v>
      </c>
      <c r="AH436" s="21">
        <v>2020</v>
      </c>
    </row>
    <row r="437" spans="1:34" ht="61.5" x14ac:dyDescent="0.85">
      <c r="A437" s="8">
        <v>1</v>
      </c>
      <c r="B437" s="43">
        <f>SUBTOTAL(103,$A$21:A437)</f>
        <v>378</v>
      </c>
      <c r="C437" s="11" t="s">
        <v>43</v>
      </c>
      <c r="D437" s="17">
        <v>2167263.7000000002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49">
        <v>0</v>
      </c>
      <c r="L437" s="17">
        <v>0</v>
      </c>
      <c r="M437" s="25">
        <v>554.9</v>
      </c>
      <c r="N437" s="25">
        <v>2137288.23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  <c r="Z437" s="17">
        <v>0</v>
      </c>
      <c r="AA437" s="17">
        <v>0</v>
      </c>
      <c r="AB437" s="17">
        <v>0</v>
      </c>
      <c r="AC437" s="25">
        <v>29975.47</v>
      </c>
      <c r="AD437" s="17">
        <v>0</v>
      </c>
      <c r="AE437" s="17">
        <v>0</v>
      </c>
      <c r="AF437" s="20" t="s">
        <v>262</v>
      </c>
      <c r="AG437" s="20">
        <v>2020</v>
      </c>
      <c r="AH437" s="21">
        <v>2020</v>
      </c>
    </row>
    <row r="438" spans="1:34" ht="61.5" x14ac:dyDescent="0.85">
      <c r="A438" s="8">
        <v>1</v>
      </c>
      <c r="B438" s="43">
        <f>SUBTOTAL(103,$A$21:A438)</f>
        <v>379</v>
      </c>
      <c r="C438" s="11" t="s">
        <v>45</v>
      </c>
      <c r="D438" s="17">
        <v>2202329.54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49">
        <v>0</v>
      </c>
      <c r="L438" s="17">
        <v>0</v>
      </c>
      <c r="M438" s="25">
        <v>562</v>
      </c>
      <c r="N438" s="25">
        <v>2171869.08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25">
        <v>30460.46</v>
      </c>
      <c r="AD438" s="17">
        <v>0</v>
      </c>
      <c r="AE438" s="17">
        <v>0</v>
      </c>
      <c r="AF438" s="20" t="s">
        <v>262</v>
      </c>
      <c r="AG438" s="20">
        <v>2020</v>
      </c>
      <c r="AH438" s="21">
        <v>2020</v>
      </c>
    </row>
    <row r="439" spans="1:34" ht="61.5" x14ac:dyDescent="0.85">
      <c r="A439" s="8">
        <v>1</v>
      </c>
      <c r="B439" s="43">
        <f>SUBTOTAL(103,$A$21:A439)</f>
        <v>380</v>
      </c>
      <c r="C439" s="11" t="s">
        <v>1202</v>
      </c>
      <c r="D439" s="17">
        <v>1467154.4200000002</v>
      </c>
      <c r="E439" s="25">
        <v>167835.45</v>
      </c>
      <c r="F439" s="17">
        <v>0</v>
      </c>
      <c r="G439" s="25">
        <v>658789.53</v>
      </c>
      <c r="H439" s="17">
        <v>0</v>
      </c>
      <c r="I439" s="25">
        <v>618954.18000000005</v>
      </c>
      <c r="J439" s="17">
        <v>0</v>
      </c>
      <c r="K439" s="49">
        <v>0</v>
      </c>
      <c r="L439" s="17">
        <v>0</v>
      </c>
      <c r="M439" s="25">
        <v>0</v>
      </c>
      <c r="N439" s="25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21575.260000000002</v>
      </c>
      <c r="AD439" s="17">
        <v>0</v>
      </c>
      <c r="AE439" s="17">
        <v>0</v>
      </c>
      <c r="AF439" s="20" t="s">
        <v>262</v>
      </c>
      <c r="AG439" s="20">
        <v>2020</v>
      </c>
      <c r="AH439" s="21">
        <v>2020</v>
      </c>
    </row>
    <row r="440" spans="1:34" ht="61.5" x14ac:dyDescent="0.85">
      <c r="A440" s="8">
        <v>1</v>
      </c>
      <c r="B440" s="43">
        <f>SUBTOTAL(103,$A$21:A440)</f>
        <v>381</v>
      </c>
      <c r="C440" s="11" t="s">
        <v>1203</v>
      </c>
      <c r="D440" s="17">
        <v>1302654.4099999999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49">
        <v>0</v>
      </c>
      <c r="L440" s="17">
        <v>0</v>
      </c>
      <c r="M440" s="25">
        <v>439.32</v>
      </c>
      <c r="N440" s="25">
        <v>1296832.93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25">
        <v>5821.48</v>
      </c>
      <c r="AD440" s="17">
        <v>0</v>
      </c>
      <c r="AE440" s="17">
        <v>0</v>
      </c>
      <c r="AF440" s="20" t="s">
        <v>262</v>
      </c>
      <c r="AG440" s="20">
        <v>2020</v>
      </c>
      <c r="AH440" s="21">
        <v>2020</v>
      </c>
    </row>
    <row r="441" spans="1:34" ht="61.5" x14ac:dyDescent="0.85">
      <c r="B441" s="11" t="s">
        <v>810</v>
      </c>
      <c r="C441" s="11"/>
      <c r="D441" s="129">
        <v>5138784.57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49">
        <v>0</v>
      </c>
      <c r="L441" s="17">
        <v>0</v>
      </c>
      <c r="M441" s="17">
        <v>1371.3600000000001</v>
      </c>
      <c r="N441" s="17">
        <v>5095125.3600000003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7">
        <v>0</v>
      </c>
      <c r="Z441" s="17">
        <v>0</v>
      </c>
      <c r="AA441" s="17">
        <v>0</v>
      </c>
      <c r="AB441" s="17">
        <v>0</v>
      </c>
      <c r="AC441" s="17">
        <v>43659.21</v>
      </c>
      <c r="AD441" s="17">
        <v>0</v>
      </c>
      <c r="AE441" s="17">
        <v>0</v>
      </c>
      <c r="AF441" s="47" t="s">
        <v>718</v>
      </c>
      <c r="AG441" s="47" t="s">
        <v>718</v>
      </c>
      <c r="AH441" s="57" t="s">
        <v>718</v>
      </c>
    </row>
    <row r="442" spans="1:34" ht="61.5" x14ac:dyDescent="0.85">
      <c r="A442" s="8">
        <v>1</v>
      </c>
      <c r="B442" s="43">
        <f>SUBTOTAL(103,$A$21:A442)</f>
        <v>382</v>
      </c>
      <c r="C442" s="11" t="s">
        <v>42</v>
      </c>
      <c r="D442" s="17">
        <v>2210436.8400000003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49">
        <v>0</v>
      </c>
      <c r="L442" s="17">
        <v>0</v>
      </c>
      <c r="M442" s="25">
        <v>595.09</v>
      </c>
      <c r="N442" s="25">
        <v>2179864.2400000002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25">
        <v>30572.6</v>
      </c>
      <c r="AD442" s="17">
        <v>0</v>
      </c>
      <c r="AE442" s="17">
        <v>0</v>
      </c>
      <c r="AF442" s="20" t="s">
        <v>262</v>
      </c>
      <c r="AG442" s="20">
        <v>2020</v>
      </c>
      <c r="AH442" s="21">
        <v>2020</v>
      </c>
    </row>
    <row r="443" spans="1:34" ht="61.5" x14ac:dyDescent="0.85">
      <c r="A443" s="8">
        <v>1</v>
      </c>
      <c r="B443" s="43">
        <f>SUBTOTAL(103,$A$21:A443)</f>
        <v>383</v>
      </c>
      <c r="C443" s="11" t="s">
        <v>1502</v>
      </c>
      <c r="D443" s="17">
        <v>2928347.73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49">
        <v>0</v>
      </c>
      <c r="L443" s="17">
        <v>0</v>
      </c>
      <c r="M443" s="25">
        <v>776.27</v>
      </c>
      <c r="N443" s="25">
        <v>2915261.12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0</v>
      </c>
      <c r="AA443" s="17">
        <v>0</v>
      </c>
      <c r="AB443" s="17">
        <v>0</v>
      </c>
      <c r="AC443" s="94">
        <v>13086.61</v>
      </c>
      <c r="AD443" s="17">
        <v>0</v>
      </c>
      <c r="AE443" s="17">
        <v>0</v>
      </c>
      <c r="AF443" s="20" t="s">
        <v>262</v>
      </c>
      <c r="AG443" s="20">
        <v>2020</v>
      </c>
      <c r="AH443" s="21">
        <v>2020</v>
      </c>
    </row>
    <row r="444" spans="1:34" ht="61.5" x14ac:dyDescent="0.85">
      <c r="B444" s="11" t="s">
        <v>811</v>
      </c>
      <c r="C444" s="11"/>
      <c r="D444" s="129">
        <v>17752085.210000001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49">
        <v>0</v>
      </c>
      <c r="L444" s="17">
        <v>0</v>
      </c>
      <c r="M444" s="17">
        <v>4633.74</v>
      </c>
      <c r="N444" s="17">
        <v>16944207.860000003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223043.93000000002</v>
      </c>
      <c r="AD444" s="17">
        <v>584833.42000000004</v>
      </c>
      <c r="AE444" s="17">
        <v>0</v>
      </c>
      <c r="AF444" s="47" t="s">
        <v>718</v>
      </c>
      <c r="AG444" s="47" t="s">
        <v>718</v>
      </c>
      <c r="AH444" s="57" t="s">
        <v>718</v>
      </c>
    </row>
    <row r="445" spans="1:34" ht="61.5" x14ac:dyDescent="0.85">
      <c r="A445" s="8">
        <v>1</v>
      </c>
      <c r="B445" s="43">
        <f>SUBTOTAL(103,$A$21:A445)</f>
        <v>384</v>
      </c>
      <c r="C445" s="11" t="s">
        <v>50</v>
      </c>
      <c r="D445" s="17">
        <v>4771616.71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49">
        <v>0</v>
      </c>
      <c r="L445" s="17">
        <v>0</v>
      </c>
      <c r="M445" s="25">
        <v>766.79</v>
      </c>
      <c r="N445" s="25">
        <v>4576340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64183.17</v>
      </c>
      <c r="AD445" s="25">
        <v>131093.54</v>
      </c>
      <c r="AE445" s="17">
        <v>0</v>
      </c>
      <c r="AF445" s="20">
        <v>2020</v>
      </c>
      <c r="AG445" s="20">
        <v>2020</v>
      </c>
      <c r="AH445" s="21">
        <v>2020</v>
      </c>
    </row>
    <row r="446" spans="1:34" ht="61.5" x14ac:dyDescent="0.85">
      <c r="A446" s="8">
        <v>1</v>
      </c>
      <c r="B446" s="43">
        <f>SUBTOTAL(103,$A$21:A446)</f>
        <v>385</v>
      </c>
      <c r="C446" s="11" t="s">
        <v>48</v>
      </c>
      <c r="D446" s="17">
        <v>2810575.6300000004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49">
        <v>0</v>
      </c>
      <c r="L446" s="17">
        <v>0</v>
      </c>
      <c r="M446" s="25">
        <v>653</v>
      </c>
      <c r="N446" s="25">
        <v>2689261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25">
        <v>37716.89</v>
      </c>
      <c r="AD446" s="25">
        <v>83597.740000000005</v>
      </c>
      <c r="AE446" s="17">
        <v>0</v>
      </c>
      <c r="AF446" s="20">
        <v>2020</v>
      </c>
      <c r="AG446" s="20">
        <v>2020</v>
      </c>
      <c r="AH446" s="21">
        <v>2020</v>
      </c>
    </row>
    <row r="447" spans="1:34" ht="61.5" x14ac:dyDescent="0.85">
      <c r="A447" s="8">
        <v>1</v>
      </c>
      <c r="B447" s="43">
        <f>SUBTOTAL(103,$A$21:A447)</f>
        <v>386</v>
      </c>
      <c r="C447" s="11" t="s">
        <v>49</v>
      </c>
      <c r="D447" s="17">
        <v>131037.61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49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25">
        <v>131037.61</v>
      </c>
      <c r="AE447" s="17">
        <v>0</v>
      </c>
      <c r="AF447" s="20">
        <v>2020</v>
      </c>
      <c r="AG447" s="20" t="s">
        <v>262</v>
      </c>
      <c r="AH447" s="20" t="s">
        <v>262</v>
      </c>
    </row>
    <row r="448" spans="1:34" ht="61.5" x14ac:dyDescent="0.85">
      <c r="A448" s="8">
        <v>1</v>
      </c>
      <c r="B448" s="43">
        <f>SUBTOTAL(103,$A$21:A448)</f>
        <v>387</v>
      </c>
      <c r="C448" s="11" t="s">
        <v>51</v>
      </c>
      <c r="D448" s="17">
        <v>2938871.62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49">
        <v>0</v>
      </c>
      <c r="L448" s="17">
        <v>0</v>
      </c>
      <c r="M448" s="25">
        <v>680</v>
      </c>
      <c r="N448" s="25">
        <v>2814506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25">
        <v>39473.449999999997</v>
      </c>
      <c r="AD448" s="25">
        <v>84892.17</v>
      </c>
      <c r="AE448" s="17">
        <v>0</v>
      </c>
      <c r="AF448" s="20">
        <v>2020</v>
      </c>
      <c r="AG448" s="20">
        <v>2020</v>
      </c>
      <c r="AH448" s="21">
        <v>2020</v>
      </c>
    </row>
    <row r="449" spans="1:34" ht="61.5" x14ac:dyDescent="0.85">
      <c r="A449" s="8">
        <v>1</v>
      </c>
      <c r="B449" s="43">
        <f>SUBTOTAL(103,$A$21:A449)</f>
        <v>388</v>
      </c>
      <c r="C449" s="11" t="s">
        <v>1197</v>
      </c>
      <c r="D449" s="17">
        <v>2250237.6300000004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49">
        <v>0</v>
      </c>
      <c r="L449" s="17">
        <v>0</v>
      </c>
      <c r="M449" s="25">
        <v>678.5</v>
      </c>
      <c r="N449" s="25">
        <v>2217146.7200000002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0</v>
      </c>
      <c r="AA449" s="17">
        <v>0</v>
      </c>
      <c r="AB449" s="17">
        <v>0</v>
      </c>
      <c r="AC449" s="17">
        <v>33090.910000000003</v>
      </c>
      <c r="AD449" s="17">
        <v>0</v>
      </c>
      <c r="AE449" s="17">
        <v>0</v>
      </c>
      <c r="AF449" s="20" t="s">
        <v>262</v>
      </c>
      <c r="AG449" s="20">
        <v>2020</v>
      </c>
      <c r="AH449" s="21">
        <v>2020</v>
      </c>
    </row>
    <row r="450" spans="1:34" ht="61.5" x14ac:dyDescent="0.85">
      <c r="A450" s="8">
        <v>1</v>
      </c>
      <c r="B450" s="43">
        <f>SUBTOTAL(103,$A$21:A450)</f>
        <v>389</v>
      </c>
      <c r="C450" s="11" t="s">
        <v>1198</v>
      </c>
      <c r="D450" s="17">
        <v>2695769.57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49">
        <v>0</v>
      </c>
      <c r="L450" s="17">
        <v>0</v>
      </c>
      <c r="M450" s="25">
        <v>1273.99</v>
      </c>
      <c r="N450" s="25">
        <v>2656126.88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39642.69</v>
      </c>
      <c r="AD450" s="17">
        <v>0</v>
      </c>
      <c r="AE450" s="17">
        <v>0</v>
      </c>
      <c r="AF450" s="20" t="s">
        <v>262</v>
      </c>
      <c r="AG450" s="20">
        <v>2020</v>
      </c>
      <c r="AH450" s="21">
        <v>2020</v>
      </c>
    </row>
    <row r="451" spans="1:34" ht="61.5" x14ac:dyDescent="0.85">
      <c r="A451" s="8">
        <v>1</v>
      </c>
      <c r="B451" s="43">
        <f>SUBTOTAL(103,$A$21:A451)</f>
        <v>390</v>
      </c>
      <c r="C451" s="11" t="s">
        <v>1200</v>
      </c>
      <c r="D451" s="17">
        <v>791834.9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49">
        <v>0</v>
      </c>
      <c r="L451" s="17">
        <v>0</v>
      </c>
      <c r="M451" s="25">
        <v>234</v>
      </c>
      <c r="N451" s="25">
        <v>788296.24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94">
        <v>3538.66</v>
      </c>
      <c r="AD451" s="17">
        <v>0</v>
      </c>
      <c r="AE451" s="17">
        <v>0</v>
      </c>
      <c r="AF451" s="20" t="s">
        <v>262</v>
      </c>
      <c r="AG451" s="20">
        <v>2020</v>
      </c>
      <c r="AH451" s="21">
        <v>2020</v>
      </c>
    </row>
    <row r="452" spans="1:34" ht="61.5" x14ac:dyDescent="0.85">
      <c r="A452" s="8">
        <v>1</v>
      </c>
      <c r="B452" s="43">
        <f>SUBTOTAL(103,$A$21:A452)</f>
        <v>391</v>
      </c>
      <c r="C452" s="11" t="s">
        <v>1201</v>
      </c>
      <c r="D452" s="17">
        <v>1207929.18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49">
        <v>0</v>
      </c>
      <c r="L452" s="17">
        <v>0</v>
      </c>
      <c r="M452" s="25">
        <v>347.46</v>
      </c>
      <c r="N452" s="25">
        <v>1202531.02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0</v>
      </c>
      <c r="AB452" s="17">
        <v>0</v>
      </c>
      <c r="AC452" s="25">
        <v>5398.16</v>
      </c>
      <c r="AD452" s="17">
        <v>0</v>
      </c>
      <c r="AE452" s="17">
        <v>0</v>
      </c>
      <c r="AF452" s="20" t="s">
        <v>262</v>
      </c>
      <c r="AG452" s="20">
        <v>2020</v>
      </c>
      <c r="AH452" s="21">
        <v>2020</v>
      </c>
    </row>
    <row r="453" spans="1:34" ht="61.5" x14ac:dyDescent="0.85">
      <c r="A453" s="8">
        <v>1</v>
      </c>
      <c r="B453" s="43">
        <f>SUBTOTAL(103,$A$21:A453)</f>
        <v>392</v>
      </c>
      <c r="C453" s="11" t="s">
        <v>58</v>
      </c>
      <c r="D453" s="17">
        <v>77311.89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49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  <c r="Z453" s="17">
        <v>0</v>
      </c>
      <c r="AA453" s="17">
        <v>0</v>
      </c>
      <c r="AB453" s="17">
        <v>0</v>
      </c>
      <c r="AC453" s="17">
        <v>0</v>
      </c>
      <c r="AD453" s="17">
        <v>77311.89</v>
      </c>
      <c r="AE453" s="17">
        <v>0</v>
      </c>
      <c r="AF453" s="20">
        <v>2020</v>
      </c>
      <c r="AG453" s="20" t="s">
        <v>262</v>
      </c>
      <c r="AH453" s="20" t="s">
        <v>262</v>
      </c>
    </row>
    <row r="454" spans="1:34" ht="61.5" x14ac:dyDescent="0.85">
      <c r="A454" s="8">
        <v>1</v>
      </c>
      <c r="B454" s="43">
        <f>SUBTOTAL(103,$A$21:A454)</f>
        <v>393</v>
      </c>
      <c r="C454" s="11" t="s">
        <v>59</v>
      </c>
      <c r="D454" s="17">
        <v>76900.47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49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7">
        <v>0</v>
      </c>
      <c r="AA454" s="17">
        <v>0</v>
      </c>
      <c r="AB454" s="17">
        <v>0</v>
      </c>
      <c r="AC454" s="17">
        <v>0</v>
      </c>
      <c r="AD454" s="17">
        <v>76900.47</v>
      </c>
      <c r="AE454" s="17">
        <v>0</v>
      </c>
      <c r="AF454" s="20">
        <v>2020</v>
      </c>
      <c r="AG454" s="20" t="s">
        <v>262</v>
      </c>
      <c r="AH454" s="20" t="s">
        <v>262</v>
      </c>
    </row>
    <row r="455" spans="1:34" ht="61.5" x14ac:dyDescent="0.85">
      <c r="B455" s="11" t="s">
        <v>848</v>
      </c>
      <c r="C455" s="11"/>
      <c r="D455" s="129">
        <v>3622790.6399999997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49">
        <v>0</v>
      </c>
      <c r="L455" s="17">
        <v>0</v>
      </c>
      <c r="M455" s="17">
        <v>837.3</v>
      </c>
      <c r="N455" s="17">
        <v>3606600.61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16190.03</v>
      </c>
      <c r="AD455" s="17">
        <v>0</v>
      </c>
      <c r="AE455" s="17">
        <v>0</v>
      </c>
      <c r="AF455" s="47" t="s">
        <v>718</v>
      </c>
      <c r="AG455" s="47" t="s">
        <v>718</v>
      </c>
      <c r="AH455" s="57" t="s">
        <v>718</v>
      </c>
    </row>
    <row r="456" spans="1:34" ht="61.5" x14ac:dyDescent="0.85">
      <c r="A456" s="8">
        <v>1</v>
      </c>
      <c r="B456" s="43">
        <f>SUBTOTAL(103,$A$21:A456)</f>
        <v>394</v>
      </c>
      <c r="C456" s="11" t="s">
        <v>1501</v>
      </c>
      <c r="D456" s="17">
        <v>3622790.6399999997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49">
        <v>0</v>
      </c>
      <c r="L456" s="17">
        <v>0</v>
      </c>
      <c r="M456" s="25">
        <v>837.3</v>
      </c>
      <c r="N456" s="25">
        <v>3606600.61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16190.03</v>
      </c>
      <c r="AD456" s="17">
        <v>0</v>
      </c>
      <c r="AE456" s="17">
        <v>0</v>
      </c>
      <c r="AF456" s="20" t="s">
        <v>262</v>
      </c>
      <c r="AG456" s="20">
        <v>2020</v>
      </c>
      <c r="AH456" s="21">
        <v>2020</v>
      </c>
    </row>
    <row r="457" spans="1:34" ht="61.5" x14ac:dyDescent="0.85">
      <c r="B457" s="11" t="s">
        <v>812</v>
      </c>
      <c r="C457" s="128"/>
      <c r="D457" s="129">
        <v>3515825.94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49">
        <v>0</v>
      </c>
      <c r="L457" s="17">
        <v>0</v>
      </c>
      <c r="M457" s="17">
        <v>806.42</v>
      </c>
      <c r="N457" s="17">
        <v>3418104.51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7">
        <v>0</v>
      </c>
      <c r="Z457" s="17">
        <v>0</v>
      </c>
      <c r="AA457" s="17">
        <v>0</v>
      </c>
      <c r="AB457" s="17">
        <v>0</v>
      </c>
      <c r="AC457" s="17">
        <v>34608.31</v>
      </c>
      <c r="AD457" s="17">
        <v>63113.120000000003</v>
      </c>
      <c r="AE457" s="17">
        <v>0</v>
      </c>
      <c r="AF457" s="47" t="s">
        <v>718</v>
      </c>
      <c r="AG457" s="47" t="s">
        <v>718</v>
      </c>
      <c r="AH457" s="57" t="s">
        <v>718</v>
      </c>
    </row>
    <row r="458" spans="1:34" ht="61.5" x14ac:dyDescent="0.85">
      <c r="A458" s="8">
        <v>1</v>
      </c>
      <c r="B458" s="43">
        <f>SUBTOTAL(103,$A$21:A458)</f>
        <v>395</v>
      </c>
      <c r="C458" s="11" t="s">
        <v>221</v>
      </c>
      <c r="D458" s="17">
        <v>3515825.94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49">
        <v>0</v>
      </c>
      <c r="L458" s="17">
        <v>0</v>
      </c>
      <c r="M458" s="25">
        <v>806.42</v>
      </c>
      <c r="N458" s="94">
        <v>3418104.51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25">
        <v>34608.31</v>
      </c>
      <c r="AD458" s="25">
        <v>63113.120000000003</v>
      </c>
      <c r="AE458" s="17">
        <v>0</v>
      </c>
      <c r="AF458" s="20">
        <v>2020</v>
      </c>
      <c r="AG458" s="20">
        <v>2020</v>
      </c>
      <c r="AH458" s="21">
        <v>2020</v>
      </c>
    </row>
    <row r="459" spans="1:34" ht="61.5" x14ac:dyDescent="0.85">
      <c r="B459" s="11" t="s">
        <v>813</v>
      </c>
      <c r="C459" s="11"/>
      <c r="D459" s="129">
        <v>1371104.41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49">
        <v>0</v>
      </c>
      <c r="L459" s="17">
        <v>0</v>
      </c>
      <c r="M459" s="17">
        <v>302</v>
      </c>
      <c r="N459" s="17">
        <v>1318463.79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13349.45</v>
      </c>
      <c r="AD459" s="17">
        <v>39291.17</v>
      </c>
      <c r="AE459" s="17">
        <v>0</v>
      </c>
      <c r="AF459" s="47" t="s">
        <v>718</v>
      </c>
      <c r="AG459" s="47" t="s">
        <v>718</v>
      </c>
      <c r="AH459" s="57" t="s">
        <v>718</v>
      </c>
    </row>
    <row r="460" spans="1:34" ht="61.5" x14ac:dyDescent="0.85">
      <c r="A460" s="8">
        <v>1</v>
      </c>
      <c r="B460" s="43">
        <f>SUBTOTAL(103,$A$21:A460)</f>
        <v>396</v>
      </c>
      <c r="C460" s="11" t="s">
        <v>224</v>
      </c>
      <c r="D460" s="17">
        <v>1371104.41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49">
        <v>0</v>
      </c>
      <c r="L460" s="17">
        <v>0</v>
      </c>
      <c r="M460" s="25">
        <v>302</v>
      </c>
      <c r="N460" s="25">
        <v>1318463.79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94">
        <v>13349.45</v>
      </c>
      <c r="AD460" s="25">
        <v>39291.17</v>
      </c>
      <c r="AE460" s="17">
        <v>0</v>
      </c>
      <c r="AF460" s="20">
        <v>2020</v>
      </c>
      <c r="AG460" s="20">
        <v>2020</v>
      </c>
      <c r="AH460" s="21">
        <v>2020</v>
      </c>
    </row>
    <row r="461" spans="1:34" ht="61.5" x14ac:dyDescent="0.85">
      <c r="B461" s="11" t="s">
        <v>1243</v>
      </c>
      <c r="C461" s="11"/>
      <c r="D461" s="129">
        <v>40161.910000000003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49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40161.910000000003</v>
      </c>
      <c r="AE461" s="17">
        <v>0</v>
      </c>
      <c r="AF461" s="47" t="s">
        <v>718</v>
      </c>
      <c r="AG461" s="47" t="s">
        <v>718</v>
      </c>
      <c r="AH461" s="57" t="s">
        <v>718</v>
      </c>
    </row>
    <row r="462" spans="1:34" ht="61.5" x14ac:dyDescent="0.85">
      <c r="A462" s="8">
        <v>1</v>
      </c>
      <c r="B462" s="43">
        <f>SUBTOTAL(103,$A$21:A462)</f>
        <v>397</v>
      </c>
      <c r="C462" s="11" t="s">
        <v>1244</v>
      </c>
      <c r="D462" s="17">
        <v>40161.910000000003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49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25">
        <v>40161.910000000003</v>
      </c>
      <c r="AE462" s="17">
        <v>0</v>
      </c>
      <c r="AF462" s="20">
        <v>2020</v>
      </c>
      <c r="AG462" s="20" t="s">
        <v>262</v>
      </c>
      <c r="AH462" s="20" t="s">
        <v>262</v>
      </c>
    </row>
    <row r="463" spans="1:34" ht="61.5" x14ac:dyDescent="0.85">
      <c r="B463" s="11" t="s">
        <v>814</v>
      </c>
      <c r="C463" s="128"/>
      <c r="D463" s="129">
        <v>127877.6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49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127877.6</v>
      </c>
      <c r="AE463" s="17">
        <v>0</v>
      </c>
      <c r="AF463" s="47" t="s">
        <v>718</v>
      </c>
      <c r="AG463" s="47" t="s">
        <v>718</v>
      </c>
      <c r="AH463" s="57" t="s">
        <v>718</v>
      </c>
    </row>
    <row r="464" spans="1:34" ht="61.5" x14ac:dyDescent="0.85">
      <c r="A464" s="8">
        <v>1</v>
      </c>
      <c r="B464" s="43">
        <f>SUBTOTAL(103,$A$21:A464)</f>
        <v>398</v>
      </c>
      <c r="C464" s="11" t="s">
        <v>137</v>
      </c>
      <c r="D464" s="17">
        <v>127877.6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49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94">
        <v>127877.6</v>
      </c>
      <c r="AE464" s="17">
        <v>0</v>
      </c>
      <c r="AF464" s="20">
        <v>2020</v>
      </c>
      <c r="AG464" s="20" t="s">
        <v>262</v>
      </c>
      <c r="AH464" s="20" t="s">
        <v>262</v>
      </c>
    </row>
    <row r="465" spans="1:34" ht="61.5" x14ac:dyDescent="0.85">
      <c r="B465" s="11" t="s">
        <v>815</v>
      </c>
      <c r="C465" s="11"/>
      <c r="D465" s="129">
        <v>87573.72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49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87573.72</v>
      </c>
      <c r="AE465" s="17">
        <v>0</v>
      </c>
      <c r="AF465" s="47" t="s">
        <v>718</v>
      </c>
      <c r="AG465" s="47" t="s">
        <v>718</v>
      </c>
      <c r="AH465" s="57" t="s">
        <v>718</v>
      </c>
    </row>
    <row r="466" spans="1:34" ht="61.5" x14ac:dyDescent="0.85">
      <c r="A466" s="8">
        <v>1</v>
      </c>
      <c r="B466" s="43">
        <f>SUBTOTAL(103,$A$21:A466)</f>
        <v>399</v>
      </c>
      <c r="C466" s="11" t="s">
        <v>142</v>
      </c>
      <c r="D466" s="17">
        <v>87573.72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49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94">
        <v>87573.72</v>
      </c>
      <c r="AE466" s="17">
        <v>0</v>
      </c>
      <c r="AF466" s="20">
        <v>2020</v>
      </c>
      <c r="AG466" s="20" t="s">
        <v>262</v>
      </c>
      <c r="AH466" s="20" t="s">
        <v>262</v>
      </c>
    </row>
    <row r="467" spans="1:34" ht="61.5" x14ac:dyDescent="0.85">
      <c r="B467" s="11" t="s">
        <v>816</v>
      </c>
      <c r="C467" s="11"/>
      <c r="D467" s="129">
        <v>3911488.5799999996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49">
        <v>0</v>
      </c>
      <c r="L467" s="17">
        <v>0</v>
      </c>
      <c r="M467" s="17">
        <v>507</v>
      </c>
      <c r="N467" s="17">
        <v>1983449.08</v>
      </c>
      <c r="O467" s="17">
        <v>0</v>
      </c>
      <c r="P467" s="17">
        <v>0</v>
      </c>
      <c r="Q467" s="17">
        <v>478</v>
      </c>
      <c r="R467" s="17">
        <v>1520049.06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10266.08</v>
      </c>
      <c r="AD467" s="17">
        <v>277724.36</v>
      </c>
      <c r="AE467" s="17">
        <v>120000</v>
      </c>
      <c r="AF467" s="47" t="s">
        <v>718</v>
      </c>
      <c r="AG467" s="47" t="s">
        <v>718</v>
      </c>
      <c r="AH467" s="57" t="s">
        <v>718</v>
      </c>
    </row>
    <row r="468" spans="1:34" ht="61.5" x14ac:dyDescent="0.85">
      <c r="A468" s="8">
        <v>1</v>
      </c>
      <c r="B468" s="43">
        <f>SUBTOTAL(103,$A$21:A468)</f>
        <v>400</v>
      </c>
      <c r="C468" s="11" t="s">
        <v>140</v>
      </c>
      <c r="D468" s="17">
        <v>141265.9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49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94">
        <v>141265.9</v>
      </c>
      <c r="AE468" s="17">
        <v>0</v>
      </c>
      <c r="AF468" s="20">
        <v>2020</v>
      </c>
      <c r="AG468" s="20" t="s">
        <v>262</v>
      </c>
      <c r="AH468" s="20" t="s">
        <v>262</v>
      </c>
    </row>
    <row r="469" spans="1:34" ht="61.5" x14ac:dyDescent="0.85">
      <c r="A469" s="8">
        <v>1</v>
      </c>
      <c r="B469" s="43">
        <f>SUBTOTAL(103,$A$21:A469)</f>
        <v>401</v>
      </c>
      <c r="C469" s="11" t="s">
        <v>141</v>
      </c>
      <c r="D469" s="17">
        <v>1216558.3500000001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49">
        <v>0</v>
      </c>
      <c r="L469" s="17">
        <v>0</v>
      </c>
      <c r="M469" s="25">
        <v>317.8</v>
      </c>
      <c r="N469" s="25">
        <v>1216558.3500000001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20" t="s">
        <v>262</v>
      </c>
      <c r="AG469" s="20">
        <v>2020</v>
      </c>
      <c r="AH469" s="21" t="s">
        <v>262</v>
      </c>
    </row>
    <row r="470" spans="1:34" ht="61.5" x14ac:dyDescent="0.85">
      <c r="A470" s="8">
        <v>1</v>
      </c>
      <c r="B470" s="43">
        <f>SUBTOTAL(103,$A$21:A470)</f>
        <v>402</v>
      </c>
      <c r="C470" s="11" t="s">
        <v>1214</v>
      </c>
      <c r="D470" s="17">
        <v>1576619.73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49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25">
        <v>478</v>
      </c>
      <c r="R470" s="25">
        <v>1520049.06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6823.51</v>
      </c>
      <c r="AD470" s="25">
        <v>49747.16</v>
      </c>
      <c r="AE470" s="17">
        <v>0</v>
      </c>
      <c r="AF470" s="20">
        <v>2020</v>
      </c>
      <c r="AG470" s="20">
        <v>2020</v>
      </c>
      <c r="AH470" s="21">
        <v>2020</v>
      </c>
    </row>
    <row r="471" spans="1:34" ht="61.5" x14ac:dyDescent="0.85">
      <c r="A471" s="8">
        <v>1</v>
      </c>
      <c r="B471" s="43">
        <f>SUBTOTAL(103,$A$21:A471)</f>
        <v>403</v>
      </c>
      <c r="C471" s="11" t="s">
        <v>1215</v>
      </c>
      <c r="D471" s="17">
        <v>890333.29999999993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49">
        <v>0</v>
      </c>
      <c r="L471" s="17">
        <v>0</v>
      </c>
      <c r="M471" s="25">
        <v>189.2</v>
      </c>
      <c r="N471" s="25">
        <v>766890.73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25">
        <v>3442.57</v>
      </c>
      <c r="AD471" s="17">
        <v>0</v>
      </c>
      <c r="AE471" s="17">
        <v>120000</v>
      </c>
      <c r="AF471" s="20" t="s">
        <v>262</v>
      </c>
      <c r="AG471" s="20">
        <v>2020</v>
      </c>
      <c r="AH471" s="21">
        <v>2020</v>
      </c>
    </row>
    <row r="472" spans="1:34" ht="61.5" x14ac:dyDescent="0.85">
      <c r="A472" s="8">
        <v>1</v>
      </c>
      <c r="B472" s="43">
        <f>SUBTOTAL(103,$A$21:A472)</f>
        <v>404</v>
      </c>
      <c r="C472" s="11" t="s">
        <v>1250</v>
      </c>
      <c r="D472" s="17">
        <v>86711.3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49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  <c r="Z472" s="17">
        <v>0</v>
      </c>
      <c r="AA472" s="17">
        <v>0</v>
      </c>
      <c r="AB472" s="17">
        <v>0</v>
      </c>
      <c r="AC472" s="17">
        <v>0</v>
      </c>
      <c r="AD472" s="94">
        <v>86711.3</v>
      </c>
      <c r="AE472" s="17">
        <v>0</v>
      </c>
      <c r="AF472" s="20">
        <v>2020</v>
      </c>
      <c r="AG472" s="20" t="s">
        <v>262</v>
      </c>
      <c r="AH472" s="20" t="s">
        <v>262</v>
      </c>
    </row>
    <row r="473" spans="1:34" ht="61.5" x14ac:dyDescent="0.85">
      <c r="B473" s="11" t="s">
        <v>817</v>
      </c>
      <c r="C473" s="11"/>
      <c r="D473" s="129">
        <v>23897111.18</v>
      </c>
      <c r="E473" s="17">
        <v>217243.21000000002</v>
      </c>
      <c r="F473" s="17">
        <v>0</v>
      </c>
      <c r="G473" s="17">
        <v>2010723.97</v>
      </c>
      <c r="H473" s="17">
        <v>280774.89</v>
      </c>
      <c r="I473" s="17">
        <v>730380.2</v>
      </c>
      <c r="J473" s="17">
        <v>0</v>
      </c>
      <c r="K473" s="49">
        <v>0</v>
      </c>
      <c r="L473" s="17">
        <v>0</v>
      </c>
      <c r="M473" s="17">
        <v>6175.74</v>
      </c>
      <c r="N473" s="17">
        <v>20114074.100000001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330443.81999999995</v>
      </c>
      <c r="AD473" s="17">
        <v>213470.99</v>
      </c>
      <c r="AE473" s="17">
        <v>0</v>
      </c>
      <c r="AF473" s="47" t="s">
        <v>718</v>
      </c>
      <c r="AG473" s="47" t="s">
        <v>718</v>
      </c>
      <c r="AH473" s="57" t="s">
        <v>718</v>
      </c>
    </row>
    <row r="474" spans="1:34" ht="61.5" x14ac:dyDescent="0.85">
      <c r="A474" s="8">
        <v>1</v>
      </c>
      <c r="B474" s="43">
        <f>SUBTOTAL(103,$A$21:A474)</f>
        <v>405</v>
      </c>
      <c r="C474" s="11" t="s">
        <v>143</v>
      </c>
      <c r="D474" s="17">
        <v>4629120.46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49">
        <v>0</v>
      </c>
      <c r="L474" s="17">
        <v>0</v>
      </c>
      <c r="M474" s="25">
        <v>1538.84</v>
      </c>
      <c r="N474" s="25">
        <v>4565095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25">
        <v>64025.46</v>
      </c>
      <c r="AD474" s="17">
        <v>0</v>
      </c>
      <c r="AE474" s="17">
        <v>0</v>
      </c>
      <c r="AF474" s="20" t="s">
        <v>262</v>
      </c>
      <c r="AG474" s="20">
        <v>2020</v>
      </c>
      <c r="AH474" s="21">
        <v>2020</v>
      </c>
    </row>
    <row r="475" spans="1:34" ht="61.5" x14ac:dyDescent="0.85">
      <c r="A475" s="8">
        <v>1</v>
      </c>
      <c r="B475" s="43">
        <f>SUBTOTAL(103,$A$21:A475)</f>
        <v>406</v>
      </c>
      <c r="C475" s="11" t="s">
        <v>138</v>
      </c>
      <c r="D475" s="17">
        <v>3488886.51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49">
        <v>0</v>
      </c>
      <c r="L475" s="17">
        <v>0</v>
      </c>
      <c r="M475" s="25">
        <v>1004.6</v>
      </c>
      <c r="N475" s="25">
        <v>3440631.65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0</v>
      </c>
      <c r="AA475" s="17">
        <v>0</v>
      </c>
      <c r="AB475" s="17">
        <v>0</v>
      </c>
      <c r="AC475" s="17">
        <v>48254.86</v>
      </c>
      <c r="AD475" s="17">
        <v>0</v>
      </c>
      <c r="AE475" s="17">
        <v>0</v>
      </c>
      <c r="AF475" s="20" t="s">
        <v>262</v>
      </c>
      <c r="AG475" s="20">
        <v>2020</v>
      </c>
      <c r="AH475" s="21">
        <v>2020</v>
      </c>
    </row>
    <row r="476" spans="1:34" ht="61.5" x14ac:dyDescent="0.85">
      <c r="A476" s="8">
        <v>1</v>
      </c>
      <c r="B476" s="43">
        <f>SUBTOTAL(103,$A$21:A476)</f>
        <v>407</v>
      </c>
      <c r="C476" s="11" t="s">
        <v>139</v>
      </c>
      <c r="D476" s="17">
        <v>4309479.43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49">
        <v>0</v>
      </c>
      <c r="L476" s="17">
        <v>0</v>
      </c>
      <c r="M476" s="25">
        <v>1336.3</v>
      </c>
      <c r="N476" s="25">
        <v>4249874.93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0</v>
      </c>
      <c r="AB476" s="17">
        <v>0</v>
      </c>
      <c r="AC476" s="25">
        <v>59604.5</v>
      </c>
      <c r="AD476" s="17">
        <v>0</v>
      </c>
      <c r="AE476" s="17">
        <v>0</v>
      </c>
      <c r="AF476" s="20" t="s">
        <v>262</v>
      </c>
      <c r="AG476" s="20">
        <v>2020</v>
      </c>
      <c r="AH476" s="21">
        <v>2020</v>
      </c>
    </row>
    <row r="477" spans="1:34" ht="61.5" x14ac:dyDescent="0.85">
      <c r="A477" s="8">
        <v>1</v>
      </c>
      <c r="B477" s="43">
        <f>SUBTOTAL(103,$A$21:A477)</f>
        <v>408</v>
      </c>
      <c r="C477" s="11" t="s">
        <v>1206</v>
      </c>
      <c r="D477" s="17">
        <v>1167976.3099999998</v>
      </c>
      <c r="E477" s="25">
        <v>106894.33</v>
      </c>
      <c r="F477" s="17">
        <v>0</v>
      </c>
      <c r="G477" s="25">
        <v>578602.22</v>
      </c>
      <c r="H477" s="25">
        <v>130137.83</v>
      </c>
      <c r="I477" s="25">
        <v>335166.21999999997</v>
      </c>
      <c r="J477" s="17">
        <v>0</v>
      </c>
      <c r="K477" s="49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  <c r="Z477" s="17">
        <v>0</v>
      </c>
      <c r="AA477" s="17">
        <v>0</v>
      </c>
      <c r="AB477" s="17">
        <v>0</v>
      </c>
      <c r="AC477" s="17">
        <v>17175.71</v>
      </c>
      <c r="AD477" s="17">
        <v>0</v>
      </c>
      <c r="AE477" s="17">
        <v>0</v>
      </c>
      <c r="AF477" s="20" t="s">
        <v>262</v>
      </c>
      <c r="AG477" s="20">
        <v>2020</v>
      </c>
      <c r="AH477" s="21">
        <v>2020</v>
      </c>
    </row>
    <row r="478" spans="1:34" ht="61.5" x14ac:dyDescent="0.85">
      <c r="A478" s="8">
        <v>1</v>
      </c>
      <c r="B478" s="43">
        <f>SUBTOTAL(103,$A$21:A478)</f>
        <v>409</v>
      </c>
      <c r="C478" s="11" t="s">
        <v>1207</v>
      </c>
      <c r="D478" s="17">
        <v>1211378.6299999999</v>
      </c>
      <c r="E478" s="25">
        <v>110348.88</v>
      </c>
      <c r="F478" s="17">
        <v>0</v>
      </c>
      <c r="G478" s="25">
        <v>537364.75</v>
      </c>
      <c r="H478" s="25">
        <v>150637.06</v>
      </c>
      <c r="I478" s="25">
        <v>395213.98</v>
      </c>
      <c r="J478" s="17">
        <v>0</v>
      </c>
      <c r="K478" s="49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17813.96</v>
      </c>
      <c r="AD478" s="17">
        <v>0</v>
      </c>
      <c r="AE478" s="17">
        <v>0</v>
      </c>
      <c r="AF478" s="20" t="s">
        <v>262</v>
      </c>
      <c r="AG478" s="20">
        <v>2020</v>
      </c>
      <c r="AH478" s="21">
        <v>2020</v>
      </c>
    </row>
    <row r="479" spans="1:34" ht="61.5" x14ac:dyDescent="0.85">
      <c r="A479" s="8">
        <v>1</v>
      </c>
      <c r="B479" s="43">
        <f>SUBTOTAL(103,$A$21:A479)</f>
        <v>410</v>
      </c>
      <c r="C479" s="11" t="s">
        <v>1208</v>
      </c>
      <c r="D479" s="17">
        <v>908111.25</v>
      </c>
      <c r="E479" s="17">
        <v>0</v>
      </c>
      <c r="F479" s="17">
        <v>0</v>
      </c>
      <c r="G479" s="25">
        <v>894757</v>
      </c>
      <c r="H479" s="17">
        <v>0</v>
      </c>
      <c r="I479" s="17">
        <v>0</v>
      </c>
      <c r="J479" s="17">
        <v>0</v>
      </c>
      <c r="K479" s="49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13354.25</v>
      </c>
      <c r="AD479" s="17">
        <v>0</v>
      </c>
      <c r="AE479" s="17">
        <v>0</v>
      </c>
      <c r="AF479" s="20" t="s">
        <v>262</v>
      </c>
      <c r="AG479" s="20">
        <v>2020</v>
      </c>
      <c r="AH479" s="21">
        <v>2020</v>
      </c>
    </row>
    <row r="480" spans="1:34" ht="61.5" x14ac:dyDescent="0.85">
      <c r="A480" s="8">
        <v>1</v>
      </c>
      <c r="B480" s="43">
        <f>SUBTOTAL(103,$A$21:A480)</f>
        <v>411</v>
      </c>
      <c r="C480" s="11" t="s">
        <v>1236</v>
      </c>
      <c r="D480" s="17">
        <v>55068.52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49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25">
        <v>55068.52</v>
      </c>
      <c r="AE480" s="17">
        <v>0</v>
      </c>
      <c r="AF480" s="20">
        <v>2020</v>
      </c>
      <c r="AG480" s="20" t="s">
        <v>262</v>
      </c>
      <c r="AH480" s="20" t="s">
        <v>262</v>
      </c>
    </row>
    <row r="481" spans="1:34" ht="61.5" x14ac:dyDescent="0.85">
      <c r="A481" s="8">
        <v>1</v>
      </c>
      <c r="B481" s="43">
        <f>SUBTOTAL(103,$A$21:A481)</f>
        <v>412</v>
      </c>
      <c r="C481" s="11" t="s">
        <v>1237</v>
      </c>
      <c r="D481" s="17">
        <v>98964.25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49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  <c r="V481" s="17">
        <v>0</v>
      </c>
      <c r="W481" s="17">
        <v>0</v>
      </c>
      <c r="X481" s="17">
        <v>0</v>
      </c>
      <c r="Y481" s="17">
        <v>0</v>
      </c>
      <c r="Z481" s="17">
        <v>0</v>
      </c>
      <c r="AA481" s="17">
        <v>0</v>
      </c>
      <c r="AB481" s="17">
        <v>0</v>
      </c>
      <c r="AC481" s="17">
        <v>0</v>
      </c>
      <c r="AD481" s="25">
        <v>98964.25</v>
      </c>
      <c r="AE481" s="17">
        <v>0</v>
      </c>
      <c r="AF481" s="20">
        <v>2020</v>
      </c>
      <c r="AG481" s="20" t="s">
        <v>262</v>
      </c>
      <c r="AH481" s="20" t="s">
        <v>262</v>
      </c>
    </row>
    <row r="482" spans="1:34" ht="61.5" x14ac:dyDescent="0.85">
      <c r="A482" s="8">
        <v>1</v>
      </c>
      <c r="B482" s="43">
        <f>SUBTOTAL(103,$A$21:A482)</f>
        <v>413</v>
      </c>
      <c r="C482" s="11" t="s">
        <v>1508</v>
      </c>
      <c r="D482" s="17">
        <v>2347663.2300000004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49">
        <v>0</v>
      </c>
      <c r="L482" s="17">
        <v>0</v>
      </c>
      <c r="M482" s="25">
        <v>513.5</v>
      </c>
      <c r="N482" s="25">
        <v>2256576.52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31648.49</v>
      </c>
      <c r="AD482" s="25">
        <v>59438.22</v>
      </c>
      <c r="AE482" s="17">
        <v>0</v>
      </c>
      <c r="AF482" s="20">
        <v>2020</v>
      </c>
      <c r="AG482" s="20">
        <v>2020</v>
      </c>
      <c r="AH482" s="21">
        <v>2020</v>
      </c>
    </row>
    <row r="483" spans="1:34" ht="61.5" x14ac:dyDescent="0.85">
      <c r="A483" s="8">
        <v>1</v>
      </c>
      <c r="B483" s="43">
        <f>SUBTOTAL(103,$A$21:A483)</f>
        <v>414</v>
      </c>
      <c r="C483" s="11" t="s">
        <v>149</v>
      </c>
      <c r="D483" s="17">
        <v>2512797.5499999998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49">
        <v>0</v>
      </c>
      <c r="L483" s="17">
        <v>0</v>
      </c>
      <c r="M483" s="25">
        <v>791.12</v>
      </c>
      <c r="N483" s="94">
        <v>2478043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94">
        <v>34754.550000000003</v>
      </c>
      <c r="AD483" s="17">
        <v>0</v>
      </c>
      <c r="AE483" s="17">
        <v>0</v>
      </c>
      <c r="AF483" s="20" t="s">
        <v>262</v>
      </c>
      <c r="AG483" s="20">
        <v>2020</v>
      </c>
      <c r="AH483" s="21">
        <v>2020</v>
      </c>
    </row>
    <row r="484" spans="1:34" ht="61.5" x14ac:dyDescent="0.85">
      <c r="A484" s="8">
        <v>1</v>
      </c>
      <c r="B484" s="43">
        <f>SUBTOTAL(103,$A$21:A484)</f>
        <v>415</v>
      </c>
      <c r="C484" s="11" t="s">
        <v>150</v>
      </c>
      <c r="D484" s="17">
        <v>3167665.04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49">
        <v>0</v>
      </c>
      <c r="L484" s="17">
        <v>0</v>
      </c>
      <c r="M484" s="25">
        <v>991.38</v>
      </c>
      <c r="N484" s="94">
        <v>3123853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94">
        <v>43812.04</v>
      </c>
      <c r="AD484" s="17">
        <v>0</v>
      </c>
      <c r="AE484" s="17">
        <v>0</v>
      </c>
      <c r="AF484" s="20" t="s">
        <v>262</v>
      </c>
      <c r="AG484" s="20">
        <v>2020</v>
      </c>
      <c r="AH484" s="21">
        <v>2020</v>
      </c>
    </row>
    <row r="485" spans="1:34" ht="61.5" x14ac:dyDescent="0.85">
      <c r="B485" s="11" t="s">
        <v>818</v>
      </c>
      <c r="C485" s="11"/>
      <c r="D485" s="129">
        <v>24440368.16</v>
      </c>
      <c r="E485" s="17">
        <v>0</v>
      </c>
      <c r="F485" s="17">
        <v>0</v>
      </c>
      <c r="G485" s="17">
        <v>899499.24</v>
      </c>
      <c r="H485" s="17">
        <v>0</v>
      </c>
      <c r="I485" s="17">
        <v>0</v>
      </c>
      <c r="J485" s="17">
        <v>0</v>
      </c>
      <c r="K485" s="49">
        <v>0</v>
      </c>
      <c r="L485" s="17">
        <v>0</v>
      </c>
      <c r="M485" s="17">
        <v>5747.05</v>
      </c>
      <c r="N485" s="17">
        <v>22613016.149999999</v>
      </c>
      <c r="O485" s="17">
        <v>459.05</v>
      </c>
      <c r="P485" s="17">
        <v>235413.82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>
        <v>0</v>
      </c>
      <c r="Y485" s="17">
        <v>0</v>
      </c>
      <c r="Z485" s="17">
        <v>0</v>
      </c>
      <c r="AA485" s="17">
        <v>0</v>
      </c>
      <c r="AB485" s="17">
        <v>0</v>
      </c>
      <c r="AC485" s="17">
        <v>245927.35</v>
      </c>
      <c r="AD485" s="17">
        <v>446511.6</v>
      </c>
      <c r="AE485" s="17">
        <v>0</v>
      </c>
      <c r="AF485" s="47" t="s">
        <v>718</v>
      </c>
      <c r="AG485" s="47" t="s">
        <v>718</v>
      </c>
      <c r="AH485" s="57" t="s">
        <v>718</v>
      </c>
    </row>
    <row r="486" spans="1:34" ht="61.5" x14ac:dyDescent="0.85">
      <c r="A486" s="8">
        <v>1</v>
      </c>
      <c r="B486" s="43">
        <f>SUBTOTAL(103,$A$21:A486)</f>
        <v>416</v>
      </c>
      <c r="C486" s="11" t="s">
        <v>135</v>
      </c>
      <c r="D486" s="17">
        <v>2050029.61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49">
        <v>0</v>
      </c>
      <c r="L486" s="17">
        <v>0</v>
      </c>
      <c r="M486" s="25">
        <v>1029.8800000000001</v>
      </c>
      <c r="N486" s="25">
        <v>2021675.61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  <c r="Z486" s="17">
        <v>0</v>
      </c>
      <c r="AA486" s="17">
        <v>0</v>
      </c>
      <c r="AB486" s="17">
        <v>0</v>
      </c>
      <c r="AC486" s="25">
        <v>28354</v>
      </c>
      <c r="AD486" s="17">
        <v>0</v>
      </c>
      <c r="AE486" s="17">
        <v>0</v>
      </c>
      <c r="AF486" s="20" t="s">
        <v>262</v>
      </c>
      <c r="AG486" s="20">
        <v>2020</v>
      </c>
      <c r="AH486" s="21">
        <v>2020</v>
      </c>
    </row>
    <row r="487" spans="1:34" ht="61.5" x14ac:dyDescent="0.85">
      <c r="A487" s="8">
        <v>1</v>
      </c>
      <c r="B487" s="43">
        <f>SUBTOTAL(103,$A$21:A487)</f>
        <v>417</v>
      </c>
      <c r="C487" s="11" t="s">
        <v>136</v>
      </c>
      <c r="D487" s="17">
        <v>1928448.7800000003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49">
        <v>0</v>
      </c>
      <c r="L487" s="17">
        <v>0</v>
      </c>
      <c r="M487" s="25">
        <v>514.20000000000005</v>
      </c>
      <c r="N487" s="25">
        <v>1814427.36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0</v>
      </c>
      <c r="AB487" s="17">
        <v>0</v>
      </c>
      <c r="AC487" s="25">
        <v>25447.34</v>
      </c>
      <c r="AD487" s="25">
        <v>88574.080000000002</v>
      </c>
      <c r="AE487" s="17">
        <v>0</v>
      </c>
      <c r="AF487" s="20">
        <v>2020</v>
      </c>
      <c r="AG487" s="20">
        <v>2020</v>
      </c>
      <c r="AH487" s="21">
        <v>2020</v>
      </c>
    </row>
    <row r="488" spans="1:34" ht="61.5" x14ac:dyDescent="0.85">
      <c r="A488" s="8">
        <v>1</v>
      </c>
      <c r="B488" s="43">
        <f>SUBTOTAL(103,$A$21:A488)</f>
        <v>418</v>
      </c>
      <c r="C488" s="11" t="s">
        <v>145</v>
      </c>
      <c r="D488" s="17">
        <v>9931926.4399999995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49">
        <v>0</v>
      </c>
      <c r="L488" s="17">
        <v>0</v>
      </c>
      <c r="M488" s="25">
        <v>1954.34</v>
      </c>
      <c r="N488" s="25">
        <v>9639187.8300000001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0</v>
      </c>
      <c r="U488" s="17">
        <v>0</v>
      </c>
      <c r="V488" s="17">
        <v>0</v>
      </c>
      <c r="W488" s="17">
        <v>0</v>
      </c>
      <c r="X488" s="17">
        <v>0</v>
      </c>
      <c r="Y488" s="17">
        <v>0</v>
      </c>
      <c r="Z488" s="17">
        <v>0</v>
      </c>
      <c r="AA488" s="17">
        <v>0</v>
      </c>
      <c r="AB488" s="17">
        <v>0</v>
      </c>
      <c r="AC488" s="25">
        <v>135189.60999999999</v>
      </c>
      <c r="AD488" s="25">
        <v>157549</v>
      </c>
      <c r="AE488" s="17">
        <v>0</v>
      </c>
      <c r="AF488" s="20">
        <v>2020</v>
      </c>
      <c r="AG488" s="20">
        <v>2020</v>
      </c>
      <c r="AH488" s="21">
        <v>2020</v>
      </c>
    </row>
    <row r="489" spans="1:34" ht="61.5" x14ac:dyDescent="0.85">
      <c r="A489" s="8">
        <v>1</v>
      </c>
      <c r="B489" s="43">
        <f>SUBTOTAL(103,$A$21:A489)</f>
        <v>419</v>
      </c>
      <c r="C489" s="11" t="s">
        <v>1211</v>
      </c>
      <c r="D489" s="17">
        <v>29614.32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49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25">
        <v>29614.32</v>
      </c>
      <c r="AE489" s="17">
        <v>0</v>
      </c>
      <c r="AF489" s="20">
        <v>2020</v>
      </c>
      <c r="AG489" s="20" t="s">
        <v>262</v>
      </c>
      <c r="AH489" s="20" t="s">
        <v>262</v>
      </c>
    </row>
    <row r="490" spans="1:34" ht="61.5" x14ac:dyDescent="0.85">
      <c r="A490" s="8">
        <v>1</v>
      </c>
      <c r="B490" s="43">
        <f>SUBTOTAL(103,$A$21:A490)</f>
        <v>420</v>
      </c>
      <c r="C490" s="11" t="s">
        <v>1212</v>
      </c>
      <c r="D490" s="17">
        <v>3373126.15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49">
        <v>0</v>
      </c>
      <c r="L490" s="17">
        <v>0</v>
      </c>
      <c r="M490" s="25">
        <v>835.43</v>
      </c>
      <c r="N490" s="25">
        <v>3358051.86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94">
        <v>15074.29</v>
      </c>
      <c r="AD490" s="17">
        <v>0</v>
      </c>
      <c r="AE490" s="17">
        <v>0</v>
      </c>
      <c r="AF490" s="20" t="s">
        <v>262</v>
      </c>
      <c r="AG490" s="20">
        <v>2020</v>
      </c>
      <c r="AH490" s="21">
        <v>2020</v>
      </c>
    </row>
    <row r="491" spans="1:34" ht="61.5" x14ac:dyDescent="0.85">
      <c r="A491" s="8">
        <v>1</v>
      </c>
      <c r="B491" s="43">
        <f>SUBTOTAL(103,$A$21:A491)</f>
        <v>421</v>
      </c>
      <c r="C491" s="11" t="s">
        <v>1213</v>
      </c>
      <c r="D491" s="17">
        <v>5805618.4400000004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49">
        <v>0</v>
      </c>
      <c r="L491" s="17">
        <v>0</v>
      </c>
      <c r="M491" s="25">
        <v>1413.2</v>
      </c>
      <c r="N491" s="125">
        <v>5779673.4900000002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  <c r="AC491" s="94">
        <v>25944.95</v>
      </c>
      <c r="AD491" s="17">
        <v>0</v>
      </c>
      <c r="AE491" s="17">
        <v>0</v>
      </c>
      <c r="AF491" s="20" t="s">
        <v>262</v>
      </c>
      <c r="AG491" s="20">
        <v>2020</v>
      </c>
      <c r="AH491" s="21">
        <v>2020</v>
      </c>
    </row>
    <row r="492" spans="1:34" ht="61.5" x14ac:dyDescent="0.85">
      <c r="A492" s="8">
        <v>1</v>
      </c>
      <c r="B492" s="43">
        <f>SUBTOTAL(103,$A$21:A492)</f>
        <v>422</v>
      </c>
      <c r="C492" s="11" t="s">
        <v>163</v>
      </c>
      <c r="D492" s="17">
        <v>303399.58999999997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49">
        <v>0</v>
      </c>
      <c r="L492" s="17">
        <v>0</v>
      </c>
      <c r="M492" s="17">
        <v>0</v>
      </c>
      <c r="N492" s="17">
        <v>0</v>
      </c>
      <c r="O492" s="25">
        <v>459.05</v>
      </c>
      <c r="P492" s="25">
        <v>235413.82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94">
        <v>3301.68</v>
      </c>
      <c r="AD492" s="94">
        <v>64684.09</v>
      </c>
      <c r="AE492" s="17">
        <v>0</v>
      </c>
      <c r="AF492" s="20">
        <v>2020</v>
      </c>
      <c r="AG492" s="20">
        <v>2020</v>
      </c>
      <c r="AH492" s="21">
        <v>2020</v>
      </c>
    </row>
    <row r="493" spans="1:34" ht="61.5" x14ac:dyDescent="0.85">
      <c r="A493" s="8">
        <v>1</v>
      </c>
      <c r="B493" s="43">
        <f>SUBTOTAL(103,$A$21:A493)</f>
        <v>423</v>
      </c>
      <c r="C493" s="11" t="s">
        <v>1235</v>
      </c>
      <c r="D493" s="17">
        <v>1018204.83</v>
      </c>
      <c r="E493" s="17">
        <v>0</v>
      </c>
      <c r="F493" s="17">
        <v>0</v>
      </c>
      <c r="G493" s="94">
        <v>899499.24</v>
      </c>
      <c r="H493" s="17">
        <v>0</v>
      </c>
      <c r="I493" s="17">
        <v>0</v>
      </c>
      <c r="J493" s="17">
        <v>0</v>
      </c>
      <c r="K493" s="49">
        <v>0</v>
      </c>
      <c r="L493" s="17">
        <v>0</v>
      </c>
      <c r="M493" s="58">
        <v>0</v>
      </c>
      <c r="N493" s="58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94">
        <v>12615.48</v>
      </c>
      <c r="AD493" s="25">
        <v>106090.11</v>
      </c>
      <c r="AE493" s="17">
        <v>0</v>
      </c>
      <c r="AF493" s="20">
        <v>2020</v>
      </c>
      <c r="AG493" s="20">
        <v>2020</v>
      </c>
      <c r="AH493" s="21">
        <v>2020</v>
      </c>
    </row>
    <row r="494" spans="1:34" ht="61.5" x14ac:dyDescent="0.85">
      <c r="B494" s="11" t="s">
        <v>1209</v>
      </c>
      <c r="C494" s="11"/>
      <c r="D494" s="129">
        <v>1483737.75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49">
        <v>0</v>
      </c>
      <c r="L494" s="17">
        <v>0</v>
      </c>
      <c r="M494" s="17">
        <v>484.49</v>
      </c>
      <c r="N494" s="17">
        <v>1477107.01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0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6630.74</v>
      </c>
      <c r="AD494" s="17">
        <v>0</v>
      </c>
      <c r="AE494" s="17">
        <v>0</v>
      </c>
      <c r="AF494" s="47" t="s">
        <v>718</v>
      </c>
      <c r="AG494" s="47" t="s">
        <v>718</v>
      </c>
      <c r="AH494" s="57" t="s">
        <v>718</v>
      </c>
    </row>
    <row r="495" spans="1:34" ht="61.5" x14ac:dyDescent="0.85">
      <c r="A495" s="8">
        <v>1</v>
      </c>
      <c r="B495" s="43">
        <f>SUBTOTAL(103,$A$21:A495)</f>
        <v>424</v>
      </c>
      <c r="C495" s="11" t="s">
        <v>1210</v>
      </c>
      <c r="D495" s="17">
        <v>1483737.75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49">
        <v>0</v>
      </c>
      <c r="L495" s="17">
        <v>0</v>
      </c>
      <c r="M495" s="25">
        <v>484.49</v>
      </c>
      <c r="N495" s="25">
        <v>1477107.01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25">
        <v>6630.74</v>
      </c>
      <c r="AD495" s="17">
        <v>0</v>
      </c>
      <c r="AE495" s="17">
        <v>0</v>
      </c>
      <c r="AF495" s="20" t="s">
        <v>262</v>
      </c>
      <c r="AG495" s="20">
        <v>2020</v>
      </c>
      <c r="AH495" s="21">
        <v>2020</v>
      </c>
    </row>
    <row r="496" spans="1:34" ht="61.5" x14ac:dyDescent="0.85">
      <c r="B496" s="11" t="s">
        <v>1011</v>
      </c>
      <c r="C496" s="11"/>
      <c r="D496" s="129">
        <v>446142.85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49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53.53</v>
      </c>
      <c r="R496" s="17">
        <v>334396.76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4689.91</v>
      </c>
      <c r="AD496" s="17">
        <v>107056.18</v>
      </c>
      <c r="AE496" s="17">
        <v>0</v>
      </c>
      <c r="AF496" s="47" t="s">
        <v>718</v>
      </c>
      <c r="AG496" s="47" t="s">
        <v>718</v>
      </c>
      <c r="AH496" s="57" t="s">
        <v>718</v>
      </c>
    </row>
    <row r="497" spans="1:34" ht="61.5" x14ac:dyDescent="0.85">
      <c r="A497" s="8">
        <v>1</v>
      </c>
      <c r="B497" s="43">
        <f>SUBTOTAL(103,$A$21:A497)</f>
        <v>425</v>
      </c>
      <c r="C497" s="11" t="s">
        <v>999</v>
      </c>
      <c r="D497" s="17">
        <v>446142.85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49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25">
        <v>53.53</v>
      </c>
      <c r="R497" s="25">
        <v>334396.76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25">
        <v>4689.91</v>
      </c>
      <c r="AD497" s="25">
        <v>107056.18</v>
      </c>
      <c r="AE497" s="17">
        <v>0</v>
      </c>
      <c r="AF497" s="20">
        <v>2020</v>
      </c>
      <c r="AG497" s="20">
        <v>2020</v>
      </c>
      <c r="AH497" s="21">
        <v>2020</v>
      </c>
    </row>
    <row r="498" spans="1:34" ht="61.5" x14ac:dyDescent="0.85">
      <c r="B498" s="11" t="s">
        <v>847</v>
      </c>
      <c r="C498" s="128"/>
      <c r="D498" s="129">
        <v>3380450.98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50">
        <v>0</v>
      </c>
      <c r="L498" s="17">
        <v>0</v>
      </c>
      <c r="M498" s="17">
        <v>785</v>
      </c>
      <c r="N498" s="17">
        <v>3380450.98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47" t="s">
        <v>718</v>
      </c>
      <c r="AG498" s="47" t="s">
        <v>718</v>
      </c>
      <c r="AH498" s="57" t="s">
        <v>718</v>
      </c>
    </row>
    <row r="499" spans="1:34" ht="61.5" x14ac:dyDescent="0.85">
      <c r="A499" s="8">
        <v>1</v>
      </c>
      <c r="B499" s="43">
        <f>SUBTOTAL(103,$A$21:A499)</f>
        <v>426</v>
      </c>
      <c r="C499" s="11" t="s">
        <v>1624</v>
      </c>
      <c r="D499" s="17">
        <v>824971.76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49">
        <v>0</v>
      </c>
      <c r="L499" s="17">
        <v>0</v>
      </c>
      <c r="M499" s="17">
        <v>205</v>
      </c>
      <c r="N499" s="17">
        <v>824971.76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20" t="s">
        <v>262</v>
      </c>
      <c r="AG499" s="20">
        <v>2020</v>
      </c>
      <c r="AH499" s="20" t="s">
        <v>262</v>
      </c>
    </row>
    <row r="500" spans="1:34" ht="61.5" x14ac:dyDescent="0.85">
      <c r="A500" s="8">
        <v>1</v>
      </c>
      <c r="B500" s="43">
        <f>SUBTOTAL(103,$A$21:A500)</f>
        <v>427</v>
      </c>
      <c r="C500" s="11" t="s">
        <v>1625</v>
      </c>
      <c r="D500" s="17">
        <v>848636.41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49">
        <v>0</v>
      </c>
      <c r="L500" s="17">
        <v>0</v>
      </c>
      <c r="M500" s="17">
        <v>194.1</v>
      </c>
      <c r="N500" s="17">
        <v>848636.41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0</v>
      </c>
      <c r="W500" s="17">
        <v>0</v>
      </c>
      <c r="X500" s="17">
        <v>0</v>
      </c>
      <c r="Y500" s="17">
        <v>0</v>
      </c>
      <c r="Z500" s="17">
        <v>0</v>
      </c>
      <c r="AA500" s="17">
        <v>0</v>
      </c>
      <c r="AB500" s="17">
        <v>0</v>
      </c>
      <c r="AC500" s="17">
        <v>0</v>
      </c>
      <c r="AD500" s="17">
        <v>0</v>
      </c>
      <c r="AE500" s="17">
        <v>0</v>
      </c>
      <c r="AF500" s="20" t="s">
        <v>262</v>
      </c>
      <c r="AG500" s="20">
        <v>2020</v>
      </c>
      <c r="AH500" s="20" t="s">
        <v>262</v>
      </c>
    </row>
    <row r="501" spans="1:34" ht="61.5" x14ac:dyDescent="0.85">
      <c r="A501" s="8">
        <v>1</v>
      </c>
      <c r="B501" s="43">
        <f>SUBTOTAL(103,$A$21:A501)</f>
        <v>428</v>
      </c>
      <c r="C501" s="11" t="s">
        <v>1626</v>
      </c>
      <c r="D501" s="17">
        <v>854226.54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49">
        <v>0</v>
      </c>
      <c r="L501" s="17">
        <v>0</v>
      </c>
      <c r="M501" s="17">
        <v>193.2</v>
      </c>
      <c r="N501" s="17">
        <v>854226.54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0</v>
      </c>
      <c r="Y501" s="17">
        <v>0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  <c r="AE501" s="17">
        <v>0</v>
      </c>
      <c r="AF501" s="20" t="s">
        <v>262</v>
      </c>
      <c r="AG501" s="20">
        <v>2020</v>
      </c>
      <c r="AH501" s="20" t="s">
        <v>262</v>
      </c>
    </row>
    <row r="502" spans="1:34" ht="61.5" x14ac:dyDescent="0.85">
      <c r="A502" s="8">
        <v>1</v>
      </c>
      <c r="B502" s="43">
        <f>SUBTOTAL(103,$A$21:A502)</f>
        <v>429</v>
      </c>
      <c r="C502" s="11" t="s">
        <v>1623</v>
      </c>
      <c r="D502" s="17">
        <v>852616.27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49">
        <v>0</v>
      </c>
      <c r="L502" s="17">
        <v>0</v>
      </c>
      <c r="M502" s="17">
        <v>192.7</v>
      </c>
      <c r="N502" s="17">
        <v>852616.27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7">
        <v>0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  <c r="AE502" s="17">
        <v>0</v>
      </c>
      <c r="AF502" s="20" t="s">
        <v>262</v>
      </c>
      <c r="AG502" s="20">
        <v>2020</v>
      </c>
      <c r="AH502" s="21" t="s">
        <v>262</v>
      </c>
    </row>
    <row r="503" spans="1:34" ht="61.5" x14ac:dyDescent="0.85">
      <c r="B503" s="11" t="s">
        <v>819</v>
      </c>
      <c r="C503" s="128"/>
      <c r="D503" s="129">
        <v>7738017.7799999993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49">
        <v>0</v>
      </c>
      <c r="L503" s="17">
        <v>0</v>
      </c>
      <c r="M503" s="17">
        <v>1553.2</v>
      </c>
      <c r="N503" s="17">
        <v>5380395.1500000004</v>
      </c>
      <c r="O503" s="17">
        <v>0</v>
      </c>
      <c r="P503" s="17">
        <v>0</v>
      </c>
      <c r="Q503" s="17">
        <v>925.06</v>
      </c>
      <c r="R503" s="17">
        <v>2149929.41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0</v>
      </c>
      <c r="Y503" s="17">
        <v>0</v>
      </c>
      <c r="Z503" s="17">
        <v>0</v>
      </c>
      <c r="AA503" s="17">
        <v>0</v>
      </c>
      <c r="AB503" s="17">
        <v>0</v>
      </c>
      <c r="AC503" s="17">
        <v>45614.31</v>
      </c>
      <c r="AD503" s="17">
        <v>162078.90999999997</v>
      </c>
      <c r="AE503" s="17">
        <v>0</v>
      </c>
      <c r="AF503" s="47" t="s">
        <v>718</v>
      </c>
      <c r="AG503" s="47" t="s">
        <v>718</v>
      </c>
      <c r="AH503" s="57" t="s">
        <v>718</v>
      </c>
    </row>
    <row r="504" spans="1:34" ht="61.5" x14ac:dyDescent="0.85">
      <c r="A504" s="8">
        <v>1</v>
      </c>
      <c r="B504" s="43">
        <f>SUBTOTAL(103,$A$21:A504)</f>
        <v>430</v>
      </c>
      <c r="C504" s="11" t="s">
        <v>88</v>
      </c>
      <c r="D504" s="17">
        <v>2421334.88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49">
        <v>0</v>
      </c>
      <c r="L504" s="17">
        <v>0</v>
      </c>
      <c r="M504" s="25">
        <v>629</v>
      </c>
      <c r="N504" s="25">
        <v>2325578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0</v>
      </c>
      <c r="W504" s="17">
        <v>0</v>
      </c>
      <c r="X504" s="17">
        <v>0</v>
      </c>
      <c r="Y504" s="17">
        <v>0</v>
      </c>
      <c r="Z504" s="17">
        <v>0</v>
      </c>
      <c r="AA504" s="17">
        <v>0</v>
      </c>
      <c r="AB504" s="17">
        <v>0</v>
      </c>
      <c r="AC504" s="25">
        <v>14999.98</v>
      </c>
      <c r="AD504" s="25">
        <v>80756.899999999994</v>
      </c>
      <c r="AE504" s="17">
        <v>0</v>
      </c>
      <c r="AF504" s="20">
        <v>2020</v>
      </c>
      <c r="AG504" s="20">
        <v>2020</v>
      </c>
      <c r="AH504" s="21">
        <v>2020</v>
      </c>
    </row>
    <row r="505" spans="1:34" ht="61.5" x14ac:dyDescent="0.85">
      <c r="A505" s="8">
        <v>1</v>
      </c>
      <c r="B505" s="43">
        <f>SUBTOTAL(103,$A$21:A505)</f>
        <v>431</v>
      </c>
      <c r="C505" s="11" t="s">
        <v>89</v>
      </c>
      <c r="D505" s="17">
        <v>1656413.77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49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25">
        <v>486.31</v>
      </c>
      <c r="R505" s="94">
        <v>1647382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  <c r="Z505" s="17">
        <v>0</v>
      </c>
      <c r="AA505" s="17">
        <v>0</v>
      </c>
      <c r="AB505" s="17">
        <v>0</v>
      </c>
      <c r="AC505" s="25">
        <v>9031.77</v>
      </c>
      <c r="AD505" s="17">
        <v>0</v>
      </c>
      <c r="AE505" s="17">
        <v>0</v>
      </c>
      <c r="AF505" s="20" t="s">
        <v>262</v>
      </c>
      <c r="AG505" s="20">
        <v>2020</v>
      </c>
      <c r="AH505" s="21">
        <v>2020</v>
      </c>
    </row>
    <row r="506" spans="1:34" ht="61.5" x14ac:dyDescent="0.85">
      <c r="A506" s="8">
        <v>1</v>
      </c>
      <c r="B506" s="43">
        <f>SUBTOTAL(103,$A$21:A506)</f>
        <v>432</v>
      </c>
      <c r="C506" s="11" t="s">
        <v>1216</v>
      </c>
      <c r="D506" s="17">
        <v>507522.62999999995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49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25">
        <v>438.75</v>
      </c>
      <c r="R506" s="25">
        <v>502547.41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0</v>
      </c>
      <c r="Y506" s="17">
        <v>0</v>
      </c>
      <c r="Z506" s="17">
        <v>0</v>
      </c>
      <c r="AA506" s="17">
        <v>0</v>
      </c>
      <c r="AB506" s="17">
        <v>0</v>
      </c>
      <c r="AC506" s="25">
        <v>4975.22</v>
      </c>
      <c r="AD506" s="17">
        <v>0</v>
      </c>
      <c r="AE506" s="17">
        <v>0</v>
      </c>
      <c r="AF506" s="20" t="s">
        <v>262</v>
      </c>
      <c r="AG506" s="20">
        <v>2020</v>
      </c>
      <c r="AH506" s="21">
        <v>2020</v>
      </c>
    </row>
    <row r="507" spans="1:34" ht="61.5" x14ac:dyDescent="0.85">
      <c r="A507" s="8">
        <v>1</v>
      </c>
      <c r="B507" s="43">
        <f>SUBTOTAL(103,$A$21:A507)</f>
        <v>433</v>
      </c>
      <c r="C507" s="11" t="s">
        <v>1217</v>
      </c>
      <c r="D507" s="17">
        <v>81322.009999999995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49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7">
        <v>0</v>
      </c>
      <c r="Z507" s="17">
        <v>0</v>
      </c>
      <c r="AA507" s="17">
        <v>0</v>
      </c>
      <c r="AB507" s="17">
        <v>0</v>
      </c>
      <c r="AC507" s="17">
        <v>0</v>
      </c>
      <c r="AD507" s="17">
        <v>81322.009999999995</v>
      </c>
      <c r="AE507" s="17">
        <v>0</v>
      </c>
      <c r="AF507" s="20">
        <v>2020</v>
      </c>
      <c r="AG507" s="20" t="s">
        <v>262</v>
      </c>
      <c r="AH507" s="20" t="s">
        <v>262</v>
      </c>
    </row>
    <row r="508" spans="1:34" ht="61.5" x14ac:dyDescent="0.85">
      <c r="A508" s="8">
        <v>1</v>
      </c>
      <c r="B508" s="43">
        <f>SUBTOTAL(103,$A$21:A508)</f>
        <v>434</v>
      </c>
      <c r="C508" s="11" t="s">
        <v>1218</v>
      </c>
      <c r="D508" s="17">
        <v>3071424.4899999998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49">
        <v>0</v>
      </c>
      <c r="L508" s="17">
        <v>0</v>
      </c>
      <c r="M508" s="25">
        <v>924.2</v>
      </c>
      <c r="N508" s="25">
        <v>3054817.15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0</v>
      </c>
      <c r="W508" s="17">
        <v>0</v>
      </c>
      <c r="X508" s="17">
        <v>0</v>
      </c>
      <c r="Y508" s="17">
        <v>0</v>
      </c>
      <c r="Z508" s="17">
        <v>0</v>
      </c>
      <c r="AA508" s="17">
        <v>0</v>
      </c>
      <c r="AB508" s="17">
        <v>0</v>
      </c>
      <c r="AC508" s="94">
        <v>16607.34</v>
      </c>
      <c r="AD508" s="17">
        <v>0</v>
      </c>
      <c r="AE508" s="17">
        <v>0</v>
      </c>
      <c r="AF508" s="20" t="s">
        <v>262</v>
      </c>
      <c r="AG508" s="20">
        <v>2020</v>
      </c>
      <c r="AH508" s="21">
        <v>2020</v>
      </c>
    </row>
    <row r="509" spans="1:34" ht="61.5" x14ac:dyDescent="0.85">
      <c r="B509" s="11" t="s">
        <v>846</v>
      </c>
      <c r="C509" s="11"/>
      <c r="D509" s="129">
        <v>2846268.34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49">
        <v>0</v>
      </c>
      <c r="L509" s="17">
        <v>0</v>
      </c>
      <c r="M509" s="17">
        <v>613.20000000000005</v>
      </c>
      <c r="N509" s="17">
        <v>2768847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0</v>
      </c>
      <c r="Y509" s="17">
        <v>0</v>
      </c>
      <c r="Z509" s="17">
        <v>0</v>
      </c>
      <c r="AA509" s="17">
        <v>0</v>
      </c>
      <c r="AB509" s="17">
        <v>0</v>
      </c>
      <c r="AC509" s="17">
        <v>0</v>
      </c>
      <c r="AD509" s="17">
        <v>77421.34</v>
      </c>
      <c r="AE509" s="17">
        <v>0</v>
      </c>
      <c r="AF509" s="47" t="s">
        <v>718</v>
      </c>
      <c r="AG509" s="47" t="s">
        <v>718</v>
      </c>
      <c r="AH509" s="57" t="s">
        <v>718</v>
      </c>
    </row>
    <row r="510" spans="1:34" ht="61.5" x14ac:dyDescent="0.85">
      <c r="A510" s="8">
        <v>1</v>
      </c>
      <c r="B510" s="43">
        <f>SUBTOTAL(103,$A$21:A510)</f>
        <v>435</v>
      </c>
      <c r="C510" s="11" t="s">
        <v>90</v>
      </c>
      <c r="D510" s="17">
        <v>2846268.34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49">
        <v>0</v>
      </c>
      <c r="L510" s="17">
        <v>0</v>
      </c>
      <c r="M510" s="25">
        <v>613.20000000000005</v>
      </c>
      <c r="N510" s="25">
        <v>2768847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25">
        <v>77421.34</v>
      </c>
      <c r="AE510" s="17">
        <v>0</v>
      </c>
      <c r="AF510" s="20">
        <v>2020</v>
      </c>
      <c r="AG510" s="20">
        <v>2020</v>
      </c>
      <c r="AH510" s="21" t="s">
        <v>262</v>
      </c>
    </row>
    <row r="511" spans="1:34" ht="61.5" x14ac:dyDescent="0.85">
      <c r="B511" s="11" t="s">
        <v>820</v>
      </c>
      <c r="C511" s="11"/>
      <c r="D511" s="129">
        <v>2794020.73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49">
        <v>0</v>
      </c>
      <c r="L511" s="17">
        <v>0</v>
      </c>
      <c r="M511" s="17">
        <v>609.28</v>
      </c>
      <c r="N511" s="17">
        <v>2626425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15246.4</v>
      </c>
      <c r="AD511" s="17">
        <v>152349.33000000002</v>
      </c>
      <c r="AE511" s="17">
        <v>0</v>
      </c>
      <c r="AF511" s="47" t="s">
        <v>718</v>
      </c>
      <c r="AG511" s="47" t="s">
        <v>718</v>
      </c>
      <c r="AH511" s="57" t="s">
        <v>718</v>
      </c>
    </row>
    <row r="512" spans="1:34" ht="61.5" x14ac:dyDescent="0.85">
      <c r="A512" s="8">
        <v>1</v>
      </c>
      <c r="B512" s="43">
        <f>SUBTOTAL(103,$A$21:A512)</f>
        <v>436</v>
      </c>
      <c r="C512" s="11" t="s">
        <v>91</v>
      </c>
      <c r="D512" s="17">
        <v>2718963.56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49">
        <v>0</v>
      </c>
      <c r="L512" s="17">
        <v>0</v>
      </c>
      <c r="M512" s="25">
        <v>609.28</v>
      </c>
      <c r="N512" s="25">
        <v>2626425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25">
        <v>15246.4</v>
      </c>
      <c r="AD512" s="25">
        <v>77292.160000000003</v>
      </c>
      <c r="AE512" s="17">
        <v>0</v>
      </c>
      <c r="AF512" s="20">
        <v>2020</v>
      </c>
      <c r="AG512" s="20">
        <v>2020</v>
      </c>
      <c r="AH512" s="21">
        <v>2020</v>
      </c>
    </row>
    <row r="513" spans="1:34" ht="61.5" x14ac:dyDescent="0.85">
      <c r="A513" s="8">
        <v>1</v>
      </c>
      <c r="B513" s="43">
        <f>SUBTOTAL(103,$A$21:A513)</f>
        <v>437</v>
      </c>
      <c r="C513" s="11" t="s">
        <v>96</v>
      </c>
      <c r="D513" s="17">
        <v>75057.17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49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75057.17</v>
      </c>
      <c r="AE513" s="17">
        <v>0</v>
      </c>
      <c r="AF513" s="20">
        <v>2020</v>
      </c>
      <c r="AG513" s="21" t="s">
        <v>262</v>
      </c>
      <c r="AH513" s="21" t="s">
        <v>262</v>
      </c>
    </row>
    <row r="514" spans="1:34" ht="61.5" x14ac:dyDescent="0.85">
      <c r="B514" s="11" t="s">
        <v>821</v>
      </c>
      <c r="C514" s="11"/>
      <c r="D514" s="129">
        <v>4868704.13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49">
        <v>0</v>
      </c>
      <c r="L514" s="17">
        <v>0</v>
      </c>
      <c r="M514" s="17">
        <v>1085.8</v>
      </c>
      <c r="N514" s="17">
        <v>4643006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29947.39</v>
      </c>
      <c r="AD514" s="17">
        <v>195750.74</v>
      </c>
      <c r="AE514" s="17">
        <v>0</v>
      </c>
      <c r="AF514" s="47" t="s">
        <v>718</v>
      </c>
      <c r="AG514" s="47" t="s">
        <v>718</v>
      </c>
      <c r="AH514" s="57" t="s">
        <v>718</v>
      </c>
    </row>
    <row r="515" spans="1:34" ht="61.5" x14ac:dyDescent="0.85">
      <c r="A515" s="8">
        <v>1</v>
      </c>
      <c r="B515" s="43">
        <f>SUBTOTAL(103,$A$21:A515)</f>
        <v>438</v>
      </c>
      <c r="C515" s="11" t="s">
        <v>92</v>
      </c>
      <c r="D515" s="17">
        <v>4831403.93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49">
        <v>0</v>
      </c>
      <c r="L515" s="17">
        <v>0</v>
      </c>
      <c r="M515" s="25">
        <v>1085.8</v>
      </c>
      <c r="N515" s="25">
        <v>4643006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25">
        <v>29947.39</v>
      </c>
      <c r="AD515" s="25">
        <v>158450.54</v>
      </c>
      <c r="AE515" s="17">
        <v>0</v>
      </c>
      <c r="AF515" s="20">
        <v>2020</v>
      </c>
      <c r="AG515" s="20">
        <v>2020</v>
      </c>
      <c r="AH515" s="21">
        <v>2020</v>
      </c>
    </row>
    <row r="516" spans="1:34" ht="61.5" x14ac:dyDescent="0.85">
      <c r="A516" s="8">
        <v>1</v>
      </c>
      <c r="B516" s="43">
        <f>SUBTOTAL(103,$A$21:A516)</f>
        <v>439</v>
      </c>
      <c r="C516" s="11" t="s">
        <v>1557</v>
      </c>
      <c r="D516" s="17">
        <v>37300.199999999997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49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25">
        <v>37300.199999999997</v>
      </c>
      <c r="AE516" s="17">
        <v>0</v>
      </c>
      <c r="AF516" s="20">
        <v>2020</v>
      </c>
      <c r="AG516" s="21" t="s">
        <v>262</v>
      </c>
      <c r="AH516" s="21" t="s">
        <v>262</v>
      </c>
    </row>
    <row r="517" spans="1:34" ht="61.5" x14ac:dyDescent="0.85">
      <c r="B517" s="11" t="s">
        <v>822</v>
      </c>
      <c r="C517" s="11"/>
      <c r="D517" s="129">
        <v>2570556.2200000002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49">
        <v>0</v>
      </c>
      <c r="L517" s="17">
        <v>0</v>
      </c>
      <c r="M517" s="17">
        <v>694.7</v>
      </c>
      <c r="N517" s="17">
        <v>2481018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9601.5400000000009</v>
      </c>
      <c r="AD517" s="17">
        <v>79936.679999999993</v>
      </c>
      <c r="AE517" s="17">
        <v>0</v>
      </c>
      <c r="AF517" s="47" t="s">
        <v>718</v>
      </c>
      <c r="AG517" s="47" t="s">
        <v>718</v>
      </c>
      <c r="AH517" s="57" t="s">
        <v>718</v>
      </c>
    </row>
    <row r="518" spans="1:34" ht="61.5" x14ac:dyDescent="0.85">
      <c r="A518" s="8">
        <v>1</v>
      </c>
      <c r="B518" s="43">
        <f>SUBTOTAL(103,$A$21:A518)</f>
        <v>440</v>
      </c>
      <c r="C518" s="11" t="s">
        <v>93</v>
      </c>
      <c r="D518" s="17">
        <v>2570556.2200000002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49">
        <v>0</v>
      </c>
      <c r="L518" s="17">
        <v>0</v>
      </c>
      <c r="M518" s="25">
        <v>694.7</v>
      </c>
      <c r="N518" s="25">
        <v>2481018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7">
        <v>0</v>
      </c>
      <c r="Z518" s="17">
        <v>0</v>
      </c>
      <c r="AA518" s="17">
        <v>0</v>
      </c>
      <c r="AB518" s="17">
        <v>0</v>
      </c>
      <c r="AC518" s="25">
        <v>9601.5400000000009</v>
      </c>
      <c r="AD518" s="25">
        <v>79936.679999999993</v>
      </c>
      <c r="AE518" s="17">
        <v>0</v>
      </c>
      <c r="AF518" s="20">
        <v>2020</v>
      </c>
      <c r="AG518" s="20">
        <v>2020</v>
      </c>
      <c r="AH518" s="21">
        <v>2020</v>
      </c>
    </row>
    <row r="519" spans="1:34" ht="61.5" x14ac:dyDescent="0.85">
      <c r="B519" s="11" t="s">
        <v>1219</v>
      </c>
      <c r="C519" s="11"/>
      <c r="D519" s="129">
        <v>1181101.6800000002</v>
      </c>
      <c r="E519" s="17">
        <v>0</v>
      </c>
      <c r="F519" s="17">
        <v>0</v>
      </c>
      <c r="G519" s="17">
        <v>679682.53</v>
      </c>
      <c r="H519" s="17">
        <v>74978.2</v>
      </c>
      <c r="I519" s="17">
        <v>338634.62</v>
      </c>
      <c r="J519" s="17">
        <v>0</v>
      </c>
      <c r="K519" s="49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10823.62</v>
      </c>
      <c r="AD519" s="17">
        <v>76982.710000000006</v>
      </c>
      <c r="AE519" s="17">
        <v>0</v>
      </c>
      <c r="AF519" s="47" t="s">
        <v>718</v>
      </c>
      <c r="AG519" s="47" t="s">
        <v>718</v>
      </c>
      <c r="AH519" s="57" t="s">
        <v>718</v>
      </c>
    </row>
    <row r="520" spans="1:34" ht="61.5" x14ac:dyDescent="0.85">
      <c r="A520" s="8">
        <v>1</v>
      </c>
      <c r="B520" s="43">
        <f>SUBTOTAL(103,$A$21:A520)</f>
        <v>441</v>
      </c>
      <c r="C520" s="11" t="s">
        <v>1220</v>
      </c>
      <c r="D520" s="17">
        <v>1104118.9700000002</v>
      </c>
      <c r="E520" s="17">
        <v>0</v>
      </c>
      <c r="F520" s="17">
        <v>0</v>
      </c>
      <c r="G520" s="25">
        <v>679682.53</v>
      </c>
      <c r="H520" s="94">
        <v>74978.2</v>
      </c>
      <c r="I520" s="25">
        <v>338634.62</v>
      </c>
      <c r="J520" s="17">
        <v>0</v>
      </c>
      <c r="K520" s="49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 s="17">
        <v>0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10823.62</v>
      </c>
      <c r="AD520" s="17">
        <v>0</v>
      </c>
      <c r="AE520" s="17">
        <v>0</v>
      </c>
      <c r="AF520" s="20" t="s">
        <v>262</v>
      </c>
      <c r="AG520" s="20">
        <v>2020</v>
      </c>
      <c r="AH520" s="21">
        <v>2020</v>
      </c>
    </row>
    <row r="521" spans="1:34" ht="61.5" x14ac:dyDescent="0.85">
      <c r="A521" s="8">
        <v>1</v>
      </c>
      <c r="B521" s="43">
        <f>SUBTOTAL(103,$A$21:A521)</f>
        <v>442</v>
      </c>
      <c r="C521" s="11" t="s">
        <v>97</v>
      </c>
      <c r="D521" s="17">
        <v>76982.710000000006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49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0</v>
      </c>
      <c r="Y521" s="17"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76982.710000000006</v>
      </c>
      <c r="AE521" s="17">
        <v>0</v>
      </c>
      <c r="AF521" s="20">
        <v>2020</v>
      </c>
      <c r="AG521" s="20" t="s">
        <v>262</v>
      </c>
      <c r="AH521" s="20" t="s">
        <v>262</v>
      </c>
    </row>
    <row r="522" spans="1:34" ht="61.5" x14ac:dyDescent="0.85">
      <c r="B522" s="11" t="s">
        <v>823</v>
      </c>
      <c r="C522" s="128"/>
      <c r="D522" s="129">
        <v>5058199.54</v>
      </c>
      <c r="E522" s="17">
        <v>0</v>
      </c>
      <c r="F522" s="17">
        <v>0</v>
      </c>
      <c r="G522" s="17">
        <v>0</v>
      </c>
      <c r="H522" s="17">
        <v>0</v>
      </c>
      <c r="I522" s="17">
        <v>633864</v>
      </c>
      <c r="J522" s="17">
        <v>0</v>
      </c>
      <c r="K522" s="49">
        <v>0</v>
      </c>
      <c r="L522" s="17">
        <v>0</v>
      </c>
      <c r="M522" s="17">
        <v>1020.85</v>
      </c>
      <c r="N522" s="17">
        <v>4030135.1500000004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49784.46</v>
      </c>
      <c r="AD522" s="17">
        <v>104415.93</v>
      </c>
      <c r="AE522" s="17">
        <v>240000</v>
      </c>
      <c r="AF522" s="47" t="s">
        <v>718</v>
      </c>
      <c r="AG522" s="47" t="s">
        <v>718</v>
      </c>
      <c r="AH522" s="57" t="s">
        <v>718</v>
      </c>
    </row>
    <row r="523" spans="1:34" ht="61.5" x14ac:dyDescent="0.85">
      <c r="A523" s="8">
        <v>1</v>
      </c>
      <c r="B523" s="43">
        <f>SUBTOTAL(103,$A$21:A523)</f>
        <v>443</v>
      </c>
      <c r="C523" s="11" t="s">
        <v>181</v>
      </c>
      <c r="D523" s="17">
        <v>1255071.44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49">
        <v>0</v>
      </c>
      <c r="L523" s="17">
        <v>0</v>
      </c>
      <c r="M523" s="25">
        <v>172.5</v>
      </c>
      <c r="N523" s="25">
        <v>1203625.96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15526.77</v>
      </c>
      <c r="AD523" s="25">
        <v>35918.71</v>
      </c>
      <c r="AE523" s="17">
        <v>0</v>
      </c>
      <c r="AF523" s="20">
        <v>2020</v>
      </c>
      <c r="AG523" s="20">
        <v>2020</v>
      </c>
      <c r="AH523" s="21">
        <v>2020</v>
      </c>
    </row>
    <row r="524" spans="1:34" ht="61.5" x14ac:dyDescent="0.85">
      <c r="A524" s="8">
        <v>1</v>
      </c>
      <c r="B524" s="43">
        <f>SUBTOTAL(103,$A$21:A524)</f>
        <v>444</v>
      </c>
      <c r="C524" s="11" t="s">
        <v>180</v>
      </c>
      <c r="D524" s="17">
        <v>68497.22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49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25">
        <v>68497.22</v>
      </c>
      <c r="AE524" s="17">
        <v>0</v>
      </c>
      <c r="AF524" s="20">
        <v>2020</v>
      </c>
      <c r="AG524" s="20" t="s">
        <v>262</v>
      </c>
      <c r="AH524" s="20" t="s">
        <v>262</v>
      </c>
    </row>
    <row r="525" spans="1:34" ht="61.5" x14ac:dyDescent="0.85">
      <c r="A525" s="8">
        <v>1</v>
      </c>
      <c r="B525" s="43">
        <f>SUBTOTAL(103,$A$21:A525)</f>
        <v>445</v>
      </c>
      <c r="C525" s="11" t="s">
        <v>1221</v>
      </c>
      <c r="D525" s="17">
        <v>1767372.2100000002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49">
        <v>0</v>
      </c>
      <c r="L525" s="17">
        <v>0</v>
      </c>
      <c r="M525" s="25">
        <v>440.35</v>
      </c>
      <c r="N525" s="25">
        <v>1631223.1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25">
        <v>16149.11</v>
      </c>
      <c r="AD525" s="17">
        <v>0</v>
      </c>
      <c r="AE525" s="17">
        <v>120000</v>
      </c>
      <c r="AF525" s="20" t="s">
        <v>262</v>
      </c>
      <c r="AG525" s="20">
        <v>2020</v>
      </c>
      <c r="AH525" s="21">
        <v>2020</v>
      </c>
    </row>
    <row r="526" spans="1:34" ht="61.5" x14ac:dyDescent="0.85">
      <c r="A526" s="8">
        <v>1</v>
      </c>
      <c r="B526" s="43">
        <f>SUBTOTAL(103,$A$21:A526)</f>
        <v>446</v>
      </c>
      <c r="C526" s="11" t="s">
        <v>1222</v>
      </c>
      <c r="D526" s="17">
        <v>1327119.4200000002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49">
        <v>0</v>
      </c>
      <c r="L526" s="17">
        <v>0</v>
      </c>
      <c r="M526" s="25">
        <v>408</v>
      </c>
      <c r="N526" s="25">
        <v>1195286.0900000001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7">
        <v>0</v>
      </c>
      <c r="Z526" s="17">
        <v>0</v>
      </c>
      <c r="AA526" s="17">
        <v>0</v>
      </c>
      <c r="AB526" s="17">
        <v>0</v>
      </c>
      <c r="AC526" s="94">
        <v>11833.33</v>
      </c>
      <c r="AD526" s="17">
        <v>0</v>
      </c>
      <c r="AE526" s="17">
        <v>120000</v>
      </c>
      <c r="AF526" s="20" t="s">
        <v>262</v>
      </c>
      <c r="AG526" s="20">
        <v>2020</v>
      </c>
      <c r="AH526" s="21">
        <v>2020</v>
      </c>
    </row>
    <row r="527" spans="1:34" ht="61.5" x14ac:dyDescent="0.85">
      <c r="A527" s="8">
        <v>1</v>
      </c>
      <c r="B527" s="43">
        <f>SUBTOTAL(103,$A$21:A527)</f>
        <v>447</v>
      </c>
      <c r="C527" s="11" t="s">
        <v>1223</v>
      </c>
      <c r="D527" s="17">
        <v>640139.25</v>
      </c>
      <c r="E527" s="17">
        <v>0</v>
      </c>
      <c r="F527" s="17">
        <v>0</v>
      </c>
      <c r="G527" s="17">
        <v>0</v>
      </c>
      <c r="H527" s="17">
        <v>0</v>
      </c>
      <c r="I527" s="125">
        <v>633864</v>
      </c>
      <c r="J527" s="17">
        <v>0</v>
      </c>
      <c r="K527" s="49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7">
        <v>0</v>
      </c>
      <c r="Z527" s="17">
        <v>0</v>
      </c>
      <c r="AA527" s="17">
        <v>0</v>
      </c>
      <c r="AB527" s="17">
        <v>0</v>
      </c>
      <c r="AC527" s="125">
        <v>6275.25</v>
      </c>
      <c r="AD527" s="17">
        <v>0</v>
      </c>
      <c r="AE527" s="17">
        <v>0</v>
      </c>
      <c r="AF527" s="20" t="s">
        <v>262</v>
      </c>
      <c r="AG527" s="20">
        <v>2020</v>
      </c>
      <c r="AH527" s="21">
        <v>2020</v>
      </c>
    </row>
    <row r="528" spans="1:34" ht="61.5" x14ac:dyDescent="0.85">
      <c r="B528" s="11" t="s">
        <v>824</v>
      </c>
      <c r="C528" s="11"/>
      <c r="D528" s="129">
        <v>3982171.62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49">
        <v>0</v>
      </c>
      <c r="L528" s="17">
        <v>0</v>
      </c>
      <c r="M528" s="17">
        <v>1024.72</v>
      </c>
      <c r="N528" s="17">
        <v>3826730.34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0</v>
      </c>
      <c r="W528" s="17">
        <v>0</v>
      </c>
      <c r="X528" s="17">
        <v>0</v>
      </c>
      <c r="Y528" s="17">
        <v>0</v>
      </c>
      <c r="Z528" s="17">
        <v>0</v>
      </c>
      <c r="AA528" s="17">
        <v>0</v>
      </c>
      <c r="AB528" s="17">
        <v>0</v>
      </c>
      <c r="AC528" s="17">
        <v>49364.83</v>
      </c>
      <c r="AD528" s="17">
        <v>106076.45</v>
      </c>
      <c r="AE528" s="17">
        <v>0</v>
      </c>
      <c r="AF528" s="47" t="s">
        <v>718</v>
      </c>
      <c r="AG528" s="47" t="s">
        <v>718</v>
      </c>
      <c r="AH528" s="57" t="s">
        <v>718</v>
      </c>
    </row>
    <row r="529" spans="1:34" ht="61.5" x14ac:dyDescent="0.85">
      <c r="A529" s="8">
        <v>1</v>
      </c>
      <c r="B529" s="43">
        <f>SUBTOTAL(103,$A$21:A529)</f>
        <v>448</v>
      </c>
      <c r="C529" s="11" t="s">
        <v>184</v>
      </c>
      <c r="D529" s="17">
        <v>3982171.62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49">
        <v>0</v>
      </c>
      <c r="L529" s="17">
        <v>0</v>
      </c>
      <c r="M529" s="25">
        <v>1024.72</v>
      </c>
      <c r="N529" s="25">
        <v>3826730.34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0</v>
      </c>
      <c r="AB529" s="17">
        <v>0</v>
      </c>
      <c r="AC529" s="25">
        <v>49364.83</v>
      </c>
      <c r="AD529" s="25">
        <v>106076.45</v>
      </c>
      <c r="AE529" s="17">
        <v>0</v>
      </c>
      <c r="AF529" s="20">
        <v>2020</v>
      </c>
      <c r="AG529" s="20">
        <v>2020</v>
      </c>
      <c r="AH529" s="21">
        <v>2020</v>
      </c>
    </row>
    <row r="530" spans="1:34" ht="61.5" x14ac:dyDescent="0.85">
      <c r="B530" s="11" t="s">
        <v>825</v>
      </c>
      <c r="C530" s="11"/>
      <c r="D530" s="129">
        <v>8046011.1599999992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49">
        <v>0</v>
      </c>
      <c r="L530" s="17">
        <v>0</v>
      </c>
      <c r="M530" s="17">
        <v>616.86</v>
      </c>
      <c r="N530" s="17">
        <v>2614299.75</v>
      </c>
      <c r="O530" s="17">
        <v>0</v>
      </c>
      <c r="P530" s="17">
        <v>0</v>
      </c>
      <c r="Q530" s="17">
        <v>2869</v>
      </c>
      <c r="R530" s="17">
        <v>5415331.7699999996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0</v>
      </c>
      <c r="AB530" s="17">
        <v>0</v>
      </c>
      <c r="AC530" s="17">
        <v>16379.64</v>
      </c>
      <c r="AD530" s="17">
        <v>0</v>
      </c>
      <c r="AE530" s="17">
        <v>0</v>
      </c>
      <c r="AF530" s="47" t="s">
        <v>718</v>
      </c>
      <c r="AG530" s="47" t="s">
        <v>718</v>
      </c>
      <c r="AH530" s="57" t="s">
        <v>718</v>
      </c>
    </row>
    <row r="531" spans="1:34" ht="61.5" x14ac:dyDescent="0.85">
      <c r="A531" s="8">
        <v>1</v>
      </c>
      <c r="B531" s="43">
        <f>SUBTOTAL(103,$A$21:A531)</f>
        <v>449</v>
      </c>
      <c r="C531" s="11" t="s">
        <v>183</v>
      </c>
      <c r="D531" s="17">
        <v>2614299.75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49">
        <v>0</v>
      </c>
      <c r="L531" s="17">
        <v>0</v>
      </c>
      <c r="M531" s="25">
        <v>616.86</v>
      </c>
      <c r="N531" s="25">
        <v>2614299.75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20" t="s">
        <v>262</v>
      </c>
      <c r="AG531" s="20">
        <v>2020</v>
      </c>
      <c r="AH531" s="21" t="s">
        <v>262</v>
      </c>
    </row>
    <row r="532" spans="1:34" ht="61.5" x14ac:dyDescent="0.85">
      <c r="A532" s="8">
        <v>1</v>
      </c>
      <c r="B532" s="43">
        <f>SUBTOTAL(103,$A$21:A532)</f>
        <v>450</v>
      </c>
      <c r="C532" s="11" t="s">
        <v>1495</v>
      </c>
      <c r="D532" s="17">
        <v>5431711.4099999992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49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25">
        <v>2869</v>
      </c>
      <c r="R532" s="25">
        <v>5415331.7699999996</v>
      </c>
      <c r="S532" s="17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0</v>
      </c>
      <c r="Y532" s="17">
        <v>0</v>
      </c>
      <c r="Z532" s="17">
        <v>0</v>
      </c>
      <c r="AA532" s="17">
        <v>0</v>
      </c>
      <c r="AB532" s="17">
        <v>0</v>
      </c>
      <c r="AC532" s="94">
        <v>16379.64</v>
      </c>
      <c r="AD532" s="17">
        <v>0</v>
      </c>
      <c r="AE532" s="17">
        <v>0</v>
      </c>
      <c r="AF532" s="20" t="s">
        <v>262</v>
      </c>
      <c r="AG532" s="20">
        <v>2020</v>
      </c>
      <c r="AH532" s="21">
        <v>2020</v>
      </c>
    </row>
    <row r="533" spans="1:34" ht="61.5" x14ac:dyDescent="0.85">
      <c r="B533" s="11" t="s">
        <v>826</v>
      </c>
      <c r="C533" s="11"/>
      <c r="D533" s="129">
        <v>1241065.97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49">
        <v>0</v>
      </c>
      <c r="L533" s="17">
        <v>0</v>
      </c>
      <c r="M533" s="17">
        <v>362</v>
      </c>
      <c r="N533" s="17">
        <v>1182710.79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15256.97</v>
      </c>
      <c r="AD533" s="17">
        <v>43098.21</v>
      </c>
      <c r="AE533" s="17">
        <v>0</v>
      </c>
      <c r="AF533" s="47" t="s">
        <v>718</v>
      </c>
      <c r="AG533" s="47" t="s">
        <v>718</v>
      </c>
      <c r="AH533" s="57" t="s">
        <v>718</v>
      </c>
    </row>
    <row r="534" spans="1:34" ht="61.5" x14ac:dyDescent="0.85">
      <c r="A534" s="8">
        <v>1</v>
      </c>
      <c r="B534" s="43">
        <f>SUBTOTAL(103,$A$21:A534)</f>
        <v>451</v>
      </c>
      <c r="C534" s="11" t="s">
        <v>182</v>
      </c>
      <c r="D534" s="17">
        <v>1241065.97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49">
        <v>0</v>
      </c>
      <c r="L534" s="17">
        <v>0</v>
      </c>
      <c r="M534" s="25">
        <v>362</v>
      </c>
      <c r="N534" s="25">
        <v>1182710.79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0</v>
      </c>
      <c r="AB534" s="17">
        <v>0</v>
      </c>
      <c r="AC534" s="25">
        <v>15256.97</v>
      </c>
      <c r="AD534" s="25">
        <v>43098.21</v>
      </c>
      <c r="AE534" s="17">
        <v>0</v>
      </c>
      <c r="AF534" s="20">
        <v>2020</v>
      </c>
      <c r="AG534" s="20">
        <v>2020</v>
      </c>
      <c r="AH534" s="21">
        <v>2020</v>
      </c>
    </row>
    <row r="535" spans="1:34" ht="61.5" x14ac:dyDescent="0.85">
      <c r="B535" s="11" t="s">
        <v>827</v>
      </c>
      <c r="C535" s="128"/>
      <c r="D535" s="129">
        <v>9190793.5899999999</v>
      </c>
      <c r="E535" s="17">
        <v>0</v>
      </c>
      <c r="F535" s="17">
        <v>0</v>
      </c>
      <c r="G535" s="17">
        <v>4555695.3099999996</v>
      </c>
      <c r="H535" s="17">
        <v>0</v>
      </c>
      <c r="I535" s="17">
        <v>0</v>
      </c>
      <c r="J535" s="17">
        <v>0</v>
      </c>
      <c r="K535" s="49">
        <v>0</v>
      </c>
      <c r="L535" s="17">
        <v>0</v>
      </c>
      <c r="M535" s="17">
        <v>1055.47</v>
      </c>
      <c r="N535" s="17">
        <v>4084839.45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125283.63</v>
      </c>
      <c r="AD535" s="17">
        <v>424975.2</v>
      </c>
      <c r="AE535" s="17">
        <v>0</v>
      </c>
      <c r="AF535" s="47" t="s">
        <v>718</v>
      </c>
      <c r="AG535" s="47" t="s">
        <v>718</v>
      </c>
      <c r="AH535" s="57" t="s">
        <v>718</v>
      </c>
    </row>
    <row r="536" spans="1:34" ht="61.5" x14ac:dyDescent="0.85">
      <c r="A536" s="8">
        <v>1</v>
      </c>
      <c r="B536" s="43">
        <f>SUBTOTAL(103,$A$21:A536)</f>
        <v>452</v>
      </c>
      <c r="C536" s="11" t="s">
        <v>210</v>
      </c>
      <c r="D536" s="17">
        <v>4272931.8100000005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49">
        <v>0</v>
      </c>
      <c r="L536" s="17">
        <v>0</v>
      </c>
      <c r="M536" s="25">
        <v>1055.47</v>
      </c>
      <c r="N536" s="25">
        <v>4084839.45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57289.87</v>
      </c>
      <c r="AD536" s="25">
        <v>130802.49</v>
      </c>
      <c r="AE536" s="17">
        <v>0</v>
      </c>
      <c r="AF536" s="20">
        <v>2020</v>
      </c>
      <c r="AG536" s="20">
        <v>2020</v>
      </c>
      <c r="AH536" s="21">
        <v>2020</v>
      </c>
    </row>
    <row r="537" spans="1:34" ht="61.5" x14ac:dyDescent="0.85">
      <c r="A537" s="8">
        <v>1</v>
      </c>
      <c r="B537" s="43">
        <f>SUBTOTAL(103,$A$21:A537)</f>
        <v>453</v>
      </c>
      <c r="C537" s="11" t="s">
        <v>1225</v>
      </c>
      <c r="D537" s="17">
        <v>2514865.17</v>
      </c>
      <c r="E537" s="17">
        <v>0</v>
      </c>
      <c r="F537" s="17">
        <v>0</v>
      </c>
      <c r="G537" s="25">
        <v>2477882.77</v>
      </c>
      <c r="H537" s="17">
        <v>0</v>
      </c>
      <c r="I537" s="17">
        <v>0</v>
      </c>
      <c r="J537" s="17">
        <v>0</v>
      </c>
      <c r="K537" s="49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36982.400000000001</v>
      </c>
      <c r="AD537" s="17">
        <v>0</v>
      </c>
      <c r="AE537" s="17">
        <v>0</v>
      </c>
      <c r="AF537" s="20" t="s">
        <v>262</v>
      </c>
      <c r="AG537" s="20">
        <v>2020</v>
      </c>
      <c r="AH537" s="21">
        <v>2020</v>
      </c>
    </row>
    <row r="538" spans="1:34" ht="61.5" x14ac:dyDescent="0.85">
      <c r="A538" s="8">
        <v>1</v>
      </c>
      <c r="B538" s="43">
        <f>SUBTOTAL(103,$A$21:A538)</f>
        <v>454</v>
      </c>
      <c r="C538" s="11" t="s">
        <v>1226</v>
      </c>
      <c r="D538" s="17">
        <v>229212.26</v>
      </c>
      <c r="E538" s="17">
        <v>0</v>
      </c>
      <c r="F538" s="17">
        <v>0</v>
      </c>
      <c r="G538" s="25">
        <v>225841.57</v>
      </c>
      <c r="H538" s="17">
        <v>0</v>
      </c>
      <c r="I538" s="17">
        <v>0</v>
      </c>
      <c r="J538" s="17">
        <v>0</v>
      </c>
      <c r="K538" s="49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25">
        <v>3370.69</v>
      </c>
      <c r="AD538" s="17">
        <v>0</v>
      </c>
      <c r="AE538" s="17">
        <v>0</v>
      </c>
      <c r="AF538" s="20" t="s">
        <v>262</v>
      </c>
      <c r="AG538" s="20">
        <v>2020</v>
      </c>
      <c r="AH538" s="21">
        <v>2020</v>
      </c>
    </row>
    <row r="539" spans="1:34" ht="61.5" x14ac:dyDescent="0.85">
      <c r="A539" s="8">
        <v>1</v>
      </c>
      <c r="B539" s="43">
        <f>SUBTOTAL(103,$A$21:A539)</f>
        <v>455</v>
      </c>
      <c r="C539" s="11" t="s">
        <v>1227</v>
      </c>
      <c r="D539" s="17">
        <v>1879611.64</v>
      </c>
      <c r="E539" s="17">
        <v>0</v>
      </c>
      <c r="F539" s="17">
        <v>0</v>
      </c>
      <c r="G539" s="25">
        <v>1851970.97</v>
      </c>
      <c r="H539" s="17">
        <v>0</v>
      </c>
      <c r="I539" s="17">
        <v>0</v>
      </c>
      <c r="J539" s="17">
        <v>0</v>
      </c>
      <c r="K539" s="49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25">
        <v>27640.67</v>
      </c>
      <c r="AD539" s="17">
        <v>0</v>
      </c>
      <c r="AE539" s="17">
        <v>0</v>
      </c>
      <c r="AF539" s="20" t="s">
        <v>262</v>
      </c>
      <c r="AG539" s="20">
        <v>2020</v>
      </c>
      <c r="AH539" s="21">
        <v>2020</v>
      </c>
    </row>
    <row r="540" spans="1:34" ht="61.5" x14ac:dyDescent="0.85">
      <c r="A540" s="8">
        <v>1</v>
      </c>
      <c r="B540" s="43">
        <f>SUBTOTAL(103,$A$21:A540)</f>
        <v>456</v>
      </c>
      <c r="C540" s="11" t="s">
        <v>211</v>
      </c>
      <c r="D540" s="17">
        <v>57236.97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49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0</v>
      </c>
      <c r="Y540" s="17">
        <v>0</v>
      </c>
      <c r="Z540" s="17">
        <v>0</v>
      </c>
      <c r="AA540" s="17">
        <v>0</v>
      </c>
      <c r="AB540" s="17">
        <v>0</v>
      </c>
      <c r="AC540" s="17">
        <v>0</v>
      </c>
      <c r="AD540" s="25">
        <v>57236.97</v>
      </c>
      <c r="AE540" s="17">
        <v>0</v>
      </c>
      <c r="AF540" s="20">
        <v>2020</v>
      </c>
      <c r="AG540" s="20" t="s">
        <v>262</v>
      </c>
      <c r="AH540" s="20" t="s">
        <v>262</v>
      </c>
    </row>
    <row r="541" spans="1:34" ht="61.5" x14ac:dyDescent="0.85">
      <c r="A541" s="8">
        <v>1</v>
      </c>
      <c r="B541" s="43">
        <f>SUBTOTAL(103,$A$21:A541)</f>
        <v>457</v>
      </c>
      <c r="C541" s="11" t="s">
        <v>1509</v>
      </c>
      <c r="D541" s="17">
        <v>60862.57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49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  <c r="Z541" s="17">
        <v>0</v>
      </c>
      <c r="AA541" s="17">
        <v>0</v>
      </c>
      <c r="AB541" s="17">
        <v>0</v>
      </c>
      <c r="AC541" s="17">
        <v>0</v>
      </c>
      <c r="AD541" s="25">
        <v>60862.57</v>
      </c>
      <c r="AE541" s="17">
        <v>0</v>
      </c>
      <c r="AF541" s="20">
        <v>2020</v>
      </c>
      <c r="AG541" s="20" t="s">
        <v>262</v>
      </c>
      <c r="AH541" s="20" t="s">
        <v>262</v>
      </c>
    </row>
    <row r="542" spans="1:34" ht="61.5" x14ac:dyDescent="0.85">
      <c r="A542" s="8">
        <v>1</v>
      </c>
      <c r="B542" s="43">
        <f>SUBTOTAL(103,$A$21:A542)</f>
        <v>458</v>
      </c>
      <c r="C542" s="11" t="s">
        <v>1510</v>
      </c>
      <c r="D542" s="17">
        <v>64885.78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49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25">
        <v>64885.78</v>
      </c>
      <c r="AE542" s="17">
        <v>0</v>
      </c>
      <c r="AF542" s="20">
        <v>2020</v>
      </c>
      <c r="AG542" s="20" t="s">
        <v>262</v>
      </c>
      <c r="AH542" s="20" t="s">
        <v>262</v>
      </c>
    </row>
    <row r="543" spans="1:34" ht="61.5" x14ac:dyDescent="0.85">
      <c r="A543" s="8">
        <v>1</v>
      </c>
      <c r="B543" s="43">
        <f>SUBTOTAL(103,$A$21:A543)</f>
        <v>459</v>
      </c>
      <c r="C543" s="11" t="s">
        <v>205</v>
      </c>
      <c r="D543" s="17">
        <v>77010.039999999994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49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77010.039999999994</v>
      </c>
      <c r="AE543" s="17">
        <v>0</v>
      </c>
      <c r="AF543" s="20">
        <v>2020</v>
      </c>
      <c r="AG543" s="20" t="s">
        <v>262</v>
      </c>
      <c r="AH543" s="20" t="s">
        <v>262</v>
      </c>
    </row>
    <row r="544" spans="1:34" ht="61.5" x14ac:dyDescent="0.85">
      <c r="A544" s="8">
        <v>1</v>
      </c>
      <c r="B544" s="43">
        <f>SUBTOTAL(103,$A$21:A544)</f>
        <v>460</v>
      </c>
      <c r="C544" s="11" t="s">
        <v>206</v>
      </c>
      <c r="D544" s="17">
        <v>34177.35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49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34177.35</v>
      </c>
      <c r="AE544" s="17">
        <v>0</v>
      </c>
      <c r="AF544" s="20">
        <v>2020</v>
      </c>
      <c r="AG544" s="20" t="s">
        <v>262</v>
      </c>
      <c r="AH544" s="20" t="s">
        <v>262</v>
      </c>
    </row>
    <row r="545" spans="1:34" ht="61.5" x14ac:dyDescent="0.85">
      <c r="B545" s="11" t="s">
        <v>828</v>
      </c>
      <c r="C545" s="11"/>
      <c r="D545" s="129">
        <v>3506290.42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49">
        <v>0</v>
      </c>
      <c r="L545" s="17">
        <v>0</v>
      </c>
      <c r="M545" s="17">
        <v>810.07999999999993</v>
      </c>
      <c r="N545" s="17">
        <v>3214660.2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45043.53</v>
      </c>
      <c r="AD545" s="17">
        <v>246586.68999999997</v>
      </c>
      <c r="AE545" s="17">
        <v>0</v>
      </c>
      <c r="AF545" s="47" t="s">
        <v>718</v>
      </c>
      <c r="AG545" s="47" t="s">
        <v>718</v>
      </c>
      <c r="AH545" s="57" t="s">
        <v>718</v>
      </c>
    </row>
    <row r="546" spans="1:34" ht="61.5" x14ac:dyDescent="0.85">
      <c r="A546" s="8">
        <v>1</v>
      </c>
      <c r="B546" s="43">
        <f>SUBTOTAL(103,$A$21:A546)</f>
        <v>461</v>
      </c>
      <c r="C546" s="11" t="s">
        <v>214</v>
      </c>
      <c r="D546" s="17">
        <v>2426341.25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49">
        <v>0</v>
      </c>
      <c r="L546" s="17">
        <v>0</v>
      </c>
      <c r="M546" s="25">
        <v>618.67999999999995</v>
      </c>
      <c r="N546" s="25">
        <v>2339117.9900000002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  <c r="Z546" s="17">
        <v>0</v>
      </c>
      <c r="AA546" s="17">
        <v>0</v>
      </c>
      <c r="AB546" s="17">
        <v>0</v>
      </c>
      <c r="AC546" s="25">
        <v>32806.129999999997</v>
      </c>
      <c r="AD546" s="25">
        <v>54417.13</v>
      </c>
      <c r="AE546" s="17">
        <v>0</v>
      </c>
      <c r="AF546" s="20">
        <v>2020</v>
      </c>
      <c r="AG546" s="20">
        <v>2020</v>
      </c>
      <c r="AH546" s="21">
        <v>2020</v>
      </c>
    </row>
    <row r="547" spans="1:34" ht="61.5" x14ac:dyDescent="0.85">
      <c r="A547" s="8">
        <v>1</v>
      </c>
      <c r="B547" s="43">
        <f>SUBTOTAL(103,$A$21:A547)</f>
        <v>462</v>
      </c>
      <c r="C547" s="11" t="s">
        <v>219</v>
      </c>
      <c r="D547" s="17">
        <v>112884.08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49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>
        <v>0</v>
      </c>
      <c r="AC547" s="17">
        <v>0</v>
      </c>
      <c r="AD547" s="25">
        <v>112884.08</v>
      </c>
      <c r="AE547" s="17">
        <v>0</v>
      </c>
      <c r="AF547" s="20">
        <v>2020</v>
      </c>
      <c r="AG547" s="20" t="s">
        <v>262</v>
      </c>
      <c r="AH547" s="20" t="s">
        <v>262</v>
      </c>
    </row>
    <row r="548" spans="1:34" ht="61.5" x14ac:dyDescent="0.85">
      <c r="A548" s="8">
        <v>1</v>
      </c>
      <c r="B548" s="43">
        <f>SUBTOTAL(103,$A$21:A548)</f>
        <v>463</v>
      </c>
      <c r="C548" s="11" t="s">
        <v>1051</v>
      </c>
      <c r="D548" s="17">
        <v>930608.30999999994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49">
        <v>0</v>
      </c>
      <c r="L548" s="17">
        <v>0</v>
      </c>
      <c r="M548" s="25">
        <v>191.4</v>
      </c>
      <c r="N548" s="94">
        <v>875542.21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0</v>
      </c>
      <c r="Y548" s="17">
        <v>0</v>
      </c>
      <c r="Z548" s="17">
        <v>0</v>
      </c>
      <c r="AA548" s="17">
        <v>0</v>
      </c>
      <c r="AB548" s="17">
        <v>0</v>
      </c>
      <c r="AC548" s="25">
        <v>12237.4</v>
      </c>
      <c r="AD548" s="25">
        <v>42828.7</v>
      </c>
      <c r="AE548" s="17">
        <v>0</v>
      </c>
      <c r="AF548" s="20">
        <v>2020</v>
      </c>
      <c r="AG548" s="20">
        <v>2020</v>
      </c>
      <c r="AH548" s="21">
        <v>2020</v>
      </c>
    </row>
    <row r="549" spans="1:34" ht="61.5" x14ac:dyDescent="0.85">
      <c r="A549" s="8">
        <v>1</v>
      </c>
      <c r="B549" s="43">
        <f>SUBTOTAL(103,$A$21:A549)</f>
        <v>464</v>
      </c>
      <c r="C549" s="11" t="s">
        <v>218</v>
      </c>
      <c r="D549" s="17">
        <v>36456.78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49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36456.78</v>
      </c>
      <c r="AE549" s="17">
        <v>0</v>
      </c>
      <c r="AF549" s="20">
        <v>2020</v>
      </c>
      <c r="AG549" s="20" t="s">
        <v>262</v>
      </c>
      <c r="AH549" s="20" t="s">
        <v>262</v>
      </c>
    </row>
    <row r="550" spans="1:34" ht="61.5" x14ac:dyDescent="0.85">
      <c r="B550" s="11" t="s">
        <v>829</v>
      </c>
      <c r="C550" s="11"/>
      <c r="D550" s="129">
        <v>735510.79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49">
        <v>0</v>
      </c>
      <c r="L550" s="17">
        <v>0</v>
      </c>
      <c r="M550" s="17">
        <v>0</v>
      </c>
      <c r="N550" s="17">
        <v>0</v>
      </c>
      <c r="O550" s="17">
        <v>263.2</v>
      </c>
      <c r="P550" s="17">
        <v>423511.37</v>
      </c>
      <c r="Q550" s="17">
        <v>582.4</v>
      </c>
      <c r="R550" s="17">
        <v>301826.55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10172.869999999999</v>
      </c>
      <c r="AD550" s="17">
        <v>0</v>
      </c>
      <c r="AE550" s="17">
        <v>0</v>
      </c>
      <c r="AF550" s="47" t="s">
        <v>718</v>
      </c>
      <c r="AG550" s="47" t="s">
        <v>718</v>
      </c>
      <c r="AH550" s="57" t="s">
        <v>718</v>
      </c>
    </row>
    <row r="551" spans="1:34" ht="61.5" x14ac:dyDescent="0.85">
      <c r="A551" s="8">
        <v>1</v>
      </c>
      <c r="B551" s="43">
        <f>SUBTOTAL(103,$A$21:A551)</f>
        <v>465</v>
      </c>
      <c r="C551" s="11" t="s">
        <v>1241</v>
      </c>
      <c r="D551" s="17">
        <v>306059.67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49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25">
        <v>582.4</v>
      </c>
      <c r="R551" s="25">
        <v>301826.55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25">
        <v>4233.12</v>
      </c>
      <c r="AD551" s="17">
        <v>0</v>
      </c>
      <c r="AE551" s="17">
        <v>0</v>
      </c>
      <c r="AF551" s="20" t="s">
        <v>262</v>
      </c>
      <c r="AG551" s="20">
        <v>2020</v>
      </c>
      <c r="AH551" s="21">
        <v>2020</v>
      </c>
    </row>
    <row r="552" spans="1:34" ht="61.5" x14ac:dyDescent="0.85">
      <c r="A552" s="8">
        <v>1</v>
      </c>
      <c r="B552" s="43">
        <f>SUBTOTAL(103,$A$21:A552)</f>
        <v>466</v>
      </c>
      <c r="C552" s="11" t="s">
        <v>1242</v>
      </c>
      <c r="D552" s="17">
        <v>429451.12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49">
        <v>0</v>
      </c>
      <c r="L552" s="17">
        <v>0</v>
      </c>
      <c r="M552" s="17">
        <v>0</v>
      </c>
      <c r="N552" s="17">
        <v>0</v>
      </c>
      <c r="O552" s="25">
        <v>263.2</v>
      </c>
      <c r="P552" s="25">
        <v>423511.37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  <c r="Z552" s="17">
        <v>0</v>
      </c>
      <c r="AA552" s="17">
        <v>0</v>
      </c>
      <c r="AB552" s="17">
        <v>0</v>
      </c>
      <c r="AC552" s="25">
        <v>5939.75</v>
      </c>
      <c r="AD552" s="17">
        <v>0</v>
      </c>
      <c r="AE552" s="17">
        <v>0</v>
      </c>
      <c r="AF552" s="20" t="s">
        <v>262</v>
      </c>
      <c r="AG552" s="20">
        <v>2020</v>
      </c>
      <c r="AH552" s="21">
        <v>2020</v>
      </c>
    </row>
    <row r="553" spans="1:34" ht="61.5" x14ac:dyDescent="0.85">
      <c r="B553" s="11" t="s">
        <v>830</v>
      </c>
      <c r="C553" s="11"/>
      <c r="D553" s="129">
        <v>1268994.68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49">
        <v>0</v>
      </c>
      <c r="L553" s="17">
        <v>0</v>
      </c>
      <c r="M553" s="17">
        <v>297</v>
      </c>
      <c r="N553" s="17">
        <v>1177854.29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16519.41</v>
      </c>
      <c r="AD553" s="17">
        <v>74620.98</v>
      </c>
      <c r="AE553" s="17">
        <v>0</v>
      </c>
      <c r="AF553" s="47" t="s">
        <v>718</v>
      </c>
      <c r="AG553" s="47" t="s">
        <v>718</v>
      </c>
      <c r="AH553" s="57" t="s">
        <v>718</v>
      </c>
    </row>
    <row r="554" spans="1:34" ht="61.5" x14ac:dyDescent="0.85">
      <c r="A554" s="8">
        <v>1</v>
      </c>
      <c r="B554" s="43">
        <f>SUBTOTAL(103,$A$21:A554)</f>
        <v>467</v>
      </c>
      <c r="C554" s="11" t="s">
        <v>216</v>
      </c>
      <c r="D554" s="17">
        <v>1233277.05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49">
        <v>0</v>
      </c>
      <c r="L554" s="17">
        <v>0</v>
      </c>
      <c r="M554" s="25">
        <v>297</v>
      </c>
      <c r="N554" s="25">
        <v>1177854.29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 s="17">
        <v>0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25">
        <v>16519.41</v>
      </c>
      <c r="AD554" s="25">
        <v>38903.35</v>
      </c>
      <c r="AE554" s="17">
        <v>0</v>
      </c>
      <c r="AF554" s="20">
        <v>2020</v>
      </c>
      <c r="AG554" s="20">
        <v>2020</v>
      </c>
      <c r="AH554" s="21">
        <v>2020</v>
      </c>
    </row>
    <row r="555" spans="1:34" ht="61.5" x14ac:dyDescent="0.85">
      <c r="A555" s="8">
        <v>1</v>
      </c>
      <c r="B555" s="43">
        <f>SUBTOTAL(103,$A$21:A555)</f>
        <v>468</v>
      </c>
      <c r="C555" s="11" t="s">
        <v>212</v>
      </c>
      <c r="D555" s="17">
        <v>35717.629999999997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49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35717.629999999997</v>
      </c>
      <c r="AE555" s="17">
        <v>0</v>
      </c>
      <c r="AF555" s="20">
        <v>2020</v>
      </c>
      <c r="AG555" s="20" t="s">
        <v>262</v>
      </c>
      <c r="AH555" s="20" t="s">
        <v>262</v>
      </c>
    </row>
    <row r="556" spans="1:34" ht="61.5" x14ac:dyDescent="0.85">
      <c r="B556" s="11" t="s">
        <v>721</v>
      </c>
      <c r="C556" s="11"/>
      <c r="D556" s="129">
        <v>1134048304.4300003</v>
      </c>
      <c r="E556" s="17">
        <v>2294755.6799999997</v>
      </c>
      <c r="F556" s="17">
        <v>4561715.47</v>
      </c>
      <c r="G556" s="17">
        <v>21268046.18</v>
      </c>
      <c r="H556" s="17">
        <v>4083867.45</v>
      </c>
      <c r="I556" s="17">
        <v>11737722.32</v>
      </c>
      <c r="J556" s="17">
        <v>0</v>
      </c>
      <c r="K556" s="50">
        <v>211</v>
      </c>
      <c r="L556" s="17">
        <v>393634964.59999996</v>
      </c>
      <c r="M556" s="17">
        <v>125016.58999999994</v>
      </c>
      <c r="N556" s="17">
        <v>571816838.66999984</v>
      </c>
      <c r="O556" s="17">
        <v>0</v>
      </c>
      <c r="P556" s="17">
        <v>0</v>
      </c>
      <c r="Q556" s="17">
        <v>15224.220000000001</v>
      </c>
      <c r="R556" s="17">
        <v>51869545.109999999</v>
      </c>
      <c r="S556" s="17">
        <v>246.99999999999997</v>
      </c>
      <c r="T556" s="17">
        <v>5246879.72</v>
      </c>
      <c r="U556" s="17">
        <v>26705019.160000004</v>
      </c>
      <c r="V556" s="17">
        <v>0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13127151.900000008</v>
      </c>
      <c r="AD556" s="17">
        <v>27461798.169999991</v>
      </c>
      <c r="AE556" s="17">
        <v>240000</v>
      </c>
      <c r="AF556" s="47" t="s">
        <v>718</v>
      </c>
      <c r="AG556" s="47" t="s">
        <v>718</v>
      </c>
      <c r="AH556" s="57" t="s">
        <v>718</v>
      </c>
    </row>
    <row r="557" spans="1:34" ht="61.5" x14ac:dyDescent="0.85">
      <c r="B557" s="11" t="s">
        <v>1050</v>
      </c>
      <c r="C557" s="128"/>
      <c r="D557" s="129">
        <v>164847272.78999993</v>
      </c>
      <c r="E557" s="17">
        <v>0</v>
      </c>
      <c r="F557" s="17">
        <v>0</v>
      </c>
      <c r="G557" s="17">
        <v>600000</v>
      </c>
      <c r="H557" s="17">
        <v>0</v>
      </c>
      <c r="I557" s="17">
        <v>0</v>
      </c>
      <c r="J557" s="17">
        <v>0</v>
      </c>
      <c r="K557" s="49">
        <v>10</v>
      </c>
      <c r="L557" s="17">
        <v>17360874.5</v>
      </c>
      <c r="M557" s="17">
        <v>33281.980000000003</v>
      </c>
      <c r="N557" s="17">
        <v>126578863.78</v>
      </c>
      <c r="O557" s="17">
        <v>0</v>
      </c>
      <c r="P557" s="17">
        <v>0</v>
      </c>
      <c r="Q557" s="17">
        <v>5605.1399999999994</v>
      </c>
      <c r="R557" s="17">
        <v>13442989.439999999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2127918.6</v>
      </c>
      <c r="AD557" s="17">
        <v>4736626.4699999988</v>
      </c>
      <c r="AE557" s="17">
        <v>0</v>
      </c>
      <c r="AF557" s="47" t="s">
        <v>718</v>
      </c>
      <c r="AG557" s="47" t="s">
        <v>718</v>
      </c>
      <c r="AH557" s="57" t="s">
        <v>718</v>
      </c>
    </row>
    <row r="558" spans="1:34" ht="61.5" x14ac:dyDescent="0.85">
      <c r="A558" s="8">
        <v>1</v>
      </c>
      <c r="B558" s="43">
        <f>SUBTOTAL(103,$A$558:A558)</f>
        <v>1</v>
      </c>
      <c r="C558" s="11" t="s">
        <v>515</v>
      </c>
      <c r="D558" s="17">
        <v>4286748.6900000004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49">
        <v>0</v>
      </c>
      <c r="L558" s="17">
        <v>0</v>
      </c>
      <c r="M558" s="17">
        <v>965.7</v>
      </c>
      <c r="N558" s="17">
        <v>4138096.19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25">
        <v>60830.01</v>
      </c>
      <c r="AD558" s="25">
        <v>87822.49</v>
      </c>
      <c r="AE558" s="17">
        <v>0</v>
      </c>
      <c r="AF558" s="20">
        <v>2021</v>
      </c>
      <c r="AG558" s="20">
        <v>2021</v>
      </c>
      <c r="AH558" s="21">
        <v>2021</v>
      </c>
    </row>
    <row r="559" spans="1:34" ht="61.5" x14ac:dyDescent="0.85">
      <c r="A559" s="8">
        <v>1</v>
      </c>
      <c r="B559" s="43">
        <f>SUBTOTAL(103,$A$558:A559)</f>
        <v>2</v>
      </c>
      <c r="C559" s="11" t="s">
        <v>516</v>
      </c>
      <c r="D559" s="17">
        <v>4307382.3800000008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49">
        <v>0</v>
      </c>
      <c r="L559" s="17">
        <v>0</v>
      </c>
      <c r="M559" s="17">
        <v>964.74</v>
      </c>
      <c r="N559" s="17">
        <v>4158424.6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25">
        <v>61128.84</v>
      </c>
      <c r="AD559" s="25">
        <v>87828.94</v>
      </c>
      <c r="AE559" s="17">
        <v>0</v>
      </c>
      <c r="AF559" s="20">
        <v>2021</v>
      </c>
      <c r="AG559" s="20">
        <v>2021</v>
      </c>
      <c r="AH559" s="21">
        <v>2021</v>
      </c>
    </row>
    <row r="560" spans="1:34" ht="61.5" x14ac:dyDescent="0.85">
      <c r="A560" s="8">
        <v>1</v>
      </c>
      <c r="B560" s="43">
        <f>SUBTOTAL(103,$A$558:A560)</f>
        <v>3</v>
      </c>
      <c r="C560" s="11" t="s">
        <v>517</v>
      </c>
      <c r="D560" s="17">
        <v>1630479.8800000001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49">
        <v>0</v>
      </c>
      <c r="L560" s="17">
        <v>0</v>
      </c>
      <c r="M560" s="17">
        <v>553</v>
      </c>
      <c r="N560" s="17">
        <v>1606859.05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25">
        <v>23620.83</v>
      </c>
      <c r="AD560" s="17">
        <v>0</v>
      </c>
      <c r="AE560" s="17">
        <v>0</v>
      </c>
      <c r="AF560" s="20" t="s">
        <v>262</v>
      </c>
      <c r="AG560" s="20">
        <v>2021</v>
      </c>
      <c r="AH560" s="21">
        <v>2021</v>
      </c>
    </row>
    <row r="561" spans="1:34" ht="61.5" x14ac:dyDescent="0.85">
      <c r="A561" s="8">
        <v>1</v>
      </c>
      <c r="B561" s="43">
        <f>SUBTOTAL(103,$A$558:A561)</f>
        <v>4</v>
      </c>
      <c r="C561" s="11" t="s">
        <v>520</v>
      </c>
      <c r="D561" s="17">
        <v>2688147.79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49">
        <v>0</v>
      </c>
      <c r="L561" s="17">
        <v>0</v>
      </c>
      <c r="M561" s="17">
        <v>599</v>
      </c>
      <c r="N561" s="17">
        <v>2649204.48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25">
        <v>38943.31</v>
      </c>
      <c r="AD561" s="17">
        <v>0</v>
      </c>
      <c r="AE561" s="17">
        <v>0</v>
      </c>
      <c r="AF561" s="20" t="s">
        <v>262</v>
      </c>
      <c r="AG561" s="20">
        <v>2021</v>
      </c>
      <c r="AH561" s="20">
        <v>2021</v>
      </c>
    </row>
    <row r="562" spans="1:34" ht="61.5" x14ac:dyDescent="0.85">
      <c r="A562" s="8">
        <v>1</v>
      </c>
      <c r="B562" s="43">
        <f>SUBTOTAL(103,$A$558:A562)</f>
        <v>5</v>
      </c>
      <c r="C562" s="11" t="s">
        <v>521</v>
      </c>
      <c r="D562" s="17">
        <v>88158.53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49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0</v>
      </c>
      <c r="AB562" s="17">
        <v>0</v>
      </c>
      <c r="AC562" s="17">
        <v>0</v>
      </c>
      <c r="AD562" s="25">
        <v>88158.53</v>
      </c>
      <c r="AE562" s="17">
        <v>0</v>
      </c>
      <c r="AF562" s="20">
        <v>2021</v>
      </c>
      <c r="AG562" s="20" t="s">
        <v>262</v>
      </c>
      <c r="AH562" s="20" t="s">
        <v>262</v>
      </c>
    </row>
    <row r="563" spans="1:34" ht="61.5" x14ac:dyDescent="0.85">
      <c r="A563" s="8">
        <v>1</v>
      </c>
      <c r="B563" s="43">
        <f>SUBTOTAL(103,$A$558:A563)</f>
        <v>6</v>
      </c>
      <c r="C563" s="11" t="s">
        <v>522</v>
      </c>
      <c r="D563" s="17">
        <v>2441027.59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49">
        <v>0</v>
      </c>
      <c r="L563" s="17">
        <v>0</v>
      </c>
      <c r="M563" s="17">
        <v>967</v>
      </c>
      <c r="N563" s="25">
        <v>2318685.9500000002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25">
        <v>34084.339999999997</v>
      </c>
      <c r="AD563" s="25">
        <v>88257.3</v>
      </c>
      <c r="AE563" s="17">
        <v>0</v>
      </c>
      <c r="AF563" s="20">
        <v>2021</v>
      </c>
      <c r="AG563" s="20">
        <v>2021</v>
      </c>
      <c r="AH563" s="21">
        <v>2021</v>
      </c>
    </row>
    <row r="564" spans="1:34" ht="61.5" x14ac:dyDescent="0.85">
      <c r="A564" s="8">
        <v>1</v>
      </c>
      <c r="B564" s="43">
        <f>SUBTOTAL(103,$A$558:A564)</f>
        <v>7</v>
      </c>
      <c r="C564" s="11" t="s">
        <v>523</v>
      </c>
      <c r="D564" s="17">
        <v>3218631.9200000004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49">
        <v>0</v>
      </c>
      <c r="L564" s="17">
        <v>0</v>
      </c>
      <c r="M564" s="17">
        <v>1244</v>
      </c>
      <c r="N564" s="17">
        <v>3172003.47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25">
        <v>46628.45</v>
      </c>
      <c r="AD564" s="17">
        <v>0</v>
      </c>
      <c r="AE564" s="17">
        <v>0</v>
      </c>
      <c r="AF564" s="20" t="s">
        <v>262</v>
      </c>
      <c r="AG564" s="20">
        <v>2021</v>
      </c>
      <c r="AH564" s="21">
        <v>2021</v>
      </c>
    </row>
    <row r="565" spans="1:34" ht="61.5" x14ac:dyDescent="0.85">
      <c r="A565" s="8">
        <v>1</v>
      </c>
      <c r="B565" s="43">
        <f>SUBTOTAL(103,$A$558:A565)</f>
        <v>8</v>
      </c>
      <c r="C565" s="11" t="s">
        <v>524</v>
      </c>
      <c r="D565" s="17">
        <v>2687784.7600000002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49">
        <v>0</v>
      </c>
      <c r="L565" s="17">
        <v>0</v>
      </c>
      <c r="M565" s="17">
        <v>457.91</v>
      </c>
      <c r="N565" s="17">
        <v>2562290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37665.660000000003</v>
      </c>
      <c r="AD565" s="25">
        <v>87829.1</v>
      </c>
      <c r="AE565" s="17">
        <v>0</v>
      </c>
      <c r="AF565" s="20">
        <v>2021</v>
      </c>
      <c r="AG565" s="20">
        <v>2021</v>
      </c>
      <c r="AH565" s="21">
        <v>2021</v>
      </c>
    </row>
    <row r="566" spans="1:34" ht="61.5" x14ac:dyDescent="0.85">
      <c r="A566" s="8">
        <v>1</v>
      </c>
      <c r="B566" s="43">
        <f>SUBTOTAL(103,$A$558:A566)</f>
        <v>9</v>
      </c>
      <c r="C566" s="11" t="s">
        <v>525</v>
      </c>
      <c r="D566" s="17">
        <v>2496866.9499999997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49">
        <v>0</v>
      </c>
      <c r="L566" s="17">
        <v>0</v>
      </c>
      <c r="M566" s="17">
        <v>911.04</v>
      </c>
      <c r="N566" s="94">
        <v>2373709.75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0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25">
        <v>34893.53</v>
      </c>
      <c r="AD566" s="94">
        <v>88263.67</v>
      </c>
      <c r="AE566" s="17">
        <v>0</v>
      </c>
      <c r="AF566" s="20">
        <v>2021</v>
      </c>
      <c r="AG566" s="20">
        <v>2021</v>
      </c>
      <c r="AH566" s="21">
        <v>2021</v>
      </c>
    </row>
    <row r="567" spans="1:34" ht="61.5" x14ac:dyDescent="0.85">
      <c r="A567" s="8">
        <v>1</v>
      </c>
      <c r="B567" s="43">
        <f>SUBTOTAL(103,$A$558:A567)</f>
        <v>10</v>
      </c>
      <c r="C567" s="11" t="s">
        <v>528</v>
      </c>
      <c r="D567" s="17">
        <v>4279060.84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49">
        <v>0</v>
      </c>
      <c r="L567" s="17">
        <v>0</v>
      </c>
      <c r="M567" s="17">
        <v>1087.3699999999999</v>
      </c>
      <c r="N567" s="17">
        <v>4130234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25">
        <v>60714.44</v>
      </c>
      <c r="AD567" s="17">
        <v>88112.4</v>
      </c>
      <c r="AE567" s="17">
        <v>0</v>
      </c>
      <c r="AF567" s="20">
        <v>2021</v>
      </c>
      <c r="AG567" s="20">
        <v>2021</v>
      </c>
      <c r="AH567" s="21">
        <v>2021</v>
      </c>
    </row>
    <row r="568" spans="1:34" ht="61.5" x14ac:dyDescent="0.85">
      <c r="A568" s="8">
        <v>1</v>
      </c>
      <c r="B568" s="43">
        <f>SUBTOTAL(103,$A$558:A568)</f>
        <v>11</v>
      </c>
      <c r="C568" s="11" t="s">
        <v>527</v>
      </c>
      <c r="D568" s="17">
        <v>4271373.3099999996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49">
        <v>0</v>
      </c>
      <c r="L568" s="17">
        <v>0</v>
      </c>
      <c r="M568" s="17">
        <v>1031</v>
      </c>
      <c r="N568" s="17">
        <v>4209493.75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25">
        <v>61879.56</v>
      </c>
      <c r="AD568" s="17">
        <v>0</v>
      </c>
      <c r="AE568" s="17">
        <v>0</v>
      </c>
      <c r="AF568" s="20" t="s">
        <v>262</v>
      </c>
      <c r="AG568" s="20">
        <v>2021</v>
      </c>
      <c r="AH568" s="21">
        <v>2021</v>
      </c>
    </row>
    <row r="569" spans="1:34" ht="61.5" x14ac:dyDescent="0.85">
      <c r="A569" s="8">
        <v>1</v>
      </c>
      <c r="B569" s="43">
        <f>SUBTOTAL(103,$A$558:A569)</f>
        <v>12</v>
      </c>
      <c r="C569" s="11" t="s">
        <v>762</v>
      </c>
      <c r="D569" s="17">
        <v>88074.58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49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25">
        <v>88074.58</v>
      </c>
      <c r="AE569" s="17">
        <v>0</v>
      </c>
      <c r="AF569" s="20">
        <v>2021</v>
      </c>
      <c r="AG569" s="20" t="s">
        <v>262</v>
      </c>
      <c r="AH569" s="20" t="s">
        <v>262</v>
      </c>
    </row>
    <row r="570" spans="1:34" ht="61.5" x14ac:dyDescent="0.85">
      <c r="A570" s="8">
        <v>1</v>
      </c>
      <c r="B570" s="43">
        <f>SUBTOTAL(103,$A$558:A570)</f>
        <v>13</v>
      </c>
      <c r="C570" s="11" t="s">
        <v>530</v>
      </c>
      <c r="D570" s="17">
        <v>4594145.79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49">
        <v>0</v>
      </c>
      <c r="L570" s="17">
        <v>0</v>
      </c>
      <c r="M570" s="17">
        <v>962.7</v>
      </c>
      <c r="N570" s="17">
        <v>4527590.21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25">
        <v>66555.58</v>
      </c>
      <c r="AD570" s="17">
        <v>0</v>
      </c>
      <c r="AE570" s="17">
        <v>0</v>
      </c>
      <c r="AF570" s="20" t="s">
        <v>262</v>
      </c>
      <c r="AG570" s="20">
        <v>2021</v>
      </c>
      <c r="AH570" s="21">
        <v>2021</v>
      </c>
    </row>
    <row r="571" spans="1:34" ht="61.5" x14ac:dyDescent="0.85">
      <c r="A571" s="8">
        <v>1</v>
      </c>
      <c r="B571" s="43">
        <f>SUBTOTAL(103,$A$558:A571)</f>
        <v>14</v>
      </c>
      <c r="C571" s="11" t="s">
        <v>531</v>
      </c>
      <c r="D571" s="17">
        <v>3671490.27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49">
        <v>0</v>
      </c>
      <c r="L571" s="17">
        <v>0</v>
      </c>
      <c r="M571" s="17">
        <v>723.9</v>
      </c>
      <c r="N571" s="17">
        <v>3618301.24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25">
        <v>53189.03</v>
      </c>
      <c r="AD571" s="17">
        <v>0</v>
      </c>
      <c r="AE571" s="17">
        <v>0</v>
      </c>
      <c r="AF571" s="20" t="s">
        <v>262</v>
      </c>
      <c r="AG571" s="20">
        <v>2021</v>
      </c>
      <c r="AH571" s="21">
        <v>2021</v>
      </c>
    </row>
    <row r="572" spans="1:34" ht="61.5" x14ac:dyDescent="0.85">
      <c r="A572" s="8">
        <v>1</v>
      </c>
      <c r="B572" s="43">
        <f>SUBTOTAL(103,$A$558:A572)</f>
        <v>15</v>
      </c>
      <c r="C572" s="11" t="s">
        <v>1353</v>
      </c>
      <c r="D572" s="17">
        <v>4922134.1900000004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49">
        <v>0</v>
      </c>
      <c r="L572" s="17">
        <v>0</v>
      </c>
      <c r="M572" s="25">
        <v>1082</v>
      </c>
      <c r="N572" s="25">
        <v>4850827.75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25">
        <v>71306.44</v>
      </c>
      <c r="AD572" s="17">
        <v>0</v>
      </c>
      <c r="AE572" s="17">
        <v>0</v>
      </c>
      <c r="AF572" s="20" t="s">
        <v>262</v>
      </c>
      <c r="AG572" s="20">
        <v>2021</v>
      </c>
      <c r="AH572" s="21">
        <v>2021</v>
      </c>
    </row>
    <row r="573" spans="1:34" ht="61.5" x14ac:dyDescent="0.85">
      <c r="A573" s="8">
        <v>1</v>
      </c>
      <c r="B573" s="43">
        <f>SUBTOTAL(103,$A$558:A573)</f>
        <v>16</v>
      </c>
      <c r="C573" s="11" t="s">
        <v>533</v>
      </c>
      <c r="D573" s="17">
        <v>954855.56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49">
        <v>0</v>
      </c>
      <c r="L573" s="17">
        <v>0</v>
      </c>
      <c r="M573" s="25">
        <v>269</v>
      </c>
      <c r="N573" s="25">
        <v>941022.53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25">
        <v>13833.03</v>
      </c>
      <c r="AD573" s="17">
        <v>0</v>
      </c>
      <c r="AE573" s="17">
        <v>0</v>
      </c>
      <c r="AF573" s="20" t="s">
        <v>262</v>
      </c>
      <c r="AG573" s="20">
        <v>2021</v>
      </c>
      <c r="AH573" s="21">
        <v>2021</v>
      </c>
    </row>
    <row r="574" spans="1:34" ht="61.5" x14ac:dyDescent="0.85">
      <c r="A574" s="8">
        <v>1</v>
      </c>
      <c r="B574" s="43">
        <f>SUBTOTAL(103,$A$558:A574)</f>
        <v>17</v>
      </c>
      <c r="C574" s="11" t="s">
        <v>536</v>
      </c>
      <c r="D574" s="17">
        <v>99992.84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49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94">
        <v>99992.84</v>
      </c>
      <c r="AE574" s="17">
        <v>0</v>
      </c>
      <c r="AF574" s="20">
        <v>2021</v>
      </c>
      <c r="AG574" s="20" t="s">
        <v>262</v>
      </c>
      <c r="AH574" s="20" t="s">
        <v>262</v>
      </c>
    </row>
    <row r="575" spans="1:34" ht="61.5" x14ac:dyDescent="0.85">
      <c r="A575" s="8">
        <v>1</v>
      </c>
      <c r="B575" s="43">
        <f>SUBTOTAL(103,$A$558:A575)</f>
        <v>18</v>
      </c>
      <c r="C575" s="11" t="s">
        <v>1576</v>
      </c>
      <c r="D575" s="17">
        <v>82274.37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49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82274.37</v>
      </c>
      <c r="AE575" s="17">
        <v>0</v>
      </c>
      <c r="AF575" s="20">
        <v>2021</v>
      </c>
      <c r="AG575" s="20" t="s">
        <v>262</v>
      </c>
      <c r="AH575" s="20" t="s">
        <v>262</v>
      </c>
    </row>
    <row r="576" spans="1:34" ht="61.5" x14ac:dyDescent="0.85">
      <c r="A576" s="8">
        <v>1</v>
      </c>
      <c r="B576" s="43">
        <f>SUBTOTAL(103,$A$558:A576)</f>
        <v>19</v>
      </c>
      <c r="C576" s="11" t="s">
        <v>542</v>
      </c>
      <c r="D576" s="17">
        <v>76248.11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49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76248.11</v>
      </c>
      <c r="AE576" s="17">
        <v>0</v>
      </c>
      <c r="AF576" s="20">
        <v>2021</v>
      </c>
      <c r="AG576" s="20" t="s">
        <v>262</v>
      </c>
      <c r="AH576" s="20" t="s">
        <v>262</v>
      </c>
    </row>
    <row r="577" spans="1:34" ht="61.5" x14ac:dyDescent="0.85">
      <c r="A577" s="8">
        <v>1</v>
      </c>
      <c r="B577" s="43">
        <f>SUBTOTAL(103,$A$558:A577)</f>
        <v>20</v>
      </c>
      <c r="C577" s="11" t="s">
        <v>543</v>
      </c>
      <c r="D577" s="17">
        <v>2182292.5300000003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49">
        <v>0</v>
      </c>
      <c r="L577" s="17">
        <v>0</v>
      </c>
      <c r="M577" s="17">
        <v>999</v>
      </c>
      <c r="N577" s="17">
        <v>2150677.89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25">
        <v>31614.639999999999</v>
      </c>
      <c r="AD577" s="17">
        <v>0</v>
      </c>
      <c r="AE577" s="17">
        <v>0</v>
      </c>
      <c r="AF577" s="20" t="s">
        <v>262</v>
      </c>
      <c r="AG577" s="20">
        <v>2021</v>
      </c>
      <c r="AH577" s="21">
        <v>2021</v>
      </c>
    </row>
    <row r="578" spans="1:34" ht="61.5" x14ac:dyDescent="0.85">
      <c r="A578" s="8">
        <v>1</v>
      </c>
      <c r="B578" s="43">
        <f>SUBTOTAL(103,$A$558:A578)</f>
        <v>21</v>
      </c>
      <c r="C578" s="11" t="s">
        <v>545</v>
      </c>
      <c r="D578" s="17">
        <v>1423006.46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49">
        <v>0</v>
      </c>
      <c r="L578" s="17">
        <v>0</v>
      </c>
      <c r="M578" s="17">
        <v>430</v>
      </c>
      <c r="N578" s="17">
        <v>1402391.31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0</v>
      </c>
      <c r="Y578" s="17">
        <v>0</v>
      </c>
      <c r="Z578" s="17">
        <v>0</v>
      </c>
      <c r="AA578" s="17">
        <v>0</v>
      </c>
      <c r="AB578" s="17">
        <v>0</v>
      </c>
      <c r="AC578" s="25">
        <v>20615.150000000001</v>
      </c>
      <c r="AD578" s="17">
        <v>0</v>
      </c>
      <c r="AE578" s="17">
        <v>0</v>
      </c>
      <c r="AF578" s="20" t="s">
        <v>262</v>
      </c>
      <c r="AG578" s="20">
        <v>2021</v>
      </c>
      <c r="AH578" s="21">
        <v>2021</v>
      </c>
    </row>
    <row r="579" spans="1:34" ht="61.5" x14ac:dyDescent="0.85">
      <c r="A579" s="8">
        <v>1</v>
      </c>
      <c r="B579" s="43">
        <f>SUBTOTAL(103,$A$558:A579)</f>
        <v>22</v>
      </c>
      <c r="C579" s="11" t="s">
        <v>546</v>
      </c>
      <c r="D579" s="17">
        <v>3020366.74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49">
        <v>0</v>
      </c>
      <c r="L579" s="17">
        <v>0</v>
      </c>
      <c r="M579" s="17">
        <v>925</v>
      </c>
      <c r="N579" s="17">
        <v>2976610.56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25">
        <v>43756.18</v>
      </c>
      <c r="AD579" s="17">
        <v>0</v>
      </c>
      <c r="AE579" s="17">
        <v>0</v>
      </c>
      <c r="AF579" s="20" t="s">
        <v>262</v>
      </c>
      <c r="AG579" s="20">
        <v>2021</v>
      </c>
      <c r="AH579" s="21">
        <v>2021</v>
      </c>
    </row>
    <row r="580" spans="1:34" ht="61.5" x14ac:dyDescent="0.85">
      <c r="A580" s="8">
        <v>1</v>
      </c>
      <c r="B580" s="43">
        <f>SUBTOTAL(103,$A$558:A580)</f>
        <v>23</v>
      </c>
      <c r="C580" s="11" t="s">
        <v>547</v>
      </c>
      <c r="D580" s="17">
        <v>99987.66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49"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7">
        <v>0</v>
      </c>
      <c r="Z580" s="17">
        <v>0</v>
      </c>
      <c r="AA580" s="17">
        <v>0</v>
      </c>
      <c r="AB580" s="17">
        <v>0</v>
      </c>
      <c r="AC580" s="17">
        <v>0</v>
      </c>
      <c r="AD580" s="94">
        <v>99987.66</v>
      </c>
      <c r="AE580" s="17">
        <v>0</v>
      </c>
      <c r="AF580" s="20">
        <v>2021</v>
      </c>
      <c r="AG580" s="20" t="s">
        <v>262</v>
      </c>
      <c r="AH580" s="20" t="s">
        <v>262</v>
      </c>
    </row>
    <row r="581" spans="1:34" ht="61.5" x14ac:dyDescent="0.85">
      <c r="A581" s="8">
        <v>1</v>
      </c>
      <c r="B581" s="43">
        <f>SUBTOTAL(103,$A$558:A581)</f>
        <v>24</v>
      </c>
      <c r="C581" s="11" t="s">
        <v>548</v>
      </c>
      <c r="D581" s="17">
        <v>1009005.66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49">
        <v>0</v>
      </c>
      <c r="L581" s="17">
        <v>0</v>
      </c>
      <c r="M581" s="17">
        <v>275</v>
      </c>
      <c r="N581" s="17">
        <v>994388.15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7">
        <v>0</v>
      </c>
      <c r="Z581" s="17">
        <v>0</v>
      </c>
      <c r="AA581" s="17">
        <v>0</v>
      </c>
      <c r="AB581" s="17">
        <v>0</v>
      </c>
      <c r="AC581" s="25">
        <v>14617.51</v>
      </c>
      <c r="AD581" s="17">
        <v>0</v>
      </c>
      <c r="AE581" s="17">
        <v>0</v>
      </c>
      <c r="AF581" s="20" t="s">
        <v>262</v>
      </c>
      <c r="AG581" s="20">
        <v>2021</v>
      </c>
      <c r="AH581" s="21">
        <v>2021</v>
      </c>
    </row>
    <row r="582" spans="1:34" ht="61.5" x14ac:dyDescent="0.85">
      <c r="A582" s="8">
        <v>1</v>
      </c>
      <c r="B582" s="43">
        <f>SUBTOTAL(103,$A$558:A582)</f>
        <v>25</v>
      </c>
      <c r="C582" s="11" t="s">
        <v>549</v>
      </c>
      <c r="D582" s="17">
        <v>2145058.59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49">
        <v>0</v>
      </c>
      <c r="L582" s="17">
        <v>0</v>
      </c>
      <c r="M582" s="17">
        <v>711.2</v>
      </c>
      <c r="N582" s="17">
        <v>2113983.04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  <c r="V582" s="17">
        <v>0</v>
      </c>
      <c r="W582" s="17">
        <v>0</v>
      </c>
      <c r="X582" s="17">
        <v>0</v>
      </c>
      <c r="Y582" s="17">
        <v>0</v>
      </c>
      <c r="Z582" s="17">
        <v>0</v>
      </c>
      <c r="AA582" s="17">
        <v>0</v>
      </c>
      <c r="AB582" s="17">
        <v>0</v>
      </c>
      <c r="AC582" s="25">
        <v>31075.55</v>
      </c>
      <c r="AD582" s="17">
        <v>0</v>
      </c>
      <c r="AE582" s="17">
        <v>0</v>
      </c>
      <c r="AF582" s="20" t="s">
        <v>262</v>
      </c>
      <c r="AG582" s="20">
        <v>2021</v>
      </c>
      <c r="AH582" s="21">
        <v>2021</v>
      </c>
    </row>
    <row r="583" spans="1:34" ht="61.5" x14ac:dyDescent="0.85">
      <c r="A583" s="8">
        <v>1</v>
      </c>
      <c r="B583" s="43">
        <f>SUBTOTAL(103,$A$558:A583)</f>
        <v>26</v>
      </c>
      <c r="C583" s="11" t="s">
        <v>550</v>
      </c>
      <c r="D583" s="17">
        <v>77179.509999999995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49"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7">
        <v>0</v>
      </c>
      <c r="Z583" s="17">
        <v>0</v>
      </c>
      <c r="AA583" s="17">
        <v>0</v>
      </c>
      <c r="AB583" s="17">
        <v>0</v>
      </c>
      <c r="AC583" s="17">
        <v>0</v>
      </c>
      <c r="AD583" s="25">
        <v>77179.509999999995</v>
      </c>
      <c r="AE583" s="17">
        <v>0</v>
      </c>
      <c r="AF583" s="20">
        <v>2021</v>
      </c>
      <c r="AG583" s="20" t="s">
        <v>262</v>
      </c>
      <c r="AH583" s="20" t="s">
        <v>262</v>
      </c>
    </row>
    <row r="584" spans="1:34" ht="61.5" x14ac:dyDescent="0.85">
      <c r="A584" s="8">
        <v>1</v>
      </c>
      <c r="B584" s="43">
        <f>SUBTOTAL(103,$A$558:A584)</f>
        <v>27</v>
      </c>
      <c r="C584" s="11" t="s">
        <v>551</v>
      </c>
      <c r="D584" s="17">
        <v>4123717.73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49">
        <v>0</v>
      </c>
      <c r="L584" s="17">
        <v>0</v>
      </c>
      <c r="M584" s="17">
        <v>924.73</v>
      </c>
      <c r="N584" s="17">
        <v>4063977.26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7">
        <v>0</v>
      </c>
      <c r="Z584" s="17">
        <v>0</v>
      </c>
      <c r="AA584" s="17">
        <v>0</v>
      </c>
      <c r="AB584" s="17">
        <v>0</v>
      </c>
      <c r="AC584" s="25">
        <v>59740.47</v>
      </c>
      <c r="AD584" s="17">
        <v>0</v>
      </c>
      <c r="AE584" s="17">
        <v>0</v>
      </c>
      <c r="AF584" s="20" t="s">
        <v>262</v>
      </c>
      <c r="AG584" s="20">
        <v>2021</v>
      </c>
      <c r="AH584" s="20">
        <v>2021</v>
      </c>
    </row>
    <row r="585" spans="1:34" ht="61.5" x14ac:dyDescent="0.85">
      <c r="A585" s="8">
        <v>1</v>
      </c>
      <c r="B585" s="43">
        <f>SUBTOTAL(103,$A$558:A585)</f>
        <v>28</v>
      </c>
      <c r="C585" s="11" t="s">
        <v>1329</v>
      </c>
      <c r="D585" s="17">
        <v>99997.66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49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  <c r="Z585" s="17">
        <v>0</v>
      </c>
      <c r="AA585" s="17">
        <v>0</v>
      </c>
      <c r="AB585" s="17">
        <v>0</v>
      </c>
      <c r="AC585" s="17">
        <v>0</v>
      </c>
      <c r="AD585" s="94">
        <v>99997.66</v>
      </c>
      <c r="AE585" s="17">
        <v>0</v>
      </c>
      <c r="AF585" s="20">
        <v>2021</v>
      </c>
      <c r="AG585" s="20" t="s">
        <v>262</v>
      </c>
      <c r="AH585" s="20" t="s">
        <v>262</v>
      </c>
    </row>
    <row r="586" spans="1:34" ht="61.5" x14ac:dyDescent="0.85">
      <c r="A586" s="8">
        <v>1</v>
      </c>
      <c r="B586" s="43">
        <f>SUBTOTAL(103,$A$558:A586)</f>
        <v>29</v>
      </c>
      <c r="C586" s="11" t="s">
        <v>1330</v>
      </c>
      <c r="D586" s="17">
        <v>99991.79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49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  <c r="AC586" s="17">
        <v>0</v>
      </c>
      <c r="AD586" s="94">
        <v>99991.79</v>
      </c>
      <c r="AE586" s="17">
        <v>0</v>
      </c>
      <c r="AF586" s="20">
        <v>2021</v>
      </c>
      <c r="AG586" s="20" t="s">
        <v>262</v>
      </c>
      <c r="AH586" s="20" t="s">
        <v>262</v>
      </c>
    </row>
    <row r="587" spans="1:34" ht="61.5" x14ac:dyDescent="0.85">
      <c r="A587" s="8">
        <v>1</v>
      </c>
      <c r="B587" s="43">
        <f>SUBTOTAL(103,$A$558:A587)</f>
        <v>30</v>
      </c>
      <c r="C587" s="11" t="s">
        <v>1332</v>
      </c>
      <c r="D587" s="17">
        <v>3221697.6799999997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49">
        <v>0</v>
      </c>
      <c r="L587" s="17">
        <v>0</v>
      </c>
      <c r="M587" s="17">
        <v>724</v>
      </c>
      <c r="N587" s="17">
        <v>3175024.82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25">
        <v>46672.86</v>
      </c>
      <c r="AD587" s="17">
        <v>0</v>
      </c>
      <c r="AE587" s="17">
        <v>0</v>
      </c>
      <c r="AF587" s="20" t="s">
        <v>262</v>
      </c>
      <c r="AG587" s="20">
        <v>2021</v>
      </c>
      <c r="AH587" s="20">
        <v>2021</v>
      </c>
    </row>
    <row r="588" spans="1:34" ht="61.5" x14ac:dyDescent="0.85">
      <c r="A588" s="8">
        <v>1</v>
      </c>
      <c r="B588" s="43">
        <f>SUBTOTAL(103,$A$558:A588)</f>
        <v>31</v>
      </c>
      <c r="C588" s="11" t="s">
        <v>1333</v>
      </c>
      <c r="D588" s="17">
        <v>99990.04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49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94">
        <v>99990.04</v>
      </c>
      <c r="AE588" s="17">
        <v>0</v>
      </c>
      <c r="AF588" s="20">
        <v>2021</v>
      </c>
      <c r="AG588" s="20" t="s">
        <v>262</v>
      </c>
      <c r="AH588" s="20" t="s">
        <v>262</v>
      </c>
    </row>
    <row r="589" spans="1:34" ht="61.5" x14ac:dyDescent="0.85">
      <c r="A589" s="8">
        <v>1</v>
      </c>
      <c r="B589" s="43">
        <f>SUBTOTAL(103,$A$558:A589)</f>
        <v>32</v>
      </c>
      <c r="C589" s="11" t="s">
        <v>1027</v>
      </c>
      <c r="D589" s="17">
        <v>2198934.85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49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1173.74</v>
      </c>
      <c r="R589" s="94">
        <v>2167078.79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25">
        <v>31856.06</v>
      </c>
      <c r="AD589" s="17">
        <v>0</v>
      </c>
      <c r="AE589" s="17">
        <v>0</v>
      </c>
      <c r="AF589" s="20" t="s">
        <v>262</v>
      </c>
      <c r="AG589" s="20">
        <v>2021</v>
      </c>
      <c r="AH589" s="21">
        <v>2021</v>
      </c>
    </row>
    <row r="590" spans="1:34" ht="61.5" x14ac:dyDescent="0.85">
      <c r="A590" s="8">
        <v>1</v>
      </c>
      <c r="B590" s="43">
        <f>SUBTOTAL(103,$A$558:A590)</f>
        <v>33</v>
      </c>
      <c r="C590" s="11" t="s">
        <v>1352</v>
      </c>
      <c r="D590" s="17">
        <v>3448054.6999999997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49">
        <v>0</v>
      </c>
      <c r="L590" s="17">
        <v>0</v>
      </c>
      <c r="M590" s="17">
        <v>904.6</v>
      </c>
      <c r="N590" s="94">
        <v>3398102.59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25">
        <v>49952.11</v>
      </c>
      <c r="AD590" s="17">
        <v>0</v>
      </c>
      <c r="AE590" s="17">
        <v>0</v>
      </c>
      <c r="AF590" s="20" t="s">
        <v>262</v>
      </c>
      <c r="AG590" s="20">
        <v>2021</v>
      </c>
      <c r="AH590" s="21">
        <v>2021</v>
      </c>
    </row>
    <row r="591" spans="1:34" ht="61.5" x14ac:dyDescent="0.85">
      <c r="A591" s="8">
        <v>1</v>
      </c>
      <c r="B591" s="43">
        <f>SUBTOTAL(103,$A$558:A591)</f>
        <v>34</v>
      </c>
      <c r="C591" s="11" t="s">
        <v>1076</v>
      </c>
      <c r="D591" s="17">
        <v>2598185.58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49">
        <v>0</v>
      </c>
      <c r="L591" s="17">
        <v>0</v>
      </c>
      <c r="M591" s="17">
        <v>460.5</v>
      </c>
      <c r="N591" s="17">
        <v>2560545.56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25">
        <v>37640.019999999997</v>
      </c>
      <c r="AD591" s="17">
        <v>0</v>
      </c>
      <c r="AE591" s="17">
        <v>0</v>
      </c>
      <c r="AF591" s="20" t="s">
        <v>262</v>
      </c>
      <c r="AG591" s="20">
        <v>2021</v>
      </c>
      <c r="AH591" s="21">
        <v>2021</v>
      </c>
    </row>
    <row r="592" spans="1:34" ht="61.5" x14ac:dyDescent="0.85">
      <c r="A592" s="8">
        <v>1</v>
      </c>
      <c r="B592" s="43">
        <f>SUBTOTAL(103,$A$558:A592)</f>
        <v>35</v>
      </c>
      <c r="C592" s="11" t="s">
        <v>1562</v>
      </c>
      <c r="D592" s="17">
        <v>3147226.0100000002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49">
        <v>0</v>
      </c>
      <c r="L592" s="17">
        <v>0</v>
      </c>
      <c r="M592" s="17">
        <v>994.46</v>
      </c>
      <c r="N592" s="25">
        <v>3101632.02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  <c r="AC592" s="25">
        <v>45593.99</v>
      </c>
      <c r="AD592" s="17">
        <v>0</v>
      </c>
      <c r="AE592" s="17">
        <v>0</v>
      </c>
      <c r="AF592" s="20" t="s">
        <v>262</v>
      </c>
      <c r="AG592" s="20">
        <v>2021</v>
      </c>
      <c r="AH592" s="21">
        <v>2021</v>
      </c>
    </row>
    <row r="593" spans="1:34" ht="61.5" x14ac:dyDescent="0.85">
      <c r="A593" s="8">
        <v>1</v>
      </c>
      <c r="B593" s="43">
        <f>SUBTOTAL(103,$A$558:A593)</f>
        <v>36</v>
      </c>
      <c r="C593" s="11" t="s">
        <v>1630</v>
      </c>
      <c r="D593" s="17">
        <v>2873967.7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49">
        <v>2</v>
      </c>
      <c r="L593" s="17">
        <v>2873967.7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20" t="s">
        <v>262</v>
      </c>
      <c r="AG593" s="20">
        <v>2021</v>
      </c>
      <c r="AH593" s="21" t="s">
        <v>262</v>
      </c>
    </row>
    <row r="594" spans="1:34" ht="61.5" x14ac:dyDescent="0.85">
      <c r="A594" s="8">
        <v>1</v>
      </c>
      <c r="B594" s="43">
        <f>SUBTOTAL(103,$A$558:A594)</f>
        <v>37</v>
      </c>
      <c r="C594" s="11" t="s">
        <v>477</v>
      </c>
      <c r="D594" s="17">
        <v>1511938.35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49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94">
        <v>539</v>
      </c>
      <c r="R594" s="94">
        <v>1491357.61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  <c r="Z594" s="17">
        <v>0</v>
      </c>
      <c r="AA594" s="17">
        <v>0</v>
      </c>
      <c r="AB594" s="17">
        <v>0</v>
      </c>
      <c r="AC594" s="25">
        <v>20580.740000000002</v>
      </c>
      <c r="AD594" s="17">
        <v>0</v>
      </c>
      <c r="AE594" s="17">
        <v>0</v>
      </c>
      <c r="AF594" s="20" t="s">
        <v>262</v>
      </c>
      <c r="AG594" s="20">
        <v>2021</v>
      </c>
      <c r="AH594" s="20">
        <v>2021</v>
      </c>
    </row>
    <row r="595" spans="1:34" ht="61.5" x14ac:dyDescent="0.85">
      <c r="A595" s="8">
        <v>1</v>
      </c>
      <c r="B595" s="43">
        <f>SUBTOTAL(103,$A$558:A595)</f>
        <v>38</v>
      </c>
      <c r="C595" s="11" t="s">
        <v>482</v>
      </c>
      <c r="D595" s="17">
        <v>2040405.4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35">
        <v>1</v>
      </c>
      <c r="L595" s="94">
        <v>1893277.2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28399.16</v>
      </c>
      <c r="AD595" s="25">
        <v>118729.04</v>
      </c>
      <c r="AE595" s="17">
        <v>0</v>
      </c>
      <c r="AF595" s="20">
        <v>2021</v>
      </c>
      <c r="AG595" s="20">
        <v>2021</v>
      </c>
      <c r="AH595" s="20">
        <v>2021</v>
      </c>
    </row>
    <row r="596" spans="1:34" ht="61.5" x14ac:dyDescent="0.85">
      <c r="A596" s="8">
        <v>1</v>
      </c>
      <c r="B596" s="43">
        <f>SUBTOTAL(103,$A$558:A596)</f>
        <v>39</v>
      </c>
      <c r="C596" s="11" t="s">
        <v>489</v>
      </c>
      <c r="D596" s="17">
        <v>1994020.5499999998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49">
        <v>0</v>
      </c>
      <c r="L596" s="17">
        <v>0</v>
      </c>
      <c r="M596" s="94">
        <v>479</v>
      </c>
      <c r="N596" s="94">
        <v>1966877.64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25">
        <v>27142.91</v>
      </c>
      <c r="AD596" s="17">
        <v>0</v>
      </c>
      <c r="AE596" s="17">
        <v>0</v>
      </c>
      <c r="AF596" s="20" t="s">
        <v>262</v>
      </c>
      <c r="AG596" s="20">
        <v>2021</v>
      </c>
      <c r="AH596" s="20">
        <v>2021</v>
      </c>
    </row>
    <row r="597" spans="1:34" ht="61.5" x14ac:dyDescent="0.85">
      <c r="A597" s="8">
        <v>1</v>
      </c>
      <c r="B597" s="43">
        <f>SUBTOTAL(103,$A$558:A597)</f>
        <v>40</v>
      </c>
      <c r="C597" s="11" t="s">
        <v>1560</v>
      </c>
      <c r="D597" s="17">
        <v>2018639.07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49">
        <v>0</v>
      </c>
      <c r="L597" s="17">
        <v>0</v>
      </c>
      <c r="M597" s="94">
        <v>573</v>
      </c>
      <c r="N597" s="94">
        <v>1991161.05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7">
        <v>0</v>
      </c>
      <c r="Z597" s="17">
        <v>0</v>
      </c>
      <c r="AA597" s="17">
        <v>0</v>
      </c>
      <c r="AB597" s="17">
        <v>0</v>
      </c>
      <c r="AC597" s="25">
        <v>27478.02</v>
      </c>
      <c r="AD597" s="17">
        <v>0</v>
      </c>
      <c r="AE597" s="17">
        <v>0</v>
      </c>
      <c r="AF597" s="20" t="s">
        <v>262</v>
      </c>
      <c r="AG597" s="20">
        <v>2021</v>
      </c>
      <c r="AH597" s="20">
        <v>2021</v>
      </c>
    </row>
    <row r="598" spans="1:34" ht="61.5" x14ac:dyDescent="0.85">
      <c r="A598" s="8">
        <v>1</v>
      </c>
      <c r="B598" s="43">
        <f>SUBTOTAL(103,$A$558:A598)</f>
        <v>41</v>
      </c>
      <c r="C598" s="11" t="s">
        <v>1642</v>
      </c>
      <c r="D598" s="17">
        <v>6556437.4000000004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50">
        <v>4</v>
      </c>
      <c r="L598" s="17">
        <v>6423566.4000000004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132871</v>
      </c>
      <c r="AE598" s="17">
        <v>0</v>
      </c>
      <c r="AF598" s="20">
        <v>2021</v>
      </c>
      <c r="AG598" s="20">
        <v>2021</v>
      </c>
      <c r="AH598" s="21" t="s">
        <v>262</v>
      </c>
    </row>
    <row r="599" spans="1:34" ht="61.5" x14ac:dyDescent="0.85">
      <c r="A599" s="8">
        <v>1</v>
      </c>
      <c r="B599" s="43">
        <f>SUBTOTAL(103,$A$558:A599)</f>
        <v>42</v>
      </c>
      <c r="C599" s="11" t="s">
        <v>1643</v>
      </c>
      <c r="D599" s="17">
        <v>2860657.33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49">
        <v>0</v>
      </c>
      <c r="L599" s="17">
        <v>0</v>
      </c>
      <c r="M599" s="17">
        <v>813.36</v>
      </c>
      <c r="N599" s="17">
        <v>2732670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7">
        <v>0</v>
      </c>
      <c r="Z599" s="17">
        <v>0</v>
      </c>
      <c r="AA599" s="17">
        <v>0</v>
      </c>
      <c r="AB599" s="17">
        <v>0</v>
      </c>
      <c r="AC599" s="25">
        <v>40170.25</v>
      </c>
      <c r="AD599" s="25">
        <v>87817.08</v>
      </c>
      <c r="AE599" s="17">
        <v>0</v>
      </c>
      <c r="AF599" s="20">
        <v>2021</v>
      </c>
      <c r="AG599" s="20">
        <v>2021</v>
      </c>
      <c r="AH599" s="20">
        <v>2021</v>
      </c>
    </row>
    <row r="600" spans="1:34" ht="61.5" x14ac:dyDescent="0.85">
      <c r="A600" s="8">
        <v>1</v>
      </c>
      <c r="B600" s="43">
        <f>SUBTOTAL(103,$A$558:A600)</f>
        <v>43</v>
      </c>
      <c r="C600" s="11" t="s">
        <v>1813</v>
      </c>
      <c r="D600" s="17">
        <v>99980.24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49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0</v>
      </c>
      <c r="AB600" s="17">
        <v>0</v>
      </c>
      <c r="AC600" s="17">
        <v>0</v>
      </c>
      <c r="AD600" s="94">
        <v>99980.24</v>
      </c>
      <c r="AE600" s="17">
        <v>0</v>
      </c>
      <c r="AF600" s="20">
        <v>2021</v>
      </c>
      <c r="AG600" s="20" t="s">
        <v>262</v>
      </c>
      <c r="AH600" s="20" t="s">
        <v>262</v>
      </c>
    </row>
    <row r="601" spans="1:34" ht="61.5" x14ac:dyDescent="0.85">
      <c r="A601" s="8">
        <v>1</v>
      </c>
      <c r="B601" s="43">
        <f>SUBTOTAL(103,$A$558:A601)</f>
        <v>44</v>
      </c>
      <c r="C601" s="11" t="s">
        <v>1856</v>
      </c>
      <c r="D601" s="17">
        <v>4102435.64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49">
        <v>0</v>
      </c>
      <c r="L601" s="17">
        <v>0</v>
      </c>
      <c r="M601" s="17">
        <v>808</v>
      </c>
      <c r="N601" s="17">
        <v>3968492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58336.83</v>
      </c>
      <c r="AD601" s="25">
        <v>75606.81</v>
      </c>
      <c r="AE601" s="17">
        <v>0</v>
      </c>
      <c r="AF601" s="20">
        <v>2021</v>
      </c>
      <c r="AG601" s="20">
        <v>2021</v>
      </c>
      <c r="AH601" s="20">
        <v>2021</v>
      </c>
    </row>
    <row r="602" spans="1:34" ht="61.5" x14ac:dyDescent="0.85">
      <c r="A602" s="8">
        <v>1</v>
      </c>
      <c r="B602" s="43">
        <f>SUBTOTAL(103,$A$558:A602)</f>
        <v>45</v>
      </c>
      <c r="C602" s="11" t="s">
        <v>1857</v>
      </c>
      <c r="D602" s="17">
        <v>4162113.5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49">
        <v>0</v>
      </c>
      <c r="L602" s="17">
        <v>0</v>
      </c>
      <c r="M602" s="25">
        <v>862.81</v>
      </c>
      <c r="N602" s="25">
        <v>4015264.55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25">
        <v>59024.39</v>
      </c>
      <c r="AD602" s="25">
        <v>87824.56</v>
      </c>
      <c r="AE602" s="17">
        <v>0</v>
      </c>
      <c r="AF602" s="20">
        <v>2021</v>
      </c>
      <c r="AG602" s="20">
        <v>2021</v>
      </c>
      <c r="AH602" s="20">
        <v>2021</v>
      </c>
    </row>
    <row r="603" spans="1:34" ht="61.5" x14ac:dyDescent="0.85">
      <c r="A603" s="8">
        <v>1</v>
      </c>
      <c r="B603" s="43">
        <f>SUBTOTAL(103,$A$558:A603)</f>
        <v>46</v>
      </c>
      <c r="C603" s="11" t="s">
        <v>1858</v>
      </c>
      <c r="D603" s="17">
        <v>2943006.15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49">
        <v>0</v>
      </c>
      <c r="L603" s="17">
        <v>0</v>
      </c>
      <c r="M603" s="17">
        <v>1054</v>
      </c>
      <c r="N603" s="25">
        <v>2813816.44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25">
        <v>41363.1</v>
      </c>
      <c r="AD603" s="17">
        <v>87826.61</v>
      </c>
      <c r="AE603" s="17">
        <v>0</v>
      </c>
      <c r="AF603" s="20">
        <v>2021</v>
      </c>
      <c r="AG603" s="20">
        <v>2021</v>
      </c>
      <c r="AH603" s="20">
        <v>2021</v>
      </c>
    </row>
    <row r="604" spans="1:34" ht="61.5" x14ac:dyDescent="0.85">
      <c r="A604" s="8">
        <v>1</v>
      </c>
      <c r="B604" s="43">
        <f>SUBTOTAL(103,$A$558:A604)</f>
        <v>47</v>
      </c>
      <c r="C604" s="11" t="s">
        <v>1026</v>
      </c>
      <c r="D604" s="17">
        <v>1761369.46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49">
        <v>0</v>
      </c>
      <c r="L604" s="17">
        <v>0</v>
      </c>
      <c r="M604" s="25">
        <v>504</v>
      </c>
      <c r="N604" s="25">
        <v>1737393.43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  <c r="Z604" s="17">
        <v>0</v>
      </c>
      <c r="AA604" s="17">
        <v>0</v>
      </c>
      <c r="AB604" s="17">
        <v>0</v>
      </c>
      <c r="AC604" s="25">
        <v>23976.03</v>
      </c>
      <c r="AD604" s="17">
        <v>0</v>
      </c>
      <c r="AE604" s="17">
        <v>0</v>
      </c>
      <c r="AF604" s="20" t="s">
        <v>262</v>
      </c>
      <c r="AG604" s="20">
        <v>2021</v>
      </c>
      <c r="AH604" s="20">
        <v>2021</v>
      </c>
    </row>
    <row r="605" spans="1:34" ht="61.5" x14ac:dyDescent="0.85">
      <c r="A605" s="8">
        <v>1</v>
      </c>
      <c r="B605" s="43">
        <f>SUBTOTAL(103,$A$558:A605)</f>
        <v>48</v>
      </c>
      <c r="C605" s="11" t="s">
        <v>474</v>
      </c>
      <c r="D605" s="17">
        <v>2481174.12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49">
        <v>0</v>
      </c>
      <c r="L605" s="17">
        <v>0</v>
      </c>
      <c r="M605" s="25">
        <v>669.93</v>
      </c>
      <c r="N605" s="25">
        <v>2447400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7">
        <v>0</v>
      </c>
      <c r="Z605" s="17">
        <v>0</v>
      </c>
      <c r="AA605" s="17">
        <v>0</v>
      </c>
      <c r="AB605" s="17">
        <v>0</v>
      </c>
      <c r="AC605" s="25">
        <v>33774.120000000003</v>
      </c>
      <c r="AD605" s="17">
        <v>0</v>
      </c>
      <c r="AE605" s="17">
        <v>0</v>
      </c>
      <c r="AF605" s="20" t="s">
        <v>262</v>
      </c>
      <c r="AG605" s="20">
        <v>2021</v>
      </c>
      <c r="AH605" s="20">
        <v>2021</v>
      </c>
    </row>
    <row r="606" spans="1:34" ht="61.5" x14ac:dyDescent="0.85">
      <c r="A606" s="8">
        <v>1</v>
      </c>
      <c r="B606" s="43">
        <f>SUBTOTAL(103,$A$558:A606)</f>
        <v>49</v>
      </c>
      <c r="C606" s="11" t="s">
        <v>1056</v>
      </c>
      <c r="D606" s="17">
        <v>2086713.73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49">
        <v>0</v>
      </c>
      <c r="L606" s="17">
        <v>0</v>
      </c>
      <c r="M606" s="25">
        <v>1185.2</v>
      </c>
      <c r="N606" s="25">
        <v>2056027.52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25">
        <v>30686.21</v>
      </c>
      <c r="AD606" s="17">
        <v>0</v>
      </c>
      <c r="AE606" s="17">
        <v>0</v>
      </c>
      <c r="AF606" s="20" t="s">
        <v>262</v>
      </c>
      <c r="AG606" s="20">
        <v>2021</v>
      </c>
      <c r="AH606" s="20">
        <v>2021</v>
      </c>
    </row>
    <row r="607" spans="1:34" ht="61.5" x14ac:dyDescent="0.85">
      <c r="A607" s="8">
        <v>1</v>
      </c>
      <c r="B607" s="43">
        <f>SUBTOTAL(103,$A$558:A607)</f>
        <v>50</v>
      </c>
      <c r="C607" s="11" t="s">
        <v>1534</v>
      </c>
      <c r="D607" s="17">
        <v>7374001.2199999997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49">
        <v>0</v>
      </c>
      <c r="L607" s="17">
        <v>0</v>
      </c>
      <c r="M607" s="60">
        <v>1133.9000000000001</v>
      </c>
      <c r="N607" s="25">
        <v>7273625.1899999995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  <c r="Z607" s="17">
        <v>0</v>
      </c>
      <c r="AA607" s="17">
        <v>0</v>
      </c>
      <c r="AB607" s="17">
        <v>0</v>
      </c>
      <c r="AC607" s="25">
        <v>100376.03</v>
      </c>
      <c r="AD607" s="17">
        <v>0</v>
      </c>
      <c r="AE607" s="17">
        <v>0</v>
      </c>
      <c r="AF607" s="20" t="s">
        <v>262</v>
      </c>
      <c r="AG607" s="20">
        <v>2021</v>
      </c>
      <c r="AH607" s="20">
        <v>2021</v>
      </c>
    </row>
    <row r="608" spans="1:34" ht="61.5" x14ac:dyDescent="0.85">
      <c r="A608" s="8">
        <v>1</v>
      </c>
      <c r="B608" s="43">
        <f>SUBTOTAL(103,$A$558:A608)</f>
        <v>51</v>
      </c>
      <c r="C608" s="11" t="s">
        <v>560</v>
      </c>
      <c r="D608" s="17">
        <v>1962527.15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49">
        <v>0</v>
      </c>
      <c r="L608" s="17">
        <v>0</v>
      </c>
      <c r="M608" s="17">
        <v>767.4</v>
      </c>
      <c r="N608" s="17">
        <v>1935812.93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26714.22</v>
      </c>
      <c r="AD608" s="17">
        <v>0</v>
      </c>
      <c r="AE608" s="17">
        <v>0</v>
      </c>
      <c r="AF608" s="20" t="s">
        <v>262</v>
      </c>
      <c r="AG608" s="20">
        <v>2021</v>
      </c>
      <c r="AH608" s="20">
        <v>2021</v>
      </c>
    </row>
    <row r="609" spans="1:34" ht="61.5" x14ac:dyDescent="0.85">
      <c r="A609" s="8">
        <v>1</v>
      </c>
      <c r="B609" s="43">
        <f>SUBTOTAL(103,$A$558:A609)</f>
        <v>52</v>
      </c>
      <c r="C609" s="11" t="s">
        <v>1535</v>
      </c>
      <c r="D609" s="17">
        <v>2362146.4899999998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49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25">
        <v>1173</v>
      </c>
      <c r="R609" s="25">
        <v>2329992.59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25">
        <v>32153.9</v>
      </c>
      <c r="AD609" s="17">
        <v>0</v>
      </c>
      <c r="AE609" s="17">
        <v>0</v>
      </c>
      <c r="AF609" s="20" t="s">
        <v>262</v>
      </c>
      <c r="AG609" s="20">
        <v>2021</v>
      </c>
      <c r="AH609" s="20">
        <v>2021</v>
      </c>
    </row>
    <row r="610" spans="1:34" ht="61.5" x14ac:dyDescent="0.85">
      <c r="A610" s="8">
        <v>1</v>
      </c>
      <c r="B610" s="43">
        <f>SUBTOTAL(103,$A$558:A610)</f>
        <v>53</v>
      </c>
      <c r="C610" s="11" t="s">
        <v>484</v>
      </c>
      <c r="D610" s="17">
        <v>3603174.9400000004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49">
        <v>0</v>
      </c>
      <c r="L610" s="17">
        <v>0</v>
      </c>
      <c r="M610" s="25">
        <v>774</v>
      </c>
      <c r="N610" s="25">
        <v>3554127.97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 s="17">
        <v>0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25">
        <v>49046.97</v>
      </c>
      <c r="AD610" s="17">
        <v>0</v>
      </c>
      <c r="AE610" s="17">
        <v>0</v>
      </c>
      <c r="AF610" s="20" t="s">
        <v>262</v>
      </c>
      <c r="AG610" s="20">
        <v>2021</v>
      </c>
      <c r="AH610" s="20">
        <v>2021</v>
      </c>
    </row>
    <row r="611" spans="1:34" ht="61.5" x14ac:dyDescent="0.85">
      <c r="A611" s="8">
        <v>1</v>
      </c>
      <c r="B611" s="43">
        <f>SUBTOTAL(103,$A$558:A611)</f>
        <v>54</v>
      </c>
      <c r="C611" s="11" t="s">
        <v>1536</v>
      </c>
      <c r="D611" s="17">
        <v>2347629.29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49">
        <v>0</v>
      </c>
      <c r="L611" s="17">
        <v>0</v>
      </c>
      <c r="M611" s="60">
        <v>536.86</v>
      </c>
      <c r="N611" s="60">
        <v>2315673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25">
        <v>31956.29</v>
      </c>
      <c r="AD611" s="17">
        <v>0</v>
      </c>
      <c r="AE611" s="17">
        <v>0</v>
      </c>
      <c r="AF611" s="20" t="s">
        <v>262</v>
      </c>
      <c r="AG611" s="20">
        <v>2021</v>
      </c>
      <c r="AH611" s="20">
        <v>2021</v>
      </c>
    </row>
    <row r="612" spans="1:34" ht="61.5" x14ac:dyDescent="0.85">
      <c r="A612" s="8">
        <v>1</v>
      </c>
      <c r="B612" s="43">
        <f>SUBTOTAL(103,$A$558:A612)</f>
        <v>55</v>
      </c>
      <c r="C612" s="11" t="s">
        <v>488</v>
      </c>
      <c r="D612" s="17">
        <v>675883.04</v>
      </c>
      <c r="E612" s="17">
        <v>0</v>
      </c>
      <c r="F612" s="17">
        <v>0</v>
      </c>
      <c r="G612" s="17">
        <v>600000</v>
      </c>
      <c r="H612" s="17">
        <v>0</v>
      </c>
      <c r="I612" s="17">
        <v>0</v>
      </c>
      <c r="J612" s="17">
        <v>0</v>
      </c>
      <c r="K612" s="49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9000</v>
      </c>
      <c r="AD612" s="17">
        <v>66883.039999999994</v>
      </c>
      <c r="AE612" s="17">
        <v>0</v>
      </c>
      <c r="AF612" s="20">
        <v>2021</v>
      </c>
      <c r="AG612" s="20">
        <v>2021</v>
      </c>
      <c r="AH612" s="20">
        <v>2021</v>
      </c>
    </row>
    <row r="613" spans="1:34" ht="61.5" x14ac:dyDescent="0.85">
      <c r="A613" s="8">
        <v>1</v>
      </c>
      <c r="B613" s="43">
        <f>SUBTOTAL(103,$A$558:A613)</f>
        <v>56</v>
      </c>
      <c r="C613" s="11" t="s">
        <v>490</v>
      </c>
      <c r="D613" s="17">
        <v>2519504.6599999997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49">
        <v>0</v>
      </c>
      <c r="L613" s="17">
        <v>0</v>
      </c>
      <c r="M613" s="25">
        <v>595.05999999999995</v>
      </c>
      <c r="N613" s="25">
        <v>2485208.7799999998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25">
        <v>34295.879999999997</v>
      </c>
      <c r="AD613" s="17">
        <v>0</v>
      </c>
      <c r="AE613" s="17">
        <v>0</v>
      </c>
      <c r="AF613" s="20" t="s">
        <v>262</v>
      </c>
      <c r="AG613" s="20">
        <v>2021</v>
      </c>
      <c r="AH613" s="20">
        <v>2021</v>
      </c>
    </row>
    <row r="614" spans="1:34" ht="61.5" x14ac:dyDescent="0.85">
      <c r="A614" s="8">
        <v>1</v>
      </c>
      <c r="B614" s="43">
        <f>SUBTOTAL(103,$A$558:A614)</f>
        <v>57</v>
      </c>
      <c r="C614" s="11" t="s">
        <v>513</v>
      </c>
      <c r="D614" s="17">
        <v>1957983.6400000001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49">
        <v>0</v>
      </c>
      <c r="L614" s="17">
        <v>0</v>
      </c>
      <c r="M614" s="25">
        <v>549</v>
      </c>
      <c r="N614" s="25">
        <v>1931331.27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25">
        <v>26652.37</v>
      </c>
      <c r="AD614" s="17">
        <v>0</v>
      </c>
      <c r="AE614" s="17">
        <v>0</v>
      </c>
      <c r="AF614" s="20" t="s">
        <v>262</v>
      </c>
      <c r="AG614" s="20">
        <v>2021</v>
      </c>
      <c r="AH614" s="20">
        <v>2021</v>
      </c>
    </row>
    <row r="615" spans="1:34" ht="61.5" x14ac:dyDescent="0.85">
      <c r="A615" s="8">
        <v>1</v>
      </c>
      <c r="B615" s="43">
        <f>SUBTOTAL(103,$A$558:A615)</f>
        <v>58</v>
      </c>
      <c r="C615" s="11" t="s">
        <v>1327</v>
      </c>
      <c r="D615" s="17">
        <v>1597151.74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49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25">
        <v>736</v>
      </c>
      <c r="R615" s="25">
        <v>1575411.07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25">
        <v>21740.67</v>
      </c>
      <c r="AD615" s="17">
        <v>0</v>
      </c>
      <c r="AE615" s="17">
        <v>0</v>
      </c>
      <c r="AF615" s="20" t="s">
        <v>262</v>
      </c>
      <c r="AG615" s="20">
        <v>2021</v>
      </c>
      <c r="AH615" s="20">
        <v>2021</v>
      </c>
    </row>
    <row r="616" spans="1:34" ht="61.5" x14ac:dyDescent="0.85">
      <c r="A616" s="8">
        <v>1</v>
      </c>
      <c r="B616" s="43">
        <f>SUBTOTAL(103,$A$558:A616)</f>
        <v>59</v>
      </c>
      <c r="C616" s="11" t="s">
        <v>1563</v>
      </c>
      <c r="D616" s="17">
        <v>3504472.23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49">
        <v>0</v>
      </c>
      <c r="L616" s="17">
        <v>0</v>
      </c>
      <c r="M616" s="25">
        <v>819.16</v>
      </c>
      <c r="N616" s="25">
        <v>3456768.82</v>
      </c>
      <c r="O616" s="17">
        <v>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25">
        <v>47703.41</v>
      </c>
      <c r="AD616" s="17">
        <v>0</v>
      </c>
      <c r="AE616" s="17">
        <v>0</v>
      </c>
      <c r="AF616" s="20" t="s">
        <v>262</v>
      </c>
      <c r="AG616" s="20">
        <v>2021</v>
      </c>
      <c r="AH616" s="20">
        <v>2021</v>
      </c>
    </row>
    <row r="617" spans="1:34" ht="61.5" x14ac:dyDescent="0.85">
      <c r="A617" s="8">
        <v>1</v>
      </c>
      <c r="B617" s="43">
        <f>SUBTOTAL(103,$A$558:A617)</f>
        <v>60</v>
      </c>
      <c r="C617" s="11" t="s">
        <v>552</v>
      </c>
      <c r="D617" s="17">
        <v>867626.01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49">
        <v>0</v>
      </c>
      <c r="L617" s="17">
        <v>0</v>
      </c>
      <c r="M617" s="17">
        <v>201.25</v>
      </c>
      <c r="N617" s="17">
        <v>855056.68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25">
        <v>12569.33</v>
      </c>
      <c r="AD617" s="17">
        <v>0</v>
      </c>
      <c r="AE617" s="17">
        <v>0</v>
      </c>
      <c r="AF617" s="20" t="s">
        <v>262</v>
      </c>
      <c r="AG617" s="20">
        <v>2021</v>
      </c>
      <c r="AH617" s="20">
        <v>2021</v>
      </c>
    </row>
    <row r="618" spans="1:34" ht="61.5" x14ac:dyDescent="0.85">
      <c r="A618" s="8">
        <v>1</v>
      </c>
      <c r="B618" s="43">
        <f>SUBTOTAL(103,$A$558:A618)</f>
        <v>61</v>
      </c>
      <c r="C618" s="11" t="s">
        <v>476</v>
      </c>
      <c r="D618" s="17">
        <v>3422878.75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49">
        <v>0</v>
      </c>
      <c r="L618" s="17">
        <v>0</v>
      </c>
      <c r="M618" s="25">
        <v>710</v>
      </c>
      <c r="N618" s="25">
        <v>3376286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25">
        <v>46592.75</v>
      </c>
      <c r="AD618" s="17">
        <v>0</v>
      </c>
      <c r="AE618" s="17">
        <v>0</v>
      </c>
      <c r="AF618" s="20" t="s">
        <v>262</v>
      </c>
      <c r="AG618" s="20">
        <v>2021</v>
      </c>
      <c r="AH618" s="20">
        <v>2021</v>
      </c>
    </row>
    <row r="619" spans="1:34" ht="61.5" x14ac:dyDescent="0.85">
      <c r="A619" s="8">
        <v>1</v>
      </c>
      <c r="B619" s="43">
        <f>SUBTOTAL(103,$A$558:A619)</f>
        <v>62</v>
      </c>
      <c r="C619" s="11" t="s">
        <v>1059</v>
      </c>
      <c r="D619" s="17">
        <v>4249442.9799999995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49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25">
        <v>1131.4000000000001</v>
      </c>
      <c r="R619" s="25">
        <v>4186952.71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25">
        <v>62490.27</v>
      </c>
      <c r="AD619" s="17">
        <v>0</v>
      </c>
      <c r="AE619" s="17">
        <v>0</v>
      </c>
      <c r="AF619" s="20" t="s">
        <v>262</v>
      </c>
      <c r="AG619" s="20">
        <v>2021</v>
      </c>
      <c r="AH619" s="20">
        <v>2021</v>
      </c>
    </row>
    <row r="620" spans="1:34" ht="61.5" x14ac:dyDescent="0.85">
      <c r="A620" s="8">
        <v>1</v>
      </c>
      <c r="B620" s="43">
        <f>SUBTOTAL(103,$A$558:A620)</f>
        <v>63</v>
      </c>
      <c r="C620" s="11" t="s">
        <v>562</v>
      </c>
      <c r="D620" s="17">
        <v>99979.94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49"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99979.94</v>
      </c>
      <c r="AE620" s="17">
        <v>0</v>
      </c>
      <c r="AF620" s="20">
        <v>2021</v>
      </c>
      <c r="AG620" s="20" t="s">
        <v>262</v>
      </c>
      <c r="AH620" s="20" t="s">
        <v>262</v>
      </c>
    </row>
    <row r="621" spans="1:34" ht="61.5" x14ac:dyDescent="0.85">
      <c r="A621" s="8">
        <v>1</v>
      </c>
      <c r="B621" s="43">
        <f>SUBTOTAL(103,$A$558:A621)</f>
        <v>64</v>
      </c>
      <c r="C621" s="11" t="s">
        <v>570</v>
      </c>
      <c r="D621" s="17">
        <v>99986.69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49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99986.69</v>
      </c>
      <c r="AE621" s="17">
        <v>0</v>
      </c>
      <c r="AF621" s="20">
        <v>2021</v>
      </c>
      <c r="AG621" s="20" t="s">
        <v>262</v>
      </c>
      <c r="AH621" s="20" t="s">
        <v>262</v>
      </c>
    </row>
    <row r="622" spans="1:34" ht="61.5" x14ac:dyDescent="0.85">
      <c r="A622" s="8">
        <v>1</v>
      </c>
      <c r="B622" s="43">
        <f>SUBTOTAL(103,$A$558:A622)</f>
        <v>65</v>
      </c>
      <c r="C622" s="11" t="s">
        <v>574</v>
      </c>
      <c r="D622" s="17">
        <v>99984.29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49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0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99984.29</v>
      </c>
      <c r="AE622" s="17">
        <v>0</v>
      </c>
      <c r="AF622" s="20">
        <v>2021</v>
      </c>
      <c r="AG622" s="20" t="s">
        <v>262</v>
      </c>
      <c r="AH622" s="20" t="s">
        <v>262</v>
      </c>
    </row>
    <row r="623" spans="1:34" ht="61.5" x14ac:dyDescent="0.85">
      <c r="A623" s="8">
        <v>1</v>
      </c>
      <c r="B623" s="43">
        <f>SUBTOTAL(103,$A$558:A623)</f>
        <v>66</v>
      </c>
      <c r="C623" s="11" t="s">
        <v>580</v>
      </c>
      <c r="D623" s="17">
        <v>3411032.71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49">
        <v>0</v>
      </c>
      <c r="L623" s="17">
        <v>0</v>
      </c>
      <c r="M623" s="17">
        <v>769</v>
      </c>
      <c r="N623" s="17">
        <v>3361616.94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25">
        <v>49415.77</v>
      </c>
      <c r="AD623" s="17">
        <v>0</v>
      </c>
      <c r="AE623" s="17">
        <v>0</v>
      </c>
      <c r="AF623" s="20" t="s">
        <v>262</v>
      </c>
      <c r="AG623" s="20">
        <v>2021</v>
      </c>
      <c r="AH623" s="20">
        <v>2021</v>
      </c>
    </row>
    <row r="624" spans="1:34" ht="61.5" x14ac:dyDescent="0.85">
      <c r="A624" s="8">
        <v>1</v>
      </c>
      <c r="B624" s="43">
        <f>SUBTOTAL(103,$A$558:A624)</f>
        <v>67</v>
      </c>
      <c r="C624" s="11" t="s">
        <v>567</v>
      </c>
      <c r="D624" s="17">
        <v>1917933.12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35">
        <v>1</v>
      </c>
      <c r="L624" s="94">
        <v>1789107.6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0</v>
      </c>
      <c r="Y624" s="17">
        <v>0</v>
      </c>
      <c r="Z624" s="17">
        <v>0</v>
      </c>
      <c r="AA624" s="17">
        <v>0</v>
      </c>
      <c r="AB624" s="17">
        <v>0</v>
      </c>
      <c r="AC624" s="17">
        <v>26836.61</v>
      </c>
      <c r="AD624" s="25">
        <v>101988.91</v>
      </c>
      <c r="AE624" s="17">
        <v>0</v>
      </c>
      <c r="AF624" s="20">
        <v>2021</v>
      </c>
      <c r="AG624" s="20">
        <v>2021</v>
      </c>
      <c r="AH624" s="20">
        <v>2021</v>
      </c>
    </row>
    <row r="625" spans="1:34" ht="61.5" x14ac:dyDescent="0.85">
      <c r="A625" s="8">
        <v>1</v>
      </c>
      <c r="B625" s="43">
        <f>SUBTOTAL(103,$A$558:A625)</f>
        <v>68</v>
      </c>
      <c r="C625" s="11" t="s">
        <v>764</v>
      </c>
      <c r="D625" s="17">
        <v>1125497.8499999999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49">
        <v>0</v>
      </c>
      <c r="L625" s="17">
        <v>0</v>
      </c>
      <c r="M625" s="17">
        <v>310.2</v>
      </c>
      <c r="N625" s="25">
        <v>1110177.3999999999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25">
        <v>15320.45</v>
      </c>
      <c r="AD625" s="17">
        <v>0</v>
      </c>
      <c r="AE625" s="17">
        <v>0</v>
      </c>
      <c r="AF625" s="20" t="s">
        <v>262</v>
      </c>
      <c r="AG625" s="20">
        <v>2021</v>
      </c>
      <c r="AH625" s="20">
        <v>2021</v>
      </c>
    </row>
    <row r="626" spans="1:34" ht="61.5" x14ac:dyDescent="0.85">
      <c r="A626" s="8">
        <v>1</v>
      </c>
      <c r="B626" s="43">
        <f>SUBTOTAL(103,$A$558:A626)</f>
        <v>69</v>
      </c>
      <c r="C626" s="11" t="s">
        <v>556</v>
      </c>
      <c r="D626" s="17">
        <v>125774.71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49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125774.71</v>
      </c>
      <c r="AE626" s="17">
        <v>0</v>
      </c>
      <c r="AF626" s="20">
        <v>2021</v>
      </c>
      <c r="AG626" s="20" t="s">
        <v>262</v>
      </c>
      <c r="AH626" s="21" t="s">
        <v>262</v>
      </c>
    </row>
    <row r="627" spans="1:34" ht="61.5" x14ac:dyDescent="0.85">
      <c r="A627" s="8">
        <v>1</v>
      </c>
      <c r="B627" s="43">
        <f>SUBTOTAL(103,$A$558:A627)</f>
        <v>70</v>
      </c>
      <c r="C627" s="11" t="s">
        <v>2391</v>
      </c>
      <c r="D627" s="17">
        <v>125989.02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49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  <c r="Z627" s="17">
        <v>0</v>
      </c>
      <c r="AA627" s="17">
        <v>0</v>
      </c>
      <c r="AB627" s="17">
        <v>0</v>
      </c>
      <c r="AC627" s="17">
        <v>0</v>
      </c>
      <c r="AD627" s="25">
        <v>125989.02</v>
      </c>
      <c r="AE627" s="17">
        <v>0</v>
      </c>
      <c r="AF627" s="20">
        <v>2021</v>
      </c>
      <c r="AG627" s="20" t="s">
        <v>262</v>
      </c>
      <c r="AH627" s="21" t="s">
        <v>262</v>
      </c>
    </row>
    <row r="628" spans="1:34" ht="61.5" x14ac:dyDescent="0.85">
      <c r="A628" s="8">
        <v>1</v>
      </c>
      <c r="B628" s="43">
        <f>SUBTOTAL(103,$A$558:A628)</f>
        <v>71</v>
      </c>
      <c r="C628" s="11" t="s">
        <v>2381</v>
      </c>
      <c r="D628" s="17">
        <v>1692196.67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49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852</v>
      </c>
      <c r="R628" s="25">
        <v>1692196.67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0</v>
      </c>
      <c r="Y628" s="17"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  <c r="AF628" s="20" t="s">
        <v>262</v>
      </c>
      <c r="AG628" s="20">
        <v>2021</v>
      </c>
      <c r="AH628" s="21" t="s">
        <v>262</v>
      </c>
    </row>
    <row r="629" spans="1:34" ht="61.5" x14ac:dyDescent="0.85">
      <c r="A629" s="8">
        <v>1</v>
      </c>
      <c r="B629" s="43">
        <f>SUBTOTAL(103,$A$558:A629)</f>
        <v>72</v>
      </c>
      <c r="C629" s="11" t="s">
        <v>566</v>
      </c>
      <c r="D629" s="17">
        <v>88243.199999999997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49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7">
        <v>0</v>
      </c>
      <c r="Z629" s="17">
        <v>0</v>
      </c>
      <c r="AA629" s="17">
        <v>0</v>
      </c>
      <c r="AB629" s="17">
        <v>0</v>
      </c>
      <c r="AC629" s="17">
        <v>0</v>
      </c>
      <c r="AD629" s="17">
        <v>88243.199999999997</v>
      </c>
      <c r="AE629" s="17">
        <v>0</v>
      </c>
      <c r="AF629" s="20">
        <v>2021</v>
      </c>
      <c r="AG629" s="20" t="s">
        <v>262</v>
      </c>
      <c r="AH629" s="21" t="s">
        <v>262</v>
      </c>
    </row>
    <row r="630" spans="1:34" ht="61.5" x14ac:dyDescent="0.85">
      <c r="A630" s="8">
        <v>1</v>
      </c>
      <c r="B630" s="43">
        <f>SUBTOTAL(103,$A$558:A630)</f>
        <v>73</v>
      </c>
      <c r="C630" s="11" t="s">
        <v>582</v>
      </c>
      <c r="D630" s="17">
        <v>88240.52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49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88240.52</v>
      </c>
      <c r="AE630" s="17">
        <v>0</v>
      </c>
      <c r="AF630" s="20">
        <v>2021</v>
      </c>
      <c r="AG630" s="20" t="s">
        <v>262</v>
      </c>
      <c r="AH630" s="21" t="s">
        <v>262</v>
      </c>
    </row>
    <row r="631" spans="1:34" ht="61.5" x14ac:dyDescent="0.85">
      <c r="A631" s="8">
        <v>1</v>
      </c>
      <c r="B631" s="43">
        <f>SUBTOTAL(103,$A$558:A631)</f>
        <v>74</v>
      </c>
      <c r="C631" s="11" t="s">
        <v>1029</v>
      </c>
      <c r="D631" s="17">
        <v>75248.2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49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25">
        <v>75248.2</v>
      </c>
      <c r="AE631" s="17">
        <v>0</v>
      </c>
      <c r="AF631" s="20">
        <v>2021</v>
      </c>
      <c r="AG631" s="20" t="s">
        <v>262</v>
      </c>
      <c r="AH631" s="21" t="s">
        <v>262</v>
      </c>
    </row>
    <row r="632" spans="1:34" ht="61.5" x14ac:dyDescent="0.85">
      <c r="A632" s="8">
        <v>1</v>
      </c>
      <c r="B632" s="43">
        <f>SUBTOTAL(103,$A$558:A632)</f>
        <v>75</v>
      </c>
      <c r="C632" s="11" t="s">
        <v>572</v>
      </c>
      <c r="D632" s="17">
        <v>186705.81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49"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186705.81</v>
      </c>
      <c r="AE632" s="17">
        <v>0</v>
      </c>
      <c r="AF632" s="20">
        <v>2021</v>
      </c>
      <c r="AG632" s="20" t="s">
        <v>262</v>
      </c>
      <c r="AH632" s="21" t="s">
        <v>262</v>
      </c>
    </row>
    <row r="633" spans="1:34" ht="61.5" x14ac:dyDescent="0.85">
      <c r="A633" s="8">
        <v>1</v>
      </c>
      <c r="B633" s="43">
        <f>SUBTOTAL(103,$A$558:A633)</f>
        <v>76</v>
      </c>
      <c r="C633" s="11" t="s">
        <v>573</v>
      </c>
      <c r="D633" s="17">
        <v>129570.78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49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129570.78</v>
      </c>
      <c r="AE633" s="17">
        <v>0</v>
      </c>
      <c r="AF633" s="20">
        <v>2021</v>
      </c>
      <c r="AG633" s="20" t="s">
        <v>262</v>
      </c>
      <c r="AH633" s="21" t="s">
        <v>262</v>
      </c>
    </row>
    <row r="634" spans="1:34" ht="61.5" x14ac:dyDescent="0.85">
      <c r="A634" s="8">
        <v>1</v>
      </c>
      <c r="B634" s="43">
        <f>SUBTOTAL(103,$A$558:A634)</f>
        <v>77</v>
      </c>
      <c r="C634" s="11" t="s">
        <v>575</v>
      </c>
      <c r="D634" s="17">
        <v>162849.19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49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 s="17">
        <v>0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162849.19</v>
      </c>
      <c r="AE634" s="17">
        <v>0</v>
      </c>
      <c r="AF634" s="20">
        <v>2021</v>
      </c>
      <c r="AG634" s="20" t="s">
        <v>262</v>
      </c>
      <c r="AH634" s="21" t="s">
        <v>262</v>
      </c>
    </row>
    <row r="635" spans="1:34" ht="61.5" x14ac:dyDescent="0.85">
      <c r="A635" s="8">
        <v>1</v>
      </c>
      <c r="B635" s="43">
        <f>SUBTOTAL(103,$A$558:A635)</f>
        <v>78</v>
      </c>
      <c r="C635" s="11" t="s">
        <v>577</v>
      </c>
      <c r="D635" s="17">
        <v>184901.25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49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7">
        <v>0</v>
      </c>
      <c r="AA635" s="17">
        <v>0</v>
      </c>
      <c r="AB635" s="17">
        <v>0</v>
      </c>
      <c r="AC635" s="17">
        <v>0</v>
      </c>
      <c r="AD635" s="17">
        <v>184901.25</v>
      </c>
      <c r="AE635" s="17">
        <v>0</v>
      </c>
      <c r="AF635" s="20">
        <v>2021</v>
      </c>
      <c r="AG635" s="20" t="s">
        <v>262</v>
      </c>
      <c r="AH635" s="21" t="s">
        <v>262</v>
      </c>
    </row>
    <row r="636" spans="1:34" ht="61.5" x14ac:dyDescent="0.85">
      <c r="A636" s="8">
        <v>1</v>
      </c>
      <c r="B636" s="43">
        <f>SUBTOTAL(103,$A$558:A636)</f>
        <v>79</v>
      </c>
      <c r="C636" s="11" t="s">
        <v>534</v>
      </c>
      <c r="D636" s="17">
        <v>97383.43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49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7">
        <v>0</v>
      </c>
      <c r="Z636" s="17">
        <v>0</v>
      </c>
      <c r="AA636" s="17">
        <v>0</v>
      </c>
      <c r="AB636" s="17">
        <v>0</v>
      </c>
      <c r="AC636" s="17">
        <v>0</v>
      </c>
      <c r="AD636" s="17">
        <v>97383.43</v>
      </c>
      <c r="AE636" s="17">
        <v>0</v>
      </c>
      <c r="AF636" s="20">
        <v>2021</v>
      </c>
      <c r="AG636" s="20" t="s">
        <v>262</v>
      </c>
      <c r="AH636" s="21" t="s">
        <v>262</v>
      </c>
    </row>
    <row r="637" spans="1:34" ht="61.5" x14ac:dyDescent="0.85">
      <c r="A637" s="8">
        <v>1</v>
      </c>
      <c r="B637" s="43">
        <f>SUBTOTAL(103,$A$558:A637)</f>
        <v>80</v>
      </c>
      <c r="C637" s="11" t="s">
        <v>538</v>
      </c>
      <c r="D637" s="17">
        <v>140629.07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49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  <c r="Z637" s="17">
        <v>0</v>
      </c>
      <c r="AA637" s="17">
        <v>0</v>
      </c>
      <c r="AB637" s="17">
        <v>0</v>
      </c>
      <c r="AC637" s="17">
        <v>0</v>
      </c>
      <c r="AD637" s="17">
        <v>140629.07</v>
      </c>
      <c r="AE637" s="17">
        <v>0</v>
      </c>
      <c r="AF637" s="20">
        <v>2021</v>
      </c>
      <c r="AG637" s="20" t="s">
        <v>262</v>
      </c>
      <c r="AH637" s="21" t="s">
        <v>262</v>
      </c>
    </row>
    <row r="638" spans="1:34" ht="61.5" x14ac:dyDescent="0.85">
      <c r="A638" s="8">
        <v>1</v>
      </c>
      <c r="B638" s="43">
        <f>SUBTOTAL(103,$A$558:A638)</f>
        <v>81</v>
      </c>
      <c r="C638" s="11" t="s">
        <v>2211</v>
      </c>
      <c r="D638" s="17">
        <v>86631.03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49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0</v>
      </c>
      <c r="Y638" s="17">
        <v>0</v>
      </c>
      <c r="Z638" s="17">
        <v>0</v>
      </c>
      <c r="AA638" s="17">
        <v>0</v>
      </c>
      <c r="AB638" s="17">
        <v>0</v>
      </c>
      <c r="AC638" s="17">
        <v>0</v>
      </c>
      <c r="AD638" s="17">
        <v>86631.03</v>
      </c>
      <c r="AE638" s="17">
        <v>0</v>
      </c>
      <c r="AF638" s="20">
        <v>2021</v>
      </c>
      <c r="AG638" s="20" t="s">
        <v>262</v>
      </c>
      <c r="AH638" s="21" t="s">
        <v>262</v>
      </c>
    </row>
    <row r="639" spans="1:34" ht="61.5" x14ac:dyDescent="0.85">
      <c r="A639" s="8">
        <v>1</v>
      </c>
      <c r="B639" s="43">
        <f>SUBTOTAL(103,$A$558:A639)</f>
        <v>82</v>
      </c>
      <c r="C639" s="11" t="s">
        <v>2213</v>
      </c>
      <c r="D639" s="17">
        <v>123432.27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49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  <c r="Z639" s="17">
        <v>0</v>
      </c>
      <c r="AA639" s="17">
        <v>0</v>
      </c>
      <c r="AB639" s="17">
        <v>0</v>
      </c>
      <c r="AC639" s="17">
        <v>0</v>
      </c>
      <c r="AD639" s="17">
        <v>123432.27</v>
      </c>
      <c r="AE639" s="17">
        <v>0</v>
      </c>
      <c r="AF639" s="20">
        <v>2021</v>
      </c>
      <c r="AG639" s="20" t="s">
        <v>262</v>
      </c>
      <c r="AH639" s="21" t="s">
        <v>262</v>
      </c>
    </row>
    <row r="640" spans="1:34" ht="61.5" x14ac:dyDescent="0.85">
      <c r="A640" s="8">
        <v>1</v>
      </c>
      <c r="B640" s="43">
        <f>SUBTOTAL(103,$A$558:A640)</f>
        <v>83</v>
      </c>
      <c r="C640" s="11" t="s">
        <v>2214</v>
      </c>
      <c r="D640" s="17">
        <v>148136.14000000001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49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7">
        <v>0</v>
      </c>
      <c r="Z640" s="17">
        <v>0</v>
      </c>
      <c r="AA640" s="17">
        <v>0</v>
      </c>
      <c r="AB640" s="17">
        <v>0</v>
      </c>
      <c r="AC640" s="17">
        <v>0</v>
      </c>
      <c r="AD640" s="17">
        <v>148136.14000000001</v>
      </c>
      <c r="AE640" s="17">
        <v>0</v>
      </c>
      <c r="AF640" s="20">
        <v>2021</v>
      </c>
      <c r="AG640" s="20" t="s">
        <v>262</v>
      </c>
      <c r="AH640" s="21" t="s">
        <v>262</v>
      </c>
    </row>
    <row r="641" spans="1:34" ht="61.5" x14ac:dyDescent="0.85">
      <c r="A641" s="8">
        <v>1</v>
      </c>
      <c r="B641" s="43">
        <f>SUBTOTAL(103,$A$558:A641)</f>
        <v>84</v>
      </c>
      <c r="C641" s="11" t="s">
        <v>2215</v>
      </c>
      <c r="D641" s="17">
        <v>116342.96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49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116342.96</v>
      </c>
      <c r="AE641" s="17">
        <v>0</v>
      </c>
      <c r="AF641" s="20">
        <v>2021</v>
      </c>
      <c r="AG641" s="20" t="s">
        <v>262</v>
      </c>
      <c r="AH641" s="21" t="s">
        <v>262</v>
      </c>
    </row>
    <row r="642" spans="1:34" ht="61.5" x14ac:dyDescent="0.85">
      <c r="A642" s="8">
        <v>1</v>
      </c>
      <c r="B642" s="43">
        <f>SUBTOTAL(103,$A$558:A642)</f>
        <v>85</v>
      </c>
      <c r="C642" s="11" t="s">
        <v>568</v>
      </c>
      <c r="D642" s="17">
        <v>79681.850000000006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49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  <c r="Z642" s="17">
        <v>0</v>
      </c>
      <c r="AA642" s="17">
        <v>0</v>
      </c>
      <c r="AB642" s="17">
        <v>0</v>
      </c>
      <c r="AC642" s="17">
        <v>0</v>
      </c>
      <c r="AD642" s="25">
        <v>79681.850000000006</v>
      </c>
      <c r="AE642" s="17">
        <v>0</v>
      </c>
      <c r="AF642" s="20">
        <v>2021</v>
      </c>
      <c r="AG642" s="20" t="s">
        <v>262</v>
      </c>
      <c r="AH642" s="21" t="s">
        <v>262</v>
      </c>
    </row>
    <row r="643" spans="1:34" ht="61.5" x14ac:dyDescent="0.85">
      <c r="A643" s="8">
        <v>1</v>
      </c>
      <c r="B643" s="43">
        <f>SUBTOTAL(103,$A$558:A643)</f>
        <v>86</v>
      </c>
      <c r="C643" s="11" t="s">
        <v>1579</v>
      </c>
      <c r="D643" s="17">
        <v>59634.07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49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25">
        <v>59634.07</v>
      </c>
      <c r="AE643" s="17">
        <v>0</v>
      </c>
      <c r="AF643" s="20">
        <v>2021</v>
      </c>
      <c r="AG643" s="20" t="s">
        <v>262</v>
      </c>
      <c r="AH643" s="21" t="s">
        <v>262</v>
      </c>
    </row>
    <row r="644" spans="1:34" ht="61.5" x14ac:dyDescent="0.85">
      <c r="A644" s="8">
        <v>1</v>
      </c>
      <c r="B644" s="43">
        <f>SUBTOTAL(103,$A$558:A644)</f>
        <v>87</v>
      </c>
      <c r="C644" s="11" t="s">
        <v>512</v>
      </c>
      <c r="D644" s="17">
        <v>4564415.6999999993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50">
        <v>2</v>
      </c>
      <c r="L644" s="17">
        <v>4380955.5999999996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65714.33</v>
      </c>
      <c r="AD644" s="17">
        <v>117745.77</v>
      </c>
      <c r="AE644" s="17">
        <v>0</v>
      </c>
      <c r="AF644" s="20">
        <v>2021</v>
      </c>
      <c r="AG644" s="20">
        <v>2021</v>
      </c>
      <c r="AH644" s="20">
        <v>2021</v>
      </c>
    </row>
    <row r="645" spans="1:34" ht="61.5" x14ac:dyDescent="0.85">
      <c r="A645" s="8">
        <v>1</v>
      </c>
      <c r="B645" s="43">
        <f>SUBTOTAL(103,$A$558:A645)</f>
        <v>88</v>
      </c>
      <c r="C645" s="11" t="s">
        <v>1581</v>
      </c>
      <c r="D645" s="17">
        <v>103219.31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49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103219.31</v>
      </c>
      <c r="AE645" s="17">
        <v>0</v>
      </c>
      <c r="AF645" s="20">
        <v>2021</v>
      </c>
      <c r="AG645" s="20" t="s">
        <v>262</v>
      </c>
      <c r="AH645" s="21" t="s">
        <v>262</v>
      </c>
    </row>
    <row r="646" spans="1:34" ht="61.5" x14ac:dyDescent="0.85">
      <c r="B646" s="11" t="s">
        <v>723</v>
      </c>
      <c r="C646" s="128"/>
      <c r="D646" s="129">
        <v>58706347.549999997</v>
      </c>
      <c r="E646" s="17">
        <v>160322</v>
      </c>
      <c r="F646" s="17">
        <v>0</v>
      </c>
      <c r="G646" s="17">
        <v>4427624</v>
      </c>
      <c r="H646" s="17">
        <v>242845</v>
      </c>
      <c r="I646" s="17">
        <v>1909948</v>
      </c>
      <c r="J646" s="17">
        <v>0</v>
      </c>
      <c r="K646" s="49">
        <v>0</v>
      </c>
      <c r="L646" s="17">
        <v>0</v>
      </c>
      <c r="M646" s="17">
        <v>9012.7999999999993</v>
      </c>
      <c r="N646" s="17">
        <v>39360045.700000003</v>
      </c>
      <c r="O646" s="17">
        <v>0</v>
      </c>
      <c r="P646" s="17">
        <v>0</v>
      </c>
      <c r="Q646" s="17">
        <v>3482.99</v>
      </c>
      <c r="R646" s="17">
        <v>10663065.52</v>
      </c>
      <c r="S646" s="17">
        <v>0</v>
      </c>
      <c r="T646" s="17">
        <v>0</v>
      </c>
      <c r="U646" s="17">
        <v>0</v>
      </c>
      <c r="V646" s="17">
        <v>0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514451.17000000016</v>
      </c>
      <c r="AD646" s="17">
        <v>1428046.16</v>
      </c>
      <c r="AE646" s="17">
        <v>0</v>
      </c>
      <c r="AF646" s="47" t="s">
        <v>718</v>
      </c>
      <c r="AG646" s="47" t="s">
        <v>718</v>
      </c>
      <c r="AH646" s="57" t="s">
        <v>718</v>
      </c>
    </row>
    <row r="647" spans="1:34" ht="61.5" x14ac:dyDescent="0.85">
      <c r="A647" s="8">
        <v>1</v>
      </c>
      <c r="B647" s="43">
        <f>SUBTOTAL(103,$A$558:A647)</f>
        <v>89</v>
      </c>
      <c r="C647" s="11" t="s">
        <v>441</v>
      </c>
      <c r="D647" s="17">
        <v>3153465.39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49">
        <v>0</v>
      </c>
      <c r="L647" s="17">
        <v>0</v>
      </c>
      <c r="M647" s="17">
        <v>631.76</v>
      </c>
      <c r="N647" s="17">
        <v>3051556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25">
        <v>31583.599999999999</v>
      </c>
      <c r="AD647" s="17">
        <v>70325.789999999994</v>
      </c>
      <c r="AE647" s="17">
        <v>0</v>
      </c>
      <c r="AF647" s="20">
        <v>2021</v>
      </c>
      <c r="AG647" s="20">
        <v>2021</v>
      </c>
      <c r="AH647" s="21">
        <v>2021</v>
      </c>
    </row>
    <row r="648" spans="1:34" ht="61.5" x14ac:dyDescent="0.85">
      <c r="A648" s="8">
        <v>1</v>
      </c>
      <c r="B648" s="43">
        <f>SUBTOTAL(103,$A$558:A648)</f>
        <v>90</v>
      </c>
      <c r="C648" s="11" t="s">
        <v>442</v>
      </c>
      <c r="D648" s="17">
        <v>2143017.0299999998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49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422</v>
      </c>
      <c r="R648" s="25">
        <v>2059493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25">
        <v>21315.75</v>
      </c>
      <c r="AD648" s="25">
        <v>62208.28</v>
      </c>
      <c r="AE648" s="17">
        <v>0</v>
      </c>
      <c r="AF648" s="20">
        <v>2021</v>
      </c>
      <c r="AG648" s="20">
        <v>2021</v>
      </c>
      <c r="AH648" s="21">
        <v>2021</v>
      </c>
    </row>
    <row r="649" spans="1:34" ht="61.5" x14ac:dyDescent="0.85">
      <c r="A649" s="8">
        <v>1</v>
      </c>
      <c r="B649" s="43">
        <f>SUBTOTAL(103,$A$558:A649)</f>
        <v>91</v>
      </c>
      <c r="C649" s="11" t="s">
        <v>443</v>
      </c>
      <c r="D649" s="17">
        <v>105815.67999999999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49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105815.67999999999</v>
      </c>
      <c r="AE649" s="17">
        <v>0</v>
      </c>
      <c r="AF649" s="20">
        <v>2021</v>
      </c>
      <c r="AG649" s="20" t="s">
        <v>262</v>
      </c>
      <c r="AH649" s="20" t="s">
        <v>262</v>
      </c>
    </row>
    <row r="650" spans="1:34" ht="61.5" x14ac:dyDescent="0.85">
      <c r="A650" s="8">
        <v>1</v>
      </c>
      <c r="B650" s="43">
        <f>SUBTOTAL(103,$A$558:A650)</f>
        <v>92</v>
      </c>
      <c r="C650" s="11" t="s">
        <v>444</v>
      </c>
      <c r="D650" s="17">
        <v>66740.47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49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25">
        <v>66740.47</v>
      </c>
      <c r="AE650" s="17">
        <v>0</v>
      </c>
      <c r="AF650" s="20">
        <v>2021</v>
      </c>
      <c r="AG650" s="20" t="s">
        <v>262</v>
      </c>
      <c r="AH650" s="20" t="s">
        <v>262</v>
      </c>
    </row>
    <row r="651" spans="1:34" ht="61.5" x14ac:dyDescent="0.85">
      <c r="A651" s="8">
        <v>1</v>
      </c>
      <c r="B651" s="43">
        <f>SUBTOTAL(103,$A$558:A651)</f>
        <v>93</v>
      </c>
      <c r="C651" s="11" t="s">
        <v>445</v>
      </c>
      <c r="D651" s="17">
        <v>68133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49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25">
        <v>68133</v>
      </c>
      <c r="AE651" s="17">
        <v>0</v>
      </c>
      <c r="AF651" s="20">
        <v>2021</v>
      </c>
      <c r="AG651" s="20" t="s">
        <v>262</v>
      </c>
      <c r="AH651" s="20" t="s">
        <v>262</v>
      </c>
    </row>
    <row r="652" spans="1:34" ht="61.5" x14ac:dyDescent="0.85">
      <c r="A652" s="8">
        <v>1</v>
      </c>
      <c r="B652" s="43">
        <f>SUBTOTAL(103,$A$558:A652)</f>
        <v>94</v>
      </c>
      <c r="C652" s="11" t="s">
        <v>446</v>
      </c>
      <c r="D652" s="17">
        <v>3132062.8899999997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49">
        <v>0</v>
      </c>
      <c r="L652" s="17">
        <v>0</v>
      </c>
      <c r="M652" s="17">
        <v>665.55</v>
      </c>
      <c r="N652" s="17">
        <v>3025129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25">
        <v>31310.09</v>
      </c>
      <c r="AD652" s="17">
        <v>75623.8</v>
      </c>
      <c r="AE652" s="17">
        <v>0</v>
      </c>
      <c r="AF652" s="20">
        <v>2021</v>
      </c>
      <c r="AG652" s="20">
        <v>2021</v>
      </c>
      <c r="AH652" s="21">
        <v>2021</v>
      </c>
    </row>
    <row r="653" spans="1:34" ht="61.5" x14ac:dyDescent="0.85">
      <c r="A653" s="8">
        <v>1</v>
      </c>
      <c r="B653" s="43">
        <f>SUBTOTAL(103,$A$558:A653)</f>
        <v>95</v>
      </c>
      <c r="C653" s="11" t="s">
        <v>447</v>
      </c>
      <c r="D653" s="17">
        <v>975506.3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49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363.46</v>
      </c>
      <c r="R653" s="25">
        <v>908242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25">
        <v>9400.2999999999993</v>
      </c>
      <c r="AD653" s="25">
        <v>57864</v>
      </c>
      <c r="AE653" s="17">
        <v>0</v>
      </c>
      <c r="AF653" s="20">
        <v>2021</v>
      </c>
      <c r="AG653" s="20">
        <v>2021</v>
      </c>
      <c r="AH653" s="21">
        <v>2021</v>
      </c>
    </row>
    <row r="654" spans="1:34" ht="61.5" x14ac:dyDescent="0.85">
      <c r="A654" s="8">
        <v>1</v>
      </c>
      <c r="B654" s="43">
        <f>SUBTOTAL(103,$A$558:A654)</f>
        <v>96</v>
      </c>
      <c r="C654" s="11" t="s">
        <v>450</v>
      </c>
      <c r="D654" s="17">
        <v>2381025.6399999997</v>
      </c>
      <c r="E654" s="25">
        <v>160322</v>
      </c>
      <c r="F654" s="17">
        <v>0</v>
      </c>
      <c r="G654" s="25">
        <v>1431141</v>
      </c>
      <c r="H654" s="17">
        <v>242845</v>
      </c>
      <c r="I654" s="25">
        <v>382577</v>
      </c>
      <c r="J654" s="17">
        <v>0</v>
      </c>
      <c r="K654" s="49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25">
        <v>22944.760000000002</v>
      </c>
      <c r="AD654" s="25">
        <v>141195.88</v>
      </c>
      <c r="AE654" s="17">
        <v>0</v>
      </c>
      <c r="AF654" s="20">
        <v>2021</v>
      </c>
      <c r="AG654" s="20">
        <v>2021</v>
      </c>
      <c r="AH654" s="21">
        <v>2021</v>
      </c>
    </row>
    <row r="655" spans="1:34" ht="61.5" x14ac:dyDescent="0.85">
      <c r="A655" s="8">
        <v>1</v>
      </c>
      <c r="B655" s="43">
        <f>SUBTOTAL(103,$A$558:A655)</f>
        <v>97</v>
      </c>
      <c r="C655" s="11" t="s">
        <v>451</v>
      </c>
      <c r="D655" s="17">
        <v>7890296.8599999994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49">
        <v>0</v>
      </c>
      <c r="L655" s="17">
        <v>0</v>
      </c>
      <c r="M655" s="17">
        <v>1911.3</v>
      </c>
      <c r="N655" s="17">
        <v>7704518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25">
        <v>79741.759999999995</v>
      </c>
      <c r="AD655" s="17">
        <v>106037.1</v>
      </c>
      <c r="AE655" s="17">
        <v>0</v>
      </c>
      <c r="AF655" s="20">
        <v>2021</v>
      </c>
      <c r="AG655" s="20">
        <v>2021</v>
      </c>
      <c r="AH655" s="21">
        <v>2021</v>
      </c>
    </row>
    <row r="656" spans="1:34" ht="61.5" x14ac:dyDescent="0.85">
      <c r="A656" s="8">
        <v>1</v>
      </c>
      <c r="B656" s="43">
        <f>SUBTOTAL(103,$A$558:A656)</f>
        <v>98</v>
      </c>
      <c r="C656" s="11" t="s">
        <v>431</v>
      </c>
      <c r="D656" s="17">
        <v>2276102.04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49">
        <v>0</v>
      </c>
      <c r="L656" s="17">
        <v>0</v>
      </c>
      <c r="M656" s="17">
        <v>627.91999999999996</v>
      </c>
      <c r="N656" s="25">
        <v>2252785.71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25">
        <v>23316.33</v>
      </c>
      <c r="AD656" s="17">
        <v>0</v>
      </c>
      <c r="AE656" s="17">
        <v>0</v>
      </c>
      <c r="AF656" s="20" t="s">
        <v>262</v>
      </c>
      <c r="AG656" s="20">
        <v>2021</v>
      </c>
      <c r="AH656" s="21">
        <v>2021</v>
      </c>
    </row>
    <row r="657" spans="1:34" ht="61.5" x14ac:dyDescent="0.85">
      <c r="A657" s="8">
        <v>1</v>
      </c>
      <c r="B657" s="43">
        <f>SUBTOTAL(103,$A$558:A657)</f>
        <v>99</v>
      </c>
      <c r="C657" s="11" t="s">
        <v>1240</v>
      </c>
      <c r="D657" s="17">
        <v>3075563.96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49">
        <v>0</v>
      </c>
      <c r="L657" s="17">
        <v>0</v>
      </c>
      <c r="M657" s="17">
        <v>627.86</v>
      </c>
      <c r="N657" s="17">
        <v>2972950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0</v>
      </c>
      <c r="AB657" s="17">
        <v>0</v>
      </c>
      <c r="AC657" s="25">
        <v>30770.03</v>
      </c>
      <c r="AD657" s="17">
        <v>71843.929999999993</v>
      </c>
      <c r="AE657" s="17">
        <v>0</v>
      </c>
      <c r="AF657" s="20">
        <v>2021</v>
      </c>
      <c r="AG657" s="20">
        <v>2021</v>
      </c>
      <c r="AH657" s="21">
        <v>2021</v>
      </c>
    </row>
    <row r="658" spans="1:34" ht="61.5" x14ac:dyDescent="0.85">
      <c r="A658" s="8">
        <v>1</v>
      </c>
      <c r="B658" s="43">
        <f>SUBTOTAL(103,$A$558:A658)</f>
        <v>100</v>
      </c>
      <c r="C658" s="11" t="s">
        <v>449</v>
      </c>
      <c r="D658" s="17">
        <v>4441479.53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49">
        <v>0</v>
      </c>
      <c r="L658" s="17">
        <v>0</v>
      </c>
      <c r="M658" s="17">
        <v>662.9</v>
      </c>
      <c r="N658" s="25">
        <v>4324827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25">
        <v>44761.96</v>
      </c>
      <c r="AD658" s="17">
        <v>71890.570000000007</v>
      </c>
      <c r="AE658" s="17">
        <v>0</v>
      </c>
      <c r="AF658" s="20">
        <v>2021</v>
      </c>
      <c r="AG658" s="20">
        <v>2021</v>
      </c>
      <c r="AH658" s="21">
        <v>2021</v>
      </c>
    </row>
    <row r="659" spans="1:34" ht="61.5" x14ac:dyDescent="0.85">
      <c r="A659" s="8">
        <v>1</v>
      </c>
      <c r="B659" s="43">
        <f>SUBTOTAL(103,$A$558:A659)</f>
        <v>101</v>
      </c>
      <c r="C659" s="11" t="s">
        <v>1571</v>
      </c>
      <c r="D659" s="17">
        <v>2975915.4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49">
        <v>0</v>
      </c>
      <c r="L659" s="17">
        <v>0</v>
      </c>
      <c r="M659" s="17">
        <v>601.54</v>
      </c>
      <c r="N659" s="25">
        <v>2876506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25">
        <v>29771.84</v>
      </c>
      <c r="AD659" s="25">
        <v>69637.56</v>
      </c>
      <c r="AE659" s="17">
        <v>0</v>
      </c>
      <c r="AF659" s="20">
        <v>2021</v>
      </c>
      <c r="AG659" s="20">
        <v>2021</v>
      </c>
      <c r="AH659" s="21">
        <v>2021</v>
      </c>
    </row>
    <row r="660" spans="1:34" ht="61.5" x14ac:dyDescent="0.85">
      <c r="A660" s="8">
        <v>1</v>
      </c>
      <c r="B660" s="43">
        <f>SUBTOTAL(103,$A$558:A660)</f>
        <v>102</v>
      </c>
      <c r="C660" s="11" t="s">
        <v>1572</v>
      </c>
      <c r="D660" s="17">
        <v>1188949.76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49">
        <v>0</v>
      </c>
      <c r="L660" s="17">
        <v>0</v>
      </c>
      <c r="M660" s="17">
        <v>245.22</v>
      </c>
      <c r="N660" s="17">
        <v>1131184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 s="17">
        <v>0</v>
      </c>
      <c r="W660" s="17">
        <v>0</v>
      </c>
      <c r="X660" s="17">
        <v>0</v>
      </c>
      <c r="Y660" s="17">
        <v>0</v>
      </c>
      <c r="Z660" s="17">
        <v>0</v>
      </c>
      <c r="AA660" s="17">
        <v>0</v>
      </c>
      <c r="AB660" s="17">
        <v>0</v>
      </c>
      <c r="AC660" s="25">
        <v>11707.75</v>
      </c>
      <c r="AD660" s="17">
        <v>46058.01</v>
      </c>
      <c r="AE660" s="17">
        <v>0</v>
      </c>
      <c r="AF660" s="20">
        <v>2021</v>
      </c>
      <c r="AG660" s="20">
        <v>2021</v>
      </c>
      <c r="AH660" s="21">
        <v>2021</v>
      </c>
    </row>
    <row r="661" spans="1:34" ht="61.5" x14ac:dyDescent="0.85">
      <c r="A661" s="8">
        <v>1</v>
      </c>
      <c r="B661" s="43">
        <f>SUBTOTAL(103,$A$558:A661)</f>
        <v>103</v>
      </c>
      <c r="C661" s="11" t="s">
        <v>1573</v>
      </c>
      <c r="D661" s="17">
        <v>2192920.11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49">
        <v>0</v>
      </c>
      <c r="L661" s="17">
        <v>0</v>
      </c>
      <c r="M661" s="17">
        <v>496.48</v>
      </c>
      <c r="N661" s="17">
        <v>2107333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25">
        <v>21810.9</v>
      </c>
      <c r="AD661" s="17">
        <v>63776.21</v>
      </c>
      <c r="AE661" s="17">
        <v>0</v>
      </c>
      <c r="AF661" s="20">
        <v>2021</v>
      </c>
      <c r="AG661" s="20">
        <v>2021</v>
      </c>
      <c r="AH661" s="21">
        <v>2021</v>
      </c>
    </row>
    <row r="662" spans="1:34" ht="61.5" x14ac:dyDescent="0.85">
      <c r="A662" s="8">
        <v>1</v>
      </c>
      <c r="B662" s="43">
        <f>SUBTOTAL(103,$A$558:A662)</f>
        <v>104</v>
      </c>
      <c r="C662" s="11" t="s">
        <v>1574</v>
      </c>
      <c r="D662" s="17">
        <v>1858562.25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49">
        <v>0</v>
      </c>
      <c r="L662" s="17">
        <v>0</v>
      </c>
      <c r="M662" s="17">
        <v>413.7</v>
      </c>
      <c r="N662" s="25">
        <v>1779423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  <c r="V662" s="17">
        <v>0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25">
        <v>18417.03</v>
      </c>
      <c r="AD662" s="17">
        <v>60722.22</v>
      </c>
      <c r="AE662" s="17">
        <v>0</v>
      </c>
      <c r="AF662" s="20">
        <v>2021</v>
      </c>
      <c r="AG662" s="20">
        <v>2021</v>
      </c>
      <c r="AH662" s="21">
        <v>2021</v>
      </c>
    </row>
    <row r="663" spans="1:34" ht="61.5" x14ac:dyDescent="0.85">
      <c r="A663" s="8">
        <v>1</v>
      </c>
      <c r="B663" s="43">
        <f>SUBTOTAL(103,$A$558:A663)</f>
        <v>105</v>
      </c>
      <c r="C663" s="11" t="s">
        <v>462</v>
      </c>
      <c r="D663" s="17">
        <v>3247222.64</v>
      </c>
      <c r="E663" s="16">
        <v>0</v>
      </c>
      <c r="F663" s="18">
        <v>0</v>
      </c>
      <c r="G663" s="16">
        <v>0</v>
      </c>
      <c r="H663" s="18">
        <v>0</v>
      </c>
      <c r="I663" s="18">
        <v>0</v>
      </c>
      <c r="J663" s="18">
        <v>0</v>
      </c>
      <c r="K663" s="254">
        <v>0</v>
      </c>
      <c r="L663" s="18">
        <v>0</v>
      </c>
      <c r="M663" s="17">
        <v>662.47</v>
      </c>
      <c r="N663" s="25">
        <v>3134293</v>
      </c>
      <c r="O663" s="18">
        <v>0</v>
      </c>
      <c r="P663" s="18">
        <v>0</v>
      </c>
      <c r="Q663" s="18">
        <v>0</v>
      </c>
      <c r="R663" s="18">
        <v>0</v>
      </c>
      <c r="S663" s="18">
        <v>0</v>
      </c>
      <c r="T663" s="18">
        <v>0</v>
      </c>
      <c r="U663" s="18">
        <v>0</v>
      </c>
      <c r="V663" s="18">
        <v>0</v>
      </c>
      <c r="W663" s="18">
        <v>0</v>
      </c>
      <c r="X663" s="18">
        <v>0</v>
      </c>
      <c r="Y663" s="18">
        <v>0</v>
      </c>
      <c r="Z663" s="18">
        <v>0</v>
      </c>
      <c r="AA663" s="17">
        <v>0</v>
      </c>
      <c r="AB663" s="17">
        <v>0</v>
      </c>
      <c r="AC663" s="25">
        <v>32439.93</v>
      </c>
      <c r="AD663" s="25">
        <v>80489.710000000006</v>
      </c>
      <c r="AE663" s="17">
        <v>0</v>
      </c>
      <c r="AF663" s="20">
        <v>2021</v>
      </c>
      <c r="AG663" s="20">
        <v>2021</v>
      </c>
      <c r="AH663" s="21">
        <v>2021</v>
      </c>
    </row>
    <row r="664" spans="1:34" ht="61.5" x14ac:dyDescent="0.85">
      <c r="A664" s="8">
        <v>1</v>
      </c>
      <c r="B664" s="43">
        <f>SUBTOTAL(103,$A$558:A664)</f>
        <v>106</v>
      </c>
      <c r="C664" s="11" t="s">
        <v>1107</v>
      </c>
      <c r="D664" s="17">
        <v>3246080.29</v>
      </c>
      <c r="E664" s="17">
        <v>0</v>
      </c>
      <c r="F664" s="17">
        <v>0</v>
      </c>
      <c r="G664" s="94">
        <v>1701159</v>
      </c>
      <c r="H664" s="16">
        <v>0</v>
      </c>
      <c r="I664" s="94">
        <v>1527371</v>
      </c>
      <c r="J664" s="17">
        <v>0</v>
      </c>
      <c r="K664" s="49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17550.29</v>
      </c>
      <c r="AD664" s="17">
        <v>0</v>
      </c>
      <c r="AE664" s="17">
        <v>0</v>
      </c>
      <c r="AF664" s="20" t="s">
        <v>262</v>
      </c>
      <c r="AG664" s="20">
        <v>2021</v>
      </c>
      <c r="AH664" s="21">
        <v>2021</v>
      </c>
    </row>
    <row r="665" spans="1:34" ht="61.5" x14ac:dyDescent="0.85">
      <c r="A665" s="8">
        <v>1</v>
      </c>
      <c r="B665" s="43">
        <f>SUBTOTAL(103,$A$558:A665)</f>
        <v>107</v>
      </c>
      <c r="C665" s="11" t="s">
        <v>440</v>
      </c>
      <c r="D665" s="17">
        <v>1068937.46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49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25">
        <v>538.6</v>
      </c>
      <c r="R665" s="25">
        <v>1062087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25">
        <v>6850.46</v>
      </c>
      <c r="AD665" s="17">
        <v>0</v>
      </c>
      <c r="AE665" s="17">
        <v>0</v>
      </c>
      <c r="AF665" s="20" t="s">
        <v>262</v>
      </c>
      <c r="AG665" s="20">
        <v>2021</v>
      </c>
      <c r="AH665" s="21">
        <v>2021</v>
      </c>
    </row>
    <row r="666" spans="1:34" ht="61.5" x14ac:dyDescent="0.85">
      <c r="A666" s="8">
        <v>1</v>
      </c>
      <c r="B666" s="43">
        <f>SUBTOTAL(103,$A$558:A666)</f>
        <v>108</v>
      </c>
      <c r="C666" s="11" t="s">
        <v>1096</v>
      </c>
      <c r="D666" s="17">
        <v>1303349.0799999998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49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25">
        <v>744.64</v>
      </c>
      <c r="R666" s="25">
        <v>1296302.3799999999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7046.7</v>
      </c>
      <c r="AD666" s="17">
        <v>0</v>
      </c>
      <c r="AE666" s="17">
        <v>0</v>
      </c>
      <c r="AF666" s="20" t="s">
        <v>262</v>
      </c>
      <c r="AG666" s="20">
        <v>2021</v>
      </c>
      <c r="AH666" s="21">
        <v>2021</v>
      </c>
    </row>
    <row r="667" spans="1:34" ht="61.5" x14ac:dyDescent="0.85">
      <c r="A667" s="8">
        <v>1</v>
      </c>
      <c r="B667" s="43">
        <f>SUBTOTAL(103,$A$558:A667)</f>
        <v>109</v>
      </c>
      <c r="C667" s="11" t="s">
        <v>1106</v>
      </c>
      <c r="D667" s="17">
        <v>1302365.3799999999</v>
      </c>
      <c r="E667" s="17">
        <v>0</v>
      </c>
      <c r="F667" s="17">
        <v>0</v>
      </c>
      <c r="G667" s="25">
        <v>1295324</v>
      </c>
      <c r="H667" s="17">
        <v>0</v>
      </c>
      <c r="I667" s="17">
        <v>0</v>
      </c>
      <c r="J667" s="17">
        <v>0</v>
      </c>
      <c r="K667" s="49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  <c r="Z667" s="17">
        <v>0</v>
      </c>
      <c r="AA667" s="17">
        <v>0</v>
      </c>
      <c r="AB667" s="17">
        <v>0</v>
      </c>
      <c r="AC667" s="17">
        <v>7041.38</v>
      </c>
      <c r="AD667" s="17">
        <v>0</v>
      </c>
      <c r="AE667" s="17">
        <v>0</v>
      </c>
      <c r="AF667" s="20" t="s">
        <v>262</v>
      </c>
      <c r="AG667" s="20">
        <v>2021</v>
      </c>
      <c r="AH667" s="21">
        <v>2021</v>
      </c>
    </row>
    <row r="668" spans="1:34" ht="61.5" x14ac:dyDescent="0.85">
      <c r="A668" s="8">
        <v>1</v>
      </c>
      <c r="B668" s="43">
        <f>SUBTOTAL(103,$A$558:A668)</f>
        <v>110</v>
      </c>
      <c r="C668" s="11" t="s">
        <v>448</v>
      </c>
      <c r="D668" s="17">
        <v>2256753.77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49">
        <v>0</v>
      </c>
      <c r="L668" s="17">
        <v>0</v>
      </c>
      <c r="M668" s="25">
        <v>625.1</v>
      </c>
      <c r="N668" s="25">
        <v>2242290.9900000002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  <c r="Z668" s="17">
        <v>0</v>
      </c>
      <c r="AA668" s="17">
        <v>0</v>
      </c>
      <c r="AB668" s="17">
        <v>0</v>
      </c>
      <c r="AC668" s="25">
        <v>14462.78</v>
      </c>
      <c r="AD668" s="17">
        <v>0</v>
      </c>
      <c r="AE668" s="17">
        <v>0</v>
      </c>
      <c r="AF668" s="20" t="s">
        <v>262</v>
      </c>
      <c r="AG668" s="20">
        <v>2021</v>
      </c>
      <c r="AH668" s="21">
        <v>2021</v>
      </c>
    </row>
    <row r="669" spans="1:34" ht="61.5" x14ac:dyDescent="0.85">
      <c r="A669" s="8">
        <v>1</v>
      </c>
      <c r="B669" s="43">
        <f>SUBTOTAL(103,$A$558:A669)</f>
        <v>111</v>
      </c>
      <c r="C669" s="11" t="s">
        <v>1239</v>
      </c>
      <c r="D669" s="17">
        <v>2391061.65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49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25">
        <v>696.02</v>
      </c>
      <c r="R669" s="25">
        <v>2375738.14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  <c r="Z669" s="17">
        <v>0</v>
      </c>
      <c r="AA669" s="17">
        <v>0</v>
      </c>
      <c r="AB669" s="17">
        <v>0</v>
      </c>
      <c r="AC669" s="25">
        <v>15323.51</v>
      </c>
      <c r="AD669" s="17">
        <v>0</v>
      </c>
      <c r="AE669" s="17">
        <v>0</v>
      </c>
      <c r="AF669" s="20" t="s">
        <v>262</v>
      </c>
      <c r="AG669" s="20">
        <v>2021</v>
      </c>
      <c r="AH669" s="21">
        <v>2021</v>
      </c>
    </row>
    <row r="670" spans="1:34" ht="61.5" x14ac:dyDescent="0.85">
      <c r="A670" s="8">
        <v>1</v>
      </c>
      <c r="B670" s="43">
        <f>SUBTOTAL(103,$A$558:A670)</f>
        <v>112</v>
      </c>
      <c r="C670" s="11" t="s">
        <v>1506</v>
      </c>
      <c r="D670" s="17">
        <v>3057599.6399999997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49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25">
        <v>718.27</v>
      </c>
      <c r="R670" s="25">
        <v>2961203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0</v>
      </c>
      <c r="Y670" s="17">
        <v>0</v>
      </c>
      <c r="Z670" s="17">
        <v>0</v>
      </c>
      <c r="AA670" s="17">
        <v>0</v>
      </c>
      <c r="AB670" s="17">
        <v>0</v>
      </c>
      <c r="AC670" s="25">
        <v>19099.759999999998</v>
      </c>
      <c r="AD670" s="60">
        <v>77296.88</v>
      </c>
      <c r="AE670" s="17">
        <v>0</v>
      </c>
      <c r="AF670" s="20">
        <v>2021</v>
      </c>
      <c r="AG670" s="20">
        <v>2021</v>
      </c>
      <c r="AH670" s="21">
        <v>2021</v>
      </c>
    </row>
    <row r="671" spans="1:34" ht="61.5" x14ac:dyDescent="0.85">
      <c r="A671" s="8">
        <v>1</v>
      </c>
      <c r="B671" s="43">
        <f>SUBTOTAL(103,$A$558:A671)</f>
        <v>113</v>
      </c>
      <c r="C671" s="11" t="s">
        <v>439</v>
      </c>
      <c r="D671" s="17">
        <v>2775034.26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49">
        <v>0</v>
      </c>
      <c r="L671" s="17">
        <v>0</v>
      </c>
      <c r="M671" s="25">
        <v>841</v>
      </c>
      <c r="N671" s="25">
        <v>2757250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  <c r="V671" s="17">
        <v>0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25">
        <v>17784.259999999998</v>
      </c>
      <c r="AD671" s="17">
        <v>0</v>
      </c>
      <c r="AE671" s="17">
        <v>0</v>
      </c>
      <c r="AF671" s="20" t="s">
        <v>262</v>
      </c>
      <c r="AG671" s="20">
        <v>2021</v>
      </c>
      <c r="AH671" s="21">
        <v>2021</v>
      </c>
    </row>
    <row r="672" spans="1:34" ht="61.5" x14ac:dyDescent="0.85">
      <c r="A672" s="8">
        <v>1</v>
      </c>
      <c r="B672" s="43">
        <f>SUBTOTAL(103,$A$558:A672)</f>
        <v>114</v>
      </c>
      <c r="C672" s="11" t="s">
        <v>1859</v>
      </c>
      <c r="D672" s="17">
        <v>132387.07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49"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7">
        <v>0</v>
      </c>
      <c r="V672" s="17">
        <v>0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65">
        <v>132387.07</v>
      </c>
      <c r="AE672" s="17">
        <v>0</v>
      </c>
      <c r="AF672" s="20">
        <v>2021</v>
      </c>
      <c r="AG672" s="20" t="s">
        <v>262</v>
      </c>
      <c r="AH672" s="20" t="s">
        <v>262</v>
      </c>
    </row>
    <row r="673" spans="1:34" ht="61.5" x14ac:dyDescent="0.85">
      <c r="B673" s="11" t="s">
        <v>724</v>
      </c>
      <c r="C673" s="128"/>
      <c r="D673" s="129">
        <v>132333758.15000004</v>
      </c>
      <c r="E673" s="17">
        <v>0</v>
      </c>
      <c r="F673" s="17">
        <v>0</v>
      </c>
      <c r="G673" s="17">
        <v>934135</v>
      </c>
      <c r="H673" s="17">
        <v>195126</v>
      </c>
      <c r="I673" s="17">
        <v>2423783</v>
      </c>
      <c r="J673" s="17">
        <v>0</v>
      </c>
      <c r="K673" s="49">
        <v>15</v>
      </c>
      <c r="L673" s="17">
        <v>26775664.300000001</v>
      </c>
      <c r="M673" s="17">
        <v>15518.51</v>
      </c>
      <c r="N673" s="17">
        <v>82949735.900000006</v>
      </c>
      <c r="O673" s="17">
        <v>0</v>
      </c>
      <c r="P673" s="17">
        <v>0</v>
      </c>
      <c r="Q673" s="17">
        <v>2379</v>
      </c>
      <c r="R673" s="17">
        <v>11573530</v>
      </c>
      <c r="S673" s="17">
        <v>121.1</v>
      </c>
      <c r="T673" s="17">
        <v>3011824.03</v>
      </c>
      <c r="U673" s="17">
        <v>0</v>
      </c>
      <c r="V673" s="17">
        <v>0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1559012.99</v>
      </c>
      <c r="AD673" s="17">
        <v>2910946.9299999992</v>
      </c>
      <c r="AE673" s="17">
        <v>0</v>
      </c>
      <c r="AF673" s="47" t="s">
        <v>718</v>
      </c>
      <c r="AG673" s="47" t="s">
        <v>718</v>
      </c>
      <c r="AH673" s="57" t="s">
        <v>718</v>
      </c>
    </row>
    <row r="674" spans="1:34" ht="61.5" x14ac:dyDescent="0.85">
      <c r="A674" s="8">
        <v>1</v>
      </c>
      <c r="B674" s="43">
        <f>SUBTOTAL(103,$A$558:A674)</f>
        <v>115</v>
      </c>
      <c r="C674" s="11" t="s">
        <v>391</v>
      </c>
      <c r="D674" s="17">
        <v>4849430.93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49">
        <v>0</v>
      </c>
      <c r="L674" s="17">
        <v>0</v>
      </c>
      <c r="M674" s="17">
        <v>1182.44</v>
      </c>
      <c r="N674" s="17">
        <v>4681601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25">
        <v>62148.25</v>
      </c>
      <c r="AD674" s="17">
        <v>105681.68</v>
      </c>
      <c r="AE674" s="17">
        <v>0</v>
      </c>
      <c r="AF674" s="20">
        <v>2021</v>
      </c>
      <c r="AG674" s="20">
        <v>2021</v>
      </c>
      <c r="AH674" s="21">
        <v>2021</v>
      </c>
    </row>
    <row r="675" spans="1:34" ht="61.5" x14ac:dyDescent="0.85">
      <c r="A675" s="8">
        <v>1</v>
      </c>
      <c r="B675" s="43">
        <f>SUBTOTAL(103,$A$558:A675)</f>
        <v>116</v>
      </c>
      <c r="C675" s="11" t="s">
        <v>393</v>
      </c>
      <c r="D675" s="17">
        <v>3569146.2800000003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49">
        <v>0</v>
      </c>
      <c r="L675" s="17">
        <v>0</v>
      </c>
      <c r="M675" s="17">
        <v>825.5</v>
      </c>
      <c r="N675" s="17">
        <v>3417856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>
        <v>0</v>
      </c>
      <c r="AC675" s="25">
        <v>45372.04</v>
      </c>
      <c r="AD675" s="17">
        <v>105918.24</v>
      </c>
      <c r="AE675" s="17">
        <v>0</v>
      </c>
      <c r="AF675" s="20">
        <v>2021</v>
      </c>
      <c r="AG675" s="20">
        <v>2021</v>
      </c>
      <c r="AH675" s="21">
        <v>2021</v>
      </c>
    </row>
    <row r="676" spans="1:34" ht="61.5" x14ac:dyDescent="0.85">
      <c r="A676" s="8">
        <v>1</v>
      </c>
      <c r="B676" s="43">
        <f>SUBTOTAL(103,$A$558:A676)</f>
        <v>117</v>
      </c>
      <c r="C676" s="11" t="s">
        <v>394</v>
      </c>
      <c r="D676" s="17">
        <v>3343354.1199999996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49">
        <v>0</v>
      </c>
      <c r="L676" s="17">
        <v>0</v>
      </c>
      <c r="M676" s="17">
        <v>579</v>
      </c>
      <c r="N676" s="17">
        <v>3195187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25">
        <v>42416.11</v>
      </c>
      <c r="AD676" s="17">
        <v>105751.01</v>
      </c>
      <c r="AE676" s="17">
        <v>0</v>
      </c>
      <c r="AF676" s="20">
        <v>2021</v>
      </c>
      <c r="AG676" s="20">
        <v>2021</v>
      </c>
      <c r="AH676" s="21">
        <v>2021</v>
      </c>
    </row>
    <row r="677" spans="1:34" ht="61.5" x14ac:dyDescent="0.85">
      <c r="A677" s="8">
        <v>1</v>
      </c>
      <c r="B677" s="43">
        <f>SUBTOTAL(103,$A$558:A677)</f>
        <v>118</v>
      </c>
      <c r="C677" s="11" t="s">
        <v>395</v>
      </c>
      <c r="D677" s="17">
        <v>3389665.14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49">
        <v>0</v>
      </c>
      <c r="L677" s="17">
        <v>0</v>
      </c>
      <c r="M677" s="17">
        <v>580</v>
      </c>
      <c r="N677" s="25">
        <v>3262649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0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25">
        <v>43311.67</v>
      </c>
      <c r="AD677" s="17">
        <v>83704.47</v>
      </c>
      <c r="AE677" s="17">
        <v>0</v>
      </c>
      <c r="AF677" s="20">
        <v>2021</v>
      </c>
      <c r="AG677" s="20">
        <v>2021</v>
      </c>
      <c r="AH677" s="21">
        <v>2021</v>
      </c>
    </row>
    <row r="678" spans="1:34" ht="61.5" x14ac:dyDescent="0.85">
      <c r="A678" s="8">
        <v>1</v>
      </c>
      <c r="B678" s="43">
        <f>SUBTOTAL(103,$A$558:A678)</f>
        <v>119</v>
      </c>
      <c r="C678" s="11" t="s">
        <v>396</v>
      </c>
      <c r="D678" s="17">
        <v>2778209.21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49">
        <v>0</v>
      </c>
      <c r="L678" s="17">
        <v>0</v>
      </c>
      <c r="M678" s="17">
        <v>555</v>
      </c>
      <c r="N678" s="17">
        <v>2741811.66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25">
        <v>36397.550000000003</v>
      </c>
      <c r="AD678" s="17">
        <v>0</v>
      </c>
      <c r="AE678" s="17">
        <v>0</v>
      </c>
      <c r="AF678" s="20" t="s">
        <v>262</v>
      </c>
      <c r="AG678" s="20">
        <v>2021</v>
      </c>
      <c r="AH678" s="21">
        <v>2021</v>
      </c>
    </row>
    <row r="679" spans="1:34" ht="61.5" x14ac:dyDescent="0.85">
      <c r="A679" s="8">
        <v>1</v>
      </c>
      <c r="B679" s="43">
        <f>SUBTOTAL(103,$A$558:A679)</f>
        <v>120</v>
      </c>
      <c r="C679" s="11" t="s">
        <v>195</v>
      </c>
      <c r="D679" s="17">
        <v>1203601.0899999999</v>
      </c>
      <c r="E679" s="17">
        <v>0</v>
      </c>
      <c r="F679" s="17">
        <v>0</v>
      </c>
      <c r="G679" s="25">
        <v>934135</v>
      </c>
      <c r="H679" s="25">
        <v>195126</v>
      </c>
      <c r="I679" s="17">
        <v>0</v>
      </c>
      <c r="J679" s="17">
        <v>0</v>
      </c>
      <c r="K679" s="49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25">
        <v>14990.939999999999</v>
      </c>
      <c r="AD679" s="25">
        <v>59349.15</v>
      </c>
      <c r="AE679" s="17">
        <v>0</v>
      </c>
      <c r="AF679" s="20">
        <v>2021</v>
      </c>
      <c r="AG679" s="20">
        <v>2021</v>
      </c>
      <c r="AH679" s="21">
        <v>2021</v>
      </c>
    </row>
    <row r="680" spans="1:34" ht="61.5" x14ac:dyDescent="0.85">
      <c r="A680" s="8">
        <v>1</v>
      </c>
      <c r="B680" s="43">
        <f>SUBTOTAL(103,$A$558:A680)</f>
        <v>121</v>
      </c>
      <c r="C680" s="11" t="s">
        <v>196</v>
      </c>
      <c r="D680" s="17">
        <v>551118.57000000007</v>
      </c>
      <c r="E680" s="17">
        <v>0</v>
      </c>
      <c r="F680" s="17">
        <v>0</v>
      </c>
      <c r="G680" s="17">
        <v>0</v>
      </c>
      <c r="H680" s="17">
        <v>0</v>
      </c>
      <c r="I680" s="17">
        <v>496767</v>
      </c>
      <c r="J680" s="17">
        <v>0</v>
      </c>
      <c r="K680" s="49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 s="17">
        <v>0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6594.58</v>
      </c>
      <c r="AD680" s="17">
        <v>47756.99</v>
      </c>
      <c r="AE680" s="17">
        <v>0</v>
      </c>
      <c r="AF680" s="20">
        <v>2021</v>
      </c>
      <c r="AG680" s="20">
        <v>2021</v>
      </c>
      <c r="AH680" s="21">
        <v>2021</v>
      </c>
    </row>
    <row r="681" spans="1:34" ht="61.5" x14ac:dyDescent="0.85">
      <c r="A681" s="8">
        <v>1</v>
      </c>
      <c r="B681" s="43">
        <f>SUBTOTAL(103,$A$558:A681)</f>
        <v>122</v>
      </c>
      <c r="C681" s="11" t="s">
        <v>397</v>
      </c>
      <c r="D681" s="17">
        <v>2648939.79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49">
        <v>0</v>
      </c>
      <c r="L681" s="17">
        <v>0</v>
      </c>
      <c r="M681" s="17">
        <v>507.51</v>
      </c>
      <c r="N681" s="17">
        <v>2614235.81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25">
        <v>34703.980000000003</v>
      </c>
      <c r="AD681" s="17">
        <v>0</v>
      </c>
      <c r="AE681" s="17">
        <v>0</v>
      </c>
      <c r="AF681" s="20" t="s">
        <v>262</v>
      </c>
      <c r="AG681" s="20">
        <v>2021</v>
      </c>
      <c r="AH681" s="21">
        <v>2021</v>
      </c>
    </row>
    <row r="682" spans="1:34" ht="61.5" x14ac:dyDescent="0.85">
      <c r="A682" s="8">
        <v>1</v>
      </c>
      <c r="B682" s="43">
        <f>SUBTOTAL(103,$A$558:A682)</f>
        <v>123</v>
      </c>
      <c r="C682" s="11" t="s">
        <v>398</v>
      </c>
      <c r="D682" s="17">
        <v>2651701.0900000003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49">
        <v>0</v>
      </c>
      <c r="L682" s="17">
        <v>0</v>
      </c>
      <c r="M682" s="17">
        <v>492</v>
      </c>
      <c r="N682" s="17">
        <v>2616960.9300000002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0</v>
      </c>
      <c r="Y682" s="17">
        <v>0</v>
      </c>
      <c r="Z682" s="17">
        <v>0</v>
      </c>
      <c r="AA682" s="17">
        <v>0</v>
      </c>
      <c r="AB682" s="17">
        <v>0</v>
      </c>
      <c r="AC682" s="25">
        <v>34740.160000000003</v>
      </c>
      <c r="AD682" s="17">
        <v>0</v>
      </c>
      <c r="AE682" s="17">
        <v>0</v>
      </c>
      <c r="AF682" s="20" t="s">
        <v>262</v>
      </c>
      <c r="AG682" s="20">
        <v>2021</v>
      </c>
      <c r="AH682" s="21">
        <v>2021</v>
      </c>
    </row>
    <row r="683" spans="1:34" ht="61.5" x14ac:dyDescent="0.85">
      <c r="A683" s="8">
        <v>1</v>
      </c>
      <c r="B683" s="43">
        <f>SUBTOTAL(103,$A$558:A683)</f>
        <v>124</v>
      </c>
      <c r="C683" s="11" t="s">
        <v>399</v>
      </c>
      <c r="D683" s="17">
        <v>103384.42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49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7">
        <v>0</v>
      </c>
      <c r="Z683" s="17">
        <v>0</v>
      </c>
      <c r="AA683" s="17">
        <v>0</v>
      </c>
      <c r="AB683" s="17">
        <v>0</v>
      </c>
      <c r="AC683" s="17">
        <v>0</v>
      </c>
      <c r="AD683" s="25">
        <v>103384.42</v>
      </c>
      <c r="AE683" s="17">
        <v>0</v>
      </c>
      <c r="AF683" s="20">
        <v>2021</v>
      </c>
      <c r="AG683" s="20" t="s">
        <v>262</v>
      </c>
      <c r="AH683" s="21" t="s">
        <v>262</v>
      </c>
    </row>
    <row r="684" spans="1:34" ht="61.5" x14ac:dyDescent="0.85">
      <c r="A684" s="8">
        <v>1</v>
      </c>
      <c r="B684" s="43">
        <f>SUBTOTAL(103,$A$558:A684)</f>
        <v>125</v>
      </c>
      <c r="C684" s="11" t="s">
        <v>400</v>
      </c>
      <c r="D684" s="17">
        <v>2382043.14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49">
        <v>0</v>
      </c>
      <c r="L684" s="17">
        <v>0</v>
      </c>
      <c r="M684" s="17">
        <v>597.46</v>
      </c>
      <c r="N684" s="17">
        <v>2246604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0</v>
      </c>
      <c r="Y684" s="17">
        <v>0</v>
      </c>
      <c r="Z684" s="17">
        <v>0</v>
      </c>
      <c r="AA684" s="17">
        <v>0</v>
      </c>
      <c r="AB684" s="17">
        <v>0</v>
      </c>
      <c r="AC684" s="25">
        <v>29823.67</v>
      </c>
      <c r="AD684" s="17">
        <v>105615.47</v>
      </c>
      <c r="AE684" s="17">
        <v>0</v>
      </c>
      <c r="AF684" s="20">
        <v>2021</v>
      </c>
      <c r="AG684" s="20">
        <v>2021</v>
      </c>
      <c r="AH684" s="21">
        <v>2021</v>
      </c>
    </row>
    <row r="685" spans="1:34" ht="61.5" x14ac:dyDescent="0.85">
      <c r="A685" s="8">
        <v>1</v>
      </c>
      <c r="B685" s="43">
        <f>SUBTOTAL(103,$A$558:A685)</f>
        <v>126</v>
      </c>
      <c r="C685" s="11" t="s">
        <v>401</v>
      </c>
      <c r="D685" s="17">
        <v>105750.06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49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7">
        <v>0</v>
      </c>
      <c r="Z685" s="17">
        <v>0</v>
      </c>
      <c r="AA685" s="17">
        <v>0</v>
      </c>
      <c r="AB685" s="17">
        <v>0</v>
      </c>
      <c r="AC685" s="17">
        <v>0</v>
      </c>
      <c r="AD685" s="25">
        <v>105750.06</v>
      </c>
      <c r="AE685" s="17">
        <v>0</v>
      </c>
      <c r="AF685" s="20">
        <v>2021</v>
      </c>
      <c r="AG685" s="20" t="s">
        <v>262</v>
      </c>
      <c r="AH685" s="21" t="s">
        <v>262</v>
      </c>
    </row>
    <row r="686" spans="1:34" ht="61.5" x14ac:dyDescent="0.85">
      <c r="A686" s="8">
        <v>1</v>
      </c>
      <c r="B686" s="43">
        <f>SUBTOTAL(103,$A$558:A686)</f>
        <v>127</v>
      </c>
      <c r="C686" s="11" t="s">
        <v>403</v>
      </c>
      <c r="D686" s="17">
        <v>2963667.8699999996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49">
        <v>0</v>
      </c>
      <c r="L686" s="17">
        <v>0</v>
      </c>
      <c r="M686" s="17">
        <v>563.65</v>
      </c>
      <c r="N686" s="17">
        <v>2924840.61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0</v>
      </c>
      <c r="Y686" s="17">
        <v>0</v>
      </c>
      <c r="Z686" s="17">
        <v>0</v>
      </c>
      <c r="AA686" s="17">
        <v>0</v>
      </c>
      <c r="AB686" s="17">
        <v>0</v>
      </c>
      <c r="AC686" s="25">
        <v>38827.26</v>
      </c>
      <c r="AD686" s="17">
        <v>0</v>
      </c>
      <c r="AE686" s="17">
        <v>0</v>
      </c>
      <c r="AF686" s="20" t="s">
        <v>262</v>
      </c>
      <c r="AG686" s="20">
        <v>2021</v>
      </c>
      <c r="AH686" s="21">
        <v>2021</v>
      </c>
    </row>
    <row r="687" spans="1:34" ht="61.5" x14ac:dyDescent="0.85">
      <c r="A687" s="8">
        <v>1</v>
      </c>
      <c r="B687" s="43">
        <f>SUBTOTAL(103,$A$558:A687)</f>
        <v>128</v>
      </c>
      <c r="C687" s="11" t="s">
        <v>404</v>
      </c>
      <c r="D687" s="17">
        <v>1476366.8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49">
        <v>0</v>
      </c>
      <c r="L687" s="17">
        <v>0</v>
      </c>
      <c r="M687" s="17">
        <v>265.04000000000002</v>
      </c>
      <c r="N687" s="17">
        <v>1457024.8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7">
        <v>0</v>
      </c>
      <c r="Z687" s="17">
        <v>0</v>
      </c>
      <c r="AA687" s="17">
        <v>0</v>
      </c>
      <c r="AB687" s="17">
        <v>0</v>
      </c>
      <c r="AC687" s="25">
        <v>19342</v>
      </c>
      <c r="AD687" s="17">
        <v>0</v>
      </c>
      <c r="AE687" s="17">
        <v>0</v>
      </c>
      <c r="AF687" s="20" t="s">
        <v>262</v>
      </c>
      <c r="AG687" s="20">
        <v>2021</v>
      </c>
      <c r="AH687" s="21">
        <v>2021</v>
      </c>
    </row>
    <row r="688" spans="1:34" ht="61.5" x14ac:dyDescent="0.85">
      <c r="A688" s="8">
        <v>1</v>
      </c>
      <c r="B688" s="43">
        <f>SUBTOTAL(103,$A$558:A688)</f>
        <v>129</v>
      </c>
      <c r="C688" s="11" t="s">
        <v>406</v>
      </c>
      <c r="D688" s="17">
        <v>2629575.83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49">
        <v>0</v>
      </c>
      <c r="L688" s="17">
        <v>0</v>
      </c>
      <c r="M688" s="25">
        <v>461.3</v>
      </c>
      <c r="N688" s="25">
        <v>2527427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25">
        <v>33551.589999999997</v>
      </c>
      <c r="AD688" s="17">
        <v>68597.240000000005</v>
      </c>
      <c r="AE688" s="17">
        <v>0</v>
      </c>
      <c r="AF688" s="20">
        <v>2021</v>
      </c>
      <c r="AG688" s="20">
        <v>2021</v>
      </c>
      <c r="AH688" s="21">
        <v>2021</v>
      </c>
    </row>
    <row r="689" spans="1:34" ht="61.5" x14ac:dyDescent="0.85">
      <c r="A689" s="8">
        <v>1</v>
      </c>
      <c r="B689" s="43">
        <f>SUBTOTAL(103,$A$558:A689)</f>
        <v>130</v>
      </c>
      <c r="C689" s="11" t="s">
        <v>407</v>
      </c>
      <c r="D689" s="17">
        <v>2063308.78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49">
        <v>0</v>
      </c>
      <c r="L689" s="17">
        <v>0</v>
      </c>
      <c r="M689" s="17">
        <v>379.64</v>
      </c>
      <c r="N689" s="17">
        <v>1978562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25">
        <v>26265.41</v>
      </c>
      <c r="AD689" s="17">
        <v>58481.37</v>
      </c>
      <c r="AE689" s="17">
        <v>0</v>
      </c>
      <c r="AF689" s="20">
        <v>2021</v>
      </c>
      <c r="AG689" s="20">
        <v>2021</v>
      </c>
      <c r="AH689" s="21">
        <v>2021</v>
      </c>
    </row>
    <row r="690" spans="1:34" ht="61.5" x14ac:dyDescent="0.85">
      <c r="A690" s="8">
        <v>1</v>
      </c>
      <c r="B690" s="43">
        <f>SUBTOTAL(103,$A$558:A690)</f>
        <v>131</v>
      </c>
      <c r="C690" s="11" t="s">
        <v>408</v>
      </c>
      <c r="D690" s="17">
        <v>2866181.7800000003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49">
        <v>0</v>
      </c>
      <c r="L690" s="17">
        <v>0</v>
      </c>
      <c r="M690" s="17">
        <v>689.86</v>
      </c>
      <c r="N690" s="17">
        <v>2724358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25">
        <v>36165.85</v>
      </c>
      <c r="AD690" s="17">
        <v>105657.93</v>
      </c>
      <c r="AE690" s="17">
        <v>0</v>
      </c>
      <c r="AF690" s="20">
        <v>2021</v>
      </c>
      <c r="AG690" s="20">
        <v>2021</v>
      </c>
      <c r="AH690" s="21">
        <v>2021</v>
      </c>
    </row>
    <row r="691" spans="1:34" ht="61.5" x14ac:dyDescent="0.85">
      <c r="A691" s="8">
        <v>1</v>
      </c>
      <c r="B691" s="43">
        <f>SUBTOTAL(103,$A$558:A691)</f>
        <v>132</v>
      </c>
      <c r="C691" s="136" t="s">
        <v>410</v>
      </c>
      <c r="D691" s="17">
        <v>2347074.0100000002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49">
        <v>0</v>
      </c>
      <c r="L691" s="17">
        <v>0</v>
      </c>
      <c r="M691" s="17">
        <v>547.88</v>
      </c>
      <c r="N691" s="25">
        <v>2203069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7">
        <v>0</v>
      </c>
      <c r="Z691" s="17">
        <v>0</v>
      </c>
      <c r="AA691" s="17">
        <v>0</v>
      </c>
      <c r="AB691" s="17">
        <v>0</v>
      </c>
      <c r="AC691" s="25">
        <v>29245.74</v>
      </c>
      <c r="AD691" s="25">
        <v>114759.27</v>
      </c>
      <c r="AE691" s="17">
        <v>0</v>
      </c>
      <c r="AF691" s="20">
        <v>2021</v>
      </c>
      <c r="AG691" s="20">
        <v>2021</v>
      </c>
      <c r="AH691" s="21">
        <v>2021</v>
      </c>
    </row>
    <row r="692" spans="1:34" ht="61.5" x14ac:dyDescent="0.85">
      <c r="A692" s="8">
        <v>1</v>
      </c>
      <c r="B692" s="43">
        <f>SUBTOTAL(103,$A$558:A692)</f>
        <v>133</v>
      </c>
      <c r="C692" s="11" t="s">
        <v>411</v>
      </c>
      <c r="D692" s="17">
        <v>3255890.12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49">
        <v>0</v>
      </c>
      <c r="L692" s="17">
        <v>0</v>
      </c>
      <c r="M692" s="25">
        <v>565</v>
      </c>
      <c r="N692" s="25">
        <v>3133199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0</v>
      </c>
      <c r="Y692" s="17">
        <v>0</v>
      </c>
      <c r="Z692" s="17">
        <v>0</v>
      </c>
      <c r="AA692" s="17">
        <v>0</v>
      </c>
      <c r="AB692" s="17">
        <v>0</v>
      </c>
      <c r="AC692" s="25">
        <v>41593.22</v>
      </c>
      <c r="AD692" s="17">
        <v>81097.899999999994</v>
      </c>
      <c r="AE692" s="17">
        <v>0</v>
      </c>
      <c r="AF692" s="20">
        <v>2021</v>
      </c>
      <c r="AG692" s="20">
        <v>2021</v>
      </c>
      <c r="AH692" s="21">
        <v>2021</v>
      </c>
    </row>
    <row r="693" spans="1:34" ht="61.5" x14ac:dyDescent="0.85">
      <c r="A693" s="8">
        <v>1</v>
      </c>
      <c r="B693" s="43">
        <f>SUBTOTAL(103,$A$558:A693)</f>
        <v>134</v>
      </c>
      <c r="C693" s="11" t="s">
        <v>412</v>
      </c>
      <c r="D693" s="17">
        <v>2533670.4300000002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49">
        <v>0</v>
      </c>
      <c r="L693" s="17">
        <v>0</v>
      </c>
      <c r="M693" s="17">
        <v>481.94</v>
      </c>
      <c r="N693" s="17">
        <v>2500476.6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25">
        <v>33193.83</v>
      </c>
      <c r="AD693" s="17">
        <v>0</v>
      </c>
      <c r="AE693" s="17">
        <v>0</v>
      </c>
      <c r="AF693" s="20" t="s">
        <v>262</v>
      </c>
      <c r="AG693" s="20">
        <v>2021</v>
      </c>
      <c r="AH693" s="21">
        <v>2021</v>
      </c>
    </row>
    <row r="694" spans="1:34" ht="61.5" x14ac:dyDescent="0.85">
      <c r="A694" s="8">
        <v>1</v>
      </c>
      <c r="B694" s="43">
        <f>SUBTOTAL(103,$A$558:A694)</f>
        <v>135</v>
      </c>
      <c r="C694" s="11" t="s">
        <v>1570</v>
      </c>
      <c r="D694" s="17">
        <v>7415740.2200000007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49">
        <v>0</v>
      </c>
      <c r="L694" s="17">
        <v>0</v>
      </c>
      <c r="M694" s="17">
        <v>882</v>
      </c>
      <c r="N694" s="17">
        <v>7214205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0</v>
      </c>
      <c r="Y694" s="17">
        <v>0</v>
      </c>
      <c r="Z694" s="17">
        <v>0</v>
      </c>
      <c r="AA694" s="17">
        <v>0</v>
      </c>
      <c r="AB694" s="17">
        <v>0</v>
      </c>
      <c r="AC694" s="25">
        <v>95768.57</v>
      </c>
      <c r="AD694" s="17">
        <v>105766.65</v>
      </c>
      <c r="AE694" s="17">
        <v>0</v>
      </c>
      <c r="AF694" s="20">
        <v>2021</v>
      </c>
      <c r="AG694" s="20">
        <v>2021</v>
      </c>
      <c r="AH694" s="21">
        <v>2021</v>
      </c>
    </row>
    <row r="695" spans="1:34" ht="61.5" x14ac:dyDescent="0.85">
      <c r="A695" s="8">
        <v>1</v>
      </c>
      <c r="B695" s="43">
        <f>SUBTOTAL(103,$A$558:A695)</f>
        <v>136</v>
      </c>
      <c r="C695" s="11" t="s">
        <v>1599</v>
      </c>
      <c r="D695" s="17">
        <v>4896179.7299999995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49">
        <v>0</v>
      </c>
      <c r="L695" s="17">
        <v>0</v>
      </c>
      <c r="M695" s="17">
        <v>848</v>
      </c>
      <c r="N695" s="25">
        <v>4727725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25">
        <v>62760.55</v>
      </c>
      <c r="AD695" s="17">
        <v>105694.18</v>
      </c>
      <c r="AE695" s="17">
        <v>0</v>
      </c>
      <c r="AF695" s="20">
        <v>2021</v>
      </c>
      <c r="AG695" s="20">
        <v>2021</v>
      </c>
      <c r="AH695" s="21">
        <v>2021</v>
      </c>
    </row>
    <row r="696" spans="1:34" ht="61.5" x14ac:dyDescent="0.85">
      <c r="A696" s="8">
        <v>1</v>
      </c>
      <c r="B696" s="43">
        <f>SUBTOTAL(103,$A$558:A696)</f>
        <v>137</v>
      </c>
      <c r="C696" s="11" t="s">
        <v>1600</v>
      </c>
      <c r="D696" s="17">
        <v>3292242.61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49">
        <v>0</v>
      </c>
      <c r="L696" s="17">
        <v>0</v>
      </c>
      <c r="M696" s="17">
        <v>565</v>
      </c>
      <c r="N696" s="17">
        <v>3166334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0</v>
      </c>
      <c r="W696" s="17">
        <v>0</v>
      </c>
      <c r="X696" s="17">
        <v>0</v>
      </c>
      <c r="Y696" s="17">
        <v>0</v>
      </c>
      <c r="Z696" s="17">
        <v>0</v>
      </c>
      <c r="AA696" s="17">
        <v>0</v>
      </c>
      <c r="AB696" s="17">
        <v>0</v>
      </c>
      <c r="AC696" s="25">
        <v>42033.08</v>
      </c>
      <c r="AD696" s="17">
        <v>83875.53</v>
      </c>
      <c r="AE696" s="17">
        <v>0</v>
      </c>
      <c r="AF696" s="20">
        <v>2021</v>
      </c>
      <c r="AG696" s="20">
        <v>2021</v>
      </c>
      <c r="AH696" s="21">
        <v>2021</v>
      </c>
    </row>
    <row r="697" spans="1:34" ht="61.5" x14ac:dyDescent="0.85">
      <c r="A697" s="8">
        <v>1</v>
      </c>
      <c r="B697" s="43">
        <f>SUBTOTAL(103,$A$558:A697)</f>
        <v>138</v>
      </c>
      <c r="C697" s="11" t="s">
        <v>424</v>
      </c>
      <c r="D697" s="17">
        <v>2957619.0999999996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50">
        <v>2</v>
      </c>
      <c r="L697" s="17">
        <v>2957619.0999999996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  <c r="Z697" s="17">
        <v>0</v>
      </c>
      <c r="AA697" s="17">
        <v>0</v>
      </c>
      <c r="AB697" s="17">
        <v>0</v>
      </c>
      <c r="AC697" s="17">
        <v>0</v>
      </c>
      <c r="AD697" s="17">
        <v>0</v>
      </c>
      <c r="AE697" s="17">
        <v>0</v>
      </c>
      <c r="AF697" s="21" t="s">
        <v>262</v>
      </c>
      <c r="AG697" s="20">
        <v>2021</v>
      </c>
      <c r="AH697" s="21" t="s">
        <v>262</v>
      </c>
    </row>
    <row r="698" spans="1:34" ht="61.5" x14ac:dyDescent="0.85">
      <c r="A698" s="8">
        <v>1</v>
      </c>
      <c r="B698" s="43">
        <f>SUBTOTAL(103,$A$558:A698)</f>
        <v>139</v>
      </c>
      <c r="C698" s="11" t="s">
        <v>1617</v>
      </c>
      <c r="D698" s="17">
        <v>2930743.46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49">
        <v>0</v>
      </c>
      <c r="L698" s="17">
        <v>0</v>
      </c>
      <c r="M698" s="17">
        <v>600</v>
      </c>
      <c r="N698" s="17">
        <v>2823071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0</v>
      </c>
      <c r="Y698" s="17">
        <v>0</v>
      </c>
      <c r="Z698" s="17">
        <v>0</v>
      </c>
      <c r="AA698" s="17">
        <v>0</v>
      </c>
      <c r="AB698" s="17">
        <v>0</v>
      </c>
      <c r="AC698" s="25">
        <v>37476.269999999997</v>
      </c>
      <c r="AD698" s="17">
        <v>70196.19</v>
      </c>
      <c r="AE698" s="17">
        <v>0</v>
      </c>
      <c r="AF698" s="20">
        <v>2021</v>
      </c>
      <c r="AG698" s="20">
        <v>2021</v>
      </c>
      <c r="AH698" s="21">
        <v>2021</v>
      </c>
    </row>
    <row r="699" spans="1:34" ht="61.5" x14ac:dyDescent="0.85">
      <c r="A699" s="8">
        <v>1</v>
      </c>
      <c r="B699" s="43">
        <f>SUBTOTAL(103,$A$558:A699)</f>
        <v>140</v>
      </c>
      <c r="C699" s="11" t="s">
        <v>1618</v>
      </c>
      <c r="D699" s="17">
        <v>2227389.04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49">
        <v>0</v>
      </c>
      <c r="L699" s="17">
        <v>0</v>
      </c>
      <c r="M699" s="25">
        <v>410</v>
      </c>
      <c r="N699" s="25">
        <v>2134221.4900000002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0</v>
      </c>
      <c r="Y699" s="17">
        <v>0</v>
      </c>
      <c r="Z699" s="17">
        <v>0</v>
      </c>
      <c r="AA699" s="17">
        <v>0</v>
      </c>
      <c r="AB699" s="17">
        <v>0</v>
      </c>
      <c r="AC699" s="25">
        <v>28331.79</v>
      </c>
      <c r="AD699" s="94">
        <v>64835.76</v>
      </c>
      <c r="AE699" s="17">
        <v>0</v>
      </c>
      <c r="AF699" s="20">
        <v>2021</v>
      </c>
      <c r="AG699" s="20">
        <v>2021</v>
      </c>
      <c r="AH699" s="21">
        <v>2021</v>
      </c>
    </row>
    <row r="700" spans="1:34" ht="61.5" x14ac:dyDescent="0.85">
      <c r="A700" s="8">
        <v>1</v>
      </c>
      <c r="B700" s="43">
        <f>SUBTOTAL(103,$A$558:A700)</f>
        <v>141</v>
      </c>
      <c r="C700" s="11" t="s">
        <v>1245</v>
      </c>
      <c r="D700" s="17">
        <v>11628214.93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49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25">
        <v>2379</v>
      </c>
      <c r="R700" s="25">
        <v>11573530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0</v>
      </c>
      <c r="Y700" s="17">
        <v>0</v>
      </c>
      <c r="Z700" s="17">
        <v>0</v>
      </c>
      <c r="AA700" s="17">
        <v>0</v>
      </c>
      <c r="AB700" s="17">
        <v>0</v>
      </c>
      <c r="AC700" s="25">
        <v>54684.93</v>
      </c>
      <c r="AD700" s="25">
        <v>0</v>
      </c>
      <c r="AE700" s="17">
        <v>0</v>
      </c>
      <c r="AF700" s="20" t="s">
        <v>262</v>
      </c>
      <c r="AG700" s="20">
        <v>2021</v>
      </c>
      <c r="AH700" s="21">
        <v>2021</v>
      </c>
    </row>
    <row r="701" spans="1:34" ht="61.5" x14ac:dyDescent="0.85">
      <c r="A701" s="8">
        <v>1</v>
      </c>
      <c r="B701" s="43">
        <f>SUBTOTAL(103,$A$558:A701)</f>
        <v>142</v>
      </c>
      <c r="C701" s="11" t="s">
        <v>1540</v>
      </c>
      <c r="D701" s="17">
        <v>3026054.9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49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25">
        <v>121.1</v>
      </c>
      <c r="T701" s="25">
        <v>3011824.03</v>
      </c>
      <c r="U701" s="17">
        <v>0</v>
      </c>
      <c r="V701" s="17">
        <v>0</v>
      </c>
      <c r="W701" s="17">
        <v>0</v>
      </c>
      <c r="X701" s="17">
        <v>0</v>
      </c>
      <c r="Y701" s="17">
        <v>0</v>
      </c>
      <c r="Z701" s="17">
        <v>0</v>
      </c>
      <c r="AA701" s="17">
        <v>0</v>
      </c>
      <c r="AB701" s="17">
        <v>0</v>
      </c>
      <c r="AC701" s="25">
        <v>14230.87</v>
      </c>
      <c r="AD701" s="25">
        <v>0</v>
      </c>
      <c r="AE701" s="17">
        <v>0</v>
      </c>
      <c r="AF701" s="20" t="s">
        <v>262</v>
      </c>
      <c r="AG701" s="20">
        <v>2021</v>
      </c>
      <c r="AH701" s="21">
        <v>2021</v>
      </c>
    </row>
    <row r="702" spans="1:34" ht="61.5" x14ac:dyDescent="0.85">
      <c r="A702" s="8">
        <v>1</v>
      </c>
      <c r="B702" s="43">
        <f>SUBTOTAL(103,$A$558:A702)</f>
        <v>143</v>
      </c>
      <c r="C702" s="11" t="s">
        <v>1812</v>
      </c>
      <c r="D702" s="17">
        <v>1498304.0199999998</v>
      </c>
      <c r="E702" s="17">
        <v>0</v>
      </c>
      <c r="F702" s="17">
        <v>0</v>
      </c>
      <c r="G702" s="17">
        <v>0</v>
      </c>
      <c r="H702" s="17">
        <v>0</v>
      </c>
      <c r="I702" s="17">
        <v>1391686</v>
      </c>
      <c r="J702" s="17">
        <v>0</v>
      </c>
      <c r="K702" s="49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  <c r="Z702" s="17">
        <v>0</v>
      </c>
      <c r="AA702" s="17">
        <v>0</v>
      </c>
      <c r="AB702" s="17">
        <v>0</v>
      </c>
      <c r="AC702" s="25">
        <v>18474.63</v>
      </c>
      <c r="AD702" s="60">
        <v>88143.39</v>
      </c>
      <c r="AE702" s="17">
        <v>0</v>
      </c>
      <c r="AF702" s="20">
        <v>2021</v>
      </c>
      <c r="AG702" s="20">
        <v>2021</v>
      </c>
      <c r="AH702" s="21">
        <v>2021</v>
      </c>
    </row>
    <row r="703" spans="1:34" ht="61.5" x14ac:dyDescent="0.85">
      <c r="A703" s="8">
        <v>1</v>
      </c>
      <c r="B703" s="43">
        <f>SUBTOTAL(103,$A$558:A703)</f>
        <v>144</v>
      </c>
      <c r="C703" s="11" t="s">
        <v>1117</v>
      </c>
      <c r="D703" s="17">
        <v>375226.5</v>
      </c>
      <c r="E703" s="17">
        <v>0</v>
      </c>
      <c r="F703" s="17">
        <v>0</v>
      </c>
      <c r="G703" s="17">
        <v>0</v>
      </c>
      <c r="H703" s="17">
        <v>0</v>
      </c>
      <c r="I703" s="125">
        <v>375226.5</v>
      </c>
      <c r="J703" s="17">
        <v>0</v>
      </c>
      <c r="K703" s="49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20" t="s">
        <v>262</v>
      </c>
      <c r="AG703" s="20">
        <v>2018</v>
      </c>
      <c r="AH703" s="20" t="s">
        <v>262</v>
      </c>
    </row>
    <row r="704" spans="1:34" ht="61.5" x14ac:dyDescent="0.85">
      <c r="A704" s="8">
        <v>1</v>
      </c>
      <c r="B704" s="43">
        <f>SUBTOTAL(103,$A$558:A704)</f>
        <v>145</v>
      </c>
      <c r="C704" s="11" t="s">
        <v>1118</v>
      </c>
      <c r="D704" s="17">
        <v>160103.5</v>
      </c>
      <c r="E704" s="17">
        <v>0</v>
      </c>
      <c r="F704" s="17">
        <v>0</v>
      </c>
      <c r="G704" s="17">
        <v>0</v>
      </c>
      <c r="H704" s="17">
        <v>0</v>
      </c>
      <c r="I704" s="125">
        <v>160103.5</v>
      </c>
      <c r="J704" s="17">
        <v>0</v>
      </c>
      <c r="K704" s="49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20" t="s">
        <v>262</v>
      </c>
      <c r="AG704" s="20">
        <v>2018</v>
      </c>
      <c r="AH704" s="20" t="s">
        <v>262</v>
      </c>
    </row>
    <row r="705" spans="1:34" ht="61.5" x14ac:dyDescent="0.85">
      <c r="A705" s="8">
        <v>1</v>
      </c>
      <c r="B705" s="43">
        <f>SUBTOTAL(103,$A$558:A705)</f>
        <v>146</v>
      </c>
      <c r="C705" s="11" t="s">
        <v>2227</v>
      </c>
      <c r="D705" s="17">
        <v>5163065.4399999995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49">
        <v>0</v>
      </c>
      <c r="L705" s="17">
        <v>0</v>
      </c>
      <c r="M705" s="17">
        <v>679.6</v>
      </c>
      <c r="N705" s="17">
        <v>5012688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  <c r="Z705" s="17">
        <v>0</v>
      </c>
      <c r="AA705" s="17">
        <v>0</v>
      </c>
      <c r="AB705" s="17">
        <v>0</v>
      </c>
      <c r="AC705" s="25">
        <v>66543.429999999993</v>
      </c>
      <c r="AD705" s="17">
        <v>83834.009999999995</v>
      </c>
      <c r="AE705" s="17">
        <v>0</v>
      </c>
      <c r="AF705" s="20">
        <v>2021</v>
      </c>
      <c r="AG705" s="20">
        <v>2021</v>
      </c>
      <c r="AH705" s="21">
        <v>2021</v>
      </c>
    </row>
    <row r="706" spans="1:34" ht="61.5" x14ac:dyDescent="0.85">
      <c r="A706" s="8">
        <v>1</v>
      </c>
      <c r="B706" s="43">
        <f>SUBTOTAL(103,$A$558:A706)</f>
        <v>147</v>
      </c>
      <c r="C706" s="11" t="s">
        <v>2226</v>
      </c>
      <c r="D706" s="17">
        <v>6139793.3400000008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49">
        <v>0</v>
      </c>
      <c r="L706" s="17">
        <v>0</v>
      </c>
      <c r="M706" s="17">
        <v>752</v>
      </c>
      <c r="N706" s="25">
        <v>5973652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25">
        <v>79300.23</v>
      </c>
      <c r="AD706" s="17">
        <v>86841.11</v>
      </c>
      <c r="AE706" s="17">
        <v>0</v>
      </c>
      <c r="AF706" s="20">
        <v>2021</v>
      </c>
      <c r="AG706" s="20">
        <v>2021</v>
      </c>
      <c r="AH706" s="21">
        <v>2021</v>
      </c>
    </row>
    <row r="707" spans="1:34" ht="61.5" x14ac:dyDescent="0.85">
      <c r="A707" s="8">
        <v>1</v>
      </c>
      <c r="B707" s="43">
        <f>SUBTOTAL(103,$A$558:A707)</f>
        <v>148</v>
      </c>
      <c r="C707" s="11" t="s">
        <v>2245</v>
      </c>
      <c r="D707" s="17">
        <v>2022628.16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35">
        <v>1</v>
      </c>
      <c r="L707" s="94">
        <v>1890630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28359.45</v>
      </c>
      <c r="AD707" s="25">
        <v>103638.71</v>
      </c>
      <c r="AE707" s="17">
        <v>0</v>
      </c>
      <c r="AF707" s="20">
        <v>2021</v>
      </c>
      <c r="AG707" s="20">
        <v>2021</v>
      </c>
      <c r="AH707" s="20">
        <v>2021</v>
      </c>
    </row>
    <row r="708" spans="1:34" ht="61.5" x14ac:dyDescent="0.85">
      <c r="A708" s="8">
        <v>1</v>
      </c>
      <c r="B708" s="43">
        <f>SUBTOTAL(103,$A$558:A708)</f>
        <v>149</v>
      </c>
      <c r="C708" s="11" t="s">
        <v>2246</v>
      </c>
      <c r="D708" s="17">
        <v>11734187.810000001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35">
        <v>6</v>
      </c>
      <c r="L708" s="94">
        <v>11446329.600000001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171694.94</v>
      </c>
      <c r="AD708" s="25">
        <v>116163.27</v>
      </c>
      <c r="AE708" s="17">
        <v>0</v>
      </c>
      <c r="AF708" s="20">
        <v>2021</v>
      </c>
      <c r="AG708" s="20">
        <v>2021</v>
      </c>
      <c r="AH708" s="20">
        <v>2021</v>
      </c>
    </row>
    <row r="709" spans="1:34" ht="61.5" x14ac:dyDescent="0.85">
      <c r="A709" s="8">
        <v>1</v>
      </c>
      <c r="B709" s="43">
        <f>SUBTOTAL(103,$A$558:A709)</f>
        <v>150</v>
      </c>
      <c r="C709" s="11" t="s">
        <v>779</v>
      </c>
      <c r="D709" s="17">
        <v>90029.61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50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25">
        <v>90029.61</v>
      </c>
      <c r="AE709" s="17">
        <v>0</v>
      </c>
      <c r="AF709" s="20">
        <v>2021</v>
      </c>
      <c r="AG709" s="20" t="s">
        <v>262</v>
      </c>
      <c r="AH709" s="20" t="s">
        <v>262</v>
      </c>
    </row>
    <row r="710" spans="1:34" ht="61.5" x14ac:dyDescent="0.85">
      <c r="A710" s="8">
        <v>1</v>
      </c>
      <c r="B710" s="43">
        <f>SUBTOTAL(103,$A$558:A710)</f>
        <v>151</v>
      </c>
      <c r="C710" s="11" t="s">
        <v>418</v>
      </c>
      <c r="D710" s="17">
        <v>91994.559999999998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50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25">
        <v>91994.559999999998</v>
      </c>
      <c r="AE710" s="17">
        <v>0</v>
      </c>
      <c r="AF710" s="20">
        <v>2021</v>
      </c>
      <c r="AG710" s="20" t="s">
        <v>262</v>
      </c>
      <c r="AH710" s="20" t="s">
        <v>262</v>
      </c>
    </row>
    <row r="711" spans="1:34" ht="61.5" x14ac:dyDescent="0.85">
      <c r="A711" s="8">
        <v>1</v>
      </c>
      <c r="B711" s="43">
        <f>SUBTOTAL(103,$A$558:A711)</f>
        <v>152</v>
      </c>
      <c r="C711" s="11" t="s">
        <v>2574</v>
      </c>
      <c r="D711" s="17">
        <v>1866585.09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50">
        <v>1</v>
      </c>
      <c r="L711" s="17">
        <v>1751182.8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26267.74</v>
      </c>
      <c r="AD711" s="25">
        <v>89134.55</v>
      </c>
      <c r="AE711" s="17">
        <v>0</v>
      </c>
      <c r="AF711" s="20">
        <v>2021</v>
      </c>
      <c r="AG711" s="20">
        <v>2021</v>
      </c>
      <c r="AH711" s="20">
        <v>2021</v>
      </c>
    </row>
    <row r="712" spans="1:34" ht="61.5" x14ac:dyDescent="0.85">
      <c r="A712" s="8">
        <v>1</v>
      </c>
      <c r="B712" s="43">
        <f>SUBTOTAL(103,$A$558:A712)</f>
        <v>153</v>
      </c>
      <c r="C712" s="11" t="s">
        <v>2575</v>
      </c>
      <c r="D712" s="17">
        <v>3646248.4499999997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50">
        <v>2</v>
      </c>
      <c r="L712" s="17">
        <v>3495952.8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0</v>
      </c>
      <c r="AB712" s="17">
        <v>0</v>
      </c>
      <c r="AC712" s="17">
        <v>52439.29</v>
      </c>
      <c r="AD712" s="25">
        <v>97856.36</v>
      </c>
      <c r="AE712" s="17">
        <v>0</v>
      </c>
      <c r="AF712" s="20">
        <v>2021</v>
      </c>
      <c r="AG712" s="20">
        <v>2021</v>
      </c>
      <c r="AH712" s="20">
        <v>2021</v>
      </c>
    </row>
    <row r="713" spans="1:34" ht="61.5" x14ac:dyDescent="0.85">
      <c r="A713" s="8">
        <v>1</v>
      </c>
      <c r="B713" s="43">
        <f>SUBTOTAL(103,$A$558:A713)</f>
        <v>154</v>
      </c>
      <c r="C713" s="11" t="s">
        <v>2576</v>
      </c>
      <c r="D713" s="17">
        <v>5410266.4400000004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50">
        <v>3</v>
      </c>
      <c r="L713" s="17">
        <v>5233950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78509.25</v>
      </c>
      <c r="AD713" s="25">
        <v>97807.19</v>
      </c>
      <c r="AE713" s="17">
        <v>0</v>
      </c>
      <c r="AF713" s="20">
        <v>2021</v>
      </c>
      <c r="AG713" s="20">
        <v>2021</v>
      </c>
      <c r="AH713" s="20">
        <v>2021</v>
      </c>
    </row>
    <row r="714" spans="1:34" ht="61.5" x14ac:dyDescent="0.85">
      <c r="A714" s="8">
        <v>1</v>
      </c>
      <c r="B714" s="43">
        <f>SUBTOTAL(103,$A$558:A714)</f>
        <v>155</v>
      </c>
      <c r="C714" s="11" t="s">
        <v>197</v>
      </c>
      <c r="D714" s="17">
        <v>4651191.3999999994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49">
        <v>0</v>
      </c>
      <c r="L714" s="17">
        <v>0</v>
      </c>
      <c r="M714" s="17">
        <v>747.59</v>
      </c>
      <c r="N714" s="17">
        <v>4543203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25">
        <v>60311.02</v>
      </c>
      <c r="AD714" s="25">
        <v>47677.38</v>
      </c>
      <c r="AE714" s="17">
        <v>0</v>
      </c>
      <c r="AF714" s="20">
        <v>2021</v>
      </c>
      <c r="AG714" s="20">
        <v>2021</v>
      </c>
      <c r="AH714" s="20">
        <v>2021</v>
      </c>
    </row>
    <row r="715" spans="1:34" ht="61.5" x14ac:dyDescent="0.85">
      <c r="A715" s="8">
        <v>1</v>
      </c>
      <c r="B715" s="43">
        <f>SUBTOTAL(103,$A$558:A715)</f>
        <v>156</v>
      </c>
      <c r="C715" s="11" t="s">
        <v>1641</v>
      </c>
      <c r="D715" s="17">
        <v>106040.56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49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106040.56</v>
      </c>
      <c r="AE715" s="17">
        <v>0</v>
      </c>
      <c r="AF715" s="20">
        <v>2021</v>
      </c>
      <c r="AG715" s="20" t="s">
        <v>262</v>
      </c>
      <c r="AH715" s="20" t="s">
        <v>262</v>
      </c>
    </row>
    <row r="716" spans="1:34" ht="61.5" x14ac:dyDescent="0.85">
      <c r="A716" s="8">
        <v>1</v>
      </c>
      <c r="B716" s="43">
        <f>SUBTOTAL(103,$A$558:A716)</f>
        <v>157</v>
      </c>
      <c r="C716" s="11" t="s">
        <v>199</v>
      </c>
      <c r="D716" s="17">
        <v>3291829.8200000003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49">
        <v>0</v>
      </c>
      <c r="L716" s="17">
        <v>0</v>
      </c>
      <c r="M716" s="17">
        <v>761.1</v>
      </c>
      <c r="N716" s="17">
        <v>3128774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33143.1</v>
      </c>
      <c r="AD716" s="25">
        <v>129912.72</v>
      </c>
      <c r="AE716" s="17">
        <v>0</v>
      </c>
      <c r="AF716" s="20">
        <v>2021</v>
      </c>
      <c r="AG716" s="20">
        <v>2021</v>
      </c>
      <c r="AH716" s="20">
        <v>2021</v>
      </c>
    </row>
    <row r="717" spans="1:34" ht="61.5" x14ac:dyDescent="0.85">
      <c r="B717" s="11" t="s">
        <v>727</v>
      </c>
      <c r="C717" s="11"/>
      <c r="D717" s="129">
        <v>287634969.85999995</v>
      </c>
      <c r="E717" s="17">
        <v>0</v>
      </c>
      <c r="F717" s="17">
        <v>0</v>
      </c>
      <c r="G717" s="17">
        <v>3100093.77</v>
      </c>
      <c r="H717" s="17">
        <v>0</v>
      </c>
      <c r="I717" s="17">
        <v>434298.01</v>
      </c>
      <c r="J717" s="17">
        <v>0</v>
      </c>
      <c r="K717" s="49">
        <v>143</v>
      </c>
      <c r="L717" s="17">
        <v>255991893.87999997</v>
      </c>
      <c r="M717" s="17">
        <v>1879.77</v>
      </c>
      <c r="N717" s="17">
        <v>8671166.4499999993</v>
      </c>
      <c r="O717" s="17">
        <v>0</v>
      </c>
      <c r="P717" s="17">
        <v>0</v>
      </c>
      <c r="Q717" s="17">
        <v>2037.21</v>
      </c>
      <c r="R717" s="17">
        <v>10182045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3885552.35</v>
      </c>
      <c r="AD717" s="17">
        <v>5369920.4000000004</v>
      </c>
      <c r="AE717" s="17">
        <v>0</v>
      </c>
      <c r="AF717" s="47" t="s">
        <v>718</v>
      </c>
      <c r="AG717" s="47" t="s">
        <v>718</v>
      </c>
      <c r="AH717" s="57" t="s">
        <v>718</v>
      </c>
    </row>
    <row r="718" spans="1:34" ht="61.5" x14ac:dyDescent="0.85">
      <c r="A718" s="8">
        <v>1</v>
      </c>
      <c r="B718" s="43">
        <f>SUBTOTAL(103,$A$558:A718)</f>
        <v>158</v>
      </c>
      <c r="C718" s="11" t="s">
        <v>739</v>
      </c>
      <c r="D718" s="17">
        <v>96616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49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  <c r="V718" s="17">
        <v>0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96616</v>
      </c>
      <c r="AE718" s="17">
        <v>0</v>
      </c>
      <c r="AF718" s="20">
        <v>2021</v>
      </c>
      <c r="AG718" s="21" t="s">
        <v>262</v>
      </c>
      <c r="AH718" s="21" t="s">
        <v>262</v>
      </c>
    </row>
    <row r="719" spans="1:34" ht="61.5" x14ac:dyDescent="0.85">
      <c r="A719" s="8">
        <v>1</v>
      </c>
      <c r="B719" s="43">
        <f>SUBTOTAL(103,$A$558:A719)</f>
        <v>159</v>
      </c>
      <c r="C719" s="11" t="s">
        <v>741</v>
      </c>
      <c r="D719" s="17">
        <v>6290060.6799999997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50">
        <v>4</v>
      </c>
      <c r="L719" s="17">
        <v>6290060.6799999997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0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65">
        <v>0</v>
      </c>
      <c r="AE719" s="17">
        <v>0</v>
      </c>
      <c r="AF719" s="21" t="s">
        <v>262</v>
      </c>
      <c r="AG719" s="20">
        <v>2021</v>
      </c>
      <c r="AH719" s="21" t="s">
        <v>262</v>
      </c>
    </row>
    <row r="720" spans="1:34" ht="61.5" x14ac:dyDescent="0.85">
      <c r="A720" s="8">
        <v>1</v>
      </c>
      <c r="B720" s="43">
        <f>SUBTOTAL(103,$A$558:A720)</f>
        <v>160</v>
      </c>
      <c r="C720" s="11" t="s">
        <v>751</v>
      </c>
      <c r="D720" s="17">
        <v>7867636.5599999996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35">
        <v>4</v>
      </c>
      <c r="L720" s="94">
        <v>7623859.2000000002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0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114357.89</v>
      </c>
      <c r="AD720" s="25">
        <v>129419.47</v>
      </c>
      <c r="AE720" s="17">
        <v>0</v>
      </c>
      <c r="AF720" s="20">
        <v>2021</v>
      </c>
      <c r="AG720" s="20">
        <v>2021</v>
      </c>
      <c r="AH720" s="20">
        <v>2021</v>
      </c>
    </row>
    <row r="721" spans="1:34" ht="61.5" x14ac:dyDescent="0.85">
      <c r="A721" s="8">
        <v>1</v>
      </c>
      <c r="B721" s="43">
        <f>SUBTOTAL(103,$A$558:A721)</f>
        <v>161</v>
      </c>
      <c r="C721" s="11" t="s">
        <v>1037</v>
      </c>
      <c r="D721" s="17">
        <v>88143.9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49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88143.9</v>
      </c>
      <c r="AE721" s="17">
        <v>0</v>
      </c>
      <c r="AF721" s="20">
        <v>2021</v>
      </c>
      <c r="AG721" s="21" t="s">
        <v>262</v>
      </c>
      <c r="AH721" s="21" t="s">
        <v>262</v>
      </c>
    </row>
    <row r="722" spans="1:34" ht="61.5" x14ac:dyDescent="0.85">
      <c r="A722" s="8">
        <v>1</v>
      </c>
      <c r="B722" s="43">
        <f>SUBTOTAL(103,$A$558:A722)</f>
        <v>162</v>
      </c>
      <c r="C722" s="11" t="s">
        <v>744</v>
      </c>
      <c r="D722" s="17">
        <v>122961.97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49">
        <v>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122961.97</v>
      </c>
      <c r="AE722" s="17">
        <v>0</v>
      </c>
      <c r="AF722" s="20">
        <v>2021</v>
      </c>
      <c r="AG722" s="21" t="s">
        <v>262</v>
      </c>
      <c r="AH722" s="21" t="s">
        <v>262</v>
      </c>
    </row>
    <row r="723" spans="1:34" ht="61.5" x14ac:dyDescent="0.85">
      <c r="A723" s="8">
        <v>1</v>
      </c>
      <c r="B723" s="43">
        <f>SUBTOTAL(103,$A$558:A723)</f>
        <v>163</v>
      </c>
      <c r="C723" s="11" t="s">
        <v>1550</v>
      </c>
      <c r="D723" s="17">
        <v>2915751.56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49">
        <v>0</v>
      </c>
      <c r="L723" s="17">
        <v>0</v>
      </c>
      <c r="M723" s="17">
        <v>605.77</v>
      </c>
      <c r="N723" s="25">
        <v>2773533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0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25">
        <v>36402.620000000003</v>
      </c>
      <c r="AD723" s="17">
        <v>105815.94</v>
      </c>
      <c r="AE723" s="17">
        <v>0</v>
      </c>
      <c r="AF723" s="20">
        <v>2021</v>
      </c>
      <c r="AG723" s="20">
        <v>2021</v>
      </c>
      <c r="AH723" s="21">
        <v>2021</v>
      </c>
    </row>
    <row r="724" spans="1:34" ht="61.5" x14ac:dyDescent="0.85">
      <c r="A724" s="8">
        <v>1</v>
      </c>
      <c r="B724" s="43">
        <f>SUBTOTAL(103,$A$558:A724)</f>
        <v>164</v>
      </c>
      <c r="C724" s="11" t="s">
        <v>737</v>
      </c>
      <c r="D724" s="17">
        <v>5973712.9199999999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49">
        <v>0</v>
      </c>
      <c r="L724" s="17">
        <v>0</v>
      </c>
      <c r="M724" s="25">
        <v>1274</v>
      </c>
      <c r="N724" s="25">
        <v>5897633.4500000002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25">
        <v>76079.47</v>
      </c>
      <c r="AD724" s="17">
        <v>0</v>
      </c>
      <c r="AE724" s="17">
        <v>0</v>
      </c>
      <c r="AF724" s="20" t="s">
        <v>262</v>
      </c>
      <c r="AG724" s="20">
        <v>2021</v>
      </c>
      <c r="AH724" s="21">
        <v>2021</v>
      </c>
    </row>
    <row r="725" spans="1:34" ht="61.5" x14ac:dyDescent="0.85">
      <c r="A725" s="8">
        <v>1</v>
      </c>
      <c r="B725" s="43">
        <f>SUBTOTAL(103,$A$558:A725)</f>
        <v>165</v>
      </c>
      <c r="C725" s="11" t="s">
        <v>728</v>
      </c>
      <c r="D725" s="17">
        <v>10313393.380000001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49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25">
        <v>2037.21</v>
      </c>
      <c r="R725" s="25">
        <v>10182045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25">
        <v>131348.38</v>
      </c>
      <c r="AD725" s="17">
        <v>0</v>
      </c>
      <c r="AE725" s="17">
        <v>0</v>
      </c>
      <c r="AF725" s="20" t="s">
        <v>262</v>
      </c>
      <c r="AG725" s="20">
        <v>2021</v>
      </c>
      <c r="AH725" s="21">
        <v>2021</v>
      </c>
    </row>
    <row r="726" spans="1:34" ht="61.5" x14ac:dyDescent="0.85">
      <c r="A726" s="8">
        <v>1</v>
      </c>
      <c r="B726" s="43">
        <f>SUBTOTAL(103,$A$558:A726)</f>
        <v>166</v>
      </c>
      <c r="C726" s="11" t="s">
        <v>735</v>
      </c>
      <c r="D726" s="17">
        <v>3360171.32</v>
      </c>
      <c r="E726" s="17">
        <v>0</v>
      </c>
      <c r="F726" s="17">
        <v>0</v>
      </c>
      <c r="G726" s="25">
        <v>3100093.77</v>
      </c>
      <c r="H726" s="17">
        <v>0</v>
      </c>
      <c r="I726" s="17">
        <v>0</v>
      </c>
      <c r="J726" s="17">
        <v>0</v>
      </c>
      <c r="K726" s="49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25">
        <v>39991.21</v>
      </c>
      <c r="AD726" s="25">
        <v>220086.34</v>
      </c>
      <c r="AE726" s="17">
        <v>0</v>
      </c>
      <c r="AF726" s="20">
        <v>2021</v>
      </c>
      <c r="AG726" s="20">
        <v>2021</v>
      </c>
      <c r="AH726" s="21">
        <v>2021</v>
      </c>
    </row>
    <row r="727" spans="1:34" ht="61.5" x14ac:dyDescent="0.85">
      <c r="A727" s="8">
        <v>1</v>
      </c>
      <c r="B727" s="43">
        <f>SUBTOTAL(103,$A$558:A727)</f>
        <v>167</v>
      </c>
      <c r="C727" s="11" t="s">
        <v>1125</v>
      </c>
      <c r="D727" s="17">
        <v>438597.56</v>
      </c>
      <c r="E727" s="17">
        <v>0</v>
      </c>
      <c r="F727" s="17">
        <v>0</v>
      </c>
      <c r="G727" s="17">
        <v>0</v>
      </c>
      <c r="H727" s="17">
        <v>0</v>
      </c>
      <c r="I727" s="25">
        <v>434298.01</v>
      </c>
      <c r="J727" s="17">
        <v>0</v>
      </c>
      <c r="K727" s="49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25">
        <v>4299.55</v>
      </c>
      <c r="AD727" s="17">
        <v>0</v>
      </c>
      <c r="AE727" s="17">
        <v>0</v>
      </c>
      <c r="AF727" s="20" t="s">
        <v>262</v>
      </c>
      <c r="AG727" s="20">
        <v>2021</v>
      </c>
      <c r="AH727" s="21">
        <v>2021</v>
      </c>
    </row>
    <row r="728" spans="1:34" ht="61.5" x14ac:dyDescent="0.85">
      <c r="A728" s="8">
        <v>1</v>
      </c>
      <c r="B728" s="43">
        <f>SUBTOTAL(103,$A$558:A728)</f>
        <v>168</v>
      </c>
      <c r="C728" s="11" t="s">
        <v>778</v>
      </c>
      <c r="D728" s="17">
        <v>46416.4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49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46416.4</v>
      </c>
      <c r="AE728" s="17">
        <v>0</v>
      </c>
      <c r="AF728" s="20">
        <v>2021</v>
      </c>
      <c r="AG728" s="21" t="s">
        <v>262</v>
      </c>
      <c r="AH728" s="21" t="s">
        <v>262</v>
      </c>
    </row>
    <row r="729" spans="1:34" ht="61.5" x14ac:dyDescent="0.85">
      <c r="A729" s="8">
        <v>1</v>
      </c>
      <c r="B729" s="43">
        <f>SUBTOTAL(103,$A$558:A729)</f>
        <v>169</v>
      </c>
      <c r="C729" s="11" t="s">
        <v>1861</v>
      </c>
      <c r="D729" s="17">
        <v>3516226.8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50">
        <v>2</v>
      </c>
      <c r="L729" s="17">
        <v>3354996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50324.94</v>
      </c>
      <c r="AD729" s="65">
        <v>110905.86</v>
      </c>
      <c r="AE729" s="17">
        <v>0</v>
      </c>
      <c r="AF729" s="20">
        <v>2021</v>
      </c>
      <c r="AG729" s="20">
        <v>2021</v>
      </c>
      <c r="AH729" s="20">
        <v>2021</v>
      </c>
    </row>
    <row r="730" spans="1:34" ht="61.5" x14ac:dyDescent="0.85">
      <c r="A730" s="8">
        <v>1</v>
      </c>
      <c r="B730" s="43">
        <f>SUBTOTAL(103,$A$558:A730)</f>
        <v>170</v>
      </c>
      <c r="C730" s="11" t="s">
        <v>1860</v>
      </c>
      <c r="D730" s="17">
        <v>3518178.26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50">
        <v>2</v>
      </c>
      <c r="L730" s="17">
        <v>3358180.8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50372.71</v>
      </c>
      <c r="AD730" s="65">
        <v>109624.75</v>
      </c>
      <c r="AE730" s="17">
        <v>0</v>
      </c>
      <c r="AF730" s="20">
        <v>2021</v>
      </c>
      <c r="AG730" s="20">
        <v>2021</v>
      </c>
      <c r="AH730" s="20">
        <v>2021</v>
      </c>
    </row>
    <row r="731" spans="1:34" ht="61.5" x14ac:dyDescent="0.85">
      <c r="A731" s="8">
        <v>1</v>
      </c>
      <c r="B731" s="43">
        <f>SUBTOTAL(103,$A$558:A731)</f>
        <v>171</v>
      </c>
      <c r="C731" s="11" t="s">
        <v>2222</v>
      </c>
      <c r="D731" s="17">
        <v>4082810.35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35">
        <v>2</v>
      </c>
      <c r="L731" s="94">
        <v>3913872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58708.08</v>
      </c>
      <c r="AD731" s="25">
        <v>110230.27</v>
      </c>
      <c r="AE731" s="17">
        <v>0</v>
      </c>
      <c r="AF731" s="20">
        <v>2021</v>
      </c>
      <c r="AG731" s="20">
        <v>2021</v>
      </c>
      <c r="AH731" s="20">
        <v>2021</v>
      </c>
    </row>
    <row r="732" spans="1:34" ht="61.5" x14ac:dyDescent="0.85">
      <c r="A732" s="8">
        <v>1</v>
      </c>
      <c r="B732" s="43">
        <f>SUBTOTAL(103,$A$558:A732)</f>
        <v>172</v>
      </c>
      <c r="C732" s="11" t="s">
        <v>2238</v>
      </c>
      <c r="D732" s="17">
        <v>5816548.9100000011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35">
        <v>3</v>
      </c>
      <c r="L732" s="94">
        <v>5608990.8000000007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84134.86</v>
      </c>
      <c r="AD732" s="25">
        <v>123423.25</v>
      </c>
      <c r="AE732" s="17">
        <v>0</v>
      </c>
      <c r="AF732" s="20">
        <v>2021</v>
      </c>
      <c r="AG732" s="20">
        <v>2021</v>
      </c>
      <c r="AH732" s="20">
        <v>2021</v>
      </c>
    </row>
    <row r="733" spans="1:34" ht="61.5" x14ac:dyDescent="0.85">
      <c r="A733" s="8">
        <v>1</v>
      </c>
      <c r="B733" s="43">
        <f>SUBTOTAL(103,$A$558:A733)</f>
        <v>173</v>
      </c>
      <c r="C733" s="11" t="s">
        <v>2015</v>
      </c>
      <c r="D733" s="17">
        <v>19211478.82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35">
        <v>10</v>
      </c>
      <c r="L733" s="94">
        <v>18744156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7">
        <v>0</v>
      </c>
      <c r="Z733" s="17">
        <v>0</v>
      </c>
      <c r="AA733" s="17">
        <v>0</v>
      </c>
      <c r="AB733" s="17">
        <v>0</v>
      </c>
      <c r="AC733" s="17">
        <v>281162.34000000003</v>
      </c>
      <c r="AD733" s="25">
        <v>186160.48</v>
      </c>
      <c r="AE733" s="17">
        <v>0</v>
      </c>
      <c r="AF733" s="20">
        <v>2021</v>
      </c>
      <c r="AG733" s="20">
        <v>2021</v>
      </c>
      <c r="AH733" s="20">
        <v>2021</v>
      </c>
    </row>
    <row r="734" spans="1:34" ht="61.5" x14ac:dyDescent="0.85">
      <c r="A734" s="8">
        <v>1</v>
      </c>
      <c r="B734" s="43">
        <f>SUBTOTAL(103,$A$558:A734)</f>
        <v>174</v>
      </c>
      <c r="C734" s="11" t="s">
        <v>2239</v>
      </c>
      <c r="D734" s="17">
        <v>3988436.53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35">
        <v>2</v>
      </c>
      <c r="L734" s="94">
        <v>3820322.4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57304.84</v>
      </c>
      <c r="AD734" s="25">
        <v>110809.29</v>
      </c>
      <c r="AE734" s="17">
        <v>0</v>
      </c>
      <c r="AF734" s="20">
        <v>2021</v>
      </c>
      <c r="AG734" s="20">
        <v>2021</v>
      </c>
      <c r="AH734" s="20">
        <v>2021</v>
      </c>
    </row>
    <row r="735" spans="1:34" ht="61.5" x14ac:dyDescent="0.85">
      <c r="A735" s="8">
        <v>1</v>
      </c>
      <c r="B735" s="43">
        <f>SUBTOTAL(103,$A$558:A735)</f>
        <v>175</v>
      </c>
      <c r="C735" s="11" t="s">
        <v>2240</v>
      </c>
      <c r="D735" s="17">
        <v>3976263.92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35">
        <v>2</v>
      </c>
      <c r="L735" s="94">
        <v>3810084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>
        <v>0</v>
      </c>
      <c r="AC735" s="17">
        <v>57151.26</v>
      </c>
      <c r="AD735" s="25">
        <v>109028.66</v>
      </c>
      <c r="AE735" s="17">
        <v>0</v>
      </c>
      <c r="AF735" s="20">
        <v>2021</v>
      </c>
      <c r="AG735" s="20">
        <v>2021</v>
      </c>
      <c r="AH735" s="20">
        <v>2021</v>
      </c>
    </row>
    <row r="736" spans="1:34" ht="61.5" x14ac:dyDescent="0.85">
      <c r="A736" s="8">
        <v>1</v>
      </c>
      <c r="B736" s="43">
        <f>SUBTOTAL(103,$A$558:A736)</f>
        <v>176</v>
      </c>
      <c r="C736" s="11" t="s">
        <v>2241</v>
      </c>
      <c r="D736" s="17">
        <v>3976444.9499999997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35">
        <v>2</v>
      </c>
      <c r="L736" s="94">
        <v>3810084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0</v>
      </c>
      <c r="Y736" s="17">
        <v>0</v>
      </c>
      <c r="Z736" s="17">
        <v>0</v>
      </c>
      <c r="AA736" s="17">
        <v>0</v>
      </c>
      <c r="AB736" s="17">
        <v>0</v>
      </c>
      <c r="AC736" s="17">
        <v>57151.26</v>
      </c>
      <c r="AD736" s="25">
        <v>109209.69</v>
      </c>
      <c r="AE736" s="17">
        <v>0</v>
      </c>
      <c r="AF736" s="20">
        <v>2021</v>
      </c>
      <c r="AG736" s="20">
        <v>2021</v>
      </c>
      <c r="AH736" s="20">
        <v>2021</v>
      </c>
    </row>
    <row r="737" spans="1:34" ht="61.5" x14ac:dyDescent="0.85">
      <c r="A737" s="8">
        <v>1</v>
      </c>
      <c r="B737" s="43">
        <f>SUBTOTAL(103,$A$558:A737)</f>
        <v>177</v>
      </c>
      <c r="C737" s="11" t="s">
        <v>2242</v>
      </c>
      <c r="D737" s="17">
        <v>7861702.6099999994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35">
        <v>4</v>
      </c>
      <c r="L737" s="94">
        <v>7620168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7">
        <v>0</v>
      </c>
      <c r="Z737" s="17">
        <v>0</v>
      </c>
      <c r="AA737" s="17">
        <v>0</v>
      </c>
      <c r="AB737" s="17">
        <v>0</v>
      </c>
      <c r="AC737" s="17">
        <v>114302.52</v>
      </c>
      <c r="AD737" s="25">
        <v>127232.09</v>
      </c>
      <c r="AE737" s="17">
        <v>0</v>
      </c>
      <c r="AF737" s="20">
        <v>2021</v>
      </c>
      <c r="AG737" s="20">
        <v>2021</v>
      </c>
      <c r="AH737" s="20">
        <v>2021</v>
      </c>
    </row>
    <row r="738" spans="1:34" ht="61.5" x14ac:dyDescent="0.85">
      <c r="A738" s="8">
        <v>1</v>
      </c>
      <c r="B738" s="43">
        <f>SUBTOTAL(103,$A$558:A738)</f>
        <v>178</v>
      </c>
      <c r="C738" s="11" t="s">
        <v>2243</v>
      </c>
      <c r="D738" s="17">
        <v>3977384.8499999996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35">
        <v>2</v>
      </c>
      <c r="L738" s="94">
        <v>3810084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0</v>
      </c>
      <c r="Y738" s="17">
        <v>0</v>
      </c>
      <c r="Z738" s="17">
        <v>0</v>
      </c>
      <c r="AA738" s="17">
        <v>0</v>
      </c>
      <c r="AB738" s="17">
        <v>0</v>
      </c>
      <c r="AC738" s="17">
        <v>57151.26</v>
      </c>
      <c r="AD738" s="25">
        <v>110149.59</v>
      </c>
      <c r="AE738" s="17">
        <v>0</v>
      </c>
      <c r="AF738" s="20">
        <v>2021</v>
      </c>
      <c r="AG738" s="20">
        <v>2021</v>
      </c>
      <c r="AH738" s="20">
        <v>2021</v>
      </c>
    </row>
    <row r="739" spans="1:34" ht="61.5" x14ac:dyDescent="0.85">
      <c r="A739" s="8">
        <v>1</v>
      </c>
      <c r="B739" s="43">
        <f>SUBTOTAL(103,$A$558:A739)</f>
        <v>179</v>
      </c>
      <c r="C739" s="11" t="s">
        <v>2549</v>
      </c>
      <c r="D739" s="17">
        <v>5413919.8899999997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49">
        <v>3</v>
      </c>
      <c r="L739" s="17">
        <v>5234436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7">
        <v>0</v>
      </c>
      <c r="Z739" s="17">
        <v>0</v>
      </c>
      <c r="AA739" s="17">
        <v>0</v>
      </c>
      <c r="AB739" s="17">
        <v>0</v>
      </c>
      <c r="AC739" s="17">
        <v>78516.539999999994</v>
      </c>
      <c r="AD739" s="25">
        <v>100967.35</v>
      </c>
      <c r="AE739" s="17">
        <v>0</v>
      </c>
      <c r="AF739" s="20">
        <v>2021</v>
      </c>
      <c r="AG739" s="20">
        <v>2021</v>
      </c>
      <c r="AH739" s="20">
        <v>2021</v>
      </c>
    </row>
    <row r="740" spans="1:34" ht="61.5" x14ac:dyDescent="0.85">
      <c r="A740" s="8">
        <v>1</v>
      </c>
      <c r="B740" s="43">
        <f>SUBTOTAL(103,$A$558:A740)</f>
        <v>180</v>
      </c>
      <c r="C740" s="11" t="s">
        <v>2550</v>
      </c>
      <c r="D740" s="17">
        <v>3599122.37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49">
        <v>2</v>
      </c>
      <c r="L740" s="17">
        <v>3480376.8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7">
        <v>0</v>
      </c>
      <c r="Z740" s="17">
        <v>0</v>
      </c>
      <c r="AA740" s="17">
        <v>0</v>
      </c>
      <c r="AB740" s="17">
        <v>0</v>
      </c>
      <c r="AC740" s="25">
        <v>25319.74</v>
      </c>
      <c r="AD740" s="25">
        <v>93425.83</v>
      </c>
      <c r="AE740" s="17">
        <v>0</v>
      </c>
      <c r="AF740" s="20">
        <v>2021</v>
      </c>
      <c r="AG740" s="20">
        <v>2021</v>
      </c>
      <c r="AH740" s="20">
        <v>2021</v>
      </c>
    </row>
    <row r="741" spans="1:34" ht="61.5" x14ac:dyDescent="0.85">
      <c r="A741" s="8">
        <v>1</v>
      </c>
      <c r="B741" s="43">
        <f>SUBTOTAL(103,$A$558:A741)</f>
        <v>181</v>
      </c>
      <c r="C741" s="11" t="s">
        <v>2551</v>
      </c>
      <c r="D741" s="17">
        <v>3598898.38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49">
        <v>2</v>
      </c>
      <c r="L741" s="17">
        <v>3480381.6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7">
        <v>0</v>
      </c>
      <c r="Z741" s="17">
        <v>0</v>
      </c>
      <c r="AA741" s="17">
        <v>0</v>
      </c>
      <c r="AB741" s="17">
        <v>0</v>
      </c>
      <c r="AC741" s="25">
        <v>25319.78</v>
      </c>
      <c r="AD741" s="25">
        <v>93197</v>
      </c>
      <c r="AE741" s="17">
        <v>0</v>
      </c>
      <c r="AF741" s="20">
        <v>2021</v>
      </c>
      <c r="AG741" s="20">
        <v>2021</v>
      </c>
      <c r="AH741" s="20">
        <v>2021</v>
      </c>
    </row>
    <row r="742" spans="1:34" ht="61.5" x14ac:dyDescent="0.85">
      <c r="A742" s="8">
        <v>1</v>
      </c>
      <c r="B742" s="43">
        <f>SUBTOTAL(103,$A$558:A742)</f>
        <v>182</v>
      </c>
      <c r="C742" s="11" t="s">
        <v>2552</v>
      </c>
      <c r="D742" s="17">
        <v>16183000.74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49">
        <v>9</v>
      </c>
      <c r="L742" s="17">
        <v>15799612.800000001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7">
        <v>0</v>
      </c>
      <c r="Z742" s="17">
        <v>0</v>
      </c>
      <c r="AA742" s="17">
        <v>0</v>
      </c>
      <c r="AB742" s="17">
        <v>0</v>
      </c>
      <c r="AC742" s="17">
        <v>236994.19</v>
      </c>
      <c r="AD742" s="25">
        <v>146393.75</v>
      </c>
      <c r="AE742" s="17">
        <v>0</v>
      </c>
      <c r="AF742" s="20">
        <v>2021</v>
      </c>
      <c r="AG742" s="20">
        <v>2021</v>
      </c>
      <c r="AH742" s="20">
        <v>2021</v>
      </c>
    </row>
    <row r="743" spans="1:34" ht="61.5" x14ac:dyDescent="0.85">
      <c r="A743" s="8">
        <v>1</v>
      </c>
      <c r="B743" s="43">
        <f>SUBTOTAL(103,$A$558:A743)</f>
        <v>183</v>
      </c>
      <c r="C743" s="11" t="s">
        <v>2553</v>
      </c>
      <c r="D743" s="17">
        <v>5416504.8599999994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49">
        <v>3</v>
      </c>
      <c r="L743" s="17">
        <v>5236848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  <c r="Z743" s="17">
        <v>0</v>
      </c>
      <c r="AA743" s="17">
        <v>0</v>
      </c>
      <c r="AB743" s="17">
        <v>0</v>
      </c>
      <c r="AC743" s="17">
        <v>78552.72</v>
      </c>
      <c r="AD743" s="25">
        <v>101104.14</v>
      </c>
      <c r="AE743" s="17">
        <v>0</v>
      </c>
      <c r="AF743" s="20">
        <v>2021</v>
      </c>
      <c r="AG743" s="20">
        <v>2021</v>
      </c>
      <c r="AH743" s="20">
        <v>2021</v>
      </c>
    </row>
    <row r="744" spans="1:34" ht="61.5" x14ac:dyDescent="0.85">
      <c r="A744" s="8">
        <v>1</v>
      </c>
      <c r="B744" s="43">
        <f>SUBTOTAL(103,$A$558:A744)</f>
        <v>184</v>
      </c>
      <c r="C744" s="11" t="s">
        <v>2554</v>
      </c>
      <c r="D744" s="17">
        <v>5554618.6500000004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49">
        <v>3</v>
      </c>
      <c r="L744" s="17">
        <v>5372874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 s="17">
        <v>0</v>
      </c>
      <c r="W744" s="17">
        <v>0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80593.11</v>
      </c>
      <c r="AD744" s="25">
        <v>101151.54</v>
      </c>
      <c r="AE744" s="17">
        <v>0</v>
      </c>
      <c r="AF744" s="20">
        <v>2021</v>
      </c>
      <c r="AG744" s="20">
        <v>2021</v>
      </c>
      <c r="AH744" s="20">
        <v>2021</v>
      </c>
    </row>
    <row r="745" spans="1:34" ht="61.5" x14ac:dyDescent="0.85">
      <c r="A745" s="8">
        <v>1</v>
      </c>
      <c r="B745" s="43">
        <f>SUBTOTAL(103,$A$558:A745)</f>
        <v>185</v>
      </c>
      <c r="C745" s="11" t="s">
        <v>2555</v>
      </c>
      <c r="D745" s="17">
        <v>5600604.120000001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49">
        <v>3</v>
      </c>
      <c r="L745" s="17">
        <v>5421124.8000000007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0</v>
      </c>
      <c r="Y745" s="17">
        <v>0</v>
      </c>
      <c r="Z745" s="17">
        <v>0</v>
      </c>
      <c r="AA745" s="17">
        <v>0</v>
      </c>
      <c r="AB745" s="17">
        <v>0</v>
      </c>
      <c r="AC745" s="17">
        <v>81316.87</v>
      </c>
      <c r="AD745" s="25">
        <v>98162.45</v>
      </c>
      <c r="AE745" s="17">
        <v>0</v>
      </c>
      <c r="AF745" s="20">
        <v>2021</v>
      </c>
      <c r="AG745" s="20">
        <v>2021</v>
      </c>
      <c r="AH745" s="20">
        <v>2021</v>
      </c>
    </row>
    <row r="746" spans="1:34" ht="61.5" x14ac:dyDescent="0.85">
      <c r="A746" s="8">
        <v>1</v>
      </c>
      <c r="B746" s="43">
        <f>SUBTOTAL(103,$A$558:A746)</f>
        <v>186</v>
      </c>
      <c r="C746" s="11" t="s">
        <v>2556</v>
      </c>
      <c r="D746" s="17">
        <v>7436221.8700000001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49">
        <v>4</v>
      </c>
      <c r="L746" s="17">
        <v>7223596.7999999998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  <c r="Z746" s="17">
        <v>0</v>
      </c>
      <c r="AA746" s="17">
        <v>0</v>
      </c>
      <c r="AB746" s="17">
        <v>0</v>
      </c>
      <c r="AC746" s="17">
        <v>108353.95</v>
      </c>
      <c r="AD746" s="25">
        <v>104271.12</v>
      </c>
      <c r="AE746" s="17">
        <v>0</v>
      </c>
      <c r="AF746" s="20">
        <v>2021</v>
      </c>
      <c r="AG746" s="20">
        <v>2021</v>
      </c>
      <c r="AH746" s="20">
        <v>2021</v>
      </c>
    </row>
    <row r="747" spans="1:34" ht="61.5" x14ac:dyDescent="0.85">
      <c r="A747" s="8">
        <v>1</v>
      </c>
      <c r="B747" s="43">
        <f>SUBTOTAL(103,$A$558:A747)</f>
        <v>187</v>
      </c>
      <c r="C747" s="11" t="s">
        <v>2557</v>
      </c>
      <c r="D747" s="17">
        <v>3720216.7399999998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49">
        <v>2</v>
      </c>
      <c r="L747" s="17">
        <v>3572692.8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53590.39</v>
      </c>
      <c r="AD747" s="25">
        <v>93933.55</v>
      </c>
      <c r="AE747" s="17">
        <v>0</v>
      </c>
      <c r="AF747" s="20">
        <v>2021</v>
      </c>
      <c r="AG747" s="20">
        <v>2021</v>
      </c>
      <c r="AH747" s="20">
        <v>2021</v>
      </c>
    </row>
    <row r="748" spans="1:34" ht="61.5" x14ac:dyDescent="0.85">
      <c r="A748" s="8">
        <v>1</v>
      </c>
      <c r="B748" s="43">
        <f>SUBTOTAL(103,$A$558:A748)</f>
        <v>188</v>
      </c>
      <c r="C748" s="11" t="s">
        <v>2558</v>
      </c>
      <c r="D748" s="17">
        <v>3770109.31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49">
        <v>2</v>
      </c>
      <c r="L748" s="17">
        <v>3622476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54337.14</v>
      </c>
      <c r="AD748" s="25">
        <v>93296.17</v>
      </c>
      <c r="AE748" s="17">
        <v>0</v>
      </c>
      <c r="AF748" s="20">
        <v>2021</v>
      </c>
      <c r="AG748" s="20">
        <v>2021</v>
      </c>
      <c r="AH748" s="20">
        <v>2021</v>
      </c>
    </row>
    <row r="749" spans="1:34" ht="61.5" x14ac:dyDescent="0.85">
      <c r="A749" s="8">
        <v>1</v>
      </c>
      <c r="B749" s="43">
        <f>SUBTOTAL(103,$A$558:A749)</f>
        <v>189</v>
      </c>
      <c r="C749" s="11" t="s">
        <v>1750</v>
      </c>
      <c r="D749" s="17">
        <v>5614572.1300000008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49">
        <v>3</v>
      </c>
      <c r="L749" s="17">
        <v>5435416.8000000007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81531.25</v>
      </c>
      <c r="AD749" s="25">
        <v>97624.08</v>
      </c>
      <c r="AE749" s="17">
        <v>0</v>
      </c>
      <c r="AF749" s="20">
        <v>2021</v>
      </c>
      <c r="AG749" s="20">
        <v>2021</v>
      </c>
      <c r="AH749" s="20">
        <v>2021</v>
      </c>
    </row>
    <row r="750" spans="1:34" ht="61.5" x14ac:dyDescent="0.85">
      <c r="A750" s="8">
        <v>1</v>
      </c>
      <c r="B750" s="43">
        <f>SUBTOTAL(103,$A$558:A750)</f>
        <v>190</v>
      </c>
      <c r="C750" s="11" t="s">
        <v>2559</v>
      </c>
      <c r="D750" s="17">
        <v>7472348.9500000002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49">
        <v>4</v>
      </c>
      <c r="L750" s="17">
        <v>7259352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108890.28</v>
      </c>
      <c r="AD750" s="25">
        <v>104106.67</v>
      </c>
      <c r="AE750" s="17">
        <v>0</v>
      </c>
      <c r="AF750" s="20">
        <v>2021</v>
      </c>
      <c r="AG750" s="20">
        <v>2021</v>
      </c>
      <c r="AH750" s="20">
        <v>2021</v>
      </c>
    </row>
    <row r="751" spans="1:34" ht="61.5" x14ac:dyDescent="0.85">
      <c r="A751" s="8">
        <v>1</v>
      </c>
      <c r="B751" s="43">
        <f>SUBTOTAL(103,$A$558:A751)</f>
        <v>191</v>
      </c>
      <c r="C751" s="11" t="s">
        <v>2459</v>
      </c>
      <c r="D751" s="17">
        <v>5614849.1100000003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49">
        <v>3</v>
      </c>
      <c r="L751" s="17">
        <v>5435442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81531.63</v>
      </c>
      <c r="AD751" s="25">
        <v>97875.48</v>
      </c>
      <c r="AE751" s="17">
        <v>0</v>
      </c>
      <c r="AF751" s="20">
        <v>2021</v>
      </c>
      <c r="AG751" s="20">
        <v>2021</v>
      </c>
      <c r="AH751" s="20">
        <v>2021</v>
      </c>
    </row>
    <row r="752" spans="1:34" ht="61.5" x14ac:dyDescent="0.85">
      <c r="A752" s="8">
        <v>1</v>
      </c>
      <c r="B752" s="43">
        <f>SUBTOTAL(103,$A$558:A752)</f>
        <v>192</v>
      </c>
      <c r="C752" s="11" t="s">
        <v>2560</v>
      </c>
      <c r="D752" s="17">
        <v>8976594.5099999998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49">
        <v>5</v>
      </c>
      <c r="L752" s="17">
        <v>8728080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130921.2</v>
      </c>
      <c r="AD752" s="25">
        <v>117593.31</v>
      </c>
      <c r="AE752" s="17">
        <v>0</v>
      </c>
      <c r="AF752" s="20">
        <v>2021</v>
      </c>
      <c r="AG752" s="20">
        <v>2021</v>
      </c>
      <c r="AH752" s="20">
        <v>2021</v>
      </c>
    </row>
    <row r="753" spans="1:34" ht="61.5" x14ac:dyDescent="0.85">
      <c r="A753" s="8">
        <v>1</v>
      </c>
      <c r="B753" s="43">
        <f>SUBTOTAL(103,$A$558:A753)</f>
        <v>193</v>
      </c>
      <c r="C753" s="11" t="s">
        <v>2561</v>
      </c>
      <c r="D753" s="17">
        <v>7197055.21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49">
        <v>4</v>
      </c>
      <c r="L753" s="17">
        <v>6983966.4000000004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104759.5</v>
      </c>
      <c r="AD753" s="25">
        <v>108329.31</v>
      </c>
      <c r="AE753" s="17">
        <v>0</v>
      </c>
      <c r="AF753" s="20">
        <v>2021</v>
      </c>
      <c r="AG753" s="20">
        <v>2021</v>
      </c>
      <c r="AH753" s="20">
        <v>2021</v>
      </c>
    </row>
    <row r="754" spans="1:34" ht="61.5" x14ac:dyDescent="0.85">
      <c r="A754" s="8">
        <v>1</v>
      </c>
      <c r="B754" s="43">
        <f>SUBTOTAL(103,$A$558:A754)</f>
        <v>194</v>
      </c>
      <c r="C754" s="11" t="s">
        <v>2562</v>
      </c>
      <c r="D754" s="17">
        <v>5555205.5100000007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49">
        <v>3</v>
      </c>
      <c r="L754" s="17">
        <v>5374782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80621.73</v>
      </c>
      <c r="AD754" s="25">
        <v>99801.78</v>
      </c>
      <c r="AE754" s="17">
        <v>0</v>
      </c>
      <c r="AF754" s="20">
        <v>2021</v>
      </c>
      <c r="AG754" s="20">
        <v>2021</v>
      </c>
      <c r="AH754" s="20">
        <v>2021</v>
      </c>
    </row>
    <row r="755" spans="1:34" ht="61.5" x14ac:dyDescent="0.85">
      <c r="A755" s="8">
        <v>1</v>
      </c>
      <c r="B755" s="43">
        <f>SUBTOTAL(103,$A$558:A755)</f>
        <v>195</v>
      </c>
      <c r="C755" s="11" t="s">
        <v>2563</v>
      </c>
      <c r="D755" s="17">
        <v>1910982.3199999998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49">
        <v>1</v>
      </c>
      <c r="L755" s="17">
        <v>1790612.4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26859.19</v>
      </c>
      <c r="AD755" s="25">
        <v>93510.73</v>
      </c>
      <c r="AE755" s="17">
        <v>0</v>
      </c>
      <c r="AF755" s="20">
        <v>2021</v>
      </c>
      <c r="AG755" s="20">
        <v>2021</v>
      </c>
      <c r="AH755" s="20">
        <v>2021</v>
      </c>
    </row>
    <row r="756" spans="1:34" ht="61.5" x14ac:dyDescent="0.85">
      <c r="A756" s="8">
        <v>1</v>
      </c>
      <c r="B756" s="43">
        <f>SUBTOTAL(103,$A$558:A756)</f>
        <v>196</v>
      </c>
      <c r="C756" s="11" t="s">
        <v>2564</v>
      </c>
      <c r="D756" s="17">
        <v>3605355.24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49">
        <v>2</v>
      </c>
      <c r="L756" s="17">
        <v>3486403.2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25">
        <v>25363.58</v>
      </c>
      <c r="AD756" s="25">
        <v>93588.46</v>
      </c>
      <c r="AE756" s="17">
        <v>0</v>
      </c>
      <c r="AF756" s="20">
        <v>2021</v>
      </c>
      <c r="AG756" s="20">
        <v>2021</v>
      </c>
      <c r="AH756" s="20">
        <v>2021</v>
      </c>
    </row>
    <row r="757" spans="1:34" ht="61.5" x14ac:dyDescent="0.85">
      <c r="A757" s="8">
        <v>1</v>
      </c>
      <c r="B757" s="43">
        <f>SUBTOTAL(103,$A$558:A757)</f>
        <v>197</v>
      </c>
      <c r="C757" s="11" t="s">
        <v>2357</v>
      </c>
      <c r="D757" s="17">
        <v>79337.539999999994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49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25">
        <v>79337.539999999994</v>
      </c>
      <c r="AE757" s="17">
        <v>0</v>
      </c>
      <c r="AF757" s="20">
        <v>2021</v>
      </c>
      <c r="AG757" s="20" t="s">
        <v>262</v>
      </c>
      <c r="AH757" s="20" t="s">
        <v>262</v>
      </c>
    </row>
    <row r="758" spans="1:34" ht="61.5" x14ac:dyDescent="0.85">
      <c r="A758" s="8">
        <v>1</v>
      </c>
      <c r="B758" s="43">
        <f>SUBTOTAL(103,$A$558:A758)</f>
        <v>198</v>
      </c>
      <c r="C758" s="11" t="s">
        <v>2358</v>
      </c>
      <c r="D758" s="17">
        <v>80050.720000000001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49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25">
        <v>80050.720000000001</v>
      </c>
      <c r="AE758" s="17">
        <v>0</v>
      </c>
      <c r="AF758" s="20">
        <v>2021</v>
      </c>
      <c r="AG758" s="20" t="s">
        <v>262</v>
      </c>
      <c r="AH758" s="20" t="s">
        <v>262</v>
      </c>
    </row>
    <row r="759" spans="1:34" ht="61.5" x14ac:dyDescent="0.85">
      <c r="A759" s="8">
        <v>1</v>
      </c>
      <c r="B759" s="43">
        <f>SUBTOTAL(103,$A$558:A759)</f>
        <v>199</v>
      </c>
      <c r="C759" s="11" t="s">
        <v>2052</v>
      </c>
      <c r="D759" s="17">
        <v>7476735.7000000002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49">
        <v>4</v>
      </c>
      <c r="L759" s="17">
        <v>7260115.2000000002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108901.73</v>
      </c>
      <c r="AD759" s="25">
        <v>107718.77</v>
      </c>
      <c r="AE759" s="17">
        <v>0</v>
      </c>
      <c r="AF759" s="20">
        <v>2021</v>
      </c>
      <c r="AG759" s="20">
        <v>2021</v>
      </c>
      <c r="AH759" s="20">
        <v>2021</v>
      </c>
    </row>
    <row r="760" spans="1:34" ht="61.5" x14ac:dyDescent="0.85">
      <c r="A760" s="8">
        <v>1</v>
      </c>
      <c r="B760" s="43">
        <f>SUBTOTAL(103,$A$558:A760)</f>
        <v>200</v>
      </c>
      <c r="C760" s="11" t="s">
        <v>2465</v>
      </c>
      <c r="D760" s="17">
        <v>7476752.6800000006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49">
        <v>4</v>
      </c>
      <c r="L760" s="17">
        <v>7260115.2000000002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108901.73</v>
      </c>
      <c r="AD760" s="25">
        <v>107735.75</v>
      </c>
      <c r="AE760" s="17">
        <v>0</v>
      </c>
      <c r="AF760" s="20">
        <v>2021</v>
      </c>
      <c r="AG760" s="20">
        <v>2021</v>
      </c>
      <c r="AH760" s="20">
        <v>2021</v>
      </c>
    </row>
    <row r="761" spans="1:34" ht="61.5" x14ac:dyDescent="0.85">
      <c r="A761" s="8">
        <v>1</v>
      </c>
      <c r="B761" s="43">
        <f>SUBTOTAL(103,$A$558:A761)</f>
        <v>201</v>
      </c>
      <c r="C761" s="11" t="s">
        <v>1760</v>
      </c>
      <c r="D761" s="17">
        <v>10739070.040000001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49">
        <v>6</v>
      </c>
      <c r="L761" s="17">
        <v>10461448.800000001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156921.73000000001</v>
      </c>
      <c r="AD761" s="25">
        <v>120699.51</v>
      </c>
      <c r="AE761" s="17">
        <v>0</v>
      </c>
      <c r="AF761" s="20">
        <v>2021</v>
      </c>
      <c r="AG761" s="20">
        <v>2021</v>
      </c>
      <c r="AH761" s="20">
        <v>2021</v>
      </c>
    </row>
    <row r="762" spans="1:34" ht="61.5" x14ac:dyDescent="0.85">
      <c r="A762" s="8">
        <v>1</v>
      </c>
      <c r="B762" s="43">
        <f>SUBTOTAL(103,$A$558:A762)</f>
        <v>202</v>
      </c>
      <c r="C762" s="11" t="s">
        <v>2565</v>
      </c>
      <c r="D762" s="17">
        <v>3606108.8899999997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49">
        <v>2</v>
      </c>
      <c r="L762" s="17">
        <v>3487149.6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25">
        <v>25369.01</v>
      </c>
      <c r="AD762" s="25">
        <v>93590.28</v>
      </c>
      <c r="AE762" s="17">
        <v>0</v>
      </c>
      <c r="AF762" s="20">
        <v>2021</v>
      </c>
      <c r="AG762" s="20">
        <v>2021</v>
      </c>
      <c r="AH762" s="20">
        <v>2021</v>
      </c>
    </row>
    <row r="763" spans="1:34" ht="61.5" x14ac:dyDescent="0.85">
      <c r="A763" s="8">
        <v>1</v>
      </c>
      <c r="B763" s="43">
        <f>SUBTOTAL(103,$A$558:A763)</f>
        <v>203</v>
      </c>
      <c r="C763" s="11" t="s">
        <v>2566</v>
      </c>
      <c r="D763" s="17">
        <v>7477207.0199999996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49">
        <v>4</v>
      </c>
      <c r="L763" s="17">
        <v>7260768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108911.52</v>
      </c>
      <c r="AD763" s="25">
        <v>107527.5</v>
      </c>
      <c r="AE763" s="17">
        <v>0</v>
      </c>
      <c r="AF763" s="20">
        <v>2021</v>
      </c>
      <c r="AG763" s="20">
        <v>2021</v>
      </c>
      <c r="AH763" s="20">
        <v>2021</v>
      </c>
    </row>
    <row r="764" spans="1:34" ht="61.5" x14ac:dyDescent="0.85">
      <c r="A764" s="8">
        <v>1</v>
      </c>
      <c r="B764" s="43">
        <f>SUBTOTAL(103,$A$558:A764)</f>
        <v>204</v>
      </c>
      <c r="C764" s="11" t="s">
        <v>2567</v>
      </c>
      <c r="D764" s="17">
        <v>3633880.13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49">
        <v>2</v>
      </c>
      <c r="L764" s="17">
        <v>3488020.8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52320.31</v>
      </c>
      <c r="AD764" s="25">
        <v>93539.02</v>
      </c>
      <c r="AE764" s="17">
        <v>0</v>
      </c>
      <c r="AF764" s="20">
        <v>2021</v>
      </c>
      <c r="AG764" s="20">
        <v>2021</v>
      </c>
      <c r="AH764" s="20">
        <v>2021</v>
      </c>
    </row>
    <row r="765" spans="1:34" ht="61.5" x14ac:dyDescent="0.85">
      <c r="A765" s="8">
        <v>1</v>
      </c>
      <c r="B765" s="43">
        <f>SUBTOTAL(103,$A$558:A765)</f>
        <v>205</v>
      </c>
      <c r="C765" s="11" t="s">
        <v>2568</v>
      </c>
      <c r="D765" s="17">
        <v>7358227.5999999996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49">
        <v>4</v>
      </c>
      <c r="L765" s="17">
        <v>7143820.7999999998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107157.31</v>
      </c>
      <c r="AD765" s="25">
        <v>107249.49</v>
      </c>
      <c r="AE765" s="17">
        <v>0</v>
      </c>
      <c r="AF765" s="20">
        <v>2021</v>
      </c>
      <c r="AG765" s="20">
        <v>2021</v>
      </c>
      <c r="AH765" s="20">
        <v>2021</v>
      </c>
    </row>
    <row r="766" spans="1:34" ht="61.5" x14ac:dyDescent="0.85">
      <c r="A766" s="8">
        <v>1</v>
      </c>
      <c r="B766" s="43">
        <f>SUBTOTAL(103,$A$558:A766)</f>
        <v>206</v>
      </c>
      <c r="C766" s="11" t="s">
        <v>2078</v>
      </c>
      <c r="D766" s="17">
        <v>79535.62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49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25">
        <v>79535.62</v>
      </c>
      <c r="AE766" s="17">
        <v>0</v>
      </c>
      <c r="AF766" s="20">
        <v>2021</v>
      </c>
      <c r="AG766" s="20" t="s">
        <v>262</v>
      </c>
      <c r="AH766" s="20" t="s">
        <v>262</v>
      </c>
    </row>
    <row r="767" spans="1:34" ht="61.5" x14ac:dyDescent="0.85">
      <c r="A767" s="8">
        <v>1</v>
      </c>
      <c r="B767" s="43">
        <f>SUBTOTAL(103,$A$558:A767)</f>
        <v>207</v>
      </c>
      <c r="C767" s="11" t="s">
        <v>2569</v>
      </c>
      <c r="D767" s="17">
        <v>5374908.1000000006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49">
        <v>3</v>
      </c>
      <c r="L767" s="17">
        <v>5236740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25">
        <v>38097.279999999999</v>
      </c>
      <c r="AD767" s="25">
        <v>100070.82</v>
      </c>
      <c r="AE767" s="17">
        <v>0</v>
      </c>
      <c r="AF767" s="20">
        <v>2021</v>
      </c>
      <c r="AG767" s="20">
        <v>2021</v>
      </c>
      <c r="AH767" s="20">
        <v>2021</v>
      </c>
    </row>
    <row r="768" spans="1:34" ht="61.5" x14ac:dyDescent="0.85">
      <c r="A768" s="8">
        <v>1</v>
      </c>
      <c r="B768" s="43">
        <f>SUBTOTAL(103,$A$558:A768)</f>
        <v>208</v>
      </c>
      <c r="C768" s="11" t="s">
        <v>2570</v>
      </c>
      <c r="D768" s="17">
        <v>3634118.16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49">
        <v>2</v>
      </c>
      <c r="L768" s="17">
        <v>3488659.2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52329.89</v>
      </c>
      <c r="AD768" s="25">
        <v>93129.07</v>
      </c>
      <c r="AE768" s="17">
        <v>0</v>
      </c>
      <c r="AF768" s="20">
        <v>2021</v>
      </c>
      <c r="AG768" s="20">
        <v>2021</v>
      </c>
      <c r="AH768" s="20">
        <v>2021</v>
      </c>
    </row>
    <row r="769" spans="1:34" ht="61.5" x14ac:dyDescent="0.85">
      <c r="A769" s="8">
        <v>1</v>
      </c>
      <c r="B769" s="43">
        <f>SUBTOTAL(103,$A$558:A769)</f>
        <v>209</v>
      </c>
      <c r="C769" s="11" t="s">
        <v>2571</v>
      </c>
      <c r="D769" s="17">
        <v>12543708.529999999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49">
        <v>7</v>
      </c>
      <c r="L769" s="17">
        <v>12231550.799999999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183473.26</v>
      </c>
      <c r="AD769" s="25">
        <v>128684.47</v>
      </c>
      <c r="AE769" s="17">
        <v>0</v>
      </c>
      <c r="AF769" s="20">
        <v>2021</v>
      </c>
      <c r="AG769" s="20">
        <v>2021</v>
      </c>
      <c r="AH769" s="20">
        <v>2021</v>
      </c>
    </row>
    <row r="770" spans="1:34" ht="61.5" x14ac:dyDescent="0.85">
      <c r="A770" s="8">
        <v>1</v>
      </c>
      <c r="B770" s="43">
        <f>SUBTOTAL(103,$A$558:A770)</f>
        <v>210</v>
      </c>
      <c r="C770" s="11" t="s">
        <v>2572</v>
      </c>
      <c r="D770" s="17">
        <v>5421085.0499999998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49">
        <v>3</v>
      </c>
      <c r="L770" s="17">
        <v>5242093.1999999993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78631.399999999994</v>
      </c>
      <c r="AD770" s="25">
        <v>100360.45</v>
      </c>
      <c r="AE770" s="17">
        <v>0</v>
      </c>
      <c r="AF770" s="20">
        <v>2021</v>
      </c>
      <c r="AG770" s="20">
        <v>2021</v>
      </c>
      <c r="AH770" s="20">
        <v>2021</v>
      </c>
    </row>
    <row r="771" spans="1:34" ht="61.5" x14ac:dyDescent="0.85">
      <c r="A771" s="8">
        <v>1</v>
      </c>
      <c r="B771" s="43">
        <f>SUBTOTAL(103,$A$558:A771)</f>
        <v>211</v>
      </c>
      <c r="C771" s="11" t="s">
        <v>2573</v>
      </c>
      <c r="D771" s="17">
        <v>8975125.9199999999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49">
        <v>5</v>
      </c>
      <c r="L771" s="17">
        <v>8728080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130921.2</v>
      </c>
      <c r="AD771" s="25">
        <v>116124.72</v>
      </c>
      <c r="AE771" s="17">
        <v>0</v>
      </c>
      <c r="AF771" s="20">
        <v>2021</v>
      </c>
      <c r="AG771" s="20">
        <v>2021</v>
      </c>
      <c r="AH771" s="20">
        <v>2021</v>
      </c>
    </row>
    <row r="772" spans="1:34" ht="61.5" x14ac:dyDescent="0.85">
      <c r="B772" s="11" t="s">
        <v>725</v>
      </c>
      <c r="C772" s="128"/>
      <c r="D772" s="129">
        <v>102677042.25999999</v>
      </c>
      <c r="E772" s="17">
        <v>988552.94</v>
      </c>
      <c r="F772" s="17">
        <v>2392274.61</v>
      </c>
      <c r="G772" s="17">
        <v>2926412.4</v>
      </c>
      <c r="H772" s="17">
        <v>1290609.53</v>
      </c>
      <c r="I772" s="17">
        <v>4151514.4</v>
      </c>
      <c r="J772" s="17">
        <v>0</v>
      </c>
      <c r="K772" s="49">
        <v>40</v>
      </c>
      <c r="L772" s="17">
        <v>87928522.5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1338488.8599999999</v>
      </c>
      <c r="AD772" s="17">
        <v>1660667.02</v>
      </c>
      <c r="AE772" s="17">
        <v>0</v>
      </c>
      <c r="AF772" s="47" t="s">
        <v>718</v>
      </c>
      <c r="AG772" s="47" t="s">
        <v>718</v>
      </c>
      <c r="AH772" s="57" t="s">
        <v>718</v>
      </c>
    </row>
    <row r="773" spans="1:34" ht="61.5" x14ac:dyDescent="0.85">
      <c r="A773" s="8">
        <v>1</v>
      </c>
      <c r="B773" s="43">
        <f>SUBTOTAL(103,$A$558:A773)</f>
        <v>212</v>
      </c>
      <c r="C773" s="11" t="s">
        <v>372</v>
      </c>
      <c r="D773" s="17">
        <v>6784672.5999999996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49">
        <v>4</v>
      </c>
      <c r="L773" s="17">
        <v>6784672.5999999996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20" t="s">
        <v>262</v>
      </c>
      <c r="AG773" s="20">
        <v>2021</v>
      </c>
      <c r="AH773" s="21" t="s">
        <v>262</v>
      </c>
    </row>
    <row r="774" spans="1:34" ht="61.5" x14ac:dyDescent="0.85">
      <c r="A774" s="8">
        <v>1</v>
      </c>
      <c r="B774" s="43">
        <f>SUBTOTAL(103,$A$558:A774)</f>
        <v>213</v>
      </c>
      <c r="C774" s="11" t="s">
        <v>1601</v>
      </c>
      <c r="D774" s="17">
        <v>209745.8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49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 s="17">
        <v>0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25">
        <v>209745.8</v>
      </c>
      <c r="AE774" s="17">
        <v>0</v>
      </c>
      <c r="AF774" s="20">
        <v>2021</v>
      </c>
      <c r="AG774" s="21" t="s">
        <v>262</v>
      </c>
      <c r="AH774" s="21" t="s">
        <v>262</v>
      </c>
    </row>
    <row r="775" spans="1:34" ht="61.5" x14ac:dyDescent="0.85">
      <c r="A775" s="8">
        <v>1</v>
      </c>
      <c r="B775" s="43">
        <f>SUBTOTAL(103,$A$558:A775)</f>
        <v>214</v>
      </c>
      <c r="C775" s="11" t="s">
        <v>373</v>
      </c>
      <c r="D775" s="17">
        <v>100016.58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49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25">
        <v>100016.58</v>
      </c>
      <c r="AE775" s="17">
        <v>0</v>
      </c>
      <c r="AF775" s="20">
        <v>2021</v>
      </c>
      <c r="AG775" s="21" t="s">
        <v>262</v>
      </c>
      <c r="AH775" s="21" t="s">
        <v>262</v>
      </c>
    </row>
    <row r="776" spans="1:34" ht="61.5" x14ac:dyDescent="0.85">
      <c r="A776" s="8">
        <v>1</v>
      </c>
      <c r="B776" s="43">
        <f>SUBTOTAL(103,$A$558:A776)</f>
        <v>215</v>
      </c>
      <c r="C776" s="11" t="s">
        <v>1133</v>
      </c>
      <c r="D776" s="17">
        <v>11924723.139999999</v>
      </c>
      <c r="E776" s="25">
        <v>988552.94</v>
      </c>
      <c r="F776" s="25">
        <v>2392274.61</v>
      </c>
      <c r="G776" s="25">
        <v>2926412.4</v>
      </c>
      <c r="H776" s="25">
        <v>1290609.53</v>
      </c>
      <c r="I776" s="25">
        <v>4151514.4</v>
      </c>
      <c r="J776" s="17">
        <v>0</v>
      </c>
      <c r="K776" s="49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0</v>
      </c>
      <c r="Y776" s="17">
        <v>0</v>
      </c>
      <c r="Z776" s="17">
        <v>0</v>
      </c>
      <c r="AA776" s="17">
        <v>0</v>
      </c>
      <c r="AB776" s="17">
        <v>0</v>
      </c>
      <c r="AC776" s="25">
        <v>175359.25999999998</v>
      </c>
      <c r="AD776" s="17">
        <v>0</v>
      </c>
      <c r="AE776" s="17">
        <v>0</v>
      </c>
      <c r="AF776" s="21" t="s">
        <v>262</v>
      </c>
      <c r="AG776" s="20">
        <v>2021</v>
      </c>
      <c r="AH776" s="21">
        <v>2021</v>
      </c>
    </row>
    <row r="777" spans="1:34" ht="61.5" x14ac:dyDescent="0.85">
      <c r="A777" s="8">
        <v>1</v>
      </c>
      <c r="B777" s="43">
        <f>SUBTOTAL(103,$A$558:A777)</f>
        <v>216</v>
      </c>
      <c r="C777" s="11" t="s">
        <v>1134</v>
      </c>
      <c r="D777" s="17">
        <v>3601876.7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24">
        <v>2</v>
      </c>
      <c r="L777" s="25">
        <v>3601876.7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21" t="s">
        <v>262</v>
      </c>
      <c r="AG777" s="20">
        <v>2021</v>
      </c>
      <c r="AH777" s="21" t="s">
        <v>262</v>
      </c>
    </row>
    <row r="778" spans="1:34" ht="61.5" x14ac:dyDescent="0.85">
      <c r="A778" s="8">
        <v>1</v>
      </c>
      <c r="B778" s="43">
        <f>SUBTOTAL(103,$A$558:A778)</f>
        <v>217</v>
      </c>
      <c r="C778" s="11" t="s">
        <v>1872</v>
      </c>
      <c r="D778" s="17">
        <v>199983.54</v>
      </c>
      <c r="E778" s="22">
        <v>0</v>
      </c>
      <c r="F778" s="22">
        <v>0</v>
      </c>
      <c r="G778" s="22">
        <v>0</v>
      </c>
      <c r="H778" s="22">
        <v>0</v>
      </c>
      <c r="I778" s="22">
        <v>0</v>
      </c>
      <c r="J778" s="22">
        <v>0</v>
      </c>
      <c r="K778" s="49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 s="17">
        <v>0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25">
        <v>199983.54</v>
      </c>
      <c r="AE778" s="17">
        <v>0</v>
      </c>
      <c r="AF778" s="20">
        <v>2021</v>
      </c>
      <c r="AG778" s="21" t="s">
        <v>262</v>
      </c>
      <c r="AH778" s="21" t="s">
        <v>262</v>
      </c>
    </row>
    <row r="779" spans="1:34" ht="61.5" x14ac:dyDescent="0.85">
      <c r="A779" s="8">
        <v>1</v>
      </c>
      <c r="B779" s="43">
        <f>SUBTOTAL(103,$A$558:A779)</f>
        <v>218</v>
      </c>
      <c r="C779" s="11" t="s">
        <v>1417</v>
      </c>
      <c r="D779" s="17">
        <v>8896983.8100000024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35">
        <v>4</v>
      </c>
      <c r="L779" s="94">
        <v>8643580.8000000007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>
        <v>0</v>
      </c>
      <c r="AC779" s="17">
        <v>129653.71</v>
      </c>
      <c r="AD779" s="25">
        <v>123749.3</v>
      </c>
      <c r="AE779" s="17">
        <v>0</v>
      </c>
      <c r="AF779" s="20">
        <v>2021</v>
      </c>
      <c r="AG779" s="20">
        <v>2021</v>
      </c>
      <c r="AH779" s="20">
        <v>2021</v>
      </c>
    </row>
    <row r="780" spans="1:34" ht="61.5" x14ac:dyDescent="0.85">
      <c r="A780" s="8">
        <v>1</v>
      </c>
      <c r="B780" s="43">
        <f>SUBTOTAL(103,$A$558:A780)</f>
        <v>219</v>
      </c>
      <c r="C780" s="11" t="s">
        <v>1418</v>
      </c>
      <c r="D780" s="17">
        <v>8896957.6300000008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35">
        <v>4</v>
      </c>
      <c r="L780" s="94">
        <v>8643580.8000000007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129653.71</v>
      </c>
      <c r="AD780" s="25">
        <v>123723.12</v>
      </c>
      <c r="AE780" s="17">
        <v>0</v>
      </c>
      <c r="AF780" s="20">
        <v>2021</v>
      </c>
      <c r="AG780" s="20">
        <v>2021</v>
      </c>
      <c r="AH780" s="20">
        <v>2021</v>
      </c>
    </row>
    <row r="781" spans="1:34" ht="61.5" x14ac:dyDescent="0.85">
      <c r="A781" s="8">
        <v>1</v>
      </c>
      <c r="B781" s="43">
        <f>SUBTOTAL(103,$A$558:A781)</f>
        <v>220</v>
      </c>
      <c r="C781" s="11" t="s">
        <v>2208</v>
      </c>
      <c r="D781" s="17">
        <v>6695766.4000000004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35">
        <v>3</v>
      </c>
      <c r="L781" s="94">
        <v>6482685.6000000006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97240.28</v>
      </c>
      <c r="AD781" s="25">
        <v>115840.52</v>
      </c>
      <c r="AE781" s="17">
        <v>0</v>
      </c>
      <c r="AF781" s="20">
        <v>2021</v>
      </c>
      <c r="AG781" s="20">
        <v>2021</v>
      </c>
      <c r="AH781" s="20">
        <v>2021</v>
      </c>
    </row>
    <row r="782" spans="1:34" ht="61.5" x14ac:dyDescent="0.85">
      <c r="A782" s="8">
        <v>1</v>
      </c>
      <c r="B782" s="43">
        <f>SUBTOTAL(103,$A$558:A782)</f>
        <v>221</v>
      </c>
      <c r="C782" s="11" t="s">
        <v>2244</v>
      </c>
      <c r="D782" s="17">
        <v>8897105.9300000016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35">
        <v>4</v>
      </c>
      <c r="L782" s="94">
        <v>8643580.8000000007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129653.71</v>
      </c>
      <c r="AD782" s="25">
        <v>123871.42</v>
      </c>
      <c r="AE782" s="17">
        <v>0</v>
      </c>
      <c r="AF782" s="20">
        <v>2021</v>
      </c>
      <c r="AG782" s="20">
        <v>2021</v>
      </c>
      <c r="AH782" s="20">
        <v>2021</v>
      </c>
    </row>
    <row r="783" spans="1:34" ht="61.5" x14ac:dyDescent="0.85">
      <c r="A783" s="8">
        <v>1</v>
      </c>
      <c r="B783" s="43">
        <f>SUBTOTAL(103,$A$558:A783)</f>
        <v>222</v>
      </c>
      <c r="C783" s="11" t="s">
        <v>2577</v>
      </c>
      <c r="D783" s="17">
        <v>15913354.199999999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49">
        <v>6</v>
      </c>
      <c r="L783" s="17">
        <v>15527628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>
        <v>0</v>
      </c>
      <c r="AC783" s="17">
        <v>232914.42</v>
      </c>
      <c r="AD783" s="17">
        <v>152811.78</v>
      </c>
      <c r="AE783" s="17">
        <v>0</v>
      </c>
      <c r="AF783" s="20">
        <v>2021</v>
      </c>
      <c r="AG783" s="20">
        <v>2021</v>
      </c>
      <c r="AH783" s="20">
        <v>2021</v>
      </c>
    </row>
    <row r="784" spans="1:34" ht="61.5" x14ac:dyDescent="0.85">
      <c r="A784" s="8">
        <v>1</v>
      </c>
      <c r="B784" s="43">
        <f>SUBTOTAL(103,$A$558:A784)</f>
        <v>223</v>
      </c>
      <c r="C784" s="11" t="s">
        <v>2578</v>
      </c>
      <c r="D784" s="17">
        <v>2348330.0499999998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49">
        <v>1</v>
      </c>
      <c r="L784" s="17">
        <v>2207168.4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33107.53</v>
      </c>
      <c r="AD784" s="17">
        <v>108054.12</v>
      </c>
      <c r="AE784" s="17">
        <v>0</v>
      </c>
      <c r="AF784" s="20">
        <v>2021</v>
      </c>
      <c r="AG784" s="20">
        <v>2021</v>
      </c>
      <c r="AH784" s="20">
        <v>2021</v>
      </c>
    </row>
    <row r="785" spans="1:34" ht="61.5" x14ac:dyDescent="0.85">
      <c r="A785" s="8">
        <v>1</v>
      </c>
      <c r="B785" s="43">
        <f>SUBTOTAL(103,$A$558:A785)</f>
        <v>224</v>
      </c>
      <c r="C785" s="11" t="s">
        <v>2579</v>
      </c>
      <c r="D785" s="17">
        <v>11753185.870000001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49">
        <v>5</v>
      </c>
      <c r="L785" s="17">
        <v>11432166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171482.49</v>
      </c>
      <c r="AD785" s="25">
        <v>149537.38</v>
      </c>
      <c r="AE785" s="17">
        <v>0</v>
      </c>
      <c r="AF785" s="20">
        <v>2021</v>
      </c>
      <c r="AG785" s="20">
        <v>2021</v>
      </c>
      <c r="AH785" s="20">
        <v>2021</v>
      </c>
    </row>
    <row r="786" spans="1:34" ht="61.5" x14ac:dyDescent="0.85">
      <c r="A786" s="8">
        <v>1</v>
      </c>
      <c r="B786" s="43">
        <f>SUBTOTAL(103,$A$558:A786)</f>
        <v>225</v>
      </c>
      <c r="C786" s="11" t="s">
        <v>2580</v>
      </c>
      <c r="D786" s="17">
        <v>9401945.0700000003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49">
        <v>4</v>
      </c>
      <c r="L786" s="17">
        <v>9134438.4000000004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  <c r="Z786" s="17">
        <v>0</v>
      </c>
      <c r="AA786" s="17">
        <v>0</v>
      </c>
      <c r="AB786" s="17">
        <v>0</v>
      </c>
      <c r="AC786" s="17">
        <v>137016.57999999999</v>
      </c>
      <c r="AD786" s="17">
        <v>130490.09</v>
      </c>
      <c r="AE786" s="17">
        <v>0</v>
      </c>
      <c r="AF786" s="20">
        <v>2021</v>
      </c>
      <c r="AG786" s="20">
        <v>2021</v>
      </c>
      <c r="AH786" s="20">
        <v>2021</v>
      </c>
    </row>
    <row r="787" spans="1:34" ht="61.5" x14ac:dyDescent="0.85">
      <c r="A787" s="8">
        <v>1</v>
      </c>
      <c r="B787" s="43">
        <f>SUBTOTAL(103,$A$558:A787)</f>
        <v>226</v>
      </c>
      <c r="C787" s="11" t="s">
        <v>2581</v>
      </c>
      <c r="D787" s="17">
        <v>7052394.9399999995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49">
        <v>3</v>
      </c>
      <c r="L787" s="17">
        <v>6827144.3999999994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102407.17</v>
      </c>
      <c r="AD787" s="17">
        <v>122843.37</v>
      </c>
      <c r="AE787" s="17">
        <v>0</v>
      </c>
      <c r="AF787" s="20">
        <v>2021</v>
      </c>
      <c r="AG787" s="20">
        <v>2021</v>
      </c>
      <c r="AH787" s="20">
        <v>2021</v>
      </c>
    </row>
    <row r="788" spans="1:34" ht="61.5" x14ac:dyDescent="0.85">
      <c r="B788" s="11" t="s">
        <v>780</v>
      </c>
      <c r="C788" s="128"/>
      <c r="D788" s="129">
        <v>68090604.039999992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50">
        <v>1</v>
      </c>
      <c r="L788" s="17">
        <v>1652600.62</v>
      </c>
      <c r="M788" s="17">
        <v>10955.51</v>
      </c>
      <c r="N788" s="17">
        <v>58678588.460000001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5667586</v>
      </c>
      <c r="V788" s="17">
        <v>0</v>
      </c>
      <c r="W788" s="17">
        <v>0</v>
      </c>
      <c r="X788" s="17">
        <v>0</v>
      </c>
      <c r="Y788" s="17">
        <v>0</v>
      </c>
      <c r="Z788" s="17">
        <v>0</v>
      </c>
      <c r="AA788" s="17">
        <v>0</v>
      </c>
      <c r="AB788" s="17">
        <v>0</v>
      </c>
      <c r="AC788" s="17">
        <v>628725.35000000009</v>
      </c>
      <c r="AD788" s="17">
        <v>1463103.6099999999</v>
      </c>
      <c r="AE788" s="17">
        <v>0</v>
      </c>
      <c r="AF788" s="47" t="s">
        <v>718</v>
      </c>
      <c r="AG788" s="47" t="s">
        <v>718</v>
      </c>
      <c r="AH788" s="57" t="s">
        <v>718</v>
      </c>
    </row>
    <row r="789" spans="1:34" ht="61.5" x14ac:dyDescent="0.85">
      <c r="A789" s="8">
        <v>1</v>
      </c>
      <c r="B789" s="43">
        <f>SUBTOTAL(103,$A$558:A789)</f>
        <v>227</v>
      </c>
      <c r="C789" s="11" t="s">
        <v>1862</v>
      </c>
      <c r="D789" s="17">
        <v>75549.039999999994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49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  <c r="Z789" s="17">
        <v>0</v>
      </c>
      <c r="AA789" s="17">
        <v>0</v>
      </c>
      <c r="AB789" s="17">
        <v>0</v>
      </c>
      <c r="AC789" s="17">
        <v>0</v>
      </c>
      <c r="AD789" s="25">
        <v>75549.039999999994</v>
      </c>
      <c r="AE789" s="17">
        <v>0</v>
      </c>
      <c r="AF789" s="20">
        <v>2021</v>
      </c>
      <c r="AG789" s="21" t="s">
        <v>262</v>
      </c>
      <c r="AH789" s="21" t="s">
        <v>262</v>
      </c>
    </row>
    <row r="790" spans="1:34" ht="61.5" x14ac:dyDescent="0.85">
      <c r="A790" s="8">
        <v>1</v>
      </c>
      <c r="B790" s="43">
        <f>SUBTOTAL(103,$A$558:A790)</f>
        <v>228</v>
      </c>
      <c r="C790" s="11" t="s">
        <v>1863</v>
      </c>
      <c r="D790" s="17">
        <v>55087.88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49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v>0</v>
      </c>
      <c r="AA790" s="17">
        <v>0</v>
      </c>
      <c r="AB790" s="17">
        <v>0</v>
      </c>
      <c r="AC790" s="17">
        <v>0</v>
      </c>
      <c r="AD790" s="25">
        <v>55087.88</v>
      </c>
      <c r="AE790" s="17">
        <v>0</v>
      </c>
      <c r="AF790" s="20">
        <v>2021</v>
      </c>
      <c r="AG790" s="21" t="s">
        <v>262</v>
      </c>
      <c r="AH790" s="21" t="s">
        <v>262</v>
      </c>
    </row>
    <row r="791" spans="1:34" ht="61.5" x14ac:dyDescent="0.85">
      <c r="A791" s="8">
        <v>1</v>
      </c>
      <c r="B791" s="43">
        <f>SUBTOTAL(103,$A$558:A791)</f>
        <v>229</v>
      </c>
      <c r="C791" s="11" t="s">
        <v>586</v>
      </c>
      <c r="D791" s="17">
        <v>5078568.7700000005</v>
      </c>
      <c r="E791" s="22">
        <v>0</v>
      </c>
      <c r="F791" s="22">
        <v>0</v>
      </c>
      <c r="G791" s="22">
        <v>0</v>
      </c>
      <c r="H791" s="22">
        <v>0</v>
      </c>
      <c r="I791" s="22">
        <v>0</v>
      </c>
      <c r="J791" s="22">
        <v>0</v>
      </c>
      <c r="K791" s="49">
        <v>0</v>
      </c>
      <c r="L791" s="17">
        <v>0</v>
      </c>
      <c r="M791" s="17">
        <v>809.7</v>
      </c>
      <c r="N791" s="17">
        <v>4921605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0</v>
      </c>
      <c r="AA791" s="17">
        <v>0</v>
      </c>
      <c r="AB791" s="17">
        <v>0</v>
      </c>
      <c r="AC791" s="25">
        <v>51307.73</v>
      </c>
      <c r="AD791" s="60">
        <v>105656.04</v>
      </c>
      <c r="AE791" s="17">
        <v>0</v>
      </c>
      <c r="AF791" s="20">
        <v>2021</v>
      </c>
      <c r="AG791" s="20">
        <v>2021</v>
      </c>
      <c r="AH791" s="21">
        <v>2021</v>
      </c>
    </row>
    <row r="792" spans="1:34" ht="61.5" x14ac:dyDescent="0.85">
      <c r="A792" s="8">
        <v>1</v>
      </c>
      <c r="B792" s="43">
        <f>SUBTOTAL(103,$A$558:A792)</f>
        <v>230</v>
      </c>
      <c r="C792" s="11" t="s">
        <v>587</v>
      </c>
      <c r="D792" s="17">
        <v>6413646.6999999993</v>
      </c>
      <c r="E792" s="22">
        <v>0</v>
      </c>
      <c r="F792" s="22">
        <v>0</v>
      </c>
      <c r="G792" s="22">
        <v>0</v>
      </c>
      <c r="H792" s="22">
        <v>0</v>
      </c>
      <c r="I792" s="22">
        <v>0</v>
      </c>
      <c r="J792" s="22">
        <v>0</v>
      </c>
      <c r="K792" s="49">
        <v>0</v>
      </c>
      <c r="L792" s="17">
        <v>0</v>
      </c>
      <c r="M792" s="17">
        <v>1048.5</v>
      </c>
      <c r="N792" s="17">
        <v>6242871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0</v>
      </c>
      <c r="AC792" s="25">
        <v>65081.93</v>
      </c>
      <c r="AD792" s="25">
        <v>105693.77</v>
      </c>
      <c r="AE792" s="17">
        <v>0</v>
      </c>
      <c r="AF792" s="20">
        <v>2021</v>
      </c>
      <c r="AG792" s="20">
        <v>2021</v>
      </c>
      <c r="AH792" s="21">
        <v>2021</v>
      </c>
    </row>
    <row r="793" spans="1:34" ht="61.5" x14ac:dyDescent="0.85">
      <c r="A793" s="8">
        <v>1</v>
      </c>
      <c r="B793" s="43">
        <f>SUBTOTAL(103,$A$558:A793)</f>
        <v>231</v>
      </c>
      <c r="C793" s="11" t="s">
        <v>588</v>
      </c>
      <c r="D793" s="17">
        <v>5106188.7799999993</v>
      </c>
      <c r="E793" s="22">
        <v>0</v>
      </c>
      <c r="F793" s="22">
        <v>0</v>
      </c>
      <c r="G793" s="22">
        <v>0</v>
      </c>
      <c r="H793" s="22">
        <v>0</v>
      </c>
      <c r="I793" s="22">
        <v>0</v>
      </c>
      <c r="J793" s="22">
        <v>0</v>
      </c>
      <c r="K793" s="49">
        <v>0</v>
      </c>
      <c r="L793" s="17">
        <v>0</v>
      </c>
      <c r="M793" s="17">
        <v>993.24</v>
      </c>
      <c r="N793" s="17">
        <v>4948920.72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0</v>
      </c>
      <c r="AC793" s="25">
        <v>51592.5</v>
      </c>
      <c r="AD793" s="60">
        <v>105675.56</v>
      </c>
      <c r="AE793" s="17">
        <v>0</v>
      </c>
      <c r="AF793" s="20">
        <v>2021</v>
      </c>
      <c r="AG793" s="20">
        <v>2021</v>
      </c>
      <c r="AH793" s="21">
        <v>2021</v>
      </c>
    </row>
    <row r="794" spans="1:34" ht="61.5" x14ac:dyDescent="0.85">
      <c r="A794" s="8">
        <v>1</v>
      </c>
      <c r="B794" s="43">
        <f>SUBTOTAL(103,$A$558:A794)</f>
        <v>232</v>
      </c>
      <c r="C794" s="11" t="s">
        <v>592</v>
      </c>
      <c r="D794" s="17">
        <v>1761455.3699999999</v>
      </c>
      <c r="E794" s="22">
        <v>0</v>
      </c>
      <c r="F794" s="22">
        <v>0</v>
      </c>
      <c r="G794" s="22">
        <v>0</v>
      </c>
      <c r="H794" s="22">
        <v>0</v>
      </c>
      <c r="I794" s="22">
        <v>0</v>
      </c>
      <c r="J794" s="22">
        <v>0</v>
      </c>
      <c r="K794" s="49">
        <v>0</v>
      </c>
      <c r="L794" s="17">
        <v>0</v>
      </c>
      <c r="M794" s="17">
        <v>402.5</v>
      </c>
      <c r="N794" s="17">
        <v>1687162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25">
        <v>17588.66</v>
      </c>
      <c r="AD794" s="60">
        <v>56704.71</v>
      </c>
      <c r="AE794" s="17">
        <v>0</v>
      </c>
      <c r="AF794" s="20">
        <v>2021</v>
      </c>
      <c r="AG794" s="20">
        <v>2021</v>
      </c>
      <c r="AH794" s="21">
        <v>2021</v>
      </c>
    </row>
    <row r="795" spans="1:34" ht="61.5" x14ac:dyDescent="0.85">
      <c r="A795" s="8">
        <v>1</v>
      </c>
      <c r="B795" s="43">
        <f>SUBTOTAL(103,$A$558:A795)</f>
        <v>233</v>
      </c>
      <c r="C795" s="11" t="s">
        <v>593</v>
      </c>
      <c r="D795" s="17">
        <v>5654807.2299999995</v>
      </c>
      <c r="E795" s="22">
        <v>0</v>
      </c>
      <c r="F795" s="22">
        <v>0</v>
      </c>
      <c r="G795" s="22">
        <v>0</v>
      </c>
      <c r="H795" s="22">
        <v>0</v>
      </c>
      <c r="I795" s="22">
        <v>0</v>
      </c>
      <c r="J795" s="22">
        <v>0</v>
      </c>
      <c r="K795" s="49">
        <v>0</v>
      </c>
      <c r="L795" s="17">
        <v>0</v>
      </c>
      <c r="M795" s="17">
        <v>1070.4000000000001</v>
      </c>
      <c r="N795" s="17">
        <v>5491847.5199999996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25">
        <v>57252.51</v>
      </c>
      <c r="AD795" s="60">
        <v>105707.2</v>
      </c>
      <c r="AE795" s="17">
        <v>0</v>
      </c>
      <c r="AF795" s="20">
        <v>2021</v>
      </c>
      <c r="AG795" s="20">
        <v>2021</v>
      </c>
      <c r="AH795" s="21">
        <v>2021</v>
      </c>
    </row>
    <row r="796" spans="1:34" ht="61.5" x14ac:dyDescent="0.85">
      <c r="A796" s="8">
        <v>1</v>
      </c>
      <c r="B796" s="43">
        <f>SUBTOTAL(103,$A$558:A796)</f>
        <v>234</v>
      </c>
      <c r="C796" s="11" t="s">
        <v>583</v>
      </c>
      <c r="D796" s="17">
        <v>3419017.6999999997</v>
      </c>
      <c r="E796" s="22">
        <v>0</v>
      </c>
      <c r="F796" s="22">
        <v>0</v>
      </c>
      <c r="G796" s="22">
        <v>0</v>
      </c>
      <c r="H796" s="22">
        <v>0</v>
      </c>
      <c r="I796" s="22">
        <v>0</v>
      </c>
      <c r="J796" s="22">
        <v>0</v>
      </c>
      <c r="K796" s="49">
        <v>0</v>
      </c>
      <c r="L796" s="17">
        <v>0</v>
      </c>
      <c r="M796" s="17">
        <v>553</v>
      </c>
      <c r="N796" s="17">
        <v>3313222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25">
        <v>34540.339999999997</v>
      </c>
      <c r="AD796" s="60">
        <v>71255.360000000001</v>
      </c>
      <c r="AE796" s="17">
        <v>0</v>
      </c>
      <c r="AF796" s="20">
        <v>2021</v>
      </c>
      <c r="AG796" s="20">
        <v>2021</v>
      </c>
      <c r="AH796" s="21">
        <v>2021</v>
      </c>
    </row>
    <row r="797" spans="1:34" ht="61.5" x14ac:dyDescent="0.85">
      <c r="A797" s="8">
        <v>1</v>
      </c>
      <c r="B797" s="43">
        <f>SUBTOTAL(103,$A$558:A797)</f>
        <v>235</v>
      </c>
      <c r="C797" s="11" t="s">
        <v>597</v>
      </c>
      <c r="D797" s="17">
        <v>4894076.08</v>
      </c>
      <c r="E797" s="22">
        <v>0</v>
      </c>
      <c r="F797" s="22">
        <v>0</v>
      </c>
      <c r="G797" s="22">
        <v>0</v>
      </c>
      <c r="H797" s="22">
        <v>0</v>
      </c>
      <c r="I797" s="22">
        <v>0</v>
      </c>
      <c r="J797" s="22">
        <v>0</v>
      </c>
      <c r="K797" s="49">
        <v>0</v>
      </c>
      <c r="L797" s="17">
        <v>0</v>
      </c>
      <c r="M797" s="25">
        <v>777.5</v>
      </c>
      <c r="N797" s="25">
        <v>4738959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25">
        <v>49403.65</v>
      </c>
      <c r="AD797" s="60">
        <v>105713.43</v>
      </c>
      <c r="AE797" s="17">
        <v>0</v>
      </c>
      <c r="AF797" s="20">
        <v>2021</v>
      </c>
      <c r="AG797" s="20">
        <v>2021</v>
      </c>
      <c r="AH797" s="21">
        <v>2021</v>
      </c>
    </row>
    <row r="798" spans="1:34" ht="61.5" x14ac:dyDescent="0.85">
      <c r="A798" s="8">
        <v>1</v>
      </c>
      <c r="B798" s="43">
        <f>SUBTOTAL(103,$A$558:A798)</f>
        <v>236</v>
      </c>
      <c r="C798" s="11" t="s">
        <v>596</v>
      </c>
      <c r="D798" s="17">
        <v>1881436.15</v>
      </c>
      <c r="E798" s="22">
        <v>0</v>
      </c>
      <c r="F798" s="22">
        <v>0</v>
      </c>
      <c r="G798" s="22">
        <v>0</v>
      </c>
      <c r="H798" s="22">
        <v>0</v>
      </c>
      <c r="I798" s="22">
        <v>0</v>
      </c>
      <c r="J798" s="22">
        <v>0</v>
      </c>
      <c r="K798" s="49">
        <v>0</v>
      </c>
      <c r="L798" s="17">
        <v>0</v>
      </c>
      <c r="M798" s="17">
        <v>383.2</v>
      </c>
      <c r="N798" s="17">
        <v>1806396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25">
        <v>18831.68</v>
      </c>
      <c r="AD798" s="60">
        <v>56208.47</v>
      </c>
      <c r="AE798" s="17">
        <v>0</v>
      </c>
      <c r="AF798" s="20">
        <v>2021</v>
      </c>
      <c r="AG798" s="20">
        <v>2021</v>
      </c>
      <c r="AH798" s="21">
        <v>2021</v>
      </c>
    </row>
    <row r="799" spans="1:34" ht="61.5" x14ac:dyDescent="0.85">
      <c r="A799" s="8">
        <v>1</v>
      </c>
      <c r="B799" s="43">
        <f>SUBTOTAL(103,$A$558:A799)</f>
        <v>237</v>
      </c>
      <c r="C799" s="11" t="s">
        <v>601</v>
      </c>
      <c r="D799" s="17">
        <v>1652600.62</v>
      </c>
      <c r="E799" s="22">
        <v>0</v>
      </c>
      <c r="F799" s="22">
        <v>0</v>
      </c>
      <c r="G799" s="22">
        <v>0</v>
      </c>
      <c r="H799" s="22">
        <v>0</v>
      </c>
      <c r="I799" s="22">
        <v>0</v>
      </c>
      <c r="J799" s="22">
        <v>0</v>
      </c>
      <c r="K799" s="49">
        <v>1</v>
      </c>
      <c r="L799" s="17">
        <v>1652600.62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20" t="s">
        <v>262</v>
      </c>
      <c r="AG799" s="20">
        <v>2021</v>
      </c>
      <c r="AH799" s="21" t="s">
        <v>262</v>
      </c>
    </row>
    <row r="800" spans="1:34" ht="61.5" x14ac:dyDescent="0.85">
      <c r="A800" s="8">
        <v>1</v>
      </c>
      <c r="B800" s="43">
        <f>SUBTOTAL(103,$A$558:A800)</f>
        <v>238</v>
      </c>
      <c r="C800" s="11" t="s">
        <v>599</v>
      </c>
      <c r="D800" s="17">
        <v>2629684.4900000002</v>
      </c>
      <c r="E800" s="22">
        <v>0</v>
      </c>
      <c r="F800" s="22">
        <v>0</v>
      </c>
      <c r="G800" s="22">
        <v>0</v>
      </c>
      <c r="H800" s="22">
        <v>0</v>
      </c>
      <c r="I800" s="22">
        <v>0</v>
      </c>
      <c r="J800" s="22">
        <v>0</v>
      </c>
      <c r="K800" s="49">
        <v>0</v>
      </c>
      <c r="L800" s="17">
        <v>0</v>
      </c>
      <c r="M800" s="17">
        <v>786.69</v>
      </c>
      <c r="N800" s="25">
        <v>2497915.7200000002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25">
        <v>26040.77</v>
      </c>
      <c r="AD800" s="60">
        <v>105728</v>
      </c>
      <c r="AE800" s="17">
        <v>0</v>
      </c>
      <c r="AF800" s="20">
        <v>2021</v>
      </c>
      <c r="AG800" s="20">
        <v>2021</v>
      </c>
      <c r="AH800" s="21">
        <v>2021</v>
      </c>
    </row>
    <row r="801" spans="1:34" ht="61.5" x14ac:dyDescent="0.85">
      <c r="A801" s="8">
        <v>1</v>
      </c>
      <c r="B801" s="43">
        <f>SUBTOTAL(103,$A$558:A801)</f>
        <v>239</v>
      </c>
      <c r="C801" s="11" t="s">
        <v>1544</v>
      </c>
      <c r="D801" s="17">
        <v>3190209.33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49">
        <v>0</v>
      </c>
      <c r="L801" s="17">
        <v>0</v>
      </c>
      <c r="M801" s="25">
        <v>616.41999999999996</v>
      </c>
      <c r="N801" s="25">
        <v>3082914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25">
        <v>32139.38</v>
      </c>
      <c r="AD801" s="60">
        <v>75155.95</v>
      </c>
      <c r="AE801" s="17">
        <v>0</v>
      </c>
      <c r="AF801" s="20">
        <v>2021</v>
      </c>
      <c r="AG801" s="20">
        <v>2021</v>
      </c>
      <c r="AH801" s="21">
        <v>2021</v>
      </c>
    </row>
    <row r="802" spans="1:34" ht="61.5" x14ac:dyDescent="0.85">
      <c r="A802" s="8">
        <v>1</v>
      </c>
      <c r="B802" s="43">
        <f>SUBTOTAL(103,$A$558:A802)</f>
        <v>240</v>
      </c>
      <c r="C802" s="11" t="s">
        <v>1566</v>
      </c>
      <c r="D802" s="17">
        <v>4351949.0999999996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49">
        <v>0</v>
      </c>
      <c r="L802" s="17">
        <v>0</v>
      </c>
      <c r="M802" s="25">
        <v>683.3</v>
      </c>
      <c r="N802" s="25">
        <v>4219906.1500000004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43992.52</v>
      </c>
      <c r="AD802" s="60">
        <v>88050.43</v>
      </c>
      <c r="AE802" s="17">
        <v>0</v>
      </c>
      <c r="AF802" s="20">
        <v>2021</v>
      </c>
      <c r="AG802" s="20">
        <v>2021</v>
      </c>
      <c r="AH802" s="21">
        <v>2021</v>
      </c>
    </row>
    <row r="803" spans="1:34" ht="61.5" x14ac:dyDescent="0.85">
      <c r="A803" s="8">
        <v>1</v>
      </c>
      <c r="B803" s="43">
        <f>SUBTOTAL(103,$A$558:A803)</f>
        <v>241</v>
      </c>
      <c r="C803" s="11" t="s">
        <v>1567</v>
      </c>
      <c r="D803" s="17">
        <v>1599599.44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49">
        <v>0</v>
      </c>
      <c r="L803" s="17">
        <v>0</v>
      </c>
      <c r="M803" s="17">
        <v>336.23</v>
      </c>
      <c r="N803" s="17">
        <v>1528275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25">
        <v>15932.27</v>
      </c>
      <c r="AD803" s="60">
        <v>55392.17</v>
      </c>
      <c r="AE803" s="17">
        <v>0</v>
      </c>
      <c r="AF803" s="20">
        <v>2021</v>
      </c>
      <c r="AG803" s="20">
        <v>2021</v>
      </c>
      <c r="AH803" s="21">
        <v>2021</v>
      </c>
    </row>
    <row r="804" spans="1:34" ht="61.5" x14ac:dyDescent="0.85">
      <c r="A804" s="8">
        <v>1</v>
      </c>
      <c r="B804" s="43">
        <f>SUBTOTAL(103,$A$558:A804)</f>
        <v>242</v>
      </c>
      <c r="C804" s="11" t="s">
        <v>1568</v>
      </c>
      <c r="D804" s="17">
        <v>4130824.7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49">
        <v>0</v>
      </c>
      <c r="L804" s="17">
        <v>0</v>
      </c>
      <c r="M804" s="17">
        <v>686.92</v>
      </c>
      <c r="N804" s="25">
        <v>4008645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7">
        <v>0</v>
      </c>
      <c r="Z804" s="17">
        <v>0</v>
      </c>
      <c r="AA804" s="17">
        <v>0</v>
      </c>
      <c r="AB804" s="17">
        <v>0</v>
      </c>
      <c r="AC804" s="25">
        <v>41790.120000000003</v>
      </c>
      <c r="AD804" s="60">
        <v>80389.58</v>
      </c>
      <c r="AE804" s="17">
        <v>0</v>
      </c>
      <c r="AF804" s="20">
        <v>2021</v>
      </c>
      <c r="AG804" s="20">
        <v>2021</v>
      </c>
      <c r="AH804" s="21">
        <v>2021</v>
      </c>
    </row>
    <row r="805" spans="1:34" ht="61.5" x14ac:dyDescent="0.85">
      <c r="A805" s="8">
        <v>1</v>
      </c>
      <c r="B805" s="43">
        <f>SUBTOTAL(103,$A$558:A805)</f>
        <v>243</v>
      </c>
      <c r="C805" s="11" t="s">
        <v>1569</v>
      </c>
      <c r="D805" s="17">
        <v>2555076.9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49">
        <v>0</v>
      </c>
      <c r="L805" s="17">
        <v>0</v>
      </c>
      <c r="M805" s="17">
        <v>463.7</v>
      </c>
      <c r="N805" s="25">
        <v>2464073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  <c r="Z805" s="17">
        <v>0</v>
      </c>
      <c r="AA805" s="17">
        <v>0</v>
      </c>
      <c r="AB805" s="17">
        <v>0</v>
      </c>
      <c r="AC805" s="25">
        <v>25687.96</v>
      </c>
      <c r="AD805" s="60">
        <v>65315.94</v>
      </c>
      <c r="AE805" s="17">
        <v>0</v>
      </c>
      <c r="AF805" s="20">
        <v>2021</v>
      </c>
      <c r="AG805" s="20">
        <v>2021</v>
      </c>
      <c r="AH805" s="21">
        <v>2021</v>
      </c>
    </row>
    <row r="806" spans="1:34" ht="61.5" x14ac:dyDescent="0.85">
      <c r="A806" s="8">
        <v>1</v>
      </c>
      <c r="B806" s="43">
        <f>SUBTOTAL(103,$A$558:A806)</f>
        <v>244</v>
      </c>
      <c r="C806" s="11" t="s">
        <v>594</v>
      </c>
      <c r="D806" s="17">
        <v>5701591.5199999996</v>
      </c>
      <c r="E806" s="22">
        <v>0</v>
      </c>
      <c r="F806" s="22">
        <v>0</v>
      </c>
      <c r="G806" s="22">
        <v>0</v>
      </c>
      <c r="H806" s="22">
        <v>0</v>
      </c>
      <c r="I806" s="22">
        <v>0</v>
      </c>
      <c r="J806" s="22">
        <v>0</v>
      </c>
      <c r="K806" s="49">
        <v>0</v>
      </c>
      <c r="L806" s="17">
        <v>0</v>
      </c>
      <c r="M806" s="17">
        <v>0</v>
      </c>
      <c r="N806" s="17">
        <v>0</v>
      </c>
      <c r="O806" s="22">
        <v>0</v>
      </c>
      <c r="P806" s="22">
        <v>0</v>
      </c>
      <c r="Q806" s="22">
        <v>0</v>
      </c>
      <c r="R806" s="22">
        <v>0</v>
      </c>
      <c r="S806" s="17">
        <v>0</v>
      </c>
      <c r="T806" s="17">
        <v>0</v>
      </c>
      <c r="U806" s="25">
        <v>5667586</v>
      </c>
      <c r="V806" s="17">
        <v>0</v>
      </c>
      <c r="W806" s="17">
        <v>0</v>
      </c>
      <c r="X806" s="17">
        <v>0</v>
      </c>
      <c r="Y806" s="17">
        <v>0</v>
      </c>
      <c r="Z806" s="17">
        <v>0</v>
      </c>
      <c r="AA806" s="17">
        <v>0</v>
      </c>
      <c r="AB806" s="17">
        <v>0</v>
      </c>
      <c r="AC806" s="25">
        <v>34005.519999999997</v>
      </c>
      <c r="AD806" s="17">
        <v>0</v>
      </c>
      <c r="AE806" s="17">
        <v>0</v>
      </c>
      <c r="AF806" s="20" t="s">
        <v>262</v>
      </c>
      <c r="AG806" s="20">
        <v>2021</v>
      </c>
      <c r="AH806" s="21">
        <v>2021</v>
      </c>
    </row>
    <row r="807" spans="1:34" ht="61.5" x14ac:dyDescent="0.85">
      <c r="A807" s="8">
        <v>1</v>
      </c>
      <c r="B807" s="43">
        <f>SUBTOTAL(103,$A$558:A807)</f>
        <v>245</v>
      </c>
      <c r="C807" s="11" t="s">
        <v>1505</v>
      </c>
      <c r="D807" s="17">
        <v>3865869.22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49">
        <v>0</v>
      </c>
      <c r="L807" s="17">
        <v>0</v>
      </c>
      <c r="M807" s="25">
        <v>829.3</v>
      </c>
      <c r="N807" s="125">
        <v>3842812.35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0</v>
      </c>
      <c r="Y807" s="17">
        <v>0</v>
      </c>
      <c r="Z807" s="17">
        <v>0</v>
      </c>
      <c r="AA807" s="17">
        <v>0</v>
      </c>
      <c r="AB807" s="17">
        <v>0</v>
      </c>
      <c r="AC807" s="17">
        <v>23056.87</v>
      </c>
      <c r="AD807" s="17">
        <v>0</v>
      </c>
      <c r="AE807" s="17">
        <v>0</v>
      </c>
      <c r="AF807" s="20" t="s">
        <v>262</v>
      </c>
      <c r="AG807" s="20">
        <v>2021</v>
      </c>
      <c r="AH807" s="21">
        <v>2021</v>
      </c>
    </row>
    <row r="808" spans="1:34" ht="61.5" x14ac:dyDescent="0.85">
      <c r="A808" s="8">
        <v>1</v>
      </c>
      <c r="B808" s="43">
        <f>SUBTOTAL(103,$A$558:A808)</f>
        <v>246</v>
      </c>
      <c r="C808" s="11" t="s">
        <v>1864</v>
      </c>
      <c r="D808" s="17">
        <v>77282.759999999995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49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>
        <v>0</v>
      </c>
      <c r="Z808" s="17">
        <v>0</v>
      </c>
      <c r="AA808" s="17">
        <v>0</v>
      </c>
      <c r="AB808" s="17">
        <v>0</v>
      </c>
      <c r="AC808" s="17">
        <v>0</v>
      </c>
      <c r="AD808" s="25">
        <v>77282.759999999995</v>
      </c>
      <c r="AE808" s="17">
        <v>0</v>
      </c>
      <c r="AF808" s="20">
        <v>2021</v>
      </c>
      <c r="AG808" s="20" t="s">
        <v>262</v>
      </c>
      <c r="AH808" s="20" t="s">
        <v>262</v>
      </c>
    </row>
    <row r="809" spans="1:34" ht="61.5" x14ac:dyDescent="0.85">
      <c r="A809" s="8">
        <v>1</v>
      </c>
      <c r="B809" s="43">
        <f>SUBTOTAL(103,$A$558:A809)</f>
        <v>247</v>
      </c>
      <c r="C809" s="11" t="s">
        <v>2229</v>
      </c>
      <c r="D809" s="17">
        <v>3996082.26</v>
      </c>
      <c r="E809" s="22">
        <v>0</v>
      </c>
      <c r="F809" s="22">
        <v>0</v>
      </c>
      <c r="G809" s="22">
        <v>0</v>
      </c>
      <c r="H809" s="22">
        <v>0</v>
      </c>
      <c r="I809" s="22">
        <v>0</v>
      </c>
      <c r="J809" s="22">
        <v>0</v>
      </c>
      <c r="K809" s="49">
        <v>0</v>
      </c>
      <c r="L809" s="17">
        <v>0</v>
      </c>
      <c r="M809" s="17">
        <v>514.91</v>
      </c>
      <c r="N809" s="25">
        <v>3883064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0</v>
      </c>
      <c r="AB809" s="17">
        <v>0</v>
      </c>
      <c r="AC809" s="17">
        <v>40480.94</v>
      </c>
      <c r="AD809" s="25">
        <v>72537.320000000007</v>
      </c>
      <c r="AE809" s="17">
        <v>0</v>
      </c>
      <c r="AF809" s="20">
        <v>2021</v>
      </c>
      <c r="AG809" s="20">
        <v>2021</v>
      </c>
      <c r="AH809" s="21">
        <v>2021</v>
      </c>
    </row>
    <row r="810" spans="1:34" ht="61.5" x14ac:dyDescent="0.85">
      <c r="B810" s="11" t="s">
        <v>781</v>
      </c>
      <c r="C810" s="11"/>
      <c r="D810" s="129">
        <v>8413669.7699999996</v>
      </c>
      <c r="E810" s="17">
        <v>105445.54</v>
      </c>
      <c r="F810" s="17">
        <v>271674.86</v>
      </c>
      <c r="G810" s="17">
        <v>565239.94999999995</v>
      </c>
      <c r="H810" s="17">
        <v>133112.60999999999</v>
      </c>
      <c r="I810" s="17">
        <v>0</v>
      </c>
      <c r="J810" s="17">
        <v>0</v>
      </c>
      <c r="K810" s="49">
        <v>0</v>
      </c>
      <c r="L810" s="17">
        <v>0</v>
      </c>
      <c r="M810" s="17">
        <v>2134.9</v>
      </c>
      <c r="N810" s="17">
        <v>6695056.4500000002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  <c r="Z810" s="17">
        <v>0</v>
      </c>
      <c r="AA810" s="17">
        <v>0</v>
      </c>
      <c r="AB810" s="17">
        <v>0</v>
      </c>
      <c r="AC810" s="17">
        <v>62151.18</v>
      </c>
      <c r="AD810" s="17">
        <v>580989.17999999993</v>
      </c>
      <c r="AE810" s="17">
        <v>0</v>
      </c>
      <c r="AF810" s="47" t="s">
        <v>718</v>
      </c>
      <c r="AG810" s="47" t="s">
        <v>718</v>
      </c>
      <c r="AH810" s="57" t="s">
        <v>718</v>
      </c>
    </row>
    <row r="811" spans="1:34" ht="61.5" x14ac:dyDescent="0.85">
      <c r="A811" s="8">
        <v>1</v>
      </c>
      <c r="B811" s="43">
        <f>SUBTOTAL(103,$A$558:A811)</f>
        <v>248</v>
      </c>
      <c r="C811" s="11" t="s">
        <v>2995</v>
      </c>
      <c r="D811" s="17">
        <v>3924906.3200000003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  <c r="K811" s="49">
        <v>0</v>
      </c>
      <c r="L811" s="17">
        <v>0</v>
      </c>
      <c r="M811" s="17">
        <v>1023.9</v>
      </c>
      <c r="N811" s="17">
        <v>3779726.45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  <c r="Z811" s="17">
        <v>0</v>
      </c>
      <c r="AA811" s="17">
        <v>0</v>
      </c>
      <c r="AB811" s="17">
        <v>0</v>
      </c>
      <c r="AC811" s="25">
        <v>39403.65</v>
      </c>
      <c r="AD811" s="60">
        <v>105776.22</v>
      </c>
      <c r="AE811" s="17">
        <v>0</v>
      </c>
      <c r="AF811" s="20">
        <v>2021</v>
      </c>
      <c r="AG811" s="20">
        <v>2021</v>
      </c>
      <c r="AH811" s="21">
        <v>2021</v>
      </c>
    </row>
    <row r="812" spans="1:34" ht="61.5" x14ac:dyDescent="0.85">
      <c r="A812" s="8">
        <v>1</v>
      </c>
      <c r="B812" s="43">
        <f>SUBTOTAL(103,$A$558:A812)</f>
        <v>249</v>
      </c>
      <c r="C812" s="11" t="s">
        <v>2986</v>
      </c>
      <c r="D812" s="17">
        <v>105626.75</v>
      </c>
      <c r="E812" s="22">
        <v>0</v>
      </c>
      <c r="F812" s="22">
        <v>0</v>
      </c>
      <c r="G812" s="22">
        <v>0</v>
      </c>
      <c r="H812" s="22">
        <v>0</v>
      </c>
      <c r="I812" s="22">
        <v>0</v>
      </c>
      <c r="J812" s="22">
        <v>0</v>
      </c>
      <c r="K812" s="49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7">
        <v>0</v>
      </c>
      <c r="Z812" s="17">
        <v>0</v>
      </c>
      <c r="AA812" s="17">
        <v>0</v>
      </c>
      <c r="AB812" s="17">
        <v>0</v>
      </c>
      <c r="AC812" s="17">
        <v>0</v>
      </c>
      <c r="AD812" s="60">
        <v>105626.75</v>
      </c>
      <c r="AE812" s="17">
        <v>0</v>
      </c>
      <c r="AF812" s="20">
        <v>2021</v>
      </c>
      <c r="AG812" s="20" t="s">
        <v>262</v>
      </c>
      <c r="AH812" s="20" t="s">
        <v>262</v>
      </c>
    </row>
    <row r="813" spans="1:34" ht="61.5" x14ac:dyDescent="0.85">
      <c r="A813" s="8">
        <v>1</v>
      </c>
      <c r="B813" s="43">
        <f>SUBTOTAL(103,$A$558:A813)</f>
        <v>250</v>
      </c>
      <c r="C813" s="11" t="s">
        <v>2989</v>
      </c>
      <c r="D813" s="17">
        <v>176363.02</v>
      </c>
      <c r="E813" s="24">
        <v>0</v>
      </c>
      <c r="F813" s="24">
        <v>0</v>
      </c>
      <c r="G813" s="24">
        <v>0</v>
      </c>
      <c r="H813" s="24">
        <v>0</v>
      </c>
      <c r="I813" s="24">
        <v>0</v>
      </c>
      <c r="J813" s="24">
        <v>0</v>
      </c>
      <c r="K813" s="55">
        <v>0</v>
      </c>
      <c r="L813" s="24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7">
        <v>0</v>
      </c>
      <c r="AA813" s="17">
        <v>0</v>
      </c>
      <c r="AB813" s="17">
        <v>0</v>
      </c>
      <c r="AC813" s="17">
        <v>0</v>
      </c>
      <c r="AD813" s="25">
        <v>176363.02</v>
      </c>
      <c r="AE813" s="17">
        <v>0</v>
      </c>
      <c r="AF813" s="20">
        <v>2021</v>
      </c>
      <c r="AG813" s="20" t="s">
        <v>262</v>
      </c>
      <c r="AH813" s="20" t="s">
        <v>262</v>
      </c>
    </row>
    <row r="814" spans="1:34" ht="61.5" x14ac:dyDescent="0.85">
      <c r="A814" s="8">
        <v>1</v>
      </c>
      <c r="B814" s="43">
        <f>SUBTOTAL(103,$A$558:A814)</f>
        <v>251</v>
      </c>
      <c r="C814" s="11" t="s">
        <v>2996</v>
      </c>
      <c r="D814" s="17">
        <v>1081603.1399999999</v>
      </c>
      <c r="E814" s="125">
        <v>105445.54</v>
      </c>
      <c r="F814" s="125">
        <v>271674.86</v>
      </c>
      <c r="G814" s="125">
        <v>565239.94999999995</v>
      </c>
      <c r="H814" s="125">
        <v>133112.60999999999</v>
      </c>
      <c r="I814" s="22">
        <v>0</v>
      </c>
      <c r="J814" s="22">
        <v>0</v>
      </c>
      <c r="K814" s="49">
        <v>0</v>
      </c>
      <c r="L814" s="17">
        <v>0</v>
      </c>
      <c r="M814" s="17">
        <v>0</v>
      </c>
      <c r="N814" s="17">
        <v>0</v>
      </c>
      <c r="O814" s="22">
        <v>0</v>
      </c>
      <c r="P814" s="22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25">
        <v>6130.18</v>
      </c>
      <c r="AD814" s="17">
        <v>0</v>
      </c>
      <c r="AE814" s="17">
        <v>0</v>
      </c>
      <c r="AF814" s="20" t="s">
        <v>262</v>
      </c>
      <c r="AG814" s="20">
        <v>2021</v>
      </c>
      <c r="AH814" s="21">
        <v>2021</v>
      </c>
    </row>
    <row r="815" spans="1:34" ht="61.5" x14ac:dyDescent="0.85">
      <c r="A815" s="8">
        <v>1</v>
      </c>
      <c r="B815" s="43">
        <f>SUBTOTAL(103,$A$558:A815)</f>
        <v>252</v>
      </c>
      <c r="C815" s="11" t="s">
        <v>2987</v>
      </c>
      <c r="D815" s="17">
        <v>84899.97</v>
      </c>
      <c r="E815" s="24">
        <v>0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55">
        <v>0</v>
      </c>
      <c r="L815" s="24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25">
        <v>84899.97</v>
      </c>
      <c r="AE815" s="17">
        <v>0</v>
      </c>
      <c r="AF815" s="20">
        <v>2021</v>
      </c>
      <c r="AG815" s="20" t="s">
        <v>262</v>
      </c>
      <c r="AH815" s="20" t="s">
        <v>262</v>
      </c>
    </row>
    <row r="816" spans="1:34" ht="61.5" x14ac:dyDescent="0.85">
      <c r="A816" s="8">
        <v>1</v>
      </c>
      <c r="B816" s="43">
        <f>SUBTOTAL(103,$A$558:A816)</f>
        <v>253</v>
      </c>
      <c r="C816" s="11" t="s">
        <v>2988</v>
      </c>
      <c r="D816" s="17">
        <v>108323.22</v>
      </c>
      <c r="E816" s="24">
        <v>0</v>
      </c>
      <c r="F816" s="24">
        <v>0</v>
      </c>
      <c r="G816" s="24">
        <v>0</v>
      </c>
      <c r="H816" s="24">
        <v>0</v>
      </c>
      <c r="I816" s="24">
        <v>0</v>
      </c>
      <c r="J816" s="24">
        <v>0</v>
      </c>
      <c r="K816" s="55">
        <v>0</v>
      </c>
      <c r="L816" s="24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25">
        <v>108323.22</v>
      </c>
      <c r="AE816" s="17">
        <v>0</v>
      </c>
      <c r="AF816" s="20">
        <v>2021</v>
      </c>
      <c r="AG816" s="20" t="s">
        <v>262</v>
      </c>
      <c r="AH816" s="20" t="s">
        <v>262</v>
      </c>
    </row>
    <row r="817" spans="1:34" ht="61.5" x14ac:dyDescent="0.85">
      <c r="A817" s="8">
        <v>1</v>
      </c>
      <c r="B817" s="43">
        <f>SUBTOTAL(103,$A$558:A817)</f>
        <v>254</v>
      </c>
      <c r="C817" s="11" t="s">
        <v>2997</v>
      </c>
      <c r="D817" s="17">
        <v>2931947.35</v>
      </c>
      <c r="E817" s="22">
        <v>0</v>
      </c>
      <c r="F817" s="22">
        <v>0</v>
      </c>
      <c r="G817" s="22">
        <v>0</v>
      </c>
      <c r="H817" s="22">
        <v>0</v>
      </c>
      <c r="I817" s="22">
        <v>0</v>
      </c>
      <c r="J817" s="22">
        <v>0</v>
      </c>
      <c r="K817" s="49">
        <v>0</v>
      </c>
      <c r="L817" s="17">
        <v>0</v>
      </c>
      <c r="M817" s="25">
        <v>1111</v>
      </c>
      <c r="N817" s="25">
        <v>2915330</v>
      </c>
      <c r="O817" s="22">
        <v>0</v>
      </c>
      <c r="P817" s="22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25">
        <v>16617.349999999999</v>
      </c>
      <c r="AD817" s="17">
        <v>0</v>
      </c>
      <c r="AE817" s="17">
        <v>0</v>
      </c>
      <c r="AF817" s="20" t="s">
        <v>262</v>
      </c>
      <c r="AG817" s="20">
        <v>2021</v>
      </c>
      <c r="AH817" s="21">
        <v>2021</v>
      </c>
    </row>
    <row r="818" spans="1:34" ht="61.5" x14ac:dyDescent="0.85">
      <c r="B818" s="11" t="s">
        <v>782</v>
      </c>
      <c r="C818" s="11"/>
      <c r="D818" s="129">
        <v>7749775.5699999994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49">
        <v>0</v>
      </c>
      <c r="L818" s="17">
        <v>0</v>
      </c>
      <c r="M818" s="17">
        <v>1222.7</v>
      </c>
      <c r="N818" s="17">
        <v>7210619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75170.709999999992</v>
      </c>
      <c r="AD818" s="17">
        <v>463985.86000000004</v>
      </c>
      <c r="AE818" s="17">
        <v>0</v>
      </c>
      <c r="AF818" s="47" t="s">
        <v>718</v>
      </c>
      <c r="AG818" s="47" t="s">
        <v>718</v>
      </c>
      <c r="AH818" s="57" t="s">
        <v>718</v>
      </c>
    </row>
    <row r="819" spans="1:34" ht="61.5" x14ac:dyDescent="0.85">
      <c r="A819" s="8">
        <v>1</v>
      </c>
      <c r="B819" s="43">
        <f>SUBTOTAL(103,$A$558:A819)</f>
        <v>255</v>
      </c>
      <c r="C819" s="11" t="s">
        <v>615</v>
      </c>
      <c r="D819" s="17">
        <v>55616.21</v>
      </c>
      <c r="E819" s="22">
        <v>0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49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0</v>
      </c>
      <c r="AC819" s="17">
        <v>0</v>
      </c>
      <c r="AD819" s="60">
        <v>55616.21</v>
      </c>
      <c r="AE819" s="17">
        <v>0</v>
      </c>
      <c r="AF819" s="20">
        <v>2021</v>
      </c>
      <c r="AG819" s="20" t="s">
        <v>262</v>
      </c>
      <c r="AH819" s="20" t="s">
        <v>262</v>
      </c>
    </row>
    <row r="820" spans="1:34" ht="61.5" x14ac:dyDescent="0.85">
      <c r="A820" s="8">
        <v>1</v>
      </c>
      <c r="B820" s="43">
        <f>SUBTOTAL(103,$A$558:A820)</f>
        <v>256</v>
      </c>
      <c r="C820" s="11" t="s">
        <v>1877</v>
      </c>
      <c r="D820" s="17">
        <v>84253.17</v>
      </c>
      <c r="E820" s="22">
        <v>0</v>
      </c>
      <c r="F820" s="22">
        <v>0</v>
      </c>
      <c r="G820" s="22">
        <v>0</v>
      </c>
      <c r="H820" s="22">
        <v>0</v>
      </c>
      <c r="I820" s="22">
        <v>0</v>
      </c>
      <c r="J820" s="22">
        <v>0</v>
      </c>
      <c r="K820" s="49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25">
        <v>84253.17</v>
      </c>
      <c r="AE820" s="17">
        <v>0</v>
      </c>
      <c r="AF820" s="20">
        <v>2021</v>
      </c>
      <c r="AG820" s="20" t="s">
        <v>262</v>
      </c>
      <c r="AH820" s="20" t="s">
        <v>262</v>
      </c>
    </row>
    <row r="821" spans="1:34" ht="61.5" x14ac:dyDescent="0.85">
      <c r="A821" s="8">
        <v>1</v>
      </c>
      <c r="B821" s="43">
        <f>SUBTOTAL(103,$A$558:A821)</f>
        <v>257</v>
      </c>
      <c r="C821" s="11" t="s">
        <v>616</v>
      </c>
      <c r="D821" s="17">
        <v>3479820.42</v>
      </c>
      <c r="E821" s="22">
        <v>0</v>
      </c>
      <c r="F821" s="22">
        <v>0</v>
      </c>
      <c r="G821" s="22">
        <v>0</v>
      </c>
      <c r="H821" s="22">
        <v>0</v>
      </c>
      <c r="I821" s="22">
        <v>0</v>
      </c>
      <c r="J821" s="22">
        <v>0</v>
      </c>
      <c r="K821" s="49">
        <v>0</v>
      </c>
      <c r="L821" s="17">
        <v>0</v>
      </c>
      <c r="M821" s="17">
        <v>611</v>
      </c>
      <c r="N821" s="17">
        <v>3339170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25">
        <v>34810.85</v>
      </c>
      <c r="AD821" s="60">
        <v>105839.57</v>
      </c>
      <c r="AE821" s="17">
        <v>0</v>
      </c>
      <c r="AF821" s="20">
        <v>2021</v>
      </c>
      <c r="AG821" s="20">
        <v>2021</v>
      </c>
      <c r="AH821" s="21">
        <v>2021</v>
      </c>
    </row>
    <row r="822" spans="1:34" ht="61.5" x14ac:dyDescent="0.85">
      <c r="A822" s="8">
        <v>1</v>
      </c>
      <c r="B822" s="43">
        <f>SUBTOTAL(103,$A$558:A822)</f>
        <v>258</v>
      </c>
      <c r="C822" s="11" t="s">
        <v>614</v>
      </c>
      <c r="D822" s="17">
        <v>4016621.56</v>
      </c>
      <c r="E822" s="22">
        <v>0</v>
      </c>
      <c r="F822" s="22">
        <v>0</v>
      </c>
      <c r="G822" s="22">
        <v>0</v>
      </c>
      <c r="H822" s="22">
        <v>0</v>
      </c>
      <c r="I822" s="22">
        <v>0</v>
      </c>
      <c r="J822" s="22">
        <v>0</v>
      </c>
      <c r="K822" s="49">
        <v>0</v>
      </c>
      <c r="L822" s="17">
        <v>0</v>
      </c>
      <c r="M822" s="17">
        <v>611.70000000000005</v>
      </c>
      <c r="N822" s="25">
        <v>3871449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25">
        <v>40359.86</v>
      </c>
      <c r="AD822" s="60">
        <v>104812.7</v>
      </c>
      <c r="AE822" s="17">
        <v>0</v>
      </c>
      <c r="AF822" s="20">
        <v>2021</v>
      </c>
      <c r="AG822" s="20">
        <v>2021</v>
      </c>
      <c r="AH822" s="21">
        <v>2021</v>
      </c>
    </row>
    <row r="823" spans="1:34" ht="61.5" x14ac:dyDescent="0.85">
      <c r="A823" s="8">
        <v>1</v>
      </c>
      <c r="B823" s="43">
        <f>SUBTOTAL(103,$A$558:A823)</f>
        <v>259</v>
      </c>
      <c r="C823" s="11" t="s">
        <v>1878</v>
      </c>
      <c r="D823" s="17">
        <v>113464.21</v>
      </c>
      <c r="E823" s="22">
        <v>0</v>
      </c>
      <c r="F823" s="22">
        <v>0</v>
      </c>
      <c r="G823" s="22">
        <v>0</v>
      </c>
      <c r="H823" s="22">
        <v>0</v>
      </c>
      <c r="I823" s="22">
        <v>0</v>
      </c>
      <c r="J823" s="22">
        <v>0</v>
      </c>
      <c r="K823" s="49">
        <v>0</v>
      </c>
      <c r="L823" s="17">
        <v>0</v>
      </c>
      <c r="M823" s="17">
        <v>0</v>
      </c>
      <c r="N823" s="22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25">
        <v>113464.21</v>
      </c>
      <c r="AE823" s="17">
        <v>0</v>
      </c>
      <c r="AF823" s="20">
        <v>2021</v>
      </c>
      <c r="AG823" s="20" t="s">
        <v>262</v>
      </c>
      <c r="AH823" s="20" t="s">
        <v>262</v>
      </c>
    </row>
    <row r="824" spans="1:34" ht="61.5" x14ac:dyDescent="0.85">
      <c r="B824" s="11" t="s">
        <v>783</v>
      </c>
      <c r="C824" s="11"/>
      <c r="D824" s="129">
        <v>8707199.9100000001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49">
        <v>0</v>
      </c>
      <c r="L824" s="17">
        <v>0</v>
      </c>
      <c r="M824" s="17">
        <v>1697.63</v>
      </c>
      <c r="N824" s="17">
        <v>8179016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85266.239999999991</v>
      </c>
      <c r="AD824" s="17">
        <v>442917.66999999993</v>
      </c>
      <c r="AE824" s="17">
        <v>0</v>
      </c>
      <c r="AF824" s="47" t="s">
        <v>718</v>
      </c>
      <c r="AG824" s="47" t="s">
        <v>718</v>
      </c>
      <c r="AH824" s="57" t="s">
        <v>718</v>
      </c>
    </row>
    <row r="825" spans="1:34" ht="61.5" x14ac:dyDescent="0.85">
      <c r="A825" s="8">
        <v>1</v>
      </c>
      <c r="B825" s="43">
        <f>SUBTOTAL(103,$A$558:A825)</f>
        <v>260</v>
      </c>
      <c r="C825" s="11" t="s">
        <v>621</v>
      </c>
      <c r="D825" s="17">
        <v>4280600.08</v>
      </c>
      <c r="E825" s="22">
        <v>0</v>
      </c>
      <c r="F825" s="22">
        <v>0</v>
      </c>
      <c r="G825" s="22">
        <v>0</v>
      </c>
      <c r="H825" s="22">
        <v>0</v>
      </c>
      <c r="I825" s="22">
        <v>0</v>
      </c>
      <c r="J825" s="22">
        <v>0</v>
      </c>
      <c r="K825" s="49">
        <v>0</v>
      </c>
      <c r="L825" s="17">
        <v>0</v>
      </c>
      <c r="M825" s="17">
        <v>632.34</v>
      </c>
      <c r="N825" s="94">
        <v>4131723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43073.21</v>
      </c>
      <c r="AD825" s="60">
        <v>105803.87</v>
      </c>
      <c r="AE825" s="17">
        <v>0</v>
      </c>
      <c r="AF825" s="20">
        <v>2021</v>
      </c>
      <c r="AG825" s="20">
        <v>2021</v>
      </c>
      <c r="AH825" s="20">
        <v>2021</v>
      </c>
    </row>
    <row r="826" spans="1:34" ht="61.5" x14ac:dyDescent="0.85">
      <c r="A826" s="8">
        <v>1</v>
      </c>
      <c r="B826" s="43">
        <f>SUBTOTAL(103,$A$558:A826)</f>
        <v>261</v>
      </c>
      <c r="C826" s="11" t="s">
        <v>624</v>
      </c>
      <c r="D826" s="17">
        <v>4194843.93</v>
      </c>
      <c r="E826" s="24">
        <v>0</v>
      </c>
      <c r="F826" s="24">
        <v>0</v>
      </c>
      <c r="G826" s="24">
        <v>0</v>
      </c>
      <c r="H826" s="24">
        <v>0</v>
      </c>
      <c r="I826" s="24">
        <v>0</v>
      </c>
      <c r="J826" s="24">
        <v>0</v>
      </c>
      <c r="K826" s="55">
        <v>0</v>
      </c>
      <c r="L826" s="24">
        <v>0</v>
      </c>
      <c r="M826" s="17">
        <v>1065.29</v>
      </c>
      <c r="N826" s="25">
        <v>4047293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42193.03</v>
      </c>
      <c r="AD826" s="60">
        <v>105357.9</v>
      </c>
      <c r="AE826" s="17">
        <v>0</v>
      </c>
      <c r="AF826" s="20">
        <v>2021</v>
      </c>
      <c r="AG826" s="20">
        <v>2021</v>
      </c>
      <c r="AH826" s="21">
        <v>2021</v>
      </c>
    </row>
    <row r="827" spans="1:34" ht="61.5" x14ac:dyDescent="0.85">
      <c r="A827" s="8">
        <v>1</v>
      </c>
      <c r="B827" s="43">
        <f>SUBTOTAL(103,$A$558:A827)</f>
        <v>262</v>
      </c>
      <c r="C827" s="11" t="s">
        <v>1849</v>
      </c>
      <c r="D827" s="17">
        <v>175453.56</v>
      </c>
      <c r="E827" s="24">
        <v>0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55">
        <v>0</v>
      </c>
      <c r="L827" s="24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25">
        <v>175453.56</v>
      </c>
      <c r="AE827" s="17">
        <v>0</v>
      </c>
      <c r="AF827" s="20">
        <v>2021</v>
      </c>
      <c r="AG827" s="20" t="s">
        <v>262</v>
      </c>
      <c r="AH827" s="20" t="s">
        <v>262</v>
      </c>
    </row>
    <row r="828" spans="1:34" ht="61.5" x14ac:dyDescent="0.85">
      <c r="A828" s="8">
        <v>1</v>
      </c>
      <c r="B828" s="43">
        <f>SUBTOTAL(103,$A$558:A828)</f>
        <v>263</v>
      </c>
      <c r="C828" s="11" t="s">
        <v>1865</v>
      </c>
      <c r="D828" s="17">
        <v>56302.34</v>
      </c>
      <c r="E828" s="24">
        <v>0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55">
        <v>0</v>
      </c>
      <c r="L828" s="24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25">
        <v>56302.34</v>
      </c>
      <c r="AE828" s="17">
        <v>0</v>
      </c>
      <c r="AF828" s="20">
        <v>2021</v>
      </c>
      <c r="AG828" s="20" t="s">
        <v>262</v>
      </c>
      <c r="AH828" s="20" t="s">
        <v>262</v>
      </c>
    </row>
    <row r="829" spans="1:34" ht="61.5" x14ac:dyDescent="0.85">
      <c r="B829" s="11" t="s">
        <v>784</v>
      </c>
      <c r="C829" s="128"/>
      <c r="D829" s="129">
        <v>3324897.97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49">
        <v>0</v>
      </c>
      <c r="L829" s="17">
        <v>0</v>
      </c>
      <c r="M829" s="17">
        <v>781.52</v>
      </c>
      <c r="N829" s="17">
        <v>3179095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40056.6</v>
      </c>
      <c r="AD829" s="17">
        <v>105746.37</v>
      </c>
      <c r="AE829" s="17">
        <v>0</v>
      </c>
      <c r="AF829" s="47" t="s">
        <v>718</v>
      </c>
      <c r="AG829" s="47" t="s">
        <v>718</v>
      </c>
      <c r="AH829" s="57" t="s">
        <v>718</v>
      </c>
    </row>
    <row r="830" spans="1:34" ht="61.5" x14ac:dyDescent="0.85">
      <c r="A830" s="8">
        <v>1</v>
      </c>
      <c r="B830" s="43">
        <f>SUBTOTAL(103,$A$558:A830)</f>
        <v>264</v>
      </c>
      <c r="C830" s="11" t="s">
        <v>726</v>
      </c>
      <c r="D830" s="17">
        <v>3324897.97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49">
        <v>0</v>
      </c>
      <c r="L830" s="17">
        <v>0</v>
      </c>
      <c r="M830" s="17">
        <v>781.52</v>
      </c>
      <c r="N830" s="17">
        <v>3179095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25">
        <v>40056.6</v>
      </c>
      <c r="AD830" s="25">
        <v>105746.37</v>
      </c>
      <c r="AE830" s="17">
        <v>0</v>
      </c>
      <c r="AF830" s="20">
        <v>2021</v>
      </c>
      <c r="AG830" s="20">
        <v>2021</v>
      </c>
      <c r="AH830" s="21">
        <v>2021</v>
      </c>
    </row>
    <row r="831" spans="1:34" ht="61.5" x14ac:dyDescent="0.85">
      <c r="B831" s="11" t="s">
        <v>786</v>
      </c>
      <c r="C831" s="11"/>
      <c r="D831" s="129">
        <v>221036.09999999998</v>
      </c>
      <c r="E831" s="17">
        <v>0</v>
      </c>
      <c r="F831" s="17">
        <v>0</v>
      </c>
      <c r="G831" s="17">
        <v>0</v>
      </c>
      <c r="H831" s="17">
        <v>0</v>
      </c>
      <c r="I831" s="17">
        <v>115338.4</v>
      </c>
      <c r="J831" s="17">
        <v>0</v>
      </c>
      <c r="K831" s="49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1453.26</v>
      </c>
      <c r="AD831" s="17">
        <v>104244.44</v>
      </c>
      <c r="AE831" s="17">
        <v>0</v>
      </c>
      <c r="AF831" s="47" t="s">
        <v>718</v>
      </c>
      <c r="AG831" s="47" t="s">
        <v>718</v>
      </c>
      <c r="AH831" s="57" t="s">
        <v>718</v>
      </c>
    </row>
    <row r="832" spans="1:34" ht="61.5" x14ac:dyDescent="0.85">
      <c r="A832" s="8">
        <v>1</v>
      </c>
      <c r="B832" s="43">
        <f>SUBTOTAL(103,$A$558:A832)</f>
        <v>265</v>
      </c>
      <c r="C832" s="11" t="s">
        <v>655</v>
      </c>
      <c r="D832" s="17">
        <v>77608.14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49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77608.14</v>
      </c>
      <c r="AE832" s="17">
        <v>0</v>
      </c>
      <c r="AF832" s="20">
        <v>2021</v>
      </c>
      <c r="AG832" s="20" t="s">
        <v>262</v>
      </c>
      <c r="AH832" s="20" t="s">
        <v>262</v>
      </c>
    </row>
    <row r="833" spans="1:34" ht="61.5" x14ac:dyDescent="0.85">
      <c r="A833" s="8">
        <v>1</v>
      </c>
      <c r="B833" s="43">
        <f>SUBTOTAL(103,$A$558:A833)</f>
        <v>266</v>
      </c>
      <c r="C833" s="11" t="s">
        <v>647</v>
      </c>
      <c r="D833" s="17">
        <v>143427.96</v>
      </c>
      <c r="E833" s="17">
        <v>0</v>
      </c>
      <c r="F833" s="17">
        <v>0</v>
      </c>
      <c r="G833" s="17">
        <v>0</v>
      </c>
      <c r="H833" s="17">
        <v>0</v>
      </c>
      <c r="I833" s="17">
        <v>115338.4</v>
      </c>
      <c r="J833" s="17">
        <v>0</v>
      </c>
      <c r="K833" s="49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25">
        <v>1453.26</v>
      </c>
      <c r="AD833" s="17">
        <v>26636.3</v>
      </c>
      <c r="AE833" s="17">
        <v>0</v>
      </c>
      <c r="AF833" s="20">
        <v>2021</v>
      </c>
      <c r="AG833" s="20">
        <v>2021</v>
      </c>
      <c r="AH833" s="21">
        <v>2021</v>
      </c>
    </row>
    <row r="834" spans="1:34" ht="61.5" x14ac:dyDescent="0.85">
      <c r="B834" s="11" t="s">
        <v>831</v>
      </c>
      <c r="C834" s="11"/>
      <c r="D834" s="129">
        <v>63207.3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49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63207.3</v>
      </c>
      <c r="AE834" s="17">
        <v>0</v>
      </c>
      <c r="AF834" s="47" t="s">
        <v>718</v>
      </c>
      <c r="AG834" s="47" t="s">
        <v>718</v>
      </c>
      <c r="AH834" s="57" t="s">
        <v>718</v>
      </c>
    </row>
    <row r="835" spans="1:34" ht="61.5" x14ac:dyDescent="0.85">
      <c r="A835" s="8">
        <v>1</v>
      </c>
      <c r="B835" s="43">
        <f>SUBTOTAL(103,$A$558:A835)</f>
        <v>267</v>
      </c>
      <c r="C835" s="11" t="s">
        <v>641</v>
      </c>
      <c r="D835" s="17">
        <v>63207.3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49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63207.3</v>
      </c>
      <c r="AE835" s="17">
        <v>0</v>
      </c>
      <c r="AF835" s="20">
        <v>2021</v>
      </c>
      <c r="AG835" s="20" t="s">
        <v>262</v>
      </c>
      <c r="AH835" s="20" t="s">
        <v>262</v>
      </c>
    </row>
    <row r="836" spans="1:34" ht="61.5" x14ac:dyDescent="0.85">
      <c r="B836" s="11" t="s">
        <v>787</v>
      </c>
      <c r="C836" s="11"/>
      <c r="D836" s="129">
        <v>105310.57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49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105310.57</v>
      </c>
      <c r="AE836" s="17">
        <v>0</v>
      </c>
      <c r="AF836" s="47" t="s">
        <v>718</v>
      </c>
      <c r="AG836" s="47" t="s">
        <v>718</v>
      </c>
      <c r="AH836" s="57" t="s">
        <v>718</v>
      </c>
    </row>
    <row r="837" spans="1:34" ht="61.5" x14ac:dyDescent="0.85">
      <c r="A837" s="8">
        <v>1</v>
      </c>
      <c r="B837" s="43">
        <f>SUBTOTAL(103,$A$558:A837)</f>
        <v>268</v>
      </c>
      <c r="C837" s="64" t="s">
        <v>648</v>
      </c>
      <c r="D837" s="17">
        <v>105310.57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49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25">
        <v>105310.57</v>
      </c>
      <c r="AE837" s="17">
        <v>0</v>
      </c>
      <c r="AF837" s="20">
        <v>2021</v>
      </c>
      <c r="AG837" s="20" t="s">
        <v>262</v>
      </c>
      <c r="AH837" s="20" t="s">
        <v>262</v>
      </c>
    </row>
    <row r="838" spans="1:34" ht="61.5" x14ac:dyDescent="0.85">
      <c r="B838" s="11" t="s">
        <v>788</v>
      </c>
      <c r="C838" s="11"/>
      <c r="D838" s="129">
        <v>29576718.629999999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49">
        <v>2</v>
      </c>
      <c r="L838" s="17">
        <v>3925408.8</v>
      </c>
      <c r="M838" s="17">
        <v>5475.4699999999993</v>
      </c>
      <c r="N838" s="17">
        <v>24117943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345702.02</v>
      </c>
      <c r="AD838" s="17">
        <v>1187664.81</v>
      </c>
      <c r="AE838" s="17">
        <v>0</v>
      </c>
      <c r="AF838" s="47" t="s">
        <v>718</v>
      </c>
      <c r="AG838" s="47" t="s">
        <v>718</v>
      </c>
      <c r="AH838" s="57" t="s">
        <v>718</v>
      </c>
    </row>
    <row r="839" spans="1:34" ht="61.5" x14ac:dyDescent="0.85">
      <c r="A839" s="8">
        <v>1</v>
      </c>
      <c r="B839" s="43">
        <f>SUBTOTAL(103,$A$558:A839)</f>
        <v>269</v>
      </c>
      <c r="C839" s="64" t="s">
        <v>638</v>
      </c>
      <c r="D839" s="17">
        <v>132374.42000000001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49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132374.42000000001</v>
      </c>
      <c r="AE839" s="17">
        <v>0</v>
      </c>
      <c r="AF839" s="108">
        <v>2021</v>
      </c>
      <c r="AG839" s="20" t="s">
        <v>262</v>
      </c>
      <c r="AH839" s="20" t="s">
        <v>262</v>
      </c>
    </row>
    <row r="840" spans="1:34" ht="61.5" x14ac:dyDescent="0.85">
      <c r="A840" s="8">
        <v>1</v>
      </c>
      <c r="B840" s="43">
        <f>SUBTOTAL(103,$A$558:A840)</f>
        <v>270</v>
      </c>
      <c r="C840" s="11" t="s">
        <v>626</v>
      </c>
      <c r="D840" s="17">
        <v>5104924.47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49">
        <v>0</v>
      </c>
      <c r="L840" s="17">
        <v>0</v>
      </c>
      <c r="M840" s="17">
        <v>1274.6500000000001</v>
      </c>
      <c r="N840" s="17">
        <v>4936459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25">
        <v>62199.38</v>
      </c>
      <c r="AD840" s="17">
        <v>106266.09</v>
      </c>
      <c r="AE840" s="17">
        <v>0</v>
      </c>
      <c r="AF840" s="20">
        <v>2021</v>
      </c>
      <c r="AG840" s="20">
        <v>2021</v>
      </c>
      <c r="AH840" s="21">
        <v>2021</v>
      </c>
    </row>
    <row r="841" spans="1:34" ht="61.5" x14ac:dyDescent="0.85">
      <c r="A841" s="8">
        <v>1</v>
      </c>
      <c r="B841" s="43">
        <f>SUBTOTAL(103,$A$558:A841)</f>
        <v>271</v>
      </c>
      <c r="C841" s="11" t="s">
        <v>654</v>
      </c>
      <c r="D841" s="17">
        <v>4285842.99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49">
        <v>0</v>
      </c>
      <c r="L841" s="17">
        <v>0</v>
      </c>
      <c r="M841" s="17">
        <v>786.5</v>
      </c>
      <c r="N841" s="17">
        <v>4128812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25">
        <v>52023.03</v>
      </c>
      <c r="AD841" s="17">
        <v>105007.96</v>
      </c>
      <c r="AE841" s="17">
        <v>0</v>
      </c>
      <c r="AF841" s="20">
        <v>2021</v>
      </c>
      <c r="AG841" s="20">
        <v>2021</v>
      </c>
      <c r="AH841" s="21">
        <v>2021</v>
      </c>
    </row>
    <row r="842" spans="1:34" ht="61.5" x14ac:dyDescent="0.85">
      <c r="A842" s="8">
        <v>1</v>
      </c>
      <c r="B842" s="43">
        <f>SUBTOTAL(103,$A$558:A842)</f>
        <v>272</v>
      </c>
      <c r="C842" s="11" t="s">
        <v>631</v>
      </c>
      <c r="D842" s="17">
        <v>182408.64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49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182408.64</v>
      </c>
      <c r="AE842" s="17">
        <v>0</v>
      </c>
      <c r="AF842" s="20">
        <v>2021</v>
      </c>
      <c r="AG842" s="20" t="s">
        <v>262</v>
      </c>
      <c r="AH842" s="20" t="s">
        <v>262</v>
      </c>
    </row>
    <row r="843" spans="1:34" ht="61.5" x14ac:dyDescent="0.85">
      <c r="A843" s="8">
        <v>1</v>
      </c>
      <c r="B843" s="43">
        <f>SUBTOTAL(103,$A$558:A843)</f>
        <v>273</v>
      </c>
      <c r="C843" s="11" t="s">
        <v>636</v>
      </c>
      <c r="D843" s="17">
        <v>100139.03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49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100139.03</v>
      </c>
      <c r="AE843" s="17">
        <v>0</v>
      </c>
      <c r="AF843" s="20">
        <v>2021</v>
      </c>
      <c r="AG843" s="20" t="s">
        <v>262</v>
      </c>
      <c r="AH843" s="20" t="s">
        <v>262</v>
      </c>
    </row>
    <row r="844" spans="1:34" ht="61.5" x14ac:dyDescent="0.85">
      <c r="A844" s="8">
        <v>1</v>
      </c>
      <c r="B844" s="43">
        <f>SUBTOTAL(103,$A$558:A844)</f>
        <v>274</v>
      </c>
      <c r="C844" s="11" t="s">
        <v>635</v>
      </c>
      <c r="D844" s="17">
        <v>3276117.4600000004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49">
        <v>0</v>
      </c>
      <c r="L844" s="17">
        <v>0</v>
      </c>
      <c r="M844" s="17">
        <v>788.92</v>
      </c>
      <c r="N844" s="25">
        <v>3131089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25">
        <v>39451.72</v>
      </c>
      <c r="AD844" s="25">
        <v>105576.74</v>
      </c>
      <c r="AE844" s="17">
        <v>0</v>
      </c>
      <c r="AF844" s="20">
        <v>2021</v>
      </c>
      <c r="AG844" s="20">
        <v>2021</v>
      </c>
      <c r="AH844" s="21">
        <v>2021</v>
      </c>
    </row>
    <row r="845" spans="1:34" ht="61.5" x14ac:dyDescent="0.85">
      <c r="A845" s="8">
        <v>1</v>
      </c>
      <c r="B845" s="43">
        <f>SUBTOTAL(103,$A$558:A845)</f>
        <v>275</v>
      </c>
      <c r="C845" s="11" t="s">
        <v>653</v>
      </c>
      <c r="D845" s="17">
        <v>4306090.1500000004</v>
      </c>
      <c r="E845" s="24">
        <v>0</v>
      </c>
      <c r="F845" s="24">
        <v>0</v>
      </c>
      <c r="G845" s="17">
        <v>0</v>
      </c>
      <c r="H845" s="24">
        <v>0</v>
      </c>
      <c r="I845" s="24">
        <v>0</v>
      </c>
      <c r="J845" s="24">
        <v>0</v>
      </c>
      <c r="K845" s="49">
        <v>0</v>
      </c>
      <c r="L845" s="17">
        <v>0</v>
      </c>
      <c r="M845" s="25">
        <v>870</v>
      </c>
      <c r="N845" s="94">
        <v>4262928</v>
      </c>
      <c r="O845" s="24">
        <v>0</v>
      </c>
      <c r="P845" s="24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25">
        <v>43162.15</v>
      </c>
      <c r="AD845" s="17">
        <v>0</v>
      </c>
      <c r="AE845" s="17">
        <v>0</v>
      </c>
      <c r="AF845" s="20" t="s">
        <v>262</v>
      </c>
      <c r="AG845" s="20">
        <v>2021</v>
      </c>
      <c r="AH845" s="21">
        <v>2021</v>
      </c>
    </row>
    <row r="846" spans="1:34" ht="61.5" x14ac:dyDescent="0.85">
      <c r="A846" s="8">
        <v>1</v>
      </c>
      <c r="B846" s="43">
        <f>SUBTOTAL(103,$A$558:A846)</f>
        <v>276</v>
      </c>
      <c r="C846" s="11" t="s">
        <v>628</v>
      </c>
      <c r="D846" s="17">
        <v>5118136.7</v>
      </c>
      <c r="E846" s="24">
        <v>0</v>
      </c>
      <c r="F846" s="24">
        <v>0</v>
      </c>
      <c r="G846" s="17">
        <v>0</v>
      </c>
      <c r="H846" s="24">
        <v>0</v>
      </c>
      <c r="I846" s="24">
        <v>0</v>
      </c>
      <c r="J846" s="24">
        <v>0</v>
      </c>
      <c r="K846" s="49">
        <v>0</v>
      </c>
      <c r="L846" s="17">
        <v>0</v>
      </c>
      <c r="M846" s="25">
        <v>1016.5</v>
      </c>
      <c r="N846" s="94">
        <v>5066835</v>
      </c>
      <c r="O846" s="24">
        <v>0</v>
      </c>
      <c r="P846" s="24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25">
        <v>51301.7</v>
      </c>
      <c r="AD846" s="17">
        <v>0</v>
      </c>
      <c r="AE846" s="17">
        <v>0</v>
      </c>
      <c r="AF846" s="20" t="s">
        <v>262</v>
      </c>
      <c r="AG846" s="20">
        <v>2021</v>
      </c>
      <c r="AH846" s="21">
        <v>2021</v>
      </c>
    </row>
    <row r="847" spans="1:34" s="106" customFormat="1" ht="61.5" x14ac:dyDescent="0.85">
      <c r="A847" s="8">
        <v>1</v>
      </c>
      <c r="B847" s="43">
        <f>SUBTOTAL(103,$A$558:A847)</f>
        <v>277</v>
      </c>
      <c r="C847" s="11" t="s">
        <v>1161</v>
      </c>
      <c r="D847" s="17">
        <v>2630502.91</v>
      </c>
      <c r="E847" s="24">
        <v>0</v>
      </c>
      <c r="F847" s="24">
        <v>0</v>
      </c>
      <c r="G847" s="17">
        <v>0</v>
      </c>
      <c r="H847" s="24">
        <v>0</v>
      </c>
      <c r="I847" s="24">
        <v>0</v>
      </c>
      <c r="J847" s="24">
        <v>0</v>
      </c>
      <c r="K847" s="49">
        <v>0</v>
      </c>
      <c r="L847" s="17">
        <v>0</v>
      </c>
      <c r="M847" s="25">
        <v>738.9</v>
      </c>
      <c r="N847" s="25">
        <v>2591820</v>
      </c>
      <c r="O847" s="24">
        <v>0</v>
      </c>
      <c r="P847" s="24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25">
        <v>38682.910000000003</v>
      </c>
      <c r="AD847" s="17">
        <v>0</v>
      </c>
      <c r="AE847" s="17">
        <v>0</v>
      </c>
      <c r="AF847" s="20" t="s">
        <v>262</v>
      </c>
      <c r="AG847" s="20">
        <v>2021</v>
      </c>
      <c r="AH847" s="21">
        <v>2021</v>
      </c>
    </row>
    <row r="848" spans="1:34" ht="61.5" x14ac:dyDescent="0.85">
      <c r="A848" s="8">
        <v>1</v>
      </c>
      <c r="B848" s="43">
        <f>SUBTOTAL(103,$A$558:A848)</f>
        <v>278</v>
      </c>
      <c r="C848" s="136" t="s">
        <v>1873</v>
      </c>
      <c r="D848" s="17">
        <v>81858.100000000006</v>
      </c>
      <c r="E848" s="107">
        <v>0</v>
      </c>
      <c r="F848" s="107">
        <v>0</v>
      </c>
      <c r="G848" s="107">
        <v>0</v>
      </c>
      <c r="H848" s="107">
        <v>0</v>
      </c>
      <c r="I848" s="107">
        <v>0</v>
      </c>
      <c r="J848" s="107">
        <v>0</v>
      </c>
      <c r="K848" s="126">
        <v>0</v>
      </c>
      <c r="L848" s="60">
        <v>0</v>
      </c>
      <c r="M848" s="17">
        <v>0</v>
      </c>
      <c r="N848" s="17">
        <v>0</v>
      </c>
      <c r="O848" s="60">
        <v>0</v>
      </c>
      <c r="P848" s="60">
        <v>0</v>
      </c>
      <c r="Q848" s="60">
        <v>0</v>
      </c>
      <c r="R848" s="60">
        <v>0</v>
      </c>
      <c r="S848" s="60">
        <v>0</v>
      </c>
      <c r="T848" s="60">
        <v>0</v>
      </c>
      <c r="U848" s="60">
        <v>0</v>
      </c>
      <c r="V848" s="60">
        <v>0</v>
      </c>
      <c r="W848" s="60">
        <v>0</v>
      </c>
      <c r="X848" s="60">
        <v>0</v>
      </c>
      <c r="Y848" s="60">
        <v>0</v>
      </c>
      <c r="Z848" s="60">
        <v>0</v>
      </c>
      <c r="AA848" s="60">
        <v>0</v>
      </c>
      <c r="AB848" s="60">
        <v>0</v>
      </c>
      <c r="AC848" s="60">
        <v>0</v>
      </c>
      <c r="AD848" s="25">
        <v>81858.100000000006</v>
      </c>
      <c r="AE848" s="60">
        <v>0</v>
      </c>
      <c r="AF848" s="108">
        <v>2021</v>
      </c>
      <c r="AG848" s="20" t="s">
        <v>262</v>
      </c>
      <c r="AH848" s="20" t="s">
        <v>262</v>
      </c>
    </row>
    <row r="849" spans="1:34" ht="61.5" x14ac:dyDescent="0.85">
      <c r="A849" s="8">
        <v>1</v>
      </c>
      <c r="B849" s="43">
        <f>SUBTOTAL(103,$A$558:A849)</f>
        <v>279</v>
      </c>
      <c r="C849" s="11" t="s">
        <v>625</v>
      </c>
      <c r="D849" s="17">
        <v>4100553.42</v>
      </c>
      <c r="E849" s="22">
        <v>0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49">
        <v>2</v>
      </c>
      <c r="L849" s="17">
        <v>3925408.8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58881.13</v>
      </c>
      <c r="AD849" s="25">
        <v>116263.49</v>
      </c>
      <c r="AE849" s="17">
        <v>0</v>
      </c>
      <c r="AF849" s="20">
        <v>2021</v>
      </c>
      <c r="AG849" s="20">
        <v>2021</v>
      </c>
      <c r="AH849" s="20">
        <v>2021</v>
      </c>
    </row>
    <row r="850" spans="1:34" ht="61.5" x14ac:dyDescent="0.85">
      <c r="A850" s="8">
        <v>1</v>
      </c>
      <c r="B850" s="43">
        <f>SUBTOTAL(103,$A$558:A850)</f>
        <v>280</v>
      </c>
      <c r="C850" s="64" t="s">
        <v>630</v>
      </c>
      <c r="D850" s="17">
        <v>126963.15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49"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25">
        <v>126963.15</v>
      </c>
      <c r="AE850" s="17">
        <v>0</v>
      </c>
      <c r="AF850" s="20">
        <v>2021</v>
      </c>
      <c r="AG850" s="20" t="s">
        <v>262</v>
      </c>
      <c r="AH850" s="20" t="s">
        <v>262</v>
      </c>
    </row>
    <row r="851" spans="1:34" ht="61.5" x14ac:dyDescent="0.85">
      <c r="A851" s="8">
        <v>1</v>
      </c>
      <c r="B851" s="43">
        <f>SUBTOTAL(103,$A$558:A851)</f>
        <v>281</v>
      </c>
      <c r="C851" s="11" t="s">
        <v>2361</v>
      </c>
      <c r="D851" s="17">
        <v>130807.19</v>
      </c>
      <c r="E851" s="22">
        <v>0</v>
      </c>
      <c r="F851" s="22">
        <v>0</v>
      </c>
      <c r="G851" s="22">
        <v>0</v>
      </c>
      <c r="H851" s="22">
        <v>0</v>
      </c>
      <c r="I851" s="22">
        <v>0</v>
      </c>
      <c r="J851" s="22">
        <v>0</v>
      </c>
      <c r="K851" s="49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25">
        <v>130807.19</v>
      </c>
      <c r="AE851" s="17">
        <v>0</v>
      </c>
      <c r="AF851" s="108">
        <v>2021</v>
      </c>
      <c r="AG851" s="20" t="s">
        <v>262</v>
      </c>
      <c r="AH851" s="20" t="s">
        <v>262</v>
      </c>
    </row>
    <row r="852" spans="1:34" ht="61.5" x14ac:dyDescent="0.85">
      <c r="B852" s="11" t="s">
        <v>789</v>
      </c>
      <c r="C852" s="128"/>
      <c r="D852" s="129">
        <v>19474666.420000002</v>
      </c>
      <c r="E852" s="17">
        <v>297009.18</v>
      </c>
      <c r="F852" s="17">
        <v>0</v>
      </c>
      <c r="G852" s="17">
        <v>0</v>
      </c>
      <c r="H852" s="17">
        <v>398267.64</v>
      </c>
      <c r="I852" s="17">
        <v>0</v>
      </c>
      <c r="J852" s="17">
        <v>0</v>
      </c>
      <c r="K852" s="49">
        <v>0</v>
      </c>
      <c r="L852" s="17">
        <v>0</v>
      </c>
      <c r="M852" s="17">
        <v>2459.36</v>
      </c>
      <c r="N852" s="17">
        <v>11744460.039999999</v>
      </c>
      <c r="O852" s="17">
        <v>0</v>
      </c>
      <c r="P852" s="17">
        <v>0</v>
      </c>
      <c r="Q852" s="17">
        <v>0</v>
      </c>
      <c r="R852" s="17">
        <v>0</v>
      </c>
      <c r="S852" s="17">
        <v>84.3</v>
      </c>
      <c r="T852" s="17">
        <v>1861520.48</v>
      </c>
      <c r="U852" s="17">
        <v>4694646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232828.54000000004</v>
      </c>
      <c r="AD852" s="17">
        <v>245934.54</v>
      </c>
      <c r="AE852" s="17">
        <v>0</v>
      </c>
      <c r="AF852" s="47" t="s">
        <v>718</v>
      </c>
      <c r="AG852" s="47" t="s">
        <v>718</v>
      </c>
      <c r="AH852" s="57" t="s">
        <v>718</v>
      </c>
    </row>
    <row r="853" spans="1:34" ht="61.5" x14ac:dyDescent="0.85">
      <c r="A853" s="8">
        <v>1</v>
      </c>
      <c r="B853" s="43">
        <f>SUBTOTAL(103,$A$558:A853)</f>
        <v>282</v>
      </c>
      <c r="C853" s="11" t="s">
        <v>229</v>
      </c>
      <c r="D853" s="17">
        <v>7716315.5500000007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49">
        <v>0</v>
      </c>
      <c r="L853" s="17">
        <v>0</v>
      </c>
      <c r="M853" s="17">
        <v>1435.18</v>
      </c>
      <c r="N853" s="17">
        <v>7515978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25">
        <v>94701.32</v>
      </c>
      <c r="AD853" s="17">
        <v>105636.23</v>
      </c>
      <c r="AE853" s="17">
        <v>0</v>
      </c>
      <c r="AF853" s="20">
        <v>2021</v>
      </c>
      <c r="AG853" s="20">
        <v>2021</v>
      </c>
      <c r="AH853" s="21">
        <v>2021</v>
      </c>
    </row>
    <row r="854" spans="1:34" ht="61.5" x14ac:dyDescent="0.85">
      <c r="A854" s="8">
        <v>1</v>
      </c>
      <c r="B854" s="43">
        <f>SUBTOTAL(103,$A$558:A854)</f>
        <v>283</v>
      </c>
      <c r="C854" s="11" t="s">
        <v>234</v>
      </c>
      <c r="D854" s="17">
        <v>4844326.3099999996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49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4694646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59152.54</v>
      </c>
      <c r="AD854" s="17">
        <v>90527.77</v>
      </c>
      <c r="AE854" s="17">
        <v>0</v>
      </c>
      <c r="AF854" s="20">
        <v>2021</v>
      </c>
      <c r="AG854" s="20">
        <v>2021</v>
      </c>
      <c r="AH854" s="21">
        <v>2021</v>
      </c>
    </row>
    <row r="855" spans="1:34" ht="61.5" x14ac:dyDescent="0.85">
      <c r="A855" s="8">
        <v>1</v>
      </c>
      <c r="B855" s="43">
        <f>SUBTOTAL(103,$A$558:A855)</f>
        <v>284</v>
      </c>
      <c r="C855" s="11" t="s">
        <v>1555</v>
      </c>
      <c r="D855" s="17">
        <v>1255062.24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49">
        <v>0</v>
      </c>
      <c r="L855" s="17">
        <v>0</v>
      </c>
      <c r="M855" s="17">
        <v>304.68</v>
      </c>
      <c r="N855" s="25">
        <v>1190294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25">
        <v>14997.7</v>
      </c>
      <c r="AD855" s="17">
        <v>49770.54</v>
      </c>
      <c r="AE855" s="17">
        <v>0</v>
      </c>
      <c r="AF855" s="20">
        <v>2021</v>
      </c>
      <c r="AG855" s="20">
        <v>2021</v>
      </c>
      <c r="AH855" s="21">
        <v>2021</v>
      </c>
    </row>
    <row r="856" spans="1:34" ht="61.5" x14ac:dyDescent="0.85">
      <c r="A856" s="8">
        <v>1</v>
      </c>
      <c r="B856" s="43">
        <f>SUBTOTAL(103,$A$558:A856)</f>
        <v>285</v>
      </c>
      <c r="C856" s="11" t="s">
        <v>1167</v>
      </c>
      <c r="D856" s="17">
        <v>3076469.21</v>
      </c>
      <c r="E856" s="24">
        <v>0</v>
      </c>
      <c r="F856" s="24">
        <v>0</v>
      </c>
      <c r="G856" s="17">
        <v>0</v>
      </c>
      <c r="H856" s="24">
        <v>0</v>
      </c>
      <c r="I856" s="24">
        <v>0</v>
      </c>
      <c r="J856" s="24">
        <v>0</v>
      </c>
      <c r="K856" s="49">
        <v>0</v>
      </c>
      <c r="L856" s="17">
        <v>0</v>
      </c>
      <c r="M856" s="17">
        <v>719.5</v>
      </c>
      <c r="N856" s="25">
        <v>3038188.04</v>
      </c>
      <c r="O856" s="24">
        <v>0</v>
      </c>
      <c r="P856" s="24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25">
        <v>38281.17</v>
      </c>
      <c r="AD856" s="17">
        <v>0</v>
      </c>
      <c r="AE856" s="17">
        <v>0</v>
      </c>
      <c r="AF856" s="20" t="s">
        <v>262</v>
      </c>
      <c r="AG856" s="20">
        <v>2021</v>
      </c>
      <c r="AH856" s="21">
        <v>2021</v>
      </c>
    </row>
    <row r="857" spans="1:34" ht="61.5" x14ac:dyDescent="0.85">
      <c r="A857" s="8">
        <v>1</v>
      </c>
      <c r="B857" s="43">
        <f>SUBTOTAL(103,$A$558:A857)</f>
        <v>286</v>
      </c>
      <c r="C857" s="11" t="s">
        <v>1165</v>
      </c>
      <c r="D857" s="17">
        <v>702264.35000000009</v>
      </c>
      <c r="E857" s="25">
        <v>297009.18</v>
      </c>
      <c r="F857" s="24">
        <v>0</v>
      </c>
      <c r="G857" s="17">
        <v>0</v>
      </c>
      <c r="H857" s="25">
        <v>398267.64</v>
      </c>
      <c r="I857" s="24">
        <v>0</v>
      </c>
      <c r="J857" s="24">
        <v>0</v>
      </c>
      <c r="K857" s="49">
        <v>0</v>
      </c>
      <c r="L857" s="17">
        <v>0</v>
      </c>
      <c r="M857" s="17">
        <v>0</v>
      </c>
      <c r="N857" s="17">
        <v>0</v>
      </c>
      <c r="O857" s="24">
        <v>0</v>
      </c>
      <c r="P857" s="24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25">
        <v>6987.5300000000007</v>
      </c>
      <c r="AD857" s="17">
        <v>0</v>
      </c>
      <c r="AE857" s="17">
        <v>0</v>
      </c>
      <c r="AF857" s="20" t="s">
        <v>262</v>
      </c>
      <c r="AG857" s="20">
        <v>2021</v>
      </c>
      <c r="AH857" s="21">
        <v>2021</v>
      </c>
    </row>
    <row r="858" spans="1:34" ht="61.5" x14ac:dyDescent="0.85">
      <c r="A858" s="8">
        <v>1</v>
      </c>
      <c r="B858" s="43">
        <f>SUBTOTAL(103,$A$558:A858)</f>
        <v>287</v>
      </c>
      <c r="C858" s="11" t="s">
        <v>1168</v>
      </c>
      <c r="D858" s="17">
        <v>1880228.76</v>
      </c>
      <c r="E858" s="24">
        <v>0</v>
      </c>
      <c r="F858" s="24">
        <v>0</v>
      </c>
      <c r="G858" s="17">
        <v>0</v>
      </c>
      <c r="H858" s="24">
        <v>0</v>
      </c>
      <c r="I858" s="24">
        <v>0</v>
      </c>
      <c r="J858" s="24">
        <v>0</v>
      </c>
      <c r="K858" s="49">
        <v>0</v>
      </c>
      <c r="L858" s="17">
        <v>0</v>
      </c>
      <c r="M858" s="17">
        <v>0</v>
      </c>
      <c r="N858" s="17">
        <v>0</v>
      </c>
      <c r="O858" s="24">
        <v>0</v>
      </c>
      <c r="P858" s="24">
        <v>0</v>
      </c>
      <c r="Q858" s="17">
        <v>0</v>
      </c>
      <c r="R858" s="17">
        <v>0</v>
      </c>
      <c r="S858" s="25">
        <v>84.3</v>
      </c>
      <c r="T858" s="25">
        <v>1861520.48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25">
        <v>18708.28</v>
      </c>
      <c r="AD858" s="17">
        <v>0</v>
      </c>
      <c r="AE858" s="17">
        <v>0</v>
      </c>
      <c r="AF858" s="20" t="s">
        <v>262</v>
      </c>
      <c r="AG858" s="20">
        <v>2021</v>
      </c>
      <c r="AH858" s="21">
        <v>2021</v>
      </c>
    </row>
    <row r="859" spans="1:34" ht="61.5" x14ac:dyDescent="0.85">
      <c r="B859" s="11" t="s">
        <v>1233</v>
      </c>
      <c r="C859" s="11"/>
      <c r="D859" s="129">
        <v>189626.95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49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189626.95</v>
      </c>
      <c r="AE859" s="17">
        <v>0</v>
      </c>
      <c r="AF859" s="47" t="s">
        <v>718</v>
      </c>
      <c r="AG859" s="47" t="s">
        <v>718</v>
      </c>
      <c r="AH859" s="57" t="s">
        <v>718</v>
      </c>
    </row>
    <row r="860" spans="1:34" ht="61.5" x14ac:dyDescent="0.85">
      <c r="A860" s="8">
        <v>1</v>
      </c>
      <c r="B860" s="43">
        <f>SUBTOTAL(103,$A$558:A860)</f>
        <v>288</v>
      </c>
      <c r="C860" s="11" t="s">
        <v>1234</v>
      </c>
      <c r="D860" s="17">
        <v>105800.95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49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105800.95</v>
      </c>
      <c r="AE860" s="17">
        <v>0</v>
      </c>
      <c r="AF860" s="20">
        <v>2021</v>
      </c>
      <c r="AG860" s="20" t="s">
        <v>262</v>
      </c>
      <c r="AH860" s="20" t="s">
        <v>262</v>
      </c>
    </row>
    <row r="861" spans="1:34" ht="61.5" x14ac:dyDescent="0.85">
      <c r="A861" s="8">
        <v>1</v>
      </c>
      <c r="B861" s="43">
        <f>SUBTOTAL(103,$A$558:A861)</f>
        <v>289</v>
      </c>
      <c r="C861" s="64" t="s">
        <v>239</v>
      </c>
      <c r="D861" s="17">
        <v>83826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49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83826</v>
      </c>
      <c r="AE861" s="17">
        <v>0</v>
      </c>
      <c r="AF861" s="20">
        <v>2021</v>
      </c>
      <c r="AG861" s="20" t="s">
        <v>262</v>
      </c>
      <c r="AH861" s="20" t="s">
        <v>262</v>
      </c>
    </row>
    <row r="862" spans="1:34" ht="61.5" x14ac:dyDescent="0.85">
      <c r="B862" s="11" t="s">
        <v>790</v>
      </c>
      <c r="C862" s="11"/>
      <c r="D862" s="129">
        <v>379110.22000000003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49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41.6</v>
      </c>
      <c r="T862" s="17">
        <v>373535.21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5575.01</v>
      </c>
      <c r="AD862" s="17">
        <v>0</v>
      </c>
      <c r="AE862" s="17">
        <v>0</v>
      </c>
      <c r="AF862" s="47" t="s">
        <v>718</v>
      </c>
      <c r="AG862" s="47" t="s">
        <v>718</v>
      </c>
      <c r="AH862" s="57" t="s">
        <v>718</v>
      </c>
    </row>
    <row r="863" spans="1:34" ht="61.5" x14ac:dyDescent="0.85">
      <c r="A863" s="8">
        <v>1</v>
      </c>
      <c r="B863" s="43">
        <f>SUBTOTAL(103,$A$558:A863)</f>
        <v>290</v>
      </c>
      <c r="C863" s="11" t="s">
        <v>1172</v>
      </c>
      <c r="D863" s="17">
        <v>379110.22000000003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49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41.6</v>
      </c>
      <c r="T863" s="25">
        <v>373535.21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25">
        <v>5575.01</v>
      </c>
      <c r="AD863" s="17">
        <v>0</v>
      </c>
      <c r="AE863" s="17">
        <v>0</v>
      </c>
      <c r="AF863" s="20" t="s">
        <v>262</v>
      </c>
      <c r="AG863" s="20">
        <v>2021</v>
      </c>
      <c r="AH863" s="21">
        <v>2021</v>
      </c>
    </row>
    <row r="864" spans="1:34" ht="61.5" x14ac:dyDescent="0.85">
      <c r="B864" s="11" t="s">
        <v>832</v>
      </c>
      <c r="C864" s="11"/>
      <c r="D864" s="129">
        <v>62038.82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49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62038.82</v>
      </c>
      <c r="AE864" s="17">
        <v>0</v>
      </c>
      <c r="AF864" s="47" t="s">
        <v>718</v>
      </c>
      <c r="AG864" s="47" t="s">
        <v>718</v>
      </c>
      <c r="AH864" s="57" t="s">
        <v>718</v>
      </c>
    </row>
    <row r="865" spans="1:34" ht="61.5" x14ac:dyDescent="0.85">
      <c r="A865" s="8">
        <v>1</v>
      </c>
      <c r="B865" s="43">
        <f>SUBTOTAL(103,$A$558:A865)</f>
        <v>291</v>
      </c>
      <c r="C865" s="11" t="s">
        <v>236</v>
      </c>
      <c r="D865" s="17">
        <v>62038.82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49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62038.82</v>
      </c>
      <c r="AE865" s="17">
        <v>0</v>
      </c>
      <c r="AF865" s="20">
        <v>2021</v>
      </c>
      <c r="AG865" s="20" t="s">
        <v>262</v>
      </c>
      <c r="AH865" s="20" t="s">
        <v>262</v>
      </c>
    </row>
    <row r="866" spans="1:34" ht="61.5" x14ac:dyDescent="0.85">
      <c r="B866" s="11" t="s">
        <v>833</v>
      </c>
      <c r="C866" s="133"/>
      <c r="D866" s="129">
        <v>2713692.58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49">
        <v>0</v>
      </c>
      <c r="L866" s="17">
        <v>0</v>
      </c>
      <c r="M866" s="17">
        <v>615.95000000000005</v>
      </c>
      <c r="N866" s="17">
        <v>2613332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27047.99</v>
      </c>
      <c r="AD866" s="17">
        <v>73312.59</v>
      </c>
      <c r="AE866" s="17">
        <v>0</v>
      </c>
      <c r="AF866" s="47" t="s">
        <v>718</v>
      </c>
      <c r="AG866" s="47" t="s">
        <v>718</v>
      </c>
      <c r="AH866" s="57" t="s">
        <v>718</v>
      </c>
    </row>
    <row r="867" spans="1:34" ht="61.5" x14ac:dyDescent="0.85">
      <c r="A867" s="8">
        <v>1</v>
      </c>
      <c r="B867" s="43">
        <f>SUBTOTAL(103,$A$558:A867)</f>
        <v>292</v>
      </c>
      <c r="C867" s="12" t="s">
        <v>2</v>
      </c>
      <c r="D867" s="17">
        <v>2713692.58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49">
        <v>0</v>
      </c>
      <c r="L867" s="17">
        <v>0</v>
      </c>
      <c r="M867" s="17">
        <v>615.95000000000005</v>
      </c>
      <c r="N867" s="17">
        <v>2613332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25">
        <v>27047.99</v>
      </c>
      <c r="AD867" s="17">
        <v>73312.59</v>
      </c>
      <c r="AE867" s="17">
        <v>0</v>
      </c>
      <c r="AF867" s="20">
        <v>2021</v>
      </c>
      <c r="AG867" s="20">
        <v>2021</v>
      </c>
      <c r="AH867" s="21">
        <v>2021</v>
      </c>
    </row>
    <row r="868" spans="1:34" ht="61.5" x14ac:dyDescent="0.85">
      <c r="B868" s="11" t="s">
        <v>834</v>
      </c>
      <c r="C868" s="12"/>
      <c r="D868" s="129">
        <v>2079679.89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49">
        <v>0</v>
      </c>
      <c r="L868" s="17">
        <v>0</v>
      </c>
      <c r="M868" s="17">
        <v>472.92</v>
      </c>
      <c r="N868" s="17">
        <v>1999481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20694.63</v>
      </c>
      <c r="AD868" s="17">
        <v>59504.26</v>
      </c>
      <c r="AE868" s="17">
        <v>0</v>
      </c>
      <c r="AF868" s="47" t="s">
        <v>718</v>
      </c>
      <c r="AG868" s="47" t="s">
        <v>718</v>
      </c>
      <c r="AH868" s="57" t="s">
        <v>718</v>
      </c>
    </row>
    <row r="869" spans="1:34" ht="61.5" x14ac:dyDescent="0.85">
      <c r="A869" s="8">
        <v>1</v>
      </c>
      <c r="B869" s="43">
        <f>SUBTOTAL(103,$A$558:A869)</f>
        <v>293</v>
      </c>
      <c r="C869" s="12" t="s">
        <v>1</v>
      </c>
      <c r="D869" s="17">
        <v>2079679.89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49">
        <v>0</v>
      </c>
      <c r="L869" s="17">
        <v>0</v>
      </c>
      <c r="M869" s="17">
        <v>472.92</v>
      </c>
      <c r="N869" s="17">
        <v>1999481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25">
        <v>20694.63</v>
      </c>
      <c r="AD869" s="17">
        <v>59504.26</v>
      </c>
      <c r="AE869" s="17">
        <v>0</v>
      </c>
      <c r="AF869" s="20">
        <v>2021</v>
      </c>
      <c r="AG869" s="20">
        <v>2021</v>
      </c>
      <c r="AH869" s="21">
        <v>2021</v>
      </c>
    </row>
    <row r="870" spans="1:34" ht="61.5" x14ac:dyDescent="0.85">
      <c r="B870" s="11" t="s">
        <v>793</v>
      </c>
      <c r="C870" s="128"/>
      <c r="D870" s="129">
        <v>105976.66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49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 s="17">
        <v>0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105976.66</v>
      </c>
      <c r="AE870" s="17">
        <v>0</v>
      </c>
      <c r="AF870" s="47" t="s">
        <v>718</v>
      </c>
      <c r="AG870" s="47" t="s">
        <v>718</v>
      </c>
      <c r="AH870" s="57" t="s">
        <v>718</v>
      </c>
    </row>
    <row r="871" spans="1:34" ht="61.5" x14ac:dyDescent="0.85">
      <c r="A871" s="8">
        <v>1</v>
      </c>
      <c r="B871" s="43">
        <f>SUBTOTAL(103,$A$558:A871)</f>
        <v>294</v>
      </c>
      <c r="C871" s="11" t="s">
        <v>662</v>
      </c>
      <c r="D871" s="17">
        <v>105976.66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49">
        <v>0</v>
      </c>
      <c r="L871" s="17">
        <v>0</v>
      </c>
      <c r="M871" s="17">
        <v>0</v>
      </c>
      <c r="N871" s="16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105976.66</v>
      </c>
      <c r="AE871" s="17">
        <v>0</v>
      </c>
      <c r="AF871" s="20">
        <v>2021</v>
      </c>
      <c r="AG871" s="20" t="s">
        <v>262</v>
      </c>
      <c r="AH871" s="20" t="s">
        <v>262</v>
      </c>
    </row>
    <row r="872" spans="1:34" ht="61.5" x14ac:dyDescent="0.85">
      <c r="B872" s="11" t="s">
        <v>835</v>
      </c>
      <c r="C872" s="11"/>
      <c r="D872" s="129">
        <v>65297.52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49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65297.52</v>
      </c>
      <c r="AE872" s="17">
        <v>0</v>
      </c>
      <c r="AF872" s="47" t="s">
        <v>718</v>
      </c>
      <c r="AG872" s="47" t="s">
        <v>718</v>
      </c>
      <c r="AH872" s="57" t="s">
        <v>718</v>
      </c>
    </row>
    <row r="873" spans="1:34" ht="61.5" x14ac:dyDescent="0.85">
      <c r="A873" s="8">
        <v>1</v>
      </c>
      <c r="B873" s="43">
        <f>SUBTOTAL(103,$A$558:A873)</f>
        <v>295</v>
      </c>
      <c r="C873" s="11" t="s">
        <v>668</v>
      </c>
      <c r="D873" s="17">
        <v>65297.52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49">
        <v>0</v>
      </c>
      <c r="L873" s="17">
        <v>0</v>
      </c>
      <c r="M873" s="17">
        <v>0</v>
      </c>
      <c r="N873" s="16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25">
        <v>65297.52</v>
      </c>
      <c r="AE873" s="17">
        <v>0</v>
      </c>
      <c r="AF873" s="20">
        <v>2021</v>
      </c>
      <c r="AG873" s="20" t="s">
        <v>262</v>
      </c>
      <c r="AH873" s="20" t="s">
        <v>262</v>
      </c>
    </row>
    <row r="874" spans="1:34" ht="61.5" x14ac:dyDescent="0.85">
      <c r="B874" s="11" t="s">
        <v>794</v>
      </c>
      <c r="C874" s="11"/>
      <c r="D874" s="129">
        <v>3106581.3099999996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49">
        <v>0</v>
      </c>
      <c r="L874" s="17">
        <v>0</v>
      </c>
      <c r="M874" s="17">
        <v>762.8</v>
      </c>
      <c r="N874" s="17">
        <v>3000784.51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105796.8</v>
      </c>
      <c r="AE874" s="17">
        <v>0</v>
      </c>
      <c r="AF874" s="47" t="s">
        <v>718</v>
      </c>
      <c r="AG874" s="47" t="s">
        <v>718</v>
      </c>
      <c r="AH874" s="57" t="s">
        <v>718</v>
      </c>
    </row>
    <row r="875" spans="1:34" ht="61.5" x14ac:dyDescent="0.85">
      <c r="A875" s="8">
        <v>1</v>
      </c>
      <c r="B875" s="43">
        <f>SUBTOTAL(103,$A$558:A875)</f>
        <v>296</v>
      </c>
      <c r="C875" s="11" t="s">
        <v>665</v>
      </c>
      <c r="D875" s="17">
        <v>105796.8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49">
        <v>0</v>
      </c>
      <c r="L875" s="17">
        <v>0</v>
      </c>
      <c r="M875" s="17">
        <v>0</v>
      </c>
      <c r="N875" s="16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25">
        <v>105796.8</v>
      </c>
      <c r="AE875" s="17">
        <v>0</v>
      </c>
      <c r="AF875" s="20">
        <v>2021</v>
      </c>
      <c r="AG875" s="20" t="s">
        <v>262</v>
      </c>
      <c r="AH875" s="20" t="s">
        <v>262</v>
      </c>
    </row>
    <row r="876" spans="1:34" ht="61.5" x14ac:dyDescent="0.85">
      <c r="A876" s="8">
        <v>1</v>
      </c>
      <c r="B876" s="43">
        <f>SUBTOTAL(103,$A$558:A876)</f>
        <v>297</v>
      </c>
      <c r="C876" s="11" t="s">
        <v>1503</v>
      </c>
      <c r="D876" s="17">
        <v>3000784.51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49">
        <v>0</v>
      </c>
      <c r="L876" s="17">
        <v>0</v>
      </c>
      <c r="M876" s="25">
        <v>762.8</v>
      </c>
      <c r="N876" s="25">
        <v>3000784.51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20" t="s">
        <v>262</v>
      </c>
      <c r="AG876" s="20">
        <v>2021</v>
      </c>
      <c r="AH876" s="21" t="s">
        <v>262</v>
      </c>
    </row>
    <row r="877" spans="1:34" ht="61.5" x14ac:dyDescent="0.85">
      <c r="B877" s="11" t="s">
        <v>796</v>
      </c>
      <c r="C877" s="128"/>
      <c r="D877" s="129">
        <v>22328326.73</v>
      </c>
      <c r="E877" s="17">
        <v>0</v>
      </c>
      <c r="F877" s="17">
        <v>0</v>
      </c>
      <c r="G877" s="17">
        <v>796456.11</v>
      </c>
      <c r="H877" s="17">
        <v>94173.67</v>
      </c>
      <c r="I877" s="17">
        <v>0</v>
      </c>
      <c r="J877" s="17">
        <v>0</v>
      </c>
      <c r="K877" s="49">
        <v>0</v>
      </c>
      <c r="L877" s="17">
        <v>0</v>
      </c>
      <c r="M877" s="17">
        <v>3100.2</v>
      </c>
      <c r="N877" s="17">
        <v>15039683.699999999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5487161</v>
      </c>
      <c r="V877" s="17">
        <v>0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216232.44999999998</v>
      </c>
      <c r="AD877" s="17">
        <v>694619.8</v>
      </c>
      <c r="AE877" s="17">
        <v>0</v>
      </c>
      <c r="AF877" s="47" t="s">
        <v>718</v>
      </c>
      <c r="AG877" s="47" t="s">
        <v>718</v>
      </c>
      <c r="AH877" s="57" t="s">
        <v>718</v>
      </c>
    </row>
    <row r="878" spans="1:34" ht="61.5" x14ac:dyDescent="0.85">
      <c r="A878" s="8">
        <v>1</v>
      </c>
      <c r="B878" s="43">
        <f>SUBTOTAL(103,$A$558:A878)</f>
        <v>298</v>
      </c>
      <c r="C878" s="11" t="s">
        <v>121</v>
      </c>
      <c r="D878" s="17">
        <v>119941.93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49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119941.93</v>
      </c>
      <c r="AE878" s="17">
        <v>0</v>
      </c>
      <c r="AF878" s="20">
        <v>2021</v>
      </c>
      <c r="AG878" s="20" t="s">
        <v>262</v>
      </c>
      <c r="AH878" s="20" t="s">
        <v>262</v>
      </c>
    </row>
    <row r="879" spans="1:34" ht="61.5" x14ac:dyDescent="0.85">
      <c r="A879" s="8">
        <v>1</v>
      </c>
      <c r="B879" s="43">
        <f>SUBTOTAL(103,$A$558:A879)</f>
        <v>299</v>
      </c>
      <c r="C879" s="11" t="s">
        <v>126</v>
      </c>
      <c r="D879" s="17">
        <v>5544364.6500000004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49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5487161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25">
        <v>57203.65</v>
      </c>
      <c r="AD879" s="17">
        <v>0</v>
      </c>
      <c r="AE879" s="17">
        <v>0</v>
      </c>
      <c r="AF879" s="20" t="s">
        <v>262</v>
      </c>
      <c r="AG879" s="20">
        <v>2021</v>
      </c>
      <c r="AH879" s="21">
        <v>2021</v>
      </c>
    </row>
    <row r="880" spans="1:34" ht="61.5" x14ac:dyDescent="0.85">
      <c r="A880" s="8">
        <v>1</v>
      </c>
      <c r="B880" s="43">
        <f>SUBTOTAL(103,$A$558:A880)</f>
        <v>300</v>
      </c>
      <c r="C880" s="11" t="s">
        <v>124</v>
      </c>
      <c r="D880" s="17">
        <v>4164322.15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49">
        <v>0</v>
      </c>
      <c r="L880" s="17">
        <v>0</v>
      </c>
      <c r="M880" s="17">
        <v>897.57</v>
      </c>
      <c r="N880" s="17">
        <v>4121357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25">
        <v>42965.15</v>
      </c>
      <c r="AD880" s="17">
        <v>0</v>
      </c>
      <c r="AE880" s="17">
        <v>0</v>
      </c>
      <c r="AF880" s="20" t="s">
        <v>262</v>
      </c>
      <c r="AG880" s="20">
        <v>2021</v>
      </c>
      <c r="AH880" s="21">
        <v>2021</v>
      </c>
    </row>
    <row r="881" spans="1:34" ht="61.5" x14ac:dyDescent="0.85">
      <c r="A881" s="8">
        <v>1</v>
      </c>
      <c r="B881" s="43">
        <f>SUBTOTAL(103,$A$558:A881)</f>
        <v>301</v>
      </c>
      <c r="C881" s="11" t="s">
        <v>127</v>
      </c>
      <c r="D881" s="17">
        <v>3561345.98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49">
        <v>0</v>
      </c>
      <c r="L881" s="17">
        <v>0</v>
      </c>
      <c r="M881" s="17">
        <v>643.1</v>
      </c>
      <c r="N881" s="17">
        <v>3524602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25">
        <v>36743.980000000003</v>
      </c>
      <c r="AD881" s="17">
        <v>0</v>
      </c>
      <c r="AE881" s="17">
        <v>0</v>
      </c>
      <c r="AF881" s="20" t="s">
        <v>262</v>
      </c>
      <c r="AG881" s="20">
        <v>2021</v>
      </c>
      <c r="AH881" s="21">
        <v>2021</v>
      </c>
    </row>
    <row r="882" spans="1:34" ht="61.5" x14ac:dyDescent="0.85">
      <c r="A882" s="8">
        <v>1</v>
      </c>
      <c r="B882" s="43">
        <f>SUBTOTAL(103,$A$558:A882)</f>
        <v>302</v>
      </c>
      <c r="C882" s="11" t="s">
        <v>125</v>
      </c>
      <c r="D882" s="17">
        <v>2858655.04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49">
        <v>0</v>
      </c>
      <c r="L882" s="17">
        <v>0</v>
      </c>
      <c r="M882" s="17">
        <v>557.17999999999995</v>
      </c>
      <c r="N882" s="17">
        <v>2749022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25">
        <v>28658.55</v>
      </c>
      <c r="AD882" s="17">
        <v>80974.490000000005</v>
      </c>
      <c r="AE882" s="17">
        <v>0</v>
      </c>
      <c r="AF882" s="20">
        <v>2021</v>
      </c>
      <c r="AG882" s="20">
        <v>2021</v>
      </c>
      <c r="AH882" s="21">
        <v>2021</v>
      </c>
    </row>
    <row r="883" spans="1:34" ht="61.5" x14ac:dyDescent="0.85">
      <c r="A883" s="8">
        <v>1</v>
      </c>
      <c r="B883" s="43">
        <f>SUBTOTAL(103,$A$558:A883)</f>
        <v>303</v>
      </c>
      <c r="C883" s="11" t="s">
        <v>122</v>
      </c>
      <c r="D883" s="17">
        <v>120068.08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49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120068.08</v>
      </c>
      <c r="AE883" s="17">
        <v>0</v>
      </c>
      <c r="AF883" s="20">
        <v>2021</v>
      </c>
      <c r="AG883" s="20" t="s">
        <v>262</v>
      </c>
      <c r="AH883" s="20" t="s">
        <v>262</v>
      </c>
    </row>
    <row r="884" spans="1:34" ht="61.5" x14ac:dyDescent="0.85">
      <c r="A884" s="8">
        <v>1</v>
      </c>
      <c r="B884" s="43">
        <f>SUBTOTAL(103,$A$558:A884)</f>
        <v>304</v>
      </c>
      <c r="C884" s="11" t="s">
        <v>123</v>
      </c>
      <c r="D884" s="17">
        <v>119926.1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49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119926.1</v>
      </c>
      <c r="AE884" s="17">
        <v>0</v>
      </c>
      <c r="AF884" s="20">
        <v>2021</v>
      </c>
      <c r="AG884" s="20" t="s">
        <v>262</v>
      </c>
      <c r="AH884" s="20" t="s">
        <v>262</v>
      </c>
    </row>
    <row r="885" spans="1:34" ht="61.5" x14ac:dyDescent="0.85">
      <c r="A885" s="8">
        <v>1</v>
      </c>
      <c r="B885" s="43">
        <f>SUBTOTAL(103,$A$558:A885)</f>
        <v>305</v>
      </c>
      <c r="C885" s="11" t="s">
        <v>128</v>
      </c>
      <c r="D885" s="17">
        <v>194982.26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49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194982.26</v>
      </c>
      <c r="AE885" s="17">
        <v>0</v>
      </c>
      <c r="AF885" s="20">
        <v>2021</v>
      </c>
      <c r="AG885" s="20" t="s">
        <v>262</v>
      </c>
      <c r="AH885" s="20" t="s">
        <v>262</v>
      </c>
    </row>
    <row r="886" spans="1:34" ht="61.5" x14ac:dyDescent="0.85">
      <c r="A886" s="8">
        <v>1</v>
      </c>
      <c r="B886" s="43">
        <f>SUBTOTAL(103,$A$558:A886)</f>
        <v>306</v>
      </c>
      <c r="C886" s="11" t="s">
        <v>113</v>
      </c>
      <c r="D886" s="17">
        <v>2512737.2000000002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49">
        <v>0</v>
      </c>
      <c r="L886" s="17">
        <v>0</v>
      </c>
      <c r="M886" s="25">
        <v>636.6</v>
      </c>
      <c r="N886" s="25">
        <v>2497750.7000000002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25">
        <v>14986.5</v>
      </c>
      <c r="AD886" s="17">
        <v>0</v>
      </c>
      <c r="AE886" s="17">
        <v>0</v>
      </c>
      <c r="AF886" s="20" t="s">
        <v>262</v>
      </c>
      <c r="AG886" s="20">
        <v>2021</v>
      </c>
      <c r="AH886" s="21">
        <v>2021</v>
      </c>
    </row>
    <row r="887" spans="1:34" ht="61.5" x14ac:dyDescent="0.85">
      <c r="A887" s="8">
        <v>1</v>
      </c>
      <c r="B887" s="43">
        <f>SUBTOTAL(103,$A$558:A887)</f>
        <v>307</v>
      </c>
      <c r="C887" s="11" t="s">
        <v>1179</v>
      </c>
      <c r="D887" s="17">
        <v>903922.43</v>
      </c>
      <c r="E887" s="17">
        <v>0</v>
      </c>
      <c r="F887" s="17">
        <v>0</v>
      </c>
      <c r="G887" s="25">
        <v>796456.11</v>
      </c>
      <c r="H887" s="25">
        <v>94173.67</v>
      </c>
      <c r="I887" s="17">
        <v>0</v>
      </c>
      <c r="J887" s="17">
        <v>0</v>
      </c>
      <c r="K887" s="49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13292.650000000001</v>
      </c>
      <c r="AD887" s="17">
        <v>0</v>
      </c>
      <c r="AE887" s="17">
        <v>0</v>
      </c>
      <c r="AF887" s="20" t="s">
        <v>262</v>
      </c>
      <c r="AG887" s="20">
        <v>2021</v>
      </c>
      <c r="AH887" s="21">
        <v>2021</v>
      </c>
    </row>
    <row r="888" spans="1:34" ht="61.5" x14ac:dyDescent="0.85">
      <c r="A888" s="8">
        <v>1</v>
      </c>
      <c r="B888" s="43">
        <f>SUBTOTAL(103,$A$558:A888)</f>
        <v>308</v>
      </c>
      <c r="C888" s="11" t="s">
        <v>2231</v>
      </c>
      <c r="D888" s="17">
        <v>2228060.91</v>
      </c>
      <c r="E888" s="22">
        <v>0</v>
      </c>
      <c r="F888" s="22">
        <v>0</v>
      </c>
      <c r="G888" s="22">
        <v>0</v>
      </c>
      <c r="H888" s="22">
        <v>0</v>
      </c>
      <c r="I888" s="22">
        <v>0</v>
      </c>
      <c r="J888" s="22">
        <v>0</v>
      </c>
      <c r="K888" s="49">
        <v>0</v>
      </c>
      <c r="L888" s="17">
        <v>0</v>
      </c>
      <c r="M888" s="17">
        <v>365.75</v>
      </c>
      <c r="N888" s="17">
        <v>2146952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25">
        <v>22381.97</v>
      </c>
      <c r="AD888" s="25">
        <v>58726.94</v>
      </c>
      <c r="AE888" s="17">
        <v>0</v>
      </c>
      <c r="AF888" s="20">
        <v>2021</v>
      </c>
      <c r="AG888" s="20">
        <v>2021</v>
      </c>
      <c r="AH888" s="21">
        <v>2021</v>
      </c>
    </row>
    <row r="889" spans="1:34" ht="61.5" x14ac:dyDescent="0.85">
      <c r="B889" s="11" t="s">
        <v>799</v>
      </c>
      <c r="C889" s="128"/>
      <c r="D889" s="129">
        <v>5513180.9399999995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49">
        <v>0</v>
      </c>
      <c r="L889" s="17">
        <v>0</v>
      </c>
      <c r="M889" s="17">
        <v>293</v>
      </c>
      <c r="N889" s="17">
        <v>1132822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4310144.67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70214.27</v>
      </c>
      <c r="AD889" s="17">
        <v>0</v>
      </c>
      <c r="AE889" s="17">
        <v>0</v>
      </c>
      <c r="AF889" s="47" t="s">
        <v>718</v>
      </c>
      <c r="AG889" s="47" t="s">
        <v>718</v>
      </c>
      <c r="AH889" s="57" t="s">
        <v>718</v>
      </c>
    </row>
    <row r="890" spans="1:34" ht="61.5" x14ac:dyDescent="0.85">
      <c r="A890" s="8">
        <v>1</v>
      </c>
      <c r="B890" s="43">
        <f>SUBTOTAL(103,$A$558:A890)</f>
        <v>309</v>
      </c>
      <c r="C890" s="11" t="s">
        <v>166</v>
      </c>
      <c r="D890" s="17">
        <v>4365745.54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49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25">
        <v>4310144.67</v>
      </c>
      <c r="V890" s="17">
        <v>0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25">
        <v>55600.87</v>
      </c>
      <c r="AD890" s="17">
        <v>0</v>
      </c>
      <c r="AE890" s="17">
        <v>0</v>
      </c>
      <c r="AF890" s="20" t="s">
        <v>262</v>
      </c>
      <c r="AG890" s="20">
        <v>2021</v>
      </c>
      <c r="AH890" s="21">
        <v>2021</v>
      </c>
    </row>
    <row r="891" spans="1:34" ht="61.5" x14ac:dyDescent="0.85">
      <c r="A891" s="8">
        <v>1</v>
      </c>
      <c r="B891" s="43">
        <f>SUBTOTAL(103,$A$558:A891)</f>
        <v>310</v>
      </c>
      <c r="C891" s="11" t="s">
        <v>1522</v>
      </c>
      <c r="D891" s="17">
        <v>1147435.3999999999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49">
        <v>0</v>
      </c>
      <c r="L891" s="17">
        <v>0</v>
      </c>
      <c r="M891" s="25">
        <v>293</v>
      </c>
      <c r="N891" s="25">
        <v>1132822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25">
        <v>14613.4</v>
      </c>
      <c r="AD891" s="17">
        <v>0</v>
      </c>
      <c r="AE891" s="17">
        <v>0</v>
      </c>
      <c r="AF891" s="20" t="s">
        <v>262</v>
      </c>
      <c r="AG891" s="20">
        <v>2021</v>
      </c>
      <c r="AH891" s="21">
        <v>2021</v>
      </c>
    </row>
    <row r="892" spans="1:34" ht="61.5" x14ac:dyDescent="0.85">
      <c r="B892" s="11" t="s">
        <v>801</v>
      </c>
      <c r="C892" s="128"/>
      <c r="D892" s="129">
        <v>4300110.49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49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655.53</v>
      </c>
      <c r="R892" s="17">
        <v>2352267</v>
      </c>
      <c r="S892" s="17">
        <v>0</v>
      </c>
      <c r="T892" s="17">
        <v>0</v>
      </c>
      <c r="U892" s="17">
        <v>1815231</v>
      </c>
      <c r="V892" s="17">
        <v>0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53760.72</v>
      </c>
      <c r="AD892" s="17">
        <v>78851.77</v>
      </c>
      <c r="AE892" s="17">
        <v>0</v>
      </c>
      <c r="AF892" s="47" t="s">
        <v>718</v>
      </c>
      <c r="AG892" s="47" t="s">
        <v>718</v>
      </c>
      <c r="AH892" s="57" t="s">
        <v>718</v>
      </c>
    </row>
    <row r="893" spans="1:34" ht="61.5" x14ac:dyDescent="0.85">
      <c r="A893" s="8">
        <v>1</v>
      </c>
      <c r="B893" s="43">
        <f>SUBTOTAL(103,$A$558:A893)</f>
        <v>311</v>
      </c>
      <c r="C893" s="11" t="s">
        <v>173</v>
      </c>
      <c r="D893" s="17">
        <v>78851.77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49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78851.77</v>
      </c>
      <c r="AE893" s="17">
        <v>0</v>
      </c>
      <c r="AF893" s="20">
        <v>2021</v>
      </c>
      <c r="AG893" s="20" t="s">
        <v>262</v>
      </c>
      <c r="AH893" s="20" t="s">
        <v>262</v>
      </c>
    </row>
    <row r="894" spans="1:34" ht="61.5" x14ac:dyDescent="0.85">
      <c r="A894" s="8">
        <v>1</v>
      </c>
      <c r="B894" s="43">
        <f>SUBTOTAL(103,$A$558:A894)</f>
        <v>312</v>
      </c>
      <c r="C894" s="11" t="s">
        <v>178</v>
      </c>
      <c r="D894" s="17">
        <v>2382611.2400000002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49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25">
        <v>655.53</v>
      </c>
      <c r="R894" s="25">
        <v>2352267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25">
        <v>30344.240000000002</v>
      </c>
      <c r="AD894" s="17">
        <v>0</v>
      </c>
      <c r="AE894" s="17">
        <v>0</v>
      </c>
      <c r="AF894" s="20" t="s">
        <v>262</v>
      </c>
      <c r="AG894" s="20">
        <v>2021</v>
      </c>
      <c r="AH894" s="21">
        <v>2021</v>
      </c>
    </row>
    <row r="895" spans="1:34" ht="61.5" x14ac:dyDescent="0.85">
      <c r="A895" s="8">
        <v>1</v>
      </c>
      <c r="B895" s="43">
        <f>SUBTOTAL(103,$A$558:A895)</f>
        <v>313</v>
      </c>
      <c r="C895" s="11" t="s">
        <v>1521</v>
      </c>
      <c r="D895" s="17">
        <v>1838647.48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49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1815231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25">
        <v>23416.48</v>
      </c>
      <c r="AD895" s="17">
        <v>0</v>
      </c>
      <c r="AE895" s="17">
        <v>0</v>
      </c>
      <c r="AF895" s="20" t="s">
        <v>262</v>
      </c>
      <c r="AG895" s="20">
        <v>2021</v>
      </c>
      <c r="AH895" s="21">
        <v>2021</v>
      </c>
    </row>
    <row r="896" spans="1:34" ht="61.5" x14ac:dyDescent="0.85">
      <c r="B896" s="11" t="s">
        <v>800</v>
      </c>
      <c r="C896" s="11"/>
      <c r="D896" s="129">
        <v>63914.7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49"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63914.7</v>
      </c>
      <c r="AE896" s="17">
        <v>0</v>
      </c>
      <c r="AF896" s="47" t="s">
        <v>718</v>
      </c>
      <c r="AG896" s="47" t="s">
        <v>718</v>
      </c>
      <c r="AH896" s="57" t="s">
        <v>718</v>
      </c>
    </row>
    <row r="897" spans="1:34" ht="61.5" x14ac:dyDescent="0.85">
      <c r="A897" s="8">
        <v>1</v>
      </c>
      <c r="B897" s="43">
        <f>SUBTOTAL(103,$A$558:A897)</f>
        <v>314</v>
      </c>
      <c r="C897" s="11" t="s">
        <v>172</v>
      </c>
      <c r="D897" s="17">
        <v>63914.7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49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63914.7</v>
      </c>
      <c r="AE897" s="17">
        <v>0</v>
      </c>
      <c r="AF897" s="20">
        <v>2021</v>
      </c>
      <c r="AG897" s="20" t="s">
        <v>262</v>
      </c>
      <c r="AH897" s="20" t="s">
        <v>262</v>
      </c>
    </row>
    <row r="898" spans="1:34" ht="61.5" x14ac:dyDescent="0.85">
      <c r="B898" s="11" t="s">
        <v>836</v>
      </c>
      <c r="C898" s="11"/>
      <c r="D898" s="129">
        <v>5200378.79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49">
        <v>0</v>
      </c>
      <c r="L898" s="17">
        <v>0</v>
      </c>
      <c r="M898" s="17">
        <v>792.5</v>
      </c>
      <c r="N898" s="17">
        <v>4951089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64983.040000000001</v>
      </c>
      <c r="AD898" s="17">
        <v>184306.75</v>
      </c>
      <c r="AE898" s="17">
        <v>0</v>
      </c>
      <c r="AF898" s="47" t="s">
        <v>718</v>
      </c>
      <c r="AG898" s="47" t="s">
        <v>718</v>
      </c>
      <c r="AH898" s="57" t="s">
        <v>718</v>
      </c>
    </row>
    <row r="899" spans="1:34" ht="61.5" x14ac:dyDescent="0.85">
      <c r="A899" s="8">
        <v>1</v>
      </c>
      <c r="B899" s="43">
        <f>SUBTOTAL(103,$A$558:A899)</f>
        <v>315</v>
      </c>
      <c r="C899" s="11" t="s">
        <v>170</v>
      </c>
      <c r="D899" s="17">
        <v>5103668.53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49">
        <v>0</v>
      </c>
      <c r="L899" s="17">
        <v>0</v>
      </c>
      <c r="M899" s="17">
        <v>792.5</v>
      </c>
      <c r="N899" s="17">
        <v>4951089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25">
        <v>64983.040000000001</v>
      </c>
      <c r="AD899" s="17">
        <v>87596.49</v>
      </c>
      <c r="AE899" s="17">
        <v>0</v>
      </c>
      <c r="AF899" s="20">
        <v>2021</v>
      </c>
      <c r="AG899" s="20">
        <v>2021</v>
      </c>
      <c r="AH899" s="21">
        <v>2021</v>
      </c>
    </row>
    <row r="900" spans="1:34" ht="61.5" x14ac:dyDescent="0.85">
      <c r="A900" s="8">
        <v>1</v>
      </c>
      <c r="B900" s="43">
        <f>SUBTOTAL(103,$A$558:A900)</f>
        <v>316</v>
      </c>
      <c r="C900" s="11" t="s">
        <v>1881</v>
      </c>
      <c r="D900" s="17">
        <v>96710.26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49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25">
        <v>96710.26</v>
      </c>
      <c r="AE900" s="17">
        <v>0</v>
      </c>
      <c r="AF900" s="20">
        <v>2021</v>
      </c>
      <c r="AG900" s="20" t="s">
        <v>262</v>
      </c>
      <c r="AH900" s="20" t="s">
        <v>262</v>
      </c>
    </row>
    <row r="901" spans="1:34" s="95" customFormat="1" ht="61.5" x14ac:dyDescent="0.85">
      <c r="A901" s="8"/>
      <c r="B901" s="11" t="s">
        <v>802</v>
      </c>
      <c r="C901" s="11"/>
      <c r="D901" s="129">
        <v>1314396.72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49">
        <v>0</v>
      </c>
      <c r="L901" s="17">
        <v>0</v>
      </c>
      <c r="M901" s="17">
        <v>356.03</v>
      </c>
      <c r="N901" s="17">
        <v>1243080.82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16035.74</v>
      </c>
      <c r="AD901" s="17">
        <v>55280.160000000003</v>
      </c>
      <c r="AE901" s="17">
        <v>0</v>
      </c>
      <c r="AF901" s="47" t="s">
        <v>718</v>
      </c>
      <c r="AG901" s="47" t="s">
        <v>718</v>
      </c>
      <c r="AH901" s="57" t="s">
        <v>718</v>
      </c>
    </row>
    <row r="902" spans="1:34" s="95" customFormat="1" ht="123" x14ac:dyDescent="0.85">
      <c r="A902" s="8">
        <v>1</v>
      </c>
      <c r="B902" s="43">
        <f>SUBTOTAL(103,$A$558:A902)</f>
        <v>317</v>
      </c>
      <c r="C902" s="134" t="s">
        <v>169</v>
      </c>
      <c r="D902" s="70">
        <v>55280.160000000003</v>
      </c>
      <c r="E902" s="70">
        <v>0</v>
      </c>
      <c r="F902" s="70">
        <v>0</v>
      </c>
      <c r="G902" s="70">
        <v>0</v>
      </c>
      <c r="H902" s="70">
        <v>0</v>
      </c>
      <c r="I902" s="70">
        <v>0</v>
      </c>
      <c r="J902" s="70">
        <v>0</v>
      </c>
      <c r="K902" s="67">
        <v>0</v>
      </c>
      <c r="L902" s="70">
        <v>0</v>
      </c>
      <c r="M902" s="70">
        <v>0</v>
      </c>
      <c r="N902" s="70">
        <v>0</v>
      </c>
      <c r="O902" s="70">
        <v>0</v>
      </c>
      <c r="P902" s="70">
        <v>0</v>
      </c>
      <c r="Q902" s="70">
        <v>0</v>
      </c>
      <c r="R902" s="70">
        <v>0</v>
      </c>
      <c r="S902" s="70">
        <v>0</v>
      </c>
      <c r="T902" s="70">
        <v>0</v>
      </c>
      <c r="U902" s="70">
        <v>0</v>
      </c>
      <c r="V902" s="70">
        <v>0</v>
      </c>
      <c r="W902" s="70">
        <v>0</v>
      </c>
      <c r="X902" s="70">
        <v>0</v>
      </c>
      <c r="Y902" s="70">
        <v>0</v>
      </c>
      <c r="Z902" s="70">
        <v>0</v>
      </c>
      <c r="AA902" s="70">
        <v>0</v>
      </c>
      <c r="AB902" s="70">
        <v>0</v>
      </c>
      <c r="AC902" s="70">
        <v>0</v>
      </c>
      <c r="AD902" s="137">
        <v>55280.160000000003</v>
      </c>
      <c r="AE902" s="70">
        <v>0</v>
      </c>
      <c r="AF902" s="96">
        <v>2021</v>
      </c>
      <c r="AG902" s="96" t="s">
        <v>262</v>
      </c>
      <c r="AH902" s="96" t="s">
        <v>262</v>
      </c>
    </row>
    <row r="903" spans="1:34" ht="123" x14ac:dyDescent="0.85">
      <c r="A903" s="8">
        <v>1</v>
      </c>
      <c r="B903" s="43">
        <f>SUBTOTAL(103,$A$558:A903)</f>
        <v>318</v>
      </c>
      <c r="C903" s="134" t="s">
        <v>164</v>
      </c>
      <c r="D903" s="70">
        <v>1259116.56</v>
      </c>
      <c r="E903" s="70">
        <v>0</v>
      </c>
      <c r="F903" s="70">
        <v>0</v>
      </c>
      <c r="G903" s="70">
        <v>0</v>
      </c>
      <c r="H903" s="70">
        <v>0</v>
      </c>
      <c r="I903" s="70">
        <v>0</v>
      </c>
      <c r="J903" s="70">
        <v>0</v>
      </c>
      <c r="K903" s="67">
        <v>0</v>
      </c>
      <c r="L903" s="70">
        <v>0</v>
      </c>
      <c r="M903" s="137">
        <v>356.03</v>
      </c>
      <c r="N903" s="137">
        <v>1243080.82</v>
      </c>
      <c r="O903" s="70">
        <v>0</v>
      </c>
      <c r="P903" s="70">
        <v>0</v>
      </c>
      <c r="Q903" s="70">
        <v>0</v>
      </c>
      <c r="R903" s="70">
        <v>0</v>
      </c>
      <c r="S903" s="70">
        <v>0</v>
      </c>
      <c r="T903" s="70">
        <v>0</v>
      </c>
      <c r="U903" s="70">
        <v>0</v>
      </c>
      <c r="V903" s="70">
        <v>0</v>
      </c>
      <c r="W903" s="70">
        <v>0</v>
      </c>
      <c r="X903" s="70">
        <v>0</v>
      </c>
      <c r="Y903" s="70">
        <v>0</v>
      </c>
      <c r="Z903" s="70">
        <v>0</v>
      </c>
      <c r="AA903" s="70">
        <v>0</v>
      </c>
      <c r="AB903" s="70">
        <v>0</v>
      </c>
      <c r="AC903" s="25">
        <v>16035.74</v>
      </c>
      <c r="AD903" s="70">
        <v>0</v>
      </c>
      <c r="AE903" s="70">
        <v>0</v>
      </c>
      <c r="AF903" s="96" t="s">
        <v>262</v>
      </c>
      <c r="AG903" s="96">
        <v>2021</v>
      </c>
      <c r="AH903" s="97">
        <v>2021</v>
      </c>
    </row>
    <row r="904" spans="1:34" ht="61.5" x14ac:dyDescent="0.85">
      <c r="B904" s="11" t="s">
        <v>803</v>
      </c>
      <c r="C904" s="128"/>
      <c r="D904" s="129">
        <v>21705858.420000002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49">
        <v>0</v>
      </c>
      <c r="L904" s="17">
        <v>0</v>
      </c>
      <c r="M904" s="17">
        <v>4004.7999999999997</v>
      </c>
      <c r="N904" s="17">
        <v>21279686.969999999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0</v>
      </c>
      <c r="Y904" s="17">
        <v>0</v>
      </c>
      <c r="Z904" s="17">
        <v>0</v>
      </c>
      <c r="AA904" s="17">
        <v>0</v>
      </c>
      <c r="AB904" s="17">
        <v>0</v>
      </c>
      <c r="AC904" s="17">
        <v>182356.47000000003</v>
      </c>
      <c r="AD904" s="17">
        <v>243814.97999999998</v>
      </c>
      <c r="AE904" s="17">
        <v>0</v>
      </c>
      <c r="AF904" s="47" t="s">
        <v>718</v>
      </c>
      <c r="AG904" s="47" t="s">
        <v>718</v>
      </c>
      <c r="AH904" s="57" t="s">
        <v>718</v>
      </c>
    </row>
    <row r="905" spans="1:34" ht="61.5" x14ac:dyDescent="0.85">
      <c r="A905" s="8">
        <v>1</v>
      </c>
      <c r="B905" s="43">
        <f>SUBTOTAL(103,$A$558:A905)</f>
        <v>319</v>
      </c>
      <c r="C905" s="11" t="s">
        <v>1622</v>
      </c>
      <c r="D905" s="17">
        <v>2926372.8400000003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49">
        <v>0</v>
      </c>
      <c r="L905" s="17">
        <v>0</v>
      </c>
      <c r="M905" s="17">
        <v>436</v>
      </c>
      <c r="N905" s="17">
        <v>2829062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  <c r="Z905" s="17">
        <v>0</v>
      </c>
      <c r="AA905" s="17">
        <v>0</v>
      </c>
      <c r="AB905" s="17">
        <v>0</v>
      </c>
      <c r="AC905" s="25">
        <v>29492.97</v>
      </c>
      <c r="AD905" s="17">
        <v>67817.87</v>
      </c>
      <c r="AE905" s="17">
        <v>0</v>
      </c>
      <c r="AF905" s="20">
        <v>2021</v>
      </c>
      <c r="AG905" s="20">
        <v>2021</v>
      </c>
      <c r="AH905" s="21">
        <v>2021</v>
      </c>
    </row>
    <row r="906" spans="1:34" ht="61.5" x14ac:dyDescent="0.85">
      <c r="A906" s="8">
        <v>1</v>
      </c>
      <c r="B906" s="43">
        <f>SUBTOTAL(103,$A$558:A906)</f>
        <v>320</v>
      </c>
      <c r="C906" s="11" t="s">
        <v>78</v>
      </c>
      <c r="D906" s="17">
        <v>1606349.41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49">
        <v>0</v>
      </c>
      <c r="L906" s="17">
        <v>0</v>
      </c>
      <c r="M906" s="25">
        <v>327</v>
      </c>
      <c r="N906" s="25">
        <v>1589776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0</v>
      </c>
      <c r="Y906" s="17">
        <v>0</v>
      </c>
      <c r="Z906" s="17">
        <v>0</v>
      </c>
      <c r="AA906" s="17">
        <v>0</v>
      </c>
      <c r="AB906" s="17">
        <v>0</v>
      </c>
      <c r="AC906" s="25">
        <v>16573.41</v>
      </c>
      <c r="AD906" s="17">
        <v>0</v>
      </c>
      <c r="AE906" s="17">
        <v>0</v>
      </c>
      <c r="AF906" s="20" t="s">
        <v>262</v>
      </c>
      <c r="AG906" s="20">
        <v>2021</v>
      </c>
      <c r="AH906" s="21">
        <v>2021</v>
      </c>
    </row>
    <row r="907" spans="1:34" ht="61.5" x14ac:dyDescent="0.85">
      <c r="A907" s="8">
        <v>1</v>
      </c>
      <c r="B907" s="43">
        <f>SUBTOTAL(103,$A$558:A907)</f>
        <v>321</v>
      </c>
      <c r="C907" s="11" t="s">
        <v>79</v>
      </c>
      <c r="D907" s="17">
        <v>2453934.3199999998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49">
        <v>0</v>
      </c>
      <c r="L907" s="17">
        <v>0</v>
      </c>
      <c r="M907" s="25">
        <v>531</v>
      </c>
      <c r="N907" s="25">
        <v>2428616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25">
        <v>25318.32</v>
      </c>
      <c r="AD907" s="17">
        <v>0</v>
      </c>
      <c r="AE907" s="17">
        <v>0</v>
      </c>
      <c r="AF907" s="20" t="s">
        <v>262</v>
      </c>
      <c r="AG907" s="20">
        <v>2021</v>
      </c>
      <c r="AH907" s="21">
        <v>2021</v>
      </c>
    </row>
    <row r="908" spans="1:34" ht="61.5" x14ac:dyDescent="0.85">
      <c r="A908" s="8">
        <v>1</v>
      </c>
      <c r="B908" s="43">
        <f>SUBTOTAL(103,$A$558:A908)</f>
        <v>322</v>
      </c>
      <c r="C908" s="11" t="s">
        <v>77</v>
      </c>
      <c r="D908" s="17">
        <v>85575.03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49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7"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85575.03</v>
      </c>
      <c r="AE908" s="17">
        <v>0</v>
      </c>
      <c r="AF908" s="20">
        <v>2021</v>
      </c>
      <c r="AG908" s="20" t="s">
        <v>262</v>
      </c>
      <c r="AH908" s="20" t="s">
        <v>262</v>
      </c>
    </row>
    <row r="909" spans="1:34" ht="61.5" x14ac:dyDescent="0.85">
      <c r="A909" s="8">
        <v>1</v>
      </c>
      <c r="B909" s="43">
        <f>SUBTOTAL(103,$A$558:A909)</f>
        <v>323</v>
      </c>
      <c r="C909" s="11" t="s">
        <v>1621</v>
      </c>
      <c r="D909" s="17">
        <v>5741880.5099999998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49">
        <v>0</v>
      </c>
      <c r="L909" s="17">
        <v>0</v>
      </c>
      <c r="M909" s="17">
        <v>952.6</v>
      </c>
      <c r="N909" s="25">
        <v>5682639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25">
        <v>59241.51</v>
      </c>
      <c r="AD909" s="17">
        <v>0</v>
      </c>
      <c r="AE909" s="17">
        <v>0</v>
      </c>
      <c r="AF909" s="20" t="s">
        <v>262</v>
      </c>
      <c r="AG909" s="20">
        <v>2021</v>
      </c>
      <c r="AH909" s="21">
        <v>2021</v>
      </c>
    </row>
    <row r="910" spans="1:34" ht="61.5" x14ac:dyDescent="0.85">
      <c r="A910" s="8">
        <v>1</v>
      </c>
      <c r="B910" s="43">
        <f>SUBTOTAL(103,$A$558:A910)</f>
        <v>324</v>
      </c>
      <c r="C910" s="11" t="s">
        <v>75</v>
      </c>
      <c r="D910" s="17">
        <v>4099254.73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49">
        <v>0</v>
      </c>
      <c r="L910" s="17">
        <v>0</v>
      </c>
      <c r="M910" s="25">
        <v>779</v>
      </c>
      <c r="N910" s="25">
        <v>4074805.9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25">
        <v>24448.83</v>
      </c>
      <c r="AD910" s="17">
        <v>0</v>
      </c>
      <c r="AE910" s="17">
        <v>0</v>
      </c>
      <c r="AF910" s="20" t="s">
        <v>262</v>
      </c>
      <c r="AG910" s="20">
        <v>2021</v>
      </c>
      <c r="AH910" s="20">
        <v>2021</v>
      </c>
    </row>
    <row r="911" spans="1:34" ht="61.5" x14ac:dyDescent="0.85">
      <c r="A911" s="8">
        <v>1</v>
      </c>
      <c r="B911" s="43">
        <f>SUBTOTAL(103,$A$558:A911)</f>
        <v>325</v>
      </c>
      <c r="C911" s="11" t="s">
        <v>1187</v>
      </c>
      <c r="D911" s="17">
        <v>2057864.07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49">
        <v>0</v>
      </c>
      <c r="L911" s="17">
        <v>0</v>
      </c>
      <c r="M911" s="25">
        <v>600</v>
      </c>
      <c r="N911" s="25">
        <v>2057864.07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20" t="s">
        <v>262</v>
      </c>
      <c r="AG911" s="20">
        <v>2017</v>
      </c>
      <c r="AH911" s="20" t="s">
        <v>262</v>
      </c>
    </row>
    <row r="912" spans="1:34" ht="61.5" x14ac:dyDescent="0.85">
      <c r="A912" s="8">
        <v>1</v>
      </c>
      <c r="B912" s="43">
        <f>SUBTOTAL(103,$A$558:A912)</f>
        <v>326</v>
      </c>
      <c r="C912" s="11" t="s">
        <v>2199</v>
      </c>
      <c r="D912" s="17">
        <v>2734627.5100000002</v>
      </c>
      <c r="E912" s="22">
        <v>0</v>
      </c>
      <c r="F912" s="22">
        <v>0</v>
      </c>
      <c r="G912" s="22">
        <v>0</v>
      </c>
      <c r="H912" s="22">
        <v>0</v>
      </c>
      <c r="I912" s="22">
        <v>0</v>
      </c>
      <c r="J912" s="22">
        <v>0</v>
      </c>
      <c r="K912" s="49">
        <v>0</v>
      </c>
      <c r="L912" s="17">
        <v>0</v>
      </c>
      <c r="M912" s="17">
        <v>379.2</v>
      </c>
      <c r="N912" s="17">
        <v>2616924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25">
        <v>27281.43</v>
      </c>
      <c r="AD912" s="25">
        <v>90422.080000000002</v>
      </c>
      <c r="AE912" s="17">
        <v>0</v>
      </c>
      <c r="AF912" s="20">
        <v>2021</v>
      </c>
      <c r="AG912" s="20">
        <v>2021</v>
      </c>
      <c r="AH912" s="20">
        <v>2021</v>
      </c>
    </row>
    <row r="913" spans="1:16198" ht="61.5" x14ac:dyDescent="0.85">
      <c r="B913" s="11" t="s">
        <v>837</v>
      </c>
      <c r="C913" s="11"/>
      <c r="D913" s="129">
        <v>2242341.23</v>
      </c>
      <c r="E913" s="17">
        <v>0</v>
      </c>
      <c r="F913" s="17">
        <v>0</v>
      </c>
      <c r="G913" s="17">
        <v>0</v>
      </c>
      <c r="H913" s="17">
        <v>231448</v>
      </c>
      <c r="I913" s="17">
        <v>0</v>
      </c>
      <c r="J913" s="17">
        <v>0</v>
      </c>
      <c r="K913" s="49">
        <v>0</v>
      </c>
      <c r="L913" s="17">
        <v>0</v>
      </c>
      <c r="M913" s="17">
        <v>482.9</v>
      </c>
      <c r="N913" s="17">
        <v>1987758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23135.229999999996</v>
      </c>
      <c r="AD913" s="17">
        <v>0</v>
      </c>
      <c r="AE913" s="17">
        <v>0</v>
      </c>
      <c r="AF913" s="47" t="s">
        <v>718</v>
      </c>
      <c r="AG913" s="47" t="s">
        <v>718</v>
      </c>
      <c r="AH913" s="57" t="s">
        <v>718</v>
      </c>
    </row>
    <row r="914" spans="1:16198" ht="61.5" x14ac:dyDescent="0.85">
      <c r="A914" s="8">
        <v>1</v>
      </c>
      <c r="B914" s="43">
        <f>SUBTOTAL(103,$A$558:A914)</f>
        <v>327</v>
      </c>
      <c r="C914" s="11" t="s">
        <v>80</v>
      </c>
      <c r="D914" s="17">
        <v>1196861.55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49">
        <v>0</v>
      </c>
      <c r="L914" s="17">
        <v>0</v>
      </c>
      <c r="M914" s="17">
        <v>302.3</v>
      </c>
      <c r="N914" s="17">
        <v>1184513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25">
        <v>12348.55</v>
      </c>
      <c r="AD914" s="17">
        <v>0</v>
      </c>
      <c r="AE914" s="17">
        <v>0</v>
      </c>
      <c r="AF914" s="20" t="s">
        <v>262</v>
      </c>
      <c r="AG914" s="20">
        <v>2021</v>
      </c>
      <c r="AH914" s="21">
        <v>2021</v>
      </c>
    </row>
    <row r="915" spans="1:16198" s="3" customFormat="1" ht="61.5" x14ac:dyDescent="0.85">
      <c r="A915" s="8">
        <v>1</v>
      </c>
      <c r="B915" s="43">
        <f>SUBTOTAL(103,$A$558:A915)</f>
        <v>328</v>
      </c>
      <c r="C915" s="11" t="s">
        <v>81</v>
      </c>
      <c r="D915" s="17">
        <v>811618.83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49">
        <v>0</v>
      </c>
      <c r="L915" s="17">
        <v>0</v>
      </c>
      <c r="M915" s="17">
        <v>180.6</v>
      </c>
      <c r="N915" s="17">
        <v>803245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25">
        <v>8373.83</v>
      </c>
      <c r="AD915" s="17">
        <v>0</v>
      </c>
      <c r="AE915" s="17">
        <v>0</v>
      </c>
      <c r="AF915" s="20" t="s">
        <v>262</v>
      </c>
      <c r="AG915" s="20">
        <v>2021</v>
      </c>
      <c r="AH915" s="21">
        <v>2021</v>
      </c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  <c r="IW915" s="8"/>
      <c r="IX915" s="8"/>
      <c r="IY915" s="8"/>
      <c r="IZ915" s="8"/>
      <c r="JA915" s="8"/>
      <c r="JB915" s="8"/>
      <c r="JC915" s="8"/>
      <c r="JD915" s="8"/>
      <c r="JE915" s="8"/>
      <c r="JF915" s="8"/>
      <c r="JG915" s="8"/>
      <c r="JH915" s="8"/>
      <c r="JI915" s="8"/>
      <c r="JJ915" s="8"/>
      <c r="JK915" s="8"/>
      <c r="JL915" s="8"/>
      <c r="JM915" s="8"/>
      <c r="JN915" s="8"/>
      <c r="JO915" s="8"/>
      <c r="JP915" s="8"/>
      <c r="JQ915" s="8"/>
      <c r="JR915" s="8"/>
      <c r="JS915" s="8"/>
      <c r="JT915" s="8"/>
      <c r="JU915" s="8"/>
      <c r="JV915" s="8"/>
      <c r="JW915" s="8"/>
      <c r="JX915" s="8"/>
      <c r="JY915" s="8"/>
      <c r="JZ915" s="8"/>
      <c r="KA915" s="8"/>
      <c r="KB915" s="8"/>
      <c r="KC915" s="8"/>
      <c r="KD915" s="8"/>
      <c r="KE915" s="8"/>
      <c r="KF915" s="8"/>
      <c r="KG915" s="8"/>
      <c r="KH915" s="8"/>
      <c r="KI915" s="8"/>
      <c r="KJ915" s="8"/>
      <c r="KK915" s="8"/>
      <c r="KL915" s="8"/>
      <c r="KM915" s="8"/>
      <c r="KN915" s="8"/>
      <c r="KO915" s="8"/>
      <c r="KP915" s="8"/>
      <c r="KQ915" s="8"/>
      <c r="KR915" s="8"/>
      <c r="KS915" s="8"/>
      <c r="KT915" s="8"/>
      <c r="KU915" s="8"/>
      <c r="KV915" s="8"/>
      <c r="KW915" s="8"/>
      <c r="KX915" s="8"/>
      <c r="KY915" s="8"/>
      <c r="KZ915" s="8"/>
      <c r="LA915" s="8"/>
      <c r="LB915" s="8"/>
      <c r="LC915" s="8"/>
      <c r="LD915" s="8"/>
      <c r="LE915" s="8"/>
      <c r="LF915" s="8"/>
      <c r="LG915" s="8"/>
      <c r="LH915" s="8"/>
      <c r="LI915" s="8"/>
      <c r="LJ915" s="8"/>
      <c r="LK915" s="8"/>
      <c r="LL915" s="8"/>
      <c r="LM915" s="8"/>
      <c r="LN915" s="8"/>
      <c r="LO915" s="8"/>
      <c r="LP915" s="8"/>
      <c r="LQ915" s="8"/>
      <c r="LR915" s="8"/>
      <c r="LS915" s="8"/>
      <c r="LT915" s="8"/>
      <c r="LU915" s="8"/>
      <c r="LV915" s="8"/>
      <c r="LW915" s="8"/>
      <c r="LX915" s="8"/>
      <c r="LY915" s="8"/>
      <c r="LZ915" s="8"/>
      <c r="MA915" s="8"/>
      <c r="MB915" s="8"/>
      <c r="MC915" s="8"/>
      <c r="MD915" s="8"/>
      <c r="ME915" s="8"/>
      <c r="MF915" s="8"/>
      <c r="MG915" s="8"/>
      <c r="MH915" s="8"/>
      <c r="MI915" s="8"/>
      <c r="MJ915" s="8"/>
      <c r="MK915" s="8"/>
      <c r="ML915" s="8"/>
      <c r="MM915" s="8"/>
      <c r="MN915" s="8"/>
      <c r="MO915" s="8"/>
      <c r="MP915" s="8"/>
      <c r="MQ915" s="8"/>
      <c r="MR915" s="8"/>
      <c r="MS915" s="8"/>
      <c r="MT915" s="8"/>
      <c r="MU915" s="8"/>
      <c r="MV915" s="8"/>
      <c r="MW915" s="8"/>
      <c r="MX915" s="8"/>
      <c r="MY915" s="8"/>
      <c r="MZ915" s="8"/>
      <c r="NA915" s="8"/>
      <c r="NB915" s="8"/>
      <c r="NC915" s="8"/>
      <c r="ND915" s="8"/>
      <c r="NE915" s="8"/>
      <c r="NF915" s="8"/>
      <c r="NG915" s="8"/>
      <c r="NH915" s="8"/>
      <c r="NI915" s="8"/>
      <c r="NJ915" s="8"/>
      <c r="NK915" s="8"/>
      <c r="NL915" s="8"/>
      <c r="NM915" s="8"/>
      <c r="NN915" s="8"/>
      <c r="NO915" s="8"/>
      <c r="NP915" s="8"/>
      <c r="NQ915" s="8"/>
      <c r="NR915" s="8"/>
      <c r="NS915" s="8"/>
      <c r="NT915" s="8"/>
      <c r="NU915" s="8"/>
      <c r="NV915" s="8"/>
      <c r="NW915" s="8"/>
      <c r="NX915" s="8"/>
      <c r="NY915" s="8"/>
      <c r="NZ915" s="8"/>
      <c r="OA915" s="8"/>
      <c r="OB915" s="8"/>
      <c r="OC915" s="8"/>
      <c r="OD915" s="8"/>
      <c r="OE915" s="8"/>
      <c r="OF915" s="8"/>
      <c r="OG915" s="8"/>
      <c r="OH915" s="8"/>
      <c r="OI915" s="8"/>
      <c r="OJ915" s="8"/>
      <c r="OK915" s="8"/>
      <c r="OL915" s="8"/>
      <c r="OM915" s="8"/>
      <c r="ON915" s="8"/>
      <c r="OO915" s="8"/>
      <c r="OP915" s="8"/>
      <c r="OQ915" s="8"/>
      <c r="OR915" s="8"/>
      <c r="OS915" s="8"/>
      <c r="OT915" s="8"/>
      <c r="OU915" s="8"/>
      <c r="OV915" s="8"/>
      <c r="OW915" s="8"/>
      <c r="OX915" s="8"/>
      <c r="OY915" s="8"/>
      <c r="OZ915" s="8"/>
      <c r="PA915" s="8"/>
      <c r="PB915" s="8"/>
      <c r="PC915" s="8"/>
      <c r="PD915" s="8"/>
      <c r="PE915" s="8"/>
      <c r="PF915" s="8"/>
      <c r="PG915" s="8"/>
      <c r="PH915" s="8"/>
      <c r="PI915" s="8"/>
      <c r="PJ915" s="8"/>
      <c r="PK915" s="8"/>
      <c r="PL915" s="8"/>
      <c r="PM915" s="8"/>
      <c r="PN915" s="8"/>
      <c r="PO915" s="8"/>
      <c r="PP915" s="8"/>
      <c r="PQ915" s="8"/>
      <c r="PR915" s="8"/>
      <c r="PS915" s="8"/>
      <c r="PT915" s="8"/>
      <c r="PU915" s="8"/>
      <c r="PV915" s="8"/>
      <c r="PW915" s="8"/>
      <c r="PX915" s="8"/>
      <c r="PY915" s="8"/>
      <c r="PZ915" s="8"/>
      <c r="QA915" s="8"/>
      <c r="QB915" s="8"/>
      <c r="QC915" s="8"/>
      <c r="QD915" s="8"/>
      <c r="QE915" s="8"/>
      <c r="QF915" s="8"/>
      <c r="QG915" s="8"/>
      <c r="QH915" s="8"/>
      <c r="QI915" s="8"/>
      <c r="QJ915" s="8"/>
      <c r="QK915" s="8"/>
      <c r="QL915" s="8"/>
      <c r="QM915" s="8"/>
      <c r="QN915" s="8"/>
      <c r="QO915" s="8"/>
      <c r="QP915" s="8"/>
      <c r="QQ915" s="8"/>
      <c r="QR915" s="8"/>
      <c r="QS915" s="8"/>
      <c r="QT915" s="8"/>
      <c r="QU915" s="8"/>
      <c r="QV915" s="8"/>
      <c r="QW915" s="8"/>
      <c r="QX915" s="8"/>
      <c r="QY915" s="8"/>
      <c r="QZ915" s="8"/>
      <c r="RA915" s="8"/>
      <c r="RB915" s="8"/>
      <c r="RC915" s="8"/>
      <c r="RD915" s="8"/>
      <c r="RE915" s="8"/>
      <c r="RF915" s="8"/>
      <c r="RG915" s="8"/>
      <c r="RH915" s="8"/>
      <c r="RI915" s="8"/>
      <c r="RJ915" s="8"/>
      <c r="RK915" s="8"/>
      <c r="RL915" s="8"/>
      <c r="RM915" s="8"/>
      <c r="RN915" s="8"/>
      <c r="RO915" s="8"/>
      <c r="RP915" s="8"/>
      <c r="RQ915" s="8"/>
      <c r="RR915" s="8"/>
      <c r="RS915" s="8"/>
      <c r="RT915" s="8"/>
      <c r="RU915" s="8"/>
      <c r="RV915" s="8"/>
      <c r="RW915" s="8"/>
      <c r="RX915" s="8"/>
      <c r="RY915" s="8"/>
      <c r="RZ915" s="8"/>
      <c r="SA915" s="8"/>
      <c r="SB915" s="8"/>
      <c r="SC915" s="8"/>
      <c r="SD915" s="8"/>
      <c r="SE915" s="8"/>
      <c r="SF915" s="8"/>
      <c r="SG915" s="8"/>
      <c r="SH915" s="8"/>
      <c r="SI915" s="8"/>
      <c r="SJ915" s="8"/>
      <c r="SK915" s="8"/>
      <c r="SL915" s="8"/>
      <c r="SM915" s="8"/>
      <c r="SN915" s="8"/>
      <c r="SO915" s="8"/>
      <c r="SP915" s="8"/>
      <c r="SQ915" s="8"/>
      <c r="SR915" s="8"/>
      <c r="SS915" s="8"/>
      <c r="ST915" s="8"/>
      <c r="SU915" s="8"/>
      <c r="SV915" s="8"/>
      <c r="SW915" s="8"/>
      <c r="SX915" s="8"/>
      <c r="SY915" s="8"/>
      <c r="SZ915" s="8"/>
      <c r="TA915" s="8"/>
      <c r="TB915" s="8"/>
      <c r="TC915" s="8"/>
      <c r="TD915" s="8"/>
      <c r="TE915" s="8"/>
      <c r="TF915" s="8"/>
      <c r="TG915" s="8"/>
      <c r="TH915" s="8"/>
      <c r="TI915" s="8"/>
      <c r="TJ915" s="8"/>
      <c r="TK915" s="8"/>
      <c r="TL915" s="8"/>
      <c r="TM915" s="8"/>
      <c r="TN915" s="8"/>
      <c r="TO915" s="8"/>
      <c r="TP915" s="8"/>
      <c r="TQ915" s="8"/>
      <c r="TR915" s="8"/>
      <c r="TS915" s="8"/>
      <c r="TT915" s="8"/>
      <c r="TU915" s="8"/>
      <c r="TV915" s="8"/>
      <c r="TW915" s="8"/>
      <c r="TX915" s="8"/>
      <c r="TY915" s="8"/>
      <c r="TZ915" s="8"/>
      <c r="UA915" s="8"/>
      <c r="UB915" s="8"/>
      <c r="UC915" s="8"/>
      <c r="UD915" s="8"/>
      <c r="UE915" s="8"/>
      <c r="UF915" s="8"/>
      <c r="UG915" s="8"/>
      <c r="UH915" s="8"/>
      <c r="UI915" s="8"/>
      <c r="UJ915" s="8"/>
      <c r="UK915" s="8"/>
      <c r="UL915" s="8"/>
      <c r="UM915" s="8"/>
      <c r="UN915" s="8"/>
      <c r="UO915" s="8"/>
      <c r="UP915" s="8"/>
      <c r="UQ915" s="8"/>
      <c r="UR915" s="8"/>
      <c r="US915" s="8"/>
      <c r="UT915" s="8"/>
      <c r="UU915" s="8"/>
      <c r="UV915" s="8"/>
      <c r="UW915" s="8"/>
      <c r="UX915" s="8"/>
      <c r="UY915" s="8"/>
      <c r="UZ915" s="8"/>
      <c r="VA915" s="8"/>
      <c r="VB915" s="8"/>
      <c r="VC915" s="8"/>
      <c r="VD915" s="8"/>
      <c r="VE915" s="8"/>
      <c r="VF915" s="8"/>
      <c r="VG915" s="8"/>
      <c r="VH915" s="8"/>
      <c r="VI915" s="8"/>
      <c r="VJ915" s="8"/>
      <c r="VK915" s="8"/>
      <c r="VL915" s="8"/>
      <c r="VM915" s="8"/>
      <c r="VN915" s="8"/>
      <c r="VO915" s="8"/>
      <c r="VP915" s="8"/>
      <c r="VQ915" s="8"/>
      <c r="VR915" s="8"/>
      <c r="VS915" s="8"/>
      <c r="VT915" s="8"/>
      <c r="VU915" s="8"/>
      <c r="VV915" s="8"/>
      <c r="VW915" s="8"/>
      <c r="VX915" s="8"/>
      <c r="VY915" s="8"/>
      <c r="VZ915" s="8"/>
      <c r="WA915" s="8"/>
      <c r="WB915" s="8"/>
      <c r="WC915" s="8"/>
      <c r="WD915" s="8"/>
      <c r="WE915" s="8"/>
      <c r="WF915" s="8"/>
      <c r="WG915" s="8"/>
      <c r="WH915" s="8"/>
      <c r="WI915" s="8"/>
      <c r="WJ915" s="8"/>
      <c r="WK915" s="8"/>
      <c r="WL915" s="8"/>
      <c r="WM915" s="8"/>
      <c r="WN915" s="8"/>
      <c r="WO915" s="8"/>
      <c r="WP915" s="8"/>
      <c r="WQ915" s="8"/>
      <c r="WR915" s="8"/>
      <c r="WS915" s="8"/>
      <c r="WT915" s="8"/>
      <c r="WU915" s="8"/>
      <c r="WV915" s="8"/>
      <c r="WW915" s="8"/>
      <c r="WX915" s="8"/>
      <c r="WY915" s="8"/>
      <c r="WZ915" s="8"/>
      <c r="XA915" s="8"/>
      <c r="XB915" s="8"/>
      <c r="XC915" s="8"/>
      <c r="XD915" s="8"/>
      <c r="XE915" s="8"/>
      <c r="XF915" s="8"/>
      <c r="XG915" s="8"/>
      <c r="XH915" s="8"/>
      <c r="XI915" s="8"/>
      <c r="XJ915" s="8"/>
      <c r="XK915" s="8"/>
      <c r="XL915" s="8"/>
      <c r="XM915" s="8"/>
      <c r="XN915" s="8"/>
      <c r="XO915" s="8"/>
      <c r="XP915" s="8"/>
      <c r="XQ915" s="8"/>
      <c r="XR915" s="8"/>
      <c r="XS915" s="8"/>
      <c r="XT915" s="8"/>
      <c r="XU915" s="8"/>
      <c r="XV915" s="8"/>
      <c r="XW915" s="8"/>
      <c r="XX915" s="8"/>
      <c r="XY915" s="8"/>
      <c r="XZ915" s="8"/>
      <c r="YA915" s="8"/>
      <c r="YB915" s="8"/>
      <c r="YC915" s="8"/>
      <c r="YD915" s="8"/>
      <c r="YE915" s="8"/>
      <c r="YF915" s="8"/>
      <c r="YG915" s="8"/>
      <c r="YH915" s="8"/>
      <c r="YI915" s="8"/>
      <c r="YJ915" s="8"/>
      <c r="YK915" s="8"/>
      <c r="YL915" s="8"/>
      <c r="YM915" s="8"/>
      <c r="YN915" s="8"/>
      <c r="YO915" s="8"/>
      <c r="YP915" s="8"/>
      <c r="YQ915" s="8"/>
      <c r="YR915" s="8"/>
      <c r="YS915" s="8"/>
      <c r="YT915" s="8"/>
      <c r="YU915" s="8"/>
      <c r="YV915" s="8"/>
      <c r="YW915" s="8"/>
      <c r="YX915" s="8"/>
      <c r="YY915" s="8"/>
      <c r="YZ915" s="8"/>
      <c r="ZA915" s="8"/>
      <c r="ZB915" s="8"/>
      <c r="ZC915" s="8"/>
      <c r="ZD915" s="8"/>
      <c r="ZE915" s="8"/>
      <c r="ZF915" s="8"/>
      <c r="ZG915" s="8"/>
      <c r="ZH915" s="8"/>
      <c r="ZI915" s="8"/>
      <c r="ZJ915" s="8"/>
      <c r="ZK915" s="8"/>
      <c r="ZL915" s="8"/>
      <c r="ZM915" s="8"/>
      <c r="ZN915" s="8"/>
      <c r="ZO915" s="8"/>
      <c r="ZP915" s="8"/>
      <c r="ZQ915" s="8"/>
      <c r="ZR915" s="8"/>
      <c r="ZS915" s="8"/>
      <c r="ZT915" s="8"/>
      <c r="ZU915" s="8"/>
      <c r="ZV915" s="8"/>
      <c r="ZW915" s="8"/>
      <c r="ZX915" s="8"/>
      <c r="ZY915" s="8"/>
      <c r="ZZ915" s="8"/>
      <c r="AAA915" s="8"/>
      <c r="AAB915" s="8"/>
      <c r="AAC915" s="8"/>
      <c r="AAD915" s="8"/>
      <c r="AAE915" s="8"/>
      <c r="AAF915" s="8"/>
      <c r="AAG915" s="8"/>
      <c r="AAH915" s="8"/>
      <c r="AAI915" s="8"/>
      <c r="AAJ915" s="8"/>
      <c r="AAK915" s="8"/>
      <c r="AAL915" s="8"/>
      <c r="AAM915" s="8"/>
      <c r="AAN915" s="8"/>
      <c r="AAO915" s="8"/>
      <c r="AAP915" s="8"/>
      <c r="AAQ915" s="8"/>
      <c r="AAR915" s="8"/>
      <c r="AAS915" s="8"/>
      <c r="AAT915" s="8"/>
      <c r="AAU915" s="8"/>
      <c r="AAV915" s="8"/>
      <c r="AAW915" s="8"/>
      <c r="AAX915" s="8"/>
      <c r="AAY915" s="8"/>
      <c r="AAZ915" s="8"/>
      <c r="ABA915" s="8"/>
      <c r="ABB915" s="8"/>
      <c r="ABC915" s="8"/>
      <c r="ABD915" s="8"/>
      <c r="ABE915" s="8"/>
      <c r="ABF915" s="8"/>
      <c r="ABG915" s="8"/>
      <c r="ABH915" s="8"/>
      <c r="ABI915" s="8"/>
      <c r="ABJ915" s="8"/>
      <c r="ABK915" s="8"/>
      <c r="ABL915" s="8"/>
      <c r="ABM915" s="8"/>
      <c r="ABN915" s="8"/>
      <c r="ABO915" s="8"/>
      <c r="ABP915" s="8"/>
      <c r="ABQ915" s="8"/>
      <c r="ABR915" s="8"/>
      <c r="ABS915" s="8"/>
      <c r="ABT915" s="8"/>
      <c r="ABU915" s="8"/>
      <c r="ABV915" s="8"/>
      <c r="ABW915" s="8"/>
      <c r="ABX915" s="8"/>
      <c r="ABY915" s="8"/>
      <c r="ABZ915" s="8"/>
      <c r="ACA915" s="8"/>
      <c r="ACB915" s="8"/>
      <c r="ACC915" s="8"/>
      <c r="ACD915" s="8"/>
      <c r="ACE915" s="8"/>
      <c r="ACF915" s="8"/>
      <c r="ACG915" s="8"/>
      <c r="ACH915" s="8"/>
      <c r="ACI915" s="8"/>
      <c r="ACJ915" s="8"/>
      <c r="ACK915" s="8"/>
      <c r="ACL915" s="8"/>
      <c r="ACM915" s="8"/>
      <c r="ACN915" s="8"/>
      <c r="ACO915" s="8"/>
      <c r="ACP915" s="8"/>
      <c r="ACQ915" s="8"/>
      <c r="ACR915" s="8"/>
      <c r="ACS915" s="8"/>
      <c r="ACT915" s="8"/>
      <c r="ACU915" s="8"/>
      <c r="ACV915" s="8"/>
      <c r="ACW915" s="8"/>
      <c r="ACX915" s="8"/>
      <c r="ACY915" s="8"/>
      <c r="ACZ915" s="8"/>
      <c r="ADA915" s="8"/>
      <c r="ADB915" s="8"/>
      <c r="ADC915" s="8"/>
      <c r="ADD915" s="8"/>
      <c r="ADE915" s="8"/>
      <c r="ADF915" s="8"/>
      <c r="ADG915" s="8"/>
      <c r="ADH915" s="8"/>
      <c r="ADI915" s="8"/>
      <c r="ADJ915" s="8"/>
      <c r="ADK915" s="8"/>
      <c r="ADL915" s="8"/>
      <c r="ADM915" s="8"/>
      <c r="ADN915" s="8"/>
      <c r="ADO915" s="8"/>
      <c r="ADP915" s="8"/>
      <c r="ADQ915" s="8"/>
      <c r="ADR915" s="8"/>
      <c r="ADS915" s="8"/>
      <c r="ADT915" s="8"/>
      <c r="ADU915" s="8"/>
      <c r="ADV915" s="8"/>
      <c r="ADW915" s="8"/>
      <c r="ADX915" s="8"/>
      <c r="ADY915" s="8"/>
      <c r="ADZ915" s="8"/>
      <c r="AEA915" s="8"/>
      <c r="AEB915" s="8"/>
      <c r="AEC915" s="8"/>
      <c r="AED915" s="8"/>
      <c r="AEE915" s="8"/>
      <c r="AEF915" s="8"/>
      <c r="AEG915" s="8"/>
      <c r="AEH915" s="8"/>
      <c r="AEI915" s="8"/>
      <c r="AEJ915" s="8"/>
      <c r="AEK915" s="8"/>
      <c r="AEL915" s="8"/>
      <c r="AEM915" s="8"/>
      <c r="AEN915" s="8"/>
      <c r="AEO915" s="8"/>
      <c r="AEP915" s="8"/>
      <c r="AEQ915" s="8"/>
      <c r="AER915" s="8"/>
      <c r="AES915" s="8"/>
      <c r="AET915" s="8"/>
      <c r="AEU915" s="8"/>
      <c r="AEV915" s="8"/>
      <c r="AEW915" s="8"/>
      <c r="AEX915" s="8"/>
      <c r="AEY915" s="8"/>
      <c r="AEZ915" s="8"/>
      <c r="AFA915" s="8"/>
      <c r="AFB915" s="8"/>
      <c r="AFC915" s="8"/>
      <c r="AFD915" s="8"/>
      <c r="AFE915" s="8"/>
      <c r="AFF915" s="8"/>
      <c r="AFG915" s="8"/>
      <c r="AFH915" s="8"/>
      <c r="AFI915" s="8"/>
      <c r="AFJ915" s="8"/>
      <c r="AFK915" s="8"/>
      <c r="AFL915" s="8"/>
      <c r="AFM915" s="8"/>
      <c r="AFN915" s="8"/>
      <c r="AFO915" s="8"/>
      <c r="AFP915" s="8"/>
      <c r="AFQ915" s="8"/>
      <c r="AFR915" s="8"/>
      <c r="AFS915" s="8"/>
      <c r="AFT915" s="8"/>
      <c r="AFU915" s="8"/>
      <c r="AFV915" s="8"/>
      <c r="AFW915" s="8"/>
      <c r="AFX915" s="8"/>
      <c r="AFY915" s="8"/>
      <c r="AFZ915" s="8"/>
      <c r="AGA915" s="8"/>
      <c r="AGB915" s="8"/>
      <c r="AGC915" s="8"/>
      <c r="AGD915" s="8"/>
      <c r="AGE915" s="8"/>
      <c r="AGF915" s="8"/>
      <c r="AGG915" s="8"/>
      <c r="AGH915" s="8"/>
      <c r="AGI915" s="8"/>
      <c r="AGJ915" s="8"/>
      <c r="AGK915" s="8"/>
      <c r="AGL915" s="8"/>
      <c r="AGM915" s="8"/>
      <c r="AGN915" s="8"/>
      <c r="AGO915" s="8"/>
      <c r="AGP915" s="8"/>
      <c r="AGQ915" s="8"/>
      <c r="AGR915" s="8"/>
      <c r="AGS915" s="8"/>
      <c r="AGT915" s="8"/>
      <c r="AGU915" s="8"/>
      <c r="AGV915" s="8"/>
      <c r="AGW915" s="8"/>
      <c r="AGX915" s="8"/>
      <c r="AGY915" s="8"/>
      <c r="AGZ915" s="8"/>
      <c r="AHA915" s="8"/>
      <c r="AHB915" s="8"/>
      <c r="AHC915" s="8"/>
      <c r="AHD915" s="8"/>
      <c r="AHE915" s="8"/>
      <c r="AHF915" s="8"/>
      <c r="AHG915" s="8"/>
      <c r="AHH915" s="8"/>
      <c r="AHI915" s="8"/>
      <c r="AHJ915" s="8"/>
      <c r="AHK915" s="8"/>
      <c r="AHL915" s="8"/>
      <c r="AHM915" s="8"/>
      <c r="AHN915" s="8"/>
      <c r="AHO915" s="8"/>
      <c r="AHP915" s="8"/>
      <c r="AHQ915" s="8"/>
      <c r="AHR915" s="8"/>
      <c r="AHS915" s="8"/>
      <c r="AHT915" s="8"/>
      <c r="AHU915" s="8"/>
      <c r="AHV915" s="8"/>
      <c r="AHW915" s="8"/>
      <c r="AHX915" s="8"/>
      <c r="AHY915" s="8"/>
      <c r="AHZ915" s="8"/>
      <c r="AIA915" s="8"/>
      <c r="AIB915" s="8"/>
      <c r="AIC915" s="8"/>
      <c r="AID915" s="8"/>
      <c r="AIE915" s="8"/>
      <c r="AIF915" s="8"/>
      <c r="AIG915" s="8"/>
      <c r="AIH915" s="8"/>
      <c r="AII915" s="8"/>
      <c r="AIJ915" s="8"/>
      <c r="AIK915" s="8"/>
      <c r="AIL915" s="8"/>
      <c r="AIM915" s="8"/>
      <c r="AIN915" s="8"/>
      <c r="AIO915" s="8"/>
      <c r="AIP915" s="8"/>
      <c r="AIQ915" s="8"/>
      <c r="AIR915" s="8"/>
      <c r="AIS915" s="8"/>
      <c r="AIT915" s="8"/>
      <c r="AIU915" s="8"/>
      <c r="AIV915" s="8"/>
      <c r="AIW915" s="8"/>
      <c r="AIX915" s="8"/>
      <c r="AIY915" s="8"/>
      <c r="AIZ915" s="8"/>
      <c r="AJA915" s="8"/>
      <c r="AJB915" s="8"/>
      <c r="AJC915" s="8"/>
      <c r="AJD915" s="8"/>
      <c r="AJE915" s="8"/>
      <c r="AJF915" s="8"/>
      <c r="AJG915" s="8"/>
      <c r="AJH915" s="8"/>
      <c r="AJI915" s="8"/>
      <c r="AJJ915" s="8"/>
      <c r="AJK915" s="8"/>
      <c r="AJL915" s="8"/>
      <c r="AJM915" s="8"/>
      <c r="AJN915" s="8"/>
      <c r="AJO915" s="8"/>
      <c r="AJP915" s="8"/>
      <c r="AJQ915" s="8"/>
      <c r="AJR915" s="8"/>
      <c r="AJS915" s="8"/>
      <c r="AJT915" s="8"/>
      <c r="AJU915" s="8"/>
      <c r="AJV915" s="8"/>
      <c r="AJW915" s="8"/>
      <c r="AJX915" s="8"/>
      <c r="AJY915" s="8"/>
      <c r="AJZ915" s="8"/>
      <c r="AKA915" s="8"/>
      <c r="AKB915" s="8"/>
      <c r="AKC915" s="8"/>
      <c r="AKD915" s="8"/>
      <c r="AKE915" s="8"/>
      <c r="AKF915" s="8"/>
      <c r="AKG915" s="8"/>
      <c r="AKH915" s="8"/>
      <c r="AKI915" s="8"/>
      <c r="AKJ915" s="8"/>
      <c r="AKK915" s="8"/>
      <c r="AKL915" s="8"/>
      <c r="AKM915" s="8"/>
      <c r="AKN915" s="8"/>
      <c r="AKO915" s="8"/>
      <c r="AKP915" s="8"/>
      <c r="AKQ915" s="8"/>
      <c r="AKR915" s="8"/>
      <c r="AKS915" s="8"/>
      <c r="AKT915" s="8"/>
      <c r="AKU915" s="8"/>
      <c r="AKV915" s="8"/>
      <c r="AKW915" s="8"/>
      <c r="AKX915" s="8"/>
      <c r="AKY915" s="8"/>
      <c r="AKZ915" s="8"/>
      <c r="ALA915" s="8"/>
      <c r="ALB915" s="8"/>
      <c r="ALC915" s="8"/>
      <c r="ALD915" s="8"/>
      <c r="ALE915" s="8"/>
      <c r="ALF915" s="8"/>
      <c r="ALG915" s="8"/>
      <c r="ALH915" s="8"/>
      <c r="ALI915" s="8"/>
      <c r="ALJ915" s="8"/>
      <c r="ALK915" s="8"/>
      <c r="ALL915" s="8"/>
      <c r="ALM915" s="8"/>
      <c r="ALN915" s="8"/>
      <c r="ALO915" s="8"/>
      <c r="ALP915" s="8"/>
      <c r="ALQ915" s="8"/>
      <c r="ALR915" s="8"/>
      <c r="ALS915" s="8"/>
      <c r="ALT915" s="8"/>
      <c r="ALU915" s="8"/>
      <c r="ALV915" s="8"/>
      <c r="ALW915" s="8"/>
      <c r="ALX915" s="8"/>
      <c r="ALY915" s="8"/>
      <c r="ALZ915" s="8"/>
      <c r="AMA915" s="8"/>
      <c r="AMB915" s="8"/>
      <c r="AMC915" s="8"/>
      <c r="AMD915" s="8"/>
      <c r="AME915" s="8"/>
      <c r="AMF915" s="8"/>
      <c r="AMG915" s="8"/>
      <c r="AMH915" s="8"/>
      <c r="AMI915" s="8"/>
      <c r="AMJ915" s="8"/>
      <c r="AMK915" s="8"/>
      <c r="AML915" s="8"/>
      <c r="AMM915" s="8"/>
      <c r="AMN915" s="8"/>
      <c r="AMO915" s="8"/>
      <c r="AMP915" s="8"/>
      <c r="AMQ915" s="8"/>
      <c r="AMR915" s="8"/>
      <c r="AMS915" s="8"/>
      <c r="AMT915" s="8"/>
      <c r="AMU915" s="8"/>
      <c r="AMV915" s="8"/>
      <c r="AMW915" s="8"/>
      <c r="AMX915" s="8"/>
      <c r="AMY915" s="8"/>
      <c r="AMZ915" s="8"/>
      <c r="ANA915" s="8"/>
      <c r="ANB915" s="8"/>
      <c r="ANC915" s="8"/>
      <c r="AND915" s="8"/>
      <c r="ANE915" s="8"/>
      <c r="ANF915" s="8"/>
      <c r="ANG915" s="8"/>
      <c r="ANH915" s="8"/>
      <c r="ANI915" s="8"/>
      <c r="ANJ915" s="8"/>
      <c r="ANK915" s="8"/>
      <c r="ANL915" s="8"/>
      <c r="ANM915" s="8"/>
      <c r="ANN915" s="8"/>
      <c r="ANO915" s="8"/>
      <c r="ANP915" s="8"/>
      <c r="ANQ915" s="8"/>
      <c r="ANR915" s="8"/>
      <c r="ANS915" s="8"/>
      <c r="ANT915" s="8"/>
      <c r="ANU915" s="8"/>
      <c r="ANV915" s="8"/>
      <c r="ANW915" s="8"/>
      <c r="ANX915" s="8"/>
      <c r="ANY915" s="8"/>
      <c r="ANZ915" s="8"/>
      <c r="AOA915" s="8"/>
      <c r="AOB915" s="8"/>
      <c r="AOC915" s="8"/>
      <c r="AOD915" s="8"/>
      <c r="AOE915" s="8"/>
      <c r="AOF915" s="8"/>
      <c r="AOG915" s="8"/>
      <c r="AOH915" s="8"/>
      <c r="AOI915" s="8"/>
      <c r="AOJ915" s="8"/>
      <c r="AOK915" s="8"/>
      <c r="AOL915" s="8"/>
      <c r="AOM915" s="8"/>
      <c r="AON915" s="8"/>
      <c r="AOO915" s="8"/>
      <c r="AOP915" s="8"/>
      <c r="AOQ915" s="8"/>
      <c r="AOR915" s="8"/>
      <c r="AOS915" s="8"/>
      <c r="AOT915" s="8"/>
      <c r="AOU915" s="8"/>
      <c r="AOV915" s="8"/>
      <c r="AOW915" s="8"/>
      <c r="AOX915" s="8"/>
      <c r="AOY915" s="8"/>
      <c r="AOZ915" s="8"/>
      <c r="APA915" s="8"/>
      <c r="APB915" s="8"/>
      <c r="APC915" s="8"/>
      <c r="APD915" s="8"/>
      <c r="APE915" s="8"/>
      <c r="APF915" s="8"/>
      <c r="APG915" s="8"/>
      <c r="APH915" s="8"/>
      <c r="API915" s="8"/>
      <c r="APJ915" s="8"/>
      <c r="APK915" s="8"/>
      <c r="APL915" s="8"/>
      <c r="APM915" s="8"/>
      <c r="APN915" s="8"/>
      <c r="APO915" s="8"/>
      <c r="APP915" s="8"/>
      <c r="APQ915" s="8"/>
      <c r="APR915" s="8"/>
      <c r="APS915" s="8"/>
      <c r="APT915" s="8"/>
      <c r="APU915" s="8"/>
      <c r="APV915" s="8"/>
      <c r="APW915" s="8"/>
      <c r="APX915" s="8"/>
      <c r="APY915" s="8"/>
      <c r="APZ915" s="8"/>
      <c r="AQA915" s="8"/>
      <c r="AQB915" s="8"/>
      <c r="AQC915" s="8"/>
      <c r="AQD915" s="8"/>
      <c r="AQE915" s="8"/>
      <c r="AQF915" s="8"/>
      <c r="AQG915" s="8"/>
      <c r="AQH915" s="8"/>
      <c r="AQI915" s="8"/>
      <c r="AQJ915" s="8"/>
      <c r="AQK915" s="8"/>
      <c r="AQL915" s="8"/>
      <c r="AQM915" s="8"/>
      <c r="AQN915" s="8"/>
      <c r="AQO915" s="8"/>
      <c r="AQP915" s="8"/>
      <c r="AQQ915" s="8"/>
      <c r="AQR915" s="8"/>
      <c r="AQS915" s="8"/>
      <c r="AQT915" s="8"/>
      <c r="AQU915" s="8"/>
      <c r="AQV915" s="8"/>
      <c r="AQW915" s="8"/>
      <c r="AQX915" s="8"/>
      <c r="AQY915" s="8"/>
      <c r="AQZ915" s="8"/>
      <c r="ARA915" s="8"/>
      <c r="ARB915" s="8"/>
      <c r="ARC915" s="8"/>
      <c r="ARD915" s="8"/>
      <c r="ARE915" s="8"/>
      <c r="ARF915" s="8"/>
      <c r="ARG915" s="8"/>
      <c r="ARH915" s="8"/>
      <c r="ARI915" s="8"/>
      <c r="ARJ915" s="8"/>
      <c r="ARK915" s="8"/>
      <c r="ARL915" s="8"/>
      <c r="ARM915" s="8"/>
      <c r="ARN915" s="8"/>
      <c r="ARO915" s="8"/>
      <c r="ARP915" s="8"/>
      <c r="ARQ915" s="8"/>
      <c r="ARR915" s="8"/>
      <c r="ARS915" s="8"/>
      <c r="ART915" s="8"/>
      <c r="ARU915" s="8"/>
      <c r="ARV915" s="8"/>
      <c r="ARW915" s="8"/>
      <c r="ARX915" s="8"/>
      <c r="ARY915" s="8"/>
      <c r="ARZ915" s="8"/>
      <c r="ASA915" s="8"/>
      <c r="ASB915" s="8"/>
      <c r="ASC915" s="8"/>
      <c r="ASD915" s="8"/>
      <c r="ASE915" s="8"/>
      <c r="ASF915" s="8"/>
      <c r="ASG915" s="8"/>
      <c r="ASH915" s="8"/>
      <c r="ASI915" s="8"/>
      <c r="ASJ915" s="8"/>
      <c r="ASK915" s="8"/>
      <c r="ASL915" s="8"/>
      <c r="ASM915" s="8"/>
      <c r="ASN915" s="8"/>
      <c r="ASO915" s="8"/>
      <c r="ASP915" s="8"/>
      <c r="ASQ915" s="8"/>
      <c r="ASR915" s="8"/>
      <c r="ASS915" s="8"/>
      <c r="AST915" s="8"/>
      <c r="ASU915" s="8"/>
      <c r="ASV915" s="8"/>
      <c r="ASW915" s="8"/>
      <c r="ASX915" s="8"/>
      <c r="ASY915" s="8"/>
      <c r="ASZ915" s="8"/>
      <c r="ATA915" s="8"/>
      <c r="ATB915" s="8"/>
      <c r="ATC915" s="8"/>
      <c r="ATD915" s="8"/>
      <c r="ATE915" s="8"/>
      <c r="ATF915" s="8"/>
      <c r="ATG915" s="8"/>
      <c r="ATH915" s="8"/>
      <c r="ATI915" s="8"/>
      <c r="ATJ915" s="8"/>
      <c r="ATK915" s="8"/>
      <c r="ATL915" s="8"/>
      <c r="ATM915" s="8"/>
      <c r="ATN915" s="8"/>
      <c r="ATO915" s="8"/>
      <c r="ATP915" s="8"/>
      <c r="ATQ915" s="8"/>
      <c r="ATR915" s="8"/>
      <c r="ATS915" s="8"/>
      <c r="ATT915" s="8"/>
      <c r="ATU915" s="8"/>
      <c r="ATV915" s="8"/>
      <c r="ATW915" s="8"/>
      <c r="ATX915" s="8"/>
      <c r="ATY915" s="8"/>
      <c r="ATZ915" s="8"/>
      <c r="AUA915" s="8"/>
      <c r="AUB915" s="8"/>
      <c r="AUC915" s="8"/>
      <c r="AUD915" s="8"/>
      <c r="AUE915" s="8"/>
      <c r="AUF915" s="8"/>
      <c r="AUG915" s="8"/>
      <c r="AUH915" s="8"/>
      <c r="AUI915" s="8"/>
      <c r="AUJ915" s="8"/>
      <c r="AUK915" s="8"/>
      <c r="AUL915" s="8"/>
      <c r="AUM915" s="8"/>
      <c r="AUN915" s="8"/>
      <c r="AUO915" s="8"/>
      <c r="AUP915" s="8"/>
      <c r="AUQ915" s="8"/>
      <c r="AUR915" s="8"/>
      <c r="AUS915" s="8"/>
      <c r="AUT915" s="8"/>
      <c r="AUU915" s="8"/>
      <c r="AUV915" s="8"/>
      <c r="AUW915" s="8"/>
      <c r="AUX915" s="8"/>
      <c r="AUY915" s="8"/>
      <c r="AUZ915" s="8"/>
      <c r="AVA915" s="8"/>
      <c r="AVB915" s="8"/>
      <c r="AVC915" s="8"/>
      <c r="AVD915" s="8"/>
      <c r="AVE915" s="8"/>
      <c r="AVF915" s="8"/>
      <c r="AVG915" s="8"/>
      <c r="AVH915" s="8"/>
      <c r="AVI915" s="8"/>
      <c r="AVJ915" s="8"/>
      <c r="AVK915" s="8"/>
      <c r="AVL915" s="8"/>
      <c r="AVM915" s="8"/>
      <c r="AVN915" s="8"/>
      <c r="AVO915" s="8"/>
      <c r="AVP915" s="8"/>
      <c r="AVQ915" s="8"/>
      <c r="AVR915" s="8"/>
      <c r="AVS915" s="8"/>
      <c r="AVT915" s="8"/>
      <c r="AVU915" s="8"/>
      <c r="AVV915" s="8"/>
      <c r="AVW915" s="8"/>
      <c r="AVX915" s="8"/>
      <c r="AVY915" s="8"/>
      <c r="AVZ915" s="8"/>
      <c r="AWA915" s="8"/>
      <c r="AWB915" s="8"/>
      <c r="AWC915" s="8"/>
      <c r="AWD915" s="8"/>
      <c r="AWE915" s="8"/>
      <c r="AWF915" s="8"/>
      <c r="AWG915" s="8"/>
      <c r="AWH915" s="8"/>
      <c r="AWI915" s="8"/>
      <c r="AWJ915" s="8"/>
      <c r="AWK915" s="8"/>
      <c r="AWL915" s="8"/>
      <c r="AWM915" s="8"/>
      <c r="AWN915" s="8"/>
      <c r="AWO915" s="8"/>
      <c r="AWP915" s="8"/>
      <c r="AWQ915" s="8"/>
      <c r="AWR915" s="8"/>
      <c r="AWS915" s="8"/>
      <c r="AWT915" s="8"/>
      <c r="AWU915" s="8"/>
      <c r="AWV915" s="8"/>
      <c r="AWW915" s="8"/>
      <c r="AWX915" s="8"/>
      <c r="AWY915" s="8"/>
      <c r="AWZ915" s="8"/>
      <c r="AXA915" s="8"/>
      <c r="AXB915" s="8"/>
      <c r="AXC915" s="8"/>
      <c r="AXD915" s="8"/>
      <c r="AXE915" s="8"/>
      <c r="AXF915" s="8"/>
      <c r="AXG915" s="8"/>
      <c r="AXH915" s="8"/>
      <c r="AXI915" s="8"/>
      <c r="AXJ915" s="8"/>
      <c r="AXK915" s="8"/>
      <c r="AXL915" s="8"/>
      <c r="AXM915" s="8"/>
      <c r="AXN915" s="8"/>
      <c r="AXO915" s="8"/>
      <c r="AXP915" s="8"/>
      <c r="AXQ915" s="8"/>
      <c r="AXR915" s="8"/>
      <c r="AXS915" s="8"/>
      <c r="AXT915" s="8"/>
      <c r="AXU915" s="8"/>
      <c r="AXV915" s="8"/>
      <c r="AXW915" s="8"/>
      <c r="AXX915" s="8"/>
      <c r="AXY915" s="8"/>
      <c r="AXZ915" s="8"/>
      <c r="AYA915" s="8"/>
      <c r="AYB915" s="8"/>
      <c r="AYC915" s="8"/>
      <c r="AYD915" s="8"/>
      <c r="AYE915" s="8"/>
      <c r="AYF915" s="8"/>
      <c r="AYG915" s="8"/>
      <c r="AYH915" s="8"/>
      <c r="AYI915" s="8"/>
      <c r="AYJ915" s="8"/>
      <c r="AYK915" s="8"/>
      <c r="AYL915" s="8"/>
      <c r="AYM915" s="8"/>
      <c r="AYN915" s="8"/>
      <c r="AYO915" s="8"/>
      <c r="AYP915" s="8"/>
      <c r="AYQ915" s="8"/>
      <c r="AYR915" s="8"/>
      <c r="AYS915" s="8"/>
      <c r="AYT915" s="8"/>
      <c r="AYU915" s="8"/>
      <c r="AYV915" s="8"/>
      <c r="AYW915" s="8"/>
      <c r="AYX915" s="8"/>
      <c r="AYY915" s="8"/>
      <c r="AYZ915" s="8"/>
      <c r="AZA915" s="8"/>
      <c r="AZB915" s="8"/>
      <c r="AZC915" s="8"/>
      <c r="AZD915" s="8"/>
      <c r="AZE915" s="8"/>
      <c r="AZF915" s="8"/>
      <c r="AZG915" s="8"/>
      <c r="AZH915" s="8"/>
      <c r="AZI915" s="8"/>
      <c r="AZJ915" s="8"/>
      <c r="AZK915" s="8"/>
      <c r="AZL915" s="8"/>
      <c r="AZM915" s="8"/>
      <c r="AZN915" s="8"/>
      <c r="AZO915" s="8"/>
      <c r="AZP915" s="8"/>
      <c r="AZQ915" s="8"/>
      <c r="AZR915" s="8"/>
      <c r="AZS915" s="8"/>
      <c r="AZT915" s="8"/>
      <c r="AZU915" s="8"/>
      <c r="AZV915" s="8"/>
      <c r="AZW915" s="8"/>
      <c r="AZX915" s="8"/>
      <c r="AZY915" s="8"/>
      <c r="AZZ915" s="8"/>
      <c r="BAA915" s="8"/>
      <c r="BAB915" s="8"/>
      <c r="BAC915" s="8"/>
      <c r="BAD915" s="8"/>
      <c r="BAE915" s="8"/>
      <c r="BAF915" s="8"/>
      <c r="BAG915" s="8"/>
      <c r="BAH915" s="8"/>
      <c r="BAI915" s="8"/>
      <c r="BAJ915" s="8"/>
      <c r="BAK915" s="8"/>
      <c r="BAL915" s="8"/>
      <c r="BAM915" s="8"/>
      <c r="BAN915" s="8"/>
      <c r="BAO915" s="8"/>
      <c r="BAP915" s="8"/>
      <c r="BAQ915" s="8"/>
      <c r="BAR915" s="8"/>
      <c r="BAS915" s="8"/>
      <c r="BAT915" s="8"/>
      <c r="BAU915" s="8"/>
      <c r="BAV915" s="8"/>
      <c r="BAW915" s="8"/>
      <c r="BAX915" s="8"/>
      <c r="BAY915" s="8"/>
      <c r="BAZ915" s="8"/>
      <c r="BBA915" s="8"/>
      <c r="BBB915" s="8"/>
      <c r="BBC915" s="8"/>
      <c r="BBD915" s="8"/>
      <c r="BBE915" s="8"/>
      <c r="BBF915" s="8"/>
      <c r="BBG915" s="8"/>
      <c r="BBH915" s="8"/>
      <c r="BBI915" s="8"/>
      <c r="BBJ915" s="8"/>
      <c r="BBK915" s="8"/>
      <c r="BBL915" s="8"/>
      <c r="BBM915" s="8"/>
      <c r="BBN915" s="8"/>
      <c r="BBO915" s="8"/>
      <c r="BBP915" s="8"/>
      <c r="BBQ915" s="8"/>
      <c r="BBR915" s="8"/>
      <c r="BBS915" s="8"/>
      <c r="BBT915" s="8"/>
      <c r="BBU915" s="8"/>
      <c r="BBV915" s="8"/>
      <c r="BBW915" s="8"/>
      <c r="BBX915" s="8"/>
      <c r="BBY915" s="8"/>
      <c r="BBZ915" s="8"/>
      <c r="BCA915" s="8"/>
      <c r="BCB915" s="8"/>
      <c r="BCC915" s="8"/>
      <c r="BCD915" s="8"/>
      <c r="BCE915" s="8"/>
      <c r="BCF915" s="8"/>
      <c r="BCG915" s="8"/>
      <c r="BCH915" s="8"/>
      <c r="BCI915" s="8"/>
      <c r="BCJ915" s="8"/>
      <c r="BCK915" s="8"/>
      <c r="BCL915" s="8"/>
      <c r="BCM915" s="8"/>
      <c r="BCN915" s="8"/>
      <c r="BCO915" s="8"/>
      <c r="BCP915" s="8"/>
      <c r="BCQ915" s="8"/>
      <c r="BCR915" s="8"/>
      <c r="BCS915" s="8"/>
      <c r="BCT915" s="8"/>
      <c r="BCU915" s="8"/>
      <c r="BCV915" s="8"/>
      <c r="BCW915" s="8"/>
      <c r="BCX915" s="8"/>
      <c r="BCY915" s="8"/>
      <c r="BCZ915" s="8"/>
      <c r="BDA915" s="8"/>
      <c r="BDB915" s="8"/>
      <c r="BDC915" s="8"/>
      <c r="BDD915" s="8"/>
      <c r="BDE915" s="8"/>
      <c r="BDF915" s="8"/>
      <c r="BDG915" s="8"/>
      <c r="BDH915" s="8"/>
      <c r="BDI915" s="8"/>
      <c r="BDJ915" s="8"/>
      <c r="BDK915" s="8"/>
      <c r="BDL915" s="8"/>
      <c r="BDM915" s="8"/>
      <c r="BDN915" s="8"/>
      <c r="BDO915" s="8"/>
      <c r="BDP915" s="8"/>
      <c r="BDQ915" s="8"/>
      <c r="BDR915" s="8"/>
      <c r="BDS915" s="8"/>
      <c r="BDT915" s="8"/>
      <c r="BDU915" s="8"/>
      <c r="BDV915" s="8"/>
      <c r="BDW915" s="8"/>
      <c r="BDX915" s="8"/>
      <c r="BDY915" s="8"/>
      <c r="BDZ915" s="8"/>
      <c r="BEA915" s="8"/>
      <c r="BEB915" s="8"/>
      <c r="BEC915" s="8"/>
      <c r="BED915" s="8"/>
      <c r="BEE915" s="8"/>
      <c r="BEF915" s="8"/>
      <c r="BEG915" s="8"/>
      <c r="BEH915" s="8"/>
      <c r="BEI915" s="8"/>
      <c r="BEJ915" s="8"/>
      <c r="BEK915" s="8"/>
      <c r="BEL915" s="8"/>
      <c r="BEM915" s="8"/>
      <c r="BEN915" s="8"/>
      <c r="BEO915" s="8"/>
      <c r="BEP915" s="8"/>
      <c r="BEQ915" s="8"/>
      <c r="BER915" s="8"/>
      <c r="BES915" s="8"/>
      <c r="BET915" s="8"/>
      <c r="BEU915" s="8"/>
      <c r="BEV915" s="8"/>
      <c r="BEW915" s="8"/>
      <c r="BEX915" s="8"/>
      <c r="BEY915" s="8"/>
      <c r="BEZ915" s="8"/>
      <c r="BFA915" s="8"/>
      <c r="BFB915" s="8"/>
      <c r="BFC915" s="8"/>
      <c r="BFD915" s="8"/>
      <c r="BFE915" s="8"/>
      <c r="BFF915" s="8"/>
      <c r="BFG915" s="8"/>
      <c r="BFH915" s="8"/>
      <c r="BFI915" s="8"/>
      <c r="BFJ915" s="8"/>
      <c r="BFK915" s="8"/>
      <c r="BFL915" s="8"/>
      <c r="BFM915" s="8"/>
      <c r="BFN915" s="8"/>
      <c r="BFO915" s="8"/>
      <c r="BFP915" s="8"/>
      <c r="BFQ915" s="8"/>
      <c r="BFR915" s="8"/>
      <c r="BFS915" s="8"/>
      <c r="BFT915" s="8"/>
      <c r="BFU915" s="8"/>
      <c r="BFV915" s="8"/>
      <c r="BFW915" s="8"/>
      <c r="BFX915" s="8"/>
      <c r="BFY915" s="8"/>
      <c r="BFZ915" s="8"/>
      <c r="BGA915" s="8"/>
      <c r="BGB915" s="8"/>
      <c r="BGC915" s="8"/>
      <c r="BGD915" s="8"/>
      <c r="BGE915" s="8"/>
      <c r="BGF915" s="8"/>
      <c r="BGG915" s="8"/>
      <c r="BGH915" s="8"/>
      <c r="BGI915" s="8"/>
      <c r="BGJ915" s="8"/>
      <c r="BGK915" s="8"/>
      <c r="BGL915" s="8"/>
      <c r="BGM915" s="8"/>
      <c r="BGN915" s="8"/>
      <c r="BGO915" s="8"/>
      <c r="BGP915" s="8"/>
      <c r="BGQ915" s="8"/>
      <c r="BGR915" s="8"/>
      <c r="BGS915" s="8"/>
      <c r="BGT915" s="8"/>
      <c r="BGU915" s="8"/>
      <c r="BGV915" s="8"/>
      <c r="BGW915" s="8"/>
      <c r="BGX915" s="8"/>
      <c r="BGY915" s="8"/>
      <c r="BGZ915" s="8"/>
      <c r="BHA915" s="8"/>
      <c r="BHB915" s="8"/>
      <c r="BHC915" s="8"/>
      <c r="BHD915" s="8"/>
      <c r="BHE915" s="8"/>
      <c r="BHF915" s="8"/>
      <c r="BHG915" s="8"/>
      <c r="BHH915" s="8"/>
      <c r="BHI915" s="8"/>
      <c r="BHJ915" s="8"/>
      <c r="BHK915" s="8"/>
      <c r="BHL915" s="8"/>
      <c r="BHM915" s="8"/>
      <c r="BHN915" s="8"/>
      <c r="BHO915" s="8"/>
      <c r="BHP915" s="8"/>
      <c r="BHQ915" s="8"/>
      <c r="BHR915" s="8"/>
      <c r="BHS915" s="8"/>
      <c r="BHT915" s="8"/>
      <c r="BHU915" s="8"/>
      <c r="BHV915" s="8"/>
      <c r="BHW915" s="8"/>
      <c r="BHX915" s="8"/>
      <c r="BHY915" s="8"/>
      <c r="BHZ915" s="8"/>
      <c r="BIA915" s="8"/>
      <c r="BIB915" s="8"/>
      <c r="BIC915" s="8"/>
      <c r="BID915" s="8"/>
      <c r="BIE915" s="8"/>
      <c r="BIF915" s="8"/>
      <c r="BIG915" s="8"/>
      <c r="BIH915" s="8"/>
      <c r="BII915" s="8"/>
      <c r="BIJ915" s="8"/>
      <c r="BIK915" s="8"/>
      <c r="BIL915" s="8"/>
      <c r="BIM915" s="8"/>
      <c r="BIN915" s="8"/>
      <c r="BIO915" s="8"/>
      <c r="BIP915" s="8"/>
      <c r="BIQ915" s="8"/>
      <c r="BIR915" s="8"/>
      <c r="BIS915" s="8"/>
      <c r="BIT915" s="8"/>
      <c r="BIU915" s="8"/>
      <c r="BIV915" s="8"/>
      <c r="BIW915" s="8"/>
      <c r="BIX915" s="8"/>
      <c r="BIY915" s="8"/>
      <c r="BIZ915" s="8"/>
      <c r="BJA915" s="8"/>
      <c r="BJB915" s="8"/>
      <c r="BJC915" s="8"/>
      <c r="BJD915" s="8"/>
      <c r="BJE915" s="8"/>
      <c r="BJF915" s="8"/>
      <c r="BJG915" s="8"/>
      <c r="BJH915" s="8"/>
      <c r="BJI915" s="8"/>
      <c r="BJJ915" s="8"/>
      <c r="BJK915" s="8"/>
      <c r="BJL915" s="8"/>
      <c r="BJM915" s="8"/>
      <c r="BJN915" s="8"/>
      <c r="BJO915" s="8"/>
      <c r="BJP915" s="8"/>
      <c r="BJQ915" s="8"/>
      <c r="BJR915" s="8"/>
      <c r="BJS915" s="8"/>
      <c r="BJT915" s="8"/>
      <c r="BJU915" s="8"/>
      <c r="BJV915" s="8"/>
      <c r="BJW915" s="8"/>
      <c r="BJX915" s="8"/>
      <c r="BJY915" s="8"/>
      <c r="BJZ915" s="8"/>
      <c r="BKA915" s="8"/>
      <c r="BKB915" s="8"/>
      <c r="BKC915" s="8"/>
      <c r="BKD915" s="8"/>
      <c r="BKE915" s="8"/>
      <c r="BKF915" s="8"/>
      <c r="BKG915" s="8"/>
      <c r="BKH915" s="8"/>
      <c r="BKI915" s="8"/>
      <c r="BKJ915" s="8"/>
      <c r="BKK915" s="8"/>
      <c r="BKL915" s="8"/>
      <c r="BKM915" s="8"/>
      <c r="BKN915" s="8"/>
      <c r="BKO915" s="8"/>
      <c r="BKP915" s="8"/>
      <c r="BKQ915" s="8"/>
      <c r="BKR915" s="8"/>
      <c r="BKS915" s="8"/>
      <c r="BKT915" s="8"/>
      <c r="BKU915" s="8"/>
      <c r="BKV915" s="8"/>
      <c r="BKW915" s="8"/>
      <c r="BKX915" s="8"/>
      <c r="BKY915" s="8"/>
      <c r="BKZ915" s="8"/>
      <c r="BLA915" s="8"/>
      <c r="BLB915" s="8"/>
      <c r="BLC915" s="8"/>
      <c r="BLD915" s="8"/>
      <c r="BLE915" s="8"/>
      <c r="BLF915" s="8"/>
      <c r="BLG915" s="8"/>
      <c r="BLH915" s="8"/>
      <c r="BLI915" s="8"/>
      <c r="BLJ915" s="8"/>
      <c r="BLK915" s="8"/>
      <c r="BLL915" s="8"/>
      <c r="BLM915" s="8"/>
      <c r="BLN915" s="8"/>
      <c r="BLO915" s="8"/>
      <c r="BLP915" s="8"/>
      <c r="BLQ915" s="8"/>
      <c r="BLR915" s="8"/>
      <c r="BLS915" s="8"/>
      <c r="BLT915" s="8"/>
      <c r="BLU915" s="8"/>
      <c r="BLV915" s="8"/>
      <c r="BLW915" s="8"/>
      <c r="BLX915" s="8"/>
      <c r="BLY915" s="8"/>
      <c r="BLZ915" s="8"/>
      <c r="BMA915" s="8"/>
      <c r="BMB915" s="8"/>
      <c r="BMC915" s="8"/>
      <c r="BMD915" s="8"/>
      <c r="BME915" s="8"/>
      <c r="BMF915" s="8"/>
      <c r="BMG915" s="8"/>
      <c r="BMH915" s="8"/>
      <c r="BMI915" s="8"/>
      <c r="BMJ915" s="8"/>
      <c r="BMK915" s="8"/>
      <c r="BML915" s="8"/>
      <c r="BMM915" s="8"/>
      <c r="BMN915" s="8"/>
      <c r="BMO915" s="8"/>
      <c r="BMP915" s="8"/>
      <c r="BMQ915" s="8"/>
      <c r="BMR915" s="8"/>
      <c r="BMS915" s="8"/>
      <c r="BMT915" s="8"/>
      <c r="BMU915" s="8"/>
      <c r="BMV915" s="8"/>
      <c r="BMW915" s="8"/>
      <c r="BMX915" s="8"/>
      <c r="BMY915" s="8"/>
      <c r="BMZ915" s="8"/>
      <c r="BNA915" s="8"/>
      <c r="BNB915" s="8"/>
      <c r="BNC915" s="8"/>
      <c r="BND915" s="8"/>
      <c r="BNE915" s="8"/>
      <c r="BNF915" s="8"/>
      <c r="BNG915" s="8"/>
      <c r="BNH915" s="8"/>
      <c r="BNI915" s="8"/>
      <c r="BNJ915" s="8"/>
      <c r="BNK915" s="8"/>
      <c r="BNL915" s="8"/>
      <c r="BNM915" s="8"/>
      <c r="BNN915" s="8"/>
      <c r="BNO915" s="8"/>
      <c r="BNP915" s="8"/>
      <c r="BNQ915" s="8"/>
      <c r="BNR915" s="8"/>
      <c r="BNS915" s="8"/>
      <c r="BNT915" s="8"/>
      <c r="BNU915" s="8"/>
      <c r="BNV915" s="8"/>
      <c r="BNW915" s="8"/>
      <c r="BNX915" s="8"/>
      <c r="BNY915" s="8"/>
      <c r="BNZ915" s="8"/>
      <c r="BOA915" s="8"/>
      <c r="BOB915" s="8"/>
      <c r="BOC915" s="8"/>
      <c r="BOD915" s="8"/>
      <c r="BOE915" s="8"/>
      <c r="BOF915" s="8"/>
      <c r="BOG915" s="8"/>
      <c r="BOH915" s="8"/>
      <c r="BOI915" s="8"/>
      <c r="BOJ915" s="8"/>
      <c r="BOK915" s="8"/>
      <c r="BOL915" s="8"/>
      <c r="BOM915" s="8"/>
      <c r="BON915" s="8"/>
      <c r="BOO915" s="8"/>
      <c r="BOP915" s="8"/>
      <c r="BOQ915" s="8"/>
      <c r="BOR915" s="8"/>
      <c r="BOS915" s="8"/>
      <c r="BOT915" s="8"/>
      <c r="BOU915" s="8"/>
      <c r="BOV915" s="8"/>
      <c r="BOW915" s="8"/>
      <c r="BOX915" s="8"/>
      <c r="BOY915" s="8"/>
      <c r="BOZ915" s="8"/>
      <c r="BPA915" s="8"/>
      <c r="BPB915" s="8"/>
      <c r="BPC915" s="8"/>
      <c r="BPD915" s="8"/>
      <c r="BPE915" s="8"/>
      <c r="BPF915" s="8"/>
      <c r="BPG915" s="8"/>
      <c r="BPH915" s="8"/>
      <c r="BPI915" s="8"/>
      <c r="BPJ915" s="8"/>
      <c r="BPK915" s="8"/>
      <c r="BPL915" s="8"/>
      <c r="BPM915" s="8"/>
      <c r="BPN915" s="8"/>
      <c r="BPO915" s="8"/>
      <c r="BPP915" s="8"/>
      <c r="BPQ915" s="8"/>
      <c r="BPR915" s="8"/>
      <c r="BPS915" s="8"/>
      <c r="BPT915" s="8"/>
      <c r="BPU915" s="8"/>
      <c r="BPV915" s="8"/>
      <c r="BPW915" s="8"/>
      <c r="BPX915" s="8"/>
      <c r="BPY915" s="8"/>
      <c r="BPZ915" s="8"/>
      <c r="BQA915" s="8"/>
      <c r="BQB915" s="8"/>
      <c r="BQC915" s="8"/>
      <c r="BQD915" s="8"/>
      <c r="BQE915" s="8"/>
      <c r="BQF915" s="8"/>
      <c r="BQG915" s="8"/>
      <c r="BQH915" s="8"/>
      <c r="BQI915" s="8"/>
      <c r="BQJ915" s="8"/>
      <c r="BQK915" s="8"/>
      <c r="BQL915" s="8"/>
      <c r="BQM915" s="8"/>
      <c r="BQN915" s="8"/>
      <c r="BQO915" s="8"/>
      <c r="BQP915" s="8"/>
      <c r="BQQ915" s="8"/>
      <c r="BQR915" s="8"/>
      <c r="BQS915" s="8"/>
      <c r="BQT915" s="8"/>
      <c r="BQU915" s="8"/>
      <c r="BQV915" s="8"/>
      <c r="BQW915" s="8"/>
      <c r="BQX915" s="8"/>
      <c r="BQY915" s="8"/>
      <c r="BQZ915" s="8"/>
      <c r="BRA915" s="8"/>
      <c r="BRB915" s="8"/>
      <c r="BRC915" s="8"/>
      <c r="BRD915" s="8"/>
      <c r="BRE915" s="8"/>
      <c r="BRF915" s="8"/>
      <c r="BRG915" s="8"/>
      <c r="BRH915" s="8"/>
      <c r="BRI915" s="8"/>
      <c r="BRJ915" s="8"/>
      <c r="BRK915" s="8"/>
      <c r="BRL915" s="8"/>
      <c r="BRM915" s="8"/>
      <c r="BRN915" s="8"/>
      <c r="BRO915" s="8"/>
      <c r="BRP915" s="8"/>
      <c r="BRQ915" s="8"/>
      <c r="BRR915" s="8"/>
      <c r="BRS915" s="8"/>
      <c r="BRT915" s="8"/>
      <c r="BRU915" s="8"/>
      <c r="BRV915" s="8"/>
      <c r="BRW915" s="8"/>
      <c r="BRX915" s="8"/>
      <c r="BRY915" s="8"/>
      <c r="BRZ915" s="8"/>
      <c r="BSA915" s="8"/>
      <c r="BSB915" s="8"/>
      <c r="BSC915" s="8"/>
      <c r="BSD915" s="8"/>
      <c r="BSE915" s="8"/>
      <c r="BSF915" s="8"/>
      <c r="BSG915" s="8"/>
      <c r="BSH915" s="8"/>
      <c r="BSI915" s="8"/>
      <c r="BSJ915" s="8"/>
      <c r="BSK915" s="8"/>
      <c r="BSL915" s="8"/>
      <c r="BSM915" s="8"/>
      <c r="BSN915" s="8"/>
      <c r="BSO915" s="8"/>
      <c r="BSP915" s="8"/>
      <c r="BSQ915" s="8"/>
      <c r="BSR915" s="8"/>
      <c r="BSS915" s="8"/>
      <c r="BST915" s="8"/>
      <c r="BSU915" s="8"/>
      <c r="BSV915" s="8"/>
      <c r="BSW915" s="8"/>
      <c r="BSX915" s="8"/>
      <c r="BSY915" s="8"/>
      <c r="BSZ915" s="8"/>
      <c r="BTA915" s="8"/>
      <c r="BTB915" s="8"/>
      <c r="BTC915" s="8"/>
      <c r="BTD915" s="8"/>
      <c r="BTE915" s="8"/>
      <c r="BTF915" s="8"/>
      <c r="BTG915" s="8"/>
      <c r="BTH915" s="8"/>
      <c r="BTI915" s="8"/>
      <c r="BTJ915" s="8"/>
      <c r="BTK915" s="8"/>
      <c r="BTL915" s="8"/>
      <c r="BTM915" s="8"/>
      <c r="BTN915" s="8"/>
      <c r="BTO915" s="8"/>
      <c r="BTP915" s="8"/>
      <c r="BTQ915" s="8"/>
      <c r="BTR915" s="8"/>
      <c r="BTS915" s="8"/>
      <c r="BTT915" s="8"/>
      <c r="BTU915" s="8"/>
      <c r="BTV915" s="8"/>
      <c r="BTW915" s="8"/>
      <c r="BTX915" s="8"/>
      <c r="BTY915" s="8"/>
      <c r="BTZ915" s="8"/>
      <c r="BUA915" s="8"/>
      <c r="BUB915" s="8"/>
      <c r="BUC915" s="8"/>
      <c r="BUD915" s="8"/>
      <c r="BUE915" s="8"/>
      <c r="BUF915" s="8"/>
      <c r="BUG915" s="8"/>
      <c r="BUH915" s="8"/>
      <c r="BUI915" s="8"/>
      <c r="BUJ915" s="8"/>
      <c r="BUK915" s="8"/>
      <c r="BUL915" s="8"/>
      <c r="BUM915" s="8"/>
      <c r="BUN915" s="8"/>
      <c r="BUO915" s="8"/>
      <c r="BUP915" s="8"/>
      <c r="BUQ915" s="8"/>
      <c r="BUR915" s="8"/>
      <c r="BUS915" s="8"/>
      <c r="BUT915" s="8"/>
      <c r="BUU915" s="8"/>
      <c r="BUV915" s="8"/>
      <c r="BUW915" s="8"/>
      <c r="BUX915" s="8"/>
      <c r="BUY915" s="8"/>
      <c r="BUZ915" s="8"/>
      <c r="BVA915" s="8"/>
      <c r="BVB915" s="8"/>
      <c r="BVC915" s="8"/>
      <c r="BVD915" s="8"/>
      <c r="BVE915" s="8"/>
      <c r="BVF915" s="8"/>
      <c r="BVG915" s="8"/>
      <c r="BVH915" s="8"/>
      <c r="BVI915" s="8"/>
      <c r="BVJ915" s="8"/>
      <c r="BVK915" s="8"/>
      <c r="BVL915" s="8"/>
      <c r="BVM915" s="8"/>
      <c r="BVN915" s="8"/>
      <c r="BVO915" s="8"/>
      <c r="BVP915" s="8"/>
      <c r="BVQ915" s="8"/>
      <c r="BVR915" s="8"/>
      <c r="BVS915" s="8"/>
      <c r="BVT915" s="8"/>
      <c r="BVU915" s="8"/>
      <c r="BVV915" s="8"/>
      <c r="BVW915" s="8"/>
      <c r="BVX915" s="8"/>
      <c r="BVY915" s="8"/>
      <c r="BVZ915" s="8"/>
      <c r="BWA915" s="8"/>
      <c r="BWB915" s="8"/>
      <c r="BWC915" s="8"/>
      <c r="BWD915" s="8"/>
      <c r="BWE915" s="8"/>
      <c r="BWF915" s="8"/>
      <c r="BWG915" s="8"/>
      <c r="BWH915" s="8"/>
      <c r="BWI915" s="8"/>
      <c r="BWJ915" s="8"/>
      <c r="BWK915" s="8"/>
      <c r="BWL915" s="8"/>
      <c r="BWM915" s="8"/>
      <c r="BWN915" s="8"/>
      <c r="BWO915" s="8"/>
      <c r="BWP915" s="8"/>
      <c r="BWQ915" s="8"/>
      <c r="BWR915" s="8"/>
      <c r="BWS915" s="8"/>
      <c r="BWT915" s="8"/>
      <c r="BWU915" s="8"/>
      <c r="BWV915" s="8"/>
      <c r="BWW915" s="8"/>
      <c r="BWX915" s="8"/>
      <c r="BWY915" s="8"/>
      <c r="BWZ915" s="8"/>
      <c r="BXA915" s="8"/>
      <c r="BXB915" s="8"/>
      <c r="BXC915" s="8"/>
      <c r="BXD915" s="8"/>
      <c r="BXE915" s="8"/>
      <c r="BXF915" s="8"/>
      <c r="BXG915" s="8"/>
      <c r="BXH915" s="8"/>
      <c r="BXI915" s="8"/>
      <c r="BXJ915" s="8"/>
      <c r="BXK915" s="8"/>
      <c r="BXL915" s="8"/>
      <c r="BXM915" s="8"/>
      <c r="BXN915" s="8"/>
      <c r="BXO915" s="8"/>
      <c r="BXP915" s="8"/>
      <c r="BXQ915" s="8"/>
      <c r="BXR915" s="8"/>
      <c r="BXS915" s="8"/>
      <c r="BXT915" s="8"/>
      <c r="BXU915" s="8"/>
      <c r="BXV915" s="8"/>
      <c r="BXW915" s="8"/>
      <c r="BXX915" s="8"/>
      <c r="BXY915" s="8"/>
      <c r="BXZ915" s="8"/>
      <c r="BYA915" s="8"/>
      <c r="BYB915" s="8"/>
      <c r="BYC915" s="8"/>
      <c r="BYD915" s="8"/>
      <c r="BYE915" s="8"/>
      <c r="BYF915" s="8"/>
      <c r="BYG915" s="8"/>
      <c r="BYH915" s="8"/>
      <c r="BYI915" s="8"/>
      <c r="BYJ915" s="8"/>
      <c r="BYK915" s="8"/>
      <c r="BYL915" s="8"/>
      <c r="BYM915" s="8"/>
      <c r="BYN915" s="8"/>
      <c r="BYO915" s="8"/>
      <c r="BYP915" s="8"/>
      <c r="BYQ915" s="8"/>
      <c r="BYR915" s="8"/>
      <c r="BYS915" s="8"/>
      <c r="BYT915" s="8"/>
      <c r="BYU915" s="8"/>
      <c r="BYV915" s="8"/>
      <c r="BYW915" s="8"/>
      <c r="BYX915" s="8"/>
      <c r="BYY915" s="8"/>
      <c r="BYZ915" s="8"/>
      <c r="BZA915" s="8"/>
      <c r="BZB915" s="8"/>
      <c r="BZC915" s="8"/>
      <c r="BZD915" s="8"/>
      <c r="BZE915" s="8"/>
      <c r="BZF915" s="8"/>
      <c r="BZG915" s="8"/>
      <c r="BZH915" s="8"/>
      <c r="BZI915" s="8"/>
      <c r="BZJ915" s="8"/>
      <c r="BZK915" s="8"/>
      <c r="BZL915" s="8"/>
      <c r="BZM915" s="8"/>
      <c r="BZN915" s="8"/>
      <c r="BZO915" s="8"/>
      <c r="BZP915" s="8"/>
      <c r="BZQ915" s="8"/>
      <c r="BZR915" s="8"/>
      <c r="BZS915" s="8"/>
      <c r="BZT915" s="8"/>
      <c r="BZU915" s="8"/>
      <c r="BZV915" s="8"/>
      <c r="BZW915" s="8"/>
      <c r="BZX915" s="8"/>
      <c r="BZY915" s="8"/>
      <c r="BZZ915" s="8"/>
      <c r="CAA915" s="8"/>
      <c r="CAB915" s="8"/>
      <c r="CAC915" s="8"/>
      <c r="CAD915" s="8"/>
      <c r="CAE915" s="8"/>
      <c r="CAF915" s="8"/>
      <c r="CAG915" s="8"/>
      <c r="CAH915" s="8"/>
      <c r="CAI915" s="8"/>
      <c r="CAJ915" s="8"/>
      <c r="CAK915" s="8"/>
      <c r="CAL915" s="8"/>
      <c r="CAM915" s="8"/>
      <c r="CAN915" s="8"/>
      <c r="CAO915" s="8"/>
      <c r="CAP915" s="8"/>
      <c r="CAQ915" s="8"/>
      <c r="CAR915" s="8"/>
      <c r="CAS915" s="8"/>
      <c r="CAT915" s="8"/>
      <c r="CAU915" s="8"/>
      <c r="CAV915" s="8"/>
      <c r="CAW915" s="8"/>
      <c r="CAX915" s="8"/>
      <c r="CAY915" s="8"/>
      <c r="CAZ915" s="8"/>
      <c r="CBA915" s="8"/>
      <c r="CBB915" s="8"/>
      <c r="CBC915" s="8"/>
      <c r="CBD915" s="8"/>
      <c r="CBE915" s="8"/>
      <c r="CBF915" s="8"/>
      <c r="CBG915" s="8"/>
      <c r="CBH915" s="8"/>
      <c r="CBI915" s="8"/>
      <c r="CBJ915" s="8"/>
      <c r="CBK915" s="8"/>
      <c r="CBL915" s="8"/>
      <c r="CBM915" s="8"/>
      <c r="CBN915" s="8"/>
      <c r="CBO915" s="8"/>
      <c r="CBP915" s="8"/>
      <c r="CBQ915" s="8"/>
      <c r="CBR915" s="8"/>
      <c r="CBS915" s="8"/>
      <c r="CBT915" s="8"/>
      <c r="CBU915" s="8"/>
      <c r="CBV915" s="8"/>
      <c r="CBW915" s="8"/>
      <c r="CBX915" s="8"/>
      <c r="CBY915" s="8"/>
      <c r="CBZ915" s="8"/>
      <c r="CCA915" s="8"/>
      <c r="CCB915" s="8"/>
      <c r="CCC915" s="8"/>
      <c r="CCD915" s="8"/>
      <c r="CCE915" s="8"/>
      <c r="CCF915" s="8"/>
      <c r="CCG915" s="8"/>
      <c r="CCH915" s="8"/>
      <c r="CCI915" s="8"/>
      <c r="CCJ915" s="8"/>
      <c r="CCK915" s="8"/>
      <c r="CCL915" s="8"/>
      <c r="CCM915" s="8"/>
      <c r="CCN915" s="8"/>
      <c r="CCO915" s="8"/>
      <c r="CCP915" s="8"/>
      <c r="CCQ915" s="8"/>
      <c r="CCR915" s="8"/>
      <c r="CCS915" s="8"/>
      <c r="CCT915" s="8"/>
      <c r="CCU915" s="8"/>
      <c r="CCV915" s="8"/>
      <c r="CCW915" s="8"/>
      <c r="CCX915" s="8"/>
      <c r="CCY915" s="8"/>
      <c r="CCZ915" s="8"/>
      <c r="CDA915" s="8"/>
      <c r="CDB915" s="8"/>
      <c r="CDC915" s="8"/>
      <c r="CDD915" s="8"/>
      <c r="CDE915" s="8"/>
      <c r="CDF915" s="8"/>
      <c r="CDG915" s="8"/>
      <c r="CDH915" s="8"/>
      <c r="CDI915" s="8"/>
      <c r="CDJ915" s="8"/>
      <c r="CDK915" s="8"/>
      <c r="CDL915" s="8"/>
      <c r="CDM915" s="8"/>
      <c r="CDN915" s="8"/>
      <c r="CDO915" s="8"/>
      <c r="CDP915" s="8"/>
      <c r="CDQ915" s="8"/>
      <c r="CDR915" s="8"/>
      <c r="CDS915" s="8"/>
      <c r="CDT915" s="8"/>
      <c r="CDU915" s="8"/>
      <c r="CDV915" s="8"/>
      <c r="CDW915" s="8"/>
      <c r="CDX915" s="8"/>
      <c r="CDY915" s="8"/>
      <c r="CDZ915" s="8"/>
      <c r="CEA915" s="8"/>
      <c r="CEB915" s="8"/>
      <c r="CEC915" s="8"/>
      <c r="CED915" s="8"/>
      <c r="CEE915" s="8"/>
      <c r="CEF915" s="8"/>
      <c r="CEG915" s="8"/>
      <c r="CEH915" s="8"/>
      <c r="CEI915" s="8"/>
      <c r="CEJ915" s="8"/>
      <c r="CEK915" s="8"/>
      <c r="CEL915" s="8"/>
      <c r="CEM915" s="8"/>
      <c r="CEN915" s="8"/>
      <c r="CEO915" s="8"/>
      <c r="CEP915" s="8"/>
      <c r="CEQ915" s="8"/>
      <c r="CER915" s="8"/>
      <c r="CES915" s="8"/>
      <c r="CET915" s="8"/>
      <c r="CEU915" s="8"/>
      <c r="CEV915" s="8"/>
      <c r="CEW915" s="8"/>
      <c r="CEX915" s="8"/>
      <c r="CEY915" s="8"/>
      <c r="CEZ915" s="8"/>
      <c r="CFA915" s="8"/>
      <c r="CFB915" s="8"/>
      <c r="CFC915" s="8"/>
      <c r="CFD915" s="8"/>
      <c r="CFE915" s="8"/>
      <c r="CFF915" s="8"/>
      <c r="CFG915" s="8"/>
      <c r="CFH915" s="8"/>
      <c r="CFI915" s="8"/>
      <c r="CFJ915" s="8"/>
      <c r="CFK915" s="8"/>
      <c r="CFL915" s="8"/>
      <c r="CFM915" s="8"/>
      <c r="CFN915" s="8"/>
      <c r="CFO915" s="8"/>
      <c r="CFP915" s="8"/>
      <c r="CFQ915" s="8"/>
      <c r="CFR915" s="8"/>
      <c r="CFS915" s="8"/>
      <c r="CFT915" s="8"/>
      <c r="CFU915" s="8"/>
      <c r="CFV915" s="8"/>
      <c r="CFW915" s="8"/>
      <c r="CFX915" s="8"/>
      <c r="CFY915" s="8"/>
      <c r="CFZ915" s="8"/>
      <c r="CGA915" s="8"/>
      <c r="CGB915" s="8"/>
      <c r="CGC915" s="8"/>
      <c r="CGD915" s="8"/>
      <c r="CGE915" s="8"/>
      <c r="CGF915" s="8"/>
      <c r="CGG915" s="8"/>
      <c r="CGH915" s="8"/>
      <c r="CGI915" s="8"/>
      <c r="CGJ915" s="8"/>
      <c r="CGK915" s="8"/>
      <c r="CGL915" s="8"/>
      <c r="CGM915" s="8"/>
      <c r="CGN915" s="8"/>
      <c r="CGO915" s="8"/>
      <c r="CGP915" s="8"/>
      <c r="CGQ915" s="8"/>
      <c r="CGR915" s="8"/>
      <c r="CGS915" s="8"/>
      <c r="CGT915" s="8"/>
      <c r="CGU915" s="8"/>
      <c r="CGV915" s="8"/>
      <c r="CGW915" s="8"/>
      <c r="CGX915" s="8"/>
      <c r="CGY915" s="8"/>
      <c r="CGZ915" s="8"/>
      <c r="CHA915" s="8"/>
      <c r="CHB915" s="8"/>
      <c r="CHC915" s="8"/>
      <c r="CHD915" s="8"/>
      <c r="CHE915" s="8"/>
      <c r="CHF915" s="8"/>
      <c r="CHG915" s="8"/>
      <c r="CHH915" s="8"/>
      <c r="CHI915" s="8"/>
      <c r="CHJ915" s="8"/>
      <c r="CHK915" s="8"/>
      <c r="CHL915" s="8"/>
      <c r="CHM915" s="8"/>
      <c r="CHN915" s="8"/>
      <c r="CHO915" s="8"/>
      <c r="CHP915" s="8"/>
      <c r="CHQ915" s="8"/>
      <c r="CHR915" s="8"/>
      <c r="CHS915" s="8"/>
      <c r="CHT915" s="8"/>
      <c r="CHU915" s="8"/>
      <c r="CHV915" s="8"/>
      <c r="CHW915" s="8"/>
      <c r="CHX915" s="8"/>
      <c r="CHY915" s="8"/>
      <c r="CHZ915" s="8"/>
      <c r="CIA915" s="8"/>
      <c r="CIB915" s="8"/>
      <c r="CIC915" s="8"/>
      <c r="CID915" s="8"/>
      <c r="CIE915" s="8"/>
      <c r="CIF915" s="8"/>
      <c r="CIG915" s="8"/>
      <c r="CIH915" s="8"/>
      <c r="CII915" s="8"/>
      <c r="CIJ915" s="8"/>
      <c r="CIK915" s="8"/>
      <c r="CIL915" s="8"/>
      <c r="CIM915" s="8"/>
      <c r="CIN915" s="8"/>
      <c r="CIO915" s="8"/>
      <c r="CIP915" s="8"/>
      <c r="CIQ915" s="8"/>
      <c r="CIR915" s="8"/>
      <c r="CIS915" s="8"/>
      <c r="CIT915" s="8"/>
      <c r="CIU915" s="8"/>
      <c r="CIV915" s="8"/>
      <c r="CIW915" s="8"/>
      <c r="CIX915" s="8"/>
      <c r="CIY915" s="8"/>
      <c r="CIZ915" s="8"/>
      <c r="CJA915" s="8"/>
      <c r="CJB915" s="8"/>
      <c r="CJC915" s="8"/>
      <c r="CJD915" s="8"/>
      <c r="CJE915" s="8"/>
      <c r="CJF915" s="8"/>
      <c r="CJG915" s="8"/>
      <c r="CJH915" s="8"/>
      <c r="CJI915" s="8"/>
      <c r="CJJ915" s="8"/>
      <c r="CJK915" s="8"/>
      <c r="CJL915" s="8"/>
      <c r="CJM915" s="8"/>
      <c r="CJN915" s="8"/>
      <c r="CJO915" s="8"/>
      <c r="CJP915" s="8"/>
      <c r="CJQ915" s="8"/>
      <c r="CJR915" s="8"/>
      <c r="CJS915" s="8"/>
      <c r="CJT915" s="8"/>
      <c r="CJU915" s="8"/>
      <c r="CJV915" s="8"/>
      <c r="CJW915" s="8"/>
      <c r="CJX915" s="8"/>
      <c r="CJY915" s="8"/>
      <c r="CJZ915" s="8"/>
      <c r="CKA915" s="8"/>
      <c r="CKB915" s="8"/>
      <c r="CKC915" s="8"/>
      <c r="CKD915" s="8"/>
      <c r="CKE915" s="8"/>
      <c r="CKF915" s="8"/>
      <c r="CKG915" s="8"/>
      <c r="CKH915" s="8"/>
      <c r="CKI915" s="8"/>
      <c r="CKJ915" s="8"/>
      <c r="CKK915" s="8"/>
      <c r="CKL915" s="8"/>
      <c r="CKM915" s="8"/>
      <c r="CKN915" s="8"/>
      <c r="CKO915" s="8"/>
      <c r="CKP915" s="8"/>
      <c r="CKQ915" s="8"/>
      <c r="CKR915" s="8"/>
      <c r="CKS915" s="8"/>
      <c r="CKT915" s="8"/>
      <c r="CKU915" s="8"/>
      <c r="CKV915" s="8"/>
      <c r="CKW915" s="8"/>
      <c r="CKX915" s="8"/>
      <c r="CKY915" s="8"/>
      <c r="CKZ915" s="8"/>
      <c r="CLA915" s="8"/>
      <c r="CLB915" s="8"/>
      <c r="CLC915" s="8"/>
      <c r="CLD915" s="8"/>
      <c r="CLE915" s="8"/>
      <c r="CLF915" s="8"/>
      <c r="CLG915" s="8"/>
      <c r="CLH915" s="8"/>
      <c r="CLI915" s="8"/>
      <c r="CLJ915" s="8"/>
      <c r="CLK915" s="8"/>
      <c r="CLL915" s="8"/>
      <c r="CLM915" s="8"/>
      <c r="CLN915" s="8"/>
      <c r="CLO915" s="8"/>
      <c r="CLP915" s="8"/>
      <c r="CLQ915" s="8"/>
      <c r="CLR915" s="8"/>
      <c r="CLS915" s="8"/>
      <c r="CLT915" s="8"/>
      <c r="CLU915" s="8"/>
      <c r="CLV915" s="8"/>
      <c r="CLW915" s="8"/>
      <c r="CLX915" s="8"/>
      <c r="CLY915" s="8"/>
      <c r="CLZ915" s="8"/>
      <c r="CMA915" s="8"/>
      <c r="CMB915" s="8"/>
      <c r="CMC915" s="8"/>
      <c r="CMD915" s="8"/>
      <c r="CME915" s="8"/>
      <c r="CMF915" s="8"/>
      <c r="CMG915" s="8"/>
      <c r="CMH915" s="8"/>
      <c r="CMI915" s="8"/>
      <c r="CMJ915" s="8"/>
      <c r="CMK915" s="8"/>
      <c r="CML915" s="8"/>
      <c r="CMM915" s="8"/>
      <c r="CMN915" s="8"/>
      <c r="CMO915" s="8"/>
      <c r="CMP915" s="8"/>
      <c r="CMQ915" s="8"/>
      <c r="CMR915" s="8"/>
      <c r="CMS915" s="8"/>
      <c r="CMT915" s="8"/>
      <c r="CMU915" s="8"/>
      <c r="CMV915" s="8"/>
      <c r="CMW915" s="8"/>
      <c r="CMX915" s="8"/>
      <c r="CMY915" s="8"/>
      <c r="CMZ915" s="8"/>
      <c r="CNA915" s="8"/>
      <c r="CNB915" s="8"/>
      <c r="CNC915" s="8"/>
      <c r="CND915" s="8"/>
      <c r="CNE915" s="8"/>
      <c r="CNF915" s="8"/>
      <c r="CNG915" s="8"/>
      <c r="CNH915" s="8"/>
      <c r="CNI915" s="8"/>
      <c r="CNJ915" s="8"/>
      <c r="CNK915" s="8"/>
      <c r="CNL915" s="8"/>
      <c r="CNM915" s="8"/>
      <c r="CNN915" s="8"/>
      <c r="CNO915" s="8"/>
      <c r="CNP915" s="8"/>
      <c r="CNQ915" s="8"/>
      <c r="CNR915" s="8"/>
      <c r="CNS915" s="8"/>
      <c r="CNT915" s="8"/>
      <c r="CNU915" s="8"/>
      <c r="CNV915" s="8"/>
      <c r="CNW915" s="8"/>
      <c r="CNX915" s="8"/>
      <c r="CNY915" s="8"/>
      <c r="CNZ915" s="8"/>
      <c r="COA915" s="8"/>
      <c r="COB915" s="8"/>
      <c r="COC915" s="8"/>
      <c r="COD915" s="8"/>
      <c r="COE915" s="8"/>
      <c r="COF915" s="8"/>
      <c r="COG915" s="8"/>
      <c r="COH915" s="8"/>
      <c r="COI915" s="8"/>
      <c r="COJ915" s="8"/>
      <c r="COK915" s="8"/>
      <c r="COL915" s="8"/>
      <c r="COM915" s="8"/>
      <c r="CON915" s="8"/>
      <c r="COO915" s="8"/>
      <c r="COP915" s="8"/>
      <c r="COQ915" s="8"/>
      <c r="COR915" s="8"/>
      <c r="COS915" s="8"/>
      <c r="COT915" s="8"/>
      <c r="COU915" s="8"/>
      <c r="COV915" s="8"/>
      <c r="COW915" s="8"/>
      <c r="COX915" s="8"/>
      <c r="COY915" s="8"/>
      <c r="COZ915" s="8"/>
      <c r="CPA915" s="8"/>
      <c r="CPB915" s="8"/>
      <c r="CPC915" s="8"/>
      <c r="CPD915" s="8"/>
      <c r="CPE915" s="8"/>
      <c r="CPF915" s="8"/>
      <c r="CPG915" s="8"/>
      <c r="CPH915" s="8"/>
      <c r="CPI915" s="8"/>
      <c r="CPJ915" s="8"/>
      <c r="CPK915" s="8"/>
      <c r="CPL915" s="8"/>
      <c r="CPM915" s="8"/>
      <c r="CPN915" s="8"/>
      <c r="CPO915" s="8"/>
      <c r="CPP915" s="8"/>
      <c r="CPQ915" s="8"/>
      <c r="CPR915" s="8"/>
      <c r="CPS915" s="8"/>
      <c r="CPT915" s="8"/>
      <c r="CPU915" s="8"/>
      <c r="CPV915" s="8"/>
      <c r="CPW915" s="8"/>
      <c r="CPX915" s="8"/>
      <c r="CPY915" s="8"/>
      <c r="CPZ915" s="8"/>
      <c r="CQA915" s="8"/>
      <c r="CQB915" s="8"/>
      <c r="CQC915" s="8"/>
      <c r="CQD915" s="8"/>
      <c r="CQE915" s="8"/>
      <c r="CQF915" s="8"/>
      <c r="CQG915" s="8"/>
      <c r="CQH915" s="8"/>
      <c r="CQI915" s="8"/>
      <c r="CQJ915" s="8"/>
      <c r="CQK915" s="8"/>
      <c r="CQL915" s="8"/>
      <c r="CQM915" s="8"/>
      <c r="CQN915" s="8"/>
      <c r="CQO915" s="8"/>
      <c r="CQP915" s="8"/>
      <c r="CQQ915" s="8"/>
      <c r="CQR915" s="8"/>
      <c r="CQS915" s="8"/>
      <c r="CQT915" s="8"/>
      <c r="CQU915" s="8"/>
      <c r="CQV915" s="8"/>
      <c r="CQW915" s="8"/>
      <c r="CQX915" s="8"/>
      <c r="CQY915" s="8"/>
      <c r="CQZ915" s="8"/>
      <c r="CRA915" s="8"/>
      <c r="CRB915" s="8"/>
      <c r="CRC915" s="8"/>
      <c r="CRD915" s="8"/>
      <c r="CRE915" s="8"/>
      <c r="CRF915" s="8"/>
      <c r="CRG915" s="8"/>
      <c r="CRH915" s="8"/>
      <c r="CRI915" s="8"/>
      <c r="CRJ915" s="8"/>
      <c r="CRK915" s="8"/>
      <c r="CRL915" s="8"/>
      <c r="CRM915" s="8"/>
      <c r="CRN915" s="8"/>
      <c r="CRO915" s="8"/>
      <c r="CRP915" s="8"/>
      <c r="CRQ915" s="8"/>
      <c r="CRR915" s="8"/>
      <c r="CRS915" s="8"/>
      <c r="CRT915" s="8"/>
      <c r="CRU915" s="8"/>
      <c r="CRV915" s="8"/>
      <c r="CRW915" s="8"/>
      <c r="CRX915" s="8"/>
      <c r="CRY915" s="8"/>
      <c r="CRZ915" s="8"/>
      <c r="CSA915" s="8"/>
      <c r="CSB915" s="8"/>
      <c r="CSC915" s="8"/>
      <c r="CSD915" s="8"/>
      <c r="CSE915" s="8"/>
      <c r="CSF915" s="8"/>
      <c r="CSG915" s="8"/>
      <c r="CSH915" s="8"/>
      <c r="CSI915" s="8"/>
      <c r="CSJ915" s="8"/>
      <c r="CSK915" s="8"/>
      <c r="CSL915" s="8"/>
      <c r="CSM915" s="8"/>
      <c r="CSN915" s="8"/>
      <c r="CSO915" s="8"/>
      <c r="CSP915" s="8"/>
      <c r="CSQ915" s="8"/>
      <c r="CSR915" s="8"/>
      <c r="CSS915" s="8"/>
      <c r="CST915" s="8"/>
      <c r="CSU915" s="8"/>
      <c r="CSV915" s="8"/>
      <c r="CSW915" s="8"/>
      <c r="CSX915" s="8"/>
      <c r="CSY915" s="8"/>
      <c r="CSZ915" s="8"/>
      <c r="CTA915" s="8"/>
      <c r="CTB915" s="8"/>
      <c r="CTC915" s="8"/>
      <c r="CTD915" s="8"/>
      <c r="CTE915" s="8"/>
      <c r="CTF915" s="8"/>
      <c r="CTG915" s="8"/>
      <c r="CTH915" s="8"/>
      <c r="CTI915" s="8"/>
      <c r="CTJ915" s="8"/>
      <c r="CTK915" s="8"/>
      <c r="CTL915" s="8"/>
      <c r="CTM915" s="8"/>
      <c r="CTN915" s="8"/>
      <c r="CTO915" s="8"/>
      <c r="CTP915" s="8"/>
      <c r="CTQ915" s="8"/>
      <c r="CTR915" s="8"/>
      <c r="CTS915" s="8"/>
      <c r="CTT915" s="8"/>
      <c r="CTU915" s="8"/>
      <c r="CTV915" s="8"/>
      <c r="CTW915" s="8"/>
      <c r="CTX915" s="8"/>
      <c r="CTY915" s="8"/>
      <c r="CTZ915" s="8"/>
      <c r="CUA915" s="8"/>
      <c r="CUB915" s="8"/>
      <c r="CUC915" s="8"/>
      <c r="CUD915" s="8"/>
      <c r="CUE915" s="8"/>
      <c r="CUF915" s="8"/>
      <c r="CUG915" s="8"/>
      <c r="CUH915" s="8"/>
      <c r="CUI915" s="8"/>
      <c r="CUJ915" s="8"/>
      <c r="CUK915" s="8"/>
      <c r="CUL915" s="8"/>
      <c r="CUM915" s="8"/>
      <c r="CUN915" s="8"/>
      <c r="CUO915" s="8"/>
      <c r="CUP915" s="8"/>
      <c r="CUQ915" s="8"/>
      <c r="CUR915" s="8"/>
      <c r="CUS915" s="8"/>
      <c r="CUT915" s="8"/>
      <c r="CUU915" s="8"/>
      <c r="CUV915" s="8"/>
      <c r="CUW915" s="8"/>
      <c r="CUX915" s="8"/>
      <c r="CUY915" s="8"/>
      <c r="CUZ915" s="8"/>
      <c r="CVA915" s="8"/>
      <c r="CVB915" s="8"/>
      <c r="CVC915" s="8"/>
      <c r="CVD915" s="8"/>
      <c r="CVE915" s="8"/>
      <c r="CVF915" s="8"/>
      <c r="CVG915" s="8"/>
      <c r="CVH915" s="8"/>
      <c r="CVI915" s="8"/>
      <c r="CVJ915" s="8"/>
      <c r="CVK915" s="8"/>
      <c r="CVL915" s="8"/>
      <c r="CVM915" s="8"/>
      <c r="CVN915" s="8"/>
      <c r="CVO915" s="8"/>
      <c r="CVP915" s="8"/>
      <c r="CVQ915" s="8"/>
      <c r="CVR915" s="8"/>
      <c r="CVS915" s="8"/>
      <c r="CVT915" s="8"/>
      <c r="CVU915" s="8"/>
      <c r="CVV915" s="8"/>
      <c r="CVW915" s="8"/>
      <c r="CVX915" s="8"/>
      <c r="CVY915" s="8"/>
      <c r="CVZ915" s="8"/>
      <c r="CWA915" s="8"/>
      <c r="CWB915" s="8"/>
      <c r="CWC915" s="8"/>
      <c r="CWD915" s="8"/>
      <c r="CWE915" s="8"/>
      <c r="CWF915" s="8"/>
      <c r="CWG915" s="8"/>
      <c r="CWH915" s="8"/>
      <c r="CWI915" s="8"/>
      <c r="CWJ915" s="8"/>
      <c r="CWK915" s="8"/>
      <c r="CWL915" s="8"/>
      <c r="CWM915" s="8"/>
      <c r="CWN915" s="8"/>
      <c r="CWO915" s="8"/>
      <c r="CWP915" s="8"/>
      <c r="CWQ915" s="8"/>
      <c r="CWR915" s="8"/>
      <c r="CWS915" s="8"/>
      <c r="CWT915" s="8"/>
      <c r="CWU915" s="8"/>
      <c r="CWV915" s="8"/>
      <c r="CWW915" s="8"/>
      <c r="CWX915" s="8"/>
      <c r="CWY915" s="8"/>
      <c r="CWZ915" s="8"/>
      <c r="CXA915" s="8"/>
      <c r="CXB915" s="8"/>
      <c r="CXC915" s="8"/>
      <c r="CXD915" s="8"/>
      <c r="CXE915" s="8"/>
      <c r="CXF915" s="8"/>
      <c r="CXG915" s="8"/>
      <c r="CXH915" s="8"/>
      <c r="CXI915" s="8"/>
      <c r="CXJ915" s="8"/>
      <c r="CXK915" s="8"/>
      <c r="CXL915" s="8"/>
      <c r="CXM915" s="8"/>
      <c r="CXN915" s="8"/>
      <c r="CXO915" s="8"/>
      <c r="CXP915" s="8"/>
      <c r="CXQ915" s="8"/>
      <c r="CXR915" s="8"/>
      <c r="CXS915" s="8"/>
      <c r="CXT915" s="8"/>
      <c r="CXU915" s="8"/>
      <c r="CXV915" s="8"/>
      <c r="CXW915" s="8"/>
      <c r="CXX915" s="8"/>
      <c r="CXY915" s="8"/>
      <c r="CXZ915" s="8"/>
      <c r="CYA915" s="8"/>
      <c r="CYB915" s="8"/>
      <c r="CYC915" s="8"/>
      <c r="CYD915" s="8"/>
      <c r="CYE915" s="8"/>
      <c r="CYF915" s="8"/>
      <c r="CYG915" s="8"/>
      <c r="CYH915" s="8"/>
      <c r="CYI915" s="8"/>
      <c r="CYJ915" s="8"/>
      <c r="CYK915" s="8"/>
      <c r="CYL915" s="8"/>
      <c r="CYM915" s="8"/>
      <c r="CYN915" s="8"/>
      <c r="CYO915" s="8"/>
      <c r="CYP915" s="8"/>
      <c r="CYQ915" s="8"/>
      <c r="CYR915" s="8"/>
      <c r="CYS915" s="8"/>
      <c r="CYT915" s="8"/>
      <c r="CYU915" s="8"/>
      <c r="CYV915" s="8"/>
      <c r="CYW915" s="8"/>
      <c r="CYX915" s="8"/>
      <c r="CYY915" s="8"/>
      <c r="CYZ915" s="8"/>
      <c r="CZA915" s="8"/>
      <c r="CZB915" s="8"/>
      <c r="CZC915" s="8"/>
      <c r="CZD915" s="8"/>
      <c r="CZE915" s="8"/>
      <c r="CZF915" s="8"/>
      <c r="CZG915" s="8"/>
      <c r="CZH915" s="8"/>
      <c r="CZI915" s="8"/>
      <c r="CZJ915" s="8"/>
      <c r="CZK915" s="8"/>
      <c r="CZL915" s="8"/>
      <c r="CZM915" s="8"/>
      <c r="CZN915" s="8"/>
      <c r="CZO915" s="8"/>
      <c r="CZP915" s="8"/>
      <c r="CZQ915" s="8"/>
      <c r="CZR915" s="8"/>
      <c r="CZS915" s="8"/>
      <c r="CZT915" s="8"/>
      <c r="CZU915" s="8"/>
      <c r="CZV915" s="8"/>
      <c r="CZW915" s="8"/>
      <c r="CZX915" s="8"/>
      <c r="CZY915" s="8"/>
      <c r="CZZ915" s="8"/>
      <c r="DAA915" s="8"/>
      <c r="DAB915" s="8"/>
      <c r="DAC915" s="8"/>
      <c r="DAD915" s="8"/>
      <c r="DAE915" s="8"/>
      <c r="DAF915" s="8"/>
      <c r="DAG915" s="8"/>
      <c r="DAH915" s="8"/>
      <c r="DAI915" s="8"/>
      <c r="DAJ915" s="8"/>
      <c r="DAK915" s="8"/>
      <c r="DAL915" s="8"/>
      <c r="DAM915" s="8"/>
      <c r="DAN915" s="8"/>
      <c r="DAO915" s="8"/>
      <c r="DAP915" s="8"/>
      <c r="DAQ915" s="8"/>
      <c r="DAR915" s="8"/>
      <c r="DAS915" s="8"/>
      <c r="DAT915" s="8"/>
      <c r="DAU915" s="8"/>
      <c r="DAV915" s="8"/>
      <c r="DAW915" s="8"/>
      <c r="DAX915" s="8"/>
      <c r="DAY915" s="8"/>
      <c r="DAZ915" s="8"/>
      <c r="DBA915" s="8"/>
      <c r="DBB915" s="8"/>
      <c r="DBC915" s="8"/>
      <c r="DBD915" s="8"/>
      <c r="DBE915" s="8"/>
      <c r="DBF915" s="8"/>
      <c r="DBG915" s="8"/>
      <c r="DBH915" s="8"/>
      <c r="DBI915" s="8"/>
      <c r="DBJ915" s="8"/>
      <c r="DBK915" s="8"/>
      <c r="DBL915" s="8"/>
      <c r="DBM915" s="8"/>
      <c r="DBN915" s="8"/>
      <c r="DBO915" s="8"/>
      <c r="DBP915" s="8"/>
      <c r="DBQ915" s="8"/>
      <c r="DBR915" s="8"/>
      <c r="DBS915" s="8"/>
      <c r="DBT915" s="8"/>
      <c r="DBU915" s="8"/>
      <c r="DBV915" s="8"/>
      <c r="DBW915" s="8"/>
      <c r="DBX915" s="8"/>
      <c r="DBY915" s="8"/>
      <c r="DBZ915" s="8"/>
      <c r="DCA915" s="8"/>
      <c r="DCB915" s="8"/>
      <c r="DCC915" s="8"/>
      <c r="DCD915" s="8"/>
      <c r="DCE915" s="8"/>
      <c r="DCF915" s="8"/>
      <c r="DCG915" s="8"/>
      <c r="DCH915" s="8"/>
      <c r="DCI915" s="8"/>
      <c r="DCJ915" s="8"/>
      <c r="DCK915" s="8"/>
      <c r="DCL915" s="8"/>
      <c r="DCM915" s="8"/>
      <c r="DCN915" s="8"/>
      <c r="DCO915" s="8"/>
      <c r="DCP915" s="8"/>
      <c r="DCQ915" s="8"/>
      <c r="DCR915" s="8"/>
      <c r="DCS915" s="8"/>
      <c r="DCT915" s="8"/>
      <c r="DCU915" s="8"/>
      <c r="DCV915" s="8"/>
      <c r="DCW915" s="8"/>
      <c r="DCX915" s="8"/>
      <c r="DCY915" s="8"/>
      <c r="DCZ915" s="8"/>
      <c r="DDA915" s="8"/>
      <c r="DDB915" s="8"/>
      <c r="DDC915" s="8"/>
      <c r="DDD915" s="8"/>
      <c r="DDE915" s="8"/>
      <c r="DDF915" s="8"/>
      <c r="DDG915" s="8"/>
      <c r="DDH915" s="8"/>
      <c r="DDI915" s="8"/>
      <c r="DDJ915" s="8"/>
      <c r="DDK915" s="8"/>
      <c r="DDL915" s="8"/>
      <c r="DDM915" s="8"/>
      <c r="DDN915" s="8"/>
      <c r="DDO915" s="8"/>
      <c r="DDP915" s="8"/>
      <c r="DDQ915" s="8"/>
      <c r="DDR915" s="8"/>
      <c r="DDS915" s="8"/>
      <c r="DDT915" s="8"/>
      <c r="DDU915" s="8"/>
      <c r="DDV915" s="8"/>
      <c r="DDW915" s="8"/>
      <c r="DDX915" s="8"/>
      <c r="DDY915" s="8"/>
      <c r="DDZ915" s="8"/>
      <c r="DEA915" s="8"/>
      <c r="DEB915" s="8"/>
      <c r="DEC915" s="8"/>
      <c r="DED915" s="8"/>
      <c r="DEE915" s="8"/>
      <c r="DEF915" s="8"/>
      <c r="DEG915" s="8"/>
      <c r="DEH915" s="8"/>
      <c r="DEI915" s="8"/>
      <c r="DEJ915" s="8"/>
      <c r="DEK915" s="8"/>
      <c r="DEL915" s="8"/>
      <c r="DEM915" s="8"/>
      <c r="DEN915" s="8"/>
      <c r="DEO915" s="8"/>
      <c r="DEP915" s="8"/>
      <c r="DEQ915" s="8"/>
      <c r="DER915" s="8"/>
      <c r="DES915" s="8"/>
      <c r="DET915" s="8"/>
      <c r="DEU915" s="8"/>
      <c r="DEV915" s="8"/>
      <c r="DEW915" s="8"/>
      <c r="DEX915" s="8"/>
      <c r="DEY915" s="8"/>
      <c r="DEZ915" s="8"/>
      <c r="DFA915" s="8"/>
      <c r="DFB915" s="8"/>
      <c r="DFC915" s="8"/>
      <c r="DFD915" s="8"/>
      <c r="DFE915" s="8"/>
      <c r="DFF915" s="8"/>
      <c r="DFG915" s="8"/>
      <c r="DFH915" s="8"/>
      <c r="DFI915" s="8"/>
      <c r="DFJ915" s="8"/>
      <c r="DFK915" s="8"/>
      <c r="DFL915" s="8"/>
      <c r="DFM915" s="8"/>
      <c r="DFN915" s="8"/>
      <c r="DFO915" s="8"/>
      <c r="DFP915" s="8"/>
      <c r="DFQ915" s="8"/>
      <c r="DFR915" s="8"/>
      <c r="DFS915" s="8"/>
      <c r="DFT915" s="8"/>
      <c r="DFU915" s="8"/>
      <c r="DFV915" s="8"/>
      <c r="DFW915" s="8"/>
      <c r="DFX915" s="8"/>
      <c r="DFY915" s="8"/>
      <c r="DFZ915" s="8"/>
      <c r="DGA915" s="8"/>
      <c r="DGB915" s="8"/>
      <c r="DGC915" s="8"/>
      <c r="DGD915" s="8"/>
      <c r="DGE915" s="8"/>
      <c r="DGF915" s="8"/>
      <c r="DGG915" s="8"/>
      <c r="DGH915" s="8"/>
      <c r="DGI915" s="8"/>
      <c r="DGJ915" s="8"/>
      <c r="DGK915" s="8"/>
      <c r="DGL915" s="8"/>
      <c r="DGM915" s="8"/>
      <c r="DGN915" s="8"/>
      <c r="DGO915" s="8"/>
      <c r="DGP915" s="8"/>
      <c r="DGQ915" s="8"/>
      <c r="DGR915" s="8"/>
      <c r="DGS915" s="8"/>
      <c r="DGT915" s="8"/>
      <c r="DGU915" s="8"/>
      <c r="DGV915" s="8"/>
      <c r="DGW915" s="8"/>
      <c r="DGX915" s="8"/>
      <c r="DGY915" s="8"/>
      <c r="DGZ915" s="8"/>
      <c r="DHA915" s="8"/>
      <c r="DHB915" s="8"/>
      <c r="DHC915" s="8"/>
      <c r="DHD915" s="8"/>
      <c r="DHE915" s="8"/>
      <c r="DHF915" s="8"/>
      <c r="DHG915" s="8"/>
      <c r="DHH915" s="8"/>
      <c r="DHI915" s="8"/>
      <c r="DHJ915" s="8"/>
      <c r="DHK915" s="8"/>
      <c r="DHL915" s="8"/>
      <c r="DHM915" s="8"/>
      <c r="DHN915" s="8"/>
      <c r="DHO915" s="8"/>
      <c r="DHP915" s="8"/>
      <c r="DHQ915" s="8"/>
      <c r="DHR915" s="8"/>
      <c r="DHS915" s="8"/>
      <c r="DHT915" s="8"/>
      <c r="DHU915" s="8"/>
      <c r="DHV915" s="8"/>
      <c r="DHW915" s="8"/>
      <c r="DHX915" s="8"/>
      <c r="DHY915" s="8"/>
      <c r="DHZ915" s="8"/>
      <c r="DIA915" s="8"/>
      <c r="DIB915" s="8"/>
      <c r="DIC915" s="8"/>
      <c r="DID915" s="8"/>
      <c r="DIE915" s="8"/>
      <c r="DIF915" s="8"/>
      <c r="DIG915" s="8"/>
      <c r="DIH915" s="8"/>
      <c r="DII915" s="8"/>
      <c r="DIJ915" s="8"/>
      <c r="DIK915" s="8"/>
      <c r="DIL915" s="8"/>
      <c r="DIM915" s="8"/>
      <c r="DIN915" s="8"/>
      <c r="DIO915" s="8"/>
      <c r="DIP915" s="8"/>
      <c r="DIQ915" s="8"/>
      <c r="DIR915" s="8"/>
      <c r="DIS915" s="8"/>
      <c r="DIT915" s="8"/>
      <c r="DIU915" s="8"/>
      <c r="DIV915" s="8"/>
      <c r="DIW915" s="8"/>
      <c r="DIX915" s="8"/>
      <c r="DIY915" s="8"/>
      <c r="DIZ915" s="8"/>
      <c r="DJA915" s="8"/>
      <c r="DJB915" s="8"/>
      <c r="DJC915" s="8"/>
      <c r="DJD915" s="8"/>
      <c r="DJE915" s="8"/>
      <c r="DJF915" s="8"/>
      <c r="DJG915" s="8"/>
      <c r="DJH915" s="8"/>
      <c r="DJI915" s="8"/>
      <c r="DJJ915" s="8"/>
      <c r="DJK915" s="8"/>
      <c r="DJL915" s="8"/>
      <c r="DJM915" s="8"/>
      <c r="DJN915" s="8"/>
      <c r="DJO915" s="8"/>
      <c r="DJP915" s="8"/>
      <c r="DJQ915" s="8"/>
      <c r="DJR915" s="8"/>
      <c r="DJS915" s="8"/>
      <c r="DJT915" s="8"/>
      <c r="DJU915" s="8"/>
      <c r="DJV915" s="8"/>
      <c r="DJW915" s="8"/>
      <c r="DJX915" s="8"/>
      <c r="DJY915" s="8"/>
      <c r="DJZ915" s="8"/>
      <c r="DKA915" s="8"/>
      <c r="DKB915" s="8"/>
      <c r="DKC915" s="8"/>
      <c r="DKD915" s="8"/>
      <c r="DKE915" s="8"/>
      <c r="DKF915" s="8"/>
      <c r="DKG915" s="8"/>
      <c r="DKH915" s="8"/>
      <c r="DKI915" s="8"/>
      <c r="DKJ915" s="8"/>
      <c r="DKK915" s="8"/>
      <c r="DKL915" s="8"/>
      <c r="DKM915" s="8"/>
      <c r="DKN915" s="8"/>
      <c r="DKO915" s="8"/>
      <c r="DKP915" s="8"/>
      <c r="DKQ915" s="8"/>
      <c r="DKR915" s="8"/>
      <c r="DKS915" s="8"/>
      <c r="DKT915" s="8"/>
      <c r="DKU915" s="8"/>
      <c r="DKV915" s="8"/>
      <c r="DKW915" s="8"/>
      <c r="DKX915" s="8"/>
      <c r="DKY915" s="8"/>
      <c r="DKZ915" s="8"/>
      <c r="DLA915" s="8"/>
      <c r="DLB915" s="8"/>
      <c r="DLC915" s="8"/>
      <c r="DLD915" s="8"/>
      <c r="DLE915" s="8"/>
      <c r="DLF915" s="8"/>
      <c r="DLG915" s="8"/>
      <c r="DLH915" s="8"/>
      <c r="DLI915" s="8"/>
      <c r="DLJ915" s="8"/>
      <c r="DLK915" s="8"/>
      <c r="DLL915" s="8"/>
      <c r="DLM915" s="8"/>
      <c r="DLN915" s="8"/>
      <c r="DLO915" s="8"/>
      <c r="DLP915" s="8"/>
      <c r="DLQ915" s="8"/>
      <c r="DLR915" s="8"/>
      <c r="DLS915" s="8"/>
      <c r="DLT915" s="8"/>
      <c r="DLU915" s="8"/>
      <c r="DLV915" s="8"/>
      <c r="DLW915" s="8"/>
      <c r="DLX915" s="8"/>
      <c r="DLY915" s="8"/>
      <c r="DLZ915" s="8"/>
      <c r="DMA915" s="8"/>
      <c r="DMB915" s="8"/>
      <c r="DMC915" s="8"/>
      <c r="DMD915" s="8"/>
      <c r="DME915" s="8"/>
      <c r="DMF915" s="8"/>
      <c r="DMG915" s="8"/>
      <c r="DMH915" s="8"/>
      <c r="DMI915" s="8"/>
      <c r="DMJ915" s="8"/>
      <c r="DMK915" s="8"/>
      <c r="DML915" s="8"/>
      <c r="DMM915" s="8"/>
      <c r="DMN915" s="8"/>
      <c r="DMO915" s="8"/>
      <c r="DMP915" s="8"/>
      <c r="DMQ915" s="8"/>
      <c r="DMR915" s="8"/>
      <c r="DMS915" s="8"/>
      <c r="DMT915" s="8"/>
      <c r="DMU915" s="8"/>
      <c r="DMV915" s="8"/>
      <c r="DMW915" s="8"/>
      <c r="DMX915" s="8"/>
      <c r="DMY915" s="8"/>
      <c r="DMZ915" s="8"/>
      <c r="DNA915" s="8"/>
      <c r="DNB915" s="8"/>
      <c r="DNC915" s="8"/>
      <c r="DND915" s="8"/>
      <c r="DNE915" s="8"/>
      <c r="DNF915" s="8"/>
      <c r="DNG915" s="8"/>
      <c r="DNH915" s="8"/>
      <c r="DNI915" s="8"/>
      <c r="DNJ915" s="8"/>
      <c r="DNK915" s="8"/>
      <c r="DNL915" s="8"/>
      <c r="DNM915" s="8"/>
      <c r="DNN915" s="8"/>
      <c r="DNO915" s="8"/>
      <c r="DNP915" s="8"/>
      <c r="DNQ915" s="8"/>
      <c r="DNR915" s="8"/>
      <c r="DNS915" s="8"/>
      <c r="DNT915" s="8"/>
      <c r="DNU915" s="8"/>
      <c r="DNV915" s="8"/>
      <c r="DNW915" s="8"/>
      <c r="DNX915" s="8"/>
      <c r="DNY915" s="8"/>
      <c r="DNZ915" s="8"/>
      <c r="DOA915" s="8"/>
      <c r="DOB915" s="8"/>
      <c r="DOC915" s="8"/>
      <c r="DOD915" s="8"/>
      <c r="DOE915" s="8"/>
      <c r="DOF915" s="8"/>
      <c r="DOG915" s="8"/>
      <c r="DOH915" s="8"/>
      <c r="DOI915" s="8"/>
      <c r="DOJ915" s="8"/>
      <c r="DOK915" s="8"/>
      <c r="DOL915" s="8"/>
      <c r="DOM915" s="8"/>
      <c r="DON915" s="8"/>
      <c r="DOO915" s="8"/>
      <c r="DOP915" s="8"/>
      <c r="DOQ915" s="8"/>
      <c r="DOR915" s="8"/>
      <c r="DOS915" s="8"/>
      <c r="DOT915" s="8"/>
      <c r="DOU915" s="8"/>
      <c r="DOV915" s="8"/>
      <c r="DOW915" s="8"/>
      <c r="DOX915" s="8"/>
      <c r="DOY915" s="8"/>
      <c r="DOZ915" s="8"/>
      <c r="DPA915" s="8"/>
      <c r="DPB915" s="8"/>
      <c r="DPC915" s="8"/>
      <c r="DPD915" s="8"/>
      <c r="DPE915" s="8"/>
      <c r="DPF915" s="8"/>
      <c r="DPG915" s="8"/>
      <c r="DPH915" s="8"/>
      <c r="DPI915" s="8"/>
      <c r="DPJ915" s="8"/>
      <c r="DPK915" s="8"/>
      <c r="DPL915" s="8"/>
      <c r="DPM915" s="8"/>
      <c r="DPN915" s="8"/>
      <c r="DPO915" s="8"/>
      <c r="DPP915" s="8"/>
      <c r="DPQ915" s="8"/>
      <c r="DPR915" s="8"/>
      <c r="DPS915" s="8"/>
      <c r="DPT915" s="8"/>
      <c r="DPU915" s="8"/>
      <c r="DPV915" s="8"/>
      <c r="DPW915" s="8"/>
      <c r="DPX915" s="8"/>
      <c r="DPY915" s="8"/>
      <c r="DPZ915" s="8"/>
      <c r="DQA915" s="8"/>
      <c r="DQB915" s="8"/>
      <c r="DQC915" s="8"/>
      <c r="DQD915" s="8"/>
      <c r="DQE915" s="8"/>
      <c r="DQF915" s="8"/>
      <c r="DQG915" s="8"/>
      <c r="DQH915" s="8"/>
      <c r="DQI915" s="8"/>
      <c r="DQJ915" s="8"/>
      <c r="DQK915" s="8"/>
      <c r="DQL915" s="8"/>
      <c r="DQM915" s="8"/>
      <c r="DQN915" s="8"/>
      <c r="DQO915" s="8"/>
      <c r="DQP915" s="8"/>
      <c r="DQQ915" s="8"/>
      <c r="DQR915" s="8"/>
      <c r="DQS915" s="8"/>
      <c r="DQT915" s="8"/>
      <c r="DQU915" s="8"/>
      <c r="DQV915" s="8"/>
      <c r="DQW915" s="8"/>
      <c r="DQX915" s="8"/>
      <c r="DQY915" s="8"/>
      <c r="DQZ915" s="8"/>
      <c r="DRA915" s="8"/>
      <c r="DRB915" s="8"/>
      <c r="DRC915" s="8"/>
      <c r="DRD915" s="8"/>
      <c r="DRE915" s="8"/>
      <c r="DRF915" s="8"/>
      <c r="DRG915" s="8"/>
      <c r="DRH915" s="8"/>
      <c r="DRI915" s="8"/>
      <c r="DRJ915" s="8"/>
      <c r="DRK915" s="8"/>
      <c r="DRL915" s="8"/>
      <c r="DRM915" s="8"/>
      <c r="DRN915" s="8"/>
      <c r="DRO915" s="8"/>
      <c r="DRP915" s="8"/>
      <c r="DRQ915" s="8"/>
      <c r="DRR915" s="8"/>
      <c r="DRS915" s="8"/>
      <c r="DRT915" s="8"/>
      <c r="DRU915" s="8"/>
      <c r="DRV915" s="8"/>
      <c r="DRW915" s="8"/>
      <c r="DRX915" s="8"/>
      <c r="DRY915" s="8"/>
      <c r="DRZ915" s="8"/>
      <c r="DSA915" s="8"/>
      <c r="DSB915" s="8"/>
      <c r="DSC915" s="8"/>
      <c r="DSD915" s="8"/>
      <c r="DSE915" s="8"/>
      <c r="DSF915" s="8"/>
      <c r="DSG915" s="8"/>
      <c r="DSH915" s="8"/>
      <c r="DSI915" s="8"/>
      <c r="DSJ915" s="8"/>
      <c r="DSK915" s="8"/>
      <c r="DSL915" s="8"/>
      <c r="DSM915" s="8"/>
      <c r="DSN915" s="8"/>
      <c r="DSO915" s="8"/>
      <c r="DSP915" s="8"/>
      <c r="DSQ915" s="8"/>
      <c r="DSR915" s="8"/>
      <c r="DSS915" s="8"/>
      <c r="DST915" s="8"/>
      <c r="DSU915" s="8"/>
      <c r="DSV915" s="8"/>
      <c r="DSW915" s="8"/>
      <c r="DSX915" s="8"/>
      <c r="DSY915" s="8"/>
      <c r="DSZ915" s="8"/>
      <c r="DTA915" s="8"/>
      <c r="DTB915" s="8"/>
      <c r="DTC915" s="8"/>
      <c r="DTD915" s="8"/>
      <c r="DTE915" s="8"/>
      <c r="DTF915" s="8"/>
      <c r="DTG915" s="8"/>
      <c r="DTH915" s="8"/>
      <c r="DTI915" s="8"/>
      <c r="DTJ915" s="8"/>
      <c r="DTK915" s="8"/>
      <c r="DTL915" s="8"/>
      <c r="DTM915" s="8"/>
      <c r="DTN915" s="8"/>
      <c r="DTO915" s="8"/>
      <c r="DTP915" s="8"/>
      <c r="DTQ915" s="8"/>
      <c r="DTR915" s="8"/>
      <c r="DTS915" s="8"/>
      <c r="DTT915" s="8"/>
      <c r="DTU915" s="8"/>
      <c r="DTV915" s="8"/>
      <c r="DTW915" s="8"/>
      <c r="DTX915" s="8"/>
      <c r="DTY915" s="8"/>
      <c r="DTZ915" s="8"/>
      <c r="DUA915" s="8"/>
      <c r="DUB915" s="8"/>
      <c r="DUC915" s="8"/>
      <c r="DUD915" s="8"/>
      <c r="DUE915" s="8"/>
      <c r="DUF915" s="8"/>
      <c r="DUG915" s="8"/>
      <c r="DUH915" s="8"/>
      <c r="DUI915" s="8"/>
      <c r="DUJ915" s="8"/>
      <c r="DUK915" s="8"/>
      <c r="DUL915" s="8"/>
      <c r="DUM915" s="8"/>
      <c r="DUN915" s="8"/>
      <c r="DUO915" s="8"/>
      <c r="DUP915" s="8"/>
      <c r="DUQ915" s="8"/>
      <c r="DUR915" s="8"/>
      <c r="DUS915" s="8"/>
      <c r="DUT915" s="8"/>
      <c r="DUU915" s="8"/>
      <c r="DUV915" s="8"/>
      <c r="DUW915" s="8"/>
      <c r="DUX915" s="8"/>
      <c r="DUY915" s="8"/>
      <c r="DUZ915" s="8"/>
      <c r="DVA915" s="8"/>
      <c r="DVB915" s="8"/>
      <c r="DVC915" s="8"/>
      <c r="DVD915" s="8"/>
      <c r="DVE915" s="8"/>
      <c r="DVF915" s="8"/>
      <c r="DVG915" s="8"/>
      <c r="DVH915" s="8"/>
      <c r="DVI915" s="8"/>
      <c r="DVJ915" s="8"/>
      <c r="DVK915" s="8"/>
      <c r="DVL915" s="8"/>
      <c r="DVM915" s="8"/>
      <c r="DVN915" s="8"/>
      <c r="DVO915" s="8"/>
      <c r="DVP915" s="8"/>
      <c r="DVQ915" s="8"/>
      <c r="DVR915" s="8"/>
      <c r="DVS915" s="8"/>
      <c r="DVT915" s="8"/>
      <c r="DVU915" s="8"/>
      <c r="DVV915" s="8"/>
      <c r="DVW915" s="8"/>
      <c r="DVX915" s="8"/>
      <c r="DVY915" s="8"/>
      <c r="DVZ915" s="8"/>
      <c r="DWA915" s="8"/>
      <c r="DWB915" s="8"/>
      <c r="DWC915" s="8"/>
      <c r="DWD915" s="8"/>
      <c r="DWE915" s="8"/>
      <c r="DWF915" s="8"/>
      <c r="DWG915" s="8"/>
      <c r="DWH915" s="8"/>
      <c r="DWI915" s="8"/>
      <c r="DWJ915" s="8"/>
      <c r="DWK915" s="8"/>
      <c r="DWL915" s="8"/>
      <c r="DWM915" s="8"/>
      <c r="DWN915" s="8"/>
      <c r="DWO915" s="8"/>
      <c r="DWP915" s="8"/>
      <c r="DWQ915" s="8"/>
      <c r="DWR915" s="8"/>
      <c r="DWS915" s="8"/>
      <c r="DWT915" s="8"/>
      <c r="DWU915" s="8"/>
      <c r="DWV915" s="8"/>
      <c r="DWW915" s="8"/>
      <c r="DWX915" s="8"/>
      <c r="DWY915" s="8"/>
      <c r="DWZ915" s="8"/>
      <c r="DXA915" s="8"/>
      <c r="DXB915" s="8"/>
      <c r="DXC915" s="8"/>
      <c r="DXD915" s="8"/>
      <c r="DXE915" s="8"/>
      <c r="DXF915" s="8"/>
      <c r="DXG915" s="8"/>
      <c r="DXH915" s="8"/>
      <c r="DXI915" s="8"/>
      <c r="DXJ915" s="8"/>
      <c r="DXK915" s="8"/>
      <c r="DXL915" s="8"/>
      <c r="DXM915" s="8"/>
      <c r="DXN915" s="8"/>
      <c r="DXO915" s="8"/>
      <c r="DXP915" s="8"/>
      <c r="DXQ915" s="8"/>
      <c r="DXR915" s="8"/>
      <c r="DXS915" s="8"/>
      <c r="DXT915" s="8"/>
      <c r="DXU915" s="8"/>
      <c r="DXV915" s="8"/>
      <c r="DXW915" s="8"/>
      <c r="DXX915" s="8"/>
      <c r="DXY915" s="8"/>
      <c r="DXZ915" s="8"/>
      <c r="DYA915" s="8"/>
      <c r="DYB915" s="8"/>
      <c r="DYC915" s="8"/>
      <c r="DYD915" s="8"/>
      <c r="DYE915" s="8"/>
      <c r="DYF915" s="8"/>
      <c r="DYG915" s="8"/>
      <c r="DYH915" s="8"/>
      <c r="DYI915" s="8"/>
      <c r="DYJ915" s="8"/>
      <c r="DYK915" s="8"/>
      <c r="DYL915" s="8"/>
      <c r="DYM915" s="8"/>
      <c r="DYN915" s="8"/>
      <c r="DYO915" s="8"/>
      <c r="DYP915" s="8"/>
      <c r="DYQ915" s="8"/>
      <c r="DYR915" s="8"/>
      <c r="DYS915" s="8"/>
      <c r="DYT915" s="8"/>
      <c r="DYU915" s="8"/>
      <c r="DYV915" s="8"/>
      <c r="DYW915" s="8"/>
      <c r="DYX915" s="8"/>
      <c r="DYY915" s="8"/>
      <c r="DYZ915" s="8"/>
      <c r="DZA915" s="8"/>
      <c r="DZB915" s="8"/>
      <c r="DZC915" s="8"/>
      <c r="DZD915" s="8"/>
      <c r="DZE915" s="8"/>
      <c r="DZF915" s="8"/>
      <c r="DZG915" s="8"/>
      <c r="DZH915" s="8"/>
      <c r="DZI915" s="8"/>
      <c r="DZJ915" s="8"/>
      <c r="DZK915" s="8"/>
      <c r="DZL915" s="8"/>
      <c r="DZM915" s="8"/>
      <c r="DZN915" s="8"/>
      <c r="DZO915" s="8"/>
      <c r="DZP915" s="8"/>
      <c r="DZQ915" s="8"/>
      <c r="DZR915" s="8"/>
      <c r="DZS915" s="8"/>
      <c r="DZT915" s="8"/>
      <c r="DZU915" s="8"/>
      <c r="DZV915" s="8"/>
      <c r="DZW915" s="8"/>
      <c r="DZX915" s="8"/>
      <c r="DZY915" s="8"/>
      <c r="DZZ915" s="8"/>
      <c r="EAA915" s="8"/>
      <c r="EAB915" s="8"/>
      <c r="EAC915" s="8"/>
      <c r="EAD915" s="8"/>
      <c r="EAE915" s="8"/>
      <c r="EAF915" s="8"/>
      <c r="EAG915" s="8"/>
      <c r="EAH915" s="8"/>
      <c r="EAI915" s="8"/>
      <c r="EAJ915" s="8"/>
      <c r="EAK915" s="8"/>
      <c r="EAL915" s="8"/>
      <c r="EAM915" s="8"/>
      <c r="EAN915" s="8"/>
      <c r="EAO915" s="8"/>
      <c r="EAP915" s="8"/>
      <c r="EAQ915" s="8"/>
      <c r="EAR915" s="8"/>
      <c r="EAS915" s="8"/>
      <c r="EAT915" s="8"/>
      <c r="EAU915" s="8"/>
      <c r="EAV915" s="8"/>
      <c r="EAW915" s="8"/>
      <c r="EAX915" s="8"/>
      <c r="EAY915" s="8"/>
      <c r="EAZ915" s="8"/>
      <c r="EBA915" s="8"/>
      <c r="EBB915" s="8"/>
      <c r="EBC915" s="8"/>
      <c r="EBD915" s="8"/>
      <c r="EBE915" s="8"/>
      <c r="EBF915" s="8"/>
      <c r="EBG915" s="8"/>
      <c r="EBH915" s="8"/>
      <c r="EBI915" s="8"/>
      <c r="EBJ915" s="8"/>
      <c r="EBK915" s="8"/>
      <c r="EBL915" s="8"/>
      <c r="EBM915" s="8"/>
      <c r="EBN915" s="8"/>
      <c r="EBO915" s="8"/>
      <c r="EBP915" s="8"/>
      <c r="EBQ915" s="8"/>
      <c r="EBR915" s="8"/>
      <c r="EBS915" s="8"/>
      <c r="EBT915" s="8"/>
      <c r="EBU915" s="8"/>
      <c r="EBV915" s="8"/>
      <c r="EBW915" s="8"/>
      <c r="EBX915" s="8"/>
      <c r="EBY915" s="8"/>
      <c r="EBZ915" s="8"/>
      <c r="ECA915" s="8"/>
      <c r="ECB915" s="8"/>
      <c r="ECC915" s="8"/>
      <c r="ECD915" s="8"/>
      <c r="ECE915" s="8"/>
      <c r="ECF915" s="8"/>
      <c r="ECG915" s="8"/>
      <c r="ECH915" s="8"/>
      <c r="ECI915" s="8"/>
      <c r="ECJ915" s="8"/>
      <c r="ECK915" s="8"/>
      <c r="ECL915" s="8"/>
      <c r="ECM915" s="8"/>
      <c r="ECN915" s="8"/>
      <c r="ECO915" s="8"/>
      <c r="ECP915" s="8"/>
      <c r="ECQ915" s="8"/>
      <c r="ECR915" s="8"/>
      <c r="ECS915" s="8"/>
      <c r="ECT915" s="8"/>
      <c r="ECU915" s="8"/>
      <c r="ECV915" s="8"/>
      <c r="ECW915" s="8"/>
      <c r="ECX915" s="8"/>
      <c r="ECY915" s="8"/>
      <c r="ECZ915" s="8"/>
      <c r="EDA915" s="8"/>
      <c r="EDB915" s="8"/>
      <c r="EDC915" s="8"/>
      <c r="EDD915" s="8"/>
      <c r="EDE915" s="8"/>
      <c r="EDF915" s="8"/>
      <c r="EDG915" s="8"/>
      <c r="EDH915" s="8"/>
      <c r="EDI915" s="8"/>
      <c r="EDJ915" s="8"/>
      <c r="EDK915" s="8"/>
      <c r="EDL915" s="8"/>
      <c r="EDM915" s="8"/>
      <c r="EDN915" s="8"/>
      <c r="EDO915" s="8"/>
      <c r="EDP915" s="8"/>
      <c r="EDQ915" s="8"/>
      <c r="EDR915" s="8"/>
      <c r="EDS915" s="8"/>
      <c r="EDT915" s="8"/>
      <c r="EDU915" s="8"/>
      <c r="EDV915" s="8"/>
      <c r="EDW915" s="8"/>
      <c r="EDX915" s="8"/>
      <c r="EDY915" s="8"/>
      <c r="EDZ915" s="8"/>
      <c r="EEA915" s="8"/>
      <c r="EEB915" s="8"/>
      <c r="EEC915" s="8"/>
      <c r="EED915" s="8"/>
      <c r="EEE915" s="8"/>
      <c r="EEF915" s="8"/>
      <c r="EEG915" s="8"/>
      <c r="EEH915" s="8"/>
      <c r="EEI915" s="8"/>
      <c r="EEJ915" s="8"/>
      <c r="EEK915" s="8"/>
      <c r="EEL915" s="8"/>
      <c r="EEM915" s="8"/>
      <c r="EEN915" s="8"/>
      <c r="EEO915" s="8"/>
      <c r="EEP915" s="8"/>
      <c r="EEQ915" s="8"/>
      <c r="EER915" s="8"/>
      <c r="EES915" s="8"/>
      <c r="EET915" s="8"/>
      <c r="EEU915" s="8"/>
      <c r="EEV915" s="8"/>
      <c r="EEW915" s="8"/>
      <c r="EEX915" s="8"/>
      <c r="EEY915" s="8"/>
      <c r="EEZ915" s="8"/>
      <c r="EFA915" s="8"/>
      <c r="EFB915" s="8"/>
      <c r="EFC915" s="8"/>
      <c r="EFD915" s="8"/>
      <c r="EFE915" s="8"/>
      <c r="EFF915" s="8"/>
      <c r="EFG915" s="8"/>
      <c r="EFH915" s="8"/>
      <c r="EFI915" s="8"/>
      <c r="EFJ915" s="8"/>
      <c r="EFK915" s="8"/>
      <c r="EFL915" s="8"/>
      <c r="EFM915" s="8"/>
      <c r="EFN915" s="8"/>
      <c r="EFO915" s="8"/>
      <c r="EFP915" s="8"/>
      <c r="EFQ915" s="8"/>
      <c r="EFR915" s="8"/>
      <c r="EFS915" s="8"/>
      <c r="EFT915" s="8"/>
      <c r="EFU915" s="8"/>
      <c r="EFV915" s="8"/>
      <c r="EFW915" s="8"/>
      <c r="EFX915" s="8"/>
      <c r="EFY915" s="8"/>
      <c r="EFZ915" s="8"/>
      <c r="EGA915" s="8"/>
      <c r="EGB915" s="8"/>
      <c r="EGC915" s="8"/>
      <c r="EGD915" s="8"/>
      <c r="EGE915" s="8"/>
      <c r="EGF915" s="8"/>
      <c r="EGG915" s="8"/>
      <c r="EGH915" s="8"/>
      <c r="EGI915" s="8"/>
      <c r="EGJ915" s="8"/>
      <c r="EGK915" s="8"/>
      <c r="EGL915" s="8"/>
      <c r="EGM915" s="8"/>
      <c r="EGN915" s="8"/>
      <c r="EGO915" s="8"/>
      <c r="EGP915" s="8"/>
      <c r="EGQ915" s="8"/>
      <c r="EGR915" s="8"/>
      <c r="EGS915" s="8"/>
      <c r="EGT915" s="8"/>
      <c r="EGU915" s="8"/>
      <c r="EGV915" s="8"/>
      <c r="EGW915" s="8"/>
      <c r="EGX915" s="8"/>
      <c r="EGY915" s="8"/>
      <c r="EGZ915" s="8"/>
      <c r="EHA915" s="8"/>
      <c r="EHB915" s="8"/>
      <c r="EHC915" s="8"/>
      <c r="EHD915" s="8"/>
      <c r="EHE915" s="8"/>
      <c r="EHF915" s="8"/>
      <c r="EHG915" s="8"/>
      <c r="EHH915" s="8"/>
      <c r="EHI915" s="8"/>
      <c r="EHJ915" s="8"/>
      <c r="EHK915" s="8"/>
      <c r="EHL915" s="8"/>
      <c r="EHM915" s="8"/>
      <c r="EHN915" s="8"/>
      <c r="EHO915" s="8"/>
      <c r="EHP915" s="8"/>
      <c r="EHQ915" s="8"/>
      <c r="EHR915" s="8"/>
      <c r="EHS915" s="8"/>
      <c r="EHT915" s="8"/>
      <c r="EHU915" s="8"/>
      <c r="EHV915" s="8"/>
      <c r="EHW915" s="8"/>
      <c r="EHX915" s="8"/>
      <c r="EHY915" s="8"/>
      <c r="EHZ915" s="8"/>
      <c r="EIA915" s="8"/>
      <c r="EIB915" s="8"/>
      <c r="EIC915" s="8"/>
      <c r="EID915" s="8"/>
      <c r="EIE915" s="8"/>
      <c r="EIF915" s="8"/>
      <c r="EIG915" s="8"/>
      <c r="EIH915" s="8"/>
      <c r="EII915" s="8"/>
      <c r="EIJ915" s="8"/>
      <c r="EIK915" s="8"/>
      <c r="EIL915" s="8"/>
      <c r="EIM915" s="8"/>
      <c r="EIN915" s="8"/>
      <c r="EIO915" s="8"/>
      <c r="EIP915" s="8"/>
      <c r="EIQ915" s="8"/>
      <c r="EIR915" s="8"/>
      <c r="EIS915" s="8"/>
      <c r="EIT915" s="8"/>
      <c r="EIU915" s="8"/>
      <c r="EIV915" s="8"/>
      <c r="EIW915" s="8"/>
      <c r="EIX915" s="8"/>
      <c r="EIY915" s="8"/>
      <c r="EIZ915" s="8"/>
      <c r="EJA915" s="8"/>
      <c r="EJB915" s="8"/>
      <c r="EJC915" s="8"/>
      <c r="EJD915" s="8"/>
      <c r="EJE915" s="8"/>
      <c r="EJF915" s="8"/>
      <c r="EJG915" s="8"/>
      <c r="EJH915" s="8"/>
      <c r="EJI915" s="8"/>
      <c r="EJJ915" s="8"/>
      <c r="EJK915" s="8"/>
      <c r="EJL915" s="8"/>
      <c r="EJM915" s="8"/>
      <c r="EJN915" s="8"/>
      <c r="EJO915" s="8"/>
      <c r="EJP915" s="8"/>
      <c r="EJQ915" s="8"/>
      <c r="EJR915" s="8"/>
      <c r="EJS915" s="8"/>
      <c r="EJT915" s="8"/>
      <c r="EJU915" s="8"/>
      <c r="EJV915" s="8"/>
      <c r="EJW915" s="8"/>
      <c r="EJX915" s="8"/>
      <c r="EJY915" s="8"/>
      <c r="EJZ915" s="8"/>
      <c r="EKA915" s="8"/>
      <c r="EKB915" s="8"/>
      <c r="EKC915" s="8"/>
      <c r="EKD915" s="8"/>
      <c r="EKE915" s="8"/>
      <c r="EKF915" s="8"/>
      <c r="EKG915" s="8"/>
      <c r="EKH915" s="8"/>
      <c r="EKI915" s="8"/>
      <c r="EKJ915" s="8"/>
      <c r="EKK915" s="8"/>
      <c r="EKL915" s="8"/>
      <c r="EKM915" s="8"/>
      <c r="EKN915" s="8"/>
      <c r="EKO915" s="8"/>
      <c r="EKP915" s="8"/>
      <c r="EKQ915" s="8"/>
      <c r="EKR915" s="8"/>
      <c r="EKS915" s="8"/>
      <c r="EKT915" s="8"/>
      <c r="EKU915" s="8"/>
      <c r="EKV915" s="8"/>
      <c r="EKW915" s="8"/>
      <c r="EKX915" s="8"/>
      <c r="EKY915" s="8"/>
      <c r="EKZ915" s="8"/>
      <c r="ELA915" s="8"/>
      <c r="ELB915" s="8"/>
      <c r="ELC915" s="8"/>
      <c r="ELD915" s="8"/>
      <c r="ELE915" s="8"/>
      <c r="ELF915" s="8"/>
      <c r="ELG915" s="8"/>
      <c r="ELH915" s="8"/>
      <c r="ELI915" s="8"/>
      <c r="ELJ915" s="8"/>
      <c r="ELK915" s="8"/>
      <c r="ELL915" s="8"/>
      <c r="ELM915" s="8"/>
      <c r="ELN915" s="8"/>
      <c r="ELO915" s="8"/>
      <c r="ELP915" s="8"/>
      <c r="ELQ915" s="8"/>
      <c r="ELR915" s="8"/>
      <c r="ELS915" s="8"/>
      <c r="ELT915" s="8"/>
      <c r="ELU915" s="8"/>
      <c r="ELV915" s="8"/>
      <c r="ELW915" s="8"/>
      <c r="ELX915" s="8"/>
      <c r="ELY915" s="8"/>
      <c r="ELZ915" s="8"/>
      <c r="EMA915" s="8"/>
      <c r="EMB915" s="8"/>
      <c r="EMC915" s="8"/>
      <c r="EMD915" s="8"/>
      <c r="EME915" s="8"/>
      <c r="EMF915" s="8"/>
      <c r="EMG915" s="8"/>
      <c r="EMH915" s="8"/>
      <c r="EMI915" s="8"/>
      <c r="EMJ915" s="8"/>
      <c r="EMK915" s="8"/>
      <c r="EML915" s="8"/>
      <c r="EMM915" s="8"/>
      <c r="EMN915" s="8"/>
      <c r="EMO915" s="8"/>
      <c r="EMP915" s="8"/>
      <c r="EMQ915" s="8"/>
      <c r="EMR915" s="8"/>
      <c r="EMS915" s="8"/>
      <c r="EMT915" s="8"/>
      <c r="EMU915" s="8"/>
      <c r="EMV915" s="8"/>
      <c r="EMW915" s="8"/>
      <c r="EMX915" s="8"/>
      <c r="EMY915" s="8"/>
      <c r="EMZ915" s="8"/>
      <c r="ENA915" s="8"/>
      <c r="ENB915" s="8"/>
      <c r="ENC915" s="8"/>
      <c r="END915" s="8"/>
      <c r="ENE915" s="8"/>
      <c r="ENF915" s="8"/>
      <c r="ENG915" s="8"/>
      <c r="ENH915" s="8"/>
      <c r="ENI915" s="8"/>
      <c r="ENJ915" s="8"/>
      <c r="ENK915" s="8"/>
      <c r="ENL915" s="8"/>
      <c r="ENM915" s="8"/>
      <c r="ENN915" s="8"/>
      <c r="ENO915" s="8"/>
      <c r="ENP915" s="8"/>
      <c r="ENQ915" s="8"/>
      <c r="ENR915" s="8"/>
      <c r="ENS915" s="8"/>
      <c r="ENT915" s="8"/>
      <c r="ENU915" s="8"/>
      <c r="ENV915" s="8"/>
      <c r="ENW915" s="8"/>
      <c r="ENX915" s="8"/>
      <c r="ENY915" s="8"/>
      <c r="ENZ915" s="8"/>
      <c r="EOA915" s="8"/>
      <c r="EOB915" s="8"/>
      <c r="EOC915" s="8"/>
      <c r="EOD915" s="8"/>
      <c r="EOE915" s="8"/>
      <c r="EOF915" s="8"/>
      <c r="EOG915" s="8"/>
      <c r="EOH915" s="8"/>
      <c r="EOI915" s="8"/>
      <c r="EOJ915" s="8"/>
      <c r="EOK915" s="8"/>
      <c r="EOL915" s="8"/>
      <c r="EOM915" s="8"/>
      <c r="EON915" s="8"/>
      <c r="EOO915" s="8"/>
      <c r="EOP915" s="8"/>
      <c r="EOQ915" s="8"/>
      <c r="EOR915" s="8"/>
      <c r="EOS915" s="8"/>
      <c r="EOT915" s="8"/>
      <c r="EOU915" s="8"/>
      <c r="EOV915" s="8"/>
      <c r="EOW915" s="8"/>
      <c r="EOX915" s="8"/>
      <c r="EOY915" s="8"/>
      <c r="EOZ915" s="8"/>
      <c r="EPA915" s="8"/>
      <c r="EPB915" s="8"/>
      <c r="EPC915" s="8"/>
      <c r="EPD915" s="8"/>
      <c r="EPE915" s="8"/>
      <c r="EPF915" s="8"/>
      <c r="EPG915" s="8"/>
      <c r="EPH915" s="8"/>
      <c r="EPI915" s="8"/>
      <c r="EPJ915" s="8"/>
      <c r="EPK915" s="8"/>
      <c r="EPL915" s="8"/>
      <c r="EPM915" s="8"/>
      <c r="EPN915" s="8"/>
      <c r="EPO915" s="8"/>
      <c r="EPP915" s="8"/>
      <c r="EPQ915" s="8"/>
      <c r="EPR915" s="8"/>
      <c r="EPS915" s="8"/>
      <c r="EPT915" s="8"/>
      <c r="EPU915" s="8"/>
      <c r="EPV915" s="8"/>
      <c r="EPW915" s="8"/>
      <c r="EPX915" s="8"/>
      <c r="EPY915" s="8"/>
      <c r="EPZ915" s="8"/>
      <c r="EQA915" s="8"/>
      <c r="EQB915" s="8"/>
      <c r="EQC915" s="8"/>
      <c r="EQD915" s="8"/>
      <c r="EQE915" s="8"/>
      <c r="EQF915" s="8"/>
      <c r="EQG915" s="8"/>
      <c r="EQH915" s="8"/>
      <c r="EQI915" s="8"/>
      <c r="EQJ915" s="8"/>
      <c r="EQK915" s="8"/>
      <c r="EQL915" s="8"/>
      <c r="EQM915" s="8"/>
      <c r="EQN915" s="8"/>
      <c r="EQO915" s="8"/>
      <c r="EQP915" s="8"/>
      <c r="EQQ915" s="8"/>
      <c r="EQR915" s="8"/>
      <c r="EQS915" s="8"/>
      <c r="EQT915" s="8"/>
      <c r="EQU915" s="8"/>
      <c r="EQV915" s="8"/>
      <c r="EQW915" s="8"/>
      <c r="EQX915" s="8"/>
      <c r="EQY915" s="8"/>
      <c r="EQZ915" s="8"/>
      <c r="ERA915" s="8"/>
      <c r="ERB915" s="8"/>
      <c r="ERC915" s="8"/>
      <c r="ERD915" s="8"/>
      <c r="ERE915" s="8"/>
      <c r="ERF915" s="8"/>
      <c r="ERG915" s="8"/>
      <c r="ERH915" s="8"/>
      <c r="ERI915" s="8"/>
      <c r="ERJ915" s="8"/>
      <c r="ERK915" s="8"/>
      <c r="ERL915" s="8"/>
      <c r="ERM915" s="8"/>
      <c r="ERN915" s="8"/>
      <c r="ERO915" s="8"/>
      <c r="ERP915" s="8"/>
      <c r="ERQ915" s="8"/>
      <c r="ERR915" s="8"/>
      <c r="ERS915" s="8"/>
      <c r="ERT915" s="8"/>
      <c r="ERU915" s="8"/>
      <c r="ERV915" s="8"/>
      <c r="ERW915" s="8"/>
      <c r="ERX915" s="8"/>
      <c r="ERY915" s="8"/>
      <c r="ERZ915" s="8"/>
      <c r="ESA915" s="8"/>
      <c r="ESB915" s="8"/>
      <c r="ESC915" s="8"/>
      <c r="ESD915" s="8"/>
      <c r="ESE915" s="8"/>
      <c r="ESF915" s="8"/>
      <c r="ESG915" s="8"/>
      <c r="ESH915" s="8"/>
      <c r="ESI915" s="8"/>
      <c r="ESJ915" s="8"/>
      <c r="ESK915" s="8"/>
      <c r="ESL915" s="8"/>
      <c r="ESM915" s="8"/>
      <c r="ESN915" s="8"/>
      <c r="ESO915" s="8"/>
      <c r="ESP915" s="8"/>
      <c r="ESQ915" s="8"/>
      <c r="ESR915" s="8"/>
      <c r="ESS915" s="8"/>
      <c r="EST915" s="8"/>
      <c r="ESU915" s="8"/>
      <c r="ESV915" s="8"/>
      <c r="ESW915" s="8"/>
      <c r="ESX915" s="8"/>
      <c r="ESY915" s="8"/>
      <c r="ESZ915" s="8"/>
      <c r="ETA915" s="8"/>
      <c r="ETB915" s="8"/>
      <c r="ETC915" s="8"/>
      <c r="ETD915" s="8"/>
      <c r="ETE915" s="8"/>
      <c r="ETF915" s="8"/>
      <c r="ETG915" s="8"/>
      <c r="ETH915" s="8"/>
      <c r="ETI915" s="8"/>
      <c r="ETJ915" s="8"/>
      <c r="ETK915" s="8"/>
      <c r="ETL915" s="8"/>
      <c r="ETM915" s="8"/>
      <c r="ETN915" s="8"/>
      <c r="ETO915" s="8"/>
      <c r="ETP915" s="8"/>
      <c r="ETQ915" s="8"/>
      <c r="ETR915" s="8"/>
      <c r="ETS915" s="8"/>
      <c r="ETT915" s="8"/>
      <c r="ETU915" s="8"/>
      <c r="ETV915" s="8"/>
      <c r="ETW915" s="8"/>
      <c r="ETX915" s="8"/>
      <c r="ETY915" s="8"/>
      <c r="ETZ915" s="8"/>
      <c r="EUA915" s="8"/>
      <c r="EUB915" s="8"/>
      <c r="EUC915" s="8"/>
      <c r="EUD915" s="8"/>
      <c r="EUE915" s="8"/>
      <c r="EUF915" s="8"/>
      <c r="EUG915" s="8"/>
      <c r="EUH915" s="8"/>
      <c r="EUI915" s="8"/>
      <c r="EUJ915" s="8"/>
      <c r="EUK915" s="8"/>
      <c r="EUL915" s="8"/>
      <c r="EUM915" s="8"/>
      <c r="EUN915" s="8"/>
      <c r="EUO915" s="8"/>
      <c r="EUP915" s="8"/>
      <c r="EUQ915" s="8"/>
      <c r="EUR915" s="8"/>
      <c r="EUS915" s="8"/>
      <c r="EUT915" s="8"/>
      <c r="EUU915" s="8"/>
      <c r="EUV915" s="8"/>
      <c r="EUW915" s="8"/>
      <c r="EUX915" s="8"/>
      <c r="EUY915" s="8"/>
      <c r="EUZ915" s="8"/>
      <c r="EVA915" s="8"/>
      <c r="EVB915" s="8"/>
      <c r="EVC915" s="8"/>
      <c r="EVD915" s="8"/>
      <c r="EVE915" s="8"/>
      <c r="EVF915" s="8"/>
      <c r="EVG915" s="8"/>
      <c r="EVH915" s="8"/>
      <c r="EVI915" s="8"/>
      <c r="EVJ915" s="8"/>
      <c r="EVK915" s="8"/>
      <c r="EVL915" s="8"/>
      <c r="EVM915" s="8"/>
      <c r="EVN915" s="8"/>
      <c r="EVO915" s="8"/>
      <c r="EVP915" s="8"/>
      <c r="EVQ915" s="8"/>
      <c r="EVR915" s="8"/>
      <c r="EVS915" s="8"/>
      <c r="EVT915" s="8"/>
      <c r="EVU915" s="8"/>
      <c r="EVV915" s="8"/>
      <c r="EVW915" s="8"/>
      <c r="EVX915" s="8"/>
      <c r="EVY915" s="8"/>
      <c r="EVZ915" s="8"/>
      <c r="EWA915" s="8"/>
      <c r="EWB915" s="8"/>
      <c r="EWC915" s="8"/>
      <c r="EWD915" s="8"/>
      <c r="EWE915" s="8"/>
      <c r="EWF915" s="8"/>
      <c r="EWG915" s="8"/>
      <c r="EWH915" s="8"/>
      <c r="EWI915" s="8"/>
      <c r="EWJ915" s="8"/>
      <c r="EWK915" s="8"/>
      <c r="EWL915" s="8"/>
      <c r="EWM915" s="8"/>
      <c r="EWN915" s="8"/>
      <c r="EWO915" s="8"/>
      <c r="EWP915" s="8"/>
      <c r="EWQ915" s="8"/>
      <c r="EWR915" s="8"/>
      <c r="EWS915" s="8"/>
      <c r="EWT915" s="8"/>
      <c r="EWU915" s="8"/>
      <c r="EWV915" s="8"/>
      <c r="EWW915" s="8"/>
      <c r="EWX915" s="8"/>
      <c r="EWY915" s="8"/>
      <c r="EWZ915" s="8"/>
      <c r="EXA915" s="8"/>
      <c r="EXB915" s="8"/>
      <c r="EXC915" s="8"/>
      <c r="EXD915" s="8"/>
      <c r="EXE915" s="8"/>
      <c r="EXF915" s="8"/>
      <c r="EXG915" s="8"/>
      <c r="EXH915" s="8"/>
      <c r="EXI915" s="8"/>
      <c r="EXJ915" s="8"/>
      <c r="EXK915" s="8"/>
      <c r="EXL915" s="8"/>
      <c r="EXM915" s="8"/>
      <c r="EXN915" s="8"/>
      <c r="EXO915" s="8"/>
      <c r="EXP915" s="8"/>
      <c r="EXQ915" s="8"/>
      <c r="EXR915" s="8"/>
      <c r="EXS915" s="8"/>
      <c r="EXT915" s="8"/>
      <c r="EXU915" s="8"/>
      <c r="EXV915" s="8"/>
      <c r="EXW915" s="8"/>
      <c r="EXX915" s="8"/>
      <c r="EXY915" s="8"/>
      <c r="EXZ915" s="8"/>
      <c r="EYA915" s="8"/>
      <c r="EYB915" s="8"/>
      <c r="EYC915" s="8"/>
      <c r="EYD915" s="8"/>
      <c r="EYE915" s="8"/>
      <c r="EYF915" s="8"/>
      <c r="EYG915" s="8"/>
      <c r="EYH915" s="8"/>
      <c r="EYI915" s="8"/>
      <c r="EYJ915" s="8"/>
      <c r="EYK915" s="8"/>
      <c r="EYL915" s="8"/>
      <c r="EYM915" s="8"/>
      <c r="EYN915" s="8"/>
      <c r="EYO915" s="8"/>
      <c r="EYP915" s="8"/>
      <c r="EYQ915" s="8"/>
      <c r="EYR915" s="8"/>
      <c r="EYS915" s="8"/>
      <c r="EYT915" s="8"/>
      <c r="EYU915" s="8"/>
      <c r="EYV915" s="8"/>
      <c r="EYW915" s="8"/>
      <c r="EYX915" s="8"/>
      <c r="EYY915" s="8"/>
      <c r="EYZ915" s="8"/>
      <c r="EZA915" s="8"/>
      <c r="EZB915" s="8"/>
      <c r="EZC915" s="8"/>
      <c r="EZD915" s="8"/>
      <c r="EZE915" s="8"/>
      <c r="EZF915" s="8"/>
      <c r="EZG915" s="8"/>
      <c r="EZH915" s="8"/>
      <c r="EZI915" s="8"/>
      <c r="EZJ915" s="8"/>
      <c r="EZK915" s="8"/>
      <c r="EZL915" s="8"/>
      <c r="EZM915" s="8"/>
      <c r="EZN915" s="8"/>
      <c r="EZO915" s="8"/>
      <c r="EZP915" s="8"/>
      <c r="EZQ915" s="8"/>
      <c r="EZR915" s="8"/>
      <c r="EZS915" s="8"/>
      <c r="EZT915" s="8"/>
      <c r="EZU915" s="8"/>
      <c r="EZV915" s="8"/>
      <c r="EZW915" s="8"/>
      <c r="EZX915" s="8"/>
      <c r="EZY915" s="8"/>
      <c r="EZZ915" s="8"/>
      <c r="FAA915" s="8"/>
      <c r="FAB915" s="8"/>
      <c r="FAC915" s="8"/>
      <c r="FAD915" s="8"/>
      <c r="FAE915" s="8"/>
      <c r="FAF915" s="8"/>
      <c r="FAG915" s="8"/>
      <c r="FAH915" s="8"/>
      <c r="FAI915" s="8"/>
      <c r="FAJ915" s="8"/>
      <c r="FAK915" s="8"/>
      <c r="FAL915" s="8"/>
      <c r="FAM915" s="8"/>
      <c r="FAN915" s="8"/>
      <c r="FAO915" s="8"/>
      <c r="FAP915" s="8"/>
      <c r="FAQ915" s="8"/>
      <c r="FAR915" s="8"/>
      <c r="FAS915" s="8"/>
      <c r="FAT915" s="8"/>
      <c r="FAU915" s="8"/>
      <c r="FAV915" s="8"/>
      <c r="FAW915" s="8"/>
      <c r="FAX915" s="8"/>
      <c r="FAY915" s="8"/>
      <c r="FAZ915" s="8"/>
      <c r="FBA915" s="8"/>
      <c r="FBB915" s="8"/>
      <c r="FBC915" s="8"/>
      <c r="FBD915" s="8"/>
      <c r="FBE915" s="8"/>
      <c r="FBF915" s="8"/>
      <c r="FBG915" s="8"/>
      <c r="FBH915" s="8"/>
      <c r="FBI915" s="8"/>
      <c r="FBJ915" s="8"/>
      <c r="FBK915" s="8"/>
      <c r="FBL915" s="8"/>
      <c r="FBM915" s="8"/>
      <c r="FBN915" s="8"/>
      <c r="FBO915" s="8"/>
      <c r="FBP915" s="8"/>
      <c r="FBQ915" s="8"/>
      <c r="FBR915" s="8"/>
      <c r="FBS915" s="8"/>
      <c r="FBT915" s="8"/>
      <c r="FBU915" s="8"/>
      <c r="FBV915" s="8"/>
      <c r="FBW915" s="8"/>
      <c r="FBX915" s="8"/>
      <c r="FBY915" s="8"/>
      <c r="FBZ915" s="8"/>
      <c r="FCA915" s="8"/>
      <c r="FCB915" s="8"/>
      <c r="FCC915" s="8"/>
      <c r="FCD915" s="8"/>
      <c r="FCE915" s="8"/>
      <c r="FCF915" s="8"/>
      <c r="FCG915" s="8"/>
      <c r="FCH915" s="8"/>
      <c r="FCI915" s="8"/>
      <c r="FCJ915" s="8"/>
      <c r="FCK915" s="8"/>
      <c r="FCL915" s="8"/>
      <c r="FCM915" s="8"/>
      <c r="FCN915" s="8"/>
      <c r="FCO915" s="8"/>
      <c r="FCP915" s="8"/>
      <c r="FCQ915" s="8"/>
      <c r="FCR915" s="8"/>
      <c r="FCS915" s="8"/>
      <c r="FCT915" s="8"/>
      <c r="FCU915" s="8"/>
      <c r="FCV915" s="8"/>
      <c r="FCW915" s="8"/>
      <c r="FCX915" s="8"/>
      <c r="FCY915" s="8"/>
      <c r="FCZ915" s="8"/>
      <c r="FDA915" s="8"/>
      <c r="FDB915" s="8"/>
      <c r="FDC915" s="8"/>
      <c r="FDD915" s="8"/>
      <c r="FDE915" s="8"/>
      <c r="FDF915" s="8"/>
      <c r="FDG915" s="8"/>
      <c r="FDH915" s="8"/>
      <c r="FDI915" s="8"/>
      <c r="FDJ915" s="8"/>
      <c r="FDK915" s="8"/>
      <c r="FDL915" s="8"/>
      <c r="FDM915" s="8"/>
      <c r="FDN915" s="8"/>
      <c r="FDO915" s="8"/>
      <c r="FDP915" s="8"/>
      <c r="FDQ915" s="8"/>
      <c r="FDR915" s="8"/>
      <c r="FDS915" s="8"/>
      <c r="FDT915" s="8"/>
      <c r="FDU915" s="8"/>
      <c r="FDV915" s="8"/>
      <c r="FDW915" s="8"/>
      <c r="FDX915" s="8"/>
      <c r="FDY915" s="8"/>
      <c r="FDZ915" s="8"/>
      <c r="FEA915" s="8"/>
      <c r="FEB915" s="8"/>
      <c r="FEC915" s="8"/>
      <c r="FED915" s="8"/>
      <c r="FEE915" s="8"/>
      <c r="FEF915" s="8"/>
      <c r="FEG915" s="8"/>
      <c r="FEH915" s="8"/>
      <c r="FEI915" s="8"/>
      <c r="FEJ915" s="8"/>
      <c r="FEK915" s="8"/>
      <c r="FEL915" s="8"/>
      <c r="FEM915" s="8"/>
      <c r="FEN915" s="8"/>
      <c r="FEO915" s="8"/>
      <c r="FEP915" s="8"/>
      <c r="FEQ915" s="8"/>
      <c r="FER915" s="8"/>
      <c r="FES915" s="8"/>
      <c r="FET915" s="8"/>
      <c r="FEU915" s="8"/>
      <c r="FEV915" s="8"/>
      <c r="FEW915" s="8"/>
      <c r="FEX915" s="8"/>
      <c r="FEY915" s="8"/>
      <c r="FEZ915" s="8"/>
      <c r="FFA915" s="8"/>
      <c r="FFB915" s="8"/>
      <c r="FFC915" s="8"/>
      <c r="FFD915" s="8"/>
      <c r="FFE915" s="8"/>
      <c r="FFF915" s="8"/>
      <c r="FFG915" s="8"/>
      <c r="FFH915" s="8"/>
      <c r="FFI915" s="8"/>
      <c r="FFJ915" s="8"/>
      <c r="FFK915" s="8"/>
      <c r="FFL915" s="8"/>
      <c r="FFM915" s="8"/>
      <c r="FFN915" s="8"/>
      <c r="FFO915" s="8"/>
      <c r="FFP915" s="8"/>
      <c r="FFQ915" s="8"/>
      <c r="FFR915" s="8"/>
      <c r="FFS915" s="8"/>
      <c r="FFT915" s="8"/>
      <c r="FFU915" s="8"/>
      <c r="FFV915" s="8"/>
      <c r="FFW915" s="8"/>
      <c r="FFX915" s="8"/>
      <c r="FFY915" s="8"/>
      <c r="FFZ915" s="8"/>
      <c r="FGA915" s="8"/>
      <c r="FGB915" s="8"/>
      <c r="FGC915" s="8"/>
      <c r="FGD915" s="8"/>
      <c r="FGE915" s="8"/>
      <c r="FGF915" s="8"/>
      <c r="FGG915" s="8"/>
      <c r="FGH915" s="8"/>
      <c r="FGI915" s="8"/>
      <c r="FGJ915" s="8"/>
      <c r="FGK915" s="8"/>
      <c r="FGL915" s="8"/>
      <c r="FGM915" s="8"/>
      <c r="FGN915" s="8"/>
      <c r="FGO915" s="8"/>
      <c r="FGP915" s="8"/>
      <c r="FGQ915" s="8"/>
      <c r="FGR915" s="8"/>
      <c r="FGS915" s="8"/>
      <c r="FGT915" s="8"/>
      <c r="FGU915" s="8"/>
      <c r="FGV915" s="8"/>
      <c r="FGW915" s="8"/>
      <c r="FGX915" s="8"/>
      <c r="FGY915" s="8"/>
      <c r="FGZ915" s="8"/>
      <c r="FHA915" s="8"/>
      <c r="FHB915" s="8"/>
      <c r="FHC915" s="8"/>
      <c r="FHD915" s="8"/>
      <c r="FHE915" s="8"/>
      <c r="FHF915" s="8"/>
      <c r="FHG915" s="8"/>
      <c r="FHH915" s="8"/>
      <c r="FHI915" s="8"/>
      <c r="FHJ915" s="8"/>
      <c r="FHK915" s="8"/>
      <c r="FHL915" s="8"/>
      <c r="FHM915" s="8"/>
      <c r="FHN915" s="8"/>
      <c r="FHO915" s="8"/>
      <c r="FHP915" s="8"/>
      <c r="FHQ915" s="8"/>
      <c r="FHR915" s="8"/>
      <c r="FHS915" s="8"/>
      <c r="FHT915" s="8"/>
      <c r="FHU915" s="8"/>
      <c r="FHV915" s="8"/>
      <c r="FHW915" s="8"/>
      <c r="FHX915" s="8"/>
      <c r="FHY915" s="8"/>
      <c r="FHZ915" s="8"/>
      <c r="FIA915" s="8"/>
      <c r="FIB915" s="8"/>
      <c r="FIC915" s="8"/>
      <c r="FID915" s="8"/>
      <c r="FIE915" s="8"/>
      <c r="FIF915" s="8"/>
      <c r="FIG915" s="8"/>
      <c r="FIH915" s="8"/>
      <c r="FII915" s="8"/>
      <c r="FIJ915" s="8"/>
      <c r="FIK915" s="8"/>
      <c r="FIL915" s="8"/>
      <c r="FIM915" s="8"/>
      <c r="FIN915" s="8"/>
      <c r="FIO915" s="8"/>
      <c r="FIP915" s="8"/>
      <c r="FIQ915" s="8"/>
      <c r="FIR915" s="8"/>
      <c r="FIS915" s="8"/>
      <c r="FIT915" s="8"/>
      <c r="FIU915" s="8"/>
      <c r="FIV915" s="8"/>
      <c r="FIW915" s="8"/>
      <c r="FIX915" s="8"/>
      <c r="FIY915" s="8"/>
      <c r="FIZ915" s="8"/>
      <c r="FJA915" s="8"/>
      <c r="FJB915" s="8"/>
      <c r="FJC915" s="8"/>
      <c r="FJD915" s="8"/>
      <c r="FJE915" s="8"/>
      <c r="FJF915" s="8"/>
      <c r="FJG915" s="8"/>
      <c r="FJH915" s="8"/>
      <c r="FJI915" s="8"/>
      <c r="FJJ915" s="8"/>
      <c r="FJK915" s="8"/>
      <c r="FJL915" s="8"/>
      <c r="FJM915" s="8"/>
      <c r="FJN915" s="8"/>
      <c r="FJO915" s="8"/>
      <c r="FJP915" s="8"/>
      <c r="FJQ915" s="8"/>
      <c r="FJR915" s="8"/>
      <c r="FJS915" s="8"/>
      <c r="FJT915" s="8"/>
      <c r="FJU915" s="8"/>
      <c r="FJV915" s="8"/>
      <c r="FJW915" s="8"/>
      <c r="FJX915" s="8"/>
      <c r="FJY915" s="8"/>
      <c r="FJZ915" s="8"/>
      <c r="FKA915" s="8"/>
      <c r="FKB915" s="8"/>
      <c r="FKC915" s="8"/>
      <c r="FKD915" s="8"/>
      <c r="FKE915" s="8"/>
      <c r="FKF915" s="8"/>
      <c r="FKG915" s="8"/>
      <c r="FKH915" s="8"/>
      <c r="FKI915" s="8"/>
      <c r="FKJ915" s="8"/>
      <c r="FKK915" s="8"/>
      <c r="FKL915" s="8"/>
      <c r="FKM915" s="8"/>
      <c r="FKN915" s="8"/>
      <c r="FKO915" s="8"/>
      <c r="FKP915" s="8"/>
      <c r="FKQ915" s="8"/>
      <c r="FKR915" s="8"/>
      <c r="FKS915" s="8"/>
      <c r="FKT915" s="8"/>
      <c r="FKU915" s="8"/>
      <c r="FKV915" s="8"/>
      <c r="FKW915" s="8"/>
      <c r="FKX915" s="8"/>
      <c r="FKY915" s="8"/>
      <c r="FKZ915" s="8"/>
      <c r="FLA915" s="8"/>
      <c r="FLB915" s="8"/>
      <c r="FLC915" s="8"/>
      <c r="FLD915" s="8"/>
      <c r="FLE915" s="8"/>
      <c r="FLF915" s="8"/>
      <c r="FLG915" s="8"/>
      <c r="FLH915" s="8"/>
      <c r="FLI915" s="8"/>
      <c r="FLJ915" s="8"/>
      <c r="FLK915" s="8"/>
      <c r="FLL915" s="8"/>
      <c r="FLM915" s="8"/>
      <c r="FLN915" s="8"/>
      <c r="FLO915" s="8"/>
      <c r="FLP915" s="8"/>
      <c r="FLQ915" s="8"/>
      <c r="FLR915" s="8"/>
      <c r="FLS915" s="8"/>
      <c r="FLT915" s="8"/>
      <c r="FLU915" s="8"/>
      <c r="FLV915" s="8"/>
      <c r="FLW915" s="8"/>
      <c r="FLX915" s="8"/>
      <c r="FLY915" s="8"/>
      <c r="FLZ915" s="8"/>
      <c r="FMA915" s="8"/>
      <c r="FMB915" s="8"/>
      <c r="FMC915" s="8"/>
      <c r="FMD915" s="8"/>
      <c r="FME915" s="8"/>
      <c r="FMF915" s="8"/>
      <c r="FMG915" s="8"/>
      <c r="FMH915" s="8"/>
      <c r="FMI915" s="8"/>
      <c r="FMJ915" s="8"/>
      <c r="FMK915" s="8"/>
      <c r="FML915" s="8"/>
      <c r="FMM915" s="8"/>
      <c r="FMN915" s="8"/>
      <c r="FMO915" s="8"/>
      <c r="FMP915" s="8"/>
      <c r="FMQ915" s="8"/>
      <c r="FMR915" s="8"/>
      <c r="FMS915" s="8"/>
      <c r="FMT915" s="8"/>
      <c r="FMU915" s="8"/>
      <c r="FMV915" s="8"/>
      <c r="FMW915" s="8"/>
      <c r="FMX915" s="8"/>
      <c r="FMY915" s="8"/>
      <c r="FMZ915" s="8"/>
      <c r="FNA915" s="8"/>
      <c r="FNB915" s="8"/>
      <c r="FNC915" s="8"/>
      <c r="FND915" s="8"/>
      <c r="FNE915" s="8"/>
      <c r="FNF915" s="8"/>
      <c r="FNG915" s="8"/>
      <c r="FNH915" s="8"/>
      <c r="FNI915" s="8"/>
      <c r="FNJ915" s="8"/>
      <c r="FNK915" s="8"/>
      <c r="FNL915" s="8"/>
      <c r="FNM915" s="8"/>
      <c r="FNN915" s="8"/>
      <c r="FNO915" s="8"/>
      <c r="FNP915" s="8"/>
      <c r="FNQ915" s="8"/>
      <c r="FNR915" s="8"/>
      <c r="FNS915" s="8"/>
      <c r="FNT915" s="8"/>
      <c r="FNU915" s="8"/>
      <c r="FNV915" s="8"/>
      <c r="FNW915" s="8"/>
      <c r="FNX915" s="8"/>
      <c r="FNY915" s="8"/>
      <c r="FNZ915" s="8"/>
      <c r="FOA915" s="8"/>
      <c r="FOB915" s="8"/>
      <c r="FOC915" s="8"/>
      <c r="FOD915" s="8"/>
      <c r="FOE915" s="8"/>
      <c r="FOF915" s="8"/>
      <c r="FOG915" s="8"/>
      <c r="FOH915" s="8"/>
      <c r="FOI915" s="8"/>
      <c r="FOJ915" s="8"/>
      <c r="FOK915" s="8"/>
      <c r="FOL915" s="8"/>
      <c r="FOM915" s="8"/>
      <c r="FON915" s="8"/>
      <c r="FOO915" s="8"/>
      <c r="FOP915" s="8"/>
      <c r="FOQ915" s="8"/>
      <c r="FOR915" s="8"/>
      <c r="FOS915" s="8"/>
      <c r="FOT915" s="8"/>
      <c r="FOU915" s="8"/>
      <c r="FOV915" s="8"/>
      <c r="FOW915" s="8"/>
      <c r="FOX915" s="8"/>
      <c r="FOY915" s="8"/>
      <c r="FOZ915" s="8"/>
      <c r="FPA915" s="8"/>
      <c r="FPB915" s="8"/>
      <c r="FPC915" s="8"/>
      <c r="FPD915" s="8"/>
      <c r="FPE915" s="8"/>
      <c r="FPF915" s="8"/>
      <c r="FPG915" s="8"/>
      <c r="FPH915" s="8"/>
      <c r="FPI915" s="8"/>
      <c r="FPJ915" s="8"/>
      <c r="FPK915" s="8"/>
      <c r="FPL915" s="8"/>
      <c r="FPM915" s="8"/>
      <c r="FPN915" s="8"/>
      <c r="FPO915" s="8"/>
      <c r="FPP915" s="8"/>
      <c r="FPQ915" s="8"/>
      <c r="FPR915" s="8"/>
      <c r="FPS915" s="8"/>
      <c r="FPT915" s="8"/>
      <c r="FPU915" s="8"/>
      <c r="FPV915" s="8"/>
      <c r="FPW915" s="8"/>
      <c r="FPX915" s="8"/>
      <c r="FPY915" s="8"/>
      <c r="FPZ915" s="8"/>
      <c r="FQA915" s="8"/>
      <c r="FQB915" s="8"/>
      <c r="FQC915" s="8"/>
      <c r="FQD915" s="8"/>
      <c r="FQE915" s="8"/>
      <c r="FQF915" s="8"/>
      <c r="FQG915" s="8"/>
      <c r="FQH915" s="8"/>
      <c r="FQI915" s="8"/>
      <c r="FQJ915" s="8"/>
      <c r="FQK915" s="8"/>
      <c r="FQL915" s="8"/>
      <c r="FQM915" s="8"/>
      <c r="FQN915" s="8"/>
      <c r="FQO915" s="8"/>
      <c r="FQP915" s="8"/>
      <c r="FQQ915" s="8"/>
      <c r="FQR915" s="8"/>
      <c r="FQS915" s="8"/>
      <c r="FQT915" s="8"/>
      <c r="FQU915" s="8"/>
      <c r="FQV915" s="8"/>
      <c r="FQW915" s="8"/>
      <c r="FQX915" s="8"/>
      <c r="FQY915" s="8"/>
      <c r="FQZ915" s="8"/>
      <c r="FRA915" s="8"/>
      <c r="FRB915" s="8"/>
      <c r="FRC915" s="8"/>
      <c r="FRD915" s="8"/>
      <c r="FRE915" s="8"/>
      <c r="FRF915" s="8"/>
      <c r="FRG915" s="8"/>
      <c r="FRH915" s="8"/>
      <c r="FRI915" s="8"/>
      <c r="FRJ915" s="8"/>
      <c r="FRK915" s="8"/>
      <c r="FRL915" s="8"/>
      <c r="FRM915" s="8"/>
      <c r="FRN915" s="8"/>
      <c r="FRO915" s="8"/>
      <c r="FRP915" s="8"/>
      <c r="FRQ915" s="8"/>
      <c r="FRR915" s="8"/>
      <c r="FRS915" s="8"/>
      <c r="FRT915" s="8"/>
      <c r="FRU915" s="8"/>
      <c r="FRV915" s="8"/>
      <c r="FRW915" s="8"/>
      <c r="FRX915" s="8"/>
      <c r="FRY915" s="8"/>
      <c r="FRZ915" s="8"/>
      <c r="FSA915" s="8"/>
      <c r="FSB915" s="8"/>
      <c r="FSC915" s="8"/>
      <c r="FSD915" s="8"/>
      <c r="FSE915" s="8"/>
      <c r="FSF915" s="8"/>
      <c r="FSG915" s="8"/>
      <c r="FSH915" s="8"/>
      <c r="FSI915" s="8"/>
      <c r="FSJ915" s="8"/>
      <c r="FSK915" s="8"/>
      <c r="FSL915" s="8"/>
      <c r="FSM915" s="8"/>
      <c r="FSN915" s="8"/>
      <c r="FSO915" s="8"/>
      <c r="FSP915" s="8"/>
      <c r="FSQ915" s="8"/>
      <c r="FSR915" s="8"/>
      <c r="FSS915" s="8"/>
      <c r="FST915" s="8"/>
      <c r="FSU915" s="8"/>
      <c r="FSV915" s="8"/>
      <c r="FSW915" s="8"/>
      <c r="FSX915" s="8"/>
      <c r="FSY915" s="8"/>
      <c r="FSZ915" s="8"/>
      <c r="FTA915" s="8"/>
      <c r="FTB915" s="8"/>
      <c r="FTC915" s="8"/>
      <c r="FTD915" s="8"/>
      <c r="FTE915" s="8"/>
      <c r="FTF915" s="8"/>
      <c r="FTG915" s="8"/>
      <c r="FTH915" s="8"/>
      <c r="FTI915" s="8"/>
      <c r="FTJ915" s="8"/>
      <c r="FTK915" s="8"/>
      <c r="FTL915" s="8"/>
      <c r="FTM915" s="8"/>
      <c r="FTN915" s="8"/>
      <c r="FTO915" s="8"/>
      <c r="FTP915" s="8"/>
      <c r="FTQ915" s="8"/>
      <c r="FTR915" s="8"/>
      <c r="FTS915" s="8"/>
      <c r="FTT915" s="8"/>
      <c r="FTU915" s="8"/>
      <c r="FTV915" s="8"/>
      <c r="FTW915" s="8"/>
      <c r="FTX915" s="8"/>
      <c r="FTY915" s="8"/>
      <c r="FTZ915" s="8"/>
      <c r="FUA915" s="8"/>
      <c r="FUB915" s="8"/>
      <c r="FUC915" s="8"/>
      <c r="FUD915" s="8"/>
      <c r="FUE915" s="8"/>
      <c r="FUF915" s="8"/>
      <c r="FUG915" s="8"/>
      <c r="FUH915" s="8"/>
      <c r="FUI915" s="8"/>
      <c r="FUJ915" s="8"/>
      <c r="FUK915" s="8"/>
      <c r="FUL915" s="8"/>
      <c r="FUM915" s="8"/>
      <c r="FUN915" s="8"/>
      <c r="FUO915" s="8"/>
      <c r="FUP915" s="8"/>
      <c r="FUQ915" s="8"/>
      <c r="FUR915" s="8"/>
      <c r="FUS915" s="8"/>
      <c r="FUT915" s="8"/>
      <c r="FUU915" s="8"/>
      <c r="FUV915" s="8"/>
      <c r="FUW915" s="8"/>
      <c r="FUX915" s="8"/>
      <c r="FUY915" s="8"/>
      <c r="FUZ915" s="8"/>
      <c r="FVA915" s="8"/>
      <c r="FVB915" s="8"/>
      <c r="FVC915" s="8"/>
      <c r="FVD915" s="8"/>
      <c r="FVE915" s="8"/>
      <c r="FVF915" s="8"/>
      <c r="FVG915" s="8"/>
      <c r="FVH915" s="8"/>
      <c r="FVI915" s="8"/>
      <c r="FVJ915" s="8"/>
      <c r="FVK915" s="8"/>
      <c r="FVL915" s="8"/>
      <c r="FVM915" s="8"/>
      <c r="FVN915" s="8"/>
      <c r="FVO915" s="8"/>
      <c r="FVP915" s="8"/>
      <c r="FVQ915" s="8"/>
      <c r="FVR915" s="8"/>
      <c r="FVS915" s="8"/>
      <c r="FVT915" s="8"/>
      <c r="FVU915" s="8"/>
      <c r="FVV915" s="8"/>
      <c r="FVW915" s="8"/>
      <c r="FVX915" s="8"/>
      <c r="FVY915" s="8"/>
      <c r="FVZ915" s="8"/>
      <c r="FWA915" s="8"/>
      <c r="FWB915" s="8"/>
      <c r="FWC915" s="8"/>
      <c r="FWD915" s="8"/>
      <c r="FWE915" s="8"/>
      <c r="FWF915" s="8"/>
      <c r="FWG915" s="8"/>
      <c r="FWH915" s="8"/>
      <c r="FWI915" s="8"/>
      <c r="FWJ915" s="8"/>
      <c r="FWK915" s="8"/>
      <c r="FWL915" s="8"/>
      <c r="FWM915" s="8"/>
      <c r="FWN915" s="8"/>
      <c r="FWO915" s="8"/>
      <c r="FWP915" s="8"/>
      <c r="FWQ915" s="8"/>
      <c r="FWR915" s="8"/>
      <c r="FWS915" s="8"/>
      <c r="FWT915" s="8"/>
      <c r="FWU915" s="8"/>
      <c r="FWV915" s="8"/>
      <c r="FWW915" s="8"/>
      <c r="FWX915" s="8"/>
      <c r="FWY915" s="8"/>
      <c r="FWZ915" s="8"/>
      <c r="FXA915" s="8"/>
      <c r="FXB915" s="8"/>
      <c r="FXC915" s="8"/>
      <c r="FXD915" s="8"/>
      <c r="FXE915" s="8"/>
      <c r="FXF915" s="8"/>
      <c r="FXG915" s="8"/>
      <c r="FXH915" s="8"/>
      <c r="FXI915" s="8"/>
      <c r="FXJ915" s="8"/>
      <c r="FXK915" s="8"/>
      <c r="FXL915" s="8"/>
      <c r="FXM915" s="8"/>
      <c r="FXN915" s="8"/>
      <c r="FXO915" s="8"/>
      <c r="FXP915" s="8"/>
      <c r="FXQ915" s="8"/>
      <c r="FXR915" s="8"/>
      <c r="FXS915" s="8"/>
      <c r="FXT915" s="8"/>
      <c r="FXU915" s="8"/>
      <c r="FXV915" s="8"/>
      <c r="FXW915" s="8"/>
      <c r="FXX915" s="8"/>
      <c r="FXY915" s="8"/>
      <c r="FXZ915" s="8"/>
      <c r="FYA915" s="8"/>
      <c r="FYB915" s="8"/>
      <c r="FYC915" s="8"/>
      <c r="FYD915" s="8"/>
      <c r="FYE915" s="8"/>
      <c r="FYF915" s="8"/>
      <c r="FYG915" s="8"/>
      <c r="FYH915" s="8"/>
      <c r="FYI915" s="8"/>
      <c r="FYJ915" s="8"/>
      <c r="FYK915" s="8"/>
      <c r="FYL915" s="8"/>
      <c r="FYM915" s="8"/>
      <c r="FYN915" s="8"/>
      <c r="FYO915" s="8"/>
      <c r="FYP915" s="8"/>
      <c r="FYQ915" s="8"/>
      <c r="FYR915" s="8"/>
      <c r="FYS915" s="8"/>
      <c r="FYT915" s="8"/>
      <c r="FYU915" s="8"/>
      <c r="FYV915" s="8"/>
      <c r="FYW915" s="8"/>
      <c r="FYX915" s="8"/>
      <c r="FYY915" s="8"/>
      <c r="FYZ915" s="8"/>
      <c r="FZA915" s="8"/>
      <c r="FZB915" s="8"/>
      <c r="FZC915" s="8"/>
      <c r="FZD915" s="8"/>
      <c r="FZE915" s="8"/>
      <c r="FZF915" s="8"/>
      <c r="FZG915" s="8"/>
      <c r="FZH915" s="8"/>
      <c r="FZI915" s="8"/>
      <c r="FZJ915" s="8"/>
      <c r="FZK915" s="8"/>
      <c r="FZL915" s="8"/>
      <c r="FZM915" s="8"/>
      <c r="FZN915" s="8"/>
      <c r="FZO915" s="8"/>
      <c r="FZP915" s="8"/>
      <c r="FZQ915" s="8"/>
      <c r="FZR915" s="8"/>
      <c r="FZS915" s="8"/>
      <c r="FZT915" s="8"/>
      <c r="FZU915" s="8"/>
      <c r="FZV915" s="8"/>
      <c r="FZW915" s="8"/>
      <c r="FZX915" s="8"/>
      <c r="FZY915" s="8"/>
      <c r="FZZ915" s="8"/>
      <c r="GAA915" s="8"/>
      <c r="GAB915" s="8"/>
      <c r="GAC915" s="8"/>
      <c r="GAD915" s="8"/>
      <c r="GAE915" s="8"/>
      <c r="GAF915" s="8"/>
      <c r="GAG915" s="8"/>
      <c r="GAH915" s="8"/>
      <c r="GAI915" s="8"/>
      <c r="GAJ915" s="8"/>
      <c r="GAK915" s="8"/>
      <c r="GAL915" s="8"/>
      <c r="GAM915" s="8"/>
      <c r="GAN915" s="8"/>
      <c r="GAO915" s="8"/>
      <c r="GAP915" s="8"/>
      <c r="GAQ915" s="8"/>
      <c r="GAR915" s="8"/>
      <c r="GAS915" s="8"/>
      <c r="GAT915" s="8"/>
      <c r="GAU915" s="8"/>
      <c r="GAV915" s="8"/>
      <c r="GAW915" s="8"/>
      <c r="GAX915" s="8"/>
      <c r="GAY915" s="8"/>
      <c r="GAZ915" s="8"/>
      <c r="GBA915" s="8"/>
      <c r="GBB915" s="8"/>
      <c r="GBC915" s="8"/>
      <c r="GBD915" s="8"/>
      <c r="GBE915" s="8"/>
      <c r="GBF915" s="8"/>
      <c r="GBG915" s="8"/>
      <c r="GBH915" s="8"/>
      <c r="GBI915" s="8"/>
      <c r="GBJ915" s="8"/>
      <c r="GBK915" s="8"/>
      <c r="GBL915" s="8"/>
      <c r="GBM915" s="8"/>
      <c r="GBN915" s="8"/>
      <c r="GBO915" s="8"/>
      <c r="GBP915" s="8"/>
      <c r="GBQ915" s="8"/>
      <c r="GBR915" s="8"/>
      <c r="GBS915" s="8"/>
      <c r="GBT915" s="8"/>
      <c r="GBU915" s="8"/>
      <c r="GBV915" s="8"/>
      <c r="GBW915" s="8"/>
      <c r="GBX915" s="8"/>
      <c r="GBY915" s="8"/>
      <c r="GBZ915" s="8"/>
      <c r="GCA915" s="8"/>
      <c r="GCB915" s="8"/>
      <c r="GCC915" s="8"/>
      <c r="GCD915" s="8"/>
      <c r="GCE915" s="8"/>
      <c r="GCF915" s="8"/>
      <c r="GCG915" s="8"/>
      <c r="GCH915" s="8"/>
      <c r="GCI915" s="8"/>
      <c r="GCJ915" s="8"/>
      <c r="GCK915" s="8"/>
      <c r="GCL915" s="8"/>
      <c r="GCM915" s="8"/>
      <c r="GCN915" s="8"/>
      <c r="GCO915" s="8"/>
      <c r="GCP915" s="8"/>
      <c r="GCQ915" s="8"/>
      <c r="GCR915" s="8"/>
      <c r="GCS915" s="8"/>
      <c r="GCT915" s="8"/>
      <c r="GCU915" s="8"/>
      <c r="GCV915" s="8"/>
      <c r="GCW915" s="8"/>
      <c r="GCX915" s="8"/>
      <c r="GCY915" s="8"/>
      <c r="GCZ915" s="8"/>
      <c r="GDA915" s="8"/>
      <c r="GDB915" s="8"/>
      <c r="GDC915" s="8"/>
      <c r="GDD915" s="8"/>
      <c r="GDE915" s="8"/>
      <c r="GDF915" s="8"/>
      <c r="GDG915" s="8"/>
      <c r="GDH915" s="8"/>
      <c r="GDI915" s="8"/>
      <c r="GDJ915" s="8"/>
      <c r="GDK915" s="8"/>
      <c r="GDL915" s="8"/>
      <c r="GDM915" s="8"/>
      <c r="GDN915" s="8"/>
      <c r="GDO915" s="8"/>
      <c r="GDP915" s="8"/>
      <c r="GDQ915" s="8"/>
      <c r="GDR915" s="8"/>
      <c r="GDS915" s="8"/>
      <c r="GDT915" s="8"/>
      <c r="GDU915" s="8"/>
      <c r="GDV915" s="8"/>
      <c r="GDW915" s="8"/>
      <c r="GDX915" s="8"/>
      <c r="GDY915" s="8"/>
      <c r="GDZ915" s="8"/>
      <c r="GEA915" s="8"/>
      <c r="GEB915" s="8"/>
      <c r="GEC915" s="8"/>
      <c r="GED915" s="8"/>
      <c r="GEE915" s="8"/>
      <c r="GEF915" s="8"/>
      <c r="GEG915" s="8"/>
      <c r="GEH915" s="8"/>
      <c r="GEI915" s="8"/>
      <c r="GEJ915" s="8"/>
      <c r="GEK915" s="8"/>
      <c r="GEL915" s="8"/>
      <c r="GEM915" s="8"/>
      <c r="GEN915" s="8"/>
      <c r="GEO915" s="8"/>
      <c r="GEP915" s="8"/>
      <c r="GEQ915" s="8"/>
      <c r="GER915" s="8"/>
      <c r="GES915" s="8"/>
      <c r="GET915" s="8"/>
      <c r="GEU915" s="8"/>
      <c r="GEV915" s="8"/>
      <c r="GEW915" s="8"/>
      <c r="GEX915" s="8"/>
      <c r="GEY915" s="8"/>
      <c r="GEZ915" s="8"/>
      <c r="GFA915" s="8"/>
      <c r="GFB915" s="8"/>
      <c r="GFC915" s="8"/>
      <c r="GFD915" s="8"/>
      <c r="GFE915" s="8"/>
      <c r="GFF915" s="8"/>
      <c r="GFG915" s="8"/>
      <c r="GFH915" s="8"/>
      <c r="GFI915" s="8"/>
      <c r="GFJ915" s="8"/>
      <c r="GFK915" s="8"/>
      <c r="GFL915" s="8"/>
      <c r="GFM915" s="8"/>
      <c r="GFN915" s="8"/>
      <c r="GFO915" s="8"/>
      <c r="GFP915" s="8"/>
      <c r="GFQ915" s="8"/>
      <c r="GFR915" s="8"/>
      <c r="GFS915" s="8"/>
      <c r="GFT915" s="8"/>
      <c r="GFU915" s="8"/>
      <c r="GFV915" s="8"/>
      <c r="GFW915" s="8"/>
      <c r="GFX915" s="8"/>
      <c r="GFY915" s="8"/>
      <c r="GFZ915" s="8"/>
      <c r="GGA915" s="8"/>
      <c r="GGB915" s="8"/>
      <c r="GGC915" s="8"/>
      <c r="GGD915" s="8"/>
      <c r="GGE915" s="8"/>
      <c r="GGF915" s="8"/>
      <c r="GGG915" s="8"/>
      <c r="GGH915" s="8"/>
      <c r="GGI915" s="8"/>
      <c r="GGJ915" s="8"/>
      <c r="GGK915" s="8"/>
      <c r="GGL915" s="8"/>
      <c r="GGM915" s="8"/>
      <c r="GGN915" s="8"/>
      <c r="GGO915" s="8"/>
      <c r="GGP915" s="8"/>
      <c r="GGQ915" s="8"/>
      <c r="GGR915" s="8"/>
      <c r="GGS915" s="8"/>
      <c r="GGT915" s="8"/>
      <c r="GGU915" s="8"/>
      <c r="GGV915" s="8"/>
      <c r="GGW915" s="8"/>
      <c r="GGX915" s="8"/>
      <c r="GGY915" s="8"/>
      <c r="GGZ915" s="8"/>
      <c r="GHA915" s="8"/>
      <c r="GHB915" s="8"/>
      <c r="GHC915" s="8"/>
      <c r="GHD915" s="8"/>
      <c r="GHE915" s="8"/>
      <c r="GHF915" s="8"/>
      <c r="GHG915" s="8"/>
      <c r="GHH915" s="8"/>
      <c r="GHI915" s="8"/>
      <c r="GHJ915" s="8"/>
      <c r="GHK915" s="8"/>
      <c r="GHL915" s="8"/>
      <c r="GHM915" s="8"/>
      <c r="GHN915" s="8"/>
      <c r="GHO915" s="8"/>
      <c r="GHP915" s="8"/>
      <c r="GHQ915" s="8"/>
      <c r="GHR915" s="8"/>
      <c r="GHS915" s="8"/>
      <c r="GHT915" s="8"/>
      <c r="GHU915" s="8"/>
      <c r="GHV915" s="8"/>
      <c r="GHW915" s="8"/>
      <c r="GHX915" s="8"/>
      <c r="GHY915" s="8"/>
      <c r="GHZ915" s="8"/>
      <c r="GIA915" s="8"/>
      <c r="GIB915" s="8"/>
      <c r="GIC915" s="8"/>
      <c r="GID915" s="8"/>
      <c r="GIE915" s="8"/>
      <c r="GIF915" s="8"/>
      <c r="GIG915" s="8"/>
      <c r="GIH915" s="8"/>
      <c r="GII915" s="8"/>
      <c r="GIJ915" s="8"/>
      <c r="GIK915" s="8"/>
      <c r="GIL915" s="8"/>
      <c r="GIM915" s="8"/>
      <c r="GIN915" s="8"/>
      <c r="GIO915" s="8"/>
      <c r="GIP915" s="8"/>
      <c r="GIQ915" s="8"/>
      <c r="GIR915" s="8"/>
      <c r="GIS915" s="8"/>
      <c r="GIT915" s="8"/>
      <c r="GIU915" s="8"/>
      <c r="GIV915" s="8"/>
      <c r="GIW915" s="8"/>
      <c r="GIX915" s="8"/>
      <c r="GIY915" s="8"/>
      <c r="GIZ915" s="8"/>
      <c r="GJA915" s="8"/>
      <c r="GJB915" s="8"/>
      <c r="GJC915" s="8"/>
      <c r="GJD915" s="8"/>
      <c r="GJE915" s="8"/>
      <c r="GJF915" s="8"/>
      <c r="GJG915" s="8"/>
      <c r="GJH915" s="8"/>
      <c r="GJI915" s="8"/>
      <c r="GJJ915" s="8"/>
      <c r="GJK915" s="8"/>
      <c r="GJL915" s="8"/>
      <c r="GJM915" s="8"/>
      <c r="GJN915" s="8"/>
      <c r="GJO915" s="8"/>
      <c r="GJP915" s="8"/>
      <c r="GJQ915" s="8"/>
      <c r="GJR915" s="8"/>
      <c r="GJS915" s="8"/>
      <c r="GJT915" s="8"/>
      <c r="GJU915" s="8"/>
      <c r="GJV915" s="8"/>
      <c r="GJW915" s="8"/>
      <c r="GJX915" s="8"/>
      <c r="GJY915" s="8"/>
      <c r="GJZ915" s="8"/>
      <c r="GKA915" s="8"/>
      <c r="GKB915" s="8"/>
      <c r="GKC915" s="8"/>
      <c r="GKD915" s="8"/>
      <c r="GKE915" s="8"/>
      <c r="GKF915" s="8"/>
      <c r="GKG915" s="8"/>
      <c r="GKH915" s="8"/>
      <c r="GKI915" s="8"/>
      <c r="GKJ915" s="8"/>
      <c r="GKK915" s="8"/>
      <c r="GKL915" s="8"/>
      <c r="GKM915" s="8"/>
      <c r="GKN915" s="8"/>
      <c r="GKO915" s="8"/>
      <c r="GKP915" s="8"/>
      <c r="GKQ915" s="8"/>
      <c r="GKR915" s="8"/>
      <c r="GKS915" s="8"/>
      <c r="GKT915" s="8"/>
      <c r="GKU915" s="8"/>
      <c r="GKV915" s="8"/>
      <c r="GKW915" s="8"/>
      <c r="GKX915" s="8"/>
      <c r="GKY915" s="8"/>
      <c r="GKZ915" s="8"/>
      <c r="GLA915" s="8"/>
      <c r="GLB915" s="8"/>
      <c r="GLC915" s="8"/>
      <c r="GLD915" s="8"/>
      <c r="GLE915" s="8"/>
      <c r="GLF915" s="8"/>
      <c r="GLG915" s="8"/>
      <c r="GLH915" s="8"/>
      <c r="GLI915" s="8"/>
      <c r="GLJ915" s="8"/>
      <c r="GLK915" s="8"/>
      <c r="GLL915" s="8"/>
      <c r="GLM915" s="8"/>
      <c r="GLN915" s="8"/>
      <c r="GLO915" s="8"/>
      <c r="GLP915" s="8"/>
      <c r="GLQ915" s="8"/>
      <c r="GLR915" s="8"/>
      <c r="GLS915" s="8"/>
      <c r="GLT915" s="8"/>
      <c r="GLU915" s="8"/>
      <c r="GLV915" s="8"/>
      <c r="GLW915" s="8"/>
      <c r="GLX915" s="8"/>
      <c r="GLY915" s="8"/>
      <c r="GLZ915" s="8"/>
      <c r="GMA915" s="8"/>
      <c r="GMB915" s="8"/>
      <c r="GMC915" s="8"/>
      <c r="GMD915" s="8"/>
      <c r="GME915" s="8"/>
      <c r="GMF915" s="8"/>
      <c r="GMG915" s="8"/>
      <c r="GMH915" s="8"/>
      <c r="GMI915" s="8"/>
      <c r="GMJ915" s="8"/>
      <c r="GMK915" s="8"/>
      <c r="GML915" s="8"/>
      <c r="GMM915" s="8"/>
      <c r="GMN915" s="8"/>
      <c r="GMO915" s="8"/>
      <c r="GMP915" s="8"/>
      <c r="GMQ915" s="8"/>
      <c r="GMR915" s="8"/>
      <c r="GMS915" s="8"/>
      <c r="GMT915" s="8"/>
      <c r="GMU915" s="8"/>
      <c r="GMV915" s="8"/>
      <c r="GMW915" s="8"/>
      <c r="GMX915" s="8"/>
      <c r="GMY915" s="8"/>
      <c r="GMZ915" s="8"/>
      <c r="GNA915" s="8"/>
      <c r="GNB915" s="8"/>
      <c r="GNC915" s="8"/>
      <c r="GND915" s="8"/>
      <c r="GNE915" s="8"/>
      <c r="GNF915" s="8"/>
      <c r="GNG915" s="8"/>
      <c r="GNH915" s="8"/>
      <c r="GNI915" s="8"/>
      <c r="GNJ915" s="8"/>
      <c r="GNK915" s="8"/>
      <c r="GNL915" s="8"/>
      <c r="GNM915" s="8"/>
      <c r="GNN915" s="8"/>
      <c r="GNO915" s="8"/>
      <c r="GNP915" s="8"/>
      <c r="GNQ915" s="8"/>
      <c r="GNR915" s="8"/>
      <c r="GNS915" s="8"/>
      <c r="GNT915" s="8"/>
      <c r="GNU915" s="8"/>
      <c r="GNV915" s="8"/>
      <c r="GNW915" s="8"/>
      <c r="GNX915" s="8"/>
      <c r="GNY915" s="8"/>
      <c r="GNZ915" s="8"/>
      <c r="GOA915" s="8"/>
      <c r="GOB915" s="8"/>
      <c r="GOC915" s="8"/>
      <c r="GOD915" s="8"/>
      <c r="GOE915" s="8"/>
      <c r="GOF915" s="8"/>
      <c r="GOG915" s="8"/>
      <c r="GOH915" s="8"/>
      <c r="GOI915" s="8"/>
      <c r="GOJ915" s="8"/>
      <c r="GOK915" s="8"/>
      <c r="GOL915" s="8"/>
      <c r="GOM915" s="8"/>
      <c r="GON915" s="8"/>
      <c r="GOO915" s="8"/>
      <c r="GOP915" s="8"/>
      <c r="GOQ915" s="8"/>
      <c r="GOR915" s="8"/>
      <c r="GOS915" s="8"/>
      <c r="GOT915" s="8"/>
      <c r="GOU915" s="8"/>
      <c r="GOV915" s="8"/>
      <c r="GOW915" s="8"/>
      <c r="GOX915" s="8"/>
      <c r="GOY915" s="8"/>
      <c r="GOZ915" s="8"/>
      <c r="GPA915" s="8"/>
      <c r="GPB915" s="8"/>
      <c r="GPC915" s="8"/>
      <c r="GPD915" s="8"/>
      <c r="GPE915" s="8"/>
      <c r="GPF915" s="8"/>
      <c r="GPG915" s="8"/>
      <c r="GPH915" s="8"/>
      <c r="GPI915" s="8"/>
      <c r="GPJ915" s="8"/>
      <c r="GPK915" s="8"/>
      <c r="GPL915" s="8"/>
      <c r="GPM915" s="8"/>
      <c r="GPN915" s="8"/>
      <c r="GPO915" s="8"/>
      <c r="GPP915" s="8"/>
      <c r="GPQ915" s="8"/>
      <c r="GPR915" s="8"/>
      <c r="GPS915" s="8"/>
      <c r="GPT915" s="8"/>
      <c r="GPU915" s="8"/>
      <c r="GPV915" s="8"/>
      <c r="GPW915" s="8"/>
      <c r="GPX915" s="8"/>
      <c r="GPY915" s="8"/>
      <c r="GPZ915" s="8"/>
      <c r="GQA915" s="8"/>
      <c r="GQB915" s="8"/>
      <c r="GQC915" s="8"/>
      <c r="GQD915" s="8"/>
      <c r="GQE915" s="8"/>
      <c r="GQF915" s="8"/>
      <c r="GQG915" s="8"/>
      <c r="GQH915" s="8"/>
      <c r="GQI915" s="8"/>
      <c r="GQJ915" s="8"/>
      <c r="GQK915" s="8"/>
      <c r="GQL915" s="8"/>
      <c r="GQM915" s="8"/>
      <c r="GQN915" s="8"/>
      <c r="GQO915" s="8"/>
      <c r="GQP915" s="8"/>
      <c r="GQQ915" s="8"/>
      <c r="GQR915" s="8"/>
      <c r="GQS915" s="8"/>
      <c r="GQT915" s="8"/>
      <c r="GQU915" s="8"/>
      <c r="GQV915" s="8"/>
      <c r="GQW915" s="8"/>
      <c r="GQX915" s="8"/>
      <c r="GQY915" s="8"/>
      <c r="GQZ915" s="8"/>
      <c r="GRA915" s="8"/>
      <c r="GRB915" s="8"/>
      <c r="GRC915" s="8"/>
      <c r="GRD915" s="8"/>
      <c r="GRE915" s="8"/>
      <c r="GRF915" s="8"/>
      <c r="GRG915" s="8"/>
      <c r="GRH915" s="8"/>
      <c r="GRI915" s="8"/>
      <c r="GRJ915" s="8"/>
      <c r="GRK915" s="8"/>
      <c r="GRL915" s="8"/>
      <c r="GRM915" s="8"/>
      <c r="GRN915" s="8"/>
      <c r="GRO915" s="8"/>
      <c r="GRP915" s="8"/>
      <c r="GRQ915" s="8"/>
      <c r="GRR915" s="8"/>
      <c r="GRS915" s="8"/>
      <c r="GRT915" s="8"/>
      <c r="GRU915" s="8"/>
      <c r="GRV915" s="8"/>
      <c r="GRW915" s="8"/>
      <c r="GRX915" s="8"/>
      <c r="GRY915" s="8"/>
      <c r="GRZ915" s="8"/>
      <c r="GSA915" s="8"/>
      <c r="GSB915" s="8"/>
      <c r="GSC915" s="8"/>
      <c r="GSD915" s="8"/>
      <c r="GSE915" s="8"/>
      <c r="GSF915" s="8"/>
      <c r="GSG915" s="8"/>
      <c r="GSH915" s="8"/>
      <c r="GSI915" s="8"/>
      <c r="GSJ915" s="8"/>
      <c r="GSK915" s="8"/>
      <c r="GSL915" s="8"/>
      <c r="GSM915" s="8"/>
      <c r="GSN915" s="8"/>
      <c r="GSO915" s="8"/>
      <c r="GSP915" s="8"/>
      <c r="GSQ915" s="8"/>
      <c r="GSR915" s="8"/>
      <c r="GSS915" s="8"/>
      <c r="GST915" s="8"/>
      <c r="GSU915" s="8"/>
      <c r="GSV915" s="8"/>
      <c r="GSW915" s="8"/>
      <c r="GSX915" s="8"/>
      <c r="GSY915" s="8"/>
      <c r="GSZ915" s="8"/>
      <c r="GTA915" s="8"/>
      <c r="GTB915" s="8"/>
      <c r="GTC915" s="8"/>
      <c r="GTD915" s="8"/>
      <c r="GTE915" s="8"/>
      <c r="GTF915" s="8"/>
      <c r="GTG915" s="8"/>
      <c r="GTH915" s="8"/>
      <c r="GTI915" s="8"/>
      <c r="GTJ915" s="8"/>
      <c r="GTK915" s="8"/>
      <c r="GTL915" s="8"/>
      <c r="GTM915" s="8"/>
      <c r="GTN915" s="8"/>
      <c r="GTO915" s="8"/>
      <c r="GTP915" s="8"/>
      <c r="GTQ915" s="8"/>
      <c r="GTR915" s="8"/>
      <c r="GTS915" s="8"/>
      <c r="GTT915" s="8"/>
      <c r="GTU915" s="8"/>
      <c r="GTV915" s="8"/>
      <c r="GTW915" s="8"/>
      <c r="GTX915" s="8"/>
      <c r="GTY915" s="8"/>
      <c r="GTZ915" s="8"/>
      <c r="GUA915" s="8"/>
      <c r="GUB915" s="8"/>
      <c r="GUC915" s="8"/>
      <c r="GUD915" s="8"/>
      <c r="GUE915" s="8"/>
      <c r="GUF915" s="8"/>
      <c r="GUG915" s="8"/>
      <c r="GUH915" s="8"/>
      <c r="GUI915" s="8"/>
      <c r="GUJ915" s="8"/>
      <c r="GUK915" s="8"/>
      <c r="GUL915" s="8"/>
      <c r="GUM915" s="8"/>
      <c r="GUN915" s="8"/>
      <c r="GUO915" s="8"/>
      <c r="GUP915" s="8"/>
      <c r="GUQ915" s="8"/>
      <c r="GUR915" s="8"/>
      <c r="GUS915" s="8"/>
      <c r="GUT915" s="8"/>
      <c r="GUU915" s="8"/>
      <c r="GUV915" s="8"/>
      <c r="GUW915" s="8"/>
      <c r="GUX915" s="8"/>
      <c r="GUY915" s="8"/>
      <c r="GUZ915" s="8"/>
      <c r="GVA915" s="8"/>
      <c r="GVB915" s="8"/>
      <c r="GVC915" s="8"/>
      <c r="GVD915" s="8"/>
      <c r="GVE915" s="8"/>
      <c r="GVF915" s="8"/>
      <c r="GVG915" s="8"/>
      <c r="GVH915" s="8"/>
      <c r="GVI915" s="8"/>
      <c r="GVJ915" s="8"/>
      <c r="GVK915" s="8"/>
      <c r="GVL915" s="8"/>
      <c r="GVM915" s="8"/>
      <c r="GVN915" s="8"/>
      <c r="GVO915" s="8"/>
      <c r="GVP915" s="8"/>
      <c r="GVQ915" s="8"/>
      <c r="GVR915" s="8"/>
      <c r="GVS915" s="8"/>
      <c r="GVT915" s="8"/>
      <c r="GVU915" s="8"/>
      <c r="GVV915" s="8"/>
      <c r="GVW915" s="8"/>
      <c r="GVX915" s="8"/>
      <c r="GVY915" s="8"/>
      <c r="GVZ915" s="8"/>
      <c r="GWA915" s="8"/>
      <c r="GWB915" s="8"/>
      <c r="GWC915" s="8"/>
      <c r="GWD915" s="8"/>
      <c r="GWE915" s="8"/>
      <c r="GWF915" s="8"/>
      <c r="GWG915" s="8"/>
      <c r="GWH915" s="8"/>
      <c r="GWI915" s="8"/>
      <c r="GWJ915" s="8"/>
      <c r="GWK915" s="8"/>
      <c r="GWL915" s="8"/>
      <c r="GWM915" s="8"/>
      <c r="GWN915" s="8"/>
      <c r="GWO915" s="8"/>
      <c r="GWP915" s="8"/>
      <c r="GWQ915" s="8"/>
      <c r="GWR915" s="8"/>
      <c r="GWS915" s="8"/>
      <c r="GWT915" s="8"/>
      <c r="GWU915" s="8"/>
      <c r="GWV915" s="8"/>
      <c r="GWW915" s="8"/>
      <c r="GWX915" s="8"/>
      <c r="GWY915" s="8"/>
      <c r="GWZ915" s="8"/>
      <c r="GXA915" s="8"/>
      <c r="GXB915" s="8"/>
      <c r="GXC915" s="8"/>
      <c r="GXD915" s="8"/>
      <c r="GXE915" s="8"/>
      <c r="GXF915" s="8"/>
      <c r="GXG915" s="8"/>
      <c r="GXH915" s="8"/>
      <c r="GXI915" s="8"/>
      <c r="GXJ915" s="8"/>
      <c r="GXK915" s="8"/>
      <c r="GXL915" s="8"/>
      <c r="GXM915" s="8"/>
      <c r="GXN915" s="8"/>
      <c r="GXO915" s="8"/>
      <c r="GXP915" s="8"/>
      <c r="GXQ915" s="8"/>
      <c r="GXR915" s="8"/>
      <c r="GXS915" s="8"/>
      <c r="GXT915" s="8"/>
      <c r="GXU915" s="8"/>
      <c r="GXV915" s="8"/>
      <c r="GXW915" s="8"/>
      <c r="GXX915" s="8"/>
      <c r="GXY915" s="8"/>
      <c r="GXZ915" s="8"/>
      <c r="GYA915" s="8"/>
      <c r="GYB915" s="8"/>
      <c r="GYC915" s="8"/>
      <c r="GYD915" s="8"/>
      <c r="GYE915" s="8"/>
      <c r="GYF915" s="8"/>
      <c r="GYG915" s="8"/>
      <c r="GYH915" s="8"/>
      <c r="GYI915" s="8"/>
      <c r="GYJ915" s="8"/>
      <c r="GYK915" s="8"/>
      <c r="GYL915" s="8"/>
      <c r="GYM915" s="8"/>
      <c r="GYN915" s="8"/>
      <c r="GYO915" s="8"/>
      <c r="GYP915" s="8"/>
      <c r="GYQ915" s="8"/>
      <c r="GYR915" s="8"/>
      <c r="GYS915" s="8"/>
      <c r="GYT915" s="8"/>
      <c r="GYU915" s="8"/>
      <c r="GYV915" s="8"/>
      <c r="GYW915" s="8"/>
      <c r="GYX915" s="8"/>
      <c r="GYY915" s="8"/>
      <c r="GYZ915" s="8"/>
      <c r="GZA915" s="8"/>
      <c r="GZB915" s="8"/>
      <c r="GZC915" s="8"/>
      <c r="GZD915" s="8"/>
      <c r="GZE915" s="8"/>
      <c r="GZF915" s="8"/>
      <c r="GZG915" s="8"/>
      <c r="GZH915" s="8"/>
      <c r="GZI915" s="8"/>
      <c r="GZJ915" s="8"/>
      <c r="GZK915" s="8"/>
      <c r="GZL915" s="8"/>
      <c r="GZM915" s="8"/>
      <c r="GZN915" s="8"/>
      <c r="GZO915" s="8"/>
      <c r="GZP915" s="8"/>
      <c r="GZQ915" s="8"/>
      <c r="GZR915" s="8"/>
      <c r="GZS915" s="8"/>
      <c r="GZT915" s="8"/>
      <c r="GZU915" s="8"/>
      <c r="GZV915" s="8"/>
      <c r="GZW915" s="8"/>
      <c r="GZX915" s="8"/>
      <c r="GZY915" s="8"/>
      <c r="GZZ915" s="8"/>
      <c r="HAA915" s="8"/>
      <c r="HAB915" s="8"/>
      <c r="HAC915" s="8"/>
      <c r="HAD915" s="8"/>
      <c r="HAE915" s="8"/>
      <c r="HAF915" s="8"/>
      <c r="HAG915" s="8"/>
      <c r="HAH915" s="8"/>
      <c r="HAI915" s="8"/>
      <c r="HAJ915" s="8"/>
      <c r="HAK915" s="8"/>
      <c r="HAL915" s="8"/>
      <c r="HAM915" s="8"/>
      <c r="HAN915" s="8"/>
      <c r="HAO915" s="8"/>
      <c r="HAP915" s="8"/>
      <c r="HAQ915" s="8"/>
      <c r="HAR915" s="8"/>
      <c r="HAS915" s="8"/>
      <c r="HAT915" s="8"/>
      <c r="HAU915" s="8"/>
      <c r="HAV915" s="8"/>
      <c r="HAW915" s="8"/>
      <c r="HAX915" s="8"/>
      <c r="HAY915" s="8"/>
      <c r="HAZ915" s="8"/>
      <c r="HBA915" s="8"/>
      <c r="HBB915" s="8"/>
      <c r="HBC915" s="8"/>
      <c r="HBD915" s="8"/>
      <c r="HBE915" s="8"/>
      <c r="HBF915" s="8"/>
      <c r="HBG915" s="8"/>
      <c r="HBH915" s="8"/>
      <c r="HBI915" s="8"/>
      <c r="HBJ915" s="8"/>
      <c r="HBK915" s="8"/>
      <c r="HBL915" s="8"/>
      <c r="HBM915" s="8"/>
      <c r="HBN915" s="8"/>
      <c r="HBO915" s="8"/>
      <c r="HBP915" s="8"/>
      <c r="HBQ915" s="8"/>
      <c r="HBR915" s="8"/>
      <c r="HBS915" s="8"/>
      <c r="HBT915" s="8"/>
      <c r="HBU915" s="8"/>
      <c r="HBV915" s="8"/>
      <c r="HBW915" s="8"/>
      <c r="HBX915" s="8"/>
      <c r="HBY915" s="8"/>
      <c r="HBZ915" s="8"/>
      <c r="HCA915" s="8"/>
      <c r="HCB915" s="8"/>
      <c r="HCC915" s="8"/>
      <c r="HCD915" s="8"/>
      <c r="HCE915" s="8"/>
      <c r="HCF915" s="8"/>
      <c r="HCG915" s="8"/>
      <c r="HCH915" s="8"/>
      <c r="HCI915" s="8"/>
      <c r="HCJ915" s="8"/>
      <c r="HCK915" s="8"/>
      <c r="HCL915" s="8"/>
      <c r="HCM915" s="8"/>
      <c r="HCN915" s="8"/>
      <c r="HCO915" s="8"/>
      <c r="HCP915" s="8"/>
      <c r="HCQ915" s="8"/>
      <c r="HCR915" s="8"/>
      <c r="HCS915" s="8"/>
      <c r="HCT915" s="8"/>
      <c r="HCU915" s="8"/>
      <c r="HCV915" s="8"/>
      <c r="HCW915" s="8"/>
      <c r="HCX915" s="8"/>
      <c r="HCY915" s="8"/>
      <c r="HCZ915" s="8"/>
      <c r="HDA915" s="8"/>
      <c r="HDB915" s="8"/>
      <c r="HDC915" s="8"/>
      <c r="HDD915" s="8"/>
      <c r="HDE915" s="8"/>
      <c r="HDF915" s="8"/>
      <c r="HDG915" s="8"/>
      <c r="HDH915" s="8"/>
      <c r="HDI915" s="8"/>
      <c r="HDJ915" s="8"/>
      <c r="HDK915" s="8"/>
      <c r="HDL915" s="8"/>
      <c r="HDM915" s="8"/>
      <c r="HDN915" s="8"/>
      <c r="HDO915" s="8"/>
      <c r="HDP915" s="8"/>
      <c r="HDQ915" s="8"/>
      <c r="HDR915" s="8"/>
      <c r="HDS915" s="8"/>
      <c r="HDT915" s="8"/>
      <c r="HDU915" s="8"/>
      <c r="HDV915" s="8"/>
      <c r="HDW915" s="8"/>
      <c r="HDX915" s="8"/>
      <c r="HDY915" s="8"/>
      <c r="HDZ915" s="8"/>
      <c r="HEA915" s="8"/>
      <c r="HEB915" s="8"/>
      <c r="HEC915" s="8"/>
      <c r="HED915" s="8"/>
      <c r="HEE915" s="8"/>
      <c r="HEF915" s="8"/>
      <c r="HEG915" s="8"/>
      <c r="HEH915" s="8"/>
      <c r="HEI915" s="8"/>
      <c r="HEJ915" s="8"/>
      <c r="HEK915" s="8"/>
      <c r="HEL915" s="8"/>
      <c r="HEM915" s="8"/>
      <c r="HEN915" s="8"/>
      <c r="HEO915" s="8"/>
      <c r="HEP915" s="8"/>
      <c r="HEQ915" s="8"/>
      <c r="HER915" s="8"/>
      <c r="HES915" s="8"/>
      <c r="HET915" s="8"/>
      <c r="HEU915" s="8"/>
      <c r="HEV915" s="8"/>
      <c r="HEW915" s="8"/>
      <c r="HEX915" s="8"/>
      <c r="HEY915" s="8"/>
      <c r="HEZ915" s="8"/>
      <c r="HFA915" s="8"/>
      <c r="HFB915" s="8"/>
      <c r="HFC915" s="8"/>
      <c r="HFD915" s="8"/>
      <c r="HFE915" s="8"/>
      <c r="HFF915" s="8"/>
      <c r="HFG915" s="8"/>
      <c r="HFH915" s="8"/>
      <c r="HFI915" s="8"/>
      <c r="HFJ915" s="8"/>
      <c r="HFK915" s="8"/>
      <c r="HFL915" s="8"/>
      <c r="HFM915" s="8"/>
      <c r="HFN915" s="8"/>
      <c r="HFO915" s="8"/>
      <c r="HFP915" s="8"/>
      <c r="HFQ915" s="8"/>
      <c r="HFR915" s="8"/>
      <c r="HFS915" s="8"/>
      <c r="HFT915" s="8"/>
      <c r="HFU915" s="8"/>
      <c r="HFV915" s="8"/>
      <c r="HFW915" s="8"/>
      <c r="HFX915" s="8"/>
      <c r="HFY915" s="8"/>
      <c r="HFZ915" s="8"/>
      <c r="HGA915" s="8"/>
      <c r="HGB915" s="8"/>
      <c r="HGC915" s="8"/>
      <c r="HGD915" s="8"/>
      <c r="HGE915" s="8"/>
      <c r="HGF915" s="8"/>
      <c r="HGG915" s="8"/>
      <c r="HGH915" s="8"/>
      <c r="HGI915" s="8"/>
      <c r="HGJ915" s="8"/>
      <c r="HGK915" s="8"/>
      <c r="HGL915" s="8"/>
      <c r="HGM915" s="8"/>
      <c r="HGN915" s="8"/>
      <c r="HGO915" s="8"/>
      <c r="HGP915" s="8"/>
      <c r="HGQ915" s="8"/>
      <c r="HGR915" s="8"/>
      <c r="HGS915" s="8"/>
      <c r="HGT915" s="8"/>
      <c r="HGU915" s="8"/>
      <c r="HGV915" s="8"/>
      <c r="HGW915" s="8"/>
      <c r="HGX915" s="8"/>
      <c r="HGY915" s="8"/>
      <c r="HGZ915" s="8"/>
      <c r="HHA915" s="8"/>
      <c r="HHB915" s="8"/>
      <c r="HHC915" s="8"/>
      <c r="HHD915" s="8"/>
      <c r="HHE915" s="8"/>
      <c r="HHF915" s="8"/>
      <c r="HHG915" s="8"/>
      <c r="HHH915" s="8"/>
      <c r="HHI915" s="8"/>
      <c r="HHJ915" s="8"/>
      <c r="HHK915" s="8"/>
      <c r="HHL915" s="8"/>
      <c r="HHM915" s="8"/>
      <c r="HHN915" s="8"/>
      <c r="HHO915" s="8"/>
      <c r="HHP915" s="8"/>
      <c r="HHQ915" s="8"/>
      <c r="HHR915" s="8"/>
      <c r="HHS915" s="8"/>
      <c r="HHT915" s="8"/>
      <c r="HHU915" s="8"/>
      <c r="HHV915" s="8"/>
      <c r="HHW915" s="8"/>
      <c r="HHX915" s="8"/>
      <c r="HHY915" s="8"/>
      <c r="HHZ915" s="8"/>
      <c r="HIA915" s="8"/>
      <c r="HIB915" s="8"/>
      <c r="HIC915" s="8"/>
      <c r="HID915" s="8"/>
      <c r="HIE915" s="8"/>
      <c r="HIF915" s="8"/>
      <c r="HIG915" s="8"/>
      <c r="HIH915" s="8"/>
      <c r="HII915" s="8"/>
      <c r="HIJ915" s="8"/>
      <c r="HIK915" s="8"/>
      <c r="HIL915" s="8"/>
      <c r="HIM915" s="8"/>
      <c r="HIN915" s="8"/>
      <c r="HIO915" s="8"/>
      <c r="HIP915" s="8"/>
      <c r="HIQ915" s="8"/>
      <c r="HIR915" s="8"/>
      <c r="HIS915" s="8"/>
      <c r="HIT915" s="8"/>
      <c r="HIU915" s="8"/>
      <c r="HIV915" s="8"/>
      <c r="HIW915" s="8"/>
      <c r="HIX915" s="8"/>
      <c r="HIY915" s="8"/>
      <c r="HIZ915" s="8"/>
      <c r="HJA915" s="8"/>
      <c r="HJB915" s="8"/>
      <c r="HJC915" s="8"/>
      <c r="HJD915" s="8"/>
      <c r="HJE915" s="8"/>
      <c r="HJF915" s="8"/>
      <c r="HJG915" s="8"/>
      <c r="HJH915" s="8"/>
      <c r="HJI915" s="8"/>
      <c r="HJJ915" s="8"/>
      <c r="HJK915" s="8"/>
      <c r="HJL915" s="8"/>
      <c r="HJM915" s="8"/>
      <c r="HJN915" s="8"/>
      <c r="HJO915" s="8"/>
      <c r="HJP915" s="8"/>
      <c r="HJQ915" s="8"/>
      <c r="HJR915" s="8"/>
      <c r="HJS915" s="8"/>
      <c r="HJT915" s="8"/>
      <c r="HJU915" s="8"/>
      <c r="HJV915" s="8"/>
      <c r="HJW915" s="8"/>
      <c r="HJX915" s="8"/>
      <c r="HJY915" s="8"/>
      <c r="HJZ915" s="8"/>
      <c r="HKA915" s="8"/>
      <c r="HKB915" s="8"/>
      <c r="HKC915" s="8"/>
      <c r="HKD915" s="8"/>
      <c r="HKE915" s="8"/>
      <c r="HKF915" s="8"/>
      <c r="HKG915" s="8"/>
      <c r="HKH915" s="8"/>
      <c r="HKI915" s="8"/>
      <c r="HKJ915" s="8"/>
      <c r="HKK915" s="8"/>
      <c r="HKL915" s="8"/>
      <c r="HKM915" s="8"/>
      <c r="HKN915" s="8"/>
      <c r="HKO915" s="8"/>
      <c r="HKP915" s="8"/>
      <c r="HKQ915" s="8"/>
      <c r="HKR915" s="8"/>
      <c r="HKS915" s="8"/>
      <c r="HKT915" s="8"/>
      <c r="HKU915" s="8"/>
      <c r="HKV915" s="8"/>
      <c r="HKW915" s="8"/>
      <c r="HKX915" s="8"/>
      <c r="HKY915" s="8"/>
      <c r="HKZ915" s="8"/>
      <c r="HLA915" s="8"/>
      <c r="HLB915" s="8"/>
      <c r="HLC915" s="8"/>
      <c r="HLD915" s="8"/>
      <c r="HLE915" s="8"/>
      <c r="HLF915" s="8"/>
      <c r="HLG915" s="8"/>
      <c r="HLH915" s="8"/>
      <c r="HLI915" s="8"/>
      <c r="HLJ915" s="8"/>
      <c r="HLK915" s="8"/>
      <c r="HLL915" s="8"/>
      <c r="HLM915" s="8"/>
      <c r="HLN915" s="8"/>
      <c r="HLO915" s="8"/>
      <c r="HLP915" s="8"/>
      <c r="HLQ915" s="8"/>
      <c r="HLR915" s="8"/>
      <c r="HLS915" s="8"/>
      <c r="HLT915" s="8"/>
      <c r="HLU915" s="8"/>
      <c r="HLV915" s="8"/>
      <c r="HLW915" s="8"/>
      <c r="HLX915" s="8"/>
      <c r="HLY915" s="8"/>
      <c r="HLZ915" s="8"/>
      <c r="HMA915" s="8"/>
      <c r="HMB915" s="8"/>
      <c r="HMC915" s="8"/>
      <c r="HMD915" s="8"/>
      <c r="HME915" s="8"/>
      <c r="HMF915" s="8"/>
      <c r="HMG915" s="8"/>
      <c r="HMH915" s="8"/>
      <c r="HMI915" s="8"/>
      <c r="HMJ915" s="8"/>
      <c r="HMK915" s="8"/>
      <c r="HML915" s="8"/>
      <c r="HMM915" s="8"/>
      <c r="HMN915" s="8"/>
      <c r="HMO915" s="8"/>
      <c r="HMP915" s="8"/>
      <c r="HMQ915" s="8"/>
      <c r="HMR915" s="8"/>
      <c r="HMS915" s="8"/>
      <c r="HMT915" s="8"/>
      <c r="HMU915" s="8"/>
      <c r="HMV915" s="8"/>
      <c r="HMW915" s="8"/>
      <c r="HMX915" s="8"/>
      <c r="HMY915" s="8"/>
      <c r="HMZ915" s="8"/>
      <c r="HNA915" s="8"/>
      <c r="HNB915" s="8"/>
      <c r="HNC915" s="8"/>
      <c r="HND915" s="8"/>
      <c r="HNE915" s="8"/>
      <c r="HNF915" s="8"/>
      <c r="HNG915" s="8"/>
      <c r="HNH915" s="8"/>
      <c r="HNI915" s="8"/>
      <c r="HNJ915" s="8"/>
      <c r="HNK915" s="8"/>
      <c r="HNL915" s="8"/>
      <c r="HNM915" s="8"/>
      <c r="HNN915" s="8"/>
      <c r="HNO915" s="8"/>
      <c r="HNP915" s="8"/>
      <c r="HNQ915" s="8"/>
      <c r="HNR915" s="8"/>
      <c r="HNS915" s="8"/>
      <c r="HNT915" s="8"/>
      <c r="HNU915" s="8"/>
      <c r="HNV915" s="8"/>
      <c r="HNW915" s="8"/>
      <c r="HNX915" s="8"/>
      <c r="HNY915" s="8"/>
      <c r="HNZ915" s="8"/>
      <c r="HOA915" s="8"/>
      <c r="HOB915" s="8"/>
      <c r="HOC915" s="8"/>
      <c r="HOD915" s="8"/>
      <c r="HOE915" s="8"/>
      <c r="HOF915" s="8"/>
      <c r="HOG915" s="8"/>
      <c r="HOH915" s="8"/>
      <c r="HOI915" s="8"/>
      <c r="HOJ915" s="8"/>
      <c r="HOK915" s="8"/>
      <c r="HOL915" s="8"/>
      <c r="HOM915" s="8"/>
      <c r="HON915" s="8"/>
      <c r="HOO915" s="8"/>
      <c r="HOP915" s="8"/>
      <c r="HOQ915" s="8"/>
      <c r="HOR915" s="8"/>
      <c r="HOS915" s="8"/>
      <c r="HOT915" s="8"/>
      <c r="HOU915" s="8"/>
      <c r="HOV915" s="8"/>
      <c r="HOW915" s="8"/>
      <c r="HOX915" s="8"/>
      <c r="HOY915" s="8"/>
      <c r="HOZ915" s="8"/>
      <c r="HPA915" s="8"/>
      <c r="HPB915" s="8"/>
      <c r="HPC915" s="8"/>
      <c r="HPD915" s="8"/>
      <c r="HPE915" s="8"/>
      <c r="HPF915" s="8"/>
      <c r="HPG915" s="8"/>
      <c r="HPH915" s="8"/>
      <c r="HPI915" s="8"/>
      <c r="HPJ915" s="8"/>
      <c r="HPK915" s="8"/>
      <c r="HPL915" s="8"/>
      <c r="HPM915" s="8"/>
      <c r="HPN915" s="8"/>
      <c r="HPO915" s="8"/>
      <c r="HPP915" s="8"/>
      <c r="HPQ915" s="8"/>
      <c r="HPR915" s="8"/>
      <c r="HPS915" s="8"/>
      <c r="HPT915" s="8"/>
      <c r="HPU915" s="8"/>
      <c r="HPV915" s="8"/>
      <c r="HPW915" s="8"/>
      <c r="HPX915" s="8"/>
      <c r="HPY915" s="8"/>
      <c r="HPZ915" s="8"/>
      <c r="HQA915" s="8"/>
      <c r="HQB915" s="8"/>
      <c r="HQC915" s="8"/>
      <c r="HQD915" s="8"/>
      <c r="HQE915" s="8"/>
      <c r="HQF915" s="8"/>
      <c r="HQG915" s="8"/>
      <c r="HQH915" s="8"/>
      <c r="HQI915" s="8"/>
      <c r="HQJ915" s="8"/>
      <c r="HQK915" s="8"/>
      <c r="HQL915" s="8"/>
      <c r="HQM915" s="8"/>
      <c r="HQN915" s="8"/>
      <c r="HQO915" s="8"/>
      <c r="HQP915" s="8"/>
      <c r="HQQ915" s="8"/>
      <c r="HQR915" s="8"/>
      <c r="HQS915" s="8"/>
      <c r="HQT915" s="8"/>
      <c r="HQU915" s="8"/>
      <c r="HQV915" s="8"/>
      <c r="HQW915" s="8"/>
      <c r="HQX915" s="8"/>
      <c r="HQY915" s="8"/>
      <c r="HQZ915" s="8"/>
      <c r="HRA915" s="8"/>
      <c r="HRB915" s="8"/>
      <c r="HRC915" s="8"/>
      <c r="HRD915" s="8"/>
      <c r="HRE915" s="8"/>
      <c r="HRF915" s="8"/>
      <c r="HRG915" s="8"/>
      <c r="HRH915" s="8"/>
      <c r="HRI915" s="8"/>
      <c r="HRJ915" s="8"/>
      <c r="HRK915" s="8"/>
      <c r="HRL915" s="8"/>
      <c r="HRM915" s="8"/>
      <c r="HRN915" s="8"/>
      <c r="HRO915" s="8"/>
      <c r="HRP915" s="8"/>
      <c r="HRQ915" s="8"/>
      <c r="HRR915" s="8"/>
      <c r="HRS915" s="8"/>
      <c r="HRT915" s="8"/>
      <c r="HRU915" s="8"/>
      <c r="HRV915" s="8"/>
      <c r="HRW915" s="8"/>
      <c r="HRX915" s="8"/>
      <c r="HRY915" s="8"/>
      <c r="HRZ915" s="8"/>
      <c r="HSA915" s="8"/>
      <c r="HSB915" s="8"/>
      <c r="HSC915" s="8"/>
      <c r="HSD915" s="8"/>
      <c r="HSE915" s="8"/>
      <c r="HSF915" s="8"/>
      <c r="HSG915" s="8"/>
      <c r="HSH915" s="8"/>
      <c r="HSI915" s="8"/>
      <c r="HSJ915" s="8"/>
      <c r="HSK915" s="8"/>
      <c r="HSL915" s="8"/>
      <c r="HSM915" s="8"/>
      <c r="HSN915" s="8"/>
      <c r="HSO915" s="8"/>
      <c r="HSP915" s="8"/>
      <c r="HSQ915" s="8"/>
      <c r="HSR915" s="8"/>
      <c r="HSS915" s="8"/>
      <c r="HST915" s="8"/>
      <c r="HSU915" s="8"/>
      <c r="HSV915" s="8"/>
      <c r="HSW915" s="8"/>
      <c r="HSX915" s="8"/>
      <c r="HSY915" s="8"/>
      <c r="HSZ915" s="8"/>
      <c r="HTA915" s="8"/>
      <c r="HTB915" s="8"/>
      <c r="HTC915" s="8"/>
      <c r="HTD915" s="8"/>
      <c r="HTE915" s="8"/>
      <c r="HTF915" s="8"/>
      <c r="HTG915" s="8"/>
      <c r="HTH915" s="8"/>
      <c r="HTI915" s="8"/>
      <c r="HTJ915" s="8"/>
      <c r="HTK915" s="8"/>
      <c r="HTL915" s="8"/>
      <c r="HTM915" s="8"/>
      <c r="HTN915" s="8"/>
      <c r="HTO915" s="8"/>
      <c r="HTP915" s="8"/>
      <c r="HTQ915" s="8"/>
      <c r="HTR915" s="8"/>
      <c r="HTS915" s="8"/>
      <c r="HTT915" s="8"/>
      <c r="HTU915" s="8"/>
      <c r="HTV915" s="8"/>
      <c r="HTW915" s="8"/>
      <c r="HTX915" s="8"/>
      <c r="HTY915" s="8"/>
      <c r="HTZ915" s="8"/>
      <c r="HUA915" s="8"/>
      <c r="HUB915" s="8"/>
      <c r="HUC915" s="8"/>
      <c r="HUD915" s="8"/>
      <c r="HUE915" s="8"/>
      <c r="HUF915" s="8"/>
      <c r="HUG915" s="8"/>
      <c r="HUH915" s="8"/>
      <c r="HUI915" s="8"/>
      <c r="HUJ915" s="8"/>
      <c r="HUK915" s="8"/>
      <c r="HUL915" s="8"/>
      <c r="HUM915" s="8"/>
      <c r="HUN915" s="8"/>
      <c r="HUO915" s="8"/>
      <c r="HUP915" s="8"/>
      <c r="HUQ915" s="8"/>
      <c r="HUR915" s="8"/>
      <c r="HUS915" s="8"/>
      <c r="HUT915" s="8"/>
      <c r="HUU915" s="8"/>
      <c r="HUV915" s="8"/>
      <c r="HUW915" s="8"/>
      <c r="HUX915" s="8"/>
      <c r="HUY915" s="8"/>
      <c r="HUZ915" s="8"/>
      <c r="HVA915" s="8"/>
      <c r="HVB915" s="8"/>
      <c r="HVC915" s="8"/>
      <c r="HVD915" s="8"/>
      <c r="HVE915" s="8"/>
      <c r="HVF915" s="8"/>
      <c r="HVG915" s="8"/>
      <c r="HVH915" s="8"/>
      <c r="HVI915" s="8"/>
      <c r="HVJ915" s="8"/>
      <c r="HVK915" s="8"/>
      <c r="HVL915" s="8"/>
      <c r="HVM915" s="8"/>
      <c r="HVN915" s="8"/>
      <c r="HVO915" s="8"/>
      <c r="HVP915" s="8"/>
      <c r="HVQ915" s="8"/>
      <c r="HVR915" s="8"/>
      <c r="HVS915" s="8"/>
      <c r="HVT915" s="8"/>
      <c r="HVU915" s="8"/>
      <c r="HVV915" s="8"/>
      <c r="HVW915" s="8"/>
      <c r="HVX915" s="8"/>
      <c r="HVY915" s="8"/>
      <c r="HVZ915" s="8"/>
      <c r="HWA915" s="8"/>
      <c r="HWB915" s="8"/>
      <c r="HWC915" s="8"/>
      <c r="HWD915" s="8"/>
      <c r="HWE915" s="8"/>
      <c r="HWF915" s="8"/>
      <c r="HWG915" s="8"/>
      <c r="HWH915" s="8"/>
      <c r="HWI915" s="8"/>
      <c r="HWJ915" s="8"/>
      <c r="HWK915" s="8"/>
      <c r="HWL915" s="8"/>
      <c r="HWM915" s="8"/>
      <c r="HWN915" s="8"/>
      <c r="HWO915" s="8"/>
      <c r="HWP915" s="8"/>
      <c r="HWQ915" s="8"/>
      <c r="HWR915" s="8"/>
      <c r="HWS915" s="8"/>
      <c r="HWT915" s="8"/>
      <c r="HWU915" s="8"/>
      <c r="HWV915" s="8"/>
      <c r="HWW915" s="8"/>
      <c r="HWX915" s="8"/>
      <c r="HWY915" s="8"/>
      <c r="HWZ915" s="8"/>
      <c r="HXA915" s="8"/>
      <c r="HXB915" s="8"/>
      <c r="HXC915" s="8"/>
      <c r="HXD915" s="8"/>
      <c r="HXE915" s="8"/>
      <c r="HXF915" s="8"/>
      <c r="HXG915" s="8"/>
      <c r="HXH915" s="8"/>
      <c r="HXI915" s="8"/>
      <c r="HXJ915" s="8"/>
      <c r="HXK915" s="8"/>
      <c r="HXL915" s="8"/>
      <c r="HXM915" s="8"/>
      <c r="HXN915" s="8"/>
      <c r="HXO915" s="8"/>
      <c r="HXP915" s="8"/>
      <c r="HXQ915" s="8"/>
      <c r="HXR915" s="8"/>
      <c r="HXS915" s="8"/>
      <c r="HXT915" s="8"/>
      <c r="HXU915" s="8"/>
      <c r="HXV915" s="8"/>
      <c r="HXW915" s="8"/>
      <c r="HXX915" s="8"/>
      <c r="HXY915" s="8"/>
      <c r="HXZ915" s="8"/>
      <c r="HYA915" s="8"/>
      <c r="HYB915" s="8"/>
      <c r="HYC915" s="8"/>
      <c r="HYD915" s="8"/>
      <c r="HYE915" s="8"/>
      <c r="HYF915" s="8"/>
      <c r="HYG915" s="8"/>
      <c r="HYH915" s="8"/>
      <c r="HYI915" s="8"/>
      <c r="HYJ915" s="8"/>
      <c r="HYK915" s="8"/>
      <c r="HYL915" s="8"/>
      <c r="HYM915" s="8"/>
      <c r="HYN915" s="8"/>
      <c r="HYO915" s="8"/>
      <c r="HYP915" s="8"/>
      <c r="HYQ915" s="8"/>
      <c r="HYR915" s="8"/>
      <c r="HYS915" s="8"/>
      <c r="HYT915" s="8"/>
      <c r="HYU915" s="8"/>
      <c r="HYV915" s="8"/>
      <c r="HYW915" s="8"/>
      <c r="HYX915" s="8"/>
      <c r="HYY915" s="8"/>
      <c r="HYZ915" s="8"/>
      <c r="HZA915" s="8"/>
      <c r="HZB915" s="8"/>
      <c r="HZC915" s="8"/>
      <c r="HZD915" s="8"/>
      <c r="HZE915" s="8"/>
      <c r="HZF915" s="8"/>
      <c r="HZG915" s="8"/>
      <c r="HZH915" s="8"/>
      <c r="HZI915" s="8"/>
      <c r="HZJ915" s="8"/>
      <c r="HZK915" s="8"/>
      <c r="HZL915" s="8"/>
      <c r="HZM915" s="8"/>
      <c r="HZN915" s="8"/>
      <c r="HZO915" s="8"/>
      <c r="HZP915" s="8"/>
      <c r="HZQ915" s="8"/>
      <c r="HZR915" s="8"/>
      <c r="HZS915" s="8"/>
      <c r="HZT915" s="8"/>
      <c r="HZU915" s="8"/>
      <c r="HZV915" s="8"/>
      <c r="HZW915" s="8"/>
      <c r="HZX915" s="8"/>
      <c r="HZY915" s="8"/>
      <c r="HZZ915" s="8"/>
      <c r="IAA915" s="8"/>
      <c r="IAB915" s="8"/>
      <c r="IAC915" s="8"/>
      <c r="IAD915" s="8"/>
      <c r="IAE915" s="8"/>
      <c r="IAF915" s="8"/>
      <c r="IAG915" s="8"/>
      <c r="IAH915" s="8"/>
      <c r="IAI915" s="8"/>
      <c r="IAJ915" s="8"/>
      <c r="IAK915" s="8"/>
      <c r="IAL915" s="8"/>
      <c r="IAM915" s="8"/>
      <c r="IAN915" s="8"/>
      <c r="IAO915" s="8"/>
      <c r="IAP915" s="8"/>
      <c r="IAQ915" s="8"/>
      <c r="IAR915" s="8"/>
      <c r="IAS915" s="8"/>
      <c r="IAT915" s="8"/>
      <c r="IAU915" s="8"/>
      <c r="IAV915" s="8"/>
      <c r="IAW915" s="8"/>
      <c r="IAX915" s="8"/>
      <c r="IAY915" s="8"/>
      <c r="IAZ915" s="8"/>
      <c r="IBA915" s="8"/>
      <c r="IBB915" s="8"/>
      <c r="IBC915" s="8"/>
      <c r="IBD915" s="8"/>
      <c r="IBE915" s="8"/>
      <c r="IBF915" s="8"/>
      <c r="IBG915" s="8"/>
      <c r="IBH915" s="8"/>
      <c r="IBI915" s="8"/>
      <c r="IBJ915" s="8"/>
      <c r="IBK915" s="8"/>
      <c r="IBL915" s="8"/>
      <c r="IBM915" s="8"/>
      <c r="IBN915" s="8"/>
      <c r="IBO915" s="8"/>
      <c r="IBP915" s="8"/>
      <c r="IBQ915" s="8"/>
      <c r="IBR915" s="8"/>
      <c r="IBS915" s="8"/>
      <c r="IBT915" s="8"/>
      <c r="IBU915" s="8"/>
      <c r="IBV915" s="8"/>
      <c r="IBW915" s="8"/>
      <c r="IBX915" s="8"/>
      <c r="IBY915" s="8"/>
      <c r="IBZ915" s="8"/>
      <c r="ICA915" s="8"/>
      <c r="ICB915" s="8"/>
      <c r="ICC915" s="8"/>
      <c r="ICD915" s="8"/>
      <c r="ICE915" s="8"/>
      <c r="ICF915" s="8"/>
      <c r="ICG915" s="8"/>
      <c r="ICH915" s="8"/>
      <c r="ICI915" s="8"/>
      <c r="ICJ915" s="8"/>
      <c r="ICK915" s="8"/>
      <c r="ICL915" s="8"/>
      <c r="ICM915" s="8"/>
      <c r="ICN915" s="8"/>
      <c r="ICO915" s="8"/>
      <c r="ICP915" s="8"/>
      <c r="ICQ915" s="8"/>
      <c r="ICR915" s="8"/>
      <c r="ICS915" s="8"/>
      <c r="ICT915" s="8"/>
      <c r="ICU915" s="8"/>
      <c r="ICV915" s="8"/>
      <c r="ICW915" s="8"/>
      <c r="ICX915" s="8"/>
      <c r="ICY915" s="8"/>
      <c r="ICZ915" s="8"/>
      <c r="IDA915" s="8"/>
      <c r="IDB915" s="8"/>
      <c r="IDC915" s="8"/>
      <c r="IDD915" s="8"/>
      <c r="IDE915" s="8"/>
      <c r="IDF915" s="8"/>
      <c r="IDG915" s="8"/>
      <c r="IDH915" s="8"/>
      <c r="IDI915" s="8"/>
      <c r="IDJ915" s="8"/>
      <c r="IDK915" s="8"/>
      <c r="IDL915" s="8"/>
      <c r="IDM915" s="8"/>
      <c r="IDN915" s="8"/>
      <c r="IDO915" s="8"/>
      <c r="IDP915" s="8"/>
      <c r="IDQ915" s="8"/>
      <c r="IDR915" s="8"/>
      <c r="IDS915" s="8"/>
      <c r="IDT915" s="8"/>
      <c r="IDU915" s="8"/>
      <c r="IDV915" s="8"/>
      <c r="IDW915" s="8"/>
      <c r="IDX915" s="8"/>
      <c r="IDY915" s="8"/>
      <c r="IDZ915" s="8"/>
      <c r="IEA915" s="8"/>
      <c r="IEB915" s="8"/>
      <c r="IEC915" s="8"/>
      <c r="IED915" s="8"/>
      <c r="IEE915" s="8"/>
      <c r="IEF915" s="8"/>
      <c r="IEG915" s="8"/>
      <c r="IEH915" s="8"/>
      <c r="IEI915" s="8"/>
      <c r="IEJ915" s="8"/>
      <c r="IEK915" s="8"/>
      <c r="IEL915" s="8"/>
      <c r="IEM915" s="8"/>
      <c r="IEN915" s="8"/>
      <c r="IEO915" s="8"/>
      <c r="IEP915" s="8"/>
      <c r="IEQ915" s="8"/>
      <c r="IER915" s="8"/>
      <c r="IES915" s="8"/>
      <c r="IET915" s="8"/>
      <c r="IEU915" s="8"/>
      <c r="IEV915" s="8"/>
      <c r="IEW915" s="8"/>
      <c r="IEX915" s="8"/>
      <c r="IEY915" s="8"/>
      <c r="IEZ915" s="8"/>
      <c r="IFA915" s="8"/>
      <c r="IFB915" s="8"/>
      <c r="IFC915" s="8"/>
      <c r="IFD915" s="8"/>
      <c r="IFE915" s="8"/>
      <c r="IFF915" s="8"/>
      <c r="IFG915" s="8"/>
      <c r="IFH915" s="8"/>
      <c r="IFI915" s="8"/>
      <c r="IFJ915" s="8"/>
      <c r="IFK915" s="8"/>
      <c r="IFL915" s="8"/>
      <c r="IFM915" s="8"/>
      <c r="IFN915" s="8"/>
      <c r="IFO915" s="8"/>
      <c r="IFP915" s="8"/>
      <c r="IFQ915" s="8"/>
      <c r="IFR915" s="8"/>
      <c r="IFS915" s="8"/>
      <c r="IFT915" s="8"/>
      <c r="IFU915" s="8"/>
      <c r="IFV915" s="8"/>
      <c r="IFW915" s="8"/>
      <c r="IFX915" s="8"/>
      <c r="IFY915" s="8"/>
      <c r="IFZ915" s="8"/>
      <c r="IGA915" s="8"/>
      <c r="IGB915" s="8"/>
      <c r="IGC915" s="8"/>
      <c r="IGD915" s="8"/>
      <c r="IGE915" s="8"/>
      <c r="IGF915" s="8"/>
      <c r="IGG915" s="8"/>
      <c r="IGH915" s="8"/>
      <c r="IGI915" s="8"/>
      <c r="IGJ915" s="8"/>
      <c r="IGK915" s="8"/>
      <c r="IGL915" s="8"/>
      <c r="IGM915" s="8"/>
      <c r="IGN915" s="8"/>
      <c r="IGO915" s="8"/>
      <c r="IGP915" s="8"/>
      <c r="IGQ915" s="8"/>
      <c r="IGR915" s="8"/>
      <c r="IGS915" s="8"/>
      <c r="IGT915" s="8"/>
      <c r="IGU915" s="8"/>
      <c r="IGV915" s="8"/>
      <c r="IGW915" s="8"/>
      <c r="IGX915" s="8"/>
      <c r="IGY915" s="8"/>
      <c r="IGZ915" s="8"/>
      <c r="IHA915" s="8"/>
      <c r="IHB915" s="8"/>
      <c r="IHC915" s="8"/>
      <c r="IHD915" s="8"/>
      <c r="IHE915" s="8"/>
      <c r="IHF915" s="8"/>
      <c r="IHG915" s="8"/>
      <c r="IHH915" s="8"/>
      <c r="IHI915" s="8"/>
      <c r="IHJ915" s="8"/>
      <c r="IHK915" s="8"/>
      <c r="IHL915" s="8"/>
      <c r="IHM915" s="8"/>
      <c r="IHN915" s="8"/>
      <c r="IHO915" s="8"/>
      <c r="IHP915" s="8"/>
      <c r="IHQ915" s="8"/>
      <c r="IHR915" s="8"/>
      <c r="IHS915" s="8"/>
      <c r="IHT915" s="8"/>
      <c r="IHU915" s="8"/>
      <c r="IHV915" s="8"/>
      <c r="IHW915" s="8"/>
      <c r="IHX915" s="8"/>
      <c r="IHY915" s="8"/>
      <c r="IHZ915" s="8"/>
      <c r="IIA915" s="8"/>
      <c r="IIB915" s="8"/>
      <c r="IIC915" s="8"/>
      <c r="IID915" s="8"/>
      <c r="IIE915" s="8"/>
      <c r="IIF915" s="8"/>
      <c r="IIG915" s="8"/>
      <c r="IIH915" s="8"/>
      <c r="III915" s="8"/>
      <c r="IIJ915" s="8"/>
      <c r="IIK915" s="8"/>
      <c r="IIL915" s="8"/>
      <c r="IIM915" s="8"/>
      <c r="IIN915" s="8"/>
      <c r="IIO915" s="8"/>
      <c r="IIP915" s="8"/>
      <c r="IIQ915" s="8"/>
      <c r="IIR915" s="8"/>
      <c r="IIS915" s="8"/>
      <c r="IIT915" s="8"/>
      <c r="IIU915" s="8"/>
      <c r="IIV915" s="8"/>
      <c r="IIW915" s="8"/>
      <c r="IIX915" s="8"/>
      <c r="IIY915" s="8"/>
      <c r="IIZ915" s="8"/>
      <c r="IJA915" s="8"/>
      <c r="IJB915" s="8"/>
      <c r="IJC915" s="8"/>
      <c r="IJD915" s="8"/>
      <c r="IJE915" s="8"/>
      <c r="IJF915" s="8"/>
      <c r="IJG915" s="8"/>
      <c r="IJH915" s="8"/>
      <c r="IJI915" s="8"/>
      <c r="IJJ915" s="8"/>
      <c r="IJK915" s="8"/>
      <c r="IJL915" s="8"/>
      <c r="IJM915" s="8"/>
      <c r="IJN915" s="8"/>
      <c r="IJO915" s="8"/>
      <c r="IJP915" s="8"/>
      <c r="IJQ915" s="8"/>
      <c r="IJR915" s="8"/>
      <c r="IJS915" s="8"/>
      <c r="IJT915" s="8"/>
      <c r="IJU915" s="8"/>
      <c r="IJV915" s="8"/>
      <c r="IJW915" s="8"/>
      <c r="IJX915" s="8"/>
      <c r="IJY915" s="8"/>
      <c r="IJZ915" s="8"/>
      <c r="IKA915" s="8"/>
      <c r="IKB915" s="8"/>
      <c r="IKC915" s="8"/>
      <c r="IKD915" s="8"/>
      <c r="IKE915" s="8"/>
      <c r="IKF915" s="8"/>
      <c r="IKG915" s="8"/>
      <c r="IKH915" s="8"/>
      <c r="IKI915" s="8"/>
      <c r="IKJ915" s="8"/>
      <c r="IKK915" s="8"/>
      <c r="IKL915" s="8"/>
      <c r="IKM915" s="8"/>
      <c r="IKN915" s="8"/>
      <c r="IKO915" s="8"/>
      <c r="IKP915" s="8"/>
      <c r="IKQ915" s="8"/>
      <c r="IKR915" s="8"/>
      <c r="IKS915" s="8"/>
      <c r="IKT915" s="8"/>
      <c r="IKU915" s="8"/>
      <c r="IKV915" s="8"/>
      <c r="IKW915" s="8"/>
      <c r="IKX915" s="8"/>
      <c r="IKY915" s="8"/>
      <c r="IKZ915" s="8"/>
      <c r="ILA915" s="8"/>
      <c r="ILB915" s="8"/>
      <c r="ILC915" s="8"/>
      <c r="ILD915" s="8"/>
      <c r="ILE915" s="8"/>
      <c r="ILF915" s="8"/>
      <c r="ILG915" s="8"/>
      <c r="ILH915" s="8"/>
      <c r="ILI915" s="8"/>
      <c r="ILJ915" s="8"/>
      <c r="ILK915" s="8"/>
      <c r="ILL915" s="8"/>
      <c r="ILM915" s="8"/>
      <c r="ILN915" s="8"/>
      <c r="ILO915" s="8"/>
      <c r="ILP915" s="8"/>
      <c r="ILQ915" s="8"/>
      <c r="ILR915" s="8"/>
      <c r="ILS915" s="8"/>
      <c r="ILT915" s="8"/>
      <c r="ILU915" s="8"/>
      <c r="ILV915" s="8"/>
      <c r="ILW915" s="8"/>
      <c r="ILX915" s="8"/>
      <c r="ILY915" s="8"/>
      <c r="ILZ915" s="8"/>
      <c r="IMA915" s="8"/>
      <c r="IMB915" s="8"/>
      <c r="IMC915" s="8"/>
      <c r="IMD915" s="8"/>
      <c r="IME915" s="8"/>
      <c r="IMF915" s="8"/>
      <c r="IMG915" s="8"/>
      <c r="IMH915" s="8"/>
      <c r="IMI915" s="8"/>
      <c r="IMJ915" s="8"/>
      <c r="IMK915" s="8"/>
      <c r="IML915" s="8"/>
      <c r="IMM915" s="8"/>
      <c r="IMN915" s="8"/>
      <c r="IMO915" s="8"/>
      <c r="IMP915" s="8"/>
      <c r="IMQ915" s="8"/>
      <c r="IMR915" s="8"/>
      <c r="IMS915" s="8"/>
      <c r="IMT915" s="8"/>
      <c r="IMU915" s="8"/>
      <c r="IMV915" s="8"/>
      <c r="IMW915" s="8"/>
      <c r="IMX915" s="8"/>
      <c r="IMY915" s="8"/>
      <c r="IMZ915" s="8"/>
      <c r="INA915" s="8"/>
      <c r="INB915" s="8"/>
      <c r="INC915" s="8"/>
      <c r="IND915" s="8"/>
      <c r="INE915" s="8"/>
      <c r="INF915" s="8"/>
      <c r="ING915" s="8"/>
      <c r="INH915" s="8"/>
      <c r="INI915" s="8"/>
      <c r="INJ915" s="8"/>
      <c r="INK915" s="8"/>
      <c r="INL915" s="8"/>
      <c r="INM915" s="8"/>
      <c r="INN915" s="8"/>
      <c r="INO915" s="8"/>
      <c r="INP915" s="8"/>
      <c r="INQ915" s="8"/>
      <c r="INR915" s="8"/>
      <c r="INS915" s="8"/>
      <c r="INT915" s="8"/>
      <c r="INU915" s="8"/>
      <c r="INV915" s="8"/>
      <c r="INW915" s="8"/>
      <c r="INX915" s="8"/>
      <c r="INY915" s="8"/>
      <c r="INZ915" s="8"/>
      <c r="IOA915" s="8"/>
      <c r="IOB915" s="8"/>
      <c r="IOC915" s="8"/>
      <c r="IOD915" s="8"/>
      <c r="IOE915" s="8"/>
      <c r="IOF915" s="8"/>
      <c r="IOG915" s="8"/>
      <c r="IOH915" s="8"/>
      <c r="IOI915" s="8"/>
      <c r="IOJ915" s="8"/>
      <c r="IOK915" s="8"/>
      <c r="IOL915" s="8"/>
      <c r="IOM915" s="8"/>
      <c r="ION915" s="8"/>
      <c r="IOO915" s="8"/>
      <c r="IOP915" s="8"/>
      <c r="IOQ915" s="8"/>
      <c r="IOR915" s="8"/>
      <c r="IOS915" s="8"/>
      <c r="IOT915" s="8"/>
      <c r="IOU915" s="8"/>
      <c r="IOV915" s="8"/>
      <c r="IOW915" s="8"/>
      <c r="IOX915" s="8"/>
      <c r="IOY915" s="8"/>
      <c r="IOZ915" s="8"/>
      <c r="IPA915" s="8"/>
      <c r="IPB915" s="8"/>
      <c r="IPC915" s="8"/>
      <c r="IPD915" s="8"/>
      <c r="IPE915" s="8"/>
      <c r="IPF915" s="8"/>
      <c r="IPG915" s="8"/>
      <c r="IPH915" s="8"/>
      <c r="IPI915" s="8"/>
      <c r="IPJ915" s="8"/>
      <c r="IPK915" s="8"/>
      <c r="IPL915" s="8"/>
      <c r="IPM915" s="8"/>
      <c r="IPN915" s="8"/>
      <c r="IPO915" s="8"/>
      <c r="IPP915" s="8"/>
      <c r="IPQ915" s="8"/>
      <c r="IPR915" s="8"/>
      <c r="IPS915" s="8"/>
      <c r="IPT915" s="8"/>
      <c r="IPU915" s="8"/>
      <c r="IPV915" s="8"/>
      <c r="IPW915" s="8"/>
      <c r="IPX915" s="8"/>
      <c r="IPY915" s="8"/>
      <c r="IPZ915" s="8"/>
      <c r="IQA915" s="8"/>
      <c r="IQB915" s="8"/>
      <c r="IQC915" s="8"/>
      <c r="IQD915" s="8"/>
      <c r="IQE915" s="8"/>
      <c r="IQF915" s="8"/>
      <c r="IQG915" s="8"/>
      <c r="IQH915" s="8"/>
      <c r="IQI915" s="8"/>
      <c r="IQJ915" s="8"/>
      <c r="IQK915" s="8"/>
      <c r="IQL915" s="8"/>
      <c r="IQM915" s="8"/>
      <c r="IQN915" s="8"/>
      <c r="IQO915" s="8"/>
      <c r="IQP915" s="8"/>
      <c r="IQQ915" s="8"/>
      <c r="IQR915" s="8"/>
      <c r="IQS915" s="8"/>
      <c r="IQT915" s="8"/>
      <c r="IQU915" s="8"/>
      <c r="IQV915" s="8"/>
      <c r="IQW915" s="8"/>
      <c r="IQX915" s="8"/>
      <c r="IQY915" s="8"/>
      <c r="IQZ915" s="8"/>
      <c r="IRA915" s="8"/>
      <c r="IRB915" s="8"/>
      <c r="IRC915" s="8"/>
      <c r="IRD915" s="8"/>
      <c r="IRE915" s="8"/>
      <c r="IRF915" s="8"/>
      <c r="IRG915" s="8"/>
      <c r="IRH915" s="8"/>
      <c r="IRI915" s="8"/>
      <c r="IRJ915" s="8"/>
      <c r="IRK915" s="8"/>
      <c r="IRL915" s="8"/>
      <c r="IRM915" s="8"/>
      <c r="IRN915" s="8"/>
      <c r="IRO915" s="8"/>
      <c r="IRP915" s="8"/>
      <c r="IRQ915" s="8"/>
      <c r="IRR915" s="8"/>
      <c r="IRS915" s="8"/>
      <c r="IRT915" s="8"/>
      <c r="IRU915" s="8"/>
      <c r="IRV915" s="8"/>
      <c r="IRW915" s="8"/>
      <c r="IRX915" s="8"/>
      <c r="IRY915" s="8"/>
      <c r="IRZ915" s="8"/>
      <c r="ISA915" s="8"/>
      <c r="ISB915" s="8"/>
      <c r="ISC915" s="8"/>
      <c r="ISD915" s="8"/>
      <c r="ISE915" s="8"/>
      <c r="ISF915" s="8"/>
      <c r="ISG915" s="8"/>
      <c r="ISH915" s="8"/>
      <c r="ISI915" s="8"/>
      <c r="ISJ915" s="8"/>
      <c r="ISK915" s="8"/>
      <c r="ISL915" s="8"/>
      <c r="ISM915" s="8"/>
      <c r="ISN915" s="8"/>
      <c r="ISO915" s="8"/>
      <c r="ISP915" s="8"/>
      <c r="ISQ915" s="8"/>
      <c r="ISR915" s="8"/>
      <c r="ISS915" s="8"/>
      <c r="IST915" s="8"/>
      <c r="ISU915" s="8"/>
      <c r="ISV915" s="8"/>
      <c r="ISW915" s="8"/>
      <c r="ISX915" s="8"/>
      <c r="ISY915" s="8"/>
      <c r="ISZ915" s="8"/>
      <c r="ITA915" s="8"/>
      <c r="ITB915" s="8"/>
      <c r="ITC915" s="8"/>
      <c r="ITD915" s="8"/>
      <c r="ITE915" s="8"/>
      <c r="ITF915" s="8"/>
      <c r="ITG915" s="8"/>
      <c r="ITH915" s="8"/>
      <c r="ITI915" s="8"/>
      <c r="ITJ915" s="8"/>
      <c r="ITK915" s="8"/>
      <c r="ITL915" s="8"/>
      <c r="ITM915" s="8"/>
      <c r="ITN915" s="8"/>
      <c r="ITO915" s="8"/>
      <c r="ITP915" s="8"/>
      <c r="ITQ915" s="8"/>
      <c r="ITR915" s="8"/>
      <c r="ITS915" s="8"/>
      <c r="ITT915" s="8"/>
      <c r="ITU915" s="8"/>
      <c r="ITV915" s="8"/>
      <c r="ITW915" s="8"/>
      <c r="ITX915" s="8"/>
      <c r="ITY915" s="8"/>
      <c r="ITZ915" s="8"/>
      <c r="IUA915" s="8"/>
      <c r="IUB915" s="8"/>
      <c r="IUC915" s="8"/>
      <c r="IUD915" s="8"/>
      <c r="IUE915" s="8"/>
      <c r="IUF915" s="8"/>
      <c r="IUG915" s="8"/>
      <c r="IUH915" s="8"/>
      <c r="IUI915" s="8"/>
      <c r="IUJ915" s="8"/>
      <c r="IUK915" s="8"/>
      <c r="IUL915" s="8"/>
      <c r="IUM915" s="8"/>
      <c r="IUN915" s="8"/>
      <c r="IUO915" s="8"/>
      <c r="IUP915" s="8"/>
      <c r="IUQ915" s="8"/>
      <c r="IUR915" s="8"/>
      <c r="IUS915" s="8"/>
      <c r="IUT915" s="8"/>
      <c r="IUU915" s="8"/>
      <c r="IUV915" s="8"/>
      <c r="IUW915" s="8"/>
      <c r="IUX915" s="8"/>
      <c r="IUY915" s="8"/>
      <c r="IUZ915" s="8"/>
      <c r="IVA915" s="8"/>
      <c r="IVB915" s="8"/>
      <c r="IVC915" s="8"/>
      <c r="IVD915" s="8"/>
      <c r="IVE915" s="8"/>
      <c r="IVF915" s="8"/>
      <c r="IVG915" s="8"/>
      <c r="IVH915" s="8"/>
      <c r="IVI915" s="8"/>
      <c r="IVJ915" s="8"/>
      <c r="IVK915" s="8"/>
      <c r="IVL915" s="8"/>
      <c r="IVM915" s="8"/>
      <c r="IVN915" s="8"/>
      <c r="IVO915" s="8"/>
      <c r="IVP915" s="8"/>
      <c r="IVQ915" s="8"/>
      <c r="IVR915" s="8"/>
      <c r="IVS915" s="8"/>
      <c r="IVT915" s="8"/>
      <c r="IVU915" s="8"/>
      <c r="IVV915" s="8"/>
      <c r="IVW915" s="8"/>
      <c r="IVX915" s="8"/>
      <c r="IVY915" s="8"/>
      <c r="IVZ915" s="8"/>
      <c r="IWA915" s="8"/>
      <c r="IWB915" s="8"/>
      <c r="IWC915" s="8"/>
      <c r="IWD915" s="8"/>
      <c r="IWE915" s="8"/>
      <c r="IWF915" s="8"/>
      <c r="IWG915" s="8"/>
      <c r="IWH915" s="8"/>
      <c r="IWI915" s="8"/>
      <c r="IWJ915" s="8"/>
      <c r="IWK915" s="8"/>
      <c r="IWL915" s="8"/>
      <c r="IWM915" s="8"/>
      <c r="IWN915" s="8"/>
      <c r="IWO915" s="8"/>
      <c r="IWP915" s="8"/>
      <c r="IWQ915" s="8"/>
      <c r="IWR915" s="8"/>
      <c r="IWS915" s="8"/>
      <c r="IWT915" s="8"/>
      <c r="IWU915" s="8"/>
      <c r="IWV915" s="8"/>
      <c r="IWW915" s="8"/>
      <c r="IWX915" s="8"/>
      <c r="IWY915" s="8"/>
      <c r="IWZ915" s="8"/>
      <c r="IXA915" s="8"/>
      <c r="IXB915" s="8"/>
      <c r="IXC915" s="8"/>
      <c r="IXD915" s="8"/>
      <c r="IXE915" s="8"/>
      <c r="IXF915" s="8"/>
      <c r="IXG915" s="8"/>
      <c r="IXH915" s="8"/>
      <c r="IXI915" s="8"/>
      <c r="IXJ915" s="8"/>
      <c r="IXK915" s="8"/>
      <c r="IXL915" s="8"/>
      <c r="IXM915" s="8"/>
      <c r="IXN915" s="8"/>
      <c r="IXO915" s="8"/>
      <c r="IXP915" s="8"/>
      <c r="IXQ915" s="8"/>
      <c r="IXR915" s="8"/>
      <c r="IXS915" s="8"/>
      <c r="IXT915" s="8"/>
      <c r="IXU915" s="8"/>
      <c r="IXV915" s="8"/>
      <c r="IXW915" s="8"/>
      <c r="IXX915" s="8"/>
      <c r="IXY915" s="8"/>
      <c r="IXZ915" s="8"/>
      <c r="IYA915" s="8"/>
      <c r="IYB915" s="8"/>
      <c r="IYC915" s="8"/>
      <c r="IYD915" s="8"/>
      <c r="IYE915" s="8"/>
      <c r="IYF915" s="8"/>
      <c r="IYG915" s="8"/>
      <c r="IYH915" s="8"/>
      <c r="IYI915" s="8"/>
      <c r="IYJ915" s="8"/>
      <c r="IYK915" s="8"/>
      <c r="IYL915" s="8"/>
      <c r="IYM915" s="8"/>
      <c r="IYN915" s="8"/>
      <c r="IYO915" s="8"/>
      <c r="IYP915" s="8"/>
      <c r="IYQ915" s="8"/>
      <c r="IYR915" s="8"/>
      <c r="IYS915" s="8"/>
      <c r="IYT915" s="8"/>
      <c r="IYU915" s="8"/>
      <c r="IYV915" s="8"/>
      <c r="IYW915" s="8"/>
      <c r="IYX915" s="8"/>
      <c r="IYY915" s="8"/>
      <c r="IYZ915" s="8"/>
      <c r="IZA915" s="8"/>
      <c r="IZB915" s="8"/>
      <c r="IZC915" s="8"/>
      <c r="IZD915" s="8"/>
      <c r="IZE915" s="8"/>
      <c r="IZF915" s="8"/>
      <c r="IZG915" s="8"/>
      <c r="IZH915" s="8"/>
      <c r="IZI915" s="8"/>
      <c r="IZJ915" s="8"/>
      <c r="IZK915" s="8"/>
      <c r="IZL915" s="8"/>
      <c r="IZM915" s="8"/>
      <c r="IZN915" s="8"/>
      <c r="IZO915" s="8"/>
      <c r="IZP915" s="8"/>
      <c r="IZQ915" s="8"/>
      <c r="IZR915" s="8"/>
      <c r="IZS915" s="8"/>
      <c r="IZT915" s="8"/>
      <c r="IZU915" s="8"/>
      <c r="IZV915" s="8"/>
      <c r="IZW915" s="8"/>
      <c r="IZX915" s="8"/>
      <c r="IZY915" s="8"/>
      <c r="IZZ915" s="8"/>
      <c r="JAA915" s="8"/>
      <c r="JAB915" s="8"/>
      <c r="JAC915" s="8"/>
      <c r="JAD915" s="8"/>
      <c r="JAE915" s="8"/>
      <c r="JAF915" s="8"/>
      <c r="JAG915" s="8"/>
      <c r="JAH915" s="8"/>
      <c r="JAI915" s="8"/>
      <c r="JAJ915" s="8"/>
      <c r="JAK915" s="8"/>
      <c r="JAL915" s="8"/>
      <c r="JAM915" s="8"/>
      <c r="JAN915" s="8"/>
      <c r="JAO915" s="8"/>
      <c r="JAP915" s="8"/>
      <c r="JAQ915" s="8"/>
      <c r="JAR915" s="8"/>
      <c r="JAS915" s="8"/>
      <c r="JAT915" s="8"/>
      <c r="JAU915" s="8"/>
      <c r="JAV915" s="8"/>
      <c r="JAW915" s="8"/>
      <c r="JAX915" s="8"/>
      <c r="JAY915" s="8"/>
      <c r="JAZ915" s="8"/>
      <c r="JBA915" s="8"/>
      <c r="JBB915" s="8"/>
      <c r="JBC915" s="8"/>
      <c r="JBD915" s="8"/>
      <c r="JBE915" s="8"/>
      <c r="JBF915" s="8"/>
      <c r="JBG915" s="8"/>
      <c r="JBH915" s="8"/>
      <c r="JBI915" s="8"/>
      <c r="JBJ915" s="8"/>
      <c r="JBK915" s="8"/>
      <c r="JBL915" s="8"/>
      <c r="JBM915" s="8"/>
      <c r="JBN915" s="8"/>
      <c r="JBO915" s="8"/>
      <c r="JBP915" s="8"/>
      <c r="JBQ915" s="8"/>
      <c r="JBR915" s="8"/>
      <c r="JBS915" s="8"/>
      <c r="JBT915" s="8"/>
      <c r="JBU915" s="8"/>
      <c r="JBV915" s="8"/>
      <c r="JBW915" s="8"/>
      <c r="JBX915" s="8"/>
      <c r="JBY915" s="8"/>
      <c r="JBZ915" s="8"/>
      <c r="JCA915" s="8"/>
      <c r="JCB915" s="8"/>
      <c r="JCC915" s="8"/>
      <c r="JCD915" s="8"/>
      <c r="JCE915" s="8"/>
      <c r="JCF915" s="8"/>
      <c r="JCG915" s="8"/>
      <c r="JCH915" s="8"/>
      <c r="JCI915" s="8"/>
      <c r="JCJ915" s="8"/>
      <c r="JCK915" s="8"/>
      <c r="JCL915" s="8"/>
      <c r="JCM915" s="8"/>
      <c r="JCN915" s="8"/>
      <c r="JCO915" s="8"/>
      <c r="JCP915" s="8"/>
      <c r="JCQ915" s="8"/>
      <c r="JCR915" s="8"/>
      <c r="JCS915" s="8"/>
      <c r="JCT915" s="8"/>
      <c r="JCU915" s="8"/>
      <c r="JCV915" s="8"/>
      <c r="JCW915" s="8"/>
      <c r="JCX915" s="8"/>
      <c r="JCY915" s="8"/>
      <c r="JCZ915" s="8"/>
      <c r="JDA915" s="8"/>
      <c r="JDB915" s="8"/>
      <c r="JDC915" s="8"/>
      <c r="JDD915" s="8"/>
      <c r="JDE915" s="8"/>
      <c r="JDF915" s="8"/>
      <c r="JDG915" s="8"/>
      <c r="JDH915" s="8"/>
      <c r="JDI915" s="8"/>
      <c r="JDJ915" s="8"/>
      <c r="JDK915" s="8"/>
      <c r="JDL915" s="8"/>
      <c r="JDM915" s="8"/>
      <c r="JDN915" s="8"/>
      <c r="JDO915" s="8"/>
      <c r="JDP915" s="8"/>
      <c r="JDQ915" s="8"/>
      <c r="JDR915" s="8"/>
      <c r="JDS915" s="8"/>
      <c r="JDT915" s="8"/>
      <c r="JDU915" s="8"/>
      <c r="JDV915" s="8"/>
      <c r="JDW915" s="8"/>
      <c r="JDX915" s="8"/>
      <c r="JDY915" s="8"/>
      <c r="JDZ915" s="8"/>
      <c r="JEA915" s="8"/>
      <c r="JEB915" s="8"/>
      <c r="JEC915" s="8"/>
      <c r="JED915" s="8"/>
      <c r="JEE915" s="8"/>
      <c r="JEF915" s="8"/>
      <c r="JEG915" s="8"/>
      <c r="JEH915" s="8"/>
      <c r="JEI915" s="8"/>
      <c r="JEJ915" s="8"/>
      <c r="JEK915" s="8"/>
      <c r="JEL915" s="8"/>
      <c r="JEM915" s="8"/>
      <c r="JEN915" s="8"/>
      <c r="JEO915" s="8"/>
      <c r="JEP915" s="8"/>
      <c r="JEQ915" s="8"/>
      <c r="JER915" s="8"/>
      <c r="JES915" s="8"/>
      <c r="JET915" s="8"/>
      <c r="JEU915" s="8"/>
      <c r="JEV915" s="8"/>
      <c r="JEW915" s="8"/>
      <c r="JEX915" s="8"/>
      <c r="JEY915" s="8"/>
      <c r="JEZ915" s="8"/>
      <c r="JFA915" s="8"/>
      <c r="JFB915" s="8"/>
      <c r="JFC915" s="8"/>
      <c r="JFD915" s="8"/>
      <c r="JFE915" s="8"/>
      <c r="JFF915" s="8"/>
      <c r="JFG915" s="8"/>
      <c r="JFH915" s="8"/>
      <c r="JFI915" s="8"/>
      <c r="JFJ915" s="8"/>
      <c r="JFK915" s="8"/>
      <c r="JFL915" s="8"/>
      <c r="JFM915" s="8"/>
      <c r="JFN915" s="8"/>
      <c r="JFO915" s="8"/>
      <c r="JFP915" s="8"/>
      <c r="JFQ915" s="8"/>
      <c r="JFR915" s="8"/>
      <c r="JFS915" s="8"/>
      <c r="JFT915" s="8"/>
      <c r="JFU915" s="8"/>
      <c r="JFV915" s="8"/>
      <c r="JFW915" s="8"/>
      <c r="JFX915" s="8"/>
      <c r="JFY915" s="8"/>
      <c r="JFZ915" s="8"/>
      <c r="JGA915" s="8"/>
      <c r="JGB915" s="8"/>
      <c r="JGC915" s="8"/>
      <c r="JGD915" s="8"/>
      <c r="JGE915" s="8"/>
      <c r="JGF915" s="8"/>
      <c r="JGG915" s="8"/>
      <c r="JGH915" s="8"/>
      <c r="JGI915" s="8"/>
      <c r="JGJ915" s="8"/>
      <c r="JGK915" s="8"/>
      <c r="JGL915" s="8"/>
      <c r="JGM915" s="8"/>
      <c r="JGN915" s="8"/>
      <c r="JGO915" s="8"/>
      <c r="JGP915" s="8"/>
      <c r="JGQ915" s="8"/>
      <c r="JGR915" s="8"/>
      <c r="JGS915" s="8"/>
      <c r="JGT915" s="8"/>
      <c r="JGU915" s="8"/>
      <c r="JGV915" s="8"/>
      <c r="JGW915" s="8"/>
      <c r="JGX915" s="8"/>
      <c r="JGY915" s="8"/>
      <c r="JGZ915" s="8"/>
      <c r="JHA915" s="8"/>
      <c r="JHB915" s="8"/>
      <c r="JHC915" s="8"/>
      <c r="JHD915" s="8"/>
      <c r="JHE915" s="8"/>
      <c r="JHF915" s="8"/>
      <c r="JHG915" s="8"/>
      <c r="JHH915" s="8"/>
      <c r="JHI915" s="8"/>
      <c r="JHJ915" s="8"/>
      <c r="JHK915" s="8"/>
      <c r="JHL915" s="8"/>
      <c r="JHM915" s="8"/>
      <c r="JHN915" s="8"/>
      <c r="JHO915" s="8"/>
      <c r="JHP915" s="8"/>
      <c r="JHQ915" s="8"/>
      <c r="JHR915" s="8"/>
      <c r="JHS915" s="8"/>
      <c r="JHT915" s="8"/>
      <c r="JHU915" s="8"/>
      <c r="JHV915" s="8"/>
      <c r="JHW915" s="8"/>
      <c r="JHX915" s="8"/>
      <c r="JHY915" s="8"/>
      <c r="JHZ915" s="8"/>
      <c r="JIA915" s="8"/>
      <c r="JIB915" s="8"/>
      <c r="JIC915" s="8"/>
      <c r="JID915" s="8"/>
      <c r="JIE915" s="8"/>
      <c r="JIF915" s="8"/>
      <c r="JIG915" s="8"/>
      <c r="JIH915" s="8"/>
      <c r="JII915" s="8"/>
      <c r="JIJ915" s="8"/>
      <c r="JIK915" s="8"/>
      <c r="JIL915" s="8"/>
      <c r="JIM915" s="8"/>
      <c r="JIN915" s="8"/>
      <c r="JIO915" s="8"/>
      <c r="JIP915" s="8"/>
      <c r="JIQ915" s="8"/>
      <c r="JIR915" s="8"/>
      <c r="JIS915" s="8"/>
      <c r="JIT915" s="8"/>
      <c r="JIU915" s="8"/>
      <c r="JIV915" s="8"/>
      <c r="JIW915" s="8"/>
      <c r="JIX915" s="8"/>
      <c r="JIY915" s="8"/>
      <c r="JIZ915" s="8"/>
      <c r="JJA915" s="8"/>
      <c r="JJB915" s="8"/>
      <c r="JJC915" s="8"/>
      <c r="JJD915" s="8"/>
      <c r="JJE915" s="8"/>
      <c r="JJF915" s="8"/>
      <c r="JJG915" s="8"/>
      <c r="JJH915" s="8"/>
      <c r="JJI915" s="8"/>
      <c r="JJJ915" s="8"/>
      <c r="JJK915" s="8"/>
      <c r="JJL915" s="8"/>
      <c r="JJM915" s="8"/>
      <c r="JJN915" s="8"/>
      <c r="JJO915" s="8"/>
      <c r="JJP915" s="8"/>
      <c r="JJQ915" s="8"/>
      <c r="JJR915" s="8"/>
      <c r="JJS915" s="8"/>
      <c r="JJT915" s="8"/>
      <c r="JJU915" s="8"/>
      <c r="JJV915" s="8"/>
      <c r="JJW915" s="8"/>
      <c r="JJX915" s="8"/>
      <c r="JJY915" s="8"/>
      <c r="JJZ915" s="8"/>
      <c r="JKA915" s="8"/>
      <c r="JKB915" s="8"/>
      <c r="JKC915" s="8"/>
      <c r="JKD915" s="8"/>
      <c r="JKE915" s="8"/>
      <c r="JKF915" s="8"/>
      <c r="JKG915" s="8"/>
      <c r="JKH915" s="8"/>
      <c r="JKI915" s="8"/>
      <c r="JKJ915" s="8"/>
      <c r="JKK915" s="8"/>
      <c r="JKL915" s="8"/>
      <c r="JKM915" s="8"/>
      <c r="JKN915" s="8"/>
      <c r="JKO915" s="8"/>
      <c r="JKP915" s="8"/>
      <c r="JKQ915" s="8"/>
      <c r="JKR915" s="8"/>
      <c r="JKS915" s="8"/>
      <c r="JKT915" s="8"/>
      <c r="JKU915" s="8"/>
      <c r="JKV915" s="8"/>
      <c r="JKW915" s="8"/>
      <c r="JKX915" s="8"/>
      <c r="JKY915" s="8"/>
      <c r="JKZ915" s="8"/>
      <c r="JLA915" s="8"/>
      <c r="JLB915" s="8"/>
      <c r="JLC915" s="8"/>
      <c r="JLD915" s="8"/>
      <c r="JLE915" s="8"/>
      <c r="JLF915" s="8"/>
      <c r="JLG915" s="8"/>
      <c r="JLH915" s="8"/>
      <c r="JLI915" s="8"/>
      <c r="JLJ915" s="8"/>
      <c r="JLK915" s="8"/>
      <c r="JLL915" s="8"/>
      <c r="JLM915" s="8"/>
      <c r="JLN915" s="8"/>
      <c r="JLO915" s="8"/>
      <c r="JLP915" s="8"/>
      <c r="JLQ915" s="8"/>
      <c r="JLR915" s="8"/>
      <c r="JLS915" s="8"/>
      <c r="JLT915" s="8"/>
      <c r="JLU915" s="8"/>
      <c r="JLV915" s="8"/>
      <c r="JLW915" s="8"/>
      <c r="JLX915" s="8"/>
      <c r="JLY915" s="8"/>
      <c r="JLZ915" s="8"/>
      <c r="JMA915" s="8"/>
      <c r="JMB915" s="8"/>
      <c r="JMC915" s="8"/>
      <c r="JMD915" s="8"/>
      <c r="JME915" s="8"/>
      <c r="JMF915" s="8"/>
      <c r="JMG915" s="8"/>
      <c r="JMH915" s="8"/>
      <c r="JMI915" s="8"/>
      <c r="JMJ915" s="8"/>
      <c r="JMK915" s="8"/>
      <c r="JML915" s="8"/>
      <c r="JMM915" s="8"/>
      <c r="JMN915" s="8"/>
      <c r="JMO915" s="8"/>
      <c r="JMP915" s="8"/>
      <c r="JMQ915" s="8"/>
      <c r="JMR915" s="8"/>
      <c r="JMS915" s="8"/>
      <c r="JMT915" s="8"/>
      <c r="JMU915" s="8"/>
      <c r="JMV915" s="8"/>
      <c r="JMW915" s="8"/>
      <c r="JMX915" s="8"/>
      <c r="JMY915" s="8"/>
      <c r="JMZ915" s="8"/>
      <c r="JNA915" s="8"/>
      <c r="JNB915" s="8"/>
      <c r="JNC915" s="8"/>
      <c r="JND915" s="8"/>
      <c r="JNE915" s="8"/>
      <c r="JNF915" s="8"/>
      <c r="JNG915" s="8"/>
      <c r="JNH915" s="8"/>
      <c r="JNI915" s="8"/>
      <c r="JNJ915" s="8"/>
      <c r="JNK915" s="8"/>
      <c r="JNL915" s="8"/>
      <c r="JNM915" s="8"/>
      <c r="JNN915" s="8"/>
      <c r="JNO915" s="8"/>
      <c r="JNP915" s="8"/>
      <c r="JNQ915" s="8"/>
      <c r="JNR915" s="8"/>
      <c r="JNS915" s="8"/>
      <c r="JNT915" s="8"/>
      <c r="JNU915" s="8"/>
      <c r="JNV915" s="8"/>
      <c r="JNW915" s="8"/>
      <c r="JNX915" s="8"/>
      <c r="JNY915" s="8"/>
      <c r="JNZ915" s="8"/>
      <c r="JOA915" s="8"/>
      <c r="JOB915" s="8"/>
      <c r="JOC915" s="8"/>
      <c r="JOD915" s="8"/>
      <c r="JOE915" s="8"/>
      <c r="JOF915" s="8"/>
      <c r="JOG915" s="8"/>
      <c r="JOH915" s="8"/>
      <c r="JOI915" s="8"/>
      <c r="JOJ915" s="8"/>
      <c r="JOK915" s="8"/>
      <c r="JOL915" s="8"/>
      <c r="JOM915" s="8"/>
      <c r="JON915" s="8"/>
      <c r="JOO915" s="8"/>
      <c r="JOP915" s="8"/>
      <c r="JOQ915" s="8"/>
      <c r="JOR915" s="8"/>
      <c r="JOS915" s="8"/>
      <c r="JOT915" s="8"/>
      <c r="JOU915" s="8"/>
      <c r="JOV915" s="8"/>
      <c r="JOW915" s="8"/>
      <c r="JOX915" s="8"/>
      <c r="JOY915" s="8"/>
      <c r="JOZ915" s="8"/>
      <c r="JPA915" s="8"/>
      <c r="JPB915" s="8"/>
      <c r="JPC915" s="8"/>
      <c r="JPD915" s="8"/>
      <c r="JPE915" s="8"/>
      <c r="JPF915" s="8"/>
      <c r="JPG915" s="8"/>
      <c r="JPH915" s="8"/>
      <c r="JPI915" s="8"/>
      <c r="JPJ915" s="8"/>
      <c r="JPK915" s="8"/>
      <c r="JPL915" s="8"/>
      <c r="JPM915" s="8"/>
      <c r="JPN915" s="8"/>
      <c r="JPO915" s="8"/>
      <c r="JPP915" s="8"/>
      <c r="JPQ915" s="8"/>
      <c r="JPR915" s="8"/>
      <c r="JPS915" s="8"/>
      <c r="JPT915" s="8"/>
      <c r="JPU915" s="8"/>
      <c r="JPV915" s="8"/>
      <c r="JPW915" s="8"/>
      <c r="JPX915" s="8"/>
      <c r="JPY915" s="8"/>
      <c r="JPZ915" s="8"/>
      <c r="JQA915" s="8"/>
      <c r="JQB915" s="8"/>
      <c r="JQC915" s="8"/>
      <c r="JQD915" s="8"/>
      <c r="JQE915" s="8"/>
      <c r="JQF915" s="8"/>
      <c r="JQG915" s="8"/>
      <c r="JQH915" s="8"/>
      <c r="JQI915" s="8"/>
      <c r="JQJ915" s="8"/>
      <c r="JQK915" s="8"/>
      <c r="JQL915" s="8"/>
      <c r="JQM915" s="8"/>
      <c r="JQN915" s="8"/>
      <c r="JQO915" s="8"/>
      <c r="JQP915" s="8"/>
      <c r="JQQ915" s="8"/>
      <c r="JQR915" s="8"/>
      <c r="JQS915" s="8"/>
      <c r="JQT915" s="8"/>
      <c r="JQU915" s="8"/>
      <c r="JQV915" s="8"/>
      <c r="JQW915" s="8"/>
      <c r="JQX915" s="8"/>
      <c r="JQY915" s="8"/>
      <c r="JQZ915" s="8"/>
      <c r="JRA915" s="8"/>
      <c r="JRB915" s="8"/>
      <c r="JRC915" s="8"/>
      <c r="JRD915" s="8"/>
      <c r="JRE915" s="8"/>
      <c r="JRF915" s="8"/>
      <c r="JRG915" s="8"/>
      <c r="JRH915" s="8"/>
      <c r="JRI915" s="8"/>
      <c r="JRJ915" s="8"/>
      <c r="JRK915" s="8"/>
      <c r="JRL915" s="8"/>
      <c r="JRM915" s="8"/>
      <c r="JRN915" s="8"/>
      <c r="JRO915" s="8"/>
      <c r="JRP915" s="8"/>
      <c r="JRQ915" s="8"/>
      <c r="JRR915" s="8"/>
      <c r="JRS915" s="8"/>
      <c r="JRT915" s="8"/>
      <c r="JRU915" s="8"/>
      <c r="JRV915" s="8"/>
      <c r="JRW915" s="8"/>
      <c r="JRX915" s="8"/>
      <c r="JRY915" s="8"/>
      <c r="JRZ915" s="8"/>
      <c r="JSA915" s="8"/>
      <c r="JSB915" s="8"/>
      <c r="JSC915" s="8"/>
      <c r="JSD915" s="8"/>
      <c r="JSE915" s="8"/>
      <c r="JSF915" s="8"/>
      <c r="JSG915" s="8"/>
      <c r="JSH915" s="8"/>
      <c r="JSI915" s="8"/>
      <c r="JSJ915" s="8"/>
      <c r="JSK915" s="8"/>
      <c r="JSL915" s="8"/>
      <c r="JSM915" s="8"/>
      <c r="JSN915" s="8"/>
      <c r="JSO915" s="8"/>
      <c r="JSP915" s="8"/>
      <c r="JSQ915" s="8"/>
      <c r="JSR915" s="8"/>
      <c r="JSS915" s="8"/>
      <c r="JST915" s="8"/>
      <c r="JSU915" s="8"/>
      <c r="JSV915" s="8"/>
      <c r="JSW915" s="8"/>
      <c r="JSX915" s="8"/>
      <c r="JSY915" s="8"/>
      <c r="JSZ915" s="8"/>
      <c r="JTA915" s="8"/>
      <c r="JTB915" s="8"/>
      <c r="JTC915" s="8"/>
      <c r="JTD915" s="8"/>
      <c r="JTE915" s="8"/>
      <c r="JTF915" s="8"/>
      <c r="JTG915" s="8"/>
      <c r="JTH915" s="8"/>
      <c r="JTI915" s="8"/>
      <c r="JTJ915" s="8"/>
      <c r="JTK915" s="8"/>
      <c r="JTL915" s="8"/>
      <c r="JTM915" s="8"/>
      <c r="JTN915" s="8"/>
      <c r="JTO915" s="8"/>
      <c r="JTP915" s="8"/>
      <c r="JTQ915" s="8"/>
      <c r="JTR915" s="8"/>
      <c r="JTS915" s="8"/>
      <c r="JTT915" s="8"/>
      <c r="JTU915" s="8"/>
      <c r="JTV915" s="8"/>
      <c r="JTW915" s="8"/>
      <c r="JTX915" s="8"/>
      <c r="JTY915" s="8"/>
      <c r="JTZ915" s="8"/>
      <c r="JUA915" s="8"/>
      <c r="JUB915" s="8"/>
      <c r="JUC915" s="8"/>
      <c r="JUD915" s="8"/>
      <c r="JUE915" s="8"/>
      <c r="JUF915" s="8"/>
      <c r="JUG915" s="8"/>
      <c r="JUH915" s="8"/>
      <c r="JUI915" s="8"/>
      <c r="JUJ915" s="8"/>
      <c r="JUK915" s="8"/>
      <c r="JUL915" s="8"/>
      <c r="JUM915" s="8"/>
      <c r="JUN915" s="8"/>
      <c r="JUO915" s="8"/>
      <c r="JUP915" s="8"/>
      <c r="JUQ915" s="8"/>
      <c r="JUR915" s="8"/>
      <c r="JUS915" s="8"/>
      <c r="JUT915" s="8"/>
      <c r="JUU915" s="8"/>
      <c r="JUV915" s="8"/>
      <c r="JUW915" s="8"/>
      <c r="JUX915" s="8"/>
      <c r="JUY915" s="8"/>
      <c r="JUZ915" s="8"/>
      <c r="JVA915" s="8"/>
      <c r="JVB915" s="8"/>
      <c r="JVC915" s="8"/>
      <c r="JVD915" s="8"/>
      <c r="JVE915" s="8"/>
      <c r="JVF915" s="8"/>
      <c r="JVG915" s="8"/>
      <c r="JVH915" s="8"/>
      <c r="JVI915" s="8"/>
      <c r="JVJ915" s="8"/>
      <c r="JVK915" s="8"/>
      <c r="JVL915" s="8"/>
      <c r="JVM915" s="8"/>
      <c r="JVN915" s="8"/>
      <c r="JVO915" s="8"/>
      <c r="JVP915" s="8"/>
      <c r="JVQ915" s="8"/>
      <c r="JVR915" s="8"/>
      <c r="JVS915" s="8"/>
      <c r="JVT915" s="8"/>
      <c r="JVU915" s="8"/>
      <c r="JVV915" s="8"/>
      <c r="JVW915" s="8"/>
      <c r="JVX915" s="8"/>
      <c r="JVY915" s="8"/>
      <c r="JVZ915" s="8"/>
      <c r="JWA915" s="8"/>
      <c r="JWB915" s="8"/>
      <c r="JWC915" s="8"/>
      <c r="JWD915" s="8"/>
      <c r="JWE915" s="8"/>
      <c r="JWF915" s="8"/>
      <c r="JWG915" s="8"/>
      <c r="JWH915" s="8"/>
      <c r="JWI915" s="8"/>
      <c r="JWJ915" s="8"/>
      <c r="JWK915" s="8"/>
      <c r="JWL915" s="8"/>
      <c r="JWM915" s="8"/>
      <c r="JWN915" s="8"/>
      <c r="JWO915" s="8"/>
      <c r="JWP915" s="8"/>
      <c r="JWQ915" s="8"/>
      <c r="JWR915" s="8"/>
      <c r="JWS915" s="8"/>
      <c r="JWT915" s="8"/>
      <c r="JWU915" s="8"/>
      <c r="JWV915" s="8"/>
      <c r="JWW915" s="8"/>
      <c r="JWX915" s="8"/>
      <c r="JWY915" s="8"/>
      <c r="JWZ915" s="8"/>
      <c r="JXA915" s="8"/>
      <c r="JXB915" s="8"/>
      <c r="JXC915" s="8"/>
      <c r="JXD915" s="8"/>
      <c r="JXE915" s="8"/>
      <c r="JXF915" s="8"/>
      <c r="JXG915" s="8"/>
      <c r="JXH915" s="8"/>
      <c r="JXI915" s="8"/>
      <c r="JXJ915" s="8"/>
      <c r="JXK915" s="8"/>
      <c r="JXL915" s="8"/>
      <c r="JXM915" s="8"/>
      <c r="JXN915" s="8"/>
      <c r="JXO915" s="8"/>
      <c r="JXP915" s="8"/>
      <c r="JXQ915" s="8"/>
      <c r="JXR915" s="8"/>
      <c r="JXS915" s="8"/>
      <c r="JXT915" s="8"/>
      <c r="JXU915" s="8"/>
      <c r="JXV915" s="8"/>
      <c r="JXW915" s="8"/>
      <c r="JXX915" s="8"/>
      <c r="JXY915" s="8"/>
      <c r="JXZ915" s="8"/>
      <c r="JYA915" s="8"/>
      <c r="JYB915" s="8"/>
      <c r="JYC915" s="8"/>
      <c r="JYD915" s="8"/>
      <c r="JYE915" s="8"/>
      <c r="JYF915" s="8"/>
      <c r="JYG915" s="8"/>
      <c r="JYH915" s="8"/>
      <c r="JYI915" s="8"/>
      <c r="JYJ915" s="8"/>
      <c r="JYK915" s="8"/>
      <c r="JYL915" s="8"/>
      <c r="JYM915" s="8"/>
      <c r="JYN915" s="8"/>
      <c r="JYO915" s="8"/>
      <c r="JYP915" s="8"/>
      <c r="JYQ915" s="8"/>
      <c r="JYR915" s="8"/>
      <c r="JYS915" s="8"/>
      <c r="JYT915" s="8"/>
      <c r="JYU915" s="8"/>
      <c r="JYV915" s="8"/>
      <c r="JYW915" s="8"/>
      <c r="JYX915" s="8"/>
      <c r="JYY915" s="8"/>
      <c r="JYZ915" s="8"/>
      <c r="JZA915" s="8"/>
      <c r="JZB915" s="8"/>
      <c r="JZC915" s="8"/>
      <c r="JZD915" s="8"/>
      <c r="JZE915" s="8"/>
      <c r="JZF915" s="8"/>
      <c r="JZG915" s="8"/>
      <c r="JZH915" s="8"/>
      <c r="JZI915" s="8"/>
      <c r="JZJ915" s="8"/>
      <c r="JZK915" s="8"/>
      <c r="JZL915" s="8"/>
      <c r="JZM915" s="8"/>
      <c r="JZN915" s="8"/>
      <c r="JZO915" s="8"/>
      <c r="JZP915" s="8"/>
      <c r="JZQ915" s="8"/>
      <c r="JZR915" s="8"/>
      <c r="JZS915" s="8"/>
      <c r="JZT915" s="8"/>
      <c r="JZU915" s="8"/>
      <c r="JZV915" s="8"/>
      <c r="JZW915" s="8"/>
      <c r="JZX915" s="8"/>
      <c r="JZY915" s="8"/>
      <c r="JZZ915" s="8"/>
      <c r="KAA915" s="8"/>
      <c r="KAB915" s="8"/>
      <c r="KAC915" s="8"/>
      <c r="KAD915" s="8"/>
      <c r="KAE915" s="8"/>
      <c r="KAF915" s="8"/>
      <c r="KAG915" s="8"/>
      <c r="KAH915" s="8"/>
      <c r="KAI915" s="8"/>
      <c r="KAJ915" s="8"/>
      <c r="KAK915" s="8"/>
      <c r="KAL915" s="8"/>
      <c r="KAM915" s="8"/>
      <c r="KAN915" s="8"/>
      <c r="KAO915" s="8"/>
      <c r="KAP915" s="8"/>
      <c r="KAQ915" s="8"/>
      <c r="KAR915" s="8"/>
      <c r="KAS915" s="8"/>
      <c r="KAT915" s="8"/>
      <c r="KAU915" s="8"/>
      <c r="KAV915" s="8"/>
      <c r="KAW915" s="8"/>
      <c r="KAX915" s="8"/>
      <c r="KAY915" s="8"/>
      <c r="KAZ915" s="8"/>
      <c r="KBA915" s="8"/>
      <c r="KBB915" s="8"/>
      <c r="KBC915" s="8"/>
      <c r="KBD915" s="8"/>
      <c r="KBE915" s="8"/>
      <c r="KBF915" s="8"/>
      <c r="KBG915" s="8"/>
      <c r="KBH915" s="8"/>
      <c r="KBI915" s="8"/>
      <c r="KBJ915" s="8"/>
      <c r="KBK915" s="8"/>
      <c r="KBL915" s="8"/>
      <c r="KBM915" s="8"/>
      <c r="KBN915" s="8"/>
      <c r="KBO915" s="8"/>
      <c r="KBP915" s="8"/>
      <c r="KBQ915" s="8"/>
      <c r="KBR915" s="8"/>
      <c r="KBS915" s="8"/>
      <c r="KBT915" s="8"/>
      <c r="KBU915" s="8"/>
      <c r="KBV915" s="8"/>
      <c r="KBW915" s="8"/>
      <c r="KBX915" s="8"/>
      <c r="KBY915" s="8"/>
      <c r="KBZ915" s="8"/>
      <c r="KCA915" s="8"/>
      <c r="KCB915" s="8"/>
      <c r="KCC915" s="8"/>
      <c r="KCD915" s="8"/>
      <c r="KCE915" s="8"/>
      <c r="KCF915" s="8"/>
      <c r="KCG915" s="8"/>
      <c r="KCH915" s="8"/>
      <c r="KCI915" s="8"/>
      <c r="KCJ915" s="8"/>
      <c r="KCK915" s="8"/>
      <c r="KCL915" s="8"/>
      <c r="KCM915" s="8"/>
      <c r="KCN915" s="8"/>
      <c r="KCO915" s="8"/>
      <c r="KCP915" s="8"/>
      <c r="KCQ915" s="8"/>
      <c r="KCR915" s="8"/>
      <c r="KCS915" s="8"/>
      <c r="KCT915" s="8"/>
      <c r="KCU915" s="8"/>
      <c r="KCV915" s="8"/>
      <c r="KCW915" s="8"/>
      <c r="KCX915" s="8"/>
      <c r="KCY915" s="8"/>
      <c r="KCZ915" s="8"/>
      <c r="KDA915" s="8"/>
      <c r="KDB915" s="8"/>
      <c r="KDC915" s="8"/>
      <c r="KDD915" s="8"/>
      <c r="KDE915" s="8"/>
      <c r="KDF915" s="8"/>
      <c r="KDG915" s="8"/>
      <c r="KDH915" s="8"/>
      <c r="KDI915" s="8"/>
      <c r="KDJ915" s="8"/>
      <c r="KDK915" s="8"/>
      <c r="KDL915" s="8"/>
      <c r="KDM915" s="8"/>
      <c r="KDN915" s="8"/>
      <c r="KDO915" s="8"/>
      <c r="KDP915" s="8"/>
      <c r="KDQ915" s="8"/>
      <c r="KDR915" s="8"/>
      <c r="KDS915" s="8"/>
      <c r="KDT915" s="8"/>
      <c r="KDU915" s="8"/>
      <c r="KDV915" s="8"/>
      <c r="KDW915" s="8"/>
      <c r="KDX915" s="8"/>
      <c r="KDY915" s="8"/>
      <c r="KDZ915" s="8"/>
      <c r="KEA915" s="8"/>
      <c r="KEB915" s="8"/>
      <c r="KEC915" s="8"/>
      <c r="KED915" s="8"/>
      <c r="KEE915" s="8"/>
      <c r="KEF915" s="8"/>
      <c r="KEG915" s="8"/>
      <c r="KEH915" s="8"/>
      <c r="KEI915" s="8"/>
      <c r="KEJ915" s="8"/>
      <c r="KEK915" s="8"/>
      <c r="KEL915" s="8"/>
      <c r="KEM915" s="8"/>
      <c r="KEN915" s="8"/>
      <c r="KEO915" s="8"/>
      <c r="KEP915" s="8"/>
      <c r="KEQ915" s="8"/>
      <c r="KER915" s="8"/>
      <c r="KES915" s="8"/>
      <c r="KET915" s="8"/>
      <c r="KEU915" s="8"/>
      <c r="KEV915" s="8"/>
      <c r="KEW915" s="8"/>
      <c r="KEX915" s="8"/>
      <c r="KEY915" s="8"/>
      <c r="KEZ915" s="8"/>
      <c r="KFA915" s="8"/>
      <c r="KFB915" s="8"/>
      <c r="KFC915" s="8"/>
      <c r="KFD915" s="8"/>
      <c r="KFE915" s="8"/>
      <c r="KFF915" s="8"/>
      <c r="KFG915" s="8"/>
      <c r="KFH915" s="8"/>
      <c r="KFI915" s="8"/>
      <c r="KFJ915" s="8"/>
      <c r="KFK915" s="8"/>
      <c r="KFL915" s="8"/>
      <c r="KFM915" s="8"/>
      <c r="KFN915" s="8"/>
      <c r="KFO915" s="8"/>
      <c r="KFP915" s="8"/>
      <c r="KFQ915" s="8"/>
      <c r="KFR915" s="8"/>
      <c r="KFS915" s="8"/>
      <c r="KFT915" s="8"/>
      <c r="KFU915" s="8"/>
      <c r="KFV915" s="8"/>
      <c r="KFW915" s="8"/>
      <c r="KFX915" s="8"/>
      <c r="KFY915" s="8"/>
      <c r="KFZ915" s="8"/>
      <c r="KGA915" s="8"/>
      <c r="KGB915" s="8"/>
      <c r="KGC915" s="8"/>
      <c r="KGD915" s="8"/>
      <c r="KGE915" s="8"/>
      <c r="KGF915" s="8"/>
      <c r="KGG915" s="8"/>
      <c r="KGH915" s="8"/>
      <c r="KGI915" s="8"/>
      <c r="KGJ915" s="8"/>
      <c r="KGK915" s="8"/>
      <c r="KGL915" s="8"/>
      <c r="KGM915" s="8"/>
      <c r="KGN915" s="8"/>
      <c r="KGO915" s="8"/>
      <c r="KGP915" s="8"/>
      <c r="KGQ915" s="8"/>
      <c r="KGR915" s="8"/>
      <c r="KGS915" s="8"/>
      <c r="KGT915" s="8"/>
      <c r="KGU915" s="8"/>
      <c r="KGV915" s="8"/>
      <c r="KGW915" s="8"/>
      <c r="KGX915" s="8"/>
      <c r="KGY915" s="8"/>
      <c r="KGZ915" s="8"/>
      <c r="KHA915" s="8"/>
      <c r="KHB915" s="8"/>
      <c r="KHC915" s="8"/>
      <c r="KHD915" s="8"/>
      <c r="KHE915" s="8"/>
      <c r="KHF915" s="8"/>
      <c r="KHG915" s="8"/>
      <c r="KHH915" s="8"/>
      <c r="KHI915" s="8"/>
      <c r="KHJ915" s="8"/>
      <c r="KHK915" s="8"/>
      <c r="KHL915" s="8"/>
      <c r="KHM915" s="8"/>
      <c r="KHN915" s="8"/>
      <c r="KHO915" s="8"/>
      <c r="KHP915" s="8"/>
      <c r="KHQ915" s="8"/>
      <c r="KHR915" s="8"/>
      <c r="KHS915" s="8"/>
      <c r="KHT915" s="8"/>
      <c r="KHU915" s="8"/>
      <c r="KHV915" s="8"/>
      <c r="KHW915" s="8"/>
      <c r="KHX915" s="8"/>
      <c r="KHY915" s="8"/>
      <c r="KHZ915" s="8"/>
      <c r="KIA915" s="8"/>
      <c r="KIB915" s="8"/>
      <c r="KIC915" s="8"/>
      <c r="KID915" s="8"/>
      <c r="KIE915" s="8"/>
      <c r="KIF915" s="8"/>
      <c r="KIG915" s="8"/>
      <c r="KIH915" s="8"/>
      <c r="KII915" s="8"/>
      <c r="KIJ915" s="8"/>
      <c r="KIK915" s="8"/>
      <c r="KIL915" s="8"/>
      <c r="KIM915" s="8"/>
      <c r="KIN915" s="8"/>
      <c r="KIO915" s="8"/>
      <c r="KIP915" s="8"/>
      <c r="KIQ915" s="8"/>
      <c r="KIR915" s="8"/>
      <c r="KIS915" s="8"/>
      <c r="KIT915" s="8"/>
      <c r="KIU915" s="8"/>
      <c r="KIV915" s="8"/>
      <c r="KIW915" s="8"/>
      <c r="KIX915" s="8"/>
      <c r="KIY915" s="8"/>
      <c r="KIZ915" s="8"/>
      <c r="KJA915" s="8"/>
      <c r="KJB915" s="8"/>
      <c r="KJC915" s="8"/>
      <c r="KJD915" s="8"/>
      <c r="KJE915" s="8"/>
      <c r="KJF915" s="8"/>
      <c r="KJG915" s="8"/>
      <c r="KJH915" s="8"/>
      <c r="KJI915" s="8"/>
      <c r="KJJ915" s="8"/>
      <c r="KJK915" s="8"/>
      <c r="KJL915" s="8"/>
      <c r="KJM915" s="8"/>
      <c r="KJN915" s="8"/>
      <c r="KJO915" s="8"/>
      <c r="KJP915" s="8"/>
      <c r="KJQ915" s="8"/>
      <c r="KJR915" s="8"/>
      <c r="KJS915" s="8"/>
      <c r="KJT915" s="8"/>
      <c r="KJU915" s="8"/>
      <c r="KJV915" s="8"/>
      <c r="KJW915" s="8"/>
      <c r="KJX915" s="8"/>
      <c r="KJY915" s="8"/>
      <c r="KJZ915" s="8"/>
      <c r="KKA915" s="8"/>
      <c r="KKB915" s="8"/>
      <c r="KKC915" s="8"/>
      <c r="KKD915" s="8"/>
      <c r="KKE915" s="8"/>
      <c r="KKF915" s="8"/>
      <c r="KKG915" s="8"/>
      <c r="KKH915" s="8"/>
      <c r="KKI915" s="8"/>
      <c r="KKJ915" s="8"/>
      <c r="KKK915" s="8"/>
      <c r="KKL915" s="8"/>
      <c r="KKM915" s="8"/>
      <c r="KKN915" s="8"/>
      <c r="KKO915" s="8"/>
      <c r="KKP915" s="8"/>
      <c r="KKQ915" s="8"/>
      <c r="KKR915" s="8"/>
      <c r="KKS915" s="8"/>
      <c r="KKT915" s="8"/>
      <c r="KKU915" s="8"/>
      <c r="KKV915" s="8"/>
      <c r="KKW915" s="8"/>
      <c r="KKX915" s="8"/>
      <c r="KKY915" s="8"/>
      <c r="KKZ915" s="8"/>
      <c r="KLA915" s="8"/>
      <c r="KLB915" s="8"/>
      <c r="KLC915" s="8"/>
      <c r="KLD915" s="8"/>
      <c r="KLE915" s="8"/>
      <c r="KLF915" s="8"/>
      <c r="KLG915" s="8"/>
      <c r="KLH915" s="8"/>
      <c r="KLI915" s="8"/>
      <c r="KLJ915" s="8"/>
      <c r="KLK915" s="8"/>
      <c r="KLL915" s="8"/>
      <c r="KLM915" s="8"/>
      <c r="KLN915" s="8"/>
      <c r="KLO915" s="8"/>
      <c r="KLP915" s="8"/>
      <c r="KLQ915" s="8"/>
      <c r="KLR915" s="8"/>
      <c r="KLS915" s="8"/>
      <c r="KLT915" s="8"/>
      <c r="KLU915" s="8"/>
      <c r="KLV915" s="8"/>
      <c r="KLW915" s="8"/>
      <c r="KLX915" s="8"/>
      <c r="KLY915" s="8"/>
      <c r="KLZ915" s="8"/>
      <c r="KMA915" s="8"/>
      <c r="KMB915" s="8"/>
      <c r="KMC915" s="8"/>
      <c r="KMD915" s="8"/>
      <c r="KME915" s="8"/>
      <c r="KMF915" s="8"/>
      <c r="KMG915" s="8"/>
      <c r="KMH915" s="8"/>
      <c r="KMI915" s="8"/>
      <c r="KMJ915" s="8"/>
      <c r="KMK915" s="8"/>
      <c r="KML915" s="8"/>
      <c r="KMM915" s="8"/>
      <c r="KMN915" s="8"/>
      <c r="KMO915" s="8"/>
      <c r="KMP915" s="8"/>
      <c r="KMQ915" s="8"/>
      <c r="KMR915" s="8"/>
      <c r="KMS915" s="8"/>
      <c r="KMT915" s="8"/>
      <c r="KMU915" s="8"/>
      <c r="KMV915" s="8"/>
      <c r="KMW915" s="8"/>
      <c r="KMX915" s="8"/>
      <c r="KMY915" s="8"/>
      <c r="KMZ915" s="8"/>
      <c r="KNA915" s="8"/>
      <c r="KNB915" s="8"/>
      <c r="KNC915" s="8"/>
      <c r="KND915" s="8"/>
      <c r="KNE915" s="8"/>
      <c r="KNF915" s="8"/>
      <c r="KNG915" s="8"/>
      <c r="KNH915" s="8"/>
      <c r="KNI915" s="8"/>
      <c r="KNJ915" s="8"/>
      <c r="KNK915" s="8"/>
      <c r="KNL915" s="8"/>
      <c r="KNM915" s="8"/>
      <c r="KNN915" s="8"/>
      <c r="KNO915" s="8"/>
      <c r="KNP915" s="8"/>
      <c r="KNQ915" s="8"/>
      <c r="KNR915" s="8"/>
      <c r="KNS915" s="8"/>
      <c r="KNT915" s="8"/>
      <c r="KNU915" s="8"/>
      <c r="KNV915" s="8"/>
      <c r="KNW915" s="8"/>
      <c r="KNX915" s="8"/>
      <c r="KNY915" s="8"/>
      <c r="KNZ915" s="8"/>
      <c r="KOA915" s="8"/>
      <c r="KOB915" s="8"/>
      <c r="KOC915" s="8"/>
      <c r="KOD915" s="8"/>
      <c r="KOE915" s="8"/>
      <c r="KOF915" s="8"/>
      <c r="KOG915" s="8"/>
      <c r="KOH915" s="8"/>
      <c r="KOI915" s="8"/>
      <c r="KOJ915" s="8"/>
      <c r="KOK915" s="8"/>
      <c r="KOL915" s="8"/>
      <c r="KOM915" s="8"/>
      <c r="KON915" s="8"/>
      <c r="KOO915" s="8"/>
      <c r="KOP915" s="8"/>
      <c r="KOQ915" s="8"/>
      <c r="KOR915" s="8"/>
      <c r="KOS915" s="8"/>
      <c r="KOT915" s="8"/>
      <c r="KOU915" s="8"/>
      <c r="KOV915" s="8"/>
      <c r="KOW915" s="8"/>
      <c r="KOX915" s="8"/>
      <c r="KOY915" s="8"/>
      <c r="KOZ915" s="8"/>
      <c r="KPA915" s="8"/>
      <c r="KPB915" s="8"/>
      <c r="KPC915" s="8"/>
      <c r="KPD915" s="8"/>
      <c r="KPE915" s="8"/>
      <c r="KPF915" s="8"/>
      <c r="KPG915" s="8"/>
      <c r="KPH915" s="8"/>
      <c r="KPI915" s="8"/>
      <c r="KPJ915" s="8"/>
      <c r="KPK915" s="8"/>
      <c r="KPL915" s="8"/>
      <c r="KPM915" s="8"/>
      <c r="KPN915" s="8"/>
      <c r="KPO915" s="8"/>
      <c r="KPP915" s="8"/>
      <c r="KPQ915" s="8"/>
      <c r="KPR915" s="8"/>
      <c r="KPS915" s="8"/>
      <c r="KPT915" s="8"/>
      <c r="KPU915" s="8"/>
      <c r="KPV915" s="8"/>
      <c r="KPW915" s="8"/>
      <c r="KPX915" s="8"/>
      <c r="KPY915" s="8"/>
      <c r="KPZ915" s="8"/>
      <c r="KQA915" s="8"/>
      <c r="KQB915" s="8"/>
      <c r="KQC915" s="8"/>
      <c r="KQD915" s="8"/>
      <c r="KQE915" s="8"/>
      <c r="KQF915" s="8"/>
      <c r="KQG915" s="8"/>
      <c r="KQH915" s="8"/>
      <c r="KQI915" s="8"/>
      <c r="KQJ915" s="8"/>
      <c r="KQK915" s="8"/>
      <c r="KQL915" s="8"/>
      <c r="KQM915" s="8"/>
      <c r="KQN915" s="8"/>
      <c r="KQO915" s="8"/>
      <c r="KQP915" s="8"/>
      <c r="KQQ915" s="8"/>
      <c r="KQR915" s="8"/>
      <c r="KQS915" s="8"/>
      <c r="KQT915" s="8"/>
      <c r="KQU915" s="8"/>
      <c r="KQV915" s="8"/>
      <c r="KQW915" s="8"/>
      <c r="KQX915" s="8"/>
      <c r="KQY915" s="8"/>
      <c r="KQZ915" s="8"/>
      <c r="KRA915" s="8"/>
      <c r="KRB915" s="8"/>
      <c r="KRC915" s="8"/>
      <c r="KRD915" s="8"/>
      <c r="KRE915" s="8"/>
      <c r="KRF915" s="8"/>
      <c r="KRG915" s="8"/>
      <c r="KRH915" s="8"/>
      <c r="KRI915" s="8"/>
      <c r="KRJ915" s="8"/>
      <c r="KRK915" s="8"/>
      <c r="KRL915" s="8"/>
      <c r="KRM915" s="8"/>
      <c r="KRN915" s="8"/>
      <c r="KRO915" s="8"/>
      <c r="KRP915" s="8"/>
      <c r="KRQ915" s="8"/>
      <c r="KRR915" s="8"/>
      <c r="KRS915" s="8"/>
      <c r="KRT915" s="8"/>
      <c r="KRU915" s="8"/>
      <c r="KRV915" s="8"/>
      <c r="KRW915" s="8"/>
      <c r="KRX915" s="8"/>
      <c r="KRY915" s="8"/>
      <c r="KRZ915" s="8"/>
      <c r="KSA915" s="8"/>
      <c r="KSB915" s="8"/>
      <c r="KSC915" s="8"/>
      <c r="KSD915" s="8"/>
      <c r="KSE915" s="8"/>
      <c r="KSF915" s="8"/>
      <c r="KSG915" s="8"/>
      <c r="KSH915" s="8"/>
      <c r="KSI915" s="8"/>
      <c r="KSJ915" s="8"/>
      <c r="KSK915" s="8"/>
      <c r="KSL915" s="8"/>
      <c r="KSM915" s="8"/>
      <c r="KSN915" s="8"/>
      <c r="KSO915" s="8"/>
      <c r="KSP915" s="8"/>
      <c r="KSQ915" s="8"/>
      <c r="KSR915" s="8"/>
      <c r="KSS915" s="8"/>
      <c r="KST915" s="8"/>
      <c r="KSU915" s="8"/>
      <c r="KSV915" s="8"/>
      <c r="KSW915" s="8"/>
      <c r="KSX915" s="8"/>
      <c r="KSY915" s="8"/>
      <c r="KSZ915" s="8"/>
      <c r="KTA915" s="8"/>
      <c r="KTB915" s="8"/>
      <c r="KTC915" s="8"/>
      <c r="KTD915" s="8"/>
      <c r="KTE915" s="8"/>
      <c r="KTF915" s="8"/>
      <c r="KTG915" s="8"/>
      <c r="KTH915" s="8"/>
      <c r="KTI915" s="8"/>
      <c r="KTJ915" s="8"/>
      <c r="KTK915" s="8"/>
      <c r="KTL915" s="8"/>
      <c r="KTM915" s="8"/>
      <c r="KTN915" s="8"/>
      <c r="KTO915" s="8"/>
      <c r="KTP915" s="8"/>
      <c r="KTQ915" s="8"/>
      <c r="KTR915" s="8"/>
      <c r="KTS915" s="8"/>
      <c r="KTT915" s="8"/>
      <c r="KTU915" s="8"/>
      <c r="KTV915" s="8"/>
      <c r="KTW915" s="8"/>
      <c r="KTX915" s="8"/>
      <c r="KTY915" s="8"/>
      <c r="KTZ915" s="8"/>
      <c r="KUA915" s="8"/>
      <c r="KUB915" s="8"/>
      <c r="KUC915" s="8"/>
      <c r="KUD915" s="8"/>
      <c r="KUE915" s="8"/>
      <c r="KUF915" s="8"/>
      <c r="KUG915" s="8"/>
      <c r="KUH915" s="8"/>
      <c r="KUI915" s="8"/>
      <c r="KUJ915" s="8"/>
      <c r="KUK915" s="8"/>
      <c r="KUL915" s="8"/>
      <c r="KUM915" s="8"/>
      <c r="KUN915" s="8"/>
      <c r="KUO915" s="8"/>
      <c r="KUP915" s="8"/>
      <c r="KUQ915" s="8"/>
      <c r="KUR915" s="8"/>
      <c r="KUS915" s="8"/>
      <c r="KUT915" s="8"/>
      <c r="KUU915" s="8"/>
      <c r="KUV915" s="8"/>
      <c r="KUW915" s="8"/>
      <c r="KUX915" s="8"/>
      <c r="KUY915" s="8"/>
      <c r="KUZ915" s="8"/>
      <c r="KVA915" s="8"/>
      <c r="KVB915" s="8"/>
      <c r="KVC915" s="8"/>
      <c r="KVD915" s="8"/>
      <c r="KVE915" s="8"/>
      <c r="KVF915" s="8"/>
      <c r="KVG915" s="8"/>
      <c r="KVH915" s="8"/>
      <c r="KVI915" s="8"/>
      <c r="KVJ915" s="8"/>
      <c r="KVK915" s="8"/>
      <c r="KVL915" s="8"/>
      <c r="KVM915" s="8"/>
      <c r="KVN915" s="8"/>
      <c r="KVO915" s="8"/>
      <c r="KVP915" s="8"/>
      <c r="KVQ915" s="8"/>
      <c r="KVR915" s="8"/>
      <c r="KVS915" s="8"/>
      <c r="KVT915" s="8"/>
      <c r="KVU915" s="8"/>
      <c r="KVV915" s="8"/>
      <c r="KVW915" s="8"/>
      <c r="KVX915" s="8"/>
      <c r="KVY915" s="8"/>
      <c r="KVZ915" s="8"/>
      <c r="KWA915" s="8"/>
      <c r="KWB915" s="8"/>
      <c r="KWC915" s="8"/>
      <c r="KWD915" s="8"/>
      <c r="KWE915" s="8"/>
      <c r="KWF915" s="8"/>
      <c r="KWG915" s="8"/>
      <c r="KWH915" s="8"/>
      <c r="KWI915" s="8"/>
      <c r="KWJ915" s="8"/>
      <c r="KWK915" s="8"/>
      <c r="KWL915" s="8"/>
      <c r="KWM915" s="8"/>
      <c r="KWN915" s="8"/>
      <c r="KWO915" s="8"/>
      <c r="KWP915" s="8"/>
      <c r="KWQ915" s="8"/>
      <c r="KWR915" s="8"/>
      <c r="KWS915" s="8"/>
      <c r="KWT915" s="8"/>
      <c r="KWU915" s="8"/>
      <c r="KWV915" s="8"/>
      <c r="KWW915" s="8"/>
      <c r="KWX915" s="8"/>
      <c r="KWY915" s="8"/>
      <c r="KWZ915" s="8"/>
      <c r="KXA915" s="8"/>
      <c r="KXB915" s="8"/>
      <c r="KXC915" s="8"/>
      <c r="KXD915" s="8"/>
      <c r="KXE915" s="8"/>
      <c r="KXF915" s="8"/>
      <c r="KXG915" s="8"/>
      <c r="KXH915" s="8"/>
      <c r="KXI915" s="8"/>
      <c r="KXJ915" s="8"/>
      <c r="KXK915" s="8"/>
      <c r="KXL915" s="8"/>
      <c r="KXM915" s="8"/>
      <c r="KXN915" s="8"/>
      <c r="KXO915" s="8"/>
      <c r="KXP915" s="8"/>
      <c r="KXQ915" s="8"/>
      <c r="KXR915" s="8"/>
      <c r="KXS915" s="8"/>
      <c r="KXT915" s="8"/>
      <c r="KXU915" s="8"/>
      <c r="KXV915" s="8"/>
      <c r="KXW915" s="8"/>
      <c r="KXX915" s="8"/>
      <c r="KXY915" s="8"/>
      <c r="KXZ915" s="8"/>
      <c r="KYA915" s="8"/>
      <c r="KYB915" s="8"/>
      <c r="KYC915" s="8"/>
      <c r="KYD915" s="8"/>
      <c r="KYE915" s="8"/>
      <c r="KYF915" s="8"/>
      <c r="KYG915" s="8"/>
      <c r="KYH915" s="8"/>
      <c r="KYI915" s="8"/>
      <c r="KYJ915" s="8"/>
      <c r="KYK915" s="8"/>
      <c r="KYL915" s="8"/>
      <c r="KYM915" s="8"/>
      <c r="KYN915" s="8"/>
      <c r="KYO915" s="8"/>
      <c r="KYP915" s="8"/>
      <c r="KYQ915" s="8"/>
      <c r="KYR915" s="8"/>
      <c r="KYS915" s="8"/>
      <c r="KYT915" s="8"/>
      <c r="KYU915" s="8"/>
      <c r="KYV915" s="8"/>
      <c r="KYW915" s="8"/>
      <c r="KYX915" s="8"/>
      <c r="KYY915" s="8"/>
      <c r="KYZ915" s="8"/>
      <c r="KZA915" s="8"/>
      <c r="KZB915" s="8"/>
      <c r="KZC915" s="8"/>
      <c r="KZD915" s="8"/>
      <c r="KZE915" s="8"/>
      <c r="KZF915" s="8"/>
      <c r="KZG915" s="8"/>
      <c r="KZH915" s="8"/>
      <c r="KZI915" s="8"/>
      <c r="KZJ915" s="8"/>
      <c r="KZK915" s="8"/>
      <c r="KZL915" s="8"/>
      <c r="KZM915" s="8"/>
      <c r="KZN915" s="8"/>
      <c r="KZO915" s="8"/>
      <c r="KZP915" s="8"/>
      <c r="KZQ915" s="8"/>
      <c r="KZR915" s="8"/>
      <c r="KZS915" s="8"/>
      <c r="KZT915" s="8"/>
      <c r="KZU915" s="8"/>
      <c r="KZV915" s="8"/>
      <c r="KZW915" s="8"/>
      <c r="KZX915" s="8"/>
      <c r="KZY915" s="8"/>
      <c r="KZZ915" s="8"/>
      <c r="LAA915" s="8"/>
      <c r="LAB915" s="8"/>
      <c r="LAC915" s="8"/>
      <c r="LAD915" s="8"/>
      <c r="LAE915" s="8"/>
      <c r="LAF915" s="8"/>
      <c r="LAG915" s="8"/>
      <c r="LAH915" s="8"/>
      <c r="LAI915" s="8"/>
      <c r="LAJ915" s="8"/>
      <c r="LAK915" s="8"/>
      <c r="LAL915" s="8"/>
      <c r="LAM915" s="8"/>
      <c r="LAN915" s="8"/>
      <c r="LAO915" s="8"/>
      <c r="LAP915" s="8"/>
      <c r="LAQ915" s="8"/>
      <c r="LAR915" s="8"/>
      <c r="LAS915" s="8"/>
      <c r="LAT915" s="8"/>
      <c r="LAU915" s="8"/>
      <c r="LAV915" s="8"/>
      <c r="LAW915" s="8"/>
      <c r="LAX915" s="8"/>
      <c r="LAY915" s="8"/>
      <c r="LAZ915" s="8"/>
      <c r="LBA915" s="8"/>
      <c r="LBB915" s="8"/>
      <c r="LBC915" s="8"/>
      <c r="LBD915" s="8"/>
      <c r="LBE915" s="8"/>
      <c r="LBF915" s="8"/>
      <c r="LBG915" s="8"/>
      <c r="LBH915" s="8"/>
      <c r="LBI915" s="8"/>
      <c r="LBJ915" s="8"/>
      <c r="LBK915" s="8"/>
      <c r="LBL915" s="8"/>
      <c r="LBM915" s="8"/>
      <c r="LBN915" s="8"/>
      <c r="LBO915" s="8"/>
      <c r="LBP915" s="8"/>
      <c r="LBQ915" s="8"/>
      <c r="LBR915" s="8"/>
      <c r="LBS915" s="8"/>
      <c r="LBT915" s="8"/>
      <c r="LBU915" s="8"/>
      <c r="LBV915" s="8"/>
      <c r="LBW915" s="8"/>
      <c r="LBX915" s="8"/>
      <c r="LBY915" s="8"/>
      <c r="LBZ915" s="8"/>
      <c r="LCA915" s="8"/>
      <c r="LCB915" s="8"/>
      <c r="LCC915" s="8"/>
      <c r="LCD915" s="8"/>
      <c r="LCE915" s="8"/>
      <c r="LCF915" s="8"/>
      <c r="LCG915" s="8"/>
      <c r="LCH915" s="8"/>
      <c r="LCI915" s="8"/>
      <c r="LCJ915" s="8"/>
      <c r="LCK915" s="8"/>
      <c r="LCL915" s="8"/>
      <c r="LCM915" s="8"/>
      <c r="LCN915" s="8"/>
      <c r="LCO915" s="8"/>
      <c r="LCP915" s="8"/>
      <c r="LCQ915" s="8"/>
      <c r="LCR915" s="8"/>
      <c r="LCS915" s="8"/>
      <c r="LCT915" s="8"/>
      <c r="LCU915" s="8"/>
      <c r="LCV915" s="8"/>
      <c r="LCW915" s="8"/>
      <c r="LCX915" s="8"/>
      <c r="LCY915" s="8"/>
      <c r="LCZ915" s="8"/>
      <c r="LDA915" s="8"/>
      <c r="LDB915" s="8"/>
      <c r="LDC915" s="8"/>
      <c r="LDD915" s="8"/>
      <c r="LDE915" s="8"/>
      <c r="LDF915" s="8"/>
      <c r="LDG915" s="8"/>
      <c r="LDH915" s="8"/>
      <c r="LDI915" s="8"/>
      <c r="LDJ915" s="8"/>
      <c r="LDK915" s="8"/>
      <c r="LDL915" s="8"/>
      <c r="LDM915" s="8"/>
      <c r="LDN915" s="8"/>
      <c r="LDO915" s="8"/>
      <c r="LDP915" s="8"/>
      <c r="LDQ915" s="8"/>
      <c r="LDR915" s="8"/>
      <c r="LDS915" s="8"/>
      <c r="LDT915" s="8"/>
      <c r="LDU915" s="8"/>
      <c r="LDV915" s="8"/>
      <c r="LDW915" s="8"/>
      <c r="LDX915" s="8"/>
      <c r="LDY915" s="8"/>
      <c r="LDZ915" s="8"/>
      <c r="LEA915" s="8"/>
      <c r="LEB915" s="8"/>
      <c r="LEC915" s="8"/>
      <c r="LED915" s="8"/>
      <c r="LEE915" s="8"/>
      <c r="LEF915" s="8"/>
      <c r="LEG915" s="8"/>
      <c r="LEH915" s="8"/>
      <c r="LEI915" s="8"/>
      <c r="LEJ915" s="8"/>
      <c r="LEK915" s="8"/>
      <c r="LEL915" s="8"/>
      <c r="LEM915" s="8"/>
      <c r="LEN915" s="8"/>
      <c r="LEO915" s="8"/>
      <c r="LEP915" s="8"/>
      <c r="LEQ915" s="8"/>
      <c r="LER915" s="8"/>
      <c r="LES915" s="8"/>
      <c r="LET915" s="8"/>
      <c r="LEU915" s="8"/>
      <c r="LEV915" s="8"/>
      <c r="LEW915" s="8"/>
      <c r="LEX915" s="8"/>
      <c r="LEY915" s="8"/>
      <c r="LEZ915" s="8"/>
      <c r="LFA915" s="8"/>
      <c r="LFB915" s="8"/>
      <c r="LFC915" s="8"/>
      <c r="LFD915" s="8"/>
      <c r="LFE915" s="8"/>
      <c r="LFF915" s="8"/>
      <c r="LFG915" s="8"/>
      <c r="LFH915" s="8"/>
      <c r="LFI915" s="8"/>
      <c r="LFJ915" s="8"/>
      <c r="LFK915" s="8"/>
      <c r="LFL915" s="8"/>
      <c r="LFM915" s="8"/>
      <c r="LFN915" s="8"/>
      <c r="LFO915" s="8"/>
      <c r="LFP915" s="8"/>
      <c r="LFQ915" s="8"/>
      <c r="LFR915" s="8"/>
      <c r="LFS915" s="8"/>
      <c r="LFT915" s="8"/>
      <c r="LFU915" s="8"/>
      <c r="LFV915" s="8"/>
      <c r="LFW915" s="8"/>
      <c r="LFX915" s="8"/>
      <c r="LFY915" s="8"/>
      <c r="LFZ915" s="8"/>
      <c r="LGA915" s="8"/>
      <c r="LGB915" s="8"/>
      <c r="LGC915" s="8"/>
      <c r="LGD915" s="8"/>
      <c r="LGE915" s="8"/>
      <c r="LGF915" s="8"/>
      <c r="LGG915" s="8"/>
      <c r="LGH915" s="8"/>
      <c r="LGI915" s="8"/>
      <c r="LGJ915" s="8"/>
      <c r="LGK915" s="8"/>
      <c r="LGL915" s="8"/>
      <c r="LGM915" s="8"/>
      <c r="LGN915" s="8"/>
      <c r="LGO915" s="8"/>
      <c r="LGP915" s="8"/>
      <c r="LGQ915" s="8"/>
      <c r="LGR915" s="8"/>
      <c r="LGS915" s="8"/>
      <c r="LGT915" s="8"/>
      <c r="LGU915" s="8"/>
      <c r="LGV915" s="8"/>
      <c r="LGW915" s="8"/>
      <c r="LGX915" s="8"/>
      <c r="LGY915" s="8"/>
      <c r="LGZ915" s="8"/>
      <c r="LHA915" s="8"/>
      <c r="LHB915" s="8"/>
      <c r="LHC915" s="8"/>
      <c r="LHD915" s="8"/>
      <c r="LHE915" s="8"/>
      <c r="LHF915" s="8"/>
      <c r="LHG915" s="8"/>
      <c r="LHH915" s="8"/>
      <c r="LHI915" s="8"/>
      <c r="LHJ915" s="8"/>
      <c r="LHK915" s="8"/>
      <c r="LHL915" s="8"/>
      <c r="LHM915" s="8"/>
      <c r="LHN915" s="8"/>
      <c r="LHO915" s="8"/>
      <c r="LHP915" s="8"/>
      <c r="LHQ915" s="8"/>
      <c r="LHR915" s="8"/>
      <c r="LHS915" s="8"/>
      <c r="LHT915" s="8"/>
      <c r="LHU915" s="8"/>
      <c r="LHV915" s="8"/>
      <c r="LHW915" s="8"/>
      <c r="LHX915" s="8"/>
      <c r="LHY915" s="8"/>
      <c r="LHZ915" s="8"/>
      <c r="LIA915" s="8"/>
      <c r="LIB915" s="8"/>
      <c r="LIC915" s="8"/>
      <c r="LID915" s="8"/>
      <c r="LIE915" s="8"/>
      <c r="LIF915" s="8"/>
      <c r="LIG915" s="8"/>
      <c r="LIH915" s="8"/>
      <c r="LII915" s="8"/>
      <c r="LIJ915" s="8"/>
      <c r="LIK915" s="8"/>
      <c r="LIL915" s="8"/>
      <c r="LIM915" s="8"/>
      <c r="LIN915" s="8"/>
      <c r="LIO915" s="8"/>
      <c r="LIP915" s="8"/>
      <c r="LIQ915" s="8"/>
      <c r="LIR915" s="8"/>
      <c r="LIS915" s="8"/>
      <c r="LIT915" s="8"/>
      <c r="LIU915" s="8"/>
      <c r="LIV915" s="8"/>
      <c r="LIW915" s="8"/>
      <c r="LIX915" s="8"/>
      <c r="LIY915" s="8"/>
      <c r="LIZ915" s="8"/>
      <c r="LJA915" s="8"/>
      <c r="LJB915" s="8"/>
      <c r="LJC915" s="8"/>
      <c r="LJD915" s="8"/>
      <c r="LJE915" s="8"/>
      <c r="LJF915" s="8"/>
      <c r="LJG915" s="8"/>
      <c r="LJH915" s="8"/>
      <c r="LJI915" s="8"/>
      <c r="LJJ915" s="8"/>
      <c r="LJK915" s="8"/>
      <c r="LJL915" s="8"/>
      <c r="LJM915" s="8"/>
      <c r="LJN915" s="8"/>
      <c r="LJO915" s="8"/>
      <c r="LJP915" s="8"/>
      <c r="LJQ915" s="8"/>
      <c r="LJR915" s="8"/>
      <c r="LJS915" s="8"/>
      <c r="LJT915" s="8"/>
      <c r="LJU915" s="8"/>
      <c r="LJV915" s="8"/>
      <c r="LJW915" s="8"/>
      <c r="LJX915" s="8"/>
      <c r="LJY915" s="8"/>
      <c r="LJZ915" s="8"/>
      <c r="LKA915" s="8"/>
      <c r="LKB915" s="8"/>
      <c r="LKC915" s="8"/>
      <c r="LKD915" s="8"/>
      <c r="LKE915" s="8"/>
      <c r="LKF915" s="8"/>
      <c r="LKG915" s="8"/>
      <c r="LKH915" s="8"/>
      <c r="LKI915" s="8"/>
      <c r="LKJ915" s="8"/>
      <c r="LKK915" s="8"/>
      <c r="LKL915" s="8"/>
      <c r="LKM915" s="8"/>
      <c r="LKN915" s="8"/>
      <c r="LKO915" s="8"/>
      <c r="LKP915" s="8"/>
      <c r="LKQ915" s="8"/>
      <c r="LKR915" s="8"/>
      <c r="LKS915" s="8"/>
      <c r="LKT915" s="8"/>
      <c r="LKU915" s="8"/>
      <c r="LKV915" s="8"/>
      <c r="LKW915" s="8"/>
      <c r="LKX915" s="8"/>
      <c r="LKY915" s="8"/>
      <c r="LKZ915" s="8"/>
      <c r="LLA915" s="8"/>
      <c r="LLB915" s="8"/>
      <c r="LLC915" s="8"/>
      <c r="LLD915" s="8"/>
      <c r="LLE915" s="8"/>
      <c r="LLF915" s="8"/>
      <c r="LLG915" s="8"/>
      <c r="LLH915" s="8"/>
      <c r="LLI915" s="8"/>
      <c r="LLJ915" s="8"/>
      <c r="LLK915" s="8"/>
      <c r="LLL915" s="8"/>
      <c r="LLM915" s="8"/>
      <c r="LLN915" s="8"/>
      <c r="LLO915" s="8"/>
      <c r="LLP915" s="8"/>
      <c r="LLQ915" s="8"/>
      <c r="LLR915" s="8"/>
      <c r="LLS915" s="8"/>
      <c r="LLT915" s="8"/>
      <c r="LLU915" s="8"/>
      <c r="LLV915" s="8"/>
      <c r="LLW915" s="8"/>
      <c r="LLX915" s="8"/>
      <c r="LLY915" s="8"/>
      <c r="LLZ915" s="8"/>
      <c r="LMA915" s="8"/>
      <c r="LMB915" s="8"/>
      <c r="LMC915" s="8"/>
      <c r="LMD915" s="8"/>
      <c r="LME915" s="8"/>
      <c r="LMF915" s="8"/>
      <c r="LMG915" s="8"/>
      <c r="LMH915" s="8"/>
      <c r="LMI915" s="8"/>
      <c r="LMJ915" s="8"/>
      <c r="LMK915" s="8"/>
      <c r="LML915" s="8"/>
      <c r="LMM915" s="8"/>
      <c r="LMN915" s="8"/>
      <c r="LMO915" s="8"/>
      <c r="LMP915" s="8"/>
      <c r="LMQ915" s="8"/>
      <c r="LMR915" s="8"/>
      <c r="LMS915" s="8"/>
      <c r="LMT915" s="8"/>
      <c r="LMU915" s="8"/>
      <c r="LMV915" s="8"/>
      <c r="LMW915" s="8"/>
      <c r="LMX915" s="8"/>
      <c r="LMY915" s="8"/>
      <c r="LMZ915" s="8"/>
      <c r="LNA915" s="8"/>
      <c r="LNB915" s="8"/>
      <c r="LNC915" s="8"/>
      <c r="LND915" s="8"/>
      <c r="LNE915" s="8"/>
      <c r="LNF915" s="8"/>
      <c r="LNG915" s="8"/>
      <c r="LNH915" s="8"/>
      <c r="LNI915" s="8"/>
      <c r="LNJ915" s="8"/>
      <c r="LNK915" s="8"/>
      <c r="LNL915" s="8"/>
      <c r="LNM915" s="8"/>
      <c r="LNN915" s="8"/>
      <c r="LNO915" s="8"/>
      <c r="LNP915" s="8"/>
      <c r="LNQ915" s="8"/>
      <c r="LNR915" s="8"/>
      <c r="LNS915" s="8"/>
      <c r="LNT915" s="8"/>
      <c r="LNU915" s="8"/>
      <c r="LNV915" s="8"/>
      <c r="LNW915" s="8"/>
      <c r="LNX915" s="8"/>
      <c r="LNY915" s="8"/>
      <c r="LNZ915" s="8"/>
      <c r="LOA915" s="8"/>
      <c r="LOB915" s="8"/>
      <c r="LOC915" s="8"/>
      <c r="LOD915" s="8"/>
      <c r="LOE915" s="8"/>
      <c r="LOF915" s="8"/>
      <c r="LOG915" s="8"/>
      <c r="LOH915" s="8"/>
      <c r="LOI915" s="8"/>
      <c r="LOJ915" s="8"/>
      <c r="LOK915" s="8"/>
      <c r="LOL915" s="8"/>
      <c r="LOM915" s="8"/>
      <c r="LON915" s="8"/>
      <c r="LOO915" s="8"/>
      <c r="LOP915" s="8"/>
      <c r="LOQ915" s="8"/>
      <c r="LOR915" s="8"/>
      <c r="LOS915" s="8"/>
      <c r="LOT915" s="8"/>
      <c r="LOU915" s="8"/>
      <c r="LOV915" s="8"/>
      <c r="LOW915" s="8"/>
      <c r="LOX915" s="8"/>
      <c r="LOY915" s="8"/>
      <c r="LOZ915" s="8"/>
      <c r="LPA915" s="8"/>
      <c r="LPB915" s="8"/>
      <c r="LPC915" s="8"/>
      <c r="LPD915" s="8"/>
      <c r="LPE915" s="8"/>
      <c r="LPF915" s="8"/>
      <c r="LPG915" s="8"/>
      <c r="LPH915" s="8"/>
      <c r="LPI915" s="8"/>
      <c r="LPJ915" s="8"/>
      <c r="LPK915" s="8"/>
      <c r="LPL915" s="8"/>
      <c r="LPM915" s="8"/>
      <c r="LPN915" s="8"/>
      <c r="LPO915" s="8"/>
      <c r="LPP915" s="8"/>
      <c r="LPQ915" s="8"/>
      <c r="LPR915" s="8"/>
      <c r="LPS915" s="8"/>
      <c r="LPT915" s="8"/>
      <c r="LPU915" s="8"/>
      <c r="LPV915" s="8"/>
      <c r="LPW915" s="8"/>
      <c r="LPX915" s="8"/>
      <c r="LPY915" s="8"/>
      <c r="LPZ915" s="8"/>
      <c r="LQA915" s="8"/>
      <c r="LQB915" s="8"/>
      <c r="LQC915" s="8"/>
      <c r="LQD915" s="8"/>
      <c r="LQE915" s="8"/>
      <c r="LQF915" s="8"/>
      <c r="LQG915" s="8"/>
      <c r="LQH915" s="8"/>
      <c r="LQI915" s="8"/>
      <c r="LQJ915" s="8"/>
      <c r="LQK915" s="8"/>
      <c r="LQL915" s="8"/>
      <c r="LQM915" s="8"/>
      <c r="LQN915" s="8"/>
      <c r="LQO915" s="8"/>
      <c r="LQP915" s="8"/>
      <c r="LQQ915" s="8"/>
      <c r="LQR915" s="8"/>
      <c r="LQS915" s="8"/>
      <c r="LQT915" s="8"/>
      <c r="LQU915" s="8"/>
      <c r="LQV915" s="8"/>
      <c r="LQW915" s="8"/>
      <c r="LQX915" s="8"/>
      <c r="LQY915" s="8"/>
      <c r="LQZ915" s="8"/>
      <c r="LRA915" s="8"/>
      <c r="LRB915" s="8"/>
      <c r="LRC915" s="8"/>
      <c r="LRD915" s="8"/>
      <c r="LRE915" s="8"/>
      <c r="LRF915" s="8"/>
      <c r="LRG915" s="8"/>
      <c r="LRH915" s="8"/>
      <c r="LRI915" s="8"/>
      <c r="LRJ915" s="8"/>
      <c r="LRK915" s="8"/>
      <c r="LRL915" s="8"/>
      <c r="LRM915" s="8"/>
      <c r="LRN915" s="8"/>
      <c r="LRO915" s="8"/>
      <c r="LRP915" s="8"/>
      <c r="LRQ915" s="8"/>
      <c r="LRR915" s="8"/>
      <c r="LRS915" s="8"/>
      <c r="LRT915" s="8"/>
      <c r="LRU915" s="8"/>
      <c r="LRV915" s="8"/>
      <c r="LRW915" s="8"/>
      <c r="LRX915" s="8"/>
      <c r="LRY915" s="8"/>
      <c r="LRZ915" s="8"/>
      <c r="LSA915" s="8"/>
      <c r="LSB915" s="8"/>
      <c r="LSC915" s="8"/>
      <c r="LSD915" s="8"/>
      <c r="LSE915" s="8"/>
      <c r="LSF915" s="8"/>
      <c r="LSG915" s="8"/>
      <c r="LSH915" s="8"/>
      <c r="LSI915" s="8"/>
      <c r="LSJ915" s="8"/>
      <c r="LSK915" s="8"/>
      <c r="LSL915" s="8"/>
      <c r="LSM915" s="8"/>
      <c r="LSN915" s="8"/>
      <c r="LSO915" s="8"/>
      <c r="LSP915" s="8"/>
      <c r="LSQ915" s="8"/>
      <c r="LSR915" s="8"/>
      <c r="LSS915" s="8"/>
      <c r="LST915" s="8"/>
      <c r="LSU915" s="8"/>
      <c r="LSV915" s="8"/>
      <c r="LSW915" s="8"/>
      <c r="LSX915" s="8"/>
      <c r="LSY915" s="8"/>
      <c r="LSZ915" s="8"/>
      <c r="LTA915" s="8"/>
      <c r="LTB915" s="8"/>
      <c r="LTC915" s="8"/>
      <c r="LTD915" s="8"/>
      <c r="LTE915" s="8"/>
      <c r="LTF915" s="8"/>
      <c r="LTG915" s="8"/>
      <c r="LTH915" s="8"/>
      <c r="LTI915" s="8"/>
      <c r="LTJ915" s="8"/>
      <c r="LTK915" s="8"/>
      <c r="LTL915" s="8"/>
      <c r="LTM915" s="8"/>
      <c r="LTN915" s="8"/>
      <c r="LTO915" s="8"/>
      <c r="LTP915" s="8"/>
      <c r="LTQ915" s="8"/>
      <c r="LTR915" s="8"/>
      <c r="LTS915" s="8"/>
      <c r="LTT915" s="8"/>
      <c r="LTU915" s="8"/>
      <c r="LTV915" s="8"/>
      <c r="LTW915" s="8"/>
      <c r="LTX915" s="8"/>
      <c r="LTY915" s="8"/>
      <c r="LTZ915" s="8"/>
      <c r="LUA915" s="8"/>
      <c r="LUB915" s="8"/>
      <c r="LUC915" s="8"/>
      <c r="LUD915" s="8"/>
      <c r="LUE915" s="8"/>
      <c r="LUF915" s="8"/>
      <c r="LUG915" s="8"/>
      <c r="LUH915" s="8"/>
      <c r="LUI915" s="8"/>
      <c r="LUJ915" s="8"/>
      <c r="LUK915" s="8"/>
      <c r="LUL915" s="8"/>
      <c r="LUM915" s="8"/>
      <c r="LUN915" s="8"/>
      <c r="LUO915" s="8"/>
      <c r="LUP915" s="8"/>
      <c r="LUQ915" s="8"/>
      <c r="LUR915" s="8"/>
      <c r="LUS915" s="8"/>
      <c r="LUT915" s="8"/>
      <c r="LUU915" s="8"/>
      <c r="LUV915" s="8"/>
      <c r="LUW915" s="8"/>
      <c r="LUX915" s="8"/>
      <c r="LUY915" s="8"/>
      <c r="LUZ915" s="8"/>
      <c r="LVA915" s="8"/>
      <c r="LVB915" s="8"/>
      <c r="LVC915" s="8"/>
      <c r="LVD915" s="8"/>
      <c r="LVE915" s="8"/>
      <c r="LVF915" s="8"/>
      <c r="LVG915" s="8"/>
      <c r="LVH915" s="8"/>
      <c r="LVI915" s="8"/>
      <c r="LVJ915" s="8"/>
      <c r="LVK915" s="8"/>
      <c r="LVL915" s="8"/>
      <c r="LVM915" s="8"/>
      <c r="LVN915" s="8"/>
      <c r="LVO915" s="8"/>
      <c r="LVP915" s="8"/>
      <c r="LVQ915" s="8"/>
      <c r="LVR915" s="8"/>
      <c r="LVS915" s="8"/>
      <c r="LVT915" s="8"/>
      <c r="LVU915" s="8"/>
      <c r="LVV915" s="8"/>
      <c r="LVW915" s="8"/>
      <c r="LVX915" s="8"/>
      <c r="LVY915" s="8"/>
      <c r="LVZ915" s="8"/>
      <c r="LWA915" s="8"/>
      <c r="LWB915" s="8"/>
      <c r="LWC915" s="8"/>
      <c r="LWD915" s="8"/>
      <c r="LWE915" s="8"/>
      <c r="LWF915" s="8"/>
      <c r="LWG915" s="8"/>
      <c r="LWH915" s="8"/>
      <c r="LWI915" s="8"/>
      <c r="LWJ915" s="8"/>
      <c r="LWK915" s="8"/>
      <c r="LWL915" s="8"/>
      <c r="LWM915" s="8"/>
      <c r="LWN915" s="8"/>
      <c r="LWO915" s="8"/>
      <c r="LWP915" s="8"/>
      <c r="LWQ915" s="8"/>
      <c r="LWR915" s="8"/>
      <c r="LWS915" s="8"/>
      <c r="LWT915" s="8"/>
      <c r="LWU915" s="8"/>
      <c r="LWV915" s="8"/>
      <c r="LWW915" s="8"/>
      <c r="LWX915" s="8"/>
      <c r="LWY915" s="8"/>
      <c r="LWZ915" s="8"/>
      <c r="LXA915" s="8"/>
      <c r="LXB915" s="8"/>
      <c r="LXC915" s="8"/>
      <c r="LXD915" s="8"/>
      <c r="LXE915" s="8"/>
      <c r="LXF915" s="8"/>
      <c r="LXG915" s="8"/>
      <c r="LXH915" s="8"/>
      <c r="LXI915" s="8"/>
      <c r="LXJ915" s="8"/>
      <c r="LXK915" s="8"/>
      <c r="LXL915" s="8"/>
      <c r="LXM915" s="8"/>
      <c r="LXN915" s="8"/>
      <c r="LXO915" s="8"/>
      <c r="LXP915" s="8"/>
      <c r="LXQ915" s="8"/>
      <c r="LXR915" s="8"/>
      <c r="LXS915" s="8"/>
      <c r="LXT915" s="8"/>
      <c r="LXU915" s="8"/>
      <c r="LXV915" s="8"/>
      <c r="LXW915" s="8"/>
      <c r="LXX915" s="8"/>
      <c r="LXY915" s="8"/>
      <c r="LXZ915" s="8"/>
      <c r="LYA915" s="8"/>
      <c r="LYB915" s="8"/>
      <c r="LYC915" s="8"/>
      <c r="LYD915" s="8"/>
      <c r="LYE915" s="8"/>
      <c r="LYF915" s="8"/>
      <c r="LYG915" s="8"/>
      <c r="LYH915" s="8"/>
      <c r="LYI915" s="8"/>
      <c r="LYJ915" s="8"/>
      <c r="LYK915" s="8"/>
      <c r="LYL915" s="8"/>
      <c r="LYM915" s="8"/>
      <c r="LYN915" s="8"/>
      <c r="LYO915" s="8"/>
      <c r="LYP915" s="8"/>
      <c r="LYQ915" s="8"/>
      <c r="LYR915" s="8"/>
      <c r="LYS915" s="8"/>
      <c r="LYT915" s="8"/>
      <c r="LYU915" s="8"/>
      <c r="LYV915" s="8"/>
      <c r="LYW915" s="8"/>
      <c r="LYX915" s="8"/>
      <c r="LYY915" s="8"/>
      <c r="LYZ915" s="8"/>
      <c r="LZA915" s="8"/>
      <c r="LZB915" s="8"/>
      <c r="LZC915" s="8"/>
      <c r="LZD915" s="8"/>
      <c r="LZE915" s="8"/>
      <c r="LZF915" s="8"/>
      <c r="LZG915" s="8"/>
      <c r="LZH915" s="8"/>
      <c r="LZI915" s="8"/>
      <c r="LZJ915" s="8"/>
      <c r="LZK915" s="8"/>
      <c r="LZL915" s="8"/>
      <c r="LZM915" s="8"/>
      <c r="LZN915" s="8"/>
      <c r="LZO915" s="8"/>
      <c r="LZP915" s="8"/>
      <c r="LZQ915" s="8"/>
      <c r="LZR915" s="8"/>
      <c r="LZS915" s="8"/>
      <c r="LZT915" s="8"/>
      <c r="LZU915" s="8"/>
      <c r="LZV915" s="8"/>
      <c r="LZW915" s="8"/>
      <c r="LZX915" s="8"/>
      <c r="LZY915" s="8"/>
      <c r="LZZ915" s="8"/>
      <c r="MAA915" s="8"/>
      <c r="MAB915" s="8"/>
      <c r="MAC915" s="8"/>
      <c r="MAD915" s="8"/>
      <c r="MAE915" s="8"/>
      <c r="MAF915" s="8"/>
      <c r="MAG915" s="8"/>
      <c r="MAH915" s="8"/>
      <c r="MAI915" s="8"/>
      <c r="MAJ915" s="8"/>
      <c r="MAK915" s="8"/>
      <c r="MAL915" s="8"/>
      <c r="MAM915" s="8"/>
      <c r="MAN915" s="8"/>
      <c r="MAO915" s="8"/>
      <c r="MAP915" s="8"/>
      <c r="MAQ915" s="8"/>
      <c r="MAR915" s="8"/>
      <c r="MAS915" s="8"/>
      <c r="MAT915" s="8"/>
      <c r="MAU915" s="8"/>
      <c r="MAV915" s="8"/>
      <c r="MAW915" s="8"/>
      <c r="MAX915" s="8"/>
      <c r="MAY915" s="8"/>
      <c r="MAZ915" s="8"/>
      <c r="MBA915" s="8"/>
      <c r="MBB915" s="8"/>
      <c r="MBC915" s="8"/>
      <c r="MBD915" s="8"/>
      <c r="MBE915" s="8"/>
      <c r="MBF915" s="8"/>
      <c r="MBG915" s="8"/>
      <c r="MBH915" s="8"/>
      <c r="MBI915" s="8"/>
      <c r="MBJ915" s="8"/>
      <c r="MBK915" s="8"/>
      <c r="MBL915" s="8"/>
      <c r="MBM915" s="8"/>
      <c r="MBN915" s="8"/>
      <c r="MBO915" s="8"/>
      <c r="MBP915" s="8"/>
      <c r="MBQ915" s="8"/>
      <c r="MBR915" s="8"/>
      <c r="MBS915" s="8"/>
      <c r="MBT915" s="8"/>
      <c r="MBU915" s="8"/>
      <c r="MBV915" s="8"/>
      <c r="MBW915" s="8"/>
      <c r="MBX915" s="8"/>
      <c r="MBY915" s="8"/>
      <c r="MBZ915" s="8"/>
      <c r="MCA915" s="8"/>
      <c r="MCB915" s="8"/>
      <c r="MCC915" s="8"/>
      <c r="MCD915" s="8"/>
      <c r="MCE915" s="8"/>
      <c r="MCF915" s="8"/>
      <c r="MCG915" s="8"/>
      <c r="MCH915" s="8"/>
      <c r="MCI915" s="8"/>
      <c r="MCJ915" s="8"/>
      <c r="MCK915" s="8"/>
      <c r="MCL915" s="8"/>
      <c r="MCM915" s="8"/>
      <c r="MCN915" s="8"/>
      <c r="MCO915" s="8"/>
      <c r="MCP915" s="8"/>
      <c r="MCQ915" s="8"/>
      <c r="MCR915" s="8"/>
      <c r="MCS915" s="8"/>
      <c r="MCT915" s="8"/>
      <c r="MCU915" s="8"/>
      <c r="MCV915" s="8"/>
      <c r="MCW915" s="8"/>
      <c r="MCX915" s="8"/>
      <c r="MCY915" s="8"/>
      <c r="MCZ915" s="8"/>
      <c r="MDA915" s="8"/>
      <c r="MDB915" s="8"/>
      <c r="MDC915" s="8"/>
      <c r="MDD915" s="8"/>
      <c r="MDE915" s="8"/>
      <c r="MDF915" s="8"/>
      <c r="MDG915" s="8"/>
      <c r="MDH915" s="8"/>
      <c r="MDI915" s="8"/>
      <c r="MDJ915" s="8"/>
      <c r="MDK915" s="8"/>
      <c r="MDL915" s="8"/>
      <c r="MDM915" s="8"/>
      <c r="MDN915" s="8"/>
      <c r="MDO915" s="8"/>
      <c r="MDP915" s="8"/>
      <c r="MDQ915" s="8"/>
      <c r="MDR915" s="8"/>
      <c r="MDS915" s="8"/>
      <c r="MDT915" s="8"/>
      <c r="MDU915" s="8"/>
      <c r="MDV915" s="8"/>
      <c r="MDW915" s="8"/>
      <c r="MDX915" s="8"/>
      <c r="MDY915" s="8"/>
      <c r="MDZ915" s="8"/>
      <c r="MEA915" s="8"/>
      <c r="MEB915" s="8"/>
      <c r="MEC915" s="8"/>
      <c r="MED915" s="8"/>
      <c r="MEE915" s="8"/>
      <c r="MEF915" s="8"/>
      <c r="MEG915" s="8"/>
      <c r="MEH915" s="8"/>
      <c r="MEI915" s="8"/>
      <c r="MEJ915" s="8"/>
      <c r="MEK915" s="8"/>
      <c r="MEL915" s="8"/>
      <c r="MEM915" s="8"/>
      <c r="MEN915" s="8"/>
      <c r="MEO915" s="8"/>
      <c r="MEP915" s="8"/>
      <c r="MEQ915" s="8"/>
      <c r="MER915" s="8"/>
      <c r="MES915" s="8"/>
      <c r="MET915" s="8"/>
      <c r="MEU915" s="8"/>
      <c r="MEV915" s="8"/>
      <c r="MEW915" s="8"/>
      <c r="MEX915" s="8"/>
      <c r="MEY915" s="8"/>
      <c r="MEZ915" s="8"/>
      <c r="MFA915" s="8"/>
      <c r="MFB915" s="8"/>
      <c r="MFC915" s="8"/>
      <c r="MFD915" s="8"/>
      <c r="MFE915" s="8"/>
      <c r="MFF915" s="8"/>
      <c r="MFG915" s="8"/>
      <c r="MFH915" s="8"/>
      <c r="MFI915" s="8"/>
      <c r="MFJ915" s="8"/>
      <c r="MFK915" s="8"/>
      <c r="MFL915" s="8"/>
      <c r="MFM915" s="8"/>
      <c r="MFN915" s="8"/>
      <c r="MFO915" s="8"/>
      <c r="MFP915" s="8"/>
      <c r="MFQ915" s="8"/>
      <c r="MFR915" s="8"/>
      <c r="MFS915" s="8"/>
      <c r="MFT915" s="8"/>
      <c r="MFU915" s="8"/>
      <c r="MFV915" s="8"/>
      <c r="MFW915" s="8"/>
      <c r="MFX915" s="8"/>
      <c r="MFY915" s="8"/>
      <c r="MFZ915" s="8"/>
      <c r="MGA915" s="8"/>
      <c r="MGB915" s="8"/>
      <c r="MGC915" s="8"/>
      <c r="MGD915" s="8"/>
      <c r="MGE915" s="8"/>
      <c r="MGF915" s="8"/>
      <c r="MGG915" s="8"/>
      <c r="MGH915" s="8"/>
      <c r="MGI915" s="8"/>
      <c r="MGJ915" s="8"/>
      <c r="MGK915" s="8"/>
      <c r="MGL915" s="8"/>
      <c r="MGM915" s="8"/>
      <c r="MGN915" s="8"/>
      <c r="MGO915" s="8"/>
      <c r="MGP915" s="8"/>
      <c r="MGQ915" s="8"/>
      <c r="MGR915" s="8"/>
      <c r="MGS915" s="8"/>
      <c r="MGT915" s="8"/>
      <c r="MGU915" s="8"/>
      <c r="MGV915" s="8"/>
      <c r="MGW915" s="8"/>
      <c r="MGX915" s="8"/>
      <c r="MGY915" s="8"/>
      <c r="MGZ915" s="8"/>
      <c r="MHA915" s="8"/>
      <c r="MHB915" s="8"/>
      <c r="MHC915" s="8"/>
      <c r="MHD915" s="8"/>
      <c r="MHE915" s="8"/>
      <c r="MHF915" s="8"/>
      <c r="MHG915" s="8"/>
      <c r="MHH915" s="8"/>
      <c r="MHI915" s="8"/>
      <c r="MHJ915" s="8"/>
      <c r="MHK915" s="8"/>
      <c r="MHL915" s="8"/>
      <c r="MHM915" s="8"/>
      <c r="MHN915" s="8"/>
      <c r="MHO915" s="8"/>
      <c r="MHP915" s="8"/>
      <c r="MHQ915" s="8"/>
      <c r="MHR915" s="8"/>
      <c r="MHS915" s="8"/>
      <c r="MHT915" s="8"/>
      <c r="MHU915" s="8"/>
      <c r="MHV915" s="8"/>
      <c r="MHW915" s="8"/>
      <c r="MHX915" s="8"/>
      <c r="MHY915" s="8"/>
      <c r="MHZ915" s="8"/>
      <c r="MIA915" s="8"/>
      <c r="MIB915" s="8"/>
      <c r="MIC915" s="8"/>
      <c r="MID915" s="8"/>
      <c r="MIE915" s="8"/>
      <c r="MIF915" s="8"/>
      <c r="MIG915" s="8"/>
      <c r="MIH915" s="8"/>
      <c r="MII915" s="8"/>
      <c r="MIJ915" s="8"/>
      <c r="MIK915" s="8"/>
      <c r="MIL915" s="8"/>
      <c r="MIM915" s="8"/>
      <c r="MIN915" s="8"/>
      <c r="MIO915" s="8"/>
      <c r="MIP915" s="8"/>
      <c r="MIQ915" s="8"/>
      <c r="MIR915" s="8"/>
      <c r="MIS915" s="8"/>
      <c r="MIT915" s="8"/>
      <c r="MIU915" s="8"/>
      <c r="MIV915" s="8"/>
      <c r="MIW915" s="8"/>
      <c r="MIX915" s="8"/>
      <c r="MIY915" s="8"/>
      <c r="MIZ915" s="8"/>
      <c r="MJA915" s="8"/>
      <c r="MJB915" s="8"/>
      <c r="MJC915" s="8"/>
      <c r="MJD915" s="8"/>
      <c r="MJE915" s="8"/>
      <c r="MJF915" s="8"/>
      <c r="MJG915" s="8"/>
      <c r="MJH915" s="8"/>
      <c r="MJI915" s="8"/>
      <c r="MJJ915" s="8"/>
      <c r="MJK915" s="8"/>
      <c r="MJL915" s="8"/>
      <c r="MJM915" s="8"/>
      <c r="MJN915" s="8"/>
      <c r="MJO915" s="8"/>
      <c r="MJP915" s="8"/>
      <c r="MJQ915" s="8"/>
      <c r="MJR915" s="8"/>
      <c r="MJS915" s="8"/>
      <c r="MJT915" s="8"/>
      <c r="MJU915" s="8"/>
      <c r="MJV915" s="8"/>
      <c r="MJW915" s="8"/>
      <c r="MJX915" s="8"/>
      <c r="MJY915" s="8"/>
      <c r="MJZ915" s="8"/>
      <c r="MKA915" s="8"/>
      <c r="MKB915" s="8"/>
      <c r="MKC915" s="8"/>
      <c r="MKD915" s="8"/>
      <c r="MKE915" s="8"/>
      <c r="MKF915" s="8"/>
      <c r="MKG915" s="8"/>
      <c r="MKH915" s="8"/>
      <c r="MKI915" s="8"/>
      <c r="MKJ915" s="8"/>
      <c r="MKK915" s="8"/>
      <c r="MKL915" s="8"/>
      <c r="MKM915" s="8"/>
      <c r="MKN915" s="8"/>
      <c r="MKO915" s="8"/>
      <c r="MKP915" s="8"/>
      <c r="MKQ915" s="8"/>
      <c r="MKR915" s="8"/>
      <c r="MKS915" s="8"/>
      <c r="MKT915" s="8"/>
      <c r="MKU915" s="8"/>
      <c r="MKV915" s="8"/>
      <c r="MKW915" s="8"/>
      <c r="MKX915" s="8"/>
      <c r="MKY915" s="8"/>
      <c r="MKZ915" s="8"/>
      <c r="MLA915" s="8"/>
      <c r="MLB915" s="8"/>
      <c r="MLC915" s="8"/>
      <c r="MLD915" s="8"/>
      <c r="MLE915" s="8"/>
      <c r="MLF915" s="8"/>
      <c r="MLG915" s="8"/>
      <c r="MLH915" s="8"/>
      <c r="MLI915" s="8"/>
      <c r="MLJ915" s="8"/>
      <c r="MLK915" s="8"/>
      <c r="MLL915" s="8"/>
      <c r="MLM915" s="8"/>
      <c r="MLN915" s="8"/>
      <c r="MLO915" s="8"/>
      <c r="MLP915" s="8"/>
      <c r="MLQ915" s="8"/>
      <c r="MLR915" s="8"/>
      <c r="MLS915" s="8"/>
      <c r="MLT915" s="8"/>
      <c r="MLU915" s="8"/>
      <c r="MLV915" s="8"/>
      <c r="MLW915" s="8"/>
      <c r="MLX915" s="8"/>
      <c r="MLY915" s="8"/>
      <c r="MLZ915" s="8"/>
      <c r="MMA915" s="8"/>
      <c r="MMB915" s="8"/>
      <c r="MMC915" s="8"/>
      <c r="MMD915" s="8"/>
      <c r="MME915" s="8"/>
      <c r="MMF915" s="8"/>
      <c r="MMG915" s="8"/>
      <c r="MMH915" s="8"/>
      <c r="MMI915" s="8"/>
      <c r="MMJ915" s="8"/>
      <c r="MMK915" s="8"/>
      <c r="MML915" s="8"/>
      <c r="MMM915" s="8"/>
      <c r="MMN915" s="8"/>
      <c r="MMO915" s="8"/>
      <c r="MMP915" s="8"/>
      <c r="MMQ915" s="8"/>
      <c r="MMR915" s="8"/>
      <c r="MMS915" s="8"/>
      <c r="MMT915" s="8"/>
      <c r="MMU915" s="8"/>
      <c r="MMV915" s="8"/>
      <c r="MMW915" s="8"/>
      <c r="MMX915" s="8"/>
      <c r="MMY915" s="8"/>
      <c r="MMZ915" s="8"/>
      <c r="MNA915" s="8"/>
      <c r="MNB915" s="8"/>
      <c r="MNC915" s="8"/>
      <c r="MND915" s="8"/>
      <c r="MNE915" s="8"/>
      <c r="MNF915" s="8"/>
      <c r="MNG915" s="8"/>
      <c r="MNH915" s="8"/>
      <c r="MNI915" s="8"/>
      <c r="MNJ915" s="8"/>
      <c r="MNK915" s="8"/>
      <c r="MNL915" s="8"/>
      <c r="MNM915" s="8"/>
      <c r="MNN915" s="8"/>
      <c r="MNO915" s="8"/>
      <c r="MNP915" s="8"/>
      <c r="MNQ915" s="8"/>
      <c r="MNR915" s="8"/>
      <c r="MNS915" s="8"/>
      <c r="MNT915" s="8"/>
      <c r="MNU915" s="8"/>
      <c r="MNV915" s="8"/>
      <c r="MNW915" s="8"/>
      <c r="MNX915" s="8"/>
      <c r="MNY915" s="8"/>
      <c r="MNZ915" s="8"/>
      <c r="MOA915" s="8"/>
      <c r="MOB915" s="8"/>
      <c r="MOC915" s="8"/>
      <c r="MOD915" s="8"/>
      <c r="MOE915" s="8"/>
      <c r="MOF915" s="8"/>
      <c r="MOG915" s="8"/>
      <c r="MOH915" s="8"/>
      <c r="MOI915" s="8"/>
      <c r="MOJ915" s="8"/>
      <c r="MOK915" s="8"/>
      <c r="MOL915" s="8"/>
      <c r="MOM915" s="8"/>
      <c r="MON915" s="8"/>
      <c r="MOO915" s="8"/>
      <c r="MOP915" s="8"/>
      <c r="MOQ915" s="8"/>
      <c r="MOR915" s="8"/>
      <c r="MOS915" s="8"/>
      <c r="MOT915" s="8"/>
      <c r="MOU915" s="8"/>
      <c r="MOV915" s="8"/>
      <c r="MOW915" s="8"/>
      <c r="MOX915" s="8"/>
      <c r="MOY915" s="8"/>
      <c r="MOZ915" s="8"/>
      <c r="MPA915" s="8"/>
      <c r="MPB915" s="8"/>
      <c r="MPC915" s="8"/>
      <c r="MPD915" s="8"/>
      <c r="MPE915" s="8"/>
      <c r="MPF915" s="8"/>
      <c r="MPG915" s="8"/>
      <c r="MPH915" s="8"/>
      <c r="MPI915" s="8"/>
      <c r="MPJ915" s="8"/>
      <c r="MPK915" s="8"/>
      <c r="MPL915" s="8"/>
      <c r="MPM915" s="8"/>
      <c r="MPN915" s="8"/>
      <c r="MPO915" s="8"/>
      <c r="MPP915" s="8"/>
      <c r="MPQ915" s="8"/>
      <c r="MPR915" s="8"/>
      <c r="MPS915" s="8"/>
      <c r="MPT915" s="8"/>
      <c r="MPU915" s="8"/>
      <c r="MPV915" s="8"/>
      <c r="MPW915" s="8"/>
      <c r="MPX915" s="8"/>
      <c r="MPY915" s="8"/>
      <c r="MPZ915" s="8"/>
      <c r="MQA915" s="8"/>
      <c r="MQB915" s="8"/>
      <c r="MQC915" s="8"/>
      <c r="MQD915" s="8"/>
      <c r="MQE915" s="8"/>
      <c r="MQF915" s="8"/>
      <c r="MQG915" s="8"/>
      <c r="MQH915" s="8"/>
      <c r="MQI915" s="8"/>
      <c r="MQJ915" s="8"/>
      <c r="MQK915" s="8"/>
      <c r="MQL915" s="8"/>
      <c r="MQM915" s="8"/>
      <c r="MQN915" s="8"/>
      <c r="MQO915" s="8"/>
      <c r="MQP915" s="8"/>
      <c r="MQQ915" s="8"/>
      <c r="MQR915" s="8"/>
      <c r="MQS915" s="8"/>
      <c r="MQT915" s="8"/>
      <c r="MQU915" s="8"/>
      <c r="MQV915" s="8"/>
      <c r="MQW915" s="8"/>
      <c r="MQX915" s="8"/>
      <c r="MQY915" s="8"/>
      <c r="MQZ915" s="8"/>
      <c r="MRA915" s="8"/>
      <c r="MRB915" s="8"/>
      <c r="MRC915" s="8"/>
      <c r="MRD915" s="8"/>
      <c r="MRE915" s="8"/>
      <c r="MRF915" s="8"/>
      <c r="MRG915" s="8"/>
      <c r="MRH915" s="8"/>
      <c r="MRI915" s="8"/>
      <c r="MRJ915" s="8"/>
      <c r="MRK915" s="8"/>
      <c r="MRL915" s="8"/>
      <c r="MRM915" s="8"/>
      <c r="MRN915" s="8"/>
      <c r="MRO915" s="8"/>
      <c r="MRP915" s="8"/>
      <c r="MRQ915" s="8"/>
      <c r="MRR915" s="8"/>
      <c r="MRS915" s="8"/>
      <c r="MRT915" s="8"/>
      <c r="MRU915" s="8"/>
      <c r="MRV915" s="8"/>
      <c r="MRW915" s="8"/>
      <c r="MRX915" s="8"/>
      <c r="MRY915" s="8"/>
      <c r="MRZ915" s="8"/>
      <c r="MSA915" s="8"/>
      <c r="MSB915" s="8"/>
      <c r="MSC915" s="8"/>
      <c r="MSD915" s="8"/>
      <c r="MSE915" s="8"/>
      <c r="MSF915" s="8"/>
      <c r="MSG915" s="8"/>
      <c r="MSH915" s="8"/>
      <c r="MSI915" s="8"/>
      <c r="MSJ915" s="8"/>
      <c r="MSK915" s="8"/>
      <c r="MSL915" s="8"/>
      <c r="MSM915" s="8"/>
      <c r="MSN915" s="8"/>
      <c r="MSO915" s="8"/>
      <c r="MSP915" s="8"/>
      <c r="MSQ915" s="8"/>
      <c r="MSR915" s="8"/>
      <c r="MSS915" s="8"/>
      <c r="MST915" s="8"/>
      <c r="MSU915" s="8"/>
      <c r="MSV915" s="8"/>
      <c r="MSW915" s="8"/>
      <c r="MSX915" s="8"/>
      <c r="MSY915" s="8"/>
      <c r="MSZ915" s="8"/>
      <c r="MTA915" s="8"/>
      <c r="MTB915" s="8"/>
      <c r="MTC915" s="8"/>
      <c r="MTD915" s="8"/>
      <c r="MTE915" s="8"/>
      <c r="MTF915" s="8"/>
      <c r="MTG915" s="8"/>
      <c r="MTH915" s="8"/>
      <c r="MTI915" s="8"/>
      <c r="MTJ915" s="8"/>
      <c r="MTK915" s="8"/>
      <c r="MTL915" s="8"/>
      <c r="MTM915" s="8"/>
      <c r="MTN915" s="8"/>
      <c r="MTO915" s="8"/>
      <c r="MTP915" s="8"/>
      <c r="MTQ915" s="8"/>
      <c r="MTR915" s="8"/>
      <c r="MTS915" s="8"/>
      <c r="MTT915" s="8"/>
      <c r="MTU915" s="8"/>
      <c r="MTV915" s="8"/>
      <c r="MTW915" s="8"/>
      <c r="MTX915" s="8"/>
      <c r="MTY915" s="8"/>
      <c r="MTZ915" s="8"/>
      <c r="MUA915" s="8"/>
      <c r="MUB915" s="8"/>
      <c r="MUC915" s="8"/>
      <c r="MUD915" s="8"/>
      <c r="MUE915" s="8"/>
      <c r="MUF915" s="8"/>
      <c r="MUG915" s="8"/>
      <c r="MUH915" s="8"/>
      <c r="MUI915" s="8"/>
      <c r="MUJ915" s="8"/>
      <c r="MUK915" s="8"/>
      <c r="MUL915" s="8"/>
      <c r="MUM915" s="8"/>
      <c r="MUN915" s="8"/>
      <c r="MUO915" s="8"/>
      <c r="MUP915" s="8"/>
      <c r="MUQ915" s="8"/>
      <c r="MUR915" s="8"/>
      <c r="MUS915" s="8"/>
      <c r="MUT915" s="8"/>
      <c r="MUU915" s="8"/>
      <c r="MUV915" s="8"/>
      <c r="MUW915" s="8"/>
      <c r="MUX915" s="8"/>
      <c r="MUY915" s="8"/>
      <c r="MUZ915" s="8"/>
      <c r="MVA915" s="8"/>
      <c r="MVB915" s="8"/>
      <c r="MVC915" s="8"/>
      <c r="MVD915" s="8"/>
      <c r="MVE915" s="8"/>
      <c r="MVF915" s="8"/>
      <c r="MVG915" s="8"/>
      <c r="MVH915" s="8"/>
      <c r="MVI915" s="8"/>
      <c r="MVJ915" s="8"/>
      <c r="MVK915" s="8"/>
      <c r="MVL915" s="8"/>
      <c r="MVM915" s="8"/>
      <c r="MVN915" s="8"/>
      <c r="MVO915" s="8"/>
      <c r="MVP915" s="8"/>
      <c r="MVQ915" s="8"/>
      <c r="MVR915" s="8"/>
      <c r="MVS915" s="8"/>
      <c r="MVT915" s="8"/>
      <c r="MVU915" s="8"/>
      <c r="MVV915" s="8"/>
      <c r="MVW915" s="8"/>
      <c r="MVX915" s="8"/>
      <c r="MVY915" s="8"/>
      <c r="MVZ915" s="8"/>
      <c r="MWA915" s="8"/>
      <c r="MWB915" s="8"/>
      <c r="MWC915" s="8"/>
      <c r="MWD915" s="8"/>
      <c r="MWE915" s="8"/>
      <c r="MWF915" s="8"/>
      <c r="MWG915" s="8"/>
      <c r="MWH915" s="8"/>
      <c r="MWI915" s="8"/>
      <c r="MWJ915" s="8"/>
      <c r="MWK915" s="8"/>
      <c r="MWL915" s="8"/>
      <c r="MWM915" s="8"/>
      <c r="MWN915" s="8"/>
      <c r="MWO915" s="8"/>
      <c r="MWP915" s="8"/>
      <c r="MWQ915" s="8"/>
      <c r="MWR915" s="8"/>
      <c r="MWS915" s="8"/>
      <c r="MWT915" s="8"/>
      <c r="MWU915" s="8"/>
      <c r="MWV915" s="8"/>
      <c r="MWW915" s="8"/>
      <c r="MWX915" s="8"/>
      <c r="MWY915" s="8"/>
      <c r="MWZ915" s="8"/>
      <c r="MXA915" s="8"/>
      <c r="MXB915" s="8"/>
      <c r="MXC915" s="8"/>
      <c r="MXD915" s="8"/>
      <c r="MXE915" s="8"/>
      <c r="MXF915" s="8"/>
      <c r="MXG915" s="8"/>
      <c r="MXH915" s="8"/>
      <c r="MXI915" s="8"/>
      <c r="MXJ915" s="8"/>
      <c r="MXK915" s="8"/>
      <c r="MXL915" s="8"/>
      <c r="MXM915" s="8"/>
      <c r="MXN915" s="8"/>
      <c r="MXO915" s="8"/>
      <c r="MXP915" s="8"/>
      <c r="MXQ915" s="8"/>
      <c r="MXR915" s="8"/>
      <c r="MXS915" s="8"/>
      <c r="MXT915" s="8"/>
      <c r="MXU915" s="8"/>
      <c r="MXV915" s="8"/>
      <c r="MXW915" s="8"/>
      <c r="MXX915" s="8"/>
      <c r="MXY915" s="8"/>
      <c r="MXZ915" s="8"/>
      <c r="MYA915" s="8"/>
      <c r="MYB915" s="8"/>
      <c r="MYC915" s="8"/>
      <c r="MYD915" s="8"/>
      <c r="MYE915" s="8"/>
      <c r="MYF915" s="8"/>
      <c r="MYG915" s="8"/>
      <c r="MYH915" s="8"/>
      <c r="MYI915" s="8"/>
      <c r="MYJ915" s="8"/>
      <c r="MYK915" s="8"/>
      <c r="MYL915" s="8"/>
      <c r="MYM915" s="8"/>
      <c r="MYN915" s="8"/>
      <c r="MYO915" s="8"/>
      <c r="MYP915" s="8"/>
      <c r="MYQ915" s="8"/>
      <c r="MYR915" s="8"/>
      <c r="MYS915" s="8"/>
      <c r="MYT915" s="8"/>
      <c r="MYU915" s="8"/>
      <c r="MYV915" s="8"/>
      <c r="MYW915" s="8"/>
      <c r="MYX915" s="8"/>
      <c r="MYY915" s="8"/>
      <c r="MYZ915" s="8"/>
      <c r="MZA915" s="8"/>
      <c r="MZB915" s="8"/>
      <c r="MZC915" s="8"/>
      <c r="MZD915" s="8"/>
      <c r="MZE915" s="8"/>
      <c r="MZF915" s="8"/>
      <c r="MZG915" s="8"/>
      <c r="MZH915" s="8"/>
      <c r="MZI915" s="8"/>
      <c r="MZJ915" s="8"/>
      <c r="MZK915" s="8"/>
      <c r="MZL915" s="8"/>
      <c r="MZM915" s="8"/>
      <c r="MZN915" s="8"/>
      <c r="MZO915" s="8"/>
      <c r="MZP915" s="8"/>
      <c r="MZQ915" s="8"/>
      <c r="MZR915" s="8"/>
      <c r="MZS915" s="8"/>
      <c r="MZT915" s="8"/>
      <c r="MZU915" s="8"/>
      <c r="MZV915" s="8"/>
      <c r="MZW915" s="8"/>
      <c r="MZX915" s="8"/>
      <c r="MZY915" s="8"/>
      <c r="MZZ915" s="8"/>
      <c r="NAA915" s="8"/>
      <c r="NAB915" s="8"/>
      <c r="NAC915" s="8"/>
      <c r="NAD915" s="8"/>
      <c r="NAE915" s="8"/>
      <c r="NAF915" s="8"/>
      <c r="NAG915" s="8"/>
      <c r="NAH915" s="8"/>
      <c r="NAI915" s="8"/>
      <c r="NAJ915" s="8"/>
      <c r="NAK915" s="8"/>
      <c r="NAL915" s="8"/>
      <c r="NAM915" s="8"/>
      <c r="NAN915" s="8"/>
      <c r="NAO915" s="8"/>
      <c r="NAP915" s="8"/>
      <c r="NAQ915" s="8"/>
      <c r="NAR915" s="8"/>
      <c r="NAS915" s="8"/>
      <c r="NAT915" s="8"/>
      <c r="NAU915" s="8"/>
      <c r="NAV915" s="8"/>
      <c r="NAW915" s="8"/>
      <c r="NAX915" s="8"/>
      <c r="NAY915" s="8"/>
      <c r="NAZ915" s="8"/>
      <c r="NBA915" s="8"/>
      <c r="NBB915" s="8"/>
      <c r="NBC915" s="8"/>
      <c r="NBD915" s="8"/>
      <c r="NBE915" s="8"/>
      <c r="NBF915" s="8"/>
      <c r="NBG915" s="8"/>
      <c r="NBH915" s="8"/>
      <c r="NBI915" s="8"/>
      <c r="NBJ915" s="8"/>
      <c r="NBK915" s="8"/>
      <c r="NBL915" s="8"/>
      <c r="NBM915" s="8"/>
      <c r="NBN915" s="8"/>
      <c r="NBO915" s="8"/>
      <c r="NBP915" s="8"/>
      <c r="NBQ915" s="8"/>
      <c r="NBR915" s="8"/>
      <c r="NBS915" s="8"/>
      <c r="NBT915" s="8"/>
      <c r="NBU915" s="8"/>
      <c r="NBV915" s="8"/>
      <c r="NBW915" s="8"/>
      <c r="NBX915" s="8"/>
      <c r="NBY915" s="8"/>
      <c r="NBZ915" s="8"/>
      <c r="NCA915" s="8"/>
      <c r="NCB915" s="8"/>
      <c r="NCC915" s="8"/>
      <c r="NCD915" s="8"/>
      <c r="NCE915" s="8"/>
      <c r="NCF915" s="8"/>
      <c r="NCG915" s="8"/>
      <c r="NCH915" s="8"/>
      <c r="NCI915" s="8"/>
      <c r="NCJ915" s="8"/>
      <c r="NCK915" s="8"/>
      <c r="NCL915" s="8"/>
      <c r="NCM915" s="8"/>
      <c r="NCN915" s="8"/>
      <c r="NCO915" s="8"/>
      <c r="NCP915" s="8"/>
      <c r="NCQ915" s="8"/>
      <c r="NCR915" s="8"/>
      <c r="NCS915" s="8"/>
      <c r="NCT915" s="8"/>
      <c r="NCU915" s="8"/>
      <c r="NCV915" s="8"/>
      <c r="NCW915" s="8"/>
      <c r="NCX915" s="8"/>
      <c r="NCY915" s="8"/>
      <c r="NCZ915" s="8"/>
      <c r="NDA915" s="8"/>
      <c r="NDB915" s="8"/>
      <c r="NDC915" s="8"/>
      <c r="NDD915" s="8"/>
      <c r="NDE915" s="8"/>
      <c r="NDF915" s="8"/>
      <c r="NDG915" s="8"/>
      <c r="NDH915" s="8"/>
      <c r="NDI915" s="8"/>
      <c r="NDJ915" s="8"/>
      <c r="NDK915" s="8"/>
      <c r="NDL915" s="8"/>
      <c r="NDM915" s="8"/>
      <c r="NDN915" s="8"/>
      <c r="NDO915" s="8"/>
      <c r="NDP915" s="8"/>
      <c r="NDQ915" s="8"/>
      <c r="NDR915" s="8"/>
      <c r="NDS915" s="8"/>
      <c r="NDT915" s="8"/>
      <c r="NDU915" s="8"/>
      <c r="NDV915" s="8"/>
      <c r="NDW915" s="8"/>
      <c r="NDX915" s="8"/>
      <c r="NDY915" s="8"/>
      <c r="NDZ915" s="8"/>
      <c r="NEA915" s="8"/>
      <c r="NEB915" s="8"/>
      <c r="NEC915" s="8"/>
      <c r="NED915" s="8"/>
      <c r="NEE915" s="8"/>
      <c r="NEF915" s="8"/>
      <c r="NEG915" s="8"/>
      <c r="NEH915" s="8"/>
      <c r="NEI915" s="8"/>
      <c r="NEJ915" s="8"/>
      <c r="NEK915" s="8"/>
      <c r="NEL915" s="8"/>
      <c r="NEM915" s="8"/>
      <c r="NEN915" s="8"/>
      <c r="NEO915" s="8"/>
      <c r="NEP915" s="8"/>
      <c r="NEQ915" s="8"/>
      <c r="NER915" s="8"/>
      <c r="NES915" s="8"/>
      <c r="NET915" s="8"/>
      <c r="NEU915" s="8"/>
      <c r="NEV915" s="8"/>
      <c r="NEW915" s="8"/>
      <c r="NEX915" s="8"/>
      <c r="NEY915" s="8"/>
      <c r="NEZ915" s="8"/>
      <c r="NFA915" s="8"/>
      <c r="NFB915" s="8"/>
      <c r="NFC915" s="8"/>
      <c r="NFD915" s="8"/>
      <c r="NFE915" s="8"/>
      <c r="NFF915" s="8"/>
      <c r="NFG915" s="8"/>
      <c r="NFH915" s="8"/>
      <c r="NFI915" s="8"/>
      <c r="NFJ915" s="8"/>
      <c r="NFK915" s="8"/>
      <c r="NFL915" s="8"/>
      <c r="NFM915" s="8"/>
      <c r="NFN915" s="8"/>
      <c r="NFO915" s="8"/>
      <c r="NFP915" s="8"/>
      <c r="NFQ915" s="8"/>
      <c r="NFR915" s="8"/>
      <c r="NFS915" s="8"/>
      <c r="NFT915" s="8"/>
      <c r="NFU915" s="8"/>
      <c r="NFV915" s="8"/>
      <c r="NFW915" s="8"/>
      <c r="NFX915" s="8"/>
      <c r="NFY915" s="8"/>
      <c r="NFZ915" s="8"/>
      <c r="NGA915" s="8"/>
      <c r="NGB915" s="8"/>
      <c r="NGC915" s="8"/>
      <c r="NGD915" s="8"/>
      <c r="NGE915" s="8"/>
      <c r="NGF915" s="8"/>
      <c r="NGG915" s="8"/>
      <c r="NGH915" s="8"/>
      <c r="NGI915" s="8"/>
      <c r="NGJ915" s="8"/>
      <c r="NGK915" s="8"/>
      <c r="NGL915" s="8"/>
      <c r="NGM915" s="8"/>
      <c r="NGN915" s="8"/>
      <c r="NGO915" s="8"/>
      <c r="NGP915" s="8"/>
      <c r="NGQ915" s="8"/>
      <c r="NGR915" s="8"/>
      <c r="NGS915" s="8"/>
      <c r="NGT915" s="8"/>
      <c r="NGU915" s="8"/>
      <c r="NGV915" s="8"/>
      <c r="NGW915" s="8"/>
      <c r="NGX915" s="8"/>
      <c r="NGY915" s="8"/>
      <c r="NGZ915" s="8"/>
      <c r="NHA915" s="8"/>
      <c r="NHB915" s="8"/>
      <c r="NHC915" s="8"/>
      <c r="NHD915" s="8"/>
      <c r="NHE915" s="8"/>
      <c r="NHF915" s="8"/>
      <c r="NHG915" s="8"/>
      <c r="NHH915" s="8"/>
      <c r="NHI915" s="8"/>
      <c r="NHJ915" s="8"/>
      <c r="NHK915" s="8"/>
      <c r="NHL915" s="8"/>
      <c r="NHM915" s="8"/>
      <c r="NHN915" s="8"/>
      <c r="NHO915" s="8"/>
      <c r="NHP915" s="8"/>
      <c r="NHQ915" s="8"/>
      <c r="NHR915" s="8"/>
      <c r="NHS915" s="8"/>
      <c r="NHT915" s="8"/>
      <c r="NHU915" s="8"/>
      <c r="NHV915" s="8"/>
      <c r="NHW915" s="8"/>
      <c r="NHX915" s="8"/>
      <c r="NHY915" s="8"/>
      <c r="NHZ915" s="8"/>
      <c r="NIA915" s="8"/>
      <c r="NIB915" s="8"/>
      <c r="NIC915" s="8"/>
      <c r="NID915" s="8"/>
      <c r="NIE915" s="8"/>
      <c r="NIF915" s="8"/>
      <c r="NIG915" s="8"/>
      <c r="NIH915" s="8"/>
      <c r="NII915" s="8"/>
      <c r="NIJ915" s="8"/>
      <c r="NIK915" s="8"/>
      <c r="NIL915" s="8"/>
      <c r="NIM915" s="8"/>
      <c r="NIN915" s="8"/>
      <c r="NIO915" s="8"/>
      <c r="NIP915" s="8"/>
      <c r="NIQ915" s="8"/>
      <c r="NIR915" s="8"/>
      <c r="NIS915" s="8"/>
      <c r="NIT915" s="8"/>
      <c r="NIU915" s="8"/>
      <c r="NIV915" s="8"/>
      <c r="NIW915" s="8"/>
      <c r="NIX915" s="8"/>
      <c r="NIY915" s="8"/>
      <c r="NIZ915" s="8"/>
      <c r="NJA915" s="8"/>
      <c r="NJB915" s="8"/>
      <c r="NJC915" s="8"/>
      <c r="NJD915" s="8"/>
      <c r="NJE915" s="8"/>
      <c r="NJF915" s="8"/>
      <c r="NJG915" s="8"/>
      <c r="NJH915" s="8"/>
      <c r="NJI915" s="8"/>
      <c r="NJJ915" s="8"/>
      <c r="NJK915" s="8"/>
      <c r="NJL915" s="8"/>
      <c r="NJM915" s="8"/>
      <c r="NJN915" s="8"/>
      <c r="NJO915" s="8"/>
      <c r="NJP915" s="8"/>
      <c r="NJQ915" s="8"/>
      <c r="NJR915" s="8"/>
      <c r="NJS915" s="8"/>
      <c r="NJT915" s="8"/>
      <c r="NJU915" s="8"/>
      <c r="NJV915" s="8"/>
      <c r="NJW915" s="8"/>
      <c r="NJX915" s="8"/>
      <c r="NJY915" s="8"/>
      <c r="NJZ915" s="8"/>
      <c r="NKA915" s="8"/>
      <c r="NKB915" s="8"/>
      <c r="NKC915" s="8"/>
      <c r="NKD915" s="8"/>
      <c r="NKE915" s="8"/>
      <c r="NKF915" s="8"/>
      <c r="NKG915" s="8"/>
      <c r="NKH915" s="8"/>
      <c r="NKI915" s="8"/>
      <c r="NKJ915" s="8"/>
      <c r="NKK915" s="8"/>
      <c r="NKL915" s="8"/>
      <c r="NKM915" s="8"/>
      <c r="NKN915" s="8"/>
      <c r="NKO915" s="8"/>
      <c r="NKP915" s="8"/>
      <c r="NKQ915" s="8"/>
      <c r="NKR915" s="8"/>
      <c r="NKS915" s="8"/>
      <c r="NKT915" s="8"/>
      <c r="NKU915" s="8"/>
      <c r="NKV915" s="8"/>
      <c r="NKW915" s="8"/>
      <c r="NKX915" s="8"/>
      <c r="NKY915" s="8"/>
      <c r="NKZ915" s="8"/>
      <c r="NLA915" s="8"/>
      <c r="NLB915" s="8"/>
      <c r="NLC915" s="8"/>
      <c r="NLD915" s="8"/>
      <c r="NLE915" s="8"/>
      <c r="NLF915" s="8"/>
      <c r="NLG915" s="8"/>
      <c r="NLH915" s="8"/>
      <c r="NLI915" s="8"/>
      <c r="NLJ915" s="8"/>
      <c r="NLK915" s="8"/>
      <c r="NLL915" s="8"/>
      <c r="NLM915" s="8"/>
      <c r="NLN915" s="8"/>
      <c r="NLO915" s="8"/>
      <c r="NLP915" s="8"/>
      <c r="NLQ915" s="8"/>
      <c r="NLR915" s="8"/>
      <c r="NLS915" s="8"/>
      <c r="NLT915" s="8"/>
      <c r="NLU915" s="8"/>
      <c r="NLV915" s="8"/>
      <c r="NLW915" s="8"/>
      <c r="NLX915" s="8"/>
      <c r="NLY915" s="8"/>
      <c r="NLZ915" s="8"/>
      <c r="NMA915" s="8"/>
      <c r="NMB915" s="8"/>
      <c r="NMC915" s="8"/>
      <c r="NMD915" s="8"/>
      <c r="NME915" s="8"/>
      <c r="NMF915" s="8"/>
      <c r="NMG915" s="8"/>
      <c r="NMH915" s="8"/>
      <c r="NMI915" s="8"/>
      <c r="NMJ915" s="8"/>
      <c r="NMK915" s="8"/>
      <c r="NML915" s="8"/>
      <c r="NMM915" s="8"/>
      <c r="NMN915" s="8"/>
      <c r="NMO915" s="8"/>
      <c r="NMP915" s="8"/>
      <c r="NMQ915" s="8"/>
      <c r="NMR915" s="8"/>
      <c r="NMS915" s="8"/>
      <c r="NMT915" s="8"/>
      <c r="NMU915" s="8"/>
      <c r="NMV915" s="8"/>
      <c r="NMW915" s="8"/>
      <c r="NMX915" s="8"/>
      <c r="NMY915" s="8"/>
      <c r="NMZ915" s="8"/>
      <c r="NNA915" s="8"/>
      <c r="NNB915" s="8"/>
      <c r="NNC915" s="8"/>
      <c r="NND915" s="8"/>
      <c r="NNE915" s="8"/>
      <c r="NNF915" s="8"/>
      <c r="NNG915" s="8"/>
      <c r="NNH915" s="8"/>
      <c r="NNI915" s="8"/>
      <c r="NNJ915" s="8"/>
      <c r="NNK915" s="8"/>
      <c r="NNL915" s="8"/>
      <c r="NNM915" s="8"/>
      <c r="NNN915" s="8"/>
      <c r="NNO915" s="8"/>
      <c r="NNP915" s="8"/>
      <c r="NNQ915" s="8"/>
      <c r="NNR915" s="8"/>
      <c r="NNS915" s="8"/>
      <c r="NNT915" s="8"/>
      <c r="NNU915" s="8"/>
      <c r="NNV915" s="8"/>
      <c r="NNW915" s="8"/>
      <c r="NNX915" s="8"/>
      <c r="NNY915" s="8"/>
      <c r="NNZ915" s="8"/>
      <c r="NOA915" s="8"/>
      <c r="NOB915" s="8"/>
      <c r="NOC915" s="8"/>
      <c r="NOD915" s="8"/>
      <c r="NOE915" s="8"/>
      <c r="NOF915" s="8"/>
      <c r="NOG915" s="8"/>
      <c r="NOH915" s="8"/>
      <c r="NOI915" s="8"/>
      <c r="NOJ915" s="8"/>
      <c r="NOK915" s="8"/>
      <c r="NOL915" s="8"/>
      <c r="NOM915" s="8"/>
      <c r="NON915" s="8"/>
      <c r="NOO915" s="8"/>
      <c r="NOP915" s="8"/>
      <c r="NOQ915" s="8"/>
      <c r="NOR915" s="8"/>
      <c r="NOS915" s="8"/>
      <c r="NOT915" s="8"/>
      <c r="NOU915" s="8"/>
      <c r="NOV915" s="8"/>
      <c r="NOW915" s="8"/>
      <c r="NOX915" s="8"/>
      <c r="NOY915" s="8"/>
      <c r="NOZ915" s="8"/>
      <c r="NPA915" s="8"/>
      <c r="NPB915" s="8"/>
      <c r="NPC915" s="8"/>
      <c r="NPD915" s="8"/>
      <c r="NPE915" s="8"/>
      <c r="NPF915" s="8"/>
      <c r="NPG915" s="8"/>
      <c r="NPH915" s="8"/>
      <c r="NPI915" s="8"/>
      <c r="NPJ915" s="8"/>
      <c r="NPK915" s="8"/>
      <c r="NPL915" s="8"/>
      <c r="NPM915" s="8"/>
      <c r="NPN915" s="8"/>
      <c r="NPO915" s="8"/>
      <c r="NPP915" s="8"/>
      <c r="NPQ915" s="8"/>
      <c r="NPR915" s="8"/>
      <c r="NPS915" s="8"/>
      <c r="NPT915" s="8"/>
      <c r="NPU915" s="8"/>
      <c r="NPV915" s="8"/>
      <c r="NPW915" s="8"/>
      <c r="NPX915" s="8"/>
      <c r="NPY915" s="8"/>
      <c r="NPZ915" s="8"/>
      <c r="NQA915" s="8"/>
      <c r="NQB915" s="8"/>
      <c r="NQC915" s="8"/>
      <c r="NQD915" s="8"/>
      <c r="NQE915" s="8"/>
      <c r="NQF915" s="8"/>
      <c r="NQG915" s="8"/>
      <c r="NQH915" s="8"/>
      <c r="NQI915" s="8"/>
      <c r="NQJ915" s="8"/>
      <c r="NQK915" s="8"/>
      <c r="NQL915" s="8"/>
      <c r="NQM915" s="8"/>
      <c r="NQN915" s="8"/>
      <c r="NQO915" s="8"/>
      <c r="NQP915" s="8"/>
      <c r="NQQ915" s="8"/>
      <c r="NQR915" s="8"/>
      <c r="NQS915" s="8"/>
      <c r="NQT915" s="8"/>
      <c r="NQU915" s="8"/>
      <c r="NQV915" s="8"/>
      <c r="NQW915" s="8"/>
      <c r="NQX915" s="8"/>
      <c r="NQY915" s="8"/>
      <c r="NQZ915" s="8"/>
      <c r="NRA915" s="8"/>
      <c r="NRB915" s="8"/>
      <c r="NRC915" s="8"/>
      <c r="NRD915" s="8"/>
      <c r="NRE915" s="8"/>
      <c r="NRF915" s="8"/>
      <c r="NRG915" s="8"/>
      <c r="NRH915" s="8"/>
      <c r="NRI915" s="8"/>
      <c r="NRJ915" s="8"/>
      <c r="NRK915" s="8"/>
      <c r="NRL915" s="8"/>
      <c r="NRM915" s="8"/>
      <c r="NRN915" s="8"/>
      <c r="NRO915" s="8"/>
      <c r="NRP915" s="8"/>
      <c r="NRQ915" s="8"/>
      <c r="NRR915" s="8"/>
      <c r="NRS915" s="8"/>
      <c r="NRT915" s="8"/>
      <c r="NRU915" s="8"/>
      <c r="NRV915" s="8"/>
      <c r="NRW915" s="8"/>
      <c r="NRX915" s="8"/>
      <c r="NRY915" s="8"/>
      <c r="NRZ915" s="8"/>
      <c r="NSA915" s="8"/>
      <c r="NSB915" s="8"/>
      <c r="NSC915" s="8"/>
      <c r="NSD915" s="8"/>
      <c r="NSE915" s="8"/>
      <c r="NSF915" s="8"/>
      <c r="NSG915" s="8"/>
      <c r="NSH915" s="8"/>
      <c r="NSI915" s="8"/>
      <c r="NSJ915" s="8"/>
      <c r="NSK915" s="8"/>
      <c r="NSL915" s="8"/>
      <c r="NSM915" s="8"/>
      <c r="NSN915" s="8"/>
      <c r="NSO915" s="8"/>
      <c r="NSP915" s="8"/>
      <c r="NSQ915" s="8"/>
      <c r="NSR915" s="8"/>
      <c r="NSS915" s="8"/>
      <c r="NST915" s="8"/>
      <c r="NSU915" s="8"/>
      <c r="NSV915" s="8"/>
      <c r="NSW915" s="8"/>
      <c r="NSX915" s="8"/>
      <c r="NSY915" s="8"/>
      <c r="NSZ915" s="8"/>
      <c r="NTA915" s="8"/>
      <c r="NTB915" s="8"/>
      <c r="NTC915" s="8"/>
      <c r="NTD915" s="8"/>
      <c r="NTE915" s="8"/>
      <c r="NTF915" s="8"/>
      <c r="NTG915" s="8"/>
      <c r="NTH915" s="8"/>
      <c r="NTI915" s="8"/>
      <c r="NTJ915" s="8"/>
      <c r="NTK915" s="8"/>
      <c r="NTL915" s="8"/>
      <c r="NTM915" s="8"/>
      <c r="NTN915" s="8"/>
      <c r="NTO915" s="8"/>
      <c r="NTP915" s="8"/>
      <c r="NTQ915" s="8"/>
      <c r="NTR915" s="8"/>
      <c r="NTS915" s="8"/>
      <c r="NTT915" s="8"/>
      <c r="NTU915" s="8"/>
      <c r="NTV915" s="8"/>
      <c r="NTW915" s="8"/>
      <c r="NTX915" s="8"/>
      <c r="NTY915" s="8"/>
      <c r="NTZ915" s="8"/>
      <c r="NUA915" s="8"/>
      <c r="NUB915" s="8"/>
      <c r="NUC915" s="8"/>
      <c r="NUD915" s="8"/>
      <c r="NUE915" s="8"/>
      <c r="NUF915" s="8"/>
      <c r="NUG915" s="8"/>
      <c r="NUH915" s="8"/>
      <c r="NUI915" s="8"/>
      <c r="NUJ915" s="8"/>
      <c r="NUK915" s="8"/>
      <c r="NUL915" s="8"/>
      <c r="NUM915" s="8"/>
      <c r="NUN915" s="8"/>
      <c r="NUO915" s="8"/>
      <c r="NUP915" s="8"/>
      <c r="NUQ915" s="8"/>
      <c r="NUR915" s="8"/>
      <c r="NUS915" s="8"/>
      <c r="NUT915" s="8"/>
      <c r="NUU915" s="8"/>
      <c r="NUV915" s="8"/>
      <c r="NUW915" s="8"/>
      <c r="NUX915" s="8"/>
      <c r="NUY915" s="8"/>
      <c r="NUZ915" s="8"/>
      <c r="NVA915" s="8"/>
      <c r="NVB915" s="8"/>
      <c r="NVC915" s="8"/>
      <c r="NVD915" s="8"/>
      <c r="NVE915" s="8"/>
      <c r="NVF915" s="8"/>
      <c r="NVG915" s="8"/>
      <c r="NVH915" s="8"/>
      <c r="NVI915" s="8"/>
      <c r="NVJ915" s="8"/>
      <c r="NVK915" s="8"/>
      <c r="NVL915" s="8"/>
      <c r="NVM915" s="8"/>
      <c r="NVN915" s="8"/>
      <c r="NVO915" s="8"/>
      <c r="NVP915" s="8"/>
      <c r="NVQ915" s="8"/>
      <c r="NVR915" s="8"/>
      <c r="NVS915" s="8"/>
      <c r="NVT915" s="8"/>
      <c r="NVU915" s="8"/>
      <c r="NVV915" s="8"/>
      <c r="NVW915" s="8"/>
      <c r="NVX915" s="8"/>
      <c r="NVY915" s="8"/>
      <c r="NVZ915" s="8"/>
      <c r="NWA915" s="8"/>
      <c r="NWB915" s="8"/>
      <c r="NWC915" s="8"/>
      <c r="NWD915" s="8"/>
      <c r="NWE915" s="8"/>
      <c r="NWF915" s="8"/>
      <c r="NWG915" s="8"/>
      <c r="NWH915" s="8"/>
      <c r="NWI915" s="8"/>
      <c r="NWJ915" s="8"/>
      <c r="NWK915" s="8"/>
      <c r="NWL915" s="8"/>
      <c r="NWM915" s="8"/>
      <c r="NWN915" s="8"/>
      <c r="NWO915" s="8"/>
      <c r="NWP915" s="8"/>
      <c r="NWQ915" s="8"/>
      <c r="NWR915" s="8"/>
      <c r="NWS915" s="8"/>
      <c r="NWT915" s="8"/>
      <c r="NWU915" s="8"/>
      <c r="NWV915" s="8"/>
      <c r="NWW915" s="8"/>
      <c r="NWX915" s="8"/>
      <c r="NWY915" s="8"/>
      <c r="NWZ915" s="8"/>
      <c r="NXA915" s="8"/>
      <c r="NXB915" s="8"/>
      <c r="NXC915" s="8"/>
      <c r="NXD915" s="8"/>
      <c r="NXE915" s="8"/>
      <c r="NXF915" s="8"/>
      <c r="NXG915" s="8"/>
      <c r="NXH915" s="8"/>
      <c r="NXI915" s="8"/>
      <c r="NXJ915" s="8"/>
      <c r="NXK915" s="8"/>
      <c r="NXL915" s="8"/>
      <c r="NXM915" s="8"/>
      <c r="NXN915" s="8"/>
      <c r="NXO915" s="8"/>
      <c r="NXP915" s="8"/>
      <c r="NXQ915" s="8"/>
      <c r="NXR915" s="8"/>
      <c r="NXS915" s="8"/>
      <c r="NXT915" s="8"/>
      <c r="NXU915" s="8"/>
      <c r="NXV915" s="8"/>
      <c r="NXW915" s="8"/>
      <c r="NXX915" s="8"/>
      <c r="NXY915" s="8"/>
      <c r="NXZ915" s="8"/>
      <c r="NYA915" s="8"/>
      <c r="NYB915" s="8"/>
      <c r="NYC915" s="8"/>
      <c r="NYD915" s="8"/>
      <c r="NYE915" s="8"/>
      <c r="NYF915" s="8"/>
      <c r="NYG915" s="8"/>
      <c r="NYH915" s="8"/>
      <c r="NYI915" s="8"/>
      <c r="NYJ915" s="8"/>
      <c r="NYK915" s="8"/>
      <c r="NYL915" s="8"/>
      <c r="NYM915" s="8"/>
      <c r="NYN915" s="8"/>
      <c r="NYO915" s="8"/>
      <c r="NYP915" s="8"/>
      <c r="NYQ915" s="8"/>
      <c r="NYR915" s="8"/>
      <c r="NYS915" s="8"/>
      <c r="NYT915" s="8"/>
      <c r="NYU915" s="8"/>
      <c r="NYV915" s="8"/>
      <c r="NYW915" s="8"/>
      <c r="NYX915" s="8"/>
      <c r="NYY915" s="8"/>
      <c r="NYZ915" s="8"/>
      <c r="NZA915" s="8"/>
      <c r="NZB915" s="8"/>
      <c r="NZC915" s="8"/>
      <c r="NZD915" s="8"/>
      <c r="NZE915" s="8"/>
      <c r="NZF915" s="8"/>
      <c r="NZG915" s="8"/>
      <c r="NZH915" s="8"/>
      <c r="NZI915" s="8"/>
      <c r="NZJ915" s="8"/>
      <c r="NZK915" s="8"/>
      <c r="NZL915" s="8"/>
      <c r="NZM915" s="8"/>
      <c r="NZN915" s="8"/>
      <c r="NZO915" s="8"/>
      <c r="NZP915" s="8"/>
      <c r="NZQ915" s="8"/>
      <c r="NZR915" s="8"/>
      <c r="NZS915" s="8"/>
      <c r="NZT915" s="8"/>
      <c r="NZU915" s="8"/>
      <c r="NZV915" s="8"/>
      <c r="NZW915" s="8"/>
      <c r="NZX915" s="8"/>
      <c r="NZY915" s="8"/>
      <c r="NZZ915" s="8"/>
      <c r="OAA915" s="8"/>
      <c r="OAB915" s="8"/>
      <c r="OAC915" s="8"/>
      <c r="OAD915" s="8"/>
      <c r="OAE915" s="8"/>
      <c r="OAF915" s="8"/>
      <c r="OAG915" s="8"/>
      <c r="OAH915" s="8"/>
      <c r="OAI915" s="8"/>
      <c r="OAJ915" s="8"/>
      <c r="OAK915" s="8"/>
      <c r="OAL915" s="8"/>
      <c r="OAM915" s="8"/>
      <c r="OAN915" s="8"/>
      <c r="OAO915" s="8"/>
      <c r="OAP915" s="8"/>
      <c r="OAQ915" s="8"/>
      <c r="OAR915" s="8"/>
      <c r="OAS915" s="8"/>
      <c r="OAT915" s="8"/>
      <c r="OAU915" s="8"/>
      <c r="OAV915" s="8"/>
      <c r="OAW915" s="8"/>
      <c r="OAX915" s="8"/>
      <c r="OAY915" s="8"/>
      <c r="OAZ915" s="8"/>
      <c r="OBA915" s="8"/>
      <c r="OBB915" s="8"/>
      <c r="OBC915" s="8"/>
      <c r="OBD915" s="8"/>
      <c r="OBE915" s="8"/>
      <c r="OBF915" s="8"/>
      <c r="OBG915" s="8"/>
      <c r="OBH915" s="8"/>
      <c r="OBI915" s="8"/>
      <c r="OBJ915" s="8"/>
      <c r="OBK915" s="8"/>
      <c r="OBL915" s="8"/>
      <c r="OBM915" s="8"/>
      <c r="OBN915" s="8"/>
      <c r="OBO915" s="8"/>
      <c r="OBP915" s="8"/>
      <c r="OBQ915" s="8"/>
      <c r="OBR915" s="8"/>
      <c r="OBS915" s="8"/>
      <c r="OBT915" s="8"/>
      <c r="OBU915" s="8"/>
      <c r="OBV915" s="8"/>
      <c r="OBW915" s="8"/>
      <c r="OBX915" s="8"/>
      <c r="OBY915" s="8"/>
      <c r="OBZ915" s="8"/>
      <c r="OCA915" s="8"/>
      <c r="OCB915" s="8"/>
      <c r="OCC915" s="8"/>
      <c r="OCD915" s="8"/>
      <c r="OCE915" s="8"/>
      <c r="OCF915" s="8"/>
      <c r="OCG915" s="8"/>
      <c r="OCH915" s="8"/>
      <c r="OCI915" s="8"/>
      <c r="OCJ915" s="8"/>
      <c r="OCK915" s="8"/>
      <c r="OCL915" s="8"/>
      <c r="OCM915" s="8"/>
      <c r="OCN915" s="8"/>
      <c r="OCO915" s="8"/>
      <c r="OCP915" s="8"/>
      <c r="OCQ915" s="8"/>
      <c r="OCR915" s="8"/>
      <c r="OCS915" s="8"/>
      <c r="OCT915" s="8"/>
      <c r="OCU915" s="8"/>
      <c r="OCV915" s="8"/>
      <c r="OCW915" s="8"/>
      <c r="OCX915" s="8"/>
      <c r="OCY915" s="8"/>
      <c r="OCZ915" s="8"/>
      <c r="ODA915" s="8"/>
      <c r="ODB915" s="8"/>
      <c r="ODC915" s="8"/>
      <c r="ODD915" s="8"/>
      <c r="ODE915" s="8"/>
      <c r="ODF915" s="8"/>
      <c r="ODG915" s="8"/>
      <c r="ODH915" s="8"/>
      <c r="ODI915" s="8"/>
      <c r="ODJ915" s="8"/>
      <c r="ODK915" s="8"/>
      <c r="ODL915" s="8"/>
      <c r="ODM915" s="8"/>
      <c r="ODN915" s="8"/>
      <c r="ODO915" s="8"/>
      <c r="ODP915" s="8"/>
      <c r="ODQ915" s="8"/>
      <c r="ODR915" s="8"/>
      <c r="ODS915" s="8"/>
      <c r="ODT915" s="8"/>
      <c r="ODU915" s="8"/>
      <c r="ODV915" s="8"/>
      <c r="ODW915" s="8"/>
      <c r="ODX915" s="8"/>
      <c r="ODY915" s="8"/>
      <c r="ODZ915" s="8"/>
      <c r="OEA915" s="8"/>
      <c r="OEB915" s="8"/>
      <c r="OEC915" s="8"/>
      <c r="OED915" s="8"/>
      <c r="OEE915" s="8"/>
      <c r="OEF915" s="8"/>
      <c r="OEG915" s="8"/>
      <c r="OEH915" s="8"/>
      <c r="OEI915" s="8"/>
      <c r="OEJ915" s="8"/>
      <c r="OEK915" s="8"/>
      <c r="OEL915" s="8"/>
      <c r="OEM915" s="8"/>
      <c r="OEN915" s="8"/>
      <c r="OEO915" s="8"/>
      <c r="OEP915" s="8"/>
      <c r="OEQ915" s="8"/>
      <c r="OER915" s="8"/>
      <c r="OES915" s="8"/>
      <c r="OET915" s="8"/>
      <c r="OEU915" s="8"/>
      <c r="OEV915" s="8"/>
      <c r="OEW915" s="8"/>
      <c r="OEX915" s="8"/>
      <c r="OEY915" s="8"/>
      <c r="OEZ915" s="8"/>
      <c r="OFA915" s="8"/>
      <c r="OFB915" s="8"/>
      <c r="OFC915" s="8"/>
      <c r="OFD915" s="8"/>
      <c r="OFE915" s="8"/>
      <c r="OFF915" s="8"/>
      <c r="OFG915" s="8"/>
      <c r="OFH915" s="8"/>
      <c r="OFI915" s="8"/>
      <c r="OFJ915" s="8"/>
      <c r="OFK915" s="8"/>
      <c r="OFL915" s="8"/>
      <c r="OFM915" s="8"/>
      <c r="OFN915" s="8"/>
      <c r="OFO915" s="8"/>
      <c r="OFP915" s="8"/>
      <c r="OFQ915" s="8"/>
      <c r="OFR915" s="8"/>
      <c r="OFS915" s="8"/>
      <c r="OFT915" s="8"/>
      <c r="OFU915" s="8"/>
      <c r="OFV915" s="8"/>
      <c r="OFW915" s="8"/>
      <c r="OFX915" s="8"/>
      <c r="OFY915" s="8"/>
      <c r="OFZ915" s="8"/>
      <c r="OGA915" s="8"/>
      <c r="OGB915" s="8"/>
      <c r="OGC915" s="8"/>
      <c r="OGD915" s="8"/>
      <c r="OGE915" s="8"/>
      <c r="OGF915" s="8"/>
      <c r="OGG915" s="8"/>
      <c r="OGH915" s="8"/>
      <c r="OGI915" s="8"/>
      <c r="OGJ915" s="8"/>
      <c r="OGK915" s="8"/>
      <c r="OGL915" s="8"/>
      <c r="OGM915" s="8"/>
      <c r="OGN915" s="8"/>
      <c r="OGO915" s="8"/>
      <c r="OGP915" s="8"/>
      <c r="OGQ915" s="8"/>
      <c r="OGR915" s="8"/>
      <c r="OGS915" s="8"/>
      <c r="OGT915" s="8"/>
      <c r="OGU915" s="8"/>
      <c r="OGV915" s="8"/>
      <c r="OGW915" s="8"/>
      <c r="OGX915" s="8"/>
      <c r="OGY915" s="8"/>
      <c r="OGZ915" s="8"/>
      <c r="OHA915" s="8"/>
      <c r="OHB915" s="8"/>
      <c r="OHC915" s="8"/>
      <c r="OHD915" s="8"/>
      <c r="OHE915" s="8"/>
      <c r="OHF915" s="8"/>
      <c r="OHG915" s="8"/>
      <c r="OHH915" s="8"/>
      <c r="OHI915" s="8"/>
      <c r="OHJ915" s="8"/>
      <c r="OHK915" s="8"/>
      <c r="OHL915" s="8"/>
      <c r="OHM915" s="8"/>
      <c r="OHN915" s="8"/>
      <c r="OHO915" s="8"/>
      <c r="OHP915" s="8"/>
      <c r="OHQ915" s="8"/>
      <c r="OHR915" s="8"/>
      <c r="OHS915" s="8"/>
      <c r="OHT915" s="8"/>
      <c r="OHU915" s="8"/>
      <c r="OHV915" s="8"/>
      <c r="OHW915" s="8"/>
      <c r="OHX915" s="8"/>
      <c r="OHY915" s="8"/>
      <c r="OHZ915" s="8"/>
      <c r="OIA915" s="8"/>
      <c r="OIB915" s="8"/>
      <c r="OIC915" s="8"/>
      <c r="OID915" s="8"/>
      <c r="OIE915" s="8"/>
      <c r="OIF915" s="8"/>
      <c r="OIG915" s="8"/>
      <c r="OIH915" s="8"/>
      <c r="OII915" s="8"/>
      <c r="OIJ915" s="8"/>
      <c r="OIK915" s="8"/>
      <c r="OIL915" s="8"/>
      <c r="OIM915" s="8"/>
      <c r="OIN915" s="8"/>
      <c r="OIO915" s="8"/>
      <c r="OIP915" s="8"/>
      <c r="OIQ915" s="8"/>
      <c r="OIR915" s="8"/>
      <c r="OIS915" s="8"/>
      <c r="OIT915" s="8"/>
      <c r="OIU915" s="8"/>
      <c r="OIV915" s="8"/>
      <c r="OIW915" s="8"/>
      <c r="OIX915" s="8"/>
      <c r="OIY915" s="8"/>
      <c r="OIZ915" s="8"/>
      <c r="OJA915" s="8"/>
      <c r="OJB915" s="8"/>
      <c r="OJC915" s="8"/>
      <c r="OJD915" s="8"/>
      <c r="OJE915" s="8"/>
      <c r="OJF915" s="8"/>
      <c r="OJG915" s="8"/>
      <c r="OJH915" s="8"/>
      <c r="OJI915" s="8"/>
      <c r="OJJ915" s="8"/>
      <c r="OJK915" s="8"/>
      <c r="OJL915" s="8"/>
      <c r="OJM915" s="8"/>
      <c r="OJN915" s="8"/>
      <c r="OJO915" s="8"/>
      <c r="OJP915" s="8"/>
      <c r="OJQ915" s="8"/>
      <c r="OJR915" s="8"/>
      <c r="OJS915" s="8"/>
      <c r="OJT915" s="8"/>
      <c r="OJU915" s="8"/>
      <c r="OJV915" s="8"/>
      <c r="OJW915" s="8"/>
      <c r="OJX915" s="8"/>
      <c r="OJY915" s="8"/>
      <c r="OJZ915" s="8"/>
      <c r="OKA915" s="8"/>
      <c r="OKB915" s="8"/>
      <c r="OKC915" s="8"/>
      <c r="OKD915" s="8"/>
      <c r="OKE915" s="8"/>
      <c r="OKF915" s="8"/>
      <c r="OKG915" s="8"/>
      <c r="OKH915" s="8"/>
      <c r="OKI915" s="8"/>
      <c r="OKJ915" s="8"/>
      <c r="OKK915" s="8"/>
      <c r="OKL915" s="8"/>
      <c r="OKM915" s="8"/>
      <c r="OKN915" s="8"/>
      <c r="OKO915" s="8"/>
      <c r="OKP915" s="8"/>
      <c r="OKQ915" s="8"/>
      <c r="OKR915" s="8"/>
      <c r="OKS915" s="8"/>
      <c r="OKT915" s="8"/>
      <c r="OKU915" s="8"/>
      <c r="OKV915" s="8"/>
      <c r="OKW915" s="8"/>
      <c r="OKX915" s="8"/>
      <c r="OKY915" s="8"/>
      <c r="OKZ915" s="8"/>
      <c r="OLA915" s="8"/>
      <c r="OLB915" s="8"/>
      <c r="OLC915" s="8"/>
      <c r="OLD915" s="8"/>
      <c r="OLE915" s="8"/>
      <c r="OLF915" s="8"/>
      <c r="OLG915" s="8"/>
      <c r="OLH915" s="8"/>
      <c r="OLI915" s="8"/>
      <c r="OLJ915" s="8"/>
      <c r="OLK915" s="8"/>
      <c r="OLL915" s="8"/>
      <c r="OLM915" s="8"/>
      <c r="OLN915" s="8"/>
      <c r="OLO915" s="8"/>
      <c r="OLP915" s="8"/>
      <c r="OLQ915" s="8"/>
      <c r="OLR915" s="8"/>
      <c r="OLS915" s="8"/>
      <c r="OLT915" s="8"/>
      <c r="OLU915" s="8"/>
      <c r="OLV915" s="8"/>
      <c r="OLW915" s="8"/>
      <c r="OLX915" s="8"/>
      <c r="OLY915" s="8"/>
      <c r="OLZ915" s="8"/>
      <c r="OMA915" s="8"/>
      <c r="OMB915" s="8"/>
      <c r="OMC915" s="8"/>
      <c r="OMD915" s="8"/>
      <c r="OME915" s="8"/>
      <c r="OMF915" s="8"/>
      <c r="OMG915" s="8"/>
      <c r="OMH915" s="8"/>
      <c r="OMI915" s="8"/>
      <c r="OMJ915" s="8"/>
      <c r="OMK915" s="8"/>
      <c r="OML915" s="8"/>
      <c r="OMM915" s="8"/>
      <c r="OMN915" s="8"/>
      <c r="OMO915" s="8"/>
      <c r="OMP915" s="8"/>
      <c r="OMQ915" s="8"/>
      <c r="OMR915" s="8"/>
      <c r="OMS915" s="8"/>
      <c r="OMT915" s="8"/>
      <c r="OMU915" s="8"/>
      <c r="OMV915" s="8"/>
      <c r="OMW915" s="8"/>
      <c r="OMX915" s="8"/>
      <c r="OMY915" s="8"/>
      <c r="OMZ915" s="8"/>
      <c r="ONA915" s="8"/>
      <c r="ONB915" s="8"/>
      <c r="ONC915" s="8"/>
      <c r="OND915" s="8"/>
      <c r="ONE915" s="8"/>
      <c r="ONF915" s="8"/>
      <c r="ONG915" s="8"/>
      <c r="ONH915" s="8"/>
      <c r="ONI915" s="8"/>
      <c r="ONJ915" s="8"/>
      <c r="ONK915" s="8"/>
      <c r="ONL915" s="8"/>
      <c r="ONM915" s="8"/>
      <c r="ONN915" s="8"/>
      <c r="ONO915" s="8"/>
      <c r="ONP915" s="8"/>
      <c r="ONQ915" s="8"/>
      <c r="ONR915" s="8"/>
      <c r="ONS915" s="8"/>
      <c r="ONT915" s="8"/>
      <c r="ONU915" s="8"/>
      <c r="ONV915" s="8"/>
      <c r="ONW915" s="8"/>
      <c r="ONX915" s="8"/>
      <c r="ONY915" s="8"/>
      <c r="ONZ915" s="8"/>
      <c r="OOA915" s="8"/>
      <c r="OOB915" s="8"/>
      <c r="OOC915" s="8"/>
      <c r="OOD915" s="8"/>
      <c r="OOE915" s="8"/>
      <c r="OOF915" s="8"/>
      <c r="OOG915" s="8"/>
      <c r="OOH915" s="8"/>
      <c r="OOI915" s="8"/>
      <c r="OOJ915" s="8"/>
      <c r="OOK915" s="8"/>
      <c r="OOL915" s="8"/>
      <c r="OOM915" s="8"/>
      <c r="OON915" s="8"/>
      <c r="OOO915" s="8"/>
      <c r="OOP915" s="8"/>
      <c r="OOQ915" s="8"/>
      <c r="OOR915" s="8"/>
      <c r="OOS915" s="8"/>
      <c r="OOT915" s="8"/>
      <c r="OOU915" s="8"/>
      <c r="OOV915" s="8"/>
      <c r="OOW915" s="8"/>
      <c r="OOX915" s="8"/>
      <c r="OOY915" s="8"/>
      <c r="OOZ915" s="8"/>
      <c r="OPA915" s="8"/>
      <c r="OPB915" s="8"/>
      <c r="OPC915" s="8"/>
      <c r="OPD915" s="8"/>
      <c r="OPE915" s="8"/>
      <c r="OPF915" s="8"/>
      <c r="OPG915" s="8"/>
      <c r="OPH915" s="8"/>
      <c r="OPI915" s="8"/>
      <c r="OPJ915" s="8"/>
      <c r="OPK915" s="8"/>
      <c r="OPL915" s="8"/>
      <c r="OPM915" s="8"/>
      <c r="OPN915" s="8"/>
      <c r="OPO915" s="8"/>
      <c r="OPP915" s="8"/>
      <c r="OPQ915" s="8"/>
      <c r="OPR915" s="8"/>
      <c r="OPS915" s="8"/>
      <c r="OPT915" s="8"/>
      <c r="OPU915" s="8"/>
      <c r="OPV915" s="8"/>
      <c r="OPW915" s="8"/>
      <c r="OPX915" s="8"/>
      <c r="OPY915" s="8"/>
      <c r="OPZ915" s="8"/>
      <c r="OQA915" s="8"/>
      <c r="OQB915" s="8"/>
      <c r="OQC915" s="8"/>
      <c r="OQD915" s="8"/>
      <c r="OQE915" s="8"/>
      <c r="OQF915" s="8"/>
      <c r="OQG915" s="8"/>
      <c r="OQH915" s="8"/>
      <c r="OQI915" s="8"/>
      <c r="OQJ915" s="8"/>
      <c r="OQK915" s="8"/>
      <c r="OQL915" s="8"/>
      <c r="OQM915" s="8"/>
      <c r="OQN915" s="8"/>
      <c r="OQO915" s="8"/>
      <c r="OQP915" s="8"/>
      <c r="OQQ915" s="8"/>
      <c r="OQR915" s="8"/>
      <c r="OQS915" s="8"/>
      <c r="OQT915" s="8"/>
      <c r="OQU915" s="8"/>
      <c r="OQV915" s="8"/>
      <c r="OQW915" s="8"/>
      <c r="OQX915" s="8"/>
      <c r="OQY915" s="8"/>
      <c r="OQZ915" s="8"/>
      <c r="ORA915" s="8"/>
      <c r="ORB915" s="8"/>
      <c r="ORC915" s="8"/>
      <c r="ORD915" s="8"/>
      <c r="ORE915" s="8"/>
      <c r="ORF915" s="8"/>
      <c r="ORG915" s="8"/>
      <c r="ORH915" s="8"/>
      <c r="ORI915" s="8"/>
      <c r="ORJ915" s="8"/>
      <c r="ORK915" s="8"/>
      <c r="ORL915" s="8"/>
      <c r="ORM915" s="8"/>
      <c r="ORN915" s="8"/>
      <c r="ORO915" s="8"/>
      <c r="ORP915" s="8"/>
      <c r="ORQ915" s="8"/>
      <c r="ORR915" s="8"/>
      <c r="ORS915" s="8"/>
      <c r="ORT915" s="8"/>
      <c r="ORU915" s="8"/>
      <c r="ORV915" s="8"/>
      <c r="ORW915" s="8"/>
      <c r="ORX915" s="8"/>
      <c r="ORY915" s="8"/>
      <c r="ORZ915" s="8"/>
      <c r="OSA915" s="8"/>
      <c r="OSB915" s="8"/>
      <c r="OSC915" s="8"/>
      <c r="OSD915" s="8"/>
      <c r="OSE915" s="8"/>
      <c r="OSF915" s="8"/>
      <c r="OSG915" s="8"/>
      <c r="OSH915" s="8"/>
      <c r="OSI915" s="8"/>
      <c r="OSJ915" s="8"/>
      <c r="OSK915" s="8"/>
      <c r="OSL915" s="8"/>
      <c r="OSM915" s="8"/>
      <c r="OSN915" s="8"/>
      <c r="OSO915" s="8"/>
      <c r="OSP915" s="8"/>
      <c r="OSQ915" s="8"/>
      <c r="OSR915" s="8"/>
      <c r="OSS915" s="8"/>
      <c r="OST915" s="8"/>
      <c r="OSU915" s="8"/>
      <c r="OSV915" s="8"/>
      <c r="OSW915" s="8"/>
      <c r="OSX915" s="8"/>
      <c r="OSY915" s="8"/>
      <c r="OSZ915" s="8"/>
      <c r="OTA915" s="8"/>
      <c r="OTB915" s="8"/>
      <c r="OTC915" s="8"/>
      <c r="OTD915" s="8"/>
      <c r="OTE915" s="8"/>
      <c r="OTF915" s="8"/>
      <c r="OTG915" s="8"/>
      <c r="OTH915" s="8"/>
      <c r="OTI915" s="8"/>
      <c r="OTJ915" s="8"/>
      <c r="OTK915" s="8"/>
      <c r="OTL915" s="8"/>
      <c r="OTM915" s="8"/>
      <c r="OTN915" s="8"/>
      <c r="OTO915" s="8"/>
      <c r="OTP915" s="8"/>
      <c r="OTQ915" s="8"/>
      <c r="OTR915" s="8"/>
      <c r="OTS915" s="8"/>
      <c r="OTT915" s="8"/>
      <c r="OTU915" s="8"/>
      <c r="OTV915" s="8"/>
      <c r="OTW915" s="8"/>
      <c r="OTX915" s="8"/>
      <c r="OTY915" s="8"/>
      <c r="OTZ915" s="8"/>
      <c r="OUA915" s="8"/>
      <c r="OUB915" s="8"/>
      <c r="OUC915" s="8"/>
      <c r="OUD915" s="8"/>
      <c r="OUE915" s="8"/>
      <c r="OUF915" s="8"/>
      <c r="OUG915" s="8"/>
      <c r="OUH915" s="8"/>
      <c r="OUI915" s="8"/>
      <c r="OUJ915" s="8"/>
      <c r="OUK915" s="8"/>
      <c r="OUL915" s="8"/>
      <c r="OUM915" s="8"/>
      <c r="OUN915" s="8"/>
      <c r="OUO915" s="8"/>
      <c r="OUP915" s="8"/>
      <c r="OUQ915" s="8"/>
      <c r="OUR915" s="8"/>
      <c r="OUS915" s="8"/>
      <c r="OUT915" s="8"/>
      <c r="OUU915" s="8"/>
      <c r="OUV915" s="8"/>
      <c r="OUW915" s="8"/>
      <c r="OUX915" s="8"/>
      <c r="OUY915" s="8"/>
      <c r="OUZ915" s="8"/>
      <c r="OVA915" s="8"/>
      <c r="OVB915" s="8"/>
      <c r="OVC915" s="8"/>
      <c r="OVD915" s="8"/>
      <c r="OVE915" s="8"/>
      <c r="OVF915" s="8"/>
      <c r="OVG915" s="8"/>
      <c r="OVH915" s="8"/>
      <c r="OVI915" s="8"/>
      <c r="OVJ915" s="8"/>
      <c r="OVK915" s="8"/>
      <c r="OVL915" s="8"/>
      <c r="OVM915" s="8"/>
      <c r="OVN915" s="8"/>
      <c r="OVO915" s="8"/>
      <c r="OVP915" s="8"/>
      <c r="OVQ915" s="8"/>
      <c r="OVR915" s="8"/>
      <c r="OVS915" s="8"/>
      <c r="OVT915" s="8"/>
      <c r="OVU915" s="8"/>
      <c r="OVV915" s="8"/>
      <c r="OVW915" s="8"/>
      <c r="OVX915" s="8"/>
      <c r="OVY915" s="8"/>
      <c r="OVZ915" s="8"/>
      <c r="OWA915" s="8"/>
      <c r="OWB915" s="8"/>
      <c r="OWC915" s="8"/>
      <c r="OWD915" s="8"/>
      <c r="OWE915" s="8"/>
      <c r="OWF915" s="8"/>
      <c r="OWG915" s="8"/>
      <c r="OWH915" s="8"/>
      <c r="OWI915" s="8"/>
      <c r="OWJ915" s="8"/>
      <c r="OWK915" s="8"/>
      <c r="OWL915" s="8"/>
      <c r="OWM915" s="8"/>
      <c r="OWN915" s="8"/>
      <c r="OWO915" s="8"/>
      <c r="OWP915" s="8"/>
      <c r="OWQ915" s="8"/>
      <c r="OWR915" s="8"/>
      <c r="OWS915" s="8"/>
      <c r="OWT915" s="8"/>
      <c r="OWU915" s="8"/>
      <c r="OWV915" s="8"/>
      <c r="OWW915" s="8"/>
      <c r="OWX915" s="8"/>
      <c r="OWY915" s="8"/>
      <c r="OWZ915" s="8"/>
      <c r="OXA915" s="8"/>
      <c r="OXB915" s="8"/>
      <c r="OXC915" s="8"/>
      <c r="OXD915" s="8"/>
      <c r="OXE915" s="8"/>
      <c r="OXF915" s="8"/>
      <c r="OXG915" s="8"/>
      <c r="OXH915" s="8"/>
      <c r="OXI915" s="8"/>
      <c r="OXJ915" s="8"/>
      <c r="OXK915" s="8"/>
      <c r="OXL915" s="8"/>
      <c r="OXM915" s="8"/>
      <c r="OXN915" s="8"/>
      <c r="OXO915" s="8"/>
      <c r="OXP915" s="8"/>
      <c r="OXQ915" s="8"/>
      <c r="OXR915" s="8"/>
      <c r="OXS915" s="8"/>
      <c r="OXT915" s="8"/>
      <c r="OXU915" s="8"/>
      <c r="OXV915" s="8"/>
      <c r="OXW915" s="8"/>
      <c r="OXX915" s="8"/>
      <c r="OXY915" s="8"/>
      <c r="OXZ915" s="8"/>
      <c r="OYA915" s="8"/>
      <c r="OYB915" s="8"/>
      <c r="OYC915" s="8"/>
      <c r="OYD915" s="8"/>
      <c r="OYE915" s="8"/>
      <c r="OYF915" s="8"/>
      <c r="OYG915" s="8"/>
      <c r="OYH915" s="8"/>
      <c r="OYI915" s="8"/>
      <c r="OYJ915" s="8"/>
      <c r="OYK915" s="8"/>
      <c r="OYL915" s="8"/>
      <c r="OYM915" s="8"/>
      <c r="OYN915" s="8"/>
      <c r="OYO915" s="8"/>
      <c r="OYP915" s="8"/>
      <c r="OYQ915" s="8"/>
      <c r="OYR915" s="8"/>
      <c r="OYS915" s="8"/>
      <c r="OYT915" s="8"/>
      <c r="OYU915" s="8"/>
      <c r="OYV915" s="8"/>
      <c r="OYW915" s="8"/>
      <c r="OYX915" s="8"/>
      <c r="OYY915" s="8"/>
      <c r="OYZ915" s="8"/>
      <c r="OZA915" s="8"/>
      <c r="OZB915" s="8"/>
      <c r="OZC915" s="8"/>
      <c r="OZD915" s="8"/>
      <c r="OZE915" s="8"/>
      <c r="OZF915" s="8"/>
      <c r="OZG915" s="8"/>
      <c r="OZH915" s="8"/>
      <c r="OZI915" s="8"/>
      <c r="OZJ915" s="8"/>
      <c r="OZK915" s="8"/>
      <c r="OZL915" s="8"/>
      <c r="OZM915" s="8"/>
      <c r="OZN915" s="8"/>
      <c r="OZO915" s="8"/>
      <c r="OZP915" s="8"/>
      <c r="OZQ915" s="8"/>
      <c r="OZR915" s="8"/>
      <c r="OZS915" s="8"/>
      <c r="OZT915" s="8"/>
      <c r="OZU915" s="8"/>
      <c r="OZV915" s="8"/>
      <c r="OZW915" s="8"/>
      <c r="OZX915" s="8"/>
      <c r="OZY915" s="8"/>
      <c r="OZZ915" s="8"/>
      <c r="PAA915" s="8"/>
      <c r="PAB915" s="8"/>
      <c r="PAC915" s="8"/>
      <c r="PAD915" s="8"/>
      <c r="PAE915" s="8"/>
      <c r="PAF915" s="8"/>
      <c r="PAG915" s="8"/>
      <c r="PAH915" s="8"/>
      <c r="PAI915" s="8"/>
      <c r="PAJ915" s="8"/>
      <c r="PAK915" s="8"/>
      <c r="PAL915" s="8"/>
      <c r="PAM915" s="8"/>
      <c r="PAN915" s="8"/>
      <c r="PAO915" s="8"/>
      <c r="PAP915" s="8"/>
      <c r="PAQ915" s="8"/>
      <c r="PAR915" s="8"/>
      <c r="PAS915" s="8"/>
      <c r="PAT915" s="8"/>
      <c r="PAU915" s="8"/>
      <c r="PAV915" s="8"/>
      <c r="PAW915" s="8"/>
      <c r="PAX915" s="8"/>
      <c r="PAY915" s="8"/>
      <c r="PAZ915" s="8"/>
      <c r="PBA915" s="8"/>
      <c r="PBB915" s="8"/>
      <c r="PBC915" s="8"/>
      <c r="PBD915" s="8"/>
      <c r="PBE915" s="8"/>
      <c r="PBF915" s="8"/>
      <c r="PBG915" s="8"/>
      <c r="PBH915" s="8"/>
      <c r="PBI915" s="8"/>
      <c r="PBJ915" s="8"/>
      <c r="PBK915" s="8"/>
      <c r="PBL915" s="8"/>
      <c r="PBM915" s="8"/>
      <c r="PBN915" s="8"/>
      <c r="PBO915" s="8"/>
      <c r="PBP915" s="8"/>
      <c r="PBQ915" s="8"/>
      <c r="PBR915" s="8"/>
      <c r="PBS915" s="8"/>
      <c r="PBT915" s="8"/>
      <c r="PBU915" s="8"/>
      <c r="PBV915" s="8"/>
      <c r="PBW915" s="8"/>
      <c r="PBX915" s="8"/>
      <c r="PBY915" s="8"/>
      <c r="PBZ915" s="8"/>
      <c r="PCA915" s="8"/>
      <c r="PCB915" s="8"/>
      <c r="PCC915" s="8"/>
      <c r="PCD915" s="8"/>
      <c r="PCE915" s="8"/>
      <c r="PCF915" s="8"/>
      <c r="PCG915" s="8"/>
      <c r="PCH915" s="8"/>
      <c r="PCI915" s="8"/>
      <c r="PCJ915" s="8"/>
      <c r="PCK915" s="8"/>
      <c r="PCL915" s="8"/>
      <c r="PCM915" s="8"/>
      <c r="PCN915" s="8"/>
      <c r="PCO915" s="8"/>
      <c r="PCP915" s="8"/>
      <c r="PCQ915" s="8"/>
      <c r="PCR915" s="8"/>
      <c r="PCS915" s="8"/>
      <c r="PCT915" s="8"/>
      <c r="PCU915" s="8"/>
      <c r="PCV915" s="8"/>
      <c r="PCW915" s="8"/>
      <c r="PCX915" s="8"/>
      <c r="PCY915" s="8"/>
      <c r="PCZ915" s="8"/>
      <c r="PDA915" s="8"/>
      <c r="PDB915" s="8"/>
      <c r="PDC915" s="8"/>
      <c r="PDD915" s="8"/>
      <c r="PDE915" s="8"/>
      <c r="PDF915" s="8"/>
      <c r="PDG915" s="8"/>
      <c r="PDH915" s="8"/>
      <c r="PDI915" s="8"/>
      <c r="PDJ915" s="8"/>
      <c r="PDK915" s="8"/>
      <c r="PDL915" s="8"/>
      <c r="PDM915" s="8"/>
      <c r="PDN915" s="8"/>
      <c r="PDO915" s="8"/>
      <c r="PDP915" s="8"/>
      <c r="PDQ915" s="8"/>
      <c r="PDR915" s="8"/>
      <c r="PDS915" s="8"/>
      <c r="PDT915" s="8"/>
      <c r="PDU915" s="8"/>
      <c r="PDV915" s="8"/>
      <c r="PDW915" s="8"/>
      <c r="PDX915" s="8"/>
      <c r="PDY915" s="8"/>
      <c r="PDZ915" s="8"/>
      <c r="PEA915" s="8"/>
      <c r="PEB915" s="8"/>
      <c r="PEC915" s="8"/>
      <c r="PED915" s="8"/>
      <c r="PEE915" s="8"/>
      <c r="PEF915" s="8"/>
      <c r="PEG915" s="8"/>
      <c r="PEH915" s="8"/>
      <c r="PEI915" s="8"/>
      <c r="PEJ915" s="8"/>
      <c r="PEK915" s="8"/>
      <c r="PEL915" s="8"/>
      <c r="PEM915" s="8"/>
      <c r="PEN915" s="8"/>
      <c r="PEO915" s="8"/>
      <c r="PEP915" s="8"/>
      <c r="PEQ915" s="8"/>
      <c r="PER915" s="8"/>
      <c r="PES915" s="8"/>
      <c r="PET915" s="8"/>
      <c r="PEU915" s="8"/>
      <c r="PEV915" s="8"/>
      <c r="PEW915" s="8"/>
      <c r="PEX915" s="8"/>
      <c r="PEY915" s="8"/>
      <c r="PEZ915" s="8"/>
      <c r="PFA915" s="8"/>
      <c r="PFB915" s="8"/>
      <c r="PFC915" s="8"/>
      <c r="PFD915" s="8"/>
      <c r="PFE915" s="8"/>
      <c r="PFF915" s="8"/>
      <c r="PFG915" s="8"/>
      <c r="PFH915" s="8"/>
      <c r="PFI915" s="8"/>
      <c r="PFJ915" s="8"/>
      <c r="PFK915" s="8"/>
      <c r="PFL915" s="8"/>
      <c r="PFM915" s="8"/>
      <c r="PFN915" s="8"/>
      <c r="PFO915" s="8"/>
      <c r="PFP915" s="8"/>
      <c r="PFQ915" s="8"/>
      <c r="PFR915" s="8"/>
      <c r="PFS915" s="8"/>
      <c r="PFT915" s="8"/>
      <c r="PFU915" s="8"/>
      <c r="PFV915" s="8"/>
      <c r="PFW915" s="8"/>
      <c r="PFX915" s="8"/>
      <c r="PFY915" s="8"/>
      <c r="PFZ915" s="8"/>
      <c r="PGA915" s="8"/>
      <c r="PGB915" s="8"/>
      <c r="PGC915" s="8"/>
      <c r="PGD915" s="8"/>
      <c r="PGE915" s="8"/>
      <c r="PGF915" s="8"/>
      <c r="PGG915" s="8"/>
      <c r="PGH915" s="8"/>
      <c r="PGI915" s="8"/>
      <c r="PGJ915" s="8"/>
      <c r="PGK915" s="8"/>
      <c r="PGL915" s="8"/>
      <c r="PGM915" s="8"/>
      <c r="PGN915" s="8"/>
      <c r="PGO915" s="8"/>
      <c r="PGP915" s="8"/>
      <c r="PGQ915" s="8"/>
      <c r="PGR915" s="8"/>
      <c r="PGS915" s="8"/>
      <c r="PGT915" s="8"/>
      <c r="PGU915" s="8"/>
      <c r="PGV915" s="8"/>
      <c r="PGW915" s="8"/>
      <c r="PGX915" s="8"/>
      <c r="PGY915" s="8"/>
      <c r="PGZ915" s="8"/>
      <c r="PHA915" s="8"/>
      <c r="PHB915" s="8"/>
      <c r="PHC915" s="8"/>
      <c r="PHD915" s="8"/>
      <c r="PHE915" s="8"/>
      <c r="PHF915" s="8"/>
      <c r="PHG915" s="8"/>
      <c r="PHH915" s="8"/>
      <c r="PHI915" s="8"/>
      <c r="PHJ915" s="8"/>
      <c r="PHK915" s="8"/>
      <c r="PHL915" s="8"/>
      <c r="PHM915" s="8"/>
      <c r="PHN915" s="8"/>
      <c r="PHO915" s="8"/>
      <c r="PHP915" s="8"/>
      <c r="PHQ915" s="8"/>
      <c r="PHR915" s="8"/>
      <c r="PHS915" s="8"/>
      <c r="PHT915" s="8"/>
      <c r="PHU915" s="8"/>
      <c r="PHV915" s="8"/>
      <c r="PHW915" s="8"/>
      <c r="PHX915" s="8"/>
      <c r="PHY915" s="8"/>
      <c r="PHZ915" s="8"/>
      <c r="PIA915" s="8"/>
      <c r="PIB915" s="8"/>
      <c r="PIC915" s="8"/>
      <c r="PID915" s="8"/>
      <c r="PIE915" s="8"/>
      <c r="PIF915" s="8"/>
      <c r="PIG915" s="8"/>
      <c r="PIH915" s="8"/>
      <c r="PII915" s="8"/>
      <c r="PIJ915" s="8"/>
      <c r="PIK915" s="8"/>
      <c r="PIL915" s="8"/>
      <c r="PIM915" s="8"/>
      <c r="PIN915" s="8"/>
      <c r="PIO915" s="8"/>
      <c r="PIP915" s="8"/>
      <c r="PIQ915" s="8"/>
      <c r="PIR915" s="8"/>
      <c r="PIS915" s="8"/>
      <c r="PIT915" s="8"/>
      <c r="PIU915" s="8"/>
      <c r="PIV915" s="8"/>
      <c r="PIW915" s="8"/>
      <c r="PIX915" s="8"/>
      <c r="PIY915" s="8"/>
      <c r="PIZ915" s="8"/>
      <c r="PJA915" s="8"/>
      <c r="PJB915" s="8"/>
      <c r="PJC915" s="8"/>
      <c r="PJD915" s="8"/>
      <c r="PJE915" s="8"/>
      <c r="PJF915" s="8"/>
      <c r="PJG915" s="8"/>
      <c r="PJH915" s="8"/>
      <c r="PJI915" s="8"/>
      <c r="PJJ915" s="8"/>
      <c r="PJK915" s="8"/>
      <c r="PJL915" s="8"/>
      <c r="PJM915" s="8"/>
      <c r="PJN915" s="8"/>
      <c r="PJO915" s="8"/>
      <c r="PJP915" s="8"/>
      <c r="PJQ915" s="8"/>
      <c r="PJR915" s="8"/>
      <c r="PJS915" s="8"/>
      <c r="PJT915" s="8"/>
      <c r="PJU915" s="8"/>
      <c r="PJV915" s="8"/>
      <c r="PJW915" s="8"/>
      <c r="PJX915" s="8"/>
      <c r="PJY915" s="8"/>
      <c r="PJZ915" s="8"/>
      <c r="PKA915" s="8"/>
      <c r="PKB915" s="8"/>
      <c r="PKC915" s="8"/>
      <c r="PKD915" s="8"/>
      <c r="PKE915" s="8"/>
      <c r="PKF915" s="8"/>
      <c r="PKG915" s="8"/>
      <c r="PKH915" s="8"/>
      <c r="PKI915" s="8"/>
      <c r="PKJ915" s="8"/>
      <c r="PKK915" s="8"/>
      <c r="PKL915" s="8"/>
      <c r="PKM915" s="8"/>
      <c r="PKN915" s="8"/>
      <c r="PKO915" s="8"/>
      <c r="PKP915" s="8"/>
      <c r="PKQ915" s="8"/>
      <c r="PKR915" s="8"/>
      <c r="PKS915" s="8"/>
      <c r="PKT915" s="8"/>
      <c r="PKU915" s="8"/>
      <c r="PKV915" s="8"/>
      <c r="PKW915" s="8"/>
      <c r="PKX915" s="8"/>
      <c r="PKY915" s="8"/>
      <c r="PKZ915" s="8"/>
      <c r="PLA915" s="8"/>
      <c r="PLB915" s="8"/>
      <c r="PLC915" s="8"/>
      <c r="PLD915" s="8"/>
      <c r="PLE915" s="8"/>
      <c r="PLF915" s="8"/>
      <c r="PLG915" s="8"/>
      <c r="PLH915" s="8"/>
      <c r="PLI915" s="8"/>
      <c r="PLJ915" s="8"/>
      <c r="PLK915" s="8"/>
      <c r="PLL915" s="8"/>
      <c r="PLM915" s="8"/>
      <c r="PLN915" s="8"/>
      <c r="PLO915" s="8"/>
      <c r="PLP915" s="8"/>
      <c r="PLQ915" s="8"/>
      <c r="PLR915" s="8"/>
      <c r="PLS915" s="8"/>
      <c r="PLT915" s="8"/>
      <c r="PLU915" s="8"/>
      <c r="PLV915" s="8"/>
      <c r="PLW915" s="8"/>
      <c r="PLX915" s="8"/>
      <c r="PLY915" s="8"/>
      <c r="PLZ915" s="8"/>
      <c r="PMA915" s="8"/>
      <c r="PMB915" s="8"/>
      <c r="PMC915" s="8"/>
      <c r="PMD915" s="8"/>
      <c r="PME915" s="8"/>
      <c r="PMF915" s="8"/>
      <c r="PMG915" s="8"/>
      <c r="PMH915" s="8"/>
      <c r="PMI915" s="8"/>
      <c r="PMJ915" s="8"/>
      <c r="PMK915" s="8"/>
      <c r="PML915" s="8"/>
      <c r="PMM915" s="8"/>
      <c r="PMN915" s="8"/>
      <c r="PMO915" s="8"/>
      <c r="PMP915" s="8"/>
      <c r="PMQ915" s="8"/>
      <c r="PMR915" s="8"/>
      <c r="PMS915" s="8"/>
      <c r="PMT915" s="8"/>
      <c r="PMU915" s="8"/>
      <c r="PMV915" s="8"/>
      <c r="PMW915" s="8"/>
      <c r="PMX915" s="8"/>
      <c r="PMY915" s="8"/>
      <c r="PMZ915" s="8"/>
      <c r="PNA915" s="8"/>
      <c r="PNB915" s="8"/>
      <c r="PNC915" s="8"/>
      <c r="PND915" s="8"/>
      <c r="PNE915" s="8"/>
      <c r="PNF915" s="8"/>
      <c r="PNG915" s="8"/>
      <c r="PNH915" s="8"/>
      <c r="PNI915" s="8"/>
      <c r="PNJ915" s="8"/>
      <c r="PNK915" s="8"/>
      <c r="PNL915" s="8"/>
      <c r="PNM915" s="8"/>
      <c r="PNN915" s="8"/>
      <c r="PNO915" s="8"/>
      <c r="PNP915" s="8"/>
      <c r="PNQ915" s="8"/>
      <c r="PNR915" s="8"/>
      <c r="PNS915" s="8"/>
      <c r="PNT915" s="8"/>
      <c r="PNU915" s="8"/>
      <c r="PNV915" s="8"/>
      <c r="PNW915" s="8"/>
      <c r="PNX915" s="8"/>
      <c r="PNY915" s="8"/>
      <c r="PNZ915" s="8"/>
      <c r="POA915" s="8"/>
      <c r="POB915" s="8"/>
      <c r="POC915" s="8"/>
      <c r="POD915" s="8"/>
      <c r="POE915" s="8"/>
      <c r="POF915" s="8"/>
      <c r="POG915" s="8"/>
      <c r="POH915" s="8"/>
      <c r="POI915" s="8"/>
      <c r="POJ915" s="8"/>
      <c r="POK915" s="8"/>
      <c r="POL915" s="8"/>
      <c r="POM915" s="8"/>
      <c r="PON915" s="8"/>
      <c r="POO915" s="8"/>
      <c r="POP915" s="8"/>
      <c r="POQ915" s="8"/>
      <c r="POR915" s="8"/>
      <c r="POS915" s="8"/>
      <c r="POT915" s="8"/>
      <c r="POU915" s="8"/>
      <c r="POV915" s="8"/>
      <c r="POW915" s="8"/>
      <c r="POX915" s="8"/>
      <c r="POY915" s="8"/>
      <c r="POZ915" s="8"/>
      <c r="PPA915" s="8"/>
      <c r="PPB915" s="8"/>
      <c r="PPC915" s="8"/>
      <c r="PPD915" s="8"/>
      <c r="PPE915" s="8"/>
      <c r="PPF915" s="8"/>
      <c r="PPG915" s="8"/>
      <c r="PPH915" s="8"/>
      <c r="PPI915" s="8"/>
      <c r="PPJ915" s="8"/>
      <c r="PPK915" s="8"/>
      <c r="PPL915" s="8"/>
      <c r="PPM915" s="8"/>
      <c r="PPN915" s="8"/>
      <c r="PPO915" s="8"/>
      <c r="PPP915" s="8"/>
      <c r="PPQ915" s="8"/>
      <c r="PPR915" s="8"/>
      <c r="PPS915" s="8"/>
      <c r="PPT915" s="8"/>
      <c r="PPU915" s="8"/>
      <c r="PPV915" s="8"/>
      <c r="PPW915" s="8"/>
      <c r="PPX915" s="8"/>
      <c r="PPY915" s="8"/>
      <c r="PPZ915" s="8"/>
      <c r="PQA915" s="8"/>
      <c r="PQB915" s="8"/>
      <c r="PQC915" s="8"/>
      <c r="PQD915" s="8"/>
      <c r="PQE915" s="8"/>
      <c r="PQF915" s="8"/>
      <c r="PQG915" s="8"/>
      <c r="PQH915" s="8"/>
      <c r="PQI915" s="8"/>
      <c r="PQJ915" s="8"/>
      <c r="PQK915" s="8"/>
      <c r="PQL915" s="8"/>
      <c r="PQM915" s="8"/>
      <c r="PQN915" s="8"/>
      <c r="PQO915" s="8"/>
      <c r="PQP915" s="8"/>
      <c r="PQQ915" s="8"/>
      <c r="PQR915" s="8"/>
      <c r="PQS915" s="8"/>
      <c r="PQT915" s="8"/>
      <c r="PQU915" s="8"/>
      <c r="PQV915" s="8"/>
      <c r="PQW915" s="8"/>
      <c r="PQX915" s="8"/>
      <c r="PQY915" s="8"/>
      <c r="PQZ915" s="8"/>
      <c r="PRA915" s="8"/>
      <c r="PRB915" s="8"/>
      <c r="PRC915" s="8"/>
      <c r="PRD915" s="8"/>
      <c r="PRE915" s="8"/>
      <c r="PRF915" s="8"/>
      <c r="PRG915" s="8"/>
      <c r="PRH915" s="8"/>
      <c r="PRI915" s="8"/>
      <c r="PRJ915" s="8"/>
      <c r="PRK915" s="8"/>
      <c r="PRL915" s="8"/>
      <c r="PRM915" s="8"/>
      <c r="PRN915" s="8"/>
      <c r="PRO915" s="8"/>
      <c r="PRP915" s="8"/>
      <c r="PRQ915" s="8"/>
      <c r="PRR915" s="8"/>
      <c r="PRS915" s="8"/>
      <c r="PRT915" s="8"/>
      <c r="PRU915" s="8"/>
      <c r="PRV915" s="8"/>
      <c r="PRW915" s="8"/>
      <c r="PRX915" s="8"/>
      <c r="PRY915" s="8"/>
      <c r="PRZ915" s="8"/>
      <c r="PSA915" s="8"/>
      <c r="PSB915" s="8"/>
      <c r="PSC915" s="8"/>
      <c r="PSD915" s="8"/>
      <c r="PSE915" s="8"/>
      <c r="PSF915" s="8"/>
      <c r="PSG915" s="8"/>
      <c r="PSH915" s="8"/>
      <c r="PSI915" s="8"/>
      <c r="PSJ915" s="8"/>
      <c r="PSK915" s="8"/>
      <c r="PSL915" s="8"/>
      <c r="PSM915" s="8"/>
      <c r="PSN915" s="8"/>
      <c r="PSO915" s="8"/>
      <c r="PSP915" s="8"/>
      <c r="PSQ915" s="8"/>
      <c r="PSR915" s="8"/>
      <c r="PSS915" s="8"/>
      <c r="PST915" s="8"/>
      <c r="PSU915" s="8"/>
      <c r="PSV915" s="8"/>
      <c r="PSW915" s="8"/>
      <c r="PSX915" s="8"/>
      <c r="PSY915" s="8"/>
      <c r="PSZ915" s="8"/>
      <c r="PTA915" s="8"/>
      <c r="PTB915" s="8"/>
      <c r="PTC915" s="8"/>
      <c r="PTD915" s="8"/>
      <c r="PTE915" s="8"/>
      <c r="PTF915" s="8"/>
      <c r="PTG915" s="8"/>
      <c r="PTH915" s="8"/>
      <c r="PTI915" s="8"/>
      <c r="PTJ915" s="8"/>
      <c r="PTK915" s="8"/>
      <c r="PTL915" s="8"/>
      <c r="PTM915" s="8"/>
      <c r="PTN915" s="8"/>
      <c r="PTO915" s="8"/>
      <c r="PTP915" s="8"/>
      <c r="PTQ915" s="8"/>
      <c r="PTR915" s="8"/>
      <c r="PTS915" s="8"/>
      <c r="PTT915" s="8"/>
      <c r="PTU915" s="8"/>
      <c r="PTV915" s="8"/>
      <c r="PTW915" s="8"/>
      <c r="PTX915" s="8"/>
      <c r="PTY915" s="8"/>
      <c r="PTZ915" s="8"/>
      <c r="PUA915" s="8"/>
      <c r="PUB915" s="8"/>
      <c r="PUC915" s="8"/>
      <c r="PUD915" s="8"/>
      <c r="PUE915" s="8"/>
      <c r="PUF915" s="8"/>
      <c r="PUG915" s="8"/>
      <c r="PUH915" s="8"/>
      <c r="PUI915" s="8"/>
      <c r="PUJ915" s="8"/>
      <c r="PUK915" s="8"/>
      <c r="PUL915" s="8"/>
      <c r="PUM915" s="8"/>
      <c r="PUN915" s="8"/>
      <c r="PUO915" s="8"/>
      <c r="PUP915" s="8"/>
      <c r="PUQ915" s="8"/>
      <c r="PUR915" s="8"/>
      <c r="PUS915" s="8"/>
      <c r="PUT915" s="8"/>
      <c r="PUU915" s="8"/>
      <c r="PUV915" s="8"/>
      <c r="PUW915" s="8"/>
      <c r="PUX915" s="8"/>
      <c r="PUY915" s="8"/>
      <c r="PUZ915" s="8"/>
      <c r="PVA915" s="8"/>
      <c r="PVB915" s="8"/>
      <c r="PVC915" s="8"/>
      <c r="PVD915" s="8"/>
      <c r="PVE915" s="8"/>
      <c r="PVF915" s="8"/>
      <c r="PVG915" s="8"/>
      <c r="PVH915" s="8"/>
      <c r="PVI915" s="8"/>
      <c r="PVJ915" s="8"/>
      <c r="PVK915" s="8"/>
      <c r="PVL915" s="8"/>
      <c r="PVM915" s="8"/>
      <c r="PVN915" s="8"/>
      <c r="PVO915" s="8"/>
      <c r="PVP915" s="8"/>
      <c r="PVQ915" s="8"/>
      <c r="PVR915" s="8"/>
      <c r="PVS915" s="8"/>
      <c r="PVT915" s="8"/>
      <c r="PVU915" s="8"/>
      <c r="PVV915" s="8"/>
      <c r="PVW915" s="8"/>
      <c r="PVX915" s="8"/>
      <c r="PVY915" s="8"/>
      <c r="PVZ915" s="8"/>
      <c r="PWA915" s="8"/>
      <c r="PWB915" s="8"/>
      <c r="PWC915" s="8"/>
      <c r="PWD915" s="8"/>
      <c r="PWE915" s="8"/>
      <c r="PWF915" s="8"/>
      <c r="PWG915" s="8"/>
      <c r="PWH915" s="8"/>
      <c r="PWI915" s="8"/>
      <c r="PWJ915" s="8"/>
      <c r="PWK915" s="8"/>
      <c r="PWL915" s="8"/>
      <c r="PWM915" s="8"/>
      <c r="PWN915" s="8"/>
      <c r="PWO915" s="8"/>
      <c r="PWP915" s="8"/>
      <c r="PWQ915" s="8"/>
      <c r="PWR915" s="8"/>
      <c r="PWS915" s="8"/>
      <c r="PWT915" s="8"/>
      <c r="PWU915" s="8"/>
      <c r="PWV915" s="8"/>
      <c r="PWW915" s="8"/>
      <c r="PWX915" s="8"/>
      <c r="PWY915" s="8"/>
      <c r="PWZ915" s="8"/>
      <c r="PXA915" s="8"/>
      <c r="PXB915" s="8"/>
      <c r="PXC915" s="8"/>
      <c r="PXD915" s="8"/>
      <c r="PXE915" s="8"/>
      <c r="PXF915" s="8"/>
      <c r="PXG915" s="8"/>
      <c r="PXH915" s="8"/>
      <c r="PXI915" s="8"/>
      <c r="PXJ915" s="8"/>
      <c r="PXK915" s="8"/>
      <c r="PXL915" s="8"/>
      <c r="PXM915" s="8"/>
      <c r="PXN915" s="8"/>
      <c r="PXO915" s="8"/>
      <c r="PXP915" s="8"/>
      <c r="PXQ915" s="8"/>
      <c r="PXR915" s="8"/>
      <c r="PXS915" s="8"/>
      <c r="PXT915" s="8"/>
      <c r="PXU915" s="8"/>
      <c r="PXV915" s="8"/>
      <c r="PXW915" s="8"/>
      <c r="PXX915" s="8"/>
      <c r="PXY915" s="8"/>
      <c r="PXZ915" s="8"/>
      <c r="PYA915" s="8"/>
      <c r="PYB915" s="8"/>
      <c r="PYC915" s="8"/>
      <c r="PYD915" s="8"/>
      <c r="PYE915" s="8"/>
      <c r="PYF915" s="8"/>
      <c r="PYG915" s="8"/>
      <c r="PYH915" s="8"/>
      <c r="PYI915" s="8"/>
      <c r="PYJ915" s="8"/>
      <c r="PYK915" s="8"/>
      <c r="PYL915" s="8"/>
      <c r="PYM915" s="8"/>
      <c r="PYN915" s="8"/>
      <c r="PYO915" s="8"/>
      <c r="PYP915" s="8"/>
      <c r="PYQ915" s="8"/>
      <c r="PYR915" s="8"/>
      <c r="PYS915" s="8"/>
      <c r="PYT915" s="8"/>
      <c r="PYU915" s="8"/>
      <c r="PYV915" s="8"/>
      <c r="PYW915" s="8"/>
      <c r="PYX915" s="8"/>
      <c r="PYY915" s="8"/>
      <c r="PYZ915" s="8"/>
      <c r="PZA915" s="8"/>
      <c r="PZB915" s="8"/>
      <c r="PZC915" s="8"/>
      <c r="PZD915" s="8"/>
      <c r="PZE915" s="8"/>
      <c r="PZF915" s="8"/>
      <c r="PZG915" s="8"/>
      <c r="PZH915" s="8"/>
      <c r="PZI915" s="8"/>
      <c r="PZJ915" s="8"/>
      <c r="PZK915" s="8"/>
      <c r="PZL915" s="8"/>
      <c r="PZM915" s="8"/>
      <c r="PZN915" s="8"/>
      <c r="PZO915" s="8"/>
      <c r="PZP915" s="8"/>
      <c r="PZQ915" s="8"/>
      <c r="PZR915" s="8"/>
      <c r="PZS915" s="8"/>
      <c r="PZT915" s="8"/>
      <c r="PZU915" s="8"/>
      <c r="PZV915" s="8"/>
      <c r="PZW915" s="8"/>
      <c r="PZX915" s="8"/>
      <c r="PZY915" s="8"/>
      <c r="PZZ915" s="8"/>
      <c r="QAA915" s="8"/>
      <c r="QAB915" s="8"/>
      <c r="QAC915" s="8"/>
      <c r="QAD915" s="8"/>
      <c r="QAE915" s="8"/>
      <c r="QAF915" s="8"/>
      <c r="QAG915" s="8"/>
      <c r="QAH915" s="8"/>
      <c r="QAI915" s="8"/>
      <c r="QAJ915" s="8"/>
      <c r="QAK915" s="8"/>
      <c r="QAL915" s="8"/>
      <c r="QAM915" s="8"/>
      <c r="QAN915" s="8"/>
      <c r="QAO915" s="8"/>
      <c r="QAP915" s="8"/>
      <c r="QAQ915" s="8"/>
      <c r="QAR915" s="8"/>
      <c r="QAS915" s="8"/>
      <c r="QAT915" s="8"/>
      <c r="QAU915" s="8"/>
      <c r="QAV915" s="8"/>
      <c r="QAW915" s="8"/>
      <c r="QAX915" s="8"/>
      <c r="QAY915" s="8"/>
      <c r="QAZ915" s="8"/>
      <c r="QBA915" s="8"/>
      <c r="QBB915" s="8"/>
      <c r="QBC915" s="8"/>
      <c r="QBD915" s="8"/>
      <c r="QBE915" s="8"/>
      <c r="QBF915" s="8"/>
      <c r="QBG915" s="8"/>
      <c r="QBH915" s="8"/>
      <c r="QBI915" s="8"/>
      <c r="QBJ915" s="8"/>
      <c r="QBK915" s="8"/>
      <c r="QBL915" s="8"/>
      <c r="QBM915" s="8"/>
      <c r="QBN915" s="8"/>
      <c r="QBO915" s="8"/>
      <c r="QBP915" s="8"/>
      <c r="QBQ915" s="8"/>
      <c r="QBR915" s="8"/>
      <c r="QBS915" s="8"/>
      <c r="QBT915" s="8"/>
      <c r="QBU915" s="8"/>
      <c r="QBV915" s="8"/>
      <c r="QBW915" s="8"/>
      <c r="QBX915" s="8"/>
      <c r="QBY915" s="8"/>
      <c r="QBZ915" s="8"/>
      <c r="QCA915" s="8"/>
      <c r="QCB915" s="8"/>
      <c r="QCC915" s="8"/>
      <c r="QCD915" s="8"/>
      <c r="QCE915" s="8"/>
      <c r="QCF915" s="8"/>
      <c r="QCG915" s="8"/>
      <c r="QCH915" s="8"/>
      <c r="QCI915" s="8"/>
      <c r="QCJ915" s="8"/>
      <c r="QCK915" s="8"/>
      <c r="QCL915" s="8"/>
      <c r="QCM915" s="8"/>
      <c r="QCN915" s="8"/>
      <c r="QCO915" s="8"/>
      <c r="QCP915" s="8"/>
      <c r="QCQ915" s="8"/>
      <c r="QCR915" s="8"/>
      <c r="QCS915" s="8"/>
      <c r="QCT915" s="8"/>
      <c r="QCU915" s="8"/>
      <c r="QCV915" s="8"/>
      <c r="QCW915" s="8"/>
      <c r="QCX915" s="8"/>
      <c r="QCY915" s="8"/>
      <c r="QCZ915" s="8"/>
      <c r="QDA915" s="8"/>
      <c r="QDB915" s="8"/>
      <c r="QDC915" s="8"/>
      <c r="QDD915" s="8"/>
      <c r="QDE915" s="8"/>
      <c r="QDF915" s="8"/>
      <c r="QDG915" s="8"/>
      <c r="QDH915" s="8"/>
      <c r="QDI915" s="8"/>
      <c r="QDJ915" s="8"/>
      <c r="QDK915" s="8"/>
      <c r="QDL915" s="8"/>
      <c r="QDM915" s="8"/>
      <c r="QDN915" s="8"/>
      <c r="QDO915" s="8"/>
      <c r="QDP915" s="8"/>
      <c r="QDQ915" s="8"/>
      <c r="QDR915" s="8"/>
      <c r="QDS915" s="8"/>
      <c r="QDT915" s="8"/>
      <c r="QDU915" s="8"/>
      <c r="QDV915" s="8"/>
      <c r="QDW915" s="8"/>
      <c r="QDX915" s="8"/>
      <c r="QDY915" s="8"/>
      <c r="QDZ915" s="8"/>
      <c r="QEA915" s="8"/>
      <c r="QEB915" s="8"/>
      <c r="QEC915" s="8"/>
      <c r="QED915" s="8"/>
      <c r="QEE915" s="8"/>
      <c r="QEF915" s="8"/>
      <c r="QEG915" s="8"/>
      <c r="QEH915" s="8"/>
      <c r="QEI915" s="8"/>
      <c r="QEJ915" s="8"/>
      <c r="QEK915" s="8"/>
      <c r="QEL915" s="8"/>
      <c r="QEM915" s="8"/>
      <c r="QEN915" s="8"/>
      <c r="QEO915" s="8"/>
      <c r="QEP915" s="8"/>
      <c r="QEQ915" s="8"/>
      <c r="QER915" s="8"/>
      <c r="QES915" s="8"/>
      <c r="QET915" s="8"/>
      <c r="QEU915" s="8"/>
      <c r="QEV915" s="8"/>
      <c r="QEW915" s="8"/>
      <c r="QEX915" s="8"/>
      <c r="QEY915" s="8"/>
      <c r="QEZ915" s="8"/>
      <c r="QFA915" s="8"/>
      <c r="QFB915" s="8"/>
      <c r="QFC915" s="8"/>
      <c r="QFD915" s="8"/>
      <c r="QFE915" s="8"/>
      <c r="QFF915" s="8"/>
      <c r="QFG915" s="8"/>
      <c r="QFH915" s="8"/>
      <c r="QFI915" s="8"/>
      <c r="QFJ915" s="8"/>
      <c r="QFK915" s="8"/>
      <c r="QFL915" s="8"/>
      <c r="QFM915" s="8"/>
      <c r="QFN915" s="8"/>
      <c r="QFO915" s="8"/>
      <c r="QFP915" s="8"/>
      <c r="QFQ915" s="8"/>
      <c r="QFR915" s="8"/>
      <c r="QFS915" s="8"/>
      <c r="QFT915" s="8"/>
      <c r="QFU915" s="8"/>
      <c r="QFV915" s="8"/>
      <c r="QFW915" s="8"/>
      <c r="QFX915" s="8"/>
      <c r="QFY915" s="8"/>
      <c r="QFZ915" s="8"/>
      <c r="QGA915" s="8"/>
      <c r="QGB915" s="8"/>
      <c r="QGC915" s="8"/>
      <c r="QGD915" s="8"/>
      <c r="QGE915" s="8"/>
      <c r="QGF915" s="8"/>
      <c r="QGG915" s="8"/>
      <c r="QGH915" s="8"/>
      <c r="QGI915" s="8"/>
      <c r="QGJ915" s="8"/>
      <c r="QGK915" s="8"/>
      <c r="QGL915" s="8"/>
      <c r="QGM915" s="8"/>
      <c r="QGN915" s="8"/>
      <c r="QGO915" s="8"/>
      <c r="QGP915" s="8"/>
      <c r="QGQ915" s="8"/>
      <c r="QGR915" s="8"/>
      <c r="QGS915" s="8"/>
      <c r="QGT915" s="8"/>
      <c r="QGU915" s="8"/>
      <c r="QGV915" s="8"/>
      <c r="QGW915" s="8"/>
      <c r="QGX915" s="8"/>
      <c r="QGY915" s="8"/>
      <c r="QGZ915" s="8"/>
      <c r="QHA915" s="8"/>
      <c r="QHB915" s="8"/>
      <c r="QHC915" s="8"/>
      <c r="QHD915" s="8"/>
      <c r="QHE915" s="8"/>
      <c r="QHF915" s="8"/>
      <c r="QHG915" s="8"/>
      <c r="QHH915" s="8"/>
      <c r="QHI915" s="8"/>
      <c r="QHJ915" s="8"/>
      <c r="QHK915" s="8"/>
      <c r="QHL915" s="8"/>
      <c r="QHM915" s="8"/>
      <c r="QHN915" s="8"/>
      <c r="QHO915" s="8"/>
      <c r="QHP915" s="8"/>
      <c r="QHQ915" s="8"/>
      <c r="QHR915" s="8"/>
      <c r="QHS915" s="8"/>
      <c r="QHT915" s="8"/>
      <c r="QHU915" s="8"/>
      <c r="QHV915" s="8"/>
      <c r="QHW915" s="8"/>
      <c r="QHX915" s="8"/>
      <c r="QHY915" s="8"/>
      <c r="QHZ915" s="8"/>
      <c r="QIA915" s="8"/>
      <c r="QIB915" s="8"/>
      <c r="QIC915" s="8"/>
      <c r="QID915" s="8"/>
      <c r="QIE915" s="8"/>
      <c r="QIF915" s="8"/>
      <c r="QIG915" s="8"/>
      <c r="QIH915" s="8"/>
      <c r="QII915" s="8"/>
      <c r="QIJ915" s="8"/>
      <c r="QIK915" s="8"/>
      <c r="QIL915" s="8"/>
      <c r="QIM915" s="8"/>
      <c r="QIN915" s="8"/>
      <c r="QIO915" s="8"/>
      <c r="QIP915" s="8"/>
      <c r="QIQ915" s="8"/>
      <c r="QIR915" s="8"/>
      <c r="QIS915" s="8"/>
      <c r="QIT915" s="8"/>
      <c r="QIU915" s="8"/>
      <c r="QIV915" s="8"/>
      <c r="QIW915" s="8"/>
      <c r="QIX915" s="8"/>
      <c r="QIY915" s="8"/>
      <c r="QIZ915" s="8"/>
      <c r="QJA915" s="8"/>
      <c r="QJB915" s="8"/>
      <c r="QJC915" s="8"/>
      <c r="QJD915" s="8"/>
      <c r="QJE915" s="8"/>
      <c r="QJF915" s="8"/>
      <c r="QJG915" s="8"/>
      <c r="QJH915" s="8"/>
      <c r="QJI915" s="8"/>
      <c r="QJJ915" s="8"/>
      <c r="QJK915" s="8"/>
      <c r="QJL915" s="8"/>
      <c r="QJM915" s="8"/>
      <c r="QJN915" s="8"/>
      <c r="QJO915" s="8"/>
      <c r="QJP915" s="8"/>
      <c r="QJQ915" s="8"/>
      <c r="QJR915" s="8"/>
      <c r="QJS915" s="8"/>
      <c r="QJT915" s="8"/>
      <c r="QJU915" s="8"/>
      <c r="QJV915" s="8"/>
      <c r="QJW915" s="8"/>
      <c r="QJX915" s="8"/>
      <c r="QJY915" s="8"/>
      <c r="QJZ915" s="8"/>
      <c r="QKA915" s="8"/>
      <c r="QKB915" s="8"/>
      <c r="QKC915" s="8"/>
      <c r="QKD915" s="8"/>
      <c r="QKE915" s="8"/>
      <c r="QKF915" s="8"/>
      <c r="QKG915" s="8"/>
      <c r="QKH915" s="8"/>
      <c r="QKI915" s="8"/>
      <c r="QKJ915" s="8"/>
      <c r="QKK915" s="8"/>
      <c r="QKL915" s="8"/>
      <c r="QKM915" s="8"/>
      <c r="QKN915" s="8"/>
      <c r="QKO915" s="8"/>
      <c r="QKP915" s="8"/>
      <c r="QKQ915" s="8"/>
      <c r="QKR915" s="8"/>
      <c r="QKS915" s="8"/>
      <c r="QKT915" s="8"/>
      <c r="QKU915" s="8"/>
      <c r="QKV915" s="8"/>
      <c r="QKW915" s="8"/>
      <c r="QKX915" s="8"/>
      <c r="QKY915" s="8"/>
      <c r="QKZ915" s="8"/>
      <c r="QLA915" s="8"/>
      <c r="QLB915" s="8"/>
      <c r="QLC915" s="8"/>
      <c r="QLD915" s="8"/>
      <c r="QLE915" s="8"/>
      <c r="QLF915" s="8"/>
      <c r="QLG915" s="8"/>
      <c r="QLH915" s="8"/>
      <c r="QLI915" s="8"/>
      <c r="QLJ915" s="8"/>
      <c r="QLK915" s="8"/>
      <c r="QLL915" s="8"/>
      <c r="QLM915" s="8"/>
      <c r="QLN915" s="8"/>
      <c r="QLO915" s="8"/>
      <c r="QLP915" s="8"/>
      <c r="QLQ915" s="8"/>
      <c r="QLR915" s="8"/>
      <c r="QLS915" s="8"/>
      <c r="QLT915" s="8"/>
      <c r="QLU915" s="8"/>
      <c r="QLV915" s="8"/>
      <c r="QLW915" s="8"/>
      <c r="QLX915" s="8"/>
      <c r="QLY915" s="8"/>
      <c r="QLZ915" s="8"/>
      <c r="QMA915" s="8"/>
      <c r="QMB915" s="8"/>
      <c r="QMC915" s="8"/>
      <c r="QMD915" s="8"/>
      <c r="QME915" s="8"/>
      <c r="QMF915" s="8"/>
      <c r="QMG915" s="8"/>
      <c r="QMH915" s="8"/>
      <c r="QMI915" s="8"/>
      <c r="QMJ915" s="8"/>
      <c r="QMK915" s="8"/>
      <c r="QML915" s="8"/>
      <c r="QMM915" s="8"/>
      <c r="QMN915" s="8"/>
      <c r="QMO915" s="8"/>
      <c r="QMP915" s="8"/>
      <c r="QMQ915" s="8"/>
      <c r="QMR915" s="8"/>
      <c r="QMS915" s="8"/>
      <c r="QMT915" s="8"/>
      <c r="QMU915" s="8"/>
      <c r="QMV915" s="8"/>
      <c r="QMW915" s="8"/>
      <c r="QMX915" s="8"/>
      <c r="QMY915" s="8"/>
      <c r="QMZ915" s="8"/>
      <c r="QNA915" s="8"/>
      <c r="QNB915" s="8"/>
      <c r="QNC915" s="8"/>
      <c r="QND915" s="8"/>
      <c r="QNE915" s="8"/>
      <c r="QNF915" s="8"/>
      <c r="QNG915" s="8"/>
      <c r="QNH915" s="8"/>
      <c r="QNI915" s="8"/>
      <c r="QNJ915" s="8"/>
      <c r="QNK915" s="8"/>
      <c r="QNL915" s="8"/>
      <c r="QNM915" s="8"/>
      <c r="QNN915" s="8"/>
      <c r="QNO915" s="8"/>
      <c r="QNP915" s="8"/>
      <c r="QNQ915" s="8"/>
      <c r="QNR915" s="8"/>
      <c r="QNS915" s="8"/>
      <c r="QNT915" s="8"/>
      <c r="QNU915" s="8"/>
      <c r="QNV915" s="8"/>
      <c r="QNW915" s="8"/>
      <c r="QNX915" s="8"/>
      <c r="QNY915" s="8"/>
      <c r="QNZ915" s="8"/>
      <c r="QOA915" s="8"/>
      <c r="QOB915" s="8"/>
      <c r="QOC915" s="8"/>
      <c r="QOD915" s="8"/>
      <c r="QOE915" s="8"/>
      <c r="QOF915" s="8"/>
      <c r="QOG915" s="8"/>
      <c r="QOH915" s="8"/>
      <c r="QOI915" s="8"/>
      <c r="QOJ915" s="8"/>
      <c r="QOK915" s="8"/>
      <c r="QOL915" s="8"/>
      <c r="QOM915" s="8"/>
      <c r="QON915" s="8"/>
      <c r="QOO915" s="8"/>
      <c r="QOP915" s="8"/>
      <c r="QOQ915" s="8"/>
      <c r="QOR915" s="8"/>
      <c r="QOS915" s="8"/>
      <c r="QOT915" s="8"/>
      <c r="QOU915" s="8"/>
      <c r="QOV915" s="8"/>
      <c r="QOW915" s="8"/>
      <c r="QOX915" s="8"/>
      <c r="QOY915" s="8"/>
      <c r="QOZ915" s="8"/>
      <c r="QPA915" s="8"/>
      <c r="QPB915" s="8"/>
      <c r="QPC915" s="8"/>
      <c r="QPD915" s="8"/>
      <c r="QPE915" s="8"/>
      <c r="QPF915" s="8"/>
      <c r="QPG915" s="8"/>
      <c r="QPH915" s="8"/>
      <c r="QPI915" s="8"/>
      <c r="QPJ915" s="8"/>
      <c r="QPK915" s="8"/>
      <c r="QPL915" s="8"/>
      <c r="QPM915" s="8"/>
      <c r="QPN915" s="8"/>
      <c r="QPO915" s="8"/>
      <c r="QPP915" s="8"/>
      <c r="QPQ915" s="8"/>
      <c r="QPR915" s="8"/>
      <c r="QPS915" s="8"/>
      <c r="QPT915" s="8"/>
      <c r="QPU915" s="8"/>
      <c r="QPV915" s="8"/>
      <c r="QPW915" s="8"/>
      <c r="QPX915" s="8"/>
      <c r="QPY915" s="8"/>
      <c r="QPZ915" s="8"/>
      <c r="QQA915" s="8"/>
      <c r="QQB915" s="8"/>
      <c r="QQC915" s="8"/>
      <c r="QQD915" s="8"/>
      <c r="QQE915" s="8"/>
      <c r="QQF915" s="8"/>
      <c r="QQG915" s="8"/>
      <c r="QQH915" s="8"/>
      <c r="QQI915" s="8"/>
      <c r="QQJ915" s="8"/>
      <c r="QQK915" s="8"/>
      <c r="QQL915" s="8"/>
      <c r="QQM915" s="8"/>
      <c r="QQN915" s="8"/>
      <c r="QQO915" s="8"/>
      <c r="QQP915" s="8"/>
      <c r="QQQ915" s="8"/>
      <c r="QQR915" s="8"/>
      <c r="QQS915" s="8"/>
      <c r="QQT915" s="8"/>
      <c r="QQU915" s="8"/>
      <c r="QQV915" s="8"/>
      <c r="QQW915" s="8"/>
      <c r="QQX915" s="8"/>
      <c r="QQY915" s="8"/>
      <c r="QQZ915" s="8"/>
      <c r="QRA915" s="8"/>
      <c r="QRB915" s="8"/>
      <c r="QRC915" s="8"/>
      <c r="QRD915" s="8"/>
      <c r="QRE915" s="8"/>
      <c r="QRF915" s="8"/>
      <c r="QRG915" s="8"/>
      <c r="QRH915" s="8"/>
      <c r="QRI915" s="8"/>
      <c r="QRJ915" s="8"/>
      <c r="QRK915" s="8"/>
      <c r="QRL915" s="8"/>
      <c r="QRM915" s="8"/>
      <c r="QRN915" s="8"/>
      <c r="QRO915" s="8"/>
      <c r="QRP915" s="8"/>
      <c r="QRQ915" s="8"/>
      <c r="QRR915" s="8"/>
      <c r="QRS915" s="8"/>
      <c r="QRT915" s="8"/>
      <c r="QRU915" s="8"/>
      <c r="QRV915" s="8"/>
      <c r="QRW915" s="8"/>
      <c r="QRX915" s="8"/>
      <c r="QRY915" s="8"/>
      <c r="QRZ915" s="8"/>
      <c r="QSA915" s="8"/>
      <c r="QSB915" s="8"/>
      <c r="QSC915" s="8"/>
      <c r="QSD915" s="8"/>
      <c r="QSE915" s="8"/>
      <c r="QSF915" s="8"/>
      <c r="QSG915" s="8"/>
      <c r="QSH915" s="8"/>
      <c r="QSI915" s="8"/>
      <c r="QSJ915" s="8"/>
      <c r="QSK915" s="8"/>
      <c r="QSL915" s="8"/>
      <c r="QSM915" s="8"/>
      <c r="QSN915" s="8"/>
      <c r="QSO915" s="8"/>
      <c r="QSP915" s="8"/>
      <c r="QSQ915" s="8"/>
      <c r="QSR915" s="8"/>
      <c r="QSS915" s="8"/>
      <c r="QST915" s="8"/>
      <c r="QSU915" s="8"/>
      <c r="QSV915" s="8"/>
      <c r="QSW915" s="8"/>
      <c r="QSX915" s="8"/>
      <c r="QSY915" s="8"/>
      <c r="QSZ915" s="8"/>
      <c r="QTA915" s="8"/>
      <c r="QTB915" s="8"/>
      <c r="QTC915" s="8"/>
      <c r="QTD915" s="8"/>
      <c r="QTE915" s="8"/>
      <c r="QTF915" s="8"/>
      <c r="QTG915" s="8"/>
      <c r="QTH915" s="8"/>
      <c r="QTI915" s="8"/>
      <c r="QTJ915" s="8"/>
      <c r="QTK915" s="8"/>
      <c r="QTL915" s="8"/>
      <c r="QTM915" s="8"/>
      <c r="QTN915" s="8"/>
      <c r="QTO915" s="8"/>
      <c r="QTP915" s="8"/>
      <c r="QTQ915" s="8"/>
      <c r="QTR915" s="8"/>
      <c r="QTS915" s="8"/>
      <c r="QTT915" s="8"/>
      <c r="QTU915" s="8"/>
      <c r="QTV915" s="8"/>
      <c r="QTW915" s="8"/>
      <c r="QTX915" s="8"/>
      <c r="QTY915" s="8"/>
      <c r="QTZ915" s="8"/>
      <c r="QUA915" s="8"/>
      <c r="QUB915" s="8"/>
      <c r="QUC915" s="8"/>
      <c r="QUD915" s="8"/>
      <c r="QUE915" s="8"/>
      <c r="QUF915" s="8"/>
      <c r="QUG915" s="8"/>
      <c r="QUH915" s="8"/>
      <c r="QUI915" s="8"/>
      <c r="QUJ915" s="8"/>
      <c r="QUK915" s="8"/>
      <c r="QUL915" s="8"/>
      <c r="QUM915" s="8"/>
      <c r="QUN915" s="8"/>
      <c r="QUO915" s="8"/>
      <c r="QUP915" s="8"/>
      <c r="QUQ915" s="8"/>
      <c r="QUR915" s="8"/>
      <c r="QUS915" s="8"/>
      <c r="QUT915" s="8"/>
      <c r="QUU915" s="8"/>
      <c r="QUV915" s="8"/>
      <c r="QUW915" s="8"/>
      <c r="QUX915" s="8"/>
      <c r="QUY915" s="8"/>
      <c r="QUZ915" s="8"/>
      <c r="QVA915" s="8"/>
      <c r="QVB915" s="8"/>
      <c r="QVC915" s="8"/>
      <c r="QVD915" s="8"/>
      <c r="QVE915" s="8"/>
      <c r="QVF915" s="8"/>
      <c r="QVG915" s="8"/>
      <c r="QVH915" s="8"/>
      <c r="QVI915" s="8"/>
      <c r="QVJ915" s="8"/>
      <c r="QVK915" s="8"/>
      <c r="QVL915" s="8"/>
      <c r="QVM915" s="8"/>
      <c r="QVN915" s="8"/>
      <c r="QVO915" s="8"/>
      <c r="QVP915" s="8"/>
      <c r="QVQ915" s="8"/>
      <c r="QVR915" s="8"/>
      <c r="QVS915" s="8"/>
      <c r="QVT915" s="8"/>
      <c r="QVU915" s="8"/>
      <c r="QVV915" s="8"/>
      <c r="QVW915" s="8"/>
      <c r="QVX915" s="8"/>
      <c r="QVY915" s="8"/>
      <c r="QVZ915" s="8"/>
      <c r="QWA915" s="8"/>
      <c r="QWB915" s="8"/>
      <c r="QWC915" s="8"/>
      <c r="QWD915" s="8"/>
      <c r="QWE915" s="8"/>
      <c r="QWF915" s="8"/>
      <c r="QWG915" s="8"/>
      <c r="QWH915" s="8"/>
      <c r="QWI915" s="8"/>
      <c r="QWJ915" s="8"/>
      <c r="QWK915" s="8"/>
      <c r="QWL915" s="8"/>
      <c r="QWM915" s="8"/>
      <c r="QWN915" s="8"/>
      <c r="QWO915" s="8"/>
      <c r="QWP915" s="8"/>
      <c r="QWQ915" s="8"/>
      <c r="QWR915" s="8"/>
      <c r="QWS915" s="8"/>
      <c r="QWT915" s="8"/>
      <c r="QWU915" s="8"/>
      <c r="QWV915" s="8"/>
      <c r="QWW915" s="8"/>
      <c r="QWX915" s="8"/>
      <c r="QWY915" s="8"/>
      <c r="QWZ915" s="8"/>
      <c r="QXA915" s="8"/>
      <c r="QXB915" s="8"/>
      <c r="QXC915" s="8"/>
      <c r="QXD915" s="8"/>
      <c r="QXE915" s="8"/>
      <c r="QXF915" s="8"/>
      <c r="QXG915" s="8"/>
      <c r="QXH915" s="8"/>
      <c r="QXI915" s="8"/>
      <c r="QXJ915" s="8"/>
      <c r="QXK915" s="8"/>
      <c r="QXL915" s="8"/>
      <c r="QXM915" s="8"/>
      <c r="QXN915" s="8"/>
      <c r="QXO915" s="8"/>
      <c r="QXP915" s="8"/>
      <c r="QXQ915" s="8"/>
      <c r="QXR915" s="8"/>
      <c r="QXS915" s="8"/>
      <c r="QXT915" s="8"/>
      <c r="QXU915" s="8"/>
      <c r="QXV915" s="8"/>
      <c r="QXW915" s="8"/>
      <c r="QXX915" s="8"/>
      <c r="QXY915" s="8"/>
      <c r="QXZ915" s="8"/>
      <c r="QYA915" s="8"/>
      <c r="QYB915" s="8"/>
      <c r="QYC915" s="8"/>
      <c r="QYD915" s="8"/>
      <c r="QYE915" s="8"/>
      <c r="QYF915" s="8"/>
      <c r="QYG915" s="8"/>
      <c r="QYH915" s="8"/>
      <c r="QYI915" s="8"/>
      <c r="QYJ915" s="8"/>
      <c r="QYK915" s="8"/>
      <c r="QYL915" s="8"/>
      <c r="QYM915" s="8"/>
      <c r="QYN915" s="8"/>
      <c r="QYO915" s="8"/>
      <c r="QYP915" s="8"/>
      <c r="QYQ915" s="8"/>
      <c r="QYR915" s="8"/>
      <c r="QYS915" s="8"/>
      <c r="QYT915" s="8"/>
      <c r="QYU915" s="8"/>
      <c r="QYV915" s="8"/>
      <c r="QYW915" s="8"/>
      <c r="QYX915" s="8"/>
      <c r="QYY915" s="8"/>
      <c r="QYZ915" s="8"/>
      <c r="QZA915" s="8"/>
      <c r="QZB915" s="8"/>
      <c r="QZC915" s="8"/>
      <c r="QZD915" s="8"/>
      <c r="QZE915" s="8"/>
      <c r="QZF915" s="8"/>
      <c r="QZG915" s="8"/>
      <c r="QZH915" s="8"/>
      <c r="QZI915" s="8"/>
      <c r="QZJ915" s="8"/>
      <c r="QZK915" s="8"/>
      <c r="QZL915" s="8"/>
      <c r="QZM915" s="8"/>
      <c r="QZN915" s="8"/>
      <c r="QZO915" s="8"/>
      <c r="QZP915" s="8"/>
      <c r="QZQ915" s="8"/>
      <c r="QZR915" s="8"/>
      <c r="QZS915" s="8"/>
      <c r="QZT915" s="8"/>
      <c r="QZU915" s="8"/>
      <c r="QZV915" s="8"/>
      <c r="QZW915" s="8"/>
      <c r="QZX915" s="8"/>
      <c r="QZY915" s="8"/>
      <c r="QZZ915" s="8"/>
      <c r="RAA915" s="8"/>
      <c r="RAB915" s="8"/>
      <c r="RAC915" s="8"/>
      <c r="RAD915" s="8"/>
      <c r="RAE915" s="8"/>
      <c r="RAF915" s="8"/>
      <c r="RAG915" s="8"/>
      <c r="RAH915" s="8"/>
      <c r="RAI915" s="8"/>
      <c r="RAJ915" s="8"/>
      <c r="RAK915" s="8"/>
      <c r="RAL915" s="8"/>
      <c r="RAM915" s="8"/>
      <c r="RAN915" s="8"/>
      <c r="RAO915" s="8"/>
      <c r="RAP915" s="8"/>
      <c r="RAQ915" s="8"/>
      <c r="RAR915" s="8"/>
      <c r="RAS915" s="8"/>
      <c r="RAT915" s="8"/>
      <c r="RAU915" s="8"/>
      <c r="RAV915" s="8"/>
      <c r="RAW915" s="8"/>
      <c r="RAX915" s="8"/>
      <c r="RAY915" s="8"/>
      <c r="RAZ915" s="8"/>
      <c r="RBA915" s="8"/>
      <c r="RBB915" s="8"/>
      <c r="RBC915" s="8"/>
      <c r="RBD915" s="8"/>
      <c r="RBE915" s="8"/>
      <c r="RBF915" s="8"/>
      <c r="RBG915" s="8"/>
      <c r="RBH915" s="8"/>
      <c r="RBI915" s="8"/>
      <c r="RBJ915" s="8"/>
      <c r="RBK915" s="8"/>
      <c r="RBL915" s="8"/>
      <c r="RBM915" s="8"/>
      <c r="RBN915" s="8"/>
      <c r="RBO915" s="8"/>
      <c r="RBP915" s="8"/>
      <c r="RBQ915" s="8"/>
      <c r="RBR915" s="8"/>
      <c r="RBS915" s="8"/>
      <c r="RBT915" s="8"/>
      <c r="RBU915" s="8"/>
      <c r="RBV915" s="8"/>
      <c r="RBW915" s="8"/>
      <c r="RBX915" s="8"/>
      <c r="RBY915" s="8"/>
      <c r="RBZ915" s="8"/>
      <c r="RCA915" s="8"/>
      <c r="RCB915" s="8"/>
      <c r="RCC915" s="8"/>
      <c r="RCD915" s="8"/>
      <c r="RCE915" s="8"/>
      <c r="RCF915" s="8"/>
      <c r="RCG915" s="8"/>
      <c r="RCH915" s="8"/>
      <c r="RCI915" s="8"/>
      <c r="RCJ915" s="8"/>
      <c r="RCK915" s="8"/>
      <c r="RCL915" s="8"/>
      <c r="RCM915" s="8"/>
      <c r="RCN915" s="8"/>
      <c r="RCO915" s="8"/>
      <c r="RCP915" s="8"/>
      <c r="RCQ915" s="8"/>
      <c r="RCR915" s="8"/>
      <c r="RCS915" s="8"/>
      <c r="RCT915" s="8"/>
      <c r="RCU915" s="8"/>
      <c r="RCV915" s="8"/>
      <c r="RCW915" s="8"/>
      <c r="RCX915" s="8"/>
      <c r="RCY915" s="8"/>
      <c r="RCZ915" s="8"/>
      <c r="RDA915" s="8"/>
      <c r="RDB915" s="8"/>
      <c r="RDC915" s="8"/>
      <c r="RDD915" s="8"/>
      <c r="RDE915" s="8"/>
      <c r="RDF915" s="8"/>
      <c r="RDG915" s="8"/>
      <c r="RDH915" s="8"/>
      <c r="RDI915" s="8"/>
      <c r="RDJ915" s="8"/>
      <c r="RDK915" s="8"/>
      <c r="RDL915" s="8"/>
      <c r="RDM915" s="8"/>
      <c r="RDN915" s="8"/>
      <c r="RDO915" s="8"/>
      <c r="RDP915" s="8"/>
      <c r="RDQ915" s="8"/>
      <c r="RDR915" s="8"/>
      <c r="RDS915" s="8"/>
      <c r="RDT915" s="8"/>
      <c r="RDU915" s="8"/>
      <c r="RDV915" s="8"/>
      <c r="RDW915" s="8"/>
      <c r="RDX915" s="8"/>
      <c r="RDY915" s="8"/>
      <c r="RDZ915" s="8"/>
      <c r="REA915" s="8"/>
      <c r="REB915" s="8"/>
      <c r="REC915" s="8"/>
      <c r="RED915" s="8"/>
      <c r="REE915" s="8"/>
      <c r="REF915" s="8"/>
      <c r="REG915" s="8"/>
      <c r="REH915" s="8"/>
      <c r="REI915" s="8"/>
      <c r="REJ915" s="8"/>
      <c r="REK915" s="8"/>
      <c r="REL915" s="8"/>
      <c r="REM915" s="8"/>
      <c r="REN915" s="8"/>
      <c r="REO915" s="8"/>
      <c r="REP915" s="8"/>
      <c r="REQ915" s="8"/>
      <c r="RER915" s="8"/>
      <c r="RES915" s="8"/>
      <c r="RET915" s="8"/>
      <c r="REU915" s="8"/>
      <c r="REV915" s="8"/>
      <c r="REW915" s="8"/>
      <c r="REX915" s="8"/>
      <c r="REY915" s="8"/>
      <c r="REZ915" s="8"/>
      <c r="RFA915" s="8"/>
      <c r="RFB915" s="8"/>
      <c r="RFC915" s="8"/>
      <c r="RFD915" s="8"/>
      <c r="RFE915" s="8"/>
      <c r="RFF915" s="8"/>
      <c r="RFG915" s="8"/>
      <c r="RFH915" s="8"/>
      <c r="RFI915" s="8"/>
      <c r="RFJ915" s="8"/>
      <c r="RFK915" s="8"/>
      <c r="RFL915" s="8"/>
      <c r="RFM915" s="8"/>
      <c r="RFN915" s="8"/>
      <c r="RFO915" s="8"/>
      <c r="RFP915" s="8"/>
      <c r="RFQ915" s="8"/>
      <c r="RFR915" s="8"/>
      <c r="RFS915" s="8"/>
      <c r="RFT915" s="8"/>
      <c r="RFU915" s="8"/>
      <c r="RFV915" s="8"/>
      <c r="RFW915" s="8"/>
      <c r="RFX915" s="8"/>
      <c r="RFY915" s="8"/>
      <c r="RFZ915" s="8"/>
      <c r="RGA915" s="8"/>
      <c r="RGB915" s="8"/>
      <c r="RGC915" s="8"/>
      <c r="RGD915" s="8"/>
      <c r="RGE915" s="8"/>
      <c r="RGF915" s="8"/>
      <c r="RGG915" s="8"/>
      <c r="RGH915" s="8"/>
      <c r="RGI915" s="8"/>
      <c r="RGJ915" s="8"/>
      <c r="RGK915" s="8"/>
      <c r="RGL915" s="8"/>
      <c r="RGM915" s="8"/>
      <c r="RGN915" s="8"/>
      <c r="RGO915" s="8"/>
      <c r="RGP915" s="8"/>
      <c r="RGQ915" s="8"/>
      <c r="RGR915" s="8"/>
      <c r="RGS915" s="8"/>
      <c r="RGT915" s="8"/>
      <c r="RGU915" s="8"/>
      <c r="RGV915" s="8"/>
      <c r="RGW915" s="8"/>
      <c r="RGX915" s="8"/>
      <c r="RGY915" s="8"/>
      <c r="RGZ915" s="8"/>
      <c r="RHA915" s="8"/>
      <c r="RHB915" s="8"/>
      <c r="RHC915" s="8"/>
      <c r="RHD915" s="8"/>
      <c r="RHE915" s="8"/>
      <c r="RHF915" s="8"/>
      <c r="RHG915" s="8"/>
      <c r="RHH915" s="8"/>
      <c r="RHI915" s="8"/>
      <c r="RHJ915" s="8"/>
      <c r="RHK915" s="8"/>
      <c r="RHL915" s="8"/>
      <c r="RHM915" s="8"/>
      <c r="RHN915" s="8"/>
      <c r="RHO915" s="8"/>
      <c r="RHP915" s="8"/>
      <c r="RHQ915" s="8"/>
      <c r="RHR915" s="8"/>
      <c r="RHS915" s="8"/>
      <c r="RHT915" s="8"/>
      <c r="RHU915" s="8"/>
      <c r="RHV915" s="8"/>
      <c r="RHW915" s="8"/>
      <c r="RHX915" s="8"/>
      <c r="RHY915" s="8"/>
      <c r="RHZ915" s="8"/>
      <c r="RIA915" s="8"/>
      <c r="RIB915" s="8"/>
      <c r="RIC915" s="8"/>
      <c r="RID915" s="8"/>
      <c r="RIE915" s="8"/>
      <c r="RIF915" s="8"/>
      <c r="RIG915" s="8"/>
      <c r="RIH915" s="8"/>
      <c r="RII915" s="8"/>
      <c r="RIJ915" s="8"/>
      <c r="RIK915" s="8"/>
      <c r="RIL915" s="8"/>
      <c r="RIM915" s="8"/>
      <c r="RIN915" s="8"/>
      <c r="RIO915" s="8"/>
      <c r="RIP915" s="8"/>
      <c r="RIQ915" s="8"/>
      <c r="RIR915" s="8"/>
      <c r="RIS915" s="8"/>
      <c r="RIT915" s="8"/>
      <c r="RIU915" s="8"/>
      <c r="RIV915" s="8"/>
      <c r="RIW915" s="8"/>
      <c r="RIX915" s="8"/>
      <c r="RIY915" s="8"/>
      <c r="RIZ915" s="8"/>
      <c r="RJA915" s="8"/>
      <c r="RJB915" s="8"/>
      <c r="RJC915" s="8"/>
      <c r="RJD915" s="8"/>
      <c r="RJE915" s="8"/>
      <c r="RJF915" s="8"/>
      <c r="RJG915" s="8"/>
      <c r="RJH915" s="8"/>
      <c r="RJI915" s="8"/>
      <c r="RJJ915" s="8"/>
      <c r="RJK915" s="8"/>
      <c r="RJL915" s="8"/>
      <c r="RJM915" s="8"/>
      <c r="RJN915" s="8"/>
      <c r="RJO915" s="8"/>
      <c r="RJP915" s="8"/>
      <c r="RJQ915" s="8"/>
      <c r="RJR915" s="8"/>
      <c r="RJS915" s="8"/>
      <c r="RJT915" s="8"/>
      <c r="RJU915" s="8"/>
      <c r="RJV915" s="8"/>
      <c r="RJW915" s="8"/>
      <c r="RJX915" s="8"/>
      <c r="RJY915" s="8"/>
      <c r="RJZ915" s="8"/>
      <c r="RKA915" s="8"/>
      <c r="RKB915" s="8"/>
      <c r="RKC915" s="8"/>
      <c r="RKD915" s="8"/>
      <c r="RKE915" s="8"/>
      <c r="RKF915" s="8"/>
      <c r="RKG915" s="8"/>
      <c r="RKH915" s="8"/>
      <c r="RKI915" s="8"/>
      <c r="RKJ915" s="8"/>
      <c r="RKK915" s="8"/>
      <c r="RKL915" s="8"/>
      <c r="RKM915" s="8"/>
      <c r="RKN915" s="8"/>
      <c r="RKO915" s="8"/>
      <c r="RKP915" s="8"/>
      <c r="RKQ915" s="8"/>
      <c r="RKR915" s="8"/>
      <c r="RKS915" s="8"/>
      <c r="RKT915" s="8"/>
      <c r="RKU915" s="8"/>
      <c r="RKV915" s="8"/>
      <c r="RKW915" s="8"/>
      <c r="RKX915" s="8"/>
      <c r="RKY915" s="8"/>
      <c r="RKZ915" s="8"/>
      <c r="RLA915" s="8"/>
      <c r="RLB915" s="8"/>
      <c r="RLC915" s="8"/>
      <c r="RLD915" s="8"/>
      <c r="RLE915" s="8"/>
      <c r="RLF915" s="8"/>
      <c r="RLG915" s="8"/>
      <c r="RLH915" s="8"/>
      <c r="RLI915" s="8"/>
      <c r="RLJ915" s="8"/>
      <c r="RLK915" s="8"/>
      <c r="RLL915" s="8"/>
      <c r="RLM915" s="8"/>
      <c r="RLN915" s="8"/>
      <c r="RLO915" s="8"/>
      <c r="RLP915" s="8"/>
      <c r="RLQ915" s="8"/>
      <c r="RLR915" s="8"/>
      <c r="RLS915" s="8"/>
      <c r="RLT915" s="8"/>
      <c r="RLU915" s="8"/>
      <c r="RLV915" s="8"/>
      <c r="RLW915" s="8"/>
      <c r="RLX915" s="8"/>
      <c r="RLY915" s="8"/>
      <c r="RLZ915" s="8"/>
      <c r="RMA915" s="8"/>
      <c r="RMB915" s="8"/>
      <c r="RMC915" s="8"/>
      <c r="RMD915" s="8"/>
      <c r="RME915" s="8"/>
      <c r="RMF915" s="8"/>
      <c r="RMG915" s="8"/>
      <c r="RMH915" s="8"/>
      <c r="RMI915" s="8"/>
      <c r="RMJ915" s="8"/>
      <c r="RMK915" s="8"/>
      <c r="RML915" s="8"/>
      <c r="RMM915" s="8"/>
      <c r="RMN915" s="8"/>
      <c r="RMO915" s="8"/>
      <c r="RMP915" s="8"/>
      <c r="RMQ915" s="8"/>
      <c r="RMR915" s="8"/>
      <c r="RMS915" s="8"/>
      <c r="RMT915" s="8"/>
      <c r="RMU915" s="8"/>
      <c r="RMV915" s="8"/>
      <c r="RMW915" s="8"/>
      <c r="RMX915" s="8"/>
      <c r="RMY915" s="8"/>
      <c r="RMZ915" s="8"/>
      <c r="RNA915" s="8"/>
      <c r="RNB915" s="8"/>
      <c r="RNC915" s="8"/>
      <c r="RND915" s="8"/>
      <c r="RNE915" s="8"/>
      <c r="RNF915" s="8"/>
      <c r="RNG915" s="8"/>
      <c r="RNH915" s="8"/>
      <c r="RNI915" s="8"/>
      <c r="RNJ915" s="8"/>
      <c r="RNK915" s="8"/>
      <c r="RNL915" s="8"/>
      <c r="RNM915" s="8"/>
      <c r="RNN915" s="8"/>
      <c r="RNO915" s="8"/>
      <c r="RNP915" s="8"/>
      <c r="RNQ915" s="8"/>
      <c r="RNR915" s="8"/>
      <c r="RNS915" s="8"/>
      <c r="RNT915" s="8"/>
      <c r="RNU915" s="8"/>
      <c r="RNV915" s="8"/>
      <c r="RNW915" s="8"/>
      <c r="RNX915" s="8"/>
      <c r="RNY915" s="8"/>
      <c r="RNZ915" s="8"/>
      <c r="ROA915" s="8"/>
      <c r="ROB915" s="8"/>
      <c r="ROC915" s="8"/>
      <c r="ROD915" s="8"/>
      <c r="ROE915" s="8"/>
      <c r="ROF915" s="8"/>
      <c r="ROG915" s="8"/>
      <c r="ROH915" s="8"/>
      <c r="ROI915" s="8"/>
      <c r="ROJ915" s="8"/>
      <c r="ROK915" s="8"/>
      <c r="ROL915" s="8"/>
      <c r="ROM915" s="8"/>
      <c r="RON915" s="8"/>
      <c r="ROO915" s="8"/>
      <c r="ROP915" s="8"/>
      <c r="ROQ915" s="8"/>
      <c r="ROR915" s="8"/>
      <c r="ROS915" s="8"/>
      <c r="ROT915" s="8"/>
      <c r="ROU915" s="8"/>
      <c r="ROV915" s="8"/>
      <c r="ROW915" s="8"/>
      <c r="ROX915" s="8"/>
      <c r="ROY915" s="8"/>
      <c r="ROZ915" s="8"/>
      <c r="RPA915" s="8"/>
      <c r="RPB915" s="8"/>
      <c r="RPC915" s="8"/>
      <c r="RPD915" s="8"/>
      <c r="RPE915" s="8"/>
      <c r="RPF915" s="8"/>
      <c r="RPG915" s="8"/>
      <c r="RPH915" s="8"/>
      <c r="RPI915" s="8"/>
      <c r="RPJ915" s="8"/>
      <c r="RPK915" s="8"/>
      <c r="RPL915" s="8"/>
      <c r="RPM915" s="8"/>
      <c r="RPN915" s="8"/>
      <c r="RPO915" s="8"/>
      <c r="RPP915" s="8"/>
      <c r="RPQ915" s="8"/>
      <c r="RPR915" s="8"/>
      <c r="RPS915" s="8"/>
      <c r="RPT915" s="8"/>
      <c r="RPU915" s="8"/>
      <c r="RPV915" s="8"/>
      <c r="RPW915" s="8"/>
      <c r="RPX915" s="8"/>
      <c r="RPY915" s="8"/>
      <c r="RPZ915" s="8"/>
      <c r="RQA915" s="8"/>
      <c r="RQB915" s="8"/>
      <c r="RQC915" s="8"/>
      <c r="RQD915" s="8"/>
      <c r="RQE915" s="8"/>
      <c r="RQF915" s="8"/>
      <c r="RQG915" s="8"/>
      <c r="RQH915" s="8"/>
      <c r="RQI915" s="8"/>
      <c r="RQJ915" s="8"/>
      <c r="RQK915" s="8"/>
      <c r="RQL915" s="8"/>
      <c r="RQM915" s="8"/>
      <c r="RQN915" s="8"/>
      <c r="RQO915" s="8"/>
      <c r="RQP915" s="8"/>
      <c r="RQQ915" s="8"/>
      <c r="RQR915" s="8"/>
      <c r="RQS915" s="8"/>
      <c r="RQT915" s="8"/>
      <c r="RQU915" s="8"/>
      <c r="RQV915" s="8"/>
      <c r="RQW915" s="8"/>
      <c r="RQX915" s="8"/>
      <c r="RQY915" s="8"/>
      <c r="RQZ915" s="8"/>
      <c r="RRA915" s="8"/>
      <c r="RRB915" s="8"/>
      <c r="RRC915" s="8"/>
      <c r="RRD915" s="8"/>
      <c r="RRE915" s="8"/>
      <c r="RRF915" s="8"/>
      <c r="RRG915" s="8"/>
      <c r="RRH915" s="8"/>
      <c r="RRI915" s="8"/>
      <c r="RRJ915" s="8"/>
      <c r="RRK915" s="8"/>
      <c r="RRL915" s="8"/>
      <c r="RRM915" s="8"/>
      <c r="RRN915" s="8"/>
      <c r="RRO915" s="8"/>
      <c r="RRP915" s="8"/>
      <c r="RRQ915" s="8"/>
      <c r="RRR915" s="8"/>
      <c r="RRS915" s="8"/>
      <c r="RRT915" s="8"/>
      <c r="RRU915" s="8"/>
      <c r="RRV915" s="8"/>
      <c r="RRW915" s="8"/>
      <c r="RRX915" s="8"/>
      <c r="RRY915" s="8"/>
      <c r="RRZ915" s="8"/>
      <c r="RSA915" s="8"/>
      <c r="RSB915" s="8"/>
      <c r="RSC915" s="8"/>
      <c r="RSD915" s="8"/>
      <c r="RSE915" s="8"/>
      <c r="RSF915" s="8"/>
      <c r="RSG915" s="8"/>
      <c r="RSH915" s="8"/>
      <c r="RSI915" s="8"/>
      <c r="RSJ915" s="8"/>
      <c r="RSK915" s="8"/>
      <c r="RSL915" s="8"/>
      <c r="RSM915" s="8"/>
      <c r="RSN915" s="8"/>
      <c r="RSO915" s="8"/>
      <c r="RSP915" s="8"/>
      <c r="RSQ915" s="8"/>
      <c r="RSR915" s="8"/>
      <c r="RSS915" s="8"/>
      <c r="RST915" s="8"/>
      <c r="RSU915" s="8"/>
      <c r="RSV915" s="8"/>
      <c r="RSW915" s="8"/>
      <c r="RSX915" s="8"/>
      <c r="RSY915" s="8"/>
      <c r="RSZ915" s="8"/>
      <c r="RTA915" s="8"/>
      <c r="RTB915" s="8"/>
      <c r="RTC915" s="8"/>
      <c r="RTD915" s="8"/>
      <c r="RTE915" s="8"/>
      <c r="RTF915" s="8"/>
      <c r="RTG915" s="8"/>
      <c r="RTH915" s="8"/>
      <c r="RTI915" s="8"/>
      <c r="RTJ915" s="8"/>
      <c r="RTK915" s="8"/>
      <c r="RTL915" s="8"/>
      <c r="RTM915" s="8"/>
      <c r="RTN915" s="8"/>
      <c r="RTO915" s="8"/>
      <c r="RTP915" s="8"/>
      <c r="RTQ915" s="8"/>
      <c r="RTR915" s="8"/>
      <c r="RTS915" s="8"/>
      <c r="RTT915" s="8"/>
      <c r="RTU915" s="8"/>
      <c r="RTV915" s="8"/>
      <c r="RTW915" s="8"/>
      <c r="RTX915" s="8"/>
      <c r="RTY915" s="8"/>
      <c r="RTZ915" s="8"/>
      <c r="RUA915" s="8"/>
      <c r="RUB915" s="8"/>
      <c r="RUC915" s="8"/>
      <c r="RUD915" s="8"/>
      <c r="RUE915" s="8"/>
      <c r="RUF915" s="8"/>
      <c r="RUG915" s="8"/>
      <c r="RUH915" s="8"/>
      <c r="RUI915" s="8"/>
      <c r="RUJ915" s="8"/>
      <c r="RUK915" s="8"/>
      <c r="RUL915" s="8"/>
      <c r="RUM915" s="8"/>
      <c r="RUN915" s="8"/>
      <c r="RUO915" s="8"/>
      <c r="RUP915" s="8"/>
      <c r="RUQ915" s="8"/>
      <c r="RUR915" s="8"/>
      <c r="RUS915" s="8"/>
      <c r="RUT915" s="8"/>
      <c r="RUU915" s="8"/>
      <c r="RUV915" s="8"/>
      <c r="RUW915" s="8"/>
      <c r="RUX915" s="8"/>
      <c r="RUY915" s="8"/>
      <c r="RUZ915" s="8"/>
      <c r="RVA915" s="8"/>
      <c r="RVB915" s="8"/>
      <c r="RVC915" s="8"/>
      <c r="RVD915" s="8"/>
      <c r="RVE915" s="8"/>
      <c r="RVF915" s="8"/>
      <c r="RVG915" s="8"/>
      <c r="RVH915" s="8"/>
      <c r="RVI915" s="8"/>
      <c r="RVJ915" s="8"/>
      <c r="RVK915" s="8"/>
      <c r="RVL915" s="8"/>
      <c r="RVM915" s="8"/>
      <c r="RVN915" s="8"/>
      <c r="RVO915" s="8"/>
      <c r="RVP915" s="8"/>
      <c r="RVQ915" s="8"/>
      <c r="RVR915" s="8"/>
      <c r="RVS915" s="8"/>
      <c r="RVT915" s="8"/>
      <c r="RVU915" s="8"/>
      <c r="RVV915" s="8"/>
      <c r="RVW915" s="8"/>
      <c r="RVX915" s="8"/>
      <c r="RVY915" s="8"/>
      <c r="RVZ915" s="8"/>
      <c r="RWA915" s="8"/>
      <c r="RWB915" s="8"/>
      <c r="RWC915" s="8"/>
      <c r="RWD915" s="8"/>
      <c r="RWE915" s="8"/>
      <c r="RWF915" s="8"/>
      <c r="RWG915" s="8"/>
      <c r="RWH915" s="8"/>
      <c r="RWI915" s="8"/>
      <c r="RWJ915" s="8"/>
      <c r="RWK915" s="8"/>
      <c r="RWL915" s="8"/>
      <c r="RWM915" s="8"/>
      <c r="RWN915" s="8"/>
      <c r="RWO915" s="8"/>
      <c r="RWP915" s="8"/>
      <c r="RWQ915" s="8"/>
      <c r="RWR915" s="8"/>
      <c r="RWS915" s="8"/>
      <c r="RWT915" s="8"/>
      <c r="RWU915" s="8"/>
      <c r="RWV915" s="8"/>
      <c r="RWW915" s="8"/>
      <c r="RWX915" s="8"/>
      <c r="RWY915" s="8"/>
      <c r="RWZ915" s="8"/>
      <c r="RXA915" s="8"/>
      <c r="RXB915" s="8"/>
      <c r="RXC915" s="8"/>
      <c r="RXD915" s="8"/>
      <c r="RXE915" s="8"/>
      <c r="RXF915" s="8"/>
      <c r="RXG915" s="8"/>
      <c r="RXH915" s="8"/>
      <c r="RXI915" s="8"/>
      <c r="RXJ915" s="8"/>
      <c r="RXK915" s="8"/>
      <c r="RXL915" s="8"/>
      <c r="RXM915" s="8"/>
      <c r="RXN915" s="8"/>
      <c r="RXO915" s="8"/>
      <c r="RXP915" s="8"/>
      <c r="RXQ915" s="8"/>
      <c r="RXR915" s="8"/>
      <c r="RXS915" s="8"/>
      <c r="RXT915" s="8"/>
      <c r="RXU915" s="8"/>
      <c r="RXV915" s="8"/>
      <c r="RXW915" s="8"/>
      <c r="RXX915" s="8"/>
      <c r="RXY915" s="8"/>
      <c r="RXZ915" s="8"/>
      <c r="RYA915" s="8"/>
      <c r="RYB915" s="8"/>
      <c r="RYC915" s="8"/>
      <c r="RYD915" s="8"/>
      <c r="RYE915" s="8"/>
      <c r="RYF915" s="8"/>
      <c r="RYG915" s="8"/>
      <c r="RYH915" s="8"/>
      <c r="RYI915" s="8"/>
      <c r="RYJ915" s="8"/>
      <c r="RYK915" s="8"/>
      <c r="RYL915" s="8"/>
      <c r="RYM915" s="8"/>
      <c r="RYN915" s="8"/>
      <c r="RYO915" s="8"/>
      <c r="RYP915" s="8"/>
      <c r="RYQ915" s="8"/>
      <c r="RYR915" s="8"/>
      <c r="RYS915" s="8"/>
      <c r="RYT915" s="8"/>
      <c r="RYU915" s="8"/>
      <c r="RYV915" s="8"/>
      <c r="RYW915" s="8"/>
      <c r="RYX915" s="8"/>
      <c r="RYY915" s="8"/>
      <c r="RYZ915" s="8"/>
      <c r="RZA915" s="8"/>
      <c r="RZB915" s="8"/>
      <c r="RZC915" s="8"/>
      <c r="RZD915" s="8"/>
      <c r="RZE915" s="8"/>
      <c r="RZF915" s="8"/>
      <c r="RZG915" s="8"/>
      <c r="RZH915" s="8"/>
      <c r="RZI915" s="8"/>
      <c r="RZJ915" s="8"/>
      <c r="RZK915" s="8"/>
      <c r="RZL915" s="8"/>
      <c r="RZM915" s="8"/>
      <c r="RZN915" s="8"/>
      <c r="RZO915" s="8"/>
      <c r="RZP915" s="8"/>
      <c r="RZQ915" s="8"/>
      <c r="RZR915" s="8"/>
      <c r="RZS915" s="8"/>
      <c r="RZT915" s="8"/>
      <c r="RZU915" s="8"/>
      <c r="RZV915" s="8"/>
      <c r="RZW915" s="8"/>
      <c r="RZX915" s="8"/>
      <c r="RZY915" s="8"/>
      <c r="RZZ915" s="8"/>
      <c r="SAA915" s="8"/>
      <c r="SAB915" s="8"/>
      <c r="SAC915" s="8"/>
      <c r="SAD915" s="8"/>
      <c r="SAE915" s="8"/>
      <c r="SAF915" s="8"/>
      <c r="SAG915" s="8"/>
      <c r="SAH915" s="8"/>
      <c r="SAI915" s="8"/>
      <c r="SAJ915" s="8"/>
      <c r="SAK915" s="8"/>
      <c r="SAL915" s="8"/>
      <c r="SAM915" s="8"/>
      <c r="SAN915" s="8"/>
      <c r="SAO915" s="8"/>
      <c r="SAP915" s="8"/>
      <c r="SAQ915" s="8"/>
      <c r="SAR915" s="8"/>
      <c r="SAS915" s="8"/>
      <c r="SAT915" s="8"/>
      <c r="SAU915" s="8"/>
      <c r="SAV915" s="8"/>
      <c r="SAW915" s="8"/>
      <c r="SAX915" s="8"/>
      <c r="SAY915" s="8"/>
      <c r="SAZ915" s="8"/>
      <c r="SBA915" s="8"/>
      <c r="SBB915" s="8"/>
      <c r="SBC915" s="8"/>
      <c r="SBD915" s="8"/>
      <c r="SBE915" s="8"/>
      <c r="SBF915" s="8"/>
      <c r="SBG915" s="8"/>
      <c r="SBH915" s="8"/>
      <c r="SBI915" s="8"/>
      <c r="SBJ915" s="8"/>
      <c r="SBK915" s="8"/>
      <c r="SBL915" s="8"/>
      <c r="SBM915" s="8"/>
      <c r="SBN915" s="8"/>
      <c r="SBO915" s="8"/>
      <c r="SBP915" s="8"/>
      <c r="SBQ915" s="8"/>
      <c r="SBR915" s="8"/>
      <c r="SBS915" s="8"/>
      <c r="SBT915" s="8"/>
      <c r="SBU915" s="8"/>
      <c r="SBV915" s="8"/>
      <c r="SBW915" s="8"/>
      <c r="SBX915" s="8"/>
      <c r="SBY915" s="8"/>
      <c r="SBZ915" s="8"/>
      <c r="SCA915" s="8"/>
      <c r="SCB915" s="8"/>
      <c r="SCC915" s="8"/>
      <c r="SCD915" s="8"/>
      <c r="SCE915" s="8"/>
      <c r="SCF915" s="8"/>
      <c r="SCG915" s="8"/>
      <c r="SCH915" s="8"/>
      <c r="SCI915" s="8"/>
      <c r="SCJ915" s="8"/>
      <c r="SCK915" s="8"/>
      <c r="SCL915" s="8"/>
      <c r="SCM915" s="8"/>
      <c r="SCN915" s="8"/>
      <c r="SCO915" s="8"/>
      <c r="SCP915" s="8"/>
      <c r="SCQ915" s="8"/>
      <c r="SCR915" s="8"/>
      <c r="SCS915" s="8"/>
      <c r="SCT915" s="8"/>
      <c r="SCU915" s="8"/>
      <c r="SCV915" s="8"/>
      <c r="SCW915" s="8"/>
      <c r="SCX915" s="8"/>
      <c r="SCY915" s="8"/>
      <c r="SCZ915" s="8"/>
      <c r="SDA915" s="8"/>
      <c r="SDB915" s="8"/>
      <c r="SDC915" s="8"/>
      <c r="SDD915" s="8"/>
      <c r="SDE915" s="8"/>
      <c r="SDF915" s="8"/>
      <c r="SDG915" s="8"/>
      <c r="SDH915" s="8"/>
      <c r="SDI915" s="8"/>
      <c r="SDJ915" s="8"/>
      <c r="SDK915" s="8"/>
      <c r="SDL915" s="8"/>
      <c r="SDM915" s="8"/>
      <c r="SDN915" s="8"/>
      <c r="SDO915" s="8"/>
      <c r="SDP915" s="8"/>
      <c r="SDQ915" s="8"/>
      <c r="SDR915" s="8"/>
      <c r="SDS915" s="8"/>
      <c r="SDT915" s="8"/>
      <c r="SDU915" s="8"/>
      <c r="SDV915" s="8"/>
      <c r="SDW915" s="8"/>
      <c r="SDX915" s="8"/>
      <c r="SDY915" s="8"/>
      <c r="SDZ915" s="8"/>
      <c r="SEA915" s="8"/>
      <c r="SEB915" s="8"/>
      <c r="SEC915" s="8"/>
      <c r="SED915" s="8"/>
      <c r="SEE915" s="8"/>
      <c r="SEF915" s="8"/>
      <c r="SEG915" s="8"/>
      <c r="SEH915" s="8"/>
      <c r="SEI915" s="8"/>
      <c r="SEJ915" s="8"/>
      <c r="SEK915" s="8"/>
      <c r="SEL915" s="8"/>
      <c r="SEM915" s="8"/>
      <c r="SEN915" s="8"/>
      <c r="SEO915" s="8"/>
      <c r="SEP915" s="8"/>
      <c r="SEQ915" s="8"/>
      <c r="SER915" s="8"/>
      <c r="SES915" s="8"/>
      <c r="SET915" s="8"/>
      <c r="SEU915" s="8"/>
      <c r="SEV915" s="8"/>
      <c r="SEW915" s="8"/>
      <c r="SEX915" s="8"/>
      <c r="SEY915" s="8"/>
      <c r="SEZ915" s="8"/>
      <c r="SFA915" s="8"/>
      <c r="SFB915" s="8"/>
      <c r="SFC915" s="8"/>
      <c r="SFD915" s="8"/>
      <c r="SFE915" s="8"/>
      <c r="SFF915" s="8"/>
      <c r="SFG915" s="8"/>
      <c r="SFH915" s="8"/>
      <c r="SFI915" s="8"/>
      <c r="SFJ915" s="8"/>
      <c r="SFK915" s="8"/>
      <c r="SFL915" s="8"/>
      <c r="SFM915" s="8"/>
      <c r="SFN915" s="8"/>
      <c r="SFO915" s="8"/>
      <c r="SFP915" s="8"/>
      <c r="SFQ915" s="8"/>
      <c r="SFR915" s="8"/>
      <c r="SFS915" s="8"/>
      <c r="SFT915" s="8"/>
      <c r="SFU915" s="8"/>
      <c r="SFV915" s="8"/>
      <c r="SFW915" s="8"/>
      <c r="SFX915" s="8"/>
      <c r="SFY915" s="8"/>
      <c r="SFZ915" s="8"/>
      <c r="SGA915" s="8"/>
      <c r="SGB915" s="8"/>
      <c r="SGC915" s="8"/>
      <c r="SGD915" s="8"/>
      <c r="SGE915" s="8"/>
      <c r="SGF915" s="8"/>
      <c r="SGG915" s="8"/>
      <c r="SGH915" s="8"/>
      <c r="SGI915" s="8"/>
      <c r="SGJ915" s="8"/>
      <c r="SGK915" s="8"/>
      <c r="SGL915" s="8"/>
      <c r="SGM915" s="8"/>
      <c r="SGN915" s="8"/>
      <c r="SGO915" s="8"/>
      <c r="SGP915" s="8"/>
      <c r="SGQ915" s="8"/>
      <c r="SGR915" s="8"/>
      <c r="SGS915" s="8"/>
      <c r="SGT915" s="8"/>
      <c r="SGU915" s="8"/>
      <c r="SGV915" s="8"/>
      <c r="SGW915" s="8"/>
      <c r="SGX915" s="8"/>
      <c r="SGY915" s="8"/>
      <c r="SGZ915" s="8"/>
      <c r="SHA915" s="8"/>
      <c r="SHB915" s="8"/>
      <c r="SHC915" s="8"/>
      <c r="SHD915" s="8"/>
      <c r="SHE915" s="8"/>
      <c r="SHF915" s="8"/>
      <c r="SHG915" s="8"/>
      <c r="SHH915" s="8"/>
      <c r="SHI915" s="8"/>
      <c r="SHJ915" s="8"/>
      <c r="SHK915" s="8"/>
      <c r="SHL915" s="8"/>
      <c r="SHM915" s="8"/>
      <c r="SHN915" s="8"/>
      <c r="SHO915" s="8"/>
      <c r="SHP915" s="8"/>
      <c r="SHQ915" s="8"/>
      <c r="SHR915" s="8"/>
      <c r="SHS915" s="8"/>
      <c r="SHT915" s="8"/>
      <c r="SHU915" s="8"/>
      <c r="SHV915" s="8"/>
      <c r="SHW915" s="8"/>
      <c r="SHX915" s="8"/>
      <c r="SHY915" s="8"/>
      <c r="SHZ915" s="8"/>
      <c r="SIA915" s="8"/>
      <c r="SIB915" s="8"/>
      <c r="SIC915" s="8"/>
      <c r="SID915" s="8"/>
      <c r="SIE915" s="8"/>
      <c r="SIF915" s="8"/>
      <c r="SIG915" s="8"/>
      <c r="SIH915" s="8"/>
      <c r="SII915" s="8"/>
      <c r="SIJ915" s="8"/>
      <c r="SIK915" s="8"/>
      <c r="SIL915" s="8"/>
      <c r="SIM915" s="8"/>
      <c r="SIN915" s="8"/>
      <c r="SIO915" s="8"/>
      <c r="SIP915" s="8"/>
      <c r="SIQ915" s="8"/>
      <c r="SIR915" s="8"/>
      <c r="SIS915" s="8"/>
      <c r="SIT915" s="8"/>
      <c r="SIU915" s="8"/>
      <c r="SIV915" s="8"/>
      <c r="SIW915" s="8"/>
      <c r="SIX915" s="8"/>
      <c r="SIY915" s="8"/>
      <c r="SIZ915" s="8"/>
      <c r="SJA915" s="8"/>
      <c r="SJB915" s="8"/>
      <c r="SJC915" s="8"/>
      <c r="SJD915" s="8"/>
      <c r="SJE915" s="8"/>
      <c r="SJF915" s="8"/>
      <c r="SJG915" s="8"/>
      <c r="SJH915" s="8"/>
      <c r="SJI915" s="8"/>
      <c r="SJJ915" s="8"/>
      <c r="SJK915" s="8"/>
      <c r="SJL915" s="8"/>
      <c r="SJM915" s="8"/>
      <c r="SJN915" s="8"/>
      <c r="SJO915" s="8"/>
      <c r="SJP915" s="8"/>
      <c r="SJQ915" s="8"/>
      <c r="SJR915" s="8"/>
      <c r="SJS915" s="8"/>
      <c r="SJT915" s="8"/>
      <c r="SJU915" s="8"/>
      <c r="SJV915" s="8"/>
      <c r="SJW915" s="8"/>
      <c r="SJX915" s="8"/>
      <c r="SJY915" s="8"/>
      <c r="SJZ915" s="8"/>
      <c r="SKA915" s="8"/>
      <c r="SKB915" s="8"/>
      <c r="SKC915" s="8"/>
      <c r="SKD915" s="8"/>
      <c r="SKE915" s="8"/>
      <c r="SKF915" s="8"/>
      <c r="SKG915" s="8"/>
      <c r="SKH915" s="8"/>
      <c r="SKI915" s="8"/>
      <c r="SKJ915" s="8"/>
      <c r="SKK915" s="8"/>
      <c r="SKL915" s="8"/>
      <c r="SKM915" s="8"/>
      <c r="SKN915" s="8"/>
      <c r="SKO915" s="8"/>
      <c r="SKP915" s="8"/>
      <c r="SKQ915" s="8"/>
      <c r="SKR915" s="8"/>
      <c r="SKS915" s="8"/>
      <c r="SKT915" s="8"/>
      <c r="SKU915" s="8"/>
      <c r="SKV915" s="8"/>
      <c r="SKW915" s="8"/>
      <c r="SKX915" s="8"/>
      <c r="SKY915" s="8"/>
      <c r="SKZ915" s="8"/>
      <c r="SLA915" s="8"/>
      <c r="SLB915" s="8"/>
      <c r="SLC915" s="8"/>
      <c r="SLD915" s="8"/>
      <c r="SLE915" s="8"/>
      <c r="SLF915" s="8"/>
      <c r="SLG915" s="8"/>
      <c r="SLH915" s="8"/>
      <c r="SLI915" s="8"/>
      <c r="SLJ915" s="8"/>
      <c r="SLK915" s="8"/>
      <c r="SLL915" s="8"/>
      <c r="SLM915" s="8"/>
      <c r="SLN915" s="8"/>
      <c r="SLO915" s="8"/>
      <c r="SLP915" s="8"/>
      <c r="SLQ915" s="8"/>
      <c r="SLR915" s="8"/>
      <c r="SLS915" s="8"/>
      <c r="SLT915" s="8"/>
      <c r="SLU915" s="8"/>
      <c r="SLV915" s="8"/>
      <c r="SLW915" s="8"/>
      <c r="SLX915" s="8"/>
      <c r="SLY915" s="8"/>
      <c r="SLZ915" s="8"/>
      <c r="SMA915" s="8"/>
      <c r="SMB915" s="8"/>
      <c r="SMC915" s="8"/>
      <c r="SMD915" s="8"/>
      <c r="SME915" s="8"/>
      <c r="SMF915" s="8"/>
      <c r="SMG915" s="8"/>
      <c r="SMH915" s="8"/>
      <c r="SMI915" s="8"/>
      <c r="SMJ915" s="8"/>
      <c r="SMK915" s="8"/>
      <c r="SML915" s="8"/>
      <c r="SMM915" s="8"/>
      <c r="SMN915" s="8"/>
      <c r="SMO915" s="8"/>
      <c r="SMP915" s="8"/>
      <c r="SMQ915" s="8"/>
      <c r="SMR915" s="8"/>
      <c r="SMS915" s="8"/>
      <c r="SMT915" s="8"/>
      <c r="SMU915" s="8"/>
      <c r="SMV915" s="8"/>
      <c r="SMW915" s="8"/>
      <c r="SMX915" s="8"/>
      <c r="SMY915" s="8"/>
      <c r="SMZ915" s="8"/>
      <c r="SNA915" s="8"/>
      <c r="SNB915" s="8"/>
      <c r="SNC915" s="8"/>
      <c r="SND915" s="8"/>
      <c r="SNE915" s="8"/>
      <c r="SNF915" s="8"/>
      <c r="SNG915" s="8"/>
      <c r="SNH915" s="8"/>
      <c r="SNI915" s="8"/>
      <c r="SNJ915" s="8"/>
      <c r="SNK915" s="8"/>
      <c r="SNL915" s="8"/>
      <c r="SNM915" s="8"/>
      <c r="SNN915" s="8"/>
      <c r="SNO915" s="8"/>
      <c r="SNP915" s="8"/>
      <c r="SNQ915" s="8"/>
      <c r="SNR915" s="8"/>
      <c r="SNS915" s="8"/>
      <c r="SNT915" s="8"/>
      <c r="SNU915" s="8"/>
      <c r="SNV915" s="8"/>
      <c r="SNW915" s="8"/>
      <c r="SNX915" s="8"/>
      <c r="SNY915" s="8"/>
      <c r="SNZ915" s="8"/>
      <c r="SOA915" s="8"/>
      <c r="SOB915" s="8"/>
      <c r="SOC915" s="8"/>
      <c r="SOD915" s="8"/>
      <c r="SOE915" s="8"/>
      <c r="SOF915" s="8"/>
      <c r="SOG915" s="8"/>
      <c r="SOH915" s="8"/>
      <c r="SOI915" s="8"/>
      <c r="SOJ915" s="8"/>
      <c r="SOK915" s="8"/>
      <c r="SOL915" s="8"/>
      <c r="SOM915" s="8"/>
      <c r="SON915" s="8"/>
      <c r="SOO915" s="8"/>
      <c r="SOP915" s="8"/>
      <c r="SOQ915" s="8"/>
      <c r="SOR915" s="8"/>
      <c r="SOS915" s="8"/>
      <c r="SOT915" s="8"/>
      <c r="SOU915" s="8"/>
      <c r="SOV915" s="8"/>
      <c r="SOW915" s="8"/>
      <c r="SOX915" s="8"/>
      <c r="SOY915" s="8"/>
      <c r="SOZ915" s="8"/>
      <c r="SPA915" s="8"/>
      <c r="SPB915" s="8"/>
      <c r="SPC915" s="8"/>
      <c r="SPD915" s="8"/>
      <c r="SPE915" s="8"/>
      <c r="SPF915" s="8"/>
      <c r="SPG915" s="8"/>
      <c r="SPH915" s="8"/>
      <c r="SPI915" s="8"/>
      <c r="SPJ915" s="8"/>
      <c r="SPK915" s="8"/>
      <c r="SPL915" s="8"/>
      <c r="SPM915" s="8"/>
      <c r="SPN915" s="8"/>
      <c r="SPO915" s="8"/>
      <c r="SPP915" s="8"/>
      <c r="SPQ915" s="8"/>
      <c r="SPR915" s="8"/>
      <c r="SPS915" s="8"/>
      <c r="SPT915" s="8"/>
      <c r="SPU915" s="8"/>
      <c r="SPV915" s="8"/>
      <c r="SPW915" s="8"/>
      <c r="SPX915" s="8"/>
      <c r="SPY915" s="8"/>
      <c r="SPZ915" s="8"/>
      <c r="SQA915" s="8"/>
      <c r="SQB915" s="8"/>
      <c r="SQC915" s="8"/>
      <c r="SQD915" s="8"/>
      <c r="SQE915" s="8"/>
      <c r="SQF915" s="8"/>
      <c r="SQG915" s="8"/>
      <c r="SQH915" s="8"/>
      <c r="SQI915" s="8"/>
      <c r="SQJ915" s="8"/>
      <c r="SQK915" s="8"/>
      <c r="SQL915" s="8"/>
      <c r="SQM915" s="8"/>
      <c r="SQN915" s="8"/>
      <c r="SQO915" s="8"/>
      <c r="SQP915" s="8"/>
      <c r="SQQ915" s="8"/>
      <c r="SQR915" s="8"/>
      <c r="SQS915" s="8"/>
      <c r="SQT915" s="8"/>
      <c r="SQU915" s="8"/>
      <c r="SQV915" s="8"/>
      <c r="SQW915" s="8"/>
      <c r="SQX915" s="8"/>
      <c r="SQY915" s="8"/>
      <c r="SQZ915" s="8"/>
      <c r="SRA915" s="8"/>
      <c r="SRB915" s="8"/>
      <c r="SRC915" s="8"/>
      <c r="SRD915" s="8"/>
      <c r="SRE915" s="8"/>
      <c r="SRF915" s="8"/>
      <c r="SRG915" s="8"/>
      <c r="SRH915" s="8"/>
      <c r="SRI915" s="8"/>
      <c r="SRJ915" s="8"/>
      <c r="SRK915" s="8"/>
      <c r="SRL915" s="8"/>
      <c r="SRM915" s="8"/>
      <c r="SRN915" s="8"/>
      <c r="SRO915" s="8"/>
      <c r="SRP915" s="8"/>
      <c r="SRQ915" s="8"/>
      <c r="SRR915" s="8"/>
      <c r="SRS915" s="8"/>
      <c r="SRT915" s="8"/>
      <c r="SRU915" s="8"/>
      <c r="SRV915" s="8"/>
      <c r="SRW915" s="8"/>
      <c r="SRX915" s="8"/>
      <c r="SRY915" s="8"/>
      <c r="SRZ915" s="8"/>
      <c r="SSA915" s="8"/>
      <c r="SSB915" s="8"/>
      <c r="SSC915" s="8"/>
      <c r="SSD915" s="8"/>
      <c r="SSE915" s="8"/>
      <c r="SSF915" s="8"/>
      <c r="SSG915" s="8"/>
      <c r="SSH915" s="8"/>
      <c r="SSI915" s="8"/>
      <c r="SSJ915" s="8"/>
      <c r="SSK915" s="8"/>
      <c r="SSL915" s="8"/>
      <c r="SSM915" s="8"/>
      <c r="SSN915" s="8"/>
      <c r="SSO915" s="8"/>
      <c r="SSP915" s="8"/>
      <c r="SSQ915" s="8"/>
      <c r="SSR915" s="8"/>
      <c r="SSS915" s="8"/>
      <c r="SST915" s="8"/>
      <c r="SSU915" s="8"/>
      <c r="SSV915" s="8"/>
      <c r="SSW915" s="8"/>
      <c r="SSX915" s="8"/>
      <c r="SSY915" s="8"/>
      <c r="SSZ915" s="8"/>
      <c r="STA915" s="8"/>
      <c r="STB915" s="8"/>
      <c r="STC915" s="8"/>
      <c r="STD915" s="8"/>
      <c r="STE915" s="8"/>
      <c r="STF915" s="8"/>
      <c r="STG915" s="8"/>
      <c r="STH915" s="8"/>
      <c r="STI915" s="8"/>
      <c r="STJ915" s="8"/>
      <c r="STK915" s="8"/>
      <c r="STL915" s="8"/>
      <c r="STM915" s="8"/>
      <c r="STN915" s="8"/>
      <c r="STO915" s="8"/>
      <c r="STP915" s="8"/>
      <c r="STQ915" s="8"/>
      <c r="STR915" s="8"/>
      <c r="STS915" s="8"/>
      <c r="STT915" s="8"/>
      <c r="STU915" s="8"/>
      <c r="STV915" s="8"/>
      <c r="STW915" s="8"/>
      <c r="STX915" s="8"/>
      <c r="STY915" s="8"/>
      <c r="STZ915" s="8"/>
      <c r="SUA915" s="8"/>
      <c r="SUB915" s="8"/>
      <c r="SUC915" s="8"/>
      <c r="SUD915" s="8"/>
      <c r="SUE915" s="8"/>
      <c r="SUF915" s="8"/>
      <c r="SUG915" s="8"/>
      <c r="SUH915" s="8"/>
      <c r="SUI915" s="8"/>
      <c r="SUJ915" s="8"/>
      <c r="SUK915" s="8"/>
      <c r="SUL915" s="8"/>
      <c r="SUM915" s="8"/>
      <c r="SUN915" s="8"/>
      <c r="SUO915" s="8"/>
      <c r="SUP915" s="8"/>
      <c r="SUQ915" s="8"/>
      <c r="SUR915" s="8"/>
      <c r="SUS915" s="8"/>
      <c r="SUT915" s="8"/>
      <c r="SUU915" s="8"/>
      <c r="SUV915" s="8"/>
      <c r="SUW915" s="8"/>
      <c r="SUX915" s="8"/>
      <c r="SUY915" s="8"/>
      <c r="SUZ915" s="8"/>
      <c r="SVA915" s="8"/>
      <c r="SVB915" s="8"/>
      <c r="SVC915" s="8"/>
      <c r="SVD915" s="8"/>
      <c r="SVE915" s="8"/>
      <c r="SVF915" s="8"/>
      <c r="SVG915" s="8"/>
      <c r="SVH915" s="8"/>
      <c r="SVI915" s="8"/>
      <c r="SVJ915" s="8"/>
      <c r="SVK915" s="8"/>
      <c r="SVL915" s="8"/>
      <c r="SVM915" s="8"/>
      <c r="SVN915" s="8"/>
      <c r="SVO915" s="8"/>
      <c r="SVP915" s="8"/>
      <c r="SVQ915" s="8"/>
      <c r="SVR915" s="8"/>
      <c r="SVS915" s="8"/>
      <c r="SVT915" s="8"/>
      <c r="SVU915" s="8"/>
      <c r="SVV915" s="8"/>
      <c r="SVW915" s="8"/>
      <c r="SVX915" s="8"/>
      <c r="SVY915" s="8"/>
      <c r="SVZ915" s="8"/>
      <c r="SWA915" s="8"/>
      <c r="SWB915" s="8"/>
      <c r="SWC915" s="8"/>
      <c r="SWD915" s="8"/>
      <c r="SWE915" s="8"/>
      <c r="SWF915" s="8"/>
      <c r="SWG915" s="8"/>
      <c r="SWH915" s="8"/>
      <c r="SWI915" s="8"/>
      <c r="SWJ915" s="8"/>
      <c r="SWK915" s="8"/>
      <c r="SWL915" s="8"/>
      <c r="SWM915" s="8"/>
      <c r="SWN915" s="8"/>
      <c r="SWO915" s="8"/>
      <c r="SWP915" s="8"/>
      <c r="SWQ915" s="8"/>
      <c r="SWR915" s="8"/>
      <c r="SWS915" s="8"/>
      <c r="SWT915" s="8"/>
      <c r="SWU915" s="8"/>
      <c r="SWV915" s="8"/>
      <c r="SWW915" s="8"/>
      <c r="SWX915" s="8"/>
      <c r="SWY915" s="8"/>
      <c r="SWZ915" s="8"/>
      <c r="SXA915" s="8"/>
      <c r="SXB915" s="8"/>
      <c r="SXC915" s="8"/>
      <c r="SXD915" s="8"/>
      <c r="SXE915" s="8"/>
      <c r="SXF915" s="8"/>
      <c r="SXG915" s="8"/>
      <c r="SXH915" s="8"/>
      <c r="SXI915" s="8"/>
      <c r="SXJ915" s="8"/>
      <c r="SXK915" s="8"/>
      <c r="SXL915" s="8"/>
      <c r="SXM915" s="8"/>
      <c r="SXN915" s="8"/>
      <c r="SXO915" s="8"/>
      <c r="SXP915" s="8"/>
      <c r="SXQ915" s="8"/>
      <c r="SXR915" s="8"/>
      <c r="SXS915" s="8"/>
      <c r="SXT915" s="8"/>
      <c r="SXU915" s="8"/>
      <c r="SXV915" s="8"/>
      <c r="SXW915" s="8"/>
      <c r="SXX915" s="8"/>
      <c r="SXY915" s="8"/>
      <c r="SXZ915" s="8"/>
      <c r="SYA915" s="8"/>
      <c r="SYB915" s="8"/>
      <c r="SYC915" s="8"/>
      <c r="SYD915" s="8"/>
      <c r="SYE915" s="8"/>
      <c r="SYF915" s="8"/>
      <c r="SYG915" s="8"/>
      <c r="SYH915" s="8"/>
      <c r="SYI915" s="8"/>
      <c r="SYJ915" s="8"/>
      <c r="SYK915" s="8"/>
      <c r="SYL915" s="8"/>
      <c r="SYM915" s="8"/>
      <c r="SYN915" s="8"/>
      <c r="SYO915" s="8"/>
      <c r="SYP915" s="8"/>
      <c r="SYQ915" s="8"/>
      <c r="SYR915" s="8"/>
      <c r="SYS915" s="8"/>
      <c r="SYT915" s="8"/>
      <c r="SYU915" s="8"/>
      <c r="SYV915" s="8"/>
      <c r="SYW915" s="8"/>
      <c r="SYX915" s="8"/>
      <c r="SYY915" s="8"/>
      <c r="SYZ915" s="8"/>
      <c r="SZA915" s="8"/>
      <c r="SZB915" s="8"/>
      <c r="SZC915" s="8"/>
      <c r="SZD915" s="8"/>
      <c r="SZE915" s="8"/>
      <c r="SZF915" s="8"/>
      <c r="SZG915" s="8"/>
      <c r="SZH915" s="8"/>
      <c r="SZI915" s="8"/>
      <c r="SZJ915" s="8"/>
      <c r="SZK915" s="8"/>
      <c r="SZL915" s="8"/>
      <c r="SZM915" s="8"/>
      <c r="SZN915" s="8"/>
      <c r="SZO915" s="8"/>
      <c r="SZP915" s="8"/>
      <c r="SZQ915" s="8"/>
      <c r="SZR915" s="8"/>
      <c r="SZS915" s="8"/>
      <c r="SZT915" s="8"/>
      <c r="SZU915" s="8"/>
      <c r="SZV915" s="8"/>
      <c r="SZW915" s="8"/>
      <c r="SZX915" s="8"/>
      <c r="SZY915" s="8"/>
      <c r="SZZ915" s="8"/>
      <c r="TAA915" s="8"/>
      <c r="TAB915" s="8"/>
      <c r="TAC915" s="8"/>
      <c r="TAD915" s="8"/>
      <c r="TAE915" s="8"/>
      <c r="TAF915" s="8"/>
      <c r="TAG915" s="8"/>
      <c r="TAH915" s="8"/>
      <c r="TAI915" s="8"/>
      <c r="TAJ915" s="8"/>
      <c r="TAK915" s="8"/>
      <c r="TAL915" s="8"/>
      <c r="TAM915" s="8"/>
      <c r="TAN915" s="8"/>
      <c r="TAO915" s="8"/>
      <c r="TAP915" s="8"/>
      <c r="TAQ915" s="8"/>
      <c r="TAR915" s="8"/>
      <c r="TAS915" s="8"/>
      <c r="TAT915" s="8"/>
      <c r="TAU915" s="8"/>
      <c r="TAV915" s="8"/>
      <c r="TAW915" s="8"/>
      <c r="TAX915" s="8"/>
      <c r="TAY915" s="8"/>
      <c r="TAZ915" s="8"/>
      <c r="TBA915" s="8"/>
      <c r="TBB915" s="8"/>
      <c r="TBC915" s="8"/>
      <c r="TBD915" s="8"/>
      <c r="TBE915" s="8"/>
      <c r="TBF915" s="8"/>
      <c r="TBG915" s="8"/>
      <c r="TBH915" s="8"/>
      <c r="TBI915" s="8"/>
      <c r="TBJ915" s="8"/>
      <c r="TBK915" s="8"/>
      <c r="TBL915" s="8"/>
      <c r="TBM915" s="8"/>
      <c r="TBN915" s="8"/>
      <c r="TBO915" s="8"/>
      <c r="TBP915" s="8"/>
      <c r="TBQ915" s="8"/>
      <c r="TBR915" s="8"/>
      <c r="TBS915" s="8"/>
      <c r="TBT915" s="8"/>
      <c r="TBU915" s="8"/>
      <c r="TBV915" s="8"/>
      <c r="TBW915" s="8"/>
      <c r="TBX915" s="8"/>
      <c r="TBY915" s="8"/>
      <c r="TBZ915" s="8"/>
      <c r="TCA915" s="8"/>
      <c r="TCB915" s="8"/>
      <c r="TCC915" s="8"/>
      <c r="TCD915" s="8"/>
      <c r="TCE915" s="8"/>
      <c r="TCF915" s="8"/>
      <c r="TCG915" s="8"/>
      <c r="TCH915" s="8"/>
      <c r="TCI915" s="8"/>
      <c r="TCJ915" s="8"/>
      <c r="TCK915" s="8"/>
      <c r="TCL915" s="8"/>
      <c r="TCM915" s="8"/>
      <c r="TCN915" s="8"/>
      <c r="TCO915" s="8"/>
      <c r="TCP915" s="8"/>
      <c r="TCQ915" s="8"/>
      <c r="TCR915" s="8"/>
      <c r="TCS915" s="8"/>
      <c r="TCT915" s="8"/>
      <c r="TCU915" s="8"/>
      <c r="TCV915" s="8"/>
      <c r="TCW915" s="8"/>
      <c r="TCX915" s="8"/>
      <c r="TCY915" s="8"/>
      <c r="TCZ915" s="8"/>
      <c r="TDA915" s="8"/>
      <c r="TDB915" s="8"/>
      <c r="TDC915" s="8"/>
      <c r="TDD915" s="8"/>
      <c r="TDE915" s="8"/>
      <c r="TDF915" s="8"/>
      <c r="TDG915" s="8"/>
      <c r="TDH915" s="8"/>
      <c r="TDI915" s="8"/>
      <c r="TDJ915" s="8"/>
      <c r="TDK915" s="8"/>
      <c r="TDL915" s="8"/>
      <c r="TDM915" s="8"/>
      <c r="TDN915" s="8"/>
      <c r="TDO915" s="8"/>
      <c r="TDP915" s="8"/>
      <c r="TDQ915" s="8"/>
      <c r="TDR915" s="8"/>
      <c r="TDS915" s="8"/>
      <c r="TDT915" s="8"/>
      <c r="TDU915" s="8"/>
      <c r="TDV915" s="8"/>
      <c r="TDW915" s="8"/>
      <c r="TDX915" s="8"/>
      <c r="TDY915" s="8"/>
      <c r="TDZ915" s="8"/>
      <c r="TEA915" s="8"/>
      <c r="TEB915" s="8"/>
      <c r="TEC915" s="8"/>
      <c r="TED915" s="8"/>
      <c r="TEE915" s="8"/>
      <c r="TEF915" s="8"/>
      <c r="TEG915" s="8"/>
      <c r="TEH915" s="8"/>
      <c r="TEI915" s="8"/>
      <c r="TEJ915" s="8"/>
      <c r="TEK915" s="8"/>
      <c r="TEL915" s="8"/>
      <c r="TEM915" s="8"/>
      <c r="TEN915" s="8"/>
      <c r="TEO915" s="8"/>
      <c r="TEP915" s="8"/>
      <c r="TEQ915" s="8"/>
      <c r="TER915" s="8"/>
      <c r="TES915" s="8"/>
      <c r="TET915" s="8"/>
      <c r="TEU915" s="8"/>
      <c r="TEV915" s="8"/>
      <c r="TEW915" s="8"/>
      <c r="TEX915" s="8"/>
      <c r="TEY915" s="8"/>
      <c r="TEZ915" s="8"/>
      <c r="TFA915" s="8"/>
      <c r="TFB915" s="8"/>
      <c r="TFC915" s="8"/>
      <c r="TFD915" s="8"/>
      <c r="TFE915" s="8"/>
      <c r="TFF915" s="8"/>
      <c r="TFG915" s="8"/>
      <c r="TFH915" s="8"/>
      <c r="TFI915" s="8"/>
      <c r="TFJ915" s="8"/>
      <c r="TFK915" s="8"/>
      <c r="TFL915" s="8"/>
      <c r="TFM915" s="8"/>
      <c r="TFN915" s="8"/>
      <c r="TFO915" s="8"/>
      <c r="TFP915" s="8"/>
      <c r="TFQ915" s="8"/>
      <c r="TFR915" s="8"/>
      <c r="TFS915" s="8"/>
      <c r="TFT915" s="8"/>
      <c r="TFU915" s="8"/>
      <c r="TFV915" s="8"/>
      <c r="TFW915" s="8"/>
      <c r="TFX915" s="8"/>
      <c r="TFY915" s="8"/>
      <c r="TFZ915" s="8"/>
      <c r="TGA915" s="8"/>
      <c r="TGB915" s="8"/>
      <c r="TGC915" s="8"/>
      <c r="TGD915" s="8"/>
      <c r="TGE915" s="8"/>
      <c r="TGF915" s="8"/>
      <c r="TGG915" s="8"/>
      <c r="TGH915" s="8"/>
      <c r="TGI915" s="8"/>
      <c r="TGJ915" s="8"/>
      <c r="TGK915" s="8"/>
      <c r="TGL915" s="8"/>
      <c r="TGM915" s="8"/>
      <c r="TGN915" s="8"/>
      <c r="TGO915" s="8"/>
      <c r="TGP915" s="8"/>
      <c r="TGQ915" s="8"/>
      <c r="TGR915" s="8"/>
      <c r="TGS915" s="8"/>
      <c r="TGT915" s="8"/>
      <c r="TGU915" s="8"/>
      <c r="TGV915" s="8"/>
      <c r="TGW915" s="8"/>
      <c r="TGX915" s="8"/>
      <c r="TGY915" s="8"/>
      <c r="TGZ915" s="8"/>
      <c r="THA915" s="8"/>
      <c r="THB915" s="8"/>
      <c r="THC915" s="8"/>
      <c r="THD915" s="8"/>
      <c r="THE915" s="8"/>
      <c r="THF915" s="8"/>
      <c r="THG915" s="8"/>
      <c r="THH915" s="8"/>
      <c r="THI915" s="8"/>
      <c r="THJ915" s="8"/>
      <c r="THK915" s="8"/>
      <c r="THL915" s="8"/>
      <c r="THM915" s="8"/>
      <c r="THN915" s="8"/>
      <c r="THO915" s="8"/>
      <c r="THP915" s="8"/>
      <c r="THQ915" s="8"/>
      <c r="THR915" s="8"/>
      <c r="THS915" s="8"/>
      <c r="THT915" s="8"/>
      <c r="THU915" s="8"/>
      <c r="THV915" s="8"/>
      <c r="THW915" s="8"/>
      <c r="THX915" s="8"/>
      <c r="THY915" s="8"/>
      <c r="THZ915" s="8"/>
      <c r="TIA915" s="8"/>
      <c r="TIB915" s="8"/>
      <c r="TIC915" s="8"/>
      <c r="TID915" s="8"/>
      <c r="TIE915" s="8"/>
      <c r="TIF915" s="8"/>
      <c r="TIG915" s="8"/>
      <c r="TIH915" s="8"/>
      <c r="TII915" s="8"/>
      <c r="TIJ915" s="8"/>
      <c r="TIK915" s="8"/>
      <c r="TIL915" s="8"/>
      <c r="TIM915" s="8"/>
      <c r="TIN915" s="8"/>
      <c r="TIO915" s="8"/>
      <c r="TIP915" s="8"/>
      <c r="TIQ915" s="8"/>
      <c r="TIR915" s="8"/>
      <c r="TIS915" s="8"/>
      <c r="TIT915" s="8"/>
      <c r="TIU915" s="8"/>
      <c r="TIV915" s="8"/>
      <c r="TIW915" s="8"/>
      <c r="TIX915" s="8"/>
      <c r="TIY915" s="8"/>
      <c r="TIZ915" s="8"/>
      <c r="TJA915" s="8"/>
      <c r="TJB915" s="8"/>
      <c r="TJC915" s="8"/>
      <c r="TJD915" s="8"/>
      <c r="TJE915" s="8"/>
      <c r="TJF915" s="8"/>
      <c r="TJG915" s="8"/>
      <c r="TJH915" s="8"/>
      <c r="TJI915" s="8"/>
      <c r="TJJ915" s="8"/>
      <c r="TJK915" s="8"/>
      <c r="TJL915" s="8"/>
      <c r="TJM915" s="8"/>
      <c r="TJN915" s="8"/>
      <c r="TJO915" s="8"/>
      <c r="TJP915" s="8"/>
      <c r="TJQ915" s="8"/>
      <c r="TJR915" s="8"/>
      <c r="TJS915" s="8"/>
      <c r="TJT915" s="8"/>
      <c r="TJU915" s="8"/>
      <c r="TJV915" s="8"/>
      <c r="TJW915" s="8"/>
      <c r="TJX915" s="8"/>
      <c r="TJY915" s="8"/>
      <c r="TJZ915" s="8"/>
      <c r="TKA915" s="8"/>
      <c r="TKB915" s="8"/>
      <c r="TKC915" s="8"/>
      <c r="TKD915" s="8"/>
      <c r="TKE915" s="8"/>
      <c r="TKF915" s="8"/>
      <c r="TKG915" s="8"/>
      <c r="TKH915" s="8"/>
      <c r="TKI915" s="8"/>
      <c r="TKJ915" s="8"/>
      <c r="TKK915" s="8"/>
      <c r="TKL915" s="8"/>
      <c r="TKM915" s="8"/>
      <c r="TKN915" s="8"/>
      <c r="TKO915" s="8"/>
      <c r="TKP915" s="8"/>
      <c r="TKQ915" s="8"/>
      <c r="TKR915" s="8"/>
      <c r="TKS915" s="8"/>
      <c r="TKT915" s="8"/>
      <c r="TKU915" s="8"/>
      <c r="TKV915" s="8"/>
      <c r="TKW915" s="8"/>
      <c r="TKX915" s="8"/>
      <c r="TKY915" s="8"/>
      <c r="TKZ915" s="8"/>
      <c r="TLA915" s="8"/>
      <c r="TLB915" s="8"/>
      <c r="TLC915" s="8"/>
      <c r="TLD915" s="8"/>
      <c r="TLE915" s="8"/>
      <c r="TLF915" s="8"/>
      <c r="TLG915" s="8"/>
      <c r="TLH915" s="8"/>
      <c r="TLI915" s="8"/>
      <c r="TLJ915" s="8"/>
      <c r="TLK915" s="8"/>
      <c r="TLL915" s="8"/>
      <c r="TLM915" s="8"/>
      <c r="TLN915" s="8"/>
      <c r="TLO915" s="8"/>
      <c r="TLP915" s="8"/>
      <c r="TLQ915" s="8"/>
      <c r="TLR915" s="8"/>
      <c r="TLS915" s="8"/>
      <c r="TLT915" s="8"/>
      <c r="TLU915" s="8"/>
      <c r="TLV915" s="8"/>
      <c r="TLW915" s="8"/>
      <c r="TLX915" s="8"/>
      <c r="TLY915" s="8"/>
      <c r="TLZ915" s="8"/>
      <c r="TMA915" s="8"/>
      <c r="TMB915" s="8"/>
      <c r="TMC915" s="8"/>
      <c r="TMD915" s="8"/>
      <c r="TME915" s="8"/>
      <c r="TMF915" s="8"/>
      <c r="TMG915" s="8"/>
      <c r="TMH915" s="8"/>
      <c r="TMI915" s="8"/>
      <c r="TMJ915" s="8"/>
      <c r="TMK915" s="8"/>
      <c r="TML915" s="8"/>
      <c r="TMM915" s="8"/>
      <c r="TMN915" s="8"/>
      <c r="TMO915" s="8"/>
      <c r="TMP915" s="8"/>
      <c r="TMQ915" s="8"/>
      <c r="TMR915" s="8"/>
      <c r="TMS915" s="8"/>
      <c r="TMT915" s="8"/>
      <c r="TMU915" s="8"/>
      <c r="TMV915" s="8"/>
      <c r="TMW915" s="8"/>
      <c r="TMX915" s="8"/>
      <c r="TMY915" s="8"/>
      <c r="TMZ915" s="8"/>
      <c r="TNA915" s="8"/>
      <c r="TNB915" s="8"/>
      <c r="TNC915" s="8"/>
      <c r="TND915" s="8"/>
      <c r="TNE915" s="8"/>
      <c r="TNF915" s="8"/>
      <c r="TNG915" s="8"/>
      <c r="TNH915" s="8"/>
      <c r="TNI915" s="8"/>
      <c r="TNJ915" s="8"/>
      <c r="TNK915" s="8"/>
      <c r="TNL915" s="8"/>
      <c r="TNM915" s="8"/>
      <c r="TNN915" s="8"/>
      <c r="TNO915" s="8"/>
      <c r="TNP915" s="8"/>
      <c r="TNQ915" s="8"/>
      <c r="TNR915" s="8"/>
      <c r="TNS915" s="8"/>
      <c r="TNT915" s="8"/>
      <c r="TNU915" s="8"/>
      <c r="TNV915" s="8"/>
      <c r="TNW915" s="8"/>
      <c r="TNX915" s="8"/>
      <c r="TNY915" s="8"/>
      <c r="TNZ915" s="8"/>
      <c r="TOA915" s="8"/>
      <c r="TOB915" s="8"/>
      <c r="TOC915" s="8"/>
      <c r="TOD915" s="8"/>
      <c r="TOE915" s="8"/>
      <c r="TOF915" s="8"/>
      <c r="TOG915" s="8"/>
      <c r="TOH915" s="8"/>
      <c r="TOI915" s="8"/>
      <c r="TOJ915" s="8"/>
      <c r="TOK915" s="8"/>
      <c r="TOL915" s="8"/>
      <c r="TOM915" s="8"/>
      <c r="TON915" s="8"/>
      <c r="TOO915" s="8"/>
      <c r="TOP915" s="8"/>
      <c r="TOQ915" s="8"/>
      <c r="TOR915" s="8"/>
      <c r="TOS915" s="8"/>
      <c r="TOT915" s="8"/>
      <c r="TOU915" s="8"/>
      <c r="TOV915" s="8"/>
      <c r="TOW915" s="8"/>
      <c r="TOX915" s="8"/>
      <c r="TOY915" s="8"/>
      <c r="TOZ915" s="8"/>
      <c r="TPA915" s="8"/>
      <c r="TPB915" s="8"/>
      <c r="TPC915" s="8"/>
      <c r="TPD915" s="8"/>
      <c r="TPE915" s="8"/>
      <c r="TPF915" s="8"/>
      <c r="TPG915" s="8"/>
      <c r="TPH915" s="8"/>
      <c r="TPI915" s="8"/>
      <c r="TPJ915" s="8"/>
      <c r="TPK915" s="8"/>
      <c r="TPL915" s="8"/>
      <c r="TPM915" s="8"/>
      <c r="TPN915" s="8"/>
      <c r="TPO915" s="8"/>
      <c r="TPP915" s="8"/>
      <c r="TPQ915" s="8"/>
      <c r="TPR915" s="8"/>
      <c r="TPS915" s="8"/>
      <c r="TPT915" s="8"/>
      <c r="TPU915" s="8"/>
      <c r="TPV915" s="8"/>
      <c r="TPW915" s="8"/>
      <c r="TPX915" s="8"/>
      <c r="TPY915" s="8"/>
      <c r="TPZ915" s="8"/>
      <c r="TQA915" s="8"/>
      <c r="TQB915" s="8"/>
      <c r="TQC915" s="8"/>
      <c r="TQD915" s="8"/>
      <c r="TQE915" s="8"/>
      <c r="TQF915" s="8"/>
      <c r="TQG915" s="8"/>
      <c r="TQH915" s="8"/>
      <c r="TQI915" s="8"/>
      <c r="TQJ915" s="8"/>
      <c r="TQK915" s="8"/>
      <c r="TQL915" s="8"/>
      <c r="TQM915" s="8"/>
      <c r="TQN915" s="8"/>
      <c r="TQO915" s="8"/>
      <c r="TQP915" s="8"/>
      <c r="TQQ915" s="8"/>
      <c r="TQR915" s="8"/>
      <c r="TQS915" s="8"/>
      <c r="TQT915" s="8"/>
      <c r="TQU915" s="8"/>
      <c r="TQV915" s="8"/>
      <c r="TQW915" s="8"/>
      <c r="TQX915" s="8"/>
      <c r="TQY915" s="8"/>
      <c r="TQZ915" s="8"/>
      <c r="TRA915" s="8"/>
      <c r="TRB915" s="8"/>
      <c r="TRC915" s="8"/>
      <c r="TRD915" s="8"/>
      <c r="TRE915" s="8"/>
      <c r="TRF915" s="8"/>
      <c r="TRG915" s="8"/>
      <c r="TRH915" s="8"/>
      <c r="TRI915" s="8"/>
      <c r="TRJ915" s="8"/>
      <c r="TRK915" s="8"/>
      <c r="TRL915" s="8"/>
      <c r="TRM915" s="8"/>
      <c r="TRN915" s="8"/>
      <c r="TRO915" s="8"/>
      <c r="TRP915" s="8"/>
      <c r="TRQ915" s="8"/>
      <c r="TRR915" s="8"/>
      <c r="TRS915" s="8"/>
      <c r="TRT915" s="8"/>
      <c r="TRU915" s="8"/>
      <c r="TRV915" s="8"/>
      <c r="TRW915" s="8"/>
      <c r="TRX915" s="8"/>
      <c r="TRY915" s="8"/>
      <c r="TRZ915" s="8"/>
      <c r="TSA915" s="8"/>
      <c r="TSB915" s="8"/>
      <c r="TSC915" s="8"/>
      <c r="TSD915" s="8"/>
      <c r="TSE915" s="8"/>
      <c r="TSF915" s="8"/>
      <c r="TSG915" s="8"/>
      <c r="TSH915" s="8"/>
      <c r="TSI915" s="8"/>
      <c r="TSJ915" s="8"/>
      <c r="TSK915" s="8"/>
      <c r="TSL915" s="8"/>
      <c r="TSM915" s="8"/>
      <c r="TSN915" s="8"/>
      <c r="TSO915" s="8"/>
      <c r="TSP915" s="8"/>
      <c r="TSQ915" s="8"/>
      <c r="TSR915" s="8"/>
      <c r="TSS915" s="8"/>
      <c r="TST915" s="8"/>
      <c r="TSU915" s="8"/>
      <c r="TSV915" s="8"/>
      <c r="TSW915" s="8"/>
      <c r="TSX915" s="8"/>
      <c r="TSY915" s="8"/>
      <c r="TSZ915" s="8"/>
      <c r="TTA915" s="8"/>
      <c r="TTB915" s="8"/>
      <c r="TTC915" s="8"/>
      <c r="TTD915" s="8"/>
      <c r="TTE915" s="8"/>
      <c r="TTF915" s="8"/>
      <c r="TTG915" s="8"/>
      <c r="TTH915" s="8"/>
      <c r="TTI915" s="8"/>
      <c r="TTJ915" s="8"/>
      <c r="TTK915" s="8"/>
      <c r="TTL915" s="8"/>
      <c r="TTM915" s="8"/>
      <c r="TTN915" s="8"/>
      <c r="TTO915" s="8"/>
      <c r="TTP915" s="8"/>
      <c r="TTQ915" s="8"/>
      <c r="TTR915" s="8"/>
      <c r="TTS915" s="8"/>
      <c r="TTT915" s="8"/>
      <c r="TTU915" s="8"/>
      <c r="TTV915" s="8"/>
      <c r="TTW915" s="8"/>
      <c r="TTX915" s="8"/>
      <c r="TTY915" s="8"/>
      <c r="TTZ915" s="8"/>
      <c r="TUA915" s="8"/>
      <c r="TUB915" s="8"/>
      <c r="TUC915" s="8"/>
      <c r="TUD915" s="8"/>
      <c r="TUE915" s="8"/>
      <c r="TUF915" s="8"/>
      <c r="TUG915" s="8"/>
      <c r="TUH915" s="8"/>
      <c r="TUI915" s="8"/>
      <c r="TUJ915" s="8"/>
      <c r="TUK915" s="8"/>
      <c r="TUL915" s="8"/>
      <c r="TUM915" s="8"/>
      <c r="TUN915" s="8"/>
      <c r="TUO915" s="8"/>
      <c r="TUP915" s="8"/>
      <c r="TUQ915" s="8"/>
      <c r="TUR915" s="8"/>
      <c r="TUS915" s="8"/>
      <c r="TUT915" s="8"/>
      <c r="TUU915" s="8"/>
      <c r="TUV915" s="8"/>
      <c r="TUW915" s="8"/>
      <c r="TUX915" s="8"/>
      <c r="TUY915" s="8"/>
      <c r="TUZ915" s="8"/>
      <c r="TVA915" s="8"/>
      <c r="TVB915" s="8"/>
      <c r="TVC915" s="8"/>
      <c r="TVD915" s="8"/>
      <c r="TVE915" s="8"/>
      <c r="TVF915" s="8"/>
      <c r="TVG915" s="8"/>
      <c r="TVH915" s="8"/>
      <c r="TVI915" s="8"/>
      <c r="TVJ915" s="8"/>
      <c r="TVK915" s="8"/>
      <c r="TVL915" s="8"/>
      <c r="TVM915" s="8"/>
      <c r="TVN915" s="8"/>
      <c r="TVO915" s="8"/>
      <c r="TVP915" s="8"/>
      <c r="TVQ915" s="8"/>
      <c r="TVR915" s="8"/>
      <c r="TVS915" s="8"/>
      <c r="TVT915" s="8"/>
      <c r="TVU915" s="8"/>
      <c r="TVV915" s="8"/>
      <c r="TVW915" s="8"/>
      <c r="TVX915" s="8"/>
      <c r="TVY915" s="8"/>
      <c r="TVZ915" s="8"/>
      <c r="TWA915" s="8"/>
      <c r="TWB915" s="8"/>
      <c r="TWC915" s="8"/>
      <c r="TWD915" s="8"/>
      <c r="TWE915" s="8"/>
      <c r="TWF915" s="8"/>
      <c r="TWG915" s="8"/>
      <c r="TWH915" s="8"/>
      <c r="TWI915" s="8"/>
      <c r="TWJ915" s="8"/>
      <c r="TWK915" s="8"/>
      <c r="TWL915" s="8"/>
      <c r="TWM915" s="8"/>
      <c r="TWN915" s="8"/>
      <c r="TWO915" s="8"/>
      <c r="TWP915" s="8"/>
      <c r="TWQ915" s="8"/>
      <c r="TWR915" s="8"/>
      <c r="TWS915" s="8"/>
      <c r="TWT915" s="8"/>
      <c r="TWU915" s="8"/>
      <c r="TWV915" s="8"/>
      <c r="TWW915" s="8"/>
      <c r="TWX915" s="8"/>
      <c r="TWY915" s="8"/>
      <c r="TWZ915" s="8"/>
      <c r="TXA915" s="8"/>
      <c r="TXB915" s="8"/>
      <c r="TXC915" s="8"/>
      <c r="TXD915" s="8"/>
      <c r="TXE915" s="8"/>
      <c r="TXF915" s="8"/>
      <c r="TXG915" s="8"/>
      <c r="TXH915" s="8"/>
      <c r="TXI915" s="8"/>
      <c r="TXJ915" s="8"/>
      <c r="TXK915" s="8"/>
      <c r="TXL915" s="8"/>
      <c r="TXM915" s="8"/>
      <c r="TXN915" s="8"/>
      <c r="TXO915" s="8"/>
      <c r="TXP915" s="8"/>
      <c r="TXQ915" s="8"/>
      <c r="TXR915" s="8"/>
      <c r="TXS915" s="8"/>
      <c r="TXT915" s="8"/>
      <c r="TXU915" s="8"/>
      <c r="TXV915" s="8"/>
      <c r="TXW915" s="8"/>
      <c r="TXX915" s="8"/>
      <c r="TXY915" s="8"/>
      <c r="TXZ915" s="8"/>
      <c r="TYA915" s="8"/>
      <c r="TYB915" s="8"/>
      <c r="TYC915" s="8"/>
      <c r="TYD915" s="8"/>
      <c r="TYE915" s="8"/>
      <c r="TYF915" s="8"/>
      <c r="TYG915" s="8"/>
      <c r="TYH915" s="8"/>
      <c r="TYI915" s="8"/>
      <c r="TYJ915" s="8"/>
      <c r="TYK915" s="8"/>
      <c r="TYL915" s="8"/>
      <c r="TYM915" s="8"/>
      <c r="TYN915" s="8"/>
      <c r="TYO915" s="8"/>
      <c r="TYP915" s="8"/>
      <c r="TYQ915" s="8"/>
      <c r="TYR915" s="8"/>
      <c r="TYS915" s="8"/>
      <c r="TYT915" s="8"/>
      <c r="TYU915" s="8"/>
      <c r="TYV915" s="8"/>
      <c r="TYW915" s="8"/>
      <c r="TYX915" s="8"/>
      <c r="TYY915" s="8"/>
      <c r="TYZ915" s="8"/>
      <c r="TZA915" s="8"/>
      <c r="TZB915" s="8"/>
      <c r="TZC915" s="8"/>
      <c r="TZD915" s="8"/>
      <c r="TZE915" s="8"/>
      <c r="TZF915" s="8"/>
      <c r="TZG915" s="8"/>
      <c r="TZH915" s="8"/>
      <c r="TZI915" s="8"/>
      <c r="TZJ915" s="8"/>
      <c r="TZK915" s="8"/>
      <c r="TZL915" s="8"/>
      <c r="TZM915" s="8"/>
      <c r="TZN915" s="8"/>
      <c r="TZO915" s="8"/>
      <c r="TZP915" s="8"/>
      <c r="TZQ915" s="8"/>
      <c r="TZR915" s="8"/>
      <c r="TZS915" s="8"/>
      <c r="TZT915" s="8"/>
      <c r="TZU915" s="8"/>
      <c r="TZV915" s="8"/>
      <c r="TZW915" s="8"/>
      <c r="TZX915" s="8"/>
      <c r="TZY915" s="8"/>
      <c r="TZZ915" s="8"/>
      <c r="UAA915" s="8"/>
      <c r="UAB915" s="8"/>
      <c r="UAC915" s="8"/>
      <c r="UAD915" s="8"/>
      <c r="UAE915" s="8"/>
      <c r="UAF915" s="8"/>
      <c r="UAG915" s="8"/>
      <c r="UAH915" s="8"/>
      <c r="UAI915" s="8"/>
      <c r="UAJ915" s="8"/>
      <c r="UAK915" s="8"/>
      <c r="UAL915" s="8"/>
      <c r="UAM915" s="8"/>
      <c r="UAN915" s="8"/>
      <c r="UAO915" s="8"/>
      <c r="UAP915" s="8"/>
      <c r="UAQ915" s="8"/>
      <c r="UAR915" s="8"/>
      <c r="UAS915" s="8"/>
      <c r="UAT915" s="8"/>
      <c r="UAU915" s="8"/>
      <c r="UAV915" s="8"/>
      <c r="UAW915" s="8"/>
      <c r="UAX915" s="8"/>
      <c r="UAY915" s="8"/>
      <c r="UAZ915" s="8"/>
      <c r="UBA915" s="8"/>
      <c r="UBB915" s="8"/>
      <c r="UBC915" s="8"/>
      <c r="UBD915" s="8"/>
      <c r="UBE915" s="8"/>
      <c r="UBF915" s="8"/>
      <c r="UBG915" s="8"/>
      <c r="UBH915" s="8"/>
      <c r="UBI915" s="8"/>
      <c r="UBJ915" s="8"/>
      <c r="UBK915" s="8"/>
      <c r="UBL915" s="8"/>
      <c r="UBM915" s="8"/>
      <c r="UBN915" s="8"/>
      <c r="UBO915" s="8"/>
      <c r="UBP915" s="8"/>
      <c r="UBQ915" s="8"/>
      <c r="UBR915" s="8"/>
      <c r="UBS915" s="8"/>
      <c r="UBT915" s="8"/>
      <c r="UBU915" s="8"/>
      <c r="UBV915" s="8"/>
      <c r="UBW915" s="8"/>
      <c r="UBX915" s="8"/>
      <c r="UBY915" s="8"/>
      <c r="UBZ915" s="8"/>
      <c r="UCA915" s="8"/>
      <c r="UCB915" s="8"/>
      <c r="UCC915" s="8"/>
      <c r="UCD915" s="8"/>
      <c r="UCE915" s="8"/>
      <c r="UCF915" s="8"/>
      <c r="UCG915" s="8"/>
      <c r="UCH915" s="8"/>
      <c r="UCI915" s="8"/>
      <c r="UCJ915" s="8"/>
      <c r="UCK915" s="8"/>
      <c r="UCL915" s="8"/>
      <c r="UCM915" s="8"/>
      <c r="UCN915" s="8"/>
      <c r="UCO915" s="8"/>
      <c r="UCP915" s="8"/>
      <c r="UCQ915" s="8"/>
      <c r="UCR915" s="8"/>
      <c r="UCS915" s="8"/>
      <c r="UCT915" s="8"/>
      <c r="UCU915" s="8"/>
      <c r="UCV915" s="8"/>
      <c r="UCW915" s="8"/>
      <c r="UCX915" s="8"/>
      <c r="UCY915" s="8"/>
      <c r="UCZ915" s="8"/>
      <c r="UDA915" s="8"/>
      <c r="UDB915" s="8"/>
      <c r="UDC915" s="8"/>
      <c r="UDD915" s="8"/>
      <c r="UDE915" s="8"/>
      <c r="UDF915" s="8"/>
      <c r="UDG915" s="8"/>
      <c r="UDH915" s="8"/>
      <c r="UDI915" s="8"/>
      <c r="UDJ915" s="8"/>
      <c r="UDK915" s="8"/>
      <c r="UDL915" s="8"/>
      <c r="UDM915" s="8"/>
      <c r="UDN915" s="8"/>
      <c r="UDO915" s="8"/>
      <c r="UDP915" s="8"/>
      <c r="UDQ915" s="8"/>
      <c r="UDR915" s="8"/>
      <c r="UDS915" s="8"/>
      <c r="UDT915" s="8"/>
      <c r="UDU915" s="8"/>
      <c r="UDV915" s="8"/>
      <c r="UDW915" s="8"/>
      <c r="UDX915" s="8"/>
      <c r="UDY915" s="8"/>
      <c r="UDZ915" s="8"/>
      <c r="UEA915" s="8"/>
      <c r="UEB915" s="8"/>
      <c r="UEC915" s="8"/>
      <c r="UED915" s="8"/>
      <c r="UEE915" s="8"/>
      <c r="UEF915" s="8"/>
      <c r="UEG915" s="8"/>
      <c r="UEH915" s="8"/>
      <c r="UEI915" s="8"/>
      <c r="UEJ915" s="8"/>
      <c r="UEK915" s="8"/>
      <c r="UEL915" s="8"/>
      <c r="UEM915" s="8"/>
      <c r="UEN915" s="8"/>
      <c r="UEO915" s="8"/>
      <c r="UEP915" s="8"/>
      <c r="UEQ915" s="8"/>
      <c r="UER915" s="8"/>
      <c r="UES915" s="8"/>
      <c r="UET915" s="8"/>
      <c r="UEU915" s="8"/>
      <c r="UEV915" s="8"/>
      <c r="UEW915" s="8"/>
      <c r="UEX915" s="8"/>
      <c r="UEY915" s="8"/>
      <c r="UEZ915" s="8"/>
      <c r="UFA915" s="8"/>
      <c r="UFB915" s="8"/>
      <c r="UFC915" s="8"/>
      <c r="UFD915" s="8"/>
      <c r="UFE915" s="8"/>
      <c r="UFF915" s="8"/>
      <c r="UFG915" s="8"/>
      <c r="UFH915" s="8"/>
      <c r="UFI915" s="8"/>
      <c r="UFJ915" s="8"/>
      <c r="UFK915" s="8"/>
      <c r="UFL915" s="8"/>
      <c r="UFM915" s="8"/>
      <c r="UFN915" s="8"/>
      <c r="UFO915" s="8"/>
      <c r="UFP915" s="8"/>
      <c r="UFQ915" s="8"/>
      <c r="UFR915" s="8"/>
      <c r="UFS915" s="8"/>
      <c r="UFT915" s="8"/>
      <c r="UFU915" s="8"/>
      <c r="UFV915" s="8"/>
      <c r="UFW915" s="8"/>
      <c r="UFX915" s="8"/>
      <c r="UFY915" s="8"/>
      <c r="UFZ915" s="8"/>
      <c r="UGA915" s="8"/>
      <c r="UGB915" s="8"/>
      <c r="UGC915" s="8"/>
      <c r="UGD915" s="8"/>
      <c r="UGE915" s="8"/>
      <c r="UGF915" s="8"/>
      <c r="UGG915" s="8"/>
      <c r="UGH915" s="8"/>
      <c r="UGI915" s="8"/>
      <c r="UGJ915" s="8"/>
      <c r="UGK915" s="8"/>
      <c r="UGL915" s="8"/>
      <c r="UGM915" s="8"/>
      <c r="UGN915" s="8"/>
      <c r="UGO915" s="8"/>
      <c r="UGP915" s="8"/>
      <c r="UGQ915" s="8"/>
      <c r="UGR915" s="8"/>
      <c r="UGS915" s="8"/>
      <c r="UGT915" s="8"/>
      <c r="UGU915" s="8"/>
      <c r="UGV915" s="8"/>
      <c r="UGW915" s="8"/>
      <c r="UGX915" s="8"/>
      <c r="UGY915" s="8"/>
      <c r="UGZ915" s="8"/>
      <c r="UHA915" s="8"/>
      <c r="UHB915" s="8"/>
      <c r="UHC915" s="8"/>
      <c r="UHD915" s="8"/>
      <c r="UHE915" s="8"/>
      <c r="UHF915" s="8"/>
      <c r="UHG915" s="8"/>
      <c r="UHH915" s="8"/>
      <c r="UHI915" s="8"/>
      <c r="UHJ915" s="8"/>
      <c r="UHK915" s="8"/>
      <c r="UHL915" s="8"/>
      <c r="UHM915" s="8"/>
      <c r="UHN915" s="8"/>
      <c r="UHO915" s="8"/>
      <c r="UHP915" s="8"/>
      <c r="UHQ915" s="8"/>
      <c r="UHR915" s="8"/>
      <c r="UHS915" s="8"/>
      <c r="UHT915" s="8"/>
      <c r="UHU915" s="8"/>
      <c r="UHV915" s="8"/>
      <c r="UHW915" s="8"/>
      <c r="UHX915" s="8"/>
      <c r="UHY915" s="8"/>
      <c r="UHZ915" s="8"/>
      <c r="UIA915" s="8"/>
      <c r="UIB915" s="8"/>
      <c r="UIC915" s="8"/>
      <c r="UID915" s="8"/>
      <c r="UIE915" s="8"/>
      <c r="UIF915" s="8"/>
      <c r="UIG915" s="8"/>
      <c r="UIH915" s="8"/>
      <c r="UII915" s="8"/>
      <c r="UIJ915" s="8"/>
      <c r="UIK915" s="8"/>
      <c r="UIL915" s="8"/>
      <c r="UIM915" s="8"/>
      <c r="UIN915" s="8"/>
      <c r="UIO915" s="8"/>
      <c r="UIP915" s="8"/>
      <c r="UIQ915" s="8"/>
      <c r="UIR915" s="8"/>
      <c r="UIS915" s="8"/>
      <c r="UIT915" s="8"/>
      <c r="UIU915" s="8"/>
      <c r="UIV915" s="8"/>
      <c r="UIW915" s="8"/>
      <c r="UIX915" s="8"/>
      <c r="UIY915" s="8"/>
      <c r="UIZ915" s="8"/>
      <c r="UJA915" s="8"/>
      <c r="UJB915" s="8"/>
      <c r="UJC915" s="8"/>
      <c r="UJD915" s="8"/>
      <c r="UJE915" s="8"/>
      <c r="UJF915" s="8"/>
      <c r="UJG915" s="8"/>
      <c r="UJH915" s="8"/>
      <c r="UJI915" s="8"/>
      <c r="UJJ915" s="8"/>
      <c r="UJK915" s="8"/>
      <c r="UJL915" s="8"/>
      <c r="UJM915" s="8"/>
      <c r="UJN915" s="8"/>
      <c r="UJO915" s="8"/>
      <c r="UJP915" s="8"/>
      <c r="UJQ915" s="8"/>
      <c r="UJR915" s="8"/>
      <c r="UJS915" s="8"/>
      <c r="UJT915" s="8"/>
      <c r="UJU915" s="8"/>
      <c r="UJV915" s="8"/>
      <c r="UJW915" s="8"/>
      <c r="UJX915" s="8"/>
      <c r="UJY915" s="8"/>
      <c r="UJZ915" s="8"/>
      <c r="UKA915" s="8"/>
      <c r="UKB915" s="8"/>
      <c r="UKC915" s="8"/>
      <c r="UKD915" s="8"/>
      <c r="UKE915" s="8"/>
      <c r="UKF915" s="8"/>
      <c r="UKG915" s="8"/>
      <c r="UKH915" s="8"/>
      <c r="UKI915" s="8"/>
      <c r="UKJ915" s="8"/>
      <c r="UKK915" s="8"/>
      <c r="UKL915" s="8"/>
      <c r="UKM915" s="8"/>
      <c r="UKN915" s="8"/>
      <c r="UKO915" s="8"/>
      <c r="UKP915" s="8"/>
      <c r="UKQ915" s="8"/>
      <c r="UKR915" s="8"/>
      <c r="UKS915" s="8"/>
      <c r="UKT915" s="8"/>
      <c r="UKU915" s="8"/>
      <c r="UKV915" s="8"/>
      <c r="UKW915" s="8"/>
      <c r="UKX915" s="8"/>
      <c r="UKY915" s="8"/>
      <c r="UKZ915" s="8"/>
      <c r="ULA915" s="8"/>
      <c r="ULB915" s="8"/>
      <c r="ULC915" s="8"/>
      <c r="ULD915" s="8"/>
      <c r="ULE915" s="8"/>
      <c r="ULF915" s="8"/>
      <c r="ULG915" s="8"/>
      <c r="ULH915" s="8"/>
      <c r="ULI915" s="8"/>
      <c r="ULJ915" s="8"/>
      <c r="ULK915" s="8"/>
      <c r="ULL915" s="8"/>
      <c r="ULM915" s="8"/>
      <c r="ULN915" s="8"/>
      <c r="ULO915" s="8"/>
      <c r="ULP915" s="8"/>
      <c r="ULQ915" s="8"/>
      <c r="ULR915" s="8"/>
      <c r="ULS915" s="8"/>
      <c r="ULT915" s="8"/>
      <c r="ULU915" s="8"/>
      <c r="ULV915" s="8"/>
      <c r="ULW915" s="8"/>
      <c r="ULX915" s="8"/>
      <c r="ULY915" s="8"/>
      <c r="ULZ915" s="8"/>
      <c r="UMA915" s="8"/>
      <c r="UMB915" s="8"/>
      <c r="UMC915" s="8"/>
      <c r="UMD915" s="8"/>
      <c r="UME915" s="8"/>
      <c r="UMF915" s="8"/>
      <c r="UMG915" s="8"/>
      <c r="UMH915" s="8"/>
      <c r="UMI915" s="8"/>
      <c r="UMJ915" s="8"/>
      <c r="UMK915" s="8"/>
      <c r="UML915" s="8"/>
      <c r="UMM915" s="8"/>
      <c r="UMN915" s="8"/>
      <c r="UMO915" s="8"/>
      <c r="UMP915" s="8"/>
      <c r="UMQ915" s="8"/>
      <c r="UMR915" s="8"/>
      <c r="UMS915" s="8"/>
      <c r="UMT915" s="8"/>
      <c r="UMU915" s="8"/>
      <c r="UMV915" s="8"/>
      <c r="UMW915" s="8"/>
      <c r="UMX915" s="8"/>
      <c r="UMY915" s="8"/>
      <c r="UMZ915" s="8"/>
      <c r="UNA915" s="8"/>
      <c r="UNB915" s="8"/>
      <c r="UNC915" s="8"/>
      <c r="UND915" s="8"/>
      <c r="UNE915" s="8"/>
      <c r="UNF915" s="8"/>
      <c r="UNG915" s="8"/>
      <c r="UNH915" s="8"/>
      <c r="UNI915" s="8"/>
      <c r="UNJ915" s="8"/>
      <c r="UNK915" s="8"/>
      <c r="UNL915" s="8"/>
      <c r="UNM915" s="8"/>
      <c r="UNN915" s="8"/>
      <c r="UNO915" s="8"/>
      <c r="UNP915" s="8"/>
      <c r="UNQ915" s="8"/>
      <c r="UNR915" s="8"/>
      <c r="UNS915" s="8"/>
      <c r="UNT915" s="8"/>
      <c r="UNU915" s="8"/>
      <c r="UNV915" s="8"/>
      <c r="UNW915" s="8"/>
      <c r="UNX915" s="8"/>
      <c r="UNY915" s="8"/>
      <c r="UNZ915" s="8"/>
      <c r="UOA915" s="8"/>
      <c r="UOB915" s="8"/>
      <c r="UOC915" s="8"/>
      <c r="UOD915" s="8"/>
      <c r="UOE915" s="8"/>
      <c r="UOF915" s="8"/>
      <c r="UOG915" s="8"/>
      <c r="UOH915" s="8"/>
      <c r="UOI915" s="8"/>
      <c r="UOJ915" s="8"/>
      <c r="UOK915" s="8"/>
      <c r="UOL915" s="8"/>
      <c r="UOM915" s="8"/>
      <c r="UON915" s="8"/>
      <c r="UOO915" s="8"/>
      <c r="UOP915" s="8"/>
      <c r="UOQ915" s="8"/>
      <c r="UOR915" s="8"/>
      <c r="UOS915" s="8"/>
      <c r="UOT915" s="8"/>
      <c r="UOU915" s="8"/>
      <c r="UOV915" s="8"/>
      <c r="UOW915" s="8"/>
      <c r="UOX915" s="8"/>
      <c r="UOY915" s="8"/>
      <c r="UOZ915" s="8"/>
      <c r="UPA915" s="8"/>
      <c r="UPB915" s="8"/>
      <c r="UPC915" s="8"/>
      <c r="UPD915" s="8"/>
      <c r="UPE915" s="8"/>
      <c r="UPF915" s="8"/>
      <c r="UPG915" s="8"/>
      <c r="UPH915" s="8"/>
      <c r="UPI915" s="8"/>
      <c r="UPJ915" s="8"/>
      <c r="UPK915" s="8"/>
      <c r="UPL915" s="8"/>
      <c r="UPM915" s="8"/>
      <c r="UPN915" s="8"/>
      <c r="UPO915" s="8"/>
      <c r="UPP915" s="8"/>
      <c r="UPQ915" s="8"/>
      <c r="UPR915" s="8"/>
      <c r="UPS915" s="8"/>
      <c r="UPT915" s="8"/>
      <c r="UPU915" s="8"/>
      <c r="UPV915" s="8"/>
      <c r="UPW915" s="8"/>
      <c r="UPX915" s="8"/>
      <c r="UPY915" s="8"/>
      <c r="UPZ915" s="8"/>
      <c r="UQA915" s="8"/>
      <c r="UQB915" s="8"/>
      <c r="UQC915" s="8"/>
      <c r="UQD915" s="8"/>
      <c r="UQE915" s="8"/>
      <c r="UQF915" s="8"/>
      <c r="UQG915" s="8"/>
      <c r="UQH915" s="8"/>
      <c r="UQI915" s="8"/>
      <c r="UQJ915" s="8"/>
      <c r="UQK915" s="8"/>
      <c r="UQL915" s="8"/>
      <c r="UQM915" s="8"/>
      <c r="UQN915" s="8"/>
      <c r="UQO915" s="8"/>
      <c r="UQP915" s="8"/>
      <c r="UQQ915" s="8"/>
      <c r="UQR915" s="8"/>
      <c r="UQS915" s="8"/>
      <c r="UQT915" s="8"/>
      <c r="UQU915" s="8"/>
      <c r="UQV915" s="8"/>
      <c r="UQW915" s="8"/>
      <c r="UQX915" s="8"/>
      <c r="UQY915" s="8"/>
      <c r="UQZ915" s="8"/>
      <c r="URA915" s="8"/>
      <c r="URB915" s="8"/>
      <c r="URC915" s="8"/>
      <c r="URD915" s="8"/>
      <c r="URE915" s="8"/>
      <c r="URF915" s="8"/>
      <c r="URG915" s="8"/>
      <c r="URH915" s="8"/>
      <c r="URI915" s="8"/>
      <c r="URJ915" s="8"/>
      <c r="URK915" s="8"/>
      <c r="URL915" s="8"/>
      <c r="URM915" s="8"/>
      <c r="URN915" s="8"/>
      <c r="URO915" s="8"/>
      <c r="URP915" s="8"/>
      <c r="URQ915" s="8"/>
      <c r="URR915" s="8"/>
      <c r="URS915" s="8"/>
      <c r="URT915" s="8"/>
      <c r="URU915" s="8"/>
      <c r="URV915" s="8"/>
      <c r="URW915" s="8"/>
      <c r="URX915" s="8"/>
      <c r="URY915" s="8"/>
      <c r="URZ915" s="8"/>
      <c r="USA915" s="8"/>
      <c r="USB915" s="8"/>
      <c r="USC915" s="8"/>
      <c r="USD915" s="8"/>
      <c r="USE915" s="8"/>
      <c r="USF915" s="8"/>
      <c r="USG915" s="8"/>
      <c r="USH915" s="8"/>
      <c r="USI915" s="8"/>
      <c r="USJ915" s="8"/>
      <c r="USK915" s="8"/>
      <c r="USL915" s="8"/>
      <c r="USM915" s="8"/>
      <c r="USN915" s="8"/>
      <c r="USO915" s="8"/>
      <c r="USP915" s="8"/>
      <c r="USQ915" s="8"/>
      <c r="USR915" s="8"/>
      <c r="USS915" s="8"/>
      <c r="UST915" s="8"/>
      <c r="USU915" s="8"/>
      <c r="USV915" s="8"/>
      <c r="USW915" s="8"/>
      <c r="USX915" s="8"/>
      <c r="USY915" s="8"/>
      <c r="USZ915" s="8"/>
      <c r="UTA915" s="8"/>
      <c r="UTB915" s="8"/>
      <c r="UTC915" s="8"/>
      <c r="UTD915" s="8"/>
      <c r="UTE915" s="8"/>
      <c r="UTF915" s="8"/>
      <c r="UTG915" s="8"/>
      <c r="UTH915" s="8"/>
      <c r="UTI915" s="8"/>
      <c r="UTJ915" s="8"/>
      <c r="UTK915" s="8"/>
      <c r="UTL915" s="8"/>
      <c r="UTM915" s="8"/>
      <c r="UTN915" s="8"/>
      <c r="UTO915" s="8"/>
      <c r="UTP915" s="8"/>
      <c r="UTQ915" s="8"/>
      <c r="UTR915" s="8"/>
      <c r="UTS915" s="8"/>
      <c r="UTT915" s="8"/>
      <c r="UTU915" s="8"/>
      <c r="UTV915" s="8"/>
      <c r="UTW915" s="8"/>
      <c r="UTX915" s="8"/>
      <c r="UTY915" s="8"/>
      <c r="UTZ915" s="8"/>
      <c r="UUA915" s="8"/>
      <c r="UUB915" s="8"/>
      <c r="UUC915" s="8"/>
      <c r="UUD915" s="8"/>
      <c r="UUE915" s="8"/>
      <c r="UUF915" s="8"/>
      <c r="UUG915" s="8"/>
      <c r="UUH915" s="8"/>
      <c r="UUI915" s="8"/>
      <c r="UUJ915" s="8"/>
      <c r="UUK915" s="8"/>
      <c r="UUL915" s="8"/>
      <c r="UUM915" s="8"/>
      <c r="UUN915" s="8"/>
      <c r="UUO915" s="8"/>
      <c r="UUP915" s="8"/>
      <c r="UUQ915" s="8"/>
      <c r="UUR915" s="8"/>
      <c r="UUS915" s="8"/>
      <c r="UUT915" s="8"/>
      <c r="UUU915" s="8"/>
      <c r="UUV915" s="8"/>
      <c r="UUW915" s="8"/>
      <c r="UUX915" s="8"/>
      <c r="UUY915" s="8"/>
      <c r="UUZ915" s="8"/>
      <c r="UVA915" s="8"/>
      <c r="UVB915" s="8"/>
      <c r="UVC915" s="8"/>
      <c r="UVD915" s="8"/>
      <c r="UVE915" s="8"/>
      <c r="UVF915" s="8"/>
      <c r="UVG915" s="8"/>
      <c r="UVH915" s="8"/>
      <c r="UVI915" s="8"/>
      <c r="UVJ915" s="8"/>
      <c r="UVK915" s="8"/>
      <c r="UVL915" s="8"/>
      <c r="UVM915" s="8"/>
      <c r="UVN915" s="8"/>
      <c r="UVO915" s="8"/>
      <c r="UVP915" s="8"/>
      <c r="UVQ915" s="8"/>
      <c r="UVR915" s="8"/>
      <c r="UVS915" s="8"/>
      <c r="UVT915" s="8"/>
      <c r="UVU915" s="8"/>
      <c r="UVV915" s="8"/>
      <c r="UVW915" s="8"/>
      <c r="UVX915" s="8"/>
      <c r="UVY915" s="8"/>
      <c r="UVZ915" s="8"/>
      <c r="UWA915" s="8"/>
      <c r="UWB915" s="8"/>
      <c r="UWC915" s="8"/>
      <c r="UWD915" s="8"/>
      <c r="UWE915" s="8"/>
      <c r="UWF915" s="8"/>
      <c r="UWG915" s="8"/>
      <c r="UWH915" s="8"/>
      <c r="UWI915" s="8"/>
      <c r="UWJ915" s="8"/>
      <c r="UWK915" s="8"/>
      <c r="UWL915" s="8"/>
      <c r="UWM915" s="8"/>
      <c r="UWN915" s="8"/>
      <c r="UWO915" s="8"/>
      <c r="UWP915" s="8"/>
      <c r="UWQ915" s="8"/>
      <c r="UWR915" s="8"/>
      <c r="UWS915" s="8"/>
      <c r="UWT915" s="8"/>
      <c r="UWU915" s="8"/>
      <c r="UWV915" s="8"/>
      <c r="UWW915" s="8"/>
      <c r="UWX915" s="8"/>
      <c r="UWY915" s="8"/>
      <c r="UWZ915" s="8"/>
      <c r="UXA915" s="8"/>
      <c r="UXB915" s="8"/>
      <c r="UXC915" s="8"/>
      <c r="UXD915" s="8"/>
      <c r="UXE915" s="8"/>
      <c r="UXF915" s="8"/>
      <c r="UXG915" s="8"/>
      <c r="UXH915" s="8"/>
      <c r="UXI915" s="8"/>
      <c r="UXJ915" s="8"/>
      <c r="UXK915" s="8"/>
      <c r="UXL915" s="8"/>
      <c r="UXM915" s="8"/>
      <c r="UXN915" s="8"/>
      <c r="UXO915" s="8"/>
      <c r="UXP915" s="8"/>
      <c r="UXQ915" s="8"/>
      <c r="UXR915" s="8"/>
      <c r="UXS915" s="8"/>
      <c r="UXT915" s="8"/>
      <c r="UXU915" s="8"/>
      <c r="UXV915" s="8"/>
      <c r="UXW915" s="8"/>
      <c r="UXX915" s="8"/>
      <c r="UXY915" s="8"/>
      <c r="UXZ915" s="8"/>
      <c r="UYA915" s="8"/>
      <c r="UYB915" s="8"/>
      <c r="UYC915" s="8"/>
      <c r="UYD915" s="8"/>
      <c r="UYE915" s="8"/>
      <c r="UYF915" s="8"/>
      <c r="UYG915" s="8"/>
      <c r="UYH915" s="8"/>
      <c r="UYI915" s="8"/>
      <c r="UYJ915" s="8"/>
      <c r="UYK915" s="8"/>
      <c r="UYL915" s="8"/>
      <c r="UYM915" s="8"/>
      <c r="UYN915" s="8"/>
      <c r="UYO915" s="8"/>
      <c r="UYP915" s="8"/>
      <c r="UYQ915" s="8"/>
      <c r="UYR915" s="8"/>
      <c r="UYS915" s="8"/>
      <c r="UYT915" s="8"/>
      <c r="UYU915" s="8"/>
      <c r="UYV915" s="8"/>
      <c r="UYW915" s="8"/>
      <c r="UYX915" s="8"/>
      <c r="UYY915" s="8"/>
      <c r="UYZ915" s="8"/>
      <c r="UZA915" s="8"/>
      <c r="UZB915" s="8"/>
      <c r="UZC915" s="8"/>
      <c r="UZD915" s="8"/>
      <c r="UZE915" s="8"/>
      <c r="UZF915" s="8"/>
      <c r="UZG915" s="8"/>
      <c r="UZH915" s="8"/>
      <c r="UZI915" s="8"/>
      <c r="UZJ915" s="8"/>
      <c r="UZK915" s="8"/>
      <c r="UZL915" s="8"/>
      <c r="UZM915" s="8"/>
      <c r="UZN915" s="8"/>
      <c r="UZO915" s="8"/>
      <c r="UZP915" s="8"/>
      <c r="UZQ915" s="8"/>
      <c r="UZR915" s="8"/>
      <c r="UZS915" s="8"/>
      <c r="UZT915" s="8"/>
      <c r="UZU915" s="8"/>
      <c r="UZV915" s="8"/>
      <c r="UZW915" s="8"/>
      <c r="UZX915" s="8"/>
      <c r="UZY915" s="8"/>
      <c r="UZZ915" s="8"/>
      <c r="VAA915" s="8"/>
      <c r="VAB915" s="8"/>
      <c r="VAC915" s="8"/>
      <c r="VAD915" s="8"/>
      <c r="VAE915" s="8"/>
      <c r="VAF915" s="8"/>
      <c r="VAG915" s="8"/>
      <c r="VAH915" s="8"/>
      <c r="VAI915" s="8"/>
      <c r="VAJ915" s="8"/>
      <c r="VAK915" s="8"/>
      <c r="VAL915" s="8"/>
      <c r="VAM915" s="8"/>
      <c r="VAN915" s="8"/>
      <c r="VAO915" s="8"/>
      <c r="VAP915" s="8"/>
      <c r="VAQ915" s="8"/>
      <c r="VAR915" s="8"/>
      <c r="VAS915" s="8"/>
      <c r="VAT915" s="8"/>
      <c r="VAU915" s="8"/>
      <c r="VAV915" s="8"/>
      <c r="VAW915" s="8"/>
      <c r="VAX915" s="8"/>
      <c r="VAY915" s="8"/>
      <c r="VAZ915" s="8"/>
      <c r="VBA915" s="8"/>
      <c r="VBB915" s="8"/>
      <c r="VBC915" s="8"/>
      <c r="VBD915" s="8"/>
      <c r="VBE915" s="8"/>
      <c r="VBF915" s="8"/>
      <c r="VBG915" s="8"/>
      <c r="VBH915" s="8"/>
      <c r="VBI915" s="8"/>
      <c r="VBJ915" s="8"/>
      <c r="VBK915" s="8"/>
      <c r="VBL915" s="8"/>
      <c r="VBM915" s="8"/>
      <c r="VBN915" s="8"/>
      <c r="VBO915" s="8"/>
      <c r="VBP915" s="8"/>
      <c r="VBQ915" s="8"/>
      <c r="VBR915" s="8"/>
      <c r="VBS915" s="8"/>
      <c r="VBT915" s="8"/>
      <c r="VBU915" s="8"/>
      <c r="VBV915" s="8"/>
      <c r="VBW915" s="8"/>
      <c r="VBX915" s="8"/>
      <c r="VBY915" s="8"/>
      <c r="VBZ915" s="8"/>
      <c r="VCA915" s="8"/>
      <c r="VCB915" s="8"/>
      <c r="VCC915" s="8"/>
      <c r="VCD915" s="8"/>
      <c r="VCE915" s="8"/>
      <c r="VCF915" s="8"/>
      <c r="VCG915" s="8"/>
      <c r="VCH915" s="8"/>
      <c r="VCI915" s="8"/>
      <c r="VCJ915" s="8"/>
      <c r="VCK915" s="8"/>
      <c r="VCL915" s="8"/>
      <c r="VCM915" s="8"/>
      <c r="VCN915" s="8"/>
      <c r="VCO915" s="8"/>
      <c r="VCP915" s="8"/>
      <c r="VCQ915" s="8"/>
      <c r="VCR915" s="8"/>
      <c r="VCS915" s="8"/>
      <c r="VCT915" s="8"/>
      <c r="VCU915" s="8"/>
      <c r="VCV915" s="8"/>
      <c r="VCW915" s="8"/>
      <c r="VCX915" s="8"/>
      <c r="VCY915" s="8"/>
      <c r="VCZ915" s="8"/>
      <c r="VDA915" s="8"/>
      <c r="VDB915" s="8"/>
      <c r="VDC915" s="8"/>
      <c r="VDD915" s="8"/>
      <c r="VDE915" s="8"/>
      <c r="VDF915" s="8"/>
      <c r="VDG915" s="8"/>
      <c r="VDH915" s="8"/>
      <c r="VDI915" s="8"/>
      <c r="VDJ915" s="8"/>
      <c r="VDK915" s="8"/>
      <c r="VDL915" s="8"/>
      <c r="VDM915" s="8"/>
      <c r="VDN915" s="8"/>
      <c r="VDO915" s="8"/>
      <c r="VDP915" s="8"/>
      <c r="VDQ915" s="8"/>
      <c r="VDR915" s="8"/>
      <c r="VDS915" s="8"/>
      <c r="VDT915" s="8"/>
      <c r="VDU915" s="8"/>
      <c r="VDV915" s="8"/>
      <c r="VDW915" s="8"/>
      <c r="VDX915" s="8"/>
      <c r="VDY915" s="8"/>
      <c r="VDZ915" s="8"/>
      <c r="VEA915" s="8"/>
      <c r="VEB915" s="8"/>
      <c r="VEC915" s="8"/>
      <c r="VED915" s="8"/>
      <c r="VEE915" s="8"/>
      <c r="VEF915" s="8"/>
      <c r="VEG915" s="8"/>
      <c r="VEH915" s="8"/>
      <c r="VEI915" s="8"/>
      <c r="VEJ915" s="8"/>
      <c r="VEK915" s="8"/>
      <c r="VEL915" s="8"/>
      <c r="VEM915" s="8"/>
      <c r="VEN915" s="8"/>
      <c r="VEO915" s="8"/>
      <c r="VEP915" s="8"/>
      <c r="VEQ915" s="8"/>
      <c r="VER915" s="8"/>
      <c r="VES915" s="8"/>
      <c r="VET915" s="8"/>
      <c r="VEU915" s="8"/>
      <c r="VEV915" s="8"/>
      <c r="VEW915" s="8"/>
      <c r="VEX915" s="8"/>
      <c r="VEY915" s="8"/>
      <c r="VEZ915" s="8"/>
      <c r="VFA915" s="8"/>
      <c r="VFB915" s="8"/>
      <c r="VFC915" s="8"/>
      <c r="VFD915" s="8"/>
      <c r="VFE915" s="8"/>
      <c r="VFF915" s="8"/>
      <c r="VFG915" s="8"/>
      <c r="VFH915" s="8"/>
      <c r="VFI915" s="8"/>
      <c r="VFJ915" s="8"/>
      <c r="VFK915" s="8"/>
      <c r="VFL915" s="8"/>
      <c r="VFM915" s="8"/>
      <c r="VFN915" s="8"/>
      <c r="VFO915" s="8"/>
      <c r="VFP915" s="8"/>
      <c r="VFQ915" s="8"/>
      <c r="VFR915" s="8"/>
      <c r="VFS915" s="8"/>
      <c r="VFT915" s="8"/>
      <c r="VFU915" s="8"/>
      <c r="VFV915" s="8"/>
      <c r="VFW915" s="8"/>
      <c r="VFX915" s="8"/>
      <c r="VFY915" s="8"/>
      <c r="VFZ915" s="8"/>
      <c r="VGA915" s="8"/>
      <c r="VGB915" s="8"/>
      <c r="VGC915" s="8"/>
      <c r="VGD915" s="8"/>
      <c r="VGE915" s="8"/>
      <c r="VGF915" s="8"/>
      <c r="VGG915" s="8"/>
      <c r="VGH915" s="8"/>
      <c r="VGI915" s="8"/>
      <c r="VGJ915" s="8"/>
      <c r="VGK915" s="8"/>
      <c r="VGL915" s="8"/>
      <c r="VGM915" s="8"/>
      <c r="VGN915" s="8"/>
      <c r="VGO915" s="8"/>
      <c r="VGP915" s="8"/>
      <c r="VGQ915" s="8"/>
      <c r="VGR915" s="8"/>
      <c r="VGS915" s="8"/>
      <c r="VGT915" s="8"/>
      <c r="VGU915" s="8"/>
      <c r="VGV915" s="8"/>
      <c r="VGW915" s="8"/>
      <c r="VGX915" s="8"/>
      <c r="VGY915" s="8"/>
      <c r="VGZ915" s="8"/>
      <c r="VHA915" s="8"/>
      <c r="VHB915" s="8"/>
      <c r="VHC915" s="8"/>
      <c r="VHD915" s="8"/>
      <c r="VHE915" s="8"/>
      <c r="VHF915" s="8"/>
      <c r="VHG915" s="8"/>
      <c r="VHH915" s="8"/>
      <c r="VHI915" s="8"/>
      <c r="VHJ915" s="8"/>
      <c r="VHK915" s="8"/>
      <c r="VHL915" s="8"/>
      <c r="VHM915" s="8"/>
      <c r="VHN915" s="8"/>
      <c r="VHO915" s="8"/>
      <c r="VHP915" s="8"/>
      <c r="VHQ915" s="8"/>
      <c r="VHR915" s="8"/>
      <c r="VHS915" s="8"/>
      <c r="VHT915" s="8"/>
      <c r="VHU915" s="8"/>
      <c r="VHV915" s="8"/>
      <c r="VHW915" s="8"/>
      <c r="VHX915" s="8"/>
      <c r="VHY915" s="8"/>
      <c r="VHZ915" s="8"/>
      <c r="VIA915" s="8"/>
      <c r="VIB915" s="8"/>
      <c r="VIC915" s="8"/>
      <c r="VID915" s="8"/>
      <c r="VIE915" s="8"/>
      <c r="VIF915" s="8"/>
      <c r="VIG915" s="8"/>
      <c r="VIH915" s="8"/>
      <c r="VII915" s="8"/>
      <c r="VIJ915" s="8"/>
      <c r="VIK915" s="8"/>
      <c r="VIL915" s="8"/>
      <c r="VIM915" s="8"/>
      <c r="VIN915" s="8"/>
      <c r="VIO915" s="8"/>
      <c r="VIP915" s="8"/>
      <c r="VIQ915" s="8"/>
      <c r="VIR915" s="8"/>
      <c r="VIS915" s="8"/>
      <c r="VIT915" s="8"/>
      <c r="VIU915" s="8"/>
      <c r="VIV915" s="8"/>
      <c r="VIW915" s="8"/>
      <c r="VIX915" s="8"/>
      <c r="VIY915" s="8"/>
      <c r="VIZ915" s="8"/>
      <c r="VJA915" s="8"/>
      <c r="VJB915" s="8"/>
      <c r="VJC915" s="8"/>
      <c r="VJD915" s="8"/>
      <c r="VJE915" s="8"/>
      <c r="VJF915" s="8"/>
      <c r="VJG915" s="8"/>
      <c r="VJH915" s="8"/>
      <c r="VJI915" s="8"/>
      <c r="VJJ915" s="8"/>
      <c r="VJK915" s="8"/>
      <c r="VJL915" s="8"/>
      <c r="VJM915" s="8"/>
      <c r="VJN915" s="8"/>
      <c r="VJO915" s="8"/>
      <c r="VJP915" s="8"/>
      <c r="VJQ915" s="8"/>
      <c r="VJR915" s="8"/>
      <c r="VJS915" s="8"/>
      <c r="VJT915" s="8"/>
      <c r="VJU915" s="8"/>
      <c r="VJV915" s="8"/>
      <c r="VJW915" s="8"/>
      <c r="VJX915" s="8"/>
      <c r="VJY915" s="8"/>
      <c r="VJZ915" s="8"/>
      <c r="VKA915" s="8"/>
      <c r="VKB915" s="8"/>
      <c r="VKC915" s="8"/>
      <c r="VKD915" s="8"/>
      <c r="VKE915" s="8"/>
      <c r="VKF915" s="8"/>
      <c r="VKG915" s="8"/>
      <c r="VKH915" s="8"/>
      <c r="VKI915" s="8"/>
      <c r="VKJ915" s="8"/>
      <c r="VKK915" s="8"/>
      <c r="VKL915" s="8"/>
      <c r="VKM915" s="8"/>
      <c r="VKN915" s="8"/>
      <c r="VKO915" s="8"/>
      <c r="VKP915" s="8"/>
      <c r="VKQ915" s="8"/>
      <c r="VKR915" s="8"/>
      <c r="VKS915" s="8"/>
      <c r="VKT915" s="8"/>
      <c r="VKU915" s="8"/>
      <c r="VKV915" s="8"/>
      <c r="VKW915" s="8"/>
      <c r="VKX915" s="8"/>
      <c r="VKY915" s="8"/>
      <c r="VKZ915" s="8"/>
      <c r="VLA915" s="8"/>
      <c r="VLB915" s="8"/>
      <c r="VLC915" s="8"/>
      <c r="VLD915" s="8"/>
      <c r="VLE915" s="8"/>
      <c r="VLF915" s="8"/>
      <c r="VLG915" s="8"/>
      <c r="VLH915" s="8"/>
      <c r="VLI915" s="8"/>
      <c r="VLJ915" s="8"/>
      <c r="VLK915" s="8"/>
      <c r="VLL915" s="8"/>
      <c r="VLM915" s="8"/>
      <c r="VLN915" s="8"/>
      <c r="VLO915" s="8"/>
      <c r="VLP915" s="8"/>
      <c r="VLQ915" s="8"/>
      <c r="VLR915" s="8"/>
      <c r="VLS915" s="8"/>
      <c r="VLT915" s="8"/>
      <c r="VLU915" s="8"/>
      <c r="VLV915" s="8"/>
      <c r="VLW915" s="8"/>
      <c r="VLX915" s="8"/>
      <c r="VLY915" s="8"/>
      <c r="VLZ915" s="8"/>
      <c r="VMA915" s="8"/>
      <c r="VMB915" s="8"/>
      <c r="VMC915" s="8"/>
      <c r="VMD915" s="8"/>
      <c r="VME915" s="8"/>
      <c r="VMF915" s="8"/>
      <c r="VMG915" s="8"/>
      <c r="VMH915" s="8"/>
      <c r="VMI915" s="8"/>
      <c r="VMJ915" s="8"/>
      <c r="VMK915" s="8"/>
      <c r="VML915" s="8"/>
      <c r="VMM915" s="8"/>
      <c r="VMN915" s="8"/>
      <c r="VMO915" s="8"/>
      <c r="VMP915" s="8"/>
      <c r="VMQ915" s="8"/>
      <c r="VMR915" s="8"/>
      <c r="VMS915" s="8"/>
      <c r="VMT915" s="8"/>
      <c r="VMU915" s="8"/>
      <c r="VMV915" s="8"/>
      <c r="VMW915" s="8"/>
      <c r="VMX915" s="8"/>
      <c r="VMY915" s="8"/>
      <c r="VMZ915" s="8"/>
      <c r="VNA915" s="8"/>
      <c r="VNB915" s="8"/>
      <c r="VNC915" s="8"/>
      <c r="VND915" s="8"/>
      <c r="VNE915" s="8"/>
      <c r="VNF915" s="8"/>
      <c r="VNG915" s="8"/>
      <c r="VNH915" s="8"/>
      <c r="VNI915" s="8"/>
      <c r="VNJ915" s="8"/>
      <c r="VNK915" s="8"/>
      <c r="VNL915" s="8"/>
      <c r="VNM915" s="8"/>
      <c r="VNN915" s="8"/>
      <c r="VNO915" s="8"/>
      <c r="VNP915" s="8"/>
      <c r="VNQ915" s="8"/>
      <c r="VNR915" s="8"/>
      <c r="VNS915" s="8"/>
      <c r="VNT915" s="8"/>
      <c r="VNU915" s="8"/>
      <c r="VNV915" s="8"/>
      <c r="VNW915" s="8"/>
      <c r="VNX915" s="8"/>
      <c r="VNY915" s="8"/>
      <c r="VNZ915" s="8"/>
      <c r="VOA915" s="8"/>
      <c r="VOB915" s="8"/>
      <c r="VOC915" s="8"/>
      <c r="VOD915" s="8"/>
      <c r="VOE915" s="8"/>
      <c r="VOF915" s="8"/>
      <c r="VOG915" s="8"/>
      <c r="VOH915" s="8"/>
      <c r="VOI915" s="8"/>
      <c r="VOJ915" s="8"/>
      <c r="VOK915" s="8"/>
      <c r="VOL915" s="8"/>
      <c r="VOM915" s="8"/>
      <c r="VON915" s="8"/>
      <c r="VOO915" s="8"/>
      <c r="VOP915" s="8"/>
      <c r="VOQ915" s="8"/>
      <c r="VOR915" s="8"/>
      <c r="VOS915" s="8"/>
      <c r="VOT915" s="8"/>
      <c r="VOU915" s="8"/>
      <c r="VOV915" s="8"/>
      <c r="VOW915" s="8"/>
      <c r="VOX915" s="8"/>
      <c r="VOY915" s="8"/>
      <c r="VOZ915" s="8"/>
      <c r="VPA915" s="8"/>
      <c r="VPB915" s="8"/>
      <c r="VPC915" s="8"/>
      <c r="VPD915" s="8"/>
      <c r="VPE915" s="8"/>
      <c r="VPF915" s="8"/>
      <c r="VPG915" s="8"/>
      <c r="VPH915" s="8"/>
      <c r="VPI915" s="8"/>
      <c r="VPJ915" s="8"/>
      <c r="VPK915" s="8"/>
      <c r="VPL915" s="8"/>
      <c r="VPM915" s="8"/>
      <c r="VPN915" s="8"/>
      <c r="VPO915" s="8"/>
      <c r="VPP915" s="8"/>
      <c r="VPQ915" s="8"/>
      <c r="VPR915" s="8"/>
      <c r="VPS915" s="8"/>
      <c r="VPT915" s="8"/>
      <c r="VPU915" s="8"/>
      <c r="VPV915" s="8"/>
      <c r="VPW915" s="8"/>
      <c r="VPX915" s="8"/>
      <c r="VPY915" s="8"/>
      <c r="VPZ915" s="8"/>
      <c r="VQA915" s="8"/>
      <c r="VQB915" s="8"/>
      <c r="VQC915" s="8"/>
      <c r="VQD915" s="8"/>
      <c r="VQE915" s="8"/>
      <c r="VQF915" s="8"/>
      <c r="VQG915" s="8"/>
      <c r="VQH915" s="8"/>
      <c r="VQI915" s="8"/>
      <c r="VQJ915" s="8"/>
      <c r="VQK915" s="8"/>
      <c r="VQL915" s="8"/>
      <c r="VQM915" s="8"/>
      <c r="VQN915" s="8"/>
      <c r="VQO915" s="8"/>
      <c r="VQP915" s="8"/>
      <c r="VQQ915" s="8"/>
      <c r="VQR915" s="8"/>
      <c r="VQS915" s="8"/>
      <c r="VQT915" s="8"/>
      <c r="VQU915" s="8"/>
      <c r="VQV915" s="8"/>
      <c r="VQW915" s="8"/>
      <c r="VQX915" s="8"/>
      <c r="VQY915" s="8"/>
      <c r="VQZ915" s="8"/>
      <c r="VRA915" s="8"/>
      <c r="VRB915" s="8"/>
      <c r="VRC915" s="8"/>
      <c r="VRD915" s="8"/>
      <c r="VRE915" s="8"/>
      <c r="VRF915" s="8"/>
      <c r="VRG915" s="8"/>
      <c r="VRH915" s="8"/>
      <c r="VRI915" s="8"/>
      <c r="VRJ915" s="8"/>
      <c r="VRK915" s="8"/>
      <c r="VRL915" s="8"/>
      <c r="VRM915" s="8"/>
      <c r="VRN915" s="8"/>
      <c r="VRO915" s="8"/>
      <c r="VRP915" s="8"/>
      <c r="VRQ915" s="8"/>
      <c r="VRR915" s="8"/>
      <c r="VRS915" s="8"/>
      <c r="VRT915" s="8"/>
      <c r="VRU915" s="8"/>
      <c r="VRV915" s="8"/>
      <c r="VRW915" s="8"/>
      <c r="VRX915" s="8"/>
      <c r="VRY915" s="8"/>
      <c r="VRZ915" s="8"/>
      <c r="VSA915" s="8"/>
      <c r="VSB915" s="8"/>
      <c r="VSC915" s="8"/>
      <c r="VSD915" s="8"/>
      <c r="VSE915" s="8"/>
      <c r="VSF915" s="8"/>
      <c r="VSG915" s="8"/>
      <c r="VSH915" s="8"/>
      <c r="VSI915" s="8"/>
      <c r="VSJ915" s="8"/>
      <c r="VSK915" s="8"/>
      <c r="VSL915" s="8"/>
      <c r="VSM915" s="8"/>
      <c r="VSN915" s="8"/>
      <c r="VSO915" s="8"/>
      <c r="VSP915" s="8"/>
      <c r="VSQ915" s="8"/>
      <c r="VSR915" s="8"/>
      <c r="VSS915" s="8"/>
      <c r="VST915" s="8"/>
      <c r="VSU915" s="8"/>
      <c r="VSV915" s="8"/>
      <c r="VSW915" s="8"/>
      <c r="VSX915" s="8"/>
      <c r="VSY915" s="8"/>
      <c r="VSZ915" s="8"/>
      <c r="VTA915" s="8"/>
      <c r="VTB915" s="8"/>
      <c r="VTC915" s="8"/>
      <c r="VTD915" s="8"/>
      <c r="VTE915" s="8"/>
      <c r="VTF915" s="8"/>
      <c r="VTG915" s="8"/>
      <c r="VTH915" s="8"/>
      <c r="VTI915" s="8"/>
      <c r="VTJ915" s="8"/>
      <c r="VTK915" s="8"/>
      <c r="VTL915" s="8"/>
      <c r="VTM915" s="8"/>
      <c r="VTN915" s="8"/>
      <c r="VTO915" s="8"/>
      <c r="VTP915" s="8"/>
      <c r="VTQ915" s="8"/>
      <c r="VTR915" s="8"/>
      <c r="VTS915" s="8"/>
      <c r="VTT915" s="8"/>
      <c r="VTU915" s="8"/>
      <c r="VTV915" s="8"/>
      <c r="VTW915" s="8"/>
      <c r="VTX915" s="8"/>
      <c r="VTY915" s="8"/>
      <c r="VTZ915" s="8"/>
      <c r="VUA915" s="8"/>
      <c r="VUB915" s="8"/>
      <c r="VUC915" s="8"/>
      <c r="VUD915" s="8"/>
      <c r="VUE915" s="8"/>
      <c r="VUF915" s="8"/>
      <c r="VUG915" s="8"/>
      <c r="VUH915" s="8"/>
      <c r="VUI915" s="8"/>
      <c r="VUJ915" s="8"/>
      <c r="VUK915" s="8"/>
      <c r="VUL915" s="8"/>
      <c r="VUM915" s="8"/>
      <c r="VUN915" s="8"/>
      <c r="VUO915" s="8"/>
      <c r="VUP915" s="8"/>
      <c r="VUQ915" s="8"/>
      <c r="VUR915" s="8"/>
      <c r="VUS915" s="8"/>
      <c r="VUT915" s="8"/>
      <c r="VUU915" s="8"/>
      <c r="VUV915" s="8"/>
      <c r="VUW915" s="8"/>
      <c r="VUX915" s="8"/>
      <c r="VUY915" s="8"/>
      <c r="VUZ915" s="8"/>
      <c r="VVA915" s="8"/>
      <c r="VVB915" s="8"/>
      <c r="VVC915" s="8"/>
      <c r="VVD915" s="8"/>
      <c r="VVE915" s="8"/>
      <c r="VVF915" s="8"/>
      <c r="VVG915" s="8"/>
      <c r="VVH915" s="8"/>
      <c r="VVI915" s="8"/>
      <c r="VVJ915" s="8"/>
      <c r="VVK915" s="8"/>
      <c r="VVL915" s="8"/>
      <c r="VVM915" s="8"/>
      <c r="VVN915" s="8"/>
      <c r="VVO915" s="8"/>
      <c r="VVP915" s="8"/>
      <c r="VVQ915" s="8"/>
      <c r="VVR915" s="8"/>
      <c r="VVS915" s="8"/>
      <c r="VVT915" s="8"/>
      <c r="VVU915" s="8"/>
      <c r="VVV915" s="8"/>
      <c r="VVW915" s="8"/>
      <c r="VVX915" s="8"/>
      <c r="VVY915" s="8"/>
      <c r="VVZ915" s="8"/>
      <c r="VWA915" s="8"/>
      <c r="VWB915" s="8"/>
      <c r="VWC915" s="8"/>
      <c r="VWD915" s="8"/>
      <c r="VWE915" s="8"/>
      <c r="VWF915" s="8"/>
      <c r="VWG915" s="8"/>
      <c r="VWH915" s="8"/>
      <c r="VWI915" s="8"/>
      <c r="VWJ915" s="8"/>
      <c r="VWK915" s="8"/>
      <c r="VWL915" s="8"/>
      <c r="VWM915" s="8"/>
      <c r="VWN915" s="8"/>
      <c r="VWO915" s="8"/>
      <c r="VWP915" s="8"/>
      <c r="VWQ915" s="8"/>
      <c r="VWR915" s="8"/>
      <c r="VWS915" s="8"/>
      <c r="VWT915" s="8"/>
      <c r="VWU915" s="8"/>
      <c r="VWV915" s="8"/>
      <c r="VWW915" s="8"/>
      <c r="VWX915" s="8"/>
      <c r="VWY915" s="8"/>
      <c r="VWZ915" s="8"/>
      <c r="VXA915" s="8"/>
      <c r="VXB915" s="8"/>
      <c r="VXC915" s="8"/>
      <c r="VXD915" s="8"/>
      <c r="VXE915" s="8"/>
      <c r="VXF915" s="8"/>
      <c r="VXG915" s="8"/>
      <c r="VXH915" s="8"/>
      <c r="VXI915" s="8"/>
      <c r="VXJ915" s="8"/>
      <c r="VXK915" s="8"/>
      <c r="VXL915" s="8"/>
      <c r="VXM915" s="8"/>
      <c r="VXN915" s="8"/>
      <c r="VXO915" s="8"/>
      <c r="VXP915" s="8"/>
      <c r="VXQ915" s="8"/>
      <c r="VXR915" s="8"/>
      <c r="VXS915" s="8"/>
      <c r="VXT915" s="8"/>
      <c r="VXU915" s="8"/>
      <c r="VXV915" s="8"/>
      <c r="VXW915" s="8"/>
      <c r="VXX915" s="8"/>
      <c r="VXY915" s="8"/>
      <c r="VXZ915" s="8"/>
      <c r="VYA915" s="8"/>
      <c r="VYB915" s="8"/>
      <c r="VYC915" s="8"/>
      <c r="VYD915" s="8"/>
      <c r="VYE915" s="8"/>
      <c r="VYF915" s="8"/>
      <c r="VYG915" s="8"/>
      <c r="VYH915" s="8"/>
      <c r="VYI915" s="8"/>
      <c r="VYJ915" s="8"/>
      <c r="VYK915" s="8"/>
      <c r="VYL915" s="8"/>
      <c r="VYM915" s="8"/>
      <c r="VYN915" s="8"/>
      <c r="VYO915" s="8"/>
      <c r="VYP915" s="8"/>
      <c r="VYQ915" s="8"/>
      <c r="VYR915" s="8"/>
      <c r="VYS915" s="8"/>
      <c r="VYT915" s="8"/>
      <c r="VYU915" s="8"/>
      <c r="VYV915" s="8"/>
      <c r="VYW915" s="8"/>
      <c r="VYX915" s="8"/>
      <c r="VYY915" s="8"/>
      <c r="VYZ915" s="8"/>
      <c r="VZA915" s="8"/>
      <c r="VZB915" s="8"/>
      <c r="VZC915" s="8"/>
      <c r="VZD915" s="8"/>
      <c r="VZE915" s="8"/>
      <c r="VZF915" s="8"/>
      <c r="VZG915" s="8"/>
      <c r="VZH915" s="8"/>
      <c r="VZI915" s="8"/>
      <c r="VZJ915" s="8"/>
      <c r="VZK915" s="8"/>
      <c r="VZL915" s="8"/>
      <c r="VZM915" s="8"/>
      <c r="VZN915" s="8"/>
      <c r="VZO915" s="8"/>
      <c r="VZP915" s="8"/>
      <c r="VZQ915" s="8"/>
      <c r="VZR915" s="8"/>
      <c r="VZS915" s="8"/>
      <c r="VZT915" s="8"/>
      <c r="VZU915" s="8"/>
      <c r="VZV915" s="8"/>
      <c r="VZW915" s="8"/>
      <c r="VZX915" s="8"/>
      <c r="VZY915" s="8"/>
      <c r="VZZ915" s="8"/>
      <c r="WAA915" s="8"/>
      <c r="WAB915" s="8"/>
      <c r="WAC915" s="8"/>
      <c r="WAD915" s="8"/>
      <c r="WAE915" s="8"/>
      <c r="WAF915" s="8"/>
      <c r="WAG915" s="8"/>
      <c r="WAH915" s="8"/>
      <c r="WAI915" s="8"/>
      <c r="WAJ915" s="8"/>
      <c r="WAK915" s="8"/>
      <c r="WAL915" s="8"/>
      <c r="WAM915" s="8"/>
      <c r="WAN915" s="8"/>
      <c r="WAO915" s="8"/>
      <c r="WAP915" s="8"/>
      <c r="WAQ915" s="8"/>
      <c r="WAR915" s="8"/>
      <c r="WAS915" s="8"/>
      <c r="WAT915" s="8"/>
      <c r="WAU915" s="8"/>
      <c r="WAV915" s="8"/>
      <c r="WAW915" s="8"/>
      <c r="WAX915" s="8"/>
      <c r="WAY915" s="8"/>
      <c r="WAZ915" s="8"/>
      <c r="WBA915" s="8"/>
      <c r="WBB915" s="8"/>
      <c r="WBC915" s="8"/>
      <c r="WBD915" s="8"/>
      <c r="WBE915" s="8"/>
      <c r="WBF915" s="8"/>
      <c r="WBG915" s="8"/>
      <c r="WBH915" s="8"/>
      <c r="WBI915" s="8"/>
      <c r="WBJ915" s="8"/>
      <c r="WBK915" s="8"/>
      <c r="WBL915" s="8"/>
      <c r="WBM915" s="8"/>
      <c r="WBN915" s="8"/>
      <c r="WBO915" s="8"/>
      <c r="WBP915" s="8"/>
      <c r="WBQ915" s="8"/>
      <c r="WBR915" s="8"/>
      <c r="WBS915" s="8"/>
      <c r="WBT915" s="8"/>
      <c r="WBU915" s="8"/>
      <c r="WBV915" s="8"/>
      <c r="WBW915" s="8"/>
      <c r="WBX915" s="8"/>
      <c r="WBY915" s="8"/>
      <c r="WBZ915" s="8"/>
      <c r="WCA915" s="8"/>
      <c r="WCB915" s="8"/>
      <c r="WCC915" s="8"/>
      <c r="WCD915" s="8"/>
      <c r="WCE915" s="8"/>
      <c r="WCF915" s="8"/>
      <c r="WCG915" s="8"/>
      <c r="WCH915" s="8"/>
      <c r="WCI915" s="8"/>
      <c r="WCJ915" s="8"/>
      <c r="WCK915" s="8"/>
      <c r="WCL915" s="8"/>
      <c r="WCM915" s="8"/>
      <c r="WCN915" s="8"/>
      <c r="WCO915" s="8"/>
      <c r="WCP915" s="8"/>
      <c r="WCQ915" s="8"/>
      <c r="WCR915" s="8"/>
      <c r="WCS915" s="8"/>
      <c r="WCT915" s="8"/>
      <c r="WCU915" s="8"/>
      <c r="WCV915" s="8"/>
      <c r="WCW915" s="8"/>
      <c r="WCX915" s="8"/>
      <c r="WCY915" s="8"/>
      <c r="WCZ915" s="8"/>
      <c r="WDA915" s="8"/>
      <c r="WDB915" s="8"/>
      <c r="WDC915" s="8"/>
      <c r="WDD915" s="8"/>
      <c r="WDE915" s="8"/>
      <c r="WDF915" s="8"/>
      <c r="WDG915" s="8"/>
      <c r="WDH915" s="8"/>
      <c r="WDI915" s="8"/>
      <c r="WDJ915" s="8"/>
      <c r="WDK915" s="8"/>
      <c r="WDL915" s="8"/>
      <c r="WDM915" s="8"/>
      <c r="WDN915" s="8"/>
      <c r="WDO915" s="8"/>
      <c r="WDP915" s="8"/>
      <c r="WDQ915" s="8"/>
      <c r="WDR915" s="8"/>
      <c r="WDS915" s="8"/>
      <c r="WDT915" s="8"/>
      <c r="WDU915" s="8"/>
      <c r="WDV915" s="8"/>
      <c r="WDW915" s="8"/>
      <c r="WDX915" s="8"/>
      <c r="WDY915" s="8"/>
      <c r="WDZ915" s="8"/>
      <c r="WEA915" s="8"/>
      <c r="WEB915" s="8"/>
      <c r="WEC915" s="8"/>
      <c r="WED915" s="8"/>
      <c r="WEE915" s="8"/>
      <c r="WEF915" s="8"/>
      <c r="WEG915" s="8"/>
      <c r="WEH915" s="8"/>
      <c r="WEI915" s="8"/>
      <c r="WEJ915" s="8"/>
      <c r="WEK915" s="8"/>
      <c r="WEL915" s="8"/>
      <c r="WEM915" s="8"/>
      <c r="WEN915" s="8"/>
      <c r="WEO915" s="8"/>
      <c r="WEP915" s="8"/>
      <c r="WEQ915" s="8"/>
      <c r="WER915" s="8"/>
      <c r="WES915" s="8"/>
      <c r="WET915" s="8"/>
      <c r="WEU915" s="8"/>
      <c r="WEV915" s="8"/>
      <c r="WEW915" s="8"/>
      <c r="WEX915" s="8"/>
      <c r="WEY915" s="8"/>
      <c r="WEZ915" s="8"/>
      <c r="WFA915" s="8"/>
      <c r="WFB915" s="8"/>
      <c r="WFC915" s="8"/>
      <c r="WFD915" s="8"/>
      <c r="WFE915" s="8"/>
      <c r="WFF915" s="8"/>
      <c r="WFG915" s="8"/>
      <c r="WFH915" s="8"/>
      <c r="WFI915" s="8"/>
      <c r="WFJ915" s="8"/>
      <c r="WFK915" s="8"/>
      <c r="WFL915" s="8"/>
      <c r="WFM915" s="8"/>
      <c r="WFN915" s="8"/>
      <c r="WFO915" s="8"/>
      <c r="WFP915" s="8"/>
      <c r="WFQ915" s="8"/>
      <c r="WFR915" s="8"/>
      <c r="WFS915" s="8"/>
      <c r="WFT915" s="8"/>
      <c r="WFU915" s="8"/>
      <c r="WFV915" s="8"/>
      <c r="WFW915" s="8"/>
      <c r="WFX915" s="8"/>
      <c r="WFY915" s="8"/>
      <c r="WFZ915" s="8"/>
      <c r="WGA915" s="8"/>
      <c r="WGB915" s="8"/>
      <c r="WGC915" s="8"/>
      <c r="WGD915" s="8"/>
      <c r="WGE915" s="8"/>
      <c r="WGF915" s="8"/>
      <c r="WGG915" s="8"/>
      <c r="WGH915" s="8"/>
      <c r="WGI915" s="8"/>
      <c r="WGJ915" s="8"/>
      <c r="WGK915" s="8"/>
      <c r="WGL915" s="8"/>
      <c r="WGM915" s="8"/>
      <c r="WGN915" s="8"/>
      <c r="WGO915" s="8"/>
      <c r="WGP915" s="8"/>
      <c r="WGQ915" s="8"/>
      <c r="WGR915" s="8"/>
      <c r="WGS915" s="8"/>
      <c r="WGT915" s="8"/>
      <c r="WGU915" s="8"/>
      <c r="WGV915" s="8"/>
      <c r="WGW915" s="8"/>
      <c r="WGX915" s="8"/>
      <c r="WGY915" s="8"/>
      <c r="WGZ915" s="8"/>
      <c r="WHA915" s="8"/>
      <c r="WHB915" s="8"/>
      <c r="WHC915" s="8"/>
      <c r="WHD915" s="8"/>
      <c r="WHE915" s="8"/>
      <c r="WHF915" s="8"/>
      <c r="WHG915" s="8"/>
      <c r="WHH915" s="8"/>
      <c r="WHI915" s="8"/>
      <c r="WHJ915" s="8"/>
      <c r="WHK915" s="8"/>
      <c r="WHL915" s="8"/>
      <c r="WHM915" s="8"/>
      <c r="WHN915" s="8"/>
      <c r="WHO915" s="8"/>
      <c r="WHP915" s="8"/>
      <c r="WHQ915" s="8"/>
      <c r="WHR915" s="8"/>
      <c r="WHS915" s="8"/>
      <c r="WHT915" s="8"/>
      <c r="WHU915" s="8"/>
      <c r="WHV915" s="8"/>
      <c r="WHW915" s="8"/>
      <c r="WHX915" s="8"/>
      <c r="WHY915" s="8"/>
      <c r="WHZ915" s="8"/>
      <c r="WIA915" s="8"/>
      <c r="WIB915" s="8"/>
      <c r="WIC915" s="8"/>
      <c r="WID915" s="8"/>
      <c r="WIE915" s="8"/>
      <c r="WIF915" s="8"/>
      <c r="WIG915" s="8"/>
      <c r="WIH915" s="8"/>
      <c r="WII915" s="8"/>
      <c r="WIJ915" s="8"/>
      <c r="WIK915" s="8"/>
      <c r="WIL915" s="8"/>
      <c r="WIM915" s="8"/>
      <c r="WIN915" s="8"/>
      <c r="WIO915" s="8"/>
      <c r="WIP915" s="8"/>
      <c r="WIQ915" s="8"/>
      <c r="WIR915" s="8"/>
      <c r="WIS915" s="8"/>
      <c r="WIT915" s="8"/>
      <c r="WIU915" s="8"/>
      <c r="WIV915" s="8"/>
      <c r="WIW915" s="8"/>
      <c r="WIX915" s="8"/>
      <c r="WIY915" s="8"/>
      <c r="WIZ915" s="8"/>
      <c r="WJA915" s="8"/>
      <c r="WJB915" s="8"/>
      <c r="WJC915" s="8"/>
      <c r="WJD915" s="8"/>
      <c r="WJE915" s="8"/>
      <c r="WJF915" s="8"/>
      <c r="WJG915" s="8"/>
      <c r="WJH915" s="8"/>
      <c r="WJI915" s="8"/>
      <c r="WJJ915" s="8"/>
      <c r="WJK915" s="8"/>
      <c r="WJL915" s="8"/>
      <c r="WJM915" s="8"/>
      <c r="WJN915" s="8"/>
      <c r="WJO915" s="8"/>
      <c r="WJP915" s="8"/>
      <c r="WJQ915" s="8"/>
      <c r="WJR915" s="8"/>
      <c r="WJS915" s="8"/>
      <c r="WJT915" s="8"/>
      <c r="WJU915" s="8"/>
      <c r="WJV915" s="8"/>
      <c r="WJW915" s="8"/>
      <c r="WJX915" s="8"/>
      <c r="WJY915" s="8"/>
      <c r="WJZ915" s="8"/>
      <c r="WKA915" s="8"/>
      <c r="WKB915" s="8"/>
      <c r="WKC915" s="8"/>
      <c r="WKD915" s="8"/>
      <c r="WKE915" s="8"/>
      <c r="WKF915" s="8"/>
      <c r="WKG915" s="8"/>
      <c r="WKH915" s="8"/>
      <c r="WKI915" s="8"/>
      <c r="WKJ915" s="8"/>
      <c r="WKK915" s="8"/>
      <c r="WKL915" s="8"/>
      <c r="WKM915" s="8"/>
      <c r="WKN915" s="8"/>
      <c r="WKO915" s="8"/>
      <c r="WKP915" s="8"/>
      <c r="WKQ915" s="8"/>
      <c r="WKR915" s="8"/>
      <c r="WKS915" s="8"/>
      <c r="WKT915" s="8"/>
      <c r="WKU915" s="8"/>
      <c r="WKV915" s="8"/>
      <c r="WKW915" s="8"/>
      <c r="WKX915" s="8"/>
      <c r="WKY915" s="8"/>
      <c r="WKZ915" s="8"/>
      <c r="WLA915" s="8"/>
      <c r="WLB915" s="8"/>
      <c r="WLC915" s="8"/>
      <c r="WLD915" s="8"/>
      <c r="WLE915" s="8"/>
      <c r="WLF915" s="8"/>
      <c r="WLG915" s="8"/>
      <c r="WLH915" s="8"/>
      <c r="WLI915" s="8"/>
      <c r="WLJ915" s="8"/>
      <c r="WLK915" s="8"/>
      <c r="WLL915" s="8"/>
      <c r="WLM915" s="8"/>
      <c r="WLN915" s="8"/>
      <c r="WLO915" s="8"/>
      <c r="WLP915" s="8"/>
      <c r="WLQ915" s="8"/>
      <c r="WLR915" s="8"/>
      <c r="WLS915" s="8"/>
      <c r="WLT915" s="8"/>
      <c r="WLU915" s="8"/>
      <c r="WLV915" s="8"/>
      <c r="WLW915" s="8"/>
      <c r="WLX915" s="8"/>
      <c r="WLY915" s="8"/>
      <c r="WLZ915" s="8"/>
      <c r="WMA915" s="8"/>
      <c r="WMB915" s="8"/>
      <c r="WMC915" s="8"/>
      <c r="WMD915" s="8"/>
      <c r="WME915" s="8"/>
      <c r="WMF915" s="8"/>
      <c r="WMG915" s="8"/>
      <c r="WMH915" s="8"/>
      <c r="WMI915" s="8"/>
      <c r="WMJ915" s="8"/>
      <c r="WMK915" s="8"/>
      <c r="WML915" s="8"/>
      <c r="WMM915" s="8"/>
      <c r="WMN915" s="8"/>
      <c r="WMO915" s="8"/>
      <c r="WMP915" s="8"/>
      <c r="WMQ915" s="8"/>
      <c r="WMR915" s="8"/>
      <c r="WMS915" s="8"/>
      <c r="WMT915" s="8"/>
      <c r="WMU915" s="8"/>
      <c r="WMV915" s="8"/>
      <c r="WMW915" s="8"/>
      <c r="WMX915" s="8"/>
      <c r="WMY915" s="8"/>
      <c r="WMZ915" s="8"/>
      <c r="WNA915" s="8"/>
      <c r="WNB915" s="8"/>
      <c r="WNC915" s="8"/>
      <c r="WND915" s="8"/>
      <c r="WNE915" s="8"/>
      <c r="WNF915" s="8"/>
      <c r="WNG915" s="8"/>
      <c r="WNH915" s="8"/>
      <c r="WNI915" s="8"/>
      <c r="WNJ915" s="8"/>
      <c r="WNK915" s="8"/>
      <c r="WNL915" s="8"/>
      <c r="WNM915" s="8"/>
      <c r="WNN915" s="8"/>
      <c r="WNO915" s="8"/>
      <c r="WNP915" s="8"/>
      <c r="WNQ915" s="8"/>
      <c r="WNR915" s="8"/>
      <c r="WNS915" s="8"/>
      <c r="WNT915" s="8"/>
      <c r="WNU915" s="8"/>
      <c r="WNV915" s="8"/>
      <c r="WNW915" s="8"/>
      <c r="WNX915" s="8"/>
      <c r="WNY915" s="8"/>
      <c r="WNZ915" s="8"/>
      <c r="WOA915" s="8"/>
      <c r="WOB915" s="8"/>
      <c r="WOC915" s="8"/>
      <c r="WOD915" s="8"/>
      <c r="WOE915" s="8"/>
      <c r="WOF915" s="8"/>
      <c r="WOG915" s="8"/>
      <c r="WOH915" s="8"/>
      <c r="WOI915" s="8"/>
      <c r="WOJ915" s="8"/>
      <c r="WOK915" s="8"/>
      <c r="WOL915" s="8"/>
      <c r="WOM915" s="8"/>
      <c r="WON915" s="8"/>
      <c r="WOO915" s="8"/>
      <c r="WOP915" s="8"/>
      <c r="WOQ915" s="8"/>
      <c r="WOR915" s="8"/>
      <c r="WOS915" s="8"/>
      <c r="WOT915" s="8"/>
      <c r="WOU915" s="8"/>
      <c r="WOV915" s="8"/>
      <c r="WOW915" s="8"/>
      <c r="WOX915" s="8"/>
      <c r="WOY915" s="8"/>
      <c r="WOZ915" s="8"/>
      <c r="WPA915" s="8"/>
      <c r="WPB915" s="8"/>
      <c r="WPC915" s="8"/>
      <c r="WPD915" s="8"/>
      <c r="WPE915" s="8"/>
      <c r="WPF915" s="8"/>
      <c r="WPG915" s="8"/>
      <c r="WPH915" s="8"/>
      <c r="WPI915" s="8"/>
      <c r="WPJ915" s="8"/>
      <c r="WPK915" s="8"/>
      <c r="WPL915" s="8"/>
      <c r="WPM915" s="8"/>
      <c r="WPN915" s="8"/>
      <c r="WPO915" s="8"/>
      <c r="WPP915" s="8"/>
      <c r="WPQ915" s="8"/>
      <c r="WPR915" s="8"/>
      <c r="WPS915" s="8"/>
      <c r="WPT915" s="8"/>
      <c r="WPU915" s="8"/>
      <c r="WPV915" s="8"/>
      <c r="WPW915" s="8"/>
      <c r="WPX915" s="8"/>
      <c r="WPY915" s="8"/>
      <c r="WPZ915" s="8"/>
      <c r="WQA915" s="8"/>
      <c r="WQB915" s="8"/>
      <c r="WQC915" s="8"/>
      <c r="WQD915" s="8"/>
      <c r="WQE915" s="8"/>
      <c r="WQF915" s="8"/>
      <c r="WQG915" s="8"/>
      <c r="WQH915" s="8"/>
      <c r="WQI915" s="8"/>
      <c r="WQJ915" s="8"/>
      <c r="WQK915" s="8"/>
      <c r="WQL915" s="8"/>
      <c r="WQM915" s="8"/>
      <c r="WQN915" s="8"/>
      <c r="WQO915" s="8"/>
      <c r="WQP915" s="8"/>
      <c r="WQQ915" s="8"/>
      <c r="WQR915" s="8"/>
      <c r="WQS915" s="8"/>
      <c r="WQT915" s="8"/>
      <c r="WQU915" s="8"/>
      <c r="WQV915" s="8"/>
      <c r="WQW915" s="8"/>
      <c r="WQX915" s="8"/>
      <c r="WQY915" s="8"/>
      <c r="WQZ915" s="8"/>
      <c r="WRA915" s="8"/>
      <c r="WRB915" s="8"/>
      <c r="WRC915" s="8"/>
      <c r="WRD915" s="8"/>
      <c r="WRE915" s="8"/>
      <c r="WRF915" s="8"/>
      <c r="WRG915" s="8"/>
      <c r="WRH915" s="8"/>
      <c r="WRI915" s="8"/>
      <c r="WRJ915" s="8"/>
      <c r="WRK915" s="8"/>
      <c r="WRL915" s="8"/>
      <c r="WRM915" s="8"/>
      <c r="WRN915" s="8"/>
      <c r="WRO915" s="8"/>
      <c r="WRP915" s="8"/>
      <c r="WRQ915" s="8"/>
      <c r="WRR915" s="8"/>
      <c r="WRS915" s="8"/>
      <c r="WRT915" s="8"/>
      <c r="WRU915" s="8"/>
      <c r="WRV915" s="8"/>
      <c r="WRW915" s="8"/>
      <c r="WRX915" s="8"/>
      <c r="WRY915" s="8"/>
      <c r="WRZ915" s="8"/>
      <c r="WSA915" s="8"/>
      <c r="WSB915" s="8"/>
      <c r="WSC915" s="8"/>
      <c r="WSD915" s="8"/>
      <c r="WSE915" s="8"/>
      <c r="WSF915" s="8"/>
      <c r="WSG915" s="8"/>
      <c r="WSH915" s="8"/>
      <c r="WSI915" s="8"/>
      <c r="WSJ915" s="8"/>
      <c r="WSK915" s="8"/>
      <c r="WSL915" s="8"/>
      <c r="WSM915" s="8"/>
      <c r="WSN915" s="8"/>
      <c r="WSO915" s="8"/>
      <c r="WSP915" s="8"/>
      <c r="WSQ915" s="8"/>
      <c r="WSR915" s="8"/>
      <c r="WSS915" s="8"/>
      <c r="WST915" s="8"/>
      <c r="WSU915" s="8"/>
      <c r="WSV915" s="8"/>
      <c r="WSW915" s="8"/>
      <c r="WSX915" s="8"/>
      <c r="WSY915" s="8"/>
      <c r="WSZ915" s="8"/>
      <c r="WTA915" s="8"/>
      <c r="WTB915" s="8"/>
      <c r="WTC915" s="8"/>
      <c r="WTD915" s="8"/>
      <c r="WTE915" s="8"/>
      <c r="WTF915" s="8"/>
      <c r="WTG915" s="8"/>
      <c r="WTH915" s="8"/>
      <c r="WTI915" s="8"/>
      <c r="WTJ915" s="8"/>
      <c r="WTK915" s="8"/>
      <c r="WTL915" s="8"/>
      <c r="WTM915" s="8"/>
      <c r="WTN915" s="8"/>
      <c r="WTO915" s="8"/>
      <c r="WTP915" s="8"/>
      <c r="WTQ915" s="8"/>
      <c r="WTR915" s="8"/>
      <c r="WTS915" s="8"/>
      <c r="WTT915" s="8"/>
      <c r="WTU915" s="8"/>
      <c r="WTV915" s="8"/>
      <c r="WTW915" s="8"/>
      <c r="WTX915" s="8"/>
      <c r="WTY915" s="8"/>
      <c r="WTZ915" s="8"/>
      <c r="WUA915" s="8"/>
      <c r="WUB915" s="8"/>
      <c r="WUC915" s="8"/>
      <c r="WUD915" s="8"/>
      <c r="WUE915" s="8"/>
      <c r="WUF915" s="8"/>
      <c r="WUG915" s="8"/>
      <c r="WUH915" s="8"/>
      <c r="WUI915" s="8"/>
      <c r="WUJ915" s="8"/>
      <c r="WUK915" s="8"/>
      <c r="WUL915" s="8"/>
      <c r="WUM915" s="8"/>
      <c r="WUN915" s="8"/>
      <c r="WUO915" s="8"/>
      <c r="WUP915" s="8"/>
      <c r="WUQ915" s="8"/>
      <c r="WUR915" s="8"/>
      <c r="WUS915" s="8"/>
      <c r="WUT915" s="8"/>
      <c r="WUU915" s="8"/>
      <c r="WUV915" s="8"/>
      <c r="WUW915" s="8"/>
      <c r="WUX915" s="8"/>
      <c r="WUY915" s="8"/>
      <c r="WUZ915" s="8"/>
      <c r="WVA915" s="8"/>
      <c r="WVB915" s="8"/>
      <c r="WVC915" s="8"/>
      <c r="WVD915" s="8"/>
      <c r="WVE915" s="8"/>
      <c r="WVF915" s="8"/>
      <c r="WVG915" s="8"/>
      <c r="WVH915" s="8"/>
      <c r="WVI915" s="8"/>
      <c r="WVJ915" s="8"/>
      <c r="WVK915" s="8"/>
      <c r="WVL915" s="8"/>
      <c r="WVM915" s="8"/>
      <c r="WVN915" s="8"/>
      <c r="WVO915" s="8"/>
      <c r="WVP915" s="8"/>
      <c r="WVQ915" s="8"/>
      <c r="WVR915" s="8"/>
      <c r="WVS915" s="8"/>
      <c r="WVT915" s="8"/>
      <c r="WVU915" s="8"/>
      <c r="WVV915" s="8"/>
      <c r="WVW915" s="8"/>
      <c r="WVX915" s="8"/>
      <c r="WVY915" s="8"/>
      <c r="WVZ915" s="8"/>
      <c r="WWA915" s="8"/>
      <c r="WWB915" s="8"/>
      <c r="WWC915" s="8"/>
      <c r="WWD915" s="8"/>
      <c r="WWE915" s="8"/>
      <c r="WWF915" s="8"/>
      <c r="WWG915" s="8"/>
      <c r="WWH915" s="8"/>
      <c r="WWI915" s="8"/>
      <c r="WWJ915" s="8"/>
      <c r="WWK915" s="8"/>
      <c r="WWL915" s="8"/>
      <c r="WWM915" s="8"/>
      <c r="WWN915" s="8"/>
      <c r="WWO915" s="8"/>
      <c r="WWP915" s="8"/>
      <c r="WWQ915" s="8"/>
      <c r="WWR915" s="8"/>
      <c r="WWS915" s="8"/>
      <c r="WWT915" s="8"/>
      <c r="WWU915" s="8"/>
      <c r="WWV915" s="8"/>
      <c r="WWW915" s="8"/>
      <c r="WWX915" s="8"/>
      <c r="WWY915" s="8"/>
      <c r="WWZ915" s="8"/>
      <c r="WXA915" s="8"/>
      <c r="WXB915" s="8"/>
      <c r="WXC915" s="8"/>
      <c r="WXD915" s="8"/>
      <c r="WXE915" s="8"/>
      <c r="WXF915" s="8"/>
      <c r="WXG915" s="8"/>
      <c r="WXH915" s="8"/>
      <c r="WXI915" s="8"/>
      <c r="WXJ915" s="8"/>
      <c r="WXK915" s="8"/>
      <c r="WXL915" s="8"/>
      <c r="WXM915" s="8"/>
      <c r="WXN915" s="8"/>
      <c r="WXO915" s="8"/>
      <c r="WXP915" s="8"/>
      <c r="WXQ915" s="8"/>
      <c r="WXR915" s="8"/>
      <c r="WXS915" s="8"/>
      <c r="WXT915" s="8"/>
      <c r="WXU915" s="8"/>
      <c r="WXV915" s="8"/>
      <c r="WXW915" s="8"/>
      <c r="WXX915" s="8"/>
      <c r="WXY915" s="8"/>
      <c r="WXZ915" s="8"/>
    </row>
    <row r="916" spans="1:16198" ht="61.5" x14ac:dyDescent="0.85">
      <c r="A916" s="8">
        <v>1</v>
      </c>
      <c r="B916" s="43">
        <f>SUBTOTAL(103,$A$558:A916)</f>
        <v>329</v>
      </c>
      <c r="C916" s="11" t="s">
        <v>2201</v>
      </c>
      <c r="D916" s="17">
        <v>233860.85</v>
      </c>
      <c r="E916" s="22">
        <v>0</v>
      </c>
      <c r="F916" s="22">
        <v>0</v>
      </c>
      <c r="G916" s="22">
        <v>0</v>
      </c>
      <c r="H916" s="25">
        <v>231448</v>
      </c>
      <c r="I916" s="22">
        <v>0</v>
      </c>
      <c r="J916" s="22">
        <v>0</v>
      </c>
      <c r="K916" s="49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2412.85</v>
      </c>
      <c r="AD916" s="17">
        <v>0</v>
      </c>
      <c r="AE916" s="17">
        <v>0</v>
      </c>
      <c r="AF916" s="20" t="s">
        <v>262</v>
      </c>
      <c r="AG916" s="20">
        <v>2021</v>
      </c>
      <c r="AH916" s="21">
        <v>2021</v>
      </c>
    </row>
    <row r="917" spans="1:16198" ht="61.5" x14ac:dyDescent="0.85">
      <c r="B917" s="11" t="s">
        <v>838</v>
      </c>
      <c r="C917" s="11"/>
      <c r="D917" s="129">
        <v>3520710.77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49">
        <v>0</v>
      </c>
      <c r="L917" s="17">
        <v>0</v>
      </c>
      <c r="M917" s="17">
        <v>550.73</v>
      </c>
      <c r="N917" s="17">
        <v>3401020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35455.629999999997</v>
      </c>
      <c r="AD917" s="17">
        <v>84235.14</v>
      </c>
      <c r="AE917" s="17">
        <v>0</v>
      </c>
      <c r="AF917" s="47" t="s">
        <v>718</v>
      </c>
      <c r="AG917" s="47" t="s">
        <v>718</v>
      </c>
      <c r="AH917" s="57" t="s">
        <v>718</v>
      </c>
    </row>
    <row r="918" spans="1:16198" ht="61.5" x14ac:dyDescent="0.85">
      <c r="A918" s="8">
        <v>1</v>
      </c>
      <c r="B918" s="43">
        <f>SUBTOTAL(103,$A$558:A918)</f>
        <v>330</v>
      </c>
      <c r="C918" s="11" t="s">
        <v>82</v>
      </c>
      <c r="D918" s="17">
        <v>3520710.77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49">
        <v>0</v>
      </c>
      <c r="L918" s="17">
        <v>0</v>
      </c>
      <c r="M918" s="17">
        <v>550.73</v>
      </c>
      <c r="N918" s="17">
        <v>3401020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25">
        <v>35455.629999999997</v>
      </c>
      <c r="AD918" s="17">
        <v>84235.14</v>
      </c>
      <c r="AE918" s="17">
        <v>0</v>
      </c>
      <c r="AF918" s="20">
        <v>2021</v>
      </c>
      <c r="AG918" s="20">
        <v>2021</v>
      </c>
      <c r="AH918" s="21">
        <v>2021</v>
      </c>
    </row>
    <row r="919" spans="1:16198" ht="61.5" x14ac:dyDescent="0.85">
      <c r="B919" s="11" t="s">
        <v>805</v>
      </c>
      <c r="C919" s="128"/>
      <c r="D919" s="129">
        <v>4927013.3100000005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49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4730250.49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26252.89</v>
      </c>
      <c r="AD919" s="17">
        <v>170509.93</v>
      </c>
      <c r="AE919" s="17">
        <v>0</v>
      </c>
      <c r="AF919" s="47" t="s">
        <v>718</v>
      </c>
      <c r="AG919" s="47" t="s">
        <v>718</v>
      </c>
      <c r="AH919" s="57" t="s">
        <v>718</v>
      </c>
    </row>
    <row r="920" spans="1:16198" ht="61.5" x14ac:dyDescent="0.85">
      <c r="A920" s="8">
        <v>1</v>
      </c>
      <c r="B920" s="43">
        <f>SUBTOTAL(103,$A$558:A920)</f>
        <v>331</v>
      </c>
      <c r="C920" s="11" t="s">
        <v>105</v>
      </c>
      <c r="D920" s="17">
        <v>79698.36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49"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79698.36</v>
      </c>
      <c r="AE920" s="17">
        <v>0</v>
      </c>
      <c r="AF920" s="20">
        <v>2021</v>
      </c>
      <c r="AG920" s="20" t="s">
        <v>262</v>
      </c>
      <c r="AH920" s="20" t="s">
        <v>262</v>
      </c>
    </row>
    <row r="921" spans="1:16198" ht="61.5" x14ac:dyDescent="0.85">
      <c r="A921" s="8">
        <v>1</v>
      </c>
      <c r="B921" s="43">
        <f>SUBTOTAL(103,$A$558:A921)</f>
        <v>332</v>
      </c>
      <c r="C921" s="11" t="s">
        <v>1190</v>
      </c>
      <c r="D921" s="17">
        <v>4756503.38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49"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25">
        <v>4730250.49</v>
      </c>
      <c r="V921" s="17">
        <v>0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25">
        <v>26252.89</v>
      </c>
      <c r="AD921" s="17">
        <v>0</v>
      </c>
      <c r="AE921" s="17">
        <v>0</v>
      </c>
      <c r="AF921" s="20" t="s">
        <v>262</v>
      </c>
      <c r="AG921" s="20">
        <v>2021</v>
      </c>
      <c r="AH921" s="20">
        <v>2021</v>
      </c>
    </row>
    <row r="922" spans="1:16198" ht="61.5" x14ac:dyDescent="0.85">
      <c r="A922" s="8">
        <v>1</v>
      </c>
      <c r="B922" s="43">
        <f>SUBTOTAL(103,$A$558:A922)</f>
        <v>333</v>
      </c>
      <c r="C922" s="11" t="s">
        <v>2236</v>
      </c>
      <c r="D922" s="17">
        <v>90811.57</v>
      </c>
      <c r="E922" s="22">
        <v>0</v>
      </c>
      <c r="F922" s="22">
        <v>0</v>
      </c>
      <c r="G922" s="22">
        <v>0</v>
      </c>
      <c r="H922" s="22">
        <v>0</v>
      </c>
      <c r="I922" s="22">
        <v>0</v>
      </c>
      <c r="J922" s="22">
        <v>0</v>
      </c>
      <c r="K922" s="49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90811.57</v>
      </c>
      <c r="AE922" s="17">
        <v>0</v>
      </c>
      <c r="AF922" s="20">
        <v>2021</v>
      </c>
      <c r="AG922" s="20" t="s">
        <v>262</v>
      </c>
      <c r="AH922" s="20" t="s">
        <v>262</v>
      </c>
    </row>
    <row r="923" spans="1:16198" ht="61.5" x14ac:dyDescent="0.85">
      <c r="B923" s="11" t="s">
        <v>2233</v>
      </c>
      <c r="C923" s="11"/>
      <c r="D923" s="129">
        <v>52057.33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49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52057.33</v>
      </c>
      <c r="AE923" s="17">
        <v>0</v>
      </c>
      <c r="AF923" s="47" t="s">
        <v>718</v>
      </c>
      <c r="AG923" s="47" t="s">
        <v>718</v>
      </c>
      <c r="AH923" s="57" t="s">
        <v>718</v>
      </c>
    </row>
    <row r="924" spans="1:16198" ht="61.5" x14ac:dyDescent="0.85">
      <c r="A924" s="8">
        <v>1</v>
      </c>
      <c r="B924" s="43">
        <f>SUBTOTAL(103,$A$558:A924)</f>
        <v>334</v>
      </c>
      <c r="C924" s="11" t="s">
        <v>2234</v>
      </c>
      <c r="D924" s="17">
        <v>52057.33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49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52057.33</v>
      </c>
      <c r="AE924" s="17">
        <v>0</v>
      </c>
      <c r="AF924" s="20">
        <v>2021</v>
      </c>
      <c r="AG924" s="20" t="s">
        <v>262</v>
      </c>
      <c r="AH924" s="20" t="s">
        <v>262</v>
      </c>
    </row>
    <row r="925" spans="1:16198" ht="61.5" x14ac:dyDescent="0.85">
      <c r="B925" s="11" t="s">
        <v>839</v>
      </c>
      <c r="C925" s="11"/>
      <c r="D925" s="129">
        <v>3760087.36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49">
        <v>0</v>
      </c>
      <c r="L925" s="17">
        <v>0</v>
      </c>
      <c r="M925" s="17">
        <v>838.06</v>
      </c>
      <c r="N925" s="17">
        <v>3635096.33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37623.25</v>
      </c>
      <c r="AD925" s="17">
        <v>87367.78</v>
      </c>
      <c r="AE925" s="17">
        <v>0</v>
      </c>
      <c r="AF925" s="47" t="s">
        <v>718</v>
      </c>
      <c r="AG925" s="47" t="s">
        <v>718</v>
      </c>
      <c r="AH925" s="57" t="s">
        <v>718</v>
      </c>
    </row>
    <row r="926" spans="1:16198" ht="61.5" x14ac:dyDescent="0.85">
      <c r="A926" s="8">
        <v>1</v>
      </c>
      <c r="B926" s="43">
        <f>SUBTOTAL(103,$A$558:A926)</f>
        <v>335</v>
      </c>
      <c r="C926" s="11" t="s">
        <v>111</v>
      </c>
      <c r="D926" s="17">
        <v>3760087.36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49">
        <v>0</v>
      </c>
      <c r="L926" s="17">
        <v>0</v>
      </c>
      <c r="M926" s="17">
        <v>838.06</v>
      </c>
      <c r="N926" s="17">
        <v>3635096.33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25">
        <v>37623.25</v>
      </c>
      <c r="AD926" s="17">
        <v>87367.78</v>
      </c>
      <c r="AE926" s="17">
        <v>0</v>
      </c>
      <c r="AF926" s="20">
        <v>2021</v>
      </c>
      <c r="AG926" s="20">
        <v>2021</v>
      </c>
      <c r="AH926" s="21">
        <v>2021</v>
      </c>
    </row>
    <row r="927" spans="1:16198" ht="61.5" x14ac:dyDescent="0.85">
      <c r="B927" s="11" t="s">
        <v>840</v>
      </c>
      <c r="C927" s="11"/>
      <c r="D927" s="129">
        <v>2964091.65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49">
        <v>0</v>
      </c>
      <c r="L927" s="17">
        <v>0</v>
      </c>
      <c r="M927" s="17">
        <v>641.02</v>
      </c>
      <c r="N927" s="17">
        <v>2848618.86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29483.21</v>
      </c>
      <c r="AD927" s="17">
        <v>85989.58</v>
      </c>
      <c r="AE927" s="17">
        <v>0</v>
      </c>
      <c r="AF927" s="47" t="s">
        <v>718</v>
      </c>
      <c r="AG927" s="47" t="s">
        <v>718</v>
      </c>
      <c r="AH927" s="57" t="s">
        <v>718</v>
      </c>
    </row>
    <row r="928" spans="1:16198" ht="61.5" x14ac:dyDescent="0.85">
      <c r="A928" s="8">
        <v>1</v>
      </c>
      <c r="B928" s="43">
        <f>SUBTOTAL(103,$A$558:A928)</f>
        <v>336</v>
      </c>
      <c r="C928" s="11" t="s">
        <v>110</v>
      </c>
      <c r="D928" s="17">
        <v>2964091.65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49">
        <v>0</v>
      </c>
      <c r="L928" s="17">
        <v>0</v>
      </c>
      <c r="M928" s="17">
        <v>641.02</v>
      </c>
      <c r="N928" s="17">
        <v>2848618.86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25">
        <v>29483.21</v>
      </c>
      <c r="AD928" s="17">
        <v>85989.58</v>
      </c>
      <c r="AE928" s="17">
        <v>0</v>
      </c>
      <c r="AF928" s="20">
        <v>2021</v>
      </c>
      <c r="AG928" s="20">
        <v>2021</v>
      </c>
      <c r="AH928" s="21">
        <v>2021</v>
      </c>
    </row>
    <row r="929" spans="1:34" ht="61.5" x14ac:dyDescent="0.85">
      <c r="B929" s="11" t="s">
        <v>807</v>
      </c>
      <c r="C929" s="11"/>
      <c r="D929" s="129">
        <v>11207892.280000001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49">
        <v>0</v>
      </c>
      <c r="L929" s="17">
        <v>0</v>
      </c>
      <c r="M929" s="17">
        <v>2660.5</v>
      </c>
      <c r="N929" s="17">
        <v>10878972.210000001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152577.58000000002</v>
      </c>
      <c r="AD929" s="17">
        <v>176342.49</v>
      </c>
      <c r="AE929" s="17">
        <v>0</v>
      </c>
      <c r="AF929" s="47" t="s">
        <v>718</v>
      </c>
      <c r="AG929" s="47" t="s">
        <v>718</v>
      </c>
      <c r="AH929" s="57" t="s">
        <v>718</v>
      </c>
    </row>
    <row r="930" spans="1:34" ht="61.5" x14ac:dyDescent="0.85">
      <c r="A930" s="8">
        <v>1</v>
      </c>
      <c r="B930" s="43">
        <f>SUBTOTAL(103,$A$558:A930)</f>
        <v>337</v>
      </c>
      <c r="C930" s="11" t="s">
        <v>41</v>
      </c>
      <c r="D930" s="17">
        <v>176342.49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49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176342.49</v>
      </c>
      <c r="AE930" s="17">
        <v>0</v>
      </c>
      <c r="AF930" s="20">
        <v>2021</v>
      </c>
      <c r="AG930" s="20" t="s">
        <v>262</v>
      </c>
      <c r="AH930" s="20" t="s">
        <v>262</v>
      </c>
    </row>
    <row r="931" spans="1:34" ht="61.5" x14ac:dyDescent="0.85">
      <c r="A931" s="8">
        <v>1</v>
      </c>
      <c r="B931" s="43">
        <f>SUBTOTAL(103,$A$558:A931)</f>
        <v>338</v>
      </c>
      <c r="C931" s="11" t="s">
        <v>63</v>
      </c>
      <c r="D931" s="17">
        <v>7536748.7000000002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49">
        <v>0</v>
      </c>
      <c r="L931" s="17">
        <v>0</v>
      </c>
      <c r="M931" s="25">
        <v>1262.2</v>
      </c>
      <c r="N931" s="25">
        <v>7432507.7800000003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104240.92</v>
      </c>
      <c r="AD931" s="17">
        <v>0</v>
      </c>
      <c r="AE931" s="17">
        <v>0</v>
      </c>
      <c r="AF931" s="20" t="s">
        <v>262</v>
      </c>
      <c r="AG931" s="20">
        <v>2021</v>
      </c>
      <c r="AH931" s="20">
        <v>2021</v>
      </c>
    </row>
    <row r="932" spans="1:34" ht="61.5" x14ac:dyDescent="0.85">
      <c r="A932" s="8">
        <v>1</v>
      </c>
      <c r="B932" s="43">
        <f>SUBTOTAL(103,$A$558:A932)</f>
        <v>339</v>
      </c>
      <c r="C932" s="11" t="s">
        <v>52</v>
      </c>
      <c r="D932" s="17">
        <v>3494801.0900000003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49">
        <v>0</v>
      </c>
      <c r="L932" s="17">
        <v>0</v>
      </c>
      <c r="M932" s="25">
        <v>1398.3</v>
      </c>
      <c r="N932" s="25">
        <v>3446464.43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25">
        <v>48336.66</v>
      </c>
      <c r="AD932" s="17">
        <v>0</v>
      </c>
      <c r="AE932" s="17">
        <v>0</v>
      </c>
      <c r="AF932" s="20" t="s">
        <v>262</v>
      </c>
      <c r="AG932" s="20">
        <v>2021</v>
      </c>
      <c r="AH932" s="20">
        <v>2021</v>
      </c>
    </row>
    <row r="933" spans="1:34" ht="61.5" x14ac:dyDescent="0.85">
      <c r="B933" s="11" t="s">
        <v>808</v>
      </c>
      <c r="C933" s="11"/>
      <c r="D933" s="129">
        <v>20102541.969999999</v>
      </c>
      <c r="E933" s="17">
        <v>743426.02</v>
      </c>
      <c r="F933" s="17">
        <v>1897766</v>
      </c>
      <c r="G933" s="17">
        <v>4618830.8100000005</v>
      </c>
      <c r="H933" s="17">
        <v>776570.65</v>
      </c>
      <c r="I933" s="17">
        <v>2070220.51</v>
      </c>
      <c r="J933" s="17">
        <v>0</v>
      </c>
      <c r="K933" s="49">
        <v>0</v>
      </c>
      <c r="L933" s="17">
        <v>0</v>
      </c>
      <c r="M933" s="17">
        <v>1803.25</v>
      </c>
      <c r="N933" s="17">
        <v>9462274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164866.97</v>
      </c>
      <c r="AD933" s="17">
        <v>368587.01</v>
      </c>
      <c r="AE933" s="17">
        <v>0</v>
      </c>
      <c r="AF933" s="47" t="s">
        <v>718</v>
      </c>
      <c r="AG933" s="47" t="s">
        <v>718</v>
      </c>
      <c r="AH933" s="57" t="s">
        <v>718</v>
      </c>
    </row>
    <row r="934" spans="1:34" ht="61.5" x14ac:dyDescent="0.85">
      <c r="A934" s="8">
        <v>1</v>
      </c>
      <c r="B934" s="43">
        <f>SUBTOTAL(103,$A$558:A934)</f>
        <v>340</v>
      </c>
      <c r="C934" s="11" t="s">
        <v>56</v>
      </c>
      <c r="D934" s="17">
        <v>3715287.42</v>
      </c>
      <c r="E934" s="17">
        <v>0</v>
      </c>
      <c r="F934" s="17">
        <v>0</v>
      </c>
      <c r="G934" s="17">
        <v>3000205</v>
      </c>
      <c r="H934" s="17">
        <v>463817</v>
      </c>
      <c r="I934" s="17">
        <v>0</v>
      </c>
      <c r="J934" s="17">
        <v>0</v>
      </c>
      <c r="K934" s="49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25">
        <v>30916.400000000001</v>
      </c>
      <c r="AD934" s="17">
        <v>220349.02</v>
      </c>
      <c r="AE934" s="17">
        <v>0</v>
      </c>
      <c r="AF934" s="20">
        <v>2021</v>
      </c>
      <c r="AG934" s="20">
        <v>2021</v>
      </c>
      <c r="AH934" s="21">
        <v>2021</v>
      </c>
    </row>
    <row r="935" spans="1:34" ht="61.5" x14ac:dyDescent="0.85">
      <c r="A935" s="8">
        <v>1</v>
      </c>
      <c r="B935" s="43">
        <f>SUBTOTAL(103,$A$558:A935)</f>
        <v>341</v>
      </c>
      <c r="C935" s="11" t="s">
        <v>46</v>
      </c>
      <c r="D935" s="17">
        <v>3174297.4299999997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49">
        <v>0</v>
      </c>
      <c r="L935" s="17">
        <v>0</v>
      </c>
      <c r="M935" s="17">
        <v>645.04999999999995</v>
      </c>
      <c r="N935" s="17">
        <v>3069198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>
        <v>0</v>
      </c>
      <c r="AC935" s="25">
        <v>27392.59</v>
      </c>
      <c r="AD935" s="17">
        <v>77706.84</v>
      </c>
      <c r="AE935" s="17">
        <v>0</v>
      </c>
      <c r="AF935" s="20">
        <v>2021</v>
      </c>
      <c r="AG935" s="20">
        <v>2021</v>
      </c>
      <c r="AH935" s="21">
        <v>2021</v>
      </c>
    </row>
    <row r="936" spans="1:34" ht="61.5" x14ac:dyDescent="0.85">
      <c r="A936" s="8">
        <v>1</v>
      </c>
      <c r="B936" s="43">
        <f>SUBTOTAL(103,$A$558:A936)</f>
        <v>342</v>
      </c>
      <c r="C936" s="11" t="s">
        <v>1546</v>
      </c>
      <c r="D936" s="17">
        <v>2627345.86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49">
        <v>0</v>
      </c>
      <c r="L936" s="17">
        <v>0</v>
      </c>
      <c r="M936" s="17">
        <v>568.70000000000005</v>
      </c>
      <c r="N936" s="17">
        <v>2534197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25">
        <v>22617.71</v>
      </c>
      <c r="AD936" s="17">
        <v>70531.149999999994</v>
      </c>
      <c r="AE936" s="17">
        <v>0</v>
      </c>
      <c r="AF936" s="20">
        <v>2021</v>
      </c>
      <c r="AG936" s="20">
        <v>2021</v>
      </c>
      <c r="AH936" s="21">
        <v>2021</v>
      </c>
    </row>
    <row r="937" spans="1:34" ht="61.5" x14ac:dyDescent="0.85">
      <c r="A937" s="8">
        <v>1</v>
      </c>
      <c r="B937" s="43">
        <f>SUBTOTAL(103,$A$558:A937)</f>
        <v>343</v>
      </c>
      <c r="C937" s="11" t="s">
        <v>47</v>
      </c>
      <c r="D937" s="17">
        <v>3912999.78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49">
        <v>0</v>
      </c>
      <c r="L937" s="17">
        <v>0</v>
      </c>
      <c r="M937" s="25">
        <v>589.5</v>
      </c>
      <c r="N937" s="25">
        <v>3858879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25">
        <v>54120.78</v>
      </c>
      <c r="AD937" s="17">
        <v>0</v>
      </c>
      <c r="AE937" s="17">
        <v>0</v>
      </c>
      <c r="AF937" s="20" t="s">
        <v>262</v>
      </c>
      <c r="AG937" s="20">
        <v>2021</v>
      </c>
      <c r="AH937" s="21">
        <v>2021</v>
      </c>
    </row>
    <row r="938" spans="1:34" ht="61.5" x14ac:dyDescent="0.85">
      <c r="A938" s="8">
        <v>1</v>
      </c>
      <c r="B938" s="43">
        <f>SUBTOTAL(103,$A$558:A938)</f>
        <v>344</v>
      </c>
      <c r="C938" s="11" t="s">
        <v>1195</v>
      </c>
      <c r="D938" s="17">
        <v>6672611.4800000004</v>
      </c>
      <c r="E938" s="25">
        <v>743426.02</v>
      </c>
      <c r="F938" s="25">
        <v>1897766</v>
      </c>
      <c r="G938" s="25">
        <v>1618625.81</v>
      </c>
      <c r="H938" s="25">
        <v>312753.65000000002</v>
      </c>
      <c r="I938" s="25">
        <v>2070220.51</v>
      </c>
      <c r="J938" s="17">
        <v>0</v>
      </c>
      <c r="K938" s="49"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25">
        <v>29819.489999999998</v>
      </c>
      <c r="AD938" s="17">
        <v>0</v>
      </c>
      <c r="AE938" s="17">
        <v>0</v>
      </c>
      <c r="AF938" s="20" t="s">
        <v>262</v>
      </c>
      <c r="AG938" s="20">
        <v>2021</v>
      </c>
      <c r="AH938" s="21">
        <v>2021</v>
      </c>
    </row>
    <row r="939" spans="1:34" ht="61.5" x14ac:dyDescent="0.85">
      <c r="B939" s="11" t="s">
        <v>809</v>
      </c>
      <c r="C939" s="11"/>
      <c r="D939" s="129">
        <v>462525.75</v>
      </c>
      <c r="E939" s="17">
        <v>0</v>
      </c>
      <c r="F939" s="17">
        <v>0</v>
      </c>
      <c r="G939" s="17">
        <v>0</v>
      </c>
      <c r="H939" s="17">
        <v>200000</v>
      </c>
      <c r="I939" s="17">
        <v>0</v>
      </c>
      <c r="J939" s="17">
        <v>0</v>
      </c>
      <c r="K939" s="49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3000</v>
      </c>
      <c r="AD939" s="17">
        <v>259525.75</v>
      </c>
      <c r="AE939" s="17">
        <v>0</v>
      </c>
      <c r="AF939" s="47" t="s">
        <v>718</v>
      </c>
      <c r="AG939" s="47" t="s">
        <v>718</v>
      </c>
      <c r="AH939" s="57" t="s">
        <v>718</v>
      </c>
    </row>
    <row r="940" spans="1:34" ht="61.5" x14ac:dyDescent="0.85">
      <c r="A940" s="8">
        <v>1</v>
      </c>
      <c r="B940" s="43">
        <f>SUBTOTAL(103,$A$558:A940)</f>
        <v>345</v>
      </c>
      <c r="C940" s="11" t="s">
        <v>1628</v>
      </c>
      <c r="D940" s="17">
        <v>83194.759999999995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49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25">
        <v>83194.759999999995</v>
      </c>
      <c r="AE940" s="17">
        <v>0</v>
      </c>
      <c r="AF940" s="20">
        <v>2021</v>
      </c>
      <c r="AG940" s="20" t="s">
        <v>262</v>
      </c>
      <c r="AH940" s="20" t="s">
        <v>262</v>
      </c>
    </row>
    <row r="941" spans="1:34" ht="61.5" x14ac:dyDescent="0.85">
      <c r="A941" s="8">
        <v>1</v>
      </c>
      <c r="B941" s="43">
        <f>SUBTOTAL(103,$A$558:A941)</f>
        <v>346</v>
      </c>
      <c r="C941" s="11" t="s">
        <v>54</v>
      </c>
      <c r="D941" s="17">
        <v>176330.99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49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25">
        <v>176330.99</v>
      </c>
      <c r="AE941" s="17">
        <v>0</v>
      </c>
      <c r="AF941" s="20">
        <v>2021</v>
      </c>
      <c r="AG941" s="20" t="s">
        <v>262</v>
      </c>
      <c r="AH941" s="20" t="s">
        <v>262</v>
      </c>
    </row>
    <row r="942" spans="1:34" ht="61.5" x14ac:dyDescent="0.85">
      <c r="A942" s="8">
        <v>1</v>
      </c>
      <c r="B942" s="43">
        <f>SUBTOTAL(103,$A$558:A942)</f>
        <v>347</v>
      </c>
      <c r="C942" s="11" t="s">
        <v>1202</v>
      </c>
      <c r="D942" s="17">
        <v>203000</v>
      </c>
      <c r="E942" s="17">
        <v>0</v>
      </c>
      <c r="F942" s="17">
        <v>0</v>
      </c>
      <c r="G942" s="25">
        <v>0</v>
      </c>
      <c r="H942" s="17">
        <v>200000</v>
      </c>
      <c r="I942" s="17">
        <v>0</v>
      </c>
      <c r="J942" s="17">
        <v>0</v>
      </c>
      <c r="K942" s="49">
        <v>0</v>
      </c>
      <c r="L942" s="17">
        <v>0</v>
      </c>
      <c r="M942" s="25">
        <v>0</v>
      </c>
      <c r="N942" s="25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3000</v>
      </c>
      <c r="AD942" s="17">
        <v>0</v>
      </c>
      <c r="AE942" s="17">
        <v>0</v>
      </c>
      <c r="AF942" s="20" t="s">
        <v>262</v>
      </c>
      <c r="AG942" s="20">
        <v>2021</v>
      </c>
      <c r="AH942" s="21">
        <v>2021</v>
      </c>
    </row>
    <row r="943" spans="1:34" ht="61.5" x14ac:dyDescent="0.85">
      <c r="B943" s="11" t="s">
        <v>810</v>
      </c>
      <c r="C943" s="11"/>
      <c r="D943" s="129">
        <v>2077656.16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49">
        <v>0</v>
      </c>
      <c r="L943" s="17">
        <v>0</v>
      </c>
      <c r="M943" s="17">
        <v>433.81</v>
      </c>
      <c r="N943" s="17">
        <v>1998394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17835.669999999998</v>
      </c>
      <c r="AD943" s="17">
        <v>61426.49</v>
      </c>
      <c r="AE943" s="17">
        <v>0</v>
      </c>
      <c r="AF943" s="47" t="s">
        <v>718</v>
      </c>
      <c r="AG943" s="47" t="s">
        <v>718</v>
      </c>
      <c r="AH943" s="57" t="s">
        <v>718</v>
      </c>
    </row>
    <row r="944" spans="1:34" ht="61.5" x14ac:dyDescent="0.85">
      <c r="A944" s="8">
        <v>1</v>
      </c>
      <c r="B944" s="43">
        <f>SUBTOTAL(103,$A$558:A944)</f>
        <v>348</v>
      </c>
      <c r="C944" s="11" t="s">
        <v>53</v>
      </c>
      <c r="D944" s="17">
        <v>2077656.16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49">
        <v>0</v>
      </c>
      <c r="L944" s="17">
        <v>0</v>
      </c>
      <c r="M944" s="17">
        <v>433.81</v>
      </c>
      <c r="N944" s="17">
        <v>1998394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25">
        <v>17835.669999999998</v>
      </c>
      <c r="AD944" s="17">
        <v>61426.49</v>
      </c>
      <c r="AE944" s="17">
        <v>0</v>
      </c>
      <c r="AF944" s="20">
        <v>2021</v>
      </c>
      <c r="AG944" s="20">
        <v>2021</v>
      </c>
      <c r="AH944" s="21">
        <v>2021</v>
      </c>
    </row>
    <row r="945" spans="1:34" ht="61.5" x14ac:dyDescent="0.85">
      <c r="B945" s="11" t="s">
        <v>811</v>
      </c>
      <c r="C945" s="11"/>
      <c r="D945" s="129">
        <v>20595957.049999997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49">
        <v>0</v>
      </c>
      <c r="L945" s="17">
        <v>0</v>
      </c>
      <c r="M945" s="17">
        <v>3887.68</v>
      </c>
      <c r="N945" s="17">
        <v>20144768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201410.96</v>
      </c>
      <c r="AD945" s="17">
        <v>249778.09</v>
      </c>
      <c r="AE945" s="17">
        <v>0</v>
      </c>
      <c r="AF945" s="47" t="s">
        <v>718</v>
      </c>
      <c r="AG945" s="47" t="s">
        <v>718</v>
      </c>
      <c r="AH945" s="57" t="s">
        <v>718</v>
      </c>
    </row>
    <row r="946" spans="1:34" ht="61.5" x14ac:dyDescent="0.85">
      <c r="A946" s="8">
        <v>1</v>
      </c>
      <c r="B946" s="43">
        <f>SUBTOTAL(103,$A$558:A946)</f>
        <v>349</v>
      </c>
      <c r="C946" s="11" t="s">
        <v>60</v>
      </c>
      <c r="D946" s="17">
        <v>4272225.54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49">
        <v>0</v>
      </c>
      <c r="L946" s="17">
        <v>0</v>
      </c>
      <c r="M946" s="17">
        <v>568.79999999999995</v>
      </c>
      <c r="N946" s="17">
        <v>4129648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25">
        <v>36857.11</v>
      </c>
      <c r="AD946" s="25">
        <v>105720.43</v>
      </c>
      <c r="AE946" s="17">
        <v>0</v>
      </c>
      <c r="AF946" s="20">
        <v>2021</v>
      </c>
      <c r="AG946" s="20">
        <v>2021</v>
      </c>
      <c r="AH946" s="21">
        <v>2021</v>
      </c>
    </row>
    <row r="947" spans="1:34" ht="61.5" x14ac:dyDescent="0.85">
      <c r="A947" s="8">
        <v>1</v>
      </c>
      <c r="B947" s="43">
        <f>SUBTOTAL(103,$A$558:A947)</f>
        <v>350</v>
      </c>
      <c r="C947" s="11" t="s">
        <v>61</v>
      </c>
      <c r="D947" s="17">
        <v>3672377.8499999996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49">
        <v>0</v>
      </c>
      <c r="L947" s="17">
        <v>0</v>
      </c>
      <c r="M947" s="17">
        <v>612</v>
      </c>
      <c r="N947" s="17">
        <v>3563166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7">
        <v>0</v>
      </c>
      <c r="AA947" s="17">
        <v>0</v>
      </c>
      <c r="AB947" s="17">
        <v>0</v>
      </c>
      <c r="AC947" s="25">
        <v>31801.26</v>
      </c>
      <c r="AD947" s="17">
        <v>77410.59</v>
      </c>
      <c r="AE947" s="17">
        <v>0</v>
      </c>
      <c r="AF947" s="20">
        <v>2021</v>
      </c>
      <c r="AG947" s="20">
        <v>2021</v>
      </c>
      <c r="AH947" s="21">
        <v>2021</v>
      </c>
    </row>
    <row r="948" spans="1:34" ht="61.5" x14ac:dyDescent="0.85">
      <c r="A948" s="8">
        <v>1</v>
      </c>
      <c r="B948" s="43">
        <f>SUBTOTAL(103,$A$558:A948)</f>
        <v>351</v>
      </c>
      <c r="C948" s="11" t="s">
        <v>59</v>
      </c>
      <c r="D948" s="17">
        <v>2799677.08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0</v>
      </c>
      <c r="K948" s="49">
        <v>0</v>
      </c>
      <c r="L948" s="17">
        <v>0</v>
      </c>
      <c r="M948" s="17">
        <v>602.27</v>
      </c>
      <c r="N948" s="17">
        <v>2774911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25">
        <v>24766.080000000002</v>
      </c>
      <c r="AD948" s="17">
        <v>0</v>
      </c>
      <c r="AE948" s="17">
        <v>0</v>
      </c>
      <c r="AF948" s="20" t="s">
        <v>262</v>
      </c>
      <c r="AG948" s="20">
        <v>2021</v>
      </c>
      <c r="AH948" s="21">
        <v>2021</v>
      </c>
    </row>
    <row r="949" spans="1:34" ht="61.5" x14ac:dyDescent="0.85">
      <c r="A949" s="8">
        <v>1</v>
      </c>
      <c r="B949" s="43">
        <f>SUBTOTAL(103,$A$558:A949)</f>
        <v>352</v>
      </c>
      <c r="C949" s="11" t="s">
        <v>62</v>
      </c>
      <c r="D949" s="17">
        <v>2844503.1199999996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49">
        <v>0</v>
      </c>
      <c r="L949" s="17">
        <v>0</v>
      </c>
      <c r="M949" s="17">
        <v>552.78</v>
      </c>
      <c r="N949" s="25">
        <v>2753283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25">
        <v>24573.05</v>
      </c>
      <c r="AD949" s="17">
        <v>66647.070000000007</v>
      </c>
      <c r="AE949" s="17">
        <v>0</v>
      </c>
      <c r="AF949" s="20">
        <v>2021</v>
      </c>
      <c r="AG949" s="20">
        <v>2021</v>
      </c>
      <c r="AH949" s="21">
        <v>2021</v>
      </c>
    </row>
    <row r="950" spans="1:34" ht="61.5" x14ac:dyDescent="0.85">
      <c r="A950" s="8">
        <v>1</v>
      </c>
      <c r="B950" s="43">
        <f>SUBTOTAL(103,$A$558:A950)</f>
        <v>353</v>
      </c>
      <c r="C950" s="11" t="s">
        <v>58</v>
      </c>
      <c r="D950" s="17">
        <v>2708720.47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49">
        <v>0</v>
      </c>
      <c r="L950" s="17">
        <v>0</v>
      </c>
      <c r="M950" s="17">
        <v>638</v>
      </c>
      <c r="N950" s="17">
        <v>2684759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25">
        <v>23961.47</v>
      </c>
      <c r="AD950" s="17">
        <v>0</v>
      </c>
      <c r="AE950" s="17">
        <v>0</v>
      </c>
      <c r="AF950" s="20" t="s">
        <v>262</v>
      </c>
      <c r="AG950" s="20">
        <v>2021</v>
      </c>
      <c r="AH950" s="21">
        <v>2021</v>
      </c>
    </row>
    <row r="951" spans="1:34" ht="61.5" x14ac:dyDescent="0.85">
      <c r="A951" s="8">
        <v>1</v>
      </c>
      <c r="B951" s="43">
        <f>SUBTOTAL(103,$A$558:A951)</f>
        <v>354</v>
      </c>
      <c r="C951" s="11" t="s">
        <v>49</v>
      </c>
      <c r="D951" s="17">
        <v>4298452.99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49">
        <v>0</v>
      </c>
      <c r="L951" s="17">
        <v>0</v>
      </c>
      <c r="M951" s="25">
        <v>913.83</v>
      </c>
      <c r="N951" s="25">
        <v>4239001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25">
        <v>59451.99</v>
      </c>
      <c r="AD951" s="17">
        <v>0</v>
      </c>
      <c r="AE951" s="17">
        <v>0</v>
      </c>
      <c r="AF951" s="20" t="s">
        <v>262</v>
      </c>
      <c r="AG951" s="20">
        <v>2021</v>
      </c>
      <c r="AH951" s="21">
        <v>2021</v>
      </c>
    </row>
    <row r="952" spans="1:34" ht="61.5" x14ac:dyDescent="0.85">
      <c r="B952" s="11" t="s">
        <v>806</v>
      </c>
      <c r="C952" s="11"/>
      <c r="D952" s="129">
        <v>166016.51999999999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49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166016.51999999999</v>
      </c>
      <c r="AE952" s="17">
        <v>0</v>
      </c>
      <c r="AF952" s="47" t="s">
        <v>718</v>
      </c>
      <c r="AG952" s="47" t="s">
        <v>718</v>
      </c>
      <c r="AH952" s="57" t="s">
        <v>718</v>
      </c>
    </row>
    <row r="953" spans="1:34" ht="61.5" x14ac:dyDescent="0.85">
      <c r="A953" s="8">
        <v>1</v>
      </c>
      <c r="B953" s="43">
        <f>SUBTOTAL(103,$A$558:A953)</f>
        <v>355</v>
      </c>
      <c r="C953" s="64" t="s">
        <v>66</v>
      </c>
      <c r="D953" s="17">
        <v>75494.62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49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75494.62</v>
      </c>
      <c r="AE953" s="17">
        <v>0</v>
      </c>
      <c r="AF953" s="20">
        <v>2021</v>
      </c>
      <c r="AG953" s="20" t="s">
        <v>262</v>
      </c>
      <c r="AH953" s="21" t="s">
        <v>262</v>
      </c>
    </row>
    <row r="954" spans="1:34" ht="61.5" x14ac:dyDescent="0.85">
      <c r="A954" s="8">
        <v>1</v>
      </c>
      <c r="B954" s="43">
        <f>SUBTOTAL(103,$A$558:A954)</f>
        <v>356</v>
      </c>
      <c r="C954" s="11" t="s">
        <v>57</v>
      </c>
      <c r="D954" s="17">
        <v>90521.9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49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25">
        <v>90521.9</v>
      </c>
      <c r="AE954" s="17">
        <v>0</v>
      </c>
      <c r="AF954" s="20">
        <v>2021</v>
      </c>
      <c r="AG954" s="20" t="s">
        <v>262</v>
      </c>
      <c r="AH954" s="21" t="s">
        <v>262</v>
      </c>
    </row>
    <row r="955" spans="1:34" ht="61.5" x14ac:dyDescent="0.85">
      <c r="B955" s="11" t="s">
        <v>841</v>
      </c>
      <c r="C955" s="11"/>
      <c r="D955" s="129">
        <v>79976.490000000005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49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79976.490000000005</v>
      </c>
      <c r="AE955" s="17">
        <v>0</v>
      </c>
      <c r="AF955" s="47" t="s">
        <v>718</v>
      </c>
      <c r="AG955" s="47" t="s">
        <v>718</v>
      </c>
      <c r="AH955" s="57" t="s">
        <v>718</v>
      </c>
    </row>
    <row r="956" spans="1:34" ht="61.5" x14ac:dyDescent="0.85">
      <c r="A956" s="8">
        <v>1</v>
      </c>
      <c r="B956" s="43">
        <f>SUBTOTAL(103,$A$558:A956)</f>
        <v>357</v>
      </c>
      <c r="C956" s="11" t="s">
        <v>55</v>
      </c>
      <c r="D956" s="17">
        <v>79976.490000000005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49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25">
        <v>79976.490000000005</v>
      </c>
      <c r="AE956" s="17">
        <v>0</v>
      </c>
      <c r="AF956" s="20">
        <v>2021</v>
      </c>
      <c r="AG956" s="20" t="s">
        <v>262</v>
      </c>
      <c r="AH956" s="21" t="s">
        <v>262</v>
      </c>
    </row>
    <row r="957" spans="1:34" ht="61.5" x14ac:dyDescent="0.85">
      <c r="B957" s="11" t="s">
        <v>812</v>
      </c>
      <c r="C957" s="128"/>
      <c r="D957" s="129">
        <v>4904419.7699999996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49">
        <v>0</v>
      </c>
      <c r="L957" s="17">
        <v>0</v>
      </c>
      <c r="M957" s="17">
        <v>1178.23</v>
      </c>
      <c r="N957" s="17">
        <v>4616400.0600000005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58166.65</v>
      </c>
      <c r="AD957" s="17">
        <v>229853.06</v>
      </c>
      <c r="AE957" s="17">
        <v>0</v>
      </c>
      <c r="AF957" s="47" t="s">
        <v>718</v>
      </c>
      <c r="AG957" s="47" t="s">
        <v>718</v>
      </c>
      <c r="AH957" s="57" t="s">
        <v>718</v>
      </c>
    </row>
    <row r="958" spans="1:34" ht="61.5" x14ac:dyDescent="0.85">
      <c r="A958" s="8">
        <v>1</v>
      </c>
      <c r="B958" s="43">
        <f>SUBTOTAL(103,$A$558:A958)</f>
        <v>358</v>
      </c>
      <c r="C958" s="11" t="s">
        <v>223</v>
      </c>
      <c r="D958" s="17">
        <v>3453753.26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49">
        <v>0</v>
      </c>
      <c r="L958" s="17">
        <v>0</v>
      </c>
      <c r="M958" s="17">
        <v>847.02</v>
      </c>
      <c r="N958" s="17">
        <v>3306825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25">
        <v>41666</v>
      </c>
      <c r="AD958" s="17">
        <v>105262.26</v>
      </c>
      <c r="AE958" s="17">
        <v>0</v>
      </c>
      <c r="AF958" s="20">
        <v>2021</v>
      </c>
      <c r="AG958" s="20">
        <v>2021</v>
      </c>
      <c r="AH958" s="21">
        <v>2021</v>
      </c>
    </row>
    <row r="959" spans="1:34" ht="61.5" x14ac:dyDescent="0.85">
      <c r="A959" s="8">
        <v>1</v>
      </c>
      <c r="B959" s="43">
        <f>SUBTOTAL(103,$A$558:A959)</f>
        <v>359</v>
      </c>
      <c r="C959" s="11" t="s">
        <v>222</v>
      </c>
      <c r="D959" s="17">
        <v>1378909.68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49">
        <v>0</v>
      </c>
      <c r="L959" s="17">
        <v>0</v>
      </c>
      <c r="M959" s="17">
        <v>331.21</v>
      </c>
      <c r="N959" s="25">
        <v>1309575.06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25">
        <v>16500.650000000001</v>
      </c>
      <c r="AD959" s="17">
        <v>52833.97</v>
      </c>
      <c r="AE959" s="17">
        <v>0</v>
      </c>
      <c r="AF959" s="20">
        <v>2021</v>
      </c>
      <c r="AG959" s="20">
        <v>2021</v>
      </c>
      <c r="AH959" s="21">
        <v>2021</v>
      </c>
    </row>
    <row r="960" spans="1:34" ht="61.5" x14ac:dyDescent="0.85">
      <c r="A960" s="8">
        <v>1</v>
      </c>
      <c r="B960" s="43">
        <f>SUBTOTAL(103,$A$558:A960)</f>
        <v>360</v>
      </c>
      <c r="C960" s="11" t="s">
        <v>1845</v>
      </c>
      <c r="D960" s="17">
        <v>71756.83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49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25">
        <v>71756.83</v>
      </c>
      <c r="AE960" s="17">
        <v>0</v>
      </c>
      <c r="AF960" s="20">
        <v>2021</v>
      </c>
      <c r="AG960" s="20" t="s">
        <v>262</v>
      </c>
      <c r="AH960" s="21" t="s">
        <v>262</v>
      </c>
    </row>
    <row r="961" spans="1:34" ht="61.5" x14ac:dyDescent="0.85">
      <c r="B961" s="11" t="s">
        <v>1243</v>
      </c>
      <c r="C961" s="128"/>
      <c r="D961" s="129">
        <v>3567998.53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49">
        <v>0</v>
      </c>
      <c r="L961" s="17">
        <v>0</v>
      </c>
      <c r="M961" s="17">
        <v>770</v>
      </c>
      <c r="N961" s="17">
        <v>3532234.65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35763.879999999997</v>
      </c>
      <c r="AD961" s="17">
        <v>0</v>
      </c>
      <c r="AE961" s="17">
        <v>0</v>
      </c>
      <c r="AF961" s="47" t="s">
        <v>718</v>
      </c>
      <c r="AG961" s="47" t="s">
        <v>718</v>
      </c>
      <c r="AH961" s="57" t="s">
        <v>718</v>
      </c>
    </row>
    <row r="962" spans="1:34" ht="61.5" x14ac:dyDescent="0.85">
      <c r="A962" s="8">
        <v>1</v>
      </c>
      <c r="B962" s="43">
        <f>SUBTOTAL(103,$A$558:A962)</f>
        <v>361</v>
      </c>
      <c r="C962" s="11" t="s">
        <v>1244</v>
      </c>
      <c r="D962" s="17">
        <v>3567998.53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49">
        <v>0</v>
      </c>
      <c r="L962" s="17">
        <v>0</v>
      </c>
      <c r="M962" s="25">
        <v>770</v>
      </c>
      <c r="N962" s="25">
        <v>3532234.65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25">
        <v>35763.879999999997</v>
      </c>
      <c r="AD962" s="17">
        <v>0</v>
      </c>
      <c r="AE962" s="17">
        <v>0</v>
      </c>
      <c r="AF962" s="20" t="s">
        <v>262</v>
      </c>
      <c r="AG962" s="20">
        <v>2021</v>
      </c>
      <c r="AH962" s="21">
        <v>2021</v>
      </c>
    </row>
    <row r="963" spans="1:34" ht="61.5" x14ac:dyDescent="0.85">
      <c r="B963" s="11" t="s">
        <v>814</v>
      </c>
      <c r="C963" s="128"/>
      <c r="D963" s="129">
        <v>3892974.33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49">
        <v>0</v>
      </c>
      <c r="L963" s="17">
        <v>0</v>
      </c>
      <c r="M963" s="17">
        <v>1031.8399999999999</v>
      </c>
      <c r="N963" s="17">
        <v>3839130.52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53843.81</v>
      </c>
      <c r="AD963" s="17">
        <v>0</v>
      </c>
      <c r="AE963" s="17">
        <v>0</v>
      </c>
      <c r="AF963" s="47" t="s">
        <v>718</v>
      </c>
      <c r="AG963" s="47" t="s">
        <v>718</v>
      </c>
      <c r="AH963" s="57" t="s">
        <v>718</v>
      </c>
    </row>
    <row r="964" spans="1:34" ht="61.5" x14ac:dyDescent="0.85">
      <c r="A964" s="8">
        <v>1</v>
      </c>
      <c r="B964" s="43">
        <f>SUBTOTAL(103,$A$558:A964)</f>
        <v>362</v>
      </c>
      <c r="C964" s="11" t="s">
        <v>137</v>
      </c>
      <c r="D964" s="17">
        <v>3892974.33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49">
        <v>0</v>
      </c>
      <c r="L964" s="17">
        <v>0</v>
      </c>
      <c r="M964" s="25">
        <v>1031.8399999999999</v>
      </c>
      <c r="N964" s="25">
        <v>3839130.52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25">
        <v>53843.81</v>
      </c>
      <c r="AD964" s="17">
        <v>0</v>
      </c>
      <c r="AE964" s="17">
        <v>0</v>
      </c>
      <c r="AF964" s="20" t="s">
        <v>262</v>
      </c>
      <c r="AG964" s="20">
        <v>2021</v>
      </c>
      <c r="AH964" s="21">
        <v>2021</v>
      </c>
    </row>
    <row r="965" spans="1:34" ht="61.5" x14ac:dyDescent="0.85">
      <c r="B965" s="11" t="s">
        <v>847</v>
      </c>
      <c r="C965" s="11"/>
      <c r="D965" s="129">
        <v>7815780.1500000004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49">
        <v>0</v>
      </c>
      <c r="L965" s="17">
        <v>0</v>
      </c>
      <c r="M965" s="17">
        <v>1374</v>
      </c>
      <c r="N965" s="17">
        <v>7706668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109112.15</v>
      </c>
      <c r="AE965" s="17">
        <v>0</v>
      </c>
      <c r="AF965" s="47" t="s">
        <v>718</v>
      </c>
      <c r="AG965" s="47" t="s">
        <v>718</v>
      </c>
      <c r="AH965" s="57" t="s">
        <v>718</v>
      </c>
    </row>
    <row r="966" spans="1:34" ht="61.5" x14ac:dyDescent="0.85">
      <c r="A966" s="8">
        <v>1</v>
      </c>
      <c r="B966" s="43">
        <f>SUBTOTAL(103,$A$558:A966)</f>
        <v>363</v>
      </c>
      <c r="C966" s="64" t="s">
        <v>157</v>
      </c>
      <c r="D966" s="17">
        <v>7815780.1500000004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49">
        <v>0</v>
      </c>
      <c r="L966" s="17">
        <v>0</v>
      </c>
      <c r="M966" s="17">
        <v>1374</v>
      </c>
      <c r="N966" s="25">
        <v>7706668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109112.15</v>
      </c>
      <c r="AE966" s="17">
        <v>0</v>
      </c>
      <c r="AF966" s="20">
        <v>2021</v>
      </c>
      <c r="AG966" s="20">
        <v>2021</v>
      </c>
      <c r="AH966" s="20" t="s">
        <v>262</v>
      </c>
    </row>
    <row r="967" spans="1:34" ht="61.5" x14ac:dyDescent="0.85">
      <c r="B967" s="11" t="s">
        <v>842</v>
      </c>
      <c r="C967" s="11"/>
      <c r="D967" s="129">
        <v>4539478.7399999993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49">
        <v>0</v>
      </c>
      <c r="L967" s="17">
        <v>0</v>
      </c>
      <c r="M967" s="17">
        <v>843.09</v>
      </c>
      <c r="N967" s="17">
        <v>4394477.1899999995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39220.71</v>
      </c>
      <c r="AD967" s="17">
        <v>105780.84</v>
      </c>
      <c r="AE967" s="17">
        <v>0</v>
      </c>
      <c r="AF967" s="47" t="s">
        <v>718</v>
      </c>
      <c r="AG967" s="47" t="s">
        <v>718</v>
      </c>
      <c r="AH967" s="57" t="s">
        <v>718</v>
      </c>
    </row>
    <row r="968" spans="1:34" ht="61.5" x14ac:dyDescent="0.85">
      <c r="A968" s="8">
        <v>1</v>
      </c>
      <c r="B968" s="43">
        <f>SUBTOTAL(103,$A$558:A968)</f>
        <v>364</v>
      </c>
      <c r="C968" s="11" t="s">
        <v>148</v>
      </c>
      <c r="D968" s="17">
        <v>4539478.7399999993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49">
        <v>0</v>
      </c>
      <c r="L968" s="17">
        <v>0</v>
      </c>
      <c r="M968" s="17">
        <v>843.09</v>
      </c>
      <c r="N968" s="17">
        <v>4394477.1899999995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39220.71</v>
      </c>
      <c r="AD968" s="17">
        <v>105780.84</v>
      </c>
      <c r="AE968" s="17">
        <v>0</v>
      </c>
      <c r="AF968" s="20">
        <v>2021</v>
      </c>
      <c r="AG968" s="20">
        <v>2021</v>
      </c>
      <c r="AH968" s="21">
        <v>2021</v>
      </c>
    </row>
    <row r="969" spans="1:34" ht="61.5" x14ac:dyDescent="0.85">
      <c r="B969" s="11" t="s">
        <v>843</v>
      </c>
      <c r="C969" s="11"/>
      <c r="D969" s="129">
        <v>147928.20000000001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49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147928.20000000001</v>
      </c>
      <c r="AE969" s="17">
        <v>0</v>
      </c>
      <c r="AF969" s="47" t="s">
        <v>718</v>
      </c>
      <c r="AG969" s="47" t="s">
        <v>718</v>
      </c>
      <c r="AH969" s="57" t="s">
        <v>718</v>
      </c>
    </row>
    <row r="970" spans="1:34" ht="61.5" x14ac:dyDescent="0.85">
      <c r="A970" s="8">
        <v>1</v>
      </c>
      <c r="B970" s="43">
        <f>SUBTOTAL(103,$A$558:A970)</f>
        <v>365</v>
      </c>
      <c r="C970" s="64" t="s">
        <v>161</v>
      </c>
      <c r="D970" s="17">
        <v>75076.479999999996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49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75076.479999999996</v>
      </c>
      <c r="AE970" s="17">
        <v>0</v>
      </c>
      <c r="AF970" s="20">
        <v>2021</v>
      </c>
      <c r="AG970" s="20" t="s">
        <v>262</v>
      </c>
      <c r="AH970" s="20" t="s">
        <v>262</v>
      </c>
    </row>
    <row r="971" spans="1:34" ht="61.5" x14ac:dyDescent="0.85">
      <c r="A971" s="8">
        <v>1</v>
      </c>
      <c r="B971" s="43">
        <f>SUBTOTAL(103,$A$558:A971)</f>
        <v>366</v>
      </c>
      <c r="C971" s="11" t="s">
        <v>153</v>
      </c>
      <c r="D971" s="17">
        <v>72851.72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49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72851.72</v>
      </c>
      <c r="AE971" s="17">
        <v>0</v>
      </c>
      <c r="AF971" s="20">
        <v>2021</v>
      </c>
      <c r="AG971" s="20" t="s">
        <v>262</v>
      </c>
      <c r="AH971" s="20" t="s">
        <v>262</v>
      </c>
    </row>
    <row r="972" spans="1:34" ht="61.5" x14ac:dyDescent="0.85">
      <c r="B972" s="11" t="s">
        <v>815</v>
      </c>
      <c r="C972" s="11"/>
      <c r="D972" s="129">
        <v>2352260.79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49">
        <v>0</v>
      </c>
      <c r="L972" s="17">
        <v>0</v>
      </c>
      <c r="M972" s="17">
        <v>557.37</v>
      </c>
      <c r="N972" s="17">
        <v>2319726.62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32534.17</v>
      </c>
      <c r="AD972" s="17">
        <v>0</v>
      </c>
      <c r="AE972" s="17">
        <v>0</v>
      </c>
      <c r="AF972" s="47" t="s">
        <v>718</v>
      </c>
      <c r="AG972" s="47" t="s">
        <v>718</v>
      </c>
      <c r="AH972" s="57" t="s">
        <v>718</v>
      </c>
    </row>
    <row r="973" spans="1:34" ht="61.5" x14ac:dyDescent="0.85">
      <c r="A973" s="8">
        <v>1</v>
      </c>
      <c r="B973" s="43">
        <f>SUBTOTAL(103,$A$558:A973)</f>
        <v>367</v>
      </c>
      <c r="C973" s="11" t="s">
        <v>142</v>
      </c>
      <c r="D973" s="17">
        <v>2352260.79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49">
        <v>0</v>
      </c>
      <c r="L973" s="17">
        <v>0</v>
      </c>
      <c r="M973" s="25">
        <v>557.37</v>
      </c>
      <c r="N973" s="25">
        <v>2319726.62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25">
        <v>32534.17</v>
      </c>
      <c r="AD973" s="17">
        <v>0</v>
      </c>
      <c r="AE973" s="17">
        <v>0</v>
      </c>
      <c r="AF973" s="20" t="s">
        <v>262</v>
      </c>
      <c r="AG973" s="20">
        <v>2021</v>
      </c>
      <c r="AH973" s="21">
        <v>2021</v>
      </c>
    </row>
    <row r="974" spans="1:34" ht="61.5" x14ac:dyDescent="0.85">
      <c r="B974" s="11" t="s">
        <v>816</v>
      </c>
      <c r="C974" s="11"/>
      <c r="D974" s="129">
        <v>2721719.48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49">
        <v>0</v>
      </c>
      <c r="L974" s="17">
        <v>0</v>
      </c>
      <c r="M974" s="17">
        <v>669.62</v>
      </c>
      <c r="N974" s="17">
        <v>2452131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34391.14</v>
      </c>
      <c r="AD974" s="17">
        <v>235197.34</v>
      </c>
      <c r="AE974" s="17">
        <v>0</v>
      </c>
      <c r="AF974" s="47" t="s">
        <v>718</v>
      </c>
      <c r="AG974" s="47" t="s">
        <v>718</v>
      </c>
      <c r="AH974" s="57" t="s">
        <v>718</v>
      </c>
    </row>
    <row r="975" spans="1:34" ht="61.5" x14ac:dyDescent="0.85">
      <c r="A975" s="8">
        <v>1</v>
      </c>
      <c r="B975" s="43">
        <f>SUBTOTAL(103,$A$558:A975)</f>
        <v>368</v>
      </c>
      <c r="C975" s="11" t="s">
        <v>152</v>
      </c>
      <c r="D975" s="17">
        <v>105919.15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49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105919.15</v>
      </c>
      <c r="AE975" s="17">
        <v>0</v>
      </c>
      <c r="AF975" s="20">
        <v>2021</v>
      </c>
      <c r="AG975" s="20" t="s">
        <v>262</v>
      </c>
      <c r="AH975" s="20" t="s">
        <v>262</v>
      </c>
    </row>
    <row r="976" spans="1:34" ht="61.5" x14ac:dyDescent="0.85">
      <c r="A976" s="8">
        <v>1</v>
      </c>
      <c r="B976" s="43">
        <f>SUBTOTAL(103,$A$558:A976)</f>
        <v>369</v>
      </c>
      <c r="C976" s="64" t="s">
        <v>1875</v>
      </c>
      <c r="D976" s="17">
        <v>129278.19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49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129278.19</v>
      </c>
      <c r="AE976" s="17">
        <v>0</v>
      </c>
      <c r="AF976" s="20">
        <v>2021</v>
      </c>
      <c r="AG976" s="20" t="s">
        <v>262</v>
      </c>
      <c r="AH976" s="20" t="s">
        <v>262</v>
      </c>
    </row>
    <row r="977" spans="1:34" ht="61.5" x14ac:dyDescent="0.85">
      <c r="A977" s="8">
        <v>1</v>
      </c>
      <c r="B977" s="43">
        <f>SUBTOTAL(103,$A$558:A977)</f>
        <v>370</v>
      </c>
      <c r="C977" s="11" t="s">
        <v>1250</v>
      </c>
      <c r="D977" s="17">
        <v>2486522.14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49">
        <v>0</v>
      </c>
      <c r="L977" s="17">
        <v>0</v>
      </c>
      <c r="M977" s="25">
        <v>669.62</v>
      </c>
      <c r="N977" s="25">
        <v>2452131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25">
        <v>34391.14</v>
      </c>
      <c r="AD977" s="17">
        <v>0</v>
      </c>
      <c r="AE977" s="17">
        <v>0</v>
      </c>
      <c r="AF977" s="20" t="s">
        <v>262</v>
      </c>
      <c r="AG977" s="20">
        <v>2021</v>
      </c>
      <c r="AH977" s="21">
        <v>2021</v>
      </c>
    </row>
    <row r="978" spans="1:34" ht="61.5" x14ac:dyDescent="0.85">
      <c r="B978" s="11" t="s">
        <v>817</v>
      </c>
      <c r="C978" s="11"/>
      <c r="D978" s="129">
        <v>8302059.419999999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49">
        <v>0</v>
      </c>
      <c r="L978" s="17">
        <v>0</v>
      </c>
      <c r="M978" s="17">
        <v>1418.6999999999998</v>
      </c>
      <c r="N978" s="17">
        <v>7875050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40989.339999999997</v>
      </c>
      <c r="AD978" s="17">
        <v>386020.07999999996</v>
      </c>
      <c r="AE978" s="17">
        <v>0</v>
      </c>
      <c r="AF978" s="47" t="s">
        <v>718</v>
      </c>
      <c r="AG978" s="47" t="s">
        <v>718</v>
      </c>
      <c r="AH978" s="57" t="s">
        <v>718</v>
      </c>
    </row>
    <row r="979" spans="1:34" ht="61.5" x14ac:dyDescent="0.85">
      <c r="A979" s="8">
        <v>1</v>
      </c>
      <c r="B979" s="43">
        <f>SUBTOTAL(103,$A$558:A979)</f>
        <v>371</v>
      </c>
      <c r="C979" s="11" t="s">
        <v>151</v>
      </c>
      <c r="D979" s="17">
        <v>4714362.1499999994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49">
        <v>0</v>
      </c>
      <c r="L979" s="17">
        <v>0</v>
      </c>
      <c r="M979" s="17">
        <v>658.9</v>
      </c>
      <c r="N979" s="25">
        <v>4592643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25">
        <v>40989.339999999997</v>
      </c>
      <c r="AD979" s="17">
        <v>80729.81</v>
      </c>
      <c r="AE979" s="17">
        <v>0</v>
      </c>
      <c r="AF979" s="20">
        <v>2021</v>
      </c>
      <c r="AG979" s="20">
        <v>2021</v>
      </c>
      <c r="AH979" s="21">
        <v>2021</v>
      </c>
    </row>
    <row r="980" spans="1:34" ht="61.5" x14ac:dyDescent="0.85">
      <c r="A980" s="8">
        <v>1</v>
      </c>
      <c r="B980" s="43">
        <f>SUBTOTAL(103,$A$558:A980)</f>
        <v>372</v>
      </c>
      <c r="C980" s="11" t="s">
        <v>1208</v>
      </c>
      <c r="D980" s="17">
        <v>23660.13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49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65">
        <v>23660.13</v>
      </c>
      <c r="AE980" s="17">
        <v>0</v>
      </c>
      <c r="AF980" s="20">
        <v>2021</v>
      </c>
      <c r="AG980" s="20" t="s">
        <v>262</v>
      </c>
      <c r="AH980" s="20" t="s">
        <v>262</v>
      </c>
    </row>
    <row r="981" spans="1:34" ht="61.5" x14ac:dyDescent="0.85">
      <c r="A981" s="8">
        <v>1</v>
      </c>
      <c r="B981" s="43">
        <f>SUBTOTAL(103,$A$558:A981)</f>
        <v>373</v>
      </c>
      <c r="C981" s="64" t="s">
        <v>159</v>
      </c>
      <c r="D981" s="17">
        <v>3412382.8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49">
        <v>0</v>
      </c>
      <c r="L981" s="17">
        <v>0</v>
      </c>
      <c r="M981" s="17">
        <v>759.8</v>
      </c>
      <c r="N981" s="17">
        <v>3282407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129975.8</v>
      </c>
      <c r="AE981" s="17">
        <v>0</v>
      </c>
      <c r="AF981" s="20">
        <v>2021</v>
      </c>
      <c r="AG981" s="20">
        <v>2021</v>
      </c>
      <c r="AH981" s="20" t="s">
        <v>262</v>
      </c>
    </row>
    <row r="982" spans="1:34" ht="61.5" x14ac:dyDescent="0.85">
      <c r="A982" s="8">
        <v>1</v>
      </c>
      <c r="B982" s="43">
        <f>SUBTOTAL(103,$A$558:A982)</f>
        <v>374</v>
      </c>
      <c r="C982" s="64" t="s">
        <v>158</v>
      </c>
      <c r="D982" s="17">
        <v>151654.34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49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151654.34</v>
      </c>
      <c r="AE982" s="17">
        <v>0</v>
      </c>
      <c r="AF982" s="20">
        <v>2021</v>
      </c>
      <c r="AG982" s="20" t="s">
        <v>262</v>
      </c>
      <c r="AH982" s="20" t="s">
        <v>262</v>
      </c>
    </row>
    <row r="983" spans="1:34" ht="61.5" x14ac:dyDescent="0.85">
      <c r="B983" s="11" t="s">
        <v>818</v>
      </c>
      <c r="C983" s="11"/>
      <c r="D983" s="129">
        <v>26351691.239999998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50">
        <v>0</v>
      </c>
      <c r="L983" s="17">
        <v>0</v>
      </c>
      <c r="M983" s="17">
        <v>5523.26</v>
      </c>
      <c r="N983" s="17">
        <v>25376050.240000002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204309.43</v>
      </c>
      <c r="AD983" s="17">
        <v>651331.56999999995</v>
      </c>
      <c r="AE983" s="17">
        <v>120000</v>
      </c>
      <c r="AF983" s="47" t="s">
        <v>718</v>
      </c>
      <c r="AG983" s="47" t="s">
        <v>718</v>
      </c>
      <c r="AH983" s="57" t="s">
        <v>718</v>
      </c>
    </row>
    <row r="984" spans="1:34" ht="61.5" x14ac:dyDescent="0.85">
      <c r="A984" s="8">
        <v>1</v>
      </c>
      <c r="B984" s="43">
        <f>SUBTOTAL(103,$A$558:A984)</f>
        <v>375</v>
      </c>
      <c r="C984" s="11" t="s">
        <v>144</v>
      </c>
      <c r="D984" s="17">
        <v>3146708.2800000003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49">
        <v>0</v>
      </c>
      <c r="L984" s="17">
        <v>0</v>
      </c>
      <c r="M984" s="17">
        <v>975</v>
      </c>
      <c r="N984" s="25">
        <v>3013810.1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25">
        <v>26898.25</v>
      </c>
      <c r="AD984" s="17">
        <v>105999.93</v>
      </c>
      <c r="AE984" s="17">
        <v>0</v>
      </c>
      <c r="AF984" s="20">
        <v>2021</v>
      </c>
      <c r="AG984" s="20">
        <v>2021</v>
      </c>
      <c r="AH984" s="21">
        <v>2021</v>
      </c>
    </row>
    <row r="985" spans="1:34" ht="61.5" x14ac:dyDescent="0.85">
      <c r="A985" s="8">
        <v>1</v>
      </c>
      <c r="B985" s="43">
        <f>SUBTOTAL(103,$A$558:A985)</f>
        <v>376</v>
      </c>
      <c r="C985" s="11" t="s">
        <v>155</v>
      </c>
      <c r="D985" s="17">
        <v>7292390.2700000005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49">
        <v>0</v>
      </c>
      <c r="L985" s="17">
        <v>0</v>
      </c>
      <c r="M985" s="17">
        <v>1473.5</v>
      </c>
      <c r="N985" s="17">
        <v>7122895.1500000004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25">
        <v>63571.839999999997</v>
      </c>
      <c r="AD985" s="17">
        <v>105923.28</v>
      </c>
      <c r="AE985" s="17">
        <v>0</v>
      </c>
      <c r="AF985" s="20">
        <v>2021</v>
      </c>
      <c r="AG985" s="20">
        <v>2021</v>
      </c>
      <c r="AH985" s="21">
        <v>2021</v>
      </c>
    </row>
    <row r="986" spans="1:34" ht="61.5" x14ac:dyDescent="0.85">
      <c r="A986" s="8">
        <v>1</v>
      </c>
      <c r="B986" s="43">
        <f>SUBTOTAL(103,$A$558:A986)</f>
        <v>377</v>
      </c>
      <c r="C986" s="64" t="s">
        <v>156</v>
      </c>
      <c r="D986" s="17">
        <v>4803024.51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49">
        <v>0</v>
      </c>
      <c r="L986" s="17">
        <v>0</v>
      </c>
      <c r="M986" s="17">
        <v>805.58</v>
      </c>
      <c r="N986" s="25">
        <v>4674007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25">
        <v>41715.51</v>
      </c>
      <c r="AD986" s="17">
        <v>87302</v>
      </c>
      <c r="AE986" s="17">
        <v>0</v>
      </c>
      <c r="AF986" s="20">
        <v>2021</v>
      </c>
      <c r="AG986" s="20">
        <v>2021</v>
      </c>
      <c r="AH986" s="21">
        <v>2021</v>
      </c>
    </row>
    <row r="987" spans="1:34" ht="61.5" x14ac:dyDescent="0.85">
      <c r="A987" s="8">
        <v>1</v>
      </c>
      <c r="B987" s="43">
        <f>SUBTOTAL(103,$A$558:A987)</f>
        <v>378</v>
      </c>
      <c r="C987" s="11" t="s">
        <v>1211</v>
      </c>
      <c r="D987" s="17">
        <v>5140591.66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49">
        <v>0</v>
      </c>
      <c r="L987" s="17">
        <v>0</v>
      </c>
      <c r="M987" s="25">
        <v>1035.96</v>
      </c>
      <c r="N987" s="125">
        <v>4998154.9400000004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22436.720000000001</v>
      </c>
      <c r="AD987" s="25">
        <v>0</v>
      </c>
      <c r="AE987" s="17">
        <v>120000</v>
      </c>
      <c r="AF987" s="20" t="s">
        <v>262</v>
      </c>
      <c r="AG987" s="20">
        <v>2021</v>
      </c>
      <c r="AH987" s="21">
        <v>2021</v>
      </c>
    </row>
    <row r="988" spans="1:34" ht="61.5" x14ac:dyDescent="0.85">
      <c r="A988" s="8">
        <v>1</v>
      </c>
      <c r="B988" s="43">
        <f>SUBTOTAL(103,$A$558:A988)</f>
        <v>379</v>
      </c>
      <c r="C988" s="64" t="s">
        <v>1880</v>
      </c>
      <c r="D988" s="17">
        <v>5748598.1299999999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49">
        <v>0</v>
      </c>
      <c r="L988" s="17">
        <v>0</v>
      </c>
      <c r="M988" s="17">
        <v>1233.22</v>
      </c>
      <c r="N988" s="25">
        <v>5567183.0499999998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49687.11</v>
      </c>
      <c r="AD988" s="65">
        <v>131727.97</v>
      </c>
      <c r="AE988" s="17">
        <v>0</v>
      </c>
      <c r="AF988" s="20">
        <v>2021</v>
      </c>
      <c r="AG988" s="20">
        <v>2021</v>
      </c>
      <c r="AH988" s="21">
        <v>2021</v>
      </c>
    </row>
    <row r="989" spans="1:34" ht="61.5" x14ac:dyDescent="0.85">
      <c r="A989" s="8">
        <v>1</v>
      </c>
      <c r="B989" s="43">
        <f>SUBTOTAL(103,$A$558:A989)</f>
        <v>380</v>
      </c>
      <c r="C989" s="11" t="s">
        <v>2232</v>
      </c>
      <c r="D989" s="17">
        <v>70859.63</v>
      </c>
      <c r="E989" s="22">
        <v>0</v>
      </c>
      <c r="F989" s="22">
        <v>0</v>
      </c>
      <c r="G989" s="22">
        <v>0</v>
      </c>
      <c r="H989" s="22">
        <v>0</v>
      </c>
      <c r="I989" s="22">
        <v>0</v>
      </c>
      <c r="J989" s="22">
        <v>0</v>
      </c>
      <c r="K989" s="49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25">
        <v>70859.63</v>
      </c>
      <c r="AE989" s="17">
        <v>0</v>
      </c>
      <c r="AF989" s="20">
        <v>2021</v>
      </c>
      <c r="AG989" s="20" t="s">
        <v>262</v>
      </c>
      <c r="AH989" s="20" t="s">
        <v>262</v>
      </c>
    </row>
    <row r="990" spans="1:34" ht="61.5" x14ac:dyDescent="0.85">
      <c r="A990" s="8">
        <v>1</v>
      </c>
      <c r="B990" s="43">
        <f>SUBTOTAL(103,$A$558:A990)</f>
        <v>381</v>
      </c>
      <c r="C990" s="11" t="s">
        <v>146</v>
      </c>
      <c r="D990" s="17">
        <v>149518.76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49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149518.76</v>
      </c>
      <c r="AE990" s="17">
        <v>0</v>
      </c>
      <c r="AF990" s="20">
        <v>2021</v>
      </c>
      <c r="AG990" s="20" t="s">
        <v>262</v>
      </c>
      <c r="AH990" s="20" t="s">
        <v>262</v>
      </c>
    </row>
    <row r="991" spans="1:34" ht="61.5" x14ac:dyDescent="0.85">
      <c r="B991" s="11" t="s">
        <v>819</v>
      </c>
      <c r="C991" s="128"/>
      <c r="D991" s="129">
        <v>2052551.4100000001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49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441</v>
      </c>
      <c r="R991" s="17">
        <v>1722150.93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9361.61</v>
      </c>
      <c r="AD991" s="17">
        <v>201038.87</v>
      </c>
      <c r="AE991" s="17">
        <v>120000</v>
      </c>
      <c r="AF991" s="47" t="s">
        <v>718</v>
      </c>
      <c r="AG991" s="47" t="s">
        <v>718</v>
      </c>
      <c r="AH991" s="57" t="s">
        <v>718</v>
      </c>
    </row>
    <row r="992" spans="1:34" ht="61.5" x14ac:dyDescent="0.85">
      <c r="A992" s="8">
        <v>1</v>
      </c>
      <c r="B992" s="43">
        <f>SUBTOTAL(103,$A$558:A992)</f>
        <v>382</v>
      </c>
      <c r="C992" s="11" t="s">
        <v>95</v>
      </c>
      <c r="D992" s="17">
        <v>95382.85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49">
        <v>0</v>
      </c>
      <c r="L992" s="17">
        <v>0</v>
      </c>
      <c r="M992" s="17">
        <v>0</v>
      </c>
      <c r="N992" s="16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25">
        <v>95382.85</v>
      </c>
      <c r="AE992" s="17">
        <v>0</v>
      </c>
      <c r="AF992" s="20">
        <v>2021</v>
      </c>
      <c r="AG992" s="20" t="s">
        <v>262</v>
      </c>
      <c r="AH992" s="20" t="s">
        <v>262</v>
      </c>
    </row>
    <row r="993" spans="1:34" ht="61.5" x14ac:dyDescent="0.85">
      <c r="A993" s="8">
        <v>1</v>
      </c>
      <c r="B993" s="43">
        <f>SUBTOTAL(103,$A$558:A993)</f>
        <v>383</v>
      </c>
      <c r="C993" s="11" t="s">
        <v>94</v>
      </c>
      <c r="D993" s="17">
        <v>105656.02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49">
        <v>0</v>
      </c>
      <c r="L993" s="17">
        <v>0</v>
      </c>
      <c r="M993" s="17">
        <v>0</v>
      </c>
      <c r="N993" s="16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105656.02</v>
      </c>
      <c r="AE993" s="17">
        <v>0</v>
      </c>
      <c r="AF993" s="20">
        <v>2021</v>
      </c>
      <c r="AG993" s="20" t="s">
        <v>262</v>
      </c>
      <c r="AH993" s="20" t="s">
        <v>262</v>
      </c>
    </row>
    <row r="994" spans="1:34" ht="61.5" x14ac:dyDescent="0.85">
      <c r="A994" s="8">
        <v>1</v>
      </c>
      <c r="B994" s="43">
        <f>SUBTOTAL(103,$A$558:A994)</f>
        <v>384</v>
      </c>
      <c r="C994" s="11" t="s">
        <v>1217</v>
      </c>
      <c r="D994" s="17">
        <v>1851512.54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49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25">
        <v>441</v>
      </c>
      <c r="R994" s="25">
        <v>1722150.93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25">
        <v>9361.61</v>
      </c>
      <c r="AD994" s="17">
        <v>0</v>
      </c>
      <c r="AE994" s="17">
        <v>120000</v>
      </c>
      <c r="AF994" s="20" t="s">
        <v>262</v>
      </c>
      <c r="AG994" s="20">
        <v>2021</v>
      </c>
      <c r="AH994" s="21">
        <v>2021</v>
      </c>
    </row>
    <row r="995" spans="1:34" ht="61.5" x14ac:dyDescent="0.85">
      <c r="B995" s="11" t="s">
        <v>820</v>
      </c>
      <c r="C995" s="11"/>
      <c r="D995" s="129">
        <v>3784795.35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49">
        <v>0</v>
      </c>
      <c r="L995" s="17">
        <v>0</v>
      </c>
      <c r="M995" s="17">
        <v>617.20000000000005</v>
      </c>
      <c r="N995" s="17">
        <v>3746024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38771.35</v>
      </c>
      <c r="AD995" s="17">
        <v>0</v>
      </c>
      <c r="AE995" s="17">
        <v>0</v>
      </c>
      <c r="AF995" s="47" t="s">
        <v>718</v>
      </c>
      <c r="AG995" s="47" t="s">
        <v>718</v>
      </c>
      <c r="AH995" s="57" t="s">
        <v>718</v>
      </c>
    </row>
    <row r="996" spans="1:34" ht="61.5" x14ac:dyDescent="0.85">
      <c r="A996" s="8">
        <v>1</v>
      </c>
      <c r="B996" s="43">
        <f>SUBTOTAL(103,$A$558:A996)</f>
        <v>385</v>
      </c>
      <c r="C996" s="11" t="s">
        <v>96</v>
      </c>
      <c r="D996" s="17">
        <v>3784795.35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49">
        <v>0</v>
      </c>
      <c r="L996" s="17">
        <v>0</v>
      </c>
      <c r="M996" s="17">
        <v>617.20000000000005</v>
      </c>
      <c r="N996" s="17">
        <v>3746024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25">
        <v>38771.35</v>
      </c>
      <c r="AD996" s="17">
        <v>0</v>
      </c>
      <c r="AE996" s="17">
        <v>0</v>
      </c>
      <c r="AF996" s="20" t="s">
        <v>262</v>
      </c>
      <c r="AG996" s="20">
        <v>2021</v>
      </c>
      <c r="AH996" s="21">
        <v>2021</v>
      </c>
    </row>
    <row r="997" spans="1:34" ht="61.5" x14ac:dyDescent="0.85">
      <c r="B997" s="11" t="s">
        <v>844</v>
      </c>
      <c r="C997" s="11"/>
      <c r="D997" s="129">
        <v>3354785.3899999997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49">
        <v>0</v>
      </c>
      <c r="L997" s="17">
        <v>0</v>
      </c>
      <c r="M997" s="17">
        <v>662.2</v>
      </c>
      <c r="N997" s="17">
        <v>3320419.05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34366.339999999997</v>
      </c>
      <c r="AD997" s="17">
        <v>0</v>
      </c>
      <c r="AE997" s="17">
        <v>0</v>
      </c>
      <c r="AF997" s="47" t="s">
        <v>718</v>
      </c>
      <c r="AG997" s="47" t="s">
        <v>718</v>
      </c>
      <c r="AH997" s="57" t="s">
        <v>718</v>
      </c>
    </row>
    <row r="998" spans="1:34" ht="61.5" x14ac:dyDescent="0.85">
      <c r="A998" s="8">
        <v>1</v>
      </c>
      <c r="B998" s="43">
        <f>SUBTOTAL(103,$A$558:A998)</f>
        <v>386</v>
      </c>
      <c r="C998" s="11" t="s">
        <v>97</v>
      </c>
      <c r="D998" s="17">
        <v>3354785.3899999997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49">
        <v>0</v>
      </c>
      <c r="L998" s="17">
        <v>0</v>
      </c>
      <c r="M998" s="17">
        <v>662.2</v>
      </c>
      <c r="N998" s="25">
        <v>3320419.05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7">
        <v>0</v>
      </c>
      <c r="AA998" s="17">
        <v>0</v>
      </c>
      <c r="AB998" s="17">
        <v>0</v>
      </c>
      <c r="AC998" s="25">
        <v>34366.339999999997</v>
      </c>
      <c r="AD998" s="17">
        <v>0</v>
      </c>
      <c r="AE998" s="17">
        <v>0</v>
      </c>
      <c r="AF998" s="20" t="s">
        <v>262</v>
      </c>
      <c r="AG998" s="20">
        <v>2021</v>
      </c>
      <c r="AH998" s="21">
        <v>2021</v>
      </c>
    </row>
    <row r="999" spans="1:34" ht="61.5" x14ac:dyDescent="0.85">
      <c r="B999" s="11" t="s">
        <v>821</v>
      </c>
      <c r="C999" s="11"/>
      <c r="D999" s="129">
        <v>163805.13999999998</v>
      </c>
      <c r="E999" s="17">
        <v>0</v>
      </c>
      <c r="F999" s="17">
        <v>0</v>
      </c>
      <c r="G999" s="17">
        <v>0</v>
      </c>
      <c r="H999" s="17">
        <v>162755.37</v>
      </c>
      <c r="I999" s="17">
        <v>0</v>
      </c>
      <c r="J999" s="17">
        <v>0</v>
      </c>
      <c r="K999" s="49"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1049.77</v>
      </c>
      <c r="AD999" s="17">
        <v>0</v>
      </c>
      <c r="AE999" s="17">
        <v>0</v>
      </c>
      <c r="AF999" s="47" t="s">
        <v>718</v>
      </c>
      <c r="AG999" s="47" t="s">
        <v>718</v>
      </c>
      <c r="AH999" s="57" t="s">
        <v>718</v>
      </c>
    </row>
    <row r="1000" spans="1:34" ht="61.5" x14ac:dyDescent="0.85">
      <c r="A1000" s="8">
        <v>1</v>
      </c>
      <c r="B1000" s="43">
        <f>SUBTOTAL(103,$A$558:A1000)</f>
        <v>387</v>
      </c>
      <c r="C1000" s="11" t="s">
        <v>1557</v>
      </c>
      <c r="D1000" s="17">
        <v>163805.13999999998</v>
      </c>
      <c r="E1000" s="17">
        <v>0</v>
      </c>
      <c r="F1000" s="17">
        <v>0</v>
      </c>
      <c r="G1000" s="17">
        <v>0</v>
      </c>
      <c r="H1000" s="25">
        <v>162755.37</v>
      </c>
      <c r="I1000" s="17">
        <v>0</v>
      </c>
      <c r="J1000" s="17">
        <v>0</v>
      </c>
      <c r="K1000" s="49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1049.77</v>
      </c>
      <c r="AD1000" s="17">
        <v>0</v>
      </c>
      <c r="AE1000" s="17">
        <v>0</v>
      </c>
      <c r="AF1000" s="20" t="s">
        <v>262</v>
      </c>
      <c r="AG1000" s="20">
        <v>2021</v>
      </c>
      <c r="AH1000" s="21">
        <v>2021</v>
      </c>
    </row>
    <row r="1001" spans="1:34" ht="61.5" x14ac:dyDescent="0.85">
      <c r="B1001" s="11" t="s">
        <v>822</v>
      </c>
      <c r="C1001" s="11"/>
      <c r="D1001" s="129">
        <v>2903691.31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49">
        <v>0</v>
      </c>
      <c r="L1001" s="17">
        <v>0</v>
      </c>
      <c r="M1001" s="17">
        <v>657</v>
      </c>
      <c r="N1001" s="17">
        <v>2801221.52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28992.639999999999</v>
      </c>
      <c r="AD1001" s="17">
        <v>73477.149999999994</v>
      </c>
      <c r="AE1001" s="17">
        <v>0</v>
      </c>
      <c r="AF1001" s="47" t="s">
        <v>718</v>
      </c>
      <c r="AG1001" s="47" t="s">
        <v>718</v>
      </c>
      <c r="AH1001" s="57" t="s">
        <v>718</v>
      </c>
    </row>
    <row r="1002" spans="1:34" ht="61.5" x14ac:dyDescent="0.85">
      <c r="A1002" s="8">
        <v>1</v>
      </c>
      <c r="B1002" s="43">
        <f>SUBTOTAL(103,$A$558:A1002)</f>
        <v>388</v>
      </c>
      <c r="C1002" s="11" t="s">
        <v>98</v>
      </c>
      <c r="D1002" s="17">
        <v>2903691.31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49">
        <v>0</v>
      </c>
      <c r="L1002" s="17">
        <v>0</v>
      </c>
      <c r="M1002" s="17">
        <v>657</v>
      </c>
      <c r="N1002" s="17">
        <v>2801221.52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25">
        <v>28992.639999999999</v>
      </c>
      <c r="AD1002" s="25">
        <v>73477.149999999994</v>
      </c>
      <c r="AE1002" s="17">
        <v>0</v>
      </c>
      <c r="AF1002" s="20">
        <v>2021</v>
      </c>
      <c r="AG1002" s="20">
        <v>2021</v>
      </c>
      <c r="AH1002" s="21">
        <v>2021</v>
      </c>
    </row>
    <row r="1003" spans="1:34" ht="61.5" x14ac:dyDescent="0.85">
      <c r="B1003" s="11" t="s">
        <v>823</v>
      </c>
      <c r="C1003" s="128"/>
      <c r="D1003" s="129">
        <v>5215743.3599999994</v>
      </c>
      <c r="E1003" s="17">
        <v>0</v>
      </c>
      <c r="F1003" s="17">
        <v>0</v>
      </c>
      <c r="G1003" s="17">
        <v>0</v>
      </c>
      <c r="H1003" s="17">
        <v>0</v>
      </c>
      <c r="I1003" s="17">
        <v>632620</v>
      </c>
      <c r="J1003" s="17">
        <v>0</v>
      </c>
      <c r="K1003" s="49">
        <v>0</v>
      </c>
      <c r="L1003" s="17">
        <v>0</v>
      </c>
      <c r="M1003" s="17">
        <v>586.55999999999995</v>
      </c>
      <c r="N1003" s="17">
        <v>2337142.35</v>
      </c>
      <c r="O1003" s="17">
        <v>0</v>
      </c>
      <c r="P1003" s="17">
        <v>0</v>
      </c>
      <c r="Q1003" s="17">
        <v>623.35</v>
      </c>
      <c r="R1003" s="17">
        <v>1933497.22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62315.08</v>
      </c>
      <c r="AD1003" s="17">
        <v>250168.71</v>
      </c>
      <c r="AE1003" s="17">
        <v>0</v>
      </c>
      <c r="AF1003" s="47" t="s">
        <v>718</v>
      </c>
      <c r="AG1003" s="47" t="s">
        <v>718</v>
      </c>
      <c r="AH1003" s="57" t="s">
        <v>718</v>
      </c>
    </row>
    <row r="1004" spans="1:34" ht="61.5" x14ac:dyDescent="0.85">
      <c r="A1004" s="8">
        <v>1</v>
      </c>
      <c r="B1004" s="43">
        <f>SUBTOTAL(103,$A$558:A1004)</f>
        <v>389</v>
      </c>
      <c r="C1004" s="11" t="s">
        <v>185</v>
      </c>
      <c r="D1004" s="17">
        <v>2426773.7500000005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49">
        <v>0</v>
      </c>
      <c r="L1004" s="17">
        <v>0</v>
      </c>
      <c r="M1004" s="17">
        <v>586.55999999999995</v>
      </c>
      <c r="N1004" s="25">
        <v>2337142.35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25">
        <v>30674.99</v>
      </c>
      <c r="AD1004" s="25">
        <v>58956.41</v>
      </c>
      <c r="AE1004" s="17">
        <v>0</v>
      </c>
      <c r="AF1004" s="20">
        <v>2021</v>
      </c>
      <c r="AG1004" s="20">
        <v>2021</v>
      </c>
      <c r="AH1004" s="21">
        <v>2021</v>
      </c>
    </row>
    <row r="1005" spans="1:34" ht="61.5" x14ac:dyDescent="0.85">
      <c r="A1005" s="8">
        <v>1</v>
      </c>
      <c r="B1005" s="43">
        <f>SUBTOTAL(103,$A$558:A1005)</f>
        <v>390</v>
      </c>
      <c r="C1005" s="11" t="s">
        <v>187</v>
      </c>
      <c r="D1005" s="17">
        <v>2025661.5499999998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49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623.35</v>
      </c>
      <c r="R1005" s="25">
        <v>1933497.22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25">
        <v>25377.15</v>
      </c>
      <c r="AD1005" s="25">
        <v>66787.179999999993</v>
      </c>
      <c r="AE1005" s="17">
        <v>0</v>
      </c>
      <c r="AF1005" s="20">
        <v>2021</v>
      </c>
      <c r="AG1005" s="20">
        <v>2021</v>
      </c>
      <c r="AH1005" s="21">
        <v>2021</v>
      </c>
    </row>
    <row r="1006" spans="1:34" ht="61.5" x14ac:dyDescent="0.85">
      <c r="A1006" s="8">
        <v>1</v>
      </c>
      <c r="B1006" s="43">
        <f>SUBTOTAL(103,$A$558:A1006)</f>
        <v>391</v>
      </c>
      <c r="C1006" s="11" t="s">
        <v>1224</v>
      </c>
      <c r="D1006" s="17">
        <v>638882.93999999994</v>
      </c>
      <c r="E1006" s="17">
        <v>0</v>
      </c>
      <c r="F1006" s="17">
        <v>0</v>
      </c>
      <c r="G1006" s="17">
        <v>0</v>
      </c>
      <c r="H1006" s="17">
        <v>0</v>
      </c>
      <c r="I1006" s="125">
        <v>632620</v>
      </c>
      <c r="J1006" s="17">
        <v>0</v>
      </c>
      <c r="K1006" s="49"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25">
        <v>6262.94</v>
      </c>
      <c r="AD1006" s="17">
        <v>0</v>
      </c>
      <c r="AE1006" s="17">
        <v>0</v>
      </c>
      <c r="AF1006" s="20" t="s">
        <v>262</v>
      </c>
      <c r="AG1006" s="20">
        <v>2021</v>
      </c>
      <c r="AH1006" s="21">
        <v>2021</v>
      </c>
    </row>
    <row r="1007" spans="1:34" ht="61.5" x14ac:dyDescent="0.85">
      <c r="A1007" s="8">
        <v>1</v>
      </c>
      <c r="B1007" s="43">
        <f>SUBTOTAL(103,$A$558:A1007)</f>
        <v>392</v>
      </c>
      <c r="C1007" s="64" t="s">
        <v>191</v>
      </c>
      <c r="D1007" s="17">
        <v>58730.77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49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58730.77</v>
      </c>
      <c r="AE1007" s="17">
        <v>0</v>
      </c>
      <c r="AF1007" s="20">
        <v>2021</v>
      </c>
      <c r="AG1007" s="20" t="s">
        <v>262</v>
      </c>
      <c r="AH1007" s="20" t="s">
        <v>262</v>
      </c>
    </row>
    <row r="1008" spans="1:34" ht="61.5" x14ac:dyDescent="0.85">
      <c r="A1008" s="8">
        <v>1</v>
      </c>
      <c r="B1008" s="43">
        <f>SUBTOTAL(103,$A$558:A1008)</f>
        <v>393</v>
      </c>
      <c r="C1008" s="64" t="s">
        <v>192</v>
      </c>
      <c r="D1008" s="17">
        <v>65694.350000000006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49"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65694.350000000006</v>
      </c>
      <c r="AE1008" s="17">
        <v>0</v>
      </c>
      <c r="AF1008" s="20">
        <v>2021</v>
      </c>
      <c r="AG1008" s="20" t="s">
        <v>262</v>
      </c>
      <c r="AH1008" s="20" t="s">
        <v>262</v>
      </c>
    </row>
    <row r="1009" spans="1:34" ht="61.5" x14ac:dyDescent="0.85">
      <c r="B1009" s="11" t="s">
        <v>824</v>
      </c>
      <c r="C1009" s="11"/>
      <c r="D1009" s="129">
        <v>68452.92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49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68452.92</v>
      </c>
      <c r="AE1009" s="17">
        <v>0</v>
      </c>
      <c r="AF1009" s="47" t="s">
        <v>718</v>
      </c>
      <c r="AG1009" s="47" t="s">
        <v>718</v>
      </c>
      <c r="AH1009" s="57" t="s">
        <v>718</v>
      </c>
    </row>
    <row r="1010" spans="1:34" ht="61.5" x14ac:dyDescent="0.85">
      <c r="A1010" s="8">
        <v>1</v>
      </c>
      <c r="B1010" s="43">
        <f>SUBTOTAL(103,$A$558:A1010)</f>
        <v>394</v>
      </c>
      <c r="C1010" s="11" t="s">
        <v>2221</v>
      </c>
      <c r="D1010" s="17">
        <v>68452.92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49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25">
        <v>68452.92</v>
      </c>
      <c r="AE1010" s="17">
        <v>0</v>
      </c>
      <c r="AF1010" s="20">
        <v>2021</v>
      </c>
      <c r="AG1010" s="20" t="s">
        <v>262</v>
      </c>
      <c r="AH1010" s="20" t="s">
        <v>262</v>
      </c>
    </row>
    <row r="1011" spans="1:34" ht="61.5" x14ac:dyDescent="0.85">
      <c r="B1011" s="11" t="s">
        <v>825</v>
      </c>
      <c r="C1011" s="11"/>
      <c r="D1011" s="129">
        <v>3897762.39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49">
        <v>0</v>
      </c>
      <c r="L1011" s="17">
        <v>0</v>
      </c>
      <c r="M1011" s="17">
        <v>817.7</v>
      </c>
      <c r="N1011" s="17">
        <v>3772353.64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49512.14</v>
      </c>
      <c r="AD1011" s="17">
        <v>75896.61</v>
      </c>
      <c r="AE1011" s="17">
        <v>0</v>
      </c>
      <c r="AF1011" s="47" t="s">
        <v>718</v>
      </c>
      <c r="AG1011" s="47" t="s">
        <v>718</v>
      </c>
      <c r="AH1011" s="57" t="s">
        <v>718</v>
      </c>
    </row>
    <row r="1012" spans="1:34" ht="61.5" x14ac:dyDescent="0.85">
      <c r="A1012" s="8">
        <v>1</v>
      </c>
      <c r="B1012" s="43">
        <f>SUBTOTAL(103,$A$558:A1012)</f>
        <v>395</v>
      </c>
      <c r="C1012" s="11" t="s">
        <v>189</v>
      </c>
      <c r="D1012" s="17">
        <v>3897762.39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49">
        <v>0</v>
      </c>
      <c r="L1012" s="17">
        <v>0</v>
      </c>
      <c r="M1012" s="17">
        <v>817.7</v>
      </c>
      <c r="N1012" s="25">
        <v>3772353.64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25">
        <v>49512.14</v>
      </c>
      <c r="AD1012" s="25">
        <v>75896.61</v>
      </c>
      <c r="AE1012" s="17">
        <v>0</v>
      </c>
      <c r="AF1012" s="20">
        <v>2021</v>
      </c>
      <c r="AG1012" s="20">
        <v>2021</v>
      </c>
      <c r="AH1012" s="21">
        <v>2021</v>
      </c>
    </row>
    <row r="1013" spans="1:34" ht="61.5" x14ac:dyDescent="0.85">
      <c r="B1013" s="11" t="s">
        <v>826</v>
      </c>
      <c r="C1013" s="11"/>
      <c r="D1013" s="129">
        <v>2331009.67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49">
        <v>0</v>
      </c>
      <c r="L1013" s="17">
        <v>0</v>
      </c>
      <c r="M1013" s="17">
        <v>299.88</v>
      </c>
      <c r="N1013" s="17">
        <v>2208298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28983.91</v>
      </c>
      <c r="AD1013" s="17">
        <v>93727.76</v>
      </c>
      <c r="AE1013" s="17">
        <v>0</v>
      </c>
      <c r="AF1013" s="47" t="s">
        <v>718</v>
      </c>
      <c r="AG1013" s="47" t="s">
        <v>718</v>
      </c>
      <c r="AH1013" s="57" t="s">
        <v>718</v>
      </c>
    </row>
    <row r="1014" spans="1:34" ht="61.5" x14ac:dyDescent="0.85">
      <c r="A1014" s="8">
        <v>1</v>
      </c>
      <c r="B1014" s="43">
        <f>SUBTOTAL(103,$A$558:A1014)</f>
        <v>396</v>
      </c>
      <c r="C1014" s="11" t="s">
        <v>759</v>
      </c>
      <c r="D1014" s="17">
        <v>2331009.67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49">
        <v>0</v>
      </c>
      <c r="L1014" s="17">
        <v>0</v>
      </c>
      <c r="M1014" s="17">
        <v>299.88</v>
      </c>
      <c r="N1014" s="17">
        <v>2208298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25">
        <v>28983.91</v>
      </c>
      <c r="AD1014" s="17">
        <v>93727.76</v>
      </c>
      <c r="AE1014" s="17">
        <v>0</v>
      </c>
      <c r="AF1014" s="20">
        <v>2021</v>
      </c>
      <c r="AG1014" s="20">
        <v>2021</v>
      </c>
      <c r="AH1014" s="21">
        <v>2021</v>
      </c>
    </row>
    <row r="1015" spans="1:34" ht="61.5" x14ac:dyDescent="0.85">
      <c r="B1015" s="11" t="s">
        <v>827</v>
      </c>
      <c r="C1015" s="128"/>
      <c r="D1015" s="129">
        <v>6143252.4500000002</v>
      </c>
      <c r="E1015" s="17">
        <v>0</v>
      </c>
      <c r="F1015" s="17">
        <v>0</v>
      </c>
      <c r="G1015" s="17">
        <v>3299254.1399999997</v>
      </c>
      <c r="H1015" s="17">
        <v>0</v>
      </c>
      <c r="I1015" s="17">
        <v>0</v>
      </c>
      <c r="J1015" s="17">
        <v>0</v>
      </c>
      <c r="K1015" s="49">
        <v>0</v>
      </c>
      <c r="L1015" s="17">
        <v>0</v>
      </c>
      <c r="M1015" s="17">
        <v>606.16999999999996</v>
      </c>
      <c r="N1015" s="17">
        <v>2679473.61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0</v>
      </c>
      <c r="AC1015" s="17">
        <v>71829.62</v>
      </c>
      <c r="AD1015" s="17">
        <v>92695.08</v>
      </c>
      <c r="AE1015" s="17">
        <v>0</v>
      </c>
      <c r="AF1015" s="47" t="s">
        <v>718</v>
      </c>
      <c r="AG1015" s="47" t="s">
        <v>718</v>
      </c>
      <c r="AH1015" s="57" t="s">
        <v>718</v>
      </c>
    </row>
    <row r="1016" spans="1:34" ht="61.5" x14ac:dyDescent="0.85">
      <c r="A1016" s="8">
        <v>1</v>
      </c>
      <c r="B1016" s="43">
        <f>SUBTOTAL(103,$A$558:A1016)</f>
        <v>397</v>
      </c>
      <c r="C1016" s="11" t="s">
        <v>206</v>
      </c>
      <c r="D1016" s="17">
        <v>2703387.9099999997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49">
        <v>0</v>
      </c>
      <c r="L1016" s="17">
        <v>0</v>
      </c>
      <c r="M1016" s="17">
        <v>606.16999999999996</v>
      </c>
      <c r="N1016" s="17">
        <v>2679473.61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25">
        <v>23914.3</v>
      </c>
      <c r="AD1016" s="17">
        <v>0</v>
      </c>
      <c r="AE1016" s="17">
        <v>0</v>
      </c>
      <c r="AF1016" s="20" t="s">
        <v>262</v>
      </c>
      <c r="AG1016" s="20">
        <v>2021</v>
      </c>
      <c r="AH1016" s="21">
        <v>2021</v>
      </c>
    </row>
    <row r="1017" spans="1:34" ht="61.5" x14ac:dyDescent="0.85">
      <c r="A1017" s="8">
        <v>1</v>
      </c>
      <c r="B1017" s="43">
        <f>SUBTOTAL(103,$A$558:A1017)</f>
        <v>398</v>
      </c>
      <c r="C1017" s="11" t="s">
        <v>211</v>
      </c>
      <c r="D1017" s="17">
        <v>355250</v>
      </c>
      <c r="E1017" s="17">
        <v>0</v>
      </c>
      <c r="F1017" s="17">
        <v>0</v>
      </c>
      <c r="G1017" s="17">
        <v>350000</v>
      </c>
      <c r="H1017" s="17">
        <v>0</v>
      </c>
      <c r="I1017" s="17">
        <v>0</v>
      </c>
      <c r="J1017" s="17">
        <v>0</v>
      </c>
      <c r="K1017" s="49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5250</v>
      </c>
      <c r="AD1017" s="17">
        <v>0</v>
      </c>
      <c r="AE1017" s="17">
        <v>0</v>
      </c>
      <c r="AF1017" s="20" t="s">
        <v>262</v>
      </c>
      <c r="AG1017" s="20">
        <v>2021</v>
      </c>
      <c r="AH1017" s="20">
        <v>2021</v>
      </c>
    </row>
    <row r="1018" spans="1:34" ht="61.5" x14ac:dyDescent="0.85">
      <c r="A1018" s="8">
        <v>1</v>
      </c>
      <c r="B1018" s="43">
        <f>SUBTOTAL(103,$A$558:A1018)</f>
        <v>399</v>
      </c>
      <c r="C1018" s="11" t="s">
        <v>1509</v>
      </c>
      <c r="D1018" s="17">
        <v>683859.98</v>
      </c>
      <c r="E1018" s="17">
        <v>0</v>
      </c>
      <c r="F1018" s="17">
        <v>0</v>
      </c>
      <c r="G1018" s="25">
        <v>674401.5</v>
      </c>
      <c r="H1018" s="17">
        <v>0</v>
      </c>
      <c r="I1018" s="17">
        <v>0</v>
      </c>
      <c r="J1018" s="17">
        <v>0</v>
      </c>
      <c r="K1018" s="49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25">
        <v>9458.48</v>
      </c>
      <c r="AD1018" s="17">
        <v>0</v>
      </c>
      <c r="AE1018" s="17">
        <v>0</v>
      </c>
      <c r="AF1018" s="20" t="s">
        <v>262</v>
      </c>
      <c r="AG1018" s="20">
        <v>2021</v>
      </c>
      <c r="AH1018" s="20">
        <v>2021</v>
      </c>
    </row>
    <row r="1019" spans="1:34" ht="61.5" x14ac:dyDescent="0.85">
      <c r="A1019" s="8">
        <v>1</v>
      </c>
      <c r="B1019" s="43">
        <f>SUBTOTAL(103,$A$558:A1019)</f>
        <v>400</v>
      </c>
      <c r="C1019" s="11" t="s">
        <v>1510</v>
      </c>
      <c r="D1019" s="17">
        <v>839768.86</v>
      </c>
      <c r="E1019" s="17">
        <v>0</v>
      </c>
      <c r="F1019" s="17">
        <v>0</v>
      </c>
      <c r="G1019" s="25">
        <v>828154</v>
      </c>
      <c r="H1019" s="17">
        <v>0</v>
      </c>
      <c r="I1019" s="17">
        <v>0</v>
      </c>
      <c r="J1019" s="17">
        <v>0</v>
      </c>
      <c r="K1019" s="49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25">
        <v>11614.86</v>
      </c>
      <c r="AD1019" s="17">
        <v>0</v>
      </c>
      <c r="AE1019" s="17">
        <v>0</v>
      </c>
      <c r="AF1019" s="20" t="s">
        <v>262</v>
      </c>
      <c r="AG1019" s="20">
        <v>2021</v>
      </c>
      <c r="AH1019" s="20">
        <v>2021</v>
      </c>
    </row>
    <row r="1020" spans="1:34" ht="61.5" x14ac:dyDescent="0.85">
      <c r="A1020" s="8">
        <v>1</v>
      </c>
      <c r="B1020" s="43">
        <f>SUBTOTAL(103,$A$558:A1020)</f>
        <v>401</v>
      </c>
      <c r="C1020" s="11" t="s">
        <v>1228</v>
      </c>
      <c r="D1020" s="17">
        <v>1468290.6199999999</v>
      </c>
      <c r="E1020" s="17">
        <v>0</v>
      </c>
      <c r="F1020" s="17">
        <v>0</v>
      </c>
      <c r="G1020" s="125">
        <v>1446698.64</v>
      </c>
      <c r="H1020" s="17">
        <v>0</v>
      </c>
      <c r="I1020" s="17">
        <v>0</v>
      </c>
      <c r="J1020" s="17">
        <v>0</v>
      </c>
      <c r="K1020" s="49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25">
        <v>21591.98</v>
      </c>
      <c r="AD1020" s="17">
        <v>0</v>
      </c>
      <c r="AE1020" s="17">
        <v>0</v>
      </c>
      <c r="AF1020" s="20" t="s">
        <v>262</v>
      </c>
      <c r="AG1020" s="20">
        <v>2021</v>
      </c>
      <c r="AH1020" s="20">
        <v>2021</v>
      </c>
    </row>
    <row r="1021" spans="1:34" ht="61.5" x14ac:dyDescent="0.85">
      <c r="A1021" s="8">
        <v>1</v>
      </c>
      <c r="B1021" s="43">
        <f>SUBTOTAL(103,$A$558:A1021)</f>
        <v>402</v>
      </c>
      <c r="C1021" s="11" t="s">
        <v>2369</v>
      </c>
      <c r="D1021" s="17">
        <v>92695.08</v>
      </c>
      <c r="E1021" s="22">
        <v>0</v>
      </c>
      <c r="F1021" s="22">
        <v>0</v>
      </c>
      <c r="G1021" s="22">
        <v>0</v>
      </c>
      <c r="H1021" s="22">
        <v>0</v>
      </c>
      <c r="I1021" s="22">
        <v>0</v>
      </c>
      <c r="J1021" s="22">
        <v>0</v>
      </c>
      <c r="K1021" s="49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92695.08</v>
      </c>
      <c r="AE1021" s="17">
        <v>0</v>
      </c>
      <c r="AF1021" s="20">
        <v>2021</v>
      </c>
      <c r="AG1021" s="20" t="s">
        <v>262</v>
      </c>
      <c r="AH1021" s="20" t="s">
        <v>262</v>
      </c>
    </row>
    <row r="1022" spans="1:34" ht="61.5" x14ac:dyDescent="0.85">
      <c r="B1022" s="11" t="s">
        <v>828</v>
      </c>
      <c r="C1022" s="11"/>
      <c r="D1022" s="129">
        <v>3502383.27</v>
      </c>
      <c r="E1022" s="17">
        <v>0</v>
      </c>
      <c r="F1022" s="17">
        <v>0</v>
      </c>
      <c r="G1022" s="17">
        <v>0</v>
      </c>
      <c r="H1022" s="17">
        <v>358958.98</v>
      </c>
      <c r="I1022" s="17">
        <v>0</v>
      </c>
      <c r="J1022" s="17">
        <v>0</v>
      </c>
      <c r="K1022" s="49">
        <v>0</v>
      </c>
      <c r="L1022" s="17">
        <v>0</v>
      </c>
      <c r="M1022" s="17">
        <v>653.73</v>
      </c>
      <c r="N1022" s="17">
        <v>3110520.06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0</v>
      </c>
      <c r="W1022" s="17">
        <v>0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32904.230000000003</v>
      </c>
      <c r="AD1022" s="17">
        <v>0</v>
      </c>
      <c r="AE1022" s="17">
        <v>0</v>
      </c>
      <c r="AF1022" s="47" t="s">
        <v>718</v>
      </c>
      <c r="AG1022" s="47" t="s">
        <v>718</v>
      </c>
      <c r="AH1022" s="57" t="s">
        <v>718</v>
      </c>
    </row>
    <row r="1023" spans="1:34" ht="61.5" x14ac:dyDescent="0.85">
      <c r="A1023" s="8">
        <v>1</v>
      </c>
      <c r="B1023" s="43">
        <f>SUBTOTAL(103,$A$558:A1023)</f>
        <v>403</v>
      </c>
      <c r="C1023" s="11" t="s">
        <v>218</v>
      </c>
      <c r="D1023" s="17">
        <v>3138281.45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49">
        <v>0</v>
      </c>
      <c r="L1023" s="17">
        <v>0</v>
      </c>
      <c r="M1023" s="17">
        <v>653.73</v>
      </c>
      <c r="N1023" s="17">
        <v>3110520.06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0</v>
      </c>
      <c r="AC1023" s="25">
        <v>27761.39</v>
      </c>
      <c r="AD1023" s="17">
        <v>0</v>
      </c>
      <c r="AE1023" s="17">
        <v>0</v>
      </c>
      <c r="AF1023" s="20" t="s">
        <v>262</v>
      </c>
      <c r="AG1023" s="20">
        <v>2021</v>
      </c>
      <c r="AH1023" s="21">
        <v>2021</v>
      </c>
    </row>
    <row r="1024" spans="1:34" ht="61.5" x14ac:dyDescent="0.85">
      <c r="A1024" s="8">
        <v>1</v>
      </c>
      <c r="B1024" s="43">
        <f>SUBTOTAL(103,$A$558:A1024)</f>
        <v>404</v>
      </c>
      <c r="C1024" s="11" t="s">
        <v>213</v>
      </c>
      <c r="D1024" s="17">
        <v>241809.67</v>
      </c>
      <c r="E1024" s="17">
        <v>0</v>
      </c>
      <c r="F1024" s="17">
        <v>0</v>
      </c>
      <c r="G1024" s="17">
        <v>0</v>
      </c>
      <c r="H1024" s="25">
        <v>238465.2</v>
      </c>
      <c r="I1024" s="17">
        <v>0</v>
      </c>
      <c r="J1024" s="17">
        <v>0</v>
      </c>
      <c r="K1024" s="49"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25">
        <v>3344.47</v>
      </c>
      <c r="AD1024" s="17">
        <v>0</v>
      </c>
      <c r="AE1024" s="17">
        <v>0</v>
      </c>
      <c r="AF1024" s="20" t="s">
        <v>262</v>
      </c>
      <c r="AG1024" s="20">
        <v>2021</v>
      </c>
      <c r="AH1024" s="21">
        <v>2021</v>
      </c>
    </row>
    <row r="1025" spans="1:34" ht="61.5" x14ac:dyDescent="0.85">
      <c r="A1025" s="8">
        <v>1</v>
      </c>
      <c r="B1025" s="43">
        <f>SUBTOTAL(103,$A$558:A1025)</f>
        <v>405</v>
      </c>
      <c r="C1025" s="11" t="s">
        <v>1229</v>
      </c>
      <c r="D1025" s="17">
        <v>122292.15</v>
      </c>
      <c r="E1025" s="17">
        <v>0</v>
      </c>
      <c r="F1025" s="17">
        <v>0</v>
      </c>
      <c r="G1025" s="17">
        <v>0</v>
      </c>
      <c r="H1025" s="25">
        <v>120493.78</v>
      </c>
      <c r="I1025" s="17">
        <v>0</v>
      </c>
      <c r="J1025" s="17">
        <v>0</v>
      </c>
      <c r="K1025" s="49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  <c r="AC1025" s="25">
        <v>1798.37</v>
      </c>
      <c r="AD1025" s="17">
        <v>0</v>
      </c>
      <c r="AE1025" s="17">
        <v>0</v>
      </c>
      <c r="AF1025" s="20" t="s">
        <v>262</v>
      </c>
      <c r="AG1025" s="20">
        <v>2021</v>
      </c>
      <c r="AH1025" s="21">
        <v>2021</v>
      </c>
    </row>
    <row r="1026" spans="1:34" ht="61.5" x14ac:dyDescent="0.85">
      <c r="B1026" s="11" t="s">
        <v>830</v>
      </c>
      <c r="C1026" s="11"/>
      <c r="D1026" s="129">
        <v>2772593.48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49">
        <v>0</v>
      </c>
      <c r="L1026" s="17">
        <v>0</v>
      </c>
      <c r="M1026" s="17">
        <v>633.74</v>
      </c>
      <c r="N1026" s="17">
        <v>2748066.98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>
        <v>0</v>
      </c>
      <c r="AC1026" s="17">
        <v>24526.5</v>
      </c>
      <c r="AD1026" s="17">
        <v>0</v>
      </c>
      <c r="AE1026" s="17">
        <v>0</v>
      </c>
      <c r="AF1026" s="47" t="s">
        <v>718</v>
      </c>
      <c r="AG1026" s="47" t="s">
        <v>718</v>
      </c>
      <c r="AH1026" s="57" t="s">
        <v>718</v>
      </c>
    </row>
    <row r="1027" spans="1:34" ht="61.5" x14ac:dyDescent="0.85">
      <c r="A1027" s="8">
        <v>1</v>
      </c>
      <c r="B1027" s="43">
        <f>SUBTOTAL(103,$A$558:A1027)</f>
        <v>406</v>
      </c>
      <c r="C1027" s="11" t="s">
        <v>212</v>
      </c>
      <c r="D1027" s="17">
        <v>2772593.48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49">
        <v>0</v>
      </c>
      <c r="L1027" s="17">
        <v>0</v>
      </c>
      <c r="M1027" s="17">
        <v>633.74</v>
      </c>
      <c r="N1027" s="17">
        <v>2748066.98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25">
        <v>24526.5</v>
      </c>
      <c r="AD1027" s="17">
        <v>0</v>
      </c>
      <c r="AE1027" s="17">
        <v>0</v>
      </c>
      <c r="AF1027" s="20" t="s">
        <v>262</v>
      </c>
      <c r="AG1027" s="20">
        <v>2021</v>
      </c>
      <c r="AH1027" s="21">
        <v>2021</v>
      </c>
    </row>
    <row r="1028" spans="1:34" ht="61.5" x14ac:dyDescent="0.85">
      <c r="B1028" s="11" t="s">
        <v>829</v>
      </c>
      <c r="C1028" s="11"/>
      <c r="D1028" s="129">
        <v>47652.14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49"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47652.14</v>
      </c>
      <c r="AE1028" s="17">
        <v>0</v>
      </c>
      <c r="AF1028" s="47" t="s">
        <v>718</v>
      </c>
      <c r="AG1028" s="47" t="s">
        <v>718</v>
      </c>
      <c r="AH1028" s="57" t="s">
        <v>718</v>
      </c>
    </row>
    <row r="1029" spans="1:34" ht="61.5" x14ac:dyDescent="0.85">
      <c r="A1029" s="8">
        <v>1</v>
      </c>
      <c r="B1029" s="43">
        <f>SUBTOTAL(103,$A$558:A1029)</f>
        <v>407</v>
      </c>
      <c r="C1029" s="11" t="s">
        <v>217</v>
      </c>
      <c r="D1029" s="17">
        <v>47652.14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49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25">
        <v>47652.14</v>
      </c>
      <c r="AE1029" s="17">
        <v>0</v>
      </c>
      <c r="AF1029" s="20">
        <v>2021</v>
      </c>
      <c r="AG1029" s="20" t="s">
        <v>262</v>
      </c>
      <c r="AH1029" s="20" t="s">
        <v>262</v>
      </c>
    </row>
    <row r="1030" spans="1:34" ht="61.5" x14ac:dyDescent="0.85">
      <c r="B1030" s="11" t="s">
        <v>722</v>
      </c>
      <c r="C1030" s="121"/>
      <c r="D1030" s="129">
        <v>2246384766.5699997</v>
      </c>
      <c r="E1030" s="17">
        <v>7062169.29</v>
      </c>
      <c r="F1030" s="17">
        <v>9877232.8499999996</v>
      </c>
      <c r="G1030" s="17">
        <v>93516043.38000001</v>
      </c>
      <c r="H1030" s="17">
        <v>8653593.1699999999</v>
      </c>
      <c r="I1030" s="17">
        <v>14194074.99</v>
      </c>
      <c r="J1030" s="17">
        <v>0</v>
      </c>
      <c r="K1030" s="50">
        <v>14</v>
      </c>
      <c r="L1030" s="17">
        <v>26269937.549999997</v>
      </c>
      <c r="M1030" s="17">
        <v>232224.41399999999</v>
      </c>
      <c r="N1030" s="17">
        <v>1707410560.5800002</v>
      </c>
      <c r="O1030" s="17">
        <v>1226</v>
      </c>
      <c r="P1030" s="17">
        <v>7734820.2199999997</v>
      </c>
      <c r="Q1030" s="17">
        <v>75634.37000000001</v>
      </c>
      <c r="R1030" s="17">
        <v>255369844.55000004</v>
      </c>
      <c r="S1030" s="17">
        <v>366.46999999999997</v>
      </c>
      <c r="T1030" s="17">
        <v>17704303.899999999</v>
      </c>
      <c r="U1030" s="17">
        <v>16930000</v>
      </c>
      <c r="V1030" s="17">
        <v>530233</v>
      </c>
      <c r="W1030" s="17">
        <v>0</v>
      </c>
      <c r="X1030" s="17">
        <v>0</v>
      </c>
      <c r="Y1030" s="17">
        <v>0</v>
      </c>
      <c r="Z1030" s="17">
        <v>0</v>
      </c>
      <c r="AA1030" s="17">
        <v>400000</v>
      </c>
      <c r="AB1030" s="17">
        <v>10684086</v>
      </c>
      <c r="AC1030" s="17">
        <v>39358042.240000017</v>
      </c>
      <c r="AD1030" s="17">
        <v>29009824.850000013</v>
      </c>
      <c r="AE1030" s="17">
        <v>1680000</v>
      </c>
      <c r="AF1030" s="47" t="s">
        <v>718</v>
      </c>
      <c r="AG1030" s="47" t="s">
        <v>718</v>
      </c>
      <c r="AH1030" s="57" t="s">
        <v>718</v>
      </c>
    </row>
    <row r="1031" spans="1:34" ht="61.5" x14ac:dyDescent="0.85">
      <c r="B1031" s="11" t="s">
        <v>1050</v>
      </c>
      <c r="C1031" s="128"/>
      <c r="D1031" s="129">
        <v>637782264.68000007</v>
      </c>
      <c r="E1031" s="17">
        <v>1808721.49</v>
      </c>
      <c r="F1031" s="17">
        <v>0</v>
      </c>
      <c r="G1031" s="17">
        <v>15995290.67</v>
      </c>
      <c r="H1031" s="17">
        <v>1717287.7</v>
      </c>
      <c r="I1031" s="17">
        <v>2577526.7200000002</v>
      </c>
      <c r="J1031" s="17">
        <v>0</v>
      </c>
      <c r="K1031" s="49">
        <v>3</v>
      </c>
      <c r="L1031" s="17">
        <v>5712715.2800000003</v>
      </c>
      <c r="M1031" s="17">
        <v>71698.409999999989</v>
      </c>
      <c r="N1031" s="17">
        <v>483985536.33000022</v>
      </c>
      <c r="O1031" s="17">
        <v>1080</v>
      </c>
      <c r="P1031" s="17">
        <v>5968368.96</v>
      </c>
      <c r="Q1031" s="17">
        <v>27765.560000000005</v>
      </c>
      <c r="R1031" s="17">
        <v>99813747.689999998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12967737.820000004</v>
      </c>
      <c r="AD1031" s="17">
        <v>7235332.0200000014</v>
      </c>
      <c r="AE1031" s="17">
        <v>0</v>
      </c>
      <c r="AF1031" s="47" t="s">
        <v>718</v>
      </c>
      <c r="AG1031" s="47" t="s">
        <v>718</v>
      </c>
      <c r="AH1031" s="57" t="s">
        <v>718</v>
      </c>
    </row>
    <row r="1032" spans="1:34" ht="61.5" x14ac:dyDescent="0.85">
      <c r="A1032" s="8">
        <v>1</v>
      </c>
      <c r="B1032" s="43">
        <f>SUBTOTAL(103,$A$1031:A1032)</f>
        <v>1</v>
      </c>
      <c r="C1032" s="11" t="s">
        <v>1028</v>
      </c>
      <c r="D1032" s="17">
        <v>3492473.03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49">
        <v>0</v>
      </c>
      <c r="L1032" s="17">
        <v>0</v>
      </c>
      <c r="M1032" s="17">
        <v>412</v>
      </c>
      <c r="N1032" s="17">
        <v>3300911.52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70639.509999999995</v>
      </c>
      <c r="AD1032" s="17">
        <v>120922</v>
      </c>
      <c r="AE1032" s="17">
        <v>0</v>
      </c>
      <c r="AF1032" s="20">
        <v>2022</v>
      </c>
      <c r="AG1032" s="20">
        <v>2022</v>
      </c>
      <c r="AH1032" s="21">
        <v>2022</v>
      </c>
    </row>
    <row r="1033" spans="1:34" ht="61.5" x14ac:dyDescent="0.85">
      <c r="A1033" s="8">
        <v>1</v>
      </c>
      <c r="B1033" s="43">
        <f>SUBTOTAL(103,$A$1031:A1033)</f>
        <v>2</v>
      </c>
      <c r="C1033" s="11" t="s">
        <v>553</v>
      </c>
      <c r="D1033" s="17">
        <v>5143334.13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49">
        <v>0</v>
      </c>
      <c r="L1033" s="17">
        <v>0</v>
      </c>
      <c r="M1033" s="17">
        <v>722</v>
      </c>
      <c r="N1033" s="17">
        <v>4949172.2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105912.29</v>
      </c>
      <c r="AD1033" s="17">
        <v>88249.64</v>
      </c>
      <c r="AE1033" s="17">
        <v>0</v>
      </c>
      <c r="AF1033" s="20">
        <v>2022</v>
      </c>
      <c r="AG1033" s="20">
        <v>2022</v>
      </c>
      <c r="AH1033" s="21">
        <v>2022</v>
      </c>
    </row>
    <row r="1034" spans="1:34" ht="61.5" x14ac:dyDescent="0.85">
      <c r="A1034" s="8">
        <v>1</v>
      </c>
      <c r="B1034" s="43">
        <f>SUBTOTAL(103,$A$1031:A1034)</f>
        <v>3</v>
      </c>
      <c r="C1034" s="11" t="s">
        <v>2771</v>
      </c>
      <c r="D1034" s="17">
        <v>7668654.4000000004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49">
        <v>0</v>
      </c>
      <c r="L1034" s="17">
        <v>0</v>
      </c>
      <c r="M1034" s="17">
        <v>860</v>
      </c>
      <c r="N1034" s="17">
        <v>7361131.9000000004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157528.22</v>
      </c>
      <c r="AD1034" s="17">
        <v>149994.28</v>
      </c>
      <c r="AE1034" s="17">
        <v>0</v>
      </c>
      <c r="AF1034" s="20">
        <v>2022</v>
      </c>
      <c r="AG1034" s="20">
        <v>2022</v>
      </c>
      <c r="AH1034" s="21">
        <v>2022</v>
      </c>
    </row>
    <row r="1035" spans="1:34" ht="61.5" x14ac:dyDescent="0.85">
      <c r="A1035" s="8">
        <v>1</v>
      </c>
      <c r="B1035" s="43">
        <f>SUBTOTAL(103,$A$1031:A1035)</f>
        <v>4</v>
      </c>
      <c r="C1035" s="11" t="s">
        <v>554</v>
      </c>
      <c r="D1035" s="17">
        <v>3750979.21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49">
        <v>0</v>
      </c>
      <c r="L1035" s="17">
        <v>0</v>
      </c>
      <c r="M1035" s="17">
        <v>593</v>
      </c>
      <c r="N1035" s="17">
        <v>3585990.95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76740.210000000006</v>
      </c>
      <c r="AD1035" s="17">
        <v>88248.05</v>
      </c>
      <c r="AE1035" s="17">
        <v>0</v>
      </c>
      <c r="AF1035" s="20">
        <v>2022</v>
      </c>
      <c r="AG1035" s="20">
        <v>2022</v>
      </c>
      <c r="AH1035" s="21">
        <v>2022</v>
      </c>
    </row>
    <row r="1036" spans="1:34" ht="61.5" x14ac:dyDescent="0.85">
      <c r="A1036" s="8">
        <v>1</v>
      </c>
      <c r="B1036" s="43">
        <f>SUBTOTAL(103,$A$1031:A1036)</f>
        <v>5</v>
      </c>
      <c r="C1036" s="11" t="s">
        <v>1577</v>
      </c>
      <c r="D1036" s="17">
        <v>5089156.57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49">
        <v>0</v>
      </c>
      <c r="L1036" s="17">
        <v>0</v>
      </c>
      <c r="M1036" s="17">
        <v>559</v>
      </c>
      <c r="N1036" s="17">
        <v>4884636.12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104531.21</v>
      </c>
      <c r="AD1036" s="17">
        <v>99989.24</v>
      </c>
      <c r="AE1036" s="17">
        <v>0</v>
      </c>
      <c r="AF1036" s="20">
        <v>2022</v>
      </c>
      <c r="AG1036" s="20">
        <v>2022</v>
      </c>
      <c r="AH1036" s="21">
        <v>2022</v>
      </c>
    </row>
    <row r="1037" spans="1:34" ht="61.5" x14ac:dyDescent="0.85">
      <c r="A1037" s="8">
        <v>1</v>
      </c>
      <c r="B1037" s="43">
        <f>SUBTOTAL(103,$A$1031:A1037)</f>
        <v>6</v>
      </c>
      <c r="C1037" s="11" t="s">
        <v>555</v>
      </c>
      <c r="D1037" s="17">
        <v>4642869.169999999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49">
        <v>0</v>
      </c>
      <c r="L1037" s="17">
        <v>0</v>
      </c>
      <c r="M1037" s="17">
        <v>794</v>
      </c>
      <c r="N1037" s="17">
        <v>4459198.5999999996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95426.85</v>
      </c>
      <c r="AD1037" s="17">
        <v>88243.72</v>
      </c>
      <c r="AE1037" s="17">
        <v>0</v>
      </c>
      <c r="AF1037" s="20">
        <v>2022</v>
      </c>
      <c r="AG1037" s="20">
        <v>2022</v>
      </c>
      <c r="AH1037" s="21">
        <v>2022</v>
      </c>
    </row>
    <row r="1038" spans="1:34" ht="61.5" x14ac:dyDescent="0.85">
      <c r="A1038" s="8">
        <v>1</v>
      </c>
      <c r="B1038" s="43">
        <f>SUBTOTAL(103,$A$1031:A1038)</f>
        <v>7</v>
      </c>
      <c r="C1038" s="11" t="s">
        <v>1578</v>
      </c>
      <c r="D1038" s="17">
        <v>11634828.459999999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49">
        <v>0</v>
      </c>
      <c r="L1038" s="17">
        <v>0</v>
      </c>
      <c r="M1038" s="17">
        <v>1563.5</v>
      </c>
      <c r="N1038" s="17">
        <v>11293144.59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241673.29</v>
      </c>
      <c r="AD1038" s="17">
        <v>100010.58</v>
      </c>
      <c r="AE1038" s="17">
        <v>0</v>
      </c>
      <c r="AF1038" s="20">
        <v>2022</v>
      </c>
      <c r="AG1038" s="20">
        <v>2022</v>
      </c>
      <c r="AH1038" s="21">
        <v>2022</v>
      </c>
    </row>
    <row r="1039" spans="1:34" ht="61.5" x14ac:dyDescent="0.85">
      <c r="A1039" s="8">
        <v>1</v>
      </c>
      <c r="B1039" s="43">
        <f>SUBTOTAL(103,$A$1031:A1039)</f>
        <v>8</v>
      </c>
      <c r="C1039" s="11" t="s">
        <v>557</v>
      </c>
      <c r="D1039" s="17">
        <v>10344647.950000001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49">
        <v>0</v>
      </c>
      <c r="L1039" s="17">
        <v>0</v>
      </c>
      <c r="M1039" s="17">
        <v>1605</v>
      </c>
      <c r="N1039" s="17">
        <v>10028526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214610.46</v>
      </c>
      <c r="AD1039" s="17">
        <v>101511.49</v>
      </c>
      <c r="AE1039" s="17">
        <v>0</v>
      </c>
      <c r="AF1039" s="20">
        <v>2022</v>
      </c>
      <c r="AG1039" s="20">
        <v>2022</v>
      </c>
      <c r="AH1039" s="21">
        <v>2022</v>
      </c>
    </row>
    <row r="1040" spans="1:34" ht="61.5" x14ac:dyDescent="0.85">
      <c r="A1040" s="8">
        <v>1</v>
      </c>
      <c r="B1040" s="43">
        <f>SUBTOTAL(103,$A$1031:A1040)</f>
        <v>9</v>
      </c>
      <c r="C1040" s="11" t="s">
        <v>558</v>
      </c>
      <c r="D1040" s="17">
        <v>6629001.8300000001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49">
        <v>0</v>
      </c>
      <c r="L1040" s="17">
        <v>0</v>
      </c>
      <c r="M1040" s="17">
        <v>1151</v>
      </c>
      <c r="N1040" s="17">
        <v>6403723.25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137039.67999999999</v>
      </c>
      <c r="AD1040" s="17">
        <v>88238.9</v>
      </c>
      <c r="AE1040" s="17">
        <v>0</v>
      </c>
      <c r="AF1040" s="20">
        <v>2022</v>
      </c>
      <c r="AG1040" s="20">
        <v>2022</v>
      </c>
      <c r="AH1040" s="21">
        <v>2022</v>
      </c>
    </row>
    <row r="1041" spans="1:34" ht="61.5" x14ac:dyDescent="0.85">
      <c r="A1041" s="8">
        <v>1</v>
      </c>
      <c r="B1041" s="43">
        <f>SUBTOTAL(103,$A$1031:A1041)</f>
        <v>10</v>
      </c>
      <c r="C1041" s="11" t="s">
        <v>559</v>
      </c>
      <c r="D1041" s="17">
        <v>3207966.85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49">
        <v>0</v>
      </c>
      <c r="L1041" s="17">
        <v>0</v>
      </c>
      <c r="M1041" s="17">
        <v>464.68</v>
      </c>
      <c r="N1041" s="17">
        <v>3054362.05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65363.35</v>
      </c>
      <c r="AD1041" s="17">
        <v>88241.45</v>
      </c>
      <c r="AE1041" s="17">
        <v>0</v>
      </c>
      <c r="AF1041" s="20">
        <v>2022</v>
      </c>
      <c r="AG1041" s="20">
        <v>2022</v>
      </c>
      <c r="AH1041" s="21">
        <v>2022</v>
      </c>
    </row>
    <row r="1042" spans="1:34" ht="61.5" x14ac:dyDescent="0.85">
      <c r="A1042" s="8">
        <v>1</v>
      </c>
      <c r="B1042" s="43">
        <f>SUBTOTAL(103,$A$1031:A1042)</f>
        <v>11</v>
      </c>
      <c r="C1042" s="11" t="s">
        <v>561</v>
      </c>
      <c r="D1042" s="17">
        <v>6569950.1200000001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49">
        <v>0</v>
      </c>
      <c r="L1042" s="17">
        <v>0</v>
      </c>
      <c r="M1042" s="17">
        <v>775</v>
      </c>
      <c r="N1042" s="17">
        <v>6267205.6299999999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134118.20000000001</v>
      </c>
      <c r="AD1042" s="17">
        <v>168626.29</v>
      </c>
      <c r="AE1042" s="17">
        <v>0</v>
      </c>
      <c r="AF1042" s="20">
        <v>2022</v>
      </c>
      <c r="AG1042" s="20">
        <v>2022</v>
      </c>
      <c r="AH1042" s="21">
        <v>2022</v>
      </c>
    </row>
    <row r="1043" spans="1:34" ht="61.5" x14ac:dyDescent="0.85">
      <c r="A1043" s="8">
        <v>1</v>
      </c>
      <c r="B1043" s="43">
        <f>SUBTOTAL(103,$A$1031:A1043)</f>
        <v>12</v>
      </c>
      <c r="C1043" s="11" t="s">
        <v>563</v>
      </c>
      <c r="D1043" s="17">
        <v>2056237.52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49">
        <v>0</v>
      </c>
      <c r="L1043" s="17">
        <v>0</v>
      </c>
      <c r="M1043" s="17">
        <v>226</v>
      </c>
      <c r="N1043" s="17">
        <v>1915256.18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40986.480000000003</v>
      </c>
      <c r="AD1043" s="17">
        <v>99994.86</v>
      </c>
      <c r="AE1043" s="17">
        <v>0</v>
      </c>
      <c r="AF1043" s="20">
        <v>2022</v>
      </c>
      <c r="AG1043" s="20">
        <v>2022</v>
      </c>
      <c r="AH1043" s="21">
        <v>2022</v>
      </c>
    </row>
    <row r="1044" spans="1:34" ht="61.5" x14ac:dyDescent="0.85">
      <c r="A1044" s="8">
        <v>1</v>
      </c>
      <c r="B1044" s="43">
        <f>SUBTOTAL(103,$A$1031:A1044)</f>
        <v>13</v>
      </c>
      <c r="C1044" s="11" t="s">
        <v>564</v>
      </c>
      <c r="D1044" s="17">
        <v>3880700.46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49">
        <v>0</v>
      </c>
      <c r="L1044" s="17">
        <v>0</v>
      </c>
      <c r="M1044" s="17">
        <v>632</v>
      </c>
      <c r="N1044" s="17">
        <v>3712996.95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  <c r="V1044" s="17">
        <v>0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79458.13</v>
      </c>
      <c r="AD1044" s="17">
        <v>88245.38</v>
      </c>
      <c r="AE1044" s="17">
        <v>0</v>
      </c>
      <c r="AF1044" s="20">
        <v>2022</v>
      </c>
      <c r="AG1044" s="20">
        <v>2022</v>
      </c>
      <c r="AH1044" s="21">
        <v>2022</v>
      </c>
    </row>
    <row r="1045" spans="1:34" ht="61.5" x14ac:dyDescent="0.85">
      <c r="A1045" s="8">
        <v>1</v>
      </c>
      <c r="B1045" s="43">
        <f>SUBTOTAL(103,$A$1031:A1045)</f>
        <v>14</v>
      </c>
      <c r="C1045" s="11" t="s">
        <v>565</v>
      </c>
      <c r="D1045" s="17">
        <v>2880635.14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49">
        <v>0</v>
      </c>
      <c r="L1045" s="17">
        <v>0</v>
      </c>
      <c r="M1045" s="17">
        <v>638</v>
      </c>
      <c r="N1045" s="17">
        <v>2777052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59428.91</v>
      </c>
      <c r="AD1045" s="17">
        <v>44154.23</v>
      </c>
      <c r="AE1045" s="17">
        <v>0</v>
      </c>
      <c r="AF1045" s="20">
        <v>2022</v>
      </c>
      <c r="AG1045" s="20">
        <v>2022</v>
      </c>
      <c r="AH1045" s="21">
        <v>2022</v>
      </c>
    </row>
    <row r="1046" spans="1:34" ht="61.5" x14ac:dyDescent="0.85">
      <c r="A1046" s="8">
        <v>1</v>
      </c>
      <c r="B1046" s="43">
        <f>SUBTOTAL(103,$A$1031:A1046)</f>
        <v>15</v>
      </c>
      <c r="C1046" s="11" t="s">
        <v>566</v>
      </c>
      <c r="D1046" s="17">
        <v>5635677.7599999998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49">
        <v>0</v>
      </c>
      <c r="L1046" s="17">
        <v>0</v>
      </c>
      <c r="M1046" s="17">
        <v>971</v>
      </c>
      <c r="N1046" s="17">
        <v>5517601.0999999996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118076.66</v>
      </c>
      <c r="AD1046" s="17">
        <v>0</v>
      </c>
      <c r="AE1046" s="17">
        <v>0</v>
      </c>
      <c r="AF1046" s="20" t="s">
        <v>262</v>
      </c>
      <c r="AG1046" s="20">
        <v>2022</v>
      </c>
      <c r="AH1046" s="21">
        <v>2022</v>
      </c>
    </row>
    <row r="1047" spans="1:34" ht="61.5" x14ac:dyDescent="0.85">
      <c r="A1047" s="8">
        <v>1</v>
      </c>
      <c r="B1047" s="43">
        <f>SUBTOTAL(103,$A$1031:A1047)</f>
        <v>16</v>
      </c>
      <c r="C1047" s="11" t="s">
        <v>568</v>
      </c>
      <c r="D1047" s="17">
        <v>6675711.0599999996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49">
        <v>0</v>
      </c>
      <c r="L1047" s="17">
        <v>0</v>
      </c>
      <c r="M1047" s="17">
        <v>1020</v>
      </c>
      <c r="N1047" s="17">
        <v>6535844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139867.06</v>
      </c>
      <c r="AD1047" s="17">
        <v>0</v>
      </c>
      <c r="AE1047" s="17">
        <v>0</v>
      </c>
      <c r="AF1047" s="20" t="s">
        <v>262</v>
      </c>
      <c r="AG1047" s="20">
        <v>2022</v>
      </c>
      <c r="AH1047" s="21">
        <v>2022</v>
      </c>
    </row>
    <row r="1048" spans="1:34" ht="61.5" x14ac:dyDescent="0.85">
      <c r="A1048" s="8">
        <v>1</v>
      </c>
      <c r="B1048" s="43">
        <f>SUBTOTAL(103,$A$1031:A1048)</f>
        <v>17</v>
      </c>
      <c r="C1048" s="11" t="s">
        <v>1579</v>
      </c>
      <c r="D1048" s="17">
        <v>5865414.4199999999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49">
        <v>0</v>
      </c>
      <c r="L1048" s="17">
        <v>0</v>
      </c>
      <c r="M1048" s="17">
        <v>853</v>
      </c>
      <c r="N1048" s="17">
        <v>5742524.4000000004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122890.02</v>
      </c>
      <c r="AD1048" s="17">
        <v>0</v>
      </c>
      <c r="AE1048" s="17">
        <v>0</v>
      </c>
      <c r="AF1048" s="20" t="s">
        <v>262</v>
      </c>
      <c r="AG1048" s="20">
        <v>2022</v>
      </c>
      <c r="AH1048" s="21">
        <v>2022</v>
      </c>
    </row>
    <row r="1049" spans="1:34" ht="61.5" x14ac:dyDescent="0.85">
      <c r="A1049" s="8">
        <v>1</v>
      </c>
      <c r="B1049" s="43">
        <f>SUBTOTAL(103,$A$1031:A1049)</f>
        <v>18</v>
      </c>
      <c r="C1049" s="11" t="s">
        <v>1580</v>
      </c>
      <c r="D1049" s="17">
        <v>9113370.4299999997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49">
        <v>0</v>
      </c>
      <c r="L1049" s="17">
        <v>0</v>
      </c>
      <c r="M1049" s="17">
        <v>1075</v>
      </c>
      <c r="N1049" s="17">
        <v>8726630.4399999995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186749.89</v>
      </c>
      <c r="AD1049" s="17">
        <v>199990.1</v>
      </c>
      <c r="AE1049" s="17">
        <v>0</v>
      </c>
      <c r="AF1049" s="20">
        <v>2022</v>
      </c>
      <c r="AG1049" s="20">
        <v>2022</v>
      </c>
      <c r="AH1049" s="21">
        <v>2022</v>
      </c>
    </row>
    <row r="1050" spans="1:34" ht="61.5" x14ac:dyDescent="0.85">
      <c r="A1050" s="8">
        <v>1</v>
      </c>
      <c r="B1050" s="43">
        <f>SUBTOTAL(103,$A$1031:A1050)</f>
        <v>19</v>
      </c>
      <c r="C1050" s="11" t="s">
        <v>569</v>
      </c>
      <c r="D1050" s="17">
        <v>5206126.5999999996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49">
        <v>0</v>
      </c>
      <c r="L1050" s="17">
        <v>0</v>
      </c>
      <c r="M1050" s="17">
        <v>832</v>
      </c>
      <c r="N1050" s="17">
        <v>5010650.05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107227.91</v>
      </c>
      <c r="AD1050" s="17">
        <v>88248.639999999999</v>
      </c>
      <c r="AE1050" s="17">
        <v>0</v>
      </c>
      <c r="AF1050" s="20">
        <v>2022</v>
      </c>
      <c r="AG1050" s="20">
        <v>2022</v>
      </c>
      <c r="AH1050" s="21">
        <v>2022</v>
      </c>
    </row>
    <row r="1051" spans="1:34" ht="61.5" x14ac:dyDescent="0.85">
      <c r="A1051" s="8">
        <v>1</v>
      </c>
      <c r="B1051" s="43">
        <f>SUBTOTAL(103,$A$1031:A1051)</f>
        <v>20</v>
      </c>
      <c r="C1051" s="11" t="s">
        <v>571</v>
      </c>
      <c r="D1051" s="17">
        <v>12267456.869999999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49">
        <v>0</v>
      </c>
      <c r="L1051" s="17">
        <v>0</v>
      </c>
      <c r="M1051" s="17">
        <v>1447</v>
      </c>
      <c r="N1051" s="17">
        <v>11814634.82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0</v>
      </c>
      <c r="AC1051" s="17">
        <v>252833.19</v>
      </c>
      <c r="AD1051" s="17">
        <v>199988.86</v>
      </c>
      <c r="AE1051" s="17">
        <v>0</v>
      </c>
      <c r="AF1051" s="20">
        <v>2022</v>
      </c>
      <c r="AG1051" s="20">
        <v>2022</v>
      </c>
      <c r="AH1051" s="21">
        <v>2022</v>
      </c>
    </row>
    <row r="1052" spans="1:34" ht="61.5" x14ac:dyDescent="0.85">
      <c r="A1052" s="8">
        <v>1</v>
      </c>
      <c r="B1052" s="43">
        <f>SUBTOTAL(103,$A$1031:A1052)</f>
        <v>21</v>
      </c>
      <c r="C1052" s="11" t="s">
        <v>572</v>
      </c>
      <c r="D1052" s="17">
        <v>7125433.75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49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2032.46</v>
      </c>
      <c r="R1052" s="17">
        <v>6976144.2599999998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  <c r="Z1052" s="17">
        <v>0</v>
      </c>
      <c r="AA1052" s="17">
        <v>0</v>
      </c>
      <c r="AB1052" s="17">
        <v>0</v>
      </c>
      <c r="AC1052" s="17">
        <v>149289.49</v>
      </c>
      <c r="AD1052" s="17">
        <v>0</v>
      </c>
      <c r="AE1052" s="17">
        <v>0</v>
      </c>
      <c r="AF1052" s="20" t="s">
        <v>262</v>
      </c>
      <c r="AG1052" s="20">
        <v>2022</v>
      </c>
      <c r="AH1052" s="21">
        <v>2022</v>
      </c>
    </row>
    <row r="1053" spans="1:34" ht="61.5" x14ac:dyDescent="0.85">
      <c r="A1053" s="8">
        <v>1</v>
      </c>
      <c r="B1053" s="43">
        <f>SUBTOTAL(103,$A$1031:A1053)</f>
        <v>22</v>
      </c>
      <c r="C1053" s="11" t="s">
        <v>1640</v>
      </c>
      <c r="D1053" s="17">
        <v>4907776.669999999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49">
        <v>0</v>
      </c>
      <c r="L1053" s="17">
        <v>0</v>
      </c>
      <c r="M1053" s="17">
        <v>939.1</v>
      </c>
      <c r="N1053" s="17">
        <v>4718558.0999999996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>
        <v>0</v>
      </c>
      <c r="AC1053" s="17">
        <v>100977.14</v>
      </c>
      <c r="AD1053" s="17">
        <v>88241.43</v>
      </c>
      <c r="AE1053" s="17">
        <v>0</v>
      </c>
      <c r="AF1053" s="20">
        <v>2022</v>
      </c>
      <c r="AG1053" s="20">
        <v>2022</v>
      </c>
      <c r="AH1053" s="21">
        <v>2022</v>
      </c>
    </row>
    <row r="1054" spans="1:34" ht="61.5" x14ac:dyDescent="0.85">
      <c r="A1054" s="8">
        <v>1</v>
      </c>
      <c r="B1054" s="43">
        <f>SUBTOTAL(103,$A$1031:A1054)</f>
        <v>23</v>
      </c>
      <c r="C1054" s="11" t="s">
        <v>1576</v>
      </c>
      <c r="D1054" s="17">
        <v>2178243.91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49">
        <v>0</v>
      </c>
      <c r="L1054" s="17">
        <v>0</v>
      </c>
      <c r="M1054" s="17">
        <v>489</v>
      </c>
      <c r="N1054" s="17">
        <v>2132606.14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45637.77</v>
      </c>
      <c r="AD1054" s="17">
        <v>0</v>
      </c>
      <c r="AE1054" s="17">
        <v>0</v>
      </c>
      <c r="AF1054" s="20" t="s">
        <v>262</v>
      </c>
      <c r="AG1054" s="20">
        <v>2022</v>
      </c>
      <c r="AH1054" s="20">
        <v>2022</v>
      </c>
    </row>
    <row r="1055" spans="1:34" ht="61.5" x14ac:dyDescent="0.85">
      <c r="A1055" s="8">
        <v>1</v>
      </c>
      <c r="B1055" s="43">
        <f>SUBTOTAL(103,$A$1031:A1055)</f>
        <v>24</v>
      </c>
      <c r="C1055" s="11" t="s">
        <v>573</v>
      </c>
      <c r="D1055" s="17">
        <v>6840557.46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49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1407.43</v>
      </c>
      <c r="R1055" s="17">
        <v>6697236.5999999996</v>
      </c>
      <c r="S1055" s="17">
        <v>0</v>
      </c>
      <c r="T1055" s="17">
        <v>0</v>
      </c>
      <c r="U1055" s="17">
        <v>0</v>
      </c>
      <c r="V1055" s="17">
        <v>0</v>
      </c>
      <c r="W1055" s="17">
        <v>0</v>
      </c>
      <c r="X1055" s="17">
        <v>0</v>
      </c>
      <c r="Y1055" s="17">
        <v>0</v>
      </c>
      <c r="Z1055" s="17">
        <v>0</v>
      </c>
      <c r="AA1055" s="17">
        <v>0</v>
      </c>
      <c r="AB1055" s="17">
        <v>0</v>
      </c>
      <c r="AC1055" s="17">
        <v>143320.85999999999</v>
      </c>
      <c r="AD1055" s="17">
        <v>0</v>
      </c>
      <c r="AE1055" s="17">
        <v>0</v>
      </c>
      <c r="AF1055" s="20" t="s">
        <v>262</v>
      </c>
      <c r="AG1055" s="20">
        <v>2022</v>
      </c>
      <c r="AH1055" s="21">
        <v>2022</v>
      </c>
    </row>
    <row r="1056" spans="1:34" ht="61.5" x14ac:dyDescent="0.85">
      <c r="A1056" s="8">
        <v>1</v>
      </c>
      <c r="B1056" s="43">
        <f>SUBTOTAL(103,$A$1031:A1056)</f>
        <v>25</v>
      </c>
      <c r="C1056" s="11" t="s">
        <v>575</v>
      </c>
      <c r="D1056" s="17">
        <v>2837048.69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49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2455.75</v>
      </c>
      <c r="R1056" s="17">
        <v>2777607.88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v>0</v>
      </c>
      <c r="AA1056" s="17">
        <v>0</v>
      </c>
      <c r="AB1056" s="17">
        <v>0</v>
      </c>
      <c r="AC1056" s="17">
        <v>59440.81</v>
      </c>
      <c r="AD1056" s="17">
        <v>0</v>
      </c>
      <c r="AE1056" s="17">
        <v>0</v>
      </c>
      <c r="AF1056" s="20" t="s">
        <v>262</v>
      </c>
      <c r="AG1056" s="20">
        <v>2022</v>
      </c>
      <c r="AH1056" s="21">
        <v>2022</v>
      </c>
    </row>
    <row r="1057" spans="1:34" ht="61.5" x14ac:dyDescent="0.85">
      <c r="A1057" s="8">
        <v>1</v>
      </c>
      <c r="B1057" s="43">
        <f>SUBTOTAL(103,$A$1031:A1057)</f>
        <v>26</v>
      </c>
      <c r="C1057" s="11" t="s">
        <v>576</v>
      </c>
      <c r="D1057" s="17">
        <v>3320409.1700000004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49">
        <v>0</v>
      </c>
      <c r="L1057" s="17">
        <v>0</v>
      </c>
      <c r="M1057" s="17">
        <v>364.8</v>
      </c>
      <c r="N1057" s="17">
        <v>3152942.95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0</v>
      </c>
      <c r="AB1057" s="17">
        <v>0</v>
      </c>
      <c r="AC1057" s="17">
        <v>67472.98</v>
      </c>
      <c r="AD1057" s="17">
        <v>99993.24</v>
      </c>
      <c r="AE1057" s="17">
        <v>0</v>
      </c>
      <c r="AF1057" s="20">
        <v>2022</v>
      </c>
      <c r="AG1057" s="20">
        <v>2022</v>
      </c>
      <c r="AH1057" s="21">
        <v>2022</v>
      </c>
    </row>
    <row r="1058" spans="1:34" ht="61.5" x14ac:dyDescent="0.85">
      <c r="A1058" s="8">
        <v>1</v>
      </c>
      <c r="B1058" s="43">
        <f>SUBTOTAL(103,$A$1031:A1058)</f>
        <v>27</v>
      </c>
      <c r="C1058" s="11" t="s">
        <v>577</v>
      </c>
      <c r="D1058" s="17">
        <v>5309746.51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49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1826.15</v>
      </c>
      <c r="R1058" s="17">
        <v>5198498.6399999997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111247.87</v>
      </c>
      <c r="AD1058" s="17">
        <v>0</v>
      </c>
      <c r="AE1058" s="17">
        <v>0</v>
      </c>
      <c r="AF1058" s="20" t="s">
        <v>262</v>
      </c>
      <c r="AG1058" s="20">
        <v>2022</v>
      </c>
      <c r="AH1058" s="21">
        <v>2022</v>
      </c>
    </row>
    <row r="1059" spans="1:34" ht="61.5" x14ac:dyDescent="0.85">
      <c r="A1059" s="8">
        <v>1</v>
      </c>
      <c r="B1059" s="43">
        <f>SUBTOTAL(103,$A$1031:A1059)</f>
        <v>28</v>
      </c>
      <c r="C1059" s="11" t="s">
        <v>578</v>
      </c>
      <c r="D1059" s="17">
        <v>2138208.4300000002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49">
        <v>0</v>
      </c>
      <c r="L1059" s="17">
        <v>0</v>
      </c>
      <c r="M1059" s="17">
        <v>235</v>
      </c>
      <c r="N1059" s="17">
        <v>1995515.52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0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  <c r="AC1059" s="17">
        <v>42704.03</v>
      </c>
      <c r="AD1059" s="17">
        <v>99988.88</v>
      </c>
      <c r="AE1059" s="17">
        <v>0</v>
      </c>
      <c r="AF1059" s="20">
        <v>2022</v>
      </c>
      <c r="AG1059" s="20">
        <v>2022</v>
      </c>
      <c r="AH1059" s="21">
        <v>2022</v>
      </c>
    </row>
    <row r="1060" spans="1:34" ht="61.5" x14ac:dyDescent="0.85">
      <c r="A1060" s="8">
        <v>1</v>
      </c>
      <c r="B1060" s="43">
        <f>SUBTOTAL(103,$A$1031:A1060)</f>
        <v>29</v>
      </c>
      <c r="C1060" s="11" t="s">
        <v>579</v>
      </c>
      <c r="D1060" s="17">
        <v>6965376.6000000006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49">
        <v>0</v>
      </c>
      <c r="L1060" s="17">
        <v>0</v>
      </c>
      <c r="M1060" s="17">
        <v>765</v>
      </c>
      <c r="N1060" s="17">
        <v>6721542.1900000004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0</v>
      </c>
      <c r="Y1060" s="17">
        <v>0</v>
      </c>
      <c r="Z1060" s="17">
        <v>0</v>
      </c>
      <c r="AA1060" s="17">
        <v>0</v>
      </c>
      <c r="AB1060" s="17">
        <v>0</v>
      </c>
      <c r="AC1060" s="17">
        <v>143841</v>
      </c>
      <c r="AD1060" s="17">
        <v>99993.41</v>
      </c>
      <c r="AE1060" s="17">
        <v>0</v>
      </c>
      <c r="AF1060" s="20">
        <v>2022</v>
      </c>
      <c r="AG1060" s="20">
        <v>2022</v>
      </c>
      <c r="AH1060" s="21">
        <v>2022</v>
      </c>
    </row>
    <row r="1061" spans="1:34" ht="61.5" x14ac:dyDescent="0.85">
      <c r="A1061" s="8">
        <v>1</v>
      </c>
      <c r="B1061" s="43">
        <f>SUBTOTAL(103,$A$1031:A1061)</f>
        <v>30</v>
      </c>
      <c r="C1061" s="11" t="s">
        <v>1581</v>
      </c>
      <c r="D1061" s="17">
        <v>10673342.780000001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49">
        <v>0</v>
      </c>
      <c r="L1061" s="17">
        <v>0</v>
      </c>
      <c r="M1061" s="17">
        <v>1548</v>
      </c>
      <c r="N1061" s="17">
        <v>10449718.800000001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0</v>
      </c>
      <c r="Y1061" s="17">
        <v>0</v>
      </c>
      <c r="Z1061" s="17">
        <v>0</v>
      </c>
      <c r="AA1061" s="17">
        <v>0</v>
      </c>
      <c r="AB1061" s="17">
        <v>0</v>
      </c>
      <c r="AC1061" s="17">
        <v>223623.98</v>
      </c>
      <c r="AD1061" s="17">
        <v>0</v>
      </c>
      <c r="AE1061" s="17">
        <v>0</v>
      </c>
      <c r="AF1061" s="20" t="s">
        <v>262</v>
      </c>
      <c r="AG1061" s="20">
        <v>2022</v>
      </c>
      <c r="AH1061" s="21">
        <v>2022</v>
      </c>
    </row>
    <row r="1062" spans="1:34" ht="61.5" x14ac:dyDescent="0.85">
      <c r="A1062" s="8">
        <v>1</v>
      </c>
      <c r="B1062" s="43">
        <f>SUBTOTAL(103,$A$1031:A1062)</f>
        <v>31</v>
      </c>
      <c r="C1062" s="11" t="s">
        <v>1565</v>
      </c>
      <c r="D1062" s="17">
        <v>13791931.980000002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49">
        <v>0</v>
      </c>
      <c r="L1062" s="17">
        <v>0</v>
      </c>
      <c r="M1062" s="17">
        <v>1626.8</v>
      </c>
      <c r="N1062" s="17">
        <v>13307171.300000001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284773.46999999997</v>
      </c>
      <c r="AD1062" s="17">
        <v>199987.21</v>
      </c>
      <c r="AE1062" s="17">
        <v>0</v>
      </c>
      <c r="AF1062" s="20">
        <v>2022</v>
      </c>
      <c r="AG1062" s="20">
        <v>2022</v>
      </c>
      <c r="AH1062" s="21">
        <v>2022</v>
      </c>
    </row>
    <row r="1063" spans="1:34" ht="61.5" x14ac:dyDescent="0.85">
      <c r="A1063" s="8">
        <v>1</v>
      </c>
      <c r="B1063" s="43">
        <f>SUBTOTAL(103,$A$1031:A1063)</f>
        <v>32</v>
      </c>
      <c r="C1063" s="11" t="s">
        <v>581</v>
      </c>
      <c r="D1063" s="17">
        <v>6841795.3900000006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49">
        <v>0</v>
      </c>
      <c r="L1063" s="17">
        <v>0</v>
      </c>
      <c r="M1063" s="17">
        <v>807.01</v>
      </c>
      <c r="N1063" s="17">
        <v>6601865.04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141279.91</v>
      </c>
      <c r="AD1063" s="17">
        <v>98650.44</v>
      </c>
      <c r="AE1063" s="17">
        <v>0</v>
      </c>
      <c r="AF1063" s="20">
        <v>2022</v>
      </c>
      <c r="AG1063" s="20">
        <v>2022</v>
      </c>
      <c r="AH1063" s="21">
        <v>2022</v>
      </c>
    </row>
    <row r="1064" spans="1:34" ht="61.5" x14ac:dyDescent="0.85">
      <c r="A1064" s="8">
        <v>1</v>
      </c>
      <c r="B1064" s="43">
        <f>SUBTOTAL(103,$A$1031:A1064)</f>
        <v>33</v>
      </c>
      <c r="C1064" s="11" t="s">
        <v>582</v>
      </c>
      <c r="D1064" s="17">
        <v>5349890.45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49">
        <v>0</v>
      </c>
      <c r="L1064" s="17">
        <v>0</v>
      </c>
      <c r="M1064" s="17">
        <v>963.75</v>
      </c>
      <c r="N1064" s="17">
        <v>5237801.5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0</v>
      </c>
      <c r="W1064" s="17">
        <v>0</v>
      </c>
      <c r="X1064" s="17">
        <v>0</v>
      </c>
      <c r="Y1064" s="17">
        <v>0</v>
      </c>
      <c r="Z1064" s="17">
        <v>0</v>
      </c>
      <c r="AA1064" s="17">
        <v>0</v>
      </c>
      <c r="AB1064" s="17">
        <v>0</v>
      </c>
      <c r="AC1064" s="17">
        <v>112088.95</v>
      </c>
      <c r="AD1064" s="17">
        <v>0</v>
      </c>
      <c r="AE1064" s="17">
        <v>0</v>
      </c>
      <c r="AF1064" s="20" t="s">
        <v>262</v>
      </c>
      <c r="AG1064" s="20">
        <v>2022</v>
      </c>
      <c r="AH1064" s="21">
        <v>2022</v>
      </c>
    </row>
    <row r="1065" spans="1:34" ht="61.5" x14ac:dyDescent="0.85">
      <c r="A1065" s="8">
        <v>1</v>
      </c>
      <c r="B1065" s="43">
        <f>SUBTOTAL(103,$A$1031:A1065)</f>
        <v>34</v>
      </c>
      <c r="C1065" s="11" t="s">
        <v>1029</v>
      </c>
      <c r="D1065" s="17">
        <v>5712715.2800000003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49">
        <v>3</v>
      </c>
      <c r="L1065" s="17">
        <v>5712715.2800000003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20" t="s">
        <v>262</v>
      </c>
      <c r="AG1065" s="20">
        <v>2022</v>
      </c>
      <c r="AH1065" s="21" t="s">
        <v>262</v>
      </c>
    </row>
    <row r="1066" spans="1:34" ht="61.5" x14ac:dyDescent="0.85">
      <c r="A1066" s="8">
        <v>1</v>
      </c>
      <c r="B1066" s="43">
        <f>SUBTOTAL(103,$A$1031:A1066)</f>
        <v>35</v>
      </c>
      <c r="C1066" s="11" t="s">
        <v>1629</v>
      </c>
      <c r="D1066" s="17">
        <v>11236965.170000002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49">
        <v>0</v>
      </c>
      <c r="L1066" s="17">
        <v>0</v>
      </c>
      <c r="M1066" s="17">
        <v>1234</v>
      </c>
      <c r="N1066" s="17">
        <v>10903635.960000001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233337.81</v>
      </c>
      <c r="AD1066" s="17">
        <v>99991.4</v>
      </c>
      <c r="AE1066" s="17">
        <v>0</v>
      </c>
      <c r="AF1066" s="20">
        <v>2022</v>
      </c>
      <c r="AG1066" s="20">
        <v>2022</v>
      </c>
      <c r="AH1066" s="21">
        <v>2022</v>
      </c>
    </row>
    <row r="1067" spans="1:34" ht="61.5" x14ac:dyDescent="0.85">
      <c r="A1067" s="8">
        <v>1</v>
      </c>
      <c r="B1067" s="43">
        <f>SUBTOTAL(103,$A$1031:A1067)</f>
        <v>36</v>
      </c>
      <c r="C1067" s="11" t="s">
        <v>526</v>
      </c>
      <c r="D1067" s="17">
        <v>2559769.2599999998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49">
        <v>0</v>
      </c>
      <c r="L1067" s="17">
        <v>0</v>
      </c>
      <c r="M1067" s="17">
        <v>650</v>
      </c>
      <c r="N1067" s="17">
        <v>2419741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51782.46</v>
      </c>
      <c r="AD1067" s="17">
        <v>88245.8</v>
      </c>
      <c r="AE1067" s="17">
        <v>0</v>
      </c>
      <c r="AF1067" s="20">
        <v>2022</v>
      </c>
      <c r="AG1067" s="20">
        <v>2022</v>
      </c>
      <c r="AH1067" s="21">
        <v>2022</v>
      </c>
    </row>
    <row r="1068" spans="1:34" ht="61.5" x14ac:dyDescent="0.85">
      <c r="A1068" s="8">
        <v>1</v>
      </c>
      <c r="B1068" s="43">
        <f>SUBTOTAL(103,$A$1031:A1068)</f>
        <v>37</v>
      </c>
      <c r="C1068" s="11" t="s">
        <v>529</v>
      </c>
      <c r="D1068" s="17">
        <v>22871741.469999999</v>
      </c>
      <c r="E1068" s="17">
        <v>1808721.49</v>
      </c>
      <c r="F1068" s="17">
        <v>0</v>
      </c>
      <c r="G1068" s="17">
        <v>15995290.67</v>
      </c>
      <c r="H1068" s="17">
        <v>1717287.7</v>
      </c>
      <c r="I1068" s="17">
        <v>2577526.7200000002</v>
      </c>
      <c r="J1068" s="17">
        <v>0</v>
      </c>
      <c r="K1068" s="49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0</v>
      </c>
      <c r="Y1068" s="17">
        <v>0</v>
      </c>
      <c r="Z1068" s="17">
        <v>0</v>
      </c>
      <c r="AA1068" s="17">
        <v>0</v>
      </c>
      <c r="AB1068" s="17">
        <v>0</v>
      </c>
      <c r="AC1068" s="17">
        <v>472914.89</v>
      </c>
      <c r="AD1068" s="17">
        <v>300000</v>
      </c>
      <c r="AE1068" s="17">
        <v>0</v>
      </c>
      <c r="AF1068" s="20">
        <v>2022</v>
      </c>
      <c r="AG1068" s="20">
        <v>2022</v>
      </c>
      <c r="AH1068" s="21">
        <v>2022</v>
      </c>
    </row>
    <row r="1069" spans="1:34" ht="61.5" x14ac:dyDescent="0.85">
      <c r="A1069" s="8">
        <v>1</v>
      </c>
      <c r="B1069" s="43">
        <f>SUBTOTAL(103,$A$1031:A1069)</f>
        <v>38</v>
      </c>
      <c r="C1069" s="11" t="s">
        <v>514</v>
      </c>
      <c r="D1069" s="17">
        <v>6571105.5099999998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49">
        <v>0</v>
      </c>
      <c r="L1069" s="17">
        <v>0</v>
      </c>
      <c r="M1069" s="17">
        <v>940</v>
      </c>
      <c r="N1069" s="17">
        <v>6347029.4000000004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135826.43</v>
      </c>
      <c r="AD1069" s="17">
        <v>88249.68</v>
      </c>
      <c r="AE1069" s="17">
        <v>0</v>
      </c>
      <c r="AF1069" s="20">
        <v>2022</v>
      </c>
      <c r="AG1069" s="20">
        <v>2022</v>
      </c>
      <c r="AH1069" s="21">
        <v>2022</v>
      </c>
    </row>
    <row r="1070" spans="1:34" ht="61.5" x14ac:dyDescent="0.85">
      <c r="A1070" s="8">
        <v>1</v>
      </c>
      <c r="B1070" s="43">
        <f>SUBTOTAL(103,$A$1031:A1070)</f>
        <v>39</v>
      </c>
      <c r="C1070" s="11" t="s">
        <v>537</v>
      </c>
      <c r="D1070" s="17">
        <v>7606700.6799999997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49">
        <v>0</v>
      </c>
      <c r="L1070" s="17">
        <v>0</v>
      </c>
      <c r="M1070" s="17">
        <v>897.3</v>
      </c>
      <c r="N1070" s="17">
        <v>7251530.7000000002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155182.76</v>
      </c>
      <c r="AD1070" s="17">
        <v>199987.22</v>
      </c>
      <c r="AE1070" s="17">
        <v>0</v>
      </c>
      <c r="AF1070" s="20">
        <v>2022</v>
      </c>
      <c r="AG1070" s="20">
        <v>2022</v>
      </c>
      <c r="AH1070" s="21">
        <v>2022</v>
      </c>
    </row>
    <row r="1071" spans="1:34" ht="61.5" x14ac:dyDescent="0.85">
      <c r="A1071" s="8">
        <v>1</v>
      </c>
      <c r="B1071" s="43">
        <f>SUBTOTAL(103,$A$1031:A1071)</f>
        <v>40</v>
      </c>
      <c r="C1071" s="11" t="s">
        <v>471</v>
      </c>
      <c r="D1071" s="17">
        <v>6942356.0499999998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49">
        <v>0</v>
      </c>
      <c r="L1071" s="17">
        <v>0</v>
      </c>
      <c r="M1071" s="17">
        <v>1089.5999999999999</v>
      </c>
      <c r="N1071" s="17">
        <v>6796902.3399999999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0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145453.71</v>
      </c>
      <c r="AD1071" s="17">
        <v>0</v>
      </c>
      <c r="AE1071" s="17">
        <v>0</v>
      </c>
      <c r="AF1071" s="20" t="s">
        <v>262</v>
      </c>
      <c r="AG1071" s="20">
        <v>2022</v>
      </c>
      <c r="AH1071" s="21">
        <v>2022</v>
      </c>
    </row>
    <row r="1072" spans="1:34" ht="61.5" x14ac:dyDescent="0.85">
      <c r="A1072" s="8">
        <v>1</v>
      </c>
      <c r="B1072" s="43">
        <f>SUBTOTAL(103,$A$1031:A1072)</f>
        <v>41</v>
      </c>
      <c r="C1072" s="11" t="s">
        <v>1078</v>
      </c>
      <c r="D1072" s="17">
        <v>18453348.700000003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49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4647.45</v>
      </c>
      <c r="R1072" s="17">
        <v>17870919.600000001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382437.68</v>
      </c>
      <c r="AD1072" s="17">
        <v>199991.42</v>
      </c>
      <c r="AE1072" s="17">
        <v>0</v>
      </c>
      <c r="AF1072" s="20">
        <v>2022</v>
      </c>
      <c r="AG1072" s="20">
        <v>2022</v>
      </c>
      <c r="AH1072" s="21">
        <v>2022</v>
      </c>
    </row>
    <row r="1073" spans="1:34" ht="61.5" x14ac:dyDescent="0.85">
      <c r="A1073" s="8">
        <v>1</v>
      </c>
      <c r="B1073" s="43">
        <f>SUBTOTAL(103,$A$1031:A1073)</f>
        <v>42</v>
      </c>
      <c r="C1073" s="11" t="s">
        <v>534</v>
      </c>
      <c r="D1073" s="17">
        <v>4398540.45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49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1067.9000000000001</v>
      </c>
      <c r="R1073" s="17">
        <v>4306383.84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92156.61</v>
      </c>
      <c r="AD1073" s="17">
        <v>0</v>
      </c>
      <c r="AE1073" s="17">
        <v>0</v>
      </c>
      <c r="AF1073" s="20" t="s">
        <v>262</v>
      </c>
      <c r="AG1073" s="20">
        <v>2022</v>
      </c>
      <c r="AH1073" s="21">
        <v>2022</v>
      </c>
    </row>
    <row r="1074" spans="1:34" ht="61.5" x14ac:dyDescent="0.85">
      <c r="A1074" s="8">
        <v>1</v>
      </c>
      <c r="B1074" s="43">
        <f>SUBTOTAL(103,$A$1031:A1074)</f>
        <v>43</v>
      </c>
      <c r="C1074" s="11" t="s">
        <v>538</v>
      </c>
      <c r="D1074" s="17">
        <v>5992275.7299999995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49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1414</v>
      </c>
      <c r="R1074" s="17">
        <v>5866727.7599999998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125547.97</v>
      </c>
      <c r="AD1074" s="17">
        <v>0</v>
      </c>
      <c r="AE1074" s="17">
        <v>0</v>
      </c>
      <c r="AF1074" s="20" t="s">
        <v>262</v>
      </c>
      <c r="AG1074" s="20">
        <v>2022</v>
      </c>
      <c r="AH1074" s="21">
        <v>2022</v>
      </c>
    </row>
    <row r="1075" spans="1:34" ht="61.5" x14ac:dyDescent="0.85">
      <c r="A1075" s="8">
        <v>1</v>
      </c>
      <c r="B1075" s="43">
        <f>SUBTOTAL(103,$A$1031:A1075)</f>
        <v>44</v>
      </c>
      <c r="C1075" s="11" t="s">
        <v>535</v>
      </c>
      <c r="D1075" s="17">
        <v>4746826.0500000007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49">
        <v>0</v>
      </c>
      <c r="L1075" s="17">
        <v>0</v>
      </c>
      <c r="M1075" s="17">
        <v>560</v>
      </c>
      <c r="N1075" s="17">
        <v>4451570.33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95263.61</v>
      </c>
      <c r="AD1075" s="17">
        <v>199992.11</v>
      </c>
      <c r="AE1075" s="17">
        <v>0</v>
      </c>
      <c r="AF1075" s="20">
        <v>2022</v>
      </c>
      <c r="AG1075" s="20">
        <v>2022</v>
      </c>
      <c r="AH1075" s="21">
        <v>2022</v>
      </c>
    </row>
    <row r="1076" spans="1:34" ht="61.5" x14ac:dyDescent="0.85">
      <c r="A1076" s="8">
        <v>1</v>
      </c>
      <c r="B1076" s="43">
        <f>SUBTOTAL(103,$A$1031:A1076)</f>
        <v>45</v>
      </c>
      <c r="C1076" s="11" t="s">
        <v>2211</v>
      </c>
      <c r="D1076" s="17">
        <v>2723228.51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49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760.44</v>
      </c>
      <c r="R1076" s="17">
        <v>2666172.42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57056.09</v>
      </c>
      <c r="AD1076" s="17">
        <v>0</v>
      </c>
      <c r="AE1076" s="17">
        <v>0</v>
      </c>
      <c r="AF1076" s="20" t="s">
        <v>262</v>
      </c>
      <c r="AG1076" s="20">
        <v>2022</v>
      </c>
      <c r="AH1076" s="21">
        <v>2022</v>
      </c>
    </row>
    <row r="1077" spans="1:34" ht="61.5" x14ac:dyDescent="0.85">
      <c r="A1077" s="8">
        <v>1</v>
      </c>
      <c r="B1077" s="43">
        <f>SUBTOTAL(103,$A$1031:A1077)</f>
        <v>46</v>
      </c>
      <c r="C1077" s="11" t="s">
        <v>2212</v>
      </c>
      <c r="D1077" s="17">
        <v>2797577.0100000002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49">
        <v>0</v>
      </c>
      <c r="L1077" s="17">
        <v>0</v>
      </c>
      <c r="M1077" s="17">
        <v>330</v>
      </c>
      <c r="N1077" s="17">
        <v>2676406.9500000002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57275.11</v>
      </c>
      <c r="AD1077" s="17">
        <v>63894.95</v>
      </c>
      <c r="AE1077" s="17">
        <v>0</v>
      </c>
      <c r="AF1077" s="20">
        <v>2022</v>
      </c>
      <c r="AG1077" s="20">
        <v>2022</v>
      </c>
      <c r="AH1077" s="21">
        <v>2022</v>
      </c>
    </row>
    <row r="1078" spans="1:34" ht="61.5" x14ac:dyDescent="0.85">
      <c r="A1078" s="8">
        <v>1</v>
      </c>
      <c r="B1078" s="43">
        <f>SUBTOTAL(103,$A$1031:A1078)</f>
        <v>47</v>
      </c>
      <c r="C1078" s="11" t="s">
        <v>2213</v>
      </c>
      <c r="D1078" s="17">
        <v>3175954.68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49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978.02</v>
      </c>
      <c r="R1078" s="17">
        <v>3109413.24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66541.440000000002</v>
      </c>
      <c r="AD1078" s="17">
        <v>0</v>
      </c>
      <c r="AE1078" s="17">
        <v>0</v>
      </c>
      <c r="AF1078" s="20" t="s">
        <v>262</v>
      </c>
      <c r="AG1078" s="20">
        <v>2022</v>
      </c>
      <c r="AH1078" s="21">
        <v>2022</v>
      </c>
    </row>
    <row r="1079" spans="1:34" ht="61.5" x14ac:dyDescent="0.85">
      <c r="A1079" s="8">
        <v>1</v>
      </c>
      <c r="B1079" s="43">
        <f>SUBTOTAL(103,$A$1031:A1079)</f>
        <v>48</v>
      </c>
      <c r="C1079" s="11" t="s">
        <v>2214</v>
      </c>
      <c r="D1079" s="17">
        <v>6647449.7400000002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49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1444.97</v>
      </c>
      <c r="R1079" s="17">
        <v>6508174.7999999998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139274.94</v>
      </c>
      <c r="AD1079" s="17">
        <v>0</v>
      </c>
      <c r="AE1079" s="17">
        <v>0</v>
      </c>
      <c r="AF1079" s="20" t="s">
        <v>262</v>
      </c>
      <c r="AG1079" s="20">
        <v>2022</v>
      </c>
      <c r="AH1079" s="21">
        <v>2022</v>
      </c>
    </row>
    <row r="1080" spans="1:34" ht="61.5" x14ac:dyDescent="0.85">
      <c r="A1080" s="8">
        <v>1</v>
      </c>
      <c r="B1080" s="43">
        <f>SUBTOTAL(103,$A$1031:A1080)</f>
        <v>49</v>
      </c>
      <c r="C1080" s="11" t="s">
        <v>2215</v>
      </c>
      <c r="D1080" s="17">
        <v>4352533.33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49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919.6</v>
      </c>
      <c r="R1080" s="17">
        <v>4261340.6399999997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91192.69</v>
      </c>
      <c r="AD1080" s="17">
        <v>0</v>
      </c>
      <c r="AE1080" s="17">
        <v>0</v>
      </c>
      <c r="AF1080" s="20" t="s">
        <v>262</v>
      </c>
      <c r="AG1080" s="20">
        <v>2022</v>
      </c>
      <c r="AH1080" s="21">
        <v>2022</v>
      </c>
    </row>
    <row r="1081" spans="1:34" ht="61.5" x14ac:dyDescent="0.85">
      <c r="A1081" s="8">
        <v>1</v>
      </c>
      <c r="B1081" s="43">
        <f>SUBTOTAL(103,$A$1031:A1081)</f>
        <v>50</v>
      </c>
      <c r="C1081" s="11" t="s">
        <v>2216</v>
      </c>
      <c r="D1081" s="17">
        <v>7681138.25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49">
        <v>0</v>
      </c>
      <c r="L1081" s="17">
        <v>0</v>
      </c>
      <c r="M1081" s="17">
        <v>861.4</v>
      </c>
      <c r="N1081" s="17">
        <v>7422300.0499999998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158837.22</v>
      </c>
      <c r="AD1081" s="17">
        <v>100000.98</v>
      </c>
      <c r="AE1081" s="17">
        <v>0</v>
      </c>
      <c r="AF1081" s="20">
        <v>2022</v>
      </c>
      <c r="AG1081" s="20">
        <v>2022</v>
      </c>
      <c r="AH1081" s="21">
        <v>2022</v>
      </c>
    </row>
    <row r="1082" spans="1:34" ht="61.5" x14ac:dyDescent="0.85">
      <c r="A1082" s="8">
        <v>1</v>
      </c>
      <c r="B1082" s="43">
        <f>SUBTOTAL(103,$A$1031:A1082)</f>
        <v>51</v>
      </c>
      <c r="C1082" s="11" t="s">
        <v>2217</v>
      </c>
      <c r="D1082" s="17">
        <v>7731164.2799999993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49">
        <v>0</v>
      </c>
      <c r="L1082" s="17">
        <v>0</v>
      </c>
      <c r="M1082" s="17">
        <v>899</v>
      </c>
      <c r="N1082" s="17">
        <v>7315414.7599999998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156549.88</v>
      </c>
      <c r="AD1082" s="17">
        <v>259199.64</v>
      </c>
      <c r="AE1082" s="17">
        <v>0</v>
      </c>
      <c r="AF1082" s="20">
        <v>2022</v>
      </c>
      <c r="AG1082" s="20">
        <v>2022</v>
      </c>
      <c r="AH1082" s="21">
        <v>2022</v>
      </c>
    </row>
    <row r="1083" spans="1:34" ht="61.5" x14ac:dyDescent="0.85">
      <c r="A1083" s="8">
        <v>1</v>
      </c>
      <c r="B1083" s="43">
        <f>SUBTOTAL(103,$A$1031:A1083)</f>
        <v>52</v>
      </c>
      <c r="C1083" s="11" t="s">
        <v>2218</v>
      </c>
      <c r="D1083" s="17">
        <v>3314631.04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49">
        <v>0</v>
      </c>
      <c r="L1083" s="17">
        <v>0</v>
      </c>
      <c r="M1083" s="17">
        <v>393.4</v>
      </c>
      <c r="N1083" s="17">
        <v>3175656.66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67959.05</v>
      </c>
      <c r="AD1083" s="17">
        <v>71015.33</v>
      </c>
      <c r="AE1083" s="17">
        <v>0</v>
      </c>
      <c r="AF1083" s="20">
        <v>2022</v>
      </c>
      <c r="AG1083" s="20">
        <v>2022</v>
      </c>
      <c r="AH1083" s="21">
        <v>2022</v>
      </c>
    </row>
    <row r="1084" spans="1:34" ht="61.5" x14ac:dyDescent="0.85">
      <c r="A1084" s="8">
        <v>1</v>
      </c>
      <c r="B1084" s="43">
        <f>SUBTOTAL(103,$A$1031:A1084)</f>
        <v>53</v>
      </c>
      <c r="C1084" s="11" t="s">
        <v>2219</v>
      </c>
      <c r="D1084" s="17">
        <v>7825766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49">
        <v>0</v>
      </c>
      <c r="L1084" s="17">
        <v>0</v>
      </c>
      <c r="M1084" s="17">
        <v>1147.5</v>
      </c>
      <c r="N1084" s="17">
        <v>7575405.3499999996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162113.67000000001</v>
      </c>
      <c r="AD1084" s="17">
        <v>88246.98</v>
      </c>
      <c r="AE1084" s="17">
        <v>0</v>
      </c>
      <c r="AF1084" s="20">
        <v>2022</v>
      </c>
      <c r="AG1084" s="20">
        <v>2022</v>
      </c>
      <c r="AH1084" s="21">
        <v>2022</v>
      </c>
    </row>
    <row r="1085" spans="1:34" ht="61.5" x14ac:dyDescent="0.85">
      <c r="A1085" s="8">
        <v>1</v>
      </c>
      <c r="B1085" s="43">
        <f>SUBTOTAL(103,$A$1031:A1085)</f>
        <v>54</v>
      </c>
      <c r="C1085" s="11" t="s">
        <v>1074</v>
      </c>
      <c r="D1085" s="17">
        <v>2692799.28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49">
        <v>0</v>
      </c>
      <c r="L1085" s="17">
        <v>0</v>
      </c>
      <c r="M1085" s="17">
        <v>0</v>
      </c>
      <c r="N1085" s="17">
        <v>0</v>
      </c>
      <c r="O1085" s="17">
        <v>300</v>
      </c>
      <c r="P1085" s="17">
        <v>2636380.73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56418.55</v>
      </c>
      <c r="AD1085" s="17">
        <v>0</v>
      </c>
      <c r="AE1085" s="17">
        <v>0</v>
      </c>
      <c r="AF1085" s="20" t="s">
        <v>262</v>
      </c>
      <c r="AG1085" s="20">
        <v>2022</v>
      </c>
      <c r="AH1085" s="20">
        <v>2022</v>
      </c>
    </row>
    <row r="1086" spans="1:34" ht="61.5" x14ac:dyDescent="0.85">
      <c r="A1086" s="8">
        <v>1</v>
      </c>
      <c r="B1086" s="43">
        <f>SUBTOTAL(103,$A$1031:A1086)</f>
        <v>55</v>
      </c>
      <c r="C1086" s="11" t="s">
        <v>2376</v>
      </c>
      <c r="D1086" s="17">
        <v>3911744.93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49">
        <v>0</v>
      </c>
      <c r="L1086" s="17">
        <v>0</v>
      </c>
      <c r="M1086" s="17">
        <v>436</v>
      </c>
      <c r="N1086" s="17">
        <v>3736795.99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79967.429999999993</v>
      </c>
      <c r="AD1086" s="17">
        <v>94981.51</v>
      </c>
      <c r="AE1086" s="17">
        <v>0</v>
      </c>
      <c r="AF1086" s="20">
        <v>2022</v>
      </c>
      <c r="AG1086" s="20">
        <v>2022</v>
      </c>
      <c r="AH1086" s="21">
        <v>2022</v>
      </c>
    </row>
    <row r="1087" spans="1:34" ht="61.5" x14ac:dyDescent="0.85">
      <c r="A1087" s="8">
        <v>1</v>
      </c>
      <c r="B1087" s="43">
        <f>SUBTOTAL(103,$A$1031:A1087)</f>
        <v>56</v>
      </c>
      <c r="C1087" s="11" t="s">
        <v>2377</v>
      </c>
      <c r="D1087" s="17">
        <v>1668902.51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49">
        <v>0</v>
      </c>
      <c r="L1087" s="17">
        <v>0</v>
      </c>
      <c r="M1087" s="17">
        <v>434</v>
      </c>
      <c r="N1087" s="17">
        <v>1608722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60180.51</v>
      </c>
      <c r="AE1087" s="17">
        <v>0</v>
      </c>
      <c r="AF1087" s="20">
        <v>2022</v>
      </c>
      <c r="AG1087" s="20">
        <v>2022</v>
      </c>
      <c r="AH1087" s="21" t="s">
        <v>262</v>
      </c>
    </row>
    <row r="1088" spans="1:34" ht="61.5" x14ac:dyDescent="0.85">
      <c r="A1088" s="8">
        <v>1</v>
      </c>
      <c r="B1088" s="43">
        <f>SUBTOTAL(103,$A$1031:A1088)</f>
        <v>57</v>
      </c>
      <c r="C1088" s="11" t="s">
        <v>2378</v>
      </c>
      <c r="D1088" s="17">
        <v>8360352.5800000001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49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1150.8</v>
      </c>
      <c r="R1088" s="17">
        <v>7989379.8499999996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170972.73</v>
      </c>
      <c r="AD1088" s="17">
        <v>200000</v>
      </c>
      <c r="AE1088" s="17">
        <v>0</v>
      </c>
      <c r="AF1088" s="20">
        <v>2022</v>
      </c>
      <c r="AG1088" s="20">
        <v>2022</v>
      </c>
      <c r="AH1088" s="21">
        <v>2022</v>
      </c>
    </row>
    <row r="1089" spans="1:16198" ht="61.5" x14ac:dyDescent="0.85">
      <c r="A1089" s="8">
        <v>1</v>
      </c>
      <c r="B1089" s="43">
        <f>SUBTOTAL(103,$A$1031:A1089)</f>
        <v>58</v>
      </c>
      <c r="C1089" s="11" t="s">
        <v>2379</v>
      </c>
      <c r="D1089" s="17">
        <v>10314012.520000001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49">
        <v>0</v>
      </c>
      <c r="L1089" s="17">
        <v>0</v>
      </c>
      <c r="M1089" s="17">
        <v>1604</v>
      </c>
      <c r="N1089" s="17">
        <v>9999843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213996.64</v>
      </c>
      <c r="AD1089" s="17">
        <v>100172.88</v>
      </c>
      <c r="AE1089" s="17">
        <v>0</v>
      </c>
      <c r="AF1089" s="20">
        <v>2022</v>
      </c>
      <c r="AG1089" s="20">
        <v>2022</v>
      </c>
      <c r="AH1089" s="21">
        <v>2022</v>
      </c>
    </row>
    <row r="1090" spans="1:16198" ht="61.5" x14ac:dyDescent="0.85">
      <c r="A1090" s="8">
        <v>1</v>
      </c>
      <c r="B1090" s="43">
        <f>SUBTOTAL(103,$A$1031:A1090)</f>
        <v>59</v>
      </c>
      <c r="C1090" s="11" t="s">
        <v>2380</v>
      </c>
      <c r="D1090" s="17">
        <v>10693132.100000001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49">
        <v>0</v>
      </c>
      <c r="L1090" s="17">
        <v>0</v>
      </c>
      <c r="M1090" s="17">
        <v>1678.1</v>
      </c>
      <c r="N1090" s="17">
        <v>10365562.9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221823.05</v>
      </c>
      <c r="AD1090" s="17">
        <v>105746.15</v>
      </c>
      <c r="AE1090" s="17">
        <v>0</v>
      </c>
      <c r="AF1090" s="20">
        <v>2022</v>
      </c>
      <c r="AG1090" s="20">
        <v>2022</v>
      </c>
      <c r="AH1090" s="21">
        <v>2022</v>
      </c>
    </row>
    <row r="1091" spans="1:16198" ht="61.5" x14ac:dyDescent="0.85">
      <c r="A1091" s="8">
        <v>1</v>
      </c>
      <c r="B1091" s="43">
        <f>SUBTOTAL(103,$A$1031:A1091)</f>
        <v>60</v>
      </c>
      <c r="C1091" s="11" t="s">
        <v>2382</v>
      </c>
      <c r="D1091" s="17">
        <v>2825700.5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49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398.4</v>
      </c>
      <c r="R1091" s="17">
        <v>2766497.45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0</v>
      </c>
      <c r="AB1091" s="17">
        <v>0</v>
      </c>
      <c r="AC1091" s="17">
        <v>59203.05</v>
      </c>
      <c r="AD1091" s="17">
        <v>0</v>
      </c>
      <c r="AE1091" s="17">
        <v>0</v>
      </c>
      <c r="AF1091" s="20" t="s">
        <v>262</v>
      </c>
      <c r="AG1091" s="20">
        <v>2022</v>
      </c>
      <c r="AH1091" s="21">
        <v>2022</v>
      </c>
    </row>
    <row r="1092" spans="1:16198" ht="61.5" x14ac:dyDescent="0.85">
      <c r="A1092" s="8">
        <v>1</v>
      </c>
      <c r="B1092" s="43">
        <f>SUBTOTAL(103,$A$1031:A1092)</f>
        <v>61</v>
      </c>
      <c r="C1092" s="11" t="s">
        <v>2383</v>
      </c>
      <c r="D1092" s="17">
        <v>7290632.1600000001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49">
        <v>0</v>
      </c>
      <c r="L1092" s="17">
        <v>0</v>
      </c>
      <c r="M1092" s="17">
        <v>860</v>
      </c>
      <c r="N1092" s="17">
        <v>6971275.1900000004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  <c r="Z1092" s="17">
        <v>0</v>
      </c>
      <c r="AA1092" s="17">
        <v>0</v>
      </c>
      <c r="AB1092" s="17">
        <v>0</v>
      </c>
      <c r="AC1092" s="17">
        <v>149185.29</v>
      </c>
      <c r="AD1092" s="17">
        <v>170171.68</v>
      </c>
      <c r="AE1092" s="17">
        <v>0</v>
      </c>
      <c r="AF1092" s="20">
        <v>2022</v>
      </c>
      <c r="AG1092" s="20">
        <v>2022</v>
      </c>
      <c r="AH1092" s="21">
        <v>2022</v>
      </c>
    </row>
    <row r="1093" spans="1:16198" ht="61.5" x14ac:dyDescent="0.85">
      <c r="A1093" s="8">
        <v>1</v>
      </c>
      <c r="B1093" s="43">
        <f>SUBTOTAL(103,$A$1031:A1093)</f>
        <v>62</v>
      </c>
      <c r="C1093" s="11" t="s">
        <v>2384</v>
      </c>
      <c r="D1093" s="17">
        <v>10599442.630000001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49">
        <v>0</v>
      </c>
      <c r="L1093" s="17">
        <v>0</v>
      </c>
      <c r="M1093" s="17">
        <v>1164</v>
      </c>
      <c r="N1093" s="17">
        <v>10280750.720000001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220008.07</v>
      </c>
      <c r="AD1093" s="17">
        <v>98683.839999999997</v>
      </c>
      <c r="AE1093" s="17">
        <v>0</v>
      </c>
      <c r="AF1093" s="20">
        <v>2022</v>
      </c>
      <c r="AG1093" s="20">
        <v>2022</v>
      </c>
      <c r="AH1093" s="21">
        <v>2022</v>
      </c>
    </row>
    <row r="1094" spans="1:16198" ht="61.5" x14ac:dyDescent="0.85">
      <c r="A1094" s="8">
        <v>1</v>
      </c>
      <c r="B1094" s="43">
        <f>SUBTOTAL(103,$A$1031:A1094)</f>
        <v>63</v>
      </c>
      <c r="C1094" s="11" t="s">
        <v>2385</v>
      </c>
      <c r="D1094" s="17">
        <v>9373255.1999999993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49">
        <v>0</v>
      </c>
      <c r="L1094" s="17">
        <v>0</v>
      </c>
      <c r="M1094" s="17">
        <v>1029.3</v>
      </c>
      <c r="N1094" s="17">
        <v>9109623.1199999992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194945.93</v>
      </c>
      <c r="AD1094" s="17">
        <v>68686.149999999994</v>
      </c>
      <c r="AE1094" s="17">
        <v>0</v>
      </c>
      <c r="AF1094" s="20">
        <v>2022</v>
      </c>
      <c r="AG1094" s="20">
        <v>2022</v>
      </c>
      <c r="AH1094" s="21">
        <v>2022</v>
      </c>
    </row>
    <row r="1095" spans="1:16198" s="3" customFormat="1" ht="61.5" x14ac:dyDescent="0.85">
      <c r="A1095" s="8">
        <v>1</v>
      </c>
      <c r="B1095" s="43">
        <f>SUBTOTAL(103,$A$1031:A1095)</f>
        <v>64</v>
      </c>
      <c r="C1095" s="11" t="s">
        <v>1813</v>
      </c>
      <c r="D1095" s="17">
        <v>2646161.4700000002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49">
        <v>0</v>
      </c>
      <c r="L1095" s="17">
        <v>0</v>
      </c>
      <c r="M1095" s="17">
        <v>598</v>
      </c>
      <c r="N1095" s="17">
        <v>2590720.06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55441.41</v>
      </c>
      <c r="AD1095" s="17">
        <v>0</v>
      </c>
      <c r="AE1095" s="17">
        <v>0</v>
      </c>
      <c r="AF1095" s="20" t="s">
        <v>262</v>
      </c>
      <c r="AG1095" s="20">
        <v>2022</v>
      </c>
      <c r="AH1095" s="21">
        <v>2022</v>
      </c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8"/>
      <c r="FT1095" s="8"/>
      <c r="FU1095" s="8"/>
      <c r="FV1095" s="8"/>
      <c r="FW1095" s="8"/>
      <c r="FX1095" s="8"/>
      <c r="FY1095" s="8"/>
      <c r="FZ1095" s="8"/>
      <c r="GA1095" s="8"/>
      <c r="GB1095" s="8"/>
      <c r="GC1095" s="8"/>
      <c r="GD1095" s="8"/>
      <c r="GE1095" s="8"/>
      <c r="GF1095" s="8"/>
      <c r="GG1095" s="8"/>
      <c r="GH1095" s="8"/>
      <c r="GI1095" s="8"/>
      <c r="GJ1095" s="8"/>
      <c r="GK1095" s="8"/>
      <c r="GL1095" s="8"/>
      <c r="GM1095" s="8"/>
      <c r="GN1095" s="8"/>
      <c r="GO1095" s="8"/>
      <c r="GP1095" s="8"/>
      <c r="GQ1095" s="8"/>
      <c r="GR1095" s="8"/>
      <c r="GS1095" s="8"/>
      <c r="GT1095" s="8"/>
      <c r="GU1095" s="8"/>
      <c r="GV1095" s="8"/>
      <c r="GW1095" s="8"/>
      <c r="GX1095" s="8"/>
      <c r="GY1095" s="8"/>
      <c r="GZ1095" s="8"/>
      <c r="HA1095" s="8"/>
      <c r="HB1095" s="8"/>
      <c r="HC1095" s="8"/>
      <c r="HD1095" s="8"/>
      <c r="HE1095" s="8"/>
      <c r="HF1095" s="8"/>
      <c r="HG1095" s="8"/>
      <c r="HH1095" s="8"/>
      <c r="HI1095" s="8"/>
      <c r="HJ1095" s="8"/>
      <c r="HK1095" s="8"/>
      <c r="HL1095" s="8"/>
      <c r="HM1095" s="8"/>
      <c r="HN1095" s="8"/>
      <c r="HO1095" s="8"/>
      <c r="HP1095" s="8"/>
      <c r="HQ1095" s="8"/>
      <c r="HR1095" s="8"/>
      <c r="HS1095" s="8"/>
      <c r="HT1095" s="8"/>
      <c r="HU1095" s="8"/>
      <c r="HV1095" s="8"/>
      <c r="HW1095" s="8"/>
      <c r="HX1095" s="8"/>
      <c r="HY1095" s="8"/>
      <c r="HZ1095" s="8"/>
      <c r="IA1095" s="8"/>
      <c r="IB1095" s="8"/>
      <c r="IC1095" s="8"/>
      <c r="ID1095" s="8"/>
      <c r="IE1095" s="8"/>
      <c r="IF1095" s="8"/>
      <c r="IG1095" s="8"/>
      <c r="IH1095" s="8"/>
      <c r="II1095" s="8"/>
      <c r="IJ1095" s="8"/>
      <c r="IK1095" s="8"/>
      <c r="IL1095" s="8"/>
      <c r="IM1095" s="8"/>
      <c r="IN1095" s="8"/>
      <c r="IO1095" s="8"/>
      <c r="IP1095" s="8"/>
      <c r="IQ1095" s="8"/>
      <c r="IR1095" s="8"/>
      <c r="IS1095" s="8"/>
      <c r="IT1095" s="8"/>
      <c r="IU1095" s="8"/>
      <c r="IV1095" s="8"/>
      <c r="IW1095" s="8"/>
      <c r="IX1095" s="8"/>
      <c r="IY1095" s="8"/>
      <c r="IZ1095" s="8"/>
      <c r="JA1095" s="8"/>
      <c r="JB1095" s="8"/>
      <c r="JC1095" s="8"/>
      <c r="JD1095" s="8"/>
      <c r="JE1095" s="8"/>
      <c r="JF1095" s="8"/>
      <c r="JG1095" s="8"/>
      <c r="JH1095" s="8"/>
      <c r="JI1095" s="8"/>
      <c r="JJ1095" s="8"/>
      <c r="JK1095" s="8"/>
      <c r="JL1095" s="8"/>
      <c r="JM1095" s="8"/>
      <c r="JN1095" s="8"/>
      <c r="JO1095" s="8"/>
      <c r="JP1095" s="8"/>
      <c r="JQ1095" s="8"/>
      <c r="JR1095" s="8"/>
      <c r="JS1095" s="8"/>
      <c r="JT1095" s="8"/>
      <c r="JU1095" s="8"/>
      <c r="JV1095" s="8"/>
      <c r="JW1095" s="8"/>
      <c r="JX1095" s="8"/>
      <c r="JY1095" s="8"/>
      <c r="JZ1095" s="8"/>
      <c r="KA1095" s="8"/>
      <c r="KB1095" s="8"/>
      <c r="KC1095" s="8"/>
      <c r="KD1095" s="8"/>
      <c r="KE1095" s="8"/>
      <c r="KF1095" s="8"/>
      <c r="KG1095" s="8"/>
      <c r="KH1095" s="8"/>
      <c r="KI1095" s="8"/>
      <c r="KJ1095" s="8"/>
      <c r="KK1095" s="8"/>
      <c r="KL1095" s="8"/>
      <c r="KM1095" s="8"/>
      <c r="KN1095" s="8"/>
      <c r="KO1095" s="8"/>
      <c r="KP1095" s="8"/>
      <c r="KQ1095" s="8"/>
      <c r="KR1095" s="8"/>
      <c r="KS1095" s="8"/>
      <c r="KT1095" s="8"/>
      <c r="KU1095" s="8"/>
      <c r="KV1095" s="8"/>
      <c r="KW1095" s="8"/>
      <c r="KX1095" s="8"/>
      <c r="KY1095" s="8"/>
      <c r="KZ1095" s="8"/>
      <c r="LA1095" s="8"/>
      <c r="LB1095" s="8"/>
      <c r="LC1095" s="8"/>
      <c r="LD1095" s="8"/>
      <c r="LE1095" s="8"/>
      <c r="LF1095" s="8"/>
      <c r="LG1095" s="8"/>
      <c r="LH1095" s="8"/>
      <c r="LI1095" s="8"/>
      <c r="LJ1095" s="8"/>
      <c r="LK1095" s="8"/>
      <c r="LL1095" s="8"/>
      <c r="LM1095" s="8"/>
      <c r="LN1095" s="8"/>
      <c r="LO1095" s="8"/>
      <c r="LP1095" s="8"/>
      <c r="LQ1095" s="8"/>
      <c r="LR1095" s="8"/>
      <c r="LS1095" s="8"/>
      <c r="LT1095" s="8"/>
      <c r="LU1095" s="8"/>
      <c r="LV1095" s="8"/>
      <c r="LW1095" s="8"/>
      <c r="LX1095" s="8"/>
      <c r="LY1095" s="8"/>
      <c r="LZ1095" s="8"/>
      <c r="MA1095" s="8"/>
      <c r="MB1095" s="8"/>
      <c r="MC1095" s="8"/>
      <c r="MD1095" s="8"/>
      <c r="ME1095" s="8"/>
      <c r="MF1095" s="8"/>
      <c r="MG1095" s="8"/>
      <c r="MH1095" s="8"/>
      <c r="MI1095" s="8"/>
      <c r="MJ1095" s="8"/>
      <c r="MK1095" s="8"/>
      <c r="ML1095" s="8"/>
      <c r="MM1095" s="8"/>
      <c r="MN1095" s="8"/>
      <c r="MO1095" s="8"/>
      <c r="MP1095" s="8"/>
      <c r="MQ1095" s="8"/>
      <c r="MR1095" s="8"/>
      <c r="MS1095" s="8"/>
      <c r="MT1095" s="8"/>
      <c r="MU1095" s="8"/>
      <c r="MV1095" s="8"/>
      <c r="MW1095" s="8"/>
      <c r="MX1095" s="8"/>
      <c r="MY1095" s="8"/>
      <c r="MZ1095" s="8"/>
      <c r="NA1095" s="8"/>
      <c r="NB1095" s="8"/>
      <c r="NC1095" s="8"/>
      <c r="ND1095" s="8"/>
      <c r="NE1095" s="8"/>
      <c r="NF1095" s="8"/>
      <c r="NG1095" s="8"/>
      <c r="NH1095" s="8"/>
      <c r="NI1095" s="8"/>
      <c r="NJ1095" s="8"/>
      <c r="NK1095" s="8"/>
      <c r="NL1095" s="8"/>
      <c r="NM1095" s="8"/>
      <c r="NN1095" s="8"/>
      <c r="NO1095" s="8"/>
      <c r="NP1095" s="8"/>
      <c r="NQ1095" s="8"/>
      <c r="NR1095" s="8"/>
      <c r="NS1095" s="8"/>
      <c r="NT1095" s="8"/>
      <c r="NU1095" s="8"/>
      <c r="NV1095" s="8"/>
      <c r="NW1095" s="8"/>
      <c r="NX1095" s="8"/>
      <c r="NY1095" s="8"/>
      <c r="NZ1095" s="8"/>
      <c r="OA1095" s="8"/>
      <c r="OB1095" s="8"/>
      <c r="OC1095" s="8"/>
      <c r="OD1095" s="8"/>
      <c r="OE1095" s="8"/>
      <c r="OF1095" s="8"/>
      <c r="OG1095" s="8"/>
      <c r="OH1095" s="8"/>
      <c r="OI1095" s="8"/>
      <c r="OJ1095" s="8"/>
      <c r="OK1095" s="8"/>
      <c r="OL1095" s="8"/>
      <c r="OM1095" s="8"/>
      <c r="ON1095" s="8"/>
      <c r="OO1095" s="8"/>
      <c r="OP1095" s="8"/>
      <c r="OQ1095" s="8"/>
      <c r="OR1095" s="8"/>
      <c r="OS1095" s="8"/>
      <c r="OT1095" s="8"/>
      <c r="OU1095" s="8"/>
      <c r="OV1095" s="8"/>
      <c r="OW1095" s="8"/>
      <c r="OX1095" s="8"/>
      <c r="OY1095" s="8"/>
      <c r="OZ1095" s="8"/>
      <c r="PA1095" s="8"/>
      <c r="PB1095" s="8"/>
      <c r="PC1095" s="8"/>
      <c r="PD1095" s="8"/>
      <c r="PE1095" s="8"/>
      <c r="PF1095" s="8"/>
      <c r="PG1095" s="8"/>
      <c r="PH1095" s="8"/>
      <c r="PI1095" s="8"/>
      <c r="PJ1095" s="8"/>
      <c r="PK1095" s="8"/>
      <c r="PL1095" s="8"/>
      <c r="PM1095" s="8"/>
      <c r="PN1095" s="8"/>
      <c r="PO1095" s="8"/>
      <c r="PP1095" s="8"/>
      <c r="PQ1095" s="8"/>
      <c r="PR1095" s="8"/>
      <c r="PS1095" s="8"/>
      <c r="PT1095" s="8"/>
      <c r="PU1095" s="8"/>
      <c r="PV1095" s="8"/>
      <c r="PW1095" s="8"/>
      <c r="PX1095" s="8"/>
      <c r="PY1095" s="8"/>
      <c r="PZ1095" s="8"/>
      <c r="QA1095" s="8"/>
      <c r="QB1095" s="8"/>
      <c r="QC1095" s="8"/>
      <c r="QD1095" s="8"/>
      <c r="QE1095" s="8"/>
      <c r="QF1095" s="8"/>
      <c r="QG1095" s="8"/>
      <c r="QH1095" s="8"/>
      <c r="QI1095" s="8"/>
      <c r="QJ1095" s="8"/>
      <c r="QK1095" s="8"/>
      <c r="QL1095" s="8"/>
      <c r="QM1095" s="8"/>
      <c r="QN1095" s="8"/>
      <c r="QO1095" s="8"/>
      <c r="QP1095" s="8"/>
      <c r="QQ1095" s="8"/>
      <c r="QR1095" s="8"/>
      <c r="QS1095" s="8"/>
      <c r="QT1095" s="8"/>
      <c r="QU1095" s="8"/>
      <c r="QV1095" s="8"/>
      <c r="QW1095" s="8"/>
      <c r="QX1095" s="8"/>
      <c r="QY1095" s="8"/>
      <c r="QZ1095" s="8"/>
      <c r="RA1095" s="8"/>
      <c r="RB1095" s="8"/>
      <c r="RC1095" s="8"/>
      <c r="RD1095" s="8"/>
      <c r="RE1095" s="8"/>
      <c r="RF1095" s="8"/>
      <c r="RG1095" s="8"/>
      <c r="RH1095" s="8"/>
      <c r="RI1095" s="8"/>
      <c r="RJ1095" s="8"/>
      <c r="RK1095" s="8"/>
      <c r="RL1095" s="8"/>
      <c r="RM1095" s="8"/>
      <c r="RN1095" s="8"/>
      <c r="RO1095" s="8"/>
      <c r="RP1095" s="8"/>
      <c r="RQ1095" s="8"/>
      <c r="RR1095" s="8"/>
      <c r="RS1095" s="8"/>
      <c r="RT1095" s="8"/>
      <c r="RU1095" s="8"/>
      <c r="RV1095" s="8"/>
      <c r="RW1095" s="8"/>
      <c r="RX1095" s="8"/>
      <c r="RY1095" s="8"/>
      <c r="RZ1095" s="8"/>
      <c r="SA1095" s="8"/>
      <c r="SB1095" s="8"/>
      <c r="SC1095" s="8"/>
      <c r="SD1095" s="8"/>
      <c r="SE1095" s="8"/>
      <c r="SF1095" s="8"/>
      <c r="SG1095" s="8"/>
      <c r="SH1095" s="8"/>
      <c r="SI1095" s="8"/>
      <c r="SJ1095" s="8"/>
      <c r="SK1095" s="8"/>
      <c r="SL1095" s="8"/>
      <c r="SM1095" s="8"/>
      <c r="SN1095" s="8"/>
      <c r="SO1095" s="8"/>
      <c r="SP1095" s="8"/>
      <c r="SQ1095" s="8"/>
      <c r="SR1095" s="8"/>
      <c r="SS1095" s="8"/>
      <c r="ST1095" s="8"/>
      <c r="SU1095" s="8"/>
      <c r="SV1095" s="8"/>
      <c r="SW1095" s="8"/>
      <c r="SX1095" s="8"/>
      <c r="SY1095" s="8"/>
      <c r="SZ1095" s="8"/>
      <c r="TA1095" s="8"/>
      <c r="TB1095" s="8"/>
      <c r="TC1095" s="8"/>
      <c r="TD1095" s="8"/>
      <c r="TE1095" s="8"/>
      <c r="TF1095" s="8"/>
      <c r="TG1095" s="8"/>
      <c r="TH1095" s="8"/>
      <c r="TI1095" s="8"/>
      <c r="TJ1095" s="8"/>
      <c r="TK1095" s="8"/>
      <c r="TL1095" s="8"/>
      <c r="TM1095" s="8"/>
      <c r="TN1095" s="8"/>
      <c r="TO1095" s="8"/>
      <c r="TP1095" s="8"/>
      <c r="TQ1095" s="8"/>
      <c r="TR1095" s="8"/>
      <c r="TS1095" s="8"/>
      <c r="TT1095" s="8"/>
      <c r="TU1095" s="8"/>
      <c r="TV1095" s="8"/>
      <c r="TW1095" s="8"/>
      <c r="TX1095" s="8"/>
      <c r="TY1095" s="8"/>
      <c r="TZ1095" s="8"/>
      <c r="UA1095" s="8"/>
      <c r="UB1095" s="8"/>
      <c r="UC1095" s="8"/>
      <c r="UD1095" s="8"/>
      <c r="UE1095" s="8"/>
      <c r="UF1095" s="8"/>
      <c r="UG1095" s="8"/>
      <c r="UH1095" s="8"/>
      <c r="UI1095" s="8"/>
      <c r="UJ1095" s="8"/>
      <c r="UK1095" s="8"/>
      <c r="UL1095" s="8"/>
      <c r="UM1095" s="8"/>
      <c r="UN1095" s="8"/>
      <c r="UO1095" s="8"/>
      <c r="UP1095" s="8"/>
      <c r="UQ1095" s="8"/>
      <c r="UR1095" s="8"/>
      <c r="US1095" s="8"/>
      <c r="UT1095" s="8"/>
      <c r="UU1095" s="8"/>
      <c r="UV1095" s="8"/>
      <c r="UW1095" s="8"/>
      <c r="UX1095" s="8"/>
      <c r="UY1095" s="8"/>
      <c r="UZ1095" s="8"/>
      <c r="VA1095" s="8"/>
      <c r="VB1095" s="8"/>
      <c r="VC1095" s="8"/>
      <c r="VD1095" s="8"/>
      <c r="VE1095" s="8"/>
      <c r="VF1095" s="8"/>
      <c r="VG1095" s="8"/>
      <c r="VH1095" s="8"/>
      <c r="VI1095" s="8"/>
      <c r="VJ1095" s="8"/>
      <c r="VK1095" s="8"/>
      <c r="VL1095" s="8"/>
      <c r="VM1095" s="8"/>
      <c r="VN1095" s="8"/>
      <c r="VO1095" s="8"/>
      <c r="VP1095" s="8"/>
      <c r="VQ1095" s="8"/>
      <c r="VR1095" s="8"/>
      <c r="VS1095" s="8"/>
      <c r="VT1095" s="8"/>
      <c r="VU1095" s="8"/>
      <c r="VV1095" s="8"/>
      <c r="VW1095" s="8"/>
      <c r="VX1095" s="8"/>
      <c r="VY1095" s="8"/>
      <c r="VZ1095" s="8"/>
      <c r="WA1095" s="8"/>
      <c r="WB1095" s="8"/>
      <c r="WC1095" s="8"/>
      <c r="WD1095" s="8"/>
      <c r="WE1095" s="8"/>
      <c r="WF1095" s="8"/>
      <c r="WG1095" s="8"/>
      <c r="WH1095" s="8"/>
      <c r="WI1095" s="8"/>
      <c r="WJ1095" s="8"/>
      <c r="WK1095" s="8"/>
      <c r="WL1095" s="8"/>
      <c r="WM1095" s="8"/>
      <c r="WN1095" s="8"/>
      <c r="WO1095" s="8"/>
      <c r="WP1095" s="8"/>
      <c r="WQ1095" s="8"/>
      <c r="WR1095" s="8"/>
      <c r="WS1095" s="8"/>
      <c r="WT1095" s="8"/>
      <c r="WU1095" s="8"/>
      <c r="WV1095" s="8"/>
      <c r="WW1095" s="8"/>
      <c r="WX1095" s="8"/>
      <c r="WY1095" s="8"/>
      <c r="WZ1095" s="8"/>
      <c r="XA1095" s="8"/>
      <c r="XB1095" s="8"/>
      <c r="XC1095" s="8"/>
      <c r="XD1095" s="8"/>
      <c r="XE1095" s="8"/>
      <c r="XF1095" s="8"/>
      <c r="XG1095" s="8"/>
      <c r="XH1095" s="8"/>
      <c r="XI1095" s="8"/>
      <c r="XJ1095" s="8"/>
      <c r="XK1095" s="8"/>
      <c r="XL1095" s="8"/>
      <c r="XM1095" s="8"/>
      <c r="XN1095" s="8"/>
      <c r="XO1095" s="8"/>
      <c r="XP1095" s="8"/>
      <c r="XQ1095" s="8"/>
      <c r="XR1095" s="8"/>
      <c r="XS1095" s="8"/>
      <c r="XT1095" s="8"/>
      <c r="XU1095" s="8"/>
      <c r="XV1095" s="8"/>
      <c r="XW1095" s="8"/>
      <c r="XX1095" s="8"/>
      <c r="XY1095" s="8"/>
      <c r="XZ1095" s="8"/>
      <c r="YA1095" s="8"/>
      <c r="YB1095" s="8"/>
      <c r="YC1095" s="8"/>
      <c r="YD1095" s="8"/>
      <c r="YE1095" s="8"/>
      <c r="YF1095" s="8"/>
      <c r="YG1095" s="8"/>
      <c r="YH1095" s="8"/>
      <c r="YI1095" s="8"/>
      <c r="YJ1095" s="8"/>
      <c r="YK1095" s="8"/>
      <c r="YL1095" s="8"/>
      <c r="YM1095" s="8"/>
      <c r="YN1095" s="8"/>
      <c r="YO1095" s="8"/>
      <c r="YP1095" s="8"/>
      <c r="YQ1095" s="8"/>
      <c r="YR1095" s="8"/>
      <c r="YS1095" s="8"/>
      <c r="YT1095" s="8"/>
      <c r="YU1095" s="8"/>
      <c r="YV1095" s="8"/>
      <c r="YW1095" s="8"/>
      <c r="YX1095" s="8"/>
      <c r="YY1095" s="8"/>
      <c r="YZ1095" s="8"/>
      <c r="ZA1095" s="8"/>
      <c r="ZB1095" s="8"/>
      <c r="ZC1095" s="8"/>
      <c r="ZD1095" s="8"/>
      <c r="ZE1095" s="8"/>
      <c r="ZF1095" s="8"/>
      <c r="ZG1095" s="8"/>
      <c r="ZH1095" s="8"/>
      <c r="ZI1095" s="8"/>
      <c r="ZJ1095" s="8"/>
      <c r="ZK1095" s="8"/>
      <c r="ZL1095" s="8"/>
      <c r="ZM1095" s="8"/>
      <c r="ZN1095" s="8"/>
      <c r="ZO1095" s="8"/>
      <c r="ZP1095" s="8"/>
      <c r="ZQ1095" s="8"/>
      <c r="ZR1095" s="8"/>
      <c r="ZS1095" s="8"/>
      <c r="ZT1095" s="8"/>
      <c r="ZU1095" s="8"/>
      <c r="ZV1095" s="8"/>
      <c r="ZW1095" s="8"/>
      <c r="ZX1095" s="8"/>
      <c r="ZY1095" s="8"/>
      <c r="ZZ1095" s="8"/>
      <c r="AAA1095" s="8"/>
      <c r="AAB1095" s="8"/>
      <c r="AAC1095" s="8"/>
      <c r="AAD1095" s="8"/>
      <c r="AAE1095" s="8"/>
      <c r="AAF1095" s="8"/>
      <c r="AAG1095" s="8"/>
      <c r="AAH1095" s="8"/>
      <c r="AAI1095" s="8"/>
      <c r="AAJ1095" s="8"/>
      <c r="AAK1095" s="8"/>
      <c r="AAL1095" s="8"/>
      <c r="AAM1095" s="8"/>
      <c r="AAN1095" s="8"/>
      <c r="AAO1095" s="8"/>
      <c r="AAP1095" s="8"/>
      <c r="AAQ1095" s="8"/>
      <c r="AAR1095" s="8"/>
      <c r="AAS1095" s="8"/>
      <c r="AAT1095" s="8"/>
      <c r="AAU1095" s="8"/>
      <c r="AAV1095" s="8"/>
      <c r="AAW1095" s="8"/>
      <c r="AAX1095" s="8"/>
      <c r="AAY1095" s="8"/>
      <c r="AAZ1095" s="8"/>
      <c r="ABA1095" s="8"/>
      <c r="ABB1095" s="8"/>
      <c r="ABC1095" s="8"/>
      <c r="ABD1095" s="8"/>
      <c r="ABE1095" s="8"/>
      <c r="ABF1095" s="8"/>
      <c r="ABG1095" s="8"/>
      <c r="ABH1095" s="8"/>
      <c r="ABI1095" s="8"/>
      <c r="ABJ1095" s="8"/>
      <c r="ABK1095" s="8"/>
      <c r="ABL1095" s="8"/>
      <c r="ABM1095" s="8"/>
      <c r="ABN1095" s="8"/>
      <c r="ABO1095" s="8"/>
      <c r="ABP1095" s="8"/>
      <c r="ABQ1095" s="8"/>
      <c r="ABR1095" s="8"/>
      <c r="ABS1095" s="8"/>
      <c r="ABT1095" s="8"/>
      <c r="ABU1095" s="8"/>
      <c r="ABV1095" s="8"/>
      <c r="ABW1095" s="8"/>
      <c r="ABX1095" s="8"/>
      <c r="ABY1095" s="8"/>
      <c r="ABZ1095" s="8"/>
      <c r="ACA1095" s="8"/>
      <c r="ACB1095" s="8"/>
      <c r="ACC1095" s="8"/>
      <c r="ACD1095" s="8"/>
      <c r="ACE1095" s="8"/>
      <c r="ACF1095" s="8"/>
      <c r="ACG1095" s="8"/>
      <c r="ACH1095" s="8"/>
      <c r="ACI1095" s="8"/>
      <c r="ACJ1095" s="8"/>
      <c r="ACK1095" s="8"/>
      <c r="ACL1095" s="8"/>
      <c r="ACM1095" s="8"/>
      <c r="ACN1095" s="8"/>
      <c r="ACO1095" s="8"/>
      <c r="ACP1095" s="8"/>
      <c r="ACQ1095" s="8"/>
      <c r="ACR1095" s="8"/>
      <c r="ACS1095" s="8"/>
      <c r="ACT1095" s="8"/>
      <c r="ACU1095" s="8"/>
      <c r="ACV1095" s="8"/>
      <c r="ACW1095" s="8"/>
      <c r="ACX1095" s="8"/>
      <c r="ACY1095" s="8"/>
      <c r="ACZ1095" s="8"/>
      <c r="ADA1095" s="8"/>
      <c r="ADB1095" s="8"/>
      <c r="ADC1095" s="8"/>
      <c r="ADD1095" s="8"/>
      <c r="ADE1095" s="8"/>
      <c r="ADF1095" s="8"/>
      <c r="ADG1095" s="8"/>
      <c r="ADH1095" s="8"/>
      <c r="ADI1095" s="8"/>
      <c r="ADJ1095" s="8"/>
      <c r="ADK1095" s="8"/>
      <c r="ADL1095" s="8"/>
      <c r="ADM1095" s="8"/>
      <c r="ADN1095" s="8"/>
      <c r="ADO1095" s="8"/>
      <c r="ADP1095" s="8"/>
      <c r="ADQ1095" s="8"/>
      <c r="ADR1095" s="8"/>
      <c r="ADS1095" s="8"/>
      <c r="ADT1095" s="8"/>
      <c r="ADU1095" s="8"/>
      <c r="ADV1095" s="8"/>
      <c r="ADW1095" s="8"/>
      <c r="ADX1095" s="8"/>
      <c r="ADY1095" s="8"/>
      <c r="ADZ1095" s="8"/>
      <c r="AEA1095" s="8"/>
      <c r="AEB1095" s="8"/>
      <c r="AEC1095" s="8"/>
      <c r="AED1095" s="8"/>
      <c r="AEE1095" s="8"/>
      <c r="AEF1095" s="8"/>
      <c r="AEG1095" s="8"/>
      <c r="AEH1095" s="8"/>
      <c r="AEI1095" s="8"/>
      <c r="AEJ1095" s="8"/>
      <c r="AEK1095" s="8"/>
      <c r="AEL1095" s="8"/>
      <c r="AEM1095" s="8"/>
      <c r="AEN1095" s="8"/>
      <c r="AEO1095" s="8"/>
      <c r="AEP1095" s="8"/>
      <c r="AEQ1095" s="8"/>
      <c r="AER1095" s="8"/>
      <c r="AES1095" s="8"/>
      <c r="AET1095" s="8"/>
      <c r="AEU1095" s="8"/>
      <c r="AEV1095" s="8"/>
      <c r="AEW1095" s="8"/>
      <c r="AEX1095" s="8"/>
      <c r="AEY1095" s="8"/>
      <c r="AEZ1095" s="8"/>
      <c r="AFA1095" s="8"/>
      <c r="AFB1095" s="8"/>
      <c r="AFC1095" s="8"/>
      <c r="AFD1095" s="8"/>
      <c r="AFE1095" s="8"/>
      <c r="AFF1095" s="8"/>
      <c r="AFG1095" s="8"/>
      <c r="AFH1095" s="8"/>
      <c r="AFI1095" s="8"/>
      <c r="AFJ1095" s="8"/>
      <c r="AFK1095" s="8"/>
      <c r="AFL1095" s="8"/>
      <c r="AFM1095" s="8"/>
      <c r="AFN1095" s="8"/>
      <c r="AFO1095" s="8"/>
      <c r="AFP1095" s="8"/>
      <c r="AFQ1095" s="8"/>
      <c r="AFR1095" s="8"/>
      <c r="AFS1095" s="8"/>
      <c r="AFT1095" s="8"/>
      <c r="AFU1095" s="8"/>
      <c r="AFV1095" s="8"/>
      <c r="AFW1095" s="8"/>
      <c r="AFX1095" s="8"/>
      <c r="AFY1095" s="8"/>
      <c r="AFZ1095" s="8"/>
      <c r="AGA1095" s="8"/>
      <c r="AGB1095" s="8"/>
      <c r="AGC1095" s="8"/>
      <c r="AGD1095" s="8"/>
      <c r="AGE1095" s="8"/>
      <c r="AGF1095" s="8"/>
      <c r="AGG1095" s="8"/>
      <c r="AGH1095" s="8"/>
      <c r="AGI1095" s="8"/>
      <c r="AGJ1095" s="8"/>
      <c r="AGK1095" s="8"/>
      <c r="AGL1095" s="8"/>
      <c r="AGM1095" s="8"/>
      <c r="AGN1095" s="8"/>
      <c r="AGO1095" s="8"/>
      <c r="AGP1095" s="8"/>
      <c r="AGQ1095" s="8"/>
      <c r="AGR1095" s="8"/>
      <c r="AGS1095" s="8"/>
      <c r="AGT1095" s="8"/>
      <c r="AGU1095" s="8"/>
      <c r="AGV1095" s="8"/>
      <c r="AGW1095" s="8"/>
      <c r="AGX1095" s="8"/>
      <c r="AGY1095" s="8"/>
      <c r="AGZ1095" s="8"/>
      <c r="AHA1095" s="8"/>
      <c r="AHB1095" s="8"/>
      <c r="AHC1095" s="8"/>
      <c r="AHD1095" s="8"/>
      <c r="AHE1095" s="8"/>
      <c r="AHF1095" s="8"/>
      <c r="AHG1095" s="8"/>
      <c r="AHH1095" s="8"/>
      <c r="AHI1095" s="8"/>
      <c r="AHJ1095" s="8"/>
      <c r="AHK1095" s="8"/>
      <c r="AHL1095" s="8"/>
      <c r="AHM1095" s="8"/>
      <c r="AHN1095" s="8"/>
      <c r="AHO1095" s="8"/>
      <c r="AHP1095" s="8"/>
      <c r="AHQ1095" s="8"/>
      <c r="AHR1095" s="8"/>
      <c r="AHS1095" s="8"/>
      <c r="AHT1095" s="8"/>
      <c r="AHU1095" s="8"/>
      <c r="AHV1095" s="8"/>
      <c r="AHW1095" s="8"/>
      <c r="AHX1095" s="8"/>
      <c r="AHY1095" s="8"/>
      <c r="AHZ1095" s="8"/>
      <c r="AIA1095" s="8"/>
      <c r="AIB1095" s="8"/>
      <c r="AIC1095" s="8"/>
      <c r="AID1095" s="8"/>
      <c r="AIE1095" s="8"/>
      <c r="AIF1095" s="8"/>
      <c r="AIG1095" s="8"/>
      <c r="AIH1095" s="8"/>
      <c r="AII1095" s="8"/>
      <c r="AIJ1095" s="8"/>
      <c r="AIK1095" s="8"/>
      <c r="AIL1095" s="8"/>
      <c r="AIM1095" s="8"/>
      <c r="AIN1095" s="8"/>
      <c r="AIO1095" s="8"/>
      <c r="AIP1095" s="8"/>
      <c r="AIQ1095" s="8"/>
      <c r="AIR1095" s="8"/>
      <c r="AIS1095" s="8"/>
      <c r="AIT1095" s="8"/>
      <c r="AIU1095" s="8"/>
      <c r="AIV1095" s="8"/>
      <c r="AIW1095" s="8"/>
      <c r="AIX1095" s="8"/>
      <c r="AIY1095" s="8"/>
      <c r="AIZ1095" s="8"/>
      <c r="AJA1095" s="8"/>
      <c r="AJB1095" s="8"/>
      <c r="AJC1095" s="8"/>
      <c r="AJD1095" s="8"/>
      <c r="AJE1095" s="8"/>
      <c r="AJF1095" s="8"/>
      <c r="AJG1095" s="8"/>
      <c r="AJH1095" s="8"/>
      <c r="AJI1095" s="8"/>
      <c r="AJJ1095" s="8"/>
      <c r="AJK1095" s="8"/>
      <c r="AJL1095" s="8"/>
      <c r="AJM1095" s="8"/>
      <c r="AJN1095" s="8"/>
      <c r="AJO1095" s="8"/>
      <c r="AJP1095" s="8"/>
      <c r="AJQ1095" s="8"/>
      <c r="AJR1095" s="8"/>
      <c r="AJS1095" s="8"/>
      <c r="AJT1095" s="8"/>
      <c r="AJU1095" s="8"/>
      <c r="AJV1095" s="8"/>
      <c r="AJW1095" s="8"/>
      <c r="AJX1095" s="8"/>
      <c r="AJY1095" s="8"/>
      <c r="AJZ1095" s="8"/>
      <c r="AKA1095" s="8"/>
      <c r="AKB1095" s="8"/>
      <c r="AKC1095" s="8"/>
      <c r="AKD1095" s="8"/>
      <c r="AKE1095" s="8"/>
      <c r="AKF1095" s="8"/>
      <c r="AKG1095" s="8"/>
      <c r="AKH1095" s="8"/>
      <c r="AKI1095" s="8"/>
      <c r="AKJ1095" s="8"/>
      <c r="AKK1095" s="8"/>
      <c r="AKL1095" s="8"/>
      <c r="AKM1095" s="8"/>
      <c r="AKN1095" s="8"/>
      <c r="AKO1095" s="8"/>
      <c r="AKP1095" s="8"/>
      <c r="AKQ1095" s="8"/>
      <c r="AKR1095" s="8"/>
      <c r="AKS1095" s="8"/>
      <c r="AKT1095" s="8"/>
      <c r="AKU1095" s="8"/>
      <c r="AKV1095" s="8"/>
      <c r="AKW1095" s="8"/>
      <c r="AKX1095" s="8"/>
      <c r="AKY1095" s="8"/>
      <c r="AKZ1095" s="8"/>
      <c r="ALA1095" s="8"/>
      <c r="ALB1095" s="8"/>
      <c r="ALC1095" s="8"/>
      <c r="ALD1095" s="8"/>
      <c r="ALE1095" s="8"/>
      <c r="ALF1095" s="8"/>
      <c r="ALG1095" s="8"/>
      <c r="ALH1095" s="8"/>
      <c r="ALI1095" s="8"/>
      <c r="ALJ1095" s="8"/>
      <c r="ALK1095" s="8"/>
      <c r="ALL1095" s="8"/>
      <c r="ALM1095" s="8"/>
      <c r="ALN1095" s="8"/>
      <c r="ALO1095" s="8"/>
      <c r="ALP1095" s="8"/>
      <c r="ALQ1095" s="8"/>
      <c r="ALR1095" s="8"/>
      <c r="ALS1095" s="8"/>
      <c r="ALT1095" s="8"/>
      <c r="ALU1095" s="8"/>
      <c r="ALV1095" s="8"/>
      <c r="ALW1095" s="8"/>
      <c r="ALX1095" s="8"/>
      <c r="ALY1095" s="8"/>
      <c r="ALZ1095" s="8"/>
      <c r="AMA1095" s="8"/>
      <c r="AMB1095" s="8"/>
      <c r="AMC1095" s="8"/>
      <c r="AMD1095" s="8"/>
      <c r="AME1095" s="8"/>
      <c r="AMF1095" s="8"/>
      <c r="AMG1095" s="8"/>
      <c r="AMH1095" s="8"/>
      <c r="AMI1095" s="8"/>
      <c r="AMJ1095" s="8"/>
      <c r="AMK1095" s="8"/>
      <c r="AML1095" s="8"/>
      <c r="AMM1095" s="8"/>
      <c r="AMN1095" s="8"/>
      <c r="AMO1095" s="8"/>
      <c r="AMP1095" s="8"/>
      <c r="AMQ1095" s="8"/>
      <c r="AMR1095" s="8"/>
      <c r="AMS1095" s="8"/>
      <c r="AMT1095" s="8"/>
      <c r="AMU1095" s="8"/>
      <c r="AMV1095" s="8"/>
      <c r="AMW1095" s="8"/>
      <c r="AMX1095" s="8"/>
      <c r="AMY1095" s="8"/>
      <c r="AMZ1095" s="8"/>
      <c r="ANA1095" s="8"/>
      <c r="ANB1095" s="8"/>
      <c r="ANC1095" s="8"/>
      <c r="AND1095" s="8"/>
      <c r="ANE1095" s="8"/>
      <c r="ANF1095" s="8"/>
      <c r="ANG1095" s="8"/>
      <c r="ANH1095" s="8"/>
      <c r="ANI1095" s="8"/>
      <c r="ANJ1095" s="8"/>
      <c r="ANK1095" s="8"/>
      <c r="ANL1095" s="8"/>
      <c r="ANM1095" s="8"/>
      <c r="ANN1095" s="8"/>
      <c r="ANO1095" s="8"/>
      <c r="ANP1095" s="8"/>
      <c r="ANQ1095" s="8"/>
      <c r="ANR1095" s="8"/>
      <c r="ANS1095" s="8"/>
      <c r="ANT1095" s="8"/>
      <c r="ANU1095" s="8"/>
      <c r="ANV1095" s="8"/>
      <c r="ANW1095" s="8"/>
      <c r="ANX1095" s="8"/>
      <c r="ANY1095" s="8"/>
      <c r="ANZ1095" s="8"/>
      <c r="AOA1095" s="8"/>
      <c r="AOB1095" s="8"/>
      <c r="AOC1095" s="8"/>
      <c r="AOD1095" s="8"/>
      <c r="AOE1095" s="8"/>
      <c r="AOF1095" s="8"/>
      <c r="AOG1095" s="8"/>
      <c r="AOH1095" s="8"/>
      <c r="AOI1095" s="8"/>
      <c r="AOJ1095" s="8"/>
      <c r="AOK1095" s="8"/>
      <c r="AOL1095" s="8"/>
      <c r="AOM1095" s="8"/>
      <c r="AON1095" s="8"/>
      <c r="AOO1095" s="8"/>
      <c r="AOP1095" s="8"/>
      <c r="AOQ1095" s="8"/>
      <c r="AOR1095" s="8"/>
      <c r="AOS1095" s="8"/>
      <c r="AOT1095" s="8"/>
      <c r="AOU1095" s="8"/>
      <c r="AOV1095" s="8"/>
      <c r="AOW1095" s="8"/>
      <c r="AOX1095" s="8"/>
      <c r="AOY1095" s="8"/>
      <c r="AOZ1095" s="8"/>
      <c r="APA1095" s="8"/>
      <c r="APB1095" s="8"/>
      <c r="APC1095" s="8"/>
      <c r="APD1095" s="8"/>
      <c r="APE1095" s="8"/>
      <c r="APF1095" s="8"/>
      <c r="APG1095" s="8"/>
      <c r="APH1095" s="8"/>
      <c r="API1095" s="8"/>
      <c r="APJ1095" s="8"/>
      <c r="APK1095" s="8"/>
      <c r="APL1095" s="8"/>
      <c r="APM1095" s="8"/>
      <c r="APN1095" s="8"/>
      <c r="APO1095" s="8"/>
      <c r="APP1095" s="8"/>
      <c r="APQ1095" s="8"/>
      <c r="APR1095" s="8"/>
      <c r="APS1095" s="8"/>
      <c r="APT1095" s="8"/>
      <c r="APU1095" s="8"/>
      <c r="APV1095" s="8"/>
      <c r="APW1095" s="8"/>
      <c r="APX1095" s="8"/>
      <c r="APY1095" s="8"/>
      <c r="APZ1095" s="8"/>
      <c r="AQA1095" s="8"/>
      <c r="AQB1095" s="8"/>
      <c r="AQC1095" s="8"/>
      <c r="AQD1095" s="8"/>
      <c r="AQE1095" s="8"/>
      <c r="AQF1095" s="8"/>
      <c r="AQG1095" s="8"/>
      <c r="AQH1095" s="8"/>
      <c r="AQI1095" s="8"/>
      <c r="AQJ1095" s="8"/>
      <c r="AQK1095" s="8"/>
      <c r="AQL1095" s="8"/>
      <c r="AQM1095" s="8"/>
      <c r="AQN1095" s="8"/>
      <c r="AQO1095" s="8"/>
      <c r="AQP1095" s="8"/>
      <c r="AQQ1095" s="8"/>
      <c r="AQR1095" s="8"/>
      <c r="AQS1095" s="8"/>
      <c r="AQT1095" s="8"/>
      <c r="AQU1095" s="8"/>
      <c r="AQV1095" s="8"/>
      <c r="AQW1095" s="8"/>
      <c r="AQX1095" s="8"/>
      <c r="AQY1095" s="8"/>
      <c r="AQZ1095" s="8"/>
      <c r="ARA1095" s="8"/>
      <c r="ARB1095" s="8"/>
      <c r="ARC1095" s="8"/>
      <c r="ARD1095" s="8"/>
      <c r="ARE1095" s="8"/>
      <c r="ARF1095" s="8"/>
      <c r="ARG1095" s="8"/>
      <c r="ARH1095" s="8"/>
      <c r="ARI1095" s="8"/>
      <c r="ARJ1095" s="8"/>
      <c r="ARK1095" s="8"/>
      <c r="ARL1095" s="8"/>
      <c r="ARM1095" s="8"/>
      <c r="ARN1095" s="8"/>
      <c r="ARO1095" s="8"/>
      <c r="ARP1095" s="8"/>
      <c r="ARQ1095" s="8"/>
      <c r="ARR1095" s="8"/>
      <c r="ARS1095" s="8"/>
      <c r="ART1095" s="8"/>
      <c r="ARU1095" s="8"/>
      <c r="ARV1095" s="8"/>
      <c r="ARW1095" s="8"/>
      <c r="ARX1095" s="8"/>
      <c r="ARY1095" s="8"/>
      <c r="ARZ1095" s="8"/>
      <c r="ASA1095" s="8"/>
      <c r="ASB1095" s="8"/>
      <c r="ASC1095" s="8"/>
      <c r="ASD1095" s="8"/>
      <c r="ASE1095" s="8"/>
      <c r="ASF1095" s="8"/>
      <c r="ASG1095" s="8"/>
      <c r="ASH1095" s="8"/>
      <c r="ASI1095" s="8"/>
      <c r="ASJ1095" s="8"/>
      <c r="ASK1095" s="8"/>
      <c r="ASL1095" s="8"/>
      <c r="ASM1095" s="8"/>
      <c r="ASN1095" s="8"/>
      <c r="ASO1095" s="8"/>
      <c r="ASP1095" s="8"/>
      <c r="ASQ1095" s="8"/>
      <c r="ASR1095" s="8"/>
      <c r="ASS1095" s="8"/>
      <c r="AST1095" s="8"/>
      <c r="ASU1095" s="8"/>
      <c r="ASV1095" s="8"/>
      <c r="ASW1095" s="8"/>
      <c r="ASX1095" s="8"/>
      <c r="ASY1095" s="8"/>
      <c r="ASZ1095" s="8"/>
      <c r="ATA1095" s="8"/>
      <c r="ATB1095" s="8"/>
      <c r="ATC1095" s="8"/>
      <c r="ATD1095" s="8"/>
      <c r="ATE1095" s="8"/>
      <c r="ATF1095" s="8"/>
      <c r="ATG1095" s="8"/>
      <c r="ATH1095" s="8"/>
      <c r="ATI1095" s="8"/>
      <c r="ATJ1095" s="8"/>
      <c r="ATK1095" s="8"/>
      <c r="ATL1095" s="8"/>
      <c r="ATM1095" s="8"/>
      <c r="ATN1095" s="8"/>
      <c r="ATO1095" s="8"/>
      <c r="ATP1095" s="8"/>
      <c r="ATQ1095" s="8"/>
      <c r="ATR1095" s="8"/>
      <c r="ATS1095" s="8"/>
      <c r="ATT1095" s="8"/>
      <c r="ATU1095" s="8"/>
      <c r="ATV1095" s="8"/>
      <c r="ATW1095" s="8"/>
      <c r="ATX1095" s="8"/>
      <c r="ATY1095" s="8"/>
      <c r="ATZ1095" s="8"/>
      <c r="AUA1095" s="8"/>
      <c r="AUB1095" s="8"/>
      <c r="AUC1095" s="8"/>
      <c r="AUD1095" s="8"/>
      <c r="AUE1095" s="8"/>
      <c r="AUF1095" s="8"/>
      <c r="AUG1095" s="8"/>
      <c r="AUH1095" s="8"/>
      <c r="AUI1095" s="8"/>
      <c r="AUJ1095" s="8"/>
      <c r="AUK1095" s="8"/>
      <c r="AUL1095" s="8"/>
      <c r="AUM1095" s="8"/>
      <c r="AUN1095" s="8"/>
      <c r="AUO1095" s="8"/>
      <c r="AUP1095" s="8"/>
      <c r="AUQ1095" s="8"/>
      <c r="AUR1095" s="8"/>
      <c r="AUS1095" s="8"/>
      <c r="AUT1095" s="8"/>
      <c r="AUU1095" s="8"/>
      <c r="AUV1095" s="8"/>
      <c r="AUW1095" s="8"/>
      <c r="AUX1095" s="8"/>
      <c r="AUY1095" s="8"/>
      <c r="AUZ1095" s="8"/>
      <c r="AVA1095" s="8"/>
      <c r="AVB1095" s="8"/>
      <c r="AVC1095" s="8"/>
      <c r="AVD1095" s="8"/>
      <c r="AVE1095" s="8"/>
      <c r="AVF1095" s="8"/>
      <c r="AVG1095" s="8"/>
      <c r="AVH1095" s="8"/>
      <c r="AVI1095" s="8"/>
      <c r="AVJ1095" s="8"/>
      <c r="AVK1095" s="8"/>
      <c r="AVL1095" s="8"/>
      <c r="AVM1095" s="8"/>
      <c r="AVN1095" s="8"/>
      <c r="AVO1095" s="8"/>
      <c r="AVP1095" s="8"/>
      <c r="AVQ1095" s="8"/>
      <c r="AVR1095" s="8"/>
      <c r="AVS1095" s="8"/>
      <c r="AVT1095" s="8"/>
      <c r="AVU1095" s="8"/>
      <c r="AVV1095" s="8"/>
      <c r="AVW1095" s="8"/>
      <c r="AVX1095" s="8"/>
      <c r="AVY1095" s="8"/>
      <c r="AVZ1095" s="8"/>
      <c r="AWA1095" s="8"/>
      <c r="AWB1095" s="8"/>
      <c r="AWC1095" s="8"/>
      <c r="AWD1095" s="8"/>
      <c r="AWE1095" s="8"/>
      <c r="AWF1095" s="8"/>
      <c r="AWG1095" s="8"/>
      <c r="AWH1095" s="8"/>
      <c r="AWI1095" s="8"/>
      <c r="AWJ1095" s="8"/>
      <c r="AWK1095" s="8"/>
      <c r="AWL1095" s="8"/>
      <c r="AWM1095" s="8"/>
      <c r="AWN1095" s="8"/>
      <c r="AWO1095" s="8"/>
      <c r="AWP1095" s="8"/>
      <c r="AWQ1095" s="8"/>
      <c r="AWR1095" s="8"/>
      <c r="AWS1095" s="8"/>
      <c r="AWT1095" s="8"/>
      <c r="AWU1095" s="8"/>
      <c r="AWV1095" s="8"/>
      <c r="AWW1095" s="8"/>
      <c r="AWX1095" s="8"/>
      <c r="AWY1095" s="8"/>
      <c r="AWZ1095" s="8"/>
      <c r="AXA1095" s="8"/>
      <c r="AXB1095" s="8"/>
      <c r="AXC1095" s="8"/>
      <c r="AXD1095" s="8"/>
      <c r="AXE1095" s="8"/>
      <c r="AXF1095" s="8"/>
      <c r="AXG1095" s="8"/>
      <c r="AXH1095" s="8"/>
      <c r="AXI1095" s="8"/>
      <c r="AXJ1095" s="8"/>
      <c r="AXK1095" s="8"/>
      <c r="AXL1095" s="8"/>
      <c r="AXM1095" s="8"/>
      <c r="AXN1095" s="8"/>
      <c r="AXO1095" s="8"/>
      <c r="AXP1095" s="8"/>
      <c r="AXQ1095" s="8"/>
      <c r="AXR1095" s="8"/>
      <c r="AXS1095" s="8"/>
      <c r="AXT1095" s="8"/>
      <c r="AXU1095" s="8"/>
      <c r="AXV1095" s="8"/>
      <c r="AXW1095" s="8"/>
      <c r="AXX1095" s="8"/>
      <c r="AXY1095" s="8"/>
      <c r="AXZ1095" s="8"/>
      <c r="AYA1095" s="8"/>
      <c r="AYB1095" s="8"/>
      <c r="AYC1095" s="8"/>
      <c r="AYD1095" s="8"/>
      <c r="AYE1095" s="8"/>
      <c r="AYF1095" s="8"/>
      <c r="AYG1095" s="8"/>
      <c r="AYH1095" s="8"/>
      <c r="AYI1095" s="8"/>
      <c r="AYJ1095" s="8"/>
      <c r="AYK1095" s="8"/>
      <c r="AYL1095" s="8"/>
      <c r="AYM1095" s="8"/>
      <c r="AYN1095" s="8"/>
      <c r="AYO1095" s="8"/>
      <c r="AYP1095" s="8"/>
      <c r="AYQ1095" s="8"/>
      <c r="AYR1095" s="8"/>
      <c r="AYS1095" s="8"/>
      <c r="AYT1095" s="8"/>
      <c r="AYU1095" s="8"/>
      <c r="AYV1095" s="8"/>
      <c r="AYW1095" s="8"/>
      <c r="AYX1095" s="8"/>
      <c r="AYY1095" s="8"/>
      <c r="AYZ1095" s="8"/>
      <c r="AZA1095" s="8"/>
      <c r="AZB1095" s="8"/>
      <c r="AZC1095" s="8"/>
      <c r="AZD1095" s="8"/>
      <c r="AZE1095" s="8"/>
      <c r="AZF1095" s="8"/>
      <c r="AZG1095" s="8"/>
      <c r="AZH1095" s="8"/>
      <c r="AZI1095" s="8"/>
      <c r="AZJ1095" s="8"/>
      <c r="AZK1095" s="8"/>
      <c r="AZL1095" s="8"/>
      <c r="AZM1095" s="8"/>
      <c r="AZN1095" s="8"/>
      <c r="AZO1095" s="8"/>
      <c r="AZP1095" s="8"/>
      <c r="AZQ1095" s="8"/>
      <c r="AZR1095" s="8"/>
      <c r="AZS1095" s="8"/>
      <c r="AZT1095" s="8"/>
      <c r="AZU1095" s="8"/>
      <c r="AZV1095" s="8"/>
      <c r="AZW1095" s="8"/>
      <c r="AZX1095" s="8"/>
      <c r="AZY1095" s="8"/>
      <c r="AZZ1095" s="8"/>
      <c r="BAA1095" s="8"/>
      <c r="BAB1095" s="8"/>
      <c r="BAC1095" s="8"/>
      <c r="BAD1095" s="8"/>
      <c r="BAE1095" s="8"/>
      <c r="BAF1095" s="8"/>
      <c r="BAG1095" s="8"/>
      <c r="BAH1095" s="8"/>
      <c r="BAI1095" s="8"/>
      <c r="BAJ1095" s="8"/>
      <c r="BAK1095" s="8"/>
      <c r="BAL1095" s="8"/>
      <c r="BAM1095" s="8"/>
      <c r="BAN1095" s="8"/>
      <c r="BAO1095" s="8"/>
      <c r="BAP1095" s="8"/>
      <c r="BAQ1095" s="8"/>
      <c r="BAR1095" s="8"/>
      <c r="BAS1095" s="8"/>
      <c r="BAT1095" s="8"/>
      <c r="BAU1095" s="8"/>
      <c r="BAV1095" s="8"/>
      <c r="BAW1095" s="8"/>
      <c r="BAX1095" s="8"/>
      <c r="BAY1095" s="8"/>
      <c r="BAZ1095" s="8"/>
      <c r="BBA1095" s="8"/>
      <c r="BBB1095" s="8"/>
      <c r="BBC1095" s="8"/>
      <c r="BBD1095" s="8"/>
      <c r="BBE1095" s="8"/>
      <c r="BBF1095" s="8"/>
      <c r="BBG1095" s="8"/>
      <c r="BBH1095" s="8"/>
      <c r="BBI1095" s="8"/>
      <c r="BBJ1095" s="8"/>
      <c r="BBK1095" s="8"/>
      <c r="BBL1095" s="8"/>
      <c r="BBM1095" s="8"/>
      <c r="BBN1095" s="8"/>
      <c r="BBO1095" s="8"/>
      <c r="BBP1095" s="8"/>
      <c r="BBQ1095" s="8"/>
      <c r="BBR1095" s="8"/>
      <c r="BBS1095" s="8"/>
      <c r="BBT1095" s="8"/>
      <c r="BBU1095" s="8"/>
      <c r="BBV1095" s="8"/>
      <c r="BBW1095" s="8"/>
      <c r="BBX1095" s="8"/>
      <c r="BBY1095" s="8"/>
      <c r="BBZ1095" s="8"/>
      <c r="BCA1095" s="8"/>
      <c r="BCB1095" s="8"/>
      <c r="BCC1095" s="8"/>
      <c r="BCD1095" s="8"/>
      <c r="BCE1095" s="8"/>
      <c r="BCF1095" s="8"/>
      <c r="BCG1095" s="8"/>
      <c r="BCH1095" s="8"/>
      <c r="BCI1095" s="8"/>
      <c r="BCJ1095" s="8"/>
      <c r="BCK1095" s="8"/>
      <c r="BCL1095" s="8"/>
      <c r="BCM1095" s="8"/>
      <c r="BCN1095" s="8"/>
      <c r="BCO1095" s="8"/>
      <c r="BCP1095" s="8"/>
      <c r="BCQ1095" s="8"/>
      <c r="BCR1095" s="8"/>
      <c r="BCS1095" s="8"/>
      <c r="BCT1095" s="8"/>
      <c r="BCU1095" s="8"/>
      <c r="BCV1095" s="8"/>
      <c r="BCW1095" s="8"/>
      <c r="BCX1095" s="8"/>
      <c r="BCY1095" s="8"/>
      <c r="BCZ1095" s="8"/>
      <c r="BDA1095" s="8"/>
      <c r="BDB1095" s="8"/>
      <c r="BDC1095" s="8"/>
      <c r="BDD1095" s="8"/>
      <c r="BDE1095" s="8"/>
      <c r="BDF1095" s="8"/>
      <c r="BDG1095" s="8"/>
      <c r="BDH1095" s="8"/>
      <c r="BDI1095" s="8"/>
      <c r="BDJ1095" s="8"/>
      <c r="BDK1095" s="8"/>
      <c r="BDL1095" s="8"/>
      <c r="BDM1095" s="8"/>
      <c r="BDN1095" s="8"/>
      <c r="BDO1095" s="8"/>
      <c r="BDP1095" s="8"/>
      <c r="BDQ1095" s="8"/>
      <c r="BDR1095" s="8"/>
      <c r="BDS1095" s="8"/>
      <c r="BDT1095" s="8"/>
      <c r="BDU1095" s="8"/>
      <c r="BDV1095" s="8"/>
      <c r="BDW1095" s="8"/>
      <c r="BDX1095" s="8"/>
      <c r="BDY1095" s="8"/>
      <c r="BDZ1095" s="8"/>
      <c r="BEA1095" s="8"/>
      <c r="BEB1095" s="8"/>
      <c r="BEC1095" s="8"/>
      <c r="BED1095" s="8"/>
      <c r="BEE1095" s="8"/>
      <c r="BEF1095" s="8"/>
      <c r="BEG1095" s="8"/>
      <c r="BEH1095" s="8"/>
      <c r="BEI1095" s="8"/>
      <c r="BEJ1095" s="8"/>
      <c r="BEK1095" s="8"/>
      <c r="BEL1095" s="8"/>
      <c r="BEM1095" s="8"/>
      <c r="BEN1095" s="8"/>
      <c r="BEO1095" s="8"/>
      <c r="BEP1095" s="8"/>
      <c r="BEQ1095" s="8"/>
      <c r="BER1095" s="8"/>
      <c r="BES1095" s="8"/>
      <c r="BET1095" s="8"/>
      <c r="BEU1095" s="8"/>
      <c r="BEV1095" s="8"/>
      <c r="BEW1095" s="8"/>
      <c r="BEX1095" s="8"/>
      <c r="BEY1095" s="8"/>
      <c r="BEZ1095" s="8"/>
      <c r="BFA1095" s="8"/>
      <c r="BFB1095" s="8"/>
      <c r="BFC1095" s="8"/>
      <c r="BFD1095" s="8"/>
      <c r="BFE1095" s="8"/>
      <c r="BFF1095" s="8"/>
      <c r="BFG1095" s="8"/>
      <c r="BFH1095" s="8"/>
      <c r="BFI1095" s="8"/>
      <c r="BFJ1095" s="8"/>
      <c r="BFK1095" s="8"/>
      <c r="BFL1095" s="8"/>
      <c r="BFM1095" s="8"/>
      <c r="BFN1095" s="8"/>
      <c r="BFO1095" s="8"/>
      <c r="BFP1095" s="8"/>
      <c r="BFQ1095" s="8"/>
      <c r="BFR1095" s="8"/>
      <c r="BFS1095" s="8"/>
      <c r="BFT1095" s="8"/>
      <c r="BFU1095" s="8"/>
      <c r="BFV1095" s="8"/>
      <c r="BFW1095" s="8"/>
      <c r="BFX1095" s="8"/>
      <c r="BFY1095" s="8"/>
      <c r="BFZ1095" s="8"/>
      <c r="BGA1095" s="8"/>
      <c r="BGB1095" s="8"/>
      <c r="BGC1095" s="8"/>
      <c r="BGD1095" s="8"/>
      <c r="BGE1095" s="8"/>
      <c r="BGF1095" s="8"/>
      <c r="BGG1095" s="8"/>
      <c r="BGH1095" s="8"/>
      <c r="BGI1095" s="8"/>
      <c r="BGJ1095" s="8"/>
      <c r="BGK1095" s="8"/>
      <c r="BGL1095" s="8"/>
      <c r="BGM1095" s="8"/>
      <c r="BGN1095" s="8"/>
      <c r="BGO1095" s="8"/>
      <c r="BGP1095" s="8"/>
      <c r="BGQ1095" s="8"/>
      <c r="BGR1095" s="8"/>
      <c r="BGS1095" s="8"/>
      <c r="BGT1095" s="8"/>
      <c r="BGU1095" s="8"/>
      <c r="BGV1095" s="8"/>
      <c r="BGW1095" s="8"/>
      <c r="BGX1095" s="8"/>
      <c r="BGY1095" s="8"/>
      <c r="BGZ1095" s="8"/>
      <c r="BHA1095" s="8"/>
      <c r="BHB1095" s="8"/>
      <c r="BHC1095" s="8"/>
      <c r="BHD1095" s="8"/>
      <c r="BHE1095" s="8"/>
      <c r="BHF1095" s="8"/>
      <c r="BHG1095" s="8"/>
      <c r="BHH1095" s="8"/>
      <c r="BHI1095" s="8"/>
      <c r="BHJ1095" s="8"/>
      <c r="BHK1095" s="8"/>
      <c r="BHL1095" s="8"/>
      <c r="BHM1095" s="8"/>
      <c r="BHN1095" s="8"/>
      <c r="BHO1095" s="8"/>
      <c r="BHP1095" s="8"/>
      <c r="BHQ1095" s="8"/>
      <c r="BHR1095" s="8"/>
      <c r="BHS1095" s="8"/>
      <c r="BHT1095" s="8"/>
      <c r="BHU1095" s="8"/>
      <c r="BHV1095" s="8"/>
      <c r="BHW1095" s="8"/>
      <c r="BHX1095" s="8"/>
      <c r="BHY1095" s="8"/>
      <c r="BHZ1095" s="8"/>
      <c r="BIA1095" s="8"/>
      <c r="BIB1095" s="8"/>
      <c r="BIC1095" s="8"/>
      <c r="BID1095" s="8"/>
      <c r="BIE1095" s="8"/>
      <c r="BIF1095" s="8"/>
      <c r="BIG1095" s="8"/>
      <c r="BIH1095" s="8"/>
      <c r="BII1095" s="8"/>
      <c r="BIJ1095" s="8"/>
      <c r="BIK1095" s="8"/>
      <c r="BIL1095" s="8"/>
      <c r="BIM1095" s="8"/>
      <c r="BIN1095" s="8"/>
      <c r="BIO1095" s="8"/>
      <c r="BIP1095" s="8"/>
      <c r="BIQ1095" s="8"/>
      <c r="BIR1095" s="8"/>
      <c r="BIS1095" s="8"/>
      <c r="BIT1095" s="8"/>
      <c r="BIU1095" s="8"/>
      <c r="BIV1095" s="8"/>
      <c r="BIW1095" s="8"/>
      <c r="BIX1095" s="8"/>
      <c r="BIY1095" s="8"/>
      <c r="BIZ1095" s="8"/>
      <c r="BJA1095" s="8"/>
      <c r="BJB1095" s="8"/>
      <c r="BJC1095" s="8"/>
      <c r="BJD1095" s="8"/>
      <c r="BJE1095" s="8"/>
      <c r="BJF1095" s="8"/>
      <c r="BJG1095" s="8"/>
      <c r="BJH1095" s="8"/>
      <c r="BJI1095" s="8"/>
      <c r="BJJ1095" s="8"/>
      <c r="BJK1095" s="8"/>
      <c r="BJL1095" s="8"/>
      <c r="BJM1095" s="8"/>
      <c r="BJN1095" s="8"/>
      <c r="BJO1095" s="8"/>
      <c r="BJP1095" s="8"/>
      <c r="BJQ1095" s="8"/>
      <c r="BJR1095" s="8"/>
      <c r="BJS1095" s="8"/>
      <c r="BJT1095" s="8"/>
      <c r="BJU1095" s="8"/>
      <c r="BJV1095" s="8"/>
      <c r="BJW1095" s="8"/>
      <c r="BJX1095" s="8"/>
      <c r="BJY1095" s="8"/>
      <c r="BJZ1095" s="8"/>
      <c r="BKA1095" s="8"/>
      <c r="BKB1095" s="8"/>
      <c r="BKC1095" s="8"/>
      <c r="BKD1095" s="8"/>
      <c r="BKE1095" s="8"/>
      <c r="BKF1095" s="8"/>
      <c r="BKG1095" s="8"/>
      <c r="BKH1095" s="8"/>
      <c r="BKI1095" s="8"/>
      <c r="BKJ1095" s="8"/>
      <c r="BKK1095" s="8"/>
      <c r="BKL1095" s="8"/>
      <c r="BKM1095" s="8"/>
      <c r="BKN1095" s="8"/>
      <c r="BKO1095" s="8"/>
      <c r="BKP1095" s="8"/>
      <c r="BKQ1095" s="8"/>
      <c r="BKR1095" s="8"/>
      <c r="BKS1095" s="8"/>
      <c r="BKT1095" s="8"/>
      <c r="BKU1095" s="8"/>
      <c r="BKV1095" s="8"/>
      <c r="BKW1095" s="8"/>
      <c r="BKX1095" s="8"/>
      <c r="BKY1095" s="8"/>
      <c r="BKZ1095" s="8"/>
      <c r="BLA1095" s="8"/>
      <c r="BLB1095" s="8"/>
      <c r="BLC1095" s="8"/>
      <c r="BLD1095" s="8"/>
      <c r="BLE1095" s="8"/>
      <c r="BLF1095" s="8"/>
      <c r="BLG1095" s="8"/>
      <c r="BLH1095" s="8"/>
      <c r="BLI1095" s="8"/>
      <c r="BLJ1095" s="8"/>
      <c r="BLK1095" s="8"/>
      <c r="BLL1095" s="8"/>
      <c r="BLM1095" s="8"/>
      <c r="BLN1095" s="8"/>
      <c r="BLO1095" s="8"/>
      <c r="BLP1095" s="8"/>
      <c r="BLQ1095" s="8"/>
      <c r="BLR1095" s="8"/>
      <c r="BLS1095" s="8"/>
      <c r="BLT1095" s="8"/>
      <c r="BLU1095" s="8"/>
      <c r="BLV1095" s="8"/>
      <c r="BLW1095" s="8"/>
      <c r="BLX1095" s="8"/>
      <c r="BLY1095" s="8"/>
      <c r="BLZ1095" s="8"/>
      <c r="BMA1095" s="8"/>
      <c r="BMB1095" s="8"/>
      <c r="BMC1095" s="8"/>
      <c r="BMD1095" s="8"/>
      <c r="BME1095" s="8"/>
      <c r="BMF1095" s="8"/>
      <c r="BMG1095" s="8"/>
      <c r="BMH1095" s="8"/>
      <c r="BMI1095" s="8"/>
      <c r="BMJ1095" s="8"/>
      <c r="BMK1095" s="8"/>
      <c r="BML1095" s="8"/>
      <c r="BMM1095" s="8"/>
      <c r="BMN1095" s="8"/>
      <c r="BMO1095" s="8"/>
      <c r="BMP1095" s="8"/>
      <c r="BMQ1095" s="8"/>
      <c r="BMR1095" s="8"/>
      <c r="BMS1095" s="8"/>
      <c r="BMT1095" s="8"/>
      <c r="BMU1095" s="8"/>
      <c r="BMV1095" s="8"/>
      <c r="BMW1095" s="8"/>
      <c r="BMX1095" s="8"/>
      <c r="BMY1095" s="8"/>
      <c r="BMZ1095" s="8"/>
      <c r="BNA1095" s="8"/>
      <c r="BNB1095" s="8"/>
      <c r="BNC1095" s="8"/>
      <c r="BND1095" s="8"/>
      <c r="BNE1095" s="8"/>
      <c r="BNF1095" s="8"/>
      <c r="BNG1095" s="8"/>
      <c r="BNH1095" s="8"/>
      <c r="BNI1095" s="8"/>
      <c r="BNJ1095" s="8"/>
      <c r="BNK1095" s="8"/>
      <c r="BNL1095" s="8"/>
      <c r="BNM1095" s="8"/>
      <c r="BNN1095" s="8"/>
      <c r="BNO1095" s="8"/>
      <c r="BNP1095" s="8"/>
      <c r="BNQ1095" s="8"/>
      <c r="BNR1095" s="8"/>
      <c r="BNS1095" s="8"/>
      <c r="BNT1095" s="8"/>
      <c r="BNU1095" s="8"/>
      <c r="BNV1095" s="8"/>
      <c r="BNW1095" s="8"/>
      <c r="BNX1095" s="8"/>
      <c r="BNY1095" s="8"/>
      <c r="BNZ1095" s="8"/>
      <c r="BOA1095" s="8"/>
      <c r="BOB1095" s="8"/>
      <c r="BOC1095" s="8"/>
      <c r="BOD1095" s="8"/>
      <c r="BOE1095" s="8"/>
      <c r="BOF1095" s="8"/>
      <c r="BOG1095" s="8"/>
      <c r="BOH1095" s="8"/>
      <c r="BOI1095" s="8"/>
      <c r="BOJ1095" s="8"/>
      <c r="BOK1095" s="8"/>
      <c r="BOL1095" s="8"/>
      <c r="BOM1095" s="8"/>
      <c r="BON1095" s="8"/>
      <c r="BOO1095" s="8"/>
      <c r="BOP1095" s="8"/>
      <c r="BOQ1095" s="8"/>
      <c r="BOR1095" s="8"/>
      <c r="BOS1095" s="8"/>
      <c r="BOT1095" s="8"/>
      <c r="BOU1095" s="8"/>
      <c r="BOV1095" s="8"/>
      <c r="BOW1095" s="8"/>
      <c r="BOX1095" s="8"/>
      <c r="BOY1095" s="8"/>
      <c r="BOZ1095" s="8"/>
      <c r="BPA1095" s="8"/>
      <c r="BPB1095" s="8"/>
      <c r="BPC1095" s="8"/>
      <c r="BPD1095" s="8"/>
      <c r="BPE1095" s="8"/>
      <c r="BPF1095" s="8"/>
      <c r="BPG1095" s="8"/>
      <c r="BPH1095" s="8"/>
      <c r="BPI1095" s="8"/>
      <c r="BPJ1095" s="8"/>
      <c r="BPK1095" s="8"/>
      <c r="BPL1095" s="8"/>
      <c r="BPM1095" s="8"/>
      <c r="BPN1095" s="8"/>
      <c r="BPO1095" s="8"/>
      <c r="BPP1095" s="8"/>
      <c r="BPQ1095" s="8"/>
      <c r="BPR1095" s="8"/>
      <c r="BPS1095" s="8"/>
      <c r="BPT1095" s="8"/>
      <c r="BPU1095" s="8"/>
      <c r="BPV1095" s="8"/>
      <c r="BPW1095" s="8"/>
      <c r="BPX1095" s="8"/>
      <c r="BPY1095" s="8"/>
      <c r="BPZ1095" s="8"/>
      <c r="BQA1095" s="8"/>
      <c r="BQB1095" s="8"/>
      <c r="BQC1095" s="8"/>
      <c r="BQD1095" s="8"/>
      <c r="BQE1095" s="8"/>
      <c r="BQF1095" s="8"/>
      <c r="BQG1095" s="8"/>
      <c r="BQH1095" s="8"/>
      <c r="BQI1095" s="8"/>
      <c r="BQJ1095" s="8"/>
      <c r="BQK1095" s="8"/>
      <c r="BQL1095" s="8"/>
      <c r="BQM1095" s="8"/>
      <c r="BQN1095" s="8"/>
      <c r="BQO1095" s="8"/>
      <c r="BQP1095" s="8"/>
      <c r="BQQ1095" s="8"/>
      <c r="BQR1095" s="8"/>
      <c r="BQS1095" s="8"/>
      <c r="BQT1095" s="8"/>
      <c r="BQU1095" s="8"/>
      <c r="BQV1095" s="8"/>
      <c r="BQW1095" s="8"/>
      <c r="BQX1095" s="8"/>
      <c r="BQY1095" s="8"/>
      <c r="BQZ1095" s="8"/>
      <c r="BRA1095" s="8"/>
      <c r="BRB1095" s="8"/>
      <c r="BRC1095" s="8"/>
      <c r="BRD1095" s="8"/>
      <c r="BRE1095" s="8"/>
      <c r="BRF1095" s="8"/>
      <c r="BRG1095" s="8"/>
      <c r="BRH1095" s="8"/>
      <c r="BRI1095" s="8"/>
      <c r="BRJ1095" s="8"/>
      <c r="BRK1095" s="8"/>
      <c r="BRL1095" s="8"/>
      <c r="BRM1095" s="8"/>
      <c r="BRN1095" s="8"/>
      <c r="BRO1095" s="8"/>
      <c r="BRP1095" s="8"/>
      <c r="BRQ1095" s="8"/>
      <c r="BRR1095" s="8"/>
      <c r="BRS1095" s="8"/>
      <c r="BRT1095" s="8"/>
      <c r="BRU1095" s="8"/>
      <c r="BRV1095" s="8"/>
      <c r="BRW1095" s="8"/>
      <c r="BRX1095" s="8"/>
      <c r="BRY1095" s="8"/>
      <c r="BRZ1095" s="8"/>
      <c r="BSA1095" s="8"/>
      <c r="BSB1095" s="8"/>
      <c r="BSC1095" s="8"/>
      <c r="BSD1095" s="8"/>
      <c r="BSE1095" s="8"/>
      <c r="BSF1095" s="8"/>
      <c r="BSG1095" s="8"/>
      <c r="BSH1095" s="8"/>
      <c r="BSI1095" s="8"/>
      <c r="BSJ1095" s="8"/>
      <c r="BSK1095" s="8"/>
      <c r="BSL1095" s="8"/>
      <c r="BSM1095" s="8"/>
      <c r="BSN1095" s="8"/>
      <c r="BSO1095" s="8"/>
      <c r="BSP1095" s="8"/>
      <c r="BSQ1095" s="8"/>
      <c r="BSR1095" s="8"/>
      <c r="BSS1095" s="8"/>
      <c r="BST1095" s="8"/>
      <c r="BSU1095" s="8"/>
      <c r="BSV1095" s="8"/>
      <c r="BSW1095" s="8"/>
      <c r="BSX1095" s="8"/>
      <c r="BSY1095" s="8"/>
      <c r="BSZ1095" s="8"/>
      <c r="BTA1095" s="8"/>
      <c r="BTB1095" s="8"/>
      <c r="BTC1095" s="8"/>
      <c r="BTD1095" s="8"/>
      <c r="BTE1095" s="8"/>
      <c r="BTF1095" s="8"/>
      <c r="BTG1095" s="8"/>
      <c r="BTH1095" s="8"/>
      <c r="BTI1095" s="8"/>
      <c r="BTJ1095" s="8"/>
      <c r="BTK1095" s="8"/>
      <c r="BTL1095" s="8"/>
      <c r="BTM1095" s="8"/>
      <c r="BTN1095" s="8"/>
      <c r="BTO1095" s="8"/>
      <c r="BTP1095" s="8"/>
      <c r="BTQ1095" s="8"/>
      <c r="BTR1095" s="8"/>
      <c r="BTS1095" s="8"/>
      <c r="BTT1095" s="8"/>
      <c r="BTU1095" s="8"/>
      <c r="BTV1095" s="8"/>
      <c r="BTW1095" s="8"/>
      <c r="BTX1095" s="8"/>
      <c r="BTY1095" s="8"/>
      <c r="BTZ1095" s="8"/>
      <c r="BUA1095" s="8"/>
      <c r="BUB1095" s="8"/>
      <c r="BUC1095" s="8"/>
      <c r="BUD1095" s="8"/>
      <c r="BUE1095" s="8"/>
      <c r="BUF1095" s="8"/>
      <c r="BUG1095" s="8"/>
      <c r="BUH1095" s="8"/>
      <c r="BUI1095" s="8"/>
      <c r="BUJ1095" s="8"/>
      <c r="BUK1095" s="8"/>
      <c r="BUL1095" s="8"/>
      <c r="BUM1095" s="8"/>
      <c r="BUN1095" s="8"/>
      <c r="BUO1095" s="8"/>
      <c r="BUP1095" s="8"/>
      <c r="BUQ1095" s="8"/>
      <c r="BUR1095" s="8"/>
      <c r="BUS1095" s="8"/>
      <c r="BUT1095" s="8"/>
      <c r="BUU1095" s="8"/>
      <c r="BUV1095" s="8"/>
      <c r="BUW1095" s="8"/>
      <c r="BUX1095" s="8"/>
      <c r="BUY1095" s="8"/>
      <c r="BUZ1095" s="8"/>
      <c r="BVA1095" s="8"/>
      <c r="BVB1095" s="8"/>
      <c r="BVC1095" s="8"/>
      <c r="BVD1095" s="8"/>
      <c r="BVE1095" s="8"/>
      <c r="BVF1095" s="8"/>
      <c r="BVG1095" s="8"/>
      <c r="BVH1095" s="8"/>
      <c r="BVI1095" s="8"/>
      <c r="BVJ1095" s="8"/>
      <c r="BVK1095" s="8"/>
      <c r="BVL1095" s="8"/>
      <c r="BVM1095" s="8"/>
      <c r="BVN1095" s="8"/>
      <c r="BVO1095" s="8"/>
      <c r="BVP1095" s="8"/>
      <c r="BVQ1095" s="8"/>
      <c r="BVR1095" s="8"/>
      <c r="BVS1095" s="8"/>
      <c r="BVT1095" s="8"/>
      <c r="BVU1095" s="8"/>
      <c r="BVV1095" s="8"/>
      <c r="BVW1095" s="8"/>
      <c r="BVX1095" s="8"/>
      <c r="BVY1095" s="8"/>
      <c r="BVZ1095" s="8"/>
      <c r="BWA1095" s="8"/>
      <c r="BWB1095" s="8"/>
      <c r="BWC1095" s="8"/>
      <c r="BWD1095" s="8"/>
      <c r="BWE1095" s="8"/>
      <c r="BWF1095" s="8"/>
      <c r="BWG1095" s="8"/>
      <c r="BWH1095" s="8"/>
      <c r="BWI1095" s="8"/>
      <c r="BWJ1095" s="8"/>
      <c r="BWK1095" s="8"/>
      <c r="BWL1095" s="8"/>
      <c r="BWM1095" s="8"/>
      <c r="BWN1095" s="8"/>
      <c r="BWO1095" s="8"/>
      <c r="BWP1095" s="8"/>
      <c r="BWQ1095" s="8"/>
      <c r="BWR1095" s="8"/>
      <c r="BWS1095" s="8"/>
      <c r="BWT1095" s="8"/>
      <c r="BWU1095" s="8"/>
      <c r="BWV1095" s="8"/>
      <c r="BWW1095" s="8"/>
      <c r="BWX1095" s="8"/>
      <c r="BWY1095" s="8"/>
      <c r="BWZ1095" s="8"/>
      <c r="BXA1095" s="8"/>
      <c r="BXB1095" s="8"/>
      <c r="BXC1095" s="8"/>
      <c r="BXD1095" s="8"/>
      <c r="BXE1095" s="8"/>
      <c r="BXF1095" s="8"/>
      <c r="BXG1095" s="8"/>
      <c r="BXH1095" s="8"/>
      <c r="BXI1095" s="8"/>
      <c r="BXJ1095" s="8"/>
      <c r="BXK1095" s="8"/>
      <c r="BXL1095" s="8"/>
      <c r="BXM1095" s="8"/>
      <c r="BXN1095" s="8"/>
      <c r="BXO1095" s="8"/>
      <c r="BXP1095" s="8"/>
      <c r="BXQ1095" s="8"/>
      <c r="BXR1095" s="8"/>
      <c r="BXS1095" s="8"/>
      <c r="BXT1095" s="8"/>
      <c r="BXU1095" s="8"/>
      <c r="BXV1095" s="8"/>
      <c r="BXW1095" s="8"/>
      <c r="BXX1095" s="8"/>
      <c r="BXY1095" s="8"/>
      <c r="BXZ1095" s="8"/>
      <c r="BYA1095" s="8"/>
      <c r="BYB1095" s="8"/>
      <c r="BYC1095" s="8"/>
      <c r="BYD1095" s="8"/>
      <c r="BYE1095" s="8"/>
      <c r="BYF1095" s="8"/>
      <c r="BYG1095" s="8"/>
      <c r="BYH1095" s="8"/>
      <c r="BYI1095" s="8"/>
      <c r="BYJ1095" s="8"/>
      <c r="BYK1095" s="8"/>
      <c r="BYL1095" s="8"/>
      <c r="BYM1095" s="8"/>
      <c r="BYN1095" s="8"/>
      <c r="BYO1095" s="8"/>
      <c r="BYP1095" s="8"/>
      <c r="BYQ1095" s="8"/>
      <c r="BYR1095" s="8"/>
      <c r="BYS1095" s="8"/>
      <c r="BYT1095" s="8"/>
      <c r="BYU1095" s="8"/>
      <c r="BYV1095" s="8"/>
      <c r="BYW1095" s="8"/>
      <c r="BYX1095" s="8"/>
      <c r="BYY1095" s="8"/>
      <c r="BYZ1095" s="8"/>
      <c r="BZA1095" s="8"/>
      <c r="BZB1095" s="8"/>
      <c r="BZC1095" s="8"/>
      <c r="BZD1095" s="8"/>
      <c r="BZE1095" s="8"/>
      <c r="BZF1095" s="8"/>
      <c r="BZG1095" s="8"/>
      <c r="BZH1095" s="8"/>
      <c r="BZI1095" s="8"/>
      <c r="BZJ1095" s="8"/>
      <c r="BZK1095" s="8"/>
      <c r="BZL1095" s="8"/>
      <c r="BZM1095" s="8"/>
      <c r="BZN1095" s="8"/>
      <c r="BZO1095" s="8"/>
      <c r="BZP1095" s="8"/>
      <c r="BZQ1095" s="8"/>
      <c r="BZR1095" s="8"/>
      <c r="BZS1095" s="8"/>
      <c r="BZT1095" s="8"/>
      <c r="BZU1095" s="8"/>
      <c r="BZV1095" s="8"/>
      <c r="BZW1095" s="8"/>
      <c r="BZX1095" s="8"/>
      <c r="BZY1095" s="8"/>
      <c r="BZZ1095" s="8"/>
      <c r="CAA1095" s="8"/>
      <c r="CAB1095" s="8"/>
      <c r="CAC1095" s="8"/>
      <c r="CAD1095" s="8"/>
      <c r="CAE1095" s="8"/>
      <c r="CAF1095" s="8"/>
      <c r="CAG1095" s="8"/>
      <c r="CAH1095" s="8"/>
      <c r="CAI1095" s="8"/>
      <c r="CAJ1095" s="8"/>
      <c r="CAK1095" s="8"/>
      <c r="CAL1095" s="8"/>
      <c r="CAM1095" s="8"/>
      <c r="CAN1095" s="8"/>
      <c r="CAO1095" s="8"/>
      <c r="CAP1095" s="8"/>
      <c r="CAQ1095" s="8"/>
      <c r="CAR1095" s="8"/>
      <c r="CAS1095" s="8"/>
      <c r="CAT1095" s="8"/>
      <c r="CAU1095" s="8"/>
      <c r="CAV1095" s="8"/>
      <c r="CAW1095" s="8"/>
      <c r="CAX1095" s="8"/>
      <c r="CAY1095" s="8"/>
      <c r="CAZ1095" s="8"/>
      <c r="CBA1095" s="8"/>
      <c r="CBB1095" s="8"/>
      <c r="CBC1095" s="8"/>
      <c r="CBD1095" s="8"/>
      <c r="CBE1095" s="8"/>
      <c r="CBF1095" s="8"/>
      <c r="CBG1095" s="8"/>
      <c r="CBH1095" s="8"/>
      <c r="CBI1095" s="8"/>
      <c r="CBJ1095" s="8"/>
      <c r="CBK1095" s="8"/>
      <c r="CBL1095" s="8"/>
      <c r="CBM1095" s="8"/>
      <c r="CBN1095" s="8"/>
      <c r="CBO1095" s="8"/>
      <c r="CBP1095" s="8"/>
      <c r="CBQ1095" s="8"/>
      <c r="CBR1095" s="8"/>
      <c r="CBS1095" s="8"/>
      <c r="CBT1095" s="8"/>
      <c r="CBU1095" s="8"/>
      <c r="CBV1095" s="8"/>
      <c r="CBW1095" s="8"/>
      <c r="CBX1095" s="8"/>
      <c r="CBY1095" s="8"/>
      <c r="CBZ1095" s="8"/>
      <c r="CCA1095" s="8"/>
      <c r="CCB1095" s="8"/>
      <c r="CCC1095" s="8"/>
      <c r="CCD1095" s="8"/>
      <c r="CCE1095" s="8"/>
      <c r="CCF1095" s="8"/>
      <c r="CCG1095" s="8"/>
      <c r="CCH1095" s="8"/>
      <c r="CCI1095" s="8"/>
      <c r="CCJ1095" s="8"/>
      <c r="CCK1095" s="8"/>
      <c r="CCL1095" s="8"/>
      <c r="CCM1095" s="8"/>
      <c r="CCN1095" s="8"/>
      <c r="CCO1095" s="8"/>
      <c r="CCP1095" s="8"/>
      <c r="CCQ1095" s="8"/>
      <c r="CCR1095" s="8"/>
      <c r="CCS1095" s="8"/>
      <c r="CCT1095" s="8"/>
      <c r="CCU1095" s="8"/>
      <c r="CCV1095" s="8"/>
      <c r="CCW1095" s="8"/>
      <c r="CCX1095" s="8"/>
      <c r="CCY1095" s="8"/>
      <c r="CCZ1095" s="8"/>
      <c r="CDA1095" s="8"/>
      <c r="CDB1095" s="8"/>
      <c r="CDC1095" s="8"/>
      <c r="CDD1095" s="8"/>
      <c r="CDE1095" s="8"/>
      <c r="CDF1095" s="8"/>
      <c r="CDG1095" s="8"/>
      <c r="CDH1095" s="8"/>
      <c r="CDI1095" s="8"/>
      <c r="CDJ1095" s="8"/>
      <c r="CDK1095" s="8"/>
      <c r="CDL1095" s="8"/>
      <c r="CDM1095" s="8"/>
      <c r="CDN1095" s="8"/>
      <c r="CDO1095" s="8"/>
      <c r="CDP1095" s="8"/>
      <c r="CDQ1095" s="8"/>
      <c r="CDR1095" s="8"/>
      <c r="CDS1095" s="8"/>
      <c r="CDT1095" s="8"/>
      <c r="CDU1095" s="8"/>
      <c r="CDV1095" s="8"/>
      <c r="CDW1095" s="8"/>
      <c r="CDX1095" s="8"/>
      <c r="CDY1095" s="8"/>
      <c r="CDZ1095" s="8"/>
      <c r="CEA1095" s="8"/>
      <c r="CEB1095" s="8"/>
      <c r="CEC1095" s="8"/>
      <c r="CED1095" s="8"/>
      <c r="CEE1095" s="8"/>
      <c r="CEF1095" s="8"/>
      <c r="CEG1095" s="8"/>
      <c r="CEH1095" s="8"/>
      <c r="CEI1095" s="8"/>
      <c r="CEJ1095" s="8"/>
      <c r="CEK1095" s="8"/>
      <c r="CEL1095" s="8"/>
      <c r="CEM1095" s="8"/>
      <c r="CEN1095" s="8"/>
      <c r="CEO1095" s="8"/>
      <c r="CEP1095" s="8"/>
      <c r="CEQ1095" s="8"/>
      <c r="CER1095" s="8"/>
      <c r="CES1095" s="8"/>
      <c r="CET1095" s="8"/>
      <c r="CEU1095" s="8"/>
      <c r="CEV1095" s="8"/>
      <c r="CEW1095" s="8"/>
      <c r="CEX1095" s="8"/>
      <c r="CEY1095" s="8"/>
      <c r="CEZ1095" s="8"/>
      <c r="CFA1095" s="8"/>
      <c r="CFB1095" s="8"/>
      <c r="CFC1095" s="8"/>
      <c r="CFD1095" s="8"/>
      <c r="CFE1095" s="8"/>
      <c r="CFF1095" s="8"/>
      <c r="CFG1095" s="8"/>
      <c r="CFH1095" s="8"/>
      <c r="CFI1095" s="8"/>
      <c r="CFJ1095" s="8"/>
      <c r="CFK1095" s="8"/>
      <c r="CFL1095" s="8"/>
      <c r="CFM1095" s="8"/>
      <c r="CFN1095" s="8"/>
      <c r="CFO1095" s="8"/>
      <c r="CFP1095" s="8"/>
      <c r="CFQ1095" s="8"/>
      <c r="CFR1095" s="8"/>
      <c r="CFS1095" s="8"/>
      <c r="CFT1095" s="8"/>
      <c r="CFU1095" s="8"/>
      <c r="CFV1095" s="8"/>
      <c r="CFW1095" s="8"/>
      <c r="CFX1095" s="8"/>
      <c r="CFY1095" s="8"/>
      <c r="CFZ1095" s="8"/>
      <c r="CGA1095" s="8"/>
      <c r="CGB1095" s="8"/>
      <c r="CGC1095" s="8"/>
      <c r="CGD1095" s="8"/>
      <c r="CGE1095" s="8"/>
      <c r="CGF1095" s="8"/>
      <c r="CGG1095" s="8"/>
      <c r="CGH1095" s="8"/>
      <c r="CGI1095" s="8"/>
      <c r="CGJ1095" s="8"/>
      <c r="CGK1095" s="8"/>
      <c r="CGL1095" s="8"/>
      <c r="CGM1095" s="8"/>
      <c r="CGN1095" s="8"/>
      <c r="CGO1095" s="8"/>
      <c r="CGP1095" s="8"/>
      <c r="CGQ1095" s="8"/>
      <c r="CGR1095" s="8"/>
      <c r="CGS1095" s="8"/>
      <c r="CGT1095" s="8"/>
      <c r="CGU1095" s="8"/>
      <c r="CGV1095" s="8"/>
      <c r="CGW1095" s="8"/>
      <c r="CGX1095" s="8"/>
      <c r="CGY1095" s="8"/>
      <c r="CGZ1095" s="8"/>
      <c r="CHA1095" s="8"/>
      <c r="CHB1095" s="8"/>
      <c r="CHC1095" s="8"/>
      <c r="CHD1095" s="8"/>
      <c r="CHE1095" s="8"/>
      <c r="CHF1095" s="8"/>
      <c r="CHG1095" s="8"/>
      <c r="CHH1095" s="8"/>
      <c r="CHI1095" s="8"/>
      <c r="CHJ1095" s="8"/>
      <c r="CHK1095" s="8"/>
      <c r="CHL1095" s="8"/>
      <c r="CHM1095" s="8"/>
      <c r="CHN1095" s="8"/>
      <c r="CHO1095" s="8"/>
      <c r="CHP1095" s="8"/>
      <c r="CHQ1095" s="8"/>
      <c r="CHR1095" s="8"/>
      <c r="CHS1095" s="8"/>
      <c r="CHT1095" s="8"/>
      <c r="CHU1095" s="8"/>
      <c r="CHV1095" s="8"/>
      <c r="CHW1095" s="8"/>
      <c r="CHX1095" s="8"/>
      <c r="CHY1095" s="8"/>
      <c r="CHZ1095" s="8"/>
      <c r="CIA1095" s="8"/>
      <c r="CIB1095" s="8"/>
      <c r="CIC1095" s="8"/>
      <c r="CID1095" s="8"/>
      <c r="CIE1095" s="8"/>
      <c r="CIF1095" s="8"/>
      <c r="CIG1095" s="8"/>
      <c r="CIH1095" s="8"/>
      <c r="CII1095" s="8"/>
      <c r="CIJ1095" s="8"/>
      <c r="CIK1095" s="8"/>
      <c r="CIL1095" s="8"/>
      <c r="CIM1095" s="8"/>
      <c r="CIN1095" s="8"/>
      <c r="CIO1095" s="8"/>
      <c r="CIP1095" s="8"/>
      <c r="CIQ1095" s="8"/>
      <c r="CIR1095" s="8"/>
      <c r="CIS1095" s="8"/>
      <c r="CIT1095" s="8"/>
      <c r="CIU1095" s="8"/>
      <c r="CIV1095" s="8"/>
      <c r="CIW1095" s="8"/>
      <c r="CIX1095" s="8"/>
      <c r="CIY1095" s="8"/>
      <c r="CIZ1095" s="8"/>
      <c r="CJA1095" s="8"/>
      <c r="CJB1095" s="8"/>
      <c r="CJC1095" s="8"/>
      <c r="CJD1095" s="8"/>
      <c r="CJE1095" s="8"/>
      <c r="CJF1095" s="8"/>
      <c r="CJG1095" s="8"/>
      <c r="CJH1095" s="8"/>
      <c r="CJI1095" s="8"/>
      <c r="CJJ1095" s="8"/>
      <c r="CJK1095" s="8"/>
      <c r="CJL1095" s="8"/>
      <c r="CJM1095" s="8"/>
      <c r="CJN1095" s="8"/>
      <c r="CJO1095" s="8"/>
      <c r="CJP1095" s="8"/>
      <c r="CJQ1095" s="8"/>
      <c r="CJR1095" s="8"/>
      <c r="CJS1095" s="8"/>
      <c r="CJT1095" s="8"/>
      <c r="CJU1095" s="8"/>
      <c r="CJV1095" s="8"/>
      <c r="CJW1095" s="8"/>
      <c r="CJX1095" s="8"/>
      <c r="CJY1095" s="8"/>
      <c r="CJZ1095" s="8"/>
      <c r="CKA1095" s="8"/>
      <c r="CKB1095" s="8"/>
      <c r="CKC1095" s="8"/>
      <c r="CKD1095" s="8"/>
      <c r="CKE1095" s="8"/>
      <c r="CKF1095" s="8"/>
      <c r="CKG1095" s="8"/>
      <c r="CKH1095" s="8"/>
      <c r="CKI1095" s="8"/>
      <c r="CKJ1095" s="8"/>
      <c r="CKK1095" s="8"/>
      <c r="CKL1095" s="8"/>
      <c r="CKM1095" s="8"/>
      <c r="CKN1095" s="8"/>
      <c r="CKO1095" s="8"/>
      <c r="CKP1095" s="8"/>
      <c r="CKQ1095" s="8"/>
      <c r="CKR1095" s="8"/>
      <c r="CKS1095" s="8"/>
      <c r="CKT1095" s="8"/>
      <c r="CKU1095" s="8"/>
      <c r="CKV1095" s="8"/>
      <c r="CKW1095" s="8"/>
      <c r="CKX1095" s="8"/>
      <c r="CKY1095" s="8"/>
      <c r="CKZ1095" s="8"/>
      <c r="CLA1095" s="8"/>
      <c r="CLB1095" s="8"/>
      <c r="CLC1095" s="8"/>
      <c r="CLD1095" s="8"/>
      <c r="CLE1095" s="8"/>
      <c r="CLF1095" s="8"/>
      <c r="CLG1095" s="8"/>
      <c r="CLH1095" s="8"/>
      <c r="CLI1095" s="8"/>
      <c r="CLJ1095" s="8"/>
      <c r="CLK1095" s="8"/>
      <c r="CLL1095" s="8"/>
      <c r="CLM1095" s="8"/>
      <c r="CLN1095" s="8"/>
      <c r="CLO1095" s="8"/>
      <c r="CLP1095" s="8"/>
      <c r="CLQ1095" s="8"/>
      <c r="CLR1095" s="8"/>
      <c r="CLS1095" s="8"/>
      <c r="CLT1095" s="8"/>
      <c r="CLU1095" s="8"/>
      <c r="CLV1095" s="8"/>
      <c r="CLW1095" s="8"/>
      <c r="CLX1095" s="8"/>
      <c r="CLY1095" s="8"/>
      <c r="CLZ1095" s="8"/>
      <c r="CMA1095" s="8"/>
      <c r="CMB1095" s="8"/>
      <c r="CMC1095" s="8"/>
      <c r="CMD1095" s="8"/>
      <c r="CME1095" s="8"/>
      <c r="CMF1095" s="8"/>
      <c r="CMG1095" s="8"/>
      <c r="CMH1095" s="8"/>
      <c r="CMI1095" s="8"/>
      <c r="CMJ1095" s="8"/>
      <c r="CMK1095" s="8"/>
      <c r="CML1095" s="8"/>
      <c r="CMM1095" s="8"/>
      <c r="CMN1095" s="8"/>
      <c r="CMO1095" s="8"/>
      <c r="CMP1095" s="8"/>
      <c r="CMQ1095" s="8"/>
      <c r="CMR1095" s="8"/>
      <c r="CMS1095" s="8"/>
      <c r="CMT1095" s="8"/>
      <c r="CMU1095" s="8"/>
      <c r="CMV1095" s="8"/>
      <c r="CMW1095" s="8"/>
      <c r="CMX1095" s="8"/>
      <c r="CMY1095" s="8"/>
      <c r="CMZ1095" s="8"/>
      <c r="CNA1095" s="8"/>
      <c r="CNB1095" s="8"/>
      <c r="CNC1095" s="8"/>
      <c r="CND1095" s="8"/>
      <c r="CNE1095" s="8"/>
      <c r="CNF1095" s="8"/>
      <c r="CNG1095" s="8"/>
      <c r="CNH1095" s="8"/>
      <c r="CNI1095" s="8"/>
      <c r="CNJ1095" s="8"/>
      <c r="CNK1095" s="8"/>
      <c r="CNL1095" s="8"/>
      <c r="CNM1095" s="8"/>
      <c r="CNN1095" s="8"/>
      <c r="CNO1095" s="8"/>
      <c r="CNP1095" s="8"/>
      <c r="CNQ1095" s="8"/>
      <c r="CNR1095" s="8"/>
      <c r="CNS1095" s="8"/>
      <c r="CNT1095" s="8"/>
      <c r="CNU1095" s="8"/>
      <c r="CNV1095" s="8"/>
      <c r="CNW1095" s="8"/>
      <c r="CNX1095" s="8"/>
      <c r="CNY1095" s="8"/>
      <c r="CNZ1095" s="8"/>
      <c r="COA1095" s="8"/>
      <c r="COB1095" s="8"/>
      <c r="COC1095" s="8"/>
      <c r="COD1095" s="8"/>
      <c r="COE1095" s="8"/>
      <c r="COF1095" s="8"/>
      <c r="COG1095" s="8"/>
      <c r="COH1095" s="8"/>
      <c r="COI1095" s="8"/>
      <c r="COJ1095" s="8"/>
      <c r="COK1095" s="8"/>
      <c r="COL1095" s="8"/>
      <c r="COM1095" s="8"/>
      <c r="CON1095" s="8"/>
      <c r="COO1095" s="8"/>
      <c r="COP1095" s="8"/>
      <c r="COQ1095" s="8"/>
      <c r="COR1095" s="8"/>
      <c r="COS1095" s="8"/>
      <c r="COT1095" s="8"/>
      <c r="COU1095" s="8"/>
      <c r="COV1095" s="8"/>
      <c r="COW1095" s="8"/>
      <c r="COX1095" s="8"/>
      <c r="COY1095" s="8"/>
      <c r="COZ1095" s="8"/>
      <c r="CPA1095" s="8"/>
      <c r="CPB1095" s="8"/>
      <c r="CPC1095" s="8"/>
      <c r="CPD1095" s="8"/>
      <c r="CPE1095" s="8"/>
      <c r="CPF1095" s="8"/>
      <c r="CPG1095" s="8"/>
      <c r="CPH1095" s="8"/>
      <c r="CPI1095" s="8"/>
      <c r="CPJ1095" s="8"/>
      <c r="CPK1095" s="8"/>
      <c r="CPL1095" s="8"/>
      <c r="CPM1095" s="8"/>
      <c r="CPN1095" s="8"/>
      <c r="CPO1095" s="8"/>
      <c r="CPP1095" s="8"/>
      <c r="CPQ1095" s="8"/>
      <c r="CPR1095" s="8"/>
      <c r="CPS1095" s="8"/>
      <c r="CPT1095" s="8"/>
      <c r="CPU1095" s="8"/>
      <c r="CPV1095" s="8"/>
      <c r="CPW1095" s="8"/>
      <c r="CPX1095" s="8"/>
      <c r="CPY1095" s="8"/>
      <c r="CPZ1095" s="8"/>
      <c r="CQA1095" s="8"/>
      <c r="CQB1095" s="8"/>
      <c r="CQC1095" s="8"/>
      <c r="CQD1095" s="8"/>
      <c r="CQE1095" s="8"/>
      <c r="CQF1095" s="8"/>
      <c r="CQG1095" s="8"/>
      <c r="CQH1095" s="8"/>
      <c r="CQI1095" s="8"/>
      <c r="CQJ1095" s="8"/>
      <c r="CQK1095" s="8"/>
      <c r="CQL1095" s="8"/>
      <c r="CQM1095" s="8"/>
      <c r="CQN1095" s="8"/>
      <c r="CQO1095" s="8"/>
      <c r="CQP1095" s="8"/>
      <c r="CQQ1095" s="8"/>
      <c r="CQR1095" s="8"/>
      <c r="CQS1095" s="8"/>
      <c r="CQT1095" s="8"/>
      <c r="CQU1095" s="8"/>
      <c r="CQV1095" s="8"/>
      <c r="CQW1095" s="8"/>
      <c r="CQX1095" s="8"/>
      <c r="CQY1095" s="8"/>
      <c r="CQZ1095" s="8"/>
      <c r="CRA1095" s="8"/>
      <c r="CRB1095" s="8"/>
      <c r="CRC1095" s="8"/>
      <c r="CRD1095" s="8"/>
      <c r="CRE1095" s="8"/>
      <c r="CRF1095" s="8"/>
      <c r="CRG1095" s="8"/>
      <c r="CRH1095" s="8"/>
      <c r="CRI1095" s="8"/>
      <c r="CRJ1095" s="8"/>
      <c r="CRK1095" s="8"/>
      <c r="CRL1095" s="8"/>
      <c r="CRM1095" s="8"/>
      <c r="CRN1095" s="8"/>
      <c r="CRO1095" s="8"/>
      <c r="CRP1095" s="8"/>
      <c r="CRQ1095" s="8"/>
      <c r="CRR1095" s="8"/>
      <c r="CRS1095" s="8"/>
      <c r="CRT1095" s="8"/>
      <c r="CRU1095" s="8"/>
      <c r="CRV1095" s="8"/>
      <c r="CRW1095" s="8"/>
      <c r="CRX1095" s="8"/>
      <c r="CRY1095" s="8"/>
      <c r="CRZ1095" s="8"/>
      <c r="CSA1095" s="8"/>
      <c r="CSB1095" s="8"/>
      <c r="CSC1095" s="8"/>
      <c r="CSD1095" s="8"/>
      <c r="CSE1095" s="8"/>
      <c r="CSF1095" s="8"/>
      <c r="CSG1095" s="8"/>
      <c r="CSH1095" s="8"/>
      <c r="CSI1095" s="8"/>
      <c r="CSJ1095" s="8"/>
      <c r="CSK1095" s="8"/>
      <c r="CSL1095" s="8"/>
      <c r="CSM1095" s="8"/>
      <c r="CSN1095" s="8"/>
      <c r="CSO1095" s="8"/>
      <c r="CSP1095" s="8"/>
      <c r="CSQ1095" s="8"/>
      <c r="CSR1095" s="8"/>
      <c r="CSS1095" s="8"/>
      <c r="CST1095" s="8"/>
      <c r="CSU1095" s="8"/>
      <c r="CSV1095" s="8"/>
      <c r="CSW1095" s="8"/>
      <c r="CSX1095" s="8"/>
      <c r="CSY1095" s="8"/>
      <c r="CSZ1095" s="8"/>
      <c r="CTA1095" s="8"/>
      <c r="CTB1095" s="8"/>
      <c r="CTC1095" s="8"/>
      <c r="CTD1095" s="8"/>
      <c r="CTE1095" s="8"/>
      <c r="CTF1095" s="8"/>
      <c r="CTG1095" s="8"/>
      <c r="CTH1095" s="8"/>
      <c r="CTI1095" s="8"/>
      <c r="CTJ1095" s="8"/>
      <c r="CTK1095" s="8"/>
      <c r="CTL1095" s="8"/>
      <c r="CTM1095" s="8"/>
      <c r="CTN1095" s="8"/>
      <c r="CTO1095" s="8"/>
      <c r="CTP1095" s="8"/>
      <c r="CTQ1095" s="8"/>
      <c r="CTR1095" s="8"/>
      <c r="CTS1095" s="8"/>
      <c r="CTT1095" s="8"/>
      <c r="CTU1095" s="8"/>
      <c r="CTV1095" s="8"/>
      <c r="CTW1095" s="8"/>
      <c r="CTX1095" s="8"/>
      <c r="CTY1095" s="8"/>
      <c r="CTZ1095" s="8"/>
      <c r="CUA1095" s="8"/>
      <c r="CUB1095" s="8"/>
      <c r="CUC1095" s="8"/>
      <c r="CUD1095" s="8"/>
      <c r="CUE1095" s="8"/>
      <c r="CUF1095" s="8"/>
      <c r="CUG1095" s="8"/>
      <c r="CUH1095" s="8"/>
      <c r="CUI1095" s="8"/>
      <c r="CUJ1095" s="8"/>
      <c r="CUK1095" s="8"/>
      <c r="CUL1095" s="8"/>
      <c r="CUM1095" s="8"/>
      <c r="CUN1095" s="8"/>
      <c r="CUO1095" s="8"/>
      <c r="CUP1095" s="8"/>
      <c r="CUQ1095" s="8"/>
      <c r="CUR1095" s="8"/>
      <c r="CUS1095" s="8"/>
      <c r="CUT1095" s="8"/>
      <c r="CUU1095" s="8"/>
      <c r="CUV1095" s="8"/>
      <c r="CUW1095" s="8"/>
      <c r="CUX1095" s="8"/>
      <c r="CUY1095" s="8"/>
      <c r="CUZ1095" s="8"/>
      <c r="CVA1095" s="8"/>
      <c r="CVB1095" s="8"/>
      <c r="CVC1095" s="8"/>
      <c r="CVD1095" s="8"/>
      <c r="CVE1095" s="8"/>
      <c r="CVF1095" s="8"/>
      <c r="CVG1095" s="8"/>
      <c r="CVH1095" s="8"/>
      <c r="CVI1095" s="8"/>
      <c r="CVJ1095" s="8"/>
      <c r="CVK1095" s="8"/>
      <c r="CVL1095" s="8"/>
      <c r="CVM1095" s="8"/>
      <c r="CVN1095" s="8"/>
      <c r="CVO1095" s="8"/>
      <c r="CVP1095" s="8"/>
      <c r="CVQ1095" s="8"/>
      <c r="CVR1095" s="8"/>
      <c r="CVS1095" s="8"/>
      <c r="CVT1095" s="8"/>
      <c r="CVU1095" s="8"/>
      <c r="CVV1095" s="8"/>
      <c r="CVW1095" s="8"/>
      <c r="CVX1095" s="8"/>
      <c r="CVY1095" s="8"/>
      <c r="CVZ1095" s="8"/>
      <c r="CWA1095" s="8"/>
      <c r="CWB1095" s="8"/>
      <c r="CWC1095" s="8"/>
      <c r="CWD1095" s="8"/>
      <c r="CWE1095" s="8"/>
      <c r="CWF1095" s="8"/>
      <c r="CWG1095" s="8"/>
      <c r="CWH1095" s="8"/>
      <c r="CWI1095" s="8"/>
      <c r="CWJ1095" s="8"/>
      <c r="CWK1095" s="8"/>
      <c r="CWL1095" s="8"/>
      <c r="CWM1095" s="8"/>
      <c r="CWN1095" s="8"/>
      <c r="CWO1095" s="8"/>
      <c r="CWP1095" s="8"/>
      <c r="CWQ1095" s="8"/>
      <c r="CWR1095" s="8"/>
      <c r="CWS1095" s="8"/>
      <c r="CWT1095" s="8"/>
      <c r="CWU1095" s="8"/>
      <c r="CWV1095" s="8"/>
      <c r="CWW1095" s="8"/>
      <c r="CWX1095" s="8"/>
      <c r="CWY1095" s="8"/>
      <c r="CWZ1095" s="8"/>
      <c r="CXA1095" s="8"/>
      <c r="CXB1095" s="8"/>
      <c r="CXC1095" s="8"/>
      <c r="CXD1095" s="8"/>
      <c r="CXE1095" s="8"/>
      <c r="CXF1095" s="8"/>
      <c r="CXG1095" s="8"/>
      <c r="CXH1095" s="8"/>
      <c r="CXI1095" s="8"/>
      <c r="CXJ1095" s="8"/>
      <c r="CXK1095" s="8"/>
      <c r="CXL1095" s="8"/>
      <c r="CXM1095" s="8"/>
      <c r="CXN1095" s="8"/>
      <c r="CXO1095" s="8"/>
      <c r="CXP1095" s="8"/>
      <c r="CXQ1095" s="8"/>
      <c r="CXR1095" s="8"/>
      <c r="CXS1095" s="8"/>
      <c r="CXT1095" s="8"/>
      <c r="CXU1095" s="8"/>
      <c r="CXV1095" s="8"/>
      <c r="CXW1095" s="8"/>
      <c r="CXX1095" s="8"/>
      <c r="CXY1095" s="8"/>
      <c r="CXZ1095" s="8"/>
      <c r="CYA1095" s="8"/>
      <c r="CYB1095" s="8"/>
      <c r="CYC1095" s="8"/>
      <c r="CYD1095" s="8"/>
      <c r="CYE1095" s="8"/>
      <c r="CYF1095" s="8"/>
      <c r="CYG1095" s="8"/>
      <c r="CYH1095" s="8"/>
      <c r="CYI1095" s="8"/>
      <c r="CYJ1095" s="8"/>
      <c r="CYK1095" s="8"/>
      <c r="CYL1095" s="8"/>
      <c r="CYM1095" s="8"/>
      <c r="CYN1095" s="8"/>
      <c r="CYO1095" s="8"/>
      <c r="CYP1095" s="8"/>
      <c r="CYQ1095" s="8"/>
      <c r="CYR1095" s="8"/>
      <c r="CYS1095" s="8"/>
      <c r="CYT1095" s="8"/>
      <c r="CYU1095" s="8"/>
      <c r="CYV1095" s="8"/>
      <c r="CYW1095" s="8"/>
      <c r="CYX1095" s="8"/>
      <c r="CYY1095" s="8"/>
      <c r="CYZ1095" s="8"/>
      <c r="CZA1095" s="8"/>
      <c r="CZB1095" s="8"/>
      <c r="CZC1095" s="8"/>
      <c r="CZD1095" s="8"/>
      <c r="CZE1095" s="8"/>
      <c r="CZF1095" s="8"/>
      <c r="CZG1095" s="8"/>
      <c r="CZH1095" s="8"/>
      <c r="CZI1095" s="8"/>
      <c r="CZJ1095" s="8"/>
      <c r="CZK1095" s="8"/>
      <c r="CZL1095" s="8"/>
      <c r="CZM1095" s="8"/>
      <c r="CZN1095" s="8"/>
      <c r="CZO1095" s="8"/>
      <c r="CZP1095" s="8"/>
      <c r="CZQ1095" s="8"/>
      <c r="CZR1095" s="8"/>
      <c r="CZS1095" s="8"/>
      <c r="CZT1095" s="8"/>
      <c r="CZU1095" s="8"/>
      <c r="CZV1095" s="8"/>
      <c r="CZW1095" s="8"/>
      <c r="CZX1095" s="8"/>
      <c r="CZY1095" s="8"/>
      <c r="CZZ1095" s="8"/>
      <c r="DAA1095" s="8"/>
      <c r="DAB1095" s="8"/>
      <c r="DAC1095" s="8"/>
      <c r="DAD1095" s="8"/>
      <c r="DAE1095" s="8"/>
      <c r="DAF1095" s="8"/>
      <c r="DAG1095" s="8"/>
      <c r="DAH1095" s="8"/>
      <c r="DAI1095" s="8"/>
      <c r="DAJ1095" s="8"/>
      <c r="DAK1095" s="8"/>
      <c r="DAL1095" s="8"/>
      <c r="DAM1095" s="8"/>
      <c r="DAN1095" s="8"/>
      <c r="DAO1095" s="8"/>
      <c r="DAP1095" s="8"/>
      <c r="DAQ1095" s="8"/>
      <c r="DAR1095" s="8"/>
      <c r="DAS1095" s="8"/>
      <c r="DAT1095" s="8"/>
      <c r="DAU1095" s="8"/>
      <c r="DAV1095" s="8"/>
      <c r="DAW1095" s="8"/>
      <c r="DAX1095" s="8"/>
      <c r="DAY1095" s="8"/>
      <c r="DAZ1095" s="8"/>
      <c r="DBA1095" s="8"/>
      <c r="DBB1095" s="8"/>
      <c r="DBC1095" s="8"/>
      <c r="DBD1095" s="8"/>
      <c r="DBE1095" s="8"/>
      <c r="DBF1095" s="8"/>
      <c r="DBG1095" s="8"/>
      <c r="DBH1095" s="8"/>
      <c r="DBI1095" s="8"/>
      <c r="DBJ1095" s="8"/>
      <c r="DBK1095" s="8"/>
      <c r="DBL1095" s="8"/>
      <c r="DBM1095" s="8"/>
      <c r="DBN1095" s="8"/>
      <c r="DBO1095" s="8"/>
      <c r="DBP1095" s="8"/>
      <c r="DBQ1095" s="8"/>
      <c r="DBR1095" s="8"/>
      <c r="DBS1095" s="8"/>
      <c r="DBT1095" s="8"/>
      <c r="DBU1095" s="8"/>
      <c r="DBV1095" s="8"/>
      <c r="DBW1095" s="8"/>
      <c r="DBX1095" s="8"/>
      <c r="DBY1095" s="8"/>
      <c r="DBZ1095" s="8"/>
      <c r="DCA1095" s="8"/>
      <c r="DCB1095" s="8"/>
      <c r="DCC1095" s="8"/>
      <c r="DCD1095" s="8"/>
      <c r="DCE1095" s="8"/>
      <c r="DCF1095" s="8"/>
      <c r="DCG1095" s="8"/>
      <c r="DCH1095" s="8"/>
      <c r="DCI1095" s="8"/>
      <c r="DCJ1095" s="8"/>
      <c r="DCK1095" s="8"/>
      <c r="DCL1095" s="8"/>
      <c r="DCM1095" s="8"/>
      <c r="DCN1095" s="8"/>
      <c r="DCO1095" s="8"/>
      <c r="DCP1095" s="8"/>
      <c r="DCQ1095" s="8"/>
      <c r="DCR1095" s="8"/>
      <c r="DCS1095" s="8"/>
      <c r="DCT1095" s="8"/>
      <c r="DCU1095" s="8"/>
      <c r="DCV1095" s="8"/>
      <c r="DCW1095" s="8"/>
      <c r="DCX1095" s="8"/>
      <c r="DCY1095" s="8"/>
      <c r="DCZ1095" s="8"/>
      <c r="DDA1095" s="8"/>
      <c r="DDB1095" s="8"/>
      <c r="DDC1095" s="8"/>
      <c r="DDD1095" s="8"/>
      <c r="DDE1095" s="8"/>
      <c r="DDF1095" s="8"/>
      <c r="DDG1095" s="8"/>
      <c r="DDH1095" s="8"/>
      <c r="DDI1095" s="8"/>
      <c r="DDJ1095" s="8"/>
      <c r="DDK1095" s="8"/>
      <c r="DDL1095" s="8"/>
      <c r="DDM1095" s="8"/>
      <c r="DDN1095" s="8"/>
      <c r="DDO1095" s="8"/>
      <c r="DDP1095" s="8"/>
      <c r="DDQ1095" s="8"/>
      <c r="DDR1095" s="8"/>
      <c r="DDS1095" s="8"/>
      <c r="DDT1095" s="8"/>
      <c r="DDU1095" s="8"/>
      <c r="DDV1095" s="8"/>
      <c r="DDW1095" s="8"/>
      <c r="DDX1095" s="8"/>
      <c r="DDY1095" s="8"/>
      <c r="DDZ1095" s="8"/>
      <c r="DEA1095" s="8"/>
      <c r="DEB1095" s="8"/>
      <c r="DEC1095" s="8"/>
      <c r="DED1095" s="8"/>
      <c r="DEE1095" s="8"/>
      <c r="DEF1095" s="8"/>
      <c r="DEG1095" s="8"/>
      <c r="DEH1095" s="8"/>
      <c r="DEI1095" s="8"/>
      <c r="DEJ1095" s="8"/>
      <c r="DEK1095" s="8"/>
      <c r="DEL1095" s="8"/>
      <c r="DEM1095" s="8"/>
      <c r="DEN1095" s="8"/>
      <c r="DEO1095" s="8"/>
      <c r="DEP1095" s="8"/>
      <c r="DEQ1095" s="8"/>
      <c r="DER1095" s="8"/>
      <c r="DES1095" s="8"/>
      <c r="DET1095" s="8"/>
      <c r="DEU1095" s="8"/>
      <c r="DEV1095" s="8"/>
      <c r="DEW1095" s="8"/>
      <c r="DEX1095" s="8"/>
      <c r="DEY1095" s="8"/>
      <c r="DEZ1095" s="8"/>
      <c r="DFA1095" s="8"/>
      <c r="DFB1095" s="8"/>
      <c r="DFC1095" s="8"/>
      <c r="DFD1095" s="8"/>
      <c r="DFE1095" s="8"/>
      <c r="DFF1095" s="8"/>
      <c r="DFG1095" s="8"/>
      <c r="DFH1095" s="8"/>
      <c r="DFI1095" s="8"/>
      <c r="DFJ1095" s="8"/>
      <c r="DFK1095" s="8"/>
      <c r="DFL1095" s="8"/>
      <c r="DFM1095" s="8"/>
      <c r="DFN1095" s="8"/>
      <c r="DFO1095" s="8"/>
      <c r="DFP1095" s="8"/>
      <c r="DFQ1095" s="8"/>
      <c r="DFR1095" s="8"/>
      <c r="DFS1095" s="8"/>
      <c r="DFT1095" s="8"/>
      <c r="DFU1095" s="8"/>
      <c r="DFV1095" s="8"/>
      <c r="DFW1095" s="8"/>
      <c r="DFX1095" s="8"/>
      <c r="DFY1095" s="8"/>
      <c r="DFZ1095" s="8"/>
      <c r="DGA1095" s="8"/>
      <c r="DGB1095" s="8"/>
      <c r="DGC1095" s="8"/>
      <c r="DGD1095" s="8"/>
      <c r="DGE1095" s="8"/>
      <c r="DGF1095" s="8"/>
      <c r="DGG1095" s="8"/>
      <c r="DGH1095" s="8"/>
      <c r="DGI1095" s="8"/>
      <c r="DGJ1095" s="8"/>
      <c r="DGK1095" s="8"/>
      <c r="DGL1095" s="8"/>
      <c r="DGM1095" s="8"/>
      <c r="DGN1095" s="8"/>
      <c r="DGO1095" s="8"/>
      <c r="DGP1095" s="8"/>
      <c r="DGQ1095" s="8"/>
      <c r="DGR1095" s="8"/>
      <c r="DGS1095" s="8"/>
      <c r="DGT1095" s="8"/>
      <c r="DGU1095" s="8"/>
      <c r="DGV1095" s="8"/>
      <c r="DGW1095" s="8"/>
      <c r="DGX1095" s="8"/>
      <c r="DGY1095" s="8"/>
      <c r="DGZ1095" s="8"/>
      <c r="DHA1095" s="8"/>
      <c r="DHB1095" s="8"/>
      <c r="DHC1095" s="8"/>
      <c r="DHD1095" s="8"/>
      <c r="DHE1095" s="8"/>
      <c r="DHF1095" s="8"/>
      <c r="DHG1095" s="8"/>
      <c r="DHH1095" s="8"/>
      <c r="DHI1095" s="8"/>
      <c r="DHJ1095" s="8"/>
      <c r="DHK1095" s="8"/>
      <c r="DHL1095" s="8"/>
      <c r="DHM1095" s="8"/>
      <c r="DHN1095" s="8"/>
      <c r="DHO1095" s="8"/>
      <c r="DHP1095" s="8"/>
      <c r="DHQ1095" s="8"/>
      <c r="DHR1095" s="8"/>
      <c r="DHS1095" s="8"/>
      <c r="DHT1095" s="8"/>
      <c r="DHU1095" s="8"/>
      <c r="DHV1095" s="8"/>
      <c r="DHW1095" s="8"/>
      <c r="DHX1095" s="8"/>
      <c r="DHY1095" s="8"/>
      <c r="DHZ1095" s="8"/>
      <c r="DIA1095" s="8"/>
      <c r="DIB1095" s="8"/>
      <c r="DIC1095" s="8"/>
      <c r="DID1095" s="8"/>
      <c r="DIE1095" s="8"/>
      <c r="DIF1095" s="8"/>
      <c r="DIG1095" s="8"/>
      <c r="DIH1095" s="8"/>
      <c r="DII1095" s="8"/>
      <c r="DIJ1095" s="8"/>
      <c r="DIK1095" s="8"/>
      <c r="DIL1095" s="8"/>
      <c r="DIM1095" s="8"/>
      <c r="DIN1095" s="8"/>
      <c r="DIO1095" s="8"/>
      <c r="DIP1095" s="8"/>
      <c r="DIQ1095" s="8"/>
      <c r="DIR1095" s="8"/>
      <c r="DIS1095" s="8"/>
      <c r="DIT1095" s="8"/>
      <c r="DIU1095" s="8"/>
      <c r="DIV1095" s="8"/>
      <c r="DIW1095" s="8"/>
      <c r="DIX1095" s="8"/>
      <c r="DIY1095" s="8"/>
      <c r="DIZ1095" s="8"/>
      <c r="DJA1095" s="8"/>
      <c r="DJB1095" s="8"/>
      <c r="DJC1095" s="8"/>
      <c r="DJD1095" s="8"/>
      <c r="DJE1095" s="8"/>
      <c r="DJF1095" s="8"/>
      <c r="DJG1095" s="8"/>
      <c r="DJH1095" s="8"/>
      <c r="DJI1095" s="8"/>
      <c r="DJJ1095" s="8"/>
      <c r="DJK1095" s="8"/>
      <c r="DJL1095" s="8"/>
      <c r="DJM1095" s="8"/>
      <c r="DJN1095" s="8"/>
      <c r="DJO1095" s="8"/>
      <c r="DJP1095" s="8"/>
      <c r="DJQ1095" s="8"/>
      <c r="DJR1095" s="8"/>
      <c r="DJS1095" s="8"/>
      <c r="DJT1095" s="8"/>
      <c r="DJU1095" s="8"/>
      <c r="DJV1095" s="8"/>
      <c r="DJW1095" s="8"/>
      <c r="DJX1095" s="8"/>
      <c r="DJY1095" s="8"/>
      <c r="DJZ1095" s="8"/>
      <c r="DKA1095" s="8"/>
      <c r="DKB1095" s="8"/>
      <c r="DKC1095" s="8"/>
      <c r="DKD1095" s="8"/>
      <c r="DKE1095" s="8"/>
      <c r="DKF1095" s="8"/>
      <c r="DKG1095" s="8"/>
      <c r="DKH1095" s="8"/>
      <c r="DKI1095" s="8"/>
      <c r="DKJ1095" s="8"/>
      <c r="DKK1095" s="8"/>
      <c r="DKL1095" s="8"/>
      <c r="DKM1095" s="8"/>
      <c r="DKN1095" s="8"/>
      <c r="DKO1095" s="8"/>
      <c r="DKP1095" s="8"/>
      <c r="DKQ1095" s="8"/>
      <c r="DKR1095" s="8"/>
      <c r="DKS1095" s="8"/>
      <c r="DKT1095" s="8"/>
      <c r="DKU1095" s="8"/>
      <c r="DKV1095" s="8"/>
      <c r="DKW1095" s="8"/>
      <c r="DKX1095" s="8"/>
      <c r="DKY1095" s="8"/>
      <c r="DKZ1095" s="8"/>
      <c r="DLA1095" s="8"/>
      <c r="DLB1095" s="8"/>
      <c r="DLC1095" s="8"/>
      <c r="DLD1095" s="8"/>
      <c r="DLE1095" s="8"/>
      <c r="DLF1095" s="8"/>
      <c r="DLG1095" s="8"/>
      <c r="DLH1095" s="8"/>
      <c r="DLI1095" s="8"/>
      <c r="DLJ1095" s="8"/>
      <c r="DLK1095" s="8"/>
      <c r="DLL1095" s="8"/>
      <c r="DLM1095" s="8"/>
      <c r="DLN1095" s="8"/>
      <c r="DLO1095" s="8"/>
      <c r="DLP1095" s="8"/>
      <c r="DLQ1095" s="8"/>
      <c r="DLR1095" s="8"/>
      <c r="DLS1095" s="8"/>
      <c r="DLT1095" s="8"/>
      <c r="DLU1095" s="8"/>
      <c r="DLV1095" s="8"/>
      <c r="DLW1095" s="8"/>
      <c r="DLX1095" s="8"/>
      <c r="DLY1095" s="8"/>
      <c r="DLZ1095" s="8"/>
      <c r="DMA1095" s="8"/>
      <c r="DMB1095" s="8"/>
      <c r="DMC1095" s="8"/>
      <c r="DMD1095" s="8"/>
      <c r="DME1095" s="8"/>
      <c r="DMF1095" s="8"/>
      <c r="DMG1095" s="8"/>
      <c r="DMH1095" s="8"/>
      <c r="DMI1095" s="8"/>
      <c r="DMJ1095" s="8"/>
      <c r="DMK1095" s="8"/>
      <c r="DML1095" s="8"/>
      <c r="DMM1095" s="8"/>
      <c r="DMN1095" s="8"/>
      <c r="DMO1095" s="8"/>
      <c r="DMP1095" s="8"/>
      <c r="DMQ1095" s="8"/>
      <c r="DMR1095" s="8"/>
      <c r="DMS1095" s="8"/>
      <c r="DMT1095" s="8"/>
      <c r="DMU1095" s="8"/>
      <c r="DMV1095" s="8"/>
      <c r="DMW1095" s="8"/>
      <c r="DMX1095" s="8"/>
      <c r="DMY1095" s="8"/>
      <c r="DMZ1095" s="8"/>
      <c r="DNA1095" s="8"/>
      <c r="DNB1095" s="8"/>
      <c r="DNC1095" s="8"/>
      <c r="DND1095" s="8"/>
      <c r="DNE1095" s="8"/>
      <c r="DNF1095" s="8"/>
      <c r="DNG1095" s="8"/>
      <c r="DNH1095" s="8"/>
      <c r="DNI1095" s="8"/>
      <c r="DNJ1095" s="8"/>
      <c r="DNK1095" s="8"/>
      <c r="DNL1095" s="8"/>
      <c r="DNM1095" s="8"/>
      <c r="DNN1095" s="8"/>
      <c r="DNO1095" s="8"/>
      <c r="DNP1095" s="8"/>
      <c r="DNQ1095" s="8"/>
      <c r="DNR1095" s="8"/>
      <c r="DNS1095" s="8"/>
      <c r="DNT1095" s="8"/>
      <c r="DNU1095" s="8"/>
      <c r="DNV1095" s="8"/>
      <c r="DNW1095" s="8"/>
      <c r="DNX1095" s="8"/>
      <c r="DNY1095" s="8"/>
      <c r="DNZ1095" s="8"/>
      <c r="DOA1095" s="8"/>
      <c r="DOB1095" s="8"/>
      <c r="DOC1095" s="8"/>
      <c r="DOD1095" s="8"/>
      <c r="DOE1095" s="8"/>
      <c r="DOF1095" s="8"/>
      <c r="DOG1095" s="8"/>
      <c r="DOH1095" s="8"/>
      <c r="DOI1095" s="8"/>
      <c r="DOJ1095" s="8"/>
      <c r="DOK1095" s="8"/>
      <c r="DOL1095" s="8"/>
      <c r="DOM1095" s="8"/>
      <c r="DON1095" s="8"/>
      <c r="DOO1095" s="8"/>
      <c r="DOP1095" s="8"/>
      <c r="DOQ1095" s="8"/>
      <c r="DOR1095" s="8"/>
      <c r="DOS1095" s="8"/>
      <c r="DOT1095" s="8"/>
      <c r="DOU1095" s="8"/>
      <c r="DOV1095" s="8"/>
      <c r="DOW1095" s="8"/>
      <c r="DOX1095" s="8"/>
      <c r="DOY1095" s="8"/>
      <c r="DOZ1095" s="8"/>
      <c r="DPA1095" s="8"/>
      <c r="DPB1095" s="8"/>
      <c r="DPC1095" s="8"/>
      <c r="DPD1095" s="8"/>
      <c r="DPE1095" s="8"/>
      <c r="DPF1095" s="8"/>
      <c r="DPG1095" s="8"/>
      <c r="DPH1095" s="8"/>
      <c r="DPI1095" s="8"/>
      <c r="DPJ1095" s="8"/>
      <c r="DPK1095" s="8"/>
      <c r="DPL1095" s="8"/>
      <c r="DPM1095" s="8"/>
      <c r="DPN1095" s="8"/>
      <c r="DPO1095" s="8"/>
      <c r="DPP1095" s="8"/>
      <c r="DPQ1095" s="8"/>
      <c r="DPR1095" s="8"/>
      <c r="DPS1095" s="8"/>
      <c r="DPT1095" s="8"/>
      <c r="DPU1095" s="8"/>
      <c r="DPV1095" s="8"/>
      <c r="DPW1095" s="8"/>
      <c r="DPX1095" s="8"/>
      <c r="DPY1095" s="8"/>
      <c r="DPZ1095" s="8"/>
      <c r="DQA1095" s="8"/>
      <c r="DQB1095" s="8"/>
      <c r="DQC1095" s="8"/>
      <c r="DQD1095" s="8"/>
      <c r="DQE1095" s="8"/>
      <c r="DQF1095" s="8"/>
      <c r="DQG1095" s="8"/>
      <c r="DQH1095" s="8"/>
      <c r="DQI1095" s="8"/>
      <c r="DQJ1095" s="8"/>
      <c r="DQK1095" s="8"/>
      <c r="DQL1095" s="8"/>
      <c r="DQM1095" s="8"/>
      <c r="DQN1095" s="8"/>
      <c r="DQO1095" s="8"/>
      <c r="DQP1095" s="8"/>
      <c r="DQQ1095" s="8"/>
      <c r="DQR1095" s="8"/>
      <c r="DQS1095" s="8"/>
      <c r="DQT1095" s="8"/>
      <c r="DQU1095" s="8"/>
      <c r="DQV1095" s="8"/>
      <c r="DQW1095" s="8"/>
      <c r="DQX1095" s="8"/>
      <c r="DQY1095" s="8"/>
      <c r="DQZ1095" s="8"/>
      <c r="DRA1095" s="8"/>
      <c r="DRB1095" s="8"/>
      <c r="DRC1095" s="8"/>
      <c r="DRD1095" s="8"/>
      <c r="DRE1095" s="8"/>
      <c r="DRF1095" s="8"/>
      <c r="DRG1095" s="8"/>
      <c r="DRH1095" s="8"/>
      <c r="DRI1095" s="8"/>
      <c r="DRJ1095" s="8"/>
      <c r="DRK1095" s="8"/>
      <c r="DRL1095" s="8"/>
      <c r="DRM1095" s="8"/>
      <c r="DRN1095" s="8"/>
      <c r="DRO1095" s="8"/>
      <c r="DRP1095" s="8"/>
      <c r="DRQ1095" s="8"/>
      <c r="DRR1095" s="8"/>
      <c r="DRS1095" s="8"/>
      <c r="DRT1095" s="8"/>
      <c r="DRU1095" s="8"/>
      <c r="DRV1095" s="8"/>
      <c r="DRW1095" s="8"/>
      <c r="DRX1095" s="8"/>
      <c r="DRY1095" s="8"/>
      <c r="DRZ1095" s="8"/>
      <c r="DSA1095" s="8"/>
      <c r="DSB1095" s="8"/>
      <c r="DSC1095" s="8"/>
      <c r="DSD1095" s="8"/>
      <c r="DSE1095" s="8"/>
      <c r="DSF1095" s="8"/>
      <c r="DSG1095" s="8"/>
      <c r="DSH1095" s="8"/>
      <c r="DSI1095" s="8"/>
      <c r="DSJ1095" s="8"/>
      <c r="DSK1095" s="8"/>
      <c r="DSL1095" s="8"/>
      <c r="DSM1095" s="8"/>
      <c r="DSN1095" s="8"/>
      <c r="DSO1095" s="8"/>
      <c r="DSP1095" s="8"/>
      <c r="DSQ1095" s="8"/>
      <c r="DSR1095" s="8"/>
      <c r="DSS1095" s="8"/>
      <c r="DST1095" s="8"/>
      <c r="DSU1095" s="8"/>
      <c r="DSV1095" s="8"/>
      <c r="DSW1095" s="8"/>
      <c r="DSX1095" s="8"/>
      <c r="DSY1095" s="8"/>
      <c r="DSZ1095" s="8"/>
      <c r="DTA1095" s="8"/>
      <c r="DTB1095" s="8"/>
      <c r="DTC1095" s="8"/>
      <c r="DTD1095" s="8"/>
      <c r="DTE1095" s="8"/>
      <c r="DTF1095" s="8"/>
      <c r="DTG1095" s="8"/>
      <c r="DTH1095" s="8"/>
      <c r="DTI1095" s="8"/>
      <c r="DTJ1095" s="8"/>
      <c r="DTK1095" s="8"/>
      <c r="DTL1095" s="8"/>
      <c r="DTM1095" s="8"/>
      <c r="DTN1095" s="8"/>
      <c r="DTO1095" s="8"/>
      <c r="DTP1095" s="8"/>
      <c r="DTQ1095" s="8"/>
      <c r="DTR1095" s="8"/>
      <c r="DTS1095" s="8"/>
      <c r="DTT1095" s="8"/>
      <c r="DTU1095" s="8"/>
      <c r="DTV1095" s="8"/>
      <c r="DTW1095" s="8"/>
      <c r="DTX1095" s="8"/>
      <c r="DTY1095" s="8"/>
      <c r="DTZ1095" s="8"/>
      <c r="DUA1095" s="8"/>
      <c r="DUB1095" s="8"/>
      <c r="DUC1095" s="8"/>
      <c r="DUD1095" s="8"/>
      <c r="DUE1095" s="8"/>
      <c r="DUF1095" s="8"/>
      <c r="DUG1095" s="8"/>
      <c r="DUH1095" s="8"/>
      <c r="DUI1095" s="8"/>
      <c r="DUJ1095" s="8"/>
      <c r="DUK1095" s="8"/>
      <c r="DUL1095" s="8"/>
      <c r="DUM1095" s="8"/>
      <c r="DUN1095" s="8"/>
      <c r="DUO1095" s="8"/>
      <c r="DUP1095" s="8"/>
      <c r="DUQ1095" s="8"/>
      <c r="DUR1095" s="8"/>
      <c r="DUS1095" s="8"/>
      <c r="DUT1095" s="8"/>
      <c r="DUU1095" s="8"/>
      <c r="DUV1095" s="8"/>
      <c r="DUW1095" s="8"/>
      <c r="DUX1095" s="8"/>
      <c r="DUY1095" s="8"/>
      <c r="DUZ1095" s="8"/>
      <c r="DVA1095" s="8"/>
      <c r="DVB1095" s="8"/>
      <c r="DVC1095" s="8"/>
      <c r="DVD1095" s="8"/>
      <c r="DVE1095" s="8"/>
      <c r="DVF1095" s="8"/>
      <c r="DVG1095" s="8"/>
      <c r="DVH1095" s="8"/>
      <c r="DVI1095" s="8"/>
      <c r="DVJ1095" s="8"/>
      <c r="DVK1095" s="8"/>
      <c r="DVL1095" s="8"/>
      <c r="DVM1095" s="8"/>
      <c r="DVN1095" s="8"/>
      <c r="DVO1095" s="8"/>
      <c r="DVP1095" s="8"/>
      <c r="DVQ1095" s="8"/>
      <c r="DVR1095" s="8"/>
      <c r="DVS1095" s="8"/>
      <c r="DVT1095" s="8"/>
      <c r="DVU1095" s="8"/>
      <c r="DVV1095" s="8"/>
      <c r="DVW1095" s="8"/>
      <c r="DVX1095" s="8"/>
      <c r="DVY1095" s="8"/>
      <c r="DVZ1095" s="8"/>
      <c r="DWA1095" s="8"/>
      <c r="DWB1095" s="8"/>
      <c r="DWC1095" s="8"/>
      <c r="DWD1095" s="8"/>
      <c r="DWE1095" s="8"/>
      <c r="DWF1095" s="8"/>
      <c r="DWG1095" s="8"/>
      <c r="DWH1095" s="8"/>
      <c r="DWI1095" s="8"/>
      <c r="DWJ1095" s="8"/>
      <c r="DWK1095" s="8"/>
      <c r="DWL1095" s="8"/>
      <c r="DWM1095" s="8"/>
      <c r="DWN1095" s="8"/>
      <c r="DWO1095" s="8"/>
      <c r="DWP1095" s="8"/>
      <c r="DWQ1095" s="8"/>
      <c r="DWR1095" s="8"/>
      <c r="DWS1095" s="8"/>
      <c r="DWT1095" s="8"/>
      <c r="DWU1095" s="8"/>
      <c r="DWV1095" s="8"/>
      <c r="DWW1095" s="8"/>
      <c r="DWX1095" s="8"/>
      <c r="DWY1095" s="8"/>
      <c r="DWZ1095" s="8"/>
      <c r="DXA1095" s="8"/>
      <c r="DXB1095" s="8"/>
      <c r="DXC1095" s="8"/>
      <c r="DXD1095" s="8"/>
      <c r="DXE1095" s="8"/>
      <c r="DXF1095" s="8"/>
      <c r="DXG1095" s="8"/>
      <c r="DXH1095" s="8"/>
      <c r="DXI1095" s="8"/>
      <c r="DXJ1095" s="8"/>
      <c r="DXK1095" s="8"/>
      <c r="DXL1095" s="8"/>
      <c r="DXM1095" s="8"/>
      <c r="DXN1095" s="8"/>
      <c r="DXO1095" s="8"/>
      <c r="DXP1095" s="8"/>
      <c r="DXQ1095" s="8"/>
      <c r="DXR1095" s="8"/>
      <c r="DXS1095" s="8"/>
      <c r="DXT1095" s="8"/>
      <c r="DXU1095" s="8"/>
      <c r="DXV1095" s="8"/>
      <c r="DXW1095" s="8"/>
      <c r="DXX1095" s="8"/>
      <c r="DXY1095" s="8"/>
      <c r="DXZ1095" s="8"/>
      <c r="DYA1095" s="8"/>
      <c r="DYB1095" s="8"/>
      <c r="DYC1095" s="8"/>
      <c r="DYD1095" s="8"/>
      <c r="DYE1095" s="8"/>
      <c r="DYF1095" s="8"/>
      <c r="DYG1095" s="8"/>
      <c r="DYH1095" s="8"/>
      <c r="DYI1095" s="8"/>
      <c r="DYJ1095" s="8"/>
      <c r="DYK1095" s="8"/>
      <c r="DYL1095" s="8"/>
      <c r="DYM1095" s="8"/>
      <c r="DYN1095" s="8"/>
      <c r="DYO1095" s="8"/>
      <c r="DYP1095" s="8"/>
      <c r="DYQ1095" s="8"/>
      <c r="DYR1095" s="8"/>
      <c r="DYS1095" s="8"/>
      <c r="DYT1095" s="8"/>
      <c r="DYU1095" s="8"/>
      <c r="DYV1095" s="8"/>
      <c r="DYW1095" s="8"/>
      <c r="DYX1095" s="8"/>
      <c r="DYY1095" s="8"/>
      <c r="DYZ1095" s="8"/>
      <c r="DZA1095" s="8"/>
      <c r="DZB1095" s="8"/>
      <c r="DZC1095" s="8"/>
      <c r="DZD1095" s="8"/>
      <c r="DZE1095" s="8"/>
      <c r="DZF1095" s="8"/>
      <c r="DZG1095" s="8"/>
      <c r="DZH1095" s="8"/>
      <c r="DZI1095" s="8"/>
      <c r="DZJ1095" s="8"/>
      <c r="DZK1095" s="8"/>
      <c r="DZL1095" s="8"/>
      <c r="DZM1095" s="8"/>
      <c r="DZN1095" s="8"/>
      <c r="DZO1095" s="8"/>
      <c r="DZP1095" s="8"/>
      <c r="DZQ1095" s="8"/>
      <c r="DZR1095" s="8"/>
      <c r="DZS1095" s="8"/>
      <c r="DZT1095" s="8"/>
      <c r="DZU1095" s="8"/>
      <c r="DZV1095" s="8"/>
      <c r="DZW1095" s="8"/>
      <c r="DZX1095" s="8"/>
      <c r="DZY1095" s="8"/>
      <c r="DZZ1095" s="8"/>
      <c r="EAA1095" s="8"/>
      <c r="EAB1095" s="8"/>
      <c r="EAC1095" s="8"/>
      <c r="EAD1095" s="8"/>
      <c r="EAE1095" s="8"/>
      <c r="EAF1095" s="8"/>
      <c r="EAG1095" s="8"/>
      <c r="EAH1095" s="8"/>
      <c r="EAI1095" s="8"/>
      <c r="EAJ1095" s="8"/>
      <c r="EAK1095" s="8"/>
      <c r="EAL1095" s="8"/>
      <c r="EAM1095" s="8"/>
      <c r="EAN1095" s="8"/>
      <c r="EAO1095" s="8"/>
      <c r="EAP1095" s="8"/>
      <c r="EAQ1095" s="8"/>
      <c r="EAR1095" s="8"/>
      <c r="EAS1095" s="8"/>
      <c r="EAT1095" s="8"/>
      <c r="EAU1095" s="8"/>
      <c r="EAV1095" s="8"/>
      <c r="EAW1095" s="8"/>
      <c r="EAX1095" s="8"/>
      <c r="EAY1095" s="8"/>
      <c r="EAZ1095" s="8"/>
      <c r="EBA1095" s="8"/>
      <c r="EBB1095" s="8"/>
      <c r="EBC1095" s="8"/>
      <c r="EBD1095" s="8"/>
      <c r="EBE1095" s="8"/>
      <c r="EBF1095" s="8"/>
      <c r="EBG1095" s="8"/>
      <c r="EBH1095" s="8"/>
      <c r="EBI1095" s="8"/>
      <c r="EBJ1095" s="8"/>
      <c r="EBK1095" s="8"/>
      <c r="EBL1095" s="8"/>
      <c r="EBM1095" s="8"/>
      <c r="EBN1095" s="8"/>
      <c r="EBO1095" s="8"/>
      <c r="EBP1095" s="8"/>
      <c r="EBQ1095" s="8"/>
      <c r="EBR1095" s="8"/>
      <c r="EBS1095" s="8"/>
      <c r="EBT1095" s="8"/>
      <c r="EBU1095" s="8"/>
      <c r="EBV1095" s="8"/>
      <c r="EBW1095" s="8"/>
      <c r="EBX1095" s="8"/>
      <c r="EBY1095" s="8"/>
      <c r="EBZ1095" s="8"/>
      <c r="ECA1095" s="8"/>
      <c r="ECB1095" s="8"/>
      <c r="ECC1095" s="8"/>
      <c r="ECD1095" s="8"/>
      <c r="ECE1095" s="8"/>
      <c r="ECF1095" s="8"/>
      <c r="ECG1095" s="8"/>
      <c r="ECH1095" s="8"/>
      <c r="ECI1095" s="8"/>
      <c r="ECJ1095" s="8"/>
      <c r="ECK1095" s="8"/>
      <c r="ECL1095" s="8"/>
      <c r="ECM1095" s="8"/>
      <c r="ECN1095" s="8"/>
      <c r="ECO1095" s="8"/>
      <c r="ECP1095" s="8"/>
      <c r="ECQ1095" s="8"/>
      <c r="ECR1095" s="8"/>
      <c r="ECS1095" s="8"/>
      <c r="ECT1095" s="8"/>
      <c r="ECU1095" s="8"/>
      <c r="ECV1095" s="8"/>
      <c r="ECW1095" s="8"/>
      <c r="ECX1095" s="8"/>
      <c r="ECY1095" s="8"/>
      <c r="ECZ1095" s="8"/>
      <c r="EDA1095" s="8"/>
      <c r="EDB1095" s="8"/>
      <c r="EDC1095" s="8"/>
      <c r="EDD1095" s="8"/>
      <c r="EDE1095" s="8"/>
      <c r="EDF1095" s="8"/>
      <c r="EDG1095" s="8"/>
      <c r="EDH1095" s="8"/>
      <c r="EDI1095" s="8"/>
      <c r="EDJ1095" s="8"/>
      <c r="EDK1095" s="8"/>
      <c r="EDL1095" s="8"/>
      <c r="EDM1095" s="8"/>
      <c r="EDN1095" s="8"/>
      <c r="EDO1095" s="8"/>
      <c r="EDP1095" s="8"/>
      <c r="EDQ1095" s="8"/>
      <c r="EDR1095" s="8"/>
      <c r="EDS1095" s="8"/>
      <c r="EDT1095" s="8"/>
      <c r="EDU1095" s="8"/>
      <c r="EDV1095" s="8"/>
      <c r="EDW1095" s="8"/>
      <c r="EDX1095" s="8"/>
      <c r="EDY1095" s="8"/>
      <c r="EDZ1095" s="8"/>
      <c r="EEA1095" s="8"/>
      <c r="EEB1095" s="8"/>
      <c r="EEC1095" s="8"/>
      <c r="EED1095" s="8"/>
      <c r="EEE1095" s="8"/>
      <c r="EEF1095" s="8"/>
      <c r="EEG1095" s="8"/>
      <c r="EEH1095" s="8"/>
      <c r="EEI1095" s="8"/>
      <c r="EEJ1095" s="8"/>
      <c r="EEK1095" s="8"/>
      <c r="EEL1095" s="8"/>
      <c r="EEM1095" s="8"/>
      <c r="EEN1095" s="8"/>
      <c r="EEO1095" s="8"/>
      <c r="EEP1095" s="8"/>
      <c r="EEQ1095" s="8"/>
      <c r="EER1095" s="8"/>
      <c r="EES1095" s="8"/>
      <c r="EET1095" s="8"/>
      <c r="EEU1095" s="8"/>
      <c r="EEV1095" s="8"/>
      <c r="EEW1095" s="8"/>
      <c r="EEX1095" s="8"/>
      <c r="EEY1095" s="8"/>
      <c r="EEZ1095" s="8"/>
      <c r="EFA1095" s="8"/>
      <c r="EFB1095" s="8"/>
      <c r="EFC1095" s="8"/>
      <c r="EFD1095" s="8"/>
      <c r="EFE1095" s="8"/>
      <c r="EFF1095" s="8"/>
      <c r="EFG1095" s="8"/>
      <c r="EFH1095" s="8"/>
      <c r="EFI1095" s="8"/>
      <c r="EFJ1095" s="8"/>
      <c r="EFK1095" s="8"/>
      <c r="EFL1095" s="8"/>
      <c r="EFM1095" s="8"/>
      <c r="EFN1095" s="8"/>
      <c r="EFO1095" s="8"/>
      <c r="EFP1095" s="8"/>
      <c r="EFQ1095" s="8"/>
      <c r="EFR1095" s="8"/>
      <c r="EFS1095" s="8"/>
      <c r="EFT1095" s="8"/>
      <c r="EFU1095" s="8"/>
      <c r="EFV1095" s="8"/>
      <c r="EFW1095" s="8"/>
      <c r="EFX1095" s="8"/>
      <c r="EFY1095" s="8"/>
      <c r="EFZ1095" s="8"/>
      <c r="EGA1095" s="8"/>
      <c r="EGB1095" s="8"/>
      <c r="EGC1095" s="8"/>
      <c r="EGD1095" s="8"/>
      <c r="EGE1095" s="8"/>
      <c r="EGF1095" s="8"/>
      <c r="EGG1095" s="8"/>
      <c r="EGH1095" s="8"/>
      <c r="EGI1095" s="8"/>
      <c r="EGJ1095" s="8"/>
      <c r="EGK1095" s="8"/>
      <c r="EGL1095" s="8"/>
      <c r="EGM1095" s="8"/>
      <c r="EGN1095" s="8"/>
      <c r="EGO1095" s="8"/>
      <c r="EGP1095" s="8"/>
      <c r="EGQ1095" s="8"/>
      <c r="EGR1095" s="8"/>
      <c r="EGS1095" s="8"/>
      <c r="EGT1095" s="8"/>
      <c r="EGU1095" s="8"/>
      <c r="EGV1095" s="8"/>
      <c r="EGW1095" s="8"/>
      <c r="EGX1095" s="8"/>
      <c r="EGY1095" s="8"/>
      <c r="EGZ1095" s="8"/>
      <c r="EHA1095" s="8"/>
      <c r="EHB1095" s="8"/>
      <c r="EHC1095" s="8"/>
      <c r="EHD1095" s="8"/>
      <c r="EHE1095" s="8"/>
      <c r="EHF1095" s="8"/>
      <c r="EHG1095" s="8"/>
      <c r="EHH1095" s="8"/>
      <c r="EHI1095" s="8"/>
      <c r="EHJ1095" s="8"/>
      <c r="EHK1095" s="8"/>
      <c r="EHL1095" s="8"/>
      <c r="EHM1095" s="8"/>
      <c r="EHN1095" s="8"/>
      <c r="EHO1095" s="8"/>
      <c r="EHP1095" s="8"/>
      <c r="EHQ1095" s="8"/>
      <c r="EHR1095" s="8"/>
      <c r="EHS1095" s="8"/>
      <c r="EHT1095" s="8"/>
      <c r="EHU1095" s="8"/>
      <c r="EHV1095" s="8"/>
      <c r="EHW1095" s="8"/>
      <c r="EHX1095" s="8"/>
      <c r="EHY1095" s="8"/>
      <c r="EHZ1095" s="8"/>
      <c r="EIA1095" s="8"/>
      <c r="EIB1095" s="8"/>
      <c r="EIC1095" s="8"/>
      <c r="EID1095" s="8"/>
      <c r="EIE1095" s="8"/>
      <c r="EIF1095" s="8"/>
      <c r="EIG1095" s="8"/>
      <c r="EIH1095" s="8"/>
      <c r="EII1095" s="8"/>
      <c r="EIJ1095" s="8"/>
      <c r="EIK1095" s="8"/>
      <c r="EIL1095" s="8"/>
      <c r="EIM1095" s="8"/>
      <c r="EIN1095" s="8"/>
      <c r="EIO1095" s="8"/>
      <c r="EIP1095" s="8"/>
      <c r="EIQ1095" s="8"/>
      <c r="EIR1095" s="8"/>
      <c r="EIS1095" s="8"/>
      <c r="EIT1095" s="8"/>
      <c r="EIU1095" s="8"/>
      <c r="EIV1095" s="8"/>
      <c r="EIW1095" s="8"/>
      <c r="EIX1095" s="8"/>
      <c r="EIY1095" s="8"/>
      <c r="EIZ1095" s="8"/>
      <c r="EJA1095" s="8"/>
      <c r="EJB1095" s="8"/>
      <c r="EJC1095" s="8"/>
      <c r="EJD1095" s="8"/>
      <c r="EJE1095" s="8"/>
      <c r="EJF1095" s="8"/>
      <c r="EJG1095" s="8"/>
      <c r="EJH1095" s="8"/>
      <c r="EJI1095" s="8"/>
      <c r="EJJ1095" s="8"/>
      <c r="EJK1095" s="8"/>
      <c r="EJL1095" s="8"/>
      <c r="EJM1095" s="8"/>
      <c r="EJN1095" s="8"/>
      <c r="EJO1095" s="8"/>
      <c r="EJP1095" s="8"/>
      <c r="EJQ1095" s="8"/>
      <c r="EJR1095" s="8"/>
      <c r="EJS1095" s="8"/>
      <c r="EJT1095" s="8"/>
      <c r="EJU1095" s="8"/>
      <c r="EJV1095" s="8"/>
      <c r="EJW1095" s="8"/>
      <c r="EJX1095" s="8"/>
      <c r="EJY1095" s="8"/>
      <c r="EJZ1095" s="8"/>
      <c r="EKA1095" s="8"/>
      <c r="EKB1095" s="8"/>
      <c r="EKC1095" s="8"/>
      <c r="EKD1095" s="8"/>
      <c r="EKE1095" s="8"/>
      <c r="EKF1095" s="8"/>
      <c r="EKG1095" s="8"/>
      <c r="EKH1095" s="8"/>
      <c r="EKI1095" s="8"/>
      <c r="EKJ1095" s="8"/>
      <c r="EKK1095" s="8"/>
      <c r="EKL1095" s="8"/>
      <c r="EKM1095" s="8"/>
      <c r="EKN1095" s="8"/>
      <c r="EKO1095" s="8"/>
      <c r="EKP1095" s="8"/>
      <c r="EKQ1095" s="8"/>
      <c r="EKR1095" s="8"/>
      <c r="EKS1095" s="8"/>
      <c r="EKT1095" s="8"/>
      <c r="EKU1095" s="8"/>
      <c r="EKV1095" s="8"/>
      <c r="EKW1095" s="8"/>
      <c r="EKX1095" s="8"/>
      <c r="EKY1095" s="8"/>
      <c r="EKZ1095" s="8"/>
      <c r="ELA1095" s="8"/>
      <c r="ELB1095" s="8"/>
      <c r="ELC1095" s="8"/>
      <c r="ELD1095" s="8"/>
      <c r="ELE1095" s="8"/>
      <c r="ELF1095" s="8"/>
      <c r="ELG1095" s="8"/>
      <c r="ELH1095" s="8"/>
      <c r="ELI1095" s="8"/>
      <c r="ELJ1095" s="8"/>
      <c r="ELK1095" s="8"/>
      <c r="ELL1095" s="8"/>
      <c r="ELM1095" s="8"/>
      <c r="ELN1095" s="8"/>
      <c r="ELO1095" s="8"/>
      <c r="ELP1095" s="8"/>
      <c r="ELQ1095" s="8"/>
      <c r="ELR1095" s="8"/>
      <c r="ELS1095" s="8"/>
      <c r="ELT1095" s="8"/>
      <c r="ELU1095" s="8"/>
      <c r="ELV1095" s="8"/>
      <c r="ELW1095" s="8"/>
      <c r="ELX1095" s="8"/>
      <c r="ELY1095" s="8"/>
      <c r="ELZ1095" s="8"/>
      <c r="EMA1095" s="8"/>
      <c r="EMB1095" s="8"/>
      <c r="EMC1095" s="8"/>
      <c r="EMD1095" s="8"/>
      <c r="EME1095" s="8"/>
      <c r="EMF1095" s="8"/>
      <c r="EMG1095" s="8"/>
      <c r="EMH1095" s="8"/>
      <c r="EMI1095" s="8"/>
      <c r="EMJ1095" s="8"/>
      <c r="EMK1095" s="8"/>
      <c r="EML1095" s="8"/>
      <c r="EMM1095" s="8"/>
      <c r="EMN1095" s="8"/>
      <c r="EMO1095" s="8"/>
      <c r="EMP1095" s="8"/>
      <c r="EMQ1095" s="8"/>
      <c r="EMR1095" s="8"/>
      <c r="EMS1095" s="8"/>
      <c r="EMT1095" s="8"/>
      <c r="EMU1095" s="8"/>
      <c r="EMV1095" s="8"/>
      <c r="EMW1095" s="8"/>
      <c r="EMX1095" s="8"/>
      <c r="EMY1095" s="8"/>
      <c r="EMZ1095" s="8"/>
      <c r="ENA1095" s="8"/>
      <c r="ENB1095" s="8"/>
      <c r="ENC1095" s="8"/>
      <c r="END1095" s="8"/>
      <c r="ENE1095" s="8"/>
      <c r="ENF1095" s="8"/>
      <c r="ENG1095" s="8"/>
      <c r="ENH1095" s="8"/>
      <c r="ENI1095" s="8"/>
      <c r="ENJ1095" s="8"/>
      <c r="ENK1095" s="8"/>
      <c r="ENL1095" s="8"/>
      <c r="ENM1095" s="8"/>
      <c r="ENN1095" s="8"/>
      <c r="ENO1095" s="8"/>
      <c r="ENP1095" s="8"/>
      <c r="ENQ1095" s="8"/>
      <c r="ENR1095" s="8"/>
      <c r="ENS1095" s="8"/>
      <c r="ENT1095" s="8"/>
      <c r="ENU1095" s="8"/>
      <c r="ENV1095" s="8"/>
      <c r="ENW1095" s="8"/>
      <c r="ENX1095" s="8"/>
      <c r="ENY1095" s="8"/>
      <c r="ENZ1095" s="8"/>
      <c r="EOA1095" s="8"/>
      <c r="EOB1095" s="8"/>
      <c r="EOC1095" s="8"/>
      <c r="EOD1095" s="8"/>
      <c r="EOE1095" s="8"/>
      <c r="EOF1095" s="8"/>
      <c r="EOG1095" s="8"/>
      <c r="EOH1095" s="8"/>
      <c r="EOI1095" s="8"/>
      <c r="EOJ1095" s="8"/>
      <c r="EOK1095" s="8"/>
      <c r="EOL1095" s="8"/>
      <c r="EOM1095" s="8"/>
      <c r="EON1095" s="8"/>
      <c r="EOO1095" s="8"/>
      <c r="EOP1095" s="8"/>
      <c r="EOQ1095" s="8"/>
      <c r="EOR1095" s="8"/>
      <c r="EOS1095" s="8"/>
      <c r="EOT1095" s="8"/>
      <c r="EOU1095" s="8"/>
      <c r="EOV1095" s="8"/>
      <c r="EOW1095" s="8"/>
      <c r="EOX1095" s="8"/>
      <c r="EOY1095" s="8"/>
      <c r="EOZ1095" s="8"/>
      <c r="EPA1095" s="8"/>
      <c r="EPB1095" s="8"/>
      <c r="EPC1095" s="8"/>
      <c r="EPD1095" s="8"/>
      <c r="EPE1095" s="8"/>
      <c r="EPF1095" s="8"/>
      <c r="EPG1095" s="8"/>
      <c r="EPH1095" s="8"/>
      <c r="EPI1095" s="8"/>
      <c r="EPJ1095" s="8"/>
      <c r="EPK1095" s="8"/>
      <c r="EPL1095" s="8"/>
      <c r="EPM1095" s="8"/>
      <c r="EPN1095" s="8"/>
      <c r="EPO1095" s="8"/>
      <c r="EPP1095" s="8"/>
      <c r="EPQ1095" s="8"/>
      <c r="EPR1095" s="8"/>
      <c r="EPS1095" s="8"/>
      <c r="EPT1095" s="8"/>
      <c r="EPU1095" s="8"/>
      <c r="EPV1095" s="8"/>
      <c r="EPW1095" s="8"/>
      <c r="EPX1095" s="8"/>
      <c r="EPY1095" s="8"/>
      <c r="EPZ1095" s="8"/>
      <c r="EQA1095" s="8"/>
      <c r="EQB1095" s="8"/>
      <c r="EQC1095" s="8"/>
      <c r="EQD1095" s="8"/>
      <c r="EQE1095" s="8"/>
      <c r="EQF1095" s="8"/>
      <c r="EQG1095" s="8"/>
      <c r="EQH1095" s="8"/>
      <c r="EQI1095" s="8"/>
      <c r="EQJ1095" s="8"/>
      <c r="EQK1095" s="8"/>
      <c r="EQL1095" s="8"/>
      <c r="EQM1095" s="8"/>
      <c r="EQN1095" s="8"/>
      <c r="EQO1095" s="8"/>
      <c r="EQP1095" s="8"/>
      <c r="EQQ1095" s="8"/>
      <c r="EQR1095" s="8"/>
      <c r="EQS1095" s="8"/>
      <c r="EQT1095" s="8"/>
      <c r="EQU1095" s="8"/>
      <c r="EQV1095" s="8"/>
      <c r="EQW1095" s="8"/>
      <c r="EQX1095" s="8"/>
      <c r="EQY1095" s="8"/>
      <c r="EQZ1095" s="8"/>
      <c r="ERA1095" s="8"/>
      <c r="ERB1095" s="8"/>
      <c r="ERC1095" s="8"/>
      <c r="ERD1095" s="8"/>
      <c r="ERE1095" s="8"/>
      <c r="ERF1095" s="8"/>
      <c r="ERG1095" s="8"/>
      <c r="ERH1095" s="8"/>
      <c r="ERI1095" s="8"/>
      <c r="ERJ1095" s="8"/>
      <c r="ERK1095" s="8"/>
      <c r="ERL1095" s="8"/>
      <c r="ERM1095" s="8"/>
      <c r="ERN1095" s="8"/>
      <c r="ERO1095" s="8"/>
      <c r="ERP1095" s="8"/>
      <c r="ERQ1095" s="8"/>
      <c r="ERR1095" s="8"/>
      <c r="ERS1095" s="8"/>
      <c r="ERT1095" s="8"/>
      <c r="ERU1095" s="8"/>
      <c r="ERV1095" s="8"/>
      <c r="ERW1095" s="8"/>
      <c r="ERX1095" s="8"/>
      <c r="ERY1095" s="8"/>
      <c r="ERZ1095" s="8"/>
      <c r="ESA1095" s="8"/>
      <c r="ESB1095" s="8"/>
      <c r="ESC1095" s="8"/>
      <c r="ESD1095" s="8"/>
      <c r="ESE1095" s="8"/>
      <c r="ESF1095" s="8"/>
      <c r="ESG1095" s="8"/>
      <c r="ESH1095" s="8"/>
      <c r="ESI1095" s="8"/>
      <c r="ESJ1095" s="8"/>
      <c r="ESK1095" s="8"/>
      <c r="ESL1095" s="8"/>
      <c r="ESM1095" s="8"/>
      <c r="ESN1095" s="8"/>
      <c r="ESO1095" s="8"/>
      <c r="ESP1095" s="8"/>
      <c r="ESQ1095" s="8"/>
      <c r="ESR1095" s="8"/>
      <c r="ESS1095" s="8"/>
      <c r="EST1095" s="8"/>
      <c r="ESU1095" s="8"/>
      <c r="ESV1095" s="8"/>
      <c r="ESW1095" s="8"/>
      <c r="ESX1095" s="8"/>
      <c r="ESY1095" s="8"/>
      <c r="ESZ1095" s="8"/>
      <c r="ETA1095" s="8"/>
      <c r="ETB1095" s="8"/>
      <c r="ETC1095" s="8"/>
      <c r="ETD1095" s="8"/>
      <c r="ETE1095" s="8"/>
      <c r="ETF1095" s="8"/>
      <c r="ETG1095" s="8"/>
      <c r="ETH1095" s="8"/>
      <c r="ETI1095" s="8"/>
      <c r="ETJ1095" s="8"/>
      <c r="ETK1095" s="8"/>
      <c r="ETL1095" s="8"/>
      <c r="ETM1095" s="8"/>
      <c r="ETN1095" s="8"/>
      <c r="ETO1095" s="8"/>
      <c r="ETP1095" s="8"/>
      <c r="ETQ1095" s="8"/>
      <c r="ETR1095" s="8"/>
      <c r="ETS1095" s="8"/>
      <c r="ETT1095" s="8"/>
      <c r="ETU1095" s="8"/>
      <c r="ETV1095" s="8"/>
      <c r="ETW1095" s="8"/>
      <c r="ETX1095" s="8"/>
      <c r="ETY1095" s="8"/>
      <c r="ETZ1095" s="8"/>
      <c r="EUA1095" s="8"/>
      <c r="EUB1095" s="8"/>
      <c r="EUC1095" s="8"/>
      <c r="EUD1095" s="8"/>
      <c r="EUE1095" s="8"/>
      <c r="EUF1095" s="8"/>
      <c r="EUG1095" s="8"/>
      <c r="EUH1095" s="8"/>
      <c r="EUI1095" s="8"/>
      <c r="EUJ1095" s="8"/>
      <c r="EUK1095" s="8"/>
      <c r="EUL1095" s="8"/>
      <c r="EUM1095" s="8"/>
      <c r="EUN1095" s="8"/>
      <c r="EUO1095" s="8"/>
      <c r="EUP1095" s="8"/>
      <c r="EUQ1095" s="8"/>
      <c r="EUR1095" s="8"/>
      <c r="EUS1095" s="8"/>
      <c r="EUT1095" s="8"/>
      <c r="EUU1095" s="8"/>
      <c r="EUV1095" s="8"/>
      <c r="EUW1095" s="8"/>
      <c r="EUX1095" s="8"/>
      <c r="EUY1095" s="8"/>
      <c r="EUZ1095" s="8"/>
      <c r="EVA1095" s="8"/>
      <c r="EVB1095" s="8"/>
      <c r="EVC1095" s="8"/>
      <c r="EVD1095" s="8"/>
      <c r="EVE1095" s="8"/>
      <c r="EVF1095" s="8"/>
      <c r="EVG1095" s="8"/>
      <c r="EVH1095" s="8"/>
      <c r="EVI1095" s="8"/>
      <c r="EVJ1095" s="8"/>
      <c r="EVK1095" s="8"/>
      <c r="EVL1095" s="8"/>
      <c r="EVM1095" s="8"/>
      <c r="EVN1095" s="8"/>
      <c r="EVO1095" s="8"/>
      <c r="EVP1095" s="8"/>
      <c r="EVQ1095" s="8"/>
      <c r="EVR1095" s="8"/>
      <c r="EVS1095" s="8"/>
      <c r="EVT1095" s="8"/>
      <c r="EVU1095" s="8"/>
      <c r="EVV1095" s="8"/>
      <c r="EVW1095" s="8"/>
      <c r="EVX1095" s="8"/>
      <c r="EVY1095" s="8"/>
      <c r="EVZ1095" s="8"/>
      <c r="EWA1095" s="8"/>
      <c r="EWB1095" s="8"/>
      <c r="EWC1095" s="8"/>
      <c r="EWD1095" s="8"/>
      <c r="EWE1095" s="8"/>
      <c r="EWF1095" s="8"/>
      <c r="EWG1095" s="8"/>
      <c r="EWH1095" s="8"/>
      <c r="EWI1095" s="8"/>
      <c r="EWJ1095" s="8"/>
      <c r="EWK1095" s="8"/>
      <c r="EWL1095" s="8"/>
      <c r="EWM1095" s="8"/>
      <c r="EWN1095" s="8"/>
      <c r="EWO1095" s="8"/>
      <c r="EWP1095" s="8"/>
      <c r="EWQ1095" s="8"/>
      <c r="EWR1095" s="8"/>
      <c r="EWS1095" s="8"/>
      <c r="EWT1095" s="8"/>
      <c r="EWU1095" s="8"/>
      <c r="EWV1095" s="8"/>
      <c r="EWW1095" s="8"/>
      <c r="EWX1095" s="8"/>
      <c r="EWY1095" s="8"/>
      <c r="EWZ1095" s="8"/>
      <c r="EXA1095" s="8"/>
      <c r="EXB1095" s="8"/>
      <c r="EXC1095" s="8"/>
      <c r="EXD1095" s="8"/>
      <c r="EXE1095" s="8"/>
      <c r="EXF1095" s="8"/>
      <c r="EXG1095" s="8"/>
      <c r="EXH1095" s="8"/>
      <c r="EXI1095" s="8"/>
      <c r="EXJ1095" s="8"/>
      <c r="EXK1095" s="8"/>
      <c r="EXL1095" s="8"/>
      <c r="EXM1095" s="8"/>
      <c r="EXN1095" s="8"/>
      <c r="EXO1095" s="8"/>
      <c r="EXP1095" s="8"/>
      <c r="EXQ1095" s="8"/>
      <c r="EXR1095" s="8"/>
      <c r="EXS1095" s="8"/>
      <c r="EXT1095" s="8"/>
      <c r="EXU1095" s="8"/>
      <c r="EXV1095" s="8"/>
      <c r="EXW1095" s="8"/>
      <c r="EXX1095" s="8"/>
      <c r="EXY1095" s="8"/>
      <c r="EXZ1095" s="8"/>
      <c r="EYA1095" s="8"/>
      <c r="EYB1095" s="8"/>
      <c r="EYC1095" s="8"/>
      <c r="EYD1095" s="8"/>
      <c r="EYE1095" s="8"/>
      <c r="EYF1095" s="8"/>
      <c r="EYG1095" s="8"/>
      <c r="EYH1095" s="8"/>
      <c r="EYI1095" s="8"/>
      <c r="EYJ1095" s="8"/>
      <c r="EYK1095" s="8"/>
      <c r="EYL1095" s="8"/>
      <c r="EYM1095" s="8"/>
      <c r="EYN1095" s="8"/>
      <c r="EYO1095" s="8"/>
      <c r="EYP1095" s="8"/>
      <c r="EYQ1095" s="8"/>
      <c r="EYR1095" s="8"/>
      <c r="EYS1095" s="8"/>
      <c r="EYT1095" s="8"/>
      <c r="EYU1095" s="8"/>
      <c r="EYV1095" s="8"/>
      <c r="EYW1095" s="8"/>
      <c r="EYX1095" s="8"/>
      <c r="EYY1095" s="8"/>
      <c r="EYZ1095" s="8"/>
      <c r="EZA1095" s="8"/>
      <c r="EZB1095" s="8"/>
      <c r="EZC1095" s="8"/>
      <c r="EZD1095" s="8"/>
      <c r="EZE1095" s="8"/>
      <c r="EZF1095" s="8"/>
      <c r="EZG1095" s="8"/>
      <c r="EZH1095" s="8"/>
      <c r="EZI1095" s="8"/>
      <c r="EZJ1095" s="8"/>
      <c r="EZK1095" s="8"/>
      <c r="EZL1095" s="8"/>
      <c r="EZM1095" s="8"/>
      <c r="EZN1095" s="8"/>
      <c r="EZO1095" s="8"/>
      <c r="EZP1095" s="8"/>
      <c r="EZQ1095" s="8"/>
      <c r="EZR1095" s="8"/>
      <c r="EZS1095" s="8"/>
      <c r="EZT1095" s="8"/>
      <c r="EZU1095" s="8"/>
      <c r="EZV1095" s="8"/>
      <c r="EZW1095" s="8"/>
      <c r="EZX1095" s="8"/>
      <c r="EZY1095" s="8"/>
      <c r="EZZ1095" s="8"/>
      <c r="FAA1095" s="8"/>
      <c r="FAB1095" s="8"/>
      <c r="FAC1095" s="8"/>
      <c r="FAD1095" s="8"/>
      <c r="FAE1095" s="8"/>
      <c r="FAF1095" s="8"/>
      <c r="FAG1095" s="8"/>
      <c r="FAH1095" s="8"/>
      <c r="FAI1095" s="8"/>
      <c r="FAJ1095" s="8"/>
      <c r="FAK1095" s="8"/>
      <c r="FAL1095" s="8"/>
      <c r="FAM1095" s="8"/>
      <c r="FAN1095" s="8"/>
      <c r="FAO1095" s="8"/>
      <c r="FAP1095" s="8"/>
      <c r="FAQ1095" s="8"/>
      <c r="FAR1095" s="8"/>
      <c r="FAS1095" s="8"/>
      <c r="FAT1095" s="8"/>
      <c r="FAU1095" s="8"/>
      <c r="FAV1095" s="8"/>
      <c r="FAW1095" s="8"/>
      <c r="FAX1095" s="8"/>
      <c r="FAY1095" s="8"/>
      <c r="FAZ1095" s="8"/>
      <c r="FBA1095" s="8"/>
      <c r="FBB1095" s="8"/>
      <c r="FBC1095" s="8"/>
      <c r="FBD1095" s="8"/>
      <c r="FBE1095" s="8"/>
      <c r="FBF1095" s="8"/>
      <c r="FBG1095" s="8"/>
      <c r="FBH1095" s="8"/>
      <c r="FBI1095" s="8"/>
      <c r="FBJ1095" s="8"/>
      <c r="FBK1095" s="8"/>
      <c r="FBL1095" s="8"/>
      <c r="FBM1095" s="8"/>
      <c r="FBN1095" s="8"/>
      <c r="FBO1095" s="8"/>
      <c r="FBP1095" s="8"/>
      <c r="FBQ1095" s="8"/>
      <c r="FBR1095" s="8"/>
      <c r="FBS1095" s="8"/>
      <c r="FBT1095" s="8"/>
      <c r="FBU1095" s="8"/>
      <c r="FBV1095" s="8"/>
      <c r="FBW1095" s="8"/>
      <c r="FBX1095" s="8"/>
      <c r="FBY1095" s="8"/>
      <c r="FBZ1095" s="8"/>
      <c r="FCA1095" s="8"/>
      <c r="FCB1095" s="8"/>
      <c r="FCC1095" s="8"/>
      <c r="FCD1095" s="8"/>
      <c r="FCE1095" s="8"/>
      <c r="FCF1095" s="8"/>
      <c r="FCG1095" s="8"/>
      <c r="FCH1095" s="8"/>
      <c r="FCI1095" s="8"/>
      <c r="FCJ1095" s="8"/>
      <c r="FCK1095" s="8"/>
      <c r="FCL1095" s="8"/>
      <c r="FCM1095" s="8"/>
      <c r="FCN1095" s="8"/>
      <c r="FCO1095" s="8"/>
      <c r="FCP1095" s="8"/>
      <c r="FCQ1095" s="8"/>
      <c r="FCR1095" s="8"/>
      <c r="FCS1095" s="8"/>
      <c r="FCT1095" s="8"/>
      <c r="FCU1095" s="8"/>
      <c r="FCV1095" s="8"/>
      <c r="FCW1095" s="8"/>
      <c r="FCX1095" s="8"/>
      <c r="FCY1095" s="8"/>
      <c r="FCZ1095" s="8"/>
      <c r="FDA1095" s="8"/>
      <c r="FDB1095" s="8"/>
      <c r="FDC1095" s="8"/>
      <c r="FDD1095" s="8"/>
      <c r="FDE1095" s="8"/>
      <c r="FDF1095" s="8"/>
      <c r="FDG1095" s="8"/>
      <c r="FDH1095" s="8"/>
      <c r="FDI1095" s="8"/>
      <c r="FDJ1095" s="8"/>
      <c r="FDK1095" s="8"/>
      <c r="FDL1095" s="8"/>
      <c r="FDM1095" s="8"/>
      <c r="FDN1095" s="8"/>
      <c r="FDO1095" s="8"/>
      <c r="FDP1095" s="8"/>
      <c r="FDQ1095" s="8"/>
      <c r="FDR1095" s="8"/>
      <c r="FDS1095" s="8"/>
      <c r="FDT1095" s="8"/>
      <c r="FDU1095" s="8"/>
      <c r="FDV1095" s="8"/>
      <c r="FDW1095" s="8"/>
      <c r="FDX1095" s="8"/>
      <c r="FDY1095" s="8"/>
      <c r="FDZ1095" s="8"/>
      <c r="FEA1095" s="8"/>
      <c r="FEB1095" s="8"/>
      <c r="FEC1095" s="8"/>
      <c r="FED1095" s="8"/>
      <c r="FEE1095" s="8"/>
      <c r="FEF1095" s="8"/>
      <c r="FEG1095" s="8"/>
      <c r="FEH1095" s="8"/>
      <c r="FEI1095" s="8"/>
      <c r="FEJ1095" s="8"/>
      <c r="FEK1095" s="8"/>
      <c r="FEL1095" s="8"/>
      <c r="FEM1095" s="8"/>
      <c r="FEN1095" s="8"/>
      <c r="FEO1095" s="8"/>
      <c r="FEP1095" s="8"/>
      <c r="FEQ1095" s="8"/>
      <c r="FER1095" s="8"/>
      <c r="FES1095" s="8"/>
      <c r="FET1095" s="8"/>
      <c r="FEU1095" s="8"/>
      <c r="FEV1095" s="8"/>
      <c r="FEW1095" s="8"/>
      <c r="FEX1095" s="8"/>
      <c r="FEY1095" s="8"/>
      <c r="FEZ1095" s="8"/>
      <c r="FFA1095" s="8"/>
      <c r="FFB1095" s="8"/>
      <c r="FFC1095" s="8"/>
      <c r="FFD1095" s="8"/>
      <c r="FFE1095" s="8"/>
      <c r="FFF1095" s="8"/>
      <c r="FFG1095" s="8"/>
      <c r="FFH1095" s="8"/>
      <c r="FFI1095" s="8"/>
      <c r="FFJ1095" s="8"/>
      <c r="FFK1095" s="8"/>
      <c r="FFL1095" s="8"/>
      <c r="FFM1095" s="8"/>
      <c r="FFN1095" s="8"/>
      <c r="FFO1095" s="8"/>
      <c r="FFP1095" s="8"/>
      <c r="FFQ1095" s="8"/>
      <c r="FFR1095" s="8"/>
      <c r="FFS1095" s="8"/>
      <c r="FFT1095" s="8"/>
      <c r="FFU1095" s="8"/>
      <c r="FFV1095" s="8"/>
      <c r="FFW1095" s="8"/>
      <c r="FFX1095" s="8"/>
      <c r="FFY1095" s="8"/>
      <c r="FFZ1095" s="8"/>
      <c r="FGA1095" s="8"/>
      <c r="FGB1095" s="8"/>
      <c r="FGC1095" s="8"/>
      <c r="FGD1095" s="8"/>
      <c r="FGE1095" s="8"/>
      <c r="FGF1095" s="8"/>
      <c r="FGG1095" s="8"/>
      <c r="FGH1095" s="8"/>
      <c r="FGI1095" s="8"/>
      <c r="FGJ1095" s="8"/>
      <c r="FGK1095" s="8"/>
      <c r="FGL1095" s="8"/>
      <c r="FGM1095" s="8"/>
      <c r="FGN1095" s="8"/>
      <c r="FGO1095" s="8"/>
      <c r="FGP1095" s="8"/>
      <c r="FGQ1095" s="8"/>
      <c r="FGR1095" s="8"/>
      <c r="FGS1095" s="8"/>
      <c r="FGT1095" s="8"/>
      <c r="FGU1095" s="8"/>
      <c r="FGV1095" s="8"/>
      <c r="FGW1095" s="8"/>
      <c r="FGX1095" s="8"/>
      <c r="FGY1095" s="8"/>
      <c r="FGZ1095" s="8"/>
      <c r="FHA1095" s="8"/>
      <c r="FHB1095" s="8"/>
      <c r="FHC1095" s="8"/>
      <c r="FHD1095" s="8"/>
      <c r="FHE1095" s="8"/>
      <c r="FHF1095" s="8"/>
      <c r="FHG1095" s="8"/>
      <c r="FHH1095" s="8"/>
      <c r="FHI1095" s="8"/>
      <c r="FHJ1095" s="8"/>
      <c r="FHK1095" s="8"/>
      <c r="FHL1095" s="8"/>
      <c r="FHM1095" s="8"/>
      <c r="FHN1095" s="8"/>
      <c r="FHO1095" s="8"/>
      <c r="FHP1095" s="8"/>
      <c r="FHQ1095" s="8"/>
      <c r="FHR1095" s="8"/>
      <c r="FHS1095" s="8"/>
      <c r="FHT1095" s="8"/>
      <c r="FHU1095" s="8"/>
      <c r="FHV1095" s="8"/>
      <c r="FHW1095" s="8"/>
      <c r="FHX1095" s="8"/>
      <c r="FHY1095" s="8"/>
      <c r="FHZ1095" s="8"/>
      <c r="FIA1095" s="8"/>
      <c r="FIB1095" s="8"/>
      <c r="FIC1095" s="8"/>
      <c r="FID1095" s="8"/>
      <c r="FIE1095" s="8"/>
      <c r="FIF1095" s="8"/>
      <c r="FIG1095" s="8"/>
      <c r="FIH1095" s="8"/>
      <c r="FII1095" s="8"/>
      <c r="FIJ1095" s="8"/>
      <c r="FIK1095" s="8"/>
      <c r="FIL1095" s="8"/>
      <c r="FIM1095" s="8"/>
      <c r="FIN1095" s="8"/>
      <c r="FIO1095" s="8"/>
      <c r="FIP1095" s="8"/>
      <c r="FIQ1095" s="8"/>
      <c r="FIR1095" s="8"/>
      <c r="FIS1095" s="8"/>
      <c r="FIT1095" s="8"/>
      <c r="FIU1095" s="8"/>
      <c r="FIV1095" s="8"/>
      <c r="FIW1095" s="8"/>
      <c r="FIX1095" s="8"/>
      <c r="FIY1095" s="8"/>
      <c r="FIZ1095" s="8"/>
      <c r="FJA1095" s="8"/>
      <c r="FJB1095" s="8"/>
      <c r="FJC1095" s="8"/>
      <c r="FJD1095" s="8"/>
      <c r="FJE1095" s="8"/>
      <c r="FJF1095" s="8"/>
      <c r="FJG1095" s="8"/>
      <c r="FJH1095" s="8"/>
      <c r="FJI1095" s="8"/>
      <c r="FJJ1095" s="8"/>
      <c r="FJK1095" s="8"/>
      <c r="FJL1095" s="8"/>
      <c r="FJM1095" s="8"/>
      <c r="FJN1095" s="8"/>
      <c r="FJO1095" s="8"/>
      <c r="FJP1095" s="8"/>
      <c r="FJQ1095" s="8"/>
      <c r="FJR1095" s="8"/>
      <c r="FJS1095" s="8"/>
      <c r="FJT1095" s="8"/>
      <c r="FJU1095" s="8"/>
      <c r="FJV1095" s="8"/>
      <c r="FJW1095" s="8"/>
      <c r="FJX1095" s="8"/>
      <c r="FJY1095" s="8"/>
      <c r="FJZ1095" s="8"/>
      <c r="FKA1095" s="8"/>
      <c r="FKB1095" s="8"/>
      <c r="FKC1095" s="8"/>
      <c r="FKD1095" s="8"/>
      <c r="FKE1095" s="8"/>
      <c r="FKF1095" s="8"/>
      <c r="FKG1095" s="8"/>
      <c r="FKH1095" s="8"/>
      <c r="FKI1095" s="8"/>
      <c r="FKJ1095" s="8"/>
      <c r="FKK1095" s="8"/>
      <c r="FKL1095" s="8"/>
      <c r="FKM1095" s="8"/>
      <c r="FKN1095" s="8"/>
      <c r="FKO1095" s="8"/>
      <c r="FKP1095" s="8"/>
      <c r="FKQ1095" s="8"/>
      <c r="FKR1095" s="8"/>
      <c r="FKS1095" s="8"/>
      <c r="FKT1095" s="8"/>
      <c r="FKU1095" s="8"/>
      <c r="FKV1095" s="8"/>
      <c r="FKW1095" s="8"/>
      <c r="FKX1095" s="8"/>
      <c r="FKY1095" s="8"/>
      <c r="FKZ1095" s="8"/>
      <c r="FLA1095" s="8"/>
      <c r="FLB1095" s="8"/>
      <c r="FLC1095" s="8"/>
      <c r="FLD1095" s="8"/>
      <c r="FLE1095" s="8"/>
      <c r="FLF1095" s="8"/>
      <c r="FLG1095" s="8"/>
      <c r="FLH1095" s="8"/>
      <c r="FLI1095" s="8"/>
      <c r="FLJ1095" s="8"/>
      <c r="FLK1095" s="8"/>
      <c r="FLL1095" s="8"/>
      <c r="FLM1095" s="8"/>
      <c r="FLN1095" s="8"/>
      <c r="FLO1095" s="8"/>
      <c r="FLP1095" s="8"/>
      <c r="FLQ1095" s="8"/>
      <c r="FLR1095" s="8"/>
      <c r="FLS1095" s="8"/>
      <c r="FLT1095" s="8"/>
      <c r="FLU1095" s="8"/>
      <c r="FLV1095" s="8"/>
      <c r="FLW1095" s="8"/>
      <c r="FLX1095" s="8"/>
      <c r="FLY1095" s="8"/>
      <c r="FLZ1095" s="8"/>
      <c r="FMA1095" s="8"/>
      <c r="FMB1095" s="8"/>
      <c r="FMC1095" s="8"/>
      <c r="FMD1095" s="8"/>
      <c r="FME1095" s="8"/>
      <c r="FMF1095" s="8"/>
      <c r="FMG1095" s="8"/>
      <c r="FMH1095" s="8"/>
      <c r="FMI1095" s="8"/>
      <c r="FMJ1095" s="8"/>
      <c r="FMK1095" s="8"/>
      <c r="FML1095" s="8"/>
      <c r="FMM1095" s="8"/>
      <c r="FMN1095" s="8"/>
      <c r="FMO1095" s="8"/>
      <c r="FMP1095" s="8"/>
      <c r="FMQ1095" s="8"/>
      <c r="FMR1095" s="8"/>
      <c r="FMS1095" s="8"/>
      <c r="FMT1095" s="8"/>
      <c r="FMU1095" s="8"/>
      <c r="FMV1095" s="8"/>
      <c r="FMW1095" s="8"/>
      <c r="FMX1095" s="8"/>
      <c r="FMY1095" s="8"/>
      <c r="FMZ1095" s="8"/>
      <c r="FNA1095" s="8"/>
      <c r="FNB1095" s="8"/>
      <c r="FNC1095" s="8"/>
      <c r="FND1095" s="8"/>
      <c r="FNE1095" s="8"/>
      <c r="FNF1095" s="8"/>
      <c r="FNG1095" s="8"/>
      <c r="FNH1095" s="8"/>
      <c r="FNI1095" s="8"/>
      <c r="FNJ1095" s="8"/>
      <c r="FNK1095" s="8"/>
      <c r="FNL1095" s="8"/>
      <c r="FNM1095" s="8"/>
      <c r="FNN1095" s="8"/>
      <c r="FNO1095" s="8"/>
      <c r="FNP1095" s="8"/>
      <c r="FNQ1095" s="8"/>
      <c r="FNR1095" s="8"/>
      <c r="FNS1095" s="8"/>
      <c r="FNT1095" s="8"/>
      <c r="FNU1095" s="8"/>
      <c r="FNV1095" s="8"/>
      <c r="FNW1095" s="8"/>
      <c r="FNX1095" s="8"/>
      <c r="FNY1095" s="8"/>
      <c r="FNZ1095" s="8"/>
      <c r="FOA1095" s="8"/>
      <c r="FOB1095" s="8"/>
      <c r="FOC1095" s="8"/>
      <c r="FOD1095" s="8"/>
      <c r="FOE1095" s="8"/>
      <c r="FOF1095" s="8"/>
      <c r="FOG1095" s="8"/>
      <c r="FOH1095" s="8"/>
      <c r="FOI1095" s="8"/>
      <c r="FOJ1095" s="8"/>
      <c r="FOK1095" s="8"/>
      <c r="FOL1095" s="8"/>
      <c r="FOM1095" s="8"/>
      <c r="FON1095" s="8"/>
      <c r="FOO1095" s="8"/>
      <c r="FOP1095" s="8"/>
      <c r="FOQ1095" s="8"/>
      <c r="FOR1095" s="8"/>
      <c r="FOS1095" s="8"/>
      <c r="FOT1095" s="8"/>
      <c r="FOU1095" s="8"/>
      <c r="FOV1095" s="8"/>
      <c r="FOW1095" s="8"/>
      <c r="FOX1095" s="8"/>
      <c r="FOY1095" s="8"/>
      <c r="FOZ1095" s="8"/>
      <c r="FPA1095" s="8"/>
      <c r="FPB1095" s="8"/>
      <c r="FPC1095" s="8"/>
      <c r="FPD1095" s="8"/>
      <c r="FPE1095" s="8"/>
      <c r="FPF1095" s="8"/>
      <c r="FPG1095" s="8"/>
      <c r="FPH1095" s="8"/>
      <c r="FPI1095" s="8"/>
      <c r="FPJ1095" s="8"/>
      <c r="FPK1095" s="8"/>
      <c r="FPL1095" s="8"/>
      <c r="FPM1095" s="8"/>
      <c r="FPN1095" s="8"/>
      <c r="FPO1095" s="8"/>
      <c r="FPP1095" s="8"/>
      <c r="FPQ1095" s="8"/>
      <c r="FPR1095" s="8"/>
      <c r="FPS1095" s="8"/>
      <c r="FPT1095" s="8"/>
      <c r="FPU1095" s="8"/>
      <c r="FPV1095" s="8"/>
      <c r="FPW1095" s="8"/>
      <c r="FPX1095" s="8"/>
      <c r="FPY1095" s="8"/>
      <c r="FPZ1095" s="8"/>
      <c r="FQA1095" s="8"/>
      <c r="FQB1095" s="8"/>
      <c r="FQC1095" s="8"/>
      <c r="FQD1095" s="8"/>
      <c r="FQE1095" s="8"/>
      <c r="FQF1095" s="8"/>
      <c r="FQG1095" s="8"/>
      <c r="FQH1095" s="8"/>
      <c r="FQI1095" s="8"/>
      <c r="FQJ1095" s="8"/>
      <c r="FQK1095" s="8"/>
      <c r="FQL1095" s="8"/>
      <c r="FQM1095" s="8"/>
      <c r="FQN1095" s="8"/>
      <c r="FQO1095" s="8"/>
      <c r="FQP1095" s="8"/>
      <c r="FQQ1095" s="8"/>
      <c r="FQR1095" s="8"/>
      <c r="FQS1095" s="8"/>
      <c r="FQT1095" s="8"/>
      <c r="FQU1095" s="8"/>
      <c r="FQV1095" s="8"/>
      <c r="FQW1095" s="8"/>
      <c r="FQX1095" s="8"/>
      <c r="FQY1095" s="8"/>
      <c r="FQZ1095" s="8"/>
      <c r="FRA1095" s="8"/>
      <c r="FRB1095" s="8"/>
      <c r="FRC1095" s="8"/>
      <c r="FRD1095" s="8"/>
      <c r="FRE1095" s="8"/>
      <c r="FRF1095" s="8"/>
      <c r="FRG1095" s="8"/>
      <c r="FRH1095" s="8"/>
      <c r="FRI1095" s="8"/>
      <c r="FRJ1095" s="8"/>
      <c r="FRK1095" s="8"/>
      <c r="FRL1095" s="8"/>
      <c r="FRM1095" s="8"/>
      <c r="FRN1095" s="8"/>
      <c r="FRO1095" s="8"/>
      <c r="FRP1095" s="8"/>
      <c r="FRQ1095" s="8"/>
      <c r="FRR1095" s="8"/>
      <c r="FRS1095" s="8"/>
      <c r="FRT1095" s="8"/>
      <c r="FRU1095" s="8"/>
      <c r="FRV1095" s="8"/>
      <c r="FRW1095" s="8"/>
      <c r="FRX1095" s="8"/>
      <c r="FRY1095" s="8"/>
      <c r="FRZ1095" s="8"/>
      <c r="FSA1095" s="8"/>
      <c r="FSB1095" s="8"/>
      <c r="FSC1095" s="8"/>
      <c r="FSD1095" s="8"/>
      <c r="FSE1095" s="8"/>
      <c r="FSF1095" s="8"/>
      <c r="FSG1095" s="8"/>
      <c r="FSH1095" s="8"/>
      <c r="FSI1095" s="8"/>
      <c r="FSJ1095" s="8"/>
      <c r="FSK1095" s="8"/>
      <c r="FSL1095" s="8"/>
      <c r="FSM1095" s="8"/>
      <c r="FSN1095" s="8"/>
      <c r="FSO1095" s="8"/>
      <c r="FSP1095" s="8"/>
      <c r="FSQ1095" s="8"/>
      <c r="FSR1095" s="8"/>
      <c r="FSS1095" s="8"/>
      <c r="FST1095" s="8"/>
      <c r="FSU1095" s="8"/>
      <c r="FSV1095" s="8"/>
      <c r="FSW1095" s="8"/>
      <c r="FSX1095" s="8"/>
      <c r="FSY1095" s="8"/>
      <c r="FSZ1095" s="8"/>
      <c r="FTA1095" s="8"/>
      <c r="FTB1095" s="8"/>
      <c r="FTC1095" s="8"/>
      <c r="FTD1095" s="8"/>
      <c r="FTE1095" s="8"/>
      <c r="FTF1095" s="8"/>
      <c r="FTG1095" s="8"/>
      <c r="FTH1095" s="8"/>
      <c r="FTI1095" s="8"/>
      <c r="FTJ1095" s="8"/>
      <c r="FTK1095" s="8"/>
      <c r="FTL1095" s="8"/>
      <c r="FTM1095" s="8"/>
      <c r="FTN1095" s="8"/>
      <c r="FTO1095" s="8"/>
      <c r="FTP1095" s="8"/>
      <c r="FTQ1095" s="8"/>
      <c r="FTR1095" s="8"/>
      <c r="FTS1095" s="8"/>
      <c r="FTT1095" s="8"/>
      <c r="FTU1095" s="8"/>
      <c r="FTV1095" s="8"/>
      <c r="FTW1095" s="8"/>
      <c r="FTX1095" s="8"/>
      <c r="FTY1095" s="8"/>
      <c r="FTZ1095" s="8"/>
      <c r="FUA1095" s="8"/>
      <c r="FUB1095" s="8"/>
      <c r="FUC1095" s="8"/>
      <c r="FUD1095" s="8"/>
      <c r="FUE1095" s="8"/>
      <c r="FUF1095" s="8"/>
      <c r="FUG1095" s="8"/>
      <c r="FUH1095" s="8"/>
      <c r="FUI1095" s="8"/>
      <c r="FUJ1095" s="8"/>
      <c r="FUK1095" s="8"/>
      <c r="FUL1095" s="8"/>
      <c r="FUM1095" s="8"/>
      <c r="FUN1095" s="8"/>
      <c r="FUO1095" s="8"/>
      <c r="FUP1095" s="8"/>
      <c r="FUQ1095" s="8"/>
      <c r="FUR1095" s="8"/>
      <c r="FUS1095" s="8"/>
      <c r="FUT1095" s="8"/>
      <c r="FUU1095" s="8"/>
      <c r="FUV1095" s="8"/>
      <c r="FUW1095" s="8"/>
      <c r="FUX1095" s="8"/>
      <c r="FUY1095" s="8"/>
      <c r="FUZ1095" s="8"/>
      <c r="FVA1095" s="8"/>
      <c r="FVB1095" s="8"/>
      <c r="FVC1095" s="8"/>
      <c r="FVD1095" s="8"/>
      <c r="FVE1095" s="8"/>
      <c r="FVF1095" s="8"/>
      <c r="FVG1095" s="8"/>
      <c r="FVH1095" s="8"/>
      <c r="FVI1095" s="8"/>
      <c r="FVJ1095" s="8"/>
      <c r="FVK1095" s="8"/>
      <c r="FVL1095" s="8"/>
      <c r="FVM1095" s="8"/>
      <c r="FVN1095" s="8"/>
      <c r="FVO1095" s="8"/>
      <c r="FVP1095" s="8"/>
      <c r="FVQ1095" s="8"/>
      <c r="FVR1095" s="8"/>
      <c r="FVS1095" s="8"/>
      <c r="FVT1095" s="8"/>
      <c r="FVU1095" s="8"/>
      <c r="FVV1095" s="8"/>
      <c r="FVW1095" s="8"/>
      <c r="FVX1095" s="8"/>
      <c r="FVY1095" s="8"/>
      <c r="FVZ1095" s="8"/>
      <c r="FWA1095" s="8"/>
      <c r="FWB1095" s="8"/>
      <c r="FWC1095" s="8"/>
      <c r="FWD1095" s="8"/>
      <c r="FWE1095" s="8"/>
      <c r="FWF1095" s="8"/>
      <c r="FWG1095" s="8"/>
      <c r="FWH1095" s="8"/>
      <c r="FWI1095" s="8"/>
      <c r="FWJ1095" s="8"/>
      <c r="FWK1095" s="8"/>
      <c r="FWL1095" s="8"/>
      <c r="FWM1095" s="8"/>
      <c r="FWN1095" s="8"/>
      <c r="FWO1095" s="8"/>
      <c r="FWP1095" s="8"/>
      <c r="FWQ1095" s="8"/>
      <c r="FWR1095" s="8"/>
      <c r="FWS1095" s="8"/>
      <c r="FWT1095" s="8"/>
      <c r="FWU1095" s="8"/>
      <c r="FWV1095" s="8"/>
      <c r="FWW1095" s="8"/>
      <c r="FWX1095" s="8"/>
      <c r="FWY1095" s="8"/>
      <c r="FWZ1095" s="8"/>
      <c r="FXA1095" s="8"/>
      <c r="FXB1095" s="8"/>
      <c r="FXC1095" s="8"/>
      <c r="FXD1095" s="8"/>
      <c r="FXE1095" s="8"/>
      <c r="FXF1095" s="8"/>
      <c r="FXG1095" s="8"/>
      <c r="FXH1095" s="8"/>
      <c r="FXI1095" s="8"/>
      <c r="FXJ1095" s="8"/>
      <c r="FXK1095" s="8"/>
      <c r="FXL1095" s="8"/>
      <c r="FXM1095" s="8"/>
      <c r="FXN1095" s="8"/>
      <c r="FXO1095" s="8"/>
      <c r="FXP1095" s="8"/>
      <c r="FXQ1095" s="8"/>
      <c r="FXR1095" s="8"/>
      <c r="FXS1095" s="8"/>
      <c r="FXT1095" s="8"/>
      <c r="FXU1095" s="8"/>
      <c r="FXV1095" s="8"/>
      <c r="FXW1095" s="8"/>
      <c r="FXX1095" s="8"/>
      <c r="FXY1095" s="8"/>
      <c r="FXZ1095" s="8"/>
      <c r="FYA1095" s="8"/>
      <c r="FYB1095" s="8"/>
      <c r="FYC1095" s="8"/>
      <c r="FYD1095" s="8"/>
      <c r="FYE1095" s="8"/>
      <c r="FYF1095" s="8"/>
      <c r="FYG1095" s="8"/>
      <c r="FYH1095" s="8"/>
      <c r="FYI1095" s="8"/>
      <c r="FYJ1095" s="8"/>
      <c r="FYK1095" s="8"/>
      <c r="FYL1095" s="8"/>
      <c r="FYM1095" s="8"/>
      <c r="FYN1095" s="8"/>
      <c r="FYO1095" s="8"/>
      <c r="FYP1095" s="8"/>
      <c r="FYQ1095" s="8"/>
      <c r="FYR1095" s="8"/>
      <c r="FYS1095" s="8"/>
      <c r="FYT1095" s="8"/>
      <c r="FYU1095" s="8"/>
      <c r="FYV1095" s="8"/>
      <c r="FYW1095" s="8"/>
      <c r="FYX1095" s="8"/>
      <c r="FYY1095" s="8"/>
      <c r="FYZ1095" s="8"/>
      <c r="FZA1095" s="8"/>
      <c r="FZB1095" s="8"/>
      <c r="FZC1095" s="8"/>
      <c r="FZD1095" s="8"/>
      <c r="FZE1095" s="8"/>
      <c r="FZF1095" s="8"/>
      <c r="FZG1095" s="8"/>
      <c r="FZH1095" s="8"/>
      <c r="FZI1095" s="8"/>
      <c r="FZJ1095" s="8"/>
      <c r="FZK1095" s="8"/>
      <c r="FZL1095" s="8"/>
      <c r="FZM1095" s="8"/>
      <c r="FZN1095" s="8"/>
      <c r="FZO1095" s="8"/>
      <c r="FZP1095" s="8"/>
      <c r="FZQ1095" s="8"/>
      <c r="FZR1095" s="8"/>
      <c r="FZS1095" s="8"/>
      <c r="FZT1095" s="8"/>
      <c r="FZU1095" s="8"/>
      <c r="FZV1095" s="8"/>
      <c r="FZW1095" s="8"/>
      <c r="FZX1095" s="8"/>
      <c r="FZY1095" s="8"/>
      <c r="FZZ1095" s="8"/>
      <c r="GAA1095" s="8"/>
      <c r="GAB1095" s="8"/>
      <c r="GAC1095" s="8"/>
      <c r="GAD1095" s="8"/>
      <c r="GAE1095" s="8"/>
      <c r="GAF1095" s="8"/>
      <c r="GAG1095" s="8"/>
      <c r="GAH1095" s="8"/>
      <c r="GAI1095" s="8"/>
      <c r="GAJ1095" s="8"/>
      <c r="GAK1095" s="8"/>
      <c r="GAL1095" s="8"/>
      <c r="GAM1095" s="8"/>
      <c r="GAN1095" s="8"/>
      <c r="GAO1095" s="8"/>
      <c r="GAP1095" s="8"/>
      <c r="GAQ1095" s="8"/>
      <c r="GAR1095" s="8"/>
      <c r="GAS1095" s="8"/>
      <c r="GAT1095" s="8"/>
      <c r="GAU1095" s="8"/>
      <c r="GAV1095" s="8"/>
      <c r="GAW1095" s="8"/>
      <c r="GAX1095" s="8"/>
      <c r="GAY1095" s="8"/>
      <c r="GAZ1095" s="8"/>
      <c r="GBA1095" s="8"/>
      <c r="GBB1095" s="8"/>
      <c r="GBC1095" s="8"/>
      <c r="GBD1095" s="8"/>
      <c r="GBE1095" s="8"/>
      <c r="GBF1095" s="8"/>
      <c r="GBG1095" s="8"/>
      <c r="GBH1095" s="8"/>
      <c r="GBI1095" s="8"/>
      <c r="GBJ1095" s="8"/>
      <c r="GBK1095" s="8"/>
      <c r="GBL1095" s="8"/>
      <c r="GBM1095" s="8"/>
      <c r="GBN1095" s="8"/>
      <c r="GBO1095" s="8"/>
      <c r="GBP1095" s="8"/>
      <c r="GBQ1095" s="8"/>
      <c r="GBR1095" s="8"/>
      <c r="GBS1095" s="8"/>
      <c r="GBT1095" s="8"/>
      <c r="GBU1095" s="8"/>
      <c r="GBV1095" s="8"/>
      <c r="GBW1095" s="8"/>
      <c r="GBX1095" s="8"/>
      <c r="GBY1095" s="8"/>
      <c r="GBZ1095" s="8"/>
      <c r="GCA1095" s="8"/>
      <c r="GCB1095" s="8"/>
      <c r="GCC1095" s="8"/>
      <c r="GCD1095" s="8"/>
      <c r="GCE1095" s="8"/>
      <c r="GCF1095" s="8"/>
      <c r="GCG1095" s="8"/>
      <c r="GCH1095" s="8"/>
      <c r="GCI1095" s="8"/>
      <c r="GCJ1095" s="8"/>
      <c r="GCK1095" s="8"/>
      <c r="GCL1095" s="8"/>
      <c r="GCM1095" s="8"/>
      <c r="GCN1095" s="8"/>
      <c r="GCO1095" s="8"/>
      <c r="GCP1095" s="8"/>
      <c r="GCQ1095" s="8"/>
      <c r="GCR1095" s="8"/>
      <c r="GCS1095" s="8"/>
      <c r="GCT1095" s="8"/>
      <c r="GCU1095" s="8"/>
      <c r="GCV1095" s="8"/>
      <c r="GCW1095" s="8"/>
      <c r="GCX1095" s="8"/>
      <c r="GCY1095" s="8"/>
      <c r="GCZ1095" s="8"/>
      <c r="GDA1095" s="8"/>
      <c r="GDB1095" s="8"/>
      <c r="GDC1095" s="8"/>
      <c r="GDD1095" s="8"/>
      <c r="GDE1095" s="8"/>
      <c r="GDF1095" s="8"/>
      <c r="GDG1095" s="8"/>
      <c r="GDH1095" s="8"/>
      <c r="GDI1095" s="8"/>
      <c r="GDJ1095" s="8"/>
      <c r="GDK1095" s="8"/>
      <c r="GDL1095" s="8"/>
      <c r="GDM1095" s="8"/>
      <c r="GDN1095" s="8"/>
      <c r="GDO1095" s="8"/>
      <c r="GDP1095" s="8"/>
      <c r="GDQ1095" s="8"/>
      <c r="GDR1095" s="8"/>
      <c r="GDS1095" s="8"/>
      <c r="GDT1095" s="8"/>
      <c r="GDU1095" s="8"/>
      <c r="GDV1095" s="8"/>
      <c r="GDW1095" s="8"/>
      <c r="GDX1095" s="8"/>
      <c r="GDY1095" s="8"/>
      <c r="GDZ1095" s="8"/>
      <c r="GEA1095" s="8"/>
      <c r="GEB1095" s="8"/>
      <c r="GEC1095" s="8"/>
      <c r="GED1095" s="8"/>
      <c r="GEE1095" s="8"/>
      <c r="GEF1095" s="8"/>
      <c r="GEG1095" s="8"/>
      <c r="GEH1095" s="8"/>
      <c r="GEI1095" s="8"/>
      <c r="GEJ1095" s="8"/>
      <c r="GEK1095" s="8"/>
      <c r="GEL1095" s="8"/>
      <c r="GEM1095" s="8"/>
      <c r="GEN1095" s="8"/>
      <c r="GEO1095" s="8"/>
      <c r="GEP1095" s="8"/>
      <c r="GEQ1095" s="8"/>
      <c r="GER1095" s="8"/>
      <c r="GES1095" s="8"/>
      <c r="GET1095" s="8"/>
      <c r="GEU1095" s="8"/>
      <c r="GEV1095" s="8"/>
      <c r="GEW1095" s="8"/>
      <c r="GEX1095" s="8"/>
      <c r="GEY1095" s="8"/>
      <c r="GEZ1095" s="8"/>
      <c r="GFA1095" s="8"/>
      <c r="GFB1095" s="8"/>
      <c r="GFC1095" s="8"/>
      <c r="GFD1095" s="8"/>
      <c r="GFE1095" s="8"/>
      <c r="GFF1095" s="8"/>
      <c r="GFG1095" s="8"/>
      <c r="GFH1095" s="8"/>
      <c r="GFI1095" s="8"/>
      <c r="GFJ1095" s="8"/>
      <c r="GFK1095" s="8"/>
      <c r="GFL1095" s="8"/>
      <c r="GFM1095" s="8"/>
      <c r="GFN1095" s="8"/>
      <c r="GFO1095" s="8"/>
      <c r="GFP1095" s="8"/>
      <c r="GFQ1095" s="8"/>
      <c r="GFR1095" s="8"/>
      <c r="GFS1095" s="8"/>
      <c r="GFT1095" s="8"/>
      <c r="GFU1095" s="8"/>
      <c r="GFV1095" s="8"/>
      <c r="GFW1095" s="8"/>
      <c r="GFX1095" s="8"/>
      <c r="GFY1095" s="8"/>
      <c r="GFZ1095" s="8"/>
      <c r="GGA1095" s="8"/>
      <c r="GGB1095" s="8"/>
      <c r="GGC1095" s="8"/>
      <c r="GGD1095" s="8"/>
      <c r="GGE1095" s="8"/>
      <c r="GGF1095" s="8"/>
      <c r="GGG1095" s="8"/>
      <c r="GGH1095" s="8"/>
      <c r="GGI1095" s="8"/>
      <c r="GGJ1095" s="8"/>
      <c r="GGK1095" s="8"/>
      <c r="GGL1095" s="8"/>
      <c r="GGM1095" s="8"/>
      <c r="GGN1095" s="8"/>
      <c r="GGO1095" s="8"/>
      <c r="GGP1095" s="8"/>
      <c r="GGQ1095" s="8"/>
      <c r="GGR1095" s="8"/>
      <c r="GGS1095" s="8"/>
      <c r="GGT1095" s="8"/>
      <c r="GGU1095" s="8"/>
      <c r="GGV1095" s="8"/>
      <c r="GGW1095" s="8"/>
      <c r="GGX1095" s="8"/>
      <c r="GGY1095" s="8"/>
      <c r="GGZ1095" s="8"/>
      <c r="GHA1095" s="8"/>
      <c r="GHB1095" s="8"/>
      <c r="GHC1095" s="8"/>
      <c r="GHD1095" s="8"/>
      <c r="GHE1095" s="8"/>
      <c r="GHF1095" s="8"/>
      <c r="GHG1095" s="8"/>
      <c r="GHH1095" s="8"/>
      <c r="GHI1095" s="8"/>
      <c r="GHJ1095" s="8"/>
      <c r="GHK1095" s="8"/>
      <c r="GHL1095" s="8"/>
      <c r="GHM1095" s="8"/>
      <c r="GHN1095" s="8"/>
      <c r="GHO1095" s="8"/>
      <c r="GHP1095" s="8"/>
      <c r="GHQ1095" s="8"/>
      <c r="GHR1095" s="8"/>
      <c r="GHS1095" s="8"/>
      <c r="GHT1095" s="8"/>
      <c r="GHU1095" s="8"/>
      <c r="GHV1095" s="8"/>
      <c r="GHW1095" s="8"/>
      <c r="GHX1095" s="8"/>
      <c r="GHY1095" s="8"/>
      <c r="GHZ1095" s="8"/>
      <c r="GIA1095" s="8"/>
      <c r="GIB1095" s="8"/>
      <c r="GIC1095" s="8"/>
      <c r="GID1095" s="8"/>
      <c r="GIE1095" s="8"/>
      <c r="GIF1095" s="8"/>
      <c r="GIG1095" s="8"/>
      <c r="GIH1095" s="8"/>
      <c r="GII1095" s="8"/>
      <c r="GIJ1095" s="8"/>
      <c r="GIK1095" s="8"/>
      <c r="GIL1095" s="8"/>
      <c r="GIM1095" s="8"/>
      <c r="GIN1095" s="8"/>
      <c r="GIO1095" s="8"/>
      <c r="GIP1095" s="8"/>
      <c r="GIQ1095" s="8"/>
      <c r="GIR1095" s="8"/>
      <c r="GIS1095" s="8"/>
      <c r="GIT1095" s="8"/>
      <c r="GIU1095" s="8"/>
      <c r="GIV1095" s="8"/>
      <c r="GIW1095" s="8"/>
      <c r="GIX1095" s="8"/>
      <c r="GIY1095" s="8"/>
      <c r="GIZ1095" s="8"/>
      <c r="GJA1095" s="8"/>
      <c r="GJB1095" s="8"/>
      <c r="GJC1095" s="8"/>
      <c r="GJD1095" s="8"/>
      <c r="GJE1095" s="8"/>
      <c r="GJF1095" s="8"/>
      <c r="GJG1095" s="8"/>
      <c r="GJH1095" s="8"/>
      <c r="GJI1095" s="8"/>
      <c r="GJJ1095" s="8"/>
      <c r="GJK1095" s="8"/>
      <c r="GJL1095" s="8"/>
      <c r="GJM1095" s="8"/>
      <c r="GJN1095" s="8"/>
      <c r="GJO1095" s="8"/>
      <c r="GJP1095" s="8"/>
      <c r="GJQ1095" s="8"/>
      <c r="GJR1095" s="8"/>
      <c r="GJS1095" s="8"/>
      <c r="GJT1095" s="8"/>
      <c r="GJU1095" s="8"/>
      <c r="GJV1095" s="8"/>
      <c r="GJW1095" s="8"/>
      <c r="GJX1095" s="8"/>
      <c r="GJY1095" s="8"/>
      <c r="GJZ1095" s="8"/>
      <c r="GKA1095" s="8"/>
      <c r="GKB1095" s="8"/>
      <c r="GKC1095" s="8"/>
      <c r="GKD1095" s="8"/>
      <c r="GKE1095" s="8"/>
      <c r="GKF1095" s="8"/>
      <c r="GKG1095" s="8"/>
      <c r="GKH1095" s="8"/>
      <c r="GKI1095" s="8"/>
      <c r="GKJ1095" s="8"/>
      <c r="GKK1095" s="8"/>
      <c r="GKL1095" s="8"/>
      <c r="GKM1095" s="8"/>
      <c r="GKN1095" s="8"/>
      <c r="GKO1095" s="8"/>
      <c r="GKP1095" s="8"/>
      <c r="GKQ1095" s="8"/>
      <c r="GKR1095" s="8"/>
      <c r="GKS1095" s="8"/>
      <c r="GKT1095" s="8"/>
      <c r="GKU1095" s="8"/>
      <c r="GKV1095" s="8"/>
      <c r="GKW1095" s="8"/>
      <c r="GKX1095" s="8"/>
      <c r="GKY1095" s="8"/>
      <c r="GKZ1095" s="8"/>
      <c r="GLA1095" s="8"/>
      <c r="GLB1095" s="8"/>
      <c r="GLC1095" s="8"/>
      <c r="GLD1095" s="8"/>
      <c r="GLE1095" s="8"/>
      <c r="GLF1095" s="8"/>
      <c r="GLG1095" s="8"/>
      <c r="GLH1095" s="8"/>
      <c r="GLI1095" s="8"/>
      <c r="GLJ1095" s="8"/>
      <c r="GLK1095" s="8"/>
      <c r="GLL1095" s="8"/>
      <c r="GLM1095" s="8"/>
      <c r="GLN1095" s="8"/>
      <c r="GLO1095" s="8"/>
      <c r="GLP1095" s="8"/>
      <c r="GLQ1095" s="8"/>
      <c r="GLR1095" s="8"/>
      <c r="GLS1095" s="8"/>
      <c r="GLT1095" s="8"/>
      <c r="GLU1095" s="8"/>
      <c r="GLV1095" s="8"/>
      <c r="GLW1095" s="8"/>
      <c r="GLX1095" s="8"/>
      <c r="GLY1095" s="8"/>
      <c r="GLZ1095" s="8"/>
      <c r="GMA1095" s="8"/>
      <c r="GMB1095" s="8"/>
      <c r="GMC1095" s="8"/>
      <c r="GMD1095" s="8"/>
      <c r="GME1095" s="8"/>
      <c r="GMF1095" s="8"/>
      <c r="GMG1095" s="8"/>
      <c r="GMH1095" s="8"/>
      <c r="GMI1095" s="8"/>
      <c r="GMJ1095" s="8"/>
      <c r="GMK1095" s="8"/>
      <c r="GML1095" s="8"/>
      <c r="GMM1095" s="8"/>
      <c r="GMN1095" s="8"/>
      <c r="GMO1095" s="8"/>
      <c r="GMP1095" s="8"/>
      <c r="GMQ1095" s="8"/>
      <c r="GMR1095" s="8"/>
      <c r="GMS1095" s="8"/>
      <c r="GMT1095" s="8"/>
      <c r="GMU1095" s="8"/>
      <c r="GMV1095" s="8"/>
      <c r="GMW1095" s="8"/>
      <c r="GMX1095" s="8"/>
      <c r="GMY1095" s="8"/>
      <c r="GMZ1095" s="8"/>
      <c r="GNA1095" s="8"/>
      <c r="GNB1095" s="8"/>
      <c r="GNC1095" s="8"/>
      <c r="GND1095" s="8"/>
      <c r="GNE1095" s="8"/>
      <c r="GNF1095" s="8"/>
      <c r="GNG1095" s="8"/>
      <c r="GNH1095" s="8"/>
      <c r="GNI1095" s="8"/>
      <c r="GNJ1095" s="8"/>
      <c r="GNK1095" s="8"/>
      <c r="GNL1095" s="8"/>
      <c r="GNM1095" s="8"/>
      <c r="GNN1095" s="8"/>
      <c r="GNO1095" s="8"/>
      <c r="GNP1095" s="8"/>
      <c r="GNQ1095" s="8"/>
      <c r="GNR1095" s="8"/>
      <c r="GNS1095" s="8"/>
      <c r="GNT1095" s="8"/>
      <c r="GNU1095" s="8"/>
      <c r="GNV1095" s="8"/>
      <c r="GNW1095" s="8"/>
      <c r="GNX1095" s="8"/>
      <c r="GNY1095" s="8"/>
      <c r="GNZ1095" s="8"/>
      <c r="GOA1095" s="8"/>
      <c r="GOB1095" s="8"/>
      <c r="GOC1095" s="8"/>
      <c r="GOD1095" s="8"/>
      <c r="GOE1095" s="8"/>
      <c r="GOF1095" s="8"/>
      <c r="GOG1095" s="8"/>
      <c r="GOH1095" s="8"/>
      <c r="GOI1095" s="8"/>
      <c r="GOJ1095" s="8"/>
      <c r="GOK1095" s="8"/>
      <c r="GOL1095" s="8"/>
      <c r="GOM1095" s="8"/>
      <c r="GON1095" s="8"/>
      <c r="GOO1095" s="8"/>
      <c r="GOP1095" s="8"/>
      <c r="GOQ1095" s="8"/>
      <c r="GOR1095" s="8"/>
      <c r="GOS1095" s="8"/>
      <c r="GOT1095" s="8"/>
      <c r="GOU1095" s="8"/>
      <c r="GOV1095" s="8"/>
      <c r="GOW1095" s="8"/>
      <c r="GOX1095" s="8"/>
      <c r="GOY1095" s="8"/>
      <c r="GOZ1095" s="8"/>
      <c r="GPA1095" s="8"/>
      <c r="GPB1095" s="8"/>
      <c r="GPC1095" s="8"/>
      <c r="GPD1095" s="8"/>
      <c r="GPE1095" s="8"/>
      <c r="GPF1095" s="8"/>
      <c r="GPG1095" s="8"/>
      <c r="GPH1095" s="8"/>
      <c r="GPI1095" s="8"/>
      <c r="GPJ1095" s="8"/>
      <c r="GPK1095" s="8"/>
      <c r="GPL1095" s="8"/>
      <c r="GPM1095" s="8"/>
      <c r="GPN1095" s="8"/>
      <c r="GPO1095" s="8"/>
      <c r="GPP1095" s="8"/>
      <c r="GPQ1095" s="8"/>
      <c r="GPR1095" s="8"/>
      <c r="GPS1095" s="8"/>
      <c r="GPT1095" s="8"/>
      <c r="GPU1095" s="8"/>
      <c r="GPV1095" s="8"/>
      <c r="GPW1095" s="8"/>
      <c r="GPX1095" s="8"/>
      <c r="GPY1095" s="8"/>
      <c r="GPZ1095" s="8"/>
      <c r="GQA1095" s="8"/>
      <c r="GQB1095" s="8"/>
      <c r="GQC1095" s="8"/>
      <c r="GQD1095" s="8"/>
      <c r="GQE1095" s="8"/>
      <c r="GQF1095" s="8"/>
      <c r="GQG1095" s="8"/>
      <c r="GQH1095" s="8"/>
      <c r="GQI1095" s="8"/>
      <c r="GQJ1095" s="8"/>
      <c r="GQK1095" s="8"/>
      <c r="GQL1095" s="8"/>
      <c r="GQM1095" s="8"/>
      <c r="GQN1095" s="8"/>
      <c r="GQO1095" s="8"/>
      <c r="GQP1095" s="8"/>
      <c r="GQQ1095" s="8"/>
      <c r="GQR1095" s="8"/>
      <c r="GQS1095" s="8"/>
      <c r="GQT1095" s="8"/>
      <c r="GQU1095" s="8"/>
      <c r="GQV1095" s="8"/>
      <c r="GQW1095" s="8"/>
      <c r="GQX1095" s="8"/>
      <c r="GQY1095" s="8"/>
      <c r="GQZ1095" s="8"/>
      <c r="GRA1095" s="8"/>
      <c r="GRB1095" s="8"/>
      <c r="GRC1095" s="8"/>
      <c r="GRD1095" s="8"/>
      <c r="GRE1095" s="8"/>
      <c r="GRF1095" s="8"/>
      <c r="GRG1095" s="8"/>
      <c r="GRH1095" s="8"/>
      <c r="GRI1095" s="8"/>
      <c r="GRJ1095" s="8"/>
      <c r="GRK1095" s="8"/>
      <c r="GRL1095" s="8"/>
      <c r="GRM1095" s="8"/>
      <c r="GRN1095" s="8"/>
      <c r="GRO1095" s="8"/>
      <c r="GRP1095" s="8"/>
      <c r="GRQ1095" s="8"/>
      <c r="GRR1095" s="8"/>
      <c r="GRS1095" s="8"/>
      <c r="GRT1095" s="8"/>
      <c r="GRU1095" s="8"/>
      <c r="GRV1095" s="8"/>
      <c r="GRW1095" s="8"/>
      <c r="GRX1095" s="8"/>
      <c r="GRY1095" s="8"/>
      <c r="GRZ1095" s="8"/>
      <c r="GSA1095" s="8"/>
      <c r="GSB1095" s="8"/>
      <c r="GSC1095" s="8"/>
      <c r="GSD1095" s="8"/>
      <c r="GSE1095" s="8"/>
      <c r="GSF1095" s="8"/>
      <c r="GSG1095" s="8"/>
      <c r="GSH1095" s="8"/>
      <c r="GSI1095" s="8"/>
      <c r="GSJ1095" s="8"/>
      <c r="GSK1095" s="8"/>
      <c r="GSL1095" s="8"/>
      <c r="GSM1095" s="8"/>
      <c r="GSN1095" s="8"/>
      <c r="GSO1095" s="8"/>
      <c r="GSP1095" s="8"/>
      <c r="GSQ1095" s="8"/>
      <c r="GSR1095" s="8"/>
      <c r="GSS1095" s="8"/>
      <c r="GST1095" s="8"/>
      <c r="GSU1095" s="8"/>
      <c r="GSV1095" s="8"/>
      <c r="GSW1095" s="8"/>
      <c r="GSX1095" s="8"/>
      <c r="GSY1095" s="8"/>
      <c r="GSZ1095" s="8"/>
      <c r="GTA1095" s="8"/>
      <c r="GTB1095" s="8"/>
      <c r="GTC1095" s="8"/>
      <c r="GTD1095" s="8"/>
      <c r="GTE1095" s="8"/>
      <c r="GTF1095" s="8"/>
      <c r="GTG1095" s="8"/>
      <c r="GTH1095" s="8"/>
      <c r="GTI1095" s="8"/>
      <c r="GTJ1095" s="8"/>
      <c r="GTK1095" s="8"/>
      <c r="GTL1095" s="8"/>
      <c r="GTM1095" s="8"/>
      <c r="GTN1095" s="8"/>
      <c r="GTO1095" s="8"/>
      <c r="GTP1095" s="8"/>
      <c r="GTQ1095" s="8"/>
      <c r="GTR1095" s="8"/>
      <c r="GTS1095" s="8"/>
      <c r="GTT1095" s="8"/>
      <c r="GTU1095" s="8"/>
      <c r="GTV1095" s="8"/>
      <c r="GTW1095" s="8"/>
      <c r="GTX1095" s="8"/>
      <c r="GTY1095" s="8"/>
      <c r="GTZ1095" s="8"/>
      <c r="GUA1095" s="8"/>
      <c r="GUB1095" s="8"/>
      <c r="GUC1095" s="8"/>
      <c r="GUD1095" s="8"/>
      <c r="GUE1095" s="8"/>
      <c r="GUF1095" s="8"/>
      <c r="GUG1095" s="8"/>
      <c r="GUH1095" s="8"/>
      <c r="GUI1095" s="8"/>
      <c r="GUJ1095" s="8"/>
      <c r="GUK1095" s="8"/>
      <c r="GUL1095" s="8"/>
      <c r="GUM1095" s="8"/>
      <c r="GUN1095" s="8"/>
      <c r="GUO1095" s="8"/>
      <c r="GUP1095" s="8"/>
      <c r="GUQ1095" s="8"/>
      <c r="GUR1095" s="8"/>
      <c r="GUS1095" s="8"/>
      <c r="GUT1095" s="8"/>
      <c r="GUU1095" s="8"/>
      <c r="GUV1095" s="8"/>
      <c r="GUW1095" s="8"/>
      <c r="GUX1095" s="8"/>
      <c r="GUY1095" s="8"/>
      <c r="GUZ1095" s="8"/>
      <c r="GVA1095" s="8"/>
      <c r="GVB1095" s="8"/>
      <c r="GVC1095" s="8"/>
      <c r="GVD1095" s="8"/>
      <c r="GVE1095" s="8"/>
      <c r="GVF1095" s="8"/>
      <c r="GVG1095" s="8"/>
      <c r="GVH1095" s="8"/>
      <c r="GVI1095" s="8"/>
      <c r="GVJ1095" s="8"/>
      <c r="GVK1095" s="8"/>
      <c r="GVL1095" s="8"/>
      <c r="GVM1095" s="8"/>
      <c r="GVN1095" s="8"/>
      <c r="GVO1095" s="8"/>
      <c r="GVP1095" s="8"/>
      <c r="GVQ1095" s="8"/>
      <c r="GVR1095" s="8"/>
      <c r="GVS1095" s="8"/>
      <c r="GVT1095" s="8"/>
      <c r="GVU1095" s="8"/>
      <c r="GVV1095" s="8"/>
      <c r="GVW1095" s="8"/>
      <c r="GVX1095" s="8"/>
      <c r="GVY1095" s="8"/>
      <c r="GVZ1095" s="8"/>
      <c r="GWA1095" s="8"/>
      <c r="GWB1095" s="8"/>
      <c r="GWC1095" s="8"/>
      <c r="GWD1095" s="8"/>
      <c r="GWE1095" s="8"/>
      <c r="GWF1095" s="8"/>
      <c r="GWG1095" s="8"/>
      <c r="GWH1095" s="8"/>
      <c r="GWI1095" s="8"/>
      <c r="GWJ1095" s="8"/>
      <c r="GWK1095" s="8"/>
      <c r="GWL1095" s="8"/>
      <c r="GWM1095" s="8"/>
      <c r="GWN1095" s="8"/>
      <c r="GWO1095" s="8"/>
      <c r="GWP1095" s="8"/>
      <c r="GWQ1095" s="8"/>
      <c r="GWR1095" s="8"/>
      <c r="GWS1095" s="8"/>
      <c r="GWT1095" s="8"/>
      <c r="GWU1095" s="8"/>
      <c r="GWV1095" s="8"/>
      <c r="GWW1095" s="8"/>
      <c r="GWX1095" s="8"/>
      <c r="GWY1095" s="8"/>
      <c r="GWZ1095" s="8"/>
      <c r="GXA1095" s="8"/>
      <c r="GXB1095" s="8"/>
      <c r="GXC1095" s="8"/>
      <c r="GXD1095" s="8"/>
      <c r="GXE1095" s="8"/>
      <c r="GXF1095" s="8"/>
      <c r="GXG1095" s="8"/>
      <c r="GXH1095" s="8"/>
      <c r="GXI1095" s="8"/>
      <c r="GXJ1095" s="8"/>
      <c r="GXK1095" s="8"/>
      <c r="GXL1095" s="8"/>
      <c r="GXM1095" s="8"/>
      <c r="GXN1095" s="8"/>
      <c r="GXO1095" s="8"/>
      <c r="GXP1095" s="8"/>
      <c r="GXQ1095" s="8"/>
      <c r="GXR1095" s="8"/>
      <c r="GXS1095" s="8"/>
      <c r="GXT1095" s="8"/>
      <c r="GXU1095" s="8"/>
      <c r="GXV1095" s="8"/>
      <c r="GXW1095" s="8"/>
      <c r="GXX1095" s="8"/>
      <c r="GXY1095" s="8"/>
      <c r="GXZ1095" s="8"/>
      <c r="GYA1095" s="8"/>
      <c r="GYB1095" s="8"/>
      <c r="GYC1095" s="8"/>
      <c r="GYD1095" s="8"/>
      <c r="GYE1095" s="8"/>
      <c r="GYF1095" s="8"/>
      <c r="GYG1095" s="8"/>
      <c r="GYH1095" s="8"/>
      <c r="GYI1095" s="8"/>
      <c r="GYJ1095" s="8"/>
      <c r="GYK1095" s="8"/>
      <c r="GYL1095" s="8"/>
      <c r="GYM1095" s="8"/>
      <c r="GYN1095" s="8"/>
      <c r="GYO1095" s="8"/>
      <c r="GYP1095" s="8"/>
      <c r="GYQ1095" s="8"/>
      <c r="GYR1095" s="8"/>
      <c r="GYS1095" s="8"/>
      <c r="GYT1095" s="8"/>
      <c r="GYU1095" s="8"/>
      <c r="GYV1095" s="8"/>
      <c r="GYW1095" s="8"/>
      <c r="GYX1095" s="8"/>
      <c r="GYY1095" s="8"/>
      <c r="GYZ1095" s="8"/>
      <c r="GZA1095" s="8"/>
      <c r="GZB1095" s="8"/>
      <c r="GZC1095" s="8"/>
      <c r="GZD1095" s="8"/>
      <c r="GZE1095" s="8"/>
      <c r="GZF1095" s="8"/>
      <c r="GZG1095" s="8"/>
      <c r="GZH1095" s="8"/>
      <c r="GZI1095" s="8"/>
      <c r="GZJ1095" s="8"/>
      <c r="GZK1095" s="8"/>
      <c r="GZL1095" s="8"/>
      <c r="GZM1095" s="8"/>
      <c r="GZN1095" s="8"/>
      <c r="GZO1095" s="8"/>
      <c r="GZP1095" s="8"/>
      <c r="GZQ1095" s="8"/>
      <c r="GZR1095" s="8"/>
      <c r="GZS1095" s="8"/>
      <c r="GZT1095" s="8"/>
      <c r="GZU1095" s="8"/>
      <c r="GZV1095" s="8"/>
      <c r="GZW1095" s="8"/>
      <c r="GZX1095" s="8"/>
      <c r="GZY1095" s="8"/>
      <c r="GZZ1095" s="8"/>
      <c r="HAA1095" s="8"/>
      <c r="HAB1095" s="8"/>
      <c r="HAC1095" s="8"/>
      <c r="HAD1095" s="8"/>
      <c r="HAE1095" s="8"/>
      <c r="HAF1095" s="8"/>
      <c r="HAG1095" s="8"/>
      <c r="HAH1095" s="8"/>
      <c r="HAI1095" s="8"/>
      <c r="HAJ1095" s="8"/>
      <c r="HAK1095" s="8"/>
      <c r="HAL1095" s="8"/>
      <c r="HAM1095" s="8"/>
      <c r="HAN1095" s="8"/>
      <c r="HAO1095" s="8"/>
      <c r="HAP1095" s="8"/>
      <c r="HAQ1095" s="8"/>
      <c r="HAR1095" s="8"/>
      <c r="HAS1095" s="8"/>
      <c r="HAT1095" s="8"/>
      <c r="HAU1095" s="8"/>
      <c r="HAV1095" s="8"/>
      <c r="HAW1095" s="8"/>
      <c r="HAX1095" s="8"/>
      <c r="HAY1095" s="8"/>
      <c r="HAZ1095" s="8"/>
      <c r="HBA1095" s="8"/>
      <c r="HBB1095" s="8"/>
      <c r="HBC1095" s="8"/>
      <c r="HBD1095" s="8"/>
      <c r="HBE1095" s="8"/>
      <c r="HBF1095" s="8"/>
      <c r="HBG1095" s="8"/>
      <c r="HBH1095" s="8"/>
      <c r="HBI1095" s="8"/>
      <c r="HBJ1095" s="8"/>
      <c r="HBK1095" s="8"/>
      <c r="HBL1095" s="8"/>
      <c r="HBM1095" s="8"/>
      <c r="HBN1095" s="8"/>
      <c r="HBO1095" s="8"/>
      <c r="HBP1095" s="8"/>
      <c r="HBQ1095" s="8"/>
      <c r="HBR1095" s="8"/>
      <c r="HBS1095" s="8"/>
      <c r="HBT1095" s="8"/>
      <c r="HBU1095" s="8"/>
      <c r="HBV1095" s="8"/>
      <c r="HBW1095" s="8"/>
      <c r="HBX1095" s="8"/>
      <c r="HBY1095" s="8"/>
      <c r="HBZ1095" s="8"/>
      <c r="HCA1095" s="8"/>
      <c r="HCB1095" s="8"/>
      <c r="HCC1095" s="8"/>
      <c r="HCD1095" s="8"/>
      <c r="HCE1095" s="8"/>
      <c r="HCF1095" s="8"/>
      <c r="HCG1095" s="8"/>
      <c r="HCH1095" s="8"/>
      <c r="HCI1095" s="8"/>
      <c r="HCJ1095" s="8"/>
      <c r="HCK1095" s="8"/>
      <c r="HCL1095" s="8"/>
      <c r="HCM1095" s="8"/>
      <c r="HCN1095" s="8"/>
      <c r="HCO1095" s="8"/>
      <c r="HCP1095" s="8"/>
      <c r="HCQ1095" s="8"/>
      <c r="HCR1095" s="8"/>
      <c r="HCS1095" s="8"/>
      <c r="HCT1095" s="8"/>
      <c r="HCU1095" s="8"/>
      <c r="HCV1095" s="8"/>
      <c r="HCW1095" s="8"/>
      <c r="HCX1095" s="8"/>
      <c r="HCY1095" s="8"/>
      <c r="HCZ1095" s="8"/>
      <c r="HDA1095" s="8"/>
      <c r="HDB1095" s="8"/>
      <c r="HDC1095" s="8"/>
      <c r="HDD1095" s="8"/>
      <c r="HDE1095" s="8"/>
      <c r="HDF1095" s="8"/>
      <c r="HDG1095" s="8"/>
      <c r="HDH1095" s="8"/>
      <c r="HDI1095" s="8"/>
      <c r="HDJ1095" s="8"/>
      <c r="HDK1095" s="8"/>
      <c r="HDL1095" s="8"/>
      <c r="HDM1095" s="8"/>
      <c r="HDN1095" s="8"/>
      <c r="HDO1095" s="8"/>
      <c r="HDP1095" s="8"/>
      <c r="HDQ1095" s="8"/>
      <c r="HDR1095" s="8"/>
      <c r="HDS1095" s="8"/>
      <c r="HDT1095" s="8"/>
      <c r="HDU1095" s="8"/>
      <c r="HDV1095" s="8"/>
      <c r="HDW1095" s="8"/>
      <c r="HDX1095" s="8"/>
      <c r="HDY1095" s="8"/>
      <c r="HDZ1095" s="8"/>
      <c r="HEA1095" s="8"/>
      <c r="HEB1095" s="8"/>
      <c r="HEC1095" s="8"/>
      <c r="HED1095" s="8"/>
      <c r="HEE1095" s="8"/>
      <c r="HEF1095" s="8"/>
      <c r="HEG1095" s="8"/>
      <c r="HEH1095" s="8"/>
      <c r="HEI1095" s="8"/>
      <c r="HEJ1095" s="8"/>
      <c r="HEK1095" s="8"/>
      <c r="HEL1095" s="8"/>
      <c r="HEM1095" s="8"/>
      <c r="HEN1095" s="8"/>
      <c r="HEO1095" s="8"/>
      <c r="HEP1095" s="8"/>
      <c r="HEQ1095" s="8"/>
      <c r="HER1095" s="8"/>
      <c r="HES1095" s="8"/>
      <c r="HET1095" s="8"/>
      <c r="HEU1095" s="8"/>
      <c r="HEV1095" s="8"/>
      <c r="HEW1095" s="8"/>
      <c r="HEX1095" s="8"/>
      <c r="HEY1095" s="8"/>
      <c r="HEZ1095" s="8"/>
      <c r="HFA1095" s="8"/>
      <c r="HFB1095" s="8"/>
      <c r="HFC1095" s="8"/>
      <c r="HFD1095" s="8"/>
      <c r="HFE1095" s="8"/>
      <c r="HFF1095" s="8"/>
      <c r="HFG1095" s="8"/>
      <c r="HFH1095" s="8"/>
      <c r="HFI1095" s="8"/>
      <c r="HFJ1095" s="8"/>
      <c r="HFK1095" s="8"/>
      <c r="HFL1095" s="8"/>
      <c r="HFM1095" s="8"/>
      <c r="HFN1095" s="8"/>
      <c r="HFO1095" s="8"/>
      <c r="HFP1095" s="8"/>
      <c r="HFQ1095" s="8"/>
      <c r="HFR1095" s="8"/>
      <c r="HFS1095" s="8"/>
      <c r="HFT1095" s="8"/>
      <c r="HFU1095" s="8"/>
      <c r="HFV1095" s="8"/>
      <c r="HFW1095" s="8"/>
      <c r="HFX1095" s="8"/>
      <c r="HFY1095" s="8"/>
      <c r="HFZ1095" s="8"/>
      <c r="HGA1095" s="8"/>
      <c r="HGB1095" s="8"/>
      <c r="HGC1095" s="8"/>
      <c r="HGD1095" s="8"/>
      <c r="HGE1095" s="8"/>
      <c r="HGF1095" s="8"/>
      <c r="HGG1095" s="8"/>
      <c r="HGH1095" s="8"/>
      <c r="HGI1095" s="8"/>
      <c r="HGJ1095" s="8"/>
      <c r="HGK1095" s="8"/>
      <c r="HGL1095" s="8"/>
      <c r="HGM1095" s="8"/>
      <c r="HGN1095" s="8"/>
      <c r="HGO1095" s="8"/>
      <c r="HGP1095" s="8"/>
      <c r="HGQ1095" s="8"/>
      <c r="HGR1095" s="8"/>
      <c r="HGS1095" s="8"/>
      <c r="HGT1095" s="8"/>
      <c r="HGU1095" s="8"/>
      <c r="HGV1095" s="8"/>
      <c r="HGW1095" s="8"/>
      <c r="HGX1095" s="8"/>
      <c r="HGY1095" s="8"/>
      <c r="HGZ1095" s="8"/>
      <c r="HHA1095" s="8"/>
      <c r="HHB1095" s="8"/>
      <c r="HHC1095" s="8"/>
      <c r="HHD1095" s="8"/>
      <c r="HHE1095" s="8"/>
      <c r="HHF1095" s="8"/>
      <c r="HHG1095" s="8"/>
      <c r="HHH1095" s="8"/>
      <c r="HHI1095" s="8"/>
      <c r="HHJ1095" s="8"/>
      <c r="HHK1095" s="8"/>
      <c r="HHL1095" s="8"/>
      <c r="HHM1095" s="8"/>
      <c r="HHN1095" s="8"/>
      <c r="HHO1095" s="8"/>
      <c r="HHP1095" s="8"/>
      <c r="HHQ1095" s="8"/>
      <c r="HHR1095" s="8"/>
      <c r="HHS1095" s="8"/>
      <c r="HHT1095" s="8"/>
      <c r="HHU1095" s="8"/>
      <c r="HHV1095" s="8"/>
      <c r="HHW1095" s="8"/>
      <c r="HHX1095" s="8"/>
      <c r="HHY1095" s="8"/>
      <c r="HHZ1095" s="8"/>
      <c r="HIA1095" s="8"/>
      <c r="HIB1095" s="8"/>
      <c r="HIC1095" s="8"/>
      <c r="HID1095" s="8"/>
      <c r="HIE1095" s="8"/>
      <c r="HIF1095" s="8"/>
      <c r="HIG1095" s="8"/>
      <c r="HIH1095" s="8"/>
      <c r="HII1095" s="8"/>
      <c r="HIJ1095" s="8"/>
      <c r="HIK1095" s="8"/>
      <c r="HIL1095" s="8"/>
      <c r="HIM1095" s="8"/>
      <c r="HIN1095" s="8"/>
      <c r="HIO1095" s="8"/>
      <c r="HIP1095" s="8"/>
      <c r="HIQ1095" s="8"/>
      <c r="HIR1095" s="8"/>
      <c r="HIS1095" s="8"/>
      <c r="HIT1095" s="8"/>
      <c r="HIU1095" s="8"/>
      <c r="HIV1095" s="8"/>
      <c r="HIW1095" s="8"/>
      <c r="HIX1095" s="8"/>
      <c r="HIY1095" s="8"/>
      <c r="HIZ1095" s="8"/>
      <c r="HJA1095" s="8"/>
      <c r="HJB1095" s="8"/>
      <c r="HJC1095" s="8"/>
      <c r="HJD1095" s="8"/>
      <c r="HJE1095" s="8"/>
      <c r="HJF1095" s="8"/>
      <c r="HJG1095" s="8"/>
      <c r="HJH1095" s="8"/>
      <c r="HJI1095" s="8"/>
      <c r="HJJ1095" s="8"/>
      <c r="HJK1095" s="8"/>
      <c r="HJL1095" s="8"/>
      <c r="HJM1095" s="8"/>
      <c r="HJN1095" s="8"/>
      <c r="HJO1095" s="8"/>
      <c r="HJP1095" s="8"/>
      <c r="HJQ1095" s="8"/>
      <c r="HJR1095" s="8"/>
      <c r="HJS1095" s="8"/>
      <c r="HJT1095" s="8"/>
      <c r="HJU1095" s="8"/>
      <c r="HJV1095" s="8"/>
      <c r="HJW1095" s="8"/>
      <c r="HJX1095" s="8"/>
      <c r="HJY1095" s="8"/>
      <c r="HJZ1095" s="8"/>
      <c r="HKA1095" s="8"/>
      <c r="HKB1095" s="8"/>
      <c r="HKC1095" s="8"/>
      <c r="HKD1095" s="8"/>
      <c r="HKE1095" s="8"/>
      <c r="HKF1095" s="8"/>
      <c r="HKG1095" s="8"/>
      <c r="HKH1095" s="8"/>
      <c r="HKI1095" s="8"/>
      <c r="HKJ1095" s="8"/>
      <c r="HKK1095" s="8"/>
      <c r="HKL1095" s="8"/>
      <c r="HKM1095" s="8"/>
      <c r="HKN1095" s="8"/>
      <c r="HKO1095" s="8"/>
      <c r="HKP1095" s="8"/>
      <c r="HKQ1095" s="8"/>
      <c r="HKR1095" s="8"/>
      <c r="HKS1095" s="8"/>
      <c r="HKT1095" s="8"/>
      <c r="HKU1095" s="8"/>
      <c r="HKV1095" s="8"/>
      <c r="HKW1095" s="8"/>
      <c r="HKX1095" s="8"/>
      <c r="HKY1095" s="8"/>
      <c r="HKZ1095" s="8"/>
      <c r="HLA1095" s="8"/>
      <c r="HLB1095" s="8"/>
      <c r="HLC1095" s="8"/>
      <c r="HLD1095" s="8"/>
      <c r="HLE1095" s="8"/>
      <c r="HLF1095" s="8"/>
      <c r="HLG1095" s="8"/>
      <c r="HLH1095" s="8"/>
      <c r="HLI1095" s="8"/>
      <c r="HLJ1095" s="8"/>
      <c r="HLK1095" s="8"/>
      <c r="HLL1095" s="8"/>
      <c r="HLM1095" s="8"/>
      <c r="HLN1095" s="8"/>
      <c r="HLO1095" s="8"/>
      <c r="HLP1095" s="8"/>
      <c r="HLQ1095" s="8"/>
      <c r="HLR1095" s="8"/>
      <c r="HLS1095" s="8"/>
      <c r="HLT1095" s="8"/>
      <c r="HLU1095" s="8"/>
      <c r="HLV1095" s="8"/>
      <c r="HLW1095" s="8"/>
      <c r="HLX1095" s="8"/>
      <c r="HLY1095" s="8"/>
      <c r="HLZ1095" s="8"/>
      <c r="HMA1095" s="8"/>
      <c r="HMB1095" s="8"/>
      <c r="HMC1095" s="8"/>
      <c r="HMD1095" s="8"/>
      <c r="HME1095" s="8"/>
      <c r="HMF1095" s="8"/>
      <c r="HMG1095" s="8"/>
      <c r="HMH1095" s="8"/>
      <c r="HMI1095" s="8"/>
      <c r="HMJ1095" s="8"/>
      <c r="HMK1095" s="8"/>
      <c r="HML1095" s="8"/>
      <c r="HMM1095" s="8"/>
      <c r="HMN1095" s="8"/>
      <c r="HMO1095" s="8"/>
      <c r="HMP1095" s="8"/>
      <c r="HMQ1095" s="8"/>
      <c r="HMR1095" s="8"/>
      <c r="HMS1095" s="8"/>
      <c r="HMT1095" s="8"/>
      <c r="HMU1095" s="8"/>
      <c r="HMV1095" s="8"/>
      <c r="HMW1095" s="8"/>
      <c r="HMX1095" s="8"/>
      <c r="HMY1095" s="8"/>
      <c r="HMZ1095" s="8"/>
      <c r="HNA1095" s="8"/>
      <c r="HNB1095" s="8"/>
      <c r="HNC1095" s="8"/>
      <c r="HND1095" s="8"/>
      <c r="HNE1095" s="8"/>
      <c r="HNF1095" s="8"/>
      <c r="HNG1095" s="8"/>
      <c r="HNH1095" s="8"/>
      <c r="HNI1095" s="8"/>
      <c r="HNJ1095" s="8"/>
      <c r="HNK1095" s="8"/>
      <c r="HNL1095" s="8"/>
      <c r="HNM1095" s="8"/>
      <c r="HNN1095" s="8"/>
      <c r="HNO1095" s="8"/>
      <c r="HNP1095" s="8"/>
      <c r="HNQ1095" s="8"/>
      <c r="HNR1095" s="8"/>
      <c r="HNS1095" s="8"/>
      <c r="HNT1095" s="8"/>
      <c r="HNU1095" s="8"/>
      <c r="HNV1095" s="8"/>
      <c r="HNW1095" s="8"/>
      <c r="HNX1095" s="8"/>
      <c r="HNY1095" s="8"/>
      <c r="HNZ1095" s="8"/>
      <c r="HOA1095" s="8"/>
      <c r="HOB1095" s="8"/>
      <c r="HOC1095" s="8"/>
      <c r="HOD1095" s="8"/>
      <c r="HOE1095" s="8"/>
      <c r="HOF1095" s="8"/>
      <c r="HOG1095" s="8"/>
      <c r="HOH1095" s="8"/>
      <c r="HOI1095" s="8"/>
      <c r="HOJ1095" s="8"/>
      <c r="HOK1095" s="8"/>
      <c r="HOL1095" s="8"/>
      <c r="HOM1095" s="8"/>
      <c r="HON1095" s="8"/>
      <c r="HOO1095" s="8"/>
      <c r="HOP1095" s="8"/>
      <c r="HOQ1095" s="8"/>
      <c r="HOR1095" s="8"/>
      <c r="HOS1095" s="8"/>
      <c r="HOT1095" s="8"/>
      <c r="HOU1095" s="8"/>
      <c r="HOV1095" s="8"/>
      <c r="HOW1095" s="8"/>
      <c r="HOX1095" s="8"/>
      <c r="HOY1095" s="8"/>
      <c r="HOZ1095" s="8"/>
      <c r="HPA1095" s="8"/>
      <c r="HPB1095" s="8"/>
      <c r="HPC1095" s="8"/>
      <c r="HPD1095" s="8"/>
      <c r="HPE1095" s="8"/>
      <c r="HPF1095" s="8"/>
      <c r="HPG1095" s="8"/>
      <c r="HPH1095" s="8"/>
      <c r="HPI1095" s="8"/>
      <c r="HPJ1095" s="8"/>
      <c r="HPK1095" s="8"/>
      <c r="HPL1095" s="8"/>
      <c r="HPM1095" s="8"/>
      <c r="HPN1095" s="8"/>
      <c r="HPO1095" s="8"/>
      <c r="HPP1095" s="8"/>
      <c r="HPQ1095" s="8"/>
      <c r="HPR1095" s="8"/>
      <c r="HPS1095" s="8"/>
      <c r="HPT1095" s="8"/>
      <c r="HPU1095" s="8"/>
      <c r="HPV1095" s="8"/>
      <c r="HPW1095" s="8"/>
      <c r="HPX1095" s="8"/>
      <c r="HPY1095" s="8"/>
      <c r="HPZ1095" s="8"/>
      <c r="HQA1095" s="8"/>
      <c r="HQB1095" s="8"/>
      <c r="HQC1095" s="8"/>
      <c r="HQD1095" s="8"/>
      <c r="HQE1095" s="8"/>
      <c r="HQF1095" s="8"/>
      <c r="HQG1095" s="8"/>
      <c r="HQH1095" s="8"/>
      <c r="HQI1095" s="8"/>
      <c r="HQJ1095" s="8"/>
      <c r="HQK1095" s="8"/>
      <c r="HQL1095" s="8"/>
      <c r="HQM1095" s="8"/>
      <c r="HQN1095" s="8"/>
      <c r="HQO1095" s="8"/>
      <c r="HQP1095" s="8"/>
      <c r="HQQ1095" s="8"/>
      <c r="HQR1095" s="8"/>
      <c r="HQS1095" s="8"/>
      <c r="HQT1095" s="8"/>
      <c r="HQU1095" s="8"/>
      <c r="HQV1095" s="8"/>
      <c r="HQW1095" s="8"/>
      <c r="HQX1095" s="8"/>
      <c r="HQY1095" s="8"/>
      <c r="HQZ1095" s="8"/>
      <c r="HRA1095" s="8"/>
      <c r="HRB1095" s="8"/>
      <c r="HRC1095" s="8"/>
      <c r="HRD1095" s="8"/>
      <c r="HRE1095" s="8"/>
      <c r="HRF1095" s="8"/>
      <c r="HRG1095" s="8"/>
      <c r="HRH1095" s="8"/>
      <c r="HRI1095" s="8"/>
      <c r="HRJ1095" s="8"/>
      <c r="HRK1095" s="8"/>
      <c r="HRL1095" s="8"/>
      <c r="HRM1095" s="8"/>
      <c r="HRN1095" s="8"/>
      <c r="HRO1095" s="8"/>
      <c r="HRP1095" s="8"/>
      <c r="HRQ1095" s="8"/>
      <c r="HRR1095" s="8"/>
      <c r="HRS1095" s="8"/>
      <c r="HRT1095" s="8"/>
      <c r="HRU1095" s="8"/>
      <c r="HRV1095" s="8"/>
      <c r="HRW1095" s="8"/>
      <c r="HRX1095" s="8"/>
      <c r="HRY1095" s="8"/>
      <c r="HRZ1095" s="8"/>
      <c r="HSA1095" s="8"/>
      <c r="HSB1095" s="8"/>
      <c r="HSC1095" s="8"/>
      <c r="HSD1095" s="8"/>
      <c r="HSE1095" s="8"/>
      <c r="HSF1095" s="8"/>
      <c r="HSG1095" s="8"/>
      <c r="HSH1095" s="8"/>
      <c r="HSI1095" s="8"/>
      <c r="HSJ1095" s="8"/>
      <c r="HSK1095" s="8"/>
      <c r="HSL1095" s="8"/>
      <c r="HSM1095" s="8"/>
      <c r="HSN1095" s="8"/>
      <c r="HSO1095" s="8"/>
      <c r="HSP1095" s="8"/>
      <c r="HSQ1095" s="8"/>
      <c r="HSR1095" s="8"/>
      <c r="HSS1095" s="8"/>
      <c r="HST1095" s="8"/>
      <c r="HSU1095" s="8"/>
      <c r="HSV1095" s="8"/>
      <c r="HSW1095" s="8"/>
      <c r="HSX1095" s="8"/>
      <c r="HSY1095" s="8"/>
      <c r="HSZ1095" s="8"/>
      <c r="HTA1095" s="8"/>
      <c r="HTB1095" s="8"/>
      <c r="HTC1095" s="8"/>
      <c r="HTD1095" s="8"/>
      <c r="HTE1095" s="8"/>
      <c r="HTF1095" s="8"/>
      <c r="HTG1095" s="8"/>
      <c r="HTH1095" s="8"/>
      <c r="HTI1095" s="8"/>
      <c r="HTJ1095" s="8"/>
      <c r="HTK1095" s="8"/>
      <c r="HTL1095" s="8"/>
      <c r="HTM1095" s="8"/>
      <c r="HTN1095" s="8"/>
      <c r="HTO1095" s="8"/>
      <c r="HTP1095" s="8"/>
      <c r="HTQ1095" s="8"/>
      <c r="HTR1095" s="8"/>
      <c r="HTS1095" s="8"/>
      <c r="HTT1095" s="8"/>
      <c r="HTU1095" s="8"/>
      <c r="HTV1095" s="8"/>
      <c r="HTW1095" s="8"/>
      <c r="HTX1095" s="8"/>
      <c r="HTY1095" s="8"/>
      <c r="HTZ1095" s="8"/>
      <c r="HUA1095" s="8"/>
      <c r="HUB1095" s="8"/>
      <c r="HUC1095" s="8"/>
      <c r="HUD1095" s="8"/>
      <c r="HUE1095" s="8"/>
      <c r="HUF1095" s="8"/>
      <c r="HUG1095" s="8"/>
      <c r="HUH1095" s="8"/>
      <c r="HUI1095" s="8"/>
      <c r="HUJ1095" s="8"/>
      <c r="HUK1095" s="8"/>
      <c r="HUL1095" s="8"/>
      <c r="HUM1095" s="8"/>
      <c r="HUN1095" s="8"/>
      <c r="HUO1095" s="8"/>
      <c r="HUP1095" s="8"/>
      <c r="HUQ1095" s="8"/>
      <c r="HUR1095" s="8"/>
      <c r="HUS1095" s="8"/>
      <c r="HUT1095" s="8"/>
      <c r="HUU1095" s="8"/>
      <c r="HUV1095" s="8"/>
      <c r="HUW1095" s="8"/>
      <c r="HUX1095" s="8"/>
      <c r="HUY1095" s="8"/>
      <c r="HUZ1095" s="8"/>
      <c r="HVA1095" s="8"/>
      <c r="HVB1095" s="8"/>
      <c r="HVC1095" s="8"/>
      <c r="HVD1095" s="8"/>
      <c r="HVE1095" s="8"/>
      <c r="HVF1095" s="8"/>
      <c r="HVG1095" s="8"/>
      <c r="HVH1095" s="8"/>
      <c r="HVI1095" s="8"/>
      <c r="HVJ1095" s="8"/>
      <c r="HVK1095" s="8"/>
      <c r="HVL1095" s="8"/>
      <c r="HVM1095" s="8"/>
      <c r="HVN1095" s="8"/>
      <c r="HVO1095" s="8"/>
      <c r="HVP1095" s="8"/>
      <c r="HVQ1095" s="8"/>
      <c r="HVR1095" s="8"/>
      <c r="HVS1095" s="8"/>
      <c r="HVT1095" s="8"/>
      <c r="HVU1095" s="8"/>
      <c r="HVV1095" s="8"/>
      <c r="HVW1095" s="8"/>
      <c r="HVX1095" s="8"/>
      <c r="HVY1095" s="8"/>
      <c r="HVZ1095" s="8"/>
      <c r="HWA1095" s="8"/>
      <c r="HWB1095" s="8"/>
      <c r="HWC1095" s="8"/>
      <c r="HWD1095" s="8"/>
      <c r="HWE1095" s="8"/>
      <c r="HWF1095" s="8"/>
      <c r="HWG1095" s="8"/>
      <c r="HWH1095" s="8"/>
      <c r="HWI1095" s="8"/>
      <c r="HWJ1095" s="8"/>
      <c r="HWK1095" s="8"/>
      <c r="HWL1095" s="8"/>
      <c r="HWM1095" s="8"/>
      <c r="HWN1095" s="8"/>
      <c r="HWO1095" s="8"/>
      <c r="HWP1095" s="8"/>
      <c r="HWQ1095" s="8"/>
      <c r="HWR1095" s="8"/>
      <c r="HWS1095" s="8"/>
      <c r="HWT1095" s="8"/>
      <c r="HWU1095" s="8"/>
      <c r="HWV1095" s="8"/>
      <c r="HWW1095" s="8"/>
      <c r="HWX1095" s="8"/>
      <c r="HWY1095" s="8"/>
      <c r="HWZ1095" s="8"/>
      <c r="HXA1095" s="8"/>
      <c r="HXB1095" s="8"/>
      <c r="HXC1095" s="8"/>
      <c r="HXD1095" s="8"/>
      <c r="HXE1095" s="8"/>
      <c r="HXF1095" s="8"/>
      <c r="HXG1095" s="8"/>
      <c r="HXH1095" s="8"/>
      <c r="HXI1095" s="8"/>
      <c r="HXJ1095" s="8"/>
      <c r="HXK1095" s="8"/>
      <c r="HXL1095" s="8"/>
      <c r="HXM1095" s="8"/>
      <c r="HXN1095" s="8"/>
      <c r="HXO1095" s="8"/>
      <c r="HXP1095" s="8"/>
      <c r="HXQ1095" s="8"/>
      <c r="HXR1095" s="8"/>
      <c r="HXS1095" s="8"/>
      <c r="HXT1095" s="8"/>
      <c r="HXU1095" s="8"/>
      <c r="HXV1095" s="8"/>
      <c r="HXW1095" s="8"/>
      <c r="HXX1095" s="8"/>
      <c r="HXY1095" s="8"/>
      <c r="HXZ1095" s="8"/>
      <c r="HYA1095" s="8"/>
      <c r="HYB1095" s="8"/>
      <c r="HYC1095" s="8"/>
      <c r="HYD1095" s="8"/>
      <c r="HYE1095" s="8"/>
      <c r="HYF1095" s="8"/>
      <c r="HYG1095" s="8"/>
      <c r="HYH1095" s="8"/>
      <c r="HYI1095" s="8"/>
      <c r="HYJ1095" s="8"/>
      <c r="HYK1095" s="8"/>
      <c r="HYL1095" s="8"/>
      <c r="HYM1095" s="8"/>
      <c r="HYN1095" s="8"/>
      <c r="HYO1095" s="8"/>
      <c r="HYP1095" s="8"/>
      <c r="HYQ1095" s="8"/>
      <c r="HYR1095" s="8"/>
      <c r="HYS1095" s="8"/>
      <c r="HYT1095" s="8"/>
      <c r="HYU1095" s="8"/>
      <c r="HYV1095" s="8"/>
      <c r="HYW1095" s="8"/>
      <c r="HYX1095" s="8"/>
      <c r="HYY1095" s="8"/>
      <c r="HYZ1095" s="8"/>
      <c r="HZA1095" s="8"/>
      <c r="HZB1095" s="8"/>
      <c r="HZC1095" s="8"/>
      <c r="HZD1095" s="8"/>
      <c r="HZE1095" s="8"/>
      <c r="HZF1095" s="8"/>
      <c r="HZG1095" s="8"/>
      <c r="HZH1095" s="8"/>
      <c r="HZI1095" s="8"/>
      <c r="HZJ1095" s="8"/>
      <c r="HZK1095" s="8"/>
      <c r="HZL1095" s="8"/>
      <c r="HZM1095" s="8"/>
      <c r="HZN1095" s="8"/>
      <c r="HZO1095" s="8"/>
      <c r="HZP1095" s="8"/>
      <c r="HZQ1095" s="8"/>
      <c r="HZR1095" s="8"/>
      <c r="HZS1095" s="8"/>
      <c r="HZT1095" s="8"/>
      <c r="HZU1095" s="8"/>
      <c r="HZV1095" s="8"/>
      <c r="HZW1095" s="8"/>
      <c r="HZX1095" s="8"/>
      <c r="HZY1095" s="8"/>
      <c r="HZZ1095" s="8"/>
      <c r="IAA1095" s="8"/>
      <c r="IAB1095" s="8"/>
      <c r="IAC1095" s="8"/>
      <c r="IAD1095" s="8"/>
      <c r="IAE1095" s="8"/>
      <c r="IAF1095" s="8"/>
      <c r="IAG1095" s="8"/>
      <c r="IAH1095" s="8"/>
      <c r="IAI1095" s="8"/>
      <c r="IAJ1095" s="8"/>
      <c r="IAK1095" s="8"/>
      <c r="IAL1095" s="8"/>
      <c r="IAM1095" s="8"/>
      <c r="IAN1095" s="8"/>
      <c r="IAO1095" s="8"/>
      <c r="IAP1095" s="8"/>
      <c r="IAQ1095" s="8"/>
      <c r="IAR1095" s="8"/>
      <c r="IAS1095" s="8"/>
      <c r="IAT1095" s="8"/>
      <c r="IAU1095" s="8"/>
      <c r="IAV1095" s="8"/>
      <c r="IAW1095" s="8"/>
      <c r="IAX1095" s="8"/>
      <c r="IAY1095" s="8"/>
      <c r="IAZ1095" s="8"/>
      <c r="IBA1095" s="8"/>
      <c r="IBB1095" s="8"/>
      <c r="IBC1095" s="8"/>
      <c r="IBD1095" s="8"/>
      <c r="IBE1095" s="8"/>
      <c r="IBF1095" s="8"/>
      <c r="IBG1095" s="8"/>
      <c r="IBH1095" s="8"/>
      <c r="IBI1095" s="8"/>
      <c r="IBJ1095" s="8"/>
      <c r="IBK1095" s="8"/>
      <c r="IBL1095" s="8"/>
      <c r="IBM1095" s="8"/>
      <c r="IBN1095" s="8"/>
      <c r="IBO1095" s="8"/>
      <c r="IBP1095" s="8"/>
      <c r="IBQ1095" s="8"/>
      <c r="IBR1095" s="8"/>
      <c r="IBS1095" s="8"/>
      <c r="IBT1095" s="8"/>
      <c r="IBU1095" s="8"/>
      <c r="IBV1095" s="8"/>
      <c r="IBW1095" s="8"/>
      <c r="IBX1095" s="8"/>
      <c r="IBY1095" s="8"/>
      <c r="IBZ1095" s="8"/>
      <c r="ICA1095" s="8"/>
      <c r="ICB1095" s="8"/>
      <c r="ICC1095" s="8"/>
      <c r="ICD1095" s="8"/>
      <c r="ICE1095" s="8"/>
      <c r="ICF1095" s="8"/>
      <c r="ICG1095" s="8"/>
      <c r="ICH1095" s="8"/>
      <c r="ICI1095" s="8"/>
      <c r="ICJ1095" s="8"/>
      <c r="ICK1095" s="8"/>
      <c r="ICL1095" s="8"/>
      <c r="ICM1095" s="8"/>
      <c r="ICN1095" s="8"/>
      <c r="ICO1095" s="8"/>
      <c r="ICP1095" s="8"/>
      <c r="ICQ1095" s="8"/>
      <c r="ICR1095" s="8"/>
      <c r="ICS1095" s="8"/>
      <c r="ICT1095" s="8"/>
      <c r="ICU1095" s="8"/>
      <c r="ICV1095" s="8"/>
      <c r="ICW1095" s="8"/>
      <c r="ICX1095" s="8"/>
      <c r="ICY1095" s="8"/>
      <c r="ICZ1095" s="8"/>
      <c r="IDA1095" s="8"/>
      <c r="IDB1095" s="8"/>
      <c r="IDC1095" s="8"/>
      <c r="IDD1095" s="8"/>
      <c r="IDE1095" s="8"/>
      <c r="IDF1095" s="8"/>
      <c r="IDG1095" s="8"/>
      <c r="IDH1095" s="8"/>
      <c r="IDI1095" s="8"/>
      <c r="IDJ1095" s="8"/>
      <c r="IDK1095" s="8"/>
      <c r="IDL1095" s="8"/>
      <c r="IDM1095" s="8"/>
      <c r="IDN1095" s="8"/>
      <c r="IDO1095" s="8"/>
      <c r="IDP1095" s="8"/>
      <c r="IDQ1095" s="8"/>
      <c r="IDR1095" s="8"/>
      <c r="IDS1095" s="8"/>
      <c r="IDT1095" s="8"/>
      <c r="IDU1095" s="8"/>
      <c r="IDV1095" s="8"/>
      <c r="IDW1095" s="8"/>
      <c r="IDX1095" s="8"/>
      <c r="IDY1095" s="8"/>
      <c r="IDZ1095" s="8"/>
      <c r="IEA1095" s="8"/>
      <c r="IEB1095" s="8"/>
      <c r="IEC1095" s="8"/>
      <c r="IED1095" s="8"/>
      <c r="IEE1095" s="8"/>
      <c r="IEF1095" s="8"/>
      <c r="IEG1095" s="8"/>
      <c r="IEH1095" s="8"/>
      <c r="IEI1095" s="8"/>
      <c r="IEJ1095" s="8"/>
      <c r="IEK1095" s="8"/>
      <c r="IEL1095" s="8"/>
      <c r="IEM1095" s="8"/>
      <c r="IEN1095" s="8"/>
      <c r="IEO1095" s="8"/>
      <c r="IEP1095" s="8"/>
      <c r="IEQ1095" s="8"/>
      <c r="IER1095" s="8"/>
      <c r="IES1095" s="8"/>
      <c r="IET1095" s="8"/>
      <c r="IEU1095" s="8"/>
      <c r="IEV1095" s="8"/>
      <c r="IEW1095" s="8"/>
      <c r="IEX1095" s="8"/>
      <c r="IEY1095" s="8"/>
      <c r="IEZ1095" s="8"/>
      <c r="IFA1095" s="8"/>
      <c r="IFB1095" s="8"/>
      <c r="IFC1095" s="8"/>
      <c r="IFD1095" s="8"/>
      <c r="IFE1095" s="8"/>
      <c r="IFF1095" s="8"/>
      <c r="IFG1095" s="8"/>
      <c r="IFH1095" s="8"/>
      <c r="IFI1095" s="8"/>
      <c r="IFJ1095" s="8"/>
      <c r="IFK1095" s="8"/>
      <c r="IFL1095" s="8"/>
      <c r="IFM1095" s="8"/>
      <c r="IFN1095" s="8"/>
      <c r="IFO1095" s="8"/>
      <c r="IFP1095" s="8"/>
      <c r="IFQ1095" s="8"/>
      <c r="IFR1095" s="8"/>
      <c r="IFS1095" s="8"/>
      <c r="IFT1095" s="8"/>
      <c r="IFU1095" s="8"/>
      <c r="IFV1095" s="8"/>
      <c r="IFW1095" s="8"/>
      <c r="IFX1095" s="8"/>
      <c r="IFY1095" s="8"/>
      <c r="IFZ1095" s="8"/>
      <c r="IGA1095" s="8"/>
      <c r="IGB1095" s="8"/>
      <c r="IGC1095" s="8"/>
      <c r="IGD1095" s="8"/>
      <c r="IGE1095" s="8"/>
      <c r="IGF1095" s="8"/>
      <c r="IGG1095" s="8"/>
      <c r="IGH1095" s="8"/>
      <c r="IGI1095" s="8"/>
      <c r="IGJ1095" s="8"/>
      <c r="IGK1095" s="8"/>
      <c r="IGL1095" s="8"/>
      <c r="IGM1095" s="8"/>
      <c r="IGN1095" s="8"/>
      <c r="IGO1095" s="8"/>
      <c r="IGP1095" s="8"/>
      <c r="IGQ1095" s="8"/>
      <c r="IGR1095" s="8"/>
      <c r="IGS1095" s="8"/>
      <c r="IGT1095" s="8"/>
      <c r="IGU1095" s="8"/>
      <c r="IGV1095" s="8"/>
      <c r="IGW1095" s="8"/>
      <c r="IGX1095" s="8"/>
      <c r="IGY1095" s="8"/>
      <c r="IGZ1095" s="8"/>
      <c r="IHA1095" s="8"/>
      <c r="IHB1095" s="8"/>
      <c r="IHC1095" s="8"/>
      <c r="IHD1095" s="8"/>
      <c r="IHE1095" s="8"/>
      <c r="IHF1095" s="8"/>
      <c r="IHG1095" s="8"/>
      <c r="IHH1095" s="8"/>
      <c r="IHI1095" s="8"/>
      <c r="IHJ1095" s="8"/>
      <c r="IHK1095" s="8"/>
      <c r="IHL1095" s="8"/>
      <c r="IHM1095" s="8"/>
      <c r="IHN1095" s="8"/>
      <c r="IHO1095" s="8"/>
      <c r="IHP1095" s="8"/>
      <c r="IHQ1095" s="8"/>
      <c r="IHR1095" s="8"/>
      <c r="IHS1095" s="8"/>
      <c r="IHT1095" s="8"/>
      <c r="IHU1095" s="8"/>
      <c r="IHV1095" s="8"/>
      <c r="IHW1095" s="8"/>
      <c r="IHX1095" s="8"/>
      <c r="IHY1095" s="8"/>
      <c r="IHZ1095" s="8"/>
      <c r="IIA1095" s="8"/>
      <c r="IIB1095" s="8"/>
      <c r="IIC1095" s="8"/>
      <c r="IID1095" s="8"/>
      <c r="IIE1095" s="8"/>
      <c r="IIF1095" s="8"/>
      <c r="IIG1095" s="8"/>
      <c r="IIH1095" s="8"/>
      <c r="III1095" s="8"/>
      <c r="IIJ1095" s="8"/>
      <c r="IIK1095" s="8"/>
      <c r="IIL1095" s="8"/>
      <c r="IIM1095" s="8"/>
      <c r="IIN1095" s="8"/>
      <c r="IIO1095" s="8"/>
      <c r="IIP1095" s="8"/>
      <c r="IIQ1095" s="8"/>
      <c r="IIR1095" s="8"/>
      <c r="IIS1095" s="8"/>
      <c r="IIT1095" s="8"/>
      <c r="IIU1095" s="8"/>
      <c r="IIV1095" s="8"/>
      <c r="IIW1095" s="8"/>
      <c r="IIX1095" s="8"/>
      <c r="IIY1095" s="8"/>
      <c r="IIZ1095" s="8"/>
      <c r="IJA1095" s="8"/>
      <c r="IJB1095" s="8"/>
      <c r="IJC1095" s="8"/>
      <c r="IJD1095" s="8"/>
      <c r="IJE1095" s="8"/>
      <c r="IJF1095" s="8"/>
      <c r="IJG1095" s="8"/>
      <c r="IJH1095" s="8"/>
      <c r="IJI1095" s="8"/>
      <c r="IJJ1095" s="8"/>
      <c r="IJK1095" s="8"/>
      <c r="IJL1095" s="8"/>
      <c r="IJM1095" s="8"/>
      <c r="IJN1095" s="8"/>
      <c r="IJO1095" s="8"/>
      <c r="IJP1095" s="8"/>
      <c r="IJQ1095" s="8"/>
      <c r="IJR1095" s="8"/>
      <c r="IJS1095" s="8"/>
      <c r="IJT1095" s="8"/>
      <c r="IJU1095" s="8"/>
      <c r="IJV1095" s="8"/>
      <c r="IJW1095" s="8"/>
      <c r="IJX1095" s="8"/>
      <c r="IJY1095" s="8"/>
      <c r="IJZ1095" s="8"/>
      <c r="IKA1095" s="8"/>
      <c r="IKB1095" s="8"/>
      <c r="IKC1095" s="8"/>
      <c r="IKD1095" s="8"/>
      <c r="IKE1095" s="8"/>
      <c r="IKF1095" s="8"/>
      <c r="IKG1095" s="8"/>
      <c r="IKH1095" s="8"/>
      <c r="IKI1095" s="8"/>
      <c r="IKJ1095" s="8"/>
      <c r="IKK1095" s="8"/>
      <c r="IKL1095" s="8"/>
      <c r="IKM1095" s="8"/>
      <c r="IKN1095" s="8"/>
      <c r="IKO1095" s="8"/>
      <c r="IKP1095" s="8"/>
      <c r="IKQ1095" s="8"/>
      <c r="IKR1095" s="8"/>
      <c r="IKS1095" s="8"/>
      <c r="IKT1095" s="8"/>
      <c r="IKU1095" s="8"/>
      <c r="IKV1095" s="8"/>
      <c r="IKW1095" s="8"/>
      <c r="IKX1095" s="8"/>
      <c r="IKY1095" s="8"/>
      <c r="IKZ1095" s="8"/>
      <c r="ILA1095" s="8"/>
      <c r="ILB1095" s="8"/>
      <c r="ILC1095" s="8"/>
      <c r="ILD1095" s="8"/>
      <c r="ILE1095" s="8"/>
      <c r="ILF1095" s="8"/>
      <c r="ILG1095" s="8"/>
      <c r="ILH1095" s="8"/>
      <c r="ILI1095" s="8"/>
      <c r="ILJ1095" s="8"/>
      <c r="ILK1095" s="8"/>
      <c r="ILL1095" s="8"/>
      <c r="ILM1095" s="8"/>
      <c r="ILN1095" s="8"/>
      <c r="ILO1095" s="8"/>
      <c r="ILP1095" s="8"/>
      <c r="ILQ1095" s="8"/>
      <c r="ILR1095" s="8"/>
      <c r="ILS1095" s="8"/>
      <c r="ILT1095" s="8"/>
      <c r="ILU1095" s="8"/>
      <c r="ILV1095" s="8"/>
      <c r="ILW1095" s="8"/>
      <c r="ILX1095" s="8"/>
      <c r="ILY1095" s="8"/>
      <c r="ILZ1095" s="8"/>
      <c r="IMA1095" s="8"/>
      <c r="IMB1095" s="8"/>
      <c r="IMC1095" s="8"/>
      <c r="IMD1095" s="8"/>
      <c r="IME1095" s="8"/>
      <c r="IMF1095" s="8"/>
      <c r="IMG1095" s="8"/>
      <c r="IMH1095" s="8"/>
      <c r="IMI1095" s="8"/>
      <c r="IMJ1095" s="8"/>
      <c r="IMK1095" s="8"/>
      <c r="IML1095" s="8"/>
      <c r="IMM1095" s="8"/>
      <c r="IMN1095" s="8"/>
      <c r="IMO1095" s="8"/>
      <c r="IMP1095" s="8"/>
      <c r="IMQ1095" s="8"/>
      <c r="IMR1095" s="8"/>
      <c r="IMS1095" s="8"/>
      <c r="IMT1095" s="8"/>
      <c r="IMU1095" s="8"/>
      <c r="IMV1095" s="8"/>
      <c r="IMW1095" s="8"/>
      <c r="IMX1095" s="8"/>
      <c r="IMY1095" s="8"/>
      <c r="IMZ1095" s="8"/>
      <c r="INA1095" s="8"/>
      <c r="INB1095" s="8"/>
      <c r="INC1095" s="8"/>
      <c r="IND1095" s="8"/>
      <c r="INE1095" s="8"/>
      <c r="INF1095" s="8"/>
      <c r="ING1095" s="8"/>
      <c r="INH1095" s="8"/>
      <c r="INI1095" s="8"/>
      <c r="INJ1095" s="8"/>
      <c r="INK1095" s="8"/>
      <c r="INL1095" s="8"/>
      <c r="INM1095" s="8"/>
      <c r="INN1095" s="8"/>
      <c r="INO1095" s="8"/>
      <c r="INP1095" s="8"/>
      <c r="INQ1095" s="8"/>
      <c r="INR1095" s="8"/>
      <c r="INS1095" s="8"/>
      <c r="INT1095" s="8"/>
      <c r="INU1095" s="8"/>
      <c r="INV1095" s="8"/>
      <c r="INW1095" s="8"/>
      <c r="INX1095" s="8"/>
      <c r="INY1095" s="8"/>
      <c r="INZ1095" s="8"/>
      <c r="IOA1095" s="8"/>
      <c r="IOB1095" s="8"/>
      <c r="IOC1095" s="8"/>
      <c r="IOD1095" s="8"/>
      <c r="IOE1095" s="8"/>
      <c r="IOF1095" s="8"/>
      <c r="IOG1095" s="8"/>
      <c r="IOH1095" s="8"/>
      <c r="IOI1095" s="8"/>
      <c r="IOJ1095" s="8"/>
      <c r="IOK1095" s="8"/>
      <c r="IOL1095" s="8"/>
      <c r="IOM1095" s="8"/>
      <c r="ION1095" s="8"/>
      <c r="IOO1095" s="8"/>
      <c r="IOP1095" s="8"/>
      <c r="IOQ1095" s="8"/>
      <c r="IOR1095" s="8"/>
      <c r="IOS1095" s="8"/>
      <c r="IOT1095" s="8"/>
      <c r="IOU1095" s="8"/>
      <c r="IOV1095" s="8"/>
      <c r="IOW1095" s="8"/>
      <c r="IOX1095" s="8"/>
      <c r="IOY1095" s="8"/>
      <c r="IOZ1095" s="8"/>
      <c r="IPA1095" s="8"/>
      <c r="IPB1095" s="8"/>
      <c r="IPC1095" s="8"/>
      <c r="IPD1095" s="8"/>
      <c r="IPE1095" s="8"/>
      <c r="IPF1095" s="8"/>
      <c r="IPG1095" s="8"/>
      <c r="IPH1095" s="8"/>
      <c r="IPI1095" s="8"/>
      <c r="IPJ1095" s="8"/>
      <c r="IPK1095" s="8"/>
      <c r="IPL1095" s="8"/>
      <c r="IPM1095" s="8"/>
      <c r="IPN1095" s="8"/>
      <c r="IPO1095" s="8"/>
      <c r="IPP1095" s="8"/>
      <c r="IPQ1095" s="8"/>
      <c r="IPR1095" s="8"/>
      <c r="IPS1095" s="8"/>
      <c r="IPT1095" s="8"/>
      <c r="IPU1095" s="8"/>
      <c r="IPV1095" s="8"/>
      <c r="IPW1095" s="8"/>
      <c r="IPX1095" s="8"/>
      <c r="IPY1095" s="8"/>
      <c r="IPZ1095" s="8"/>
      <c r="IQA1095" s="8"/>
      <c r="IQB1095" s="8"/>
      <c r="IQC1095" s="8"/>
      <c r="IQD1095" s="8"/>
      <c r="IQE1095" s="8"/>
      <c r="IQF1095" s="8"/>
      <c r="IQG1095" s="8"/>
      <c r="IQH1095" s="8"/>
      <c r="IQI1095" s="8"/>
      <c r="IQJ1095" s="8"/>
      <c r="IQK1095" s="8"/>
      <c r="IQL1095" s="8"/>
      <c r="IQM1095" s="8"/>
      <c r="IQN1095" s="8"/>
      <c r="IQO1095" s="8"/>
      <c r="IQP1095" s="8"/>
      <c r="IQQ1095" s="8"/>
      <c r="IQR1095" s="8"/>
      <c r="IQS1095" s="8"/>
      <c r="IQT1095" s="8"/>
      <c r="IQU1095" s="8"/>
      <c r="IQV1095" s="8"/>
      <c r="IQW1095" s="8"/>
      <c r="IQX1095" s="8"/>
      <c r="IQY1095" s="8"/>
      <c r="IQZ1095" s="8"/>
      <c r="IRA1095" s="8"/>
      <c r="IRB1095" s="8"/>
      <c r="IRC1095" s="8"/>
      <c r="IRD1095" s="8"/>
      <c r="IRE1095" s="8"/>
      <c r="IRF1095" s="8"/>
      <c r="IRG1095" s="8"/>
      <c r="IRH1095" s="8"/>
      <c r="IRI1095" s="8"/>
      <c r="IRJ1095" s="8"/>
      <c r="IRK1095" s="8"/>
      <c r="IRL1095" s="8"/>
      <c r="IRM1095" s="8"/>
      <c r="IRN1095" s="8"/>
      <c r="IRO1095" s="8"/>
      <c r="IRP1095" s="8"/>
      <c r="IRQ1095" s="8"/>
      <c r="IRR1095" s="8"/>
      <c r="IRS1095" s="8"/>
      <c r="IRT1095" s="8"/>
      <c r="IRU1095" s="8"/>
      <c r="IRV1095" s="8"/>
      <c r="IRW1095" s="8"/>
      <c r="IRX1095" s="8"/>
      <c r="IRY1095" s="8"/>
      <c r="IRZ1095" s="8"/>
      <c r="ISA1095" s="8"/>
      <c r="ISB1095" s="8"/>
      <c r="ISC1095" s="8"/>
      <c r="ISD1095" s="8"/>
      <c r="ISE1095" s="8"/>
      <c r="ISF1095" s="8"/>
      <c r="ISG1095" s="8"/>
      <c r="ISH1095" s="8"/>
      <c r="ISI1095" s="8"/>
      <c r="ISJ1095" s="8"/>
      <c r="ISK1095" s="8"/>
      <c r="ISL1095" s="8"/>
      <c r="ISM1095" s="8"/>
      <c r="ISN1095" s="8"/>
      <c r="ISO1095" s="8"/>
      <c r="ISP1095" s="8"/>
      <c r="ISQ1095" s="8"/>
      <c r="ISR1095" s="8"/>
      <c r="ISS1095" s="8"/>
      <c r="IST1095" s="8"/>
      <c r="ISU1095" s="8"/>
      <c r="ISV1095" s="8"/>
      <c r="ISW1095" s="8"/>
      <c r="ISX1095" s="8"/>
      <c r="ISY1095" s="8"/>
      <c r="ISZ1095" s="8"/>
      <c r="ITA1095" s="8"/>
      <c r="ITB1095" s="8"/>
      <c r="ITC1095" s="8"/>
      <c r="ITD1095" s="8"/>
      <c r="ITE1095" s="8"/>
      <c r="ITF1095" s="8"/>
      <c r="ITG1095" s="8"/>
      <c r="ITH1095" s="8"/>
      <c r="ITI1095" s="8"/>
      <c r="ITJ1095" s="8"/>
      <c r="ITK1095" s="8"/>
      <c r="ITL1095" s="8"/>
      <c r="ITM1095" s="8"/>
      <c r="ITN1095" s="8"/>
      <c r="ITO1095" s="8"/>
      <c r="ITP1095" s="8"/>
      <c r="ITQ1095" s="8"/>
      <c r="ITR1095" s="8"/>
      <c r="ITS1095" s="8"/>
      <c r="ITT1095" s="8"/>
      <c r="ITU1095" s="8"/>
      <c r="ITV1095" s="8"/>
      <c r="ITW1095" s="8"/>
      <c r="ITX1095" s="8"/>
      <c r="ITY1095" s="8"/>
      <c r="ITZ1095" s="8"/>
      <c r="IUA1095" s="8"/>
      <c r="IUB1095" s="8"/>
      <c r="IUC1095" s="8"/>
      <c r="IUD1095" s="8"/>
      <c r="IUE1095" s="8"/>
      <c r="IUF1095" s="8"/>
      <c r="IUG1095" s="8"/>
      <c r="IUH1095" s="8"/>
      <c r="IUI1095" s="8"/>
      <c r="IUJ1095" s="8"/>
      <c r="IUK1095" s="8"/>
      <c r="IUL1095" s="8"/>
      <c r="IUM1095" s="8"/>
      <c r="IUN1095" s="8"/>
      <c r="IUO1095" s="8"/>
      <c r="IUP1095" s="8"/>
      <c r="IUQ1095" s="8"/>
      <c r="IUR1095" s="8"/>
      <c r="IUS1095" s="8"/>
      <c r="IUT1095" s="8"/>
      <c r="IUU1095" s="8"/>
      <c r="IUV1095" s="8"/>
      <c r="IUW1095" s="8"/>
      <c r="IUX1095" s="8"/>
      <c r="IUY1095" s="8"/>
      <c r="IUZ1095" s="8"/>
      <c r="IVA1095" s="8"/>
      <c r="IVB1095" s="8"/>
      <c r="IVC1095" s="8"/>
      <c r="IVD1095" s="8"/>
      <c r="IVE1095" s="8"/>
      <c r="IVF1095" s="8"/>
      <c r="IVG1095" s="8"/>
      <c r="IVH1095" s="8"/>
      <c r="IVI1095" s="8"/>
      <c r="IVJ1095" s="8"/>
      <c r="IVK1095" s="8"/>
      <c r="IVL1095" s="8"/>
      <c r="IVM1095" s="8"/>
      <c r="IVN1095" s="8"/>
      <c r="IVO1095" s="8"/>
      <c r="IVP1095" s="8"/>
      <c r="IVQ1095" s="8"/>
      <c r="IVR1095" s="8"/>
      <c r="IVS1095" s="8"/>
      <c r="IVT1095" s="8"/>
      <c r="IVU1095" s="8"/>
      <c r="IVV1095" s="8"/>
      <c r="IVW1095" s="8"/>
      <c r="IVX1095" s="8"/>
      <c r="IVY1095" s="8"/>
      <c r="IVZ1095" s="8"/>
      <c r="IWA1095" s="8"/>
      <c r="IWB1095" s="8"/>
      <c r="IWC1095" s="8"/>
      <c r="IWD1095" s="8"/>
      <c r="IWE1095" s="8"/>
      <c r="IWF1095" s="8"/>
      <c r="IWG1095" s="8"/>
      <c r="IWH1095" s="8"/>
      <c r="IWI1095" s="8"/>
      <c r="IWJ1095" s="8"/>
      <c r="IWK1095" s="8"/>
      <c r="IWL1095" s="8"/>
      <c r="IWM1095" s="8"/>
      <c r="IWN1095" s="8"/>
      <c r="IWO1095" s="8"/>
      <c r="IWP1095" s="8"/>
      <c r="IWQ1095" s="8"/>
      <c r="IWR1095" s="8"/>
      <c r="IWS1095" s="8"/>
      <c r="IWT1095" s="8"/>
      <c r="IWU1095" s="8"/>
      <c r="IWV1095" s="8"/>
      <c r="IWW1095" s="8"/>
      <c r="IWX1095" s="8"/>
      <c r="IWY1095" s="8"/>
      <c r="IWZ1095" s="8"/>
      <c r="IXA1095" s="8"/>
      <c r="IXB1095" s="8"/>
      <c r="IXC1095" s="8"/>
      <c r="IXD1095" s="8"/>
      <c r="IXE1095" s="8"/>
      <c r="IXF1095" s="8"/>
      <c r="IXG1095" s="8"/>
      <c r="IXH1095" s="8"/>
      <c r="IXI1095" s="8"/>
      <c r="IXJ1095" s="8"/>
      <c r="IXK1095" s="8"/>
      <c r="IXL1095" s="8"/>
      <c r="IXM1095" s="8"/>
      <c r="IXN1095" s="8"/>
      <c r="IXO1095" s="8"/>
      <c r="IXP1095" s="8"/>
      <c r="IXQ1095" s="8"/>
      <c r="IXR1095" s="8"/>
      <c r="IXS1095" s="8"/>
      <c r="IXT1095" s="8"/>
      <c r="IXU1095" s="8"/>
      <c r="IXV1095" s="8"/>
      <c r="IXW1095" s="8"/>
      <c r="IXX1095" s="8"/>
      <c r="IXY1095" s="8"/>
      <c r="IXZ1095" s="8"/>
      <c r="IYA1095" s="8"/>
      <c r="IYB1095" s="8"/>
      <c r="IYC1095" s="8"/>
      <c r="IYD1095" s="8"/>
      <c r="IYE1095" s="8"/>
      <c r="IYF1095" s="8"/>
      <c r="IYG1095" s="8"/>
      <c r="IYH1095" s="8"/>
      <c r="IYI1095" s="8"/>
      <c r="IYJ1095" s="8"/>
      <c r="IYK1095" s="8"/>
      <c r="IYL1095" s="8"/>
      <c r="IYM1095" s="8"/>
      <c r="IYN1095" s="8"/>
      <c r="IYO1095" s="8"/>
      <c r="IYP1095" s="8"/>
      <c r="IYQ1095" s="8"/>
      <c r="IYR1095" s="8"/>
      <c r="IYS1095" s="8"/>
      <c r="IYT1095" s="8"/>
      <c r="IYU1095" s="8"/>
      <c r="IYV1095" s="8"/>
      <c r="IYW1095" s="8"/>
      <c r="IYX1095" s="8"/>
      <c r="IYY1095" s="8"/>
      <c r="IYZ1095" s="8"/>
      <c r="IZA1095" s="8"/>
      <c r="IZB1095" s="8"/>
      <c r="IZC1095" s="8"/>
      <c r="IZD1095" s="8"/>
      <c r="IZE1095" s="8"/>
      <c r="IZF1095" s="8"/>
      <c r="IZG1095" s="8"/>
      <c r="IZH1095" s="8"/>
      <c r="IZI1095" s="8"/>
      <c r="IZJ1095" s="8"/>
      <c r="IZK1095" s="8"/>
      <c r="IZL1095" s="8"/>
      <c r="IZM1095" s="8"/>
      <c r="IZN1095" s="8"/>
      <c r="IZO1095" s="8"/>
      <c r="IZP1095" s="8"/>
      <c r="IZQ1095" s="8"/>
      <c r="IZR1095" s="8"/>
      <c r="IZS1095" s="8"/>
      <c r="IZT1095" s="8"/>
      <c r="IZU1095" s="8"/>
      <c r="IZV1095" s="8"/>
      <c r="IZW1095" s="8"/>
      <c r="IZX1095" s="8"/>
      <c r="IZY1095" s="8"/>
      <c r="IZZ1095" s="8"/>
      <c r="JAA1095" s="8"/>
      <c r="JAB1095" s="8"/>
      <c r="JAC1095" s="8"/>
      <c r="JAD1095" s="8"/>
      <c r="JAE1095" s="8"/>
      <c r="JAF1095" s="8"/>
      <c r="JAG1095" s="8"/>
      <c r="JAH1095" s="8"/>
      <c r="JAI1095" s="8"/>
      <c r="JAJ1095" s="8"/>
      <c r="JAK1095" s="8"/>
      <c r="JAL1095" s="8"/>
      <c r="JAM1095" s="8"/>
      <c r="JAN1095" s="8"/>
      <c r="JAO1095" s="8"/>
      <c r="JAP1095" s="8"/>
      <c r="JAQ1095" s="8"/>
      <c r="JAR1095" s="8"/>
      <c r="JAS1095" s="8"/>
      <c r="JAT1095" s="8"/>
      <c r="JAU1095" s="8"/>
      <c r="JAV1095" s="8"/>
      <c r="JAW1095" s="8"/>
      <c r="JAX1095" s="8"/>
      <c r="JAY1095" s="8"/>
      <c r="JAZ1095" s="8"/>
      <c r="JBA1095" s="8"/>
      <c r="JBB1095" s="8"/>
      <c r="JBC1095" s="8"/>
      <c r="JBD1095" s="8"/>
      <c r="JBE1095" s="8"/>
      <c r="JBF1095" s="8"/>
      <c r="JBG1095" s="8"/>
      <c r="JBH1095" s="8"/>
      <c r="JBI1095" s="8"/>
      <c r="JBJ1095" s="8"/>
      <c r="JBK1095" s="8"/>
      <c r="JBL1095" s="8"/>
      <c r="JBM1095" s="8"/>
      <c r="JBN1095" s="8"/>
      <c r="JBO1095" s="8"/>
      <c r="JBP1095" s="8"/>
      <c r="JBQ1095" s="8"/>
      <c r="JBR1095" s="8"/>
      <c r="JBS1095" s="8"/>
      <c r="JBT1095" s="8"/>
      <c r="JBU1095" s="8"/>
      <c r="JBV1095" s="8"/>
      <c r="JBW1095" s="8"/>
      <c r="JBX1095" s="8"/>
      <c r="JBY1095" s="8"/>
      <c r="JBZ1095" s="8"/>
      <c r="JCA1095" s="8"/>
      <c r="JCB1095" s="8"/>
      <c r="JCC1095" s="8"/>
      <c r="JCD1095" s="8"/>
      <c r="JCE1095" s="8"/>
      <c r="JCF1095" s="8"/>
      <c r="JCG1095" s="8"/>
      <c r="JCH1095" s="8"/>
      <c r="JCI1095" s="8"/>
      <c r="JCJ1095" s="8"/>
      <c r="JCK1095" s="8"/>
      <c r="JCL1095" s="8"/>
      <c r="JCM1095" s="8"/>
      <c r="JCN1095" s="8"/>
      <c r="JCO1095" s="8"/>
      <c r="JCP1095" s="8"/>
      <c r="JCQ1095" s="8"/>
      <c r="JCR1095" s="8"/>
      <c r="JCS1095" s="8"/>
      <c r="JCT1095" s="8"/>
      <c r="JCU1095" s="8"/>
      <c r="JCV1095" s="8"/>
      <c r="JCW1095" s="8"/>
      <c r="JCX1095" s="8"/>
      <c r="JCY1095" s="8"/>
      <c r="JCZ1095" s="8"/>
      <c r="JDA1095" s="8"/>
      <c r="JDB1095" s="8"/>
      <c r="JDC1095" s="8"/>
      <c r="JDD1095" s="8"/>
      <c r="JDE1095" s="8"/>
      <c r="JDF1095" s="8"/>
      <c r="JDG1095" s="8"/>
      <c r="JDH1095" s="8"/>
      <c r="JDI1095" s="8"/>
      <c r="JDJ1095" s="8"/>
      <c r="JDK1095" s="8"/>
      <c r="JDL1095" s="8"/>
      <c r="JDM1095" s="8"/>
      <c r="JDN1095" s="8"/>
      <c r="JDO1095" s="8"/>
      <c r="JDP1095" s="8"/>
      <c r="JDQ1095" s="8"/>
      <c r="JDR1095" s="8"/>
      <c r="JDS1095" s="8"/>
      <c r="JDT1095" s="8"/>
      <c r="JDU1095" s="8"/>
      <c r="JDV1095" s="8"/>
      <c r="JDW1095" s="8"/>
      <c r="JDX1095" s="8"/>
      <c r="JDY1095" s="8"/>
      <c r="JDZ1095" s="8"/>
      <c r="JEA1095" s="8"/>
      <c r="JEB1095" s="8"/>
      <c r="JEC1095" s="8"/>
      <c r="JED1095" s="8"/>
      <c r="JEE1095" s="8"/>
      <c r="JEF1095" s="8"/>
      <c r="JEG1095" s="8"/>
      <c r="JEH1095" s="8"/>
      <c r="JEI1095" s="8"/>
      <c r="JEJ1095" s="8"/>
      <c r="JEK1095" s="8"/>
      <c r="JEL1095" s="8"/>
      <c r="JEM1095" s="8"/>
      <c r="JEN1095" s="8"/>
      <c r="JEO1095" s="8"/>
      <c r="JEP1095" s="8"/>
      <c r="JEQ1095" s="8"/>
      <c r="JER1095" s="8"/>
      <c r="JES1095" s="8"/>
      <c r="JET1095" s="8"/>
      <c r="JEU1095" s="8"/>
      <c r="JEV1095" s="8"/>
      <c r="JEW1095" s="8"/>
      <c r="JEX1095" s="8"/>
      <c r="JEY1095" s="8"/>
      <c r="JEZ1095" s="8"/>
      <c r="JFA1095" s="8"/>
      <c r="JFB1095" s="8"/>
      <c r="JFC1095" s="8"/>
      <c r="JFD1095" s="8"/>
      <c r="JFE1095" s="8"/>
      <c r="JFF1095" s="8"/>
      <c r="JFG1095" s="8"/>
      <c r="JFH1095" s="8"/>
      <c r="JFI1095" s="8"/>
      <c r="JFJ1095" s="8"/>
      <c r="JFK1095" s="8"/>
      <c r="JFL1095" s="8"/>
      <c r="JFM1095" s="8"/>
      <c r="JFN1095" s="8"/>
      <c r="JFO1095" s="8"/>
      <c r="JFP1095" s="8"/>
      <c r="JFQ1095" s="8"/>
      <c r="JFR1095" s="8"/>
      <c r="JFS1095" s="8"/>
      <c r="JFT1095" s="8"/>
      <c r="JFU1095" s="8"/>
      <c r="JFV1095" s="8"/>
      <c r="JFW1095" s="8"/>
      <c r="JFX1095" s="8"/>
      <c r="JFY1095" s="8"/>
      <c r="JFZ1095" s="8"/>
      <c r="JGA1095" s="8"/>
      <c r="JGB1095" s="8"/>
      <c r="JGC1095" s="8"/>
      <c r="JGD1095" s="8"/>
      <c r="JGE1095" s="8"/>
      <c r="JGF1095" s="8"/>
      <c r="JGG1095" s="8"/>
      <c r="JGH1095" s="8"/>
      <c r="JGI1095" s="8"/>
      <c r="JGJ1095" s="8"/>
      <c r="JGK1095" s="8"/>
      <c r="JGL1095" s="8"/>
      <c r="JGM1095" s="8"/>
      <c r="JGN1095" s="8"/>
      <c r="JGO1095" s="8"/>
      <c r="JGP1095" s="8"/>
      <c r="JGQ1095" s="8"/>
      <c r="JGR1095" s="8"/>
      <c r="JGS1095" s="8"/>
      <c r="JGT1095" s="8"/>
      <c r="JGU1095" s="8"/>
      <c r="JGV1095" s="8"/>
      <c r="JGW1095" s="8"/>
      <c r="JGX1095" s="8"/>
      <c r="JGY1095" s="8"/>
      <c r="JGZ1095" s="8"/>
      <c r="JHA1095" s="8"/>
      <c r="JHB1095" s="8"/>
      <c r="JHC1095" s="8"/>
      <c r="JHD1095" s="8"/>
      <c r="JHE1095" s="8"/>
      <c r="JHF1095" s="8"/>
      <c r="JHG1095" s="8"/>
      <c r="JHH1095" s="8"/>
      <c r="JHI1095" s="8"/>
      <c r="JHJ1095" s="8"/>
      <c r="JHK1095" s="8"/>
      <c r="JHL1095" s="8"/>
      <c r="JHM1095" s="8"/>
      <c r="JHN1095" s="8"/>
      <c r="JHO1095" s="8"/>
      <c r="JHP1095" s="8"/>
      <c r="JHQ1095" s="8"/>
      <c r="JHR1095" s="8"/>
      <c r="JHS1095" s="8"/>
      <c r="JHT1095" s="8"/>
      <c r="JHU1095" s="8"/>
      <c r="JHV1095" s="8"/>
      <c r="JHW1095" s="8"/>
      <c r="JHX1095" s="8"/>
      <c r="JHY1095" s="8"/>
      <c r="JHZ1095" s="8"/>
      <c r="JIA1095" s="8"/>
      <c r="JIB1095" s="8"/>
      <c r="JIC1095" s="8"/>
      <c r="JID1095" s="8"/>
      <c r="JIE1095" s="8"/>
      <c r="JIF1095" s="8"/>
      <c r="JIG1095" s="8"/>
      <c r="JIH1095" s="8"/>
      <c r="JII1095" s="8"/>
      <c r="JIJ1095" s="8"/>
      <c r="JIK1095" s="8"/>
      <c r="JIL1095" s="8"/>
      <c r="JIM1095" s="8"/>
      <c r="JIN1095" s="8"/>
      <c r="JIO1095" s="8"/>
      <c r="JIP1095" s="8"/>
      <c r="JIQ1095" s="8"/>
      <c r="JIR1095" s="8"/>
      <c r="JIS1095" s="8"/>
      <c r="JIT1095" s="8"/>
      <c r="JIU1095" s="8"/>
      <c r="JIV1095" s="8"/>
      <c r="JIW1095" s="8"/>
      <c r="JIX1095" s="8"/>
      <c r="JIY1095" s="8"/>
      <c r="JIZ1095" s="8"/>
      <c r="JJA1095" s="8"/>
      <c r="JJB1095" s="8"/>
      <c r="JJC1095" s="8"/>
      <c r="JJD1095" s="8"/>
      <c r="JJE1095" s="8"/>
      <c r="JJF1095" s="8"/>
      <c r="JJG1095" s="8"/>
      <c r="JJH1095" s="8"/>
      <c r="JJI1095" s="8"/>
      <c r="JJJ1095" s="8"/>
      <c r="JJK1095" s="8"/>
      <c r="JJL1095" s="8"/>
      <c r="JJM1095" s="8"/>
      <c r="JJN1095" s="8"/>
      <c r="JJO1095" s="8"/>
      <c r="JJP1095" s="8"/>
      <c r="JJQ1095" s="8"/>
      <c r="JJR1095" s="8"/>
      <c r="JJS1095" s="8"/>
      <c r="JJT1095" s="8"/>
      <c r="JJU1095" s="8"/>
      <c r="JJV1095" s="8"/>
      <c r="JJW1095" s="8"/>
      <c r="JJX1095" s="8"/>
      <c r="JJY1095" s="8"/>
      <c r="JJZ1095" s="8"/>
      <c r="JKA1095" s="8"/>
      <c r="JKB1095" s="8"/>
      <c r="JKC1095" s="8"/>
      <c r="JKD1095" s="8"/>
      <c r="JKE1095" s="8"/>
      <c r="JKF1095" s="8"/>
      <c r="JKG1095" s="8"/>
      <c r="JKH1095" s="8"/>
      <c r="JKI1095" s="8"/>
      <c r="JKJ1095" s="8"/>
      <c r="JKK1095" s="8"/>
      <c r="JKL1095" s="8"/>
      <c r="JKM1095" s="8"/>
      <c r="JKN1095" s="8"/>
      <c r="JKO1095" s="8"/>
      <c r="JKP1095" s="8"/>
      <c r="JKQ1095" s="8"/>
      <c r="JKR1095" s="8"/>
      <c r="JKS1095" s="8"/>
      <c r="JKT1095" s="8"/>
      <c r="JKU1095" s="8"/>
      <c r="JKV1095" s="8"/>
      <c r="JKW1095" s="8"/>
      <c r="JKX1095" s="8"/>
      <c r="JKY1095" s="8"/>
      <c r="JKZ1095" s="8"/>
      <c r="JLA1095" s="8"/>
      <c r="JLB1095" s="8"/>
      <c r="JLC1095" s="8"/>
      <c r="JLD1095" s="8"/>
      <c r="JLE1095" s="8"/>
      <c r="JLF1095" s="8"/>
      <c r="JLG1095" s="8"/>
      <c r="JLH1095" s="8"/>
      <c r="JLI1095" s="8"/>
      <c r="JLJ1095" s="8"/>
      <c r="JLK1095" s="8"/>
      <c r="JLL1095" s="8"/>
      <c r="JLM1095" s="8"/>
      <c r="JLN1095" s="8"/>
      <c r="JLO1095" s="8"/>
      <c r="JLP1095" s="8"/>
      <c r="JLQ1095" s="8"/>
      <c r="JLR1095" s="8"/>
      <c r="JLS1095" s="8"/>
      <c r="JLT1095" s="8"/>
      <c r="JLU1095" s="8"/>
      <c r="JLV1095" s="8"/>
      <c r="JLW1095" s="8"/>
      <c r="JLX1095" s="8"/>
      <c r="JLY1095" s="8"/>
      <c r="JLZ1095" s="8"/>
      <c r="JMA1095" s="8"/>
      <c r="JMB1095" s="8"/>
      <c r="JMC1095" s="8"/>
      <c r="JMD1095" s="8"/>
      <c r="JME1095" s="8"/>
      <c r="JMF1095" s="8"/>
      <c r="JMG1095" s="8"/>
      <c r="JMH1095" s="8"/>
      <c r="JMI1095" s="8"/>
      <c r="JMJ1095" s="8"/>
      <c r="JMK1095" s="8"/>
      <c r="JML1095" s="8"/>
      <c r="JMM1095" s="8"/>
      <c r="JMN1095" s="8"/>
      <c r="JMO1095" s="8"/>
      <c r="JMP1095" s="8"/>
      <c r="JMQ1095" s="8"/>
      <c r="JMR1095" s="8"/>
      <c r="JMS1095" s="8"/>
      <c r="JMT1095" s="8"/>
      <c r="JMU1095" s="8"/>
      <c r="JMV1095" s="8"/>
      <c r="JMW1095" s="8"/>
      <c r="JMX1095" s="8"/>
      <c r="JMY1095" s="8"/>
      <c r="JMZ1095" s="8"/>
      <c r="JNA1095" s="8"/>
      <c r="JNB1095" s="8"/>
      <c r="JNC1095" s="8"/>
      <c r="JND1095" s="8"/>
      <c r="JNE1095" s="8"/>
      <c r="JNF1095" s="8"/>
      <c r="JNG1095" s="8"/>
      <c r="JNH1095" s="8"/>
      <c r="JNI1095" s="8"/>
      <c r="JNJ1095" s="8"/>
      <c r="JNK1095" s="8"/>
      <c r="JNL1095" s="8"/>
      <c r="JNM1095" s="8"/>
      <c r="JNN1095" s="8"/>
      <c r="JNO1095" s="8"/>
      <c r="JNP1095" s="8"/>
      <c r="JNQ1095" s="8"/>
      <c r="JNR1095" s="8"/>
      <c r="JNS1095" s="8"/>
      <c r="JNT1095" s="8"/>
      <c r="JNU1095" s="8"/>
      <c r="JNV1095" s="8"/>
      <c r="JNW1095" s="8"/>
      <c r="JNX1095" s="8"/>
      <c r="JNY1095" s="8"/>
      <c r="JNZ1095" s="8"/>
      <c r="JOA1095" s="8"/>
      <c r="JOB1095" s="8"/>
      <c r="JOC1095" s="8"/>
      <c r="JOD1095" s="8"/>
      <c r="JOE1095" s="8"/>
      <c r="JOF1095" s="8"/>
      <c r="JOG1095" s="8"/>
      <c r="JOH1095" s="8"/>
      <c r="JOI1095" s="8"/>
      <c r="JOJ1095" s="8"/>
      <c r="JOK1095" s="8"/>
      <c r="JOL1095" s="8"/>
      <c r="JOM1095" s="8"/>
      <c r="JON1095" s="8"/>
      <c r="JOO1095" s="8"/>
      <c r="JOP1095" s="8"/>
      <c r="JOQ1095" s="8"/>
      <c r="JOR1095" s="8"/>
      <c r="JOS1095" s="8"/>
      <c r="JOT1095" s="8"/>
      <c r="JOU1095" s="8"/>
      <c r="JOV1095" s="8"/>
      <c r="JOW1095" s="8"/>
      <c r="JOX1095" s="8"/>
      <c r="JOY1095" s="8"/>
      <c r="JOZ1095" s="8"/>
      <c r="JPA1095" s="8"/>
      <c r="JPB1095" s="8"/>
      <c r="JPC1095" s="8"/>
      <c r="JPD1095" s="8"/>
      <c r="JPE1095" s="8"/>
      <c r="JPF1095" s="8"/>
      <c r="JPG1095" s="8"/>
      <c r="JPH1095" s="8"/>
      <c r="JPI1095" s="8"/>
      <c r="JPJ1095" s="8"/>
      <c r="JPK1095" s="8"/>
      <c r="JPL1095" s="8"/>
      <c r="JPM1095" s="8"/>
      <c r="JPN1095" s="8"/>
      <c r="JPO1095" s="8"/>
      <c r="JPP1095" s="8"/>
      <c r="JPQ1095" s="8"/>
      <c r="JPR1095" s="8"/>
      <c r="JPS1095" s="8"/>
      <c r="JPT1095" s="8"/>
      <c r="JPU1095" s="8"/>
      <c r="JPV1095" s="8"/>
      <c r="JPW1095" s="8"/>
      <c r="JPX1095" s="8"/>
      <c r="JPY1095" s="8"/>
      <c r="JPZ1095" s="8"/>
      <c r="JQA1095" s="8"/>
      <c r="JQB1095" s="8"/>
      <c r="JQC1095" s="8"/>
      <c r="JQD1095" s="8"/>
      <c r="JQE1095" s="8"/>
      <c r="JQF1095" s="8"/>
      <c r="JQG1095" s="8"/>
      <c r="JQH1095" s="8"/>
      <c r="JQI1095" s="8"/>
      <c r="JQJ1095" s="8"/>
      <c r="JQK1095" s="8"/>
      <c r="JQL1095" s="8"/>
      <c r="JQM1095" s="8"/>
      <c r="JQN1095" s="8"/>
      <c r="JQO1095" s="8"/>
      <c r="JQP1095" s="8"/>
      <c r="JQQ1095" s="8"/>
      <c r="JQR1095" s="8"/>
      <c r="JQS1095" s="8"/>
      <c r="JQT1095" s="8"/>
      <c r="JQU1095" s="8"/>
      <c r="JQV1095" s="8"/>
      <c r="JQW1095" s="8"/>
      <c r="JQX1095" s="8"/>
      <c r="JQY1095" s="8"/>
      <c r="JQZ1095" s="8"/>
      <c r="JRA1095" s="8"/>
      <c r="JRB1095" s="8"/>
      <c r="JRC1095" s="8"/>
      <c r="JRD1095" s="8"/>
      <c r="JRE1095" s="8"/>
      <c r="JRF1095" s="8"/>
      <c r="JRG1095" s="8"/>
      <c r="JRH1095" s="8"/>
      <c r="JRI1095" s="8"/>
      <c r="JRJ1095" s="8"/>
      <c r="JRK1095" s="8"/>
      <c r="JRL1095" s="8"/>
      <c r="JRM1095" s="8"/>
      <c r="JRN1095" s="8"/>
      <c r="JRO1095" s="8"/>
      <c r="JRP1095" s="8"/>
      <c r="JRQ1095" s="8"/>
      <c r="JRR1095" s="8"/>
      <c r="JRS1095" s="8"/>
      <c r="JRT1095" s="8"/>
      <c r="JRU1095" s="8"/>
      <c r="JRV1095" s="8"/>
      <c r="JRW1095" s="8"/>
      <c r="JRX1095" s="8"/>
      <c r="JRY1095" s="8"/>
      <c r="JRZ1095" s="8"/>
      <c r="JSA1095" s="8"/>
      <c r="JSB1095" s="8"/>
      <c r="JSC1095" s="8"/>
      <c r="JSD1095" s="8"/>
      <c r="JSE1095" s="8"/>
      <c r="JSF1095" s="8"/>
      <c r="JSG1095" s="8"/>
      <c r="JSH1095" s="8"/>
      <c r="JSI1095" s="8"/>
      <c r="JSJ1095" s="8"/>
      <c r="JSK1095" s="8"/>
      <c r="JSL1095" s="8"/>
      <c r="JSM1095" s="8"/>
      <c r="JSN1095" s="8"/>
      <c r="JSO1095" s="8"/>
      <c r="JSP1095" s="8"/>
      <c r="JSQ1095" s="8"/>
      <c r="JSR1095" s="8"/>
      <c r="JSS1095" s="8"/>
      <c r="JST1095" s="8"/>
      <c r="JSU1095" s="8"/>
      <c r="JSV1095" s="8"/>
      <c r="JSW1095" s="8"/>
      <c r="JSX1095" s="8"/>
      <c r="JSY1095" s="8"/>
      <c r="JSZ1095" s="8"/>
      <c r="JTA1095" s="8"/>
      <c r="JTB1095" s="8"/>
      <c r="JTC1095" s="8"/>
      <c r="JTD1095" s="8"/>
      <c r="JTE1095" s="8"/>
      <c r="JTF1095" s="8"/>
      <c r="JTG1095" s="8"/>
      <c r="JTH1095" s="8"/>
      <c r="JTI1095" s="8"/>
      <c r="JTJ1095" s="8"/>
      <c r="JTK1095" s="8"/>
      <c r="JTL1095" s="8"/>
      <c r="JTM1095" s="8"/>
      <c r="JTN1095" s="8"/>
      <c r="JTO1095" s="8"/>
      <c r="JTP1095" s="8"/>
      <c r="JTQ1095" s="8"/>
      <c r="JTR1095" s="8"/>
      <c r="JTS1095" s="8"/>
      <c r="JTT1095" s="8"/>
      <c r="JTU1095" s="8"/>
      <c r="JTV1095" s="8"/>
      <c r="JTW1095" s="8"/>
      <c r="JTX1095" s="8"/>
      <c r="JTY1095" s="8"/>
      <c r="JTZ1095" s="8"/>
      <c r="JUA1095" s="8"/>
      <c r="JUB1095" s="8"/>
      <c r="JUC1095" s="8"/>
      <c r="JUD1095" s="8"/>
      <c r="JUE1095" s="8"/>
      <c r="JUF1095" s="8"/>
      <c r="JUG1095" s="8"/>
      <c r="JUH1095" s="8"/>
      <c r="JUI1095" s="8"/>
      <c r="JUJ1095" s="8"/>
      <c r="JUK1095" s="8"/>
      <c r="JUL1095" s="8"/>
      <c r="JUM1095" s="8"/>
      <c r="JUN1095" s="8"/>
      <c r="JUO1095" s="8"/>
      <c r="JUP1095" s="8"/>
      <c r="JUQ1095" s="8"/>
      <c r="JUR1095" s="8"/>
      <c r="JUS1095" s="8"/>
      <c r="JUT1095" s="8"/>
      <c r="JUU1095" s="8"/>
      <c r="JUV1095" s="8"/>
      <c r="JUW1095" s="8"/>
      <c r="JUX1095" s="8"/>
      <c r="JUY1095" s="8"/>
      <c r="JUZ1095" s="8"/>
      <c r="JVA1095" s="8"/>
      <c r="JVB1095" s="8"/>
      <c r="JVC1095" s="8"/>
      <c r="JVD1095" s="8"/>
      <c r="JVE1095" s="8"/>
      <c r="JVF1095" s="8"/>
      <c r="JVG1095" s="8"/>
      <c r="JVH1095" s="8"/>
      <c r="JVI1095" s="8"/>
      <c r="JVJ1095" s="8"/>
      <c r="JVK1095" s="8"/>
      <c r="JVL1095" s="8"/>
      <c r="JVM1095" s="8"/>
      <c r="JVN1095" s="8"/>
      <c r="JVO1095" s="8"/>
      <c r="JVP1095" s="8"/>
      <c r="JVQ1095" s="8"/>
      <c r="JVR1095" s="8"/>
      <c r="JVS1095" s="8"/>
      <c r="JVT1095" s="8"/>
      <c r="JVU1095" s="8"/>
      <c r="JVV1095" s="8"/>
      <c r="JVW1095" s="8"/>
      <c r="JVX1095" s="8"/>
      <c r="JVY1095" s="8"/>
      <c r="JVZ1095" s="8"/>
      <c r="JWA1095" s="8"/>
      <c r="JWB1095" s="8"/>
      <c r="JWC1095" s="8"/>
      <c r="JWD1095" s="8"/>
      <c r="JWE1095" s="8"/>
      <c r="JWF1095" s="8"/>
      <c r="JWG1095" s="8"/>
      <c r="JWH1095" s="8"/>
      <c r="JWI1095" s="8"/>
      <c r="JWJ1095" s="8"/>
      <c r="JWK1095" s="8"/>
      <c r="JWL1095" s="8"/>
      <c r="JWM1095" s="8"/>
      <c r="JWN1095" s="8"/>
      <c r="JWO1095" s="8"/>
      <c r="JWP1095" s="8"/>
      <c r="JWQ1095" s="8"/>
      <c r="JWR1095" s="8"/>
      <c r="JWS1095" s="8"/>
      <c r="JWT1095" s="8"/>
      <c r="JWU1095" s="8"/>
      <c r="JWV1095" s="8"/>
      <c r="JWW1095" s="8"/>
      <c r="JWX1095" s="8"/>
      <c r="JWY1095" s="8"/>
      <c r="JWZ1095" s="8"/>
      <c r="JXA1095" s="8"/>
      <c r="JXB1095" s="8"/>
      <c r="JXC1095" s="8"/>
      <c r="JXD1095" s="8"/>
      <c r="JXE1095" s="8"/>
      <c r="JXF1095" s="8"/>
      <c r="JXG1095" s="8"/>
      <c r="JXH1095" s="8"/>
      <c r="JXI1095" s="8"/>
      <c r="JXJ1095" s="8"/>
      <c r="JXK1095" s="8"/>
      <c r="JXL1095" s="8"/>
      <c r="JXM1095" s="8"/>
      <c r="JXN1095" s="8"/>
      <c r="JXO1095" s="8"/>
      <c r="JXP1095" s="8"/>
      <c r="JXQ1095" s="8"/>
      <c r="JXR1095" s="8"/>
      <c r="JXS1095" s="8"/>
      <c r="JXT1095" s="8"/>
      <c r="JXU1095" s="8"/>
      <c r="JXV1095" s="8"/>
      <c r="JXW1095" s="8"/>
      <c r="JXX1095" s="8"/>
      <c r="JXY1095" s="8"/>
      <c r="JXZ1095" s="8"/>
      <c r="JYA1095" s="8"/>
      <c r="JYB1095" s="8"/>
      <c r="JYC1095" s="8"/>
      <c r="JYD1095" s="8"/>
      <c r="JYE1095" s="8"/>
      <c r="JYF1095" s="8"/>
      <c r="JYG1095" s="8"/>
      <c r="JYH1095" s="8"/>
      <c r="JYI1095" s="8"/>
      <c r="JYJ1095" s="8"/>
      <c r="JYK1095" s="8"/>
      <c r="JYL1095" s="8"/>
      <c r="JYM1095" s="8"/>
      <c r="JYN1095" s="8"/>
      <c r="JYO1095" s="8"/>
      <c r="JYP1095" s="8"/>
      <c r="JYQ1095" s="8"/>
      <c r="JYR1095" s="8"/>
      <c r="JYS1095" s="8"/>
      <c r="JYT1095" s="8"/>
      <c r="JYU1095" s="8"/>
      <c r="JYV1095" s="8"/>
      <c r="JYW1095" s="8"/>
      <c r="JYX1095" s="8"/>
      <c r="JYY1095" s="8"/>
      <c r="JYZ1095" s="8"/>
      <c r="JZA1095" s="8"/>
      <c r="JZB1095" s="8"/>
      <c r="JZC1095" s="8"/>
      <c r="JZD1095" s="8"/>
      <c r="JZE1095" s="8"/>
      <c r="JZF1095" s="8"/>
      <c r="JZG1095" s="8"/>
      <c r="JZH1095" s="8"/>
      <c r="JZI1095" s="8"/>
      <c r="JZJ1095" s="8"/>
      <c r="JZK1095" s="8"/>
      <c r="JZL1095" s="8"/>
      <c r="JZM1095" s="8"/>
      <c r="JZN1095" s="8"/>
      <c r="JZO1095" s="8"/>
      <c r="JZP1095" s="8"/>
      <c r="JZQ1095" s="8"/>
      <c r="JZR1095" s="8"/>
      <c r="JZS1095" s="8"/>
      <c r="JZT1095" s="8"/>
      <c r="JZU1095" s="8"/>
      <c r="JZV1095" s="8"/>
      <c r="JZW1095" s="8"/>
      <c r="JZX1095" s="8"/>
      <c r="JZY1095" s="8"/>
      <c r="JZZ1095" s="8"/>
      <c r="KAA1095" s="8"/>
      <c r="KAB1095" s="8"/>
      <c r="KAC1095" s="8"/>
      <c r="KAD1095" s="8"/>
      <c r="KAE1095" s="8"/>
      <c r="KAF1095" s="8"/>
      <c r="KAG1095" s="8"/>
      <c r="KAH1095" s="8"/>
      <c r="KAI1095" s="8"/>
      <c r="KAJ1095" s="8"/>
      <c r="KAK1095" s="8"/>
      <c r="KAL1095" s="8"/>
      <c r="KAM1095" s="8"/>
      <c r="KAN1095" s="8"/>
      <c r="KAO1095" s="8"/>
      <c r="KAP1095" s="8"/>
      <c r="KAQ1095" s="8"/>
      <c r="KAR1095" s="8"/>
      <c r="KAS1095" s="8"/>
      <c r="KAT1095" s="8"/>
      <c r="KAU1095" s="8"/>
      <c r="KAV1095" s="8"/>
      <c r="KAW1095" s="8"/>
      <c r="KAX1095" s="8"/>
      <c r="KAY1095" s="8"/>
      <c r="KAZ1095" s="8"/>
      <c r="KBA1095" s="8"/>
      <c r="KBB1095" s="8"/>
      <c r="KBC1095" s="8"/>
      <c r="KBD1095" s="8"/>
      <c r="KBE1095" s="8"/>
      <c r="KBF1095" s="8"/>
      <c r="KBG1095" s="8"/>
      <c r="KBH1095" s="8"/>
      <c r="KBI1095" s="8"/>
      <c r="KBJ1095" s="8"/>
      <c r="KBK1095" s="8"/>
      <c r="KBL1095" s="8"/>
      <c r="KBM1095" s="8"/>
      <c r="KBN1095" s="8"/>
      <c r="KBO1095" s="8"/>
      <c r="KBP1095" s="8"/>
      <c r="KBQ1095" s="8"/>
      <c r="KBR1095" s="8"/>
      <c r="KBS1095" s="8"/>
      <c r="KBT1095" s="8"/>
      <c r="KBU1095" s="8"/>
      <c r="KBV1095" s="8"/>
      <c r="KBW1095" s="8"/>
      <c r="KBX1095" s="8"/>
      <c r="KBY1095" s="8"/>
      <c r="KBZ1095" s="8"/>
      <c r="KCA1095" s="8"/>
      <c r="KCB1095" s="8"/>
      <c r="KCC1095" s="8"/>
      <c r="KCD1095" s="8"/>
      <c r="KCE1095" s="8"/>
      <c r="KCF1095" s="8"/>
      <c r="KCG1095" s="8"/>
      <c r="KCH1095" s="8"/>
      <c r="KCI1095" s="8"/>
      <c r="KCJ1095" s="8"/>
      <c r="KCK1095" s="8"/>
      <c r="KCL1095" s="8"/>
      <c r="KCM1095" s="8"/>
      <c r="KCN1095" s="8"/>
      <c r="KCO1095" s="8"/>
      <c r="KCP1095" s="8"/>
      <c r="KCQ1095" s="8"/>
      <c r="KCR1095" s="8"/>
      <c r="KCS1095" s="8"/>
      <c r="KCT1095" s="8"/>
      <c r="KCU1095" s="8"/>
      <c r="KCV1095" s="8"/>
      <c r="KCW1095" s="8"/>
      <c r="KCX1095" s="8"/>
      <c r="KCY1095" s="8"/>
      <c r="KCZ1095" s="8"/>
      <c r="KDA1095" s="8"/>
      <c r="KDB1095" s="8"/>
      <c r="KDC1095" s="8"/>
      <c r="KDD1095" s="8"/>
      <c r="KDE1095" s="8"/>
      <c r="KDF1095" s="8"/>
      <c r="KDG1095" s="8"/>
      <c r="KDH1095" s="8"/>
      <c r="KDI1095" s="8"/>
      <c r="KDJ1095" s="8"/>
      <c r="KDK1095" s="8"/>
      <c r="KDL1095" s="8"/>
      <c r="KDM1095" s="8"/>
      <c r="KDN1095" s="8"/>
      <c r="KDO1095" s="8"/>
      <c r="KDP1095" s="8"/>
      <c r="KDQ1095" s="8"/>
      <c r="KDR1095" s="8"/>
      <c r="KDS1095" s="8"/>
      <c r="KDT1095" s="8"/>
      <c r="KDU1095" s="8"/>
      <c r="KDV1095" s="8"/>
      <c r="KDW1095" s="8"/>
      <c r="KDX1095" s="8"/>
      <c r="KDY1095" s="8"/>
      <c r="KDZ1095" s="8"/>
      <c r="KEA1095" s="8"/>
      <c r="KEB1095" s="8"/>
      <c r="KEC1095" s="8"/>
      <c r="KED1095" s="8"/>
      <c r="KEE1095" s="8"/>
      <c r="KEF1095" s="8"/>
      <c r="KEG1095" s="8"/>
      <c r="KEH1095" s="8"/>
      <c r="KEI1095" s="8"/>
      <c r="KEJ1095" s="8"/>
      <c r="KEK1095" s="8"/>
      <c r="KEL1095" s="8"/>
      <c r="KEM1095" s="8"/>
      <c r="KEN1095" s="8"/>
      <c r="KEO1095" s="8"/>
      <c r="KEP1095" s="8"/>
      <c r="KEQ1095" s="8"/>
      <c r="KER1095" s="8"/>
      <c r="KES1095" s="8"/>
      <c r="KET1095" s="8"/>
      <c r="KEU1095" s="8"/>
      <c r="KEV1095" s="8"/>
      <c r="KEW1095" s="8"/>
      <c r="KEX1095" s="8"/>
      <c r="KEY1095" s="8"/>
      <c r="KEZ1095" s="8"/>
      <c r="KFA1095" s="8"/>
      <c r="KFB1095" s="8"/>
      <c r="KFC1095" s="8"/>
      <c r="KFD1095" s="8"/>
      <c r="KFE1095" s="8"/>
      <c r="KFF1095" s="8"/>
      <c r="KFG1095" s="8"/>
      <c r="KFH1095" s="8"/>
      <c r="KFI1095" s="8"/>
      <c r="KFJ1095" s="8"/>
      <c r="KFK1095" s="8"/>
      <c r="KFL1095" s="8"/>
      <c r="KFM1095" s="8"/>
      <c r="KFN1095" s="8"/>
      <c r="KFO1095" s="8"/>
      <c r="KFP1095" s="8"/>
      <c r="KFQ1095" s="8"/>
      <c r="KFR1095" s="8"/>
      <c r="KFS1095" s="8"/>
      <c r="KFT1095" s="8"/>
      <c r="KFU1095" s="8"/>
      <c r="KFV1095" s="8"/>
      <c r="KFW1095" s="8"/>
      <c r="KFX1095" s="8"/>
      <c r="KFY1095" s="8"/>
      <c r="KFZ1095" s="8"/>
      <c r="KGA1095" s="8"/>
      <c r="KGB1095" s="8"/>
      <c r="KGC1095" s="8"/>
      <c r="KGD1095" s="8"/>
      <c r="KGE1095" s="8"/>
      <c r="KGF1095" s="8"/>
      <c r="KGG1095" s="8"/>
      <c r="KGH1095" s="8"/>
      <c r="KGI1095" s="8"/>
      <c r="KGJ1095" s="8"/>
      <c r="KGK1095" s="8"/>
      <c r="KGL1095" s="8"/>
      <c r="KGM1095" s="8"/>
      <c r="KGN1095" s="8"/>
      <c r="KGO1095" s="8"/>
      <c r="KGP1095" s="8"/>
      <c r="KGQ1095" s="8"/>
      <c r="KGR1095" s="8"/>
      <c r="KGS1095" s="8"/>
      <c r="KGT1095" s="8"/>
      <c r="KGU1095" s="8"/>
      <c r="KGV1095" s="8"/>
      <c r="KGW1095" s="8"/>
      <c r="KGX1095" s="8"/>
      <c r="KGY1095" s="8"/>
      <c r="KGZ1095" s="8"/>
      <c r="KHA1095" s="8"/>
      <c r="KHB1095" s="8"/>
      <c r="KHC1095" s="8"/>
      <c r="KHD1095" s="8"/>
      <c r="KHE1095" s="8"/>
      <c r="KHF1095" s="8"/>
      <c r="KHG1095" s="8"/>
      <c r="KHH1095" s="8"/>
      <c r="KHI1095" s="8"/>
      <c r="KHJ1095" s="8"/>
      <c r="KHK1095" s="8"/>
      <c r="KHL1095" s="8"/>
      <c r="KHM1095" s="8"/>
      <c r="KHN1095" s="8"/>
      <c r="KHO1095" s="8"/>
      <c r="KHP1095" s="8"/>
      <c r="KHQ1095" s="8"/>
      <c r="KHR1095" s="8"/>
      <c r="KHS1095" s="8"/>
      <c r="KHT1095" s="8"/>
      <c r="KHU1095" s="8"/>
      <c r="KHV1095" s="8"/>
      <c r="KHW1095" s="8"/>
      <c r="KHX1095" s="8"/>
      <c r="KHY1095" s="8"/>
      <c r="KHZ1095" s="8"/>
      <c r="KIA1095" s="8"/>
      <c r="KIB1095" s="8"/>
      <c r="KIC1095" s="8"/>
      <c r="KID1095" s="8"/>
      <c r="KIE1095" s="8"/>
      <c r="KIF1095" s="8"/>
      <c r="KIG1095" s="8"/>
      <c r="KIH1095" s="8"/>
      <c r="KII1095" s="8"/>
      <c r="KIJ1095" s="8"/>
      <c r="KIK1095" s="8"/>
      <c r="KIL1095" s="8"/>
      <c r="KIM1095" s="8"/>
      <c r="KIN1095" s="8"/>
      <c r="KIO1095" s="8"/>
      <c r="KIP1095" s="8"/>
      <c r="KIQ1095" s="8"/>
      <c r="KIR1095" s="8"/>
      <c r="KIS1095" s="8"/>
      <c r="KIT1095" s="8"/>
      <c r="KIU1095" s="8"/>
      <c r="KIV1095" s="8"/>
      <c r="KIW1095" s="8"/>
      <c r="KIX1095" s="8"/>
      <c r="KIY1095" s="8"/>
      <c r="KIZ1095" s="8"/>
      <c r="KJA1095" s="8"/>
      <c r="KJB1095" s="8"/>
      <c r="KJC1095" s="8"/>
      <c r="KJD1095" s="8"/>
      <c r="KJE1095" s="8"/>
      <c r="KJF1095" s="8"/>
      <c r="KJG1095" s="8"/>
      <c r="KJH1095" s="8"/>
      <c r="KJI1095" s="8"/>
      <c r="KJJ1095" s="8"/>
      <c r="KJK1095" s="8"/>
      <c r="KJL1095" s="8"/>
      <c r="KJM1095" s="8"/>
      <c r="KJN1095" s="8"/>
      <c r="KJO1095" s="8"/>
      <c r="KJP1095" s="8"/>
      <c r="KJQ1095" s="8"/>
      <c r="KJR1095" s="8"/>
      <c r="KJS1095" s="8"/>
      <c r="KJT1095" s="8"/>
      <c r="KJU1095" s="8"/>
      <c r="KJV1095" s="8"/>
      <c r="KJW1095" s="8"/>
      <c r="KJX1095" s="8"/>
      <c r="KJY1095" s="8"/>
      <c r="KJZ1095" s="8"/>
      <c r="KKA1095" s="8"/>
      <c r="KKB1095" s="8"/>
      <c r="KKC1095" s="8"/>
      <c r="KKD1095" s="8"/>
      <c r="KKE1095" s="8"/>
      <c r="KKF1095" s="8"/>
      <c r="KKG1095" s="8"/>
      <c r="KKH1095" s="8"/>
      <c r="KKI1095" s="8"/>
      <c r="KKJ1095" s="8"/>
      <c r="KKK1095" s="8"/>
      <c r="KKL1095" s="8"/>
      <c r="KKM1095" s="8"/>
      <c r="KKN1095" s="8"/>
      <c r="KKO1095" s="8"/>
      <c r="KKP1095" s="8"/>
      <c r="KKQ1095" s="8"/>
      <c r="KKR1095" s="8"/>
      <c r="KKS1095" s="8"/>
      <c r="KKT1095" s="8"/>
      <c r="KKU1095" s="8"/>
      <c r="KKV1095" s="8"/>
      <c r="KKW1095" s="8"/>
      <c r="KKX1095" s="8"/>
      <c r="KKY1095" s="8"/>
      <c r="KKZ1095" s="8"/>
      <c r="KLA1095" s="8"/>
      <c r="KLB1095" s="8"/>
      <c r="KLC1095" s="8"/>
      <c r="KLD1095" s="8"/>
      <c r="KLE1095" s="8"/>
      <c r="KLF1095" s="8"/>
      <c r="KLG1095" s="8"/>
      <c r="KLH1095" s="8"/>
      <c r="KLI1095" s="8"/>
      <c r="KLJ1095" s="8"/>
      <c r="KLK1095" s="8"/>
      <c r="KLL1095" s="8"/>
      <c r="KLM1095" s="8"/>
      <c r="KLN1095" s="8"/>
      <c r="KLO1095" s="8"/>
      <c r="KLP1095" s="8"/>
      <c r="KLQ1095" s="8"/>
      <c r="KLR1095" s="8"/>
      <c r="KLS1095" s="8"/>
      <c r="KLT1095" s="8"/>
      <c r="KLU1095" s="8"/>
      <c r="KLV1095" s="8"/>
      <c r="KLW1095" s="8"/>
      <c r="KLX1095" s="8"/>
      <c r="KLY1095" s="8"/>
      <c r="KLZ1095" s="8"/>
      <c r="KMA1095" s="8"/>
      <c r="KMB1095" s="8"/>
      <c r="KMC1095" s="8"/>
      <c r="KMD1095" s="8"/>
      <c r="KME1095" s="8"/>
      <c r="KMF1095" s="8"/>
      <c r="KMG1095" s="8"/>
      <c r="KMH1095" s="8"/>
      <c r="KMI1095" s="8"/>
      <c r="KMJ1095" s="8"/>
      <c r="KMK1095" s="8"/>
      <c r="KML1095" s="8"/>
      <c r="KMM1095" s="8"/>
      <c r="KMN1095" s="8"/>
      <c r="KMO1095" s="8"/>
      <c r="KMP1095" s="8"/>
      <c r="KMQ1095" s="8"/>
      <c r="KMR1095" s="8"/>
      <c r="KMS1095" s="8"/>
      <c r="KMT1095" s="8"/>
      <c r="KMU1095" s="8"/>
      <c r="KMV1095" s="8"/>
      <c r="KMW1095" s="8"/>
      <c r="KMX1095" s="8"/>
      <c r="KMY1095" s="8"/>
      <c r="KMZ1095" s="8"/>
      <c r="KNA1095" s="8"/>
      <c r="KNB1095" s="8"/>
      <c r="KNC1095" s="8"/>
      <c r="KND1095" s="8"/>
      <c r="KNE1095" s="8"/>
      <c r="KNF1095" s="8"/>
      <c r="KNG1095" s="8"/>
      <c r="KNH1095" s="8"/>
      <c r="KNI1095" s="8"/>
      <c r="KNJ1095" s="8"/>
      <c r="KNK1095" s="8"/>
      <c r="KNL1095" s="8"/>
      <c r="KNM1095" s="8"/>
      <c r="KNN1095" s="8"/>
      <c r="KNO1095" s="8"/>
      <c r="KNP1095" s="8"/>
      <c r="KNQ1095" s="8"/>
      <c r="KNR1095" s="8"/>
      <c r="KNS1095" s="8"/>
      <c r="KNT1095" s="8"/>
      <c r="KNU1095" s="8"/>
      <c r="KNV1095" s="8"/>
      <c r="KNW1095" s="8"/>
      <c r="KNX1095" s="8"/>
      <c r="KNY1095" s="8"/>
      <c r="KNZ1095" s="8"/>
      <c r="KOA1095" s="8"/>
      <c r="KOB1095" s="8"/>
      <c r="KOC1095" s="8"/>
      <c r="KOD1095" s="8"/>
      <c r="KOE1095" s="8"/>
      <c r="KOF1095" s="8"/>
      <c r="KOG1095" s="8"/>
      <c r="KOH1095" s="8"/>
      <c r="KOI1095" s="8"/>
      <c r="KOJ1095" s="8"/>
      <c r="KOK1095" s="8"/>
      <c r="KOL1095" s="8"/>
      <c r="KOM1095" s="8"/>
      <c r="KON1095" s="8"/>
      <c r="KOO1095" s="8"/>
      <c r="KOP1095" s="8"/>
      <c r="KOQ1095" s="8"/>
      <c r="KOR1095" s="8"/>
      <c r="KOS1095" s="8"/>
      <c r="KOT1095" s="8"/>
      <c r="KOU1095" s="8"/>
      <c r="KOV1095" s="8"/>
      <c r="KOW1095" s="8"/>
      <c r="KOX1095" s="8"/>
      <c r="KOY1095" s="8"/>
      <c r="KOZ1095" s="8"/>
      <c r="KPA1095" s="8"/>
      <c r="KPB1095" s="8"/>
      <c r="KPC1095" s="8"/>
      <c r="KPD1095" s="8"/>
      <c r="KPE1095" s="8"/>
      <c r="KPF1095" s="8"/>
      <c r="KPG1095" s="8"/>
      <c r="KPH1095" s="8"/>
      <c r="KPI1095" s="8"/>
      <c r="KPJ1095" s="8"/>
      <c r="KPK1095" s="8"/>
      <c r="KPL1095" s="8"/>
      <c r="KPM1095" s="8"/>
      <c r="KPN1095" s="8"/>
      <c r="KPO1095" s="8"/>
      <c r="KPP1095" s="8"/>
      <c r="KPQ1095" s="8"/>
      <c r="KPR1095" s="8"/>
      <c r="KPS1095" s="8"/>
      <c r="KPT1095" s="8"/>
      <c r="KPU1095" s="8"/>
      <c r="KPV1095" s="8"/>
      <c r="KPW1095" s="8"/>
      <c r="KPX1095" s="8"/>
      <c r="KPY1095" s="8"/>
      <c r="KPZ1095" s="8"/>
      <c r="KQA1095" s="8"/>
      <c r="KQB1095" s="8"/>
      <c r="KQC1095" s="8"/>
      <c r="KQD1095" s="8"/>
      <c r="KQE1095" s="8"/>
      <c r="KQF1095" s="8"/>
      <c r="KQG1095" s="8"/>
      <c r="KQH1095" s="8"/>
      <c r="KQI1095" s="8"/>
      <c r="KQJ1095" s="8"/>
      <c r="KQK1095" s="8"/>
      <c r="KQL1095" s="8"/>
      <c r="KQM1095" s="8"/>
      <c r="KQN1095" s="8"/>
      <c r="KQO1095" s="8"/>
      <c r="KQP1095" s="8"/>
      <c r="KQQ1095" s="8"/>
      <c r="KQR1095" s="8"/>
      <c r="KQS1095" s="8"/>
      <c r="KQT1095" s="8"/>
      <c r="KQU1095" s="8"/>
      <c r="KQV1095" s="8"/>
      <c r="KQW1095" s="8"/>
      <c r="KQX1095" s="8"/>
      <c r="KQY1095" s="8"/>
      <c r="KQZ1095" s="8"/>
      <c r="KRA1095" s="8"/>
      <c r="KRB1095" s="8"/>
      <c r="KRC1095" s="8"/>
      <c r="KRD1095" s="8"/>
      <c r="KRE1095" s="8"/>
      <c r="KRF1095" s="8"/>
      <c r="KRG1095" s="8"/>
      <c r="KRH1095" s="8"/>
      <c r="KRI1095" s="8"/>
      <c r="KRJ1095" s="8"/>
      <c r="KRK1095" s="8"/>
      <c r="KRL1095" s="8"/>
      <c r="KRM1095" s="8"/>
      <c r="KRN1095" s="8"/>
      <c r="KRO1095" s="8"/>
      <c r="KRP1095" s="8"/>
      <c r="KRQ1095" s="8"/>
      <c r="KRR1095" s="8"/>
      <c r="KRS1095" s="8"/>
      <c r="KRT1095" s="8"/>
      <c r="KRU1095" s="8"/>
      <c r="KRV1095" s="8"/>
      <c r="KRW1095" s="8"/>
      <c r="KRX1095" s="8"/>
      <c r="KRY1095" s="8"/>
      <c r="KRZ1095" s="8"/>
      <c r="KSA1095" s="8"/>
      <c r="KSB1095" s="8"/>
      <c r="KSC1095" s="8"/>
      <c r="KSD1095" s="8"/>
      <c r="KSE1095" s="8"/>
      <c r="KSF1095" s="8"/>
      <c r="KSG1095" s="8"/>
      <c r="KSH1095" s="8"/>
      <c r="KSI1095" s="8"/>
      <c r="KSJ1095" s="8"/>
      <c r="KSK1095" s="8"/>
      <c r="KSL1095" s="8"/>
      <c r="KSM1095" s="8"/>
      <c r="KSN1095" s="8"/>
      <c r="KSO1095" s="8"/>
      <c r="KSP1095" s="8"/>
      <c r="KSQ1095" s="8"/>
      <c r="KSR1095" s="8"/>
      <c r="KSS1095" s="8"/>
      <c r="KST1095" s="8"/>
      <c r="KSU1095" s="8"/>
      <c r="KSV1095" s="8"/>
      <c r="KSW1095" s="8"/>
      <c r="KSX1095" s="8"/>
      <c r="KSY1095" s="8"/>
      <c r="KSZ1095" s="8"/>
      <c r="KTA1095" s="8"/>
      <c r="KTB1095" s="8"/>
      <c r="KTC1095" s="8"/>
      <c r="KTD1095" s="8"/>
      <c r="KTE1095" s="8"/>
      <c r="KTF1095" s="8"/>
      <c r="KTG1095" s="8"/>
      <c r="KTH1095" s="8"/>
      <c r="KTI1095" s="8"/>
      <c r="KTJ1095" s="8"/>
      <c r="KTK1095" s="8"/>
      <c r="KTL1095" s="8"/>
      <c r="KTM1095" s="8"/>
      <c r="KTN1095" s="8"/>
      <c r="KTO1095" s="8"/>
      <c r="KTP1095" s="8"/>
      <c r="KTQ1095" s="8"/>
      <c r="KTR1095" s="8"/>
      <c r="KTS1095" s="8"/>
      <c r="KTT1095" s="8"/>
      <c r="KTU1095" s="8"/>
      <c r="KTV1095" s="8"/>
      <c r="KTW1095" s="8"/>
      <c r="KTX1095" s="8"/>
      <c r="KTY1095" s="8"/>
      <c r="KTZ1095" s="8"/>
      <c r="KUA1095" s="8"/>
      <c r="KUB1095" s="8"/>
      <c r="KUC1095" s="8"/>
      <c r="KUD1095" s="8"/>
      <c r="KUE1095" s="8"/>
      <c r="KUF1095" s="8"/>
      <c r="KUG1095" s="8"/>
      <c r="KUH1095" s="8"/>
      <c r="KUI1095" s="8"/>
      <c r="KUJ1095" s="8"/>
      <c r="KUK1095" s="8"/>
      <c r="KUL1095" s="8"/>
      <c r="KUM1095" s="8"/>
      <c r="KUN1095" s="8"/>
      <c r="KUO1095" s="8"/>
      <c r="KUP1095" s="8"/>
      <c r="KUQ1095" s="8"/>
      <c r="KUR1095" s="8"/>
      <c r="KUS1095" s="8"/>
      <c r="KUT1095" s="8"/>
      <c r="KUU1095" s="8"/>
      <c r="KUV1095" s="8"/>
      <c r="KUW1095" s="8"/>
      <c r="KUX1095" s="8"/>
      <c r="KUY1095" s="8"/>
      <c r="KUZ1095" s="8"/>
      <c r="KVA1095" s="8"/>
      <c r="KVB1095" s="8"/>
      <c r="KVC1095" s="8"/>
      <c r="KVD1095" s="8"/>
      <c r="KVE1095" s="8"/>
      <c r="KVF1095" s="8"/>
      <c r="KVG1095" s="8"/>
      <c r="KVH1095" s="8"/>
      <c r="KVI1095" s="8"/>
      <c r="KVJ1095" s="8"/>
      <c r="KVK1095" s="8"/>
      <c r="KVL1095" s="8"/>
      <c r="KVM1095" s="8"/>
      <c r="KVN1095" s="8"/>
      <c r="KVO1095" s="8"/>
      <c r="KVP1095" s="8"/>
      <c r="KVQ1095" s="8"/>
      <c r="KVR1095" s="8"/>
      <c r="KVS1095" s="8"/>
      <c r="KVT1095" s="8"/>
      <c r="KVU1095" s="8"/>
      <c r="KVV1095" s="8"/>
      <c r="KVW1095" s="8"/>
      <c r="KVX1095" s="8"/>
      <c r="KVY1095" s="8"/>
      <c r="KVZ1095" s="8"/>
      <c r="KWA1095" s="8"/>
      <c r="KWB1095" s="8"/>
      <c r="KWC1095" s="8"/>
      <c r="KWD1095" s="8"/>
      <c r="KWE1095" s="8"/>
      <c r="KWF1095" s="8"/>
      <c r="KWG1095" s="8"/>
      <c r="KWH1095" s="8"/>
      <c r="KWI1095" s="8"/>
      <c r="KWJ1095" s="8"/>
      <c r="KWK1095" s="8"/>
      <c r="KWL1095" s="8"/>
      <c r="KWM1095" s="8"/>
      <c r="KWN1095" s="8"/>
      <c r="KWO1095" s="8"/>
      <c r="KWP1095" s="8"/>
      <c r="KWQ1095" s="8"/>
      <c r="KWR1095" s="8"/>
      <c r="KWS1095" s="8"/>
      <c r="KWT1095" s="8"/>
      <c r="KWU1095" s="8"/>
      <c r="KWV1095" s="8"/>
      <c r="KWW1095" s="8"/>
      <c r="KWX1095" s="8"/>
      <c r="KWY1095" s="8"/>
      <c r="KWZ1095" s="8"/>
      <c r="KXA1095" s="8"/>
      <c r="KXB1095" s="8"/>
      <c r="KXC1095" s="8"/>
      <c r="KXD1095" s="8"/>
      <c r="KXE1095" s="8"/>
      <c r="KXF1095" s="8"/>
      <c r="KXG1095" s="8"/>
      <c r="KXH1095" s="8"/>
      <c r="KXI1095" s="8"/>
      <c r="KXJ1095" s="8"/>
      <c r="KXK1095" s="8"/>
      <c r="KXL1095" s="8"/>
      <c r="KXM1095" s="8"/>
      <c r="KXN1095" s="8"/>
      <c r="KXO1095" s="8"/>
      <c r="KXP1095" s="8"/>
      <c r="KXQ1095" s="8"/>
      <c r="KXR1095" s="8"/>
      <c r="KXS1095" s="8"/>
      <c r="KXT1095" s="8"/>
      <c r="KXU1095" s="8"/>
      <c r="KXV1095" s="8"/>
      <c r="KXW1095" s="8"/>
      <c r="KXX1095" s="8"/>
      <c r="KXY1095" s="8"/>
      <c r="KXZ1095" s="8"/>
      <c r="KYA1095" s="8"/>
      <c r="KYB1095" s="8"/>
      <c r="KYC1095" s="8"/>
      <c r="KYD1095" s="8"/>
      <c r="KYE1095" s="8"/>
      <c r="KYF1095" s="8"/>
      <c r="KYG1095" s="8"/>
      <c r="KYH1095" s="8"/>
      <c r="KYI1095" s="8"/>
      <c r="KYJ1095" s="8"/>
      <c r="KYK1095" s="8"/>
      <c r="KYL1095" s="8"/>
      <c r="KYM1095" s="8"/>
      <c r="KYN1095" s="8"/>
      <c r="KYO1095" s="8"/>
      <c r="KYP1095" s="8"/>
      <c r="KYQ1095" s="8"/>
      <c r="KYR1095" s="8"/>
      <c r="KYS1095" s="8"/>
      <c r="KYT1095" s="8"/>
      <c r="KYU1095" s="8"/>
      <c r="KYV1095" s="8"/>
      <c r="KYW1095" s="8"/>
      <c r="KYX1095" s="8"/>
      <c r="KYY1095" s="8"/>
      <c r="KYZ1095" s="8"/>
      <c r="KZA1095" s="8"/>
      <c r="KZB1095" s="8"/>
      <c r="KZC1095" s="8"/>
      <c r="KZD1095" s="8"/>
      <c r="KZE1095" s="8"/>
      <c r="KZF1095" s="8"/>
      <c r="KZG1095" s="8"/>
      <c r="KZH1095" s="8"/>
      <c r="KZI1095" s="8"/>
      <c r="KZJ1095" s="8"/>
      <c r="KZK1095" s="8"/>
      <c r="KZL1095" s="8"/>
      <c r="KZM1095" s="8"/>
      <c r="KZN1095" s="8"/>
      <c r="KZO1095" s="8"/>
      <c r="KZP1095" s="8"/>
      <c r="KZQ1095" s="8"/>
      <c r="KZR1095" s="8"/>
      <c r="KZS1095" s="8"/>
      <c r="KZT1095" s="8"/>
      <c r="KZU1095" s="8"/>
      <c r="KZV1095" s="8"/>
      <c r="KZW1095" s="8"/>
      <c r="KZX1095" s="8"/>
      <c r="KZY1095" s="8"/>
      <c r="KZZ1095" s="8"/>
      <c r="LAA1095" s="8"/>
      <c r="LAB1095" s="8"/>
      <c r="LAC1095" s="8"/>
      <c r="LAD1095" s="8"/>
      <c r="LAE1095" s="8"/>
      <c r="LAF1095" s="8"/>
      <c r="LAG1095" s="8"/>
      <c r="LAH1095" s="8"/>
      <c r="LAI1095" s="8"/>
      <c r="LAJ1095" s="8"/>
      <c r="LAK1095" s="8"/>
      <c r="LAL1095" s="8"/>
      <c r="LAM1095" s="8"/>
      <c r="LAN1095" s="8"/>
      <c r="LAO1095" s="8"/>
      <c r="LAP1095" s="8"/>
      <c r="LAQ1095" s="8"/>
      <c r="LAR1095" s="8"/>
      <c r="LAS1095" s="8"/>
      <c r="LAT1095" s="8"/>
      <c r="LAU1095" s="8"/>
      <c r="LAV1095" s="8"/>
      <c r="LAW1095" s="8"/>
      <c r="LAX1095" s="8"/>
      <c r="LAY1095" s="8"/>
      <c r="LAZ1095" s="8"/>
      <c r="LBA1095" s="8"/>
      <c r="LBB1095" s="8"/>
      <c r="LBC1095" s="8"/>
      <c r="LBD1095" s="8"/>
      <c r="LBE1095" s="8"/>
      <c r="LBF1095" s="8"/>
      <c r="LBG1095" s="8"/>
      <c r="LBH1095" s="8"/>
      <c r="LBI1095" s="8"/>
      <c r="LBJ1095" s="8"/>
      <c r="LBK1095" s="8"/>
      <c r="LBL1095" s="8"/>
      <c r="LBM1095" s="8"/>
      <c r="LBN1095" s="8"/>
      <c r="LBO1095" s="8"/>
      <c r="LBP1095" s="8"/>
      <c r="LBQ1095" s="8"/>
      <c r="LBR1095" s="8"/>
      <c r="LBS1095" s="8"/>
      <c r="LBT1095" s="8"/>
      <c r="LBU1095" s="8"/>
      <c r="LBV1095" s="8"/>
      <c r="LBW1095" s="8"/>
      <c r="LBX1095" s="8"/>
      <c r="LBY1095" s="8"/>
      <c r="LBZ1095" s="8"/>
      <c r="LCA1095" s="8"/>
      <c r="LCB1095" s="8"/>
      <c r="LCC1095" s="8"/>
      <c r="LCD1095" s="8"/>
      <c r="LCE1095" s="8"/>
      <c r="LCF1095" s="8"/>
      <c r="LCG1095" s="8"/>
      <c r="LCH1095" s="8"/>
      <c r="LCI1095" s="8"/>
      <c r="LCJ1095" s="8"/>
      <c r="LCK1095" s="8"/>
      <c r="LCL1095" s="8"/>
      <c r="LCM1095" s="8"/>
      <c r="LCN1095" s="8"/>
      <c r="LCO1095" s="8"/>
      <c r="LCP1095" s="8"/>
      <c r="LCQ1095" s="8"/>
      <c r="LCR1095" s="8"/>
      <c r="LCS1095" s="8"/>
      <c r="LCT1095" s="8"/>
      <c r="LCU1095" s="8"/>
      <c r="LCV1095" s="8"/>
      <c r="LCW1095" s="8"/>
      <c r="LCX1095" s="8"/>
      <c r="LCY1095" s="8"/>
      <c r="LCZ1095" s="8"/>
      <c r="LDA1095" s="8"/>
      <c r="LDB1095" s="8"/>
      <c r="LDC1095" s="8"/>
      <c r="LDD1095" s="8"/>
      <c r="LDE1095" s="8"/>
      <c r="LDF1095" s="8"/>
      <c r="LDG1095" s="8"/>
      <c r="LDH1095" s="8"/>
      <c r="LDI1095" s="8"/>
      <c r="LDJ1095" s="8"/>
      <c r="LDK1095" s="8"/>
      <c r="LDL1095" s="8"/>
      <c r="LDM1095" s="8"/>
      <c r="LDN1095" s="8"/>
      <c r="LDO1095" s="8"/>
      <c r="LDP1095" s="8"/>
      <c r="LDQ1095" s="8"/>
      <c r="LDR1095" s="8"/>
      <c r="LDS1095" s="8"/>
      <c r="LDT1095" s="8"/>
      <c r="LDU1095" s="8"/>
      <c r="LDV1095" s="8"/>
      <c r="LDW1095" s="8"/>
      <c r="LDX1095" s="8"/>
      <c r="LDY1095" s="8"/>
      <c r="LDZ1095" s="8"/>
      <c r="LEA1095" s="8"/>
      <c r="LEB1095" s="8"/>
      <c r="LEC1095" s="8"/>
      <c r="LED1095" s="8"/>
      <c r="LEE1095" s="8"/>
      <c r="LEF1095" s="8"/>
      <c r="LEG1095" s="8"/>
      <c r="LEH1095" s="8"/>
      <c r="LEI1095" s="8"/>
      <c r="LEJ1095" s="8"/>
      <c r="LEK1095" s="8"/>
      <c r="LEL1095" s="8"/>
      <c r="LEM1095" s="8"/>
      <c r="LEN1095" s="8"/>
      <c r="LEO1095" s="8"/>
      <c r="LEP1095" s="8"/>
      <c r="LEQ1095" s="8"/>
      <c r="LER1095" s="8"/>
      <c r="LES1095" s="8"/>
      <c r="LET1095" s="8"/>
      <c r="LEU1095" s="8"/>
      <c r="LEV1095" s="8"/>
      <c r="LEW1095" s="8"/>
      <c r="LEX1095" s="8"/>
      <c r="LEY1095" s="8"/>
      <c r="LEZ1095" s="8"/>
      <c r="LFA1095" s="8"/>
      <c r="LFB1095" s="8"/>
      <c r="LFC1095" s="8"/>
      <c r="LFD1095" s="8"/>
      <c r="LFE1095" s="8"/>
      <c r="LFF1095" s="8"/>
      <c r="LFG1095" s="8"/>
      <c r="LFH1095" s="8"/>
      <c r="LFI1095" s="8"/>
      <c r="LFJ1095" s="8"/>
      <c r="LFK1095" s="8"/>
      <c r="LFL1095" s="8"/>
      <c r="LFM1095" s="8"/>
      <c r="LFN1095" s="8"/>
      <c r="LFO1095" s="8"/>
      <c r="LFP1095" s="8"/>
      <c r="LFQ1095" s="8"/>
      <c r="LFR1095" s="8"/>
      <c r="LFS1095" s="8"/>
      <c r="LFT1095" s="8"/>
      <c r="LFU1095" s="8"/>
      <c r="LFV1095" s="8"/>
      <c r="LFW1095" s="8"/>
      <c r="LFX1095" s="8"/>
      <c r="LFY1095" s="8"/>
      <c r="LFZ1095" s="8"/>
      <c r="LGA1095" s="8"/>
      <c r="LGB1095" s="8"/>
      <c r="LGC1095" s="8"/>
      <c r="LGD1095" s="8"/>
      <c r="LGE1095" s="8"/>
      <c r="LGF1095" s="8"/>
      <c r="LGG1095" s="8"/>
      <c r="LGH1095" s="8"/>
      <c r="LGI1095" s="8"/>
      <c r="LGJ1095" s="8"/>
      <c r="LGK1095" s="8"/>
      <c r="LGL1095" s="8"/>
      <c r="LGM1095" s="8"/>
      <c r="LGN1095" s="8"/>
      <c r="LGO1095" s="8"/>
      <c r="LGP1095" s="8"/>
      <c r="LGQ1095" s="8"/>
      <c r="LGR1095" s="8"/>
      <c r="LGS1095" s="8"/>
      <c r="LGT1095" s="8"/>
      <c r="LGU1095" s="8"/>
      <c r="LGV1095" s="8"/>
      <c r="LGW1095" s="8"/>
      <c r="LGX1095" s="8"/>
      <c r="LGY1095" s="8"/>
      <c r="LGZ1095" s="8"/>
      <c r="LHA1095" s="8"/>
      <c r="LHB1095" s="8"/>
      <c r="LHC1095" s="8"/>
      <c r="LHD1095" s="8"/>
      <c r="LHE1095" s="8"/>
      <c r="LHF1095" s="8"/>
      <c r="LHG1095" s="8"/>
      <c r="LHH1095" s="8"/>
      <c r="LHI1095" s="8"/>
      <c r="LHJ1095" s="8"/>
      <c r="LHK1095" s="8"/>
      <c r="LHL1095" s="8"/>
      <c r="LHM1095" s="8"/>
      <c r="LHN1095" s="8"/>
      <c r="LHO1095" s="8"/>
      <c r="LHP1095" s="8"/>
      <c r="LHQ1095" s="8"/>
      <c r="LHR1095" s="8"/>
      <c r="LHS1095" s="8"/>
      <c r="LHT1095" s="8"/>
      <c r="LHU1095" s="8"/>
      <c r="LHV1095" s="8"/>
      <c r="LHW1095" s="8"/>
      <c r="LHX1095" s="8"/>
      <c r="LHY1095" s="8"/>
      <c r="LHZ1095" s="8"/>
      <c r="LIA1095" s="8"/>
      <c r="LIB1095" s="8"/>
      <c r="LIC1095" s="8"/>
      <c r="LID1095" s="8"/>
      <c r="LIE1095" s="8"/>
      <c r="LIF1095" s="8"/>
      <c r="LIG1095" s="8"/>
      <c r="LIH1095" s="8"/>
      <c r="LII1095" s="8"/>
      <c r="LIJ1095" s="8"/>
      <c r="LIK1095" s="8"/>
      <c r="LIL1095" s="8"/>
      <c r="LIM1095" s="8"/>
      <c r="LIN1095" s="8"/>
      <c r="LIO1095" s="8"/>
      <c r="LIP1095" s="8"/>
      <c r="LIQ1095" s="8"/>
      <c r="LIR1095" s="8"/>
      <c r="LIS1095" s="8"/>
      <c r="LIT1095" s="8"/>
      <c r="LIU1095" s="8"/>
      <c r="LIV1095" s="8"/>
      <c r="LIW1095" s="8"/>
      <c r="LIX1095" s="8"/>
      <c r="LIY1095" s="8"/>
      <c r="LIZ1095" s="8"/>
      <c r="LJA1095" s="8"/>
      <c r="LJB1095" s="8"/>
      <c r="LJC1095" s="8"/>
      <c r="LJD1095" s="8"/>
      <c r="LJE1095" s="8"/>
      <c r="LJF1095" s="8"/>
      <c r="LJG1095" s="8"/>
      <c r="LJH1095" s="8"/>
      <c r="LJI1095" s="8"/>
      <c r="LJJ1095" s="8"/>
      <c r="LJK1095" s="8"/>
      <c r="LJL1095" s="8"/>
      <c r="LJM1095" s="8"/>
      <c r="LJN1095" s="8"/>
      <c r="LJO1095" s="8"/>
      <c r="LJP1095" s="8"/>
      <c r="LJQ1095" s="8"/>
      <c r="LJR1095" s="8"/>
      <c r="LJS1095" s="8"/>
      <c r="LJT1095" s="8"/>
      <c r="LJU1095" s="8"/>
      <c r="LJV1095" s="8"/>
      <c r="LJW1095" s="8"/>
      <c r="LJX1095" s="8"/>
      <c r="LJY1095" s="8"/>
      <c r="LJZ1095" s="8"/>
      <c r="LKA1095" s="8"/>
      <c r="LKB1095" s="8"/>
      <c r="LKC1095" s="8"/>
      <c r="LKD1095" s="8"/>
      <c r="LKE1095" s="8"/>
      <c r="LKF1095" s="8"/>
      <c r="LKG1095" s="8"/>
      <c r="LKH1095" s="8"/>
      <c r="LKI1095" s="8"/>
      <c r="LKJ1095" s="8"/>
      <c r="LKK1095" s="8"/>
      <c r="LKL1095" s="8"/>
      <c r="LKM1095" s="8"/>
      <c r="LKN1095" s="8"/>
      <c r="LKO1095" s="8"/>
      <c r="LKP1095" s="8"/>
      <c r="LKQ1095" s="8"/>
      <c r="LKR1095" s="8"/>
      <c r="LKS1095" s="8"/>
      <c r="LKT1095" s="8"/>
      <c r="LKU1095" s="8"/>
      <c r="LKV1095" s="8"/>
      <c r="LKW1095" s="8"/>
      <c r="LKX1095" s="8"/>
      <c r="LKY1095" s="8"/>
      <c r="LKZ1095" s="8"/>
      <c r="LLA1095" s="8"/>
      <c r="LLB1095" s="8"/>
      <c r="LLC1095" s="8"/>
      <c r="LLD1095" s="8"/>
      <c r="LLE1095" s="8"/>
      <c r="LLF1095" s="8"/>
      <c r="LLG1095" s="8"/>
      <c r="LLH1095" s="8"/>
      <c r="LLI1095" s="8"/>
      <c r="LLJ1095" s="8"/>
      <c r="LLK1095" s="8"/>
      <c r="LLL1095" s="8"/>
      <c r="LLM1095" s="8"/>
      <c r="LLN1095" s="8"/>
      <c r="LLO1095" s="8"/>
      <c r="LLP1095" s="8"/>
      <c r="LLQ1095" s="8"/>
      <c r="LLR1095" s="8"/>
      <c r="LLS1095" s="8"/>
      <c r="LLT1095" s="8"/>
      <c r="LLU1095" s="8"/>
      <c r="LLV1095" s="8"/>
      <c r="LLW1095" s="8"/>
      <c r="LLX1095" s="8"/>
      <c r="LLY1095" s="8"/>
      <c r="LLZ1095" s="8"/>
      <c r="LMA1095" s="8"/>
      <c r="LMB1095" s="8"/>
      <c r="LMC1095" s="8"/>
      <c r="LMD1095" s="8"/>
      <c r="LME1095" s="8"/>
      <c r="LMF1095" s="8"/>
      <c r="LMG1095" s="8"/>
      <c r="LMH1095" s="8"/>
      <c r="LMI1095" s="8"/>
      <c r="LMJ1095" s="8"/>
      <c r="LMK1095" s="8"/>
      <c r="LML1095" s="8"/>
      <c r="LMM1095" s="8"/>
      <c r="LMN1095" s="8"/>
      <c r="LMO1095" s="8"/>
      <c r="LMP1095" s="8"/>
      <c r="LMQ1095" s="8"/>
      <c r="LMR1095" s="8"/>
      <c r="LMS1095" s="8"/>
      <c r="LMT1095" s="8"/>
      <c r="LMU1095" s="8"/>
      <c r="LMV1095" s="8"/>
      <c r="LMW1095" s="8"/>
      <c r="LMX1095" s="8"/>
      <c r="LMY1095" s="8"/>
      <c r="LMZ1095" s="8"/>
      <c r="LNA1095" s="8"/>
      <c r="LNB1095" s="8"/>
      <c r="LNC1095" s="8"/>
      <c r="LND1095" s="8"/>
      <c r="LNE1095" s="8"/>
      <c r="LNF1095" s="8"/>
      <c r="LNG1095" s="8"/>
      <c r="LNH1095" s="8"/>
      <c r="LNI1095" s="8"/>
      <c r="LNJ1095" s="8"/>
      <c r="LNK1095" s="8"/>
      <c r="LNL1095" s="8"/>
      <c r="LNM1095" s="8"/>
      <c r="LNN1095" s="8"/>
      <c r="LNO1095" s="8"/>
      <c r="LNP1095" s="8"/>
      <c r="LNQ1095" s="8"/>
      <c r="LNR1095" s="8"/>
      <c r="LNS1095" s="8"/>
      <c r="LNT1095" s="8"/>
      <c r="LNU1095" s="8"/>
      <c r="LNV1095" s="8"/>
      <c r="LNW1095" s="8"/>
      <c r="LNX1095" s="8"/>
      <c r="LNY1095" s="8"/>
      <c r="LNZ1095" s="8"/>
      <c r="LOA1095" s="8"/>
      <c r="LOB1095" s="8"/>
      <c r="LOC1095" s="8"/>
      <c r="LOD1095" s="8"/>
      <c r="LOE1095" s="8"/>
      <c r="LOF1095" s="8"/>
      <c r="LOG1095" s="8"/>
      <c r="LOH1095" s="8"/>
      <c r="LOI1095" s="8"/>
      <c r="LOJ1095" s="8"/>
      <c r="LOK1095" s="8"/>
      <c r="LOL1095" s="8"/>
      <c r="LOM1095" s="8"/>
      <c r="LON1095" s="8"/>
      <c r="LOO1095" s="8"/>
      <c r="LOP1095" s="8"/>
      <c r="LOQ1095" s="8"/>
      <c r="LOR1095" s="8"/>
      <c r="LOS1095" s="8"/>
      <c r="LOT1095" s="8"/>
      <c r="LOU1095" s="8"/>
      <c r="LOV1095" s="8"/>
      <c r="LOW1095" s="8"/>
      <c r="LOX1095" s="8"/>
      <c r="LOY1095" s="8"/>
      <c r="LOZ1095" s="8"/>
      <c r="LPA1095" s="8"/>
      <c r="LPB1095" s="8"/>
      <c r="LPC1095" s="8"/>
      <c r="LPD1095" s="8"/>
      <c r="LPE1095" s="8"/>
      <c r="LPF1095" s="8"/>
      <c r="LPG1095" s="8"/>
      <c r="LPH1095" s="8"/>
      <c r="LPI1095" s="8"/>
      <c r="LPJ1095" s="8"/>
      <c r="LPK1095" s="8"/>
      <c r="LPL1095" s="8"/>
      <c r="LPM1095" s="8"/>
      <c r="LPN1095" s="8"/>
      <c r="LPO1095" s="8"/>
      <c r="LPP1095" s="8"/>
      <c r="LPQ1095" s="8"/>
      <c r="LPR1095" s="8"/>
      <c r="LPS1095" s="8"/>
      <c r="LPT1095" s="8"/>
      <c r="LPU1095" s="8"/>
      <c r="LPV1095" s="8"/>
      <c r="LPW1095" s="8"/>
      <c r="LPX1095" s="8"/>
      <c r="LPY1095" s="8"/>
      <c r="LPZ1095" s="8"/>
      <c r="LQA1095" s="8"/>
      <c r="LQB1095" s="8"/>
      <c r="LQC1095" s="8"/>
      <c r="LQD1095" s="8"/>
      <c r="LQE1095" s="8"/>
      <c r="LQF1095" s="8"/>
      <c r="LQG1095" s="8"/>
      <c r="LQH1095" s="8"/>
      <c r="LQI1095" s="8"/>
      <c r="LQJ1095" s="8"/>
      <c r="LQK1095" s="8"/>
      <c r="LQL1095" s="8"/>
      <c r="LQM1095" s="8"/>
      <c r="LQN1095" s="8"/>
      <c r="LQO1095" s="8"/>
      <c r="LQP1095" s="8"/>
      <c r="LQQ1095" s="8"/>
      <c r="LQR1095" s="8"/>
      <c r="LQS1095" s="8"/>
      <c r="LQT1095" s="8"/>
      <c r="LQU1095" s="8"/>
      <c r="LQV1095" s="8"/>
      <c r="LQW1095" s="8"/>
      <c r="LQX1095" s="8"/>
      <c r="LQY1095" s="8"/>
      <c r="LQZ1095" s="8"/>
      <c r="LRA1095" s="8"/>
      <c r="LRB1095" s="8"/>
      <c r="LRC1095" s="8"/>
      <c r="LRD1095" s="8"/>
      <c r="LRE1095" s="8"/>
      <c r="LRF1095" s="8"/>
      <c r="LRG1095" s="8"/>
      <c r="LRH1095" s="8"/>
      <c r="LRI1095" s="8"/>
      <c r="LRJ1095" s="8"/>
      <c r="LRK1095" s="8"/>
      <c r="LRL1095" s="8"/>
      <c r="LRM1095" s="8"/>
      <c r="LRN1095" s="8"/>
      <c r="LRO1095" s="8"/>
      <c r="LRP1095" s="8"/>
      <c r="LRQ1095" s="8"/>
      <c r="LRR1095" s="8"/>
      <c r="LRS1095" s="8"/>
      <c r="LRT1095" s="8"/>
      <c r="LRU1095" s="8"/>
      <c r="LRV1095" s="8"/>
      <c r="LRW1095" s="8"/>
      <c r="LRX1095" s="8"/>
      <c r="LRY1095" s="8"/>
      <c r="LRZ1095" s="8"/>
      <c r="LSA1095" s="8"/>
      <c r="LSB1095" s="8"/>
      <c r="LSC1095" s="8"/>
      <c r="LSD1095" s="8"/>
      <c r="LSE1095" s="8"/>
      <c r="LSF1095" s="8"/>
      <c r="LSG1095" s="8"/>
      <c r="LSH1095" s="8"/>
      <c r="LSI1095" s="8"/>
      <c r="LSJ1095" s="8"/>
      <c r="LSK1095" s="8"/>
      <c r="LSL1095" s="8"/>
      <c r="LSM1095" s="8"/>
      <c r="LSN1095" s="8"/>
      <c r="LSO1095" s="8"/>
      <c r="LSP1095" s="8"/>
      <c r="LSQ1095" s="8"/>
      <c r="LSR1095" s="8"/>
      <c r="LSS1095" s="8"/>
      <c r="LST1095" s="8"/>
      <c r="LSU1095" s="8"/>
      <c r="LSV1095" s="8"/>
      <c r="LSW1095" s="8"/>
      <c r="LSX1095" s="8"/>
      <c r="LSY1095" s="8"/>
      <c r="LSZ1095" s="8"/>
      <c r="LTA1095" s="8"/>
      <c r="LTB1095" s="8"/>
      <c r="LTC1095" s="8"/>
      <c r="LTD1095" s="8"/>
      <c r="LTE1095" s="8"/>
      <c r="LTF1095" s="8"/>
      <c r="LTG1095" s="8"/>
      <c r="LTH1095" s="8"/>
      <c r="LTI1095" s="8"/>
      <c r="LTJ1095" s="8"/>
      <c r="LTK1095" s="8"/>
      <c r="LTL1095" s="8"/>
      <c r="LTM1095" s="8"/>
      <c r="LTN1095" s="8"/>
      <c r="LTO1095" s="8"/>
      <c r="LTP1095" s="8"/>
      <c r="LTQ1095" s="8"/>
      <c r="LTR1095" s="8"/>
      <c r="LTS1095" s="8"/>
      <c r="LTT1095" s="8"/>
      <c r="LTU1095" s="8"/>
      <c r="LTV1095" s="8"/>
      <c r="LTW1095" s="8"/>
      <c r="LTX1095" s="8"/>
      <c r="LTY1095" s="8"/>
      <c r="LTZ1095" s="8"/>
      <c r="LUA1095" s="8"/>
      <c r="LUB1095" s="8"/>
      <c r="LUC1095" s="8"/>
      <c r="LUD1095" s="8"/>
      <c r="LUE1095" s="8"/>
      <c r="LUF1095" s="8"/>
      <c r="LUG1095" s="8"/>
      <c r="LUH1095" s="8"/>
      <c r="LUI1095" s="8"/>
      <c r="LUJ1095" s="8"/>
      <c r="LUK1095" s="8"/>
      <c r="LUL1095" s="8"/>
      <c r="LUM1095" s="8"/>
      <c r="LUN1095" s="8"/>
      <c r="LUO1095" s="8"/>
      <c r="LUP1095" s="8"/>
      <c r="LUQ1095" s="8"/>
      <c r="LUR1095" s="8"/>
      <c r="LUS1095" s="8"/>
      <c r="LUT1095" s="8"/>
      <c r="LUU1095" s="8"/>
      <c r="LUV1095" s="8"/>
      <c r="LUW1095" s="8"/>
      <c r="LUX1095" s="8"/>
      <c r="LUY1095" s="8"/>
      <c r="LUZ1095" s="8"/>
      <c r="LVA1095" s="8"/>
      <c r="LVB1095" s="8"/>
      <c r="LVC1095" s="8"/>
      <c r="LVD1095" s="8"/>
      <c r="LVE1095" s="8"/>
      <c r="LVF1095" s="8"/>
      <c r="LVG1095" s="8"/>
      <c r="LVH1095" s="8"/>
      <c r="LVI1095" s="8"/>
      <c r="LVJ1095" s="8"/>
      <c r="LVK1095" s="8"/>
      <c r="LVL1095" s="8"/>
      <c r="LVM1095" s="8"/>
      <c r="LVN1095" s="8"/>
      <c r="LVO1095" s="8"/>
      <c r="LVP1095" s="8"/>
      <c r="LVQ1095" s="8"/>
      <c r="LVR1095" s="8"/>
      <c r="LVS1095" s="8"/>
      <c r="LVT1095" s="8"/>
      <c r="LVU1095" s="8"/>
      <c r="LVV1095" s="8"/>
      <c r="LVW1095" s="8"/>
      <c r="LVX1095" s="8"/>
      <c r="LVY1095" s="8"/>
      <c r="LVZ1095" s="8"/>
      <c r="LWA1095" s="8"/>
      <c r="LWB1095" s="8"/>
      <c r="LWC1095" s="8"/>
      <c r="LWD1095" s="8"/>
      <c r="LWE1095" s="8"/>
      <c r="LWF1095" s="8"/>
      <c r="LWG1095" s="8"/>
      <c r="LWH1095" s="8"/>
      <c r="LWI1095" s="8"/>
      <c r="LWJ1095" s="8"/>
      <c r="LWK1095" s="8"/>
      <c r="LWL1095" s="8"/>
      <c r="LWM1095" s="8"/>
      <c r="LWN1095" s="8"/>
      <c r="LWO1095" s="8"/>
      <c r="LWP1095" s="8"/>
      <c r="LWQ1095" s="8"/>
      <c r="LWR1095" s="8"/>
      <c r="LWS1095" s="8"/>
      <c r="LWT1095" s="8"/>
      <c r="LWU1095" s="8"/>
      <c r="LWV1095" s="8"/>
      <c r="LWW1095" s="8"/>
      <c r="LWX1095" s="8"/>
      <c r="LWY1095" s="8"/>
      <c r="LWZ1095" s="8"/>
      <c r="LXA1095" s="8"/>
      <c r="LXB1095" s="8"/>
      <c r="LXC1095" s="8"/>
      <c r="LXD1095" s="8"/>
      <c r="LXE1095" s="8"/>
      <c r="LXF1095" s="8"/>
      <c r="LXG1095" s="8"/>
      <c r="LXH1095" s="8"/>
      <c r="LXI1095" s="8"/>
      <c r="LXJ1095" s="8"/>
      <c r="LXK1095" s="8"/>
      <c r="LXL1095" s="8"/>
      <c r="LXM1095" s="8"/>
      <c r="LXN1095" s="8"/>
      <c r="LXO1095" s="8"/>
      <c r="LXP1095" s="8"/>
      <c r="LXQ1095" s="8"/>
      <c r="LXR1095" s="8"/>
      <c r="LXS1095" s="8"/>
      <c r="LXT1095" s="8"/>
      <c r="LXU1095" s="8"/>
      <c r="LXV1095" s="8"/>
      <c r="LXW1095" s="8"/>
      <c r="LXX1095" s="8"/>
      <c r="LXY1095" s="8"/>
      <c r="LXZ1095" s="8"/>
      <c r="LYA1095" s="8"/>
      <c r="LYB1095" s="8"/>
      <c r="LYC1095" s="8"/>
      <c r="LYD1095" s="8"/>
      <c r="LYE1095" s="8"/>
      <c r="LYF1095" s="8"/>
      <c r="LYG1095" s="8"/>
      <c r="LYH1095" s="8"/>
      <c r="LYI1095" s="8"/>
      <c r="LYJ1095" s="8"/>
      <c r="LYK1095" s="8"/>
      <c r="LYL1095" s="8"/>
      <c r="LYM1095" s="8"/>
      <c r="LYN1095" s="8"/>
      <c r="LYO1095" s="8"/>
      <c r="LYP1095" s="8"/>
      <c r="LYQ1095" s="8"/>
      <c r="LYR1095" s="8"/>
      <c r="LYS1095" s="8"/>
      <c r="LYT1095" s="8"/>
      <c r="LYU1095" s="8"/>
      <c r="LYV1095" s="8"/>
      <c r="LYW1095" s="8"/>
      <c r="LYX1095" s="8"/>
      <c r="LYY1095" s="8"/>
      <c r="LYZ1095" s="8"/>
      <c r="LZA1095" s="8"/>
      <c r="LZB1095" s="8"/>
      <c r="LZC1095" s="8"/>
      <c r="LZD1095" s="8"/>
      <c r="LZE1095" s="8"/>
      <c r="LZF1095" s="8"/>
      <c r="LZG1095" s="8"/>
      <c r="LZH1095" s="8"/>
      <c r="LZI1095" s="8"/>
      <c r="LZJ1095" s="8"/>
      <c r="LZK1095" s="8"/>
      <c r="LZL1095" s="8"/>
      <c r="LZM1095" s="8"/>
      <c r="LZN1095" s="8"/>
      <c r="LZO1095" s="8"/>
      <c r="LZP1095" s="8"/>
      <c r="LZQ1095" s="8"/>
      <c r="LZR1095" s="8"/>
      <c r="LZS1095" s="8"/>
      <c r="LZT1095" s="8"/>
      <c r="LZU1095" s="8"/>
      <c r="LZV1095" s="8"/>
      <c r="LZW1095" s="8"/>
      <c r="LZX1095" s="8"/>
      <c r="LZY1095" s="8"/>
      <c r="LZZ1095" s="8"/>
      <c r="MAA1095" s="8"/>
      <c r="MAB1095" s="8"/>
      <c r="MAC1095" s="8"/>
      <c r="MAD1095" s="8"/>
      <c r="MAE1095" s="8"/>
      <c r="MAF1095" s="8"/>
      <c r="MAG1095" s="8"/>
      <c r="MAH1095" s="8"/>
      <c r="MAI1095" s="8"/>
      <c r="MAJ1095" s="8"/>
      <c r="MAK1095" s="8"/>
      <c r="MAL1095" s="8"/>
      <c r="MAM1095" s="8"/>
      <c r="MAN1095" s="8"/>
      <c r="MAO1095" s="8"/>
      <c r="MAP1095" s="8"/>
      <c r="MAQ1095" s="8"/>
      <c r="MAR1095" s="8"/>
      <c r="MAS1095" s="8"/>
      <c r="MAT1095" s="8"/>
      <c r="MAU1095" s="8"/>
      <c r="MAV1095" s="8"/>
      <c r="MAW1095" s="8"/>
      <c r="MAX1095" s="8"/>
      <c r="MAY1095" s="8"/>
      <c r="MAZ1095" s="8"/>
      <c r="MBA1095" s="8"/>
      <c r="MBB1095" s="8"/>
      <c r="MBC1095" s="8"/>
      <c r="MBD1095" s="8"/>
      <c r="MBE1095" s="8"/>
      <c r="MBF1095" s="8"/>
      <c r="MBG1095" s="8"/>
      <c r="MBH1095" s="8"/>
      <c r="MBI1095" s="8"/>
      <c r="MBJ1095" s="8"/>
      <c r="MBK1095" s="8"/>
      <c r="MBL1095" s="8"/>
      <c r="MBM1095" s="8"/>
      <c r="MBN1095" s="8"/>
      <c r="MBO1095" s="8"/>
      <c r="MBP1095" s="8"/>
      <c r="MBQ1095" s="8"/>
      <c r="MBR1095" s="8"/>
      <c r="MBS1095" s="8"/>
      <c r="MBT1095" s="8"/>
      <c r="MBU1095" s="8"/>
      <c r="MBV1095" s="8"/>
      <c r="MBW1095" s="8"/>
      <c r="MBX1095" s="8"/>
      <c r="MBY1095" s="8"/>
      <c r="MBZ1095" s="8"/>
      <c r="MCA1095" s="8"/>
      <c r="MCB1095" s="8"/>
      <c r="MCC1095" s="8"/>
      <c r="MCD1095" s="8"/>
      <c r="MCE1095" s="8"/>
      <c r="MCF1095" s="8"/>
      <c r="MCG1095" s="8"/>
      <c r="MCH1095" s="8"/>
      <c r="MCI1095" s="8"/>
      <c r="MCJ1095" s="8"/>
      <c r="MCK1095" s="8"/>
      <c r="MCL1095" s="8"/>
      <c r="MCM1095" s="8"/>
      <c r="MCN1095" s="8"/>
      <c r="MCO1095" s="8"/>
      <c r="MCP1095" s="8"/>
      <c r="MCQ1095" s="8"/>
      <c r="MCR1095" s="8"/>
      <c r="MCS1095" s="8"/>
      <c r="MCT1095" s="8"/>
      <c r="MCU1095" s="8"/>
      <c r="MCV1095" s="8"/>
      <c r="MCW1095" s="8"/>
      <c r="MCX1095" s="8"/>
      <c r="MCY1095" s="8"/>
      <c r="MCZ1095" s="8"/>
      <c r="MDA1095" s="8"/>
      <c r="MDB1095" s="8"/>
      <c r="MDC1095" s="8"/>
      <c r="MDD1095" s="8"/>
      <c r="MDE1095" s="8"/>
      <c r="MDF1095" s="8"/>
      <c r="MDG1095" s="8"/>
      <c r="MDH1095" s="8"/>
      <c r="MDI1095" s="8"/>
      <c r="MDJ1095" s="8"/>
      <c r="MDK1095" s="8"/>
      <c r="MDL1095" s="8"/>
      <c r="MDM1095" s="8"/>
      <c r="MDN1095" s="8"/>
      <c r="MDO1095" s="8"/>
      <c r="MDP1095" s="8"/>
      <c r="MDQ1095" s="8"/>
      <c r="MDR1095" s="8"/>
      <c r="MDS1095" s="8"/>
      <c r="MDT1095" s="8"/>
      <c r="MDU1095" s="8"/>
      <c r="MDV1095" s="8"/>
      <c r="MDW1095" s="8"/>
      <c r="MDX1095" s="8"/>
      <c r="MDY1095" s="8"/>
      <c r="MDZ1095" s="8"/>
      <c r="MEA1095" s="8"/>
      <c r="MEB1095" s="8"/>
      <c r="MEC1095" s="8"/>
      <c r="MED1095" s="8"/>
      <c r="MEE1095" s="8"/>
      <c r="MEF1095" s="8"/>
      <c r="MEG1095" s="8"/>
      <c r="MEH1095" s="8"/>
      <c r="MEI1095" s="8"/>
      <c r="MEJ1095" s="8"/>
      <c r="MEK1095" s="8"/>
      <c r="MEL1095" s="8"/>
      <c r="MEM1095" s="8"/>
      <c r="MEN1095" s="8"/>
      <c r="MEO1095" s="8"/>
      <c r="MEP1095" s="8"/>
      <c r="MEQ1095" s="8"/>
      <c r="MER1095" s="8"/>
      <c r="MES1095" s="8"/>
      <c r="MET1095" s="8"/>
      <c r="MEU1095" s="8"/>
      <c r="MEV1095" s="8"/>
      <c r="MEW1095" s="8"/>
      <c r="MEX1095" s="8"/>
      <c r="MEY1095" s="8"/>
      <c r="MEZ1095" s="8"/>
      <c r="MFA1095" s="8"/>
      <c r="MFB1095" s="8"/>
      <c r="MFC1095" s="8"/>
      <c r="MFD1095" s="8"/>
      <c r="MFE1095" s="8"/>
      <c r="MFF1095" s="8"/>
      <c r="MFG1095" s="8"/>
      <c r="MFH1095" s="8"/>
      <c r="MFI1095" s="8"/>
      <c r="MFJ1095" s="8"/>
      <c r="MFK1095" s="8"/>
      <c r="MFL1095" s="8"/>
      <c r="MFM1095" s="8"/>
      <c r="MFN1095" s="8"/>
      <c r="MFO1095" s="8"/>
      <c r="MFP1095" s="8"/>
      <c r="MFQ1095" s="8"/>
      <c r="MFR1095" s="8"/>
      <c r="MFS1095" s="8"/>
      <c r="MFT1095" s="8"/>
      <c r="MFU1095" s="8"/>
      <c r="MFV1095" s="8"/>
      <c r="MFW1095" s="8"/>
      <c r="MFX1095" s="8"/>
      <c r="MFY1095" s="8"/>
      <c r="MFZ1095" s="8"/>
      <c r="MGA1095" s="8"/>
      <c r="MGB1095" s="8"/>
      <c r="MGC1095" s="8"/>
      <c r="MGD1095" s="8"/>
      <c r="MGE1095" s="8"/>
      <c r="MGF1095" s="8"/>
      <c r="MGG1095" s="8"/>
      <c r="MGH1095" s="8"/>
      <c r="MGI1095" s="8"/>
      <c r="MGJ1095" s="8"/>
      <c r="MGK1095" s="8"/>
      <c r="MGL1095" s="8"/>
      <c r="MGM1095" s="8"/>
      <c r="MGN1095" s="8"/>
      <c r="MGO1095" s="8"/>
      <c r="MGP1095" s="8"/>
      <c r="MGQ1095" s="8"/>
      <c r="MGR1095" s="8"/>
      <c r="MGS1095" s="8"/>
      <c r="MGT1095" s="8"/>
      <c r="MGU1095" s="8"/>
      <c r="MGV1095" s="8"/>
      <c r="MGW1095" s="8"/>
      <c r="MGX1095" s="8"/>
      <c r="MGY1095" s="8"/>
      <c r="MGZ1095" s="8"/>
      <c r="MHA1095" s="8"/>
      <c r="MHB1095" s="8"/>
      <c r="MHC1095" s="8"/>
      <c r="MHD1095" s="8"/>
      <c r="MHE1095" s="8"/>
      <c r="MHF1095" s="8"/>
      <c r="MHG1095" s="8"/>
      <c r="MHH1095" s="8"/>
      <c r="MHI1095" s="8"/>
      <c r="MHJ1095" s="8"/>
      <c r="MHK1095" s="8"/>
      <c r="MHL1095" s="8"/>
      <c r="MHM1095" s="8"/>
      <c r="MHN1095" s="8"/>
      <c r="MHO1095" s="8"/>
      <c r="MHP1095" s="8"/>
      <c r="MHQ1095" s="8"/>
      <c r="MHR1095" s="8"/>
      <c r="MHS1095" s="8"/>
      <c r="MHT1095" s="8"/>
      <c r="MHU1095" s="8"/>
      <c r="MHV1095" s="8"/>
      <c r="MHW1095" s="8"/>
      <c r="MHX1095" s="8"/>
      <c r="MHY1095" s="8"/>
      <c r="MHZ1095" s="8"/>
      <c r="MIA1095" s="8"/>
      <c r="MIB1095" s="8"/>
      <c r="MIC1095" s="8"/>
      <c r="MID1095" s="8"/>
      <c r="MIE1095" s="8"/>
      <c r="MIF1095" s="8"/>
      <c r="MIG1095" s="8"/>
      <c r="MIH1095" s="8"/>
      <c r="MII1095" s="8"/>
      <c r="MIJ1095" s="8"/>
      <c r="MIK1095" s="8"/>
      <c r="MIL1095" s="8"/>
      <c r="MIM1095" s="8"/>
      <c r="MIN1095" s="8"/>
      <c r="MIO1095" s="8"/>
      <c r="MIP1095" s="8"/>
      <c r="MIQ1095" s="8"/>
      <c r="MIR1095" s="8"/>
      <c r="MIS1095" s="8"/>
      <c r="MIT1095" s="8"/>
      <c r="MIU1095" s="8"/>
      <c r="MIV1095" s="8"/>
      <c r="MIW1095" s="8"/>
      <c r="MIX1095" s="8"/>
      <c r="MIY1095" s="8"/>
      <c r="MIZ1095" s="8"/>
      <c r="MJA1095" s="8"/>
      <c r="MJB1095" s="8"/>
      <c r="MJC1095" s="8"/>
      <c r="MJD1095" s="8"/>
      <c r="MJE1095" s="8"/>
      <c r="MJF1095" s="8"/>
      <c r="MJG1095" s="8"/>
      <c r="MJH1095" s="8"/>
      <c r="MJI1095" s="8"/>
      <c r="MJJ1095" s="8"/>
      <c r="MJK1095" s="8"/>
      <c r="MJL1095" s="8"/>
      <c r="MJM1095" s="8"/>
      <c r="MJN1095" s="8"/>
      <c r="MJO1095" s="8"/>
      <c r="MJP1095" s="8"/>
      <c r="MJQ1095" s="8"/>
      <c r="MJR1095" s="8"/>
      <c r="MJS1095" s="8"/>
      <c r="MJT1095" s="8"/>
      <c r="MJU1095" s="8"/>
      <c r="MJV1095" s="8"/>
      <c r="MJW1095" s="8"/>
      <c r="MJX1095" s="8"/>
      <c r="MJY1095" s="8"/>
      <c r="MJZ1095" s="8"/>
      <c r="MKA1095" s="8"/>
      <c r="MKB1095" s="8"/>
      <c r="MKC1095" s="8"/>
      <c r="MKD1095" s="8"/>
      <c r="MKE1095" s="8"/>
      <c r="MKF1095" s="8"/>
      <c r="MKG1095" s="8"/>
      <c r="MKH1095" s="8"/>
      <c r="MKI1095" s="8"/>
      <c r="MKJ1095" s="8"/>
      <c r="MKK1095" s="8"/>
      <c r="MKL1095" s="8"/>
      <c r="MKM1095" s="8"/>
      <c r="MKN1095" s="8"/>
      <c r="MKO1095" s="8"/>
      <c r="MKP1095" s="8"/>
      <c r="MKQ1095" s="8"/>
      <c r="MKR1095" s="8"/>
      <c r="MKS1095" s="8"/>
      <c r="MKT1095" s="8"/>
      <c r="MKU1095" s="8"/>
      <c r="MKV1095" s="8"/>
      <c r="MKW1095" s="8"/>
      <c r="MKX1095" s="8"/>
      <c r="MKY1095" s="8"/>
      <c r="MKZ1095" s="8"/>
      <c r="MLA1095" s="8"/>
      <c r="MLB1095" s="8"/>
      <c r="MLC1095" s="8"/>
      <c r="MLD1095" s="8"/>
      <c r="MLE1095" s="8"/>
      <c r="MLF1095" s="8"/>
      <c r="MLG1095" s="8"/>
      <c r="MLH1095" s="8"/>
      <c r="MLI1095" s="8"/>
      <c r="MLJ1095" s="8"/>
      <c r="MLK1095" s="8"/>
      <c r="MLL1095" s="8"/>
      <c r="MLM1095" s="8"/>
      <c r="MLN1095" s="8"/>
      <c r="MLO1095" s="8"/>
      <c r="MLP1095" s="8"/>
      <c r="MLQ1095" s="8"/>
      <c r="MLR1095" s="8"/>
      <c r="MLS1095" s="8"/>
      <c r="MLT1095" s="8"/>
      <c r="MLU1095" s="8"/>
      <c r="MLV1095" s="8"/>
      <c r="MLW1095" s="8"/>
      <c r="MLX1095" s="8"/>
      <c r="MLY1095" s="8"/>
      <c r="MLZ1095" s="8"/>
      <c r="MMA1095" s="8"/>
      <c r="MMB1095" s="8"/>
      <c r="MMC1095" s="8"/>
      <c r="MMD1095" s="8"/>
      <c r="MME1095" s="8"/>
      <c r="MMF1095" s="8"/>
      <c r="MMG1095" s="8"/>
      <c r="MMH1095" s="8"/>
      <c r="MMI1095" s="8"/>
      <c r="MMJ1095" s="8"/>
      <c r="MMK1095" s="8"/>
      <c r="MML1095" s="8"/>
      <c r="MMM1095" s="8"/>
      <c r="MMN1095" s="8"/>
      <c r="MMO1095" s="8"/>
      <c r="MMP1095" s="8"/>
      <c r="MMQ1095" s="8"/>
      <c r="MMR1095" s="8"/>
      <c r="MMS1095" s="8"/>
      <c r="MMT1095" s="8"/>
      <c r="MMU1095" s="8"/>
      <c r="MMV1095" s="8"/>
      <c r="MMW1095" s="8"/>
      <c r="MMX1095" s="8"/>
      <c r="MMY1095" s="8"/>
      <c r="MMZ1095" s="8"/>
      <c r="MNA1095" s="8"/>
      <c r="MNB1095" s="8"/>
      <c r="MNC1095" s="8"/>
      <c r="MND1095" s="8"/>
      <c r="MNE1095" s="8"/>
      <c r="MNF1095" s="8"/>
      <c r="MNG1095" s="8"/>
      <c r="MNH1095" s="8"/>
      <c r="MNI1095" s="8"/>
      <c r="MNJ1095" s="8"/>
      <c r="MNK1095" s="8"/>
      <c r="MNL1095" s="8"/>
      <c r="MNM1095" s="8"/>
      <c r="MNN1095" s="8"/>
      <c r="MNO1095" s="8"/>
      <c r="MNP1095" s="8"/>
      <c r="MNQ1095" s="8"/>
      <c r="MNR1095" s="8"/>
      <c r="MNS1095" s="8"/>
      <c r="MNT1095" s="8"/>
      <c r="MNU1095" s="8"/>
      <c r="MNV1095" s="8"/>
      <c r="MNW1095" s="8"/>
      <c r="MNX1095" s="8"/>
      <c r="MNY1095" s="8"/>
      <c r="MNZ1095" s="8"/>
      <c r="MOA1095" s="8"/>
      <c r="MOB1095" s="8"/>
      <c r="MOC1095" s="8"/>
      <c r="MOD1095" s="8"/>
      <c r="MOE1095" s="8"/>
      <c r="MOF1095" s="8"/>
      <c r="MOG1095" s="8"/>
      <c r="MOH1095" s="8"/>
      <c r="MOI1095" s="8"/>
      <c r="MOJ1095" s="8"/>
      <c r="MOK1095" s="8"/>
      <c r="MOL1095" s="8"/>
      <c r="MOM1095" s="8"/>
      <c r="MON1095" s="8"/>
      <c r="MOO1095" s="8"/>
      <c r="MOP1095" s="8"/>
      <c r="MOQ1095" s="8"/>
      <c r="MOR1095" s="8"/>
      <c r="MOS1095" s="8"/>
      <c r="MOT1095" s="8"/>
      <c r="MOU1095" s="8"/>
      <c r="MOV1095" s="8"/>
      <c r="MOW1095" s="8"/>
      <c r="MOX1095" s="8"/>
      <c r="MOY1095" s="8"/>
      <c r="MOZ1095" s="8"/>
      <c r="MPA1095" s="8"/>
      <c r="MPB1095" s="8"/>
      <c r="MPC1095" s="8"/>
      <c r="MPD1095" s="8"/>
      <c r="MPE1095" s="8"/>
      <c r="MPF1095" s="8"/>
      <c r="MPG1095" s="8"/>
      <c r="MPH1095" s="8"/>
      <c r="MPI1095" s="8"/>
      <c r="MPJ1095" s="8"/>
      <c r="MPK1095" s="8"/>
      <c r="MPL1095" s="8"/>
      <c r="MPM1095" s="8"/>
      <c r="MPN1095" s="8"/>
      <c r="MPO1095" s="8"/>
      <c r="MPP1095" s="8"/>
      <c r="MPQ1095" s="8"/>
      <c r="MPR1095" s="8"/>
      <c r="MPS1095" s="8"/>
      <c r="MPT1095" s="8"/>
      <c r="MPU1095" s="8"/>
      <c r="MPV1095" s="8"/>
      <c r="MPW1095" s="8"/>
      <c r="MPX1095" s="8"/>
      <c r="MPY1095" s="8"/>
      <c r="MPZ1095" s="8"/>
      <c r="MQA1095" s="8"/>
      <c r="MQB1095" s="8"/>
      <c r="MQC1095" s="8"/>
      <c r="MQD1095" s="8"/>
      <c r="MQE1095" s="8"/>
      <c r="MQF1095" s="8"/>
      <c r="MQG1095" s="8"/>
      <c r="MQH1095" s="8"/>
      <c r="MQI1095" s="8"/>
      <c r="MQJ1095" s="8"/>
      <c r="MQK1095" s="8"/>
      <c r="MQL1095" s="8"/>
      <c r="MQM1095" s="8"/>
      <c r="MQN1095" s="8"/>
      <c r="MQO1095" s="8"/>
      <c r="MQP1095" s="8"/>
      <c r="MQQ1095" s="8"/>
      <c r="MQR1095" s="8"/>
      <c r="MQS1095" s="8"/>
      <c r="MQT1095" s="8"/>
      <c r="MQU1095" s="8"/>
      <c r="MQV1095" s="8"/>
      <c r="MQW1095" s="8"/>
      <c r="MQX1095" s="8"/>
      <c r="MQY1095" s="8"/>
      <c r="MQZ1095" s="8"/>
      <c r="MRA1095" s="8"/>
      <c r="MRB1095" s="8"/>
      <c r="MRC1095" s="8"/>
      <c r="MRD1095" s="8"/>
      <c r="MRE1095" s="8"/>
      <c r="MRF1095" s="8"/>
      <c r="MRG1095" s="8"/>
      <c r="MRH1095" s="8"/>
      <c r="MRI1095" s="8"/>
      <c r="MRJ1095" s="8"/>
      <c r="MRK1095" s="8"/>
      <c r="MRL1095" s="8"/>
      <c r="MRM1095" s="8"/>
      <c r="MRN1095" s="8"/>
      <c r="MRO1095" s="8"/>
      <c r="MRP1095" s="8"/>
      <c r="MRQ1095" s="8"/>
      <c r="MRR1095" s="8"/>
      <c r="MRS1095" s="8"/>
      <c r="MRT1095" s="8"/>
      <c r="MRU1095" s="8"/>
      <c r="MRV1095" s="8"/>
      <c r="MRW1095" s="8"/>
      <c r="MRX1095" s="8"/>
      <c r="MRY1095" s="8"/>
      <c r="MRZ1095" s="8"/>
      <c r="MSA1095" s="8"/>
      <c r="MSB1095" s="8"/>
      <c r="MSC1095" s="8"/>
      <c r="MSD1095" s="8"/>
      <c r="MSE1095" s="8"/>
      <c r="MSF1095" s="8"/>
      <c r="MSG1095" s="8"/>
      <c r="MSH1095" s="8"/>
      <c r="MSI1095" s="8"/>
      <c r="MSJ1095" s="8"/>
      <c r="MSK1095" s="8"/>
      <c r="MSL1095" s="8"/>
      <c r="MSM1095" s="8"/>
      <c r="MSN1095" s="8"/>
      <c r="MSO1095" s="8"/>
      <c r="MSP1095" s="8"/>
      <c r="MSQ1095" s="8"/>
      <c r="MSR1095" s="8"/>
      <c r="MSS1095" s="8"/>
      <c r="MST1095" s="8"/>
      <c r="MSU1095" s="8"/>
      <c r="MSV1095" s="8"/>
      <c r="MSW1095" s="8"/>
      <c r="MSX1095" s="8"/>
      <c r="MSY1095" s="8"/>
      <c r="MSZ1095" s="8"/>
      <c r="MTA1095" s="8"/>
      <c r="MTB1095" s="8"/>
      <c r="MTC1095" s="8"/>
      <c r="MTD1095" s="8"/>
      <c r="MTE1095" s="8"/>
      <c r="MTF1095" s="8"/>
      <c r="MTG1095" s="8"/>
      <c r="MTH1095" s="8"/>
      <c r="MTI1095" s="8"/>
      <c r="MTJ1095" s="8"/>
      <c r="MTK1095" s="8"/>
      <c r="MTL1095" s="8"/>
      <c r="MTM1095" s="8"/>
      <c r="MTN1095" s="8"/>
      <c r="MTO1095" s="8"/>
      <c r="MTP1095" s="8"/>
      <c r="MTQ1095" s="8"/>
      <c r="MTR1095" s="8"/>
      <c r="MTS1095" s="8"/>
      <c r="MTT1095" s="8"/>
      <c r="MTU1095" s="8"/>
      <c r="MTV1095" s="8"/>
      <c r="MTW1095" s="8"/>
      <c r="MTX1095" s="8"/>
      <c r="MTY1095" s="8"/>
      <c r="MTZ1095" s="8"/>
      <c r="MUA1095" s="8"/>
      <c r="MUB1095" s="8"/>
      <c r="MUC1095" s="8"/>
      <c r="MUD1095" s="8"/>
      <c r="MUE1095" s="8"/>
      <c r="MUF1095" s="8"/>
      <c r="MUG1095" s="8"/>
      <c r="MUH1095" s="8"/>
      <c r="MUI1095" s="8"/>
      <c r="MUJ1095" s="8"/>
      <c r="MUK1095" s="8"/>
      <c r="MUL1095" s="8"/>
      <c r="MUM1095" s="8"/>
      <c r="MUN1095" s="8"/>
      <c r="MUO1095" s="8"/>
      <c r="MUP1095" s="8"/>
      <c r="MUQ1095" s="8"/>
      <c r="MUR1095" s="8"/>
      <c r="MUS1095" s="8"/>
      <c r="MUT1095" s="8"/>
      <c r="MUU1095" s="8"/>
      <c r="MUV1095" s="8"/>
      <c r="MUW1095" s="8"/>
      <c r="MUX1095" s="8"/>
      <c r="MUY1095" s="8"/>
      <c r="MUZ1095" s="8"/>
      <c r="MVA1095" s="8"/>
      <c r="MVB1095" s="8"/>
      <c r="MVC1095" s="8"/>
      <c r="MVD1095" s="8"/>
      <c r="MVE1095" s="8"/>
      <c r="MVF1095" s="8"/>
      <c r="MVG1095" s="8"/>
      <c r="MVH1095" s="8"/>
      <c r="MVI1095" s="8"/>
      <c r="MVJ1095" s="8"/>
      <c r="MVK1095" s="8"/>
      <c r="MVL1095" s="8"/>
      <c r="MVM1095" s="8"/>
      <c r="MVN1095" s="8"/>
      <c r="MVO1095" s="8"/>
      <c r="MVP1095" s="8"/>
      <c r="MVQ1095" s="8"/>
      <c r="MVR1095" s="8"/>
      <c r="MVS1095" s="8"/>
      <c r="MVT1095" s="8"/>
      <c r="MVU1095" s="8"/>
      <c r="MVV1095" s="8"/>
      <c r="MVW1095" s="8"/>
      <c r="MVX1095" s="8"/>
      <c r="MVY1095" s="8"/>
      <c r="MVZ1095" s="8"/>
      <c r="MWA1095" s="8"/>
      <c r="MWB1095" s="8"/>
      <c r="MWC1095" s="8"/>
      <c r="MWD1095" s="8"/>
      <c r="MWE1095" s="8"/>
      <c r="MWF1095" s="8"/>
      <c r="MWG1095" s="8"/>
      <c r="MWH1095" s="8"/>
      <c r="MWI1095" s="8"/>
      <c r="MWJ1095" s="8"/>
      <c r="MWK1095" s="8"/>
      <c r="MWL1095" s="8"/>
      <c r="MWM1095" s="8"/>
      <c r="MWN1095" s="8"/>
      <c r="MWO1095" s="8"/>
      <c r="MWP1095" s="8"/>
      <c r="MWQ1095" s="8"/>
      <c r="MWR1095" s="8"/>
      <c r="MWS1095" s="8"/>
      <c r="MWT1095" s="8"/>
      <c r="MWU1095" s="8"/>
      <c r="MWV1095" s="8"/>
      <c r="MWW1095" s="8"/>
      <c r="MWX1095" s="8"/>
      <c r="MWY1095" s="8"/>
      <c r="MWZ1095" s="8"/>
      <c r="MXA1095" s="8"/>
      <c r="MXB1095" s="8"/>
      <c r="MXC1095" s="8"/>
      <c r="MXD1095" s="8"/>
      <c r="MXE1095" s="8"/>
      <c r="MXF1095" s="8"/>
      <c r="MXG1095" s="8"/>
      <c r="MXH1095" s="8"/>
      <c r="MXI1095" s="8"/>
      <c r="MXJ1095" s="8"/>
      <c r="MXK1095" s="8"/>
      <c r="MXL1095" s="8"/>
      <c r="MXM1095" s="8"/>
      <c r="MXN1095" s="8"/>
      <c r="MXO1095" s="8"/>
      <c r="MXP1095" s="8"/>
      <c r="MXQ1095" s="8"/>
      <c r="MXR1095" s="8"/>
      <c r="MXS1095" s="8"/>
      <c r="MXT1095" s="8"/>
      <c r="MXU1095" s="8"/>
      <c r="MXV1095" s="8"/>
      <c r="MXW1095" s="8"/>
      <c r="MXX1095" s="8"/>
      <c r="MXY1095" s="8"/>
      <c r="MXZ1095" s="8"/>
      <c r="MYA1095" s="8"/>
      <c r="MYB1095" s="8"/>
      <c r="MYC1095" s="8"/>
      <c r="MYD1095" s="8"/>
      <c r="MYE1095" s="8"/>
      <c r="MYF1095" s="8"/>
      <c r="MYG1095" s="8"/>
      <c r="MYH1095" s="8"/>
      <c r="MYI1095" s="8"/>
      <c r="MYJ1095" s="8"/>
      <c r="MYK1095" s="8"/>
      <c r="MYL1095" s="8"/>
      <c r="MYM1095" s="8"/>
      <c r="MYN1095" s="8"/>
      <c r="MYO1095" s="8"/>
      <c r="MYP1095" s="8"/>
      <c r="MYQ1095" s="8"/>
      <c r="MYR1095" s="8"/>
      <c r="MYS1095" s="8"/>
      <c r="MYT1095" s="8"/>
      <c r="MYU1095" s="8"/>
      <c r="MYV1095" s="8"/>
      <c r="MYW1095" s="8"/>
      <c r="MYX1095" s="8"/>
      <c r="MYY1095" s="8"/>
      <c r="MYZ1095" s="8"/>
      <c r="MZA1095" s="8"/>
      <c r="MZB1095" s="8"/>
      <c r="MZC1095" s="8"/>
      <c r="MZD1095" s="8"/>
      <c r="MZE1095" s="8"/>
      <c r="MZF1095" s="8"/>
      <c r="MZG1095" s="8"/>
      <c r="MZH1095" s="8"/>
      <c r="MZI1095" s="8"/>
      <c r="MZJ1095" s="8"/>
      <c r="MZK1095" s="8"/>
      <c r="MZL1095" s="8"/>
      <c r="MZM1095" s="8"/>
      <c r="MZN1095" s="8"/>
      <c r="MZO1095" s="8"/>
      <c r="MZP1095" s="8"/>
      <c r="MZQ1095" s="8"/>
      <c r="MZR1095" s="8"/>
      <c r="MZS1095" s="8"/>
      <c r="MZT1095" s="8"/>
      <c r="MZU1095" s="8"/>
      <c r="MZV1095" s="8"/>
      <c r="MZW1095" s="8"/>
      <c r="MZX1095" s="8"/>
      <c r="MZY1095" s="8"/>
      <c r="MZZ1095" s="8"/>
      <c r="NAA1095" s="8"/>
      <c r="NAB1095" s="8"/>
      <c r="NAC1095" s="8"/>
      <c r="NAD1095" s="8"/>
      <c r="NAE1095" s="8"/>
      <c r="NAF1095" s="8"/>
      <c r="NAG1095" s="8"/>
      <c r="NAH1095" s="8"/>
      <c r="NAI1095" s="8"/>
      <c r="NAJ1095" s="8"/>
      <c r="NAK1095" s="8"/>
      <c r="NAL1095" s="8"/>
      <c r="NAM1095" s="8"/>
      <c r="NAN1095" s="8"/>
      <c r="NAO1095" s="8"/>
      <c r="NAP1095" s="8"/>
      <c r="NAQ1095" s="8"/>
      <c r="NAR1095" s="8"/>
      <c r="NAS1095" s="8"/>
      <c r="NAT1095" s="8"/>
      <c r="NAU1095" s="8"/>
      <c r="NAV1095" s="8"/>
      <c r="NAW1095" s="8"/>
      <c r="NAX1095" s="8"/>
      <c r="NAY1095" s="8"/>
      <c r="NAZ1095" s="8"/>
      <c r="NBA1095" s="8"/>
      <c r="NBB1095" s="8"/>
      <c r="NBC1095" s="8"/>
      <c r="NBD1095" s="8"/>
      <c r="NBE1095" s="8"/>
      <c r="NBF1095" s="8"/>
      <c r="NBG1095" s="8"/>
      <c r="NBH1095" s="8"/>
      <c r="NBI1095" s="8"/>
      <c r="NBJ1095" s="8"/>
      <c r="NBK1095" s="8"/>
      <c r="NBL1095" s="8"/>
      <c r="NBM1095" s="8"/>
      <c r="NBN1095" s="8"/>
      <c r="NBO1095" s="8"/>
      <c r="NBP1095" s="8"/>
      <c r="NBQ1095" s="8"/>
      <c r="NBR1095" s="8"/>
      <c r="NBS1095" s="8"/>
      <c r="NBT1095" s="8"/>
      <c r="NBU1095" s="8"/>
      <c r="NBV1095" s="8"/>
      <c r="NBW1095" s="8"/>
      <c r="NBX1095" s="8"/>
      <c r="NBY1095" s="8"/>
      <c r="NBZ1095" s="8"/>
      <c r="NCA1095" s="8"/>
      <c r="NCB1095" s="8"/>
      <c r="NCC1095" s="8"/>
      <c r="NCD1095" s="8"/>
      <c r="NCE1095" s="8"/>
      <c r="NCF1095" s="8"/>
      <c r="NCG1095" s="8"/>
      <c r="NCH1095" s="8"/>
      <c r="NCI1095" s="8"/>
      <c r="NCJ1095" s="8"/>
      <c r="NCK1095" s="8"/>
      <c r="NCL1095" s="8"/>
      <c r="NCM1095" s="8"/>
      <c r="NCN1095" s="8"/>
      <c r="NCO1095" s="8"/>
      <c r="NCP1095" s="8"/>
      <c r="NCQ1095" s="8"/>
      <c r="NCR1095" s="8"/>
      <c r="NCS1095" s="8"/>
      <c r="NCT1095" s="8"/>
      <c r="NCU1095" s="8"/>
      <c r="NCV1095" s="8"/>
      <c r="NCW1095" s="8"/>
      <c r="NCX1095" s="8"/>
      <c r="NCY1095" s="8"/>
      <c r="NCZ1095" s="8"/>
      <c r="NDA1095" s="8"/>
      <c r="NDB1095" s="8"/>
      <c r="NDC1095" s="8"/>
      <c r="NDD1095" s="8"/>
      <c r="NDE1095" s="8"/>
      <c r="NDF1095" s="8"/>
      <c r="NDG1095" s="8"/>
      <c r="NDH1095" s="8"/>
      <c r="NDI1095" s="8"/>
      <c r="NDJ1095" s="8"/>
      <c r="NDK1095" s="8"/>
      <c r="NDL1095" s="8"/>
      <c r="NDM1095" s="8"/>
      <c r="NDN1095" s="8"/>
      <c r="NDO1095" s="8"/>
      <c r="NDP1095" s="8"/>
      <c r="NDQ1095" s="8"/>
      <c r="NDR1095" s="8"/>
      <c r="NDS1095" s="8"/>
      <c r="NDT1095" s="8"/>
      <c r="NDU1095" s="8"/>
      <c r="NDV1095" s="8"/>
      <c r="NDW1095" s="8"/>
      <c r="NDX1095" s="8"/>
      <c r="NDY1095" s="8"/>
      <c r="NDZ1095" s="8"/>
      <c r="NEA1095" s="8"/>
      <c r="NEB1095" s="8"/>
      <c r="NEC1095" s="8"/>
      <c r="NED1095" s="8"/>
      <c r="NEE1095" s="8"/>
      <c r="NEF1095" s="8"/>
      <c r="NEG1095" s="8"/>
      <c r="NEH1095" s="8"/>
      <c r="NEI1095" s="8"/>
      <c r="NEJ1095" s="8"/>
      <c r="NEK1095" s="8"/>
      <c r="NEL1095" s="8"/>
      <c r="NEM1095" s="8"/>
      <c r="NEN1095" s="8"/>
      <c r="NEO1095" s="8"/>
      <c r="NEP1095" s="8"/>
      <c r="NEQ1095" s="8"/>
      <c r="NER1095" s="8"/>
      <c r="NES1095" s="8"/>
      <c r="NET1095" s="8"/>
      <c r="NEU1095" s="8"/>
      <c r="NEV1095" s="8"/>
      <c r="NEW1095" s="8"/>
      <c r="NEX1095" s="8"/>
      <c r="NEY1095" s="8"/>
      <c r="NEZ1095" s="8"/>
      <c r="NFA1095" s="8"/>
      <c r="NFB1095" s="8"/>
      <c r="NFC1095" s="8"/>
      <c r="NFD1095" s="8"/>
      <c r="NFE1095" s="8"/>
      <c r="NFF1095" s="8"/>
      <c r="NFG1095" s="8"/>
      <c r="NFH1095" s="8"/>
      <c r="NFI1095" s="8"/>
      <c r="NFJ1095" s="8"/>
      <c r="NFK1095" s="8"/>
      <c r="NFL1095" s="8"/>
      <c r="NFM1095" s="8"/>
      <c r="NFN1095" s="8"/>
      <c r="NFO1095" s="8"/>
      <c r="NFP1095" s="8"/>
      <c r="NFQ1095" s="8"/>
      <c r="NFR1095" s="8"/>
      <c r="NFS1095" s="8"/>
      <c r="NFT1095" s="8"/>
      <c r="NFU1095" s="8"/>
      <c r="NFV1095" s="8"/>
      <c r="NFW1095" s="8"/>
      <c r="NFX1095" s="8"/>
      <c r="NFY1095" s="8"/>
      <c r="NFZ1095" s="8"/>
      <c r="NGA1095" s="8"/>
      <c r="NGB1095" s="8"/>
      <c r="NGC1095" s="8"/>
      <c r="NGD1095" s="8"/>
      <c r="NGE1095" s="8"/>
      <c r="NGF1095" s="8"/>
      <c r="NGG1095" s="8"/>
      <c r="NGH1095" s="8"/>
      <c r="NGI1095" s="8"/>
      <c r="NGJ1095" s="8"/>
      <c r="NGK1095" s="8"/>
      <c r="NGL1095" s="8"/>
      <c r="NGM1095" s="8"/>
      <c r="NGN1095" s="8"/>
      <c r="NGO1095" s="8"/>
      <c r="NGP1095" s="8"/>
      <c r="NGQ1095" s="8"/>
      <c r="NGR1095" s="8"/>
      <c r="NGS1095" s="8"/>
      <c r="NGT1095" s="8"/>
      <c r="NGU1095" s="8"/>
      <c r="NGV1095" s="8"/>
      <c r="NGW1095" s="8"/>
      <c r="NGX1095" s="8"/>
      <c r="NGY1095" s="8"/>
      <c r="NGZ1095" s="8"/>
      <c r="NHA1095" s="8"/>
      <c r="NHB1095" s="8"/>
      <c r="NHC1095" s="8"/>
      <c r="NHD1095" s="8"/>
      <c r="NHE1095" s="8"/>
      <c r="NHF1095" s="8"/>
      <c r="NHG1095" s="8"/>
      <c r="NHH1095" s="8"/>
      <c r="NHI1095" s="8"/>
      <c r="NHJ1095" s="8"/>
      <c r="NHK1095" s="8"/>
      <c r="NHL1095" s="8"/>
      <c r="NHM1095" s="8"/>
      <c r="NHN1095" s="8"/>
      <c r="NHO1095" s="8"/>
      <c r="NHP1095" s="8"/>
      <c r="NHQ1095" s="8"/>
      <c r="NHR1095" s="8"/>
      <c r="NHS1095" s="8"/>
      <c r="NHT1095" s="8"/>
      <c r="NHU1095" s="8"/>
      <c r="NHV1095" s="8"/>
      <c r="NHW1095" s="8"/>
      <c r="NHX1095" s="8"/>
      <c r="NHY1095" s="8"/>
      <c r="NHZ1095" s="8"/>
      <c r="NIA1095" s="8"/>
      <c r="NIB1095" s="8"/>
      <c r="NIC1095" s="8"/>
      <c r="NID1095" s="8"/>
      <c r="NIE1095" s="8"/>
      <c r="NIF1095" s="8"/>
      <c r="NIG1095" s="8"/>
      <c r="NIH1095" s="8"/>
      <c r="NII1095" s="8"/>
      <c r="NIJ1095" s="8"/>
      <c r="NIK1095" s="8"/>
      <c r="NIL1095" s="8"/>
      <c r="NIM1095" s="8"/>
      <c r="NIN1095" s="8"/>
      <c r="NIO1095" s="8"/>
      <c r="NIP1095" s="8"/>
      <c r="NIQ1095" s="8"/>
      <c r="NIR1095" s="8"/>
      <c r="NIS1095" s="8"/>
      <c r="NIT1095" s="8"/>
      <c r="NIU1095" s="8"/>
      <c r="NIV1095" s="8"/>
      <c r="NIW1095" s="8"/>
      <c r="NIX1095" s="8"/>
      <c r="NIY1095" s="8"/>
      <c r="NIZ1095" s="8"/>
      <c r="NJA1095" s="8"/>
      <c r="NJB1095" s="8"/>
      <c r="NJC1095" s="8"/>
      <c r="NJD1095" s="8"/>
      <c r="NJE1095" s="8"/>
      <c r="NJF1095" s="8"/>
      <c r="NJG1095" s="8"/>
      <c r="NJH1095" s="8"/>
      <c r="NJI1095" s="8"/>
      <c r="NJJ1095" s="8"/>
      <c r="NJK1095" s="8"/>
      <c r="NJL1095" s="8"/>
      <c r="NJM1095" s="8"/>
      <c r="NJN1095" s="8"/>
      <c r="NJO1095" s="8"/>
      <c r="NJP1095" s="8"/>
      <c r="NJQ1095" s="8"/>
      <c r="NJR1095" s="8"/>
      <c r="NJS1095" s="8"/>
      <c r="NJT1095" s="8"/>
      <c r="NJU1095" s="8"/>
      <c r="NJV1095" s="8"/>
      <c r="NJW1095" s="8"/>
      <c r="NJX1095" s="8"/>
      <c r="NJY1095" s="8"/>
      <c r="NJZ1095" s="8"/>
      <c r="NKA1095" s="8"/>
      <c r="NKB1095" s="8"/>
      <c r="NKC1095" s="8"/>
      <c r="NKD1095" s="8"/>
      <c r="NKE1095" s="8"/>
      <c r="NKF1095" s="8"/>
      <c r="NKG1095" s="8"/>
      <c r="NKH1095" s="8"/>
      <c r="NKI1095" s="8"/>
      <c r="NKJ1095" s="8"/>
      <c r="NKK1095" s="8"/>
      <c r="NKL1095" s="8"/>
      <c r="NKM1095" s="8"/>
      <c r="NKN1095" s="8"/>
      <c r="NKO1095" s="8"/>
      <c r="NKP1095" s="8"/>
      <c r="NKQ1095" s="8"/>
      <c r="NKR1095" s="8"/>
      <c r="NKS1095" s="8"/>
      <c r="NKT1095" s="8"/>
      <c r="NKU1095" s="8"/>
      <c r="NKV1095" s="8"/>
      <c r="NKW1095" s="8"/>
      <c r="NKX1095" s="8"/>
      <c r="NKY1095" s="8"/>
      <c r="NKZ1095" s="8"/>
      <c r="NLA1095" s="8"/>
      <c r="NLB1095" s="8"/>
      <c r="NLC1095" s="8"/>
      <c r="NLD1095" s="8"/>
      <c r="NLE1095" s="8"/>
      <c r="NLF1095" s="8"/>
      <c r="NLG1095" s="8"/>
      <c r="NLH1095" s="8"/>
      <c r="NLI1095" s="8"/>
      <c r="NLJ1095" s="8"/>
      <c r="NLK1095" s="8"/>
      <c r="NLL1095" s="8"/>
      <c r="NLM1095" s="8"/>
      <c r="NLN1095" s="8"/>
      <c r="NLO1095" s="8"/>
      <c r="NLP1095" s="8"/>
      <c r="NLQ1095" s="8"/>
      <c r="NLR1095" s="8"/>
      <c r="NLS1095" s="8"/>
      <c r="NLT1095" s="8"/>
      <c r="NLU1095" s="8"/>
      <c r="NLV1095" s="8"/>
      <c r="NLW1095" s="8"/>
      <c r="NLX1095" s="8"/>
      <c r="NLY1095" s="8"/>
      <c r="NLZ1095" s="8"/>
      <c r="NMA1095" s="8"/>
      <c r="NMB1095" s="8"/>
      <c r="NMC1095" s="8"/>
      <c r="NMD1095" s="8"/>
      <c r="NME1095" s="8"/>
      <c r="NMF1095" s="8"/>
      <c r="NMG1095" s="8"/>
      <c r="NMH1095" s="8"/>
      <c r="NMI1095" s="8"/>
      <c r="NMJ1095" s="8"/>
      <c r="NMK1095" s="8"/>
      <c r="NML1095" s="8"/>
      <c r="NMM1095" s="8"/>
      <c r="NMN1095" s="8"/>
      <c r="NMO1095" s="8"/>
      <c r="NMP1095" s="8"/>
      <c r="NMQ1095" s="8"/>
      <c r="NMR1095" s="8"/>
      <c r="NMS1095" s="8"/>
      <c r="NMT1095" s="8"/>
      <c r="NMU1095" s="8"/>
      <c r="NMV1095" s="8"/>
      <c r="NMW1095" s="8"/>
      <c r="NMX1095" s="8"/>
      <c r="NMY1095" s="8"/>
      <c r="NMZ1095" s="8"/>
      <c r="NNA1095" s="8"/>
      <c r="NNB1095" s="8"/>
      <c r="NNC1095" s="8"/>
      <c r="NND1095" s="8"/>
      <c r="NNE1095" s="8"/>
      <c r="NNF1095" s="8"/>
      <c r="NNG1095" s="8"/>
      <c r="NNH1095" s="8"/>
      <c r="NNI1095" s="8"/>
      <c r="NNJ1095" s="8"/>
      <c r="NNK1095" s="8"/>
      <c r="NNL1095" s="8"/>
      <c r="NNM1095" s="8"/>
      <c r="NNN1095" s="8"/>
      <c r="NNO1095" s="8"/>
      <c r="NNP1095" s="8"/>
      <c r="NNQ1095" s="8"/>
      <c r="NNR1095" s="8"/>
      <c r="NNS1095" s="8"/>
      <c r="NNT1095" s="8"/>
      <c r="NNU1095" s="8"/>
      <c r="NNV1095" s="8"/>
      <c r="NNW1095" s="8"/>
      <c r="NNX1095" s="8"/>
      <c r="NNY1095" s="8"/>
      <c r="NNZ1095" s="8"/>
      <c r="NOA1095" s="8"/>
      <c r="NOB1095" s="8"/>
      <c r="NOC1095" s="8"/>
      <c r="NOD1095" s="8"/>
      <c r="NOE1095" s="8"/>
      <c r="NOF1095" s="8"/>
      <c r="NOG1095" s="8"/>
      <c r="NOH1095" s="8"/>
      <c r="NOI1095" s="8"/>
      <c r="NOJ1095" s="8"/>
      <c r="NOK1095" s="8"/>
      <c r="NOL1095" s="8"/>
      <c r="NOM1095" s="8"/>
      <c r="NON1095" s="8"/>
      <c r="NOO1095" s="8"/>
      <c r="NOP1095" s="8"/>
      <c r="NOQ1095" s="8"/>
      <c r="NOR1095" s="8"/>
      <c r="NOS1095" s="8"/>
      <c r="NOT1095" s="8"/>
      <c r="NOU1095" s="8"/>
      <c r="NOV1095" s="8"/>
      <c r="NOW1095" s="8"/>
      <c r="NOX1095" s="8"/>
      <c r="NOY1095" s="8"/>
      <c r="NOZ1095" s="8"/>
      <c r="NPA1095" s="8"/>
      <c r="NPB1095" s="8"/>
      <c r="NPC1095" s="8"/>
      <c r="NPD1095" s="8"/>
      <c r="NPE1095" s="8"/>
      <c r="NPF1095" s="8"/>
      <c r="NPG1095" s="8"/>
      <c r="NPH1095" s="8"/>
      <c r="NPI1095" s="8"/>
      <c r="NPJ1095" s="8"/>
      <c r="NPK1095" s="8"/>
      <c r="NPL1095" s="8"/>
      <c r="NPM1095" s="8"/>
      <c r="NPN1095" s="8"/>
      <c r="NPO1095" s="8"/>
      <c r="NPP1095" s="8"/>
      <c r="NPQ1095" s="8"/>
      <c r="NPR1095" s="8"/>
      <c r="NPS1095" s="8"/>
      <c r="NPT1095" s="8"/>
      <c r="NPU1095" s="8"/>
      <c r="NPV1095" s="8"/>
      <c r="NPW1095" s="8"/>
      <c r="NPX1095" s="8"/>
      <c r="NPY1095" s="8"/>
      <c r="NPZ1095" s="8"/>
      <c r="NQA1095" s="8"/>
      <c r="NQB1095" s="8"/>
      <c r="NQC1095" s="8"/>
      <c r="NQD1095" s="8"/>
      <c r="NQE1095" s="8"/>
      <c r="NQF1095" s="8"/>
      <c r="NQG1095" s="8"/>
      <c r="NQH1095" s="8"/>
      <c r="NQI1095" s="8"/>
      <c r="NQJ1095" s="8"/>
      <c r="NQK1095" s="8"/>
      <c r="NQL1095" s="8"/>
      <c r="NQM1095" s="8"/>
      <c r="NQN1095" s="8"/>
      <c r="NQO1095" s="8"/>
      <c r="NQP1095" s="8"/>
      <c r="NQQ1095" s="8"/>
      <c r="NQR1095" s="8"/>
      <c r="NQS1095" s="8"/>
      <c r="NQT1095" s="8"/>
      <c r="NQU1095" s="8"/>
      <c r="NQV1095" s="8"/>
      <c r="NQW1095" s="8"/>
      <c r="NQX1095" s="8"/>
      <c r="NQY1095" s="8"/>
      <c r="NQZ1095" s="8"/>
      <c r="NRA1095" s="8"/>
      <c r="NRB1095" s="8"/>
      <c r="NRC1095" s="8"/>
      <c r="NRD1095" s="8"/>
      <c r="NRE1095" s="8"/>
      <c r="NRF1095" s="8"/>
      <c r="NRG1095" s="8"/>
      <c r="NRH1095" s="8"/>
      <c r="NRI1095" s="8"/>
      <c r="NRJ1095" s="8"/>
      <c r="NRK1095" s="8"/>
      <c r="NRL1095" s="8"/>
      <c r="NRM1095" s="8"/>
      <c r="NRN1095" s="8"/>
      <c r="NRO1095" s="8"/>
      <c r="NRP1095" s="8"/>
      <c r="NRQ1095" s="8"/>
      <c r="NRR1095" s="8"/>
      <c r="NRS1095" s="8"/>
      <c r="NRT1095" s="8"/>
      <c r="NRU1095" s="8"/>
      <c r="NRV1095" s="8"/>
      <c r="NRW1095" s="8"/>
      <c r="NRX1095" s="8"/>
      <c r="NRY1095" s="8"/>
      <c r="NRZ1095" s="8"/>
      <c r="NSA1095" s="8"/>
      <c r="NSB1095" s="8"/>
      <c r="NSC1095" s="8"/>
      <c r="NSD1095" s="8"/>
      <c r="NSE1095" s="8"/>
      <c r="NSF1095" s="8"/>
      <c r="NSG1095" s="8"/>
      <c r="NSH1095" s="8"/>
      <c r="NSI1095" s="8"/>
      <c r="NSJ1095" s="8"/>
      <c r="NSK1095" s="8"/>
      <c r="NSL1095" s="8"/>
      <c r="NSM1095" s="8"/>
      <c r="NSN1095" s="8"/>
      <c r="NSO1095" s="8"/>
      <c r="NSP1095" s="8"/>
      <c r="NSQ1095" s="8"/>
      <c r="NSR1095" s="8"/>
      <c r="NSS1095" s="8"/>
      <c r="NST1095" s="8"/>
      <c r="NSU1095" s="8"/>
      <c r="NSV1095" s="8"/>
      <c r="NSW1095" s="8"/>
      <c r="NSX1095" s="8"/>
      <c r="NSY1095" s="8"/>
      <c r="NSZ1095" s="8"/>
      <c r="NTA1095" s="8"/>
      <c r="NTB1095" s="8"/>
      <c r="NTC1095" s="8"/>
      <c r="NTD1095" s="8"/>
      <c r="NTE1095" s="8"/>
      <c r="NTF1095" s="8"/>
      <c r="NTG1095" s="8"/>
      <c r="NTH1095" s="8"/>
      <c r="NTI1095" s="8"/>
      <c r="NTJ1095" s="8"/>
      <c r="NTK1095" s="8"/>
      <c r="NTL1095" s="8"/>
      <c r="NTM1095" s="8"/>
      <c r="NTN1095" s="8"/>
      <c r="NTO1095" s="8"/>
      <c r="NTP1095" s="8"/>
      <c r="NTQ1095" s="8"/>
      <c r="NTR1095" s="8"/>
      <c r="NTS1095" s="8"/>
      <c r="NTT1095" s="8"/>
      <c r="NTU1095" s="8"/>
      <c r="NTV1095" s="8"/>
      <c r="NTW1095" s="8"/>
      <c r="NTX1095" s="8"/>
      <c r="NTY1095" s="8"/>
      <c r="NTZ1095" s="8"/>
      <c r="NUA1095" s="8"/>
      <c r="NUB1095" s="8"/>
      <c r="NUC1095" s="8"/>
      <c r="NUD1095" s="8"/>
      <c r="NUE1095" s="8"/>
      <c r="NUF1095" s="8"/>
      <c r="NUG1095" s="8"/>
      <c r="NUH1095" s="8"/>
      <c r="NUI1095" s="8"/>
      <c r="NUJ1095" s="8"/>
      <c r="NUK1095" s="8"/>
      <c r="NUL1095" s="8"/>
      <c r="NUM1095" s="8"/>
      <c r="NUN1095" s="8"/>
      <c r="NUO1095" s="8"/>
      <c r="NUP1095" s="8"/>
      <c r="NUQ1095" s="8"/>
      <c r="NUR1095" s="8"/>
      <c r="NUS1095" s="8"/>
      <c r="NUT1095" s="8"/>
      <c r="NUU1095" s="8"/>
      <c r="NUV1095" s="8"/>
      <c r="NUW1095" s="8"/>
      <c r="NUX1095" s="8"/>
      <c r="NUY1095" s="8"/>
      <c r="NUZ1095" s="8"/>
      <c r="NVA1095" s="8"/>
      <c r="NVB1095" s="8"/>
      <c r="NVC1095" s="8"/>
      <c r="NVD1095" s="8"/>
      <c r="NVE1095" s="8"/>
      <c r="NVF1095" s="8"/>
      <c r="NVG1095" s="8"/>
      <c r="NVH1095" s="8"/>
      <c r="NVI1095" s="8"/>
      <c r="NVJ1095" s="8"/>
      <c r="NVK1095" s="8"/>
      <c r="NVL1095" s="8"/>
      <c r="NVM1095" s="8"/>
      <c r="NVN1095" s="8"/>
      <c r="NVO1095" s="8"/>
      <c r="NVP1095" s="8"/>
      <c r="NVQ1095" s="8"/>
      <c r="NVR1095" s="8"/>
      <c r="NVS1095" s="8"/>
      <c r="NVT1095" s="8"/>
      <c r="NVU1095" s="8"/>
      <c r="NVV1095" s="8"/>
      <c r="NVW1095" s="8"/>
      <c r="NVX1095" s="8"/>
      <c r="NVY1095" s="8"/>
      <c r="NVZ1095" s="8"/>
      <c r="NWA1095" s="8"/>
      <c r="NWB1095" s="8"/>
      <c r="NWC1095" s="8"/>
      <c r="NWD1095" s="8"/>
      <c r="NWE1095" s="8"/>
      <c r="NWF1095" s="8"/>
      <c r="NWG1095" s="8"/>
      <c r="NWH1095" s="8"/>
      <c r="NWI1095" s="8"/>
      <c r="NWJ1095" s="8"/>
      <c r="NWK1095" s="8"/>
      <c r="NWL1095" s="8"/>
      <c r="NWM1095" s="8"/>
      <c r="NWN1095" s="8"/>
      <c r="NWO1095" s="8"/>
      <c r="NWP1095" s="8"/>
      <c r="NWQ1095" s="8"/>
      <c r="NWR1095" s="8"/>
      <c r="NWS1095" s="8"/>
      <c r="NWT1095" s="8"/>
      <c r="NWU1095" s="8"/>
      <c r="NWV1095" s="8"/>
      <c r="NWW1095" s="8"/>
      <c r="NWX1095" s="8"/>
      <c r="NWY1095" s="8"/>
      <c r="NWZ1095" s="8"/>
      <c r="NXA1095" s="8"/>
      <c r="NXB1095" s="8"/>
      <c r="NXC1095" s="8"/>
      <c r="NXD1095" s="8"/>
      <c r="NXE1095" s="8"/>
      <c r="NXF1095" s="8"/>
      <c r="NXG1095" s="8"/>
      <c r="NXH1095" s="8"/>
      <c r="NXI1095" s="8"/>
      <c r="NXJ1095" s="8"/>
      <c r="NXK1095" s="8"/>
      <c r="NXL1095" s="8"/>
      <c r="NXM1095" s="8"/>
      <c r="NXN1095" s="8"/>
      <c r="NXO1095" s="8"/>
      <c r="NXP1095" s="8"/>
      <c r="NXQ1095" s="8"/>
      <c r="NXR1095" s="8"/>
      <c r="NXS1095" s="8"/>
      <c r="NXT1095" s="8"/>
      <c r="NXU1095" s="8"/>
      <c r="NXV1095" s="8"/>
      <c r="NXW1095" s="8"/>
      <c r="NXX1095" s="8"/>
      <c r="NXY1095" s="8"/>
      <c r="NXZ1095" s="8"/>
      <c r="NYA1095" s="8"/>
      <c r="NYB1095" s="8"/>
      <c r="NYC1095" s="8"/>
      <c r="NYD1095" s="8"/>
      <c r="NYE1095" s="8"/>
      <c r="NYF1095" s="8"/>
      <c r="NYG1095" s="8"/>
      <c r="NYH1095" s="8"/>
      <c r="NYI1095" s="8"/>
      <c r="NYJ1095" s="8"/>
      <c r="NYK1095" s="8"/>
      <c r="NYL1095" s="8"/>
      <c r="NYM1095" s="8"/>
      <c r="NYN1095" s="8"/>
      <c r="NYO1095" s="8"/>
      <c r="NYP1095" s="8"/>
      <c r="NYQ1095" s="8"/>
      <c r="NYR1095" s="8"/>
      <c r="NYS1095" s="8"/>
      <c r="NYT1095" s="8"/>
      <c r="NYU1095" s="8"/>
      <c r="NYV1095" s="8"/>
      <c r="NYW1095" s="8"/>
      <c r="NYX1095" s="8"/>
      <c r="NYY1095" s="8"/>
      <c r="NYZ1095" s="8"/>
      <c r="NZA1095" s="8"/>
      <c r="NZB1095" s="8"/>
      <c r="NZC1095" s="8"/>
      <c r="NZD1095" s="8"/>
      <c r="NZE1095" s="8"/>
      <c r="NZF1095" s="8"/>
      <c r="NZG1095" s="8"/>
      <c r="NZH1095" s="8"/>
      <c r="NZI1095" s="8"/>
      <c r="NZJ1095" s="8"/>
      <c r="NZK1095" s="8"/>
      <c r="NZL1095" s="8"/>
      <c r="NZM1095" s="8"/>
      <c r="NZN1095" s="8"/>
      <c r="NZO1095" s="8"/>
      <c r="NZP1095" s="8"/>
      <c r="NZQ1095" s="8"/>
      <c r="NZR1095" s="8"/>
      <c r="NZS1095" s="8"/>
      <c r="NZT1095" s="8"/>
      <c r="NZU1095" s="8"/>
      <c r="NZV1095" s="8"/>
      <c r="NZW1095" s="8"/>
      <c r="NZX1095" s="8"/>
      <c r="NZY1095" s="8"/>
      <c r="NZZ1095" s="8"/>
      <c r="OAA1095" s="8"/>
      <c r="OAB1095" s="8"/>
      <c r="OAC1095" s="8"/>
      <c r="OAD1095" s="8"/>
      <c r="OAE1095" s="8"/>
      <c r="OAF1095" s="8"/>
      <c r="OAG1095" s="8"/>
      <c r="OAH1095" s="8"/>
      <c r="OAI1095" s="8"/>
      <c r="OAJ1095" s="8"/>
      <c r="OAK1095" s="8"/>
      <c r="OAL1095" s="8"/>
      <c r="OAM1095" s="8"/>
      <c r="OAN1095" s="8"/>
      <c r="OAO1095" s="8"/>
      <c r="OAP1095" s="8"/>
      <c r="OAQ1095" s="8"/>
      <c r="OAR1095" s="8"/>
      <c r="OAS1095" s="8"/>
      <c r="OAT1095" s="8"/>
      <c r="OAU1095" s="8"/>
      <c r="OAV1095" s="8"/>
      <c r="OAW1095" s="8"/>
      <c r="OAX1095" s="8"/>
      <c r="OAY1095" s="8"/>
      <c r="OAZ1095" s="8"/>
      <c r="OBA1095" s="8"/>
      <c r="OBB1095" s="8"/>
      <c r="OBC1095" s="8"/>
      <c r="OBD1095" s="8"/>
      <c r="OBE1095" s="8"/>
      <c r="OBF1095" s="8"/>
      <c r="OBG1095" s="8"/>
      <c r="OBH1095" s="8"/>
      <c r="OBI1095" s="8"/>
      <c r="OBJ1095" s="8"/>
      <c r="OBK1095" s="8"/>
      <c r="OBL1095" s="8"/>
      <c r="OBM1095" s="8"/>
      <c r="OBN1095" s="8"/>
      <c r="OBO1095" s="8"/>
      <c r="OBP1095" s="8"/>
      <c r="OBQ1095" s="8"/>
      <c r="OBR1095" s="8"/>
      <c r="OBS1095" s="8"/>
      <c r="OBT1095" s="8"/>
      <c r="OBU1095" s="8"/>
      <c r="OBV1095" s="8"/>
      <c r="OBW1095" s="8"/>
      <c r="OBX1095" s="8"/>
      <c r="OBY1095" s="8"/>
      <c r="OBZ1095" s="8"/>
      <c r="OCA1095" s="8"/>
      <c r="OCB1095" s="8"/>
      <c r="OCC1095" s="8"/>
      <c r="OCD1095" s="8"/>
      <c r="OCE1095" s="8"/>
      <c r="OCF1095" s="8"/>
      <c r="OCG1095" s="8"/>
      <c r="OCH1095" s="8"/>
      <c r="OCI1095" s="8"/>
      <c r="OCJ1095" s="8"/>
      <c r="OCK1095" s="8"/>
      <c r="OCL1095" s="8"/>
      <c r="OCM1095" s="8"/>
      <c r="OCN1095" s="8"/>
      <c r="OCO1095" s="8"/>
      <c r="OCP1095" s="8"/>
      <c r="OCQ1095" s="8"/>
      <c r="OCR1095" s="8"/>
      <c r="OCS1095" s="8"/>
      <c r="OCT1095" s="8"/>
      <c r="OCU1095" s="8"/>
      <c r="OCV1095" s="8"/>
      <c r="OCW1095" s="8"/>
      <c r="OCX1095" s="8"/>
      <c r="OCY1095" s="8"/>
      <c r="OCZ1095" s="8"/>
      <c r="ODA1095" s="8"/>
      <c r="ODB1095" s="8"/>
      <c r="ODC1095" s="8"/>
      <c r="ODD1095" s="8"/>
      <c r="ODE1095" s="8"/>
      <c r="ODF1095" s="8"/>
      <c r="ODG1095" s="8"/>
      <c r="ODH1095" s="8"/>
      <c r="ODI1095" s="8"/>
      <c r="ODJ1095" s="8"/>
      <c r="ODK1095" s="8"/>
      <c r="ODL1095" s="8"/>
      <c r="ODM1095" s="8"/>
      <c r="ODN1095" s="8"/>
      <c r="ODO1095" s="8"/>
      <c r="ODP1095" s="8"/>
      <c r="ODQ1095" s="8"/>
      <c r="ODR1095" s="8"/>
      <c r="ODS1095" s="8"/>
      <c r="ODT1095" s="8"/>
      <c r="ODU1095" s="8"/>
      <c r="ODV1095" s="8"/>
      <c r="ODW1095" s="8"/>
      <c r="ODX1095" s="8"/>
      <c r="ODY1095" s="8"/>
      <c r="ODZ1095" s="8"/>
      <c r="OEA1095" s="8"/>
      <c r="OEB1095" s="8"/>
      <c r="OEC1095" s="8"/>
      <c r="OED1095" s="8"/>
      <c r="OEE1095" s="8"/>
      <c r="OEF1095" s="8"/>
      <c r="OEG1095" s="8"/>
      <c r="OEH1095" s="8"/>
      <c r="OEI1095" s="8"/>
      <c r="OEJ1095" s="8"/>
      <c r="OEK1095" s="8"/>
      <c r="OEL1095" s="8"/>
      <c r="OEM1095" s="8"/>
      <c r="OEN1095" s="8"/>
      <c r="OEO1095" s="8"/>
      <c r="OEP1095" s="8"/>
      <c r="OEQ1095" s="8"/>
      <c r="OER1095" s="8"/>
      <c r="OES1095" s="8"/>
      <c r="OET1095" s="8"/>
      <c r="OEU1095" s="8"/>
      <c r="OEV1095" s="8"/>
      <c r="OEW1095" s="8"/>
      <c r="OEX1095" s="8"/>
      <c r="OEY1095" s="8"/>
      <c r="OEZ1095" s="8"/>
      <c r="OFA1095" s="8"/>
      <c r="OFB1095" s="8"/>
      <c r="OFC1095" s="8"/>
      <c r="OFD1095" s="8"/>
      <c r="OFE1095" s="8"/>
      <c r="OFF1095" s="8"/>
      <c r="OFG1095" s="8"/>
      <c r="OFH1095" s="8"/>
      <c r="OFI1095" s="8"/>
      <c r="OFJ1095" s="8"/>
      <c r="OFK1095" s="8"/>
      <c r="OFL1095" s="8"/>
      <c r="OFM1095" s="8"/>
      <c r="OFN1095" s="8"/>
      <c r="OFO1095" s="8"/>
      <c r="OFP1095" s="8"/>
      <c r="OFQ1095" s="8"/>
      <c r="OFR1095" s="8"/>
      <c r="OFS1095" s="8"/>
      <c r="OFT1095" s="8"/>
      <c r="OFU1095" s="8"/>
      <c r="OFV1095" s="8"/>
      <c r="OFW1095" s="8"/>
      <c r="OFX1095" s="8"/>
      <c r="OFY1095" s="8"/>
      <c r="OFZ1095" s="8"/>
      <c r="OGA1095" s="8"/>
      <c r="OGB1095" s="8"/>
      <c r="OGC1095" s="8"/>
      <c r="OGD1095" s="8"/>
      <c r="OGE1095" s="8"/>
      <c r="OGF1095" s="8"/>
      <c r="OGG1095" s="8"/>
      <c r="OGH1095" s="8"/>
      <c r="OGI1095" s="8"/>
      <c r="OGJ1095" s="8"/>
      <c r="OGK1095" s="8"/>
      <c r="OGL1095" s="8"/>
      <c r="OGM1095" s="8"/>
      <c r="OGN1095" s="8"/>
      <c r="OGO1095" s="8"/>
      <c r="OGP1095" s="8"/>
      <c r="OGQ1095" s="8"/>
      <c r="OGR1095" s="8"/>
      <c r="OGS1095" s="8"/>
      <c r="OGT1095" s="8"/>
      <c r="OGU1095" s="8"/>
      <c r="OGV1095" s="8"/>
      <c r="OGW1095" s="8"/>
      <c r="OGX1095" s="8"/>
      <c r="OGY1095" s="8"/>
      <c r="OGZ1095" s="8"/>
      <c r="OHA1095" s="8"/>
      <c r="OHB1095" s="8"/>
      <c r="OHC1095" s="8"/>
      <c r="OHD1095" s="8"/>
      <c r="OHE1095" s="8"/>
      <c r="OHF1095" s="8"/>
      <c r="OHG1095" s="8"/>
      <c r="OHH1095" s="8"/>
      <c r="OHI1095" s="8"/>
      <c r="OHJ1095" s="8"/>
      <c r="OHK1095" s="8"/>
      <c r="OHL1095" s="8"/>
      <c r="OHM1095" s="8"/>
      <c r="OHN1095" s="8"/>
      <c r="OHO1095" s="8"/>
      <c r="OHP1095" s="8"/>
      <c r="OHQ1095" s="8"/>
      <c r="OHR1095" s="8"/>
      <c r="OHS1095" s="8"/>
      <c r="OHT1095" s="8"/>
      <c r="OHU1095" s="8"/>
      <c r="OHV1095" s="8"/>
      <c r="OHW1095" s="8"/>
      <c r="OHX1095" s="8"/>
      <c r="OHY1095" s="8"/>
      <c r="OHZ1095" s="8"/>
      <c r="OIA1095" s="8"/>
      <c r="OIB1095" s="8"/>
      <c r="OIC1095" s="8"/>
      <c r="OID1095" s="8"/>
      <c r="OIE1095" s="8"/>
      <c r="OIF1095" s="8"/>
      <c r="OIG1095" s="8"/>
      <c r="OIH1095" s="8"/>
      <c r="OII1095" s="8"/>
      <c r="OIJ1095" s="8"/>
      <c r="OIK1095" s="8"/>
      <c r="OIL1095" s="8"/>
      <c r="OIM1095" s="8"/>
      <c r="OIN1095" s="8"/>
      <c r="OIO1095" s="8"/>
      <c r="OIP1095" s="8"/>
      <c r="OIQ1095" s="8"/>
      <c r="OIR1095" s="8"/>
      <c r="OIS1095" s="8"/>
      <c r="OIT1095" s="8"/>
      <c r="OIU1095" s="8"/>
      <c r="OIV1095" s="8"/>
      <c r="OIW1095" s="8"/>
      <c r="OIX1095" s="8"/>
      <c r="OIY1095" s="8"/>
      <c r="OIZ1095" s="8"/>
      <c r="OJA1095" s="8"/>
      <c r="OJB1095" s="8"/>
      <c r="OJC1095" s="8"/>
      <c r="OJD1095" s="8"/>
      <c r="OJE1095" s="8"/>
      <c r="OJF1095" s="8"/>
      <c r="OJG1095" s="8"/>
      <c r="OJH1095" s="8"/>
      <c r="OJI1095" s="8"/>
      <c r="OJJ1095" s="8"/>
      <c r="OJK1095" s="8"/>
      <c r="OJL1095" s="8"/>
      <c r="OJM1095" s="8"/>
      <c r="OJN1095" s="8"/>
      <c r="OJO1095" s="8"/>
      <c r="OJP1095" s="8"/>
      <c r="OJQ1095" s="8"/>
      <c r="OJR1095" s="8"/>
      <c r="OJS1095" s="8"/>
      <c r="OJT1095" s="8"/>
      <c r="OJU1095" s="8"/>
      <c r="OJV1095" s="8"/>
      <c r="OJW1095" s="8"/>
      <c r="OJX1095" s="8"/>
      <c r="OJY1095" s="8"/>
      <c r="OJZ1095" s="8"/>
      <c r="OKA1095" s="8"/>
      <c r="OKB1095" s="8"/>
      <c r="OKC1095" s="8"/>
      <c r="OKD1095" s="8"/>
      <c r="OKE1095" s="8"/>
      <c r="OKF1095" s="8"/>
      <c r="OKG1095" s="8"/>
      <c r="OKH1095" s="8"/>
      <c r="OKI1095" s="8"/>
      <c r="OKJ1095" s="8"/>
      <c r="OKK1095" s="8"/>
      <c r="OKL1095" s="8"/>
      <c r="OKM1095" s="8"/>
      <c r="OKN1095" s="8"/>
      <c r="OKO1095" s="8"/>
      <c r="OKP1095" s="8"/>
      <c r="OKQ1095" s="8"/>
      <c r="OKR1095" s="8"/>
      <c r="OKS1095" s="8"/>
      <c r="OKT1095" s="8"/>
      <c r="OKU1095" s="8"/>
      <c r="OKV1095" s="8"/>
      <c r="OKW1095" s="8"/>
      <c r="OKX1095" s="8"/>
      <c r="OKY1095" s="8"/>
      <c r="OKZ1095" s="8"/>
      <c r="OLA1095" s="8"/>
      <c r="OLB1095" s="8"/>
      <c r="OLC1095" s="8"/>
      <c r="OLD1095" s="8"/>
      <c r="OLE1095" s="8"/>
      <c r="OLF1095" s="8"/>
      <c r="OLG1095" s="8"/>
      <c r="OLH1095" s="8"/>
      <c r="OLI1095" s="8"/>
      <c r="OLJ1095" s="8"/>
      <c r="OLK1095" s="8"/>
      <c r="OLL1095" s="8"/>
      <c r="OLM1095" s="8"/>
      <c r="OLN1095" s="8"/>
      <c r="OLO1095" s="8"/>
      <c r="OLP1095" s="8"/>
      <c r="OLQ1095" s="8"/>
      <c r="OLR1095" s="8"/>
      <c r="OLS1095" s="8"/>
      <c r="OLT1095" s="8"/>
      <c r="OLU1095" s="8"/>
      <c r="OLV1095" s="8"/>
      <c r="OLW1095" s="8"/>
      <c r="OLX1095" s="8"/>
      <c r="OLY1095" s="8"/>
      <c r="OLZ1095" s="8"/>
      <c r="OMA1095" s="8"/>
      <c r="OMB1095" s="8"/>
      <c r="OMC1095" s="8"/>
      <c r="OMD1095" s="8"/>
      <c r="OME1095" s="8"/>
      <c r="OMF1095" s="8"/>
      <c r="OMG1095" s="8"/>
      <c r="OMH1095" s="8"/>
      <c r="OMI1095" s="8"/>
      <c r="OMJ1095" s="8"/>
      <c r="OMK1095" s="8"/>
      <c r="OML1095" s="8"/>
      <c r="OMM1095" s="8"/>
      <c r="OMN1095" s="8"/>
      <c r="OMO1095" s="8"/>
      <c r="OMP1095" s="8"/>
      <c r="OMQ1095" s="8"/>
      <c r="OMR1095" s="8"/>
      <c r="OMS1095" s="8"/>
      <c r="OMT1095" s="8"/>
      <c r="OMU1095" s="8"/>
      <c r="OMV1095" s="8"/>
      <c r="OMW1095" s="8"/>
      <c r="OMX1095" s="8"/>
      <c r="OMY1095" s="8"/>
      <c r="OMZ1095" s="8"/>
      <c r="ONA1095" s="8"/>
      <c r="ONB1095" s="8"/>
      <c r="ONC1095" s="8"/>
      <c r="OND1095" s="8"/>
      <c r="ONE1095" s="8"/>
      <c r="ONF1095" s="8"/>
      <c r="ONG1095" s="8"/>
      <c r="ONH1095" s="8"/>
      <c r="ONI1095" s="8"/>
      <c r="ONJ1095" s="8"/>
      <c r="ONK1095" s="8"/>
      <c r="ONL1095" s="8"/>
      <c r="ONM1095" s="8"/>
      <c r="ONN1095" s="8"/>
      <c r="ONO1095" s="8"/>
      <c r="ONP1095" s="8"/>
      <c r="ONQ1095" s="8"/>
      <c r="ONR1095" s="8"/>
      <c r="ONS1095" s="8"/>
      <c r="ONT1095" s="8"/>
      <c r="ONU1095" s="8"/>
      <c r="ONV1095" s="8"/>
      <c r="ONW1095" s="8"/>
      <c r="ONX1095" s="8"/>
      <c r="ONY1095" s="8"/>
      <c r="ONZ1095" s="8"/>
      <c r="OOA1095" s="8"/>
      <c r="OOB1095" s="8"/>
      <c r="OOC1095" s="8"/>
      <c r="OOD1095" s="8"/>
      <c r="OOE1095" s="8"/>
      <c r="OOF1095" s="8"/>
      <c r="OOG1095" s="8"/>
      <c r="OOH1095" s="8"/>
      <c r="OOI1095" s="8"/>
      <c r="OOJ1095" s="8"/>
      <c r="OOK1095" s="8"/>
      <c r="OOL1095" s="8"/>
      <c r="OOM1095" s="8"/>
      <c r="OON1095" s="8"/>
      <c r="OOO1095" s="8"/>
      <c r="OOP1095" s="8"/>
      <c r="OOQ1095" s="8"/>
      <c r="OOR1095" s="8"/>
      <c r="OOS1095" s="8"/>
      <c r="OOT1095" s="8"/>
      <c r="OOU1095" s="8"/>
      <c r="OOV1095" s="8"/>
      <c r="OOW1095" s="8"/>
      <c r="OOX1095" s="8"/>
      <c r="OOY1095" s="8"/>
      <c r="OOZ1095" s="8"/>
      <c r="OPA1095" s="8"/>
      <c r="OPB1095" s="8"/>
      <c r="OPC1095" s="8"/>
      <c r="OPD1095" s="8"/>
      <c r="OPE1095" s="8"/>
      <c r="OPF1095" s="8"/>
      <c r="OPG1095" s="8"/>
      <c r="OPH1095" s="8"/>
      <c r="OPI1095" s="8"/>
      <c r="OPJ1095" s="8"/>
      <c r="OPK1095" s="8"/>
      <c r="OPL1095" s="8"/>
      <c r="OPM1095" s="8"/>
      <c r="OPN1095" s="8"/>
      <c r="OPO1095" s="8"/>
      <c r="OPP1095" s="8"/>
      <c r="OPQ1095" s="8"/>
      <c r="OPR1095" s="8"/>
      <c r="OPS1095" s="8"/>
      <c r="OPT1095" s="8"/>
      <c r="OPU1095" s="8"/>
      <c r="OPV1095" s="8"/>
      <c r="OPW1095" s="8"/>
      <c r="OPX1095" s="8"/>
      <c r="OPY1095" s="8"/>
      <c r="OPZ1095" s="8"/>
      <c r="OQA1095" s="8"/>
      <c r="OQB1095" s="8"/>
      <c r="OQC1095" s="8"/>
      <c r="OQD1095" s="8"/>
      <c r="OQE1095" s="8"/>
      <c r="OQF1095" s="8"/>
      <c r="OQG1095" s="8"/>
      <c r="OQH1095" s="8"/>
      <c r="OQI1095" s="8"/>
      <c r="OQJ1095" s="8"/>
      <c r="OQK1095" s="8"/>
      <c r="OQL1095" s="8"/>
      <c r="OQM1095" s="8"/>
      <c r="OQN1095" s="8"/>
      <c r="OQO1095" s="8"/>
      <c r="OQP1095" s="8"/>
      <c r="OQQ1095" s="8"/>
      <c r="OQR1095" s="8"/>
      <c r="OQS1095" s="8"/>
      <c r="OQT1095" s="8"/>
      <c r="OQU1095" s="8"/>
      <c r="OQV1095" s="8"/>
      <c r="OQW1095" s="8"/>
      <c r="OQX1095" s="8"/>
      <c r="OQY1095" s="8"/>
      <c r="OQZ1095" s="8"/>
      <c r="ORA1095" s="8"/>
      <c r="ORB1095" s="8"/>
      <c r="ORC1095" s="8"/>
      <c r="ORD1095" s="8"/>
      <c r="ORE1095" s="8"/>
      <c r="ORF1095" s="8"/>
      <c r="ORG1095" s="8"/>
      <c r="ORH1095" s="8"/>
      <c r="ORI1095" s="8"/>
      <c r="ORJ1095" s="8"/>
      <c r="ORK1095" s="8"/>
      <c r="ORL1095" s="8"/>
      <c r="ORM1095" s="8"/>
      <c r="ORN1095" s="8"/>
      <c r="ORO1095" s="8"/>
      <c r="ORP1095" s="8"/>
      <c r="ORQ1095" s="8"/>
      <c r="ORR1095" s="8"/>
      <c r="ORS1095" s="8"/>
      <c r="ORT1095" s="8"/>
      <c r="ORU1095" s="8"/>
      <c r="ORV1095" s="8"/>
      <c r="ORW1095" s="8"/>
      <c r="ORX1095" s="8"/>
      <c r="ORY1095" s="8"/>
      <c r="ORZ1095" s="8"/>
      <c r="OSA1095" s="8"/>
      <c r="OSB1095" s="8"/>
      <c r="OSC1095" s="8"/>
      <c r="OSD1095" s="8"/>
      <c r="OSE1095" s="8"/>
      <c r="OSF1095" s="8"/>
      <c r="OSG1095" s="8"/>
      <c r="OSH1095" s="8"/>
      <c r="OSI1095" s="8"/>
      <c r="OSJ1095" s="8"/>
      <c r="OSK1095" s="8"/>
      <c r="OSL1095" s="8"/>
      <c r="OSM1095" s="8"/>
      <c r="OSN1095" s="8"/>
      <c r="OSO1095" s="8"/>
      <c r="OSP1095" s="8"/>
      <c r="OSQ1095" s="8"/>
      <c r="OSR1095" s="8"/>
      <c r="OSS1095" s="8"/>
      <c r="OST1095" s="8"/>
      <c r="OSU1095" s="8"/>
      <c r="OSV1095" s="8"/>
      <c r="OSW1095" s="8"/>
      <c r="OSX1095" s="8"/>
      <c r="OSY1095" s="8"/>
      <c r="OSZ1095" s="8"/>
      <c r="OTA1095" s="8"/>
      <c r="OTB1095" s="8"/>
      <c r="OTC1095" s="8"/>
      <c r="OTD1095" s="8"/>
      <c r="OTE1095" s="8"/>
      <c r="OTF1095" s="8"/>
      <c r="OTG1095" s="8"/>
      <c r="OTH1095" s="8"/>
      <c r="OTI1095" s="8"/>
      <c r="OTJ1095" s="8"/>
      <c r="OTK1095" s="8"/>
      <c r="OTL1095" s="8"/>
      <c r="OTM1095" s="8"/>
      <c r="OTN1095" s="8"/>
      <c r="OTO1095" s="8"/>
      <c r="OTP1095" s="8"/>
      <c r="OTQ1095" s="8"/>
      <c r="OTR1095" s="8"/>
      <c r="OTS1095" s="8"/>
      <c r="OTT1095" s="8"/>
      <c r="OTU1095" s="8"/>
      <c r="OTV1095" s="8"/>
      <c r="OTW1095" s="8"/>
      <c r="OTX1095" s="8"/>
      <c r="OTY1095" s="8"/>
      <c r="OTZ1095" s="8"/>
      <c r="OUA1095" s="8"/>
      <c r="OUB1095" s="8"/>
      <c r="OUC1095" s="8"/>
      <c r="OUD1095" s="8"/>
      <c r="OUE1095" s="8"/>
      <c r="OUF1095" s="8"/>
      <c r="OUG1095" s="8"/>
      <c r="OUH1095" s="8"/>
      <c r="OUI1095" s="8"/>
      <c r="OUJ1095" s="8"/>
      <c r="OUK1095" s="8"/>
      <c r="OUL1095" s="8"/>
      <c r="OUM1095" s="8"/>
      <c r="OUN1095" s="8"/>
      <c r="OUO1095" s="8"/>
      <c r="OUP1095" s="8"/>
      <c r="OUQ1095" s="8"/>
      <c r="OUR1095" s="8"/>
      <c r="OUS1095" s="8"/>
      <c r="OUT1095" s="8"/>
      <c r="OUU1095" s="8"/>
      <c r="OUV1095" s="8"/>
      <c r="OUW1095" s="8"/>
      <c r="OUX1095" s="8"/>
      <c r="OUY1095" s="8"/>
      <c r="OUZ1095" s="8"/>
      <c r="OVA1095" s="8"/>
      <c r="OVB1095" s="8"/>
      <c r="OVC1095" s="8"/>
      <c r="OVD1095" s="8"/>
      <c r="OVE1095" s="8"/>
      <c r="OVF1095" s="8"/>
      <c r="OVG1095" s="8"/>
      <c r="OVH1095" s="8"/>
      <c r="OVI1095" s="8"/>
      <c r="OVJ1095" s="8"/>
      <c r="OVK1095" s="8"/>
      <c r="OVL1095" s="8"/>
      <c r="OVM1095" s="8"/>
      <c r="OVN1095" s="8"/>
      <c r="OVO1095" s="8"/>
      <c r="OVP1095" s="8"/>
      <c r="OVQ1095" s="8"/>
      <c r="OVR1095" s="8"/>
      <c r="OVS1095" s="8"/>
      <c r="OVT1095" s="8"/>
      <c r="OVU1095" s="8"/>
      <c r="OVV1095" s="8"/>
      <c r="OVW1095" s="8"/>
      <c r="OVX1095" s="8"/>
      <c r="OVY1095" s="8"/>
      <c r="OVZ1095" s="8"/>
      <c r="OWA1095" s="8"/>
      <c r="OWB1095" s="8"/>
      <c r="OWC1095" s="8"/>
      <c r="OWD1095" s="8"/>
      <c r="OWE1095" s="8"/>
      <c r="OWF1095" s="8"/>
      <c r="OWG1095" s="8"/>
      <c r="OWH1095" s="8"/>
      <c r="OWI1095" s="8"/>
      <c r="OWJ1095" s="8"/>
      <c r="OWK1095" s="8"/>
      <c r="OWL1095" s="8"/>
      <c r="OWM1095" s="8"/>
      <c r="OWN1095" s="8"/>
      <c r="OWO1095" s="8"/>
      <c r="OWP1095" s="8"/>
      <c r="OWQ1095" s="8"/>
      <c r="OWR1095" s="8"/>
      <c r="OWS1095" s="8"/>
      <c r="OWT1095" s="8"/>
      <c r="OWU1095" s="8"/>
      <c r="OWV1095" s="8"/>
      <c r="OWW1095" s="8"/>
      <c r="OWX1095" s="8"/>
      <c r="OWY1095" s="8"/>
      <c r="OWZ1095" s="8"/>
      <c r="OXA1095" s="8"/>
      <c r="OXB1095" s="8"/>
      <c r="OXC1095" s="8"/>
      <c r="OXD1095" s="8"/>
      <c r="OXE1095" s="8"/>
      <c r="OXF1095" s="8"/>
      <c r="OXG1095" s="8"/>
      <c r="OXH1095" s="8"/>
      <c r="OXI1095" s="8"/>
      <c r="OXJ1095" s="8"/>
      <c r="OXK1095" s="8"/>
      <c r="OXL1095" s="8"/>
      <c r="OXM1095" s="8"/>
      <c r="OXN1095" s="8"/>
      <c r="OXO1095" s="8"/>
      <c r="OXP1095" s="8"/>
      <c r="OXQ1095" s="8"/>
      <c r="OXR1095" s="8"/>
      <c r="OXS1095" s="8"/>
      <c r="OXT1095" s="8"/>
      <c r="OXU1095" s="8"/>
      <c r="OXV1095" s="8"/>
      <c r="OXW1095" s="8"/>
      <c r="OXX1095" s="8"/>
      <c r="OXY1095" s="8"/>
      <c r="OXZ1095" s="8"/>
      <c r="OYA1095" s="8"/>
      <c r="OYB1095" s="8"/>
      <c r="OYC1095" s="8"/>
      <c r="OYD1095" s="8"/>
      <c r="OYE1095" s="8"/>
      <c r="OYF1095" s="8"/>
      <c r="OYG1095" s="8"/>
      <c r="OYH1095" s="8"/>
      <c r="OYI1095" s="8"/>
      <c r="OYJ1095" s="8"/>
      <c r="OYK1095" s="8"/>
      <c r="OYL1095" s="8"/>
      <c r="OYM1095" s="8"/>
      <c r="OYN1095" s="8"/>
      <c r="OYO1095" s="8"/>
      <c r="OYP1095" s="8"/>
      <c r="OYQ1095" s="8"/>
      <c r="OYR1095" s="8"/>
      <c r="OYS1095" s="8"/>
      <c r="OYT1095" s="8"/>
      <c r="OYU1095" s="8"/>
      <c r="OYV1095" s="8"/>
      <c r="OYW1095" s="8"/>
      <c r="OYX1095" s="8"/>
      <c r="OYY1095" s="8"/>
      <c r="OYZ1095" s="8"/>
      <c r="OZA1095" s="8"/>
      <c r="OZB1095" s="8"/>
      <c r="OZC1095" s="8"/>
      <c r="OZD1095" s="8"/>
      <c r="OZE1095" s="8"/>
      <c r="OZF1095" s="8"/>
      <c r="OZG1095" s="8"/>
      <c r="OZH1095" s="8"/>
      <c r="OZI1095" s="8"/>
      <c r="OZJ1095" s="8"/>
      <c r="OZK1095" s="8"/>
      <c r="OZL1095" s="8"/>
      <c r="OZM1095" s="8"/>
      <c r="OZN1095" s="8"/>
      <c r="OZO1095" s="8"/>
      <c r="OZP1095" s="8"/>
      <c r="OZQ1095" s="8"/>
      <c r="OZR1095" s="8"/>
      <c r="OZS1095" s="8"/>
      <c r="OZT1095" s="8"/>
      <c r="OZU1095" s="8"/>
      <c r="OZV1095" s="8"/>
      <c r="OZW1095" s="8"/>
      <c r="OZX1095" s="8"/>
      <c r="OZY1095" s="8"/>
      <c r="OZZ1095" s="8"/>
      <c r="PAA1095" s="8"/>
      <c r="PAB1095" s="8"/>
      <c r="PAC1095" s="8"/>
      <c r="PAD1095" s="8"/>
      <c r="PAE1095" s="8"/>
      <c r="PAF1095" s="8"/>
      <c r="PAG1095" s="8"/>
      <c r="PAH1095" s="8"/>
      <c r="PAI1095" s="8"/>
      <c r="PAJ1095" s="8"/>
      <c r="PAK1095" s="8"/>
      <c r="PAL1095" s="8"/>
      <c r="PAM1095" s="8"/>
      <c r="PAN1095" s="8"/>
      <c r="PAO1095" s="8"/>
      <c r="PAP1095" s="8"/>
      <c r="PAQ1095" s="8"/>
      <c r="PAR1095" s="8"/>
      <c r="PAS1095" s="8"/>
      <c r="PAT1095" s="8"/>
      <c r="PAU1095" s="8"/>
      <c r="PAV1095" s="8"/>
      <c r="PAW1095" s="8"/>
      <c r="PAX1095" s="8"/>
      <c r="PAY1095" s="8"/>
      <c r="PAZ1095" s="8"/>
      <c r="PBA1095" s="8"/>
      <c r="PBB1095" s="8"/>
      <c r="PBC1095" s="8"/>
      <c r="PBD1095" s="8"/>
      <c r="PBE1095" s="8"/>
      <c r="PBF1095" s="8"/>
      <c r="PBG1095" s="8"/>
      <c r="PBH1095" s="8"/>
      <c r="PBI1095" s="8"/>
      <c r="PBJ1095" s="8"/>
      <c r="PBK1095" s="8"/>
      <c r="PBL1095" s="8"/>
      <c r="PBM1095" s="8"/>
      <c r="PBN1095" s="8"/>
      <c r="PBO1095" s="8"/>
      <c r="PBP1095" s="8"/>
      <c r="PBQ1095" s="8"/>
      <c r="PBR1095" s="8"/>
      <c r="PBS1095" s="8"/>
      <c r="PBT1095" s="8"/>
      <c r="PBU1095" s="8"/>
      <c r="PBV1095" s="8"/>
      <c r="PBW1095" s="8"/>
      <c r="PBX1095" s="8"/>
      <c r="PBY1095" s="8"/>
      <c r="PBZ1095" s="8"/>
      <c r="PCA1095" s="8"/>
      <c r="PCB1095" s="8"/>
      <c r="PCC1095" s="8"/>
      <c r="PCD1095" s="8"/>
      <c r="PCE1095" s="8"/>
      <c r="PCF1095" s="8"/>
      <c r="PCG1095" s="8"/>
      <c r="PCH1095" s="8"/>
      <c r="PCI1095" s="8"/>
      <c r="PCJ1095" s="8"/>
      <c r="PCK1095" s="8"/>
      <c r="PCL1095" s="8"/>
      <c r="PCM1095" s="8"/>
      <c r="PCN1095" s="8"/>
      <c r="PCO1095" s="8"/>
      <c r="PCP1095" s="8"/>
      <c r="PCQ1095" s="8"/>
      <c r="PCR1095" s="8"/>
      <c r="PCS1095" s="8"/>
      <c r="PCT1095" s="8"/>
      <c r="PCU1095" s="8"/>
      <c r="PCV1095" s="8"/>
      <c r="PCW1095" s="8"/>
      <c r="PCX1095" s="8"/>
      <c r="PCY1095" s="8"/>
      <c r="PCZ1095" s="8"/>
      <c r="PDA1095" s="8"/>
      <c r="PDB1095" s="8"/>
      <c r="PDC1095" s="8"/>
      <c r="PDD1095" s="8"/>
      <c r="PDE1095" s="8"/>
      <c r="PDF1095" s="8"/>
      <c r="PDG1095" s="8"/>
      <c r="PDH1095" s="8"/>
      <c r="PDI1095" s="8"/>
      <c r="PDJ1095" s="8"/>
      <c r="PDK1095" s="8"/>
      <c r="PDL1095" s="8"/>
      <c r="PDM1095" s="8"/>
      <c r="PDN1095" s="8"/>
      <c r="PDO1095" s="8"/>
      <c r="PDP1095" s="8"/>
      <c r="PDQ1095" s="8"/>
      <c r="PDR1095" s="8"/>
      <c r="PDS1095" s="8"/>
      <c r="PDT1095" s="8"/>
      <c r="PDU1095" s="8"/>
      <c r="PDV1095" s="8"/>
      <c r="PDW1095" s="8"/>
      <c r="PDX1095" s="8"/>
      <c r="PDY1095" s="8"/>
      <c r="PDZ1095" s="8"/>
      <c r="PEA1095" s="8"/>
      <c r="PEB1095" s="8"/>
      <c r="PEC1095" s="8"/>
      <c r="PED1095" s="8"/>
      <c r="PEE1095" s="8"/>
      <c r="PEF1095" s="8"/>
      <c r="PEG1095" s="8"/>
      <c r="PEH1095" s="8"/>
      <c r="PEI1095" s="8"/>
      <c r="PEJ1095" s="8"/>
      <c r="PEK1095" s="8"/>
      <c r="PEL1095" s="8"/>
      <c r="PEM1095" s="8"/>
      <c r="PEN1095" s="8"/>
      <c r="PEO1095" s="8"/>
      <c r="PEP1095" s="8"/>
      <c r="PEQ1095" s="8"/>
      <c r="PER1095" s="8"/>
      <c r="PES1095" s="8"/>
      <c r="PET1095" s="8"/>
      <c r="PEU1095" s="8"/>
      <c r="PEV1095" s="8"/>
      <c r="PEW1095" s="8"/>
      <c r="PEX1095" s="8"/>
      <c r="PEY1095" s="8"/>
      <c r="PEZ1095" s="8"/>
      <c r="PFA1095" s="8"/>
      <c r="PFB1095" s="8"/>
      <c r="PFC1095" s="8"/>
      <c r="PFD1095" s="8"/>
      <c r="PFE1095" s="8"/>
      <c r="PFF1095" s="8"/>
      <c r="PFG1095" s="8"/>
      <c r="PFH1095" s="8"/>
      <c r="PFI1095" s="8"/>
      <c r="PFJ1095" s="8"/>
      <c r="PFK1095" s="8"/>
      <c r="PFL1095" s="8"/>
      <c r="PFM1095" s="8"/>
      <c r="PFN1095" s="8"/>
      <c r="PFO1095" s="8"/>
      <c r="PFP1095" s="8"/>
      <c r="PFQ1095" s="8"/>
      <c r="PFR1095" s="8"/>
      <c r="PFS1095" s="8"/>
      <c r="PFT1095" s="8"/>
      <c r="PFU1095" s="8"/>
      <c r="PFV1095" s="8"/>
      <c r="PFW1095" s="8"/>
      <c r="PFX1095" s="8"/>
      <c r="PFY1095" s="8"/>
      <c r="PFZ1095" s="8"/>
      <c r="PGA1095" s="8"/>
      <c r="PGB1095" s="8"/>
      <c r="PGC1095" s="8"/>
      <c r="PGD1095" s="8"/>
      <c r="PGE1095" s="8"/>
      <c r="PGF1095" s="8"/>
      <c r="PGG1095" s="8"/>
      <c r="PGH1095" s="8"/>
      <c r="PGI1095" s="8"/>
      <c r="PGJ1095" s="8"/>
      <c r="PGK1095" s="8"/>
      <c r="PGL1095" s="8"/>
      <c r="PGM1095" s="8"/>
      <c r="PGN1095" s="8"/>
      <c r="PGO1095" s="8"/>
      <c r="PGP1095" s="8"/>
      <c r="PGQ1095" s="8"/>
      <c r="PGR1095" s="8"/>
      <c r="PGS1095" s="8"/>
      <c r="PGT1095" s="8"/>
      <c r="PGU1095" s="8"/>
      <c r="PGV1095" s="8"/>
      <c r="PGW1095" s="8"/>
      <c r="PGX1095" s="8"/>
      <c r="PGY1095" s="8"/>
      <c r="PGZ1095" s="8"/>
      <c r="PHA1095" s="8"/>
      <c r="PHB1095" s="8"/>
      <c r="PHC1095" s="8"/>
      <c r="PHD1095" s="8"/>
      <c r="PHE1095" s="8"/>
      <c r="PHF1095" s="8"/>
      <c r="PHG1095" s="8"/>
      <c r="PHH1095" s="8"/>
      <c r="PHI1095" s="8"/>
      <c r="PHJ1095" s="8"/>
      <c r="PHK1095" s="8"/>
      <c r="PHL1095" s="8"/>
      <c r="PHM1095" s="8"/>
      <c r="PHN1095" s="8"/>
      <c r="PHO1095" s="8"/>
      <c r="PHP1095" s="8"/>
      <c r="PHQ1095" s="8"/>
      <c r="PHR1095" s="8"/>
      <c r="PHS1095" s="8"/>
      <c r="PHT1095" s="8"/>
      <c r="PHU1095" s="8"/>
      <c r="PHV1095" s="8"/>
      <c r="PHW1095" s="8"/>
      <c r="PHX1095" s="8"/>
      <c r="PHY1095" s="8"/>
      <c r="PHZ1095" s="8"/>
      <c r="PIA1095" s="8"/>
      <c r="PIB1095" s="8"/>
      <c r="PIC1095" s="8"/>
      <c r="PID1095" s="8"/>
      <c r="PIE1095" s="8"/>
      <c r="PIF1095" s="8"/>
      <c r="PIG1095" s="8"/>
      <c r="PIH1095" s="8"/>
      <c r="PII1095" s="8"/>
      <c r="PIJ1095" s="8"/>
      <c r="PIK1095" s="8"/>
      <c r="PIL1095" s="8"/>
      <c r="PIM1095" s="8"/>
      <c r="PIN1095" s="8"/>
      <c r="PIO1095" s="8"/>
      <c r="PIP1095" s="8"/>
      <c r="PIQ1095" s="8"/>
      <c r="PIR1095" s="8"/>
      <c r="PIS1095" s="8"/>
      <c r="PIT1095" s="8"/>
      <c r="PIU1095" s="8"/>
      <c r="PIV1095" s="8"/>
      <c r="PIW1095" s="8"/>
      <c r="PIX1095" s="8"/>
      <c r="PIY1095" s="8"/>
      <c r="PIZ1095" s="8"/>
      <c r="PJA1095" s="8"/>
      <c r="PJB1095" s="8"/>
      <c r="PJC1095" s="8"/>
      <c r="PJD1095" s="8"/>
      <c r="PJE1095" s="8"/>
      <c r="PJF1095" s="8"/>
      <c r="PJG1095" s="8"/>
      <c r="PJH1095" s="8"/>
      <c r="PJI1095" s="8"/>
      <c r="PJJ1095" s="8"/>
      <c r="PJK1095" s="8"/>
      <c r="PJL1095" s="8"/>
      <c r="PJM1095" s="8"/>
      <c r="PJN1095" s="8"/>
      <c r="PJO1095" s="8"/>
      <c r="PJP1095" s="8"/>
      <c r="PJQ1095" s="8"/>
      <c r="PJR1095" s="8"/>
      <c r="PJS1095" s="8"/>
      <c r="PJT1095" s="8"/>
      <c r="PJU1095" s="8"/>
      <c r="PJV1095" s="8"/>
      <c r="PJW1095" s="8"/>
      <c r="PJX1095" s="8"/>
      <c r="PJY1095" s="8"/>
      <c r="PJZ1095" s="8"/>
      <c r="PKA1095" s="8"/>
      <c r="PKB1095" s="8"/>
      <c r="PKC1095" s="8"/>
      <c r="PKD1095" s="8"/>
      <c r="PKE1095" s="8"/>
      <c r="PKF1095" s="8"/>
      <c r="PKG1095" s="8"/>
      <c r="PKH1095" s="8"/>
      <c r="PKI1095" s="8"/>
      <c r="PKJ1095" s="8"/>
      <c r="PKK1095" s="8"/>
      <c r="PKL1095" s="8"/>
      <c r="PKM1095" s="8"/>
      <c r="PKN1095" s="8"/>
      <c r="PKO1095" s="8"/>
      <c r="PKP1095" s="8"/>
      <c r="PKQ1095" s="8"/>
      <c r="PKR1095" s="8"/>
      <c r="PKS1095" s="8"/>
      <c r="PKT1095" s="8"/>
      <c r="PKU1095" s="8"/>
      <c r="PKV1095" s="8"/>
      <c r="PKW1095" s="8"/>
      <c r="PKX1095" s="8"/>
      <c r="PKY1095" s="8"/>
      <c r="PKZ1095" s="8"/>
      <c r="PLA1095" s="8"/>
      <c r="PLB1095" s="8"/>
      <c r="PLC1095" s="8"/>
      <c r="PLD1095" s="8"/>
      <c r="PLE1095" s="8"/>
      <c r="PLF1095" s="8"/>
      <c r="PLG1095" s="8"/>
      <c r="PLH1095" s="8"/>
      <c r="PLI1095" s="8"/>
      <c r="PLJ1095" s="8"/>
      <c r="PLK1095" s="8"/>
      <c r="PLL1095" s="8"/>
      <c r="PLM1095" s="8"/>
      <c r="PLN1095" s="8"/>
      <c r="PLO1095" s="8"/>
      <c r="PLP1095" s="8"/>
      <c r="PLQ1095" s="8"/>
      <c r="PLR1095" s="8"/>
      <c r="PLS1095" s="8"/>
      <c r="PLT1095" s="8"/>
      <c r="PLU1095" s="8"/>
      <c r="PLV1095" s="8"/>
      <c r="PLW1095" s="8"/>
      <c r="PLX1095" s="8"/>
      <c r="PLY1095" s="8"/>
      <c r="PLZ1095" s="8"/>
      <c r="PMA1095" s="8"/>
      <c r="PMB1095" s="8"/>
      <c r="PMC1095" s="8"/>
      <c r="PMD1095" s="8"/>
      <c r="PME1095" s="8"/>
      <c r="PMF1095" s="8"/>
      <c r="PMG1095" s="8"/>
      <c r="PMH1095" s="8"/>
      <c r="PMI1095" s="8"/>
      <c r="PMJ1095" s="8"/>
      <c r="PMK1095" s="8"/>
      <c r="PML1095" s="8"/>
      <c r="PMM1095" s="8"/>
      <c r="PMN1095" s="8"/>
      <c r="PMO1095" s="8"/>
      <c r="PMP1095" s="8"/>
      <c r="PMQ1095" s="8"/>
      <c r="PMR1095" s="8"/>
      <c r="PMS1095" s="8"/>
      <c r="PMT1095" s="8"/>
      <c r="PMU1095" s="8"/>
      <c r="PMV1095" s="8"/>
      <c r="PMW1095" s="8"/>
      <c r="PMX1095" s="8"/>
      <c r="PMY1095" s="8"/>
      <c r="PMZ1095" s="8"/>
      <c r="PNA1095" s="8"/>
      <c r="PNB1095" s="8"/>
      <c r="PNC1095" s="8"/>
      <c r="PND1095" s="8"/>
      <c r="PNE1095" s="8"/>
      <c r="PNF1095" s="8"/>
      <c r="PNG1095" s="8"/>
      <c r="PNH1095" s="8"/>
      <c r="PNI1095" s="8"/>
      <c r="PNJ1095" s="8"/>
      <c r="PNK1095" s="8"/>
      <c r="PNL1095" s="8"/>
      <c r="PNM1095" s="8"/>
      <c r="PNN1095" s="8"/>
      <c r="PNO1095" s="8"/>
      <c r="PNP1095" s="8"/>
      <c r="PNQ1095" s="8"/>
      <c r="PNR1095" s="8"/>
      <c r="PNS1095" s="8"/>
      <c r="PNT1095" s="8"/>
      <c r="PNU1095" s="8"/>
      <c r="PNV1095" s="8"/>
      <c r="PNW1095" s="8"/>
      <c r="PNX1095" s="8"/>
      <c r="PNY1095" s="8"/>
      <c r="PNZ1095" s="8"/>
      <c r="POA1095" s="8"/>
      <c r="POB1095" s="8"/>
      <c r="POC1095" s="8"/>
      <c r="POD1095" s="8"/>
      <c r="POE1095" s="8"/>
      <c r="POF1095" s="8"/>
      <c r="POG1095" s="8"/>
      <c r="POH1095" s="8"/>
      <c r="POI1095" s="8"/>
      <c r="POJ1095" s="8"/>
      <c r="POK1095" s="8"/>
      <c r="POL1095" s="8"/>
      <c r="POM1095" s="8"/>
      <c r="PON1095" s="8"/>
      <c r="POO1095" s="8"/>
      <c r="POP1095" s="8"/>
      <c r="POQ1095" s="8"/>
      <c r="POR1095" s="8"/>
      <c r="POS1095" s="8"/>
      <c r="POT1095" s="8"/>
      <c r="POU1095" s="8"/>
      <c r="POV1095" s="8"/>
      <c r="POW1095" s="8"/>
      <c r="POX1095" s="8"/>
      <c r="POY1095" s="8"/>
      <c r="POZ1095" s="8"/>
      <c r="PPA1095" s="8"/>
      <c r="PPB1095" s="8"/>
      <c r="PPC1095" s="8"/>
      <c r="PPD1095" s="8"/>
      <c r="PPE1095" s="8"/>
      <c r="PPF1095" s="8"/>
      <c r="PPG1095" s="8"/>
      <c r="PPH1095" s="8"/>
      <c r="PPI1095" s="8"/>
      <c r="PPJ1095" s="8"/>
      <c r="PPK1095" s="8"/>
      <c r="PPL1095" s="8"/>
      <c r="PPM1095" s="8"/>
      <c r="PPN1095" s="8"/>
      <c r="PPO1095" s="8"/>
      <c r="PPP1095" s="8"/>
      <c r="PPQ1095" s="8"/>
      <c r="PPR1095" s="8"/>
      <c r="PPS1095" s="8"/>
      <c r="PPT1095" s="8"/>
      <c r="PPU1095" s="8"/>
      <c r="PPV1095" s="8"/>
      <c r="PPW1095" s="8"/>
      <c r="PPX1095" s="8"/>
      <c r="PPY1095" s="8"/>
      <c r="PPZ1095" s="8"/>
      <c r="PQA1095" s="8"/>
      <c r="PQB1095" s="8"/>
      <c r="PQC1095" s="8"/>
      <c r="PQD1095" s="8"/>
      <c r="PQE1095" s="8"/>
      <c r="PQF1095" s="8"/>
      <c r="PQG1095" s="8"/>
      <c r="PQH1095" s="8"/>
      <c r="PQI1095" s="8"/>
      <c r="PQJ1095" s="8"/>
      <c r="PQK1095" s="8"/>
      <c r="PQL1095" s="8"/>
      <c r="PQM1095" s="8"/>
      <c r="PQN1095" s="8"/>
      <c r="PQO1095" s="8"/>
      <c r="PQP1095" s="8"/>
      <c r="PQQ1095" s="8"/>
      <c r="PQR1095" s="8"/>
      <c r="PQS1095" s="8"/>
      <c r="PQT1095" s="8"/>
      <c r="PQU1095" s="8"/>
      <c r="PQV1095" s="8"/>
      <c r="PQW1095" s="8"/>
      <c r="PQX1095" s="8"/>
      <c r="PQY1095" s="8"/>
      <c r="PQZ1095" s="8"/>
      <c r="PRA1095" s="8"/>
      <c r="PRB1095" s="8"/>
      <c r="PRC1095" s="8"/>
      <c r="PRD1095" s="8"/>
      <c r="PRE1095" s="8"/>
      <c r="PRF1095" s="8"/>
      <c r="PRG1095" s="8"/>
      <c r="PRH1095" s="8"/>
      <c r="PRI1095" s="8"/>
      <c r="PRJ1095" s="8"/>
      <c r="PRK1095" s="8"/>
      <c r="PRL1095" s="8"/>
      <c r="PRM1095" s="8"/>
      <c r="PRN1095" s="8"/>
      <c r="PRO1095" s="8"/>
      <c r="PRP1095" s="8"/>
      <c r="PRQ1095" s="8"/>
      <c r="PRR1095" s="8"/>
      <c r="PRS1095" s="8"/>
      <c r="PRT1095" s="8"/>
      <c r="PRU1095" s="8"/>
      <c r="PRV1095" s="8"/>
      <c r="PRW1095" s="8"/>
      <c r="PRX1095" s="8"/>
      <c r="PRY1095" s="8"/>
      <c r="PRZ1095" s="8"/>
      <c r="PSA1095" s="8"/>
      <c r="PSB1095" s="8"/>
      <c r="PSC1095" s="8"/>
      <c r="PSD1095" s="8"/>
      <c r="PSE1095" s="8"/>
      <c r="PSF1095" s="8"/>
      <c r="PSG1095" s="8"/>
      <c r="PSH1095" s="8"/>
      <c r="PSI1095" s="8"/>
      <c r="PSJ1095" s="8"/>
      <c r="PSK1095" s="8"/>
      <c r="PSL1095" s="8"/>
      <c r="PSM1095" s="8"/>
      <c r="PSN1095" s="8"/>
      <c r="PSO1095" s="8"/>
      <c r="PSP1095" s="8"/>
      <c r="PSQ1095" s="8"/>
      <c r="PSR1095" s="8"/>
      <c r="PSS1095" s="8"/>
      <c r="PST1095" s="8"/>
      <c r="PSU1095" s="8"/>
      <c r="PSV1095" s="8"/>
      <c r="PSW1095" s="8"/>
      <c r="PSX1095" s="8"/>
      <c r="PSY1095" s="8"/>
      <c r="PSZ1095" s="8"/>
      <c r="PTA1095" s="8"/>
      <c r="PTB1095" s="8"/>
      <c r="PTC1095" s="8"/>
      <c r="PTD1095" s="8"/>
      <c r="PTE1095" s="8"/>
      <c r="PTF1095" s="8"/>
      <c r="PTG1095" s="8"/>
      <c r="PTH1095" s="8"/>
      <c r="PTI1095" s="8"/>
      <c r="PTJ1095" s="8"/>
      <c r="PTK1095" s="8"/>
      <c r="PTL1095" s="8"/>
      <c r="PTM1095" s="8"/>
      <c r="PTN1095" s="8"/>
      <c r="PTO1095" s="8"/>
      <c r="PTP1095" s="8"/>
      <c r="PTQ1095" s="8"/>
      <c r="PTR1095" s="8"/>
      <c r="PTS1095" s="8"/>
      <c r="PTT1095" s="8"/>
      <c r="PTU1095" s="8"/>
      <c r="PTV1095" s="8"/>
      <c r="PTW1095" s="8"/>
      <c r="PTX1095" s="8"/>
      <c r="PTY1095" s="8"/>
      <c r="PTZ1095" s="8"/>
      <c r="PUA1095" s="8"/>
      <c r="PUB1095" s="8"/>
      <c r="PUC1095" s="8"/>
      <c r="PUD1095" s="8"/>
      <c r="PUE1095" s="8"/>
      <c r="PUF1095" s="8"/>
      <c r="PUG1095" s="8"/>
      <c r="PUH1095" s="8"/>
      <c r="PUI1095" s="8"/>
      <c r="PUJ1095" s="8"/>
      <c r="PUK1095" s="8"/>
      <c r="PUL1095" s="8"/>
      <c r="PUM1095" s="8"/>
      <c r="PUN1095" s="8"/>
      <c r="PUO1095" s="8"/>
      <c r="PUP1095" s="8"/>
      <c r="PUQ1095" s="8"/>
      <c r="PUR1095" s="8"/>
      <c r="PUS1095" s="8"/>
      <c r="PUT1095" s="8"/>
      <c r="PUU1095" s="8"/>
      <c r="PUV1095" s="8"/>
      <c r="PUW1095" s="8"/>
      <c r="PUX1095" s="8"/>
      <c r="PUY1095" s="8"/>
      <c r="PUZ1095" s="8"/>
      <c r="PVA1095" s="8"/>
      <c r="PVB1095" s="8"/>
      <c r="PVC1095" s="8"/>
      <c r="PVD1095" s="8"/>
      <c r="PVE1095" s="8"/>
      <c r="PVF1095" s="8"/>
      <c r="PVG1095" s="8"/>
      <c r="PVH1095" s="8"/>
      <c r="PVI1095" s="8"/>
      <c r="PVJ1095" s="8"/>
      <c r="PVK1095" s="8"/>
      <c r="PVL1095" s="8"/>
      <c r="PVM1095" s="8"/>
      <c r="PVN1095" s="8"/>
      <c r="PVO1095" s="8"/>
      <c r="PVP1095" s="8"/>
      <c r="PVQ1095" s="8"/>
      <c r="PVR1095" s="8"/>
      <c r="PVS1095" s="8"/>
      <c r="PVT1095" s="8"/>
      <c r="PVU1095" s="8"/>
      <c r="PVV1095" s="8"/>
      <c r="PVW1095" s="8"/>
      <c r="PVX1095" s="8"/>
      <c r="PVY1095" s="8"/>
      <c r="PVZ1095" s="8"/>
      <c r="PWA1095" s="8"/>
      <c r="PWB1095" s="8"/>
      <c r="PWC1095" s="8"/>
      <c r="PWD1095" s="8"/>
      <c r="PWE1095" s="8"/>
      <c r="PWF1095" s="8"/>
      <c r="PWG1095" s="8"/>
      <c r="PWH1095" s="8"/>
      <c r="PWI1095" s="8"/>
      <c r="PWJ1095" s="8"/>
      <c r="PWK1095" s="8"/>
      <c r="PWL1095" s="8"/>
      <c r="PWM1095" s="8"/>
      <c r="PWN1095" s="8"/>
      <c r="PWO1095" s="8"/>
      <c r="PWP1095" s="8"/>
      <c r="PWQ1095" s="8"/>
      <c r="PWR1095" s="8"/>
      <c r="PWS1095" s="8"/>
      <c r="PWT1095" s="8"/>
      <c r="PWU1095" s="8"/>
      <c r="PWV1095" s="8"/>
      <c r="PWW1095" s="8"/>
      <c r="PWX1095" s="8"/>
      <c r="PWY1095" s="8"/>
      <c r="PWZ1095" s="8"/>
      <c r="PXA1095" s="8"/>
      <c r="PXB1095" s="8"/>
      <c r="PXC1095" s="8"/>
      <c r="PXD1095" s="8"/>
      <c r="PXE1095" s="8"/>
      <c r="PXF1095" s="8"/>
      <c r="PXG1095" s="8"/>
      <c r="PXH1095" s="8"/>
      <c r="PXI1095" s="8"/>
      <c r="PXJ1095" s="8"/>
      <c r="PXK1095" s="8"/>
      <c r="PXL1095" s="8"/>
      <c r="PXM1095" s="8"/>
      <c r="PXN1095" s="8"/>
      <c r="PXO1095" s="8"/>
      <c r="PXP1095" s="8"/>
      <c r="PXQ1095" s="8"/>
      <c r="PXR1095" s="8"/>
      <c r="PXS1095" s="8"/>
      <c r="PXT1095" s="8"/>
      <c r="PXU1095" s="8"/>
      <c r="PXV1095" s="8"/>
      <c r="PXW1095" s="8"/>
      <c r="PXX1095" s="8"/>
      <c r="PXY1095" s="8"/>
      <c r="PXZ1095" s="8"/>
      <c r="PYA1095" s="8"/>
      <c r="PYB1095" s="8"/>
      <c r="PYC1095" s="8"/>
      <c r="PYD1095" s="8"/>
      <c r="PYE1095" s="8"/>
      <c r="PYF1095" s="8"/>
      <c r="PYG1095" s="8"/>
      <c r="PYH1095" s="8"/>
      <c r="PYI1095" s="8"/>
      <c r="PYJ1095" s="8"/>
      <c r="PYK1095" s="8"/>
      <c r="PYL1095" s="8"/>
      <c r="PYM1095" s="8"/>
      <c r="PYN1095" s="8"/>
      <c r="PYO1095" s="8"/>
      <c r="PYP1095" s="8"/>
      <c r="PYQ1095" s="8"/>
      <c r="PYR1095" s="8"/>
      <c r="PYS1095" s="8"/>
      <c r="PYT1095" s="8"/>
      <c r="PYU1095" s="8"/>
      <c r="PYV1095" s="8"/>
      <c r="PYW1095" s="8"/>
      <c r="PYX1095" s="8"/>
      <c r="PYY1095" s="8"/>
      <c r="PYZ1095" s="8"/>
      <c r="PZA1095" s="8"/>
      <c r="PZB1095" s="8"/>
      <c r="PZC1095" s="8"/>
      <c r="PZD1095" s="8"/>
      <c r="PZE1095" s="8"/>
      <c r="PZF1095" s="8"/>
      <c r="PZG1095" s="8"/>
      <c r="PZH1095" s="8"/>
      <c r="PZI1095" s="8"/>
      <c r="PZJ1095" s="8"/>
      <c r="PZK1095" s="8"/>
      <c r="PZL1095" s="8"/>
      <c r="PZM1095" s="8"/>
      <c r="PZN1095" s="8"/>
      <c r="PZO1095" s="8"/>
      <c r="PZP1095" s="8"/>
      <c r="PZQ1095" s="8"/>
      <c r="PZR1095" s="8"/>
      <c r="PZS1095" s="8"/>
      <c r="PZT1095" s="8"/>
      <c r="PZU1095" s="8"/>
      <c r="PZV1095" s="8"/>
      <c r="PZW1095" s="8"/>
      <c r="PZX1095" s="8"/>
      <c r="PZY1095" s="8"/>
      <c r="PZZ1095" s="8"/>
      <c r="QAA1095" s="8"/>
      <c r="QAB1095" s="8"/>
      <c r="QAC1095" s="8"/>
      <c r="QAD1095" s="8"/>
      <c r="QAE1095" s="8"/>
      <c r="QAF1095" s="8"/>
      <c r="QAG1095" s="8"/>
      <c r="QAH1095" s="8"/>
      <c r="QAI1095" s="8"/>
      <c r="QAJ1095" s="8"/>
      <c r="QAK1095" s="8"/>
      <c r="QAL1095" s="8"/>
      <c r="QAM1095" s="8"/>
      <c r="QAN1095" s="8"/>
      <c r="QAO1095" s="8"/>
      <c r="QAP1095" s="8"/>
      <c r="QAQ1095" s="8"/>
      <c r="QAR1095" s="8"/>
      <c r="QAS1095" s="8"/>
      <c r="QAT1095" s="8"/>
      <c r="QAU1095" s="8"/>
      <c r="QAV1095" s="8"/>
      <c r="QAW1095" s="8"/>
      <c r="QAX1095" s="8"/>
      <c r="QAY1095" s="8"/>
      <c r="QAZ1095" s="8"/>
      <c r="QBA1095" s="8"/>
      <c r="QBB1095" s="8"/>
      <c r="QBC1095" s="8"/>
      <c r="QBD1095" s="8"/>
      <c r="QBE1095" s="8"/>
      <c r="QBF1095" s="8"/>
      <c r="QBG1095" s="8"/>
      <c r="QBH1095" s="8"/>
      <c r="QBI1095" s="8"/>
      <c r="QBJ1095" s="8"/>
      <c r="QBK1095" s="8"/>
      <c r="QBL1095" s="8"/>
      <c r="QBM1095" s="8"/>
      <c r="QBN1095" s="8"/>
      <c r="QBO1095" s="8"/>
      <c r="QBP1095" s="8"/>
      <c r="QBQ1095" s="8"/>
      <c r="QBR1095" s="8"/>
      <c r="QBS1095" s="8"/>
      <c r="QBT1095" s="8"/>
      <c r="QBU1095" s="8"/>
      <c r="QBV1095" s="8"/>
      <c r="QBW1095" s="8"/>
      <c r="QBX1095" s="8"/>
      <c r="QBY1095" s="8"/>
      <c r="QBZ1095" s="8"/>
      <c r="QCA1095" s="8"/>
      <c r="QCB1095" s="8"/>
      <c r="QCC1095" s="8"/>
      <c r="QCD1095" s="8"/>
      <c r="QCE1095" s="8"/>
      <c r="QCF1095" s="8"/>
      <c r="QCG1095" s="8"/>
      <c r="QCH1095" s="8"/>
      <c r="QCI1095" s="8"/>
      <c r="QCJ1095" s="8"/>
      <c r="QCK1095" s="8"/>
      <c r="QCL1095" s="8"/>
      <c r="QCM1095" s="8"/>
      <c r="QCN1095" s="8"/>
      <c r="QCO1095" s="8"/>
      <c r="QCP1095" s="8"/>
      <c r="QCQ1095" s="8"/>
      <c r="QCR1095" s="8"/>
      <c r="QCS1095" s="8"/>
      <c r="QCT1095" s="8"/>
      <c r="QCU1095" s="8"/>
      <c r="QCV1095" s="8"/>
      <c r="QCW1095" s="8"/>
      <c r="QCX1095" s="8"/>
      <c r="QCY1095" s="8"/>
      <c r="QCZ1095" s="8"/>
      <c r="QDA1095" s="8"/>
      <c r="QDB1095" s="8"/>
      <c r="QDC1095" s="8"/>
      <c r="QDD1095" s="8"/>
      <c r="QDE1095" s="8"/>
      <c r="QDF1095" s="8"/>
      <c r="QDG1095" s="8"/>
      <c r="QDH1095" s="8"/>
      <c r="QDI1095" s="8"/>
      <c r="QDJ1095" s="8"/>
      <c r="QDK1095" s="8"/>
      <c r="QDL1095" s="8"/>
      <c r="QDM1095" s="8"/>
      <c r="QDN1095" s="8"/>
      <c r="QDO1095" s="8"/>
      <c r="QDP1095" s="8"/>
      <c r="QDQ1095" s="8"/>
      <c r="QDR1095" s="8"/>
      <c r="QDS1095" s="8"/>
      <c r="QDT1095" s="8"/>
      <c r="QDU1095" s="8"/>
      <c r="QDV1095" s="8"/>
      <c r="QDW1095" s="8"/>
      <c r="QDX1095" s="8"/>
      <c r="QDY1095" s="8"/>
      <c r="QDZ1095" s="8"/>
      <c r="QEA1095" s="8"/>
      <c r="QEB1095" s="8"/>
      <c r="QEC1095" s="8"/>
      <c r="QED1095" s="8"/>
      <c r="QEE1095" s="8"/>
      <c r="QEF1095" s="8"/>
      <c r="QEG1095" s="8"/>
      <c r="QEH1095" s="8"/>
      <c r="QEI1095" s="8"/>
      <c r="QEJ1095" s="8"/>
      <c r="QEK1095" s="8"/>
      <c r="QEL1095" s="8"/>
      <c r="QEM1095" s="8"/>
      <c r="QEN1095" s="8"/>
      <c r="QEO1095" s="8"/>
      <c r="QEP1095" s="8"/>
      <c r="QEQ1095" s="8"/>
      <c r="QER1095" s="8"/>
      <c r="QES1095" s="8"/>
      <c r="QET1095" s="8"/>
      <c r="QEU1095" s="8"/>
      <c r="QEV1095" s="8"/>
      <c r="QEW1095" s="8"/>
      <c r="QEX1095" s="8"/>
      <c r="QEY1095" s="8"/>
      <c r="QEZ1095" s="8"/>
      <c r="QFA1095" s="8"/>
      <c r="QFB1095" s="8"/>
      <c r="QFC1095" s="8"/>
      <c r="QFD1095" s="8"/>
      <c r="QFE1095" s="8"/>
      <c r="QFF1095" s="8"/>
      <c r="QFG1095" s="8"/>
      <c r="QFH1095" s="8"/>
      <c r="QFI1095" s="8"/>
      <c r="QFJ1095" s="8"/>
      <c r="QFK1095" s="8"/>
      <c r="QFL1095" s="8"/>
      <c r="QFM1095" s="8"/>
      <c r="QFN1095" s="8"/>
      <c r="QFO1095" s="8"/>
      <c r="QFP1095" s="8"/>
      <c r="QFQ1095" s="8"/>
      <c r="QFR1095" s="8"/>
      <c r="QFS1095" s="8"/>
      <c r="QFT1095" s="8"/>
      <c r="QFU1095" s="8"/>
      <c r="QFV1095" s="8"/>
      <c r="QFW1095" s="8"/>
      <c r="QFX1095" s="8"/>
      <c r="QFY1095" s="8"/>
      <c r="QFZ1095" s="8"/>
      <c r="QGA1095" s="8"/>
      <c r="QGB1095" s="8"/>
      <c r="QGC1095" s="8"/>
      <c r="QGD1095" s="8"/>
      <c r="QGE1095" s="8"/>
      <c r="QGF1095" s="8"/>
      <c r="QGG1095" s="8"/>
      <c r="QGH1095" s="8"/>
      <c r="QGI1095" s="8"/>
      <c r="QGJ1095" s="8"/>
      <c r="QGK1095" s="8"/>
      <c r="QGL1095" s="8"/>
      <c r="QGM1095" s="8"/>
      <c r="QGN1095" s="8"/>
      <c r="QGO1095" s="8"/>
      <c r="QGP1095" s="8"/>
      <c r="QGQ1095" s="8"/>
      <c r="QGR1095" s="8"/>
      <c r="QGS1095" s="8"/>
      <c r="QGT1095" s="8"/>
      <c r="QGU1095" s="8"/>
      <c r="QGV1095" s="8"/>
      <c r="QGW1095" s="8"/>
      <c r="QGX1095" s="8"/>
      <c r="QGY1095" s="8"/>
      <c r="QGZ1095" s="8"/>
      <c r="QHA1095" s="8"/>
      <c r="QHB1095" s="8"/>
      <c r="QHC1095" s="8"/>
      <c r="QHD1095" s="8"/>
      <c r="QHE1095" s="8"/>
      <c r="QHF1095" s="8"/>
      <c r="QHG1095" s="8"/>
      <c r="QHH1095" s="8"/>
      <c r="QHI1095" s="8"/>
      <c r="QHJ1095" s="8"/>
      <c r="QHK1095" s="8"/>
      <c r="QHL1095" s="8"/>
      <c r="QHM1095" s="8"/>
      <c r="QHN1095" s="8"/>
      <c r="QHO1095" s="8"/>
      <c r="QHP1095" s="8"/>
      <c r="QHQ1095" s="8"/>
      <c r="QHR1095" s="8"/>
      <c r="QHS1095" s="8"/>
      <c r="QHT1095" s="8"/>
      <c r="QHU1095" s="8"/>
      <c r="QHV1095" s="8"/>
      <c r="QHW1095" s="8"/>
      <c r="QHX1095" s="8"/>
      <c r="QHY1095" s="8"/>
      <c r="QHZ1095" s="8"/>
      <c r="QIA1095" s="8"/>
      <c r="QIB1095" s="8"/>
      <c r="QIC1095" s="8"/>
      <c r="QID1095" s="8"/>
      <c r="QIE1095" s="8"/>
      <c r="QIF1095" s="8"/>
      <c r="QIG1095" s="8"/>
      <c r="QIH1095" s="8"/>
      <c r="QII1095" s="8"/>
      <c r="QIJ1095" s="8"/>
      <c r="QIK1095" s="8"/>
      <c r="QIL1095" s="8"/>
      <c r="QIM1095" s="8"/>
      <c r="QIN1095" s="8"/>
      <c r="QIO1095" s="8"/>
      <c r="QIP1095" s="8"/>
      <c r="QIQ1095" s="8"/>
      <c r="QIR1095" s="8"/>
      <c r="QIS1095" s="8"/>
      <c r="QIT1095" s="8"/>
      <c r="QIU1095" s="8"/>
      <c r="QIV1095" s="8"/>
      <c r="QIW1095" s="8"/>
      <c r="QIX1095" s="8"/>
      <c r="QIY1095" s="8"/>
      <c r="QIZ1095" s="8"/>
      <c r="QJA1095" s="8"/>
      <c r="QJB1095" s="8"/>
      <c r="QJC1095" s="8"/>
      <c r="QJD1095" s="8"/>
      <c r="QJE1095" s="8"/>
      <c r="QJF1095" s="8"/>
      <c r="QJG1095" s="8"/>
      <c r="QJH1095" s="8"/>
      <c r="QJI1095" s="8"/>
      <c r="QJJ1095" s="8"/>
      <c r="QJK1095" s="8"/>
      <c r="QJL1095" s="8"/>
      <c r="QJM1095" s="8"/>
      <c r="QJN1095" s="8"/>
      <c r="QJO1095" s="8"/>
      <c r="QJP1095" s="8"/>
      <c r="QJQ1095" s="8"/>
      <c r="QJR1095" s="8"/>
      <c r="QJS1095" s="8"/>
      <c r="QJT1095" s="8"/>
      <c r="QJU1095" s="8"/>
      <c r="QJV1095" s="8"/>
      <c r="QJW1095" s="8"/>
      <c r="QJX1095" s="8"/>
      <c r="QJY1095" s="8"/>
      <c r="QJZ1095" s="8"/>
      <c r="QKA1095" s="8"/>
      <c r="QKB1095" s="8"/>
      <c r="QKC1095" s="8"/>
      <c r="QKD1095" s="8"/>
      <c r="QKE1095" s="8"/>
      <c r="QKF1095" s="8"/>
      <c r="QKG1095" s="8"/>
      <c r="QKH1095" s="8"/>
      <c r="QKI1095" s="8"/>
      <c r="QKJ1095" s="8"/>
      <c r="QKK1095" s="8"/>
      <c r="QKL1095" s="8"/>
      <c r="QKM1095" s="8"/>
      <c r="QKN1095" s="8"/>
      <c r="QKO1095" s="8"/>
      <c r="QKP1095" s="8"/>
      <c r="QKQ1095" s="8"/>
      <c r="QKR1095" s="8"/>
      <c r="QKS1095" s="8"/>
      <c r="QKT1095" s="8"/>
      <c r="QKU1095" s="8"/>
      <c r="QKV1095" s="8"/>
      <c r="QKW1095" s="8"/>
      <c r="QKX1095" s="8"/>
      <c r="QKY1095" s="8"/>
      <c r="QKZ1095" s="8"/>
      <c r="QLA1095" s="8"/>
      <c r="QLB1095" s="8"/>
      <c r="QLC1095" s="8"/>
      <c r="QLD1095" s="8"/>
      <c r="QLE1095" s="8"/>
      <c r="QLF1095" s="8"/>
      <c r="QLG1095" s="8"/>
      <c r="QLH1095" s="8"/>
      <c r="QLI1095" s="8"/>
      <c r="QLJ1095" s="8"/>
      <c r="QLK1095" s="8"/>
      <c r="QLL1095" s="8"/>
      <c r="QLM1095" s="8"/>
      <c r="QLN1095" s="8"/>
      <c r="QLO1095" s="8"/>
      <c r="QLP1095" s="8"/>
      <c r="QLQ1095" s="8"/>
      <c r="QLR1095" s="8"/>
      <c r="QLS1095" s="8"/>
      <c r="QLT1095" s="8"/>
      <c r="QLU1095" s="8"/>
      <c r="QLV1095" s="8"/>
      <c r="QLW1095" s="8"/>
      <c r="QLX1095" s="8"/>
      <c r="QLY1095" s="8"/>
      <c r="QLZ1095" s="8"/>
      <c r="QMA1095" s="8"/>
      <c r="QMB1095" s="8"/>
      <c r="QMC1095" s="8"/>
      <c r="QMD1095" s="8"/>
      <c r="QME1095" s="8"/>
      <c r="QMF1095" s="8"/>
      <c r="QMG1095" s="8"/>
      <c r="QMH1095" s="8"/>
      <c r="QMI1095" s="8"/>
      <c r="QMJ1095" s="8"/>
      <c r="QMK1095" s="8"/>
      <c r="QML1095" s="8"/>
      <c r="QMM1095" s="8"/>
      <c r="QMN1095" s="8"/>
      <c r="QMO1095" s="8"/>
      <c r="QMP1095" s="8"/>
      <c r="QMQ1095" s="8"/>
      <c r="QMR1095" s="8"/>
      <c r="QMS1095" s="8"/>
      <c r="QMT1095" s="8"/>
      <c r="QMU1095" s="8"/>
      <c r="QMV1095" s="8"/>
      <c r="QMW1095" s="8"/>
      <c r="QMX1095" s="8"/>
      <c r="QMY1095" s="8"/>
      <c r="QMZ1095" s="8"/>
      <c r="QNA1095" s="8"/>
      <c r="QNB1095" s="8"/>
      <c r="QNC1095" s="8"/>
      <c r="QND1095" s="8"/>
      <c r="QNE1095" s="8"/>
      <c r="QNF1095" s="8"/>
      <c r="QNG1095" s="8"/>
      <c r="QNH1095" s="8"/>
      <c r="QNI1095" s="8"/>
      <c r="QNJ1095" s="8"/>
      <c r="QNK1095" s="8"/>
      <c r="QNL1095" s="8"/>
      <c r="QNM1095" s="8"/>
      <c r="QNN1095" s="8"/>
      <c r="QNO1095" s="8"/>
      <c r="QNP1095" s="8"/>
      <c r="QNQ1095" s="8"/>
      <c r="QNR1095" s="8"/>
      <c r="QNS1095" s="8"/>
      <c r="QNT1095" s="8"/>
      <c r="QNU1095" s="8"/>
      <c r="QNV1095" s="8"/>
      <c r="QNW1095" s="8"/>
      <c r="QNX1095" s="8"/>
      <c r="QNY1095" s="8"/>
      <c r="QNZ1095" s="8"/>
      <c r="QOA1095" s="8"/>
      <c r="QOB1095" s="8"/>
      <c r="QOC1095" s="8"/>
      <c r="QOD1095" s="8"/>
      <c r="QOE1095" s="8"/>
      <c r="QOF1095" s="8"/>
      <c r="QOG1095" s="8"/>
      <c r="QOH1095" s="8"/>
      <c r="QOI1095" s="8"/>
      <c r="QOJ1095" s="8"/>
      <c r="QOK1095" s="8"/>
      <c r="QOL1095" s="8"/>
      <c r="QOM1095" s="8"/>
      <c r="QON1095" s="8"/>
      <c r="QOO1095" s="8"/>
      <c r="QOP1095" s="8"/>
      <c r="QOQ1095" s="8"/>
      <c r="QOR1095" s="8"/>
      <c r="QOS1095" s="8"/>
      <c r="QOT1095" s="8"/>
      <c r="QOU1095" s="8"/>
      <c r="QOV1095" s="8"/>
      <c r="QOW1095" s="8"/>
      <c r="QOX1095" s="8"/>
      <c r="QOY1095" s="8"/>
      <c r="QOZ1095" s="8"/>
      <c r="QPA1095" s="8"/>
      <c r="QPB1095" s="8"/>
      <c r="QPC1095" s="8"/>
      <c r="QPD1095" s="8"/>
      <c r="QPE1095" s="8"/>
      <c r="QPF1095" s="8"/>
      <c r="QPG1095" s="8"/>
      <c r="QPH1095" s="8"/>
      <c r="QPI1095" s="8"/>
      <c r="QPJ1095" s="8"/>
      <c r="QPK1095" s="8"/>
      <c r="QPL1095" s="8"/>
      <c r="QPM1095" s="8"/>
      <c r="QPN1095" s="8"/>
      <c r="QPO1095" s="8"/>
      <c r="QPP1095" s="8"/>
      <c r="QPQ1095" s="8"/>
      <c r="QPR1095" s="8"/>
      <c r="QPS1095" s="8"/>
      <c r="QPT1095" s="8"/>
      <c r="QPU1095" s="8"/>
      <c r="QPV1095" s="8"/>
      <c r="QPW1095" s="8"/>
      <c r="QPX1095" s="8"/>
      <c r="QPY1095" s="8"/>
      <c r="QPZ1095" s="8"/>
      <c r="QQA1095" s="8"/>
      <c r="QQB1095" s="8"/>
      <c r="QQC1095" s="8"/>
      <c r="QQD1095" s="8"/>
      <c r="QQE1095" s="8"/>
      <c r="QQF1095" s="8"/>
      <c r="QQG1095" s="8"/>
      <c r="QQH1095" s="8"/>
      <c r="QQI1095" s="8"/>
      <c r="QQJ1095" s="8"/>
      <c r="QQK1095" s="8"/>
      <c r="QQL1095" s="8"/>
      <c r="QQM1095" s="8"/>
      <c r="QQN1095" s="8"/>
      <c r="QQO1095" s="8"/>
      <c r="QQP1095" s="8"/>
      <c r="QQQ1095" s="8"/>
      <c r="QQR1095" s="8"/>
      <c r="QQS1095" s="8"/>
      <c r="QQT1095" s="8"/>
      <c r="QQU1095" s="8"/>
      <c r="QQV1095" s="8"/>
      <c r="QQW1095" s="8"/>
      <c r="QQX1095" s="8"/>
      <c r="QQY1095" s="8"/>
      <c r="QQZ1095" s="8"/>
      <c r="QRA1095" s="8"/>
      <c r="QRB1095" s="8"/>
      <c r="QRC1095" s="8"/>
      <c r="QRD1095" s="8"/>
      <c r="QRE1095" s="8"/>
      <c r="QRF1095" s="8"/>
      <c r="QRG1095" s="8"/>
      <c r="QRH1095" s="8"/>
      <c r="QRI1095" s="8"/>
      <c r="QRJ1095" s="8"/>
      <c r="QRK1095" s="8"/>
      <c r="QRL1095" s="8"/>
      <c r="QRM1095" s="8"/>
      <c r="QRN1095" s="8"/>
      <c r="QRO1095" s="8"/>
      <c r="QRP1095" s="8"/>
      <c r="QRQ1095" s="8"/>
      <c r="QRR1095" s="8"/>
      <c r="QRS1095" s="8"/>
      <c r="QRT1095" s="8"/>
      <c r="QRU1095" s="8"/>
      <c r="QRV1095" s="8"/>
      <c r="QRW1095" s="8"/>
      <c r="QRX1095" s="8"/>
      <c r="QRY1095" s="8"/>
      <c r="QRZ1095" s="8"/>
      <c r="QSA1095" s="8"/>
      <c r="QSB1095" s="8"/>
      <c r="QSC1095" s="8"/>
      <c r="QSD1095" s="8"/>
      <c r="QSE1095" s="8"/>
      <c r="QSF1095" s="8"/>
      <c r="QSG1095" s="8"/>
      <c r="QSH1095" s="8"/>
      <c r="QSI1095" s="8"/>
      <c r="QSJ1095" s="8"/>
      <c r="QSK1095" s="8"/>
      <c r="QSL1095" s="8"/>
      <c r="QSM1095" s="8"/>
      <c r="QSN1095" s="8"/>
      <c r="QSO1095" s="8"/>
      <c r="QSP1095" s="8"/>
      <c r="QSQ1095" s="8"/>
      <c r="QSR1095" s="8"/>
      <c r="QSS1095" s="8"/>
      <c r="QST1095" s="8"/>
      <c r="QSU1095" s="8"/>
      <c r="QSV1095" s="8"/>
      <c r="QSW1095" s="8"/>
      <c r="QSX1095" s="8"/>
      <c r="QSY1095" s="8"/>
      <c r="QSZ1095" s="8"/>
      <c r="QTA1095" s="8"/>
      <c r="QTB1095" s="8"/>
      <c r="QTC1095" s="8"/>
      <c r="QTD1095" s="8"/>
      <c r="QTE1095" s="8"/>
      <c r="QTF1095" s="8"/>
      <c r="QTG1095" s="8"/>
      <c r="QTH1095" s="8"/>
      <c r="QTI1095" s="8"/>
      <c r="QTJ1095" s="8"/>
      <c r="QTK1095" s="8"/>
      <c r="QTL1095" s="8"/>
      <c r="QTM1095" s="8"/>
      <c r="QTN1095" s="8"/>
      <c r="QTO1095" s="8"/>
      <c r="QTP1095" s="8"/>
      <c r="QTQ1095" s="8"/>
      <c r="QTR1095" s="8"/>
      <c r="QTS1095" s="8"/>
      <c r="QTT1095" s="8"/>
      <c r="QTU1095" s="8"/>
      <c r="QTV1095" s="8"/>
      <c r="QTW1095" s="8"/>
      <c r="QTX1095" s="8"/>
      <c r="QTY1095" s="8"/>
      <c r="QTZ1095" s="8"/>
      <c r="QUA1095" s="8"/>
      <c r="QUB1095" s="8"/>
      <c r="QUC1095" s="8"/>
      <c r="QUD1095" s="8"/>
      <c r="QUE1095" s="8"/>
      <c r="QUF1095" s="8"/>
      <c r="QUG1095" s="8"/>
      <c r="QUH1095" s="8"/>
      <c r="QUI1095" s="8"/>
      <c r="QUJ1095" s="8"/>
      <c r="QUK1095" s="8"/>
      <c r="QUL1095" s="8"/>
      <c r="QUM1095" s="8"/>
      <c r="QUN1095" s="8"/>
      <c r="QUO1095" s="8"/>
      <c r="QUP1095" s="8"/>
      <c r="QUQ1095" s="8"/>
      <c r="QUR1095" s="8"/>
      <c r="QUS1095" s="8"/>
      <c r="QUT1095" s="8"/>
      <c r="QUU1095" s="8"/>
      <c r="QUV1095" s="8"/>
      <c r="QUW1095" s="8"/>
      <c r="QUX1095" s="8"/>
      <c r="QUY1095" s="8"/>
      <c r="QUZ1095" s="8"/>
      <c r="QVA1095" s="8"/>
      <c r="QVB1095" s="8"/>
      <c r="QVC1095" s="8"/>
      <c r="QVD1095" s="8"/>
      <c r="QVE1095" s="8"/>
      <c r="QVF1095" s="8"/>
      <c r="QVG1095" s="8"/>
      <c r="QVH1095" s="8"/>
      <c r="QVI1095" s="8"/>
      <c r="QVJ1095" s="8"/>
      <c r="QVK1095" s="8"/>
      <c r="QVL1095" s="8"/>
      <c r="QVM1095" s="8"/>
      <c r="QVN1095" s="8"/>
      <c r="QVO1095" s="8"/>
      <c r="QVP1095" s="8"/>
      <c r="QVQ1095" s="8"/>
      <c r="QVR1095" s="8"/>
      <c r="QVS1095" s="8"/>
      <c r="QVT1095" s="8"/>
      <c r="QVU1095" s="8"/>
      <c r="QVV1095" s="8"/>
      <c r="QVW1095" s="8"/>
      <c r="QVX1095" s="8"/>
      <c r="QVY1095" s="8"/>
      <c r="QVZ1095" s="8"/>
      <c r="QWA1095" s="8"/>
      <c r="QWB1095" s="8"/>
      <c r="QWC1095" s="8"/>
      <c r="QWD1095" s="8"/>
      <c r="QWE1095" s="8"/>
      <c r="QWF1095" s="8"/>
      <c r="QWG1095" s="8"/>
      <c r="QWH1095" s="8"/>
      <c r="QWI1095" s="8"/>
      <c r="QWJ1095" s="8"/>
      <c r="QWK1095" s="8"/>
      <c r="QWL1095" s="8"/>
      <c r="QWM1095" s="8"/>
      <c r="QWN1095" s="8"/>
      <c r="QWO1095" s="8"/>
      <c r="QWP1095" s="8"/>
      <c r="QWQ1095" s="8"/>
      <c r="QWR1095" s="8"/>
      <c r="QWS1095" s="8"/>
      <c r="QWT1095" s="8"/>
      <c r="QWU1095" s="8"/>
      <c r="QWV1095" s="8"/>
      <c r="QWW1095" s="8"/>
      <c r="QWX1095" s="8"/>
      <c r="QWY1095" s="8"/>
      <c r="QWZ1095" s="8"/>
      <c r="QXA1095" s="8"/>
      <c r="QXB1095" s="8"/>
      <c r="QXC1095" s="8"/>
      <c r="QXD1095" s="8"/>
      <c r="QXE1095" s="8"/>
      <c r="QXF1095" s="8"/>
      <c r="QXG1095" s="8"/>
      <c r="QXH1095" s="8"/>
      <c r="QXI1095" s="8"/>
      <c r="QXJ1095" s="8"/>
      <c r="QXK1095" s="8"/>
      <c r="QXL1095" s="8"/>
      <c r="QXM1095" s="8"/>
      <c r="QXN1095" s="8"/>
      <c r="QXO1095" s="8"/>
      <c r="QXP1095" s="8"/>
      <c r="QXQ1095" s="8"/>
      <c r="QXR1095" s="8"/>
      <c r="QXS1095" s="8"/>
      <c r="QXT1095" s="8"/>
      <c r="QXU1095" s="8"/>
      <c r="QXV1095" s="8"/>
      <c r="QXW1095" s="8"/>
      <c r="QXX1095" s="8"/>
      <c r="QXY1095" s="8"/>
      <c r="QXZ1095" s="8"/>
      <c r="QYA1095" s="8"/>
      <c r="QYB1095" s="8"/>
      <c r="QYC1095" s="8"/>
      <c r="QYD1095" s="8"/>
      <c r="QYE1095" s="8"/>
      <c r="QYF1095" s="8"/>
      <c r="QYG1095" s="8"/>
      <c r="QYH1095" s="8"/>
      <c r="QYI1095" s="8"/>
      <c r="QYJ1095" s="8"/>
      <c r="QYK1095" s="8"/>
      <c r="QYL1095" s="8"/>
      <c r="QYM1095" s="8"/>
      <c r="QYN1095" s="8"/>
      <c r="QYO1095" s="8"/>
      <c r="QYP1095" s="8"/>
      <c r="QYQ1095" s="8"/>
      <c r="QYR1095" s="8"/>
      <c r="QYS1095" s="8"/>
      <c r="QYT1095" s="8"/>
      <c r="QYU1095" s="8"/>
      <c r="QYV1095" s="8"/>
      <c r="QYW1095" s="8"/>
      <c r="QYX1095" s="8"/>
      <c r="QYY1095" s="8"/>
      <c r="QYZ1095" s="8"/>
      <c r="QZA1095" s="8"/>
      <c r="QZB1095" s="8"/>
      <c r="QZC1095" s="8"/>
      <c r="QZD1095" s="8"/>
      <c r="QZE1095" s="8"/>
      <c r="QZF1095" s="8"/>
      <c r="QZG1095" s="8"/>
      <c r="QZH1095" s="8"/>
      <c r="QZI1095" s="8"/>
      <c r="QZJ1095" s="8"/>
      <c r="QZK1095" s="8"/>
      <c r="QZL1095" s="8"/>
      <c r="QZM1095" s="8"/>
      <c r="QZN1095" s="8"/>
      <c r="QZO1095" s="8"/>
      <c r="QZP1095" s="8"/>
      <c r="QZQ1095" s="8"/>
      <c r="QZR1095" s="8"/>
      <c r="QZS1095" s="8"/>
      <c r="QZT1095" s="8"/>
      <c r="QZU1095" s="8"/>
      <c r="QZV1095" s="8"/>
      <c r="QZW1095" s="8"/>
      <c r="QZX1095" s="8"/>
      <c r="QZY1095" s="8"/>
      <c r="QZZ1095" s="8"/>
      <c r="RAA1095" s="8"/>
      <c r="RAB1095" s="8"/>
      <c r="RAC1095" s="8"/>
      <c r="RAD1095" s="8"/>
      <c r="RAE1095" s="8"/>
      <c r="RAF1095" s="8"/>
      <c r="RAG1095" s="8"/>
      <c r="RAH1095" s="8"/>
      <c r="RAI1095" s="8"/>
      <c r="RAJ1095" s="8"/>
      <c r="RAK1095" s="8"/>
      <c r="RAL1095" s="8"/>
      <c r="RAM1095" s="8"/>
      <c r="RAN1095" s="8"/>
      <c r="RAO1095" s="8"/>
      <c r="RAP1095" s="8"/>
      <c r="RAQ1095" s="8"/>
      <c r="RAR1095" s="8"/>
      <c r="RAS1095" s="8"/>
      <c r="RAT1095" s="8"/>
      <c r="RAU1095" s="8"/>
      <c r="RAV1095" s="8"/>
      <c r="RAW1095" s="8"/>
      <c r="RAX1095" s="8"/>
      <c r="RAY1095" s="8"/>
      <c r="RAZ1095" s="8"/>
      <c r="RBA1095" s="8"/>
      <c r="RBB1095" s="8"/>
      <c r="RBC1095" s="8"/>
      <c r="RBD1095" s="8"/>
      <c r="RBE1095" s="8"/>
      <c r="RBF1095" s="8"/>
      <c r="RBG1095" s="8"/>
      <c r="RBH1095" s="8"/>
      <c r="RBI1095" s="8"/>
      <c r="RBJ1095" s="8"/>
      <c r="RBK1095" s="8"/>
      <c r="RBL1095" s="8"/>
      <c r="RBM1095" s="8"/>
      <c r="RBN1095" s="8"/>
      <c r="RBO1095" s="8"/>
      <c r="RBP1095" s="8"/>
      <c r="RBQ1095" s="8"/>
      <c r="RBR1095" s="8"/>
      <c r="RBS1095" s="8"/>
      <c r="RBT1095" s="8"/>
      <c r="RBU1095" s="8"/>
      <c r="RBV1095" s="8"/>
      <c r="RBW1095" s="8"/>
      <c r="RBX1095" s="8"/>
      <c r="RBY1095" s="8"/>
      <c r="RBZ1095" s="8"/>
      <c r="RCA1095" s="8"/>
      <c r="RCB1095" s="8"/>
      <c r="RCC1095" s="8"/>
      <c r="RCD1095" s="8"/>
      <c r="RCE1095" s="8"/>
      <c r="RCF1095" s="8"/>
      <c r="RCG1095" s="8"/>
      <c r="RCH1095" s="8"/>
      <c r="RCI1095" s="8"/>
      <c r="RCJ1095" s="8"/>
      <c r="RCK1095" s="8"/>
      <c r="RCL1095" s="8"/>
      <c r="RCM1095" s="8"/>
      <c r="RCN1095" s="8"/>
      <c r="RCO1095" s="8"/>
      <c r="RCP1095" s="8"/>
      <c r="RCQ1095" s="8"/>
      <c r="RCR1095" s="8"/>
      <c r="RCS1095" s="8"/>
      <c r="RCT1095" s="8"/>
      <c r="RCU1095" s="8"/>
      <c r="RCV1095" s="8"/>
      <c r="RCW1095" s="8"/>
      <c r="RCX1095" s="8"/>
      <c r="RCY1095" s="8"/>
      <c r="RCZ1095" s="8"/>
      <c r="RDA1095" s="8"/>
      <c r="RDB1095" s="8"/>
      <c r="RDC1095" s="8"/>
      <c r="RDD1095" s="8"/>
      <c r="RDE1095" s="8"/>
      <c r="RDF1095" s="8"/>
      <c r="RDG1095" s="8"/>
      <c r="RDH1095" s="8"/>
      <c r="RDI1095" s="8"/>
      <c r="RDJ1095" s="8"/>
      <c r="RDK1095" s="8"/>
      <c r="RDL1095" s="8"/>
      <c r="RDM1095" s="8"/>
      <c r="RDN1095" s="8"/>
      <c r="RDO1095" s="8"/>
      <c r="RDP1095" s="8"/>
      <c r="RDQ1095" s="8"/>
      <c r="RDR1095" s="8"/>
      <c r="RDS1095" s="8"/>
      <c r="RDT1095" s="8"/>
      <c r="RDU1095" s="8"/>
      <c r="RDV1095" s="8"/>
      <c r="RDW1095" s="8"/>
      <c r="RDX1095" s="8"/>
      <c r="RDY1095" s="8"/>
      <c r="RDZ1095" s="8"/>
      <c r="REA1095" s="8"/>
      <c r="REB1095" s="8"/>
      <c r="REC1095" s="8"/>
      <c r="RED1095" s="8"/>
      <c r="REE1095" s="8"/>
      <c r="REF1095" s="8"/>
      <c r="REG1095" s="8"/>
      <c r="REH1095" s="8"/>
      <c r="REI1095" s="8"/>
      <c r="REJ1095" s="8"/>
      <c r="REK1095" s="8"/>
      <c r="REL1095" s="8"/>
      <c r="REM1095" s="8"/>
      <c r="REN1095" s="8"/>
      <c r="REO1095" s="8"/>
      <c r="REP1095" s="8"/>
      <c r="REQ1095" s="8"/>
      <c r="RER1095" s="8"/>
      <c r="RES1095" s="8"/>
      <c r="RET1095" s="8"/>
      <c r="REU1095" s="8"/>
      <c r="REV1095" s="8"/>
      <c r="REW1095" s="8"/>
      <c r="REX1095" s="8"/>
      <c r="REY1095" s="8"/>
      <c r="REZ1095" s="8"/>
      <c r="RFA1095" s="8"/>
      <c r="RFB1095" s="8"/>
      <c r="RFC1095" s="8"/>
      <c r="RFD1095" s="8"/>
      <c r="RFE1095" s="8"/>
      <c r="RFF1095" s="8"/>
      <c r="RFG1095" s="8"/>
      <c r="RFH1095" s="8"/>
      <c r="RFI1095" s="8"/>
      <c r="RFJ1095" s="8"/>
      <c r="RFK1095" s="8"/>
      <c r="RFL1095" s="8"/>
      <c r="RFM1095" s="8"/>
      <c r="RFN1095" s="8"/>
      <c r="RFO1095" s="8"/>
      <c r="RFP1095" s="8"/>
      <c r="RFQ1095" s="8"/>
      <c r="RFR1095" s="8"/>
      <c r="RFS1095" s="8"/>
      <c r="RFT1095" s="8"/>
      <c r="RFU1095" s="8"/>
      <c r="RFV1095" s="8"/>
      <c r="RFW1095" s="8"/>
      <c r="RFX1095" s="8"/>
      <c r="RFY1095" s="8"/>
      <c r="RFZ1095" s="8"/>
      <c r="RGA1095" s="8"/>
      <c r="RGB1095" s="8"/>
      <c r="RGC1095" s="8"/>
      <c r="RGD1095" s="8"/>
      <c r="RGE1095" s="8"/>
      <c r="RGF1095" s="8"/>
      <c r="RGG1095" s="8"/>
      <c r="RGH1095" s="8"/>
      <c r="RGI1095" s="8"/>
      <c r="RGJ1095" s="8"/>
      <c r="RGK1095" s="8"/>
      <c r="RGL1095" s="8"/>
      <c r="RGM1095" s="8"/>
      <c r="RGN1095" s="8"/>
      <c r="RGO1095" s="8"/>
      <c r="RGP1095" s="8"/>
      <c r="RGQ1095" s="8"/>
      <c r="RGR1095" s="8"/>
      <c r="RGS1095" s="8"/>
      <c r="RGT1095" s="8"/>
      <c r="RGU1095" s="8"/>
      <c r="RGV1095" s="8"/>
      <c r="RGW1095" s="8"/>
      <c r="RGX1095" s="8"/>
      <c r="RGY1095" s="8"/>
      <c r="RGZ1095" s="8"/>
      <c r="RHA1095" s="8"/>
      <c r="RHB1095" s="8"/>
      <c r="RHC1095" s="8"/>
      <c r="RHD1095" s="8"/>
      <c r="RHE1095" s="8"/>
      <c r="RHF1095" s="8"/>
      <c r="RHG1095" s="8"/>
      <c r="RHH1095" s="8"/>
      <c r="RHI1095" s="8"/>
      <c r="RHJ1095" s="8"/>
      <c r="RHK1095" s="8"/>
      <c r="RHL1095" s="8"/>
      <c r="RHM1095" s="8"/>
      <c r="RHN1095" s="8"/>
      <c r="RHO1095" s="8"/>
      <c r="RHP1095" s="8"/>
      <c r="RHQ1095" s="8"/>
      <c r="RHR1095" s="8"/>
      <c r="RHS1095" s="8"/>
      <c r="RHT1095" s="8"/>
      <c r="RHU1095" s="8"/>
      <c r="RHV1095" s="8"/>
      <c r="RHW1095" s="8"/>
      <c r="RHX1095" s="8"/>
      <c r="RHY1095" s="8"/>
      <c r="RHZ1095" s="8"/>
      <c r="RIA1095" s="8"/>
      <c r="RIB1095" s="8"/>
      <c r="RIC1095" s="8"/>
      <c r="RID1095" s="8"/>
      <c r="RIE1095" s="8"/>
      <c r="RIF1095" s="8"/>
      <c r="RIG1095" s="8"/>
      <c r="RIH1095" s="8"/>
      <c r="RII1095" s="8"/>
      <c r="RIJ1095" s="8"/>
      <c r="RIK1095" s="8"/>
      <c r="RIL1095" s="8"/>
      <c r="RIM1095" s="8"/>
      <c r="RIN1095" s="8"/>
      <c r="RIO1095" s="8"/>
      <c r="RIP1095" s="8"/>
      <c r="RIQ1095" s="8"/>
      <c r="RIR1095" s="8"/>
      <c r="RIS1095" s="8"/>
      <c r="RIT1095" s="8"/>
      <c r="RIU1095" s="8"/>
      <c r="RIV1095" s="8"/>
      <c r="RIW1095" s="8"/>
      <c r="RIX1095" s="8"/>
      <c r="RIY1095" s="8"/>
      <c r="RIZ1095" s="8"/>
      <c r="RJA1095" s="8"/>
      <c r="RJB1095" s="8"/>
      <c r="RJC1095" s="8"/>
      <c r="RJD1095" s="8"/>
      <c r="RJE1095" s="8"/>
      <c r="RJF1095" s="8"/>
      <c r="RJG1095" s="8"/>
      <c r="RJH1095" s="8"/>
      <c r="RJI1095" s="8"/>
      <c r="RJJ1095" s="8"/>
      <c r="RJK1095" s="8"/>
      <c r="RJL1095" s="8"/>
      <c r="RJM1095" s="8"/>
      <c r="RJN1095" s="8"/>
      <c r="RJO1095" s="8"/>
      <c r="RJP1095" s="8"/>
      <c r="RJQ1095" s="8"/>
      <c r="RJR1095" s="8"/>
      <c r="RJS1095" s="8"/>
      <c r="RJT1095" s="8"/>
      <c r="RJU1095" s="8"/>
      <c r="RJV1095" s="8"/>
      <c r="RJW1095" s="8"/>
      <c r="RJX1095" s="8"/>
      <c r="RJY1095" s="8"/>
      <c r="RJZ1095" s="8"/>
      <c r="RKA1095" s="8"/>
      <c r="RKB1095" s="8"/>
      <c r="RKC1095" s="8"/>
      <c r="RKD1095" s="8"/>
      <c r="RKE1095" s="8"/>
      <c r="RKF1095" s="8"/>
      <c r="RKG1095" s="8"/>
      <c r="RKH1095" s="8"/>
      <c r="RKI1095" s="8"/>
      <c r="RKJ1095" s="8"/>
      <c r="RKK1095" s="8"/>
      <c r="RKL1095" s="8"/>
      <c r="RKM1095" s="8"/>
      <c r="RKN1095" s="8"/>
      <c r="RKO1095" s="8"/>
      <c r="RKP1095" s="8"/>
      <c r="RKQ1095" s="8"/>
      <c r="RKR1095" s="8"/>
      <c r="RKS1095" s="8"/>
      <c r="RKT1095" s="8"/>
      <c r="RKU1095" s="8"/>
      <c r="RKV1095" s="8"/>
      <c r="RKW1095" s="8"/>
      <c r="RKX1095" s="8"/>
      <c r="RKY1095" s="8"/>
      <c r="RKZ1095" s="8"/>
      <c r="RLA1095" s="8"/>
      <c r="RLB1095" s="8"/>
      <c r="RLC1095" s="8"/>
      <c r="RLD1095" s="8"/>
      <c r="RLE1095" s="8"/>
      <c r="RLF1095" s="8"/>
      <c r="RLG1095" s="8"/>
      <c r="RLH1095" s="8"/>
      <c r="RLI1095" s="8"/>
      <c r="RLJ1095" s="8"/>
      <c r="RLK1095" s="8"/>
      <c r="RLL1095" s="8"/>
      <c r="RLM1095" s="8"/>
      <c r="RLN1095" s="8"/>
      <c r="RLO1095" s="8"/>
      <c r="RLP1095" s="8"/>
      <c r="RLQ1095" s="8"/>
      <c r="RLR1095" s="8"/>
      <c r="RLS1095" s="8"/>
      <c r="RLT1095" s="8"/>
      <c r="RLU1095" s="8"/>
      <c r="RLV1095" s="8"/>
      <c r="RLW1095" s="8"/>
      <c r="RLX1095" s="8"/>
      <c r="RLY1095" s="8"/>
      <c r="RLZ1095" s="8"/>
      <c r="RMA1095" s="8"/>
      <c r="RMB1095" s="8"/>
      <c r="RMC1095" s="8"/>
      <c r="RMD1095" s="8"/>
      <c r="RME1095" s="8"/>
      <c r="RMF1095" s="8"/>
      <c r="RMG1095" s="8"/>
      <c r="RMH1095" s="8"/>
      <c r="RMI1095" s="8"/>
      <c r="RMJ1095" s="8"/>
      <c r="RMK1095" s="8"/>
      <c r="RML1095" s="8"/>
      <c r="RMM1095" s="8"/>
      <c r="RMN1095" s="8"/>
      <c r="RMO1095" s="8"/>
      <c r="RMP1095" s="8"/>
      <c r="RMQ1095" s="8"/>
      <c r="RMR1095" s="8"/>
      <c r="RMS1095" s="8"/>
      <c r="RMT1095" s="8"/>
      <c r="RMU1095" s="8"/>
      <c r="RMV1095" s="8"/>
      <c r="RMW1095" s="8"/>
      <c r="RMX1095" s="8"/>
      <c r="RMY1095" s="8"/>
      <c r="RMZ1095" s="8"/>
      <c r="RNA1095" s="8"/>
      <c r="RNB1095" s="8"/>
      <c r="RNC1095" s="8"/>
      <c r="RND1095" s="8"/>
      <c r="RNE1095" s="8"/>
      <c r="RNF1095" s="8"/>
      <c r="RNG1095" s="8"/>
      <c r="RNH1095" s="8"/>
      <c r="RNI1095" s="8"/>
      <c r="RNJ1095" s="8"/>
      <c r="RNK1095" s="8"/>
      <c r="RNL1095" s="8"/>
      <c r="RNM1095" s="8"/>
      <c r="RNN1095" s="8"/>
      <c r="RNO1095" s="8"/>
      <c r="RNP1095" s="8"/>
      <c r="RNQ1095" s="8"/>
      <c r="RNR1095" s="8"/>
      <c r="RNS1095" s="8"/>
      <c r="RNT1095" s="8"/>
      <c r="RNU1095" s="8"/>
      <c r="RNV1095" s="8"/>
      <c r="RNW1095" s="8"/>
      <c r="RNX1095" s="8"/>
      <c r="RNY1095" s="8"/>
      <c r="RNZ1095" s="8"/>
      <c r="ROA1095" s="8"/>
      <c r="ROB1095" s="8"/>
      <c r="ROC1095" s="8"/>
      <c r="ROD1095" s="8"/>
      <c r="ROE1095" s="8"/>
      <c r="ROF1095" s="8"/>
      <c r="ROG1095" s="8"/>
      <c r="ROH1095" s="8"/>
      <c r="ROI1095" s="8"/>
      <c r="ROJ1095" s="8"/>
      <c r="ROK1095" s="8"/>
      <c r="ROL1095" s="8"/>
      <c r="ROM1095" s="8"/>
      <c r="RON1095" s="8"/>
      <c r="ROO1095" s="8"/>
      <c r="ROP1095" s="8"/>
      <c r="ROQ1095" s="8"/>
      <c r="ROR1095" s="8"/>
      <c r="ROS1095" s="8"/>
      <c r="ROT1095" s="8"/>
      <c r="ROU1095" s="8"/>
      <c r="ROV1095" s="8"/>
      <c r="ROW1095" s="8"/>
      <c r="ROX1095" s="8"/>
      <c r="ROY1095" s="8"/>
      <c r="ROZ1095" s="8"/>
      <c r="RPA1095" s="8"/>
      <c r="RPB1095" s="8"/>
      <c r="RPC1095" s="8"/>
      <c r="RPD1095" s="8"/>
      <c r="RPE1095" s="8"/>
      <c r="RPF1095" s="8"/>
      <c r="RPG1095" s="8"/>
      <c r="RPH1095" s="8"/>
      <c r="RPI1095" s="8"/>
      <c r="RPJ1095" s="8"/>
      <c r="RPK1095" s="8"/>
      <c r="RPL1095" s="8"/>
      <c r="RPM1095" s="8"/>
      <c r="RPN1095" s="8"/>
      <c r="RPO1095" s="8"/>
      <c r="RPP1095" s="8"/>
      <c r="RPQ1095" s="8"/>
      <c r="RPR1095" s="8"/>
      <c r="RPS1095" s="8"/>
      <c r="RPT1095" s="8"/>
      <c r="RPU1095" s="8"/>
      <c r="RPV1095" s="8"/>
      <c r="RPW1095" s="8"/>
      <c r="RPX1095" s="8"/>
      <c r="RPY1095" s="8"/>
      <c r="RPZ1095" s="8"/>
      <c r="RQA1095" s="8"/>
      <c r="RQB1095" s="8"/>
      <c r="RQC1095" s="8"/>
      <c r="RQD1095" s="8"/>
      <c r="RQE1095" s="8"/>
      <c r="RQF1095" s="8"/>
      <c r="RQG1095" s="8"/>
      <c r="RQH1095" s="8"/>
      <c r="RQI1095" s="8"/>
      <c r="RQJ1095" s="8"/>
      <c r="RQK1095" s="8"/>
      <c r="RQL1095" s="8"/>
      <c r="RQM1095" s="8"/>
      <c r="RQN1095" s="8"/>
      <c r="RQO1095" s="8"/>
      <c r="RQP1095" s="8"/>
      <c r="RQQ1095" s="8"/>
      <c r="RQR1095" s="8"/>
      <c r="RQS1095" s="8"/>
      <c r="RQT1095" s="8"/>
      <c r="RQU1095" s="8"/>
      <c r="RQV1095" s="8"/>
      <c r="RQW1095" s="8"/>
      <c r="RQX1095" s="8"/>
      <c r="RQY1095" s="8"/>
      <c r="RQZ1095" s="8"/>
      <c r="RRA1095" s="8"/>
      <c r="RRB1095" s="8"/>
      <c r="RRC1095" s="8"/>
      <c r="RRD1095" s="8"/>
      <c r="RRE1095" s="8"/>
      <c r="RRF1095" s="8"/>
      <c r="RRG1095" s="8"/>
      <c r="RRH1095" s="8"/>
      <c r="RRI1095" s="8"/>
      <c r="RRJ1095" s="8"/>
      <c r="RRK1095" s="8"/>
      <c r="RRL1095" s="8"/>
      <c r="RRM1095" s="8"/>
      <c r="RRN1095" s="8"/>
      <c r="RRO1095" s="8"/>
      <c r="RRP1095" s="8"/>
      <c r="RRQ1095" s="8"/>
      <c r="RRR1095" s="8"/>
      <c r="RRS1095" s="8"/>
      <c r="RRT1095" s="8"/>
      <c r="RRU1095" s="8"/>
      <c r="RRV1095" s="8"/>
      <c r="RRW1095" s="8"/>
      <c r="RRX1095" s="8"/>
      <c r="RRY1095" s="8"/>
      <c r="RRZ1095" s="8"/>
      <c r="RSA1095" s="8"/>
      <c r="RSB1095" s="8"/>
      <c r="RSC1095" s="8"/>
      <c r="RSD1095" s="8"/>
      <c r="RSE1095" s="8"/>
      <c r="RSF1095" s="8"/>
      <c r="RSG1095" s="8"/>
      <c r="RSH1095" s="8"/>
      <c r="RSI1095" s="8"/>
      <c r="RSJ1095" s="8"/>
      <c r="RSK1095" s="8"/>
      <c r="RSL1095" s="8"/>
      <c r="RSM1095" s="8"/>
      <c r="RSN1095" s="8"/>
      <c r="RSO1095" s="8"/>
      <c r="RSP1095" s="8"/>
      <c r="RSQ1095" s="8"/>
      <c r="RSR1095" s="8"/>
      <c r="RSS1095" s="8"/>
      <c r="RST1095" s="8"/>
      <c r="RSU1095" s="8"/>
      <c r="RSV1095" s="8"/>
      <c r="RSW1095" s="8"/>
      <c r="RSX1095" s="8"/>
      <c r="RSY1095" s="8"/>
      <c r="RSZ1095" s="8"/>
      <c r="RTA1095" s="8"/>
      <c r="RTB1095" s="8"/>
      <c r="RTC1095" s="8"/>
      <c r="RTD1095" s="8"/>
      <c r="RTE1095" s="8"/>
      <c r="RTF1095" s="8"/>
      <c r="RTG1095" s="8"/>
      <c r="RTH1095" s="8"/>
      <c r="RTI1095" s="8"/>
      <c r="RTJ1095" s="8"/>
      <c r="RTK1095" s="8"/>
      <c r="RTL1095" s="8"/>
      <c r="RTM1095" s="8"/>
      <c r="RTN1095" s="8"/>
      <c r="RTO1095" s="8"/>
      <c r="RTP1095" s="8"/>
      <c r="RTQ1095" s="8"/>
      <c r="RTR1095" s="8"/>
      <c r="RTS1095" s="8"/>
      <c r="RTT1095" s="8"/>
      <c r="RTU1095" s="8"/>
      <c r="RTV1095" s="8"/>
      <c r="RTW1095" s="8"/>
      <c r="RTX1095" s="8"/>
      <c r="RTY1095" s="8"/>
      <c r="RTZ1095" s="8"/>
      <c r="RUA1095" s="8"/>
      <c r="RUB1095" s="8"/>
      <c r="RUC1095" s="8"/>
      <c r="RUD1095" s="8"/>
      <c r="RUE1095" s="8"/>
      <c r="RUF1095" s="8"/>
      <c r="RUG1095" s="8"/>
      <c r="RUH1095" s="8"/>
      <c r="RUI1095" s="8"/>
      <c r="RUJ1095" s="8"/>
      <c r="RUK1095" s="8"/>
      <c r="RUL1095" s="8"/>
      <c r="RUM1095" s="8"/>
      <c r="RUN1095" s="8"/>
      <c r="RUO1095" s="8"/>
      <c r="RUP1095" s="8"/>
      <c r="RUQ1095" s="8"/>
      <c r="RUR1095" s="8"/>
      <c r="RUS1095" s="8"/>
      <c r="RUT1095" s="8"/>
      <c r="RUU1095" s="8"/>
      <c r="RUV1095" s="8"/>
      <c r="RUW1095" s="8"/>
      <c r="RUX1095" s="8"/>
      <c r="RUY1095" s="8"/>
      <c r="RUZ1095" s="8"/>
      <c r="RVA1095" s="8"/>
      <c r="RVB1095" s="8"/>
      <c r="RVC1095" s="8"/>
      <c r="RVD1095" s="8"/>
      <c r="RVE1095" s="8"/>
      <c r="RVF1095" s="8"/>
      <c r="RVG1095" s="8"/>
      <c r="RVH1095" s="8"/>
      <c r="RVI1095" s="8"/>
      <c r="RVJ1095" s="8"/>
      <c r="RVK1095" s="8"/>
      <c r="RVL1095" s="8"/>
      <c r="RVM1095" s="8"/>
      <c r="RVN1095" s="8"/>
      <c r="RVO1095" s="8"/>
      <c r="RVP1095" s="8"/>
      <c r="RVQ1095" s="8"/>
      <c r="RVR1095" s="8"/>
      <c r="RVS1095" s="8"/>
      <c r="RVT1095" s="8"/>
      <c r="RVU1095" s="8"/>
      <c r="RVV1095" s="8"/>
      <c r="RVW1095" s="8"/>
      <c r="RVX1095" s="8"/>
      <c r="RVY1095" s="8"/>
      <c r="RVZ1095" s="8"/>
      <c r="RWA1095" s="8"/>
      <c r="RWB1095" s="8"/>
      <c r="RWC1095" s="8"/>
      <c r="RWD1095" s="8"/>
      <c r="RWE1095" s="8"/>
      <c r="RWF1095" s="8"/>
      <c r="RWG1095" s="8"/>
      <c r="RWH1095" s="8"/>
      <c r="RWI1095" s="8"/>
      <c r="RWJ1095" s="8"/>
      <c r="RWK1095" s="8"/>
      <c r="RWL1095" s="8"/>
      <c r="RWM1095" s="8"/>
      <c r="RWN1095" s="8"/>
      <c r="RWO1095" s="8"/>
      <c r="RWP1095" s="8"/>
      <c r="RWQ1095" s="8"/>
      <c r="RWR1095" s="8"/>
      <c r="RWS1095" s="8"/>
      <c r="RWT1095" s="8"/>
      <c r="RWU1095" s="8"/>
      <c r="RWV1095" s="8"/>
      <c r="RWW1095" s="8"/>
      <c r="RWX1095" s="8"/>
      <c r="RWY1095" s="8"/>
      <c r="RWZ1095" s="8"/>
      <c r="RXA1095" s="8"/>
      <c r="RXB1095" s="8"/>
      <c r="RXC1095" s="8"/>
      <c r="RXD1095" s="8"/>
      <c r="RXE1095" s="8"/>
      <c r="RXF1095" s="8"/>
      <c r="RXG1095" s="8"/>
      <c r="RXH1095" s="8"/>
      <c r="RXI1095" s="8"/>
      <c r="RXJ1095" s="8"/>
      <c r="RXK1095" s="8"/>
      <c r="RXL1095" s="8"/>
      <c r="RXM1095" s="8"/>
      <c r="RXN1095" s="8"/>
      <c r="RXO1095" s="8"/>
      <c r="RXP1095" s="8"/>
      <c r="RXQ1095" s="8"/>
      <c r="RXR1095" s="8"/>
      <c r="RXS1095" s="8"/>
      <c r="RXT1095" s="8"/>
      <c r="RXU1095" s="8"/>
      <c r="RXV1095" s="8"/>
      <c r="RXW1095" s="8"/>
      <c r="RXX1095" s="8"/>
      <c r="RXY1095" s="8"/>
      <c r="RXZ1095" s="8"/>
      <c r="RYA1095" s="8"/>
      <c r="RYB1095" s="8"/>
      <c r="RYC1095" s="8"/>
      <c r="RYD1095" s="8"/>
      <c r="RYE1095" s="8"/>
      <c r="RYF1095" s="8"/>
      <c r="RYG1095" s="8"/>
      <c r="RYH1095" s="8"/>
      <c r="RYI1095" s="8"/>
      <c r="RYJ1095" s="8"/>
      <c r="RYK1095" s="8"/>
      <c r="RYL1095" s="8"/>
      <c r="RYM1095" s="8"/>
      <c r="RYN1095" s="8"/>
      <c r="RYO1095" s="8"/>
      <c r="RYP1095" s="8"/>
      <c r="RYQ1095" s="8"/>
      <c r="RYR1095" s="8"/>
      <c r="RYS1095" s="8"/>
      <c r="RYT1095" s="8"/>
      <c r="RYU1095" s="8"/>
      <c r="RYV1095" s="8"/>
      <c r="RYW1095" s="8"/>
      <c r="RYX1095" s="8"/>
      <c r="RYY1095" s="8"/>
      <c r="RYZ1095" s="8"/>
      <c r="RZA1095" s="8"/>
      <c r="RZB1095" s="8"/>
      <c r="RZC1095" s="8"/>
      <c r="RZD1095" s="8"/>
      <c r="RZE1095" s="8"/>
      <c r="RZF1095" s="8"/>
      <c r="RZG1095" s="8"/>
      <c r="RZH1095" s="8"/>
      <c r="RZI1095" s="8"/>
      <c r="RZJ1095" s="8"/>
      <c r="RZK1095" s="8"/>
      <c r="RZL1095" s="8"/>
      <c r="RZM1095" s="8"/>
      <c r="RZN1095" s="8"/>
      <c r="RZO1095" s="8"/>
      <c r="RZP1095" s="8"/>
      <c r="RZQ1095" s="8"/>
      <c r="RZR1095" s="8"/>
      <c r="RZS1095" s="8"/>
      <c r="RZT1095" s="8"/>
      <c r="RZU1095" s="8"/>
      <c r="RZV1095" s="8"/>
      <c r="RZW1095" s="8"/>
      <c r="RZX1095" s="8"/>
      <c r="RZY1095" s="8"/>
      <c r="RZZ1095" s="8"/>
      <c r="SAA1095" s="8"/>
      <c r="SAB1095" s="8"/>
      <c r="SAC1095" s="8"/>
      <c r="SAD1095" s="8"/>
      <c r="SAE1095" s="8"/>
      <c r="SAF1095" s="8"/>
      <c r="SAG1095" s="8"/>
      <c r="SAH1095" s="8"/>
      <c r="SAI1095" s="8"/>
      <c r="SAJ1095" s="8"/>
      <c r="SAK1095" s="8"/>
      <c r="SAL1095" s="8"/>
      <c r="SAM1095" s="8"/>
      <c r="SAN1095" s="8"/>
      <c r="SAO1095" s="8"/>
      <c r="SAP1095" s="8"/>
      <c r="SAQ1095" s="8"/>
      <c r="SAR1095" s="8"/>
      <c r="SAS1095" s="8"/>
      <c r="SAT1095" s="8"/>
      <c r="SAU1095" s="8"/>
      <c r="SAV1095" s="8"/>
      <c r="SAW1095" s="8"/>
      <c r="SAX1095" s="8"/>
      <c r="SAY1095" s="8"/>
      <c r="SAZ1095" s="8"/>
      <c r="SBA1095" s="8"/>
      <c r="SBB1095" s="8"/>
      <c r="SBC1095" s="8"/>
      <c r="SBD1095" s="8"/>
      <c r="SBE1095" s="8"/>
      <c r="SBF1095" s="8"/>
      <c r="SBG1095" s="8"/>
      <c r="SBH1095" s="8"/>
      <c r="SBI1095" s="8"/>
      <c r="SBJ1095" s="8"/>
      <c r="SBK1095" s="8"/>
      <c r="SBL1095" s="8"/>
      <c r="SBM1095" s="8"/>
      <c r="SBN1095" s="8"/>
      <c r="SBO1095" s="8"/>
      <c r="SBP1095" s="8"/>
      <c r="SBQ1095" s="8"/>
      <c r="SBR1095" s="8"/>
      <c r="SBS1095" s="8"/>
      <c r="SBT1095" s="8"/>
      <c r="SBU1095" s="8"/>
      <c r="SBV1095" s="8"/>
      <c r="SBW1095" s="8"/>
      <c r="SBX1095" s="8"/>
      <c r="SBY1095" s="8"/>
      <c r="SBZ1095" s="8"/>
      <c r="SCA1095" s="8"/>
      <c r="SCB1095" s="8"/>
      <c r="SCC1095" s="8"/>
      <c r="SCD1095" s="8"/>
      <c r="SCE1095" s="8"/>
      <c r="SCF1095" s="8"/>
      <c r="SCG1095" s="8"/>
      <c r="SCH1095" s="8"/>
      <c r="SCI1095" s="8"/>
      <c r="SCJ1095" s="8"/>
      <c r="SCK1095" s="8"/>
      <c r="SCL1095" s="8"/>
      <c r="SCM1095" s="8"/>
      <c r="SCN1095" s="8"/>
      <c r="SCO1095" s="8"/>
      <c r="SCP1095" s="8"/>
      <c r="SCQ1095" s="8"/>
      <c r="SCR1095" s="8"/>
      <c r="SCS1095" s="8"/>
      <c r="SCT1095" s="8"/>
      <c r="SCU1095" s="8"/>
      <c r="SCV1095" s="8"/>
      <c r="SCW1095" s="8"/>
      <c r="SCX1095" s="8"/>
      <c r="SCY1095" s="8"/>
      <c r="SCZ1095" s="8"/>
      <c r="SDA1095" s="8"/>
      <c r="SDB1095" s="8"/>
      <c r="SDC1095" s="8"/>
      <c r="SDD1095" s="8"/>
      <c r="SDE1095" s="8"/>
      <c r="SDF1095" s="8"/>
      <c r="SDG1095" s="8"/>
      <c r="SDH1095" s="8"/>
      <c r="SDI1095" s="8"/>
      <c r="SDJ1095" s="8"/>
      <c r="SDK1095" s="8"/>
      <c r="SDL1095" s="8"/>
      <c r="SDM1095" s="8"/>
      <c r="SDN1095" s="8"/>
      <c r="SDO1095" s="8"/>
      <c r="SDP1095" s="8"/>
      <c r="SDQ1095" s="8"/>
      <c r="SDR1095" s="8"/>
      <c r="SDS1095" s="8"/>
      <c r="SDT1095" s="8"/>
      <c r="SDU1095" s="8"/>
      <c r="SDV1095" s="8"/>
      <c r="SDW1095" s="8"/>
      <c r="SDX1095" s="8"/>
      <c r="SDY1095" s="8"/>
      <c r="SDZ1095" s="8"/>
      <c r="SEA1095" s="8"/>
      <c r="SEB1095" s="8"/>
      <c r="SEC1095" s="8"/>
      <c r="SED1095" s="8"/>
      <c r="SEE1095" s="8"/>
      <c r="SEF1095" s="8"/>
      <c r="SEG1095" s="8"/>
      <c r="SEH1095" s="8"/>
      <c r="SEI1095" s="8"/>
      <c r="SEJ1095" s="8"/>
      <c r="SEK1095" s="8"/>
      <c r="SEL1095" s="8"/>
      <c r="SEM1095" s="8"/>
      <c r="SEN1095" s="8"/>
      <c r="SEO1095" s="8"/>
      <c r="SEP1095" s="8"/>
      <c r="SEQ1095" s="8"/>
      <c r="SER1095" s="8"/>
      <c r="SES1095" s="8"/>
      <c r="SET1095" s="8"/>
      <c r="SEU1095" s="8"/>
      <c r="SEV1095" s="8"/>
      <c r="SEW1095" s="8"/>
      <c r="SEX1095" s="8"/>
      <c r="SEY1095" s="8"/>
      <c r="SEZ1095" s="8"/>
      <c r="SFA1095" s="8"/>
      <c r="SFB1095" s="8"/>
      <c r="SFC1095" s="8"/>
      <c r="SFD1095" s="8"/>
      <c r="SFE1095" s="8"/>
      <c r="SFF1095" s="8"/>
      <c r="SFG1095" s="8"/>
      <c r="SFH1095" s="8"/>
      <c r="SFI1095" s="8"/>
      <c r="SFJ1095" s="8"/>
      <c r="SFK1095" s="8"/>
      <c r="SFL1095" s="8"/>
      <c r="SFM1095" s="8"/>
      <c r="SFN1095" s="8"/>
      <c r="SFO1095" s="8"/>
      <c r="SFP1095" s="8"/>
      <c r="SFQ1095" s="8"/>
      <c r="SFR1095" s="8"/>
      <c r="SFS1095" s="8"/>
      <c r="SFT1095" s="8"/>
      <c r="SFU1095" s="8"/>
      <c r="SFV1095" s="8"/>
      <c r="SFW1095" s="8"/>
      <c r="SFX1095" s="8"/>
      <c r="SFY1095" s="8"/>
      <c r="SFZ1095" s="8"/>
      <c r="SGA1095" s="8"/>
      <c r="SGB1095" s="8"/>
      <c r="SGC1095" s="8"/>
      <c r="SGD1095" s="8"/>
      <c r="SGE1095" s="8"/>
      <c r="SGF1095" s="8"/>
      <c r="SGG1095" s="8"/>
      <c r="SGH1095" s="8"/>
      <c r="SGI1095" s="8"/>
      <c r="SGJ1095" s="8"/>
      <c r="SGK1095" s="8"/>
      <c r="SGL1095" s="8"/>
      <c r="SGM1095" s="8"/>
      <c r="SGN1095" s="8"/>
      <c r="SGO1095" s="8"/>
      <c r="SGP1095" s="8"/>
      <c r="SGQ1095" s="8"/>
      <c r="SGR1095" s="8"/>
      <c r="SGS1095" s="8"/>
      <c r="SGT1095" s="8"/>
      <c r="SGU1095" s="8"/>
      <c r="SGV1095" s="8"/>
      <c r="SGW1095" s="8"/>
      <c r="SGX1095" s="8"/>
      <c r="SGY1095" s="8"/>
      <c r="SGZ1095" s="8"/>
      <c r="SHA1095" s="8"/>
      <c r="SHB1095" s="8"/>
      <c r="SHC1095" s="8"/>
      <c r="SHD1095" s="8"/>
      <c r="SHE1095" s="8"/>
      <c r="SHF1095" s="8"/>
      <c r="SHG1095" s="8"/>
      <c r="SHH1095" s="8"/>
      <c r="SHI1095" s="8"/>
      <c r="SHJ1095" s="8"/>
      <c r="SHK1095" s="8"/>
      <c r="SHL1095" s="8"/>
      <c r="SHM1095" s="8"/>
      <c r="SHN1095" s="8"/>
      <c r="SHO1095" s="8"/>
      <c r="SHP1095" s="8"/>
      <c r="SHQ1095" s="8"/>
      <c r="SHR1095" s="8"/>
      <c r="SHS1095" s="8"/>
      <c r="SHT1095" s="8"/>
      <c r="SHU1095" s="8"/>
      <c r="SHV1095" s="8"/>
      <c r="SHW1095" s="8"/>
      <c r="SHX1095" s="8"/>
      <c r="SHY1095" s="8"/>
      <c r="SHZ1095" s="8"/>
      <c r="SIA1095" s="8"/>
      <c r="SIB1095" s="8"/>
      <c r="SIC1095" s="8"/>
      <c r="SID1095" s="8"/>
      <c r="SIE1095" s="8"/>
      <c r="SIF1095" s="8"/>
      <c r="SIG1095" s="8"/>
      <c r="SIH1095" s="8"/>
      <c r="SII1095" s="8"/>
      <c r="SIJ1095" s="8"/>
      <c r="SIK1095" s="8"/>
      <c r="SIL1095" s="8"/>
      <c r="SIM1095" s="8"/>
      <c r="SIN1095" s="8"/>
      <c r="SIO1095" s="8"/>
      <c r="SIP1095" s="8"/>
      <c r="SIQ1095" s="8"/>
      <c r="SIR1095" s="8"/>
      <c r="SIS1095" s="8"/>
      <c r="SIT1095" s="8"/>
      <c r="SIU1095" s="8"/>
      <c r="SIV1095" s="8"/>
      <c r="SIW1095" s="8"/>
      <c r="SIX1095" s="8"/>
      <c r="SIY1095" s="8"/>
      <c r="SIZ1095" s="8"/>
      <c r="SJA1095" s="8"/>
      <c r="SJB1095" s="8"/>
      <c r="SJC1095" s="8"/>
      <c r="SJD1095" s="8"/>
      <c r="SJE1095" s="8"/>
      <c r="SJF1095" s="8"/>
      <c r="SJG1095" s="8"/>
      <c r="SJH1095" s="8"/>
      <c r="SJI1095" s="8"/>
      <c r="SJJ1095" s="8"/>
      <c r="SJK1095" s="8"/>
      <c r="SJL1095" s="8"/>
      <c r="SJM1095" s="8"/>
      <c r="SJN1095" s="8"/>
      <c r="SJO1095" s="8"/>
      <c r="SJP1095" s="8"/>
      <c r="SJQ1095" s="8"/>
      <c r="SJR1095" s="8"/>
      <c r="SJS1095" s="8"/>
      <c r="SJT1095" s="8"/>
      <c r="SJU1095" s="8"/>
      <c r="SJV1095" s="8"/>
      <c r="SJW1095" s="8"/>
      <c r="SJX1095" s="8"/>
      <c r="SJY1095" s="8"/>
      <c r="SJZ1095" s="8"/>
      <c r="SKA1095" s="8"/>
      <c r="SKB1095" s="8"/>
      <c r="SKC1095" s="8"/>
      <c r="SKD1095" s="8"/>
      <c r="SKE1095" s="8"/>
      <c r="SKF1095" s="8"/>
      <c r="SKG1095" s="8"/>
      <c r="SKH1095" s="8"/>
      <c r="SKI1095" s="8"/>
      <c r="SKJ1095" s="8"/>
      <c r="SKK1095" s="8"/>
      <c r="SKL1095" s="8"/>
      <c r="SKM1095" s="8"/>
      <c r="SKN1095" s="8"/>
      <c r="SKO1095" s="8"/>
      <c r="SKP1095" s="8"/>
      <c r="SKQ1095" s="8"/>
      <c r="SKR1095" s="8"/>
      <c r="SKS1095" s="8"/>
      <c r="SKT1095" s="8"/>
      <c r="SKU1095" s="8"/>
      <c r="SKV1095" s="8"/>
      <c r="SKW1095" s="8"/>
      <c r="SKX1095" s="8"/>
      <c r="SKY1095" s="8"/>
      <c r="SKZ1095" s="8"/>
      <c r="SLA1095" s="8"/>
      <c r="SLB1095" s="8"/>
      <c r="SLC1095" s="8"/>
      <c r="SLD1095" s="8"/>
      <c r="SLE1095" s="8"/>
      <c r="SLF1095" s="8"/>
      <c r="SLG1095" s="8"/>
      <c r="SLH1095" s="8"/>
      <c r="SLI1095" s="8"/>
      <c r="SLJ1095" s="8"/>
      <c r="SLK1095" s="8"/>
      <c r="SLL1095" s="8"/>
      <c r="SLM1095" s="8"/>
      <c r="SLN1095" s="8"/>
      <c r="SLO1095" s="8"/>
      <c r="SLP1095" s="8"/>
      <c r="SLQ1095" s="8"/>
      <c r="SLR1095" s="8"/>
      <c r="SLS1095" s="8"/>
      <c r="SLT1095" s="8"/>
      <c r="SLU1095" s="8"/>
      <c r="SLV1095" s="8"/>
      <c r="SLW1095" s="8"/>
      <c r="SLX1095" s="8"/>
      <c r="SLY1095" s="8"/>
      <c r="SLZ1095" s="8"/>
      <c r="SMA1095" s="8"/>
      <c r="SMB1095" s="8"/>
      <c r="SMC1095" s="8"/>
      <c r="SMD1095" s="8"/>
      <c r="SME1095" s="8"/>
      <c r="SMF1095" s="8"/>
      <c r="SMG1095" s="8"/>
      <c r="SMH1095" s="8"/>
      <c r="SMI1095" s="8"/>
      <c r="SMJ1095" s="8"/>
      <c r="SMK1095" s="8"/>
      <c r="SML1095" s="8"/>
      <c r="SMM1095" s="8"/>
      <c r="SMN1095" s="8"/>
      <c r="SMO1095" s="8"/>
      <c r="SMP1095" s="8"/>
      <c r="SMQ1095" s="8"/>
      <c r="SMR1095" s="8"/>
      <c r="SMS1095" s="8"/>
      <c r="SMT1095" s="8"/>
      <c r="SMU1095" s="8"/>
      <c r="SMV1095" s="8"/>
      <c r="SMW1095" s="8"/>
      <c r="SMX1095" s="8"/>
      <c r="SMY1095" s="8"/>
      <c r="SMZ1095" s="8"/>
      <c r="SNA1095" s="8"/>
      <c r="SNB1095" s="8"/>
      <c r="SNC1095" s="8"/>
      <c r="SND1095" s="8"/>
      <c r="SNE1095" s="8"/>
      <c r="SNF1095" s="8"/>
      <c r="SNG1095" s="8"/>
      <c r="SNH1095" s="8"/>
      <c r="SNI1095" s="8"/>
      <c r="SNJ1095" s="8"/>
      <c r="SNK1095" s="8"/>
      <c r="SNL1095" s="8"/>
      <c r="SNM1095" s="8"/>
      <c r="SNN1095" s="8"/>
      <c r="SNO1095" s="8"/>
      <c r="SNP1095" s="8"/>
      <c r="SNQ1095" s="8"/>
      <c r="SNR1095" s="8"/>
      <c r="SNS1095" s="8"/>
      <c r="SNT1095" s="8"/>
      <c r="SNU1095" s="8"/>
      <c r="SNV1095" s="8"/>
      <c r="SNW1095" s="8"/>
      <c r="SNX1095" s="8"/>
      <c r="SNY1095" s="8"/>
      <c r="SNZ1095" s="8"/>
      <c r="SOA1095" s="8"/>
      <c r="SOB1095" s="8"/>
      <c r="SOC1095" s="8"/>
      <c r="SOD1095" s="8"/>
      <c r="SOE1095" s="8"/>
      <c r="SOF1095" s="8"/>
      <c r="SOG1095" s="8"/>
      <c r="SOH1095" s="8"/>
      <c r="SOI1095" s="8"/>
      <c r="SOJ1095" s="8"/>
      <c r="SOK1095" s="8"/>
      <c r="SOL1095" s="8"/>
      <c r="SOM1095" s="8"/>
      <c r="SON1095" s="8"/>
      <c r="SOO1095" s="8"/>
      <c r="SOP1095" s="8"/>
      <c r="SOQ1095" s="8"/>
      <c r="SOR1095" s="8"/>
      <c r="SOS1095" s="8"/>
      <c r="SOT1095" s="8"/>
      <c r="SOU1095" s="8"/>
      <c r="SOV1095" s="8"/>
      <c r="SOW1095" s="8"/>
      <c r="SOX1095" s="8"/>
      <c r="SOY1095" s="8"/>
      <c r="SOZ1095" s="8"/>
      <c r="SPA1095" s="8"/>
      <c r="SPB1095" s="8"/>
      <c r="SPC1095" s="8"/>
      <c r="SPD1095" s="8"/>
      <c r="SPE1095" s="8"/>
      <c r="SPF1095" s="8"/>
      <c r="SPG1095" s="8"/>
      <c r="SPH1095" s="8"/>
      <c r="SPI1095" s="8"/>
      <c r="SPJ1095" s="8"/>
      <c r="SPK1095" s="8"/>
      <c r="SPL1095" s="8"/>
      <c r="SPM1095" s="8"/>
      <c r="SPN1095" s="8"/>
      <c r="SPO1095" s="8"/>
      <c r="SPP1095" s="8"/>
      <c r="SPQ1095" s="8"/>
      <c r="SPR1095" s="8"/>
      <c r="SPS1095" s="8"/>
      <c r="SPT1095" s="8"/>
      <c r="SPU1095" s="8"/>
      <c r="SPV1095" s="8"/>
      <c r="SPW1095" s="8"/>
      <c r="SPX1095" s="8"/>
      <c r="SPY1095" s="8"/>
      <c r="SPZ1095" s="8"/>
      <c r="SQA1095" s="8"/>
      <c r="SQB1095" s="8"/>
      <c r="SQC1095" s="8"/>
      <c r="SQD1095" s="8"/>
      <c r="SQE1095" s="8"/>
      <c r="SQF1095" s="8"/>
      <c r="SQG1095" s="8"/>
      <c r="SQH1095" s="8"/>
      <c r="SQI1095" s="8"/>
      <c r="SQJ1095" s="8"/>
      <c r="SQK1095" s="8"/>
      <c r="SQL1095" s="8"/>
      <c r="SQM1095" s="8"/>
      <c r="SQN1095" s="8"/>
      <c r="SQO1095" s="8"/>
      <c r="SQP1095" s="8"/>
      <c r="SQQ1095" s="8"/>
      <c r="SQR1095" s="8"/>
      <c r="SQS1095" s="8"/>
      <c r="SQT1095" s="8"/>
      <c r="SQU1095" s="8"/>
      <c r="SQV1095" s="8"/>
      <c r="SQW1095" s="8"/>
      <c r="SQX1095" s="8"/>
      <c r="SQY1095" s="8"/>
      <c r="SQZ1095" s="8"/>
      <c r="SRA1095" s="8"/>
      <c r="SRB1095" s="8"/>
      <c r="SRC1095" s="8"/>
      <c r="SRD1095" s="8"/>
      <c r="SRE1095" s="8"/>
      <c r="SRF1095" s="8"/>
      <c r="SRG1095" s="8"/>
      <c r="SRH1095" s="8"/>
      <c r="SRI1095" s="8"/>
      <c r="SRJ1095" s="8"/>
      <c r="SRK1095" s="8"/>
      <c r="SRL1095" s="8"/>
      <c r="SRM1095" s="8"/>
      <c r="SRN1095" s="8"/>
      <c r="SRO1095" s="8"/>
      <c r="SRP1095" s="8"/>
      <c r="SRQ1095" s="8"/>
      <c r="SRR1095" s="8"/>
      <c r="SRS1095" s="8"/>
      <c r="SRT1095" s="8"/>
      <c r="SRU1095" s="8"/>
      <c r="SRV1095" s="8"/>
      <c r="SRW1095" s="8"/>
      <c r="SRX1095" s="8"/>
      <c r="SRY1095" s="8"/>
      <c r="SRZ1095" s="8"/>
      <c r="SSA1095" s="8"/>
      <c r="SSB1095" s="8"/>
      <c r="SSC1095" s="8"/>
      <c r="SSD1095" s="8"/>
      <c r="SSE1095" s="8"/>
      <c r="SSF1095" s="8"/>
      <c r="SSG1095" s="8"/>
      <c r="SSH1095" s="8"/>
      <c r="SSI1095" s="8"/>
      <c r="SSJ1095" s="8"/>
      <c r="SSK1095" s="8"/>
      <c r="SSL1095" s="8"/>
      <c r="SSM1095" s="8"/>
      <c r="SSN1095" s="8"/>
      <c r="SSO1095" s="8"/>
      <c r="SSP1095" s="8"/>
      <c r="SSQ1095" s="8"/>
      <c r="SSR1095" s="8"/>
      <c r="SSS1095" s="8"/>
      <c r="SST1095" s="8"/>
      <c r="SSU1095" s="8"/>
      <c r="SSV1095" s="8"/>
      <c r="SSW1095" s="8"/>
      <c r="SSX1095" s="8"/>
      <c r="SSY1095" s="8"/>
      <c r="SSZ1095" s="8"/>
      <c r="STA1095" s="8"/>
      <c r="STB1095" s="8"/>
      <c r="STC1095" s="8"/>
      <c r="STD1095" s="8"/>
      <c r="STE1095" s="8"/>
      <c r="STF1095" s="8"/>
      <c r="STG1095" s="8"/>
      <c r="STH1095" s="8"/>
      <c r="STI1095" s="8"/>
      <c r="STJ1095" s="8"/>
      <c r="STK1095" s="8"/>
      <c r="STL1095" s="8"/>
      <c r="STM1095" s="8"/>
      <c r="STN1095" s="8"/>
      <c r="STO1095" s="8"/>
      <c r="STP1095" s="8"/>
      <c r="STQ1095" s="8"/>
      <c r="STR1095" s="8"/>
      <c r="STS1095" s="8"/>
      <c r="STT1095" s="8"/>
      <c r="STU1095" s="8"/>
      <c r="STV1095" s="8"/>
      <c r="STW1095" s="8"/>
      <c r="STX1095" s="8"/>
      <c r="STY1095" s="8"/>
      <c r="STZ1095" s="8"/>
      <c r="SUA1095" s="8"/>
      <c r="SUB1095" s="8"/>
      <c r="SUC1095" s="8"/>
      <c r="SUD1095" s="8"/>
      <c r="SUE1095" s="8"/>
      <c r="SUF1095" s="8"/>
      <c r="SUG1095" s="8"/>
      <c r="SUH1095" s="8"/>
      <c r="SUI1095" s="8"/>
      <c r="SUJ1095" s="8"/>
      <c r="SUK1095" s="8"/>
      <c r="SUL1095" s="8"/>
      <c r="SUM1095" s="8"/>
      <c r="SUN1095" s="8"/>
      <c r="SUO1095" s="8"/>
      <c r="SUP1095" s="8"/>
      <c r="SUQ1095" s="8"/>
      <c r="SUR1095" s="8"/>
      <c r="SUS1095" s="8"/>
      <c r="SUT1095" s="8"/>
      <c r="SUU1095" s="8"/>
      <c r="SUV1095" s="8"/>
      <c r="SUW1095" s="8"/>
      <c r="SUX1095" s="8"/>
      <c r="SUY1095" s="8"/>
      <c r="SUZ1095" s="8"/>
      <c r="SVA1095" s="8"/>
      <c r="SVB1095" s="8"/>
      <c r="SVC1095" s="8"/>
      <c r="SVD1095" s="8"/>
      <c r="SVE1095" s="8"/>
      <c r="SVF1095" s="8"/>
      <c r="SVG1095" s="8"/>
      <c r="SVH1095" s="8"/>
      <c r="SVI1095" s="8"/>
      <c r="SVJ1095" s="8"/>
      <c r="SVK1095" s="8"/>
      <c r="SVL1095" s="8"/>
      <c r="SVM1095" s="8"/>
      <c r="SVN1095" s="8"/>
      <c r="SVO1095" s="8"/>
      <c r="SVP1095" s="8"/>
      <c r="SVQ1095" s="8"/>
      <c r="SVR1095" s="8"/>
      <c r="SVS1095" s="8"/>
      <c r="SVT1095" s="8"/>
      <c r="SVU1095" s="8"/>
      <c r="SVV1095" s="8"/>
      <c r="SVW1095" s="8"/>
      <c r="SVX1095" s="8"/>
      <c r="SVY1095" s="8"/>
      <c r="SVZ1095" s="8"/>
      <c r="SWA1095" s="8"/>
      <c r="SWB1095" s="8"/>
      <c r="SWC1095" s="8"/>
      <c r="SWD1095" s="8"/>
      <c r="SWE1095" s="8"/>
      <c r="SWF1095" s="8"/>
      <c r="SWG1095" s="8"/>
      <c r="SWH1095" s="8"/>
      <c r="SWI1095" s="8"/>
      <c r="SWJ1095" s="8"/>
      <c r="SWK1095" s="8"/>
      <c r="SWL1095" s="8"/>
      <c r="SWM1095" s="8"/>
      <c r="SWN1095" s="8"/>
      <c r="SWO1095" s="8"/>
      <c r="SWP1095" s="8"/>
      <c r="SWQ1095" s="8"/>
      <c r="SWR1095" s="8"/>
      <c r="SWS1095" s="8"/>
      <c r="SWT1095" s="8"/>
      <c r="SWU1095" s="8"/>
      <c r="SWV1095" s="8"/>
      <c r="SWW1095" s="8"/>
      <c r="SWX1095" s="8"/>
      <c r="SWY1095" s="8"/>
      <c r="SWZ1095" s="8"/>
      <c r="SXA1095" s="8"/>
      <c r="SXB1095" s="8"/>
      <c r="SXC1095" s="8"/>
      <c r="SXD1095" s="8"/>
      <c r="SXE1095" s="8"/>
      <c r="SXF1095" s="8"/>
      <c r="SXG1095" s="8"/>
      <c r="SXH1095" s="8"/>
      <c r="SXI1095" s="8"/>
      <c r="SXJ1095" s="8"/>
      <c r="SXK1095" s="8"/>
      <c r="SXL1095" s="8"/>
      <c r="SXM1095" s="8"/>
      <c r="SXN1095" s="8"/>
      <c r="SXO1095" s="8"/>
      <c r="SXP1095" s="8"/>
      <c r="SXQ1095" s="8"/>
      <c r="SXR1095" s="8"/>
      <c r="SXS1095" s="8"/>
      <c r="SXT1095" s="8"/>
      <c r="SXU1095" s="8"/>
      <c r="SXV1095" s="8"/>
      <c r="SXW1095" s="8"/>
      <c r="SXX1095" s="8"/>
      <c r="SXY1095" s="8"/>
      <c r="SXZ1095" s="8"/>
      <c r="SYA1095" s="8"/>
      <c r="SYB1095" s="8"/>
      <c r="SYC1095" s="8"/>
      <c r="SYD1095" s="8"/>
      <c r="SYE1095" s="8"/>
      <c r="SYF1095" s="8"/>
      <c r="SYG1095" s="8"/>
      <c r="SYH1095" s="8"/>
      <c r="SYI1095" s="8"/>
      <c r="SYJ1095" s="8"/>
      <c r="SYK1095" s="8"/>
      <c r="SYL1095" s="8"/>
      <c r="SYM1095" s="8"/>
      <c r="SYN1095" s="8"/>
      <c r="SYO1095" s="8"/>
      <c r="SYP1095" s="8"/>
      <c r="SYQ1095" s="8"/>
      <c r="SYR1095" s="8"/>
      <c r="SYS1095" s="8"/>
      <c r="SYT1095" s="8"/>
      <c r="SYU1095" s="8"/>
      <c r="SYV1095" s="8"/>
      <c r="SYW1095" s="8"/>
      <c r="SYX1095" s="8"/>
      <c r="SYY1095" s="8"/>
      <c r="SYZ1095" s="8"/>
      <c r="SZA1095" s="8"/>
      <c r="SZB1095" s="8"/>
      <c r="SZC1095" s="8"/>
      <c r="SZD1095" s="8"/>
      <c r="SZE1095" s="8"/>
      <c r="SZF1095" s="8"/>
      <c r="SZG1095" s="8"/>
      <c r="SZH1095" s="8"/>
      <c r="SZI1095" s="8"/>
      <c r="SZJ1095" s="8"/>
      <c r="SZK1095" s="8"/>
      <c r="SZL1095" s="8"/>
      <c r="SZM1095" s="8"/>
      <c r="SZN1095" s="8"/>
      <c r="SZO1095" s="8"/>
      <c r="SZP1095" s="8"/>
      <c r="SZQ1095" s="8"/>
      <c r="SZR1095" s="8"/>
      <c r="SZS1095" s="8"/>
      <c r="SZT1095" s="8"/>
      <c r="SZU1095" s="8"/>
      <c r="SZV1095" s="8"/>
      <c r="SZW1095" s="8"/>
      <c r="SZX1095" s="8"/>
      <c r="SZY1095" s="8"/>
      <c r="SZZ1095" s="8"/>
      <c r="TAA1095" s="8"/>
      <c r="TAB1095" s="8"/>
      <c r="TAC1095" s="8"/>
      <c r="TAD1095" s="8"/>
      <c r="TAE1095" s="8"/>
      <c r="TAF1095" s="8"/>
      <c r="TAG1095" s="8"/>
      <c r="TAH1095" s="8"/>
      <c r="TAI1095" s="8"/>
      <c r="TAJ1095" s="8"/>
      <c r="TAK1095" s="8"/>
      <c r="TAL1095" s="8"/>
      <c r="TAM1095" s="8"/>
      <c r="TAN1095" s="8"/>
      <c r="TAO1095" s="8"/>
      <c r="TAP1095" s="8"/>
      <c r="TAQ1095" s="8"/>
      <c r="TAR1095" s="8"/>
      <c r="TAS1095" s="8"/>
      <c r="TAT1095" s="8"/>
      <c r="TAU1095" s="8"/>
      <c r="TAV1095" s="8"/>
      <c r="TAW1095" s="8"/>
      <c r="TAX1095" s="8"/>
      <c r="TAY1095" s="8"/>
      <c r="TAZ1095" s="8"/>
      <c r="TBA1095" s="8"/>
      <c r="TBB1095" s="8"/>
      <c r="TBC1095" s="8"/>
      <c r="TBD1095" s="8"/>
      <c r="TBE1095" s="8"/>
      <c r="TBF1095" s="8"/>
      <c r="TBG1095" s="8"/>
      <c r="TBH1095" s="8"/>
      <c r="TBI1095" s="8"/>
      <c r="TBJ1095" s="8"/>
      <c r="TBK1095" s="8"/>
      <c r="TBL1095" s="8"/>
      <c r="TBM1095" s="8"/>
      <c r="TBN1095" s="8"/>
      <c r="TBO1095" s="8"/>
      <c r="TBP1095" s="8"/>
      <c r="TBQ1095" s="8"/>
      <c r="TBR1095" s="8"/>
      <c r="TBS1095" s="8"/>
      <c r="TBT1095" s="8"/>
      <c r="TBU1095" s="8"/>
      <c r="TBV1095" s="8"/>
      <c r="TBW1095" s="8"/>
      <c r="TBX1095" s="8"/>
      <c r="TBY1095" s="8"/>
      <c r="TBZ1095" s="8"/>
      <c r="TCA1095" s="8"/>
      <c r="TCB1095" s="8"/>
      <c r="TCC1095" s="8"/>
      <c r="TCD1095" s="8"/>
      <c r="TCE1095" s="8"/>
      <c r="TCF1095" s="8"/>
      <c r="TCG1095" s="8"/>
      <c r="TCH1095" s="8"/>
      <c r="TCI1095" s="8"/>
      <c r="TCJ1095" s="8"/>
      <c r="TCK1095" s="8"/>
      <c r="TCL1095" s="8"/>
      <c r="TCM1095" s="8"/>
      <c r="TCN1095" s="8"/>
      <c r="TCO1095" s="8"/>
      <c r="TCP1095" s="8"/>
      <c r="TCQ1095" s="8"/>
      <c r="TCR1095" s="8"/>
      <c r="TCS1095" s="8"/>
      <c r="TCT1095" s="8"/>
      <c r="TCU1095" s="8"/>
      <c r="TCV1095" s="8"/>
      <c r="TCW1095" s="8"/>
      <c r="TCX1095" s="8"/>
      <c r="TCY1095" s="8"/>
      <c r="TCZ1095" s="8"/>
      <c r="TDA1095" s="8"/>
      <c r="TDB1095" s="8"/>
      <c r="TDC1095" s="8"/>
      <c r="TDD1095" s="8"/>
      <c r="TDE1095" s="8"/>
      <c r="TDF1095" s="8"/>
      <c r="TDG1095" s="8"/>
      <c r="TDH1095" s="8"/>
      <c r="TDI1095" s="8"/>
      <c r="TDJ1095" s="8"/>
      <c r="TDK1095" s="8"/>
      <c r="TDL1095" s="8"/>
      <c r="TDM1095" s="8"/>
      <c r="TDN1095" s="8"/>
      <c r="TDO1095" s="8"/>
      <c r="TDP1095" s="8"/>
      <c r="TDQ1095" s="8"/>
      <c r="TDR1095" s="8"/>
      <c r="TDS1095" s="8"/>
      <c r="TDT1095" s="8"/>
      <c r="TDU1095" s="8"/>
      <c r="TDV1095" s="8"/>
      <c r="TDW1095" s="8"/>
      <c r="TDX1095" s="8"/>
      <c r="TDY1095" s="8"/>
      <c r="TDZ1095" s="8"/>
      <c r="TEA1095" s="8"/>
      <c r="TEB1095" s="8"/>
      <c r="TEC1095" s="8"/>
      <c r="TED1095" s="8"/>
      <c r="TEE1095" s="8"/>
      <c r="TEF1095" s="8"/>
      <c r="TEG1095" s="8"/>
      <c r="TEH1095" s="8"/>
      <c r="TEI1095" s="8"/>
      <c r="TEJ1095" s="8"/>
      <c r="TEK1095" s="8"/>
      <c r="TEL1095" s="8"/>
      <c r="TEM1095" s="8"/>
      <c r="TEN1095" s="8"/>
      <c r="TEO1095" s="8"/>
      <c r="TEP1095" s="8"/>
      <c r="TEQ1095" s="8"/>
      <c r="TER1095" s="8"/>
      <c r="TES1095" s="8"/>
      <c r="TET1095" s="8"/>
      <c r="TEU1095" s="8"/>
      <c r="TEV1095" s="8"/>
      <c r="TEW1095" s="8"/>
      <c r="TEX1095" s="8"/>
      <c r="TEY1095" s="8"/>
      <c r="TEZ1095" s="8"/>
      <c r="TFA1095" s="8"/>
      <c r="TFB1095" s="8"/>
      <c r="TFC1095" s="8"/>
      <c r="TFD1095" s="8"/>
      <c r="TFE1095" s="8"/>
      <c r="TFF1095" s="8"/>
      <c r="TFG1095" s="8"/>
      <c r="TFH1095" s="8"/>
      <c r="TFI1095" s="8"/>
      <c r="TFJ1095" s="8"/>
      <c r="TFK1095" s="8"/>
      <c r="TFL1095" s="8"/>
      <c r="TFM1095" s="8"/>
      <c r="TFN1095" s="8"/>
      <c r="TFO1095" s="8"/>
      <c r="TFP1095" s="8"/>
      <c r="TFQ1095" s="8"/>
      <c r="TFR1095" s="8"/>
      <c r="TFS1095" s="8"/>
      <c r="TFT1095" s="8"/>
      <c r="TFU1095" s="8"/>
      <c r="TFV1095" s="8"/>
      <c r="TFW1095" s="8"/>
      <c r="TFX1095" s="8"/>
      <c r="TFY1095" s="8"/>
      <c r="TFZ1095" s="8"/>
      <c r="TGA1095" s="8"/>
      <c r="TGB1095" s="8"/>
      <c r="TGC1095" s="8"/>
      <c r="TGD1095" s="8"/>
      <c r="TGE1095" s="8"/>
      <c r="TGF1095" s="8"/>
      <c r="TGG1095" s="8"/>
      <c r="TGH1095" s="8"/>
      <c r="TGI1095" s="8"/>
      <c r="TGJ1095" s="8"/>
      <c r="TGK1095" s="8"/>
      <c r="TGL1095" s="8"/>
      <c r="TGM1095" s="8"/>
      <c r="TGN1095" s="8"/>
      <c r="TGO1095" s="8"/>
      <c r="TGP1095" s="8"/>
      <c r="TGQ1095" s="8"/>
      <c r="TGR1095" s="8"/>
      <c r="TGS1095" s="8"/>
      <c r="TGT1095" s="8"/>
      <c r="TGU1095" s="8"/>
      <c r="TGV1095" s="8"/>
      <c r="TGW1095" s="8"/>
      <c r="TGX1095" s="8"/>
      <c r="TGY1095" s="8"/>
      <c r="TGZ1095" s="8"/>
      <c r="THA1095" s="8"/>
      <c r="THB1095" s="8"/>
      <c r="THC1095" s="8"/>
      <c r="THD1095" s="8"/>
      <c r="THE1095" s="8"/>
      <c r="THF1095" s="8"/>
      <c r="THG1095" s="8"/>
      <c r="THH1095" s="8"/>
      <c r="THI1095" s="8"/>
      <c r="THJ1095" s="8"/>
      <c r="THK1095" s="8"/>
      <c r="THL1095" s="8"/>
      <c r="THM1095" s="8"/>
      <c r="THN1095" s="8"/>
      <c r="THO1095" s="8"/>
      <c r="THP1095" s="8"/>
      <c r="THQ1095" s="8"/>
      <c r="THR1095" s="8"/>
      <c r="THS1095" s="8"/>
      <c r="THT1095" s="8"/>
      <c r="THU1095" s="8"/>
      <c r="THV1095" s="8"/>
      <c r="THW1095" s="8"/>
      <c r="THX1095" s="8"/>
      <c r="THY1095" s="8"/>
      <c r="THZ1095" s="8"/>
      <c r="TIA1095" s="8"/>
      <c r="TIB1095" s="8"/>
      <c r="TIC1095" s="8"/>
      <c r="TID1095" s="8"/>
      <c r="TIE1095" s="8"/>
      <c r="TIF1095" s="8"/>
      <c r="TIG1095" s="8"/>
      <c r="TIH1095" s="8"/>
      <c r="TII1095" s="8"/>
      <c r="TIJ1095" s="8"/>
      <c r="TIK1095" s="8"/>
      <c r="TIL1095" s="8"/>
      <c r="TIM1095" s="8"/>
      <c r="TIN1095" s="8"/>
      <c r="TIO1095" s="8"/>
      <c r="TIP1095" s="8"/>
      <c r="TIQ1095" s="8"/>
      <c r="TIR1095" s="8"/>
      <c r="TIS1095" s="8"/>
      <c r="TIT1095" s="8"/>
      <c r="TIU1095" s="8"/>
      <c r="TIV1095" s="8"/>
      <c r="TIW1095" s="8"/>
      <c r="TIX1095" s="8"/>
      <c r="TIY1095" s="8"/>
      <c r="TIZ1095" s="8"/>
      <c r="TJA1095" s="8"/>
      <c r="TJB1095" s="8"/>
      <c r="TJC1095" s="8"/>
      <c r="TJD1095" s="8"/>
      <c r="TJE1095" s="8"/>
      <c r="TJF1095" s="8"/>
      <c r="TJG1095" s="8"/>
      <c r="TJH1095" s="8"/>
      <c r="TJI1095" s="8"/>
      <c r="TJJ1095" s="8"/>
      <c r="TJK1095" s="8"/>
      <c r="TJL1095" s="8"/>
      <c r="TJM1095" s="8"/>
      <c r="TJN1095" s="8"/>
      <c r="TJO1095" s="8"/>
      <c r="TJP1095" s="8"/>
      <c r="TJQ1095" s="8"/>
      <c r="TJR1095" s="8"/>
      <c r="TJS1095" s="8"/>
      <c r="TJT1095" s="8"/>
      <c r="TJU1095" s="8"/>
      <c r="TJV1095" s="8"/>
      <c r="TJW1095" s="8"/>
      <c r="TJX1095" s="8"/>
      <c r="TJY1095" s="8"/>
      <c r="TJZ1095" s="8"/>
      <c r="TKA1095" s="8"/>
      <c r="TKB1095" s="8"/>
      <c r="TKC1095" s="8"/>
      <c r="TKD1095" s="8"/>
      <c r="TKE1095" s="8"/>
      <c r="TKF1095" s="8"/>
      <c r="TKG1095" s="8"/>
      <c r="TKH1095" s="8"/>
      <c r="TKI1095" s="8"/>
      <c r="TKJ1095" s="8"/>
      <c r="TKK1095" s="8"/>
      <c r="TKL1095" s="8"/>
      <c r="TKM1095" s="8"/>
      <c r="TKN1095" s="8"/>
      <c r="TKO1095" s="8"/>
      <c r="TKP1095" s="8"/>
      <c r="TKQ1095" s="8"/>
      <c r="TKR1095" s="8"/>
      <c r="TKS1095" s="8"/>
      <c r="TKT1095" s="8"/>
      <c r="TKU1095" s="8"/>
      <c r="TKV1095" s="8"/>
      <c r="TKW1095" s="8"/>
      <c r="TKX1095" s="8"/>
      <c r="TKY1095" s="8"/>
      <c r="TKZ1095" s="8"/>
      <c r="TLA1095" s="8"/>
      <c r="TLB1095" s="8"/>
      <c r="TLC1095" s="8"/>
      <c r="TLD1095" s="8"/>
      <c r="TLE1095" s="8"/>
      <c r="TLF1095" s="8"/>
      <c r="TLG1095" s="8"/>
      <c r="TLH1095" s="8"/>
      <c r="TLI1095" s="8"/>
      <c r="TLJ1095" s="8"/>
      <c r="TLK1095" s="8"/>
      <c r="TLL1095" s="8"/>
      <c r="TLM1095" s="8"/>
      <c r="TLN1095" s="8"/>
      <c r="TLO1095" s="8"/>
      <c r="TLP1095" s="8"/>
      <c r="TLQ1095" s="8"/>
      <c r="TLR1095" s="8"/>
      <c r="TLS1095" s="8"/>
      <c r="TLT1095" s="8"/>
      <c r="TLU1095" s="8"/>
      <c r="TLV1095" s="8"/>
      <c r="TLW1095" s="8"/>
      <c r="TLX1095" s="8"/>
      <c r="TLY1095" s="8"/>
      <c r="TLZ1095" s="8"/>
      <c r="TMA1095" s="8"/>
      <c r="TMB1095" s="8"/>
      <c r="TMC1095" s="8"/>
      <c r="TMD1095" s="8"/>
      <c r="TME1095" s="8"/>
      <c r="TMF1095" s="8"/>
      <c r="TMG1095" s="8"/>
      <c r="TMH1095" s="8"/>
      <c r="TMI1095" s="8"/>
      <c r="TMJ1095" s="8"/>
      <c r="TMK1095" s="8"/>
      <c r="TML1095" s="8"/>
      <c r="TMM1095" s="8"/>
      <c r="TMN1095" s="8"/>
      <c r="TMO1095" s="8"/>
      <c r="TMP1095" s="8"/>
      <c r="TMQ1095" s="8"/>
      <c r="TMR1095" s="8"/>
      <c r="TMS1095" s="8"/>
      <c r="TMT1095" s="8"/>
      <c r="TMU1095" s="8"/>
      <c r="TMV1095" s="8"/>
      <c r="TMW1095" s="8"/>
      <c r="TMX1095" s="8"/>
      <c r="TMY1095" s="8"/>
      <c r="TMZ1095" s="8"/>
      <c r="TNA1095" s="8"/>
      <c r="TNB1095" s="8"/>
      <c r="TNC1095" s="8"/>
      <c r="TND1095" s="8"/>
      <c r="TNE1095" s="8"/>
      <c r="TNF1095" s="8"/>
      <c r="TNG1095" s="8"/>
      <c r="TNH1095" s="8"/>
      <c r="TNI1095" s="8"/>
      <c r="TNJ1095" s="8"/>
      <c r="TNK1095" s="8"/>
      <c r="TNL1095" s="8"/>
      <c r="TNM1095" s="8"/>
      <c r="TNN1095" s="8"/>
      <c r="TNO1095" s="8"/>
      <c r="TNP1095" s="8"/>
      <c r="TNQ1095" s="8"/>
      <c r="TNR1095" s="8"/>
      <c r="TNS1095" s="8"/>
      <c r="TNT1095" s="8"/>
      <c r="TNU1095" s="8"/>
      <c r="TNV1095" s="8"/>
      <c r="TNW1095" s="8"/>
      <c r="TNX1095" s="8"/>
      <c r="TNY1095" s="8"/>
      <c r="TNZ1095" s="8"/>
      <c r="TOA1095" s="8"/>
      <c r="TOB1095" s="8"/>
      <c r="TOC1095" s="8"/>
      <c r="TOD1095" s="8"/>
      <c r="TOE1095" s="8"/>
      <c r="TOF1095" s="8"/>
      <c r="TOG1095" s="8"/>
      <c r="TOH1095" s="8"/>
      <c r="TOI1095" s="8"/>
      <c r="TOJ1095" s="8"/>
      <c r="TOK1095" s="8"/>
      <c r="TOL1095" s="8"/>
      <c r="TOM1095" s="8"/>
      <c r="TON1095" s="8"/>
      <c r="TOO1095" s="8"/>
      <c r="TOP1095" s="8"/>
      <c r="TOQ1095" s="8"/>
      <c r="TOR1095" s="8"/>
      <c r="TOS1095" s="8"/>
      <c r="TOT1095" s="8"/>
      <c r="TOU1095" s="8"/>
      <c r="TOV1095" s="8"/>
      <c r="TOW1095" s="8"/>
      <c r="TOX1095" s="8"/>
      <c r="TOY1095" s="8"/>
      <c r="TOZ1095" s="8"/>
      <c r="TPA1095" s="8"/>
      <c r="TPB1095" s="8"/>
      <c r="TPC1095" s="8"/>
      <c r="TPD1095" s="8"/>
      <c r="TPE1095" s="8"/>
      <c r="TPF1095" s="8"/>
      <c r="TPG1095" s="8"/>
      <c r="TPH1095" s="8"/>
      <c r="TPI1095" s="8"/>
      <c r="TPJ1095" s="8"/>
      <c r="TPK1095" s="8"/>
      <c r="TPL1095" s="8"/>
      <c r="TPM1095" s="8"/>
      <c r="TPN1095" s="8"/>
      <c r="TPO1095" s="8"/>
      <c r="TPP1095" s="8"/>
      <c r="TPQ1095" s="8"/>
      <c r="TPR1095" s="8"/>
      <c r="TPS1095" s="8"/>
      <c r="TPT1095" s="8"/>
      <c r="TPU1095" s="8"/>
      <c r="TPV1095" s="8"/>
      <c r="TPW1095" s="8"/>
      <c r="TPX1095" s="8"/>
      <c r="TPY1095" s="8"/>
      <c r="TPZ1095" s="8"/>
      <c r="TQA1095" s="8"/>
      <c r="TQB1095" s="8"/>
      <c r="TQC1095" s="8"/>
      <c r="TQD1095" s="8"/>
      <c r="TQE1095" s="8"/>
      <c r="TQF1095" s="8"/>
      <c r="TQG1095" s="8"/>
      <c r="TQH1095" s="8"/>
      <c r="TQI1095" s="8"/>
      <c r="TQJ1095" s="8"/>
      <c r="TQK1095" s="8"/>
      <c r="TQL1095" s="8"/>
      <c r="TQM1095" s="8"/>
      <c r="TQN1095" s="8"/>
      <c r="TQO1095" s="8"/>
      <c r="TQP1095" s="8"/>
      <c r="TQQ1095" s="8"/>
      <c r="TQR1095" s="8"/>
      <c r="TQS1095" s="8"/>
      <c r="TQT1095" s="8"/>
      <c r="TQU1095" s="8"/>
      <c r="TQV1095" s="8"/>
      <c r="TQW1095" s="8"/>
      <c r="TQX1095" s="8"/>
      <c r="TQY1095" s="8"/>
      <c r="TQZ1095" s="8"/>
      <c r="TRA1095" s="8"/>
      <c r="TRB1095" s="8"/>
      <c r="TRC1095" s="8"/>
      <c r="TRD1095" s="8"/>
      <c r="TRE1095" s="8"/>
      <c r="TRF1095" s="8"/>
      <c r="TRG1095" s="8"/>
      <c r="TRH1095" s="8"/>
      <c r="TRI1095" s="8"/>
      <c r="TRJ1095" s="8"/>
      <c r="TRK1095" s="8"/>
      <c r="TRL1095" s="8"/>
      <c r="TRM1095" s="8"/>
      <c r="TRN1095" s="8"/>
      <c r="TRO1095" s="8"/>
      <c r="TRP1095" s="8"/>
      <c r="TRQ1095" s="8"/>
      <c r="TRR1095" s="8"/>
      <c r="TRS1095" s="8"/>
      <c r="TRT1095" s="8"/>
      <c r="TRU1095" s="8"/>
      <c r="TRV1095" s="8"/>
      <c r="TRW1095" s="8"/>
      <c r="TRX1095" s="8"/>
      <c r="TRY1095" s="8"/>
      <c r="TRZ1095" s="8"/>
      <c r="TSA1095" s="8"/>
      <c r="TSB1095" s="8"/>
      <c r="TSC1095" s="8"/>
      <c r="TSD1095" s="8"/>
      <c r="TSE1095" s="8"/>
      <c r="TSF1095" s="8"/>
      <c r="TSG1095" s="8"/>
      <c r="TSH1095" s="8"/>
      <c r="TSI1095" s="8"/>
      <c r="TSJ1095" s="8"/>
      <c r="TSK1095" s="8"/>
      <c r="TSL1095" s="8"/>
      <c r="TSM1095" s="8"/>
      <c r="TSN1095" s="8"/>
      <c r="TSO1095" s="8"/>
      <c r="TSP1095" s="8"/>
      <c r="TSQ1095" s="8"/>
      <c r="TSR1095" s="8"/>
      <c r="TSS1095" s="8"/>
      <c r="TST1095" s="8"/>
      <c r="TSU1095" s="8"/>
      <c r="TSV1095" s="8"/>
      <c r="TSW1095" s="8"/>
      <c r="TSX1095" s="8"/>
      <c r="TSY1095" s="8"/>
      <c r="TSZ1095" s="8"/>
      <c r="TTA1095" s="8"/>
      <c r="TTB1095" s="8"/>
      <c r="TTC1095" s="8"/>
      <c r="TTD1095" s="8"/>
      <c r="TTE1095" s="8"/>
      <c r="TTF1095" s="8"/>
      <c r="TTG1095" s="8"/>
      <c r="TTH1095" s="8"/>
      <c r="TTI1095" s="8"/>
      <c r="TTJ1095" s="8"/>
      <c r="TTK1095" s="8"/>
      <c r="TTL1095" s="8"/>
      <c r="TTM1095" s="8"/>
      <c r="TTN1095" s="8"/>
      <c r="TTO1095" s="8"/>
      <c r="TTP1095" s="8"/>
      <c r="TTQ1095" s="8"/>
      <c r="TTR1095" s="8"/>
      <c r="TTS1095" s="8"/>
      <c r="TTT1095" s="8"/>
      <c r="TTU1095" s="8"/>
      <c r="TTV1095" s="8"/>
      <c r="TTW1095" s="8"/>
      <c r="TTX1095" s="8"/>
      <c r="TTY1095" s="8"/>
      <c r="TTZ1095" s="8"/>
      <c r="TUA1095" s="8"/>
      <c r="TUB1095" s="8"/>
      <c r="TUC1095" s="8"/>
      <c r="TUD1095" s="8"/>
      <c r="TUE1095" s="8"/>
      <c r="TUF1095" s="8"/>
      <c r="TUG1095" s="8"/>
      <c r="TUH1095" s="8"/>
      <c r="TUI1095" s="8"/>
      <c r="TUJ1095" s="8"/>
      <c r="TUK1095" s="8"/>
      <c r="TUL1095" s="8"/>
      <c r="TUM1095" s="8"/>
      <c r="TUN1095" s="8"/>
      <c r="TUO1095" s="8"/>
      <c r="TUP1095" s="8"/>
      <c r="TUQ1095" s="8"/>
      <c r="TUR1095" s="8"/>
      <c r="TUS1095" s="8"/>
      <c r="TUT1095" s="8"/>
      <c r="TUU1095" s="8"/>
      <c r="TUV1095" s="8"/>
      <c r="TUW1095" s="8"/>
      <c r="TUX1095" s="8"/>
      <c r="TUY1095" s="8"/>
      <c r="TUZ1095" s="8"/>
      <c r="TVA1095" s="8"/>
      <c r="TVB1095" s="8"/>
      <c r="TVC1095" s="8"/>
      <c r="TVD1095" s="8"/>
      <c r="TVE1095" s="8"/>
      <c r="TVF1095" s="8"/>
      <c r="TVG1095" s="8"/>
      <c r="TVH1095" s="8"/>
      <c r="TVI1095" s="8"/>
      <c r="TVJ1095" s="8"/>
      <c r="TVK1095" s="8"/>
      <c r="TVL1095" s="8"/>
      <c r="TVM1095" s="8"/>
      <c r="TVN1095" s="8"/>
      <c r="TVO1095" s="8"/>
      <c r="TVP1095" s="8"/>
      <c r="TVQ1095" s="8"/>
      <c r="TVR1095" s="8"/>
      <c r="TVS1095" s="8"/>
      <c r="TVT1095" s="8"/>
      <c r="TVU1095" s="8"/>
      <c r="TVV1095" s="8"/>
      <c r="TVW1095" s="8"/>
      <c r="TVX1095" s="8"/>
      <c r="TVY1095" s="8"/>
      <c r="TVZ1095" s="8"/>
      <c r="TWA1095" s="8"/>
      <c r="TWB1095" s="8"/>
      <c r="TWC1095" s="8"/>
      <c r="TWD1095" s="8"/>
      <c r="TWE1095" s="8"/>
      <c r="TWF1095" s="8"/>
      <c r="TWG1095" s="8"/>
      <c r="TWH1095" s="8"/>
      <c r="TWI1095" s="8"/>
      <c r="TWJ1095" s="8"/>
      <c r="TWK1095" s="8"/>
      <c r="TWL1095" s="8"/>
      <c r="TWM1095" s="8"/>
      <c r="TWN1095" s="8"/>
      <c r="TWO1095" s="8"/>
      <c r="TWP1095" s="8"/>
      <c r="TWQ1095" s="8"/>
      <c r="TWR1095" s="8"/>
      <c r="TWS1095" s="8"/>
      <c r="TWT1095" s="8"/>
      <c r="TWU1095" s="8"/>
      <c r="TWV1095" s="8"/>
      <c r="TWW1095" s="8"/>
      <c r="TWX1095" s="8"/>
      <c r="TWY1095" s="8"/>
      <c r="TWZ1095" s="8"/>
      <c r="TXA1095" s="8"/>
      <c r="TXB1095" s="8"/>
      <c r="TXC1095" s="8"/>
      <c r="TXD1095" s="8"/>
      <c r="TXE1095" s="8"/>
      <c r="TXF1095" s="8"/>
      <c r="TXG1095" s="8"/>
      <c r="TXH1095" s="8"/>
      <c r="TXI1095" s="8"/>
      <c r="TXJ1095" s="8"/>
      <c r="TXK1095" s="8"/>
      <c r="TXL1095" s="8"/>
      <c r="TXM1095" s="8"/>
      <c r="TXN1095" s="8"/>
      <c r="TXO1095" s="8"/>
      <c r="TXP1095" s="8"/>
      <c r="TXQ1095" s="8"/>
      <c r="TXR1095" s="8"/>
      <c r="TXS1095" s="8"/>
      <c r="TXT1095" s="8"/>
      <c r="TXU1095" s="8"/>
      <c r="TXV1095" s="8"/>
      <c r="TXW1095" s="8"/>
      <c r="TXX1095" s="8"/>
      <c r="TXY1095" s="8"/>
      <c r="TXZ1095" s="8"/>
      <c r="TYA1095" s="8"/>
      <c r="TYB1095" s="8"/>
      <c r="TYC1095" s="8"/>
      <c r="TYD1095" s="8"/>
      <c r="TYE1095" s="8"/>
      <c r="TYF1095" s="8"/>
      <c r="TYG1095" s="8"/>
      <c r="TYH1095" s="8"/>
      <c r="TYI1095" s="8"/>
      <c r="TYJ1095" s="8"/>
      <c r="TYK1095" s="8"/>
      <c r="TYL1095" s="8"/>
      <c r="TYM1095" s="8"/>
      <c r="TYN1095" s="8"/>
      <c r="TYO1095" s="8"/>
      <c r="TYP1095" s="8"/>
      <c r="TYQ1095" s="8"/>
      <c r="TYR1095" s="8"/>
      <c r="TYS1095" s="8"/>
      <c r="TYT1095" s="8"/>
      <c r="TYU1095" s="8"/>
      <c r="TYV1095" s="8"/>
      <c r="TYW1095" s="8"/>
      <c r="TYX1095" s="8"/>
      <c r="TYY1095" s="8"/>
      <c r="TYZ1095" s="8"/>
      <c r="TZA1095" s="8"/>
      <c r="TZB1095" s="8"/>
      <c r="TZC1095" s="8"/>
      <c r="TZD1095" s="8"/>
      <c r="TZE1095" s="8"/>
      <c r="TZF1095" s="8"/>
      <c r="TZG1095" s="8"/>
      <c r="TZH1095" s="8"/>
      <c r="TZI1095" s="8"/>
      <c r="TZJ1095" s="8"/>
      <c r="TZK1095" s="8"/>
      <c r="TZL1095" s="8"/>
      <c r="TZM1095" s="8"/>
      <c r="TZN1095" s="8"/>
      <c r="TZO1095" s="8"/>
      <c r="TZP1095" s="8"/>
      <c r="TZQ1095" s="8"/>
      <c r="TZR1095" s="8"/>
      <c r="TZS1095" s="8"/>
      <c r="TZT1095" s="8"/>
      <c r="TZU1095" s="8"/>
      <c r="TZV1095" s="8"/>
      <c r="TZW1095" s="8"/>
      <c r="TZX1095" s="8"/>
      <c r="TZY1095" s="8"/>
      <c r="TZZ1095" s="8"/>
      <c r="UAA1095" s="8"/>
      <c r="UAB1095" s="8"/>
      <c r="UAC1095" s="8"/>
      <c r="UAD1095" s="8"/>
      <c r="UAE1095" s="8"/>
      <c r="UAF1095" s="8"/>
      <c r="UAG1095" s="8"/>
      <c r="UAH1095" s="8"/>
      <c r="UAI1095" s="8"/>
      <c r="UAJ1095" s="8"/>
      <c r="UAK1095" s="8"/>
      <c r="UAL1095" s="8"/>
      <c r="UAM1095" s="8"/>
      <c r="UAN1095" s="8"/>
      <c r="UAO1095" s="8"/>
      <c r="UAP1095" s="8"/>
      <c r="UAQ1095" s="8"/>
      <c r="UAR1095" s="8"/>
      <c r="UAS1095" s="8"/>
      <c r="UAT1095" s="8"/>
      <c r="UAU1095" s="8"/>
      <c r="UAV1095" s="8"/>
      <c r="UAW1095" s="8"/>
      <c r="UAX1095" s="8"/>
      <c r="UAY1095" s="8"/>
      <c r="UAZ1095" s="8"/>
      <c r="UBA1095" s="8"/>
      <c r="UBB1095" s="8"/>
      <c r="UBC1095" s="8"/>
      <c r="UBD1095" s="8"/>
      <c r="UBE1095" s="8"/>
      <c r="UBF1095" s="8"/>
      <c r="UBG1095" s="8"/>
      <c r="UBH1095" s="8"/>
      <c r="UBI1095" s="8"/>
      <c r="UBJ1095" s="8"/>
      <c r="UBK1095" s="8"/>
      <c r="UBL1095" s="8"/>
      <c r="UBM1095" s="8"/>
      <c r="UBN1095" s="8"/>
      <c r="UBO1095" s="8"/>
      <c r="UBP1095" s="8"/>
      <c r="UBQ1095" s="8"/>
      <c r="UBR1095" s="8"/>
      <c r="UBS1095" s="8"/>
      <c r="UBT1095" s="8"/>
      <c r="UBU1095" s="8"/>
      <c r="UBV1095" s="8"/>
      <c r="UBW1095" s="8"/>
      <c r="UBX1095" s="8"/>
      <c r="UBY1095" s="8"/>
      <c r="UBZ1095" s="8"/>
      <c r="UCA1095" s="8"/>
      <c r="UCB1095" s="8"/>
      <c r="UCC1095" s="8"/>
      <c r="UCD1095" s="8"/>
      <c r="UCE1095" s="8"/>
      <c r="UCF1095" s="8"/>
      <c r="UCG1095" s="8"/>
      <c r="UCH1095" s="8"/>
      <c r="UCI1095" s="8"/>
      <c r="UCJ1095" s="8"/>
      <c r="UCK1095" s="8"/>
      <c r="UCL1095" s="8"/>
      <c r="UCM1095" s="8"/>
      <c r="UCN1095" s="8"/>
      <c r="UCO1095" s="8"/>
      <c r="UCP1095" s="8"/>
      <c r="UCQ1095" s="8"/>
      <c r="UCR1095" s="8"/>
      <c r="UCS1095" s="8"/>
      <c r="UCT1095" s="8"/>
      <c r="UCU1095" s="8"/>
      <c r="UCV1095" s="8"/>
      <c r="UCW1095" s="8"/>
      <c r="UCX1095" s="8"/>
      <c r="UCY1095" s="8"/>
      <c r="UCZ1095" s="8"/>
      <c r="UDA1095" s="8"/>
      <c r="UDB1095" s="8"/>
      <c r="UDC1095" s="8"/>
      <c r="UDD1095" s="8"/>
      <c r="UDE1095" s="8"/>
      <c r="UDF1095" s="8"/>
      <c r="UDG1095" s="8"/>
      <c r="UDH1095" s="8"/>
      <c r="UDI1095" s="8"/>
      <c r="UDJ1095" s="8"/>
      <c r="UDK1095" s="8"/>
      <c r="UDL1095" s="8"/>
      <c r="UDM1095" s="8"/>
      <c r="UDN1095" s="8"/>
      <c r="UDO1095" s="8"/>
      <c r="UDP1095" s="8"/>
      <c r="UDQ1095" s="8"/>
      <c r="UDR1095" s="8"/>
      <c r="UDS1095" s="8"/>
      <c r="UDT1095" s="8"/>
      <c r="UDU1095" s="8"/>
      <c r="UDV1095" s="8"/>
      <c r="UDW1095" s="8"/>
      <c r="UDX1095" s="8"/>
      <c r="UDY1095" s="8"/>
      <c r="UDZ1095" s="8"/>
      <c r="UEA1095" s="8"/>
      <c r="UEB1095" s="8"/>
      <c r="UEC1095" s="8"/>
      <c r="UED1095" s="8"/>
      <c r="UEE1095" s="8"/>
      <c r="UEF1095" s="8"/>
      <c r="UEG1095" s="8"/>
      <c r="UEH1095" s="8"/>
      <c r="UEI1095" s="8"/>
      <c r="UEJ1095" s="8"/>
      <c r="UEK1095" s="8"/>
      <c r="UEL1095" s="8"/>
      <c r="UEM1095" s="8"/>
      <c r="UEN1095" s="8"/>
      <c r="UEO1095" s="8"/>
      <c r="UEP1095" s="8"/>
      <c r="UEQ1095" s="8"/>
      <c r="UER1095" s="8"/>
      <c r="UES1095" s="8"/>
      <c r="UET1095" s="8"/>
      <c r="UEU1095" s="8"/>
      <c r="UEV1095" s="8"/>
      <c r="UEW1095" s="8"/>
      <c r="UEX1095" s="8"/>
      <c r="UEY1095" s="8"/>
      <c r="UEZ1095" s="8"/>
      <c r="UFA1095" s="8"/>
      <c r="UFB1095" s="8"/>
      <c r="UFC1095" s="8"/>
      <c r="UFD1095" s="8"/>
      <c r="UFE1095" s="8"/>
      <c r="UFF1095" s="8"/>
      <c r="UFG1095" s="8"/>
      <c r="UFH1095" s="8"/>
      <c r="UFI1095" s="8"/>
      <c r="UFJ1095" s="8"/>
      <c r="UFK1095" s="8"/>
      <c r="UFL1095" s="8"/>
      <c r="UFM1095" s="8"/>
      <c r="UFN1095" s="8"/>
      <c r="UFO1095" s="8"/>
      <c r="UFP1095" s="8"/>
      <c r="UFQ1095" s="8"/>
      <c r="UFR1095" s="8"/>
      <c r="UFS1095" s="8"/>
      <c r="UFT1095" s="8"/>
      <c r="UFU1095" s="8"/>
      <c r="UFV1095" s="8"/>
      <c r="UFW1095" s="8"/>
      <c r="UFX1095" s="8"/>
      <c r="UFY1095" s="8"/>
      <c r="UFZ1095" s="8"/>
      <c r="UGA1095" s="8"/>
      <c r="UGB1095" s="8"/>
      <c r="UGC1095" s="8"/>
      <c r="UGD1095" s="8"/>
      <c r="UGE1095" s="8"/>
      <c r="UGF1095" s="8"/>
      <c r="UGG1095" s="8"/>
      <c r="UGH1095" s="8"/>
      <c r="UGI1095" s="8"/>
      <c r="UGJ1095" s="8"/>
      <c r="UGK1095" s="8"/>
      <c r="UGL1095" s="8"/>
      <c r="UGM1095" s="8"/>
      <c r="UGN1095" s="8"/>
      <c r="UGO1095" s="8"/>
      <c r="UGP1095" s="8"/>
      <c r="UGQ1095" s="8"/>
      <c r="UGR1095" s="8"/>
      <c r="UGS1095" s="8"/>
      <c r="UGT1095" s="8"/>
      <c r="UGU1095" s="8"/>
      <c r="UGV1095" s="8"/>
      <c r="UGW1095" s="8"/>
      <c r="UGX1095" s="8"/>
      <c r="UGY1095" s="8"/>
      <c r="UGZ1095" s="8"/>
      <c r="UHA1095" s="8"/>
      <c r="UHB1095" s="8"/>
      <c r="UHC1095" s="8"/>
      <c r="UHD1095" s="8"/>
      <c r="UHE1095" s="8"/>
      <c r="UHF1095" s="8"/>
      <c r="UHG1095" s="8"/>
      <c r="UHH1095" s="8"/>
      <c r="UHI1095" s="8"/>
      <c r="UHJ1095" s="8"/>
      <c r="UHK1095" s="8"/>
      <c r="UHL1095" s="8"/>
      <c r="UHM1095" s="8"/>
      <c r="UHN1095" s="8"/>
      <c r="UHO1095" s="8"/>
      <c r="UHP1095" s="8"/>
      <c r="UHQ1095" s="8"/>
      <c r="UHR1095" s="8"/>
      <c r="UHS1095" s="8"/>
      <c r="UHT1095" s="8"/>
      <c r="UHU1095" s="8"/>
      <c r="UHV1095" s="8"/>
      <c r="UHW1095" s="8"/>
      <c r="UHX1095" s="8"/>
      <c r="UHY1095" s="8"/>
      <c r="UHZ1095" s="8"/>
      <c r="UIA1095" s="8"/>
      <c r="UIB1095" s="8"/>
      <c r="UIC1095" s="8"/>
      <c r="UID1095" s="8"/>
      <c r="UIE1095" s="8"/>
      <c r="UIF1095" s="8"/>
      <c r="UIG1095" s="8"/>
      <c r="UIH1095" s="8"/>
      <c r="UII1095" s="8"/>
      <c r="UIJ1095" s="8"/>
      <c r="UIK1095" s="8"/>
      <c r="UIL1095" s="8"/>
      <c r="UIM1095" s="8"/>
      <c r="UIN1095" s="8"/>
      <c r="UIO1095" s="8"/>
      <c r="UIP1095" s="8"/>
      <c r="UIQ1095" s="8"/>
      <c r="UIR1095" s="8"/>
      <c r="UIS1095" s="8"/>
      <c r="UIT1095" s="8"/>
      <c r="UIU1095" s="8"/>
      <c r="UIV1095" s="8"/>
      <c r="UIW1095" s="8"/>
      <c r="UIX1095" s="8"/>
      <c r="UIY1095" s="8"/>
      <c r="UIZ1095" s="8"/>
      <c r="UJA1095" s="8"/>
      <c r="UJB1095" s="8"/>
      <c r="UJC1095" s="8"/>
      <c r="UJD1095" s="8"/>
      <c r="UJE1095" s="8"/>
      <c r="UJF1095" s="8"/>
      <c r="UJG1095" s="8"/>
      <c r="UJH1095" s="8"/>
      <c r="UJI1095" s="8"/>
      <c r="UJJ1095" s="8"/>
      <c r="UJK1095" s="8"/>
      <c r="UJL1095" s="8"/>
      <c r="UJM1095" s="8"/>
      <c r="UJN1095" s="8"/>
      <c r="UJO1095" s="8"/>
      <c r="UJP1095" s="8"/>
      <c r="UJQ1095" s="8"/>
      <c r="UJR1095" s="8"/>
      <c r="UJS1095" s="8"/>
      <c r="UJT1095" s="8"/>
      <c r="UJU1095" s="8"/>
      <c r="UJV1095" s="8"/>
      <c r="UJW1095" s="8"/>
      <c r="UJX1095" s="8"/>
      <c r="UJY1095" s="8"/>
      <c r="UJZ1095" s="8"/>
      <c r="UKA1095" s="8"/>
      <c r="UKB1095" s="8"/>
      <c r="UKC1095" s="8"/>
      <c r="UKD1095" s="8"/>
      <c r="UKE1095" s="8"/>
      <c r="UKF1095" s="8"/>
      <c r="UKG1095" s="8"/>
      <c r="UKH1095" s="8"/>
      <c r="UKI1095" s="8"/>
      <c r="UKJ1095" s="8"/>
      <c r="UKK1095" s="8"/>
      <c r="UKL1095" s="8"/>
      <c r="UKM1095" s="8"/>
      <c r="UKN1095" s="8"/>
      <c r="UKO1095" s="8"/>
      <c r="UKP1095" s="8"/>
      <c r="UKQ1095" s="8"/>
      <c r="UKR1095" s="8"/>
      <c r="UKS1095" s="8"/>
      <c r="UKT1095" s="8"/>
      <c r="UKU1095" s="8"/>
      <c r="UKV1095" s="8"/>
      <c r="UKW1095" s="8"/>
      <c r="UKX1095" s="8"/>
      <c r="UKY1095" s="8"/>
      <c r="UKZ1095" s="8"/>
      <c r="ULA1095" s="8"/>
      <c r="ULB1095" s="8"/>
      <c r="ULC1095" s="8"/>
      <c r="ULD1095" s="8"/>
      <c r="ULE1095" s="8"/>
      <c r="ULF1095" s="8"/>
      <c r="ULG1095" s="8"/>
      <c r="ULH1095" s="8"/>
      <c r="ULI1095" s="8"/>
      <c r="ULJ1095" s="8"/>
      <c r="ULK1095" s="8"/>
      <c r="ULL1095" s="8"/>
      <c r="ULM1095" s="8"/>
      <c r="ULN1095" s="8"/>
      <c r="ULO1095" s="8"/>
      <c r="ULP1095" s="8"/>
      <c r="ULQ1095" s="8"/>
      <c r="ULR1095" s="8"/>
      <c r="ULS1095" s="8"/>
      <c r="ULT1095" s="8"/>
      <c r="ULU1095" s="8"/>
      <c r="ULV1095" s="8"/>
      <c r="ULW1095" s="8"/>
      <c r="ULX1095" s="8"/>
      <c r="ULY1095" s="8"/>
      <c r="ULZ1095" s="8"/>
      <c r="UMA1095" s="8"/>
      <c r="UMB1095" s="8"/>
      <c r="UMC1095" s="8"/>
      <c r="UMD1095" s="8"/>
      <c r="UME1095" s="8"/>
      <c r="UMF1095" s="8"/>
      <c r="UMG1095" s="8"/>
      <c r="UMH1095" s="8"/>
      <c r="UMI1095" s="8"/>
      <c r="UMJ1095" s="8"/>
      <c r="UMK1095" s="8"/>
      <c r="UML1095" s="8"/>
      <c r="UMM1095" s="8"/>
      <c r="UMN1095" s="8"/>
      <c r="UMO1095" s="8"/>
      <c r="UMP1095" s="8"/>
      <c r="UMQ1095" s="8"/>
      <c r="UMR1095" s="8"/>
      <c r="UMS1095" s="8"/>
      <c r="UMT1095" s="8"/>
      <c r="UMU1095" s="8"/>
      <c r="UMV1095" s="8"/>
      <c r="UMW1095" s="8"/>
      <c r="UMX1095" s="8"/>
      <c r="UMY1095" s="8"/>
      <c r="UMZ1095" s="8"/>
      <c r="UNA1095" s="8"/>
      <c r="UNB1095" s="8"/>
      <c r="UNC1095" s="8"/>
      <c r="UND1095" s="8"/>
      <c r="UNE1095" s="8"/>
      <c r="UNF1095" s="8"/>
      <c r="UNG1095" s="8"/>
      <c r="UNH1095" s="8"/>
      <c r="UNI1095" s="8"/>
      <c r="UNJ1095" s="8"/>
      <c r="UNK1095" s="8"/>
      <c r="UNL1095" s="8"/>
      <c r="UNM1095" s="8"/>
      <c r="UNN1095" s="8"/>
      <c r="UNO1095" s="8"/>
      <c r="UNP1095" s="8"/>
      <c r="UNQ1095" s="8"/>
      <c r="UNR1095" s="8"/>
      <c r="UNS1095" s="8"/>
      <c r="UNT1095" s="8"/>
      <c r="UNU1095" s="8"/>
      <c r="UNV1095" s="8"/>
      <c r="UNW1095" s="8"/>
      <c r="UNX1095" s="8"/>
      <c r="UNY1095" s="8"/>
      <c r="UNZ1095" s="8"/>
      <c r="UOA1095" s="8"/>
      <c r="UOB1095" s="8"/>
      <c r="UOC1095" s="8"/>
      <c r="UOD1095" s="8"/>
      <c r="UOE1095" s="8"/>
      <c r="UOF1095" s="8"/>
      <c r="UOG1095" s="8"/>
      <c r="UOH1095" s="8"/>
      <c r="UOI1095" s="8"/>
      <c r="UOJ1095" s="8"/>
      <c r="UOK1095" s="8"/>
      <c r="UOL1095" s="8"/>
      <c r="UOM1095" s="8"/>
      <c r="UON1095" s="8"/>
      <c r="UOO1095" s="8"/>
      <c r="UOP1095" s="8"/>
      <c r="UOQ1095" s="8"/>
      <c r="UOR1095" s="8"/>
      <c r="UOS1095" s="8"/>
      <c r="UOT1095" s="8"/>
      <c r="UOU1095" s="8"/>
      <c r="UOV1095" s="8"/>
      <c r="UOW1095" s="8"/>
      <c r="UOX1095" s="8"/>
      <c r="UOY1095" s="8"/>
      <c r="UOZ1095" s="8"/>
      <c r="UPA1095" s="8"/>
      <c r="UPB1095" s="8"/>
      <c r="UPC1095" s="8"/>
      <c r="UPD1095" s="8"/>
      <c r="UPE1095" s="8"/>
      <c r="UPF1095" s="8"/>
      <c r="UPG1095" s="8"/>
      <c r="UPH1095" s="8"/>
      <c r="UPI1095" s="8"/>
      <c r="UPJ1095" s="8"/>
      <c r="UPK1095" s="8"/>
      <c r="UPL1095" s="8"/>
      <c r="UPM1095" s="8"/>
      <c r="UPN1095" s="8"/>
      <c r="UPO1095" s="8"/>
      <c r="UPP1095" s="8"/>
      <c r="UPQ1095" s="8"/>
      <c r="UPR1095" s="8"/>
      <c r="UPS1095" s="8"/>
      <c r="UPT1095" s="8"/>
      <c r="UPU1095" s="8"/>
      <c r="UPV1095" s="8"/>
      <c r="UPW1095" s="8"/>
      <c r="UPX1095" s="8"/>
      <c r="UPY1095" s="8"/>
      <c r="UPZ1095" s="8"/>
      <c r="UQA1095" s="8"/>
      <c r="UQB1095" s="8"/>
      <c r="UQC1095" s="8"/>
      <c r="UQD1095" s="8"/>
      <c r="UQE1095" s="8"/>
      <c r="UQF1095" s="8"/>
      <c r="UQG1095" s="8"/>
      <c r="UQH1095" s="8"/>
      <c r="UQI1095" s="8"/>
      <c r="UQJ1095" s="8"/>
      <c r="UQK1095" s="8"/>
      <c r="UQL1095" s="8"/>
      <c r="UQM1095" s="8"/>
      <c r="UQN1095" s="8"/>
      <c r="UQO1095" s="8"/>
      <c r="UQP1095" s="8"/>
      <c r="UQQ1095" s="8"/>
      <c r="UQR1095" s="8"/>
      <c r="UQS1095" s="8"/>
      <c r="UQT1095" s="8"/>
      <c r="UQU1095" s="8"/>
      <c r="UQV1095" s="8"/>
      <c r="UQW1095" s="8"/>
      <c r="UQX1095" s="8"/>
      <c r="UQY1095" s="8"/>
      <c r="UQZ1095" s="8"/>
      <c r="URA1095" s="8"/>
      <c r="URB1095" s="8"/>
      <c r="URC1095" s="8"/>
      <c r="URD1095" s="8"/>
      <c r="URE1095" s="8"/>
      <c r="URF1095" s="8"/>
      <c r="URG1095" s="8"/>
      <c r="URH1095" s="8"/>
      <c r="URI1095" s="8"/>
      <c r="URJ1095" s="8"/>
      <c r="URK1095" s="8"/>
      <c r="URL1095" s="8"/>
      <c r="URM1095" s="8"/>
      <c r="URN1095" s="8"/>
      <c r="URO1095" s="8"/>
      <c r="URP1095" s="8"/>
      <c r="URQ1095" s="8"/>
      <c r="URR1095" s="8"/>
      <c r="URS1095" s="8"/>
      <c r="URT1095" s="8"/>
      <c r="URU1095" s="8"/>
      <c r="URV1095" s="8"/>
      <c r="URW1095" s="8"/>
      <c r="URX1095" s="8"/>
      <c r="URY1095" s="8"/>
      <c r="URZ1095" s="8"/>
      <c r="USA1095" s="8"/>
      <c r="USB1095" s="8"/>
      <c r="USC1095" s="8"/>
      <c r="USD1095" s="8"/>
      <c r="USE1095" s="8"/>
      <c r="USF1095" s="8"/>
      <c r="USG1095" s="8"/>
      <c r="USH1095" s="8"/>
      <c r="USI1095" s="8"/>
      <c r="USJ1095" s="8"/>
      <c r="USK1095" s="8"/>
      <c r="USL1095" s="8"/>
      <c r="USM1095" s="8"/>
      <c r="USN1095" s="8"/>
      <c r="USO1095" s="8"/>
      <c r="USP1095" s="8"/>
      <c r="USQ1095" s="8"/>
      <c r="USR1095" s="8"/>
      <c r="USS1095" s="8"/>
      <c r="UST1095" s="8"/>
      <c r="USU1095" s="8"/>
      <c r="USV1095" s="8"/>
      <c r="USW1095" s="8"/>
      <c r="USX1095" s="8"/>
      <c r="USY1095" s="8"/>
      <c r="USZ1095" s="8"/>
      <c r="UTA1095" s="8"/>
      <c r="UTB1095" s="8"/>
      <c r="UTC1095" s="8"/>
      <c r="UTD1095" s="8"/>
      <c r="UTE1095" s="8"/>
      <c r="UTF1095" s="8"/>
      <c r="UTG1095" s="8"/>
      <c r="UTH1095" s="8"/>
      <c r="UTI1095" s="8"/>
      <c r="UTJ1095" s="8"/>
      <c r="UTK1095" s="8"/>
      <c r="UTL1095" s="8"/>
      <c r="UTM1095" s="8"/>
      <c r="UTN1095" s="8"/>
      <c r="UTO1095" s="8"/>
      <c r="UTP1095" s="8"/>
      <c r="UTQ1095" s="8"/>
      <c r="UTR1095" s="8"/>
      <c r="UTS1095" s="8"/>
      <c r="UTT1095" s="8"/>
      <c r="UTU1095" s="8"/>
      <c r="UTV1095" s="8"/>
      <c r="UTW1095" s="8"/>
      <c r="UTX1095" s="8"/>
      <c r="UTY1095" s="8"/>
      <c r="UTZ1095" s="8"/>
      <c r="UUA1095" s="8"/>
      <c r="UUB1095" s="8"/>
      <c r="UUC1095" s="8"/>
      <c r="UUD1095" s="8"/>
      <c r="UUE1095" s="8"/>
      <c r="UUF1095" s="8"/>
      <c r="UUG1095" s="8"/>
      <c r="UUH1095" s="8"/>
      <c r="UUI1095" s="8"/>
      <c r="UUJ1095" s="8"/>
      <c r="UUK1095" s="8"/>
      <c r="UUL1095" s="8"/>
      <c r="UUM1095" s="8"/>
      <c r="UUN1095" s="8"/>
      <c r="UUO1095" s="8"/>
      <c r="UUP1095" s="8"/>
      <c r="UUQ1095" s="8"/>
      <c r="UUR1095" s="8"/>
      <c r="UUS1095" s="8"/>
      <c r="UUT1095" s="8"/>
      <c r="UUU1095" s="8"/>
      <c r="UUV1095" s="8"/>
      <c r="UUW1095" s="8"/>
      <c r="UUX1095" s="8"/>
      <c r="UUY1095" s="8"/>
      <c r="UUZ1095" s="8"/>
      <c r="UVA1095" s="8"/>
      <c r="UVB1095" s="8"/>
      <c r="UVC1095" s="8"/>
      <c r="UVD1095" s="8"/>
      <c r="UVE1095" s="8"/>
      <c r="UVF1095" s="8"/>
      <c r="UVG1095" s="8"/>
      <c r="UVH1095" s="8"/>
      <c r="UVI1095" s="8"/>
      <c r="UVJ1095" s="8"/>
      <c r="UVK1095" s="8"/>
      <c r="UVL1095" s="8"/>
      <c r="UVM1095" s="8"/>
      <c r="UVN1095" s="8"/>
      <c r="UVO1095" s="8"/>
      <c r="UVP1095" s="8"/>
      <c r="UVQ1095" s="8"/>
      <c r="UVR1095" s="8"/>
      <c r="UVS1095" s="8"/>
      <c r="UVT1095" s="8"/>
      <c r="UVU1095" s="8"/>
      <c r="UVV1095" s="8"/>
      <c r="UVW1095" s="8"/>
      <c r="UVX1095" s="8"/>
      <c r="UVY1095" s="8"/>
      <c r="UVZ1095" s="8"/>
      <c r="UWA1095" s="8"/>
      <c r="UWB1095" s="8"/>
      <c r="UWC1095" s="8"/>
      <c r="UWD1095" s="8"/>
      <c r="UWE1095" s="8"/>
      <c r="UWF1095" s="8"/>
      <c r="UWG1095" s="8"/>
      <c r="UWH1095" s="8"/>
      <c r="UWI1095" s="8"/>
      <c r="UWJ1095" s="8"/>
      <c r="UWK1095" s="8"/>
      <c r="UWL1095" s="8"/>
      <c r="UWM1095" s="8"/>
      <c r="UWN1095" s="8"/>
      <c r="UWO1095" s="8"/>
      <c r="UWP1095" s="8"/>
      <c r="UWQ1095" s="8"/>
      <c r="UWR1095" s="8"/>
      <c r="UWS1095" s="8"/>
      <c r="UWT1095" s="8"/>
      <c r="UWU1095" s="8"/>
      <c r="UWV1095" s="8"/>
      <c r="UWW1095" s="8"/>
      <c r="UWX1095" s="8"/>
      <c r="UWY1095" s="8"/>
      <c r="UWZ1095" s="8"/>
      <c r="UXA1095" s="8"/>
      <c r="UXB1095" s="8"/>
      <c r="UXC1095" s="8"/>
      <c r="UXD1095" s="8"/>
      <c r="UXE1095" s="8"/>
      <c r="UXF1095" s="8"/>
      <c r="UXG1095" s="8"/>
      <c r="UXH1095" s="8"/>
      <c r="UXI1095" s="8"/>
      <c r="UXJ1095" s="8"/>
      <c r="UXK1095" s="8"/>
      <c r="UXL1095" s="8"/>
      <c r="UXM1095" s="8"/>
      <c r="UXN1095" s="8"/>
      <c r="UXO1095" s="8"/>
      <c r="UXP1095" s="8"/>
      <c r="UXQ1095" s="8"/>
      <c r="UXR1095" s="8"/>
      <c r="UXS1095" s="8"/>
      <c r="UXT1095" s="8"/>
      <c r="UXU1095" s="8"/>
      <c r="UXV1095" s="8"/>
      <c r="UXW1095" s="8"/>
      <c r="UXX1095" s="8"/>
      <c r="UXY1095" s="8"/>
      <c r="UXZ1095" s="8"/>
      <c r="UYA1095" s="8"/>
      <c r="UYB1095" s="8"/>
      <c r="UYC1095" s="8"/>
      <c r="UYD1095" s="8"/>
      <c r="UYE1095" s="8"/>
      <c r="UYF1095" s="8"/>
      <c r="UYG1095" s="8"/>
      <c r="UYH1095" s="8"/>
      <c r="UYI1095" s="8"/>
      <c r="UYJ1095" s="8"/>
      <c r="UYK1095" s="8"/>
      <c r="UYL1095" s="8"/>
      <c r="UYM1095" s="8"/>
      <c r="UYN1095" s="8"/>
      <c r="UYO1095" s="8"/>
      <c r="UYP1095" s="8"/>
      <c r="UYQ1095" s="8"/>
      <c r="UYR1095" s="8"/>
      <c r="UYS1095" s="8"/>
      <c r="UYT1095" s="8"/>
      <c r="UYU1095" s="8"/>
      <c r="UYV1095" s="8"/>
      <c r="UYW1095" s="8"/>
      <c r="UYX1095" s="8"/>
      <c r="UYY1095" s="8"/>
      <c r="UYZ1095" s="8"/>
      <c r="UZA1095" s="8"/>
      <c r="UZB1095" s="8"/>
      <c r="UZC1095" s="8"/>
      <c r="UZD1095" s="8"/>
      <c r="UZE1095" s="8"/>
      <c r="UZF1095" s="8"/>
      <c r="UZG1095" s="8"/>
      <c r="UZH1095" s="8"/>
      <c r="UZI1095" s="8"/>
      <c r="UZJ1095" s="8"/>
      <c r="UZK1095" s="8"/>
      <c r="UZL1095" s="8"/>
      <c r="UZM1095" s="8"/>
      <c r="UZN1095" s="8"/>
      <c r="UZO1095" s="8"/>
      <c r="UZP1095" s="8"/>
      <c r="UZQ1095" s="8"/>
      <c r="UZR1095" s="8"/>
      <c r="UZS1095" s="8"/>
      <c r="UZT1095" s="8"/>
      <c r="UZU1095" s="8"/>
      <c r="UZV1095" s="8"/>
      <c r="UZW1095" s="8"/>
      <c r="UZX1095" s="8"/>
      <c r="UZY1095" s="8"/>
      <c r="UZZ1095" s="8"/>
      <c r="VAA1095" s="8"/>
      <c r="VAB1095" s="8"/>
      <c r="VAC1095" s="8"/>
      <c r="VAD1095" s="8"/>
      <c r="VAE1095" s="8"/>
      <c r="VAF1095" s="8"/>
      <c r="VAG1095" s="8"/>
      <c r="VAH1095" s="8"/>
      <c r="VAI1095" s="8"/>
      <c r="VAJ1095" s="8"/>
      <c r="VAK1095" s="8"/>
      <c r="VAL1095" s="8"/>
      <c r="VAM1095" s="8"/>
      <c r="VAN1095" s="8"/>
      <c r="VAO1095" s="8"/>
      <c r="VAP1095" s="8"/>
      <c r="VAQ1095" s="8"/>
      <c r="VAR1095" s="8"/>
      <c r="VAS1095" s="8"/>
      <c r="VAT1095" s="8"/>
      <c r="VAU1095" s="8"/>
      <c r="VAV1095" s="8"/>
      <c r="VAW1095" s="8"/>
      <c r="VAX1095" s="8"/>
      <c r="VAY1095" s="8"/>
      <c r="VAZ1095" s="8"/>
      <c r="VBA1095" s="8"/>
      <c r="VBB1095" s="8"/>
      <c r="VBC1095" s="8"/>
      <c r="VBD1095" s="8"/>
      <c r="VBE1095" s="8"/>
      <c r="VBF1095" s="8"/>
      <c r="VBG1095" s="8"/>
      <c r="VBH1095" s="8"/>
      <c r="VBI1095" s="8"/>
      <c r="VBJ1095" s="8"/>
      <c r="VBK1095" s="8"/>
      <c r="VBL1095" s="8"/>
      <c r="VBM1095" s="8"/>
      <c r="VBN1095" s="8"/>
      <c r="VBO1095" s="8"/>
      <c r="VBP1095" s="8"/>
      <c r="VBQ1095" s="8"/>
      <c r="VBR1095" s="8"/>
      <c r="VBS1095" s="8"/>
      <c r="VBT1095" s="8"/>
      <c r="VBU1095" s="8"/>
      <c r="VBV1095" s="8"/>
      <c r="VBW1095" s="8"/>
      <c r="VBX1095" s="8"/>
      <c r="VBY1095" s="8"/>
      <c r="VBZ1095" s="8"/>
      <c r="VCA1095" s="8"/>
      <c r="VCB1095" s="8"/>
      <c r="VCC1095" s="8"/>
      <c r="VCD1095" s="8"/>
      <c r="VCE1095" s="8"/>
      <c r="VCF1095" s="8"/>
      <c r="VCG1095" s="8"/>
      <c r="VCH1095" s="8"/>
      <c r="VCI1095" s="8"/>
      <c r="VCJ1095" s="8"/>
      <c r="VCK1095" s="8"/>
      <c r="VCL1095" s="8"/>
      <c r="VCM1095" s="8"/>
      <c r="VCN1095" s="8"/>
      <c r="VCO1095" s="8"/>
      <c r="VCP1095" s="8"/>
      <c r="VCQ1095" s="8"/>
      <c r="VCR1095" s="8"/>
      <c r="VCS1095" s="8"/>
      <c r="VCT1095" s="8"/>
      <c r="VCU1095" s="8"/>
      <c r="VCV1095" s="8"/>
      <c r="VCW1095" s="8"/>
      <c r="VCX1095" s="8"/>
      <c r="VCY1095" s="8"/>
      <c r="VCZ1095" s="8"/>
      <c r="VDA1095" s="8"/>
      <c r="VDB1095" s="8"/>
      <c r="VDC1095" s="8"/>
      <c r="VDD1095" s="8"/>
      <c r="VDE1095" s="8"/>
      <c r="VDF1095" s="8"/>
      <c r="VDG1095" s="8"/>
      <c r="VDH1095" s="8"/>
      <c r="VDI1095" s="8"/>
      <c r="VDJ1095" s="8"/>
      <c r="VDK1095" s="8"/>
      <c r="VDL1095" s="8"/>
      <c r="VDM1095" s="8"/>
      <c r="VDN1095" s="8"/>
      <c r="VDO1095" s="8"/>
      <c r="VDP1095" s="8"/>
      <c r="VDQ1095" s="8"/>
      <c r="VDR1095" s="8"/>
      <c r="VDS1095" s="8"/>
      <c r="VDT1095" s="8"/>
      <c r="VDU1095" s="8"/>
      <c r="VDV1095" s="8"/>
      <c r="VDW1095" s="8"/>
      <c r="VDX1095" s="8"/>
      <c r="VDY1095" s="8"/>
      <c r="VDZ1095" s="8"/>
      <c r="VEA1095" s="8"/>
      <c r="VEB1095" s="8"/>
      <c r="VEC1095" s="8"/>
      <c r="VED1095" s="8"/>
      <c r="VEE1095" s="8"/>
      <c r="VEF1095" s="8"/>
      <c r="VEG1095" s="8"/>
      <c r="VEH1095" s="8"/>
      <c r="VEI1095" s="8"/>
      <c r="VEJ1095" s="8"/>
      <c r="VEK1095" s="8"/>
      <c r="VEL1095" s="8"/>
      <c r="VEM1095" s="8"/>
      <c r="VEN1095" s="8"/>
      <c r="VEO1095" s="8"/>
      <c r="VEP1095" s="8"/>
      <c r="VEQ1095" s="8"/>
      <c r="VER1095" s="8"/>
      <c r="VES1095" s="8"/>
      <c r="VET1095" s="8"/>
      <c r="VEU1095" s="8"/>
      <c r="VEV1095" s="8"/>
      <c r="VEW1095" s="8"/>
      <c r="VEX1095" s="8"/>
      <c r="VEY1095" s="8"/>
      <c r="VEZ1095" s="8"/>
      <c r="VFA1095" s="8"/>
      <c r="VFB1095" s="8"/>
      <c r="VFC1095" s="8"/>
      <c r="VFD1095" s="8"/>
      <c r="VFE1095" s="8"/>
      <c r="VFF1095" s="8"/>
      <c r="VFG1095" s="8"/>
      <c r="VFH1095" s="8"/>
      <c r="VFI1095" s="8"/>
      <c r="VFJ1095" s="8"/>
      <c r="VFK1095" s="8"/>
      <c r="VFL1095" s="8"/>
      <c r="VFM1095" s="8"/>
      <c r="VFN1095" s="8"/>
      <c r="VFO1095" s="8"/>
      <c r="VFP1095" s="8"/>
      <c r="VFQ1095" s="8"/>
      <c r="VFR1095" s="8"/>
      <c r="VFS1095" s="8"/>
      <c r="VFT1095" s="8"/>
      <c r="VFU1095" s="8"/>
      <c r="VFV1095" s="8"/>
      <c r="VFW1095" s="8"/>
      <c r="VFX1095" s="8"/>
      <c r="VFY1095" s="8"/>
      <c r="VFZ1095" s="8"/>
      <c r="VGA1095" s="8"/>
      <c r="VGB1095" s="8"/>
      <c r="VGC1095" s="8"/>
      <c r="VGD1095" s="8"/>
      <c r="VGE1095" s="8"/>
      <c r="VGF1095" s="8"/>
      <c r="VGG1095" s="8"/>
      <c r="VGH1095" s="8"/>
      <c r="VGI1095" s="8"/>
      <c r="VGJ1095" s="8"/>
      <c r="VGK1095" s="8"/>
      <c r="VGL1095" s="8"/>
      <c r="VGM1095" s="8"/>
      <c r="VGN1095" s="8"/>
      <c r="VGO1095" s="8"/>
      <c r="VGP1095" s="8"/>
      <c r="VGQ1095" s="8"/>
      <c r="VGR1095" s="8"/>
      <c r="VGS1095" s="8"/>
      <c r="VGT1095" s="8"/>
      <c r="VGU1095" s="8"/>
      <c r="VGV1095" s="8"/>
      <c r="VGW1095" s="8"/>
      <c r="VGX1095" s="8"/>
      <c r="VGY1095" s="8"/>
      <c r="VGZ1095" s="8"/>
      <c r="VHA1095" s="8"/>
      <c r="VHB1095" s="8"/>
      <c r="VHC1095" s="8"/>
      <c r="VHD1095" s="8"/>
      <c r="VHE1095" s="8"/>
      <c r="VHF1095" s="8"/>
      <c r="VHG1095" s="8"/>
      <c r="VHH1095" s="8"/>
      <c r="VHI1095" s="8"/>
      <c r="VHJ1095" s="8"/>
      <c r="VHK1095" s="8"/>
      <c r="VHL1095" s="8"/>
      <c r="VHM1095" s="8"/>
      <c r="VHN1095" s="8"/>
      <c r="VHO1095" s="8"/>
      <c r="VHP1095" s="8"/>
      <c r="VHQ1095" s="8"/>
      <c r="VHR1095" s="8"/>
      <c r="VHS1095" s="8"/>
      <c r="VHT1095" s="8"/>
      <c r="VHU1095" s="8"/>
      <c r="VHV1095" s="8"/>
      <c r="VHW1095" s="8"/>
      <c r="VHX1095" s="8"/>
      <c r="VHY1095" s="8"/>
      <c r="VHZ1095" s="8"/>
      <c r="VIA1095" s="8"/>
      <c r="VIB1095" s="8"/>
      <c r="VIC1095" s="8"/>
      <c r="VID1095" s="8"/>
      <c r="VIE1095" s="8"/>
      <c r="VIF1095" s="8"/>
      <c r="VIG1095" s="8"/>
      <c r="VIH1095" s="8"/>
      <c r="VII1095" s="8"/>
      <c r="VIJ1095" s="8"/>
      <c r="VIK1095" s="8"/>
      <c r="VIL1095" s="8"/>
      <c r="VIM1095" s="8"/>
      <c r="VIN1095" s="8"/>
      <c r="VIO1095" s="8"/>
      <c r="VIP1095" s="8"/>
      <c r="VIQ1095" s="8"/>
      <c r="VIR1095" s="8"/>
      <c r="VIS1095" s="8"/>
      <c r="VIT1095" s="8"/>
      <c r="VIU1095" s="8"/>
      <c r="VIV1095" s="8"/>
      <c r="VIW1095" s="8"/>
      <c r="VIX1095" s="8"/>
      <c r="VIY1095" s="8"/>
      <c r="VIZ1095" s="8"/>
      <c r="VJA1095" s="8"/>
      <c r="VJB1095" s="8"/>
      <c r="VJC1095" s="8"/>
      <c r="VJD1095" s="8"/>
      <c r="VJE1095" s="8"/>
      <c r="VJF1095" s="8"/>
      <c r="VJG1095" s="8"/>
      <c r="VJH1095" s="8"/>
      <c r="VJI1095" s="8"/>
      <c r="VJJ1095" s="8"/>
      <c r="VJK1095" s="8"/>
      <c r="VJL1095" s="8"/>
      <c r="VJM1095" s="8"/>
      <c r="VJN1095" s="8"/>
      <c r="VJO1095" s="8"/>
      <c r="VJP1095" s="8"/>
      <c r="VJQ1095" s="8"/>
      <c r="VJR1095" s="8"/>
      <c r="VJS1095" s="8"/>
      <c r="VJT1095" s="8"/>
      <c r="VJU1095" s="8"/>
      <c r="VJV1095" s="8"/>
      <c r="VJW1095" s="8"/>
      <c r="VJX1095" s="8"/>
      <c r="VJY1095" s="8"/>
      <c r="VJZ1095" s="8"/>
      <c r="VKA1095" s="8"/>
      <c r="VKB1095" s="8"/>
      <c r="VKC1095" s="8"/>
      <c r="VKD1095" s="8"/>
      <c r="VKE1095" s="8"/>
      <c r="VKF1095" s="8"/>
      <c r="VKG1095" s="8"/>
      <c r="VKH1095" s="8"/>
      <c r="VKI1095" s="8"/>
      <c r="VKJ1095" s="8"/>
      <c r="VKK1095" s="8"/>
      <c r="VKL1095" s="8"/>
      <c r="VKM1095" s="8"/>
      <c r="VKN1095" s="8"/>
      <c r="VKO1095" s="8"/>
      <c r="VKP1095" s="8"/>
      <c r="VKQ1095" s="8"/>
      <c r="VKR1095" s="8"/>
      <c r="VKS1095" s="8"/>
      <c r="VKT1095" s="8"/>
      <c r="VKU1095" s="8"/>
      <c r="VKV1095" s="8"/>
      <c r="VKW1095" s="8"/>
      <c r="VKX1095" s="8"/>
      <c r="VKY1095" s="8"/>
      <c r="VKZ1095" s="8"/>
      <c r="VLA1095" s="8"/>
      <c r="VLB1095" s="8"/>
      <c r="VLC1095" s="8"/>
      <c r="VLD1095" s="8"/>
      <c r="VLE1095" s="8"/>
      <c r="VLF1095" s="8"/>
      <c r="VLG1095" s="8"/>
      <c r="VLH1095" s="8"/>
      <c r="VLI1095" s="8"/>
      <c r="VLJ1095" s="8"/>
      <c r="VLK1095" s="8"/>
      <c r="VLL1095" s="8"/>
      <c r="VLM1095" s="8"/>
      <c r="VLN1095" s="8"/>
      <c r="VLO1095" s="8"/>
      <c r="VLP1095" s="8"/>
      <c r="VLQ1095" s="8"/>
      <c r="VLR1095" s="8"/>
      <c r="VLS1095" s="8"/>
      <c r="VLT1095" s="8"/>
      <c r="VLU1095" s="8"/>
      <c r="VLV1095" s="8"/>
      <c r="VLW1095" s="8"/>
      <c r="VLX1095" s="8"/>
      <c r="VLY1095" s="8"/>
      <c r="VLZ1095" s="8"/>
      <c r="VMA1095" s="8"/>
      <c r="VMB1095" s="8"/>
      <c r="VMC1095" s="8"/>
      <c r="VMD1095" s="8"/>
      <c r="VME1095" s="8"/>
      <c r="VMF1095" s="8"/>
      <c r="VMG1095" s="8"/>
      <c r="VMH1095" s="8"/>
      <c r="VMI1095" s="8"/>
      <c r="VMJ1095" s="8"/>
      <c r="VMK1095" s="8"/>
      <c r="VML1095" s="8"/>
      <c r="VMM1095" s="8"/>
      <c r="VMN1095" s="8"/>
      <c r="VMO1095" s="8"/>
      <c r="VMP1095" s="8"/>
      <c r="VMQ1095" s="8"/>
      <c r="VMR1095" s="8"/>
      <c r="VMS1095" s="8"/>
      <c r="VMT1095" s="8"/>
      <c r="VMU1095" s="8"/>
      <c r="VMV1095" s="8"/>
      <c r="VMW1095" s="8"/>
      <c r="VMX1095" s="8"/>
      <c r="VMY1095" s="8"/>
      <c r="VMZ1095" s="8"/>
      <c r="VNA1095" s="8"/>
      <c r="VNB1095" s="8"/>
      <c r="VNC1095" s="8"/>
      <c r="VND1095" s="8"/>
      <c r="VNE1095" s="8"/>
      <c r="VNF1095" s="8"/>
      <c r="VNG1095" s="8"/>
      <c r="VNH1095" s="8"/>
      <c r="VNI1095" s="8"/>
      <c r="VNJ1095" s="8"/>
      <c r="VNK1095" s="8"/>
      <c r="VNL1095" s="8"/>
      <c r="VNM1095" s="8"/>
      <c r="VNN1095" s="8"/>
      <c r="VNO1095" s="8"/>
      <c r="VNP1095" s="8"/>
      <c r="VNQ1095" s="8"/>
      <c r="VNR1095" s="8"/>
      <c r="VNS1095" s="8"/>
      <c r="VNT1095" s="8"/>
      <c r="VNU1095" s="8"/>
      <c r="VNV1095" s="8"/>
      <c r="VNW1095" s="8"/>
      <c r="VNX1095" s="8"/>
      <c r="VNY1095" s="8"/>
      <c r="VNZ1095" s="8"/>
      <c r="VOA1095" s="8"/>
      <c r="VOB1095" s="8"/>
      <c r="VOC1095" s="8"/>
      <c r="VOD1095" s="8"/>
      <c r="VOE1095" s="8"/>
      <c r="VOF1095" s="8"/>
      <c r="VOG1095" s="8"/>
      <c r="VOH1095" s="8"/>
      <c r="VOI1095" s="8"/>
      <c r="VOJ1095" s="8"/>
      <c r="VOK1095" s="8"/>
      <c r="VOL1095" s="8"/>
      <c r="VOM1095" s="8"/>
      <c r="VON1095" s="8"/>
      <c r="VOO1095" s="8"/>
      <c r="VOP1095" s="8"/>
      <c r="VOQ1095" s="8"/>
      <c r="VOR1095" s="8"/>
      <c r="VOS1095" s="8"/>
      <c r="VOT1095" s="8"/>
      <c r="VOU1095" s="8"/>
      <c r="VOV1095" s="8"/>
      <c r="VOW1095" s="8"/>
      <c r="VOX1095" s="8"/>
      <c r="VOY1095" s="8"/>
      <c r="VOZ1095" s="8"/>
      <c r="VPA1095" s="8"/>
      <c r="VPB1095" s="8"/>
      <c r="VPC1095" s="8"/>
      <c r="VPD1095" s="8"/>
      <c r="VPE1095" s="8"/>
      <c r="VPF1095" s="8"/>
      <c r="VPG1095" s="8"/>
      <c r="VPH1095" s="8"/>
      <c r="VPI1095" s="8"/>
      <c r="VPJ1095" s="8"/>
      <c r="VPK1095" s="8"/>
      <c r="VPL1095" s="8"/>
      <c r="VPM1095" s="8"/>
      <c r="VPN1095" s="8"/>
      <c r="VPO1095" s="8"/>
      <c r="VPP1095" s="8"/>
      <c r="VPQ1095" s="8"/>
      <c r="VPR1095" s="8"/>
      <c r="VPS1095" s="8"/>
      <c r="VPT1095" s="8"/>
      <c r="VPU1095" s="8"/>
      <c r="VPV1095" s="8"/>
      <c r="VPW1095" s="8"/>
      <c r="VPX1095" s="8"/>
      <c r="VPY1095" s="8"/>
      <c r="VPZ1095" s="8"/>
      <c r="VQA1095" s="8"/>
      <c r="VQB1095" s="8"/>
      <c r="VQC1095" s="8"/>
      <c r="VQD1095" s="8"/>
      <c r="VQE1095" s="8"/>
      <c r="VQF1095" s="8"/>
      <c r="VQG1095" s="8"/>
      <c r="VQH1095" s="8"/>
      <c r="VQI1095" s="8"/>
      <c r="VQJ1095" s="8"/>
      <c r="VQK1095" s="8"/>
      <c r="VQL1095" s="8"/>
      <c r="VQM1095" s="8"/>
      <c r="VQN1095" s="8"/>
      <c r="VQO1095" s="8"/>
      <c r="VQP1095" s="8"/>
      <c r="VQQ1095" s="8"/>
      <c r="VQR1095" s="8"/>
      <c r="VQS1095" s="8"/>
      <c r="VQT1095" s="8"/>
      <c r="VQU1095" s="8"/>
      <c r="VQV1095" s="8"/>
      <c r="VQW1095" s="8"/>
      <c r="VQX1095" s="8"/>
      <c r="VQY1095" s="8"/>
      <c r="VQZ1095" s="8"/>
      <c r="VRA1095" s="8"/>
      <c r="VRB1095" s="8"/>
      <c r="VRC1095" s="8"/>
      <c r="VRD1095" s="8"/>
      <c r="VRE1095" s="8"/>
      <c r="VRF1095" s="8"/>
      <c r="VRG1095" s="8"/>
      <c r="VRH1095" s="8"/>
      <c r="VRI1095" s="8"/>
      <c r="VRJ1095" s="8"/>
      <c r="VRK1095" s="8"/>
      <c r="VRL1095" s="8"/>
      <c r="VRM1095" s="8"/>
      <c r="VRN1095" s="8"/>
      <c r="VRO1095" s="8"/>
      <c r="VRP1095" s="8"/>
      <c r="VRQ1095" s="8"/>
      <c r="VRR1095" s="8"/>
      <c r="VRS1095" s="8"/>
      <c r="VRT1095" s="8"/>
      <c r="VRU1095" s="8"/>
      <c r="VRV1095" s="8"/>
      <c r="VRW1095" s="8"/>
      <c r="VRX1095" s="8"/>
      <c r="VRY1095" s="8"/>
      <c r="VRZ1095" s="8"/>
      <c r="VSA1095" s="8"/>
      <c r="VSB1095" s="8"/>
      <c r="VSC1095" s="8"/>
      <c r="VSD1095" s="8"/>
      <c r="VSE1095" s="8"/>
      <c r="VSF1095" s="8"/>
      <c r="VSG1095" s="8"/>
      <c r="VSH1095" s="8"/>
      <c r="VSI1095" s="8"/>
      <c r="VSJ1095" s="8"/>
      <c r="VSK1095" s="8"/>
      <c r="VSL1095" s="8"/>
      <c r="VSM1095" s="8"/>
      <c r="VSN1095" s="8"/>
      <c r="VSO1095" s="8"/>
      <c r="VSP1095" s="8"/>
      <c r="VSQ1095" s="8"/>
      <c r="VSR1095" s="8"/>
      <c r="VSS1095" s="8"/>
      <c r="VST1095" s="8"/>
      <c r="VSU1095" s="8"/>
      <c r="VSV1095" s="8"/>
      <c r="VSW1095" s="8"/>
      <c r="VSX1095" s="8"/>
      <c r="VSY1095" s="8"/>
      <c r="VSZ1095" s="8"/>
      <c r="VTA1095" s="8"/>
      <c r="VTB1095" s="8"/>
      <c r="VTC1095" s="8"/>
      <c r="VTD1095" s="8"/>
      <c r="VTE1095" s="8"/>
      <c r="VTF1095" s="8"/>
      <c r="VTG1095" s="8"/>
      <c r="VTH1095" s="8"/>
      <c r="VTI1095" s="8"/>
      <c r="VTJ1095" s="8"/>
      <c r="VTK1095" s="8"/>
      <c r="VTL1095" s="8"/>
      <c r="VTM1095" s="8"/>
      <c r="VTN1095" s="8"/>
      <c r="VTO1095" s="8"/>
      <c r="VTP1095" s="8"/>
      <c r="VTQ1095" s="8"/>
      <c r="VTR1095" s="8"/>
      <c r="VTS1095" s="8"/>
      <c r="VTT1095" s="8"/>
      <c r="VTU1095" s="8"/>
      <c r="VTV1095" s="8"/>
      <c r="VTW1095" s="8"/>
      <c r="VTX1095" s="8"/>
      <c r="VTY1095" s="8"/>
      <c r="VTZ1095" s="8"/>
      <c r="VUA1095" s="8"/>
      <c r="VUB1095" s="8"/>
      <c r="VUC1095" s="8"/>
      <c r="VUD1095" s="8"/>
      <c r="VUE1095" s="8"/>
      <c r="VUF1095" s="8"/>
      <c r="VUG1095" s="8"/>
      <c r="VUH1095" s="8"/>
      <c r="VUI1095" s="8"/>
      <c r="VUJ1095" s="8"/>
      <c r="VUK1095" s="8"/>
      <c r="VUL1095" s="8"/>
      <c r="VUM1095" s="8"/>
      <c r="VUN1095" s="8"/>
      <c r="VUO1095" s="8"/>
      <c r="VUP1095" s="8"/>
      <c r="VUQ1095" s="8"/>
      <c r="VUR1095" s="8"/>
      <c r="VUS1095" s="8"/>
      <c r="VUT1095" s="8"/>
      <c r="VUU1095" s="8"/>
      <c r="VUV1095" s="8"/>
      <c r="VUW1095" s="8"/>
      <c r="VUX1095" s="8"/>
      <c r="VUY1095" s="8"/>
      <c r="VUZ1095" s="8"/>
      <c r="VVA1095" s="8"/>
      <c r="VVB1095" s="8"/>
      <c r="VVC1095" s="8"/>
      <c r="VVD1095" s="8"/>
      <c r="VVE1095" s="8"/>
      <c r="VVF1095" s="8"/>
      <c r="VVG1095" s="8"/>
      <c r="VVH1095" s="8"/>
      <c r="VVI1095" s="8"/>
      <c r="VVJ1095" s="8"/>
      <c r="VVK1095" s="8"/>
      <c r="VVL1095" s="8"/>
      <c r="VVM1095" s="8"/>
      <c r="VVN1095" s="8"/>
      <c r="VVO1095" s="8"/>
      <c r="VVP1095" s="8"/>
      <c r="VVQ1095" s="8"/>
      <c r="VVR1095" s="8"/>
      <c r="VVS1095" s="8"/>
      <c r="VVT1095" s="8"/>
      <c r="VVU1095" s="8"/>
      <c r="VVV1095" s="8"/>
      <c r="VVW1095" s="8"/>
      <c r="VVX1095" s="8"/>
      <c r="VVY1095" s="8"/>
      <c r="VVZ1095" s="8"/>
      <c r="VWA1095" s="8"/>
      <c r="VWB1095" s="8"/>
      <c r="VWC1095" s="8"/>
      <c r="VWD1095" s="8"/>
      <c r="VWE1095" s="8"/>
      <c r="VWF1095" s="8"/>
      <c r="VWG1095" s="8"/>
      <c r="VWH1095" s="8"/>
      <c r="VWI1095" s="8"/>
      <c r="VWJ1095" s="8"/>
      <c r="VWK1095" s="8"/>
      <c r="VWL1095" s="8"/>
      <c r="VWM1095" s="8"/>
      <c r="VWN1095" s="8"/>
      <c r="VWO1095" s="8"/>
      <c r="VWP1095" s="8"/>
      <c r="VWQ1095" s="8"/>
      <c r="VWR1095" s="8"/>
      <c r="VWS1095" s="8"/>
      <c r="VWT1095" s="8"/>
      <c r="VWU1095" s="8"/>
      <c r="VWV1095" s="8"/>
      <c r="VWW1095" s="8"/>
      <c r="VWX1095" s="8"/>
      <c r="VWY1095" s="8"/>
      <c r="VWZ1095" s="8"/>
      <c r="VXA1095" s="8"/>
      <c r="VXB1095" s="8"/>
      <c r="VXC1095" s="8"/>
      <c r="VXD1095" s="8"/>
      <c r="VXE1095" s="8"/>
      <c r="VXF1095" s="8"/>
      <c r="VXG1095" s="8"/>
      <c r="VXH1095" s="8"/>
      <c r="VXI1095" s="8"/>
      <c r="VXJ1095" s="8"/>
      <c r="VXK1095" s="8"/>
      <c r="VXL1095" s="8"/>
      <c r="VXM1095" s="8"/>
      <c r="VXN1095" s="8"/>
      <c r="VXO1095" s="8"/>
      <c r="VXP1095" s="8"/>
      <c r="VXQ1095" s="8"/>
      <c r="VXR1095" s="8"/>
      <c r="VXS1095" s="8"/>
      <c r="VXT1095" s="8"/>
      <c r="VXU1095" s="8"/>
      <c r="VXV1095" s="8"/>
      <c r="VXW1095" s="8"/>
      <c r="VXX1095" s="8"/>
      <c r="VXY1095" s="8"/>
      <c r="VXZ1095" s="8"/>
      <c r="VYA1095" s="8"/>
      <c r="VYB1095" s="8"/>
      <c r="VYC1095" s="8"/>
      <c r="VYD1095" s="8"/>
      <c r="VYE1095" s="8"/>
      <c r="VYF1095" s="8"/>
      <c r="VYG1095" s="8"/>
      <c r="VYH1095" s="8"/>
      <c r="VYI1095" s="8"/>
      <c r="VYJ1095" s="8"/>
      <c r="VYK1095" s="8"/>
      <c r="VYL1095" s="8"/>
      <c r="VYM1095" s="8"/>
      <c r="VYN1095" s="8"/>
      <c r="VYO1095" s="8"/>
      <c r="VYP1095" s="8"/>
      <c r="VYQ1095" s="8"/>
      <c r="VYR1095" s="8"/>
      <c r="VYS1095" s="8"/>
      <c r="VYT1095" s="8"/>
      <c r="VYU1095" s="8"/>
      <c r="VYV1095" s="8"/>
      <c r="VYW1095" s="8"/>
      <c r="VYX1095" s="8"/>
      <c r="VYY1095" s="8"/>
      <c r="VYZ1095" s="8"/>
      <c r="VZA1095" s="8"/>
      <c r="VZB1095" s="8"/>
      <c r="VZC1095" s="8"/>
      <c r="VZD1095" s="8"/>
      <c r="VZE1095" s="8"/>
      <c r="VZF1095" s="8"/>
      <c r="VZG1095" s="8"/>
      <c r="VZH1095" s="8"/>
      <c r="VZI1095" s="8"/>
      <c r="VZJ1095" s="8"/>
      <c r="VZK1095" s="8"/>
      <c r="VZL1095" s="8"/>
      <c r="VZM1095" s="8"/>
      <c r="VZN1095" s="8"/>
      <c r="VZO1095" s="8"/>
      <c r="VZP1095" s="8"/>
      <c r="VZQ1095" s="8"/>
      <c r="VZR1095" s="8"/>
      <c r="VZS1095" s="8"/>
      <c r="VZT1095" s="8"/>
      <c r="VZU1095" s="8"/>
      <c r="VZV1095" s="8"/>
      <c r="VZW1095" s="8"/>
      <c r="VZX1095" s="8"/>
      <c r="VZY1095" s="8"/>
      <c r="VZZ1095" s="8"/>
      <c r="WAA1095" s="8"/>
      <c r="WAB1095" s="8"/>
      <c r="WAC1095" s="8"/>
      <c r="WAD1095" s="8"/>
      <c r="WAE1095" s="8"/>
      <c r="WAF1095" s="8"/>
      <c r="WAG1095" s="8"/>
      <c r="WAH1095" s="8"/>
      <c r="WAI1095" s="8"/>
      <c r="WAJ1095" s="8"/>
      <c r="WAK1095" s="8"/>
      <c r="WAL1095" s="8"/>
      <c r="WAM1095" s="8"/>
      <c r="WAN1095" s="8"/>
      <c r="WAO1095" s="8"/>
      <c r="WAP1095" s="8"/>
      <c r="WAQ1095" s="8"/>
      <c r="WAR1095" s="8"/>
      <c r="WAS1095" s="8"/>
      <c r="WAT1095" s="8"/>
      <c r="WAU1095" s="8"/>
      <c r="WAV1095" s="8"/>
      <c r="WAW1095" s="8"/>
      <c r="WAX1095" s="8"/>
      <c r="WAY1095" s="8"/>
      <c r="WAZ1095" s="8"/>
      <c r="WBA1095" s="8"/>
      <c r="WBB1095" s="8"/>
      <c r="WBC1095" s="8"/>
      <c r="WBD1095" s="8"/>
      <c r="WBE1095" s="8"/>
      <c r="WBF1095" s="8"/>
      <c r="WBG1095" s="8"/>
      <c r="WBH1095" s="8"/>
      <c r="WBI1095" s="8"/>
      <c r="WBJ1095" s="8"/>
      <c r="WBK1095" s="8"/>
      <c r="WBL1095" s="8"/>
      <c r="WBM1095" s="8"/>
      <c r="WBN1095" s="8"/>
      <c r="WBO1095" s="8"/>
      <c r="WBP1095" s="8"/>
      <c r="WBQ1095" s="8"/>
      <c r="WBR1095" s="8"/>
      <c r="WBS1095" s="8"/>
      <c r="WBT1095" s="8"/>
      <c r="WBU1095" s="8"/>
      <c r="WBV1095" s="8"/>
      <c r="WBW1095" s="8"/>
      <c r="WBX1095" s="8"/>
      <c r="WBY1095" s="8"/>
      <c r="WBZ1095" s="8"/>
      <c r="WCA1095" s="8"/>
      <c r="WCB1095" s="8"/>
      <c r="WCC1095" s="8"/>
      <c r="WCD1095" s="8"/>
      <c r="WCE1095" s="8"/>
      <c r="WCF1095" s="8"/>
      <c r="WCG1095" s="8"/>
      <c r="WCH1095" s="8"/>
      <c r="WCI1095" s="8"/>
      <c r="WCJ1095" s="8"/>
      <c r="WCK1095" s="8"/>
      <c r="WCL1095" s="8"/>
      <c r="WCM1095" s="8"/>
      <c r="WCN1095" s="8"/>
      <c r="WCO1095" s="8"/>
      <c r="WCP1095" s="8"/>
      <c r="WCQ1095" s="8"/>
      <c r="WCR1095" s="8"/>
      <c r="WCS1095" s="8"/>
      <c r="WCT1095" s="8"/>
      <c r="WCU1095" s="8"/>
      <c r="WCV1095" s="8"/>
      <c r="WCW1095" s="8"/>
      <c r="WCX1095" s="8"/>
      <c r="WCY1095" s="8"/>
      <c r="WCZ1095" s="8"/>
      <c r="WDA1095" s="8"/>
      <c r="WDB1095" s="8"/>
      <c r="WDC1095" s="8"/>
      <c r="WDD1095" s="8"/>
      <c r="WDE1095" s="8"/>
      <c r="WDF1095" s="8"/>
      <c r="WDG1095" s="8"/>
      <c r="WDH1095" s="8"/>
      <c r="WDI1095" s="8"/>
      <c r="WDJ1095" s="8"/>
      <c r="WDK1095" s="8"/>
      <c r="WDL1095" s="8"/>
      <c r="WDM1095" s="8"/>
      <c r="WDN1095" s="8"/>
      <c r="WDO1095" s="8"/>
      <c r="WDP1095" s="8"/>
      <c r="WDQ1095" s="8"/>
      <c r="WDR1095" s="8"/>
      <c r="WDS1095" s="8"/>
      <c r="WDT1095" s="8"/>
      <c r="WDU1095" s="8"/>
      <c r="WDV1095" s="8"/>
      <c r="WDW1095" s="8"/>
      <c r="WDX1095" s="8"/>
      <c r="WDY1095" s="8"/>
      <c r="WDZ1095" s="8"/>
      <c r="WEA1095" s="8"/>
      <c r="WEB1095" s="8"/>
      <c r="WEC1095" s="8"/>
      <c r="WED1095" s="8"/>
      <c r="WEE1095" s="8"/>
      <c r="WEF1095" s="8"/>
      <c r="WEG1095" s="8"/>
      <c r="WEH1095" s="8"/>
      <c r="WEI1095" s="8"/>
      <c r="WEJ1095" s="8"/>
      <c r="WEK1095" s="8"/>
      <c r="WEL1095" s="8"/>
      <c r="WEM1095" s="8"/>
      <c r="WEN1095" s="8"/>
      <c r="WEO1095" s="8"/>
      <c r="WEP1095" s="8"/>
      <c r="WEQ1095" s="8"/>
      <c r="WER1095" s="8"/>
      <c r="WES1095" s="8"/>
      <c r="WET1095" s="8"/>
      <c r="WEU1095" s="8"/>
      <c r="WEV1095" s="8"/>
      <c r="WEW1095" s="8"/>
      <c r="WEX1095" s="8"/>
      <c r="WEY1095" s="8"/>
      <c r="WEZ1095" s="8"/>
      <c r="WFA1095" s="8"/>
      <c r="WFB1095" s="8"/>
      <c r="WFC1095" s="8"/>
      <c r="WFD1095" s="8"/>
      <c r="WFE1095" s="8"/>
      <c r="WFF1095" s="8"/>
      <c r="WFG1095" s="8"/>
      <c r="WFH1095" s="8"/>
      <c r="WFI1095" s="8"/>
      <c r="WFJ1095" s="8"/>
      <c r="WFK1095" s="8"/>
      <c r="WFL1095" s="8"/>
      <c r="WFM1095" s="8"/>
      <c r="WFN1095" s="8"/>
      <c r="WFO1095" s="8"/>
      <c r="WFP1095" s="8"/>
      <c r="WFQ1095" s="8"/>
      <c r="WFR1095" s="8"/>
      <c r="WFS1095" s="8"/>
      <c r="WFT1095" s="8"/>
      <c r="WFU1095" s="8"/>
      <c r="WFV1095" s="8"/>
      <c r="WFW1095" s="8"/>
      <c r="WFX1095" s="8"/>
      <c r="WFY1095" s="8"/>
      <c r="WFZ1095" s="8"/>
      <c r="WGA1095" s="8"/>
      <c r="WGB1095" s="8"/>
      <c r="WGC1095" s="8"/>
      <c r="WGD1095" s="8"/>
      <c r="WGE1095" s="8"/>
      <c r="WGF1095" s="8"/>
      <c r="WGG1095" s="8"/>
      <c r="WGH1095" s="8"/>
      <c r="WGI1095" s="8"/>
      <c r="WGJ1095" s="8"/>
      <c r="WGK1095" s="8"/>
      <c r="WGL1095" s="8"/>
      <c r="WGM1095" s="8"/>
      <c r="WGN1095" s="8"/>
      <c r="WGO1095" s="8"/>
      <c r="WGP1095" s="8"/>
      <c r="WGQ1095" s="8"/>
      <c r="WGR1095" s="8"/>
      <c r="WGS1095" s="8"/>
      <c r="WGT1095" s="8"/>
      <c r="WGU1095" s="8"/>
      <c r="WGV1095" s="8"/>
      <c r="WGW1095" s="8"/>
      <c r="WGX1095" s="8"/>
      <c r="WGY1095" s="8"/>
      <c r="WGZ1095" s="8"/>
      <c r="WHA1095" s="8"/>
      <c r="WHB1095" s="8"/>
      <c r="WHC1095" s="8"/>
      <c r="WHD1095" s="8"/>
      <c r="WHE1095" s="8"/>
      <c r="WHF1095" s="8"/>
      <c r="WHG1095" s="8"/>
      <c r="WHH1095" s="8"/>
      <c r="WHI1095" s="8"/>
      <c r="WHJ1095" s="8"/>
      <c r="WHK1095" s="8"/>
      <c r="WHL1095" s="8"/>
      <c r="WHM1095" s="8"/>
      <c r="WHN1095" s="8"/>
      <c r="WHO1095" s="8"/>
      <c r="WHP1095" s="8"/>
      <c r="WHQ1095" s="8"/>
      <c r="WHR1095" s="8"/>
      <c r="WHS1095" s="8"/>
      <c r="WHT1095" s="8"/>
      <c r="WHU1095" s="8"/>
      <c r="WHV1095" s="8"/>
      <c r="WHW1095" s="8"/>
      <c r="WHX1095" s="8"/>
      <c r="WHY1095" s="8"/>
      <c r="WHZ1095" s="8"/>
      <c r="WIA1095" s="8"/>
      <c r="WIB1095" s="8"/>
      <c r="WIC1095" s="8"/>
      <c r="WID1095" s="8"/>
      <c r="WIE1095" s="8"/>
      <c r="WIF1095" s="8"/>
      <c r="WIG1095" s="8"/>
      <c r="WIH1095" s="8"/>
      <c r="WII1095" s="8"/>
      <c r="WIJ1095" s="8"/>
      <c r="WIK1095" s="8"/>
      <c r="WIL1095" s="8"/>
      <c r="WIM1095" s="8"/>
      <c r="WIN1095" s="8"/>
      <c r="WIO1095" s="8"/>
      <c r="WIP1095" s="8"/>
      <c r="WIQ1095" s="8"/>
      <c r="WIR1095" s="8"/>
      <c r="WIS1095" s="8"/>
      <c r="WIT1095" s="8"/>
      <c r="WIU1095" s="8"/>
      <c r="WIV1095" s="8"/>
      <c r="WIW1095" s="8"/>
      <c r="WIX1095" s="8"/>
      <c r="WIY1095" s="8"/>
      <c r="WIZ1095" s="8"/>
      <c r="WJA1095" s="8"/>
      <c r="WJB1095" s="8"/>
      <c r="WJC1095" s="8"/>
      <c r="WJD1095" s="8"/>
      <c r="WJE1095" s="8"/>
      <c r="WJF1095" s="8"/>
      <c r="WJG1095" s="8"/>
      <c r="WJH1095" s="8"/>
      <c r="WJI1095" s="8"/>
      <c r="WJJ1095" s="8"/>
      <c r="WJK1095" s="8"/>
      <c r="WJL1095" s="8"/>
      <c r="WJM1095" s="8"/>
      <c r="WJN1095" s="8"/>
      <c r="WJO1095" s="8"/>
      <c r="WJP1095" s="8"/>
      <c r="WJQ1095" s="8"/>
      <c r="WJR1095" s="8"/>
      <c r="WJS1095" s="8"/>
      <c r="WJT1095" s="8"/>
      <c r="WJU1095" s="8"/>
      <c r="WJV1095" s="8"/>
      <c r="WJW1095" s="8"/>
      <c r="WJX1095" s="8"/>
      <c r="WJY1095" s="8"/>
      <c r="WJZ1095" s="8"/>
      <c r="WKA1095" s="8"/>
      <c r="WKB1095" s="8"/>
      <c r="WKC1095" s="8"/>
      <c r="WKD1095" s="8"/>
      <c r="WKE1095" s="8"/>
      <c r="WKF1095" s="8"/>
      <c r="WKG1095" s="8"/>
      <c r="WKH1095" s="8"/>
      <c r="WKI1095" s="8"/>
      <c r="WKJ1095" s="8"/>
      <c r="WKK1095" s="8"/>
      <c r="WKL1095" s="8"/>
      <c r="WKM1095" s="8"/>
      <c r="WKN1095" s="8"/>
      <c r="WKO1095" s="8"/>
      <c r="WKP1095" s="8"/>
      <c r="WKQ1095" s="8"/>
      <c r="WKR1095" s="8"/>
      <c r="WKS1095" s="8"/>
      <c r="WKT1095" s="8"/>
      <c r="WKU1095" s="8"/>
      <c r="WKV1095" s="8"/>
      <c r="WKW1095" s="8"/>
      <c r="WKX1095" s="8"/>
      <c r="WKY1095" s="8"/>
      <c r="WKZ1095" s="8"/>
      <c r="WLA1095" s="8"/>
      <c r="WLB1095" s="8"/>
      <c r="WLC1095" s="8"/>
      <c r="WLD1095" s="8"/>
      <c r="WLE1095" s="8"/>
      <c r="WLF1095" s="8"/>
      <c r="WLG1095" s="8"/>
      <c r="WLH1095" s="8"/>
      <c r="WLI1095" s="8"/>
      <c r="WLJ1095" s="8"/>
      <c r="WLK1095" s="8"/>
      <c r="WLL1095" s="8"/>
      <c r="WLM1095" s="8"/>
      <c r="WLN1095" s="8"/>
      <c r="WLO1095" s="8"/>
      <c r="WLP1095" s="8"/>
      <c r="WLQ1095" s="8"/>
      <c r="WLR1095" s="8"/>
      <c r="WLS1095" s="8"/>
      <c r="WLT1095" s="8"/>
      <c r="WLU1095" s="8"/>
      <c r="WLV1095" s="8"/>
      <c r="WLW1095" s="8"/>
      <c r="WLX1095" s="8"/>
      <c r="WLY1095" s="8"/>
      <c r="WLZ1095" s="8"/>
      <c r="WMA1095" s="8"/>
      <c r="WMB1095" s="8"/>
      <c r="WMC1095" s="8"/>
      <c r="WMD1095" s="8"/>
      <c r="WME1095" s="8"/>
      <c r="WMF1095" s="8"/>
      <c r="WMG1095" s="8"/>
      <c r="WMH1095" s="8"/>
      <c r="WMI1095" s="8"/>
      <c r="WMJ1095" s="8"/>
      <c r="WMK1095" s="8"/>
      <c r="WML1095" s="8"/>
      <c r="WMM1095" s="8"/>
      <c r="WMN1095" s="8"/>
      <c r="WMO1095" s="8"/>
      <c r="WMP1095" s="8"/>
      <c r="WMQ1095" s="8"/>
      <c r="WMR1095" s="8"/>
      <c r="WMS1095" s="8"/>
      <c r="WMT1095" s="8"/>
      <c r="WMU1095" s="8"/>
      <c r="WMV1095" s="8"/>
      <c r="WMW1095" s="8"/>
      <c r="WMX1095" s="8"/>
      <c r="WMY1095" s="8"/>
      <c r="WMZ1095" s="8"/>
      <c r="WNA1095" s="8"/>
      <c r="WNB1095" s="8"/>
      <c r="WNC1095" s="8"/>
      <c r="WND1095" s="8"/>
      <c r="WNE1095" s="8"/>
      <c r="WNF1095" s="8"/>
      <c r="WNG1095" s="8"/>
      <c r="WNH1095" s="8"/>
      <c r="WNI1095" s="8"/>
      <c r="WNJ1095" s="8"/>
      <c r="WNK1095" s="8"/>
      <c r="WNL1095" s="8"/>
      <c r="WNM1095" s="8"/>
      <c r="WNN1095" s="8"/>
      <c r="WNO1095" s="8"/>
      <c r="WNP1095" s="8"/>
      <c r="WNQ1095" s="8"/>
      <c r="WNR1095" s="8"/>
      <c r="WNS1095" s="8"/>
      <c r="WNT1095" s="8"/>
      <c r="WNU1095" s="8"/>
      <c r="WNV1095" s="8"/>
      <c r="WNW1095" s="8"/>
      <c r="WNX1095" s="8"/>
      <c r="WNY1095" s="8"/>
      <c r="WNZ1095" s="8"/>
      <c r="WOA1095" s="8"/>
      <c r="WOB1095" s="8"/>
      <c r="WOC1095" s="8"/>
      <c r="WOD1095" s="8"/>
      <c r="WOE1095" s="8"/>
      <c r="WOF1095" s="8"/>
      <c r="WOG1095" s="8"/>
      <c r="WOH1095" s="8"/>
      <c r="WOI1095" s="8"/>
      <c r="WOJ1095" s="8"/>
      <c r="WOK1095" s="8"/>
      <c r="WOL1095" s="8"/>
      <c r="WOM1095" s="8"/>
      <c r="WON1095" s="8"/>
      <c r="WOO1095" s="8"/>
      <c r="WOP1095" s="8"/>
      <c r="WOQ1095" s="8"/>
      <c r="WOR1095" s="8"/>
      <c r="WOS1095" s="8"/>
      <c r="WOT1095" s="8"/>
      <c r="WOU1095" s="8"/>
      <c r="WOV1095" s="8"/>
      <c r="WOW1095" s="8"/>
      <c r="WOX1095" s="8"/>
      <c r="WOY1095" s="8"/>
      <c r="WOZ1095" s="8"/>
      <c r="WPA1095" s="8"/>
      <c r="WPB1095" s="8"/>
      <c r="WPC1095" s="8"/>
      <c r="WPD1095" s="8"/>
      <c r="WPE1095" s="8"/>
      <c r="WPF1095" s="8"/>
      <c r="WPG1095" s="8"/>
      <c r="WPH1095" s="8"/>
      <c r="WPI1095" s="8"/>
      <c r="WPJ1095" s="8"/>
      <c r="WPK1095" s="8"/>
      <c r="WPL1095" s="8"/>
      <c r="WPM1095" s="8"/>
      <c r="WPN1095" s="8"/>
      <c r="WPO1095" s="8"/>
      <c r="WPP1095" s="8"/>
      <c r="WPQ1095" s="8"/>
      <c r="WPR1095" s="8"/>
      <c r="WPS1095" s="8"/>
      <c r="WPT1095" s="8"/>
      <c r="WPU1095" s="8"/>
      <c r="WPV1095" s="8"/>
      <c r="WPW1095" s="8"/>
      <c r="WPX1095" s="8"/>
      <c r="WPY1095" s="8"/>
      <c r="WPZ1095" s="8"/>
      <c r="WQA1095" s="8"/>
      <c r="WQB1095" s="8"/>
      <c r="WQC1095" s="8"/>
      <c r="WQD1095" s="8"/>
      <c r="WQE1095" s="8"/>
      <c r="WQF1095" s="8"/>
      <c r="WQG1095" s="8"/>
      <c r="WQH1095" s="8"/>
      <c r="WQI1095" s="8"/>
      <c r="WQJ1095" s="8"/>
      <c r="WQK1095" s="8"/>
      <c r="WQL1095" s="8"/>
      <c r="WQM1095" s="8"/>
      <c r="WQN1095" s="8"/>
      <c r="WQO1095" s="8"/>
      <c r="WQP1095" s="8"/>
      <c r="WQQ1095" s="8"/>
      <c r="WQR1095" s="8"/>
      <c r="WQS1095" s="8"/>
      <c r="WQT1095" s="8"/>
      <c r="WQU1095" s="8"/>
      <c r="WQV1095" s="8"/>
      <c r="WQW1095" s="8"/>
      <c r="WQX1095" s="8"/>
      <c r="WQY1095" s="8"/>
      <c r="WQZ1095" s="8"/>
      <c r="WRA1095" s="8"/>
      <c r="WRB1095" s="8"/>
      <c r="WRC1095" s="8"/>
      <c r="WRD1095" s="8"/>
      <c r="WRE1095" s="8"/>
      <c r="WRF1095" s="8"/>
      <c r="WRG1095" s="8"/>
      <c r="WRH1095" s="8"/>
      <c r="WRI1095" s="8"/>
      <c r="WRJ1095" s="8"/>
      <c r="WRK1095" s="8"/>
      <c r="WRL1095" s="8"/>
      <c r="WRM1095" s="8"/>
      <c r="WRN1095" s="8"/>
      <c r="WRO1095" s="8"/>
      <c r="WRP1095" s="8"/>
      <c r="WRQ1095" s="8"/>
      <c r="WRR1095" s="8"/>
      <c r="WRS1095" s="8"/>
      <c r="WRT1095" s="8"/>
      <c r="WRU1095" s="8"/>
      <c r="WRV1095" s="8"/>
      <c r="WRW1095" s="8"/>
      <c r="WRX1095" s="8"/>
      <c r="WRY1095" s="8"/>
      <c r="WRZ1095" s="8"/>
      <c r="WSA1095" s="8"/>
      <c r="WSB1095" s="8"/>
      <c r="WSC1095" s="8"/>
      <c r="WSD1095" s="8"/>
      <c r="WSE1095" s="8"/>
      <c r="WSF1095" s="8"/>
      <c r="WSG1095" s="8"/>
      <c r="WSH1095" s="8"/>
      <c r="WSI1095" s="8"/>
      <c r="WSJ1095" s="8"/>
      <c r="WSK1095" s="8"/>
      <c r="WSL1095" s="8"/>
      <c r="WSM1095" s="8"/>
      <c r="WSN1095" s="8"/>
      <c r="WSO1095" s="8"/>
      <c r="WSP1095" s="8"/>
      <c r="WSQ1095" s="8"/>
      <c r="WSR1095" s="8"/>
      <c r="WSS1095" s="8"/>
      <c r="WST1095" s="8"/>
      <c r="WSU1095" s="8"/>
      <c r="WSV1095" s="8"/>
      <c r="WSW1095" s="8"/>
      <c r="WSX1095" s="8"/>
      <c r="WSY1095" s="8"/>
      <c r="WSZ1095" s="8"/>
      <c r="WTA1095" s="8"/>
      <c r="WTB1095" s="8"/>
      <c r="WTC1095" s="8"/>
      <c r="WTD1095" s="8"/>
      <c r="WTE1095" s="8"/>
      <c r="WTF1095" s="8"/>
      <c r="WTG1095" s="8"/>
      <c r="WTH1095" s="8"/>
      <c r="WTI1095" s="8"/>
      <c r="WTJ1095" s="8"/>
      <c r="WTK1095" s="8"/>
      <c r="WTL1095" s="8"/>
      <c r="WTM1095" s="8"/>
      <c r="WTN1095" s="8"/>
      <c r="WTO1095" s="8"/>
      <c r="WTP1095" s="8"/>
      <c r="WTQ1095" s="8"/>
      <c r="WTR1095" s="8"/>
      <c r="WTS1095" s="8"/>
      <c r="WTT1095" s="8"/>
      <c r="WTU1095" s="8"/>
      <c r="WTV1095" s="8"/>
      <c r="WTW1095" s="8"/>
      <c r="WTX1095" s="8"/>
      <c r="WTY1095" s="8"/>
      <c r="WTZ1095" s="8"/>
      <c r="WUA1095" s="8"/>
      <c r="WUB1095" s="8"/>
      <c r="WUC1095" s="8"/>
      <c r="WUD1095" s="8"/>
      <c r="WUE1095" s="8"/>
      <c r="WUF1095" s="8"/>
      <c r="WUG1095" s="8"/>
      <c r="WUH1095" s="8"/>
      <c r="WUI1095" s="8"/>
      <c r="WUJ1095" s="8"/>
      <c r="WUK1095" s="8"/>
      <c r="WUL1095" s="8"/>
      <c r="WUM1095" s="8"/>
      <c r="WUN1095" s="8"/>
      <c r="WUO1095" s="8"/>
      <c r="WUP1095" s="8"/>
      <c r="WUQ1095" s="8"/>
      <c r="WUR1095" s="8"/>
      <c r="WUS1095" s="8"/>
      <c r="WUT1095" s="8"/>
      <c r="WUU1095" s="8"/>
      <c r="WUV1095" s="8"/>
      <c r="WUW1095" s="8"/>
      <c r="WUX1095" s="8"/>
      <c r="WUY1095" s="8"/>
      <c r="WUZ1095" s="8"/>
      <c r="WVA1095" s="8"/>
      <c r="WVB1095" s="8"/>
      <c r="WVC1095" s="8"/>
      <c r="WVD1095" s="8"/>
      <c r="WVE1095" s="8"/>
      <c r="WVF1095" s="8"/>
      <c r="WVG1095" s="8"/>
      <c r="WVH1095" s="8"/>
      <c r="WVI1095" s="8"/>
      <c r="WVJ1095" s="8"/>
      <c r="WVK1095" s="8"/>
      <c r="WVL1095" s="8"/>
      <c r="WVM1095" s="8"/>
      <c r="WVN1095" s="8"/>
      <c r="WVO1095" s="8"/>
      <c r="WVP1095" s="8"/>
      <c r="WVQ1095" s="8"/>
      <c r="WVR1095" s="8"/>
      <c r="WVS1095" s="8"/>
      <c r="WVT1095" s="8"/>
      <c r="WVU1095" s="8"/>
      <c r="WVV1095" s="8"/>
      <c r="WVW1095" s="8"/>
      <c r="WVX1095" s="8"/>
      <c r="WVY1095" s="8"/>
      <c r="WVZ1095" s="8"/>
      <c r="WWA1095" s="8"/>
      <c r="WWB1095" s="8"/>
      <c r="WWC1095" s="8"/>
      <c r="WWD1095" s="8"/>
      <c r="WWE1095" s="8"/>
      <c r="WWF1095" s="8"/>
      <c r="WWG1095" s="8"/>
      <c r="WWH1095" s="8"/>
      <c r="WWI1095" s="8"/>
      <c r="WWJ1095" s="8"/>
      <c r="WWK1095" s="8"/>
      <c r="WWL1095" s="8"/>
      <c r="WWM1095" s="8"/>
      <c r="WWN1095" s="8"/>
      <c r="WWO1095" s="8"/>
      <c r="WWP1095" s="8"/>
      <c r="WWQ1095" s="8"/>
      <c r="WWR1095" s="8"/>
      <c r="WWS1095" s="8"/>
      <c r="WWT1095" s="8"/>
      <c r="WWU1095" s="8"/>
      <c r="WWV1095" s="8"/>
      <c r="WWW1095" s="8"/>
      <c r="WWX1095" s="8"/>
      <c r="WWY1095" s="8"/>
      <c r="WWZ1095" s="8"/>
      <c r="WXA1095" s="8"/>
      <c r="WXB1095" s="8"/>
      <c r="WXC1095" s="8"/>
      <c r="WXD1095" s="8"/>
      <c r="WXE1095" s="8"/>
      <c r="WXF1095" s="8"/>
      <c r="WXG1095" s="8"/>
      <c r="WXH1095" s="8"/>
      <c r="WXI1095" s="8"/>
      <c r="WXJ1095" s="8"/>
      <c r="WXK1095" s="8"/>
      <c r="WXL1095" s="8"/>
      <c r="WXM1095" s="8"/>
      <c r="WXN1095" s="8"/>
      <c r="WXO1095" s="8"/>
      <c r="WXP1095" s="8"/>
      <c r="WXQ1095" s="8"/>
      <c r="WXR1095" s="8"/>
      <c r="WXS1095" s="8"/>
      <c r="WXT1095" s="8"/>
      <c r="WXU1095" s="8"/>
      <c r="WXV1095" s="8"/>
      <c r="WXW1095" s="8"/>
      <c r="WXX1095" s="8"/>
      <c r="WXY1095" s="8"/>
      <c r="WXZ1095" s="8"/>
    </row>
    <row r="1096" spans="1:16198" ht="61.5" x14ac:dyDescent="0.85">
      <c r="A1096" s="8">
        <v>1</v>
      </c>
      <c r="B1096" s="43">
        <f>SUBTOTAL(103,$A$1031:A1096)</f>
        <v>65</v>
      </c>
      <c r="C1096" s="11" t="s">
        <v>556</v>
      </c>
      <c r="D1096" s="17">
        <v>6777505.0199999996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49">
        <v>0</v>
      </c>
      <c r="L1096" s="17">
        <v>0</v>
      </c>
      <c r="M1096" s="17">
        <v>760.2</v>
      </c>
      <c r="N1096" s="17">
        <v>6635505.21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141999.81</v>
      </c>
      <c r="AD1096" s="17">
        <v>0</v>
      </c>
      <c r="AE1096" s="17">
        <v>0</v>
      </c>
      <c r="AF1096" s="20" t="s">
        <v>262</v>
      </c>
      <c r="AG1096" s="20">
        <v>2022</v>
      </c>
      <c r="AH1096" s="21">
        <v>2022</v>
      </c>
    </row>
    <row r="1097" spans="1:16198" ht="61.5" x14ac:dyDescent="0.85">
      <c r="A1097" s="8">
        <v>1</v>
      </c>
      <c r="B1097" s="43">
        <f>SUBTOTAL(103,$A$1031:A1097)</f>
        <v>66</v>
      </c>
      <c r="C1097" s="11" t="s">
        <v>1855</v>
      </c>
      <c r="D1097" s="17">
        <v>5478518.96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49">
        <v>0</v>
      </c>
      <c r="L1097" s="17">
        <v>0</v>
      </c>
      <c r="M1097" s="17">
        <v>960</v>
      </c>
      <c r="N1097" s="17">
        <v>5265847.16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112689.13</v>
      </c>
      <c r="AD1097" s="17">
        <v>99982.67</v>
      </c>
      <c r="AE1097" s="17">
        <v>0</v>
      </c>
      <c r="AF1097" s="20">
        <v>2022</v>
      </c>
      <c r="AG1097" s="20">
        <v>2022</v>
      </c>
      <c r="AH1097" s="21">
        <v>2022</v>
      </c>
    </row>
    <row r="1098" spans="1:16198" ht="61.5" x14ac:dyDescent="0.85">
      <c r="A1098" s="8">
        <v>1</v>
      </c>
      <c r="B1098" s="43">
        <f>SUBTOTAL(103,$A$1031:A1098)</f>
        <v>67</v>
      </c>
      <c r="C1098" s="11" t="s">
        <v>1333</v>
      </c>
      <c r="D1098" s="17">
        <v>4423149.41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49">
        <v>0</v>
      </c>
      <c r="L1098" s="17">
        <v>0</v>
      </c>
      <c r="M1098" s="17">
        <v>667</v>
      </c>
      <c r="N1098" s="17">
        <v>4330477.2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92672.21</v>
      </c>
      <c r="AD1098" s="17">
        <v>0</v>
      </c>
      <c r="AE1098" s="17">
        <v>0</v>
      </c>
      <c r="AF1098" s="20" t="s">
        <v>262</v>
      </c>
      <c r="AG1098" s="20">
        <v>2022</v>
      </c>
      <c r="AH1098" s="21">
        <v>2022</v>
      </c>
    </row>
    <row r="1099" spans="1:16198" ht="61.5" x14ac:dyDescent="0.85">
      <c r="A1099" s="8">
        <v>1</v>
      </c>
      <c r="B1099" s="43">
        <f>SUBTOTAL(103,$A$1031:A1099)</f>
        <v>68</v>
      </c>
      <c r="C1099" s="11" t="s">
        <v>562</v>
      </c>
      <c r="D1099" s="17">
        <v>2834825.02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49">
        <v>0</v>
      </c>
      <c r="L1099" s="17">
        <v>0</v>
      </c>
      <c r="M1099" s="17">
        <v>557</v>
      </c>
      <c r="N1099" s="17">
        <v>2775430.8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  <c r="AC1099" s="17">
        <v>59394.22</v>
      </c>
      <c r="AD1099" s="17">
        <v>0</v>
      </c>
      <c r="AE1099" s="17">
        <v>0</v>
      </c>
      <c r="AF1099" s="20" t="s">
        <v>262</v>
      </c>
      <c r="AG1099" s="20">
        <v>2022</v>
      </c>
      <c r="AH1099" s="21">
        <v>2022</v>
      </c>
    </row>
    <row r="1100" spans="1:16198" ht="61.5" x14ac:dyDescent="0.85">
      <c r="A1100" s="8">
        <v>1</v>
      </c>
      <c r="B1100" s="43">
        <f>SUBTOTAL(103,$A$1031:A1100)</f>
        <v>69</v>
      </c>
      <c r="C1100" s="11" t="s">
        <v>482</v>
      </c>
      <c r="D1100" s="17">
        <v>9095380.7999999989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49">
        <v>0</v>
      </c>
      <c r="L1100" s="17">
        <v>0</v>
      </c>
      <c r="M1100" s="17">
        <v>1020</v>
      </c>
      <c r="N1100" s="17">
        <v>8728598.7899999991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186792.01</v>
      </c>
      <c r="AD1100" s="17">
        <v>179990</v>
      </c>
      <c r="AE1100" s="17">
        <v>0</v>
      </c>
      <c r="AF1100" s="20">
        <v>2022</v>
      </c>
      <c r="AG1100" s="20">
        <v>2022</v>
      </c>
      <c r="AH1100" s="21">
        <v>2022</v>
      </c>
    </row>
    <row r="1101" spans="1:16198" ht="61.5" x14ac:dyDescent="0.85">
      <c r="A1101" s="8">
        <v>1</v>
      </c>
      <c r="B1101" s="43">
        <f>SUBTOTAL(103,$A$1031:A1101)</f>
        <v>70</v>
      </c>
      <c r="C1101" s="11" t="s">
        <v>483</v>
      </c>
      <c r="D1101" s="17">
        <v>3120964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49">
        <v>0</v>
      </c>
      <c r="L1101" s="17">
        <v>0</v>
      </c>
      <c r="M1101" s="17">
        <v>350</v>
      </c>
      <c r="N1101" s="17">
        <v>2929970.87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62701.38</v>
      </c>
      <c r="AD1101" s="17">
        <v>128291.75</v>
      </c>
      <c r="AE1101" s="17">
        <v>0</v>
      </c>
      <c r="AF1101" s="20">
        <v>2022</v>
      </c>
      <c r="AG1101" s="20">
        <v>2022</v>
      </c>
      <c r="AH1101" s="21">
        <v>2022</v>
      </c>
    </row>
    <row r="1102" spans="1:16198" ht="61.5" x14ac:dyDescent="0.85">
      <c r="A1102" s="8">
        <v>1</v>
      </c>
      <c r="B1102" s="43">
        <f>SUBTOTAL(103,$A$1031:A1102)</f>
        <v>71</v>
      </c>
      <c r="C1102" s="11" t="s">
        <v>1329</v>
      </c>
      <c r="D1102" s="17">
        <v>3947711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49">
        <v>0</v>
      </c>
      <c r="L1102" s="17">
        <v>0</v>
      </c>
      <c r="M1102" s="17">
        <v>756</v>
      </c>
      <c r="N1102" s="17">
        <v>3865000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82711</v>
      </c>
      <c r="AD1102" s="17">
        <v>0</v>
      </c>
      <c r="AE1102" s="17">
        <v>0</v>
      </c>
      <c r="AF1102" s="20" t="s">
        <v>262</v>
      </c>
      <c r="AG1102" s="20">
        <v>2022</v>
      </c>
      <c r="AH1102" s="21">
        <v>2022</v>
      </c>
    </row>
    <row r="1103" spans="1:16198" ht="61.5" x14ac:dyDescent="0.85">
      <c r="A1103" s="8">
        <v>1</v>
      </c>
      <c r="B1103" s="43">
        <f>SUBTOTAL(103,$A$1031:A1103)</f>
        <v>72</v>
      </c>
      <c r="C1103" s="11" t="s">
        <v>1564</v>
      </c>
      <c r="D1103" s="17">
        <v>6799440.7799999993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49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1144.31</v>
      </c>
      <c r="R1103" s="17">
        <v>6559080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140364.31</v>
      </c>
      <c r="AD1103" s="17">
        <v>99996.47</v>
      </c>
      <c r="AE1103" s="17">
        <v>0</v>
      </c>
      <c r="AF1103" s="20">
        <v>2022</v>
      </c>
      <c r="AG1103" s="20">
        <v>2022</v>
      </c>
      <c r="AH1103" s="21">
        <v>2022</v>
      </c>
    </row>
    <row r="1104" spans="1:16198" ht="61.5" x14ac:dyDescent="0.85">
      <c r="A1104" s="8">
        <v>1</v>
      </c>
      <c r="B1104" s="43">
        <f>SUBTOTAL(103,$A$1031:A1104)</f>
        <v>73</v>
      </c>
      <c r="C1104" s="11" t="s">
        <v>765</v>
      </c>
      <c r="D1104" s="17">
        <v>10560976.779999999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49">
        <v>0</v>
      </c>
      <c r="L1104" s="17">
        <v>0</v>
      </c>
      <c r="M1104" s="17">
        <v>1391</v>
      </c>
      <c r="N1104" s="17">
        <v>10244549.68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0</v>
      </c>
      <c r="U1104" s="17">
        <v>0</v>
      </c>
      <c r="V1104" s="17">
        <v>0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219233.36</v>
      </c>
      <c r="AD1104" s="94">
        <v>97193.74</v>
      </c>
      <c r="AE1104" s="17">
        <v>0</v>
      </c>
      <c r="AF1104" s="20">
        <v>2022</v>
      </c>
      <c r="AG1104" s="20">
        <v>2022</v>
      </c>
      <c r="AH1104" s="21">
        <v>2022</v>
      </c>
    </row>
    <row r="1105" spans="1:34" ht="61.5" x14ac:dyDescent="0.85">
      <c r="A1105" s="8">
        <v>1</v>
      </c>
      <c r="B1105" s="43">
        <f>SUBTOTAL(103,$A$1031:A1105)</f>
        <v>74</v>
      </c>
      <c r="C1105" s="11" t="s">
        <v>570</v>
      </c>
      <c r="D1105" s="17">
        <v>4516744.79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49">
        <v>0</v>
      </c>
      <c r="L1105" s="17">
        <v>0</v>
      </c>
      <c r="M1105" s="17">
        <v>621.5</v>
      </c>
      <c r="N1105" s="17">
        <v>4422111.5999999996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94633.19</v>
      </c>
      <c r="AD1105" s="17">
        <v>0</v>
      </c>
      <c r="AE1105" s="17">
        <v>0</v>
      </c>
      <c r="AF1105" s="20" t="s">
        <v>262</v>
      </c>
      <c r="AG1105" s="20">
        <v>2022</v>
      </c>
      <c r="AH1105" s="21">
        <v>2022</v>
      </c>
    </row>
    <row r="1106" spans="1:34" ht="61.5" x14ac:dyDescent="0.85">
      <c r="A1106" s="8">
        <v>1</v>
      </c>
      <c r="B1106" s="43">
        <f>SUBTOTAL(103,$A$1031:A1106)</f>
        <v>75</v>
      </c>
      <c r="C1106" s="11" t="s">
        <v>536</v>
      </c>
      <c r="D1106" s="17">
        <v>7209742.7000000002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49">
        <v>0</v>
      </c>
      <c r="L1106" s="17">
        <v>0</v>
      </c>
      <c r="M1106" s="17">
        <v>1031.1600000000001</v>
      </c>
      <c r="N1106" s="17">
        <v>7058686.7999999998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151055.9</v>
      </c>
      <c r="AD1106" s="17">
        <v>0</v>
      </c>
      <c r="AE1106" s="17">
        <v>0</v>
      </c>
      <c r="AF1106" s="20" t="s">
        <v>262</v>
      </c>
      <c r="AG1106" s="20">
        <v>2022</v>
      </c>
      <c r="AH1106" s="21">
        <v>2022</v>
      </c>
    </row>
    <row r="1107" spans="1:34" ht="61.5" x14ac:dyDescent="0.85">
      <c r="A1107" s="8">
        <v>1</v>
      </c>
      <c r="B1107" s="43">
        <f>SUBTOTAL(103,$A$1031:A1107)</f>
        <v>76</v>
      </c>
      <c r="C1107" s="11" t="s">
        <v>574</v>
      </c>
      <c r="D1107" s="17">
        <v>4018765.71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49">
        <v>0</v>
      </c>
      <c r="L1107" s="17">
        <v>0</v>
      </c>
      <c r="M1107" s="17">
        <v>560.30999999999995</v>
      </c>
      <c r="N1107" s="17">
        <v>3934566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84199.71</v>
      </c>
      <c r="AD1107" s="17">
        <v>0</v>
      </c>
      <c r="AE1107" s="17">
        <v>0</v>
      </c>
      <c r="AF1107" s="20" t="s">
        <v>262</v>
      </c>
      <c r="AG1107" s="20">
        <v>2022</v>
      </c>
      <c r="AH1107" s="21">
        <v>2022</v>
      </c>
    </row>
    <row r="1108" spans="1:34" ht="61.5" x14ac:dyDescent="0.85">
      <c r="A1108" s="8">
        <v>1</v>
      </c>
      <c r="B1108" s="43">
        <f>SUBTOTAL(103,$A$1031:A1108)</f>
        <v>77</v>
      </c>
      <c r="C1108" s="11" t="s">
        <v>1325</v>
      </c>
      <c r="D1108" s="17">
        <v>1188282.05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0</v>
      </c>
      <c r="K1108" s="49"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1830.54</v>
      </c>
      <c r="R1108" s="17">
        <v>1163385.6000000001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24896.45</v>
      </c>
      <c r="AD1108" s="17">
        <v>0</v>
      </c>
      <c r="AE1108" s="17">
        <v>0</v>
      </c>
      <c r="AF1108" s="20" t="s">
        <v>262</v>
      </c>
      <c r="AG1108" s="20">
        <v>2022</v>
      </c>
      <c r="AH1108" s="21">
        <v>2022</v>
      </c>
    </row>
    <row r="1109" spans="1:34" ht="61.5" x14ac:dyDescent="0.85">
      <c r="A1109" s="8">
        <v>1</v>
      </c>
      <c r="B1109" s="43">
        <f>SUBTOTAL(103,$A$1031:A1109)</f>
        <v>78</v>
      </c>
      <c r="C1109" s="11" t="s">
        <v>541</v>
      </c>
      <c r="D1109" s="17">
        <v>2930881.9899999998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49">
        <v>0</v>
      </c>
      <c r="L1109" s="17">
        <v>0</v>
      </c>
      <c r="M1109" s="17">
        <v>483.84</v>
      </c>
      <c r="N1109" s="17">
        <v>2787868.8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59660.39</v>
      </c>
      <c r="AD1109" s="94">
        <v>83352.800000000003</v>
      </c>
      <c r="AE1109" s="17">
        <v>0</v>
      </c>
      <c r="AF1109" s="20">
        <v>2022</v>
      </c>
      <c r="AG1109" s="20">
        <v>2022</v>
      </c>
      <c r="AH1109" s="21">
        <v>2022</v>
      </c>
    </row>
    <row r="1110" spans="1:34" ht="61.5" x14ac:dyDescent="0.85">
      <c r="A1110" s="8">
        <v>1</v>
      </c>
      <c r="B1110" s="43">
        <f>SUBTOTAL(103,$A$1031:A1110)</f>
        <v>79</v>
      </c>
      <c r="C1110" s="11" t="s">
        <v>547</v>
      </c>
      <c r="D1110" s="17">
        <v>3901985.29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49">
        <v>0</v>
      </c>
      <c r="L1110" s="17">
        <v>0</v>
      </c>
      <c r="M1110" s="17">
        <v>651</v>
      </c>
      <c r="N1110" s="17">
        <v>3820232.32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81752.97</v>
      </c>
      <c r="AD1110" s="17">
        <v>0</v>
      </c>
      <c r="AE1110" s="17">
        <v>0</v>
      </c>
      <c r="AF1110" s="20" t="s">
        <v>262</v>
      </c>
      <c r="AG1110" s="20">
        <v>2022</v>
      </c>
      <c r="AH1110" s="21">
        <v>2022</v>
      </c>
    </row>
    <row r="1111" spans="1:34" ht="61.5" x14ac:dyDescent="0.85">
      <c r="A1111" s="8">
        <v>1</v>
      </c>
      <c r="B1111" s="43">
        <f>SUBTOTAL(103,$A$1031:A1111)</f>
        <v>80</v>
      </c>
      <c r="C1111" s="11" t="s">
        <v>2391</v>
      </c>
      <c r="D1111" s="17">
        <v>4314278.6800000006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49">
        <v>0</v>
      </c>
      <c r="L1111" s="17">
        <v>0</v>
      </c>
      <c r="M1111" s="17">
        <v>879</v>
      </c>
      <c r="N1111" s="17">
        <v>4223887.49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90391.19</v>
      </c>
      <c r="AD1111" s="17">
        <v>0</v>
      </c>
      <c r="AE1111" s="17">
        <v>0</v>
      </c>
      <c r="AF1111" s="20" t="s">
        <v>262</v>
      </c>
      <c r="AG1111" s="20">
        <v>2022</v>
      </c>
      <c r="AH1111" s="21">
        <v>2022</v>
      </c>
    </row>
    <row r="1112" spans="1:34" ht="61.5" x14ac:dyDescent="0.85">
      <c r="A1112" s="8">
        <v>1</v>
      </c>
      <c r="B1112" s="43">
        <f>SUBTOTAL(103,$A$1031:A1112)</f>
        <v>81</v>
      </c>
      <c r="C1112" s="11" t="s">
        <v>1330</v>
      </c>
      <c r="D1112" s="17">
        <v>3134584.67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49">
        <v>0</v>
      </c>
      <c r="L1112" s="17">
        <v>0</v>
      </c>
      <c r="M1112" s="17">
        <v>670</v>
      </c>
      <c r="N1112" s="17">
        <v>3068910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65674.67</v>
      </c>
      <c r="AD1112" s="17">
        <v>0</v>
      </c>
      <c r="AE1112" s="17">
        <v>0</v>
      </c>
      <c r="AF1112" s="20" t="s">
        <v>262</v>
      </c>
      <c r="AG1112" s="20">
        <v>2022</v>
      </c>
      <c r="AH1112" s="21">
        <v>2022</v>
      </c>
    </row>
    <row r="1113" spans="1:34" ht="61.5" x14ac:dyDescent="0.85">
      <c r="A1113" s="8">
        <v>1</v>
      </c>
      <c r="B1113" s="43">
        <f>SUBTOTAL(103,$A$1031:A1113)</f>
        <v>82</v>
      </c>
      <c r="C1113" s="11" t="s">
        <v>550</v>
      </c>
      <c r="D1113" s="17">
        <v>12737279.359999999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49">
        <v>0</v>
      </c>
      <c r="L1113" s="17">
        <v>0</v>
      </c>
      <c r="M1113" s="17">
        <v>1688</v>
      </c>
      <c r="N1113" s="17">
        <v>12470412.529999999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266866.83</v>
      </c>
      <c r="AD1113" s="17">
        <v>0</v>
      </c>
      <c r="AE1113" s="17">
        <v>0</v>
      </c>
      <c r="AF1113" s="20" t="s">
        <v>262</v>
      </c>
      <c r="AG1113" s="20">
        <v>2022</v>
      </c>
      <c r="AH1113" s="21">
        <v>2022</v>
      </c>
    </row>
    <row r="1114" spans="1:34" ht="61.5" x14ac:dyDescent="0.85">
      <c r="A1114" s="8">
        <v>1</v>
      </c>
      <c r="B1114" s="43">
        <f>SUBTOTAL(103,$A$1031:A1114)</f>
        <v>83</v>
      </c>
      <c r="C1114" s="11" t="s">
        <v>1334</v>
      </c>
      <c r="D1114" s="17">
        <v>30022079.940000001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49">
        <v>0</v>
      </c>
      <c r="L1114" s="17">
        <v>0</v>
      </c>
      <c r="M1114" s="17">
        <v>4035.7</v>
      </c>
      <c r="N1114" s="17">
        <v>29197270.370000001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624821.59</v>
      </c>
      <c r="AD1114" s="17">
        <v>199987.98</v>
      </c>
      <c r="AE1114" s="17">
        <v>0</v>
      </c>
      <c r="AF1114" s="20">
        <v>2022</v>
      </c>
      <c r="AG1114" s="20">
        <v>2022</v>
      </c>
      <c r="AH1114" s="21">
        <v>2022</v>
      </c>
    </row>
    <row r="1115" spans="1:34" ht="61.5" x14ac:dyDescent="0.85">
      <c r="A1115" s="8">
        <v>1</v>
      </c>
      <c r="B1115" s="43">
        <f>SUBTOTAL(103,$A$1031:A1115)</f>
        <v>84</v>
      </c>
      <c r="C1115" s="11" t="s">
        <v>521</v>
      </c>
      <c r="D1115" s="17">
        <v>4037755.17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49">
        <v>0</v>
      </c>
      <c r="L1115" s="17">
        <v>0</v>
      </c>
      <c r="M1115" s="17">
        <v>508.47</v>
      </c>
      <c r="N1115" s="17">
        <v>3953157.6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84597.57</v>
      </c>
      <c r="AD1115" s="17">
        <v>0</v>
      </c>
      <c r="AE1115" s="17">
        <v>0</v>
      </c>
      <c r="AF1115" s="20" t="s">
        <v>262</v>
      </c>
      <c r="AG1115" s="20">
        <v>2022</v>
      </c>
      <c r="AH1115" s="21">
        <v>2022</v>
      </c>
    </row>
    <row r="1116" spans="1:34" ht="61.5" x14ac:dyDescent="0.85">
      <c r="A1116" s="8">
        <v>1</v>
      </c>
      <c r="B1116" s="43">
        <f>SUBTOTAL(103,$A$1031:A1116)</f>
        <v>85</v>
      </c>
      <c r="C1116" s="11" t="s">
        <v>762</v>
      </c>
      <c r="D1116" s="17">
        <v>4147588.36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49">
        <v>0</v>
      </c>
      <c r="L1116" s="17">
        <v>0</v>
      </c>
      <c r="M1116" s="17">
        <v>517.5</v>
      </c>
      <c r="N1116" s="17">
        <v>4060689.6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86898.76</v>
      </c>
      <c r="AD1116" s="17">
        <v>0</v>
      </c>
      <c r="AE1116" s="17">
        <v>0</v>
      </c>
      <c r="AF1116" s="20" t="s">
        <v>262</v>
      </c>
      <c r="AG1116" s="20">
        <v>2022</v>
      </c>
      <c r="AH1116" s="21">
        <v>2022</v>
      </c>
    </row>
    <row r="1117" spans="1:34" ht="61.5" x14ac:dyDescent="0.85">
      <c r="A1117" s="8">
        <v>1</v>
      </c>
      <c r="B1117" s="43">
        <f>SUBTOTAL(103,$A$1031:A1117)</f>
        <v>86</v>
      </c>
      <c r="C1117" s="11" t="s">
        <v>539</v>
      </c>
      <c r="D1117" s="17">
        <v>5156731.5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49">
        <v>0</v>
      </c>
      <c r="L1117" s="17">
        <v>0</v>
      </c>
      <c r="M1117" s="17">
        <v>606</v>
      </c>
      <c r="N1117" s="17">
        <v>4969200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106340.88</v>
      </c>
      <c r="AD1117" s="17">
        <v>81190.62</v>
      </c>
      <c r="AE1117" s="17">
        <v>0</v>
      </c>
      <c r="AF1117" s="20">
        <v>2022</v>
      </c>
      <c r="AG1117" s="20">
        <v>2022</v>
      </c>
      <c r="AH1117" s="21">
        <v>2022</v>
      </c>
    </row>
    <row r="1118" spans="1:34" ht="61.5" x14ac:dyDescent="0.85">
      <c r="A1118" s="8">
        <v>1</v>
      </c>
      <c r="B1118" s="43">
        <f>SUBTOTAL(103,$A$1031:A1118)</f>
        <v>87</v>
      </c>
      <c r="C1118" s="11" t="s">
        <v>1064</v>
      </c>
      <c r="D1118" s="17">
        <v>5884658.8199999994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49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1524.32</v>
      </c>
      <c r="R1118" s="17">
        <v>5761365.5999999996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123293.22</v>
      </c>
      <c r="AD1118" s="17">
        <v>0</v>
      </c>
      <c r="AE1118" s="17">
        <v>0</v>
      </c>
      <c r="AF1118" s="20" t="s">
        <v>262</v>
      </c>
      <c r="AG1118" s="20">
        <v>2022</v>
      </c>
      <c r="AH1118" s="20">
        <v>2022</v>
      </c>
    </row>
    <row r="1119" spans="1:34" ht="61.5" x14ac:dyDescent="0.85">
      <c r="A1119" s="8">
        <v>1</v>
      </c>
      <c r="B1119" s="43">
        <f>SUBTOTAL(103,$A$1031:A1119)</f>
        <v>88</v>
      </c>
      <c r="C1119" s="11" t="s">
        <v>763</v>
      </c>
      <c r="D1119" s="17">
        <v>4662014.9000000004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49">
        <v>0</v>
      </c>
      <c r="L1119" s="17">
        <v>0</v>
      </c>
      <c r="M1119" s="17">
        <v>550</v>
      </c>
      <c r="N1119" s="17">
        <v>4400000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94160</v>
      </c>
      <c r="AD1119" s="17">
        <v>167854.9</v>
      </c>
      <c r="AE1119" s="17">
        <v>0</v>
      </c>
      <c r="AF1119" s="20">
        <v>2022</v>
      </c>
      <c r="AG1119" s="20">
        <v>2022</v>
      </c>
      <c r="AH1119" s="21">
        <v>2022</v>
      </c>
    </row>
    <row r="1120" spans="1:34" ht="61.5" x14ac:dyDescent="0.85">
      <c r="A1120" s="8">
        <v>1</v>
      </c>
      <c r="B1120" s="43">
        <f>SUBTOTAL(103,$A$1031:A1120)</f>
        <v>89</v>
      </c>
      <c r="C1120" s="11" t="s">
        <v>542</v>
      </c>
      <c r="D1120" s="17">
        <v>4502243.3600000003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49">
        <v>0</v>
      </c>
      <c r="L1120" s="17">
        <v>0</v>
      </c>
      <c r="M1120" s="17">
        <v>676</v>
      </c>
      <c r="N1120" s="17">
        <v>4407914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7">
        <v>0</v>
      </c>
      <c r="V1120" s="17">
        <v>0</v>
      </c>
      <c r="W1120" s="17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17">
        <v>94329.36</v>
      </c>
      <c r="AD1120" s="17">
        <v>0</v>
      </c>
      <c r="AE1120" s="17">
        <v>0</v>
      </c>
      <c r="AF1120" s="20" t="s">
        <v>262</v>
      </c>
      <c r="AG1120" s="20">
        <v>2022</v>
      </c>
      <c r="AH1120" s="21">
        <v>2022</v>
      </c>
    </row>
    <row r="1121" spans="1:34" ht="61.5" x14ac:dyDescent="0.85">
      <c r="A1121" s="8">
        <v>1</v>
      </c>
      <c r="B1121" s="43">
        <f>SUBTOTAL(103,$A$1031:A1121)</f>
        <v>90</v>
      </c>
      <c r="C1121" s="11" t="s">
        <v>1561</v>
      </c>
      <c r="D1121" s="17">
        <v>7118194.9700000007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49">
        <v>0</v>
      </c>
      <c r="L1121" s="17">
        <v>0</v>
      </c>
      <c r="M1121" s="17">
        <v>2631.5</v>
      </c>
      <c r="N1121" s="17">
        <v>6969057.1500000004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>
        <v>0</v>
      </c>
      <c r="AC1121" s="17">
        <v>149137.82</v>
      </c>
      <c r="AD1121" s="17">
        <v>0</v>
      </c>
      <c r="AE1121" s="17">
        <v>0</v>
      </c>
      <c r="AF1121" s="20" t="s">
        <v>262</v>
      </c>
      <c r="AG1121" s="20">
        <v>2022</v>
      </c>
      <c r="AH1121" s="21">
        <v>2022</v>
      </c>
    </row>
    <row r="1122" spans="1:34" ht="61.5" x14ac:dyDescent="0.85">
      <c r="A1122" s="8">
        <v>1</v>
      </c>
      <c r="B1122" s="43">
        <f>SUBTOTAL(103,$A$1031:A1122)</f>
        <v>91</v>
      </c>
      <c r="C1122" s="11" t="s">
        <v>485</v>
      </c>
      <c r="D1122" s="17">
        <v>5745375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49">
        <v>0</v>
      </c>
      <c r="L1122" s="17">
        <v>0</v>
      </c>
      <c r="M1122" s="17">
        <v>0</v>
      </c>
      <c r="N1122" s="17">
        <v>0</v>
      </c>
      <c r="O1122" s="17">
        <v>0</v>
      </c>
      <c r="P1122" s="17">
        <v>0</v>
      </c>
      <c r="Q1122" s="17">
        <v>2215.02</v>
      </c>
      <c r="R1122" s="17">
        <v>5625000</v>
      </c>
      <c r="S1122" s="17">
        <v>0</v>
      </c>
      <c r="T1122" s="17">
        <v>0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120375</v>
      </c>
      <c r="AD1122" s="17">
        <v>0</v>
      </c>
      <c r="AE1122" s="17">
        <v>0</v>
      </c>
      <c r="AF1122" s="20" t="s">
        <v>262</v>
      </c>
      <c r="AG1122" s="20">
        <v>2022</v>
      </c>
      <c r="AH1122" s="21">
        <v>2022</v>
      </c>
    </row>
    <row r="1123" spans="1:34" ht="61.5" x14ac:dyDescent="0.85">
      <c r="A1123" s="8">
        <v>1</v>
      </c>
      <c r="B1123" s="43">
        <f>SUBTOTAL(103,$A$1031:A1123)</f>
        <v>92</v>
      </c>
      <c r="C1123" s="11" t="s">
        <v>1079</v>
      </c>
      <c r="D1123" s="17">
        <v>3246985.8699999996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49">
        <v>0</v>
      </c>
      <c r="L1123" s="17">
        <v>0</v>
      </c>
      <c r="M1123" s="17">
        <v>1093</v>
      </c>
      <c r="N1123" s="17">
        <v>3199000.86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47985.01</v>
      </c>
      <c r="AD1123" s="17">
        <v>0</v>
      </c>
      <c r="AE1123" s="17">
        <v>0</v>
      </c>
      <c r="AF1123" s="20" t="s">
        <v>262</v>
      </c>
      <c r="AG1123" s="20">
        <v>2022</v>
      </c>
      <c r="AH1123" s="21">
        <v>2022</v>
      </c>
    </row>
    <row r="1124" spans="1:34" ht="61.5" x14ac:dyDescent="0.85">
      <c r="A1124" s="8">
        <v>1</v>
      </c>
      <c r="B1124" s="43">
        <f>SUBTOTAL(103,$A$1031:A1124)</f>
        <v>93</v>
      </c>
      <c r="C1124" s="11" t="s">
        <v>1090</v>
      </c>
      <c r="D1124" s="17">
        <v>3369699.51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49">
        <v>0</v>
      </c>
      <c r="L1124" s="17">
        <v>0</v>
      </c>
      <c r="M1124" s="17">
        <v>536.45000000000005</v>
      </c>
      <c r="N1124" s="17">
        <v>3299098.8</v>
      </c>
      <c r="O1124" s="17">
        <v>0</v>
      </c>
      <c r="P1124" s="17">
        <v>0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0</v>
      </c>
      <c r="W1124" s="17">
        <v>0</v>
      </c>
      <c r="X1124" s="17">
        <v>0</v>
      </c>
      <c r="Y1124" s="17">
        <v>0</v>
      </c>
      <c r="Z1124" s="17">
        <v>0</v>
      </c>
      <c r="AA1124" s="17">
        <v>0</v>
      </c>
      <c r="AB1124" s="17">
        <v>0</v>
      </c>
      <c r="AC1124" s="17">
        <v>70600.710000000006</v>
      </c>
      <c r="AD1124" s="17">
        <v>0</v>
      </c>
      <c r="AE1124" s="17">
        <v>0</v>
      </c>
      <c r="AF1124" s="20" t="s">
        <v>262</v>
      </c>
      <c r="AG1124" s="20">
        <v>2022</v>
      </c>
      <c r="AH1124" s="21">
        <v>2022</v>
      </c>
    </row>
    <row r="1125" spans="1:34" ht="61.5" x14ac:dyDescent="0.85">
      <c r="A1125" s="8">
        <v>1</v>
      </c>
      <c r="B1125" s="43">
        <f>SUBTOTAL(103,$A$1031:A1125)</f>
        <v>94</v>
      </c>
      <c r="C1125" s="11" t="s">
        <v>1091</v>
      </c>
      <c r="D1125" s="17">
        <v>3628034.25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49">
        <v>0</v>
      </c>
      <c r="L1125" s="17">
        <v>0</v>
      </c>
      <c r="M1125" s="25">
        <v>579.14</v>
      </c>
      <c r="N1125" s="25">
        <v>3552021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>
        <v>0</v>
      </c>
      <c r="Y1125" s="17">
        <v>0</v>
      </c>
      <c r="Z1125" s="17">
        <v>0</v>
      </c>
      <c r="AA1125" s="17">
        <v>0</v>
      </c>
      <c r="AB1125" s="17">
        <v>0</v>
      </c>
      <c r="AC1125" s="17">
        <v>76013.25</v>
      </c>
      <c r="AD1125" s="17">
        <v>0</v>
      </c>
      <c r="AE1125" s="17">
        <v>0</v>
      </c>
      <c r="AF1125" s="20" t="s">
        <v>262</v>
      </c>
      <c r="AG1125" s="20">
        <v>2022</v>
      </c>
      <c r="AH1125" s="21">
        <v>2022</v>
      </c>
    </row>
    <row r="1126" spans="1:34" ht="61.5" x14ac:dyDescent="0.85">
      <c r="A1126" s="8">
        <v>1</v>
      </c>
      <c r="B1126" s="43">
        <f>SUBTOTAL(103,$A$1031:A1126)</f>
        <v>95</v>
      </c>
      <c r="C1126" s="11" t="s">
        <v>544</v>
      </c>
      <c r="D1126" s="17">
        <v>4282215.38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49">
        <v>0</v>
      </c>
      <c r="L1126" s="17">
        <v>0</v>
      </c>
      <c r="M1126" s="17">
        <v>570</v>
      </c>
      <c r="N1126" s="17">
        <v>4108209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0</v>
      </c>
      <c r="W1126" s="17">
        <v>0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87915.67</v>
      </c>
      <c r="AD1126" s="17">
        <v>86090.71</v>
      </c>
      <c r="AE1126" s="17">
        <v>0</v>
      </c>
      <c r="AF1126" s="20">
        <v>2022</v>
      </c>
      <c r="AG1126" s="20">
        <v>2022</v>
      </c>
      <c r="AH1126" s="21">
        <v>2022</v>
      </c>
    </row>
    <row r="1127" spans="1:34" ht="61.5" x14ac:dyDescent="0.85">
      <c r="A1127" s="8">
        <v>1</v>
      </c>
      <c r="B1127" s="43">
        <f>SUBTOTAL(103,$A$1031:A1127)</f>
        <v>96</v>
      </c>
      <c r="C1127" s="11" t="s">
        <v>1331</v>
      </c>
      <c r="D1127" s="17">
        <v>3071102.69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49">
        <v>0</v>
      </c>
      <c r="L1127" s="17">
        <v>0</v>
      </c>
      <c r="M1127" s="17">
        <v>364.4</v>
      </c>
      <c r="N1127" s="17">
        <v>2938224.68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0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62878.01</v>
      </c>
      <c r="AD1127" s="17">
        <v>70000</v>
      </c>
      <c r="AE1127" s="17">
        <v>0</v>
      </c>
      <c r="AF1127" s="20">
        <v>2022</v>
      </c>
      <c r="AG1127" s="20">
        <v>2022</v>
      </c>
      <c r="AH1127" s="21">
        <v>2022</v>
      </c>
    </row>
    <row r="1128" spans="1:34" ht="61.5" x14ac:dyDescent="0.85">
      <c r="A1128" s="8">
        <v>1</v>
      </c>
      <c r="B1128" s="43">
        <f>SUBTOTAL(103,$A$1031:A1128)</f>
        <v>97</v>
      </c>
      <c r="C1128" s="11" t="s">
        <v>467</v>
      </c>
      <c r="D1128" s="17">
        <v>5331409.8500000006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49">
        <v>0</v>
      </c>
      <c r="L1128" s="17">
        <v>0</v>
      </c>
      <c r="M1128" s="17">
        <v>600</v>
      </c>
      <c r="N1128" s="17">
        <v>5121838.3600000003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0</v>
      </c>
      <c r="W1128" s="17">
        <v>0</v>
      </c>
      <c r="X1128" s="17">
        <v>0</v>
      </c>
      <c r="Y1128" s="17">
        <v>0</v>
      </c>
      <c r="Z1128" s="17">
        <v>0</v>
      </c>
      <c r="AA1128" s="17">
        <v>0</v>
      </c>
      <c r="AB1128" s="17">
        <v>0</v>
      </c>
      <c r="AC1128" s="17">
        <v>109607.34</v>
      </c>
      <c r="AD1128" s="17">
        <v>99964.15</v>
      </c>
      <c r="AE1128" s="17">
        <v>0</v>
      </c>
      <c r="AF1128" s="20">
        <v>2022</v>
      </c>
      <c r="AG1128" s="20">
        <v>2022</v>
      </c>
      <c r="AH1128" s="20">
        <v>2022</v>
      </c>
    </row>
    <row r="1129" spans="1:34" ht="61.5" x14ac:dyDescent="0.85">
      <c r="A1129" s="8">
        <v>1</v>
      </c>
      <c r="B1129" s="43">
        <f>SUBTOTAL(103,$A$1031:A1129)</f>
        <v>98</v>
      </c>
      <c r="C1129" s="11" t="s">
        <v>1088</v>
      </c>
      <c r="D1129" s="17">
        <v>3331988.23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49">
        <v>0</v>
      </c>
      <c r="L1129" s="17">
        <v>0</v>
      </c>
      <c r="M1129" s="17">
        <v>0</v>
      </c>
      <c r="N1129" s="17">
        <v>0</v>
      </c>
      <c r="O1129" s="17">
        <v>780</v>
      </c>
      <c r="P1129" s="17">
        <v>3331988.23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0</v>
      </c>
      <c r="W1129" s="17">
        <v>0</v>
      </c>
      <c r="X1129" s="17">
        <v>0</v>
      </c>
      <c r="Y1129" s="17">
        <v>0</v>
      </c>
      <c r="Z1129" s="17">
        <v>0</v>
      </c>
      <c r="AA1129" s="17">
        <v>0</v>
      </c>
      <c r="AB1129" s="17">
        <v>0</v>
      </c>
      <c r="AC1129" s="17">
        <v>0</v>
      </c>
      <c r="AD1129" s="17">
        <v>0</v>
      </c>
      <c r="AE1129" s="17">
        <v>0</v>
      </c>
      <c r="AF1129" s="20" t="s">
        <v>262</v>
      </c>
      <c r="AG1129" s="20">
        <v>2022</v>
      </c>
      <c r="AH1129" s="20" t="s">
        <v>262</v>
      </c>
    </row>
    <row r="1130" spans="1:34" ht="61.5" x14ac:dyDescent="0.85">
      <c r="A1130" s="8">
        <v>1</v>
      </c>
      <c r="B1130" s="43">
        <f>SUBTOTAL(103,$A$1031:A1130)</f>
        <v>99</v>
      </c>
      <c r="C1130" s="11" t="s">
        <v>511</v>
      </c>
      <c r="D1130" s="17">
        <v>2042800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49">
        <v>0</v>
      </c>
      <c r="L1130" s="17">
        <v>0</v>
      </c>
      <c r="M1130" s="17">
        <v>904</v>
      </c>
      <c r="N1130" s="17">
        <v>2000000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0</v>
      </c>
      <c r="W1130" s="17">
        <v>0</v>
      </c>
      <c r="X1130" s="17">
        <v>0</v>
      </c>
      <c r="Y1130" s="17">
        <v>0</v>
      </c>
      <c r="Z1130" s="17">
        <v>0</v>
      </c>
      <c r="AA1130" s="17">
        <v>0</v>
      </c>
      <c r="AB1130" s="17">
        <v>0</v>
      </c>
      <c r="AC1130" s="17">
        <v>42800</v>
      </c>
      <c r="AD1130" s="17">
        <v>0</v>
      </c>
      <c r="AE1130" s="17">
        <v>0</v>
      </c>
      <c r="AF1130" s="20" t="s">
        <v>262</v>
      </c>
      <c r="AG1130" s="20">
        <v>2022</v>
      </c>
      <c r="AH1130" s="20">
        <v>2022</v>
      </c>
    </row>
    <row r="1131" spans="1:34" ht="61.5" x14ac:dyDescent="0.85">
      <c r="A1131" s="8">
        <v>1</v>
      </c>
      <c r="B1131" s="43">
        <f>SUBTOTAL(103,$A$1031:A1131)</f>
        <v>100</v>
      </c>
      <c r="C1131" s="11" t="s">
        <v>2977</v>
      </c>
      <c r="D1131" s="17">
        <v>7714850.75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49">
        <v>0</v>
      </c>
      <c r="L1131" s="17">
        <v>0</v>
      </c>
      <c r="M1131" s="17">
        <v>910</v>
      </c>
      <c r="N1131" s="17">
        <v>7430430.1399999997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0</v>
      </c>
      <c r="W1131" s="17">
        <v>0</v>
      </c>
      <c r="X1131" s="17">
        <v>0</v>
      </c>
      <c r="Y1131" s="17">
        <v>0</v>
      </c>
      <c r="Z1131" s="17">
        <v>0</v>
      </c>
      <c r="AA1131" s="17">
        <v>0</v>
      </c>
      <c r="AB1131" s="17">
        <v>0</v>
      </c>
      <c r="AC1131" s="17">
        <v>159011.20000000001</v>
      </c>
      <c r="AD1131" s="17">
        <v>125409.41</v>
      </c>
      <c r="AE1131" s="17">
        <v>0</v>
      </c>
      <c r="AF1131" s="20">
        <v>2022</v>
      </c>
      <c r="AG1131" s="20">
        <v>2022</v>
      </c>
      <c r="AH1131" s="21">
        <v>2022</v>
      </c>
    </row>
    <row r="1132" spans="1:34" ht="61.5" x14ac:dyDescent="0.85">
      <c r="A1132" s="8">
        <v>1</v>
      </c>
      <c r="B1132" s="43">
        <f>SUBTOTAL(103,$A$1031:A1132)</f>
        <v>101</v>
      </c>
      <c r="C1132" s="11" t="s">
        <v>2978</v>
      </c>
      <c r="D1132" s="17">
        <v>6190418.3900000006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49">
        <v>0</v>
      </c>
      <c r="L1132" s="17">
        <v>0</v>
      </c>
      <c r="M1132" s="17">
        <v>690</v>
      </c>
      <c r="N1132" s="17">
        <v>5884499.29</v>
      </c>
      <c r="O1132" s="17">
        <v>0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0</v>
      </c>
      <c r="W1132" s="17">
        <v>0</v>
      </c>
      <c r="X1132" s="17">
        <v>0</v>
      </c>
      <c r="Y1132" s="17">
        <v>0</v>
      </c>
      <c r="Z1132" s="17">
        <v>0</v>
      </c>
      <c r="AA1132" s="17">
        <v>0</v>
      </c>
      <c r="AB1132" s="17">
        <v>0</v>
      </c>
      <c r="AC1132" s="17">
        <v>125928.28</v>
      </c>
      <c r="AD1132" s="94">
        <v>179990.82</v>
      </c>
      <c r="AE1132" s="17">
        <v>0</v>
      </c>
      <c r="AF1132" s="20">
        <v>2022</v>
      </c>
      <c r="AG1132" s="20">
        <v>2022</v>
      </c>
      <c r="AH1132" s="21">
        <v>2022</v>
      </c>
    </row>
    <row r="1133" spans="1:34" ht="61.5" x14ac:dyDescent="0.85">
      <c r="A1133" s="8">
        <v>1</v>
      </c>
      <c r="B1133" s="43">
        <f>SUBTOTAL(103,$A$1031:A1133)</f>
        <v>102</v>
      </c>
      <c r="C1133" s="11" t="s">
        <v>2979</v>
      </c>
      <c r="D1133" s="17">
        <v>3862402.6399999997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49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548</v>
      </c>
      <c r="R1133" s="17">
        <v>3710419.51</v>
      </c>
      <c r="S1133" s="17">
        <v>0</v>
      </c>
      <c r="T1133" s="17">
        <v>0</v>
      </c>
      <c r="U1133" s="17">
        <v>0</v>
      </c>
      <c r="V1133" s="17">
        <v>0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79402.98</v>
      </c>
      <c r="AD1133" s="17">
        <v>72580.149999999994</v>
      </c>
      <c r="AE1133" s="17">
        <v>0</v>
      </c>
      <c r="AF1133" s="20">
        <v>2022</v>
      </c>
      <c r="AG1133" s="20">
        <v>2022</v>
      </c>
      <c r="AH1133" s="20">
        <v>2022</v>
      </c>
    </row>
    <row r="1134" spans="1:34" ht="61.5" x14ac:dyDescent="0.85">
      <c r="A1134" s="8">
        <v>1</v>
      </c>
      <c r="B1134" s="43">
        <f>SUBTOTAL(103,$A$1031:A1134)</f>
        <v>103</v>
      </c>
      <c r="C1134" s="11" t="s">
        <v>2980</v>
      </c>
      <c r="D1134" s="17">
        <v>4866089.46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49">
        <v>0</v>
      </c>
      <c r="L1134" s="17">
        <v>0</v>
      </c>
      <c r="M1134" s="17">
        <v>574</v>
      </c>
      <c r="N1134" s="17">
        <v>4655477.8099999996</v>
      </c>
      <c r="O1134" s="17">
        <v>0</v>
      </c>
      <c r="P1134" s="17">
        <v>0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0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99627.23</v>
      </c>
      <c r="AD1134" s="17">
        <v>110984.42</v>
      </c>
      <c r="AE1134" s="17">
        <v>0</v>
      </c>
      <c r="AF1134" s="20">
        <v>2022</v>
      </c>
      <c r="AG1134" s="20">
        <v>2022</v>
      </c>
      <c r="AH1134" s="20">
        <v>2022</v>
      </c>
    </row>
    <row r="1135" spans="1:34" ht="61.5" x14ac:dyDescent="0.85">
      <c r="A1135" s="8">
        <v>1</v>
      </c>
      <c r="B1135" s="43">
        <f>SUBTOTAL(103,$A$1031:A1135)</f>
        <v>104</v>
      </c>
      <c r="C1135" s="11" t="s">
        <v>2981</v>
      </c>
      <c r="D1135" s="17">
        <v>4823731.79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49">
        <v>0</v>
      </c>
      <c r="L1135" s="17">
        <v>0</v>
      </c>
      <c r="M1135" s="17">
        <v>569</v>
      </c>
      <c r="N1135" s="17">
        <v>4619591.6500000004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0</v>
      </c>
      <c r="W1135" s="17">
        <v>0</v>
      </c>
      <c r="X1135" s="17">
        <v>0</v>
      </c>
      <c r="Y1135" s="17">
        <v>0</v>
      </c>
      <c r="Z1135" s="17">
        <v>0</v>
      </c>
      <c r="AA1135" s="17">
        <v>0</v>
      </c>
      <c r="AB1135" s="17">
        <v>0</v>
      </c>
      <c r="AC1135" s="17">
        <v>98859.26</v>
      </c>
      <c r="AD1135" s="17">
        <v>105280.88</v>
      </c>
      <c r="AE1135" s="17">
        <v>0</v>
      </c>
      <c r="AF1135" s="20">
        <v>2022</v>
      </c>
      <c r="AG1135" s="20">
        <v>2022</v>
      </c>
      <c r="AH1135" s="20">
        <v>2022</v>
      </c>
    </row>
    <row r="1136" spans="1:34" ht="61.5" x14ac:dyDescent="0.85">
      <c r="B1136" s="11" t="s">
        <v>723</v>
      </c>
      <c r="C1136" s="128"/>
      <c r="D1136" s="129">
        <v>90907764.139999986</v>
      </c>
      <c r="E1136" s="17">
        <v>0</v>
      </c>
      <c r="F1136" s="17">
        <v>0</v>
      </c>
      <c r="G1136" s="17">
        <v>1285250.18</v>
      </c>
      <c r="H1136" s="17">
        <v>650000</v>
      </c>
      <c r="I1136" s="17">
        <v>0</v>
      </c>
      <c r="J1136" s="17">
        <v>0</v>
      </c>
      <c r="K1136" s="49">
        <v>0</v>
      </c>
      <c r="L1136" s="17">
        <v>0</v>
      </c>
      <c r="M1136" s="17">
        <v>11607.64</v>
      </c>
      <c r="N1136" s="17">
        <v>84882991.25</v>
      </c>
      <c r="O1136" s="17">
        <v>0</v>
      </c>
      <c r="P1136" s="17">
        <v>0</v>
      </c>
      <c r="Q1136" s="17">
        <v>450.1</v>
      </c>
      <c r="R1136" s="17">
        <v>1437542.17</v>
      </c>
      <c r="S1136" s="17">
        <v>0</v>
      </c>
      <c r="T1136" s="17">
        <v>0</v>
      </c>
      <c r="U1136" s="17">
        <v>0</v>
      </c>
      <c r="V1136" s="17">
        <v>0</v>
      </c>
      <c r="W1136" s="17">
        <v>0</v>
      </c>
      <c r="X1136" s="17">
        <v>0</v>
      </c>
      <c r="Y1136" s="17">
        <v>0</v>
      </c>
      <c r="Z1136" s="17">
        <v>0</v>
      </c>
      <c r="AA1136" s="17">
        <v>0</v>
      </c>
      <c r="AB1136" s="17">
        <v>0</v>
      </c>
      <c r="AC1136" s="17">
        <v>1059169.97</v>
      </c>
      <c r="AD1136" s="17">
        <v>1472810.5699999998</v>
      </c>
      <c r="AE1136" s="17">
        <v>120000</v>
      </c>
      <c r="AF1136" s="47" t="s">
        <v>718</v>
      </c>
      <c r="AG1136" s="47" t="s">
        <v>718</v>
      </c>
      <c r="AH1136" s="57" t="s">
        <v>718</v>
      </c>
    </row>
    <row r="1137" spans="1:16198" ht="61.5" x14ac:dyDescent="0.85">
      <c r="A1137" s="8">
        <v>1</v>
      </c>
      <c r="B1137" s="43">
        <f>SUBTOTAL(103,$A$1031:A1137)</f>
        <v>105</v>
      </c>
      <c r="C1137" s="11" t="s">
        <v>452</v>
      </c>
      <c r="D1137" s="17">
        <v>4971320.8900000006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254">
        <v>0</v>
      </c>
      <c r="L1137" s="18">
        <v>0</v>
      </c>
      <c r="M1137" s="17">
        <v>648.4</v>
      </c>
      <c r="N1137" s="17">
        <v>4837202.45</v>
      </c>
      <c r="O1137" s="18">
        <v>0</v>
      </c>
      <c r="P1137" s="18">
        <v>0</v>
      </c>
      <c r="Q1137" s="18">
        <v>0</v>
      </c>
      <c r="R1137" s="18">
        <v>0</v>
      </c>
      <c r="S1137" s="18">
        <v>0</v>
      </c>
      <c r="T1137" s="18">
        <v>0</v>
      </c>
      <c r="U1137" s="18">
        <v>0</v>
      </c>
      <c r="V1137" s="18">
        <v>0</v>
      </c>
      <c r="W1137" s="18">
        <v>0</v>
      </c>
      <c r="X1137" s="18">
        <v>0</v>
      </c>
      <c r="Y1137" s="18">
        <v>0</v>
      </c>
      <c r="Z1137" s="18">
        <v>0</v>
      </c>
      <c r="AA1137" s="17">
        <v>0</v>
      </c>
      <c r="AB1137" s="17">
        <v>0</v>
      </c>
      <c r="AC1137" s="17">
        <v>51240.49</v>
      </c>
      <c r="AD1137" s="17">
        <v>82877.95</v>
      </c>
      <c r="AE1137" s="17">
        <v>0</v>
      </c>
      <c r="AF1137" s="20">
        <v>2022</v>
      </c>
      <c r="AG1137" s="20">
        <v>2022</v>
      </c>
      <c r="AH1137" s="21">
        <v>2022</v>
      </c>
    </row>
    <row r="1138" spans="1:16198" ht="61.5" x14ac:dyDescent="0.85">
      <c r="A1138" s="8">
        <v>1</v>
      </c>
      <c r="B1138" s="43">
        <f>SUBTOTAL(103,$A$1031:A1138)</f>
        <v>106</v>
      </c>
      <c r="C1138" s="11" t="s">
        <v>453</v>
      </c>
      <c r="D1138" s="17">
        <v>4560890.38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254">
        <v>0</v>
      </c>
      <c r="L1138" s="18">
        <v>0</v>
      </c>
      <c r="M1138" s="17">
        <v>547</v>
      </c>
      <c r="N1138" s="17">
        <v>4433499.09</v>
      </c>
      <c r="O1138" s="18">
        <v>0</v>
      </c>
      <c r="P1138" s="18">
        <v>0</v>
      </c>
      <c r="Q1138" s="18">
        <v>0</v>
      </c>
      <c r="R1138" s="18">
        <v>0</v>
      </c>
      <c r="S1138" s="18">
        <v>0</v>
      </c>
      <c r="T1138" s="18">
        <v>0</v>
      </c>
      <c r="U1138" s="18">
        <v>0</v>
      </c>
      <c r="V1138" s="18">
        <v>0</v>
      </c>
      <c r="W1138" s="18">
        <v>0</v>
      </c>
      <c r="X1138" s="18">
        <v>0</v>
      </c>
      <c r="Y1138" s="18">
        <v>0</v>
      </c>
      <c r="Z1138" s="18">
        <v>0</v>
      </c>
      <c r="AA1138" s="17">
        <v>0</v>
      </c>
      <c r="AB1138" s="17">
        <v>0</v>
      </c>
      <c r="AC1138" s="17">
        <v>46964.06</v>
      </c>
      <c r="AD1138" s="17">
        <v>80427.23</v>
      </c>
      <c r="AE1138" s="17">
        <v>0</v>
      </c>
      <c r="AF1138" s="20">
        <v>2022</v>
      </c>
      <c r="AG1138" s="20">
        <v>2022</v>
      </c>
      <c r="AH1138" s="21">
        <v>2022</v>
      </c>
    </row>
    <row r="1139" spans="1:16198" ht="61.5" x14ac:dyDescent="0.85">
      <c r="A1139" s="8">
        <v>1</v>
      </c>
      <c r="B1139" s="43">
        <f>SUBTOTAL(103,$A$1031:A1139)</f>
        <v>107</v>
      </c>
      <c r="C1139" s="11" t="s">
        <v>454</v>
      </c>
      <c r="D1139" s="17">
        <v>4112239.3699999996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254">
        <v>0</v>
      </c>
      <c r="L1139" s="18">
        <v>0</v>
      </c>
      <c r="M1139" s="17">
        <v>493.2</v>
      </c>
      <c r="N1139" s="17">
        <v>4003566.78</v>
      </c>
      <c r="O1139" s="18">
        <v>0</v>
      </c>
      <c r="P1139" s="18">
        <v>0</v>
      </c>
      <c r="Q1139" s="18">
        <v>0</v>
      </c>
      <c r="R1139" s="18">
        <v>0</v>
      </c>
      <c r="S1139" s="18">
        <v>0</v>
      </c>
      <c r="T1139" s="18">
        <v>0</v>
      </c>
      <c r="U1139" s="18">
        <v>0</v>
      </c>
      <c r="V1139" s="18">
        <v>0</v>
      </c>
      <c r="W1139" s="18">
        <v>0</v>
      </c>
      <c r="X1139" s="18">
        <v>0</v>
      </c>
      <c r="Y1139" s="18">
        <v>0</v>
      </c>
      <c r="Z1139" s="18">
        <v>0</v>
      </c>
      <c r="AA1139" s="17">
        <v>0</v>
      </c>
      <c r="AB1139" s="17">
        <v>0</v>
      </c>
      <c r="AC1139" s="17">
        <v>42409.78</v>
      </c>
      <c r="AD1139" s="17">
        <v>66262.81</v>
      </c>
      <c r="AE1139" s="17">
        <v>0</v>
      </c>
      <c r="AF1139" s="20">
        <v>2022</v>
      </c>
      <c r="AG1139" s="20">
        <v>2022</v>
      </c>
      <c r="AH1139" s="21">
        <v>2022</v>
      </c>
    </row>
    <row r="1140" spans="1:16198" ht="61.5" x14ac:dyDescent="0.85">
      <c r="A1140" s="8">
        <v>1</v>
      </c>
      <c r="B1140" s="43">
        <f>SUBTOTAL(103,$A$1031:A1140)</f>
        <v>108</v>
      </c>
      <c r="C1140" s="11" t="s">
        <v>455</v>
      </c>
      <c r="D1140" s="17">
        <v>8448260.4399999995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254">
        <v>0</v>
      </c>
      <c r="L1140" s="18">
        <v>0</v>
      </c>
      <c r="M1140" s="17">
        <v>1130</v>
      </c>
      <c r="N1140" s="17">
        <v>8161808.0899999999</v>
      </c>
      <c r="O1140" s="18">
        <v>0</v>
      </c>
      <c r="P1140" s="18">
        <v>0</v>
      </c>
      <c r="Q1140" s="18">
        <v>0</v>
      </c>
      <c r="R1140" s="18">
        <v>0</v>
      </c>
      <c r="S1140" s="18">
        <v>0</v>
      </c>
      <c r="T1140" s="18">
        <v>0</v>
      </c>
      <c r="U1140" s="18">
        <v>0</v>
      </c>
      <c r="V1140" s="18">
        <v>0</v>
      </c>
      <c r="W1140" s="18">
        <v>0</v>
      </c>
      <c r="X1140" s="18">
        <v>0</v>
      </c>
      <c r="Y1140" s="18">
        <v>0</v>
      </c>
      <c r="Z1140" s="18">
        <v>0</v>
      </c>
      <c r="AA1140" s="17">
        <v>0</v>
      </c>
      <c r="AB1140" s="17">
        <v>0</v>
      </c>
      <c r="AC1140" s="17">
        <v>86458.03</v>
      </c>
      <c r="AD1140" s="17">
        <v>199994.32</v>
      </c>
      <c r="AE1140" s="17">
        <v>0</v>
      </c>
      <c r="AF1140" s="20">
        <v>2022</v>
      </c>
      <c r="AG1140" s="20">
        <v>2022</v>
      </c>
      <c r="AH1140" s="21">
        <v>2022</v>
      </c>
    </row>
    <row r="1141" spans="1:16198" ht="61.5" x14ac:dyDescent="0.85">
      <c r="A1141" s="8">
        <v>1</v>
      </c>
      <c r="B1141" s="43">
        <f>SUBTOTAL(103,$A$1031:A1141)</f>
        <v>109</v>
      </c>
      <c r="C1141" s="11" t="s">
        <v>456</v>
      </c>
      <c r="D1141" s="17">
        <v>7204810.7599999998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254">
        <v>0</v>
      </c>
      <c r="L1141" s="18">
        <v>0</v>
      </c>
      <c r="M1141" s="17">
        <v>864</v>
      </c>
      <c r="N1141" s="17">
        <v>6931400.0599999996</v>
      </c>
      <c r="O1141" s="18">
        <v>0</v>
      </c>
      <c r="P1141" s="18">
        <v>0</v>
      </c>
      <c r="Q1141" s="18">
        <v>0</v>
      </c>
      <c r="R1141" s="18">
        <v>0</v>
      </c>
      <c r="S1141" s="18">
        <v>0</v>
      </c>
      <c r="T1141" s="18">
        <v>0</v>
      </c>
      <c r="U1141" s="18">
        <v>0</v>
      </c>
      <c r="V1141" s="18">
        <v>0</v>
      </c>
      <c r="W1141" s="18">
        <v>0</v>
      </c>
      <c r="X1141" s="18">
        <v>0</v>
      </c>
      <c r="Y1141" s="18">
        <v>0</v>
      </c>
      <c r="Z1141" s="18">
        <v>0</v>
      </c>
      <c r="AA1141" s="17">
        <v>0</v>
      </c>
      <c r="AB1141" s="17">
        <v>0</v>
      </c>
      <c r="AC1141" s="17">
        <v>73424.320000000007</v>
      </c>
      <c r="AD1141" s="17">
        <v>199986.38</v>
      </c>
      <c r="AE1141" s="17">
        <v>0</v>
      </c>
      <c r="AF1141" s="20">
        <v>2022</v>
      </c>
      <c r="AG1141" s="20">
        <v>2022</v>
      </c>
      <c r="AH1141" s="21">
        <v>2022</v>
      </c>
    </row>
    <row r="1142" spans="1:16198" ht="61.5" x14ac:dyDescent="0.85">
      <c r="A1142" s="8">
        <v>1</v>
      </c>
      <c r="B1142" s="43">
        <f>SUBTOTAL(103,$A$1031:A1142)</f>
        <v>110</v>
      </c>
      <c r="C1142" s="11" t="s">
        <v>457</v>
      </c>
      <c r="D1142" s="17">
        <v>724821.19</v>
      </c>
      <c r="E1142" s="18">
        <v>0</v>
      </c>
      <c r="F1142" s="18">
        <v>0</v>
      </c>
      <c r="G1142" s="18">
        <v>0</v>
      </c>
      <c r="H1142" s="17">
        <v>650000</v>
      </c>
      <c r="I1142" s="18">
        <v>0</v>
      </c>
      <c r="J1142" s="18">
        <v>0</v>
      </c>
      <c r="K1142" s="254">
        <v>0</v>
      </c>
      <c r="L1142" s="18">
        <v>0</v>
      </c>
      <c r="M1142" s="17">
        <v>0</v>
      </c>
      <c r="N1142" s="17">
        <v>0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  <c r="Z1142" s="18">
        <v>0</v>
      </c>
      <c r="AA1142" s="17">
        <v>0</v>
      </c>
      <c r="AB1142" s="17">
        <v>0</v>
      </c>
      <c r="AC1142" s="17">
        <v>6885.45</v>
      </c>
      <c r="AD1142" s="17">
        <v>67935.740000000005</v>
      </c>
      <c r="AE1142" s="17">
        <v>0</v>
      </c>
      <c r="AF1142" s="20">
        <v>2022</v>
      </c>
      <c r="AG1142" s="20">
        <v>2022</v>
      </c>
      <c r="AH1142" s="21">
        <v>2022</v>
      </c>
    </row>
    <row r="1143" spans="1:16198" ht="61.5" x14ac:dyDescent="0.85">
      <c r="A1143" s="8">
        <v>1</v>
      </c>
      <c r="B1143" s="43">
        <f>SUBTOTAL(103,$A$1031:A1143)</f>
        <v>111</v>
      </c>
      <c r="C1143" s="11" t="s">
        <v>458</v>
      </c>
      <c r="D1143" s="17">
        <v>5205034.8999999994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254">
        <v>0</v>
      </c>
      <c r="L1143" s="18">
        <v>0</v>
      </c>
      <c r="M1143" s="17">
        <v>624.26</v>
      </c>
      <c r="N1143" s="17">
        <v>5064324.59</v>
      </c>
      <c r="O1143" s="18">
        <v>0</v>
      </c>
      <c r="P1143" s="18">
        <v>0</v>
      </c>
      <c r="Q1143" s="18">
        <v>0</v>
      </c>
      <c r="R1143" s="18">
        <v>0</v>
      </c>
      <c r="S1143" s="18">
        <v>0</v>
      </c>
      <c r="T1143" s="18">
        <v>0</v>
      </c>
      <c r="U1143" s="18">
        <v>0</v>
      </c>
      <c r="V1143" s="18">
        <v>0</v>
      </c>
      <c r="W1143" s="18">
        <v>0</v>
      </c>
      <c r="X1143" s="18">
        <v>0</v>
      </c>
      <c r="Y1143" s="18">
        <v>0</v>
      </c>
      <c r="Z1143" s="18">
        <v>0</v>
      </c>
      <c r="AA1143" s="17">
        <v>0</v>
      </c>
      <c r="AB1143" s="17">
        <v>0</v>
      </c>
      <c r="AC1143" s="17">
        <v>53646.39</v>
      </c>
      <c r="AD1143" s="17">
        <v>87063.92</v>
      </c>
      <c r="AE1143" s="17">
        <v>0</v>
      </c>
      <c r="AF1143" s="20">
        <v>2022</v>
      </c>
      <c r="AG1143" s="20">
        <v>2022</v>
      </c>
      <c r="AH1143" s="21">
        <v>2022</v>
      </c>
    </row>
    <row r="1144" spans="1:16198" ht="61.5" x14ac:dyDescent="0.85">
      <c r="A1144" s="8">
        <v>1</v>
      </c>
      <c r="B1144" s="43">
        <f>SUBTOTAL(103,$A$1031:A1144)</f>
        <v>112</v>
      </c>
      <c r="C1144" s="11" t="s">
        <v>459</v>
      </c>
      <c r="D1144" s="17">
        <v>4392479.22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254">
        <v>0</v>
      </c>
      <c r="L1144" s="18">
        <v>0</v>
      </c>
      <c r="M1144" s="17">
        <v>526.79999999999995</v>
      </c>
      <c r="N1144" s="17">
        <v>4268238.5599999996</v>
      </c>
      <c r="O1144" s="18">
        <v>0</v>
      </c>
      <c r="P1144" s="18">
        <v>0</v>
      </c>
      <c r="Q1144" s="18">
        <v>0</v>
      </c>
      <c r="R1144" s="18">
        <v>0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  <c r="Z1144" s="18">
        <v>0</v>
      </c>
      <c r="AA1144" s="17">
        <v>0</v>
      </c>
      <c r="AB1144" s="17">
        <v>0</v>
      </c>
      <c r="AC1144" s="17">
        <v>45213.45</v>
      </c>
      <c r="AD1144" s="17">
        <v>79027.210000000006</v>
      </c>
      <c r="AE1144" s="17">
        <v>0</v>
      </c>
      <c r="AF1144" s="20">
        <v>2022</v>
      </c>
      <c r="AG1144" s="20">
        <v>2022</v>
      </c>
      <c r="AH1144" s="21">
        <v>2022</v>
      </c>
    </row>
    <row r="1145" spans="1:16198" ht="61.5" x14ac:dyDescent="0.85">
      <c r="A1145" s="8">
        <v>1</v>
      </c>
      <c r="B1145" s="43">
        <f>SUBTOTAL(103,$A$1031:A1145)</f>
        <v>113</v>
      </c>
      <c r="C1145" s="11" t="s">
        <v>460</v>
      </c>
      <c r="D1145" s="17">
        <v>5204947.5900000008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254">
        <v>0</v>
      </c>
      <c r="L1145" s="18">
        <v>0</v>
      </c>
      <c r="M1145" s="17">
        <v>624.26</v>
      </c>
      <c r="N1145" s="17">
        <v>5072404.04</v>
      </c>
      <c r="O1145" s="18">
        <v>0</v>
      </c>
      <c r="P1145" s="18">
        <v>0</v>
      </c>
      <c r="Q1145" s="18">
        <v>0</v>
      </c>
      <c r="R1145" s="18">
        <v>0</v>
      </c>
      <c r="S1145" s="18">
        <v>0</v>
      </c>
      <c r="T1145" s="18">
        <v>0</v>
      </c>
      <c r="U1145" s="18">
        <v>0</v>
      </c>
      <c r="V1145" s="18">
        <v>0</v>
      </c>
      <c r="W1145" s="18">
        <v>0</v>
      </c>
      <c r="X1145" s="18">
        <v>0</v>
      </c>
      <c r="Y1145" s="18">
        <v>0</v>
      </c>
      <c r="Z1145" s="18">
        <v>0</v>
      </c>
      <c r="AA1145" s="17">
        <v>0</v>
      </c>
      <c r="AB1145" s="17">
        <v>0</v>
      </c>
      <c r="AC1145" s="17">
        <v>53731.98</v>
      </c>
      <c r="AD1145" s="17">
        <v>78811.570000000007</v>
      </c>
      <c r="AE1145" s="17">
        <v>0</v>
      </c>
      <c r="AF1145" s="20">
        <v>2022</v>
      </c>
      <c r="AG1145" s="20">
        <v>2022</v>
      </c>
      <c r="AH1145" s="21">
        <v>2022</v>
      </c>
    </row>
    <row r="1146" spans="1:16198" ht="61.5" x14ac:dyDescent="0.85">
      <c r="A1146" s="8">
        <v>1</v>
      </c>
      <c r="B1146" s="43">
        <f>SUBTOTAL(103,$A$1031:A1146)</f>
        <v>114</v>
      </c>
      <c r="C1146" s="11" t="s">
        <v>461</v>
      </c>
      <c r="D1146" s="17">
        <v>4542934.12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254">
        <v>0</v>
      </c>
      <c r="L1146" s="18">
        <v>0</v>
      </c>
      <c r="M1146" s="17">
        <v>544.85</v>
      </c>
      <c r="N1146" s="17">
        <v>4418806.05</v>
      </c>
      <c r="O1146" s="18">
        <v>0</v>
      </c>
      <c r="P1146" s="18">
        <v>0</v>
      </c>
      <c r="Q1146" s="18">
        <v>0</v>
      </c>
      <c r="R1146" s="18">
        <v>0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>
        <v>0</v>
      </c>
      <c r="Y1146" s="18">
        <v>0</v>
      </c>
      <c r="Z1146" s="18">
        <v>0</v>
      </c>
      <c r="AA1146" s="17">
        <v>0</v>
      </c>
      <c r="AB1146" s="17">
        <v>0</v>
      </c>
      <c r="AC1146" s="17">
        <v>46808.41</v>
      </c>
      <c r="AD1146" s="17">
        <v>77319.66</v>
      </c>
      <c r="AE1146" s="17">
        <v>0</v>
      </c>
      <c r="AF1146" s="20">
        <v>2022</v>
      </c>
      <c r="AG1146" s="20">
        <v>2022</v>
      </c>
      <c r="AH1146" s="21">
        <v>2022</v>
      </c>
    </row>
    <row r="1147" spans="1:16198" ht="61.5" x14ac:dyDescent="0.85">
      <c r="A1147" s="8">
        <v>1</v>
      </c>
      <c r="B1147" s="43">
        <f>SUBTOTAL(103,$A$1031:A1147)</f>
        <v>115</v>
      </c>
      <c r="C1147" s="11" t="s">
        <v>1639</v>
      </c>
      <c r="D1147" s="17">
        <v>3126847.69</v>
      </c>
      <c r="E1147" s="16">
        <v>0</v>
      </c>
      <c r="F1147" s="18">
        <v>0</v>
      </c>
      <c r="G1147" s="16">
        <v>0</v>
      </c>
      <c r="H1147" s="18">
        <v>0</v>
      </c>
      <c r="I1147" s="18">
        <v>0</v>
      </c>
      <c r="J1147" s="18">
        <v>0</v>
      </c>
      <c r="K1147" s="254">
        <v>0</v>
      </c>
      <c r="L1147" s="18">
        <v>0</v>
      </c>
      <c r="M1147" s="17">
        <v>375</v>
      </c>
      <c r="N1147" s="17">
        <v>3030657.52</v>
      </c>
      <c r="O1147" s="18">
        <v>0</v>
      </c>
      <c r="P1147" s="18">
        <v>0</v>
      </c>
      <c r="Q1147" s="18">
        <v>0</v>
      </c>
      <c r="R1147" s="18">
        <v>0</v>
      </c>
      <c r="S1147" s="18">
        <v>0</v>
      </c>
      <c r="T1147" s="18">
        <v>0</v>
      </c>
      <c r="U1147" s="18">
        <v>0</v>
      </c>
      <c r="V1147" s="18">
        <v>0</v>
      </c>
      <c r="W1147" s="18">
        <v>0</v>
      </c>
      <c r="X1147" s="18">
        <v>0</v>
      </c>
      <c r="Y1147" s="18">
        <v>0</v>
      </c>
      <c r="Z1147" s="18">
        <v>0</v>
      </c>
      <c r="AA1147" s="17">
        <v>0</v>
      </c>
      <c r="AB1147" s="17">
        <v>0</v>
      </c>
      <c r="AC1147" s="17">
        <v>32103.759999999998</v>
      </c>
      <c r="AD1147" s="17">
        <v>64086.41</v>
      </c>
      <c r="AE1147" s="17">
        <v>0</v>
      </c>
      <c r="AF1147" s="20">
        <v>2022</v>
      </c>
      <c r="AG1147" s="20">
        <v>2022</v>
      </c>
      <c r="AH1147" s="21">
        <v>2022</v>
      </c>
    </row>
    <row r="1148" spans="1:16198" ht="61.5" x14ac:dyDescent="0.85">
      <c r="A1148" s="8">
        <v>1</v>
      </c>
      <c r="B1148" s="43">
        <f>SUBTOTAL(103,$A$1031:A1148)</f>
        <v>116</v>
      </c>
      <c r="C1148" s="11" t="s">
        <v>463</v>
      </c>
      <c r="D1148" s="17">
        <v>4562053.3599999994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254">
        <v>0</v>
      </c>
      <c r="L1148" s="18">
        <v>0</v>
      </c>
      <c r="M1148" s="17">
        <v>547</v>
      </c>
      <c r="N1148" s="17">
        <v>4325885.0999999996</v>
      </c>
      <c r="O1148" s="18">
        <v>0</v>
      </c>
      <c r="P1148" s="18">
        <v>0</v>
      </c>
      <c r="Q1148" s="18">
        <v>0</v>
      </c>
      <c r="R1148" s="18">
        <v>0</v>
      </c>
      <c r="S1148" s="18">
        <v>0</v>
      </c>
      <c r="T1148" s="17">
        <v>0</v>
      </c>
      <c r="U1148" s="18">
        <v>0</v>
      </c>
      <c r="V1148" s="18">
        <v>0</v>
      </c>
      <c r="W1148" s="18">
        <v>0</v>
      </c>
      <c r="X1148" s="18">
        <v>0</v>
      </c>
      <c r="Y1148" s="18">
        <v>0</v>
      </c>
      <c r="Z1148" s="18">
        <v>0</v>
      </c>
      <c r="AA1148" s="17">
        <v>0</v>
      </c>
      <c r="AB1148" s="17">
        <v>0</v>
      </c>
      <c r="AC1148" s="17">
        <v>45824.1</v>
      </c>
      <c r="AD1148" s="17">
        <v>190344.16</v>
      </c>
      <c r="AE1148" s="17">
        <v>0</v>
      </c>
      <c r="AF1148" s="20">
        <v>2022</v>
      </c>
      <c r="AG1148" s="20">
        <v>2022</v>
      </c>
      <c r="AH1148" s="21">
        <v>2022</v>
      </c>
    </row>
    <row r="1149" spans="1:16198" ht="61.5" x14ac:dyDescent="0.85">
      <c r="A1149" s="8">
        <v>1</v>
      </c>
      <c r="B1149" s="43">
        <f>SUBTOTAL(103,$A$1031:A1149)</f>
        <v>117</v>
      </c>
      <c r="C1149" s="11" t="s">
        <v>464</v>
      </c>
      <c r="D1149" s="17">
        <v>3322275.91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254">
        <v>0</v>
      </c>
      <c r="L1149" s="18">
        <v>0</v>
      </c>
      <c r="M1149" s="17">
        <v>398.44</v>
      </c>
      <c r="N1149" s="17">
        <v>3222000.02</v>
      </c>
      <c r="O1149" s="18">
        <v>0</v>
      </c>
      <c r="P1149" s="18">
        <v>0</v>
      </c>
      <c r="Q1149" s="18">
        <v>0</v>
      </c>
      <c r="R1149" s="18">
        <v>0</v>
      </c>
      <c r="S1149" s="18">
        <v>0</v>
      </c>
      <c r="T1149" s="18">
        <v>0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  <c r="Z1149" s="18">
        <v>0</v>
      </c>
      <c r="AA1149" s="17">
        <v>0</v>
      </c>
      <c r="AB1149" s="17">
        <v>0</v>
      </c>
      <c r="AC1149" s="17">
        <v>34130.65</v>
      </c>
      <c r="AD1149" s="17">
        <v>66145.240000000005</v>
      </c>
      <c r="AE1149" s="17">
        <v>0</v>
      </c>
      <c r="AF1149" s="20">
        <v>2022</v>
      </c>
      <c r="AG1149" s="20">
        <v>2022</v>
      </c>
      <c r="AH1149" s="21">
        <v>2022</v>
      </c>
    </row>
    <row r="1150" spans="1:16198" ht="61.5" x14ac:dyDescent="0.85">
      <c r="A1150" s="8">
        <v>1</v>
      </c>
      <c r="B1150" s="43">
        <f>SUBTOTAL(103,$A$1031:A1150)</f>
        <v>118</v>
      </c>
      <c r="C1150" s="11" t="s">
        <v>1541</v>
      </c>
      <c r="D1150" s="17">
        <v>3370211.56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254">
        <v>0</v>
      </c>
      <c r="L1150" s="18">
        <v>0</v>
      </c>
      <c r="M1150" s="17">
        <v>404.2</v>
      </c>
      <c r="N1150" s="17">
        <v>3277131.9</v>
      </c>
      <c r="O1150" s="18">
        <v>0</v>
      </c>
      <c r="P1150" s="18">
        <v>0</v>
      </c>
      <c r="Q1150" s="18">
        <v>0</v>
      </c>
      <c r="R1150" s="18">
        <v>0</v>
      </c>
      <c r="S1150" s="18">
        <v>0</v>
      </c>
      <c r="T1150" s="18">
        <v>0</v>
      </c>
      <c r="U1150" s="18">
        <v>0</v>
      </c>
      <c r="V1150" s="18">
        <v>0</v>
      </c>
      <c r="W1150" s="18">
        <v>0</v>
      </c>
      <c r="X1150" s="18">
        <v>0</v>
      </c>
      <c r="Y1150" s="18">
        <v>0</v>
      </c>
      <c r="Z1150" s="18">
        <v>0</v>
      </c>
      <c r="AA1150" s="17">
        <v>0</v>
      </c>
      <c r="AB1150" s="17">
        <v>0</v>
      </c>
      <c r="AC1150" s="17">
        <v>34714.660000000003</v>
      </c>
      <c r="AD1150" s="17">
        <v>58365</v>
      </c>
      <c r="AE1150" s="17">
        <v>0</v>
      </c>
      <c r="AF1150" s="20">
        <v>2022</v>
      </c>
      <c r="AG1150" s="20">
        <v>2022</v>
      </c>
      <c r="AH1150" s="21">
        <v>2022</v>
      </c>
    </row>
    <row r="1151" spans="1:16198" ht="61.5" x14ac:dyDescent="0.85">
      <c r="A1151" s="8">
        <v>1</v>
      </c>
      <c r="B1151" s="43">
        <f>SUBTOTAL(103,$A$1031:A1151)</f>
        <v>119</v>
      </c>
      <c r="C1151" s="11" t="s">
        <v>1859</v>
      </c>
      <c r="D1151" s="17">
        <v>9302911.1999999993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49">
        <v>0</v>
      </c>
      <c r="L1151" s="17">
        <v>0</v>
      </c>
      <c r="M1151" s="17">
        <v>1261</v>
      </c>
      <c r="N1151" s="17">
        <v>9108000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194911.2</v>
      </c>
      <c r="AD1151" s="17">
        <v>0</v>
      </c>
      <c r="AE1151" s="17">
        <v>0</v>
      </c>
      <c r="AF1151" s="20" t="s">
        <v>262</v>
      </c>
      <c r="AG1151" s="20">
        <v>2022</v>
      </c>
      <c r="AH1151" s="21">
        <v>2022</v>
      </c>
    </row>
    <row r="1152" spans="1:16198" s="95" customFormat="1" ht="61.5" x14ac:dyDescent="0.85">
      <c r="A1152" s="8">
        <v>1</v>
      </c>
      <c r="B1152" s="43">
        <f>SUBTOTAL(103,$A$1031:A1152)</f>
        <v>120</v>
      </c>
      <c r="C1152" s="11" t="s">
        <v>443</v>
      </c>
      <c r="D1152" s="17">
        <v>6112874.1299999999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49">
        <v>0</v>
      </c>
      <c r="L1152" s="17">
        <v>0</v>
      </c>
      <c r="M1152" s="17">
        <v>816.06</v>
      </c>
      <c r="N1152" s="17">
        <v>6050254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62620.13</v>
      </c>
      <c r="AD1152" s="17">
        <v>0</v>
      </c>
      <c r="AE1152" s="17">
        <v>0</v>
      </c>
      <c r="AF1152" s="20" t="s">
        <v>262</v>
      </c>
      <c r="AG1152" s="20">
        <v>2022</v>
      </c>
      <c r="AH1152" s="21">
        <v>2022</v>
      </c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8"/>
      <c r="FT1152" s="8"/>
      <c r="FU1152" s="8"/>
      <c r="FV1152" s="8"/>
      <c r="FW1152" s="8"/>
      <c r="FX1152" s="8"/>
      <c r="FY1152" s="8"/>
      <c r="FZ1152" s="8"/>
      <c r="GA1152" s="8"/>
      <c r="GB1152" s="8"/>
      <c r="GC1152" s="8"/>
      <c r="GD1152" s="8"/>
      <c r="GE1152" s="8"/>
      <c r="GF1152" s="8"/>
      <c r="GG1152" s="8"/>
      <c r="GH1152" s="8"/>
      <c r="GI1152" s="8"/>
      <c r="GJ1152" s="8"/>
      <c r="GK1152" s="8"/>
      <c r="GL1152" s="8"/>
      <c r="GM1152" s="8"/>
      <c r="GN1152" s="8"/>
      <c r="GO1152" s="8"/>
      <c r="GP1152" s="8"/>
      <c r="GQ1152" s="8"/>
      <c r="GR1152" s="8"/>
      <c r="GS1152" s="8"/>
      <c r="GT1152" s="8"/>
      <c r="GU1152" s="8"/>
      <c r="GV1152" s="8"/>
      <c r="GW1152" s="8"/>
      <c r="GX1152" s="8"/>
      <c r="GY1152" s="8"/>
      <c r="GZ1152" s="8"/>
      <c r="HA1152" s="8"/>
      <c r="HB1152" s="8"/>
      <c r="HC1152" s="8"/>
      <c r="HD1152" s="8"/>
      <c r="HE1152" s="8"/>
      <c r="HF1152" s="8"/>
      <c r="HG1152" s="8"/>
      <c r="HH1152" s="8"/>
      <c r="HI1152" s="8"/>
      <c r="HJ1152" s="8"/>
      <c r="HK1152" s="8"/>
      <c r="HL1152" s="8"/>
      <c r="HM1152" s="8"/>
      <c r="HN1152" s="8"/>
      <c r="HO1152" s="8"/>
      <c r="HP1152" s="8"/>
      <c r="HQ1152" s="8"/>
      <c r="HR1152" s="8"/>
      <c r="HS1152" s="8"/>
      <c r="HT1152" s="8"/>
      <c r="HU1152" s="8"/>
      <c r="HV1152" s="8"/>
      <c r="HW1152" s="8"/>
      <c r="HX1152" s="8"/>
      <c r="HY1152" s="8"/>
      <c r="HZ1152" s="8"/>
      <c r="IA1152" s="8"/>
      <c r="IB1152" s="8"/>
      <c r="IC1152" s="8"/>
      <c r="ID1152" s="8"/>
      <c r="IE1152" s="8"/>
      <c r="IF1152" s="8"/>
      <c r="IG1152" s="8"/>
      <c r="IH1152" s="8"/>
      <c r="II1152" s="8"/>
      <c r="IJ1152" s="8"/>
      <c r="IK1152" s="8"/>
      <c r="IL1152" s="8"/>
      <c r="IM1152" s="8"/>
      <c r="IN1152" s="8"/>
      <c r="IO1152" s="8"/>
      <c r="IP1152" s="8"/>
      <c r="IQ1152" s="8"/>
      <c r="IR1152" s="8"/>
      <c r="IS1152" s="8"/>
      <c r="IT1152" s="8"/>
      <c r="IU1152" s="8"/>
      <c r="IV1152" s="8"/>
      <c r="IW1152" s="8"/>
      <c r="IX1152" s="8"/>
      <c r="IY1152" s="8"/>
      <c r="IZ1152" s="8"/>
      <c r="JA1152" s="8"/>
      <c r="JB1152" s="8"/>
      <c r="JC1152" s="8"/>
      <c r="JD1152" s="8"/>
      <c r="JE1152" s="8"/>
      <c r="JF1152" s="8"/>
      <c r="JG1152" s="8"/>
      <c r="JH1152" s="8"/>
      <c r="JI1152" s="8"/>
      <c r="JJ1152" s="8"/>
      <c r="JK1152" s="8"/>
      <c r="JL1152" s="8"/>
      <c r="JM1152" s="8"/>
      <c r="JN1152" s="8"/>
      <c r="JO1152" s="8"/>
      <c r="JP1152" s="8"/>
      <c r="JQ1152" s="8"/>
      <c r="JR1152" s="8"/>
      <c r="JS1152" s="8"/>
      <c r="JT1152" s="8"/>
      <c r="JU1152" s="8"/>
      <c r="JV1152" s="8"/>
      <c r="JW1152" s="8"/>
      <c r="JX1152" s="8"/>
      <c r="JY1152" s="8"/>
      <c r="JZ1152" s="8"/>
      <c r="KA1152" s="8"/>
      <c r="KB1152" s="8"/>
      <c r="KC1152" s="8"/>
      <c r="KD1152" s="8"/>
      <c r="KE1152" s="8"/>
      <c r="KF1152" s="8"/>
      <c r="KG1152" s="8"/>
      <c r="KH1152" s="8"/>
      <c r="KI1152" s="8"/>
      <c r="KJ1152" s="8"/>
      <c r="KK1152" s="8"/>
      <c r="KL1152" s="8"/>
      <c r="KM1152" s="8"/>
      <c r="KN1152" s="8"/>
      <c r="KO1152" s="8"/>
      <c r="KP1152" s="8"/>
      <c r="KQ1152" s="8"/>
      <c r="KR1152" s="8"/>
      <c r="KS1152" s="8"/>
      <c r="KT1152" s="8"/>
      <c r="KU1152" s="8"/>
      <c r="KV1152" s="8"/>
      <c r="KW1152" s="8"/>
      <c r="KX1152" s="8"/>
      <c r="KY1152" s="8"/>
      <c r="KZ1152" s="8"/>
      <c r="LA1152" s="8"/>
      <c r="LB1152" s="8"/>
      <c r="LC1152" s="8"/>
      <c r="LD1152" s="8"/>
      <c r="LE1152" s="8"/>
      <c r="LF1152" s="8"/>
      <c r="LG1152" s="8"/>
      <c r="LH1152" s="8"/>
      <c r="LI1152" s="8"/>
      <c r="LJ1152" s="8"/>
      <c r="LK1152" s="8"/>
      <c r="LL1152" s="8"/>
      <c r="LM1152" s="8"/>
      <c r="LN1152" s="8"/>
      <c r="LO1152" s="8"/>
      <c r="LP1152" s="8"/>
      <c r="LQ1152" s="8"/>
      <c r="LR1152" s="8"/>
      <c r="LS1152" s="8"/>
      <c r="LT1152" s="8"/>
      <c r="LU1152" s="8"/>
      <c r="LV1152" s="8"/>
      <c r="LW1152" s="8"/>
      <c r="LX1152" s="8"/>
      <c r="LY1152" s="8"/>
      <c r="LZ1152" s="8"/>
      <c r="MA1152" s="8"/>
      <c r="MB1152" s="8"/>
      <c r="MC1152" s="8"/>
      <c r="MD1152" s="8"/>
      <c r="ME1152" s="8"/>
      <c r="MF1152" s="8"/>
      <c r="MG1152" s="8"/>
      <c r="MH1152" s="8"/>
      <c r="MI1152" s="8"/>
      <c r="MJ1152" s="8"/>
      <c r="MK1152" s="8"/>
      <c r="ML1152" s="8"/>
      <c r="MM1152" s="8"/>
      <c r="MN1152" s="8"/>
      <c r="MO1152" s="8"/>
      <c r="MP1152" s="8"/>
      <c r="MQ1152" s="8"/>
      <c r="MR1152" s="8"/>
      <c r="MS1152" s="8"/>
      <c r="MT1152" s="8"/>
      <c r="MU1152" s="8"/>
      <c r="MV1152" s="8"/>
      <c r="MW1152" s="8"/>
      <c r="MX1152" s="8"/>
      <c r="MY1152" s="8"/>
      <c r="MZ1152" s="8"/>
      <c r="NA1152" s="8"/>
      <c r="NB1152" s="8"/>
      <c r="NC1152" s="8"/>
      <c r="ND1152" s="8"/>
      <c r="NE1152" s="8"/>
      <c r="NF1152" s="8"/>
      <c r="NG1152" s="8"/>
      <c r="NH1152" s="8"/>
      <c r="NI1152" s="8"/>
      <c r="NJ1152" s="8"/>
      <c r="NK1152" s="8"/>
      <c r="NL1152" s="8"/>
      <c r="NM1152" s="8"/>
      <c r="NN1152" s="8"/>
      <c r="NO1152" s="8"/>
      <c r="NP1152" s="8"/>
      <c r="NQ1152" s="8"/>
      <c r="NR1152" s="8"/>
      <c r="NS1152" s="8"/>
      <c r="NT1152" s="8"/>
      <c r="NU1152" s="8"/>
      <c r="NV1152" s="8"/>
      <c r="NW1152" s="8"/>
      <c r="NX1152" s="8"/>
      <c r="NY1152" s="8"/>
      <c r="NZ1152" s="8"/>
      <c r="OA1152" s="8"/>
      <c r="OB1152" s="8"/>
      <c r="OC1152" s="8"/>
      <c r="OD1152" s="8"/>
      <c r="OE1152" s="8"/>
      <c r="OF1152" s="8"/>
      <c r="OG1152" s="8"/>
      <c r="OH1152" s="8"/>
      <c r="OI1152" s="8"/>
      <c r="OJ1152" s="8"/>
      <c r="OK1152" s="8"/>
      <c r="OL1152" s="8"/>
      <c r="OM1152" s="8"/>
      <c r="ON1152" s="8"/>
      <c r="OO1152" s="8"/>
      <c r="OP1152" s="8"/>
      <c r="OQ1152" s="8"/>
      <c r="OR1152" s="8"/>
      <c r="OS1152" s="8"/>
      <c r="OT1152" s="8"/>
      <c r="OU1152" s="8"/>
      <c r="OV1152" s="8"/>
      <c r="OW1152" s="8"/>
      <c r="OX1152" s="8"/>
      <c r="OY1152" s="8"/>
      <c r="OZ1152" s="8"/>
      <c r="PA1152" s="8"/>
      <c r="PB1152" s="8"/>
      <c r="PC1152" s="8"/>
      <c r="PD1152" s="8"/>
      <c r="PE1152" s="8"/>
      <c r="PF1152" s="8"/>
      <c r="PG1152" s="8"/>
      <c r="PH1152" s="8"/>
      <c r="PI1152" s="8"/>
      <c r="PJ1152" s="8"/>
      <c r="PK1152" s="8"/>
      <c r="PL1152" s="8"/>
      <c r="PM1152" s="8"/>
      <c r="PN1152" s="8"/>
      <c r="PO1152" s="8"/>
      <c r="PP1152" s="8"/>
      <c r="PQ1152" s="8"/>
      <c r="PR1152" s="8"/>
      <c r="PS1152" s="8"/>
      <c r="PT1152" s="8"/>
      <c r="PU1152" s="8"/>
      <c r="PV1152" s="8"/>
      <c r="PW1152" s="8"/>
      <c r="PX1152" s="8"/>
      <c r="PY1152" s="8"/>
      <c r="PZ1152" s="8"/>
      <c r="QA1152" s="8"/>
      <c r="QB1152" s="8"/>
      <c r="QC1152" s="8"/>
      <c r="QD1152" s="8"/>
      <c r="QE1152" s="8"/>
      <c r="QF1152" s="8"/>
      <c r="QG1152" s="8"/>
      <c r="QH1152" s="8"/>
      <c r="QI1152" s="8"/>
      <c r="QJ1152" s="8"/>
      <c r="QK1152" s="8"/>
      <c r="QL1152" s="8"/>
      <c r="QM1152" s="8"/>
      <c r="QN1152" s="8"/>
      <c r="QO1152" s="8"/>
      <c r="QP1152" s="8"/>
      <c r="QQ1152" s="8"/>
      <c r="QR1152" s="8"/>
      <c r="QS1152" s="8"/>
      <c r="QT1152" s="8"/>
      <c r="QU1152" s="8"/>
      <c r="QV1152" s="8"/>
      <c r="QW1152" s="8"/>
      <c r="QX1152" s="8"/>
      <c r="QY1152" s="8"/>
      <c r="QZ1152" s="8"/>
      <c r="RA1152" s="8"/>
      <c r="RB1152" s="8"/>
      <c r="RC1152" s="8"/>
      <c r="RD1152" s="8"/>
      <c r="RE1152" s="8"/>
      <c r="RF1152" s="8"/>
      <c r="RG1152" s="8"/>
      <c r="RH1152" s="8"/>
      <c r="RI1152" s="8"/>
      <c r="RJ1152" s="8"/>
      <c r="RK1152" s="8"/>
      <c r="RL1152" s="8"/>
      <c r="RM1152" s="8"/>
      <c r="RN1152" s="8"/>
      <c r="RO1152" s="8"/>
      <c r="RP1152" s="8"/>
      <c r="RQ1152" s="8"/>
      <c r="RR1152" s="8"/>
      <c r="RS1152" s="8"/>
      <c r="RT1152" s="8"/>
      <c r="RU1152" s="8"/>
      <c r="RV1152" s="8"/>
      <c r="RW1152" s="8"/>
      <c r="RX1152" s="8"/>
      <c r="RY1152" s="8"/>
      <c r="RZ1152" s="8"/>
      <c r="SA1152" s="8"/>
      <c r="SB1152" s="8"/>
      <c r="SC1152" s="8"/>
      <c r="SD1152" s="8"/>
      <c r="SE1152" s="8"/>
      <c r="SF1152" s="8"/>
      <c r="SG1152" s="8"/>
      <c r="SH1152" s="8"/>
      <c r="SI1152" s="8"/>
      <c r="SJ1152" s="8"/>
      <c r="SK1152" s="8"/>
      <c r="SL1152" s="8"/>
      <c r="SM1152" s="8"/>
      <c r="SN1152" s="8"/>
      <c r="SO1152" s="8"/>
      <c r="SP1152" s="8"/>
      <c r="SQ1152" s="8"/>
      <c r="SR1152" s="8"/>
      <c r="SS1152" s="8"/>
      <c r="ST1152" s="8"/>
      <c r="SU1152" s="8"/>
      <c r="SV1152" s="8"/>
      <c r="SW1152" s="8"/>
      <c r="SX1152" s="8"/>
      <c r="SY1152" s="8"/>
      <c r="SZ1152" s="8"/>
      <c r="TA1152" s="8"/>
      <c r="TB1152" s="8"/>
      <c r="TC1152" s="8"/>
      <c r="TD1152" s="8"/>
      <c r="TE1152" s="8"/>
      <c r="TF1152" s="8"/>
      <c r="TG1152" s="8"/>
      <c r="TH1152" s="8"/>
      <c r="TI1152" s="8"/>
      <c r="TJ1152" s="8"/>
      <c r="TK1152" s="8"/>
      <c r="TL1152" s="8"/>
      <c r="TM1152" s="8"/>
      <c r="TN1152" s="8"/>
      <c r="TO1152" s="8"/>
      <c r="TP1152" s="8"/>
      <c r="TQ1152" s="8"/>
      <c r="TR1152" s="8"/>
      <c r="TS1152" s="8"/>
      <c r="TT1152" s="8"/>
      <c r="TU1152" s="8"/>
      <c r="TV1152" s="8"/>
      <c r="TW1152" s="8"/>
      <c r="TX1152" s="8"/>
      <c r="TY1152" s="8"/>
      <c r="TZ1152" s="8"/>
      <c r="UA1152" s="8"/>
      <c r="UB1152" s="8"/>
      <c r="UC1152" s="8"/>
      <c r="UD1152" s="8"/>
      <c r="UE1152" s="8"/>
      <c r="UF1152" s="8"/>
      <c r="UG1152" s="8"/>
      <c r="UH1152" s="8"/>
      <c r="UI1152" s="8"/>
      <c r="UJ1152" s="8"/>
      <c r="UK1152" s="8"/>
      <c r="UL1152" s="8"/>
      <c r="UM1152" s="8"/>
      <c r="UN1152" s="8"/>
      <c r="UO1152" s="8"/>
      <c r="UP1152" s="8"/>
      <c r="UQ1152" s="8"/>
      <c r="UR1152" s="8"/>
      <c r="US1152" s="8"/>
      <c r="UT1152" s="8"/>
      <c r="UU1152" s="8"/>
      <c r="UV1152" s="8"/>
      <c r="UW1152" s="8"/>
      <c r="UX1152" s="8"/>
      <c r="UY1152" s="8"/>
      <c r="UZ1152" s="8"/>
      <c r="VA1152" s="8"/>
      <c r="VB1152" s="8"/>
      <c r="VC1152" s="8"/>
      <c r="VD1152" s="8"/>
      <c r="VE1152" s="8"/>
      <c r="VF1152" s="8"/>
      <c r="VG1152" s="8"/>
      <c r="VH1152" s="8"/>
      <c r="VI1152" s="8"/>
      <c r="VJ1152" s="8"/>
      <c r="VK1152" s="8"/>
      <c r="VL1152" s="8"/>
      <c r="VM1152" s="8"/>
      <c r="VN1152" s="8"/>
      <c r="VO1152" s="8"/>
      <c r="VP1152" s="8"/>
      <c r="VQ1152" s="8"/>
      <c r="VR1152" s="8"/>
      <c r="VS1152" s="8"/>
      <c r="VT1152" s="8"/>
      <c r="VU1152" s="8"/>
      <c r="VV1152" s="8"/>
      <c r="VW1152" s="8"/>
      <c r="VX1152" s="8"/>
      <c r="VY1152" s="8"/>
      <c r="VZ1152" s="8"/>
      <c r="WA1152" s="8"/>
      <c r="WB1152" s="8"/>
      <c r="WC1152" s="8"/>
      <c r="WD1152" s="8"/>
      <c r="WE1152" s="8"/>
      <c r="WF1152" s="8"/>
      <c r="WG1152" s="8"/>
      <c r="WH1152" s="8"/>
      <c r="WI1152" s="8"/>
      <c r="WJ1152" s="8"/>
      <c r="WK1152" s="8"/>
      <c r="WL1152" s="8"/>
      <c r="WM1152" s="8"/>
      <c r="WN1152" s="8"/>
      <c r="WO1152" s="8"/>
      <c r="WP1152" s="8"/>
      <c r="WQ1152" s="8"/>
      <c r="WR1152" s="8"/>
      <c r="WS1152" s="8"/>
      <c r="WT1152" s="8"/>
      <c r="WU1152" s="8"/>
      <c r="WV1152" s="8"/>
      <c r="WW1152" s="8"/>
      <c r="WX1152" s="8"/>
      <c r="WY1152" s="8"/>
      <c r="WZ1152" s="8"/>
      <c r="XA1152" s="8"/>
      <c r="XB1152" s="8"/>
      <c r="XC1152" s="8"/>
      <c r="XD1152" s="8"/>
      <c r="XE1152" s="8"/>
      <c r="XF1152" s="8"/>
      <c r="XG1152" s="8"/>
      <c r="XH1152" s="8"/>
      <c r="XI1152" s="8"/>
      <c r="XJ1152" s="8"/>
      <c r="XK1152" s="8"/>
      <c r="XL1152" s="8"/>
      <c r="XM1152" s="8"/>
      <c r="XN1152" s="8"/>
      <c r="XO1152" s="8"/>
      <c r="XP1152" s="8"/>
      <c r="XQ1152" s="8"/>
      <c r="XR1152" s="8"/>
      <c r="XS1152" s="8"/>
      <c r="XT1152" s="8"/>
      <c r="XU1152" s="8"/>
      <c r="XV1152" s="8"/>
      <c r="XW1152" s="8"/>
      <c r="XX1152" s="8"/>
      <c r="XY1152" s="8"/>
      <c r="XZ1152" s="8"/>
      <c r="YA1152" s="8"/>
      <c r="YB1152" s="8"/>
      <c r="YC1152" s="8"/>
      <c r="YD1152" s="8"/>
      <c r="YE1152" s="8"/>
      <c r="YF1152" s="8"/>
      <c r="YG1152" s="8"/>
      <c r="YH1152" s="8"/>
      <c r="YI1152" s="8"/>
      <c r="YJ1152" s="8"/>
      <c r="YK1152" s="8"/>
      <c r="YL1152" s="8"/>
      <c r="YM1152" s="8"/>
      <c r="YN1152" s="8"/>
      <c r="YO1152" s="8"/>
      <c r="YP1152" s="8"/>
      <c r="YQ1152" s="8"/>
      <c r="YR1152" s="8"/>
      <c r="YS1152" s="8"/>
      <c r="YT1152" s="8"/>
      <c r="YU1152" s="8"/>
      <c r="YV1152" s="8"/>
      <c r="YW1152" s="8"/>
      <c r="YX1152" s="8"/>
      <c r="YY1152" s="8"/>
      <c r="YZ1152" s="8"/>
      <c r="ZA1152" s="8"/>
      <c r="ZB1152" s="8"/>
      <c r="ZC1152" s="8"/>
      <c r="ZD1152" s="8"/>
      <c r="ZE1152" s="8"/>
      <c r="ZF1152" s="8"/>
      <c r="ZG1152" s="8"/>
      <c r="ZH1152" s="8"/>
      <c r="ZI1152" s="8"/>
      <c r="ZJ1152" s="8"/>
      <c r="ZK1152" s="8"/>
      <c r="ZL1152" s="8"/>
      <c r="ZM1152" s="8"/>
      <c r="ZN1152" s="8"/>
      <c r="ZO1152" s="8"/>
      <c r="ZP1152" s="8"/>
      <c r="ZQ1152" s="8"/>
      <c r="ZR1152" s="8"/>
      <c r="ZS1152" s="8"/>
      <c r="ZT1152" s="8"/>
      <c r="ZU1152" s="8"/>
      <c r="ZV1152" s="8"/>
      <c r="ZW1152" s="8"/>
      <c r="ZX1152" s="8"/>
      <c r="ZY1152" s="8"/>
      <c r="ZZ1152" s="8"/>
      <c r="AAA1152" s="8"/>
      <c r="AAB1152" s="8"/>
      <c r="AAC1152" s="8"/>
      <c r="AAD1152" s="8"/>
      <c r="AAE1152" s="8"/>
      <c r="AAF1152" s="8"/>
      <c r="AAG1152" s="8"/>
      <c r="AAH1152" s="8"/>
      <c r="AAI1152" s="8"/>
      <c r="AAJ1152" s="8"/>
      <c r="AAK1152" s="8"/>
      <c r="AAL1152" s="8"/>
      <c r="AAM1152" s="8"/>
      <c r="AAN1152" s="8"/>
      <c r="AAO1152" s="8"/>
      <c r="AAP1152" s="8"/>
      <c r="AAQ1152" s="8"/>
      <c r="AAR1152" s="8"/>
      <c r="AAS1152" s="8"/>
      <c r="AAT1152" s="8"/>
      <c r="AAU1152" s="8"/>
      <c r="AAV1152" s="8"/>
      <c r="AAW1152" s="8"/>
      <c r="AAX1152" s="8"/>
      <c r="AAY1152" s="8"/>
      <c r="AAZ1152" s="8"/>
      <c r="ABA1152" s="8"/>
      <c r="ABB1152" s="8"/>
      <c r="ABC1152" s="8"/>
      <c r="ABD1152" s="8"/>
      <c r="ABE1152" s="8"/>
      <c r="ABF1152" s="8"/>
      <c r="ABG1152" s="8"/>
      <c r="ABH1152" s="8"/>
      <c r="ABI1152" s="8"/>
      <c r="ABJ1152" s="8"/>
      <c r="ABK1152" s="8"/>
      <c r="ABL1152" s="8"/>
      <c r="ABM1152" s="8"/>
      <c r="ABN1152" s="8"/>
      <c r="ABO1152" s="8"/>
      <c r="ABP1152" s="8"/>
      <c r="ABQ1152" s="8"/>
      <c r="ABR1152" s="8"/>
      <c r="ABS1152" s="8"/>
      <c r="ABT1152" s="8"/>
      <c r="ABU1152" s="8"/>
      <c r="ABV1152" s="8"/>
      <c r="ABW1152" s="8"/>
      <c r="ABX1152" s="8"/>
      <c r="ABY1152" s="8"/>
      <c r="ABZ1152" s="8"/>
      <c r="ACA1152" s="8"/>
      <c r="ACB1152" s="8"/>
      <c r="ACC1152" s="8"/>
      <c r="ACD1152" s="8"/>
      <c r="ACE1152" s="8"/>
      <c r="ACF1152" s="8"/>
      <c r="ACG1152" s="8"/>
      <c r="ACH1152" s="8"/>
      <c r="ACI1152" s="8"/>
      <c r="ACJ1152" s="8"/>
      <c r="ACK1152" s="8"/>
      <c r="ACL1152" s="8"/>
      <c r="ACM1152" s="8"/>
      <c r="ACN1152" s="8"/>
      <c r="ACO1152" s="8"/>
      <c r="ACP1152" s="8"/>
      <c r="ACQ1152" s="8"/>
      <c r="ACR1152" s="8"/>
      <c r="ACS1152" s="8"/>
      <c r="ACT1152" s="8"/>
      <c r="ACU1152" s="8"/>
      <c r="ACV1152" s="8"/>
      <c r="ACW1152" s="8"/>
      <c r="ACX1152" s="8"/>
      <c r="ACY1152" s="8"/>
      <c r="ACZ1152" s="8"/>
      <c r="ADA1152" s="8"/>
      <c r="ADB1152" s="8"/>
      <c r="ADC1152" s="8"/>
      <c r="ADD1152" s="8"/>
      <c r="ADE1152" s="8"/>
      <c r="ADF1152" s="8"/>
      <c r="ADG1152" s="8"/>
      <c r="ADH1152" s="8"/>
      <c r="ADI1152" s="8"/>
      <c r="ADJ1152" s="8"/>
      <c r="ADK1152" s="8"/>
      <c r="ADL1152" s="8"/>
      <c r="ADM1152" s="8"/>
      <c r="ADN1152" s="8"/>
      <c r="ADO1152" s="8"/>
      <c r="ADP1152" s="8"/>
      <c r="ADQ1152" s="8"/>
      <c r="ADR1152" s="8"/>
      <c r="ADS1152" s="8"/>
      <c r="ADT1152" s="8"/>
      <c r="ADU1152" s="8"/>
      <c r="ADV1152" s="8"/>
      <c r="ADW1152" s="8"/>
      <c r="ADX1152" s="8"/>
      <c r="ADY1152" s="8"/>
      <c r="ADZ1152" s="8"/>
      <c r="AEA1152" s="8"/>
      <c r="AEB1152" s="8"/>
      <c r="AEC1152" s="8"/>
      <c r="AED1152" s="8"/>
      <c r="AEE1152" s="8"/>
      <c r="AEF1152" s="8"/>
      <c r="AEG1152" s="8"/>
      <c r="AEH1152" s="8"/>
      <c r="AEI1152" s="8"/>
      <c r="AEJ1152" s="8"/>
      <c r="AEK1152" s="8"/>
      <c r="AEL1152" s="8"/>
      <c r="AEM1152" s="8"/>
      <c r="AEN1152" s="8"/>
      <c r="AEO1152" s="8"/>
      <c r="AEP1152" s="8"/>
      <c r="AEQ1152" s="8"/>
      <c r="AER1152" s="8"/>
      <c r="AES1152" s="8"/>
      <c r="AET1152" s="8"/>
      <c r="AEU1152" s="8"/>
      <c r="AEV1152" s="8"/>
      <c r="AEW1152" s="8"/>
      <c r="AEX1152" s="8"/>
      <c r="AEY1152" s="8"/>
      <c r="AEZ1152" s="8"/>
      <c r="AFA1152" s="8"/>
      <c r="AFB1152" s="8"/>
      <c r="AFC1152" s="8"/>
      <c r="AFD1152" s="8"/>
      <c r="AFE1152" s="8"/>
      <c r="AFF1152" s="8"/>
      <c r="AFG1152" s="8"/>
      <c r="AFH1152" s="8"/>
      <c r="AFI1152" s="8"/>
      <c r="AFJ1152" s="8"/>
      <c r="AFK1152" s="8"/>
      <c r="AFL1152" s="8"/>
      <c r="AFM1152" s="8"/>
      <c r="AFN1152" s="8"/>
      <c r="AFO1152" s="8"/>
      <c r="AFP1152" s="8"/>
      <c r="AFQ1152" s="8"/>
      <c r="AFR1152" s="8"/>
      <c r="AFS1152" s="8"/>
      <c r="AFT1152" s="8"/>
      <c r="AFU1152" s="8"/>
      <c r="AFV1152" s="8"/>
      <c r="AFW1152" s="8"/>
      <c r="AFX1152" s="8"/>
      <c r="AFY1152" s="8"/>
      <c r="AFZ1152" s="8"/>
      <c r="AGA1152" s="8"/>
      <c r="AGB1152" s="8"/>
      <c r="AGC1152" s="8"/>
      <c r="AGD1152" s="8"/>
      <c r="AGE1152" s="8"/>
      <c r="AGF1152" s="8"/>
      <c r="AGG1152" s="8"/>
      <c r="AGH1152" s="8"/>
      <c r="AGI1152" s="8"/>
      <c r="AGJ1152" s="8"/>
      <c r="AGK1152" s="8"/>
      <c r="AGL1152" s="8"/>
      <c r="AGM1152" s="8"/>
      <c r="AGN1152" s="8"/>
      <c r="AGO1152" s="8"/>
      <c r="AGP1152" s="8"/>
      <c r="AGQ1152" s="8"/>
      <c r="AGR1152" s="8"/>
      <c r="AGS1152" s="8"/>
      <c r="AGT1152" s="8"/>
      <c r="AGU1152" s="8"/>
      <c r="AGV1152" s="8"/>
      <c r="AGW1152" s="8"/>
      <c r="AGX1152" s="8"/>
      <c r="AGY1152" s="8"/>
      <c r="AGZ1152" s="8"/>
      <c r="AHA1152" s="8"/>
      <c r="AHB1152" s="8"/>
      <c r="AHC1152" s="8"/>
      <c r="AHD1152" s="8"/>
      <c r="AHE1152" s="8"/>
      <c r="AHF1152" s="8"/>
      <c r="AHG1152" s="8"/>
      <c r="AHH1152" s="8"/>
      <c r="AHI1152" s="8"/>
      <c r="AHJ1152" s="8"/>
      <c r="AHK1152" s="8"/>
      <c r="AHL1152" s="8"/>
      <c r="AHM1152" s="8"/>
      <c r="AHN1152" s="8"/>
      <c r="AHO1152" s="8"/>
      <c r="AHP1152" s="8"/>
      <c r="AHQ1152" s="8"/>
      <c r="AHR1152" s="8"/>
      <c r="AHS1152" s="8"/>
      <c r="AHT1152" s="8"/>
      <c r="AHU1152" s="8"/>
      <c r="AHV1152" s="8"/>
      <c r="AHW1152" s="8"/>
      <c r="AHX1152" s="8"/>
      <c r="AHY1152" s="8"/>
      <c r="AHZ1152" s="8"/>
      <c r="AIA1152" s="8"/>
      <c r="AIB1152" s="8"/>
      <c r="AIC1152" s="8"/>
      <c r="AID1152" s="8"/>
      <c r="AIE1152" s="8"/>
      <c r="AIF1152" s="8"/>
      <c r="AIG1152" s="8"/>
      <c r="AIH1152" s="8"/>
      <c r="AII1152" s="8"/>
      <c r="AIJ1152" s="8"/>
      <c r="AIK1152" s="8"/>
      <c r="AIL1152" s="8"/>
      <c r="AIM1152" s="8"/>
      <c r="AIN1152" s="8"/>
      <c r="AIO1152" s="8"/>
      <c r="AIP1152" s="8"/>
      <c r="AIQ1152" s="8"/>
      <c r="AIR1152" s="8"/>
      <c r="AIS1152" s="8"/>
      <c r="AIT1152" s="8"/>
      <c r="AIU1152" s="8"/>
      <c r="AIV1152" s="8"/>
      <c r="AIW1152" s="8"/>
      <c r="AIX1152" s="8"/>
      <c r="AIY1152" s="8"/>
      <c r="AIZ1152" s="8"/>
      <c r="AJA1152" s="8"/>
      <c r="AJB1152" s="8"/>
      <c r="AJC1152" s="8"/>
      <c r="AJD1152" s="8"/>
      <c r="AJE1152" s="8"/>
      <c r="AJF1152" s="8"/>
      <c r="AJG1152" s="8"/>
      <c r="AJH1152" s="8"/>
      <c r="AJI1152" s="8"/>
      <c r="AJJ1152" s="8"/>
      <c r="AJK1152" s="8"/>
      <c r="AJL1152" s="8"/>
      <c r="AJM1152" s="8"/>
      <c r="AJN1152" s="8"/>
      <c r="AJO1152" s="8"/>
      <c r="AJP1152" s="8"/>
      <c r="AJQ1152" s="8"/>
      <c r="AJR1152" s="8"/>
      <c r="AJS1152" s="8"/>
      <c r="AJT1152" s="8"/>
      <c r="AJU1152" s="8"/>
      <c r="AJV1152" s="8"/>
      <c r="AJW1152" s="8"/>
      <c r="AJX1152" s="8"/>
      <c r="AJY1152" s="8"/>
      <c r="AJZ1152" s="8"/>
      <c r="AKA1152" s="8"/>
      <c r="AKB1152" s="8"/>
      <c r="AKC1152" s="8"/>
      <c r="AKD1152" s="8"/>
      <c r="AKE1152" s="8"/>
      <c r="AKF1152" s="8"/>
      <c r="AKG1152" s="8"/>
      <c r="AKH1152" s="8"/>
      <c r="AKI1152" s="8"/>
      <c r="AKJ1152" s="8"/>
      <c r="AKK1152" s="8"/>
      <c r="AKL1152" s="8"/>
      <c r="AKM1152" s="8"/>
      <c r="AKN1152" s="8"/>
      <c r="AKO1152" s="8"/>
      <c r="AKP1152" s="8"/>
      <c r="AKQ1152" s="8"/>
      <c r="AKR1152" s="8"/>
      <c r="AKS1152" s="8"/>
      <c r="AKT1152" s="8"/>
      <c r="AKU1152" s="8"/>
      <c r="AKV1152" s="8"/>
      <c r="AKW1152" s="8"/>
      <c r="AKX1152" s="8"/>
      <c r="AKY1152" s="8"/>
      <c r="AKZ1152" s="8"/>
      <c r="ALA1152" s="8"/>
      <c r="ALB1152" s="8"/>
      <c r="ALC1152" s="8"/>
      <c r="ALD1152" s="8"/>
      <c r="ALE1152" s="8"/>
      <c r="ALF1152" s="8"/>
      <c r="ALG1152" s="8"/>
      <c r="ALH1152" s="8"/>
      <c r="ALI1152" s="8"/>
      <c r="ALJ1152" s="8"/>
      <c r="ALK1152" s="8"/>
      <c r="ALL1152" s="8"/>
      <c r="ALM1152" s="8"/>
      <c r="ALN1152" s="8"/>
      <c r="ALO1152" s="8"/>
      <c r="ALP1152" s="8"/>
      <c r="ALQ1152" s="8"/>
      <c r="ALR1152" s="8"/>
      <c r="ALS1152" s="8"/>
      <c r="ALT1152" s="8"/>
      <c r="ALU1152" s="8"/>
      <c r="ALV1152" s="8"/>
      <c r="ALW1152" s="8"/>
      <c r="ALX1152" s="8"/>
      <c r="ALY1152" s="8"/>
      <c r="ALZ1152" s="8"/>
      <c r="AMA1152" s="8"/>
      <c r="AMB1152" s="8"/>
      <c r="AMC1152" s="8"/>
      <c r="AMD1152" s="8"/>
      <c r="AME1152" s="8"/>
      <c r="AMF1152" s="8"/>
      <c r="AMG1152" s="8"/>
      <c r="AMH1152" s="8"/>
      <c r="AMI1152" s="8"/>
      <c r="AMJ1152" s="8"/>
      <c r="AMK1152" s="8"/>
      <c r="AML1152" s="8"/>
      <c r="AMM1152" s="8"/>
      <c r="AMN1152" s="8"/>
      <c r="AMO1152" s="8"/>
      <c r="AMP1152" s="8"/>
      <c r="AMQ1152" s="8"/>
      <c r="AMR1152" s="8"/>
      <c r="AMS1152" s="8"/>
      <c r="AMT1152" s="8"/>
      <c r="AMU1152" s="8"/>
      <c r="AMV1152" s="8"/>
      <c r="AMW1152" s="8"/>
      <c r="AMX1152" s="8"/>
      <c r="AMY1152" s="8"/>
      <c r="AMZ1152" s="8"/>
      <c r="ANA1152" s="8"/>
      <c r="ANB1152" s="8"/>
      <c r="ANC1152" s="8"/>
      <c r="AND1152" s="8"/>
      <c r="ANE1152" s="8"/>
      <c r="ANF1152" s="8"/>
      <c r="ANG1152" s="8"/>
      <c r="ANH1152" s="8"/>
      <c r="ANI1152" s="8"/>
      <c r="ANJ1152" s="8"/>
      <c r="ANK1152" s="8"/>
      <c r="ANL1152" s="8"/>
      <c r="ANM1152" s="8"/>
      <c r="ANN1152" s="8"/>
      <c r="ANO1152" s="8"/>
      <c r="ANP1152" s="8"/>
      <c r="ANQ1152" s="8"/>
      <c r="ANR1152" s="8"/>
      <c r="ANS1152" s="8"/>
      <c r="ANT1152" s="8"/>
      <c r="ANU1152" s="8"/>
      <c r="ANV1152" s="8"/>
      <c r="ANW1152" s="8"/>
      <c r="ANX1152" s="8"/>
      <c r="ANY1152" s="8"/>
      <c r="ANZ1152" s="8"/>
      <c r="AOA1152" s="8"/>
      <c r="AOB1152" s="8"/>
      <c r="AOC1152" s="8"/>
      <c r="AOD1152" s="8"/>
      <c r="AOE1152" s="8"/>
      <c r="AOF1152" s="8"/>
      <c r="AOG1152" s="8"/>
      <c r="AOH1152" s="8"/>
      <c r="AOI1152" s="8"/>
      <c r="AOJ1152" s="8"/>
      <c r="AOK1152" s="8"/>
      <c r="AOL1152" s="8"/>
      <c r="AOM1152" s="8"/>
      <c r="AON1152" s="8"/>
      <c r="AOO1152" s="8"/>
      <c r="AOP1152" s="8"/>
      <c r="AOQ1152" s="8"/>
      <c r="AOR1152" s="8"/>
      <c r="AOS1152" s="8"/>
      <c r="AOT1152" s="8"/>
      <c r="AOU1152" s="8"/>
      <c r="AOV1152" s="8"/>
      <c r="AOW1152" s="8"/>
      <c r="AOX1152" s="8"/>
      <c r="AOY1152" s="8"/>
      <c r="AOZ1152" s="8"/>
      <c r="APA1152" s="8"/>
      <c r="APB1152" s="8"/>
      <c r="APC1152" s="8"/>
      <c r="APD1152" s="8"/>
      <c r="APE1152" s="8"/>
      <c r="APF1152" s="8"/>
      <c r="APG1152" s="8"/>
      <c r="APH1152" s="8"/>
      <c r="API1152" s="8"/>
      <c r="APJ1152" s="8"/>
      <c r="APK1152" s="8"/>
      <c r="APL1152" s="8"/>
      <c r="APM1152" s="8"/>
      <c r="APN1152" s="8"/>
      <c r="APO1152" s="8"/>
      <c r="APP1152" s="8"/>
      <c r="APQ1152" s="8"/>
      <c r="APR1152" s="8"/>
      <c r="APS1152" s="8"/>
      <c r="APT1152" s="8"/>
      <c r="APU1152" s="8"/>
      <c r="APV1152" s="8"/>
      <c r="APW1152" s="8"/>
      <c r="APX1152" s="8"/>
      <c r="APY1152" s="8"/>
      <c r="APZ1152" s="8"/>
      <c r="AQA1152" s="8"/>
      <c r="AQB1152" s="8"/>
      <c r="AQC1152" s="8"/>
      <c r="AQD1152" s="8"/>
      <c r="AQE1152" s="8"/>
      <c r="AQF1152" s="8"/>
      <c r="AQG1152" s="8"/>
      <c r="AQH1152" s="8"/>
      <c r="AQI1152" s="8"/>
      <c r="AQJ1152" s="8"/>
      <c r="AQK1152" s="8"/>
      <c r="AQL1152" s="8"/>
      <c r="AQM1152" s="8"/>
      <c r="AQN1152" s="8"/>
      <c r="AQO1152" s="8"/>
      <c r="AQP1152" s="8"/>
      <c r="AQQ1152" s="8"/>
      <c r="AQR1152" s="8"/>
      <c r="AQS1152" s="8"/>
      <c r="AQT1152" s="8"/>
      <c r="AQU1152" s="8"/>
      <c r="AQV1152" s="8"/>
      <c r="AQW1152" s="8"/>
      <c r="AQX1152" s="8"/>
      <c r="AQY1152" s="8"/>
      <c r="AQZ1152" s="8"/>
      <c r="ARA1152" s="8"/>
      <c r="ARB1152" s="8"/>
      <c r="ARC1152" s="8"/>
      <c r="ARD1152" s="8"/>
      <c r="ARE1152" s="8"/>
      <c r="ARF1152" s="8"/>
      <c r="ARG1152" s="8"/>
      <c r="ARH1152" s="8"/>
      <c r="ARI1152" s="8"/>
      <c r="ARJ1152" s="8"/>
      <c r="ARK1152" s="8"/>
      <c r="ARL1152" s="8"/>
      <c r="ARM1152" s="8"/>
      <c r="ARN1152" s="8"/>
      <c r="ARO1152" s="8"/>
      <c r="ARP1152" s="8"/>
      <c r="ARQ1152" s="8"/>
      <c r="ARR1152" s="8"/>
      <c r="ARS1152" s="8"/>
      <c r="ART1152" s="8"/>
      <c r="ARU1152" s="8"/>
      <c r="ARV1152" s="8"/>
      <c r="ARW1152" s="8"/>
      <c r="ARX1152" s="8"/>
      <c r="ARY1152" s="8"/>
      <c r="ARZ1152" s="8"/>
      <c r="ASA1152" s="8"/>
      <c r="ASB1152" s="8"/>
      <c r="ASC1152" s="8"/>
      <c r="ASD1152" s="8"/>
      <c r="ASE1152" s="8"/>
      <c r="ASF1152" s="8"/>
      <c r="ASG1152" s="8"/>
      <c r="ASH1152" s="8"/>
      <c r="ASI1152" s="8"/>
      <c r="ASJ1152" s="8"/>
      <c r="ASK1152" s="8"/>
      <c r="ASL1152" s="8"/>
      <c r="ASM1152" s="8"/>
      <c r="ASN1152" s="8"/>
      <c r="ASO1152" s="8"/>
      <c r="ASP1152" s="8"/>
      <c r="ASQ1152" s="8"/>
      <c r="ASR1152" s="8"/>
      <c r="ASS1152" s="8"/>
      <c r="AST1152" s="8"/>
      <c r="ASU1152" s="8"/>
      <c r="ASV1152" s="8"/>
      <c r="ASW1152" s="8"/>
      <c r="ASX1152" s="8"/>
      <c r="ASY1152" s="8"/>
      <c r="ASZ1152" s="8"/>
      <c r="ATA1152" s="8"/>
      <c r="ATB1152" s="8"/>
      <c r="ATC1152" s="8"/>
      <c r="ATD1152" s="8"/>
      <c r="ATE1152" s="8"/>
      <c r="ATF1152" s="8"/>
      <c r="ATG1152" s="8"/>
      <c r="ATH1152" s="8"/>
      <c r="ATI1152" s="8"/>
      <c r="ATJ1152" s="8"/>
      <c r="ATK1152" s="8"/>
      <c r="ATL1152" s="8"/>
      <c r="ATM1152" s="8"/>
      <c r="ATN1152" s="8"/>
      <c r="ATO1152" s="8"/>
      <c r="ATP1152" s="8"/>
      <c r="ATQ1152" s="8"/>
      <c r="ATR1152" s="8"/>
      <c r="ATS1152" s="8"/>
      <c r="ATT1152" s="8"/>
      <c r="ATU1152" s="8"/>
      <c r="ATV1152" s="8"/>
      <c r="ATW1152" s="8"/>
      <c r="ATX1152" s="8"/>
      <c r="ATY1152" s="8"/>
      <c r="ATZ1152" s="8"/>
      <c r="AUA1152" s="8"/>
      <c r="AUB1152" s="8"/>
      <c r="AUC1152" s="8"/>
      <c r="AUD1152" s="8"/>
      <c r="AUE1152" s="8"/>
      <c r="AUF1152" s="8"/>
      <c r="AUG1152" s="8"/>
      <c r="AUH1152" s="8"/>
      <c r="AUI1152" s="8"/>
      <c r="AUJ1152" s="8"/>
      <c r="AUK1152" s="8"/>
      <c r="AUL1152" s="8"/>
      <c r="AUM1152" s="8"/>
      <c r="AUN1152" s="8"/>
      <c r="AUO1152" s="8"/>
      <c r="AUP1152" s="8"/>
      <c r="AUQ1152" s="8"/>
      <c r="AUR1152" s="8"/>
      <c r="AUS1152" s="8"/>
      <c r="AUT1152" s="8"/>
      <c r="AUU1152" s="8"/>
      <c r="AUV1152" s="8"/>
      <c r="AUW1152" s="8"/>
      <c r="AUX1152" s="8"/>
      <c r="AUY1152" s="8"/>
      <c r="AUZ1152" s="8"/>
      <c r="AVA1152" s="8"/>
      <c r="AVB1152" s="8"/>
      <c r="AVC1152" s="8"/>
      <c r="AVD1152" s="8"/>
      <c r="AVE1152" s="8"/>
      <c r="AVF1152" s="8"/>
      <c r="AVG1152" s="8"/>
      <c r="AVH1152" s="8"/>
      <c r="AVI1152" s="8"/>
      <c r="AVJ1152" s="8"/>
      <c r="AVK1152" s="8"/>
      <c r="AVL1152" s="8"/>
      <c r="AVM1152" s="8"/>
      <c r="AVN1152" s="8"/>
      <c r="AVO1152" s="8"/>
      <c r="AVP1152" s="8"/>
      <c r="AVQ1152" s="8"/>
      <c r="AVR1152" s="8"/>
      <c r="AVS1152" s="8"/>
      <c r="AVT1152" s="8"/>
      <c r="AVU1152" s="8"/>
      <c r="AVV1152" s="8"/>
      <c r="AVW1152" s="8"/>
      <c r="AVX1152" s="8"/>
      <c r="AVY1152" s="8"/>
      <c r="AVZ1152" s="8"/>
      <c r="AWA1152" s="8"/>
      <c r="AWB1152" s="8"/>
      <c r="AWC1152" s="8"/>
      <c r="AWD1152" s="8"/>
      <c r="AWE1152" s="8"/>
      <c r="AWF1152" s="8"/>
      <c r="AWG1152" s="8"/>
      <c r="AWH1152" s="8"/>
      <c r="AWI1152" s="8"/>
      <c r="AWJ1152" s="8"/>
      <c r="AWK1152" s="8"/>
      <c r="AWL1152" s="8"/>
      <c r="AWM1152" s="8"/>
      <c r="AWN1152" s="8"/>
      <c r="AWO1152" s="8"/>
      <c r="AWP1152" s="8"/>
      <c r="AWQ1152" s="8"/>
      <c r="AWR1152" s="8"/>
      <c r="AWS1152" s="8"/>
      <c r="AWT1152" s="8"/>
      <c r="AWU1152" s="8"/>
      <c r="AWV1152" s="8"/>
      <c r="AWW1152" s="8"/>
      <c r="AWX1152" s="8"/>
      <c r="AWY1152" s="8"/>
      <c r="AWZ1152" s="8"/>
      <c r="AXA1152" s="8"/>
      <c r="AXB1152" s="8"/>
      <c r="AXC1152" s="8"/>
      <c r="AXD1152" s="8"/>
      <c r="AXE1152" s="8"/>
      <c r="AXF1152" s="8"/>
      <c r="AXG1152" s="8"/>
      <c r="AXH1152" s="8"/>
      <c r="AXI1152" s="8"/>
      <c r="AXJ1152" s="8"/>
      <c r="AXK1152" s="8"/>
      <c r="AXL1152" s="8"/>
      <c r="AXM1152" s="8"/>
      <c r="AXN1152" s="8"/>
      <c r="AXO1152" s="8"/>
      <c r="AXP1152" s="8"/>
      <c r="AXQ1152" s="8"/>
      <c r="AXR1152" s="8"/>
      <c r="AXS1152" s="8"/>
      <c r="AXT1152" s="8"/>
      <c r="AXU1152" s="8"/>
      <c r="AXV1152" s="8"/>
      <c r="AXW1152" s="8"/>
      <c r="AXX1152" s="8"/>
      <c r="AXY1152" s="8"/>
      <c r="AXZ1152" s="8"/>
      <c r="AYA1152" s="8"/>
      <c r="AYB1152" s="8"/>
      <c r="AYC1152" s="8"/>
      <c r="AYD1152" s="8"/>
      <c r="AYE1152" s="8"/>
      <c r="AYF1152" s="8"/>
      <c r="AYG1152" s="8"/>
      <c r="AYH1152" s="8"/>
      <c r="AYI1152" s="8"/>
      <c r="AYJ1152" s="8"/>
      <c r="AYK1152" s="8"/>
      <c r="AYL1152" s="8"/>
      <c r="AYM1152" s="8"/>
      <c r="AYN1152" s="8"/>
      <c r="AYO1152" s="8"/>
      <c r="AYP1152" s="8"/>
      <c r="AYQ1152" s="8"/>
      <c r="AYR1152" s="8"/>
      <c r="AYS1152" s="8"/>
      <c r="AYT1152" s="8"/>
      <c r="AYU1152" s="8"/>
      <c r="AYV1152" s="8"/>
      <c r="AYW1152" s="8"/>
      <c r="AYX1152" s="8"/>
      <c r="AYY1152" s="8"/>
      <c r="AYZ1152" s="8"/>
      <c r="AZA1152" s="8"/>
      <c r="AZB1152" s="8"/>
      <c r="AZC1152" s="8"/>
      <c r="AZD1152" s="8"/>
      <c r="AZE1152" s="8"/>
      <c r="AZF1152" s="8"/>
      <c r="AZG1152" s="8"/>
      <c r="AZH1152" s="8"/>
      <c r="AZI1152" s="8"/>
      <c r="AZJ1152" s="8"/>
      <c r="AZK1152" s="8"/>
      <c r="AZL1152" s="8"/>
      <c r="AZM1152" s="8"/>
      <c r="AZN1152" s="8"/>
      <c r="AZO1152" s="8"/>
      <c r="AZP1152" s="8"/>
      <c r="AZQ1152" s="8"/>
      <c r="AZR1152" s="8"/>
      <c r="AZS1152" s="8"/>
      <c r="AZT1152" s="8"/>
      <c r="AZU1152" s="8"/>
      <c r="AZV1152" s="8"/>
      <c r="AZW1152" s="8"/>
      <c r="AZX1152" s="8"/>
      <c r="AZY1152" s="8"/>
      <c r="AZZ1152" s="8"/>
      <c r="BAA1152" s="8"/>
      <c r="BAB1152" s="8"/>
      <c r="BAC1152" s="8"/>
      <c r="BAD1152" s="8"/>
      <c r="BAE1152" s="8"/>
      <c r="BAF1152" s="8"/>
      <c r="BAG1152" s="8"/>
      <c r="BAH1152" s="8"/>
      <c r="BAI1152" s="8"/>
      <c r="BAJ1152" s="8"/>
      <c r="BAK1152" s="8"/>
      <c r="BAL1152" s="8"/>
      <c r="BAM1152" s="8"/>
      <c r="BAN1152" s="8"/>
      <c r="BAO1152" s="8"/>
      <c r="BAP1152" s="8"/>
      <c r="BAQ1152" s="8"/>
      <c r="BAR1152" s="8"/>
      <c r="BAS1152" s="8"/>
      <c r="BAT1152" s="8"/>
      <c r="BAU1152" s="8"/>
      <c r="BAV1152" s="8"/>
      <c r="BAW1152" s="8"/>
      <c r="BAX1152" s="8"/>
      <c r="BAY1152" s="8"/>
      <c r="BAZ1152" s="8"/>
      <c r="BBA1152" s="8"/>
      <c r="BBB1152" s="8"/>
      <c r="BBC1152" s="8"/>
      <c r="BBD1152" s="8"/>
      <c r="BBE1152" s="8"/>
      <c r="BBF1152" s="8"/>
      <c r="BBG1152" s="8"/>
      <c r="BBH1152" s="8"/>
      <c r="BBI1152" s="8"/>
      <c r="BBJ1152" s="8"/>
      <c r="BBK1152" s="8"/>
      <c r="BBL1152" s="8"/>
      <c r="BBM1152" s="8"/>
      <c r="BBN1152" s="8"/>
      <c r="BBO1152" s="8"/>
      <c r="BBP1152" s="8"/>
      <c r="BBQ1152" s="8"/>
      <c r="BBR1152" s="8"/>
      <c r="BBS1152" s="8"/>
      <c r="BBT1152" s="8"/>
      <c r="BBU1152" s="8"/>
      <c r="BBV1152" s="8"/>
      <c r="BBW1152" s="8"/>
      <c r="BBX1152" s="8"/>
      <c r="BBY1152" s="8"/>
      <c r="BBZ1152" s="8"/>
      <c r="BCA1152" s="8"/>
      <c r="BCB1152" s="8"/>
      <c r="BCC1152" s="8"/>
      <c r="BCD1152" s="8"/>
      <c r="BCE1152" s="8"/>
      <c r="BCF1152" s="8"/>
      <c r="BCG1152" s="8"/>
      <c r="BCH1152" s="8"/>
      <c r="BCI1152" s="8"/>
      <c r="BCJ1152" s="8"/>
      <c r="BCK1152" s="8"/>
      <c r="BCL1152" s="8"/>
      <c r="BCM1152" s="8"/>
      <c r="BCN1152" s="8"/>
      <c r="BCO1152" s="8"/>
      <c r="BCP1152" s="8"/>
      <c r="BCQ1152" s="8"/>
      <c r="BCR1152" s="8"/>
      <c r="BCS1152" s="8"/>
      <c r="BCT1152" s="8"/>
      <c r="BCU1152" s="8"/>
      <c r="BCV1152" s="8"/>
      <c r="BCW1152" s="8"/>
      <c r="BCX1152" s="8"/>
      <c r="BCY1152" s="8"/>
      <c r="BCZ1152" s="8"/>
      <c r="BDA1152" s="8"/>
      <c r="BDB1152" s="8"/>
      <c r="BDC1152" s="8"/>
      <c r="BDD1152" s="8"/>
      <c r="BDE1152" s="8"/>
      <c r="BDF1152" s="8"/>
      <c r="BDG1152" s="8"/>
      <c r="BDH1152" s="8"/>
      <c r="BDI1152" s="8"/>
      <c r="BDJ1152" s="8"/>
      <c r="BDK1152" s="8"/>
      <c r="BDL1152" s="8"/>
      <c r="BDM1152" s="8"/>
      <c r="BDN1152" s="8"/>
      <c r="BDO1152" s="8"/>
      <c r="BDP1152" s="8"/>
      <c r="BDQ1152" s="8"/>
      <c r="BDR1152" s="8"/>
      <c r="BDS1152" s="8"/>
      <c r="BDT1152" s="8"/>
      <c r="BDU1152" s="8"/>
      <c r="BDV1152" s="8"/>
      <c r="BDW1152" s="8"/>
      <c r="BDX1152" s="8"/>
      <c r="BDY1152" s="8"/>
      <c r="BDZ1152" s="8"/>
      <c r="BEA1152" s="8"/>
      <c r="BEB1152" s="8"/>
      <c r="BEC1152" s="8"/>
      <c r="BED1152" s="8"/>
      <c r="BEE1152" s="8"/>
      <c r="BEF1152" s="8"/>
      <c r="BEG1152" s="8"/>
      <c r="BEH1152" s="8"/>
      <c r="BEI1152" s="8"/>
      <c r="BEJ1152" s="8"/>
      <c r="BEK1152" s="8"/>
      <c r="BEL1152" s="8"/>
      <c r="BEM1152" s="8"/>
      <c r="BEN1152" s="8"/>
      <c r="BEO1152" s="8"/>
      <c r="BEP1152" s="8"/>
      <c r="BEQ1152" s="8"/>
      <c r="BER1152" s="8"/>
      <c r="BES1152" s="8"/>
      <c r="BET1152" s="8"/>
      <c r="BEU1152" s="8"/>
      <c r="BEV1152" s="8"/>
      <c r="BEW1152" s="8"/>
      <c r="BEX1152" s="8"/>
      <c r="BEY1152" s="8"/>
      <c r="BEZ1152" s="8"/>
      <c r="BFA1152" s="8"/>
      <c r="BFB1152" s="8"/>
      <c r="BFC1152" s="8"/>
      <c r="BFD1152" s="8"/>
      <c r="BFE1152" s="8"/>
      <c r="BFF1152" s="8"/>
      <c r="BFG1152" s="8"/>
      <c r="BFH1152" s="8"/>
      <c r="BFI1152" s="8"/>
      <c r="BFJ1152" s="8"/>
      <c r="BFK1152" s="8"/>
      <c r="BFL1152" s="8"/>
      <c r="BFM1152" s="8"/>
      <c r="BFN1152" s="8"/>
      <c r="BFO1152" s="8"/>
      <c r="BFP1152" s="8"/>
      <c r="BFQ1152" s="8"/>
      <c r="BFR1152" s="8"/>
      <c r="BFS1152" s="8"/>
      <c r="BFT1152" s="8"/>
      <c r="BFU1152" s="8"/>
      <c r="BFV1152" s="8"/>
      <c r="BFW1152" s="8"/>
      <c r="BFX1152" s="8"/>
      <c r="BFY1152" s="8"/>
      <c r="BFZ1152" s="8"/>
      <c r="BGA1152" s="8"/>
      <c r="BGB1152" s="8"/>
      <c r="BGC1152" s="8"/>
      <c r="BGD1152" s="8"/>
      <c r="BGE1152" s="8"/>
      <c r="BGF1152" s="8"/>
      <c r="BGG1152" s="8"/>
      <c r="BGH1152" s="8"/>
      <c r="BGI1152" s="8"/>
      <c r="BGJ1152" s="8"/>
      <c r="BGK1152" s="8"/>
      <c r="BGL1152" s="8"/>
      <c r="BGM1152" s="8"/>
      <c r="BGN1152" s="8"/>
      <c r="BGO1152" s="8"/>
      <c r="BGP1152" s="8"/>
      <c r="BGQ1152" s="8"/>
      <c r="BGR1152" s="8"/>
      <c r="BGS1152" s="8"/>
      <c r="BGT1152" s="8"/>
      <c r="BGU1152" s="8"/>
      <c r="BGV1152" s="8"/>
      <c r="BGW1152" s="8"/>
      <c r="BGX1152" s="8"/>
      <c r="BGY1152" s="8"/>
      <c r="BGZ1152" s="8"/>
      <c r="BHA1152" s="8"/>
      <c r="BHB1152" s="8"/>
      <c r="BHC1152" s="8"/>
      <c r="BHD1152" s="8"/>
      <c r="BHE1152" s="8"/>
      <c r="BHF1152" s="8"/>
      <c r="BHG1152" s="8"/>
      <c r="BHH1152" s="8"/>
      <c r="BHI1152" s="8"/>
      <c r="BHJ1152" s="8"/>
      <c r="BHK1152" s="8"/>
      <c r="BHL1152" s="8"/>
      <c r="BHM1152" s="8"/>
      <c r="BHN1152" s="8"/>
      <c r="BHO1152" s="8"/>
      <c r="BHP1152" s="8"/>
      <c r="BHQ1152" s="8"/>
      <c r="BHR1152" s="8"/>
      <c r="BHS1152" s="8"/>
      <c r="BHT1152" s="8"/>
      <c r="BHU1152" s="8"/>
      <c r="BHV1152" s="8"/>
      <c r="BHW1152" s="8"/>
      <c r="BHX1152" s="8"/>
      <c r="BHY1152" s="8"/>
      <c r="BHZ1152" s="8"/>
      <c r="BIA1152" s="8"/>
      <c r="BIB1152" s="8"/>
      <c r="BIC1152" s="8"/>
      <c r="BID1152" s="8"/>
      <c r="BIE1152" s="8"/>
      <c r="BIF1152" s="8"/>
      <c r="BIG1152" s="8"/>
      <c r="BIH1152" s="8"/>
      <c r="BII1152" s="8"/>
      <c r="BIJ1152" s="8"/>
      <c r="BIK1152" s="8"/>
      <c r="BIL1152" s="8"/>
      <c r="BIM1152" s="8"/>
      <c r="BIN1152" s="8"/>
      <c r="BIO1152" s="8"/>
      <c r="BIP1152" s="8"/>
      <c r="BIQ1152" s="8"/>
      <c r="BIR1152" s="8"/>
      <c r="BIS1152" s="8"/>
      <c r="BIT1152" s="8"/>
      <c r="BIU1152" s="8"/>
      <c r="BIV1152" s="8"/>
      <c r="BIW1152" s="8"/>
      <c r="BIX1152" s="8"/>
      <c r="BIY1152" s="8"/>
      <c r="BIZ1152" s="8"/>
      <c r="BJA1152" s="8"/>
      <c r="BJB1152" s="8"/>
      <c r="BJC1152" s="8"/>
      <c r="BJD1152" s="8"/>
      <c r="BJE1152" s="8"/>
      <c r="BJF1152" s="8"/>
      <c r="BJG1152" s="8"/>
      <c r="BJH1152" s="8"/>
      <c r="BJI1152" s="8"/>
      <c r="BJJ1152" s="8"/>
      <c r="BJK1152" s="8"/>
      <c r="BJL1152" s="8"/>
      <c r="BJM1152" s="8"/>
      <c r="BJN1152" s="8"/>
      <c r="BJO1152" s="8"/>
      <c r="BJP1152" s="8"/>
      <c r="BJQ1152" s="8"/>
      <c r="BJR1152" s="8"/>
      <c r="BJS1152" s="8"/>
      <c r="BJT1152" s="8"/>
      <c r="BJU1152" s="8"/>
      <c r="BJV1152" s="8"/>
      <c r="BJW1152" s="8"/>
      <c r="BJX1152" s="8"/>
      <c r="BJY1152" s="8"/>
      <c r="BJZ1152" s="8"/>
      <c r="BKA1152" s="8"/>
      <c r="BKB1152" s="8"/>
      <c r="BKC1152" s="8"/>
      <c r="BKD1152" s="8"/>
      <c r="BKE1152" s="8"/>
      <c r="BKF1152" s="8"/>
      <c r="BKG1152" s="8"/>
      <c r="BKH1152" s="8"/>
      <c r="BKI1152" s="8"/>
      <c r="BKJ1152" s="8"/>
      <c r="BKK1152" s="8"/>
      <c r="BKL1152" s="8"/>
      <c r="BKM1152" s="8"/>
      <c r="BKN1152" s="8"/>
      <c r="BKO1152" s="8"/>
      <c r="BKP1152" s="8"/>
      <c r="BKQ1152" s="8"/>
      <c r="BKR1152" s="8"/>
      <c r="BKS1152" s="8"/>
      <c r="BKT1152" s="8"/>
      <c r="BKU1152" s="8"/>
      <c r="BKV1152" s="8"/>
      <c r="BKW1152" s="8"/>
      <c r="BKX1152" s="8"/>
      <c r="BKY1152" s="8"/>
      <c r="BKZ1152" s="8"/>
      <c r="BLA1152" s="8"/>
      <c r="BLB1152" s="8"/>
      <c r="BLC1152" s="8"/>
      <c r="BLD1152" s="8"/>
      <c r="BLE1152" s="8"/>
      <c r="BLF1152" s="8"/>
      <c r="BLG1152" s="8"/>
      <c r="BLH1152" s="8"/>
      <c r="BLI1152" s="8"/>
      <c r="BLJ1152" s="8"/>
      <c r="BLK1152" s="8"/>
      <c r="BLL1152" s="8"/>
      <c r="BLM1152" s="8"/>
      <c r="BLN1152" s="8"/>
      <c r="BLO1152" s="8"/>
      <c r="BLP1152" s="8"/>
      <c r="BLQ1152" s="8"/>
      <c r="BLR1152" s="8"/>
      <c r="BLS1152" s="8"/>
      <c r="BLT1152" s="8"/>
      <c r="BLU1152" s="8"/>
      <c r="BLV1152" s="8"/>
      <c r="BLW1152" s="8"/>
      <c r="BLX1152" s="8"/>
      <c r="BLY1152" s="8"/>
      <c r="BLZ1152" s="8"/>
      <c r="BMA1152" s="8"/>
      <c r="BMB1152" s="8"/>
      <c r="BMC1152" s="8"/>
      <c r="BMD1152" s="8"/>
      <c r="BME1152" s="8"/>
      <c r="BMF1152" s="8"/>
      <c r="BMG1152" s="8"/>
      <c r="BMH1152" s="8"/>
      <c r="BMI1152" s="8"/>
      <c r="BMJ1152" s="8"/>
      <c r="BMK1152" s="8"/>
      <c r="BML1152" s="8"/>
      <c r="BMM1152" s="8"/>
      <c r="BMN1152" s="8"/>
      <c r="BMO1152" s="8"/>
      <c r="BMP1152" s="8"/>
      <c r="BMQ1152" s="8"/>
      <c r="BMR1152" s="8"/>
      <c r="BMS1152" s="8"/>
      <c r="BMT1152" s="8"/>
      <c r="BMU1152" s="8"/>
      <c r="BMV1152" s="8"/>
      <c r="BMW1152" s="8"/>
      <c r="BMX1152" s="8"/>
      <c r="BMY1152" s="8"/>
      <c r="BMZ1152" s="8"/>
      <c r="BNA1152" s="8"/>
      <c r="BNB1152" s="8"/>
      <c r="BNC1152" s="8"/>
      <c r="BND1152" s="8"/>
      <c r="BNE1152" s="8"/>
      <c r="BNF1152" s="8"/>
      <c r="BNG1152" s="8"/>
      <c r="BNH1152" s="8"/>
      <c r="BNI1152" s="8"/>
      <c r="BNJ1152" s="8"/>
      <c r="BNK1152" s="8"/>
      <c r="BNL1152" s="8"/>
      <c r="BNM1152" s="8"/>
      <c r="BNN1152" s="8"/>
      <c r="BNO1152" s="8"/>
      <c r="BNP1152" s="8"/>
      <c r="BNQ1152" s="8"/>
      <c r="BNR1152" s="8"/>
      <c r="BNS1152" s="8"/>
      <c r="BNT1152" s="8"/>
      <c r="BNU1152" s="8"/>
      <c r="BNV1152" s="8"/>
      <c r="BNW1152" s="8"/>
      <c r="BNX1152" s="8"/>
      <c r="BNY1152" s="8"/>
      <c r="BNZ1152" s="8"/>
      <c r="BOA1152" s="8"/>
      <c r="BOB1152" s="8"/>
      <c r="BOC1152" s="8"/>
      <c r="BOD1152" s="8"/>
      <c r="BOE1152" s="8"/>
      <c r="BOF1152" s="8"/>
      <c r="BOG1152" s="8"/>
      <c r="BOH1152" s="8"/>
      <c r="BOI1152" s="8"/>
      <c r="BOJ1152" s="8"/>
      <c r="BOK1152" s="8"/>
      <c r="BOL1152" s="8"/>
      <c r="BOM1152" s="8"/>
      <c r="BON1152" s="8"/>
      <c r="BOO1152" s="8"/>
      <c r="BOP1152" s="8"/>
      <c r="BOQ1152" s="8"/>
      <c r="BOR1152" s="8"/>
      <c r="BOS1152" s="8"/>
      <c r="BOT1152" s="8"/>
      <c r="BOU1152" s="8"/>
      <c r="BOV1152" s="8"/>
      <c r="BOW1152" s="8"/>
      <c r="BOX1152" s="8"/>
      <c r="BOY1152" s="8"/>
      <c r="BOZ1152" s="8"/>
      <c r="BPA1152" s="8"/>
      <c r="BPB1152" s="8"/>
      <c r="BPC1152" s="8"/>
      <c r="BPD1152" s="8"/>
      <c r="BPE1152" s="8"/>
      <c r="BPF1152" s="8"/>
      <c r="BPG1152" s="8"/>
      <c r="BPH1152" s="8"/>
      <c r="BPI1152" s="8"/>
      <c r="BPJ1152" s="8"/>
      <c r="BPK1152" s="8"/>
      <c r="BPL1152" s="8"/>
      <c r="BPM1152" s="8"/>
      <c r="BPN1152" s="8"/>
      <c r="BPO1152" s="8"/>
      <c r="BPP1152" s="8"/>
      <c r="BPQ1152" s="8"/>
      <c r="BPR1152" s="8"/>
      <c r="BPS1152" s="8"/>
      <c r="BPT1152" s="8"/>
      <c r="BPU1152" s="8"/>
      <c r="BPV1152" s="8"/>
      <c r="BPW1152" s="8"/>
      <c r="BPX1152" s="8"/>
      <c r="BPY1152" s="8"/>
      <c r="BPZ1152" s="8"/>
      <c r="BQA1152" s="8"/>
      <c r="BQB1152" s="8"/>
      <c r="BQC1152" s="8"/>
      <c r="BQD1152" s="8"/>
      <c r="BQE1152" s="8"/>
      <c r="BQF1152" s="8"/>
      <c r="BQG1152" s="8"/>
      <c r="BQH1152" s="8"/>
      <c r="BQI1152" s="8"/>
      <c r="BQJ1152" s="8"/>
      <c r="BQK1152" s="8"/>
      <c r="BQL1152" s="8"/>
      <c r="BQM1152" s="8"/>
      <c r="BQN1152" s="8"/>
      <c r="BQO1152" s="8"/>
      <c r="BQP1152" s="8"/>
      <c r="BQQ1152" s="8"/>
      <c r="BQR1152" s="8"/>
      <c r="BQS1152" s="8"/>
      <c r="BQT1152" s="8"/>
      <c r="BQU1152" s="8"/>
      <c r="BQV1152" s="8"/>
      <c r="BQW1152" s="8"/>
      <c r="BQX1152" s="8"/>
      <c r="BQY1152" s="8"/>
      <c r="BQZ1152" s="8"/>
      <c r="BRA1152" s="8"/>
      <c r="BRB1152" s="8"/>
      <c r="BRC1152" s="8"/>
      <c r="BRD1152" s="8"/>
      <c r="BRE1152" s="8"/>
      <c r="BRF1152" s="8"/>
      <c r="BRG1152" s="8"/>
      <c r="BRH1152" s="8"/>
      <c r="BRI1152" s="8"/>
      <c r="BRJ1152" s="8"/>
      <c r="BRK1152" s="8"/>
      <c r="BRL1152" s="8"/>
      <c r="BRM1152" s="8"/>
      <c r="BRN1152" s="8"/>
      <c r="BRO1152" s="8"/>
      <c r="BRP1152" s="8"/>
      <c r="BRQ1152" s="8"/>
      <c r="BRR1152" s="8"/>
      <c r="BRS1152" s="8"/>
      <c r="BRT1152" s="8"/>
      <c r="BRU1152" s="8"/>
      <c r="BRV1152" s="8"/>
      <c r="BRW1152" s="8"/>
      <c r="BRX1152" s="8"/>
      <c r="BRY1152" s="8"/>
      <c r="BRZ1152" s="8"/>
      <c r="BSA1152" s="8"/>
      <c r="BSB1152" s="8"/>
      <c r="BSC1152" s="8"/>
      <c r="BSD1152" s="8"/>
      <c r="BSE1152" s="8"/>
      <c r="BSF1152" s="8"/>
      <c r="BSG1152" s="8"/>
      <c r="BSH1152" s="8"/>
      <c r="BSI1152" s="8"/>
      <c r="BSJ1152" s="8"/>
      <c r="BSK1152" s="8"/>
      <c r="BSL1152" s="8"/>
      <c r="BSM1152" s="8"/>
      <c r="BSN1152" s="8"/>
      <c r="BSO1152" s="8"/>
      <c r="BSP1152" s="8"/>
      <c r="BSQ1152" s="8"/>
      <c r="BSR1152" s="8"/>
      <c r="BSS1152" s="8"/>
      <c r="BST1152" s="8"/>
      <c r="BSU1152" s="8"/>
      <c r="BSV1152" s="8"/>
      <c r="BSW1152" s="8"/>
      <c r="BSX1152" s="8"/>
      <c r="BSY1152" s="8"/>
      <c r="BSZ1152" s="8"/>
      <c r="BTA1152" s="8"/>
      <c r="BTB1152" s="8"/>
      <c r="BTC1152" s="8"/>
      <c r="BTD1152" s="8"/>
      <c r="BTE1152" s="8"/>
      <c r="BTF1152" s="8"/>
      <c r="BTG1152" s="8"/>
      <c r="BTH1152" s="8"/>
      <c r="BTI1152" s="8"/>
      <c r="BTJ1152" s="8"/>
      <c r="BTK1152" s="8"/>
      <c r="BTL1152" s="8"/>
      <c r="BTM1152" s="8"/>
      <c r="BTN1152" s="8"/>
      <c r="BTO1152" s="8"/>
      <c r="BTP1152" s="8"/>
      <c r="BTQ1152" s="8"/>
      <c r="BTR1152" s="8"/>
      <c r="BTS1152" s="8"/>
      <c r="BTT1152" s="8"/>
      <c r="BTU1152" s="8"/>
      <c r="BTV1152" s="8"/>
      <c r="BTW1152" s="8"/>
      <c r="BTX1152" s="8"/>
      <c r="BTY1152" s="8"/>
      <c r="BTZ1152" s="8"/>
      <c r="BUA1152" s="8"/>
      <c r="BUB1152" s="8"/>
      <c r="BUC1152" s="8"/>
      <c r="BUD1152" s="8"/>
      <c r="BUE1152" s="8"/>
      <c r="BUF1152" s="8"/>
      <c r="BUG1152" s="8"/>
      <c r="BUH1152" s="8"/>
      <c r="BUI1152" s="8"/>
      <c r="BUJ1152" s="8"/>
      <c r="BUK1152" s="8"/>
      <c r="BUL1152" s="8"/>
      <c r="BUM1152" s="8"/>
      <c r="BUN1152" s="8"/>
      <c r="BUO1152" s="8"/>
      <c r="BUP1152" s="8"/>
      <c r="BUQ1152" s="8"/>
      <c r="BUR1152" s="8"/>
      <c r="BUS1152" s="8"/>
      <c r="BUT1152" s="8"/>
      <c r="BUU1152" s="8"/>
      <c r="BUV1152" s="8"/>
      <c r="BUW1152" s="8"/>
      <c r="BUX1152" s="8"/>
      <c r="BUY1152" s="8"/>
      <c r="BUZ1152" s="8"/>
      <c r="BVA1152" s="8"/>
      <c r="BVB1152" s="8"/>
      <c r="BVC1152" s="8"/>
      <c r="BVD1152" s="8"/>
      <c r="BVE1152" s="8"/>
      <c r="BVF1152" s="8"/>
      <c r="BVG1152" s="8"/>
      <c r="BVH1152" s="8"/>
      <c r="BVI1152" s="8"/>
      <c r="BVJ1152" s="8"/>
      <c r="BVK1152" s="8"/>
      <c r="BVL1152" s="8"/>
      <c r="BVM1152" s="8"/>
      <c r="BVN1152" s="8"/>
      <c r="BVO1152" s="8"/>
      <c r="BVP1152" s="8"/>
      <c r="BVQ1152" s="8"/>
      <c r="BVR1152" s="8"/>
      <c r="BVS1152" s="8"/>
      <c r="BVT1152" s="8"/>
      <c r="BVU1152" s="8"/>
      <c r="BVV1152" s="8"/>
      <c r="BVW1152" s="8"/>
      <c r="BVX1152" s="8"/>
      <c r="BVY1152" s="8"/>
      <c r="BVZ1152" s="8"/>
      <c r="BWA1152" s="8"/>
      <c r="BWB1152" s="8"/>
      <c r="BWC1152" s="8"/>
      <c r="BWD1152" s="8"/>
      <c r="BWE1152" s="8"/>
      <c r="BWF1152" s="8"/>
      <c r="BWG1152" s="8"/>
      <c r="BWH1152" s="8"/>
      <c r="BWI1152" s="8"/>
      <c r="BWJ1152" s="8"/>
      <c r="BWK1152" s="8"/>
      <c r="BWL1152" s="8"/>
      <c r="BWM1152" s="8"/>
      <c r="BWN1152" s="8"/>
      <c r="BWO1152" s="8"/>
      <c r="BWP1152" s="8"/>
      <c r="BWQ1152" s="8"/>
      <c r="BWR1152" s="8"/>
      <c r="BWS1152" s="8"/>
      <c r="BWT1152" s="8"/>
      <c r="BWU1152" s="8"/>
      <c r="BWV1152" s="8"/>
      <c r="BWW1152" s="8"/>
      <c r="BWX1152" s="8"/>
      <c r="BWY1152" s="8"/>
      <c r="BWZ1152" s="8"/>
      <c r="BXA1152" s="8"/>
      <c r="BXB1152" s="8"/>
      <c r="BXC1152" s="8"/>
      <c r="BXD1152" s="8"/>
      <c r="BXE1152" s="8"/>
      <c r="BXF1152" s="8"/>
      <c r="BXG1152" s="8"/>
      <c r="BXH1152" s="8"/>
      <c r="BXI1152" s="8"/>
      <c r="BXJ1152" s="8"/>
      <c r="BXK1152" s="8"/>
      <c r="BXL1152" s="8"/>
      <c r="BXM1152" s="8"/>
      <c r="BXN1152" s="8"/>
      <c r="BXO1152" s="8"/>
      <c r="BXP1152" s="8"/>
      <c r="BXQ1152" s="8"/>
      <c r="BXR1152" s="8"/>
      <c r="BXS1152" s="8"/>
      <c r="BXT1152" s="8"/>
      <c r="BXU1152" s="8"/>
      <c r="BXV1152" s="8"/>
      <c r="BXW1152" s="8"/>
      <c r="BXX1152" s="8"/>
      <c r="BXY1152" s="8"/>
      <c r="BXZ1152" s="8"/>
      <c r="BYA1152" s="8"/>
      <c r="BYB1152" s="8"/>
      <c r="BYC1152" s="8"/>
      <c r="BYD1152" s="8"/>
      <c r="BYE1152" s="8"/>
      <c r="BYF1152" s="8"/>
      <c r="BYG1152" s="8"/>
      <c r="BYH1152" s="8"/>
      <c r="BYI1152" s="8"/>
      <c r="BYJ1152" s="8"/>
      <c r="BYK1152" s="8"/>
      <c r="BYL1152" s="8"/>
      <c r="BYM1152" s="8"/>
      <c r="BYN1152" s="8"/>
      <c r="BYO1152" s="8"/>
      <c r="BYP1152" s="8"/>
      <c r="BYQ1152" s="8"/>
      <c r="BYR1152" s="8"/>
      <c r="BYS1152" s="8"/>
      <c r="BYT1152" s="8"/>
      <c r="BYU1152" s="8"/>
      <c r="BYV1152" s="8"/>
      <c r="BYW1152" s="8"/>
      <c r="BYX1152" s="8"/>
      <c r="BYY1152" s="8"/>
      <c r="BYZ1152" s="8"/>
      <c r="BZA1152" s="8"/>
      <c r="BZB1152" s="8"/>
      <c r="BZC1152" s="8"/>
      <c r="BZD1152" s="8"/>
      <c r="BZE1152" s="8"/>
      <c r="BZF1152" s="8"/>
      <c r="BZG1152" s="8"/>
      <c r="BZH1152" s="8"/>
      <c r="BZI1152" s="8"/>
      <c r="BZJ1152" s="8"/>
      <c r="BZK1152" s="8"/>
      <c r="BZL1152" s="8"/>
      <c r="BZM1152" s="8"/>
      <c r="BZN1152" s="8"/>
      <c r="BZO1152" s="8"/>
      <c r="BZP1152" s="8"/>
      <c r="BZQ1152" s="8"/>
      <c r="BZR1152" s="8"/>
      <c r="BZS1152" s="8"/>
      <c r="BZT1152" s="8"/>
      <c r="BZU1152" s="8"/>
      <c r="BZV1152" s="8"/>
      <c r="BZW1152" s="8"/>
      <c r="BZX1152" s="8"/>
      <c r="BZY1152" s="8"/>
      <c r="BZZ1152" s="8"/>
      <c r="CAA1152" s="8"/>
      <c r="CAB1152" s="8"/>
      <c r="CAC1152" s="8"/>
      <c r="CAD1152" s="8"/>
      <c r="CAE1152" s="8"/>
      <c r="CAF1152" s="8"/>
      <c r="CAG1152" s="8"/>
      <c r="CAH1152" s="8"/>
      <c r="CAI1152" s="8"/>
      <c r="CAJ1152" s="8"/>
      <c r="CAK1152" s="8"/>
      <c r="CAL1152" s="8"/>
      <c r="CAM1152" s="8"/>
      <c r="CAN1152" s="8"/>
      <c r="CAO1152" s="8"/>
      <c r="CAP1152" s="8"/>
      <c r="CAQ1152" s="8"/>
      <c r="CAR1152" s="8"/>
      <c r="CAS1152" s="8"/>
      <c r="CAT1152" s="8"/>
      <c r="CAU1152" s="8"/>
      <c r="CAV1152" s="8"/>
      <c r="CAW1152" s="8"/>
      <c r="CAX1152" s="8"/>
      <c r="CAY1152" s="8"/>
      <c r="CAZ1152" s="8"/>
      <c r="CBA1152" s="8"/>
      <c r="CBB1152" s="8"/>
      <c r="CBC1152" s="8"/>
      <c r="CBD1152" s="8"/>
      <c r="CBE1152" s="8"/>
      <c r="CBF1152" s="8"/>
      <c r="CBG1152" s="8"/>
      <c r="CBH1152" s="8"/>
      <c r="CBI1152" s="8"/>
      <c r="CBJ1152" s="8"/>
      <c r="CBK1152" s="8"/>
      <c r="CBL1152" s="8"/>
      <c r="CBM1152" s="8"/>
      <c r="CBN1152" s="8"/>
      <c r="CBO1152" s="8"/>
      <c r="CBP1152" s="8"/>
      <c r="CBQ1152" s="8"/>
      <c r="CBR1152" s="8"/>
      <c r="CBS1152" s="8"/>
      <c r="CBT1152" s="8"/>
      <c r="CBU1152" s="8"/>
      <c r="CBV1152" s="8"/>
      <c r="CBW1152" s="8"/>
      <c r="CBX1152" s="8"/>
      <c r="CBY1152" s="8"/>
      <c r="CBZ1152" s="8"/>
      <c r="CCA1152" s="8"/>
      <c r="CCB1152" s="8"/>
      <c r="CCC1152" s="8"/>
      <c r="CCD1152" s="8"/>
      <c r="CCE1152" s="8"/>
      <c r="CCF1152" s="8"/>
      <c r="CCG1152" s="8"/>
      <c r="CCH1152" s="8"/>
      <c r="CCI1152" s="8"/>
      <c r="CCJ1152" s="8"/>
      <c r="CCK1152" s="8"/>
      <c r="CCL1152" s="8"/>
      <c r="CCM1152" s="8"/>
      <c r="CCN1152" s="8"/>
      <c r="CCO1152" s="8"/>
      <c r="CCP1152" s="8"/>
      <c r="CCQ1152" s="8"/>
      <c r="CCR1152" s="8"/>
      <c r="CCS1152" s="8"/>
      <c r="CCT1152" s="8"/>
      <c r="CCU1152" s="8"/>
      <c r="CCV1152" s="8"/>
      <c r="CCW1152" s="8"/>
      <c r="CCX1152" s="8"/>
      <c r="CCY1152" s="8"/>
      <c r="CCZ1152" s="8"/>
      <c r="CDA1152" s="8"/>
      <c r="CDB1152" s="8"/>
      <c r="CDC1152" s="8"/>
      <c r="CDD1152" s="8"/>
      <c r="CDE1152" s="8"/>
      <c r="CDF1152" s="8"/>
      <c r="CDG1152" s="8"/>
      <c r="CDH1152" s="8"/>
      <c r="CDI1152" s="8"/>
      <c r="CDJ1152" s="8"/>
      <c r="CDK1152" s="8"/>
      <c r="CDL1152" s="8"/>
      <c r="CDM1152" s="8"/>
      <c r="CDN1152" s="8"/>
      <c r="CDO1152" s="8"/>
      <c r="CDP1152" s="8"/>
      <c r="CDQ1152" s="8"/>
      <c r="CDR1152" s="8"/>
      <c r="CDS1152" s="8"/>
      <c r="CDT1152" s="8"/>
      <c r="CDU1152" s="8"/>
      <c r="CDV1152" s="8"/>
      <c r="CDW1152" s="8"/>
      <c r="CDX1152" s="8"/>
      <c r="CDY1152" s="8"/>
      <c r="CDZ1152" s="8"/>
      <c r="CEA1152" s="8"/>
      <c r="CEB1152" s="8"/>
      <c r="CEC1152" s="8"/>
      <c r="CED1152" s="8"/>
      <c r="CEE1152" s="8"/>
      <c r="CEF1152" s="8"/>
      <c r="CEG1152" s="8"/>
      <c r="CEH1152" s="8"/>
      <c r="CEI1152" s="8"/>
      <c r="CEJ1152" s="8"/>
      <c r="CEK1152" s="8"/>
      <c r="CEL1152" s="8"/>
      <c r="CEM1152" s="8"/>
      <c r="CEN1152" s="8"/>
      <c r="CEO1152" s="8"/>
      <c r="CEP1152" s="8"/>
      <c r="CEQ1152" s="8"/>
      <c r="CER1152" s="8"/>
      <c r="CES1152" s="8"/>
      <c r="CET1152" s="8"/>
      <c r="CEU1152" s="8"/>
      <c r="CEV1152" s="8"/>
      <c r="CEW1152" s="8"/>
      <c r="CEX1152" s="8"/>
      <c r="CEY1152" s="8"/>
      <c r="CEZ1152" s="8"/>
      <c r="CFA1152" s="8"/>
      <c r="CFB1152" s="8"/>
      <c r="CFC1152" s="8"/>
      <c r="CFD1152" s="8"/>
      <c r="CFE1152" s="8"/>
      <c r="CFF1152" s="8"/>
      <c r="CFG1152" s="8"/>
      <c r="CFH1152" s="8"/>
      <c r="CFI1152" s="8"/>
      <c r="CFJ1152" s="8"/>
      <c r="CFK1152" s="8"/>
      <c r="CFL1152" s="8"/>
      <c r="CFM1152" s="8"/>
      <c r="CFN1152" s="8"/>
      <c r="CFO1152" s="8"/>
      <c r="CFP1152" s="8"/>
      <c r="CFQ1152" s="8"/>
      <c r="CFR1152" s="8"/>
      <c r="CFS1152" s="8"/>
      <c r="CFT1152" s="8"/>
      <c r="CFU1152" s="8"/>
      <c r="CFV1152" s="8"/>
      <c r="CFW1152" s="8"/>
      <c r="CFX1152" s="8"/>
      <c r="CFY1152" s="8"/>
      <c r="CFZ1152" s="8"/>
      <c r="CGA1152" s="8"/>
      <c r="CGB1152" s="8"/>
      <c r="CGC1152" s="8"/>
      <c r="CGD1152" s="8"/>
      <c r="CGE1152" s="8"/>
      <c r="CGF1152" s="8"/>
      <c r="CGG1152" s="8"/>
      <c r="CGH1152" s="8"/>
      <c r="CGI1152" s="8"/>
      <c r="CGJ1152" s="8"/>
      <c r="CGK1152" s="8"/>
      <c r="CGL1152" s="8"/>
      <c r="CGM1152" s="8"/>
      <c r="CGN1152" s="8"/>
      <c r="CGO1152" s="8"/>
      <c r="CGP1152" s="8"/>
      <c r="CGQ1152" s="8"/>
      <c r="CGR1152" s="8"/>
      <c r="CGS1152" s="8"/>
      <c r="CGT1152" s="8"/>
      <c r="CGU1152" s="8"/>
      <c r="CGV1152" s="8"/>
      <c r="CGW1152" s="8"/>
      <c r="CGX1152" s="8"/>
      <c r="CGY1152" s="8"/>
      <c r="CGZ1152" s="8"/>
      <c r="CHA1152" s="8"/>
      <c r="CHB1152" s="8"/>
      <c r="CHC1152" s="8"/>
      <c r="CHD1152" s="8"/>
      <c r="CHE1152" s="8"/>
      <c r="CHF1152" s="8"/>
      <c r="CHG1152" s="8"/>
      <c r="CHH1152" s="8"/>
      <c r="CHI1152" s="8"/>
      <c r="CHJ1152" s="8"/>
      <c r="CHK1152" s="8"/>
      <c r="CHL1152" s="8"/>
      <c r="CHM1152" s="8"/>
      <c r="CHN1152" s="8"/>
      <c r="CHO1152" s="8"/>
      <c r="CHP1152" s="8"/>
      <c r="CHQ1152" s="8"/>
      <c r="CHR1152" s="8"/>
      <c r="CHS1152" s="8"/>
      <c r="CHT1152" s="8"/>
      <c r="CHU1152" s="8"/>
      <c r="CHV1152" s="8"/>
      <c r="CHW1152" s="8"/>
      <c r="CHX1152" s="8"/>
      <c r="CHY1152" s="8"/>
      <c r="CHZ1152" s="8"/>
      <c r="CIA1152" s="8"/>
      <c r="CIB1152" s="8"/>
      <c r="CIC1152" s="8"/>
      <c r="CID1152" s="8"/>
      <c r="CIE1152" s="8"/>
      <c r="CIF1152" s="8"/>
      <c r="CIG1152" s="8"/>
      <c r="CIH1152" s="8"/>
      <c r="CII1152" s="8"/>
      <c r="CIJ1152" s="8"/>
      <c r="CIK1152" s="8"/>
      <c r="CIL1152" s="8"/>
      <c r="CIM1152" s="8"/>
      <c r="CIN1152" s="8"/>
      <c r="CIO1152" s="8"/>
      <c r="CIP1152" s="8"/>
      <c r="CIQ1152" s="8"/>
      <c r="CIR1152" s="8"/>
      <c r="CIS1152" s="8"/>
      <c r="CIT1152" s="8"/>
      <c r="CIU1152" s="8"/>
      <c r="CIV1152" s="8"/>
      <c r="CIW1152" s="8"/>
      <c r="CIX1152" s="8"/>
      <c r="CIY1152" s="8"/>
      <c r="CIZ1152" s="8"/>
      <c r="CJA1152" s="8"/>
      <c r="CJB1152" s="8"/>
      <c r="CJC1152" s="8"/>
      <c r="CJD1152" s="8"/>
      <c r="CJE1152" s="8"/>
      <c r="CJF1152" s="8"/>
      <c r="CJG1152" s="8"/>
      <c r="CJH1152" s="8"/>
      <c r="CJI1152" s="8"/>
      <c r="CJJ1152" s="8"/>
      <c r="CJK1152" s="8"/>
      <c r="CJL1152" s="8"/>
      <c r="CJM1152" s="8"/>
      <c r="CJN1152" s="8"/>
      <c r="CJO1152" s="8"/>
      <c r="CJP1152" s="8"/>
      <c r="CJQ1152" s="8"/>
      <c r="CJR1152" s="8"/>
      <c r="CJS1152" s="8"/>
      <c r="CJT1152" s="8"/>
      <c r="CJU1152" s="8"/>
      <c r="CJV1152" s="8"/>
      <c r="CJW1152" s="8"/>
      <c r="CJX1152" s="8"/>
      <c r="CJY1152" s="8"/>
      <c r="CJZ1152" s="8"/>
      <c r="CKA1152" s="8"/>
      <c r="CKB1152" s="8"/>
      <c r="CKC1152" s="8"/>
      <c r="CKD1152" s="8"/>
      <c r="CKE1152" s="8"/>
      <c r="CKF1152" s="8"/>
      <c r="CKG1152" s="8"/>
      <c r="CKH1152" s="8"/>
      <c r="CKI1152" s="8"/>
      <c r="CKJ1152" s="8"/>
      <c r="CKK1152" s="8"/>
      <c r="CKL1152" s="8"/>
      <c r="CKM1152" s="8"/>
      <c r="CKN1152" s="8"/>
      <c r="CKO1152" s="8"/>
      <c r="CKP1152" s="8"/>
      <c r="CKQ1152" s="8"/>
      <c r="CKR1152" s="8"/>
      <c r="CKS1152" s="8"/>
      <c r="CKT1152" s="8"/>
      <c r="CKU1152" s="8"/>
      <c r="CKV1152" s="8"/>
      <c r="CKW1152" s="8"/>
      <c r="CKX1152" s="8"/>
      <c r="CKY1152" s="8"/>
      <c r="CKZ1152" s="8"/>
      <c r="CLA1152" s="8"/>
      <c r="CLB1152" s="8"/>
      <c r="CLC1152" s="8"/>
      <c r="CLD1152" s="8"/>
      <c r="CLE1152" s="8"/>
      <c r="CLF1152" s="8"/>
      <c r="CLG1152" s="8"/>
      <c r="CLH1152" s="8"/>
      <c r="CLI1152" s="8"/>
      <c r="CLJ1152" s="8"/>
      <c r="CLK1152" s="8"/>
      <c r="CLL1152" s="8"/>
      <c r="CLM1152" s="8"/>
      <c r="CLN1152" s="8"/>
      <c r="CLO1152" s="8"/>
      <c r="CLP1152" s="8"/>
      <c r="CLQ1152" s="8"/>
      <c r="CLR1152" s="8"/>
      <c r="CLS1152" s="8"/>
      <c r="CLT1152" s="8"/>
      <c r="CLU1152" s="8"/>
      <c r="CLV1152" s="8"/>
      <c r="CLW1152" s="8"/>
      <c r="CLX1152" s="8"/>
      <c r="CLY1152" s="8"/>
      <c r="CLZ1152" s="8"/>
      <c r="CMA1152" s="8"/>
      <c r="CMB1152" s="8"/>
      <c r="CMC1152" s="8"/>
      <c r="CMD1152" s="8"/>
      <c r="CME1152" s="8"/>
      <c r="CMF1152" s="8"/>
      <c r="CMG1152" s="8"/>
      <c r="CMH1152" s="8"/>
      <c r="CMI1152" s="8"/>
      <c r="CMJ1152" s="8"/>
      <c r="CMK1152" s="8"/>
      <c r="CML1152" s="8"/>
      <c r="CMM1152" s="8"/>
      <c r="CMN1152" s="8"/>
      <c r="CMO1152" s="8"/>
      <c r="CMP1152" s="8"/>
      <c r="CMQ1152" s="8"/>
      <c r="CMR1152" s="8"/>
      <c r="CMS1152" s="8"/>
      <c r="CMT1152" s="8"/>
      <c r="CMU1152" s="8"/>
      <c r="CMV1152" s="8"/>
      <c r="CMW1152" s="8"/>
      <c r="CMX1152" s="8"/>
      <c r="CMY1152" s="8"/>
      <c r="CMZ1152" s="8"/>
      <c r="CNA1152" s="8"/>
      <c r="CNB1152" s="8"/>
      <c r="CNC1152" s="8"/>
      <c r="CND1152" s="8"/>
      <c r="CNE1152" s="8"/>
      <c r="CNF1152" s="8"/>
      <c r="CNG1152" s="8"/>
      <c r="CNH1152" s="8"/>
      <c r="CNI1152" s="8"/>
      <c r="CNJ1152" s="8"/>
      <c r="CNK1152" s="8"/>
      <c r="CNL1152" s="8"/>
      <c r="CNM1152" s="8"/>
      <c r="CNN1152" s="8"/>
      <c r="CNO1152" s="8"/>
      <c r="CNP1152" s="8"/>
      <c r="CNQ1152" s="8"/>
      <c r="CNR1152" s="8"/>
      <c r="CNS1152" s="8"/>
      <c r="CNT1152" s="8"/>
      <c r="CNU1152" s="8"/>
      <c r="CNV1152" s="8"/>
      <c r="CNW1152" s="8"/>
      <c r="CNX1152" s="8"/>
      <c r="CNY1152" s="8"/>
      <c r="CNZ1152" s="8"/>
      <c r="COA1152" s="8"/>
      <c r="COB1152" s="8"/>
      <c r="COC1152" s="8"/>
      <c r="COD1152" s="8"/>
      <c r="COE1152" s="8"/>
      <c r="COF1152" s="8"/>
      <c r="COG1152" s="8"/>
      <c r="COH1152" s="8"/>
      <c r="COI1152" s="8"/>
      <c r="COJ1152" s="8"/>
      <c r="COK1152" s="8"/>
      <c r="COL1152" s="8"/>
      <c r="COM1152" s="8"/>
      <c r="CON1152" s="8"/>
      <c r="COO1152" s="8"/>
      <c r="COP1152" s="8"/>
      <c r="COQ1152" s="8"/>
      <c r="COR1152" s="8"/>
      <c r="COS1152" s="8"/>
      <c r="COT1152" s="8"/>
      <c r="COU1152" s="8"/>
      <c r="COV1152" s="8"/>
      <c r="COW1152" s="8"/>
      <c r="COX1152" s="8"/>
      <c r="COY1152" s="8"/>
      <c r="COZ1152" s="8"/>
      <c r="CPA1152" s="8"/>
      <c r="CPB1152" s="8"/>
      <c r="CPC1152" s="8"/>
      <c r="CPD1152" s="8"/>
      <c r="CPE1152" s="8"/>
      <c r="CPF1152" s="8"/>
      <c r="CPG1152" s="8"/>
      <c r="CPH1152" s="8"/>
      <c r="CPI1152" s="8"/>
      <c r="CPJ1152" s="8"/>
      <c r="CPK1152" s="8"/>
      <c r="CPL1152" s="8"/>
      <c r="CPM1152" s="8"/>
      <c r="CPN1152" s="8"/>
      <c r="CPO1152" s="8"/>
      <c r="CPP1152" s="8"/>
      <c r="CPQ1152" s="8"/>
      <c r="CPR1152" s="8"/>
      <c r="CPS1152" s="8"/>
      <c r="CPT1152" s="8"/>
      <c r="CPU1152" s="8"/>
      <c r="CPV1152" s="8"/>
      <c r="CPW1152" s="8"/>
      <c r="CPX1152" s="8"/>
      <c r="CPY1152" s="8"/>
      <c r="CPZ1152" s="8"/>
      <c r="CQA1152" s="8"/>
      <c r="CQB1152" s="8"/>
      <c r="CQC1152" s="8"/>
      <c r="CQD1152" s="8"/>
      <c r="CQE1152" s="8"/>
      <c r="CQF1152" s="8"/>
      <c r="CQG1152" s="8"/>
      <c r="CQH1152" s="8"/>
      <c r="CQI1152" s="8"/>
      <c r="CQJ1152" s="8"/>
      <c r="CQK1152" s="8"/>
      <c r="CQL1152" s="8"/>
      <c r="CQM1152" s="8"/>
      <c r="CQN1152" s="8"/>
      <c r="CQO1152" s="8"/>
      <c r="CQP1152" s="8"/>
      <c r="CQQ1152" s="8"/>
      <c r="CQR1152" s="8"/>
      <c r="CQS1152" s="8"/>
      <c r="CQT1152" s="8"/>
      <c r="CQU1152" s="8"/>
      <c r="CQV1152" s="8"/>
      <c r="CQW1152" s="8"/>
      <c r="CQX1152" s="8"/>
      <c r="CQY1152" s="8"/>
      <c r="CQZ1152" s="8"/>
      <c r="CRA1152" s="8"/>
      <c r="CRB1152" s="8"/>
      <c r="CRC1152" s="8"/>
      <c r="CRD1152" s="8"/>
      <c r="CRE1152" s="8"/>
      <c r="CRF1152" s="8"/>
      <c r="CRG1152" s="8"/>
      <c r="CRH1152" s="8"/>
      <c r="CRI1152" s="8"/>
      <c r="CRJ1152" s="8"/>
      <c r="CRK1152" s="8"/>
      <c r="CRL1152" s="8"/>
      <c r="CRM1152" s="8"/>
      <c r="CRN1152" s="8"/>
      <c r="CRO1152" s="8"/>
      <c r="CRP1152" s="8"/>
      <c r="CRQ1152" s="8"/>
      <c r="CRR1152" s="8"/>
      <c r="CRS1152" s="8"/>
      <c r="CRT1152" s="8"/>
      <c r="CRU1152" s="8"/>
      <c r="CRV1152" s="8"/>
      <c r="CRW1152" s="8"/>
      <c r="CRX1152" s="8"/>
      <c r="CRY1152" s="8"/>
      <c r="CRZ1152" s="8"/>
      <c r="CSA1152" s="8"/>
      <c r="CSB1152" s="8"/>
      <c r="CSC1152" s="8"/>
      <c r="CSD1152" s="8"/>
      <c r="CSE1152" s="8"/>
      <c r="CSF1152" s="8"/>
      <c r="CSG1152" s="8"/>
      <c r="CSH1152" s="8"/>
      <c r="CSI1152" s="8"/>
      <c r="CSJ1152" s="8"/>
      <c r="CSK1152" s="8"/>
      <c r="CSL1152" s="8"/>
      <c r="CSM1152" s="8"/>
      <c r="CSN1152" s="8"/>
      <c r="CSO1152" s="8"/>
      <c r="CSP1152" s="8"/>
      <c r="CSQ1152" s="8"/>
      <c r="CSR1152" s="8"/>
      <c r="CSS1152" s="8"/>
      <c r="CST1152" s="8"/>
      <c r="CSU1152" s="8"/>
      <c r="CSV1152" s="8"/>
      <c r="CSW1152" s="8"/>
      <c r="CSX1152" s="8"/>
      <c r="CSY1152" s="8"/>
      <c r="CSZ1152" s="8"/>
      <c r="CTA1152" s="8"/>
      <c r="CTB1152" s="8"/>
      <c r="CTC1152" s="8"/>
      <c r="CTD1152" s="8"/>
      <c r="CTE1152" s="8"/>
      <c r="CTF1152" s="8"/>
      <c r="CTG1152" s="8"/>
      <c r="CTH1152" s="8"/>
      <c r="CTI1152" s="8"/>
      <c r="CTJ1152" s="8"/>
      <c r="CTK1152" s="8"/>
      <c r="CTL1152" s="8"/>
      <c r="CTM1152" s="8"/>
      <c r="CTN1152" s="8"/>
      <c r="CTO1152" s="8"/>
      <c r="CTP1152" s="8"/>
      <c r="CTQ1152" s="8"/>
      <c r="CTR1152" s="8"/>
      <c r="CTS1152" s="8"/>
      <c r="CTT1152" s="8"/>
      <c r="CTU1152" s="8"/>
      <c r="CTV1152" s="8"/>
      <c r="CTW1152" s="8"/>
      <c r="CTX1152" s="8"/>
      <c r="CTY1152" s="8"/>
      <c r="CTZ1152" s="8"/>
      <c r="CUA1152" s="8"/>
      <c r="CUB1152" s="8"/>
      <c r="CUC1152" s="8"/>
      <c r="CUD1152" s="8"/>
      <c r="CUE1152" s="8"/>
      <c r="CUF1152" s="8"/>
      <c r="CUG1152" s="8"/>
      <c r="CUH1152" s="8"/>
      <c r="CUI1152" s="8"/>
      <c r="CUJ1152" s="8"/>
      <c r="CUK1152" s="8"/>
      <c r="CUL1152" s="8"/>
      <c r="CUM1152" s="8"/>
      <c r="CUN1152" s="8"/>
      <c r="CUO1152" s="8"/>
      <c r="CUP1152" s="8"/>
      <c r="CUQ1152" s="8"/>
      <c r="CUR1152" s="8"/>
      <c r="CUS1152" s="8"/>
      <c r="CUT1152" s="8"/>
      <c r="CUU1152" s="8"/>
      <c r="CUV1152" s="8"/>
      <c r="CUW1152" s="8"/>
      <c r="CUX1152" s="8"/>
      <c r="CUY1152" s="8"/>
      <c r="CUZ1152" s="8"/>
      <c r="CVA1152" s="8"/>
      <c r="CVB1152" s="8"/>
      <c r="CVC1152" s="8"/>
      <c r="CVD1152" s="8"/>
      <c r="CVE1152" s="8"/>
      <c r="CVF1152" s="8"/>
      <c r="CVG1152" s="8"/>
      <c r="CVH1152" s="8"/>
      <c r="CVI1152" s="8"/>
      <c r="CVJ1152" s="8"/>
      <c r="CVK1152" s="8"/>
      <c r="CVL1152" s="8"/>
      <c r="CVM1152" s="8"/>
      <c r="CVN1152" s="8"/>
      <c r="CVO1152" s="8"/>
      <c r="CVP1152" s="8"/>
      <c r="CVQ1152" s="8"/>
      <c r="CVR1152" s="8"/>
      <c r="CVS1152" s="8"/>
      <c r="CVT1152" s="8"/>
      <c r="CVU1152" s="8"/>
      <c r="CVV1152" s="8"/>
      <c r="CVW1152" s="8"/>
      <c r="CVX1152" s="8"/>
      <c r="CVY1152" s="8"/>
      <c r="CVZ1152" s="8"/>
      <c r="CWA1152" s="8"/>
      <c r="CWB1152" s="8"/>
      <c r="CWC1152" s="8"/>
      <c r="CWD1152" s="8"/>
      <c r="CWE1152" s="8"/>
      <c r="CWF1152" s="8"/>
      <c r="CWG1152" s="8"/>
      <c r="CWH1152" s="8"/>
      <c r="CWI1152" s="8"/>
      <c r="CWJ1152" s="8"/>
      <c r="CWK1152" s="8"/>
      <c r="CWL1152" s="8"/>
      <c r="CWM1152" s="8"/>
      <c r="CWN1152" s="8"/>
      <c r="CWO1152" s="8"/>
      <c r="CWP1152" s="8"/>
      <c r="CWQ1152" s="8"/>
      <c r="CWR1152" s="8"/>
      <c r="CWS1152" s="8"/>
      <c r="CWT1152" s="8"/>
      <c r="CWU1152" s="8"/>
      <c r="CWV1152" s="8"/>
      <c r="CWW1152" s="8"/>
      <c r="CWX1152" s="8"/>
      <c r="CWY1152" s="8"/>
      <c r="CWZ1152" s="8"/>
      <c r="CXA1152" s="8"/>
      <c r="CXB1152" s="8"/>
      <c r="CXC1152" s="8"/>
      <c r="CXD1152" s="8"/>
      <c r="CXE1152" s="8"/>
      <c r="CXF1152" s="8"/>
      <c r="CXG1152" s="8"/>
      <c r="CXH1152" s="8"/>
      <c r="CXI1152" s="8"/>
      <c r="CXJ1152" s="8"/>
      <c r="CXK1152" s="8"/>
      <c r="CXL1152" s="8"/>
      <c r="CXM1152" s="8"/>
      <c r="CXN1152" s="8"/>
      <c r="CXO1152" s="8"/>
      <c r="CXP1152" s="8"/>
      <c r="CXQ1152" s="8"/>
      <c r="CXR1152" s="8"/>
      <c r="CXS1152" s="8"/>
      <c r="CXT1152" s="8"/>
      <c r="CXU1152" s="8"/>
      <c r="CXV1152" s="8"/>
      <c r="CXW1152" s="8"/>
      <c r="CXX1152" s="8"/>
      <c r="CXY1152" s="8"/>
      <c r="CXZ1152" s="8"/>
      <c r="CYA1152" s="8"/>
      <c r="CYB1152" s="8"/>
      <c r="CYC1152" s="8"/>
      <c r="CYD1152" s="8"/>
      <c r="CYE1152" s="8"/>
      <c r="CYF1152" s="8"/>
      <c r="CYG1152" s="8"/>
      <c r="CYH1152" s="8"/>
      <c r="CYI1152" s="8"/>
      <c r="CYJ1152" s="8"/>
      <c r="CYK1152" s="8"/>
      <c r="CYL1152" s="8"/>
      <c r="CYM1152" s="8"/>
      <c r="CYN1152" s="8"/>
      <c r="CYO1152" s="8"/>
      <c r="CYP1152" s="8"/>
      <c r="CYQ1152" s="8"/>
      <c r="CYR1152" s="8"/>
      <c r="CYS1152" s="8"/>
      <c r="CYT1152" s="8"/>
      <c r="CYU1152" s="8"/>
      <c r="CYV1152" s="8"/>
      <c r="CYW1152" s="8"/>
      <c r="CYX1152" s="8"/>
      <c r="CYY1152" s="8"/>
      <c r="CYZ1152" s="8"/>
      <c r="CZA1152" s="8"/>
      <c r="CZB1152" s="8"/>
      <c r="CZC1152" s="8"/>
      <c r="CZD1152" s="8"/>
      <c r="CZE1152" s="8"/>
      <c r="CZF1152" s="8"/>
      <c r="CZG1152" s="8"/>
      <c r="CZH1152" s="8"/>
      <c r="CZI1152" s="8"/>
      <c r="CZJ1152" s="8"/>
      <c r="CZK1152" s="8"/>
      <c r="CZL1152" s="8"/>
      <c r="CZM1152" s="8"/>
      <c r="CZN1152" s="8"/>
      <c r="CZO1152" s="8"/>
      <c r="CZP1152" s="8"/>
      <c r="CZQ1152" s="8"/>
      <c r="CZR1152" s="8"/>
      <c r="CZS1152" s="8"/>
      <c r="CZT1152" s="8"/>
      <c r="CZU1152" s="8"/>
      <c r="CZV1152" s="8"/>
      <c r="CZW1152" s="8"/>
      <c r="CZX1152" s="8"/>
      <c r="CZY1152" s="8"/>
      <c r="CZZ1152" s="8"/>
      <c r="DAA1152" s="8"/>
      <c r="DAB1152" s="8"/>
      <c r="DAC1152" s="8"/>
      <c r="DAD1152" s="8"/>
      <c r="DAE1152" s="8"/>
      <c r="DAF1152" s="8"/>
      <c r="DAG1152" s="8"/>
      <c r="DAH1152" s="8"/>
      <c r="DAI1152" s="8"/>
      <c r="DAJ1152" s="8"/>
      <c r="DAK1152" s="8"/>
      <c r="DAL1152" s="8"/>
      <c r="DAM1152" s="8"/>
      <c r="DAN1152" s="8"/>
      <c r="DAO1152" s="8"/>
      <c r="DAP1152" s="8"/>
      <c r="DAQ1152" s="8"/>
      <c r="DAR1152" s="8"/>
      <c r="DAS1152" s="8"/>
      <c r="DAT1152" s="8"/>
      <c r="DAU1152" s="8"/>
      <c r="DAV1152" s="8"/>
      <c r="DAW1152" s="8"/>
      <c r="DAX1152" s="8"/>
      <c r="DAY1152" s="8"/>
      <c r="DAZ1152" s="8"/>
      <c r="DBA1152" s="8"/>
      <c r="DBB1152" s="8"/>
      <c r="DBC1152" s="8"/>
      <c r="DBD1152" s="8"/>
      <c r="DBE1152" s="8"/>
      <c r="DBF1152" s="8"/>
      <c r="DBG1152" s="8"/>
      <c r="DBH1152" s="8"/>
      <c r="DBI1152" s="8"/>
      <c r="DBJ1152" s="8"/>
      <c r="DBK1152" s="8"/>
      <c r="DBL1152" s="8"/>
      <c r="DBM1152" s="8"/>
      <c r="DBN1152" s="8"/>
      <c r="DBO1152" s="8"/>
      <c r="DBP1152" s="8"/>
      <c r="DBQ1152" s="8"/>
      <c r="DBR1152" s="8"/>
      <c r="DBS1152" s="8"/>
      <c r="DBT1152" s="8"/>
      <c r="DBU1152" s="8"/>
      <c r="DBV1152" s="8"/>
      <c r="DBW1152" s="8"/>
      <c r="DBX1152" s="8"/>
      <c r="DBY1152" s="8"/>
      <c r="DBZ1152" s="8"/>
      <c r="DCA1152" s="8"/>
      <c r="DCB1152" s="8"/>
      <c r="DCC1152" s="8"/>
      <c r="DCD1152" s="8"/>
      <c r="DCE1152" s="8"/>
      <c r="DCF1152" s="8"/>
      <c r="DCG1152" s="8"/>
      <c r="DCH1152" s="8"/>
      <c r="DCI1152" s="8"/>
      <c r="DCJ1152" s="8"/>
      <c r="DCK1152" s="8"/>
      <c r="DCL1152" s="8"/>
      <c r="DCM1152" s="8"/>
      <c r="DCN1152" s="8"/>
      <c r="DCO1152" s="8"/>
      <c r="DCP1152" s="8"/>
      <c r="DCQ1152" s="8"/>
      <c r="DCR1152" s="8"/>
      <c r="DCS1152" s="8"/>
      <c r="DCT1152" s="8"/>
      <c r="DCU1152" s="8"/>
      <c r="DCV1152" s="8"/>
      <c r="DCW1152" s="8"/>
      <c r="DCX1152" s="8"/>
      <c r="DCY1152" s="8"/>
      <c r="DCZ1152" s="8"/>
      <c r="DDA1152" s="8"/>
      <c r="DDB1152" s="8"/>
      <c r="DDC1152" s="8"/>
      <c r="DDD1152" s="8"/>
      <c r="DDE1152" s="8"/>
      <c r="DDF1152" s="8"/>
      <c r="DDG1152" s="8"/>
      <c r="DDH1152" s="8"/>
      <c r="DDI1152" s="8"/>
      <c r="DDJ1152" s="8"/>
      <c r="DDK1152" s="8"/>
      <c r="DDL1152" s="8"/>
      <c r="DDM1152" s="8"/>
      <c r="DDN1152" s="8"/>
      <c r="DDO1152" s="8"/>
      <c r="DDP1152" s="8"/>
      <c r="DDQ1152" s="8"/>
      <c r="DDR1152" s="8"/>
      <c r="DDS1152" s="8"/>
      <c r="DDT1152" s="8"/>
      <c r="DDU1152" s="8"/>
      <c r="DDV1152" s="8"/>
      <c r="DDW1152" s="8"/>
      <c r="DDX1152" s="8"/>
      <c r="DDY1152" s="8"/>
      <c r="DDZ1152" s="8"/>
      <c r="DEA1152" s="8"/>
      <c r="DEB1152" s="8"/>
      <c r="DEC1152" s="8"/>
      <c r="DED1152" s="8"/>
      <c r="DEE1152" s="8"/>
      <c r="DEF1152" s="8"/>
      <c r="DEG1152" s="8"/>
      <c r="DEH1152" s="8"/>
      <c r="DEI1152" s="8"/>
      <c r="DEJ1152" s="8"/>
      <c r="DEK1152" s="8"/>
      <c r="DEL1152" s="8"/>
      <c r="DEM1152" s="8"/>
      <c r="DEN1152" s="8"/>
      <c r="DEO1152" s="8"/>
      <c r="DEP1152" s="8"/>
      <c r="DEQ1152" s="8"/>
      <c r="DER1152" s="8"/>
      <c r="DES1152" s="8"/>
      <c r="DET1152" s="8"/>
      <c r="DEU1152" s="8"/>
      <c r="DEV1152" s="8"/>
      <c r="DEW1152" s="8"/>
      <c r="DEX1152" s="8"/>
      <c r="DEY1152" s="8"/>
      <c r="DEZ1152" s="8"/>
      <c r="DFA1152" s="8"/>
      <c r="DFB1152" s="8"/>
      <c r="DFC1152" s="8"/>
      <c r="DFD1152" s="8"/>
      <c r="DFE1152" s="8"/>
      <c r="DFF1152" s="8"/>
      <c r="DFG1152" s="8"/>
      <c r="DFH1152" s="8"/>
      <c r="DFI1152" s="8"/>
      <c r="DFJ1152" s="8"/>
      <c r="DFK1152" s="8"/>
      <c r="DFL1152" s="8"/>
      <c r="DFM1152" s="8"/>
      <c r="DFN1152" s="8"/>
      <c r="DFO1152" s="8"/>
      <c r="DFP1152" s="8"/>
      <c r="DFQ1152" s="8"/>
      <c r="DFR1152" s="8"/>
      <c r="DFS1152" s="8"/>
      <c r="DFT1152" s="8"/>
      <c r="DFU1152" s="8"/>
      <c r="DFV1152" s="8"/>
      <c r="DFW1152" s="8"/>
      <c r="DFX1152" s="8"/>
      <c r="DFY1152" s="8"/>
      <c r="DFZ1152" s="8"/>
      <c r="DGA1152" s="8"/>
      <c r="DGB1152" s="8"/>
      <c r="DGC1152" s="8"/>
      <c r="DGD1152" s="8"/>
      <c r="DGE1152" s="8"/>
      <c r="DGF1152" s="8"/>
      <c r="DGG1152" s="8"/>
      <c r="DGH1152" s="8"/>
      <c r="DGI1152" s="8"/>
      <c r="DGJ1152" s="8"/>
      <c r="DGK1152" s="8"/>
      <c r="DGL1152" s="8"/>
      <c r="DGM1152" s="8"/>
      <c r="DGN1152" s="8"/>
      <c r="DGO1152" s="8"/>
      <c r="DGP1152" s="8"/>
      <c r="DGQ1152" s="8"/>
      <c r="DGR1152" s="8"/>
      <c r="DGS1152" s="8"/>
      <c r="DGT1152" s="8"/>
      <c r="DGU1152" s="8"/>
      <c r="DGV1152" s="8"/>
      <c r="DGW1152" s="8"/>
      <c r="DGX1152" s="8"/>
      <c r="DGY1152" s="8"/>
      <c r="DGZ1152" s="8"/>
      <c r="DHA1152" s="8"/>
      <c r="DHB1152" s="8"/>
      <c r="DHC1152" s="8"/>
      <c r="DHD1152" s="8"/>
      <c r="DHE1152" s="8"/>
      <c r="DHF1152" s="8"/>
      <c r="DHG1152" s="8"/>
      <c r="DHH1152" s="8"/>
      <c r="DHI1152" s="8"/>
      <c r="DHJ1152" s="8"/>
      <c r="DHK1152" s="8"/>
      <c r="DHL1152" s="8"/>
      <c r="DHM1152" s="8"/>
      <c r="DHN1152" s="8"/>
      <c r="DHO1152" s="8"/>
      <c r="DHP1152" s="8"/>
      <c r="DHQ1152" s="8"/>
      <c r="DHR1152" s="8"/>
      <c r="DHS1152" s="8"/>
      <c r="DHT1152" s="8"/>
      <c r="DHU1152" s="8"/>
      <c r="DHV1152" s="8"/>
      <c r="DHW1152" s="8"/>
      <c r="DHX1152" s="8"/>
      <c r="DHY1152" s="8"/>
      <c r="DHZ1152" s="8"/>
      <c r="DIA1152" s="8"/>
      <c r="DIB1152" s="8"/>
      <c r="DIC1152" s="8"/>
      <c r="DID1152" s="8"/>
      <c r="DIE1152" s="8"/>
      <c r="DIF1152" s="8"/>
      <c r="DIG1152" s="8"/>
      <c r="DIH1152" s="8"/>
      <c r="DII1152" s="8"/>
      <c r="DIJ1152" s="8"/>
      <c r="DIK1152" s="8"/>
      <c r="DIL1152" s="8"/>
      <c r="DIM1152" s="8"/>
      <c r="DIN1152" s="8"/>
      <c r="DIO1152" s="8"/>
      <c r="DIP1152" s="8"/>
      <c r="DIQ1152" s="8"/>
      <c r="DIR1152" s="8"/>
      <c r="DIS1152" s="8"/>
      <c r="DIT1152" s="8"/>
      <c r="DIU1152" s="8"/>
      <c r="DIV1152" s="8"/>
      <c r="DIW1152" s="8"/>
      <c r="DIX1152" s="8"/>
      <c r="DIY1152" s="8"/>
      <c r="DIZ1152" s="8"/>
      <c r="DJA1152" s="8"/>
      <c r="DJB1152" s="8"/>
      <c r="DJC1152" s="8"/>
      <c r="DJD1152" s="8"/>
      <c r="DJE1152" s="8"/>
      <c r="DJF1152" s="8"/>
      <c r="DJG1152" s="8"/>
      <c r="DJH1152" s="8"/>
      <c r="DJI1152" s="8"/>
      <c r="DJJ1152" s="8"/>
      <c r="DJK1152" s="8"/>
      <c r="DJL1152" s="8"/>
      <c r="DJM1152" s="8"/>
      <c r="DJN1152" s="8"/>
      <c r="DJO1152" s="8"/>
      <c r="DJP1152" s="8"/>
      <c r="DJQ1152" s="8"/>
      <c r="DJR1152" s="8"/>
      <c r="DJS1152" s="8"/>
      <c r="DJT1152" s="8"/>
      <c r="DJU1152" s="8"/>
      <c r="DJV1152" s="8"/>
      <c r="DJW1152" s="8"/>
      <c r="DJX1152" s="8"/>
      <c r="DJY1152" s="8"/>
      <c r="DJZ1152" s="8"/>
      <c r="DKA1152" s="8"/>
      <c r="DKB1152" s="8"/>
      <c r="DKC1152" s="8"/>
      <c r="DKD1152" s="8"/>
      <c r="DKE1152" s="8"/>
      <c r="DKF1152" s="8"/>
      <c r="DKG1152" s="8"/>
      <c r="DKH1152" s="8"/>
      <c r="DKI1152" s="8"/>
      <c r="DKJ1152" s="8"/>
      <c r="DKK1152" s="8"/>
      <c r="DKL1152" s="8"/>
      <c r="DKM1152" s="8"/>
      <c r="DKN1152" s="8"/>
      <c r="DKO1152" s="8"/>
      <c r="DKP1152" s="8"/>
      <c r="DKQ1152" s="8"/>
      <c r="DKR1152" s="8"/>
      <c r="DKS1152" s="8"/>
      <c r="DKT1152" s="8"/>
      <c r="DKU1152" s="8"/>
      <c r="DKV1152" s="8"/>
      <c r="DKW1152" s="8"/>
      <c r="DKX1152" s="8"/>
      <c r="DKY1152" s="8"/>
      <c r="DKZ1152" s="8"/>
      <c r="DLA1152" s="8"/>
      <c r="DLB1152" s="8"/>
      <c r="DLC1152" s="8"/>
      <c r="DLD1152" s="8"/>
      <c r="DLE1152" s="8"/>
      <c r="DLF1152" s="8"/>
      <c r="DLG1152" s="8"/>
      <c r="DLH1152" s="8"/>
      <c r="DLI1152" s="8"/>
      <c r="DLJ1152" s="8"/>
      <c r="DLK1152" s="8"/>
      <c r="DLL1152" s="8"/>
      <c r="DLM1152" s="8"/>
      <c r="DLN1152" s="8"/>
      <c r="DLO1152" s="8"/>
      <c r="DLP1152" s="8"/>
      <c r="DLQ1152" s="8"/>
      <c r="DLR1152" s="8"/>
      <c r="DLS1152" s="8"/>
      <c r="DLT1152" s="8"/>
      <c r="DLU1152" s="8"/>
      <c r="DLV1152" s="8"/>
      <c r="DLW1152" s="8"/>
      <c r="DLX1152" s="8"/>
      <c r="DLY1152" s="8"/>
      <c r="DLZ1152" s="8"/>
      <c r="DMA1152" s="8"/>
      <c r="DMB1152" s="8"/>
      <c r="DMC1152" s="8"/>
      <c r="DMD1152" s="8"/>
      <c r="DME1152" s="8"/>
      <c r="DMF1152" s="8"/>
      <c r="DMG1152" s="8"/>
      <c r="DMH1152" s="8"/>
      <c r="DMI1152" s="8"/>
      <c r="DMJ1152" s="8"/>
      <c r="DMK1152" s="8"/>
      <c r="DML1152" s="8"/>
      <c r="DMM1152" s="8"/>
      <c r="DMN1152" s="8"/>
      <c r="DMO1152" s="8"/>
      <c r="DMP1152" s="8"/>
      <c r="DMQ1152" s="8"/>
      <c r="DMR1152" s="8"/>
      <c r="DMS1152" s="8"/>
      <c r="DMT1152" s="8"/>
      <c r="DMU1152" s="8"/>
      <c r="DMV1152" s="8"/>
      <c r="DMW1152" s="8"/>
      <c r="DMX1152" s="8"/>
      <c r="DMY1152" s="8"/>
      <c r="DMZ1152" s="8"/>
      <c r="DNA1152" s="8"/>
      <c r="DNB1152" s="8"/>
      <c r="DNC1152" s="8"/>
      <c r="DND1152" s="8"/>
      <c r="DNE1152" s="8"/>
      <c r="DNF1152" s="8"/>
      <c r="DNG1152" s="8"/>
      <c r="DNH1152" s="8"/>
      <c r="DNI1152" s="8"/>
      <c r="DNJ1152" s="8"/>
      <c r="DNK1152" s="8"/>
      <c r="DNL1152" s="8"/>
      <c r="DNM1152" s="8"/>
      <c r="DNN1152" s="8"/>
      <c r="DNO1152" s="8"/>
      <c r="DNP1152" s="8"/>
      <c r="DNQ1152" s="8"/>
      <c r="DNR1152" s="8"/>
      <c r="DNS1152" s="8"/>
      <c r="DNT1152" s="8"/>
      <c r="DNU1152" s="8"/>
      <c r="DNV1152" s="8"/>
      <c r="DNW1152" s="8"/>
      <c r="DNX1152" s="8"/>
      <c r="DNY1152" s="8"/>
      <c r="DNZ1152" s="8"/>
      <c r="DOA1152" s="8"/>
      <c r="DOB1152" s="8"/>
      <c r="DOC1152" s="8"/>
      <c r="DOD1152" s="8"/>
      <c r="DOE1152" s="8"/>
      <c r="DOF1152" s="8"/>
      <c r="DOG1152" s="8"/>
      <c r="DOH1152" s="8"/>
      <c r="DOI1152" s="8"/>
      <c r="DOJ1152" s="8"/>
      <c r="DOK1152" s="8"/>
      <c r="DOL1152" s="8"/>
      <c r="DOM1152" s="8"/>
      <c r="DON1152" s="8"/>
      <c r="DOO1152" s="8"/>
      <c r="DOP1152" s="8"/>
      <c r="DOQ1152" s="8"/>
      <c r="DOR1152" s="8"/>
      <c r="DOS1152" s="8"/>
      <c r="DOT1152" s="8"/>
      <c r="DOU1152" s="8"/>
      <c r="DOV1152" s="8"/>
      <c r="DOW1152" s="8"/>
      <c r="DOX1152" s="8"/>
      <c r="DOY1152" s="8"/>
      <c r="DOZ1152" s="8"/>
      <c r="DPA1152" s="8"/>
      <c r="DPB1152" s="8"/>
      <c r="DPC1152" s="8"/>
      <c r="DPD1152" s="8"/>
      <c r="DPE1152" s="8"/>
      <c r="DPF1152" s="8"/>
      <c r="DPG1152" s="8"/>
      <c r="DPH1152" s="8"/>
      <c r="DPI1152" s="8"/>
      <c r="DPJ1152" s="8"/>
      <c r="DPK1152" s="8"/>
      <c r="DPL1152" s="8"/>
      <c r="DPM1152" s="8"/>
      <c r="DPN1152" s="8"/>
      <c r="DPO1152" s="8"/>
      <c r="DPP1152" s="8"/>
      <c r="DPQ1152" s="8"/>
      <c r="DPR1152" s="8"/>
      <c r="DPS1152" s="8"/>
      <c r="DPT1152" s="8"/>
      <c r="DPU1152" s="8"/>
      <c r="DPV1152" s="8"/>
      <c r="DPW1152" s="8"/>
      <c r="DPX1152" s="8"/>
      <c r="DPY1152" s="8"/>
      <c r="DPZ1152" s="8"/>
      <c r="DQA1152" s="8"/>
      <c r="DQB1152" s="8"/>
      <c r="DQC1152" s="8"/>
      <c r="DQD1152" s="8"/>
      <c r="DQE1152" s="8"/>
      <c r="DQF1152" s="8"/>
      <c r="DQG1152" s="8"/>
      <c r="DQH1152" s="8"/>
      <c r="DQI1152" s="8"/>
      <c r="DQJ1152" s="8"/>
      <c r="DQK1152" s="8"/>
      <c r="DQL1152" s="8"/>
      <c r="DQM1152" s="8"/>
      <c r="DQN1152" s="8"/>
      <c r="DQO1152" s="8"/>
      <c r="DQP1152" s="8"/>
      <c r="DQQ1152" s="8"/>
      <c r="DQR1152" s="8"/>
      <c r="DQS1152" s="8"/>
      <c r="DQT1152" s="8"/>
      <c r="DQU1152" s="8"/>
      <c r="DQV1152" s="8"/>
      <c r="DQW1152" s="8"/>
      <c r="DQX1152" s="8"/>
      <c r="DQY1152" s="8"/>
      <c r="DQZ1152" s="8"/>
      <c r="DRA1152" s="8"/>
      <c r="DRB1152" s="8"/>
      <c r="DRC1152" s="8"/>
      <c r="DRD1152" s="8"/>
      <c r="DRE1152" s="8"/>
      <c r="DRF1152" s="8"/>
      <c r="DRG1152" s="8"/>
      <c r="DRH1152" s="8"/>
      <c r="DRI1152" s="8"/>
      <c r="DRJ1152" s="8"/>
      <c r="DRK1152" s="8"/>
      <c r="DRL1152" s="8"/>
      <c r="DRM1152" s="8"/>
      <c r="DRN1152" s="8"/>
      <c r="DRO1152" s="8"/>
      <c r="DRP1152" s="8"/>
      <c r="DRQ1152" s="8"/>
      <c r="DRR1152" s="8"/>
      <c r="DRS1152" s="8"/>
      <c r="DRT1152" s="8"/>
      <c r="DRU1152" s="8"/>
      <c r="DRV1152" s="8"/>
      <c r="DRW1152" s="8"/>
      <c r="DRX1152" s="8"/>
      <c r="DRY1152" s="8"/>
      <c r="DRZ1152" s="8"/>
      <c r="DSA1152" s="8"/>
      <c r="DSB1152" s="8"/>
      <c r="DSC1152" s="8"/>
      <c r="DSD1152" s="8"/>
      <c r="DSE1152" s="8"/>
      <c r="DSF1152" s="8"/>
      <c r="DSG1152" s="8"/>
      <c r="DSH1152" s="8"/>
      <c r="DSI1152" s="8"/>
      <c r="DSJ1152" s="8"/>
      <c r="DSK1152" s="8"/>
      <c r="DSL1152" s="8"/>
      <c r="DSM1152" s="8"/>
      <c r="DSN1152" s="8"/>
      <c r="DSO1152" s="8"/>
      <c r="DSP1152" s="8"/>
      <c r="DSQ1152" s="8"/>
      <c r="DSR1152" s="8"/>
      <c r="DSS1152" s="8"/>
      <c r="DST1152" s="8"/>
      <c r="DSU1152" s="8"/>
      <c r="DSV1152" s="8"/>
      <c r="DSW1152" s="8"/>
      <c r="DSX1152" s="8"/>
      <c r="DSY1152" s="8"/>
      <c r="DSZ1152" s="8"/>
      <c r="DTA1152" s="8"/>
      <c r="DTB1152" s="8"/>
      <c r="DTC1152" s="8"/>
      <c r="DTD1152" s="8"/>
      <c r="DTE1152" s="8"/>
      <c r="DTF1152" s="8"/>
      <c r="DTG1152" s="8"/>
      <c r="DTH1152" s="8"/>
      <c r="DTI1152" s="8"/>
      <c r="DTJ1152" s="8"/>
      <c r="DTK1152" s="8"/>
      <c r="DTL1152" s="8"/>
      <c r="DTM1152" s="8"/>
      <c r="DTN1152" s="8"/>
      <c r="DTO1152" s="8"/>
      <c r="DTP1152" s="8"/>
      <c r="DTQ1152" s="8"/>
      <c r="DTR1152" s="8"/>
      <c r="DTS1152" s="8"/>
      <c r="DTT1152" s="8"/>
      <c r="DTU1152" s="8"/>
      <c r="DTV1152" s="8"/>
      <c r="DTW1152" s="8"/>
      <c r="DTX1152" s="8"/>
      <c r="DTY1152" s="8"/>
      <c r="DTZ1152" s="8"/>
      <c r="DUA1152" s="8"/>
      <c r="DUB1152" s="8"/>
      <c r="DUC1152" s="8"/>
      <c r="DUD1152" s="8"/>
      <c r="DUE1152" s="8"/>
      <c r="DUF1152" s="8"/>
      <c r="DUG1152" s="8"/>
      <c r="DUH1152" s="8"/>
      <c r="DUI1152" s="8"/>
      <c r="DUJ1152" s="8"/>
      <c r="DUK1152" s="8"/>
      <c r="DUL1152" s="8"/>
      <c r="DUM1152" s="8"/>
      <c r="DUN1152" s="8"/>
      <c r="DUO1152" s="8"/>
      <c r="DUP1152" s="8"/>
      <c r="DUQ1152" s="8"/>
      <c r="DUR1152" s="8"/>
      <c r="DUS1152" s="8"/>
      <c r="DUT1152" s="8"/>
      <c r="DUU1152" s="8"/>
      <c r="DUV1152" s="8"/>
      <c r="DUW1152" s="8"/>
      <c r="DUX1152" s="8"/>
      <c r="DUY1152" s="8"/>
      <c r="DUZ1152" s="8"/>
      <c r="DVA1152" s="8"/>
      <c r="DVB1152" s="8"/>
      <c r="DVC1152" s="8"/>
      <c r="DVD1152" s="8"/>
      <c r="DVE1152" s="8"/>
      <c r="DVF1152" s="8"/>
      <c r="DVG1152" s="8"/>
      <c r="DVH1152" s="8"/>
      <c r="DVI1152" s="8"/>
      <c r="DVJ1152" s="8"/>
      <c r="DVK1152" s="8"/>
      <c r="DVL1152" s="8"/>
      <c r="DVM1152" s="8"/>
      <c r="DVN1152" s="8"/>
      <c r="DVO1152" s="8"/>
      <c r="DVP1152" s="8"/>
      <c r="DVQ1152" s="8"/>
      <c r="DVR1152" s="8"/>
      <c r="DVS1152" s="8"/>
      <c r="DVT1152" s="8"/>
      <c r="DVU1152" s="8"/>
      <c r="DVV1152" s="8"/>
      <c r="DVW1152" s="8"/>
      <c r="DVX1152" s="8"/>
      <c r="DVY1152" s="8"/>
      <c r="DVZ1152" s="8"/>
      <c r="DWA1152" s="8"/>
      <c r="DWB1152" s="8"/>
      <c r="DWC1152" s="8"/>
      <c r="DWD1152" s="8"/>
      <c r="DWE1152" s="8"/>
      <c r="DWF1152" s="8"/>
      <c r="DWG1152" s="8"/>
      <c r="DWH1152" s="8"/>
      <c r="DWI1152" s="8"/>
      <c r="DWJ1152" s="8"/>
      <c r="DWK1152" s="8"/>
      <c r="DWL1152" s="8"/>
      <c r="DWM1152" s="8"/>
      <c r="DWN1152" s="8"/>
      <c r="DWO1152" s="8"/>
      <c r="DWP1152" s="8"/>
      <c r="DWQ1152" s="8"/>
      <c r="DWR1152" s="8"/>
      <c r="DWS1152" s="8"/>
      <c r="DWT1152" s="8"/>
      <c r="DWU1152" s="8"/>
      <c r="DWV1152" s="8"/>
      <c r="DWW1152" s="8"/>
      <c r="DWX1152" s="8"/>
      <c r="DWY1152" s="8"/>
      <c r="DWZ1152" s="8"/>
      <c r="DXA1152" s="8"/>
      <c r="DXB1152" s="8"/>
      <c r="DXC1152" s="8"/>
      <c r="DXD1152" s="8"/>
      <c r="DXE1152" s="8"/>
      <c r="DXF1152" s="8"/>
      <c r="DXG1152" s="8"/>
      <c r="DXH1152" s="8"/>
      <c r="DXI1152" s="8"/>
      <c r="DXJ1152" s="8"/>
      <c r="DXK1152" s="8"/>
      <c r="DXL1152" s="8"/>
      <c r="DXM1152" s="8"/>
      <c r="DXN1152" s="8"/>
      <c r="DXO1152" s="8"/>
      <c r="DXP1152" s="8"/>
      <c r="DXQ1152" s="8"/>
      <c r="DXR1152" s="8"/>
      <c r="DXS1152" s="8"/>
      <c r="DXT1152" s="8"/>
      <c r="DXU1152" s="8"/>
      <c r="DXV1152" s="8"/>
      <c r="DXW1152" s="8"/>
      <c r="DXX1152" s="8"/>
      <c r="DXY1152" s="8"/>
      <c r="DXZ1152" s="8"/>
      <c r="DYA1152" s="8"/>
      <c r="DYB1152" s="8"/>
      <c r="DYC1152" s="8"/>
      <c r="DYD1152" s="8"/>
      <c r="DYE1152" s="8"/>
      <c r="DYF1152" s="8"/>
      <c r="DYG1152" s="8"/>
      <c r="DYH1152" s="8"/>
      <c r="DYI1152" s="8"/>
      <c r="DYJ1152" s="8"/>
      <c r="DYK1152" s="8"/>
      <c r="DYL1152" s="8"/>
      <c r="DYM1152" s="8"/>
      <c r="DYN1152" s="8"/>
      <c r="DYO1152" s="8"/>
      <c r="DYP1152" s="8"/>
      <c r="DYQ1152" s="8"/>
      <c r="DYR1152" s="8"/>
      <c r="DYS1152" s="8"/>
      <c r="DYT1152" s="8"/>
      <c r="DYU1152" s="8"/>
      <c r="DYV1152" s="8"/>
      <c r="DYW1152" s="8"/>
      <c r="DYX1152" s="8"/>
      <c r="DYY1152" s="8"/>
      <c r="DYZ1152" s="8"/>
      <c r="DZA1152" s="8"/>
      <c r="DZB1152" s="8"/>
      <c r="DZC1152" s="8"/>
      <c r="DZD1152" s="8"/>
      <c r="DZE1152" s="8"/>
      <c r="DZF1152" s="8"/>
      <c r="DZG1152" s="8"/>
      <c r="DZH1152" s="8"/>
      <c r="DZI1152" s="8"/>
      <c r="DZJ1152" s="8"/>
      <c r="DZK1152" s="8"/>
      <c r="DZL1152" s="8"/>
      <c r="DZM1152" s="8"/>
      <c r="DZN1152" s="8"/>
      <c r="DZO1152" s="8"/>
      <c r="DZP1152" s="8"/>
      <c r="DZQ1152" s="8"/>
      <c r="DZR1152" s="8"/>
      <c r="DZS1152" s="8"/>
      <c r="DZT1152" s="8"/>
      <c r="DZU1152" s="8"/>
      <c r="DZV1152" s="8"/>
      <c r="DZW1152" s="8"/>
      <c r="DZX1152" s="8"/>
      <c r="DZY1152" s="8"/>
      <c r="DZZ1152" s="8"/>
      <c r="EAA1152" s="8"/>
      <c r="EAB1152" s="8"/>
      <c r="EAC1152" s="8"/>
      <c r="EAD1152" s="8"/>
      <c r="EAE1152" s="8"/>
      <c r="EAF1152" s="8"/>
      <c r="EAG1152" s="8"/>
      <c r="EAH1152" s="8"/>
      <c r="EAI1152" s="8"/>
      <c r="EAJ1152" s="8"/>
      <c r="EAK1152" s="8"/>
      <c r="EAL1152" s="8"/>
      <c r="EAM1152" s="8"/>
      <c r="EAN1152" s="8"/>
      <c r="EAO1152" s="8"/>
      <c r="EAP1152" s="8"/>
      <c r="EAQ1152" s="8"/>
      <c r="EAR1152" s="8"/>
      <c r="EAS1152" s="8"/>
      <c r="EAT1152" s="8"/>
      <c r="EAU1152" s="8"/>
      <c r="EAV1152" s="8"/>
      <c r="EAW1152" s="8"/>
      <c r="EAX1152" s="8"/>
      <c r="EAY1152" s="8"/>
      <c r="EAZ1152" s="8"/>
      <c r="EBA1152" s="8"/>
      <c r="EBB1152" s="8"/>
      <c r="EBC1152" s="8"/>
      <c r="EBD1152" s="8"/>
      <c r="EBE1152" s="8"/>
      <c r="EBF1152" s="8"/>
      <c r="EBG1152" s="8"/>
      <c r="EBH1152" s="8"/>
      <c r="EBI1152" s="8"/>
      <c r="EBJ1152" s="8"/>
      <c r="EBK1152" s="8"/>
      <c r="EBL1152" s="8"/>
      <c r="EBM1152" s="8"/>
      <c r="EBN1152" s="8"/>
      <c r="EBO1152" s="8"/>
      <c r="EBP1152" s="8"/>
      <c r="EBQ1152" s="8"/>
      <c r="EBR1152" s="8"/>
      <c r="EBS1152" s="8"/>
      <c r="EBT1152" s="8"/>
      <c r="EBU1152" s="8"/>
      <c r="EBV1152" s="8"/>
      <c r="EBW1152" s="8"/>
      <c r="EBX1152" s="8"/>
      <c r="EBY1152" s="8"/>
      <c r="EBZ1152" s="8"/>
      <c r="ECA1152" s="8"/>
      <c r="ECB1152" s="8"/>
      <c r="ECC1152" s="8"/>
      <c r="ECD1152" s="8"/>
      <c r="ECE1152" s="8"/>
      <c r="ECF1152" s="8"/>
      <c r="ECG1152" s="8"/>
      <c r="ECH1152" s="8"/>
      <c r="ECI1152" s="8"/>
      <c r="ECJ1152" s="8"/>
      <c r="ECK1152" s="8"/>
      <c r="ECL1152" s="8"/>
      <c r="ECM1152" s="8"/>
      <c r="ECN1152" s="8"/>
      <c r="ECO1152" s="8"/>
      <c r="ECP1152" s="8"/>
      <c r="ECQ1152" s="8"/>
      <c r="ECR1152" s="8"/>
      <c r="ECS1152" s="8"/>
      <c r="ECT1152" s="8"/>
      <c r="ECU1152" s="8"/>
      <c r="ECV1152" s="8"/>
      <c r="ECW1152" s="8"/>
      <c r="ECX1152" s="8"/>
      <c r="ECY1152" s="8"/>
      <c r="ECZ1152" s="8"/>
      <c r="EDA1152" s="8"/>
      <c r="EDB1152" s="8"/>
      <c r="EDC1152" s="8"/>
      <c r="EDD1152" s="8"/>
      <c r="EDE1152" s="8"/>
      <c r="EDF1152" s="8"/>
      <c r="EDG1152" s="8"/>
      <c r="EDH1152" s="8"/>
      <c r="EDI1152" s="8"/>
      <c r="EDJ1152" s="8"/>
      <c r="EDK1152" s="8"/>
      <c r="EDL1152" s="8"/>
      <c r="EDM1152" s="8"/>
      <c r="EDN1152" s="8"/>
      <c r="EDO1152" s="8"/>
      <c r="EDP1152" s="8"/>
      <c r="EDQ1152" s="8"/>
      <c r="EDR1152" s="8"/>
      <c r="EDS1152" s="8"/>
      <c r="EDT1152" s="8"/>
      <c r="EDU1152" s="8"/>
      <c r="EDV1152" s="8"/>
      <c r="EDW1152" s="8"/>
      <c r="EDX1152" s="8"/>
      <c r="EDY1152" s="8"/>
      <c r="EDZ1152" s="8"/>
      <c r="EEA1152" s="8"/>
      <c r="EEB1152" s="8"/>
      <c r="EEC1152" s="8"/>
      <c r="EED1152" s="8"/>
      <c r="EEE1152" s="8"/>
      <c r="EEF1152" s="8"/>
      <c r="EEG1152" s="8"/>
      <c r="EEH1152" s="8"/>
      <c r="EEI1152" s="8"/>
      <c r="EEJ1152" s="8"/>
      <c r="EEK1152" s="8"/>
      <c r="EEL1152" s="8"/>
      <c r="EEM1152" s="8"/>
      <c r="EEN1152" s="8"/>
      <c r="EEO1152" s="8"/>
      <c r="EEP1152" s="8"/>
      <c r="EEQ1152" s="8"/>
      <c r="EER1152" s="8"/>
      <c r="EES1152" s="8"/>
      <c r="EET1152" s="8"/>
      <c r="EEU1152" s="8"/>
      <c r="EEV1152" s="8"/>
      <c r="EEW1152" s="8"/>
      <c r="EEX1152" s="8"/>
      <c r="EEY1152" s="8"/>
      <c r="EEZ1152" s="8"/>
      <c r="EFA1152" s="8"/>
      <c r="EFB1152" s="8"/>
      <c r="EFC1152" s="8"/>
      <c r="EFD1152" s="8"/>
      <c r="EFE1152" s="8"/>
      <c r="EFF1152" s="8"/>
      <c r="EFG1152" s="8"/>
      <c r="EFH1152" s="8"/>
      <c r="EFI1152" s="8"/>
      <c r="EFJ1152" s="8"/>
      <c r="EFK1152" s="8"/>
      <c r="EFL1152" s="8"/>
      <c r="EFM1152" s="8"/>
      <c r="EFN1152" s="8"/>
      <c r="EFO1152" s="8"/>
      <c r="EFP1152" s="8"/>
      <c r="EFQ1152" s="8"/>
      <c r="EFR1152" s="8"/>
      <c r="EFS1152" s="8"/>
      <c r="EFT1152" s="8"/>
      <c r="EFU1152" s="8"/>
      <c r="EFV1152" s="8"/>
      <c r="EFW1152" s="8"/>
      <c r="EFX1152" s="8"/>
      <c r="EFY1152" s="8"/>
      <c r="EFZ1152" s="8"/>
      <c r="EGA1152" s="8"/>
      <c r="EGB1152" s="8"/>
      <c r="EGC1152" s="8"/>
      <c r="EGD1152" s="8"/>
      <c r="EGE1152" s="8"/>
      <c r="EGF1152" s="8"/>
      <c r="EGG1152" s="8"/>
      <c r="EGH1152" s="8"/>
      <c r="EGI1152" s="8"/>
      <c r="EGJ1152" s="8"/>
      <c r="EGK1152" s="8"/>
      <c r="EGL1152" s="8"/>
      <c r="EGM1152" s="8"/>
      <c r="EGN1152" s="8"/>
      <c r="EGO1152" s="8"/>
      <c r="EGP1152" s="8"/>
      <c r="EGQ1152" s="8"/>
      <c r="EGR1152" s="8"/>
      <c r="EGS1152" s="8"/>
      <c r="EGT1152" s="8"/>
      <c r="EGU1152" s="8"/>
      <c r="EGV1152" s="8"/>
      <c r="EGW1152" s="8"/>
      <c r="EGX1152" s="8"/>
      <c r="EGY1152" s="8"/>
      <c r="EGZ1152" s="8"/>
      <c r="EHA1152" s="8"/>
      <c r="EHB1152" s="8"/>
      <c r="EHC1152" s="8"/>
      <c r="EHD1152" s="8"/>
      <c r="EHE1152" s="8"/>
      <c r="EHF1152" s="8"/>
      <c r="EHG1152" s="8"/>
      <c r="EHH1152" s="8"/>
      <c r="EHI1152" s="8"/>
      <c r="EHJ1152" s="8"/>
      <c r="EHK1152" s="8"/>
      <c r="EHL1152" s="8"/>
      <c r="EHM1152" s="8"/>
      <c r="EHN1152" s="8"/>
      <c r="EHO1152" s="8"/>
      <c r="EHP1152" s="8"/>
      <c r="EHQ1152" s="8"/>
      <c r="EHR1152" s="8"/>
      <c r="EHS1152" s="8"/>
      <c r="EHT1152" s="8"/>
      <c r="EHU1152" s="8"/>
      <c r="EHV1152" s="8"/>
      <c r="EHW1152" s="8"/>
      <c r="EHX1152" s="8"/>
      <c r="EHY1152" s="8"/>
      <c r="EHZ1152" s="8"/>
      <c r="EIA1152" s="8"/>
      <c r="EIB1152" s="8"/>
      <c r="EIC1152" s="8"/>
      <c r="EID1152" s="8"/>
      <c r="EIE1152" s="8"/>
      <c r="EIF1152" s="8"/>
      <c r="EIG1152" s="8"/>
      <c r="EIH1152" s="8"/>
      <c r="EII1152" s="8"/>
      <c r="EIJ1152" s="8"/>
      <c r="EIK1152" s="8"/>
      <c r="EIL1152" s="8"/>
      <c r="EIM1152" s="8"/>
      <c r="EIN1152" s="8"/>
      <c r="EIO1152" s="8"/>
      <c r="EIP1152" s="8"/>
      <c r="EIQ1152" s="8"/>
      <c r="EIR1152" s="8"/>
      <c r="EIS1152" s="8"/>
      <c r="EIT1152" s="8"/>
      <c r="EIU1152" s="8"/>
      <c r="EIV1152" s="8"/>
      <c r="EIW1152" s="8"/>
      <c r="EIX1152" s="8"/>
      <c r="EIY1152" s="8"/>
      <c r="EIZ1152" s="8"/>
      <c r="EJA1152" s="8"/>
      <c r="EJB1152" s="8"/>
      <c r="EJC1152" s="8"/>
      <c r="EJD1152" s="8"/>
      <c r="EJE1152" s="8"/>
      <c r="EJF1152" s="8"/>
      <c r="EJG1152" s="8"/>
      <c r="EJH1152" s="8"/>
      <c r="EJI1152" s="8"/>
      <c r="EJJ1152" s="8"/>
      <c r="EJK1152" s="8"/>
      <c r="EJL1152" s="8"/>
      <c r="EJM1152" s="8"/>
      <c r="EJN1152" s="8"/>
      <c r="EJO1152" s="8"/>
      <c r="EJP1152" s="8"/>
      <c r="EJQ1152" s="8"/>
      <c r="EJR1152" s="8"/>
      <c r="EJS1152" s="8"/>
      <c r="EJT1152" s="8"/>
      <c r="EJU1152" s="8"/>
      <c r="EJV1152" s="8"/>
      <c r="EJW1152" s="8"/>
      <c r="EJX1152" s="8"/>
      <c r="EJY1152" s="8"/>
      <c r="EJZ1152" s="8"/>
      <c r="EKA1152" s="8"/>
      <c r="EKB1152" s="8"/>
      <c r="EKC1152" s="8"/>
      <c r="EKD1152" s="8"/>
      <c r="EKE1152" s="8"/>
      <c r="EKF1152" s="8"/>
      <c r="EKG1152" s="8"/>
      <c r="EKH1152" s="8"/>
      <c r="EKI1152" s="8"/>
      <c r="EKJ1152" s="8"/>
      <c r="EKK1152" s="8"/>
      <c r="EKL1152" s="8"/>
      <c r="EKM1152" s="8"/>
      <c r="EKN1152" s="8"/>
      <c r="EKO1152" s="8"/>
      <c r="EKP1152" s="8"/>
      <c r="EKQ1152" s="8"/>
      <c r="EKR1152" s="8"/>
      <c r="EKS1152" s="8"/>
      <c r="EKT1152" s="8"/>
      <c r="EKU1152" s="8"/>
      <c r="EKV1152" s="8"/>
      <c r="EKW1152" s="8"/>
      <c r="EKX1152" s="8"/>
      <c r="EKY1152" s="8"/>
      <c r="EKZ1152" s="8"/>
      <c r="ELA1152" s="8"/>
      <c r="ELB1152" s="8"/>
      <c r="ELC1152" s="8"/>
      <c r="ELD1152" s="8"/>
      <c r="ELE1152" s="8"/>
      <c r="ELF1152" s="8"/>
      <c r="ELG1152" s="8"/>
      <c r="ELH1152" s="8"/>
      <c r="ELI1152" s="8"/>
      <c r="ELJ1152" s="8"/>
      <c r="ELK1152" s="8"/>
      <c r="ELL1152" s="8"/>
      <c r="ELM1152" s="8"/>
      <c r="ELN1152" s="8"/>
      <c r="ELO1152" s="8"/>
      <c r="ELP1152" s="8"/>
      <c r="ELQ1152" s="8"/>
      <c r="ELR1152" s="8"/>
      <c r="ELS1152" s="8"/>
      <c r="ELT1152" s="8"/>
      <c r="ELU1152" s="8"/>
      <c r="ELV1152" s="8"/>
      <c r="ELW1152" s="8"/>
      <c r="ELX1152" s="8"/>
      <c r="ELY1152" s="8"/>
      <c r="ELZ1152" s="8"/>
      <c r="EMA1152" s="8"/>
      <c r="EMB1152" s="8"/>
      <c r="EMC1152" s="8"/>
      <c r="EMD1152" s="8"/>
      <c r="EME1152" s="8"/>
      <c r="EMF1152" s="8"/>
      <c r="EMG1152" s="8"/>
      <c r="EMH1152" s="8"/>
      <c r="EMI1152" s="8"/>
      <c r="EMJ1152" s="8"/>
      <c r="EMK1152" s="8"/>
      <c r="EML1152" s="8"/>
      <c r="EMM1152" s="8"/>
      <c r="EMN1152" s="8"/>
      <c r="EMO1152" s="8"/>
      <c r="EMP1152" s="8"/>
      <c r="EMQ1152" s="8"/>
      <c r="EMR1152" s="8"/>
      <c r="EMS1152" s="8"/>
      <c r="EMT1152" s="8"/>
      <c r="EMU1152" s="8"/>
      <c r="EMV1152" s="8"/>
      <c r="EMW1152" s="8"/>
      <c r="EMX1152" s="8"/>
      <c r="EMY1152" s="8"/>
      <c r="EMZ1152" s="8"/>
      <c r="ENA1152" s="8"/>
      <c r="ENB1152" s="8"/>
      <c r="ENC1152" s="8"/>
      <c r="END1152" s="8"/>
      <c r="ENE1152" s="8"/>
      <c r="ENF1152" s="8"/>
      <c r="ENG1152" s="8"/>
      <c r="ENH1152" s="8"/>
      <c r="ENI1152" s="8"/>
      <c r="ENJ1152" s="8"/>
      <c r="ENK1152" s="8"/>
      <c r="ENL1152" s="8"/>
      <c r="ENM1152" s="8"/>
      <c r="ENN1152" s="8"/>
      <c r="ENO1152" s="8"/>
      <c r="ENP1152" s="8"/>
      <c r="ENQ1152" s="8"/>
      <c r="ENR1152" s="8"/>
      <c r="ENS1152" s="8"/>
      <c r="ENT1152" s="8"/>
      <c r="ENU1152" s="8"/>
      <c r="ENV1152" s="8"/>
      <c r="ENW1152" s="8"/>
      <c r="ENX1152" s="8"/>
      <c r="ENY1152" s="8"/>
      <c r="ENZ1152" s="8"/>
      <c r="EOA1152" s="8"/>
      <c r="EOB1152" s="8"/>
      <c r="EOC1152" s="8"/>
      <c r="EOD1152" s="8"/>
      <c r="EOE1152" s="8"/>
      <c r="EOF1152" s="8"/>
      <c r="EOG1152" s="8"/>
      <c r="EOH1152" s="8"/>
      <c r="EOI1152" s="8"/>
      <c r="EOJ1152" s="8"/>
      <c r="EOK1152" s="8"/>
      <c r="EOL1152" s="8"/>
      <c r="EOM1152" s="8"/>
      <c r="EON1152" s="8"/>
      <c r="EOO1152" s="8"/>
      <c r="EOP1152" s="8"/>
      <c r="EOQ1152" s="8"/>
      <c r="EOR1152" s="8"/>
      <c r="EOS1152" s="8"/>
      <c r="EOT1152" s="8"/>
      <c r="EOU1152" s="8"/>
      <c r="EOV1152" s="8"/>
      <c r="EOW1152" s="8"/>
      <c r="EOX1152" s="8"/>
      <c r="EOY1152" s="8"/>
      <c r="EOZ1152" s="8"/>
      <c r="EPA1152" s="8"/>
      <c r="EPB1152" s="8"/>
      <c r="EPC1152" s="8"/>
      <c r="EPD1152" s="8"/>
      <c r="EPE1152" s="8"/>
      <c r="EPF1152" s="8"/>
      <c r="EPG1152" s="8"/>
      <c r="EPH1152" s="8"/>
      <c r="EPI1152" s="8"/>
      <c r="EPJ1152" s="8"/>
      <c r="EPK1152" s="8"/>
      <c r="EPL1152" s="8"/>
      <c r="EPM1152" s="8"/>
      <c r="EPN1152" s="8"/>
      <c r="EPO1152" s="8"/>
      <c r="EPP1152" s="8"/>
      <c r="EPQ1152" s="8"/>
      <c r="EPR1152" s="8"/>
      <c r="EPS1152" s="8"/>
      <c r="EPT1152" s="8"/>
      <c r="EPU1152" s="8"/>
      <c r="EPV1152" s="8"/>
      <c r="EPW1152" s="8"/>
      <c r="EPX1152" s="8"/>
      <c r="EPY1152" s="8"/>
      <c r="EPZ1152" s="8"/>
      <c r="EQA1152" s="8"/>
      <c r="EQB1152" s="8"/>
      <c r="EQC1152" s="8"/>
      <c r="EQD1152" s="8"/>
      <c r="EQE1152" s="8"/>
      <c r="EQF1152" s="8"/>
      <c r="EQG1152" s="8"/>
      <c r="EQH1152" s="8"/>
      <c r="EQI1152" s="8"/>
      <c r="EQJ1152" s="8"/>
      <c r="EQK1152" s="8"/>
      <c r="EQL1152" s="8"/>
      <c r="EQM1152" s="8"/>
      <c r="EQN1152" s="8"/>
      <c r="EQO1152" s="8"/>
      <c r="EQP1152" s="8"/>
      <c r="EQQ1152" s="8"/>
      <c r="EQR1152" s="8"/>
      <c r="EQS1152" s="8"/>
      <c r="EQT1152" s="8"/>
      <c r="EQU1152" s="8"/>
      <c r="EQV1152" s="8"/>
      <c r="EQW1152" s="8"/>
      <c r="EQX1152" s="8"/>
      <c r="EQY1152" s="8"/>
      <c r="EQZ1152" s="8"/>
      <c r="ERA1152" s="8"/>
      <c r="ERB1152" s="8"/>
      <c r="ERC1152" s="8"/>
      <c r="ERD1152" s="8"/>
      <c r="ERE1152" s="8"/>
      <c r="ERF1152" s="8"/>
      <c r="ERG1152" s="8"/>
      <c r="ERH1152" s="8"/>
      <c r="ERI1152" s="8"/>
      <c r="ERJ1152" s="8"/>
      <c r="ERK1152" s="8"/>
      <c r="ERL1152" s="8"/>
      <c r="ERM1152" s="8"/>
      <c r="ERN1152" s="8"/>
      <c r="ERO1152" s="8"/>
      <c r="ERP1152" s="8"/>
      <c r="ERQ1152" s="8"/>
      <c r="ERR1152" s="8"/>
      <c r="ERS1152" s="8"/>
      <c r="ERT1152" s="8"/>
      <c r="ERU1152" s="8"/>
      <c r="ERV1152" s="8"/>
      <c r="ERW1152" s="8"/>
      <c r="ERX1152" s="8"/>
      <c r="ERY1152" s="8"/>
      <c r="ERZ1152" s="8"/>
      <c r="ESA1152" s="8"/>
      <c r="ESB1152" s="8"/>
      <c r="ESC1152" s="8"/>
      <c r="ESD1152" s="8"/>
      <c r="ESE1152" s="8"/>
      <c r="ESF1152" s="8"/>
      <c r="ESG1152" s="8"/>
      <c r="ESH1152" s="8"/>
      <c r="ESI1152" s="8"/>
      <c r="ESJ1152" s="8"/>
      <c r="ESK1152" s="8"/>
      <c r="ESL1152" s="8"/>
      <c r="ESM1152" s="8"/>
      <c r="ESN1152" s="8"/>
      <c r="ESO1152" s="8"/>
      <c r="ESP1152" s="8"/>
      <c r="ESQ1152" s="8"/>
      <c r="ESR1152" s="8"/>
      <c r="ESS1152" s="8"/>
      <c r="EST1152" s="8"/>
      <c r="ESU1152" s="8"/>
      <c r="ESV1152" s="8"/>
      <c r="ESW1152" s="8"/>
      <c r="ESX1152" s="8"/>
      <c r="ESY1152" s="8"/>
      <c r="ESZ1152" s="8"/>
      <c r="ETA1152" s="8"/>
      <c r="ETB1152" s="8"/>
      <c r="ETC1152" s="8"/>
      <c r="ETD1152" s="8"/>
      <c r="ETE1152" s="8"/>
      <c r="ETF1152" s="8"/>
      <c r="ETG1152" s="8"/>
      <c r="ETH1152" s="8"/>
      <c r="ETI1152" s="8"/>
      <c r="ETJ1152" s="8"/>
      <c r="ETK1152" s="8"/>
      <c r="ETL1152" s="8"/>
      <c r="ETM1152" s="8"/>
      <c r="ETN1152" s="8"/>
      <c r="ETO1152" s="8"/>
      <c r="ETP1152" s="8"/>
      <c r="ETQ1152" s="8"/>
      <c r="ETR1152" s="8"/>
      <c r="ETS1152" s="8"/>
      <c r="ETT1152" s="8"/>
      <c r="ETU1152" s="8"/>
      <c r="ETV1152" s="8"/>
      <c r="ETW1152" s="8"/>
      <c r="ETX1152" s="8"/>
      <c r="ETY1152" s="8"/>
      <c r="ETZ1152" s="8"/>
      <c r="EUA1152" s="8"/>
      <c r="EUB1152" s="8"/>
      <c r="EUC1152" s="8"/>
      <c r="EUD1152" s="8"/>
      <c r="EUE1152" s="8"/>
      <c r="EUF1152" s="8"/>
      <c r="EUG1152" s="8"/>
      <c r="EUH1152" s="8"/>
      <c r="EUI1152" s="8"/>
      <c r="EUJ1152" s="8"/>
      <c r="EUK1152" s="8"/>
      <c r="EUL1152" s="8"/>
      <c r="EUM1152" s="8"/>
      <c r="EUN1152" s="8"/>
      <c r="EUO1152" s="8"/>
      <c r="EUP1152" s="8"/>
      <c r="EUQ1152" s="8"/>
      <c r="EUR1152" s="8"/>
      <c r="EUS1152" s="8"/>
      <c r="EUT1152" s="8"/>
      <c r="EUU1152" s="8"/>
      <c r="EUV1152" s="8"/>
      <c r="EUW1152" s="8"/>
      <c r="EUX1152" s="8"/>
      <c r="EUY1152" s="8"/>
      <c r="EUZ1152" s="8"/>
      <c r="EVA1152" s="8"/>
      <c r="EVB1152" s="8"/>
      <c r="EVC1152" s="8"/>
      <c r="EVD1152" s="8"/>
      <c r="EVE1152" s="8"/>
      <c r="EVF1152" s="8"/>
      <c r="EVG1152" s="8"/>
      <c r="EVH1152" s="8"/>
      <c r="EVI1152" s="8"/>
      <c r="EVJ1152" s="8"/>
      <c r="EVK1152" s="8"/>
      <c r="EVL1152" s="8"/>
      <c r="EVM1152" s="8"/>
      <c r="EVN1152" s="8"/>
      <c r="EVO1152" s="8"/>
      <c r="EVP1152" s="8"/>
      <c r="EVQ1152" s="8"/>
      <c r="EVR1152" s="8"/>
      <c r="EVS1152" s="8"/>
      <c r="EVT1152" s="8"/>
      <c r="EVU1152" s="8"/>
      <c r="EVV1152" s="8"/>
      <c r="EVW1152" s="8"/>
      <c r="EVX1152" s="8"/>
      <c r="EVY1152" s="8"/>
      <c r="EVZ1152" s="8"/>
      <c r="EWA1152" s="8"/>
      <c r="EWB1152" s="8"/>
      <c r="EWC1152" s="8"/>
      <c r="EWD1152" s="8"/>
      <c r="EWE1152" s="8"/>
      <c r="EWF1152" s="8"/>
      <c r="EWG1152" s="8"/>
      <c r="EWH1152" s="8"/>
      <c r="EWI1152" s="8"/>
      <c r="EWJ1152" s="8"/>
      <c r="EWK1152" s="8"/>
      <c r="EWL1152" s="8"/>
      <c r="EWM1152" s="8"/>
      <c r="EWN1152" s="8"/>
      <c r="EWO1152" s="8"/>
      <c r="EWP1152" s="8"/>
      <c r="EWQ1152" s="8"/>
      <c r="EWR1152" s="8"/>
      <c r="EWS1152" s="8"/>
      <c r="EWT1152" s="8"/>
      <c r="EWU1152" s="8"/>
      <c r="EWV1152" s="8"/>
      <c r="EWW1152" s="8"/>
      <c r="EWX1152" s="8"/>
      <c r="EWY1152" s="8"/>
      <c r="EWZ1152" s="8"/>
      <c r="EXA1152" s="8"/>
      <c r="EXB1152" s="8"/>
      <c r="EXC1152" s="8"/>
      <c r="EXD1152" s="8"/>
      <c r="EXE1152" s="8"/>
      <c r="EXF1152" s="8"/>
      <c r="EXG1152" s="8"/>
      <c r="EXH1152" s="8"/>
      <c r="EXI1152" s="8"/>
      <c r="EXJ1152" s="8"/>
      <c r="EXK1152" s="8"/>
      <c r="EXL1152" s="8"/>
      <c r="EXM1152" s="8"/>
      <c r="EXN1152" s="8"/>
      <c r="EXO1152" s="8"/>
      <c r="EXP1152" s="8"/>
      <c r="EXQ1152" s="8"/>
      <c r="EXR1152" s="8"/>
      <c r="EXS1152" s="8"/>
      <c r="EXT1152" s="8"/>
      <c r="EXU1152" s="8"/>
      <c r="EXV1152" s="8"/>
      <c r="EXW1152" s="8"/>
      <c r="EXX1152" s="8"/>
      <c r="EXY1152" s="8"/>
      <c r="EXZ1152" s="8"/>
      <c r="EYA1152" s="8"/>
      <c r="EYB1152" s="8"/>
      <c r="EYC1152" s="8"/>
      <c r="EYD1152" s="8"/>
      <c r="EYE1152" s="8"/>
      <c r="EYF1152" s="8"/>
      <c r="EYG1152" s="8"/>
      <c r="EYH1152" s="8"/>
      <c r="EYI1152" s="8"/>
      <c r="EYJ1152" s="8"/>
      <c r="EYK1152" s="8"/>
      <c r="EYL1152" s="8"/>
      <c r="EYM1152" s="8"/>
      <c r="EYN1152" s="8"/>
      <c r="EYO1152" s="8"/>
      <c r="EYP1152" s="8"/>
      <c r="EYQ1152" s="8"/>
      <c r="EYR1152" s="8"/>
      <c r="EYS1152" s="8"/>
      <c r="EYT1152" s="8"/>
      <c r="EYU1152" s="8"/>
      <c r="EYV1152" s="8"/>
      <c r="EYW1152" s="8"/>
      <c r="EYX1152" s="8"/>
      <c r="EYY1152" s="8"/>
      <c r="EYZ1152" s="8"/>
      <c r="EZA1152" s="8"/>
      <c r="EZB1152" s="8"/>
      <c r="EZC1152" s="8"/>
      <c r="EZD1152" s="8"/>
      <c r="EZE1152" s="8"/>
      <c r="EZF1152" s="8"/>
      <c r="EZG1152" s="8"/>
      <c r="EZH1152" s="8"/>
      <c r="EZI1152" s="8"/>
      <c r="EZJ1152" s="8"/>
      <c r="EZK1152" s="8"/>
      <c r="EZL1152" s="8"/>
      <c r="EZM1152" s="8"/>
      <c r="EZN1152" s="8"/>
      <c r="EZO1152" s="8"/>
      <c r="EZP1152" s="8"/>
      <c r="EZQ1152" s="8"/>
      <c r="EZR1152" s="8"/>
      <c r="EZS1152" s="8"/>
      <c r="EZT1152" s="8"/>
      <c r="EZU1152" s="8"/>
      <c r="EZV1152" s="8"/>
      <c r="EZW1152" s="8"/>
      <c r="EZX1152" s="8"/>
      <c r="EZY1152" s="8"/>
      <c r="EZZ1152" s="8"/>
      <c r="FAA1152" s="8"/>
      <c r="FAB1152" s="8"/>
      <c r="FAC1152" s="8"/>
      <c r="FAD1152" s="8"/>
      <c r="FAE1152" s="8"/>
      <c r="FAF1152" s="8"/>
      <c r="FAG1152" s="8"/>
      <c r="FAH1152" s="8"/>
      <c r="FAI1152" s="8"/>
      <c r="FAJ1152" s="8"/>
      <c r="FAK1152" s="8"/>
      <c r="FAL1152" s="8"/>
      <c r="FAM1152" s="8"/>
      <c r="FAN1152" s="8"/>
      <c r="FAO1152" s="8"/>
      <c r="FAP1152" s="8"/>
      <c r="FAQ1152" s="8"/>
      <c r="FAR1152" s="8"/>
      <c r="FAS1152" s="8"/>
      <c r="FAT1152" s="8"/>
      <c r="FAU1152" s="8"/>
      <c r="FAV1152" s="8"/>
      <c r="FAW1152" s="8"/>
      <c r="FAX1152" s="8"/>
      <c r="FAY1152" s="8"/>
      <c r="FAZ1152" s="8"/>
      <c r="FBA1152" s="8"/>
      <c r="FBB1152" s="8"/>
      <c r="FBC1152" s="8"/>
      <c r="FBD1152" s="8"/>
      <c r="FBE1152" s="8"/>
      <c r="FBF1152" s="8"/>
      <c r="FBG1152" s="8"/>
      <c r="FBH1152" s="8"/>
      <c r="FBI1152" s="8"/>
      <c r="FBJ1152" s="8"/>
      <c r="FBK1152" s="8"/>
      <c r="FBL1152" s="8"/>
      <c r="FBM1152" s="8"/>
      <c r="FBN1152" s="8"/>
      <c r="FBO1152" s="8"/>
      <c r="FBP1152" s="8"/>
      <c r="FBQ1152" s="8"/>
      <c r="FBR1152" s="8"/>
      <c r="FBS1152" s="8"/>
      <c r="FBT1152" s="8"/>
      <c r="FBU1152" s="8"/>
      <c r="FBV1152" s="8"/>
      <c r="FBW1152" s="8"/>
      <c r="FBX1152" s="8"/>
      <c r="FBY1152" s="8"/>
      <c r="FBZ1152" s="8"/>
      <c r="FCA1152" s="8"/>
      <c r="FCB1152" s="8"/>
      <c r="FCC1152" s="8"/>
      <c r="FCD1152" s="8"/>
      <c r="FCE1152" s="8"/>
      <c r="FCF1152" s="8"/>
      <c r="FCG1152" s="8"/>
      <c r="FCH1152" s="8"/>
      <c r="FCI1152" s="8"/>
      <c r="FCJ1152" s="8"/>
      <c r="FCK1152" s="8"/>
      <c r="FCL1152" s="8"/>
      <c r="FCM1152" s="8"/>
      <c r="FCN1152" s="8"/>
      <c r="FCO1152" s="8"/>
      <c r="FCP1152" s="8"/>
      <c r="FCQ1152" s="8"/>
      <c r="FCR1152" s="8"/>
      <c r="FCS1152" s="8"/>
      <c r="FCT1152" s="8"/>
      <c r="FCU1152" s="8"/>
      <c r="FCV1152" s="8"/>
      <c r="FCW1152" s="8"/>
      <c r="FCX1152" s="8"/>
      <c r="FCY1152" s="8"/>
      <c r="FCZ1152" s="8"/>
      <c r="FDA1152" s="8"/>
      <c r="FDB1152" s="8"/>
      <c r="FDC1152" s="8"/>
      <c r="FDD1152" s="8"/>
      <c r="FDE1152" s="8"/>
      <c r="FDF1152" s="8"/>
      <c r="FDG1152" s="8"/>
      <c r="FDH1152" s="8"/>
      <c r="FDI1152" s="8"/>
      <c r="FDJ1152" s="8"/>
      <c r="FDK1152" s="8"/>
      <c r="FDL1152" s="8"/>
      <c r="FDM1152" s="8"/>
      <c r="FDN1152" s="8"/>
      <c r="FDO1152" s="8"/>
      <c r="FDP1152" s="8"/>
      <c r="FDQ1152" s="8"/>
      <c r="FDR1152" s="8"/>
      <c r="FDS1152" s="8"/>
      <c r="FDT1152" s="8"/>
      <c r="FDU1152" s="8"/>
      <c r="FDV1152" s="8"/>
      <c r="FDW1152" s="8"/>
      <c r="FDX1152" s="8"/>
      <c r="FDY1152" s="8"/>
      <c r="FDZ1152" s="8"/>
      <c r="FEA1152" s="8"/>
      <c r="FEB1152" s="8"/>
      <c r="FEC1152" s="8"/>
      <c r="FED1152" s="8"/>
      <c r="FEE1152" s="8"/>
      <c r="FEF1152" s="8"/>
      <c r="FEG1152" s="8"/>
      <c r="FEH1152" s="8"/>
      <c r="FEI1152" s="8"/>
      <c r="FEJ1152" s="8"/>
      <c r="FEK1152" s="8"/>
      <c r="FEL1152" s="8"/>
      <c r="FEM1152" s="8"/>
      <c r="FEN1152" s="8"/>
      <c r="FEO1152" s="8"/>
      <c r="FEP1152" s="8"/>
      <c r="FEQ1152" s="8"/>
      <c r="FER1152" s="8"/>
      <c r="FES1152" s="8"/>
      <c r="FET1152" s="8"/>
      <c r="FEU1152" s="8"/>
      <c r="FEV1152" s="8"/>
      <c r="FEW1152" s="8"/>
      <c r="FEX1152" s="8"/>
      <c r="FEY1152" s="8"/>
      <c r="FEZ1152" s="8"/>
      <c r="FFA1152" s="8"/>
      <c r="FFB1152" s="8"/>
      <c r="FFC1152" s="8"/>
      <c r="FFD1152" s="8"/>
      <c r="FFE1152" s="8"/>
      <c r="FFF1152" s="8"/>
      <c r="FFG1152" s="8"/>
      <c r="FFH1152" s="8"/>
      <c r="FFI1152" s="8"/>
      <c r="FFJ1152" s="8"/>
      <c r="FFK1152" s="8"/>
      <c r="FFL1152" s="8"/>
      <c r="FFM1152" s="8"/>
      <c r="FFN1152" s="8"/>
      <c r="FFO1152" s="8"/>
      <c r="FFP1152" s="8"/>
      <c r="FFQ1152" s="8"/>
      <c r="FFR1152" s="8"/>
      <c r="FFS1152" s="8"/>
      <c r="FFT1152" s="8"/>
      <c r="FFU1152" s="8"/>
      <c r="FFV1152" s="8"/>
      <c r="FFW1152" s="8"/>
      <c r="FFX1152" s="8"/>
      <c r="FFY1152" s="8"/>
      <c r="FFZ1152" s="8"/>
      <c r="FGA1152" s="8"/>
      <c r="FGB1152" s="8"/>
      <c r="FGC1152" s="8"/>
      <c r="FGD1152" s="8"/>
      <c r="FGE1152" s="8"/>
      <c r="FGF1152" s="8"/>
      <c r="FGG1152" s="8"/>
      <c r="FGH1152" s="8"/>
      <c r="FGI1152" s="8"/>
      <c r="FGJ1152" s="8"/>
      <c r="FGK1152" s="8"/>
      <c r="FGL1152" s="8"/>
      <c r="FGM1152" s="8"/>
      <c r="FGN1152" s="8"/>
      <c r="FGO1152" s="8"/>
      <c r="FGP1152" s="8"/>
      <c r="FGQ1152" s="8"/>
      <c r="FGR1152" s="8"/>
      <c r="FGS1152" s="8"/>
      <c r="FGT1152" s="8"/>
      <c r="FGU1152" s="8"/>
      <c r="FGV1152" s="8"/>
      <c r="FGW1152" s="8"/>
      <c r="FGX1152" s="8"/>
      <c r="FGY1152" s="8"/>
      <c r="FGZ1152" s="8"/>
      <c r="FHA1152" s="8"/>
      <c r="FHB1152" s="8"/>
      <c r="FHC1152" s="8"/>
      <c r="FHD1152" s="8"/>
      <c r="FHE1152" s="8"/>
      <c r="FHF1152" s="8"/>
      <c r="FHG1152" s="8"/>
      <c r="FHH1152" s="8"/>
      <c r="FHI1152" s="8"/>
      <c r="FHJ1152" s="8"/>
      <c r="FHK1152" s="8"/>
      <c r="FHL1152" s="8"/>
      <c r="FHM1152" s="8"/>
      <c r="FHN1152" s="8"/>
      <c r="FHO1152" s="8"/>
      <c r="FHP1152" s="8"/>
      <c r="FHQ1152" s="8"/>
      <c r="FHR1152" s="8"/>
      <c r="FHS1152" s="8"/>
      <c r="FHT1152" s="8"/>
      <c r="FHU1152" s="8"/>
      <c r="FHV1152" s="8"/>
      <c r="FHW1152" s="8"/>
      <c r="FHX1152" s="8"/>
      <c r="FHY1152" s="8"/>
      <c r="FHZ1152" s="8"/>
      <c r="FIA1152" s="8"/>
      <c r="FIB1152" s="8"/>
      <c r="FIC1152" s="8"/>
      <c r="FID1152" s="8"/>
      <c r="FIE1152" s="8"/>
      <c r="FIF1152" s="8"/>
      <c r="FIG1152" s="8"/>
      <c r="FIH1152" s="8"/>
      <c r="FII1152" s="8"/>
      <c r="FIJ1152" s="8"/>
      <c r="FIK1152" s="8"/>
      <c r="FIL1152" s="8"/>
      <c r="FIM1152" s="8"/>
      <c r="FIN1152" s="8"/>
      <c r="FIO1152" s="8"/>
      <c r="FIP1152" s="8"/>
      <c r="FIQ1152" s="8"/>
      <c r="FIR1152" s="8"/>
      <c r="FIS1152" s="8"/>
      <c r="FIT1152" s="8"/>
      <c r="FIU1152" s="8"/>
      <c r="FIV1152" s="8"/>
      <c r="FIW1152" s="8"/>
      <c r="FIX1152" s="8"/>
      <c r="FIY1152" s="8"/>
      <c r="FIZ1152" s="8"/>
      <c r="FJA1152" s="8"/>
      <c r="FJB1152" s="8"/>
      <c r="FJC1152" s="8"/>
      <c r="FJD1152" s="8"/>
      <c r="FJE1152" s="8"/>
      <c r="FJF1152" s="8"/>
      <c r="FJG1152" s="8"/>
      <c r="FJH1152" s="8"/>
      <c r="FJI1152" s="8"/>
      <c r="FJJ1152" s="8"/>
      <c r="FJK1152" s="8"/>
      <c r="FJL1152" s="8"/>
      <c r="FJM1152" s="8"/>
      <c r="FJN1152" s="8"/>
      <c r="FJO1152" s="8"/>
      <c r="FJP1152" s="8"/>
      <c r="FJQ1152" s="8"/>
      <c r="FJR1152" s="8"/>
      <c r="FJS1152" s="8"/>
      <c r="FJT1152" s="8"/>
      <c r="FJU1152" s="8"/>
      <c r="FJV1152" s="8"/>
      <c r="FJW1152" s="8"/>
      <c r="FJX1152" s="8"/>
      <c r="FJY1152" s="8"/>
      <c r="FJZ1152" s="8"/>
      <c r="FKA1152" s="8"/>
      <c r="FKB1152" s="8"/>
      <c r="FKC1152" s="8"/>
      <c r="FKD1152" s="8"/>
      <c r="FKE1152" s="8"/>
      <c r="FKF1152" s="8"/>
      <c r="FKG1152" s="8"/>
      <c r="FKH1152" s="8"/>
      <c r="FKI1152" s="8"/>
      <c r="FKJ1152" s="8"/>
      <c r="FKK1152" s="8"/>
      <c r="FKL1152" s="8"/>
      <c r="FKM1152" s="8"/>
      <c r="FKN1152" s="8"/>
      <c r="FKO1152" s="8"/>
      <c r="FKP1152" s="8"/>
      <c r="FKQ1152" s="8"/>
      <c r="FKR1152" s="8"/>
      <c r="FKS1152" s="8"/>
      <c r="FKT1152" s="8"/>
      <c r="FKU1152" s="8"/>
      <c r="FKV1152" s="8"/>
      <c r="FKW1152" s="8"/>
      <c r="FKX1152" s="8"/>
      <c r="FKY1152" s="8"/>
      <c r="FKZ1152" s="8"/>
      <c r="FLA1152" s="8"/>
      <c r="FLB1152" s="8"/>
      <c r="FLC1152" s="8"/>
      <c r="FLD1152" s="8"/>
      <c r="FLE1152" s="8"/>
      <c r="FLF1152" s="8"/>
      <c r="FLG1152" s="8"/>
      <c r="FLH1152" s="8"/>
      <c r="FLI1152" s="8"/>
      <c r="FLJ1152" s="8"/>
      <c r="FLK1152" s="8"/>
      <c r="FLL1152" s="8"/>
      <c r="FLM1152" s="8"/>
      <c r="FLN1152" s="8"/>
      <c r="FLO1152" s="8"/>
      <c r="FLP1152" s="8"/>
      <c r="FLQ1152" s="8"/>
      <c r="FLR1152" s="8"/>
      <c r="FLS1152" s="8"/>
      <c r="FLT1152" s="8"/>
      <c r="FLU1152" s="8"/>
      <c r="FLV1152" s="8"/>
      <c r="FLW1152" s="8"/>
      <c r="FLX1152" s="8"/>
      <c r="FLY1152" s="8"/>
      <c r="FLZ1152" s="8"/>
      <c r="FMA1152" s="8"/>
      <c r="FMB1152" s="8"/>
      <c r="FMC1152" s="8"/>
      <c r="FMD1152" s="8"/>
      <c r="FME1152" s="8"/>
      <c r="FMF1152" s="8"/>
      <c r="FMG1152" s="8"/>
      <c r="FMH1152" s="8"/>
      <c r="FMI1152" s="8"/>
      <c r="FMJ1152" s="8"/>
      <c r="FMK1152" s="8"/>
      <c r="FML1152" s="8"/>
      <c r="FMM1152" s="8"/>
      <c r="FMN1152" s="8"/>
      <c r="FMO1152" s="8"/>
      <c r="FMP1152" s="8"/>
      <c r="FMQ1152" s="8"/>
      <c r="FMR1152" s="8"/>
      <c r="FMS1152" s="8"/>
      <c r="FMT1152" s="8"/>
      <c r="FMU1152" s="8"/>
      <c r="FMV1152" s="8"/>
      <c r="FMW1152" s="8"/>
      <c r="FMX1152" s="8"/>
      <c r="FMY1152" s="8"/>
      <c r="FMZ1152" s="8"/>
      <c r="FNA1152" s="8"/>
      <c r="FNB1152" s="8"/>
      <c r="FNC1152" s="8"/>
      <c r="FND1152" s="8"/>
      <c r="FNE1152" s="8"/>
      <c r="FNF1152" s="8"/>
      <c r="FNG1152" s="8"/>
      <c r="FNH1152" s="8"/>
      <c r="FNI1152" s="8"/>
      <c r="FNJ1152" s="8"/>
      <c r="FNK1152" s="8"/>
      <c r="FNL1152" s="8"/>
      <c r="FNM1152" s="8"/>
      <c r="FNN1152" s="8"/>
      <c r="FNO1152" s="8"/>
      <c r="FNP1152" s="8"/>
      <c r="FNQ1152" s="8"/>
      <c r="FNR1152" s="8"/>
      <c r="FNS1152" s="8"/>
      <c r="FNT1152" s="8"/>
      <c r="FNU1152" s="8"/>
      <c r="FNV1152" s="8"/>
      <c r="FNW1152" s="8"/>
      <c r="FNX1152" s="8"/>
      <c r="FNY1152" s="8"/>
      <c r="FNZ1152" s="8"/>
      <c r="FOA1152" s="8"/>
      <c r="FOB1152" s="8"/>
      <c r="FOC1152" s="8"/>
      <c r="FOD1152" s="8"/>
      <c r="FOE1152" s="8"/>
      <c r="FOF1152" s="8"/>
      <c r="FOG1152" s="8"/>
      <c r="FOH1152" s="8"/>
      <c r="FOI1152" s="8"/>
      <c r="FOJ1152" s="8"/>
      <c r="FOK1152" s="8"/>
      <c r="FOL1152" s="8"/>
      <c r="FOM1152" s="8"/>
      <c r="FON1152" s="8"/>
      <c r="FOO1152" s="8"/>
      <c r="FOP1152" s="8"/>
      <c r="FOQ1152" s="8"/>
      <c r="FOR1152" s="8"/>
      <c r="FOS1152" s="8"/>
      <c r="FOT1152" s="8"/>
      <c r="FOU1152" s="8"/>
      <c r="FOV1152" s="8"/>
      <c r="FOW1152" s="8"/>
      <c r="FOX1152" s="8"/>
      <c r="FOY1152" s="8"/>
      <c r="FOZ1152" s="8"/>
      <c r="FPA1152" s="8"/>
      <c r="FPB1152" s="8"/>
      <c r="FPC1152" s="8"/>
      <c r="FPD1152" s="8"/>
      <c r="FPE1152" s="8"/>
      <c r="FPF1152" s="8"/>
      <c r="FPG1152" s="8"/>
      <c r="FPH1152" s="8"/>
      <c r="FPI1152" s="8"/>
      <c r="FPJ1152" s="8"/>
      <c r="FPK1152" s="8"/>
      <c r="FPL1152" s="8"/>
      <c r="FPM1152" s="8"/>
      <c r="FPN1152" s="8"/>
      <c r="FPO1152" s="8"/>
      <c r="FPP1152" s="8"/>
      <c r="FPQ1152" s="8"/>
      <c r="FPR1152" s="8"/>
      <c r="FPS1152" s="8"/>
      <c r="FPT1152" s="8"/>
      <c r="FPU1152" s="8"/>
      <c r="FPV1152" s="8"/>
      <c r="FPW1152" s="8"/>
      <c r="FPX1152" s="8"/>
      <c r="FPY1152" s="8"/>
      <c r="FPZ1152" s="8"/>
      <c r="FQA1152" s="8"/>
      <c r="FQB1152" s="8"/>
      <c r="FQC1152" s="8"/>
      <c r="FQD1152" s="8"/>
      <c r="FQE1152" s="8"/>
      <c r="FQF1152" s="8"/>
      <c r="FQG1152" s="8"/>
      <c r="FQH1152" s="8"/>
      <c r="FQI1152" s="8"/>
      <c r="FQJ1152" s="8"/>
      <c r="FQK1152" s="8"/>
      <c r="FQL1152" s="8"/>
      <c r="FQM1152" s="8"/>
      <c r="FQN1152" s="8"/>
      <c r="FQO1152" s="8"/>
      <c r="FQP1152" s="8"/>
      <c r="FQQ1152" s="8"/>
      <c r="FQR1152" s="8"/>
      <c r="FQS1152" s="8"/>
      <c r="FQT1152" s="8"/>
      <c r="FQU1152" s="8"/>
      <c r="FQV1152" s="8"/>
      <c r="FQW1152" s="8"/>
      <c r="FQX1152" s="8"/>
      <c r="FQY1152" s="8"/>
      <c r="FQZ1152" s="8"/>
      <c r="FRA1152" s="8"/>
      <c r="FRB1152" s="8"/>
      <c r="FRC1152" s="8"/>
      <c r="FRD1152" s="8"/>
      <c r="FRE1152" s="8"/>
      <c r="FRF1152" s="8"/>
      <c r="FRG1152" s="8"/>
      <c r="FRH1152" s="8"/>
      <c r="FRI1152" s="8"/>
      <c r="FRJ1152" s="8"/>
      <c r="FRK1152" s="8"/>
      <c r="FRL1152" s="8"/>
      <c r="FRM1152" s="8"/>
      <c r="FRN1152" s="8"/>
      <c r="FRO1152" s="8"/>
      <c r="FRP1152" s="8"/>
      <c r="FRQ1152" s="8"/>
      <c r="FRR1152" s="8"/>
      <c r="FRS1152" s="8"/>
      <c r="FRT1152" s="8"/>
      <c r="FRU1152" s="8"/>
      <c r="FRV1152" s="8"/>
      <c r="FRW1152" s="8"/>
      <c r="FRX1152" s="8"/>
      <c r="FRY1152" s="8"/>
      <c r="FRZ1152" s="8"/>
      <c r="FSA1152" s="8"/>
      <c r="FSB1152" s="8"/>
      <c r="FSC1152" s="8"/>
      <c r="FSD1152" s="8"/>
      <c r="FSE1152" s="8"/>
      <c r="FSF1152" s="8"/>
      <c r="FSG1152" s="8"/>
      <c r="FSH1152" s="8"/>
      <c r="FSI1152" s="8"/>
      <c r="FSJ1152" s="8"/>
      <c r="FSK1152" s="8"/>
      <c r="FSL1152" s="8"/>
      <c r="FSM1152" s="8"/>
      <c r="FSN1152" s="8"/>
      <c r="FSO1152" s="8"/>
      <c r="FSP1152" s="8"/>
      <c r="FSQ1152" s="8"/>
      <c r="FSR1152" s="8"/>
      <c r="FSS1152" s="8"/>
      <c r="FST1152" s="8"/>
      <c r="FSU1152" s="8"/>
      <c r="FSV1152" s="8"/>
      <c r="FSW1152" s="8"/>
      <c r="FSX1152" s="8"/>
      <c r="FSY1152" s="8"/>
      <c r="FSZ1152" s="8"/>
      <c r="FTA1152" s="8"/>
      <c r="FTB1152" s="8"/>
      <c r="FTC1152" s="8"/>
      <c r="FTD1152" s="8"/>
      <c r="FTE1152" s="8"/>
      <c r="FTF1152" s="8"/>
      <c r="FTG1152" s="8"/>
      <c r="FTH1152" s="8"/>
      <c r="FTI1152" s="8"/>
      <c r="FTJ1152" s="8"/>
      <c r="FTK1152" s="8"/>
      <c r="FTL1152" s="8"/>
      <c r="FTM1152" s="8"/>
      <c r="FTN1152" s="8"/>
      <c r="FTO1152" s="8"/>
      <c r="FTP1152" s="8"/>
      <c r="FTQ1152" s="8"/>
      <c r="FTR1152" s="8"/>
      <c r="FTS1152" s="8"/>
      <c r="FTT1152" s="8"/>
      <c r="FTU1152" s="8"/>
      <c r="FTV1152" s="8"/>
      <c r="FTW1152" s="8"/>
      <c r="FTX1152" s="8"/>
      <c r="FTY1152" s="8"/>
      <c r="FTZ1152" s="8"/>
      <c r="FUA1152" s="8"/>
      <c r="FUB1152" s="8"/>
      <c r="FUC1152" s="8"/>
      <c r="FUD1152" s="8"/>
      <c r="FUE1152" s="8"/>
      <c r="FUF1152" s="8"/>
      <c r="FUG1152" s="8"/>
      <c r="FUH1152" s="8"/>
      <c r="FUI1152" s="8"/>
      <c r="FUJ1152" s="8"/>
      <c r="FUK1152" s="8"/>
      <c r="FUL1152" s="8"/>
      <c r="FUM1152" s="8"/>
      <c r="FUN1152" s="8"/>
      <c r="FUO1152" s="8"/>
      <c r="FUP1152" s="8"/>
      <c r="FUQ1152" s="8"/>
      <c r="FUR1152" s="8"/>
      <c r="FUS1152" s="8"/>
      <c r="FUT1152" s="8"/>
      <c r="FUU1152" s="8"/>
      <c r="FUV1152" s="8"/>
      <c r="FUW1152" s="8"/>
      <c r="FUX1152" s="8"/>
      <c r="FUY1152" s="8"/>
      <c r="FUZ1152" s="8"/>
      <c r="FVA1152" s="8"/>
      <c r="FVB1152" s="8"/>
      <c r="FVC1152" s="8"/>
      <c r="FVD1152" s="8"/>
      <c r="FVE1152" s="8"/>
      <c r="FVF1152" s="8"/>
      <c r="FVG1152" s="8"/>
      <c r="FVH1152" s="8"/>
      <c r="FVI1152" s="8"/>
      <c r="FVJ1152" s="8"/>
      <c r="FVK1152" s="8"/>
      <c r="FVL1152" s="8"/>
      <c r="FVM1152" s="8"/>
      <c r="FVN1152" s="8"/>
      <c r="FVO1152" s="8"/>
      <c r="FVP1152" s="8"/>
      <c r="FVQ1152" s="8"/>
      <c r="FVR1152" s="8"/>
      <c r="FVS1152" s="8"/>
      <c r="FVT1152" s="8"/>
      <c r="FVU1152" s="8"/>
      <c r="FVV1152" s="8"/>
      <c r="FVW1152" s="8"/>
      <c r="FVX1152" s="8"/>
      <c r="FVY1152" s="8"/>
      <c r="FVZ1152" s="8"/>
      <c r="FWA1152" s="8"/>
      <c r="FWB1152" s="8"/>
      <c r="FWC1152" s="8"/>
      <c r="FWD1152" s="8"/>
      <c r="FWE1152" s="8"/>
      <c r="FWF1152" s="8"/>
      <c r="FWG1152" s="8"/>
      <c r="FWH1152" s="8"/>
      <c r="FWI1152" s="8"/>
      <c r="FWJ1152" s="8"/>
      <c r="FWK1152" s="8"/>
      <c r="FWL1152" s="8"/>
      <c r="FWM1152" s="8"/>
      <c r="FWN1152" s="8"/>
      <c r="FWO1152" s="8"/>
      <c r="FWP1152" s="8"/>
      <c r="FWQ1152" s="8"/>
      <c r="FWR1152" s="8"/>
      <c r="FWS1152" s="8"/>
      <c r="FWT1152" s="8"/>
      <c r="FWU1152" s="8"/>
      <c r="FWV1152" s="8"/>
      <c r="FWW1152" s="8"/>
      <c r="FWX1152" s="8"/>
      <c r="FWY1152" s="8"/>
      <c r="FWZ1152" s="8"/>
      <c r="FXA1152" s="8"/>
      <c r="FXB1152" s="8"/>
      <c r="FXC1152" s="8"/>
      <c r="FXD1152" s="8"/>
      <c r="FXE1152" s="8"/>
      <c r="FXF1152" s="8"/>
      <c r="FXG1152" s="8"/>
      <c r="FXH1152" s="8"/>
      <c r="FXI1152" s="8"/>
      <c r="FXJ1152" s="8"/>
      <c r="FXK1152" s="8"/>
      <c r="FXL1152" s="8"/>
      <c r="FXM1152" s="8"/>
      <c r="FXN1152" s="8"/>
      <c r="FXO1152" s="8"/>
      <c r="FXP1152" s="8"/>
      <c r="FXQ1152" s="8"/>
      <c r="FXR1152" s="8"/>
      <c r="FXS1152" s="8"/>
      <c r="FXT1152" s="8"/>
      <c r="FXU1152" s="8"/>
      <c r="FXV1152" s="8"/>
      <c r="FXW1152" s="8"/>
      <c r="FXX1152" s="8"/>
      <c r="FXY1152" s="8"/>
      <c r="FXZ1152" s="8"/>
      <c r="FYA1152" s="8"/>
      <c r="FYB1152" s="8"/>
      <c r="FYC1152" s="8"/>
      <c r="FYD1152" s="8"/>
      <c r="FYE1152" s="8"/>
      <c r="FYF1152" s="8"/>
      <c r="FYG1152" s="8"/>
      <c r="FYH1152" s="8"/>
      <c r="FYI1152" s="8"/>
      <c r="FYJ1152" s="8"/>
      <c r="FYK1152" s="8"/>
      <c r="FYL1152" s="8"/>
      <c r="FYM1152" s="8"/>
      <c r="FYN1152" s="8"/>
      <c r="FYO1152" s="8"/>
      <c r="FYP1152" s="8"/>
      <c r="FYQ1152" s="8"/>
      <c r="FYR1152" s="8"/>
      <c r="FYS1152" s="8"/>
      <c r="FYT1152" s="8"/>
      <c r="FYU1152" s="8"/>
      <c r="FYV1152" s="8"/>
      <c r="FYW1152" s="8"/>
      <c r="FYX1152" s="8"/>
      <c r="FYY1152" s="8"/>
      <c r="FYZ1152" s="8"/>
      <c r="FZA1152" s="8"/>
      <c r="FZB1152" s="8"/>
      <c r="FZC1152" s="8"/>
      <c r="FZD1152" s="8"/>
      <c r="FZE1152" s="8"/>
      <c r="FZF1152" s="8"/>
      <c r="FZG1152" s="8"/>
      <c r="FZH1152" s="8"/>
      <c r="FZI1152" s="8"/>
      <c r="FZJ1152" s="8"/>
      <c r="FZK1152" s="8"/>
      <c r="FZL1152" s="8"/>
      <c r="FZM1152" s="8"/>
      <c r="FZN1152" s="8"/>
      <c r="FZO1152" s="8"/>
      <c r="FZP1152" s="8"/>
      <c r="FZQ1152" s="8"/>
      <c r="FZR1152" s="8"/>
      <c r="FZS1152" s="8"/>
      <c r="FZT1152" s="8"/>
      <c r="FZU1152" s="8"/>
      <c r="FZV1152" s="8"/>
      <c r="FZW1152" s="8"/>
      <c r="FZX1152" s="8"/>
      <c r="FZY1152" s="8"/>
      <c r="FZZ1152" s="8"/>
      <c r="GAA1152" s="8"/>
      <c r="GAB1152" s="8"/>
      <c r="GAC1152" s="8"/>
      <c r="GAD1152" s="8"/>
      <c r="GAE1152" s="8"/>
      <c r="GAF1152" s="8"/>
      <c r="GAG1152" s="8"/>
      <c r="GAH1152" s="8"/>
      <c r="GAI1152" s="8"/>
      <c r="GAJ1152" s="8"/>
      <c r="GAK1152" s="8"/>
      <c r="GAL1152" s="8"/>
      <c r="GAM1152" s="8"/>
      <c r="GAN1152" s="8"/>
      <c r="GAO1152" s="8"/>
      <c r="GAP1152" s="8"/>
      <c r="GAQ1152" s="8"/>
      <c r="GAR1152" s="8"/>
      <c r="GAS1152" s="8"/>
      <c r="GAT1152" s="8"/>
      <c r="GAU1152" s="8"/>
      <c r="GAV1152" s="8"/>
      <c r="GAW1152" s="8"/>
      <c r="GAX1152" s="8"/>
      <c r="GAY1152" s="8"/>
      <c r="GAZ1152" s="8"/>
      <c r="GBA1152" s="8"/>
      <c r="GBB1152" s="8"/>
      <c r="GBC1152" s="8"/>
      <c r="GBD1152" s="8"/>
      <c r="GBE1152" s="8"/>
      <c r="GBF1152" s="8"/>
      <c r="GBG1152" s="8"/>
      <c r="GBH1152" s="8"/>
      <c r="GBI1152" s="8"/>
      <c r="GBJ1152" s="8"/>
      <c r="GBK1152" s="8"/>
      <c r="GBL1152" s="8"/>
      <c r="GBM1152" s="8"/>
      <c r="GBN1152" s="8"/>
      <c r="GBO1152" s="8"/>
      <c r="GBP1152" s="8"/>
      <c r="GBQ1152" s="8"/>
      <c r="GBR1152" s="8"/>
      <c r="GBS1152" s="8"/>
      <c r="GBT1152" s="8"/>
      <c r="GBU1152" s="8"/>
      <c r="GBV1152" s="8"/>
      <c r="GBW1152" s="8"/>
      <c r="GBX1152" s="8"/>
      <c r="GBY1152" s="8"/>
      <c r="GBZ1152" s="8"/>
      <c r="GCA1152" s="8"/>
      <c r="GCB1152" s="8"/>
      <c r="GCC1152" s="8"/>
      <c r="GCD1152" s="8"/>
      <c r="GCE1152" s="8"/>
      <c r="GCF1152" s="8"/>
      <c r="GCG1152" s="8"/>
      <c r="GCH1152" s="8"/>
      <c r="GCI1152" s="8"/>
      <c r="GCJ1152" s="8"/>
      <c r="GCK1152" s="8"/>
      <c r="GCL1152" s="8"/>
      <c r="GCM1152" s="8"/>
      <c r="GCN1152" s="8"/>
      <c r="GCO1152" s="8"/>
      <c r="GCP1152" s="8"/>
      <c r="GCQ1152" s="8"/>
      <c r="GCR1152" s="8"/>
      <c r="GCS1152" s="8"/>
      <c r="GCT1152" s="8"/>
      <c r="GCU1152" s="8"/>
      <c r="GCV1152" s="8"/>
      <c r="GCW1152" s="8"/>
      <c r="GCX1152" s="8"/>
      <c r="GCY1152" s="8"/>
      <c r="GCZ1152" s="8"/>
      <c r="GDA1152" s="8"/>
      <c r="GDB1152" s="8"/>
      <c r="GDC1152" s="8"/>
      <c r="GDD1152" s="8"/>
      <c r="GDE1152" s="8"/>
      <c r="GDF1152" s="8"/>
      <c r="GDG1152" s="8"/>
      <c r="GDH1152" s="8"/>
      <c r="GDI1152" s="8"/>
      <c r="GDJ1152" s="8"/>
      <c r="GDK1152" s="8"/>
      <c r="GDL1152" s="8"/>
      <c r="GDM1152" s="8"/>
      <c r="GDN1152" s="8"/>
      <c r="GDO1152" s="8"/>
      <c r="GDP1152" s="8"/>
      <c r="GDQ1152" s="8"/>
      <c r="GDR1152" s="8"/>
      <c r="GDS1152" s="8"/>
      <c r="GDT1152" s="8"/>
      <c r="GDU1152" s="8"/>
      <c r="GDV1152" s="8"/>
      <c r="GDW1152" s="8"/>
      <c r="GDX1152" s="8"/>
      <c r="GDY1152" s="8"/>
      <c r="GDZ1152" s="8"/>
      <c r="GEA1152" s="8"/>
      <c r="GEB1152" s="8"/>
      <c r="GEC1152" s="8"/>
      <c r="GED1152" s="8"/>
      <c r="GEE1152" s="8"/>
      <c r="GEF1152" s="8"/>
      <c r="GEG1152" s="8"/>
      <c r="GEH1152" s="8"/>
      <c r="GEI1152" s="8"/>
      <c r="GEJ1152" s="8"/>
      <c r="GEK1152" s="8"/>
      <c r="GEL1152" s="8"/>
      <c r="GEM1152" s="8"/>
      <c r="GEN1152" s="8"/>
      <c r="GEO1152" s="8"/>
      <c r="GEP1152" s="8"/>
      <c r="GEQ1152" s="8"/>
      <c r="GER1152" s="8"/>
      <c r="GES1152" s="8"/>
      <c r="GET1152" s="8"/>
      <c r="GEU1152" s="8"/>
      <c r="GEV1152" s="8"/>
      <c r="GEW1152" s="8"/>
      <c r="GEX1152" s="8"/>
      <c r="GEY1152" s="8"/>
      <c r="GEZ1152" s="8"/>
      <c r="GFA1152" s="8"/>
      <c r="GFB1152" s="8"/>
      <c r="GFC1152" s="8"/>
      <c r="GFD1152" s="8"/>
      <c r="GFE1152" s="8"/>
      <c r="GFF1152" s="8"/>
      <c r="GFG1152" s="8"/>
      <c r="GFH1152" s="8"/>
      <c r="GFI1152" s="8"/>
      <c r="GFJ1152" s="8"/>
      <c r="GFK1152" s="8"/>
      <c r="GFL1152" s="8"/>
      <c r="GFM1152" s="8"/>
      <c r="GFN1152" s="8"/>
      <c r="GFO1152" s="8"/>
      <c r="GFP1152" s="8"/>
      <c r="GFQ1152" s="8"/>
      <c r="GFR1152" s="8"/>
      <c r="GFS1152" s="8"/>
      <c r="GFT1152" s="8"/>
      <c r="GFU1152" s="8"/>
      <c r="GFV1152" s="8"/>
      <c r="GFW1152" s="8"/>
      <c r="GFX1152" s="8"/>
      <c r="GFY1152" s="8"/>
      <c r="GFZ1152" s="8"/>
      <c r="GGA1152" s="8"/>
      <c r="GGB1152" s="8"/>
      <c r="GGC1152" s="8"/>
      <c r="GGD1152" s="8"/>
      <c r="GGE1152" s="8"/>
      <c r="GGF1152" s="8"/>
      <c r="GGG1152" s="8"/>
      <c r="GGH1152" s="8"/>
      <c r="GGI1152" s="8"/>
      <c r="GGJ1152" s="8"/>
      <c r="GGK1152" s="8"/>
      <c r="GGL1152" s="8"/>
      <c r="GGM1152" s="8"/>
      <c r="GGN1152" s="8"/>
      <c r="GGO1152" s="8"/>
      <c r="GGP1152" s="8"/>
      <c r="GGQ1152" s="8"/>
      <c r="GGR1152" s="8"/>
      <c r="GGS1152" s="8"/>
      <c r="GGT1152" s="8"/>
      <c r="GGU1152" s="8"/>
      <c r="GGV1152" s="8"/>
      <c r="GGW1152" s="8"/>
      <c r="GGX1152" s="8"/>
      <c r="GGY1152" s="8"/>
      <c r="GGZ1152" s="8"/>
      <c r="GHA1152" s="8"/>
      <c r="GHB1152" s="8"/>
      <c r="GHC1152" s="8"/>
      <c r="GHD1152" s="8"/>
      <c r="GHE1152" s="8"/>
      <c r="GHF1152" s="8"/>
      <c r="GHG1152" s="8"/>
      <c r="GHH1152" s="8"/>
      <c r="GHI1152" s="8"/>
      <c r="GHJ1152" s="8"/>
      <c r="GHK1152" s="8"/>
      <c r="GHL1152" s="8"/>
      <c r="GHM1152" s="8"/>
      <c r="GHN1152" s="8"/>
      <c r="GHO1152" s="8"/>
      <c r="GHP1152" s="8"/>
      <c r="GHQ1152" s="8"/>
      <c r="GHR1152" s="8"/>
      <c r="GHS1152" s="8"/>
      <c r="GHT1152" s="8"/>
      <c r="GHU1152" s="8"/>
      <c r="GHV1152" s="8"/>
      <c r="GHW1152" s="8"/>
      <c r="GHX1152" s="8"/>
      <c r="GHY1152" s="8"/>
      <c r="GHZ1152" s="8"/>
      <c r="GIA1152" s="8"/>
      <c r="GIB1152" s="8"/>
      <c r="GIC1152" s="8"/>
      <c r="GID1152" s="8"/>
      <c r="GIE1152" s="8"/>
      <c r="GIF1152" s="8"/>
      <c r="GIG1152" s="8"/>
      <c r="GIH1152" s="8"/>
      <c r="GII1152" s="8"/>
      <c r="GIJ1152" s="8"/>
      <c r="GIK1152" s="8"/>
      <c r="GIL1152" s="8"/>
      <c r="GIM1152" s="8"/>
      <c r="GIN1152" s="8"/>
      <c r="GIO1152" s="8"/>
      <c r="GIP1152" s="8"/>
      <c r="GIQ1152" s="8"/>
      <c r="GIR1152" s="8"/>
      <c r="GIS1152" s="8"/>
      <c r="GIT1152" s="8"/>
      <c r="GIU1152" s="8"/>
      <c r="GIV1152" s="8"/>
      <c r="GIW1152" s="8"/>
      <c r="GIX1152" s="8"/>
      <c r="GIY1152" s="8"/>
      <c r="GIZ1152" s="8"/>
      <c r="GJA1152" s="8"/>
      <c r="GJB1152" s="8"/>
      <c r="GJC1152" s="8"/>
      <c r="GJD1152" s="8"/>
      <c r="GJE1152" s="8"/>
      <c r="GJF1152" s="8"/>
      <c r="GJG1152" s="8"/>
      <c r="GJH1152" s="8"/>
      <c r="GJI1152" s="8"/>
      <c r="GJJ1152" s="8"/>
      <c r="GJK1152" s="8"/>
      <c r="GJL1152" s="8"/>
      <c r="GJM1152" s="8"/>
      <c r="GJN1152" s="8"/>
      <c r="GJO1152" s="8"/>
      <c r="GJP1152" s="8"/>
      <c r="GJQ1152" s="8"/>
      <c r="GJR1152" s="8"/>
      <c r="GJS1152" s="8"/>
      <c r="GJT1152" s="8"/>
      <c r="GJU1152" s="8"/>
      <c r="GJV1152" s="8"/>
      <c r="GJW1152" s="8"/>
      <c r="GJX1152" s="8"/>
      <c r="GJY1152" s="8"/>
      <c r="GJZ1152" s="8"/>
      <c r="GKA1152" s="8"/>
      <c r="GKB1152" s="8"/>
      <c r="GKC1152" s="8"/>
      <c r="GKD1152" s="8"/>
      <c r="GKE1152" s="8"/>
      <c r="GKF1152" s="8"/>
      <c r="GKG1152" s="8"/>
      <c r="GKH1152" s="8"/>
      <c r="GKI1152" s="8"/>
      <c r="GKJ1152" s="8"/>
      <c r="GKK1152" s="8"/>
      <c r="GKL1152" s="8"/>
      <c r="GKM1152" s="8"/>
      <c r="GKN1152" s="8"/>
      <c r="GKO1152" s="8"/>
      <c r="GKP1152" s="8"/>
      <c r="GKQ1152" s="8"/>
      <c r="GKR1152" s="8"/>
      <c r="GKS1152" s="8"/>
      <c r="GKT1152" s="8"/>
      <c r="GKU1152" s="8"/>
      <c r="GKV1152" s="8"/>
      <c r="GKW1152" s="8"/>
      <c r="GKX1152" s="8"/>
      <c r="GKY1152" s="8"/>
      <c r="GKZ1152" s="8"/>
      <c r="GLA1152" s="8"/>
      <c r="GLB1152" s="8"/>
      <c r="GLC1152" s="8"/>
      <c r="GLD1152" s="8"/>
      <c r="GLE1152" s="8"/>
      <c r="GLF1152" s="8"/>
      <c r="GLG1152" s="8"/>
      <c r="GLH1152" s="8"/>
      <c r="GLI1152" s="8"/>
      <c r="GLJ1152" s="8"/>
      <c r="GLK1152" s="8"/>
      <c r="GLL1152" s="8"/>
      <c r="GLM1152" s="8"/>
      <c r="GLN1152" s="8"/>
      <c r="GLO1152" s="8"/>
      <c r="GLP1152" s="8"/>
      <c r="GLQ1152" s="8"/>
      <c r="GLR1152" s="8"/>
      <c r="GLS1152" s="8"/>
      <c r="GLT1152" s="8"/>
      <c r="GLU1152" s="8"/>
      <c r="GLV1152" s="8"/>
      <c r="GLW1152" s="8"/>
      <c r="GLX1152" s="8"/>
      <c r="GLY1152" s="8"/>
      <c r="GLZ1152" s="8"/>
      <c r="GMA1152" s="8"/>
      <c r="GMB1152" s="8"/>
      <c r="GMC1152" s="8"/>
      <c r="GMD1152" s="8"/>
      <c r="GME1152" s="8"/>
      <c r="GMF1152" s="8"/>
      <c r="GMG1152" s="8"/>
      <c r="GMH1152" s="8"/>
      <c r="GMI1152" s="8"/>
      <c r="GMJ1152" s="8"/>
      <c r="GMK1152" s="8"/>
      <c r="GML1152" s="8"/>
      <c r="GMM1152" s="8"/>
      <c r="GMN1152" s="8"/>
      <c r="GMO1152" s="8"/>
      <c r="GMP1152" s="8"/>
      <c r="GMQ1152" s="8"/>
      <c r="GMR1152" s="8"/>
      <c r="GMS1152" s="8"/>
      <c r="GMT1152" s="8"/>
      <c r="GMU1152" s="8"/>
      <c r="GMV1152" s="8"/>
      <c r="GMW1152" s="8"/>
      <c r="GMX1152" s="8"/>
      <c r="GMY1152" s="8"/>
      <c r="GMZ1152" s="8"/>
      <c r="GNA1152" s="8"/>
      <c r="GNB1152" s="8"/>
      <c r="GNC1152" s="8"/>
      <c r="GND1152" s="8"/>
      <c r="GNE1152" s="8"/>
      <c r="GNF1152" s="8"/>
      <c r="GNG1152" s="8"/>
      <c r="GNH1152" s="8"/>
      <c r="GNI1152" s="8"/>
      <c r="GNJ1152" s="8"/>
      <c r="GNK1152" s="8"/>
      <c r="GNL1152" s="8"/>
      <c r="GNM1152" s="8"/>
      <c r="GNN1152" s="8"/>
      <c r="GNO1152" s="8"/>
      <c r="GNP1152" s="8"/>
      <c r="GNQ1152" s="8"/>
      <c r="GNR1152" s="8"/>
      <c r="GNS1152" s="8"/>
      <c r="GNT1152" s="8"/>
      <c r="GNU1152" s="8"/>
      <c r="GNV1152" s="8"/>
      <c r="GNW1152" s="8"/>
      <c r="GNX1152" s="8"/>
      <c r="GNY1152" s="8"/>
      <c r="GNZ1152" s="8"/>
      <c r="GOA1152" s="8"/>
      <c r="GOB1152" s="8"/>
      <c r="GOC1152" s="8"/>
      <c r="GOD1152" s="8"/>
      <c r="GOE1152" s="8"/>
      <c r="GOF1152" s="8"/>
      <c r="GOG1152" s="8"/>
      <c r="GOH1152" s="8"/>
      <c r="GOI1152" s="8"/>
      <c r="GOJ1152" s="8"/>
      <c r="GOK1152" s="8"/>
      <c r="GOL1152" s="8"/>
      <c r="GOM1152" s="8"/>
      <c r="GON1152" s="8"/>
      <c r="GOO1152" s="8"/>
      <c r="GOP1152" s="8"/>
      <c r="GOQ1152" s="8"/>
      <c r="GOR1152" s="8"/>
      <c r="GOS1152" s="8"/>
      <c r="GOT1152" s="8"/>
      <c r="GOU1152" s="8"/>
      <c r="GOV1152" s="8"/>
      <c r="GOW1152" s="8"/>
      <c r="GOX1152" s="8"/>
      <c r="GOY1152" s="8"/>
      <c r="GOZ1152" s="8"/>
      <c r="GPA1152" s="8"/>
      <c r="GPB1152" s="8"/>
      <c r="GPC1152" s="8"/>
      <c r="GPD1152" s="8"/>
      <c r="GPE1152" s="8"/>
      <c r="GPF1152" s="8"/>
      <c r="GPG1152" s="8"/>
      <c r="GPH1152" s="8"/>
      <c r="GPI1152" s="8"/>
      <c r="GPJ1152" s="8"/>
      <c r="GPK1152" s="8"/>
      <c r="GPL1152" s="8"/>
      <c r="GPM1152" s="8"/>
      <c r="GPN1152" s="8"/>
      <c r="GPO1152" s="8"/>
      <c r="GPP1152" s="8"/>
      <c r="GPQ1152" s="8"/>
      <c r="GPR1152" s="8"/>
      <c r="GPS1152" s="8"/>
      <c r="GPT1152" s="8"/>
      <c r="GPU1152" s="8"/>
      <c r="GPV1152" s="8"/>
      <c r="GPW1152" s="8"/>
      <c r="GPX1152" s="8"/>
      <c r="GPY1152" s="8"/>
      <c r="GPZ1152" s="8"/>
      <c r="GQA1152" s="8"/>
      <c r="GQB1152" s="8"/>
      <c r="GQC1152" s="8"/>
      <c r="GQD1152" s="8"/>
      <c r="GQE1152" s="8"/>
      <c r="GQF1152" s="8"/>
      <c r="GQG1152" s="8"/>
      <c r="GQH1152" s="8"/>
      <c r="GQI1152" s="8"/>
      <c r="GQJ1152" s="8"/>
      <c r="GQK1152" s="8"/>
      <c r="GQL1152" s="8"/>
      <c r="GQM1152" s="8"/>
      <c r="GQN1152" s="8"/>
      <c r="GQO1152" s="8"/>
      <c r="GQP1152" s="8"/>
      <c r="GQQ1152" s="8"/>
      <c r="GQR1152" s="8"/>
      <c r="GQS1152" s="8"/>
      <c r="GQT1152" s="8"/>
      <c r="GQU1152" s="8"/>
      <c r="GQV1152" s="8"/>
      <c r="GQW1152" s="8"/>
      <c r="GQX1152" s="8"/>
      <c r="GQY1152" s="8"/>
      <c r="GQZ1152" s="8"/>
      <c r="GRA1152" s="8"/>
      <c r="GRB1152" s="8"/>
      <c r="GRC1152" s="8"/>
      <c r="GRD1152" s="8"/>
      <c r="GRE1152" s="8"/>
      <c r="GRF1152" s="8"/>
      <c r="GRG1152" s="8"/>
      <c r="GRH1152" s="8"/>
      <c r="GRI1152" s="8"/>
      <c r="GRJ1152" s="8"/>
      <c r="GRK1152" s="8"/>
      <c r="GRL1152" s="8"/>
      <c r="GRM1152" s="8"/>
      <c r="GRN1152" s="8"/>
      <c r="GRO1152" s="8"/>
      <c r="GRP1152" s="8"/>
      <c r="GRQ1152" s="8"/>
      <c r="GRR1152" s="8"/>
      <c r="GRS1152" s="8"/>
      <c r="GRT1152" s="8"/>
      <c r="GRU1152" s="8"/>
      <c r="GRV1152" s="8"/>
      <c r="GRW1152" s="8"/>
      <c r="GRX1152" s="8"/>
      <c r="GRY1152" s="8"/>
      <c r="GRZ1152" s="8"/>
      <c r="GSA1152" s="8"/>
      <c r="GSB1152" s="8"/>
      <c r="GSC1152" s="8"/>
      <c r="GSD1152" s="8"/>
      <c r="GSE1152" s="8"/>
      <c r="GSF1152" s="8"/>
      <c r="GSG1152" s="8"/>
      <c r="GSH1152" s="8"/>
      <c r="GSI1152" s="8"/>
      <c r="GSJ1152" s="8"/>
      <c r="GSK1152" s="8"/>
      <c r="GSL1152" s="8"/>
      <c r="GSM1152" s="8"/>
      <c r="GSN1152" s="8"/>
      <c r="GSO1152" s="8"/>
      <c r="GSP1152" s="8"/>
      <c r="GSQ1152" s="8"/>
      <c r="GSR1152" s="8"/>
      <c r="GSS1152" s="8"/>
      <c r="GST1152" s="8"/>
      <c r="GSU1152" s="8"/>
      <c r="GSV1152" s="8"/>
      <c r="GSW1152" s="8"/>
      <c r="GSX1152" s="8"/>
      <c r="GSY1152" s="8"/>
      <c r="GSZ1152" s="8"/>
      <c r="GTA1152" s="8"/>
      <c r="GTB1152" s="8"/>
      <c r="GTC1152" s="8"/>
      <c r="GTD1152" s="8"/>
      <c r="GTE1152" s="8"/>
      <c r="GTF1152" s="8"/>
      <c r="GTG1152" s="8"/>
      <c r="GTH1152" s="8"/>
      <c r="GTI1152" s="8"/>
      <c r="GTJ1152" s="8"/>
      <c r="GTK1152" s="8"/>
      <c r="GTL1152" s="8"/>
      <c r="GTM1152" s="8"/>
      <c r="GTN1152" s="8"/>
      <c r="GTO1152" s="8"/>
      <c r="GTP1152" s="8"/>
      <c r="GTQ1152" s="8"/>
      <c r="GTR1152" s="8"/>
      <c r="GTS1152" s="8"/>
      <c r="GTT1152" s="8"/>
      <c r="GTU1152" s="8"/>
      <c r="GTV1152" s="8"/>
      <c r="GTW1152" s="8"/>
      <c r="GTX1152" s="8"/>
      <c r="GTY1152" s="8"/>
      <c r="GTZ1152" s="8"/>
      <c r="GUA1152" s="8"/>
      <c r="GUB1152" s="8"/>
      <c r="GUC1152" s="8"/>
      <c r="GUD1152" s="8"/>
      <c r="GUE1152" s="8"/>
      <c r="GUF1152" s="8"/>
      <c r="GUG1152" s="8"/>
      <c r="GUH1152" s="8"/>
      <c r="GUI1152" s="8"/>
      <c r="GUJ1152" s="8"/>
      <c r="GUK1152" s="8"/>
      <c r="GUL1152" s="8"/>
      <c r="GUM1152" s="8"/>
      <c r="GUN1152" s="8"/>
      <c r="GUO1152" s="8"/>
      <c r="GUP1152" s="8"/>
      <c r="GUQ1152" s="8"/>
      <c r="GUR1152" s="8"/>
      <c r="GUS1152" s="8"/>
      <c r="GUT1152" s="8"/>
      <c r="GUU1152" s="8"/>
      <c r="GUV1152" s="8"/>
      <c r="GUW1152" s="8"/>
      <c r="GUX1152" s="8"/>
      <c r="GUY1152" s="8"/>
      <c r="GUZ1152" s="8"/>
      <c r="GVA1152" s="8"/>
      <c r="GVB1152" s="8"/>
      <c r="GVC1152" s="8"/>
      <c r="GVD1152" s="8"/>
      <c r="GVE1152" s="8"/>
      <c r="GVF1152" s="8"/>
      <c r="GVG1152" s="8"/>
      <c r="GVH1152" s="8"/>
      <c r="GVI1152" s="8"/>
      <c r="GVJ1152" s="8"/>
      <c r="GVK1152" s="8"/>
      <c r="GVL1152" s="8"/>
      <c r="GVM1152" s="8"/>
      <c r="GVN1152" s="8"/>
      <c r="GVO1152" s="8"/>
      <c r="GVP1152" s="8"/>
      <c r="GVQ1152" s="8"/>
      <c r="GVR1152" s="8"/>
      <c r="GVS1152" s="8"/>
      <c r="GVT1152" s="8"/>
      <c r="GVU1152" s="8"/>
      <c r="GVV1152" s="8"/>
      <c r="GVW1152" s="8"/>
      <c r="GVX1152" s="8"/>
      <c r="GVY1152" s="8"/>
      <c r="GVZ1152" s="8"/>
      <c r="GWA1152" s="8"/>
      <c r="GWB1152" s="8"/>
      <c r="GWC1152" s="8"/>
      <c r="GWD1152" s="8"/>
      <c r="GWE1152" s="8"/>
      <c r="GWF1152" s="8"/>
      <c r="GWG1152" s="8"/>
      <c r="GWH1152" s="8"/>
      <c r="GWI1152" s="8"/>
      <c r="GWJ1152" s="8"/>
      <c r="GWK1152" s="8"/>
      <c r="GWL1152" s="8"/>
      <c r="GWM1152" s="8"/>
      <c r="GWN1152" s="8"/>
      <c r="GWO1152" s="8"/>
      <c r="GWP1152" s="8"/>
      <c r="GWQ1152" s="8"/>
      <c r="GWR1152" s="8"/>
      <c r="GWS1152" s="8"/>
      <c r="GWT1152" s="8"/>
      <c r="GWU1152" s="8"/>
      <c r="GWV1152" s="8"/>
      <c r="GWW1152" s="8"/>
      <c r="GWX1152" s="8"/>
      <c r="GWY1152" s="8"/>
      <c r="GWZ1152" s="8"/>
      <c r="GXA1152" s="8"/>
      <c r="GXB1152" s="8"/>
      <c r="GXC1152" s="8"/>
      <c r="GXD1152" s="8"/>
      <c r="GXE1152" s="8"/>
      <c r="GXF1152" s="8"/>
      <c r="GXG1152" s="8"/>
      <c r="GXH1152" s="8"/>
      <c r="GXI1152" s="8"/>
      <c r="GXJ1152" s="8"/>
      <c r="GXK1152" s="8"/>
      <c r="GXL1152" s="8"/>
      <c r="GXM1152" s="8"/>
      <c r="GXN1152" s="8"/>
      <c r="GXO1152" s="8"/>
      <c r="GXP1152" s="8"/>
      <c r="GXQ1152" s="8"/>
      <c r="GXR1152" s="8"/>
      <c r="GXS1152" s="8"/>
      <c r="GXT1152" s="8"/>
      <c r="GXU1152" s="8"/>
      <c r="GXV1152" s="8"/>
      <c r="GXW1152" s="8"/>
      <c r="GXX1152" s="8"/>
      <c r="GXY1152" s="8"/>
      <c r="GXZ1152" s="8"/>
      <c r="GYA1152" s="8"/>
      <c r="GYB1152" s="8"/>
      <c r="GYC1152" s="8"/>
      <c r="GYD1152" s="8"/>
      <c r="GYE1152" s="8"/>
      <c r="GYF1152" s="8"/>
      <c r="GYG1152" s="8"/>
      <c r="GYH1152" s="8"/>
      <c r="GYI1152" s="8"/>
      <c r="GYJ1152" s="8"/>
      <c r="GYK1152" s="8"/>
      <c r="GYL1152" s="8"/>
      <c r="GYM1152" s="8"/>
      <c r="GYN1152" s="8"/>
      <c r="GYO1152" s="8"/>
      <c r="GYP1152" s="8"/>
      <c r="GYQ1152" s="8"/>
      <c r="GYR1152" s="8"/>
      <c r="GYS1152" s="8"/>
      <c r="GYT1152" s="8"/>
      <c r="GYU1152" s="8"/>
      <c r="GYV1152" s="8"/>
      <c r="GYW1152" s="8"/>
      <c r="GYX1152" s="8"/>
      <c r="GYY1152" s="8"/>
      <c r="GYZ1152" s="8"/>
      <c r="GZA1152" s="8"/>
      <c r="GZB1152" s="8"/>
      <c r="GZC1152" s="8"/>
      <c r="GZD1152" s="8"/>
      <c r="GZE1152" s="8"/>
      <c r="GZF1152" s="8"/>
      <c r="GZG1152" s="8"/>
      <c r="GZH1152" s="8"/>
      <c r="GZI1152" s="8"/>
      <c r="GZJ1152" s="8"/>
      <c r="GZK1152" s="8"/>
      <c r="GZL1152" s="8"/>
      <c r="GZM1152" s="8"/>
      <c r="GZN1152" s="8"/>
      <c r="GZO1152" s="8"/>
      <c r="GZP1152" s="8"/>
      <c r="GZQ1152" s="8"/>
      <c r="GZR1152" s="8"/>
      <c r="GZS1152" s="8"/>
      <c r="GZT1152" s="8"/>
      <c r="GZU1152" s="8"/>
      <c r="GZV1152" s="8"/>
      <c r="GZW1152" s="8"/>
      <c r="GZX1152" s="8"/>
      <c r="GZY1152" s="8"/>
      <c r="GZZ1152" s="8"/>
      <c r="HAA1152" s="8"/>
      <c r="HAB1152" s="8"/>
      <c r="HAC1152" s="8"/>
      <c r="HAD1152" s="8"/>
      <c r="HAE1152" s="8"/>
      <c r="HAF1152" s="8"/>
      <c r="HAG1152" s="8"/>
      <c r="HAH1152" s="8"/>
      <c r="HAI1152" s="8"/>
      <c r="HAJ1152" s="8"/>
      <c r="HAK1152" s="8"/>
      <c r="HAL1152" s="8"/>
      <c r="HAM1152" s="8"/>
      <c r="HAN1152" s="8"/>
      <c r="HAO1152" s="8"/>
      <c r="HAP1152" s="8"/>
      <c r="HAQ1152" s="8"/>
      <c r="HAR1152" s="8"/>
      <c r="HAS1152" s="8"/>
      <c r="HAT1152" s="8"/>
      <c r="HAU1152" s="8"/>
      <c r="HAV1152" s="8"/>
      <c r="HAW1152" s="8"/>
      <c r="HAX1152" s="8"/>
      <c r="HAY1152" s="8"/>
      <c r="HAZ1152" s="8"/>
      <c r="HBA1152" s="8"/>
      <c r="HBB1152" s="8"/>
      <c r="HBC1152" s="8"/>
      <c r="HBD1152" s="8"/>
      <c r="HBE1152" s="8"/>
      <c r="HBF1152" s="8"/>
      <c r="HBG1152" s="8"/>
      <c r="HBH1152" s="8"/>
      <c r="HBI1152" s="8"/>
      <c r="HBJ1152" s="8"/>
      <c r="HBK1152" s="8"/>
      <c r="HBL1152" s="8"/>
      <c r="HBM1152" s="8"/>
      <c r="HBN1152" s="8"/>
      <c r="HBO1152" s="8"/>
      <c r="HBP1152" s="8"/>
      <c r="HBQ1152" s="8"/>
      <c r="HBR1152" s="8"/>
      <c r="HBS1152" s="8"/>
      <c r="HBT1152" s="8"/>
      <c r="HBU1152" s="8"/>
      <c r="HBV1152" s="8"/>
      <c r="HBW1152" s="8"/>
      <c r="HBX1152" s="8"/>
      <c r="HBY1152" s="8"/>
      <c r="HBZ1152" s="8"/>
      <c r="HCA1152" s="8"/>
      <c r="HCB1152" s="8"/>
      <c r="HCC1152" s="8"/>
      <c r="HCD1152" s="8"/>
      <c r="HCE1152" s="8"/>
      <c r="HCF1152" s="8"/>
      <c r="HCG1152" s="8"/>
      <c r="HCH1152" s="8"/>
      <c r="HCI1152" s="8"/>
      <c r="HCJ1152" s="8"/>
      <c r="HCK1152" s="8"/>
      <c r="HCL1152" s="8"/>
      <c r="HCM1152" s="8"/>
      <c r="HCN1152" s="8"/>
      <c r="HCO1152" s="8"/>
      <c r="HCP1152" s="8"/>
      <c r="HCQ1152" s="8"/>
      <c r="HCR1152" s="8"/>
      <c r="HCS1152" s="8"/>
      <c r="HCT1152" s="8"/>
      <c r="HCU1152" s="8"/>
      <c r="HCV1152" s="8"/>
      <c r="HCW1152" s="8"/>
      <c r="HCX1152" s="8"/>
      <c r="HCY1152" s="8"/>
      <c r="HCZ1152" s="8"/>
      <c r="HDA1152" s="8"/>
      <c r="HDB1152" s="8"/>
      <c r="HDC1152" s="8"/>
      <c r="HDD1152" s="8"/>
      <c r="HDE1152" s="8"/>
      <c r="HDF1152" s="8"/>
      <c r="HDG1152" s="8"/>
      <c r="HDH1152" s="8"/>
      <c r="HDI1152" s="8"/>
      <c r="HDJ1152" s="8"/>
      <c r="HDK1152" s="8"/>
      <c r="HDL1152" s="8"/>
      <c r="HDM1152" s="8"/>
      <c r="HDN1152" s="8"/>
      <c r="HDO1152" s="8"/>
      <c r="HDP1152" s="8"/>
      <c r="HDQ1152" s="8"/>
      <c r="HDR1152" s="8"/>
      <c r="HDS1152" s="8"/>
      <c r="HDT1152" s="8"/>
      <c r="HDU1152" s="8"/>
      <c r="HDV1152" s="8"/>
      <c r="HDW1152" s="8"/>
      <c r="HDX1152" s="8"/>
      <c r="HDY1152" s="8"/>
      <c r="HDZ1152" s="8"/>
      <c r="HEA1152" s="8"/>
      <c r="HEB1152" s="8"/>
      <c r="HEC1152" s="8"/>
      <c r="HED1152" s="8"/>
      <c r="HEE1152" s="8"/>
      <c r="HEF1152" s="8"/>
      <c r="HEG1152" s="8"/>
      <c r="HEH1152" s="8"/>
      <c r="HEI1152" s="8"/>
      <c r="HEJ1152" s="8"/>
      <c r="HEK1152" s="8"/>
      <c r="HEL1152" s="8"/>
      <c r="HEM1152" s="8"/>
      <c r="HEN1152" s="8"/>
      <c r="HEO1152" s="8"/>
      <c r="HEP1152" s="8"/>
      <c r="HEQ1152" s="8"/>
      <c r="HER1152" s="8"/>
      <c r="HES1152" s="8"/>
      <c r="HET1152" s="8"/>
      <c r="HEU1152" s="8"/>
      <c r="HEV1152" s="8"/>
      <c r="HEW1152" s="8"/>
      <c r="HEX1152" s="8"/>
      <c r="HEY1152" s="8"/>
      <c r="HEZ1152" s="8"/>
      <c r="HFA1152" s="8"/>
      <c r="HFB1152" s="8"/>
      <c r="HFC1152" s="8"/>
      <c r="HFD1152" s="8"/>
      <c r="HFE1152" s="8"/>
      <c r="HFF1152" s="8"/>
      <c r="HFG1152" s="8"/>
      <c r="HFH1152" s="8"/>
      <c r="HFI1152" s="8"/>
      <c r="HFJ1152" s="8"/>
      <c r="HFK1152" s="8"/>
      <c r="HFL1152" s="8"/>
      <c r="HFM1152" s="8"/>
      <c r="HFN1152" s="8"/>
      <c r="HFO1152" s="8"/>
      <c r="HFP1152" s="8"/>
      <c r="HFQ1152" s="8"/>
      <c r="HFR1152" s="8"/>
      <c r="HFS1152" s="8"/>
      <c r="HFT1152" s="8"/>
      <c r="HFU1152" s="8"/>
      <c r="HFV1152" s="8"/>
      <c r="HFW1152" s="8"/>
      <c r="HFX1152" s="8"/>
      <c r="HFY1152" s="8"/>
      <c r="HFZ1152" s="8"/>
      <c r="HGA1152" s="8"/>
      <c r="HGB1152" s="8"/>
      <c r="HGC1152" s="8"/>
      <c r="HGD1152" s="8"/>
      <c r="HGE1152" s="8"/>
      <c r="HGF1152" s="8"/>
      <c r="HGG1152" s="8"/>
      <c r="HGH1152" s="8"/>
      <c r="HGI1152" s="8"/>
      <c r="HGJ1152" s="8"/>
      <c r="HGK1152" s="8"/>
      <c r="HGL1152" s="8"/>
      <c r="HGM1152" s="8"/>
      <c r="HGN1152" s="8"/>
      <c r="HGO1152" s="8"/>
      <c r="HGP1152" s="8"/>
      <c r="HGQ1152" s="8"/>
      <c r="HGR1152" s="8"/>
      <c r="HGS1152" s="8"/>
      <c r="HGT1152" s="8"/>
      <c r="HGU1152" s="8"/>
      <c r="HGV1152" s="8"/>
      <c r="HGW1152" s="8"/>
      <c r="HGX1152" s="8"/>
      <c r="HGY1152" s="8"/>
      <c r="HGZ1152" s="8"/>
      <c r="HHA1152" s="8"/>
      <c r="HHB1152" s="8"/>
      <c r="HHC1152" s="8"/>
      <c r="HHD1152" s="8"/>
      <c r="HHE1152" s="8"/>
      <c r="HHF1152" s="8"/>
      <c r="HHG1152" s="8"/>
      <c r="HHH1152" s="8"/>
      <c r="HHI1152" s="8"/>
      <c r="HHJ1152" s="8"/>
      <c r="HHK1152" s="8"/>
      <c r="HHL1152" s="8"/>
      <c r="HHM1152" s="8"/>
      <c r="HHN1152" s="8"/>
      <c r="HHO1152" s="8"/>
      <c r="HHP1152" s="8"/>
      <c r="HHQ1152" s="8"/>
      <c r="HHR1152" s="8"/>
      <c r="HHS1152" s="8"/>
      <c r="HHT1152" s="8"/>
      <c r="HHU1152" s="8"/>
      <c r="HHV1152" s="8"/>
      <c r="HHW1152" s="8"/>
      <c r="HHX1152" s="8"/>
      <c r="HHY1152" s="8"/>
      <c r="HHZ1152" s="8"/>
      <c r="HIA1152" s="8"/>
      <c r="HIB1152" s="8"/>
      <c r="HIC1152" s="8"/>
      <c r="HID1152" s="8"/>
      <c r="HIE1152" s="8"/>
      <c r="HIF1152" s="8"/>
      <c r="HIG1152" s="8"/>
      <c r="HIH1152" s="8"/>
      <c r="HII1152" s="8"/>
      <c r="HIJ1152" s="8"/>
      <c r="HIK1152" s="8"/>
      <c r="HIL1152" s="8"/>
      <c r="HIM1152" s="8"/>
      <c r="HIN1152" s="8"/>
      <c r="HIO1152" s="8"/>
      <c r="HIP1152" s="8"/>
      <c r="HIQ1152" s="8"/>
      <c r="HIR1152" s="8"/>
      <c r="HIS1152" s="8"/>
      <c r="HIT1152" s="8"/>
      <c r="HIU1152" s="8"/>
      <c r="HIV1152" s="8"/>
      <c r="HIW1152" s="8"/>
      <c r="HIX1152" s="8"/>
      <c r="HIY1152" s="8"/>
      <c r="HIZ1152" s="8"/>
      <c r="HJA1152" s="8"/>
      <c r="HJB1152" s="8"/>
      <c r="HJC1152" s="8"/>
      <c r="HJD1152" s="8"/>
      <c r="HJE1152" s="8"/>
      <c r="HJF1152" s="8"/>
      <c r="HJG1152" s="8"/>
      <c r="HJH1152" s="8"/>
      <c r="HJI1152" s="8"/>
      <c r="HJJ1152" s="8"/>
      <c r="HJK1152" s="8"/>
      <c r="HJL1152" s="8"/>
      <c r="HJM1152" s="8"/>
      <c r="HJN1152" s="8"/>
      <c r="HJO1152" s="8"/>
      <c r="HJP1152" s="8"/>
      <c r="HJQ1152" s="8"/>
      <c r="HJR1152" s="8"/>
      <c r="HJS1152" s="8"/>
      <c r="HJT1152" s="8"/>
      <c r="HJU1152" s="8"/>
      <c r="HJV1152" s="8"/>
      <c r="HJW1152" s="8"/>
      <c r="HJX1152" s="8"/>
      <c r="HJY1152" s="8"/>
      <c r="HJZ1152" s="8"/>
      <c r="HKA1152" s="8"/>
      <c r="HKB1152" s="8"/>
      <c r="HKC1152" s="8"/>
      <c r="HKD1152" s="8"/>
      <c r="HKE1152" s="8"/>
      <c r="HKF1152" s="8"/>
      <c r="HKG1152" s="8"/>
      <c r="HKH1152" s="8"/>
      <c r="HKI1152" s="8"/>
      <c r="HKJ1152" s="8"/>
      <c r="HKK1152" s="8"/>
      <c r="HKL1152" s="8"/>
      <c r="HKM1152" s="8"/>
      <c r="HKN1152" s="8"/>
      <c r="HKO1152" s="8"/>
      <c r="HKP1152" s="8"/>
      <c r="HKQ1152" s="8"/>
      <c r="HKR1152" s="8"/>
      <c r="HKS1152" s="8"/>
      <c r="HKT1152" s="8"/>
      <c r="HKU1152" s="8"/>
      <c r="HKV1152" s="8"/>
      <c r="HKW1152" s="8"/>
      <c r="HKX1152" s="8"/>
      <c r="HKY1152" s="8"/>
      <c r="HKZ1152" s="8"/>
      <c r="HLA1152" s="8"/>
      <c r="HLB1152" s="8"/>
      <c r="HLC1152" s="8"/>
      <c r="HLD1152" s="8"/>
      <c r="HLE1152" s="8"/>
      <c r="HLF1152" s="8"/>
      <c r="HLG1152" s="8"/>
      <c r="HLH1152" s="8"/>
      <c r="HLI1152" s="8"/>
      <c r="HLJ1152" s="8"/>
      <c r="HLK1152" s="8"/>
      <c r="HLL1152" s="8"/>
      <c r="HLM1152" s="8"/>
      <c r="HLN1152" s="8"/>
      <c r="HLO1152" s="8"/>
      <c r="HLP1152" s="8"/>
      <c r="HLQ1152" s="8"/>
      <c r="HLR1152" s="8"/>
      <c r="HLS1152" s="8"/>
      <c r="HLT1152" s="8"/>
      <c r="HLU1152" s="8"/>
      <c r="HLV1152" s="8"/>
      <c r="HLW1152" s="8"/>
      <c r="HLX1152" s="8"/>
      <c r="HLY1152" s="8"/>
      <c r="HLZ1152" s="8"/>
      <c r="HMA1152" s="8"/>
      <c r="HMB1152" s="8"/>
      <c r="HMC1152" s="8"/>
      <c r="HMD1152" s="8"/>
      <c r="HME1152" s="8"/>
      <c r="HMF1152" s="8"/>
      <c r="HMG1152" s="8"/>
      <c r="HMH1152" s="8"/>
      <c r="HMI1152" s="8"/>
      <c r="HMJ1152" s="8"/>
      <c r="HMK1152" s="8"/>
      <c r="HML1152" s="8"/>
      <c r="HMM1152" s="8"/>
      <c r="HMN1152" s="8"/>
      <c r="HMO1152" s="8"/>
      <c r="HMP1152" s="8"/>
      <c r="HMQ1152" s="8"/>
      <c r="HMR1152" s="8"/>
      <c r="HMS1152" s="8"/>
      <c r="HMT1152" s="8"/>
      <c r="HMU1152" s="8"/>
      <c r="HMV1152" s="8"/>
      <c r="HMW1152" s="8"/>
      <c r="HMX1152" s="8"/>
      <c r="HMY1152" s="8"/>
      <c r="HMZ1152" s="8"/>
      <c r="HNA1152" s="8"/>
      <c r="HNB1152" s="8"/>
      <c r="HNC1152" s="8"/>
      <c r="HND1152" s="8"/>
      <c r="HNE1152" s="8"/>
      <c r="HNF1152" s="8"/>
      <c r="HNG1152" s="8"/>
      <c r="HNH1152" s="8"/>
      <c r="HNI1152" s="8"/>
      <c r="HNJ1152" s="8"/>
      <c r="HNK1152" s="8"/>
      <c r="HNL1152" s="8"/>
      <c r="HNM1152" s="8"/>
      <c r="HNN1152" s="8"/>
      <c r="HNO1152" s="8"/>
      <c r="HNP1152" s="8"/>
      <c r="HNQ1152" s="8"/>
      <c r="HNR1152" s="8"/>
      <c r="HNS1152" s="8"/>
      <c r="HNT1152" s="8"/>
      <c r="HNU1152" s="8"/>
      <c r="HNV1152" s="8"/>
      <c r="HNW1152" s="8"/>
      <c r="HNX1152" s="8"/>
      <c r="HNY1152" s="8"/>
      <c r="HNZ1152" s="8"/>
      <c r="HOA1152" s="8"/>
      <c r="HOB1152" s="8"/>
      <c r="HOC1152" s="8"/>
      <c r="HOD1152" s="8"/>
      <c r="HOE1152" s="8"/>
      <c r="HOF1152" s="8"/>
      <c r="HOG1152" s="8"/>
      <c r="HOH1152" s="8"/>
      <c r="HOI1152" s="8"/>
      <c r="HOJ1152" s="8"/>
      <c r="HOK1152" s="8"/>
      <c r="HOL1152" s="8"/>
      <c r="HOM1152" s="8"/>
      <c r="HON1152" s="8"/>
      <c r="HOO1152" s="8"/>
      <c r="HOP1152" s="8"/>
      <c r="HOQ1152" s="8"/>
      <c r="HOR1152" s="8"/>
      <c r="HOS1152" s="8"/>
      <c r="HOT1152" s="8"/>
      <c r="HOU1152" s="8"/>
      <c r="HOV1152" s="8"/>
      <c r="HOW1152" s="8"/>
      <c r="HOX1152" s="8"/>
      <c r="HOY1152" s="8"/>
      <c r="HOZ1152" s="8"/>
      <c r="HPA1152" s="8"/>
      <c r="HPB1152" s="8"/>
      <c r="HPC1152" s="8"/>
      <c r="HPD1152" s="8"/>
      <c r="HPE1152" s="8"/>
      <c r="HPF1152" s="8"/>
      <c r="HPG1152" s="8"/>
      <c r="HPH1152" s="8"/>
      <c r="HPI1152" s="8"/>
      <c r="HPJ1152" s="8"/>
      <c r="HPK1152" s="8"/>
      <c r="HPL1152" s="8"/>
      <c r="HPM1152" s="8"/>
      <c r="HPN1152" s="8"/>
      <c r="HPO1152" s="8"/>
      <c r="HPP1152" s="8"/>
      <c r="HPQ1152" s="8"/>
      <c r="HPR1152" s="8"/>
      <c r="HPS1152" s="8"/>
      <c r="HPT1152" s="8"/>
      <c r="HPU1152" s="8"/>
      <c r="HPV1152" s="8"/>
      <c r="HPW1152" s="8"/>
      <c r="HPX1152" s="8"/>
      <c r="HPY1152" s="8"/>
      <c r="HPZ1152" s="8"/>
      <c r="HQA1152" s="8"/>
      <c r="HQB1152" s="8"/>
      <c r="HQC1152" s="8"/>
      <c r="HQD1152" s="8"/>
      <c r="HQE1152" s="8"/>
      <c r="HQF1152" s="8"/>
      <c r="HQG1152" s="8"/>
      <c r="HQH1152" s="8"/>
      <c r="HQI1152" s="8"/>
      <c r="HQJ1152" s="8"/>
      <c r="HQK1152" s="8"/>
      <c r="HQL1152" s="8"/>
      <c r="HQM1152" s="8"/>
      <c r="HQN1152" s="8"/>
      <c r="HQO1152" s="8"/>
      <c r="HQP1152" s="8"/>
      <c r="HQQ1152" s="8"/>
      <c r="HQR1152" s="8"/>
      <c r="HQS1152" s="8"/>
      <c r="HQT1152" s="8"/>
      <c r="HQU1152" s="8"/>
      <c r="HQV1152" s="8"/>
      <c r="HQW1152" s="8"/>
      <c r="HQX1152" s="8"/>
      <c r="HQY1152" s="8"/>
      <c r="HQZ1152" s="8"/>
      <c r="HRA1152" s="8"/>
      <c r="HRB1152" s="8"/>
      <c r="HRC1152" s="8"/>
      <c r="HRD1152" s="8"/>
      <c r="HRE1152" s="8"/>
      <c r="HRF1152" s="8"/>
      <c r="HRG1152" s="8"/>
      <c r="HRH1152" s="8"/>
      <c r="HRI1152" s="8"/>
      <c r="HRJ1152" s="8"/>
      <c r="HRK1152" s="8"/>
      <c r="HRL1152" s="8"/>
      <c r="HRM1152" s="8"/>
      <c r="HRN1152" s="8"/>
      <c r="HRO1152" s="8"/>
      <c r="HRP1152" s="8"/>
      <c r="HRQ1152" s="8"/>
      <c r="HRR1152" s="8"/>
      <c r="HRS1152" s="8"/>
      <c r="HRT1152" s="8"/>
      <c r="HRU1152" s="8"/>
      <c r="HRV1152" s="8"/>
      <c r="HRW1152" s="8"/>
      <c r="HRX1152" s="8"/>
      <c r="HRY1152" s="8"/>
      <c r="HRZ1152" s="8"/>
      <c r="HSA1152" s="8"/>
      <c r="HSB1152" s="8"/>
      <c r="HSC1152" s="8"/>
      <c r="HSD1152" s="8"/>
      <c r="HSE1152" s="8"/>
      <c r="HSF1152" s="8"/>
      <c r="HSG1152" s="8"/>
      <c r="HSH1152" s="8"/>
      <c r="HSI1152" s="8"/>
      <c r="HSJ1152" s="8"/>
      <c r="HSK1152" s="8"/>
      <c r="HSL1152" s="8"/>
      <c r="HSM1152" s="8"/>
      <c r="HSN1152" s="8"/>
      <c r="HSO1152" s="8"/>
      <c r="HSP1152" s="8"/>
      <c r="HSQ1152" s="8"/>
      <c r="HSR1152" s="8"/>
      <c r="HSS1152" s="8"/>
      <c r="HST1152" s="8"/>
      <c r="HSU1152" s="8"/>
      <c r="HSV1152" s="8"/>
      <c r="HSW1152" s="8"/>
      <c r="HSX1152" s="8"/>
      <c r="HSY1152" s="8"/>
      <c r="HSZ1152" s="8"/>
      <c r="HTA1152" s="8"/>
      <c r="HTB1152" s="8"/>
      <c r="HTC1152" s="8"/>
      <c r="HTD1152" s="8"/>
      <c r="HTE1152" s="8"/>
      <c r="HTF1152" s="8"/>
      <c r="HTG1152" s="8"/>
      <c r="HTH1152" s="8"/>
      <c r="HTI1152" s="8"/>
      <c r="HTJ1152" s="8"/>
      <c r="HTK1152" s="8"/>
      <c r="HTL1152" s="8"/>
      <c r="HTM1152" s="8"/>
      <c r="HTN1152" s="8"/>
      <c r="HTO1152" s="8"/>
      <c r="HTP1152" s="8"/>
      <c r="HTQ1152" s="8"/>
      <c r="HTR1152" s="8"/>
      <c r="HTS1152" s="8"/>
      <c r="HTT1152" s="8"/>
      <c r="HTU1152" s="8"/>
      <c r="HTV1152" s="8"/>
      <c r="HTW1152" s="8"/>
      <c r="HTX1152" s="8"/>
      <c r="HTY1152" s="8"/>
      <c r="HTZ1152" s="8"/>
      <c r="HUA1152" s="8"/>
      <c r="HUB1152" s="8"/>
      <c r="HUC1152" s="8"/>
      <c r="HUD1152" s="8"/>
      <c r="HUE1152" s="8"/>
      <c r="HUF1152" s="8"/>
      <c r="HUG1152" s="8"/>
      <c r="HUH1152" s="8"/>
      <c r="HUI1152" s="8"/>
      <c r="HUJ1152" s="8"/>
      <c r="HUK1152" s="8"/>
      <c r="HUL1152" s="8"/>
      <c r="HUM1152" s="8"/>
      <c r="HUN1152" s="8"/>
      <c r="HUO1152" s="8"/>
      <c r="HUP1152" s="8"/>
      <c r="HUQ1152" s="8"/>
      <c r="HUR1152" s="8"/>
      <c r="HUS1152" s="8"/>
      <c r="HUT1152" s="8"/>
      <c r="HUU1152" s="8"/>
      <c r="HUV1152" s="8"/>
      <c r="HUW1152" s="8"/>
      <c r="HUX1152" s="8"/>
      <c r="HUY1152" s="8"/>
      <c r="HUZ1152" s="8"/>
      <c r="HVA1152" s="8"/>
      <c r="HVB1152" s="8"/>
      <c r="HVC1152" s="8"/>
      <c r="HVD1152" s="8"/>
      <c r="HVE1152" s="8"/>
      <c r="HVF1152" s="8"/>
      <c r="HVG1152" s="8"/>
      <c r="HVH1152" s="8"/>
      <c r="HVI1152" s="8"/>
      <c r="HVJ1152" s="8"/>
      <c r="HVK1152" s="8"/>
      <c r="HVL1152" s="8"/>
      <c r="HVM1152" s="8"/>
      <c r="HVN1152" s="8"/>
      <c r="HVO1152" s="8"/>
      <c r="HVP1152" s="8"/>
      <c r="HVQ1152" s="8"/>
      <c r="HVR1152" s="8"/>
      <c r="HVS1152" s="8"/>
      <c r="HVT1152" s="8"/>
      <c r="HVU1152" s="8"/>
      <c r="HVV1152" s="8"/>
      <c r="HVW1152" s="8"/>
      <c r="HVX1152" s="8"/>
      <c r="HVY1152" s="8"/>
      <c r="HVZ1152" s="8"/>
      <c r="HWA1152" s="8"/>
      <c r="HWB1152" s="8"/>
      <c r="HWC1152" s="8"/>
      <c r="HWD1152" s="8"/>
      <c r="HWE1152" s="8"/>
      <c r="HWF1152" s="8"/>
      <c r="HWG1152" s="8"/>
      <c r="HWH1152" s="8"/>
      <c r="HWI1152" s="8"/>
      <c r="HWJ1152" s="8"/>
      <c r="HWK1152" s="8"/>
      <c r="HWL1152" s="8"/>
      <c r="HWM1152" s="8"/>
      <c r="HWN1152" s="8"/>
      <c r="HWO1152" s="8"/>
      <c r="HWP1152" s="8"/>
      <c r="HWQ1152" s="8"/>
      <c r="HWR1152" s="8"/>
      <c r="HWS1152" s="8"/>
      <c r="HWT1152" s="8"/>
      <c r="HWU1152" s="8"/>
      <c r="HWV1152" s="8"/>
      <c r="HWW1152" s="8"/>
      <c r="HWX1152" s="8"/>
      <c r="HWY1152" s="8"/>
      <c r="HWZ1152" s="8"/>
      <c r="HXA1152" s="8"/>
      <c r="HXB1152" s="8"/>
      <c r="HXC1152" s="8"/>
      <c r="HXD1152" s="8"/>
      <c r="HXE1152" s="8"/>
      <c r="HXF1152" s="8"/>
      <c r="HXG1152" s="8"/>
      <c r="HXH1152" s="8"/>
      <c r="HXI1152" s="8"/>
      <c r="HXJ1152" s="8"/>
      <c r="HXK1152" s="8"/>
      <c r="HXL1152" s="8"/>
      <c r="HXM1152" s="8"/>
      <c r="HXN1152" s="8"/>
      <c r="HXO1152" s="8"/>
      <c r="HXP1152" s="8"/>
      <c r="HXQ1152" s="8"/>
      <c r="HXR1152" s="8"/>
      <c r="HXS1152" s="8"/>
      <c r="HXT1152" s="8"/>
      <c r="HXU1152" s="8"/>
      <c r="HXV1152" s="8"/>
      <c r="HXW1152" s="8"/>
      <c r="HXX1152" s="8"/>
      <c r="HXY1152" s="8"/>
      <c r="HXZ1152" s="8"/>
      <c r="HYA1152" s="8"/>
      <c r="HYB1152" s="8"/>
      <c r="HYC1152" s="8"/>
      <c r="HYD1152" s="8"/>
      <c r="HYE1152" s="8"/>
      <c r="HYF1152" s="8"/>
      <c r="HYG1152" s="8"/>
      <c r="HYH1152" s="8"/>
      <c r="HYI1152" s="8"/>
      <c r="HYJ1152" s="8"/>
      <c r="HYK1152" s="8"/>
      <c r="HYL1152" s="8"/>
      <c r="HYM1152" s="8"/>
      <c r="HYN1152" s="8"/>
      <c r="HYO1152" s="8"/>
      <c r="HYP1152" s="8"/>
      <c r="HYQ1152" s="8"/>
      <c r="HYR1152" s="8"/>
      <c r="HYS1152" s="8"/>
      <c r="HYT1152" s="8"/>
      <c r="HYU1152" s="8"/>
      <c r="HYV1152" s="8"/>
      <c r="HYW1152" s="8"/>
      <c r="HYX1152" s="8"/>
      <c r="HYY1152" s="8"/>
      <c r="HYZ1152" s="8"/>
      <c r="HZA1152" s="8"/>
      <c r="HZB1152" s="8"/>
      <c r="HZC1152" s="8"/>
      <c r="HZD1152" s="8"/>
      <c r="HZE1152" s="8"/>
      <c r="HZF1152" s="8"/>
      <c r="HZG1152" s="8"/>
      <c r="HZH1152" s="8"/>
      <c r="HZI1152" s="8"/>
      <c r="HZJ1152" s="8"/>
      <c r="HZK1152" s="8"/>
      <c r="HZL1152" s="8"/>
      <c r="HZM1152" s="8"/>
      <c r="HZN1152" s="8"/>
      <c r="HZO1152" s="8"/>
      <c r="HZP1152" s="8"/>
      <c r="HZQ1152" s="8"/>
      <c r="HZR1152" s="8"/>
      <c r="HZS1152" s="8"/>
      <c r="HZT1152" s="8"/>
      <c r="HZU1152" s="8"/>
      <c r="HZV1152" s="8"/>
      <c r="HZW1152" s="8"/>
      <c r="HZX1152" s="8"/>
      <c r="HZY1152" s="8"/>
      <c r="HZZ1152" s="8"/>
      <c r="IAA1152" s="8"/>
      <c r="IAB1152" s="8"/>
      <c r="IAC1152" s="8"/>
      <c r="IAD1152" s="8"/>
      <c r="IAE1152" s="8"/>
      <c r="IAF1152" s="8"/>
      <c r="IAG1152" s="8"/>
      <c r="IAH1152" s="8"/>
      <c r="IAI1152" s="8"/>
      <c r="IAJ1152" s="8"/>
      <c r="IAK1152" s="8"/>
      <c r="IAL1152" s="8"/>
      <c r="IAM1152" s="8"/>
      <c r="IAN1152" s="8"/>
      <c r="IAO1152" s="8"/>
      <c r="IAP1152" s="8"/>
      <c r="IAQ1152" s="8"/>
      <c r="IAR1152" s="8"/>
      <c r="IAS1152" s="8"/>
      <c r="IAT1152" s="8"/>
      <c r="IAU1152" s="8"/>
      <c r="IAV1152" s="8"/>
      <c r="IAW1152" s="8"/>
      <c r="IAX1152" s="8"/>
      <c r="IAY1152" s="8"/>
      <c r="IAZ1152" s="8"/>
      <c r="IBA1152" s="8"/>
      <c r="IBB1152" s="8"/>
      <c r="IBC1152" s="8"/>
      <c r="IBD1152" s="8"/>
      <c r="IBE1152" s="8"/>
      <c r="IBF1152" s="8"/>
      <c r="IBG1152" s="8"/>
      <c r="IBH1152" s="8"/>
      <c r="IBI1152" s="8"/>
      <c r="IBJ1152" s="8"/>
      <c r="IBK1152" s="8"/>
      <c r="IBL1152" s="8"/>
      <c r="IBM1152" s="8"/>
      <c r="IBN1152" s="8"/>
      <c r="IBO1152" s="8"/>
      <c r="IBP1152" s="8"/>
      <c r="IBQ1152" s="8"/>
      <c r="IBR1152" s="8"/>
      <c r="IBS1152" s="8"/>
      <c r="IBT1152" s="8"/>
      <c r="IBU1152" s="8"/>
      <c r="IBV1152" s="8"/>
      <c r="IBW1152" s="8"/>
      <c r="IBX1152" s="8"/>
      <c r="IBY1152" s="8"/>
      <c r="IBZ1152" s="8"/>
      <c r="ICA1152" s="8"/>
      <c r="ICB1152" s="8"/>
      <c r="ICC1152" s="8"/>
      <c r="ICD1152" s="8"/>
      <c r="ICE1152" s="8"/>
      <c r="ICF1152" s="8"/>
      <c r="ICG1152" s="8"/>
      <c r="ICH1152" s="8"/>
      <c r="ICI1152" s="8"/>
      <c r="ICJ1152" s="8"/>
      <c r="ICK1152" s="8"/>
      <c r="ICL1152" s="8"/>
      <c r="ICM1152" s="8"/>
      <c r="ICN1152" s="8"/>
      <c r="ICO1152" s="8"/>
      <c r="ICP1152" s="8"/>
      <c r="ICQ1152" s="8"/>
      <c r="ICR1152" s="8"/>
      <c r="ICS1152" s="8"/>
      <c r="ICT1152" s="8"/>
      <c r="ICU1152" s="8"/>
      <c r="ICV1152" s="8"/>
      <c r="ICW1152" s="8"/>
      <c r="ICX1152" s="8"/>
      <c r="ICY1152" s="8"/>
      <c r="ICZ1152" s="8"/>
      <c r="IDA1152" s="8"/>
      <c r="IDB1152" s="8"/>
      <c r="IDC1152" s="8"/>
      <c r="IDD1152" s="8"/>
      <c r="IDE1152" s="8"/>
      <c r="IDF1152" s="8"/>
      <c r="IDG1152" s="8"/>
      <c r="IDH1152" s="8"/>
      <c r="IDI1152" s="8"/>
      <c r="IDJ1152" s="8"/>
      <c r="IDK1152" s="8"/>
      <c r="IDL1152" s="8"/>
      <c r="IDM1152" s="8"/>
      <c r="IDN1152" s="8"/>
      <c r="IDO1152" s="8"/>
      <c r="IDP1152" s="8"/>
      <c r="IDQ1152" s="8"/>
      <c r="IDR1152" s="8"/>
      <c r="IDS1152" s="8"/>
      <c r="IDT1152" s="8"/>
      <c r="IDU1152" s="8"/>
      <c r="IDV1152" s="8"/>
      <c r="IDW1152" s="8"/>
      <c r="IDX1152" s="8"/>
      <c r="IDY1152" s="8"/>
      <c r="IDZ1152" s="8"/>
      <c r="IEA1152" s="8"/>
      <c r="IEB1152" s="8"/>
      <c r="IEC1152" s="8"/>
      <c r="IED1152" s="8"/>
      <c r="IEE1152" s="8"/>
      <c r="IEF1152" s="8"/>
      <c r="IEG1152" s="8"/>
      <c r="IEH1152" s="8"/>
      <c r="IEI1152" s="8"/>
      <c r="IEJ1152" s="8"/>
      <c r="IEK1152" s="8"/>
      <c r="IEL1152" s="8"/>
      <c r="IEM1152" s="8"/>
      <c r="IEN1152" s="8"/>
      <c r="IEO1152" s="8"/>
      <c r="IEP1152" s="8"/>
      <c r="IEQ1152" s="8"/>
      <c r="IER1152" s="8"/>
      <c r="IES1152" s="8"/>
      <c r="IET1152" s="8"/>
      <c r="IEU1152" s="8"/>
      <c r="IEV1152" s="8"/>
      <c r="IEW1152" s="8"/>
      <c r="IEX1152" s="8"/>
      <c r="IEY1152" s="8"/>
      <c r="IEZ1152" s="8"/>
      <c r="IFA1152" s="8"/>
      <c r="IFB1152" s="8"/>
      <c r="IFC1152" s="8"/>
      <c r="IFD1152" s="8"/>
      <c r="IFE1152" s="8"/>
      <c r="IFF1152" s="8"/>
      <c r="IFG1152" s="8"/>
      <c r="IFH1152" s="8"/>
      <c r="IFI1152" s="8"/>
      <c r="IFJ1152" s="8"/>
      <c r="IFK1152" s="8"/>
      <c r="IFL1152" s="8"/>
      <c r="IFM1152" s="8"/>
      <c r="IFN1152" s="8"/>
      <c r="IFO1152" s="8"/>
      <c r="IFP1152" s="8"/>
      <c r="IFQ1152" s="8"/>
      <c r="IFR1152" s="8"/>
      <c r="IFS1152" s="8"/>
      <c r="IFT1152" s="8"/>
      <c r="IFU1152" s="8"/>
      <c r="IFV1152" s="8"/>
      <c r="IFW1152" s="8"/>
      <c r="IFX1152" s="8"/>
      <c r="IFY1152" s="8"/>
      <c r="IFZ1152" s="8"/>
      <c r="IGA1152" s="8"/>
      <c r="IGB1152" s="8"/>
      <c r="IGC1152" s="8"/>
      <c r="IGD1152" s="8"/>
      <c r="IGE1152" s="8"/>
      <c r="IGF1152" s="8"/>
      <c r="IGG1152" s="8"/>
      <c r="IGH1152" s="8"/>
      <c r="IGI1152" s="8"/>
      <c r="IGJ1152" s="8"/>
      <c r="IGK1152" s="8"/>
      <c r="IGL1152" s="8"/>
      <c r="IGM1152" s="8"/>
      <c r="IGN1152" s="8"/>
      <c r="IGO1152" s="8"/>
      <c r="IGP1152" s="8"/>
      <c r="IGQ1152" s="8"/>
      <c r="IGR1152" s="8"/>
      <c r="IGS1152" s="8"/>
      <c r="IGT1152" s="8"/>
      <c r="IGU1152" s="8"/>
      <c r="IGV1152" s="8"/>
      <c r="IGW1152" s="8"/>
      <c r="IGX1152" s="8"/>
      <c r="IGY1152" s="8"/>
      <c r="IGZ1152" s="8"/>
      <c r="IHA1152" s="8"/>
      <c r="IHB1152" s="8"/>
      <c r="IHC1152" s="8"/>
      <c r="IHD1152" s="8"/>
      <c r="IHE1152" s="8"/>
      <c r="IHF1152" s="8"/>
      <c r="IHG1152" s="8"/>
      <c r="IHH1152" s="8"/>
      <c r="IHI1152" s="8"/>
      <c r="IHJ1152" s="8"/>
      <c r="IHK1152" s="8"/>
      <c r="IHL1152" s="8"/>
      <c r="IHM1152" s="8"/>
      <c r="IHN1152" s="8"/>
      <c r="IHO1152" s="8"/>
      <c r="IHP1152" s="8"/>
      <c r="IHQ1152" s="8"/>
      <c r="IHR1152" s="8"/>
      <c r="IHS1152" s="8"/>
      <c r="IHT1152" s="8"/>
      <c r="IHU1152" s="8"/>
      <c r="IHV1152" s="8"/>
      <c r="IHW1152" s="8"/>
      <c r="IHX1152" s="8"/>
      <c r="IHY1152" s="8"/>
      <c r="IHZ1152" s="8"/>
      <c r="IIA1152" s="8"/>
      <c r="IIB1152" s="8"/>
      <c r="IIC1152" s="8"/>
      <c r="IID1152" s="8"/>
      <c r="IIE1152" s="8"/>
      <c r="IIF1152" s="8"/>
      <c r="IIG1152" s="8"/>
      <c r="IIH1152" s="8"/>
      <c r="III1152" s="8"/>
      <c r="IIJ1152" s="8"/>
      <c r="IIK1152" s="8"/>
      <c r="IIL1152" s="8"/>
      <c r="IIM1152" s="8"/>
      <c r="IIN1152" s="8"/>
      <c r="IIO1152" s="8"/>
      <c r="IIP1152" s="8"/>
      <c r="IIQ1152" s="8"/>
      <c r="IIR1152" s="8"/>
      <c r="IIS1152" s="8"/>
      <c r="IIT1152" s="8"/>
      <c r="IIU1152" s="8"/>
      <c r="IIV1152" s="8"/>
      <c r="IIW1152" s="8"/>
      <c r="IIX1152" s="8"/>
      <c r="IIY1152" s="8"/>
      <c r="IIZ1152" s="8"/>
      <c r="IJA1152" s="8"/>
      <c r="IJB1152" s="8"/>
      <c r="IJC1152" s="8"/>
      <c r="IJD1152" s="8"/>
      <c r="IJE1152" s="8"/>
      <c r="IJF1152" s="8"/>
      <c r="IJG1152" s="8"/>
      <c r="IJH1152" s="8"/>
      <c r="IJI1152" s="8"/>
      <c r="IJJ1152" s="8"/>
      <c r="IJK1152" s="8"/>
      <c r="IJL1152" s="8"/>
      <c r="IJM1152" s="8"/>
      <c r="IJN1152" s="8"/>
      <c r="IJO1152" s="8"/>
      <c r="IJP1152" s="8"/>
      <c r="IJQ1152" s="8"/>
      <c r="IJR1152" s="8"/>
      <c r="IJS1152" s="8"/>
      <c r="IJT1152" s="8"/>
      <c r="IJU1152" s="8"/>
      <c r="IJV1152" s="8"/>
      <c r="IJW1152" s="8"/>
      <c r="IJX1152" s="8"/>
      <c r="IJY1152" s="8"/>
      <c r="IJZ1152" s="8"/>
      <c r="IKA1152" s="8"/>
      <c r="IKB1152" s="8"/>
      <c r="IKC1152" s="8"/>
      <c r="IKD1152" s="8"/>
      <c r="IKE1152" s="8"/>
      <c r="IKF1152" s="8"/>
      <c r="IKG1152" s="8"/>
      <c r="IKH1152" s="8"/>
      <c r="IKI1152" s="8"/>
      <c r="IKJ1152" s="8"/>
      <c r="IKK1152" s="8"/>
      <c r="IKL1152" s="8"/>
      <c r="IKM1152" s="8"/>
      <c r="IKN1152" s="8"/>
      <c r="IKO1152" s="8"/>
      <c r="IKP1152" s="8"/>
      <c r="IKQ1152" s="8"/>
      <c r="IKR1152" s="8"/>
      <c r="IKS1152" s="8"/>
      <c r="IKT1152" s="8"/>
      <c r="IKU1152" s="8"/>
      <c r="IKV1152" s="8"/>
      <c r="IKW1152" s="8"/>
      <c r="IKX1152" s="8"/>
      <c r="IKY1152" s="8"/>
      <c r="IKZ1152" s="8"/>
      <c r="ILA1152" s="8"/>
      <c r="ILB1152" s="8"/>
      <c r="ILC1152" s="8"/>
      <c r="ILD1152" s="8"/>
      <c r="ILE1152" s="8"/>
      <c r="ILF1152" s="8"/>
      <c r="ILG1152" s="8"/>
      <c r="ILH1152" s="8"/>
      <c r="ILI1152" s="8"/>
      <c r="ILJ1152" s="8"/>
      <c r="ILK1152" s="8"/>
      <c r="ILL1152" s="8"/>
      <c r="ILM1152" s="8"/>
      <c r="ILN1152" s="8"/>
      <c r="ILO1152" s="8"/>
      <c r="ILP1152" s="8"/>
      <c r="ILQ1152" s="8"/>
      <c r="ILR1152" s="8"/>
      <c r="ILS1152" s="8"/>
      <c r="ILT1152" s="8"/>
      <c r="ILU1152" s="8"/>
      <c r="ILV1152" s="8"/>
      <c r="ILW1152" s="8"/>
      <c r="ILX1152" s="8"/>
      <c r="ILY1152" s="8"/>
      <c r="ILZ1152" s="8"/>
      <c r="IMA1152" s="8"/>
      <c r="IMB1152" s="8"/>
      <c r="IMC1152" s="8"/>
      <c r="IMD1152" s="8"/>
      <c r="IME1152" s="8"/>
      <c r="IMF1152" s="8"/>
      <c r="IMG1152" s="8"/>
      <c r="IMH1152" s="8"/>
      <c r="IMI1152" s="8"/>
      <c r="IMJ1152" s="8"/>
      <c r="IMK1152" s="8"/>
      <c r="IML1152" s="8"/>
      <c r="IMM1152" s="8"/>
      <c r="IMN1152" s="8"/>
      <c r="IMO1152" s="8"/>
      <c r="IMP1152" s="8"/>
      <c r="IMQ1152" s="8"/>
      <c r="IMR1152" s="8"/>
      <c r="IMS1152" s="8"/>
      <c r="IMT1152" s="8"/>
      <c r="IMU1152" s="8"/>
      <c r="IMV1152" s="8"/>
      <c r="IMW1152" s="8"/>
      <c r="IMX1152" s="8"/>
      <c r="IMY1152" s="8"/>
      <c r="IMZ1152" s="8"/>
      <c r="INA1152" s="8"/>
      <c r="INB1152" s="8"/>
      <c r="INC1152" s="8"/>
      <c r="IND1152" s="8"/>
      <c r="INE1152" s="8"/>
      <c r="INF1152" s="8"/>
      <c r="ING1152" s="8"/>
      <c r="INH1152" s="8"/>
      <c r="INI1152" s="8"/>
      <c r="INJ1152" s="8"/>
      <c r="INK1152" s="8"/>
      <c r="INL1152" s="8"/>
      <c r="INM1152" s="8"/>
      <c r="INN1152" s="8"/>
      <c r="INO1152" s="8"/>
      <c r="INP1152" s="8"/>
      <c r="INQ1152" s="8"/>
      <c r="INR1152" s="8"/>
      <c r="INS1152" s="8"/>
      <c r="INT1152" s="8"/>
      <c r="INU1152" s="8"/>
      <c r="INV1152" s="8"/>
      <c r="INW1152" s="8"/>
      <c r="INX1152" s="8"/>
      <c r="INY1152" s="8"/>
      <c r="INZ1152" s="8"/>
      <c r="IOA1152" s="8"/>
      <c r="IOB1152" s="8"/>
      <c r="IOC1152" s="8"/>
      <c r="IOD1152" s="8"/>
      <c r="IOE1152" s="8"/>
      <c r="IOF1152" s="8"/>
      <c r="IOG1152" s="8"/>
      <c r="IOH1152" s="8"/>
      <c r="IOI1152" s="8"/>
      <c r="IOJ1152" s="8"/>
      <c r="IOK1152" s="8"/>
      <c r="IOL1152" s="8"/>
      <c r="IOM1152" s="8"/>
      <c r="ION1152" s="8"/>
      <c r="IOO1152" s="8"/>
      <c r="IOP1152" s="8"/>
      <c r="IOQ1152" s="8"/>
      <c r="IOR1152" s="8"/>
      <c r="IOS1152" s="8"/>
      <c r="IOT1152" s="8"/>
      <c r="IOU1152" s="8"/>
      <c r="IOV1152" s="8"/>
      <c r="IOW1152" s="8"/>
      <c r="IOX1152" s="8"/>
      <c r="IOY1152" s="8"/>
      <c r="IOZ1152" s="8"/>
      <c r="IPA1152" s="8"/>
      <c r="IPB1152" s="8"/>
      <c r="IPC1152" s="8"/>
      <c r="IPD1152" s="8"/>
      <c r="IPE1152" s="8"/>
      <c r="IPF1152" s="8"/>
      <c r="IPG1152" s="8"/>
      <c r="IPH1152" s="8"/>
      <c r="IPI1152" s="8"/>
      <c r="IPJ1152" s="8"/>
      <c r="IPK1152" s="8"/>
      <c r="IPL1152" s="8"/>
      <c r="IPM1152" s="8"/>
      <c r="IPN1152" s="8"/>
      <c r="IPO1152" s="8"/>
      <c r="IPP1152" s="8"/>
      <c r="IPQ1152" s="8"/>
      <c r="IPR1152" s="8"/>
      <c r="IPS1152" s="8"/>
      <c r="IPT1152" s="8"/>
      <c r="IPU1152" s="8"/>
      <c r="IPV1152" s="8"/>
      <c r="IPW1152" s="8"/>
      <c r="IPX1152" s="8"/>
      <c r="IPY1152" s="8"/>
      <c r="IPZ1152" s="8"/>
      <c r="IQA1152" s="8"/>
      <c r="IQB1152" s="8"/>
      <c r="IQC1152" s="8"/>
      <c r="IQD1152" s="8"/>
      <c r="IQE1152" s="8"/>
      <c r="IQF1152" s="8"/>
      <c r="IQG1152" s="8"/>
      <c r="IQH1152" s="8"/>
      <c r="IQI1152" s="8"/>
      <c r="IQJ1152" s="8"/>
      <c r="IQK1152" s="8"/>
      <c r="IQL1152" s="8"/>
      <c r="IQM1152" s="8"/>
      <c r="IQN1152" s="8"/>
      <c r="IQO1152" s="8"/>
      <c r="IQP1152" s="8"/>
      <c r="IQQ1152" s="8"/>
      <c r="IQR1152" s="8"/>
      <c r="IQS1152" s="8"/>
      <c r="IQT1152" s="8"/>
      <c r="IQU1152" s="8"/>
      <c r="IQV1152" s="8"/>
      <c r="IQW1152" s="8"/>
      <c r="IQX1152" s="8"/>
      <c r="IQY1152" s="8"/>
      <c r="IQZ1152" s="8"/>
      <c r="IRA1152" s="8"/>
      <c r="IRB1152" s="8"/>
      <c r="IRC1152" s="8"/>
      <c r="IRD1152" s="8"/>
      <c r="IRE1152" s="8"/>
      <c r="IRF1152" s="8"/>
      <c r="IRG1152" s="8"/>
      <c r="IRH1152" s="8"/>
      <c r="IRI1152" s="8"/>
      <c r="IRJ1152" s="8"/>
      <c r="IRK1152" s="8"/>
      <c r="IRL1152" s="8"/>
      <c r="IRM1152" s="8"/>
      <c r="IRN1152" s="8"/>
      <c r="IRO1152" s="8"/>
      <c r="IRP1152" s="8"/>
      <c r="IRQ1152" s="8"/>
      <c r="IRR1152" s="8"/>
      <c r="IRS1152" s="8"/>
      <c r="IRT1152" s="8"/>
      <c r="IRU1152" s="8"/>
      <c r="IRV1152" s="8"/>
      <c r="IRW1152" s="8"/>
      <c r="IRX1152" s="8"/>
      <c r="IRY1152" s="8"/>
      <c r="IRZ1152" s="8"/>
      <c r="ISA1152" s="8"/>
      <c r="ISB1152" s="8"/>
      <c r="ISC1152" s="8"/>
      <c r="ISD1152" s="8"/>
      <c r="ISE1152" s="8"/>
      <c r="ISF1152" s="8"/>
      <c r="ISG1152" s="8"/>
      <c r="ISH1152" s="8"/>
      <c r="ISI1152" s="8"/>
      <c r="ISJ1152" s="8"/>
      <c r="ISK1152" s="8"/>
      <c r="ISL1152" s="8"/>
      <c r="ISM1152" s="8"/>
      <c r="ISN1152" s="8"/>
      <c r="ISO1152" s="8"/>
      <c r="ISP1152" s="8"/>
      <c r="ISQ1152" s="8"/>
      <c r="ISR1152" s="8"/>
      <c r="ISS1152" s="8"/>
      <c r="IST1152" s="8"/>
      <c r="ISU1152" s="8"/>
      <c r="ISV1152" s="8"/>
      <c r="ISW1152" s="8"/>
      <c r="ISX1152" s="8"/>
      <c r="ISY1152" s="8"/>
      <c r="ISZ1152" s="8"/>
      <c r="ITA1152" s="8"/>
      <c r="ITB1152" s="8"/>
      <c r="ITC1152" s="8"/>
      <c r="ITD1152" s="8"/>
      <c r="ITE1152" s="8"/>
      <c r="ITF1152" s="8"/>
      <c r="ITG1152" s="8"/>
      <c r="ITH1152" s="8"/>
      <c r="ITI1152" s="8"/>
      <c r="ITJ1152" s="8"/>
      <c r="ITK1152" s="8"/>
      <c r="ITL1152" s="8"/>
      <c r="ITM1152" s="8"/>
      <c r="ITN1152" s="8"/>
      <c r="ITO1152" s="8"/>
      <c r="ITP1152" s="8"/>
      <c r="ITQ1152" s="8"/>
      <c r="ITR1152" s="8"/>
      <c r="ITS1152" s="8"/>
      <c r="ITT1152" s="8"/>
      <c r="ITU1152" s="8"/>
      <c r="ITV1152" s="8"/>
      <c r="ITW1152" s="8"/>
      <c r="ITX1152" s="8"/>
      <c r="ITY1152" s="8"/>
      <c r="ITZ1152" s="8"/>
      <c r="IUA1152" s="8"/>
      <c r="IUB1152" s="8"/>
      <c r="IUC1152" s="8"/>
      <c r="IUD1152" s="8"/>
      <c r="IUE1152" s="8"/>
      <c r="IUF1152" s="8"/>
      <c r="IUG1152" s="8"/>
      <c r="IUH1152" s="8"/>
      <c r="IUI1152" s="8"/>
      <c r="IUJ1152" s="8"/>
      <c r="IUK1152" s="8"/>
      <c r="IUL1152" s="8"/>
      <c r="IUM1152" s="8"/>
      <c r="IUN1152" s="8"/>
      <c r="IUO1152" s="8"/>
      <c r="IUP1152" s="8"/>
      <c r="IUQ1152" s="8"/>
      <c r="IUR1152" s="8"/>
      <c r="IUS1152" s="8"/>
      <c r="IUT1152" s="8"/>
      <c r="IUU1152" s="8"/>
      <c r="IUV1152" s="8"/>
      <c r="IUW1152" s="8"/>
      <c r="IUX1152" s="8"/>
      <c r="IUY1152" s="8"/>
      <c r="IUZ1152" s="8"/>
      <c r="IVA1152" s="8"/>
      <c r="IVB1152" s="8"/>
      <c r="IVC1152" s="8"/>
      <c r="IVD1152" s="8"/>
      <c r="IVE1152" s="8"/>
      <c r="IVF1152" s="8"/>
      <c r="IVG1152" s="8"/>
      <c r="IVH1152" s="8"/>
      <c r="IVI1152" s="8"/>
      <c r="IVJ1152" s="8"/>
      <c r="IVK1152" s="8"/>
      <c r="IVL1152" s="8"/>
      <c r="IVM1152" s="8"/>
      <c r="IVN1152" s="8"/>
      <c r="IVO1152" s="8"/>
      <c r="IVP1152" s="8"/>
      <c r="IVQ1152" s="8"/>
      <c r="IVR1152" s="8"/>
      <c r="IVS1152" s="8"/>
      <c r="IVT1152" s="8"/>
      <c r="IVU1152" s="8"/>
      <c r="IVV1152" s="8"/>
      <c r="IVW1152" s="8"/>
      <c r="IVX1152" s="8"/>
      <c r="IVY1152" s="8"/>
      <c r="IVZ1152" s="8"/>
      <c r="IWA1152" s="8"/>
      <c r="IWB1152" s="8"/>
      <c r="IWC1152" s="8"/>
      <c r="IWD1152" s="8"/>
      <c r="IWE1152" s="8"/>
      <c r="IWF1152" s="8"/>
      <c r="IWG1152" s="8"/>
      <c r="IWH1152" s="8"/>
      <c r="IWI1152" s="8"/>
      <c r="IWJ1152" s="8"/>
      <c r="IWK1152" s="8"/>
      <c r="IWL1152" s="8"/>
      <c r="IWM1152" s="8"/>
      <c r="IWN1152" s="8"/>
      <c r="IWO1152" s="8"/>
      <c r="IWP1152" s="8"/>
      <c r="IWQ1152" s="8"/>
      <c r="IWR1152" s="8"/>
      <c r="IWS1152" s="8"/>
      <c r="IWT1152" s="8"/>
      <c r="IWU1152" s="8"/>
      <c r="IWV1152" s="8"/>
      <c r="IWW1152" s="8"/>
      <c r="IWX1152" s="8"/>
      <c r="IWY1152" s="8"/>
      <c r="IWZ1152" s="8"/>
      <c r="IXA1152" s="8"/>
      <c r="IXB1152" s="8"/>
      <c r="IXC1152" s="8"/>
      <c r="IXD1152" s="8"/>
      <c r="IXE1152" s="8"/>
      <c r="IXF1152" s="8"/>
      <c r="IXG1152" s="8"/>
      <c r="IXH1152" s="8"/>
      <c r="IXI1152" s="8"/>
      <c r="IXJ1152" s="8"/>
      <c r="IXK1152" s="8"/>
      <c r="IXL1152" s="8"/>
      <c r="IXM1152" s="8"/>
      <c r="IXN1152" s="8"/>
      <c r="IXO1152" s="8"/>
      <c r="IXP1152" s="8"/>
      <c r="IXQ1152" s="8"/>
      <c r="IXR1152" s="8"/>
      <c r="IXS1152" s="8"/>
      <c r="IXT1152" s="8"/>
      <c r="IXU1152" s="8"/>
      <c r="IXV1152" s="8"/>
      <c r="IXW1152" s="8"/>
      <c r="IXX1152" s="8"/>
      <c r="IXY1152" s="8"/>
      <c r="IXZ1152" s="8"/>
      <c r="IYA1152" s="8"/>
      <c r="IYB1152" s="8"/>
      <c r="IYC1152" s="8"/>
      <c r="IYD1152" s="8"/>
      <c r="IYE1152" s="8"/>
      <c r="IYF1152" s="8"/>
      <c r="IYG1152" s="8"/>
      <c r="IYH1152" s="8"/>
      <c r="IYI1152" s="8"/>
      <c r="IYJ1152" s="8"/>
      <c r="IYK1152" s="8"/>
      <c r="IYL1152" s="8"/>
      <c r="IYM1152" s="8"/>
      <c r="IYN1152" s="8"/>
      <c r="IYO1152" s="8"/>
      <c r="IYP1152" s="8"/>
      <c r="IYQ1152" s="8"/>
      <c r="IYR1152" s="8"/>
      <c r="IYS1152" s="8"/>
      <c r="IYT1152" s="8"/>
      <c r="IYU1152" s="8"/>
      <c r="IYV1152" s="8"/>
      <c r="IYW1152" s="8"/>
      <c r="IYX1152" s="8"/>
      <c r="IYY1152" s="8"/>
      <c r="IYZ1152" s="8"/>
      <c r="IZA1152" s="8"/>
      <c r="IZB1152" s="8"/>
      <c r="IZC1152" s="8"/>
      <c r="IZD1152" s="8"/>
      <c r="IZE1152" s="8"/>
      <c r="IZF1152" s="8"/>
      <c r="IZG1152" s="8"/>
      <c r="IZH1152" s="8"/>
      <c r="IZI1152" s="8"/>
      <c r="IZJ1152" s="8"/>
      <c r="IZK1152" s="8"/>
      <c r="IZL1152" s="8"/>
      <c r="IZM1152" s="8"/>
      <c r="IZN1152" s="8"/>
      <c r="IZO1152" s="8"/>
      <c r="IZP1152" s="8"/>
      <c r="IZQ1152" s="8"/>
      <c r="IZR1152" s="8"/>
      <c r="IZS1152" s="8"/>
      <c r="IZT1152" s="8"/>
      <c r="IZU1152" s="8"/>
      <c r="IZV1152" s="8"/>
      <c r="IZW1152" s="8"/>
      <c r="IZX1152" s="8"/>
      <c r="IZY1152" s="8"/>
      <c r="IZZ1152" s="8"/>
      <c r="JAA1152" s="8"/>
      <c r="JAB1152" s="8"/>
      <c r="JAC1152" s="8"/>
      <c r="JAD1152" s="8"/>
      <c r="JAE1152" s="8"/>
      <c r="JAF1152" s="8"/>
      <c r="JAG1152" s="8"/>
      <c r="JAH1152" s="8"/>
      <c r="JAI1152" s="8"/>
      <c r="JAJ1152" s="8"/>
      <c r="JAK1152" s="8"/>
      <c r="JAL1152" s="8"/>
      <c r="JAM1152" s="8"/>
      <c r="JAN1152" s="8"/>
      <c r="JAO1152" s="8"/>
      <c r="JAP1152" s="8"/>
      <c r="JAQ1152" s="8"/>
      <c r="JAR1152" s="8"/>
      <c r="JAS1152" s="8"/>
      <c r="JAT1152" s="8"/>
      <c r="JAU1152" s="8"/>
      <c r="JAV1152" s="8"/>
      <c r="JAW1152" s="8"/>
      <c r="JAX1152" s="8"/>
      <c r="JAY1152" s="8"/>
      <c r="JAZ1152" s="8"/>
      <c r="JBA1152" s="8"/>
      <c r="JBB1152" s="8"/>
      <c r="JBC1152" s="8"/>
      <c r="JBD1152" s="8"/>
      <c r="JBE1152" s="8"/>
      <c r="JBF1152" s="8"/>
      <c r="JBG1152" s="8"/>
      <c r="JBH1152" s="8"/>
      <c r="JBI1152" s="8"/>
      <c r="JBJ1152" s="8"/>
      <c r="JBK1152" s="8"/>
      <c r="JBL1152" s="8"/>
      <c r="JBM1152" s="8"/>
      <c r="JBN1152" s="8"/>
      <c r="JBO1152" s="8"/>
      <c r="JBP1152" s="8"/>
      <c r="JBQ1152" s="8"/>
      <c r="JBR1152" s="8"/>
      <c r="JBS1152" s="8"/>
      <c r="JBT1152" s="8"/>
      <c r="JBU1152" s="8"/>
      <c r="JBV1152" s="8"/>
      <c r="JBW1152" s="8"/>
      <c r="JBX1152" s="8"/>
      <c r="JBY1152" s="8"/>
      <c r="JBZ1152" s="8"/>
      <c r="JCA1152" s="8"/>
      <c r="JCB1152" s="8"/>
      <c r="JCC1152" s="8"/>
      <c r="JCD1152" s="8"/>
      <c r="JCE1152" s="8"/>
      <c r="JCF1152" s="8"/>
      <c r="JCG1152" s="8"/>
      <c r="JCH1152" s="8"/>
      <c r="JCI1152" s="8"/>
      <c r="JCJ1152" s="8"/>
      <c r="JCK1152" s="8"/>
      <c r="JCL1152" s="8"/>
      <c r="JCM1152" s="8"/>
      <c r="JCN1152" s="8"/>
      <c r="JCO1152" s="8"/>
      <c r="JCP1152" s="8"/>
      <c r="JCQ1152" s="8"/>
      <c r="JCR1152" s="8"/>
      <c r="JCS1152" s="8"/>
      <c r="JCT1152" s="8"/>
      <c r="JCU1152" s="8"/>
      <c r="JCV1152" s="8"/>
      <c r="JCW1152" s="8"/>
      <c r="JCX1152" s="8"/>
      <c r="JCY1152" s="8"/>
      <c r="JCZ1152" s="8"/>
      <c r="JDA1152" s="8"/>
      <c r="JDB1152" s="8"/>
      <c r="JDC1152" s="8"/>
      <c r="JDD1152" s="8"/>
      <c r="JDE1152" s="8"/>
      <c r="JDF1152" s="8"/>
      <c r="JDG1152" s="8"/>
      <c r="JDH1152" s="8"/>
      <c r="JDI1152" s="8"/>
      <c r="JDJ1152" s="8"/>
      <c r="JDK1152" s="8"/>
      <c r="JDL1152" s="8"/>
      <c r="JDM1152" s="8"/>
      <c r="JDN1152" s="8"/>
      <c r="JDO1152" s="8"/>
      <c r="JDP1152" s="8"/>
      <c r="JDQ1152" s="8"/>
      <c r="JDR1152" s="8"/>
      <c r="JDS1152" s="8"/>
      <c r="JDT1152" s="8"/>
      <c r="JDU1152" s="8"/>
      <c r="JDV1152" s="8"/>
      <c r="JDW1152" s="8"/>
      <c r="JDX1152" s="8"/>
      <c r="JDY1152" s="8"/>
      <c r="JDZ1152" s="8"/>
      <c r="JEA1152" s="8"/>
      <c r="JEB1152" s="8"/>
      <c r="JEC1152" s="8"/>
      <c r="JED1152" s="8"/>
      <c r="JEE1152" s="8"/>
      <c r="JEF1152" s="8"/>
      <c r="JEG1152" s="8"/>
      <c r="JEH1152" s="8"/>
      <c r="JEI1152" s="8"/>
      <c r="JEJ1152" s="8"/>
      <c r="JEK1152" s="8"/>
      <c r="JEL1152" s="8"/>
      <c r="JEM1152" s="8"/>
      <c r="JEN1152" s="8"/>
      <c r="JEO1152" s="8"/>
      <c r="JEP1152" s="8"/>
      <c r="JEQ1152" s="8"/>
      <c r="JER1152" s="8"/>
      <c r="JES1152" s="8"/>
      <c r="JET1152" s="8"/>
      <c r="JEU1152" s="8"/>
      <c r="JEV1152" s="8"/>
      <c r="JEW1152" s="8"/>
      <c r="JEX1152" s="8"/>
      <c r="JEY1152" s="8"/>
      <c r="JEZ1152" s="8"/>
      <c r="JFA1152" s="8"/>
      <c r="JFB1152" s="8"/>
      <c r="JFC1152" s="8"/>
      <c r="JFD1152" s="8"/>
      <c r="JFE1152" s="8"/>
      <c r="JFF1152" s="8"/>
      <c r="JFG1152" s="8"/>
      <c r="JFH1152" s="8"/>
      <c r="JFI1152" s="8"/>
      <c r="JFJ1152" s="8"/>
      <c r="JFK1152" s="8"/>
      <c r="JFL1152" s="8"/>
      <c r="JFM1152" s="8"/>
      <c r="JFN1152" s="8"/>
      <c r="JFO1152" s="8"/>
      <c r="JFP1152" s="8"/>
      <c r="JFQ1152" s="8"/>
      <c r="JFR1152" s="8"/>
      <c r="JFS1152" s="8"/>
      <c r="JFT1152" s="8"/>
      <c r="JFU1152" s="8"/>
      <c r="JFV1152" s="8"/>
      <c r="JFW1152" s="8"/>
      <c r="JFX1152" s="8"/>
      <c r="JFY1152" s="8"/>
      <c r="JFZ1152" s="8"/>
      <c r="JGA1152" s="8"/>
      <c r="JGB1152" s="8"/>
      <c r="JGC1152" s="8"/>
      <c r="JGD1152" s="8"/>
      <c r="JGE1152" s="8"/>
      <c r="JGF1152" s="8"/>
      <c r="JGG1152" s="8"/>
      <c r="JGH1152" s="8"/>
      <c r="JGI1152" s="8"/>
      <c r="JGJ1152" s="8"/>
      <c r="JGK1152" s="8"/>
      <c r="JGL1152" s="8"/>
      <c r="JGM1152" s="8"/>
      <c r="JGN1152" s="8"/>
      <c r="JGO1152" s="8"/>
      <c r="JGP1152" s="8"/>
      <c r="JGQ1152" s="8"/>
      <c r="JGR1152" s="8"/>
      <c r="JGS1152" s="8"/>
      <c r="JGT1152" s="8"/>
      <c r="JGU1152" s="8"/>
      <c r="JGV1152" s="8"/>
      <c r="JGW1152" s="8"/>
      <c r="JGX1152" s="8"/>
      <c r="JGY1152" s="8"/>
      <c r="JGZ1152" s="8"/>
      <c r="JHA1152" s="8"/>
      <c r="JHB1152" s="8"/>
      <c r="JHC1152" s="8"/>
      <c r="JHD1152" s="8"/>
      <c r="JHE1152" s="8"/>
      <c r="JHF1152" s="8"/>
      <c r="JHG1152" s="8"/>
      <c r="JHH1152" s="8"/>
      <c r="JHI1152" s="8"/>
      <c r="JHJ1152" s="8"/>
      <c r="JHK1152" s="8"/>
      <c r="JHL1152" s="8"/>
      <c r="JHM1152" s="8"/>
      <c r="JHN1152" s="8"/>
      <c r="JHO1152" s="8"/>
      <c r="JHP1152" s="8"/>
      <c r="JHQ1152" s="8"/>
      <c r="JHR1152" s="8"/>
      <c r="JHS1152" s="8"/>
      <c r="JHT1152" s="8"/>
      <c r="JHU1152" s="8"/>
      <c r="JHV1152" s="8"/>
      <c r="JHW1152" s="8"/>
      <c r="JHX1152" s="8"/>
      <c r="JHY1152" s="8"/>
      <c r="JHZ1152" s="8"/>
      <c r="JIA1152" s="8"/>
      <c r="JIB1152" s="8"/>
      <c r="JIC1152" s="8"/>
      <c r="JID1152" s="8"/>
      <c r="JIE1152" s="8"/>
      <c r="JIF1152" s="8"/>
      <c r="JIG1152" s="8"/>
      <c r="JIH1152" s="8"/>
      <c r="JII1152" s="8"/>
      <c r="JIJ1152" s="8"/>
      <c r="JIK1152" s="8"/>
      <c r="JIL1152" s="8"/>
      <c r="JIM1152" s="8"/>
      <c r="JIN1152" s="8"/>
      <c r="JIO1152" s="8"/>
      <c r="JIP1152" s="8"/>
      <c r="JIQ1152" s="8"/>
      <c r="JIR1152" s="8"/>
      <c r="JIS1152" s="8"/>
      <c r="JIT1152" s="8"/>
      <c r="JIU1152" s="8"/>
      <c r="JIV1152" s="8"/>
      <c r="JIW1152" s="8"/>
      <c r="JIX1152" s="8"/>
      <c r="JIY1152" s="8"/>
      <c r="JIZ1152" s="8"/>
      <c r="JJA1152" s="8"/>
      <c r="JJB1152" s="8"/>
      <c r="JJC1152" s="8"/>
      <c r="JJD1152" s="8"/>
      <c r="JJE1152" s="8"/>
      <c r="JJF1152" s="8"/>
      <c r="JJG1152" s="8"/>
      <c r="JJH1152" s="8"/>
      <c r="JJI1152" s="8"/>
      <c r="JJJ1152" s="8"/>
      <c r="JJK1152" s="8"/>
      <c r="JJL1152" s="8"/>
      <c r="JJM1152" s="8"/>
      <c r="JJN1152" s="8"/>
      <c r="JJO1152" s="8"/>
      <c r="JJP1152" s="8"/>
      <c r="JJQ1152" s="8"/>
      <c r="JJR1152" s="8"/>
      <c r="JJS1152" s="8"/>
      <c r="JJT1152" s="8"/>
      <c r="JJU1152" s="8"/>
      <c r="JJV1152" s="8"/>
      <c r="JJW1152" s="8"/>
      <c r="JJX1152" s="8"/>
      <c r="JJY1152" s="8"/>
      <c r="JJZ1152" s="8"/>
      <c r="JKA1152" s="8"/>
      <c r="JKB1152" s="8"/>
      <c r="JKC1152" s="8"/>
      <c r="JKD1152" s="8"/>
      <c r="JKE1152" s="8"/>
      <c r="JKF1152" s="8"/>
      <c r="JKG1152" s="8"/>
      <c r="JKH1152" s="8"/>
      <c r="JKI1152" s="8"/>
      <c r="JKJ1152" s="8"/>
      <c r="JKK1152" s="8"/>
      <c r="JKL1152" s="8"/>
      <c r="JKM1152" s="8"/>
      <c r="JKN1152" s="8"/>
      <c r="JKO1152" s="8"/>
      <c r="JKP1152" s="8"/>
      <c r="JKQ1152" s="8"/>
      <c r="JKR1152" s="8"/>
      <c r="JKS1152" s="8"/>
      <c r="JKT1152" s="8"/>
      <c r="JKU1152" s="8"/>
      <c r="JKV1152" s="8"/>
      <c r="JKW1152" s="8"/>
      <c r="JKX1152" s="8"/>
      <c r="JKY1152" s="8"/>
      <c r="JKZ1152" s="8"/>
      <c r="JLA1152" s="8"/>
      <c r="JLB1152" s="8"/>
      <c r="JLC1152" s="8"/>
      <c r="JLD1152" s="8"/>
      <c r="JLE1152" s="8"/>
      <c r="JLF1152" s="8"/>
      <c r="JLG1152" s="8"/>
      <c r="JLH1152" s="8"/>
      <c r="JLI1152" s="8"/>
      <c r="JLJ1152" s="8"/>
      <c r="JLK1152" s="8"/>
      <c r="JLL1152" s="8"/>
      <c r="JLM1152" s="8"/>
      <c r="JLN1152" s="8"/>
      <c r="JLO1152" s="8"/>
      <c r="JLP1152" s="8"/>
      <c r="JLQ1152" s="8"/>
      <c r="JLR1152" s="8"/>
      <c r="JLS1152" s="8"/>
      <c r="JLT1152" s="8"/>
      <c r="JLU1152" s="8"/>
      <c r="JLV1152" s="8"/>
      <c r="JLW1152" s="8"/>
      <c r="JLX1152" s="8"/>
      <c r="JLY1152" s="8"/>
      <c r="JLZ1152" s="8"/>
      <c r="JMA1152" s="8"/>
      <c r="JMB1152" s="8"/>
      <c r="JMC1152" s="8"/>
      <c r="JMD1152" s="8"/>
      <c r="JME1152" s="8"/>
      <c r="JMF1152" s="8"/>
      <c r="JMG1152" s="8"/>
      <c r="JMH1152" s="8"/>
      <c r="JMI1152" s="8"/>
      <c r="JMJ1152" s="8"/>
      <c r="JMK1152" s="8"/>
      <c r="JML1152" s="8"/>
      <c r="JMM1152" s="8"/>
      <c r="JMN1152" s="8"/>
      <c r="JMO1152" s="8"/>
      <c r="JMP1152" s="8"/>
      <c r="JMQ1152" s="8"/>
      <c r="JMR1152" s="8"/>
      <c r="JMS1152" s="8"/>
      <c r="JMT1152" s="8"/>
      <c r="JMU1152" s="8"/>
      <c r="JMV1152" s="8"/>
      <c r="JMW1152" s="8"/>
      <c r="JMX1152" s="8"/>
      <c r="JMY1152" s="8"/>
      <c r="JMZ1152" s="8"/>
      <c r="JNA1152" s="8"/>
      <c r="JNB1152" s="8"/>
      <c r="JNC1152" s="8"/>
      <c r="JND1152" s="8"/>
      <c r="JNE1152" s="8"/>
      <c r="JNF1152" s="8"/>
      <c r="JNG1152" s="8"/>
      <c r="JNH1152" s="8"/>
      <c r="JNI1152" s="8"/>
      <c r="JNJ1152" s="8"/>
      <c r="JNK1152" s="8"/>
      <c r="JNL1152" s="8"/>
      <c r="JNM1152" s="8"/>
      <c r="JNN1152" s="8"/>
      <c r="JNO1152" s="8"/>
      <c r="JNP1152" s="8"/>
      <c r="JNQ1152" s="8"/>
      <c r="JNR1152" s="8"/>
      <c r="JNS1152" s="8"/>
      <c r="JNT1152" s="8"/>
      <c r="JNU1152" s="8"/>
      <c r="JNV1152" s="8"/>
      <c r="JNW1152" s="8"/>
      <c r="JNX1152" s="8"/>
      <c r="JNY1152" s="8"/>
      <c r="JNZ1152" s="8"/>
      <c r="JOA1152" s="8"/>
      <c r="JOB1152" s="8"/>
      <c r="JOC1152" s="8"/>
      <c r="JOD1152" s="8"/>
      <c r="JOE1152" s="8"/>
      <c r="JOF1152" s="8"/>
      <c r="JOG1152" s="8"/>
      <c r="JOH1152" s="8"/>
      <c r="JOI1152" s="8"/>
      <c r="JOJ1152" s="8"/>
      <c r="JOK1152" s="8"/>
      <c r="JOL1152" s="8"/>
      <c r="JOM1152" s="8"/>
      <c r="JON1152" s="8"/>
      <c r="JOO1152" s="8"/>
      <c r="JOP1152" s="8"/>
      <c r="JOQ1152" s="8"/>
      <c r="JOR1152" s="8"/>
      <c r="JOS1152" s="8"/>
      <c r="JOT1152" s="8"/>
      <c r="JOU1152" s="8"/>
      <c r="JOV1152" s="8"/>
      <c r="JOW1152" s="8"/>
      <c r="JOX1152" s="8"/>
      <c r="JOY1152" s="8"/>
      <c r="JOZ1152" s="8"/>
      <c r="JPA1152" s="8"/>
      <c r="JPB1152" s="8"/>
      <c r="JPC1152" s="8"/>
      <c r="JPD1152" s="8"/>
      <c r="JPE1152" s="8"/>
      <c r="JPF1152" s="8"/>
      <c r="JPG1152" s="8"/>
      <c r="JPH1152" s="8"/>
      <c r="JPI1152" s="8"/>
      <c r="JPJ1152" s="8"/>
      <c r="JPK1152" s="8"/>
      <c r="JPL1152" s="8"/>
      <c r="JPM1152" s="8"/>
      <c r="JPN1152" s="8"/>
      <c r="JPO1152" s="8"/>
      <c r="JPP1152" s="8"/>
      <c r="JPQ1152" s="8"/>
      <c r="JPR1152" s="8"/>
      <c r="JPS1152" s="8"/>
      <c r="JPT1152" s="8"/>
      <c r="JPU1152" s="8"/>
      <c r="JPV1152" s="8"/>
      <c r="JPW1152" s="8"/>
      <c r="JPX1152" s="8"/>
      <c r="JPY1152" s="8"/>
      <c r="JPZ1152" s="8"/>
      <c r="JQA1152" s="8"/>
      <c r="JQB1152" s="8"/>
      <c r="JQC1152" s="8"/>
      <c r="JQD1152" s="8"/>
      <c r="JQE1152" s="8"/>
      <c r="JQF1152" s="8"/>
      <c r="JQG1152" s="8"/>
      <c r="JQH1152" s="8"/>
      <c r="JQI1152" s="8"/>
      <c r="JQJ1152" s="8"/>
      <c r="JQK1152" s="8"/>
      <c r="JQL1152" s="8"/>
      <c r="JQM1152" s="8"/>
      <c r="JQN1152" s="8"/>
      <c r="JQO1152" s="8"/>
      <c r="JQP1152" s="8"/>
      <c r="JQQ1152" s="8"/>
      <c r="JQR1152" s="8"/>
      <c r="JQS1152" s="8"/>
      <c r="JQT1152" s="8"/>
      <c r="JQU1152" s="8"/>
      <c r="JQV1152" s="8"/>
      <c r="JQW1152" s="8"/>
      <c r="JQX1152" s="8"/>
      <c r="JQY1152" s="8"/>
      <c r="JQZ1152" s="8"/>
      <c r="JRA1152" s="8"/>
      <c r="JRB1152" s="8"/>
      <c r="JRC1152" s="8"/>
      <c r="JRD1152" s="8"/>
      <c r="JRE1152" s="8"/>
      <c r="JRF1152" s="8"/>
      <c r="JRG1152" s="8"/>
      <c r="JRH1152" s="8"/>
      <c r="JRI1152" s="8"/>
      <c r="JRJ1152" s="8"/>
      <c r="JRK1152" s="8"/>
      <c r="JRL1152" s="8"/>
      <c r="JRM1152" s="8"/>
      <c r="JRN1152" s="8"/>
      <c r="JRO1152" s="8"/>
      <c r="JRP1152" s="8"/>
      <c r="JRQ1152" s="8"/>
      <c r="JRR1152" s="8"/>
      <c r="JRS1152" s="8"/>
      <c r="JRT1152" s="8"/>
      <c r="JRU1152" s="8"/>
      <c r="JRV1152" s="8"/>
      <c r="JRW1152" s="8"/>
      <c r="JRX1152" s="8"/>
      <c r="JRY1152" s="8"/>
      <c r="JRZ1152" s="8"/>
      <c r="JSA1152" s="8"/>
      <c r="JSB1152" s="8"/>
      <c r="JSC1152" s="8"/>
      <c r="JSD1152" s="8"/>
      <c r="JSE1152" s="8"/>
      <c r="JSF1152" s="8"/>
      <c r="JSG1152" s="8"/>
      <c r="JSH1152" s="8"/>
      <c r="JSI1152" s="8"/>
      <c r="JSJ1152" s="8"/>
      <c r="JSK1152" s="8"/>
      <c r="JSL1152" s="8"/>
      <c r="JSM1152" s="8"/>
      <c r="JSN1152" s="8"/>
      <c r="JSO1152" s="8"/>
      <c r="JSP1152" s="8"/>
      <c r="JSQ1152" s="8"/>
      <c r="JSR1152" s="8"/>
      <c r="JSS1152" s="8"/>
      <c r="JST1152" s="8"/>
      <c r="JSU1152" s="8"/>
      <c r="JSV1152" s="8"/>
      <c r="JSW1152" s="8"/>
      <c r="JSX1152" s="8"/>
      <c r="JSY1152" s="8"/>
      <c r="JSZ1152" s="8"/>
      <c r="JTA1152" s="8"/>
      <c r="JTB1152" s="8"/>
      <c r="JTC1152" s="8"/>
      <c r="JTD1152" s="8"/>
      <c r="JTE1152" s="8"/>
      <c r="JTF1152" s="8"/>
      <c r="JTG1152" s="8"/>
      <c r="JTH1152" s="8"/>
      <c r="JTI1152" s="8"/>
      <c r="JTJ1152" s="8"/>
      <c r="JTK1152" s="8"/>
      <c r="JTL1152" s="8"/>
      <c r="JTM1152" s="8"/>
      <c r="JTN1152" s="8"/>
      <c r="JTO1152" s="8"/>
      <c r="JTP1152" s="8"/>
      <c r="JTQ1152" s="8"/>
      <c r="JTR1152" s="8"/>
      <c r="JTS1152" s="8"/>
      <c r="JTT1152" s="8"/>
      <c r="JTU1152" s="8"/>
      <c r="JTV1152" s="8"/>
      <c r="JTW1152" s="8"/>
      <c r="JTX1152" s="8"/>
      <c r="JTY1152" s="8"/>
      <c r="JTZ1152" s="8"/>
      <c r="JUA1152" s="8"/>
      <c r="JUB1152" s="8"/>
      <c r="JUC1152" s="8"/>
      <c r="JUD1152" s="8"/>
      <c r="JUE1152" s="8"/>
      <c r="JUF1152" s="8"/>
      <c r="JUG1152" s="8"/>
      <c r="JUH1152" s="8"/>
      <c r="JUI1152" s="8"/>
      <c r="JUJ1152" s="8"/>
      <c r="JUK1152" s="8"/>
      <c r="JUL1152" s="8"/>
      <c r="JUM1152" s="8"/>
      <c r="JUN1152" s="8"/>
      <c r="JUO1152" s="8"/>
      <c r="JUP1152" s="8"/>
      <c r="JUQ1152" s="8"/>
      <c r="JUR1152" s="8"/>
      <c r="JUS1152" s="8"/>
      <c r="JUT1152" s="8"/>
      <c r="JUU1152" s="8"/>
      <c r="JUV1152" s="8"/>
      <c r="JUW1152" s="8"/>
      <c r="JUX1152" s="8"/>
      <c r="JUY1152" s="8"/>
      <c r="JUZ1152" s="8"/>
      <c r="JVA1152" s="8"/>
      <c r="JVB1152" s="8"/>
      <c r="JVC1152" s="8"/>
      <c r="JVD1152" s="8"/>
      <c r="JVE1152" s="8"/>
      <c r="JVF1152" s="8"/>
      <c r="JVG1152" s="8"/>
      <c r="JVH1152" s="8"/>
      <c r="JVI1152" s="8"/>
      <c r="JVJ1152" s="8"/>
      <c r="JVK1152" s="8"/>
      <c r="JVL1152" s="8"/>
      <c r="JVM1152" s="8"/>
      <c r="JVN1152" s="8"/>
      <c r="JVO1152" s="8"/>
      <c r="JVP1152" s="8"/>
      <c r="JVQ1152" s="8"/>
      <c r="JVR1152" s="8"/>
      <c r="JVS1152" s="8"/>
      <c r="JVT1152" s="8"/>
      <c r="JVU1152" s="8"/>
      <c r="JVV1152" s="8"/>
      <c r="JVW1152" s="8"/>
      <c r="JVX1152" s="8"/>
      <c r="JVY1152" s="8"/>
      <c r="JVZ1152" s="8"/>
      <c r="JWA1152" s="8"/>
      <c r="JWB1152" s="8"/>
      <c r="JWC1152" s="8"/>
      <c r="JWD1152" s="8"/>
      <c r="JWE1152" s="8"/>
      <c r="JWF1152" s="8"/>
      <c r="JWG1152" s="8"/>
      <c r="JWH1152" s="8"/>
      <c r="JWI1152" s="8"/>
      <c r="JWJ1152" s="8"/>
      <c r="JWK1152" s="8"/>
      <c r="JWL1152" s="8"/>
      <c r="JWM1152" s="8"/>
      <c r="JWN1152" s="8"/>
      <c r="JWO1152" s="8"/>
      <c r="JWP1152" s="8"/>
      <c r="JWQ1152" s="8"/>
      <c r="JWR1152" s="8"/>
      <c r="JWS1152" s="8"/>
      <c r="JWT1152" s="8"/>
      <c r="JWU1152" s="8"/>
      <c r="JWV1152" s="8"/>
      <c r="JWW1152" s="8"/>
      <c r="JWX1152" s="8"/>
      <c r="JWY1152" s="8"/>
      <c r="JWZ1152" s="8"/>
      <c r="JXA1152" s="8"/>
      <c r="JXB1152" s="8"/>
      <c r="JXC1152" s="8"/>
      <c r="JXD1152" s="8"/>
      <c r="JXE1152" s="8"/>
      <c r="JXF1152" s="8"/>
      <c r="JXG1152" s="8"/>
      <c r="JXH1152" s="8"/>
      <c r="JXI1152" s="8"/>
      <c r="JXJ1152" s="8"/>
      <c r="JXK1152" s="8"/>
      <c r="JXL1152" s="8"/>
      <c r="JXM1152" s="8"/>
      <c r="JXN1152" s="8"/>
      <c r="JXO1152" s="8"/>
      <c r="JXP1152" s="8"/>
      <c r="JXQ1152" s="8"/>
      <c r="JXR1152" s="8"/>
      <c r="JXS1152" s="8"/>
      <c r="JXT1152" s="8"/>
      <c r="JXU1152" s="8"/>
      <c r="JXV1152" s="8"/>
      <c r="JXW1152" s="8"/>
      <c r="JXX1152" s="8"/>
      <c r="JXY1152" s="8"/>
      <c r="JXZ1152" s="8"/>
      <c r="JYA1152" s="8"/>
      <c r="JYB1152" s="8"/>
      <c r="JYC1152" s="8"/>
      <c r="JYD1152" s="8"/>
      <c r="JYE1152" s="8"/>
      <c r="JYF1152" s="8"/>
      <c r="JYG1152" s="8"/>
      <c r="JYH1152" s="8"/>
      <c r="JYI1152" s="8"/>
      <c r="JYJ1152" s="8"/>
      <c r="JYK1152" s="8"/>
      <c r="JYL1152" s="8"/>
      <c r="JYM1152" s="8"/>
      <c r="JYN1152" s="8"/>
      <c r="JYO1152" s="8"/>
      <c r="JYP1152" s="8"/>
      <c r="JYQ1152" s="8"/>
      <c r="JYR1152" s="8"/>
      <c r="JYS1152" s="8"/>
      <c r="JYT1152" s="8"/>
      <c r="JYU1152" s="8"/>
      <c r="JYV1152" s="8"/>
      <c r="JYW1152" s="8"/>
      <c r="JYX1152" s="8"/>
      <c r="JYY1152" s="8"/>
      <c r="JYZ1152" s="8"/>
      <c r="JZA1152" s="8"/>
      <c r="JZB1152" s="8"/>
      <c r="JZC1152" s="8"/>
      <c r="JZD1152" s="8"/>
      <c r="JZE1152" s="8"/>
      <c r="JZF1152" s="8"/>
      <c r="JZG1152" s="8"/>
      <c r="JZH1152" s="8"/>
      <c r="JZI1152" s="8"/>
      <c r="JZJ1152" s="8"/>
      <c r="JZK1152" s="8"/>
      <c r="JZL1152" s="8"/>
      <c r="JZM1152" s="8"/>
      <c r="JZN1152" s="8"/>
      <c r="JZO1152" s="8"/>
      <c r="JZP1152" s="8"/>
      <c r="JZQ1152" s="8"/>
      <c r="JZR1152" s="8"/>
      <c r="JZS1152" s="8"/>
      <c r="JZT1152" s="8"/>
      <c r="JZU1152" s="8"/>
      <c r="JZV1152" s="8"/>
      <c r="JZW1152" s="8"/>
      <c r="JZX1152" s="8"/>
      <c r="JZY1152" s="8"/>
      <c r="JZZ1152" s="8"/>
      <c r="KAA1152" s="8"/>
      <c r="KAB1152" s="8"/>
      <c r="KAC1152" s="8"/>
      <c r="KAD1152" s="8"/>
      <c r="KAE1152" s="8"/>
      <c r="KAF1152" s="8"/>
      <c r="KAG1152" s="8"/>
      <c r="KAH1152" s="8"/>
      <c r="KAI1152" s="8"/>
      <c r="KAJ1152" s="8"/>
      <c r="KAK1152" s="8"/>
      <c r="KAL1152" s="8"/>
      <c r="KAM1152" s="8"/>
      <c r="KAN1152" s="8"/>
      <c r="KAO1152" s="8"/>
      <c r="KAP1152" s="8"/>
      <c r="KAQ1152" s="8"/>
      <c r="KAR1152" s="8"/>
      <c r="KAS1152" s="8"/>
      <c r="KAT1152" s="8"/>
      <c r="KAU1152" s="8"/>
      <c r="KAV1152" s="8"/>
      <c r="KAW1152" s="8"/>
      <c r="KAX1152" s="8"/>
      <c r="KAY1152" s="8"/>
      <c r="KAZ1152" s="8"/>
      <c r="KBA1152" s="8"/>
      <c r="KBB1152" s="8"/>
      <c r="KBC1152" s="8"/>
      <c r="KBD1152" s="8"/>
      <c r="KBE1152" s="8"/>
      <c r="KBF1152" s="8"/>
      <c r="KBG1152" s="8"/>
      <c r="KBH1152" s="8"/>
      <c r="KBI1152" s="8"/>
      <c r="KBJ1152" s="8"/>
      <c r="KBK1152" s="8"/>
      <c r="KBL1152" s="8"/>
      <c r="KBM1152" s="8"/>
      <c r="KBN1152" s="8"/>
      <c r="KBO1152" s="8"/>
      <c r="KBP1152" s="8"/>
      <c r="KBQ1152" s="8"/>
      <c r="KBR1152" s="8"/>
      <c r="KBS1152" s="8"/>
      <c r="KBT1152" s="8"/>
      <c r="KBU1152" s="8"/>
      <c r="KBV1152" s="8"/>
      <c r="KBW1152" s="8"/>
      <c r="KBX1152" s="8"/>
      <c r="KBY1152" s="8"/>
      <c r="KBZ1152" s="8"/>
      <c r="KCA1152" s="8"/>
      <c r="KCB1152" s="8"/>
      <c r="KCC1152" s="8"/>
      <c r="KCD1152" s="8"/>
      <c r="KCE1152" s="8"/>
      <c r="KCF1152" s="8"/>
      <c r="KCG1152" s="8"/>
      <c r="KCH1152" s="8"/>
      <c r="KCI1152" s="8"/>
      <c r="KCJ1152" s="8"/>
      <c r="KCK1152" s="8"/>
      <c r="KCL1152" s="8"/>
      <c r="KCM1152" s="8"/>
      <c r="KCN1152" s="8"/>
      <c r="KCO1152" s="8"/>
      <c r="KCP1152" s="8"/>
      <c r="KCQ1152" s="8"/>
      <c r="KCR1152" s="8"/>
      <c r="KCS1152" s="8"/>
      <c r="KCT1152" s="8"/>
      <c r="KCU1152" s="8"/>
      <c r="KCV1152" s="8"/>
      <c r="KCW1152" s="8"/>
      <c r="KCX1152" s="8"/>
      <c r="KCY1152" s="8"/>
      <c r="KCZ1152" s="8"/>
      <c r="KDA1152" s="8"/>
      <c r="KDB1152" s="8"/>
      <c r="KDC1152" s="8"/>
      <c r="KDD1152" s="8"/>
      <c r="KDE1152" s="8"/>
      <c r="KDF1152" s="8"/>
      <c r="KDG1152" s="8"/>
      <c r="KDH1152" s="8"/>
      <c r="KDI1152" s="8"/>
      <c r="KDJ1152" s="8"/>
      <c r="KDK1152" s="8"/>
      <c r="KDL1152" s="8"/>
      <c r="KDM1152" s="8"/>
      <c r="KDN1152" s="8"/>
      <c r="KDO1152" s="8"/>
      <c r="KDP1152" s="8"/>
      <c r="KDQ1152" s="8"/>
      <c r="KDR1152" s="8"/>
      <c r="KDS1152" s="8"/>
      <c r="KDT1152" s="8"/>
      <c r="KDU1152" s="8"/>
      <c r="KDV1152" s="8"/>
      <c r="KDW1152" s="8"/>
      <c r="KDX1152" s="8"/>
      <c r="KDY1152" s="8"/>
      <c r="KDZ1152" s="8"/>
      <c r="KEA1152" s="8"/>
      <c r="KEB1152" s="8"/>
      <c r="KEC1152" s="8"/>
      <c r="KED1152" s="8"/>
      <c r="KEE1152" s="8"/>
      <c r="KEF1152" s="8"/>
      <c r="KEG1152" s="8"/>
      <c r="KEH1152" s="8"/>
      <c r="KEI1152" s="8"/>
      <c r="KEJ1152" s="8"/>
      <c r="KEK1152" s="8"/>
      <c r="KEL1152" s="8"/>
      <c r="KEM1152" s="8"/>
      <c r="KEN1152" s="8"/>
      <c r="KEO1152" s="8"/>
      <c r="KEP1152" s="8"/>
      <c r="KEQ1152" s="8"/>
      <c r="KER1152" s="8"/>
      <c r="KES1152" s="8"/>
      <c r="KET1152" s="8"/>
      <c r="KEU1152" s="8"/>
      <c r="KEV1152" s="8"/>
      <c r="KEW1152" s="8"/>
      <c r="KEX1152" s="8"/>
      <c r="KEY1152" s="8"/>
      <c r="KEZ1152" s="8"/>
      <c r="KFA1152" s="8"/>
      <c r="KFB1152" s="8"/>
      <c r="KFC1152" s="8"/>
      <c r="KFD1152" s="8"/>
      <c r="KFE1152" s="8"/>
      <c r="KFF1152" s="8"/>
      <c r="KFG1152" s="8"/>
      <c r="KFH1152" s="8"/>
      <c r="KFI1152" s="8"/>
      <c r="KFJ1152" s="8"/>
      <c r="KFK1152" s="8"/>
      <c r="KFL1152" s="8"/>
      <c r="KFM1152" s="8"/>
      <c r="KFN1152" s="8"/>
      <c r="KFO1152" s="8"/>
      <c r="KFP1152" s="8"/>
      <c r="KFQ1152" s="8"/>
      <c r="KFR1152" s="8"/>
      <c r="KFS1152" s="8"/>
      <c r="KFT1152" s="8"/>
      <c r="KFU1152" s="8"/>
      <c r="KFV1152" s="8"/>
      <c r="KFW1152" s="8"/>
      <c r="KFX1152" s="8"/>
      <c r="KFY1152" s="8"/>
      <c r="KFZ1152" s="8"/>
      <c r="KGA1152" s="8"/>
      <c r="KGB1152" s="8"/>
      <c r="KGC1152" s="8"/>
      <c r="KGD1152" s="8"/>
      <c r="KGE1152" s="8"/>
      <c r="KGF1152" s="8"/>
      <c r="KGG1152" s="8"/>
      <c r="KGH1152" s="8"/>
      <c r="KGI1152" s="8"/>
      <c r="KGJ1152" s="8"/>
      <c r="KGK1152" s="8"/>
      <c r="KGL1152" s="8"/>
      <c r="KGM1152" s="8"/>
      <c r="KGN1152" s="8"/>
      <c r="KGO1152" s="8"/>
      <c r="KGP1152" s="8"/>
      <c r="KGQ1152" s="8"/>
      <c r="KGR1152" s="8"/>
      <c r="KGS1152" s="8"/>
      <c r="KGT1152" s="8"/>
      <c r="KGU1152" s="8"/>
      <c r="KGV1152" s="8"/>
      <c r="KGW1152" s="8"/>
      <c r="KGX1152" s="8"/>
      <c r="KGY1152" s="8"/>
      <c r="KGZ1152" s="8"/>
      <c r="KHA1152" s="8"/>
      <c r="KHB1152" s="8"/>
      <c r="KHC1152" s="8"/>
      <c r="KHD1152" s="8"/>
      <c r="KHE1152" s="8"/>
      <c r="KHF1152" s="8"/>
      <c r="KHG1152" s="8"/>
      <c r="KHH1152" s="8"/>
      <c r="KHI1152" s="8"/>
      <c r="KHJ1152" s="8"/>
      <c r="KHK1152" s="8"/>
      <c r="KHL1152" s="8"/>
      <c r="KHM1152" s="8"/>
      <c r="KHN1152" s="8"/>
      <c r="KHO1152" s="8"/>
      <c r="KHP1152" s="8"/>
      <c r="KHQ1152" s="8"/>
      <c r="KHR1152" s="8"/>
      <c r="KHS1152" s="8"/>
      <c r="KHT1152" s="8"/>
      <c r="KHU1152" s="8"/>
      <c r="KHV1152" s="8"/>
      <c r="KHW1152" s="8"/>
      <c r="KHX1152" s="8"/>
      <c r="KHY1152" s="8"/>
      <c r="KHZ1152" s="8"/>
      <c r="KIA1152" s="8"/>
      <c r="KIB1152" s="8"/>
      <c r="KIC1152" s="8"/>
      <c r="KID1152" s="8"/>
      <c r="KIE1152" s="8"/>
      <c r="KIF1152" s="8"/>
      <c r="KIG1152" s="8"/>
      <c r="KIH1152" s="8"/>
      <c r="KII1152" s="8"/>
      <c r="KIJ1152" s="8"/>
      <c r="KIK1152" s="8"/>
      <c r="KIL1152" s="8"/>
      <c r="KIM1152" s="8"/>
      <c r="KIN1152" s="8"/>
      <c r="KIO1152" s="8"/>
      <c r="KIP1152" s="8"/>
      <c r="KIQ1152" s="8"/>
      <c r="KIR1152" s="8"/>
      <c r="KIS1152" s="8"/>
      <c r="KIT1152" s="8"/>
      <c r="KIU1152" s="8"/>
      <c r="KIV1152" s="8"/>
      <c r="KIW1152" s="8"/>
      <c r="KIX1152" s="8"/>
      <c r="KIY1152" s="8"/>
      <c r="KIZ1152" s="8"/>
      <c r="KJA1152" s="8"/>
      <c r="KJB1152" s="8"/>
      <c r="KJC1152" s="8"/>
      <c r="KJD1152" s="8"/>
      <c r="KJE1152" s="8"/>
      <c r="KJF1152" s="8"/>
      <c r="KJG1152" s="8"/>
      <c r="KJH1152" s="8"/>
      <c r="KJI1152" s="8"/>
      <c r="KJJ1152" s="8"/>
      <c r="KJK1152" s="8"/>
      <c r="KJL1152" s="8"/>
      <c r="KJM1152" s="8"/>
      <c r="KJN1152" s="8"/>
      <c r="KJO1152" s="8"/>
      <c r="KJP1152" s="8"/>
      <c r="KJQ1152" s="8"/>
      <c r="KJR1152" s="8"/>
      <c r="KJS1152" s="8"/>
      <c r="KJT1152" s="8"/>
      <c r="KJU1152" s="8"/>
      <c r="KJV1152" s="8"/>
      <c r="KJW1152" s="8"/>
      <c r="KJX1152" s="8"/>
      <c r="KJY1152" s="8"/>
      <c r="KJZ1152" s="8"/>
      <c r="KKA1152" s="8"/>
      <c r="KKB1152" s="8"/>
      <c r="KKC1152" s="8"/>
      <c r="KKD1152" s="8"/>
      <c r="KKE1152" s="8"/>
      <c r="KKF1152" s="8"/>
      <c r="KKG1152" s="8"/>
      <c r="KKH1152" s="8"/>
      <c r="KKI1152" s="8"/>
      <c r="KKJ1152" s="8"/>
      <c r="KKK1152" s="8"/>
      <c r="KKL1152" s="8"/>
      <c r="KKM1152" s="8"/>
      <c r="KKN1152" s="8"/>
      <c r="KKO1152" s="8"/>
      <c r="KKP1152" s="8"/>
      <c r="KKQ1152" s="8"/>
      <c r="KKR1152" s="8"/>
      <c r="KKS1152" s="8"/>
      <c r="KKT1152" s="8"/>
      <c r="KKU1152" s="8"/>
      <c r="KKV1152" s="8"/>
      <c r="KKW1152" s="8"/>
      <c r="KKX1152" s="8"/>
      <c r="KKY1152" s="8"/>
      <c r="KKZ1152" s="8"/>
      <c r="KLA1152" s="8"/>
      <c r="KLB1152" s="8"/>
      <c r="KLC1152" s="8"/>
      <c r="KLD1152" s="8"/>
      <c r="KLE1152" s="8"/>
      <c r="KLF1152" s="8"/>
      <c r="KLG1152" s="8"/>
      <c r="KLH1152" s="8"/>
      <c r="KLI1152" s="8"/>
      <c r="KLJ1152" s="8"/>
      <c r="KLK1152" s="8"/>
      <c r="KLL1152" s="8"/>
      <c r="KLM1152" s="8"/>
      <c r="KLN1152" s="8"/>
      <c r="KLO1152" s="8"/>
      <c r="KLP1152" s="8"/>
      <c r="KLQ1152" s="8"/>
      <c r="KLR1152" s="8"/>
      <c r="KLS1152" s="8"/>
      <c r="KLT1152" s="8"/>
      <c r="KLU1152" s="8"/>
      <c r="KLV1152" s="8"/>
      <c r="KLW1152" s="8"/>
      <c r="KLX1152" s="8"/>
      <c r="KLY1152" s="8"/>
      <c r="KLZ1152" s="8"/>
      <c r="KMA1152" s="8"/>
      <c r="KMB1152" s="8"/>
      <c r="KMC1152" s="8"/>
      <c r="KMD1152" s="8"/>
      <c r="KME1152" s="8"/>
      <c r="KMF1152" s="8"/>
      <c r="KMG1152" s="8"/>
      <c r="KMH1152" s="8"/>
      <c r="KMI1152" s="8"/>
      <c r="KMJ1152" s="8"/>
      <c r="KMK1152" s="8"/>
      <c r="KML1152" s="8"/>
      <c r="KMM1152" s="8"/>
      <c r="KMN1152" s="8"/>
      <c r="KMO1152" s="8"/>
      <c r="KMP1152" s="8"/>
      <c r="KMQ1152" s="8"/>
      <c r="KMR1152" s="8"/>
      <c r="KMS1152" s="8"/>
      <c r="KMT1152" s="8"/>
      <c r="KMU1152" s="8"/>
      <c r="KMV1152" s="8"/>
      <c r="KMW1152" s="8"/>
      <c r="KMX1152" s="8"/>
      <c r="KMY1152" s="8"/>
      <c r="KMZ1152" s="8"/>
      <c r="KNA1152" s="8"/>
      <c r="KNB1152" s="8"/>
      <c r="KNC1152" s="8"/>
      <c r="KND1152" s="8"/>
      <c r="KNE1152" s="8"/>
      <c r="KNF1152" s="8"/>
      <c r="KNG1152" s="8"/>
      <c r="KNH1152" s="8"/>
      <c r="KNI1152" s="8"/>
      <c r="KNJ1152" s="8"/>
      <c r="KNK1152" s="8"/>
      <c r="KNL1152" s="8"/>
      <c r="KNM1152" s="8"/>
      <c r="KNN1152" s="8"/>
      <c r="KNO1152" s="8"/>
      <c r="KNP1152" s="8"/>
      <c r="KNQ1152" s="8"/>
      <c r="KNR1152" s="8"/>
      <c r="KNS1152" s="8"/>
      <c r="KNT1152" s="8"/>
      <c r="KNU1152" s="8"/>
      <c r="KNV1152" s="8"/>
      <c r="KNW1152" s="8"/>
      <c r="KNX1152" s="8"/>
      <c r="KNY1152" s="8"/>
      <c r="KNZ1152" s="8"/>
      <c r="KOA1152" s="8"/>
      <c r="KOB1152" s="8"/>
      <c r="KOC1152" s="8"/>
      <c r="KOD1152" s="8"/>
      <c r="KOE1152" s="8"/>
      <c r="KOF1152" s="8"/>
      <c r="KOG1152" s="8"/>
      <c r="KOH1152" s="8"/>
      <c r="KOI1152" s="8"/>
      <c r="KOJ1152" s="8"/>
      <c r="KOK1152" s="8"/>
      <c r="KOL1152" s="8"/>
      <c r="KOM1152" s="8"/>
      <c r="KON1152" s="8"/>
      <c r="KOO1152" s="8"/>
      <c r="KOP1152" s="8"/>
      <c r="KOQ1152" s="8"/>
      <c r="KOR1152" s="8"/>
      <c r="KOS1152" s="8"/>
      <c r="KOT1152" s="8"/>
      <c r="KOU1152" s="8"/>
      <c r="KOV1152" s="8"/>
      <c r="KOW1152" s="8"/>
      <c r="KOX1152" s="8"/>
      <c r="KOY1152" s="8"/>
      <c r="KOZ1152" s="8"/>
      <c r="KPA1152" s="8"/>
      <c r="KPB1152" s="8"/>
      <c r="KPC1152" s="8"/>
      <c r="KPD1152" s="8"/>
      <c r="KPE1152" s="8"/>
      <c r="KPF1152" s="8"/>
      <c r="KPG1152" s="8"/>
      <c r="KPH1152" s="8"/>
      <c r="KPI1152" s="8"/>
      <c r="KPJ1152" s="8"/>
      <c r="KPK1152" s="8"/>
      <c r="KPL1152" s="8"/>
      <c r="KPM1152" s="8"/>
      <c r="KPN1152" s="8"/>
      <c r="KPO1152" s="8"/>
      <c r="KPP1152" s="8"/>
      <c r="KPQ1152" s="8"/>
      <c r="KPR1152" s="8"/>
      <c r="KPS1152" s="8"/>
      <c r="KPT1152" s="8"/>
      <c r="KPU1152" s="8"/>
      <c r="KPV1152" s="8"/>
      <c r="KPW1152" s="8"/>
      <c r="KPX1152" s="8"/>
      <c r="KPY1152" s="8"/>
      <c r="KPZ1152" s="8"/>
      <c r="KQA1152" s="8"/>
      <c r="KQB1152" s="8"/>
      <c r="KQC1152" s="8"/>
      <c r="KQD1152" s="8"/>
      <c r="KQE1152" s="8"/>
      <c r="KQF1152" s="8"/>
      <c r="KQG1152" s="8"/>
      <c r="KQH1152" s="8"/>
      <c r="KQI1152" s="8"/>
      <c r="KQJ1152" s="8"/>
      <c r="KQK1152" s="8"/>
      <c r="KQL1152" s="8"/>
      <c r="KQM1152" s="8"/>
      <c r="KQN1152" s="8"/>
      <c r="KQO1152" s="8"/>
      <c r="KQP1152" s="8"/>
      <c r="KQQ1152" s="8"/>
      <c r="KQR1152" s="8"/>
      <c r="KQS1152" s="8"/>
      <c r="KQT1152" s="8"/>
      <c r="KQU1152" s="8"/>
      <c r="KQV1152" s="8"/>
      <c r="KQW1152" s="8"/>
      <c r="KQX1152" s="8"/>
      <c r="KQY1152" s="8"/>
      <c r="KQZ1152" s="8"/>
      <c r="KRA1152" s="8"/>
      <c r="KRB1152" s="8"/>
      <c r="KRC1152" s="8"/>
      <c r="KRD1152" s="8"/>
      <c r="KRE1152" s="8"/>
      <c r="KRF1152" s="8"/>
      <c r="KRG1152" s="8"/>
      <c r="KRH1152" s="8"/>
      <c r="KRI1152" s="8"/>
      <c r="KRJ1152" s="8"/>
      <c r="KRK1152" s="8"/>
      <c r="KRL1152" s="8"/>
      <c r="KRM1152" s="8"/>
      <c r="KRN1152" s="8"/>
      <c r="KRO1152" s="8"/>
      <c r="KRP1152" s="8"/>
      <c r="KRQ1152" s="8"/>
      <c r="KRR1152" s="8"/>
      <c r="KRS1152" s="8"/>
      <c r="KRT1152" s="8"/>
      <c r="KRU1152" s="8"/>
      <c r="KRV1152" s="8"/>
      <c r="KRW1152" s="8"/>
      <c r="KRX1152" s="8"/>
      <c r="KRY1152" s="8"/>
      <c r="KRZ1152" s="8"/>
      <c r="KSA1152" s="8"/>
      <c r="KSB1152" s="8"/>
      <c r="KSC1152" s="8"/>
      <c r="KSD1152" s="8"/>
      <c r="KSE1152" s="8"/>
      <c r="KSF1152" s="8"/>
      <c r="KSG1152" s="8"/>
      <c r="KSH1152" s="8"/>
      <c r="KSI1152" s="8"/>
      <c r="KSJ1152" s="8"/>
      <c r="KSK1152" s="8"/>
      <c r="KSL1152" s="8"/>
      <c r="KSM1152" s="8"/>
      <c r="KSN1152" s="8"/>
      <c r="KSO1152" s="8"/>
      <c r="KSP1152" s="8"/>
      <c r="KSQ1152" s="8"/>
      <c r="KSR1152" s="8"/>
      <c r="KSS1152" s="8"/>
      <c r="KST1152" s="8"/>
      <c r="KSU1152" s="8"/>
      <c r="KSV1152" s="8"/>
      <c r="KSW1152" s="8"/>
      <c r="KSX1152" s="8"/>
      <c r="KSY1152" s="8"/>
      <c r="KSZ1152" s="8"/>
      <c r="KTA1152" s="8"/>
      <c r="KTB1152" s="8"/>
      <c r="KTC1152" s="8"/>
      <c r="KTD1152" s="8"/>
      <c r="KTE1152" s="8"/>
      <c r="KTF1152" s="8"/>
      <c r="KTG1152" s="8"/>
      <c r="KTH1152" s="8"/>
      <c r="KTI1152" s="8"/>
      <c r="KTJ1152" s="8"/>
      <c r="KTK1152" s="8"/>
      <c r="KTL1152" s="8"/>
      <c r="KTM1152" s="8"/>
      <c r="KTN1152" s="8"/>
      <c r="KTO1152" s="8"/>
      <c r="KTP1152" s="8"/>
      <c r="KTQ1152" s="8"/>
      <c r="KTR1152" s="8"/>
      <c r="KTS1152" s="8"/>
      <c r="KTT1152" s="8"/>
      <c r="KTU1152" s="8"/>
      <c r="KTV1152" s="8"/>
      <c r="KTW1152" s="8"/>
      <c r="KTX1152" s="8"/>
      <c r="KTY1152" s="8"/>
      <c r="KTZ1152" s="8"/>
      <c r="KUA1152" s="8"/>
      <c r="KUB1152" s="8"/>
      <c r="KUC1152" s="8"/>
      <c r="KUD1152" s="8"/>
      <c r="KUE1152" s="8"/>
      <c r="KUF1152" s="8"/>
      <c r="KUG1152" s="8"/>
      <c r="KUH1152" s="8"/>
      <c r="KUI1152" s="8"/>
      <c r="KUJ1152" s="8"/>
      <c r="KUK1152" s="8"/>
      <c r="KUL1152" s="8"/>
      <c r="KUM1152" s="8"/>
      <c r="KUN1152" s="8"/>
      <c r="KUO1152" s="8"/>
      <c r="KUP1152" s="8"/>
      <c r="KUQ1152" s="8"/>
      <c r="KUR1152" s="8"/>
      <c r="KUS1152" s="8"/>
      <c r="KUT1152" s="8"/>
      <c r="KUU1152" s="8"/>
      <c r="KUV1152" s="8"/>
      <c r="KUW1152" s="8"/>
      <c r="KUX1152" s="8"/>
      <c r="KUY1152" s="8"/>
      <c r="KUZ1152" s="8"/>
      <c r="KVA1152" s="8"/>
      <c r="KVB1152" s="8"/>
      <c r="KVC1152" s="8"/>
      <c r="KVD1152" s="8"/>
      <c r="KVE1152" s="8"/>
      <c r="KVF1152" s="8"/>
      <c r="KVG1152" s="8"/>
      <c r="KVH1152" s="8"/>
      <c r="KVI1152" s="8"/>
      <c r="KVJ1152" s="8"/>
      <c r="KVK1152" s="8"/>
      <c r="KVL1152" s="8"/>
      <c r="KVM1152" s="8"/>
      <c r="KVN1152" s="8"/>
      <c r="KVO1152" s="8"/>
      <c r="KVP1152" s="8"/>
      <c r="KVQ1152" s="8"/>
      <c r="KVR1152" s="8"/>
      <c r="KVS1152" s="8"/>
      <c r="KVT1152" s="8"/>
      <c r="KVU1152" s="8"/>
      <c r="KVV1152" s="8"/>
      <c r="KVW1152" s="8"/>
      <c r="KVX1152" s="8"/>
      <c r="KVY1152" s="8"/>
      <c r="KVZ1152" s="8"/>
      <c r="KWA1152" s="8"/>
      <c r="KWB1152" s="8"/>
      <c r="KWC1152" s="8"/>
      <c r="KWD1152" s="8"/>
      <c r="KWE1152" s="8"/>
      <c r="KWF1152" s="8"/>
      <c r="KWG1152" s="8"/>
      <c r="KWH1152" s="8"/>
      <c r="KWI1152" s="8"/>
      <c r="KWJ1152" s="8"/>
      <c r="KWK1152" s="8"/>
      <c r="KWL1152" s="8"/>
      <c r="KWM1152" s="8"/>
      <c r="KWN1152" s="8"/>
      <c r="KWO1152" s="8"/>
      <c r="KWP1152" s="8"/>
      <c r="KWQ1152" s="8"/>
      <c r="KWR1152" s="8"/>
      <c r="KWS1152" s="8"/>
      <c r="KWT1152" s="8"/>
      <c r="KWU1152" s="8"/>
      <c r="KWV1152" s="8"/>
      <c r="KWW1152" s="8"/>
      <c r="KWX1152" s="8"/>
      <c r="KWY1152" s="8"/>
      <c r="KWZ1152" s="8"/>
      <c r="KXA1152" s="8"/>
      <c r="KXB1152" s="8"/>
      <c r="KXC1152" s="8"/>
      <c r="KXD1152" s="8"/>
      <c r="KXE1152" s="8"/>
      <c r="KXF1152" s="8"/>
      <c r="KXG1152" s="8"/>
      <c r="KXH1152" s="8"/>
      <c r="KXI1152" s="8"/>
      <c r="KXJ1152" s="8"/>
      <c r="KXK1152" s="8"/>
      <c r="KXL1152" s="8"/>
      <c r="KXM1152" s="8"/>
      <c r="KXN1152" s="8"/>
      <c r="KXO1152" s="8"/>
      <c r="KXP1152" s="8"/>
      <c r="KXQ1152" s="8"/>
      <c r="KXR1152" s="8"/>
      <c r="KXS1152" s="8"/>
      <c r="KXT1152" s="8"/>
      <c r="KXU1152" s="8"/>
      <c r="KXV1152" s="8"/>
      <c r="KXW1152" s="8"/>
      <c r="KXX1152" s="8"/>
      <c r="KXY1152" s="8"/>
      <c r="KXZ1152" s="8"/>
      <c r="KYA1152" s="8"/>
      <c r="KYB1152" s="8"/>
      <c r="KYC1152" s="8"/>
      <c r="KYD1152" s="8"/>
      <c r="KYE1152" s="8"/>
      <c r="KYF1152" s="8"/>
      <c r="KYG1152" s="8"/>
      <c r="KYH1152" s="8"/>
      <c r="KYI1152" s="8"/>
      <c r="KYJ1152" s="8"/>
      <c r="KYK1152" s="8"/>
      <c r="KYL1152" s="8"/>
      <c r="KYM1152" s="8"/>
      <c r="KYN1152" s="8"/>
      <c r="KYO1152" s="8"/>
      <c r="KYP1152" s="8"/>
      <c r="KYQ1152" s="8"/>
      <c r="KYR1152" s="8"/>
      <c r="KYS1152" s="8"/>
      <c r="KYT1152" s="8"/>
      <c r="KYU1152" s="8"/>
      <c r="KYV1152" s="8"/>
      <c r="KYW1152" s="8"/>
      <c r="KYX1152" s="8"/>
      <c r="KYY1152" s="8"/>
      <c r="KYZ1152" s="8"/>
      <c r="KZA1152" s="8"/>
      <c r="KZB1152" s="8"/>
      <c r="KZC1152" s="8"/>
      <c r="KZD1152" s="8"/>
      <c r="KZE1152" s="8"/>
      <c r="KZF1152" s="8"/>
      <c r="KZG1152" s="8"/>
      <c r="KZH1152" s="8"/>
      <c r="KZI1152" s="8"/>
      <c r="KZJ1152" s="8"/>
      <c r="KZK1152" s="8"/>
      <c r="KZL1152" s="8"/>
      <c r="KZM1152" s="8"/>
      <c r="KZN1152" s="8"/>
      <c r="KZO1152" s="8"/>
      <c r="KZP1152" s="8"/>
      <c r="KZQ1152" s="8"/>
      <c r="KZR1152" s="8"/>
      <c r="KZS1152" s="8"/>
      <c r="KZT1152" s="8"/>
      <c r="KZU1152" s="8"/>
      <c r="KZV1152" s="8"/>
      <c r="KZW1152" s="8"/>
      <c r="KZX1152" s="8"/>
      <c r="KZY1152" s="8"/>
      <c r="KZZ1152" s="8"/>
      <c r="LAA1152" s="8"/>
      <c r="LAB1152" s="8"/>
      <c r="LAC1152" s="8"/>
      <c r="LAD1152" s="8"/>
      <c r="LAE1152" s="8"/>
      <c r="LAF1152" s="8"/>
      <c r="LAG1152" s="8"/>
      <c r="LAH1152" s="8"/>
      <c r="LAI1152" s="8"/>
      <c r="LAJ1152" s="8"/>
      <c r="LAK1152" s="8"/>
      <c r="LAL1152" s="8"/>
      <c r="LAM1152" s="8"/>
      <c r="LAN1152" s="8"/>
      <c r="LAO1152" s="8"/>
      <c r="LAP1152" s="8"/>
      <c r="LAQ1152" s="8"/>
      <c r="LAR1152" s="8"/>
      <c r="LAS1152" s="8"/>
      <c r="LAT1152" s="8"/>
      <c r="LAU1152" s="8"/>
      <c r="LAV1152" s="8"/>
      <c r="LAW1152" s="8"/>
      <c r="LAX1152" s="8"/>
      <c r="LAY1152" s="8"/>
      <c r="LAZ1152" s="8"/>
      <c r="LBA1152" s="8"/>
      <c r="LBB1152" s="8"/>
      <c r="LBC1152" s="8"/>
      <c r="LBD1152" s="8"/>
      <c r="LBE1152" s="8"/>
      <c r="LBF1152" s="8"/>
      <c r="LBG1152" s="8"/>
      <c r="LBH1152" s="8"/>
      <c r="LBI1152" s="8"/>
      <c r="LBJ1152" s="8"/>
      <c r="LBK1152" s="8"/>
      <c r="LBL1152" s="8"/>
      <c r="LBM1152" s="8"/>
      <c r="LBN1152" s="8"/>
      <c r="LBO1152" s="8"/>
      <c r="LBP1152" s="8"/>
      <c r="LBQ1152" s="8"/>
      <c r="LBR1152" s="8"/>
      <c r="LBS1152" s="8"/>
      <c r="LBT1152" s="8"/>
      <c r="LBU1152" s="8"/>
      <c r="LBV1152" s="8"/>
      <c r="LBW1152" s="8"/>
      <c r="LBX1152" s="8"/>
      <c r="LBY1152" s="8"/>
      <c r="LBZ1152" s="8"/>
      <c r="LCA1152" s="8"/>
      <c r="LCB1152" s="8"/>
      <c r="LCC1152" s="8"/>
      <c r="LCD1152" s="8"/>
      <c r="LCE1152" s="8"/>
      <c r="LCF1152" s="8"/>
      <c r="LCG1152" s="8"/>
      <c r="LCH1152" s="8"/>
      <c r="LCI1152" s="8"/>
      <c r="LCJ1152" s="8"/>
      <c r="LCK1152" s="8"/>
      <c r="LCL1152" s="8"/>
      <c r="LCM1152" s="8"/>
      <c r="LCN1152" s="8"/>
      <c r="LCO1152" s="8"/>
      <c r="LCP1152" s="8"/>
      <c r="LCQ1152" s="8"/>
      <c r="LCR1152" s="8"/>
      <c r="LCS1152" s="8"/>
      <c r="LCT1152" s="8"/>
      <c r="LCU1152" s="8"/>
      <c r="LCV1152" s="8"/>
      <c r="LCW1152" s="8"/>
      <c r="LCX1152" s="8"/>
      <c r="LCY1152" s="8"/>
      <c r="LCZ1152" s="8"/>
      <c r="LDA1152" s="8"/>
      <c r="LDB1152" s="8"/>
      <c r="LDC1152" s="8"/>
      <c r="LDD1152" s="8"/>
      <c r="LDE1152" s="8"/>
      <c r="LDF1152" s="8"/>
      <c r="LDG1152" s="8"/>
      <c r="LDH1152" s="8"/>
      <c r="LDI1152" s="8"/>
      <c r="LDJ1152" s="8"/>
      <c r="LDK1152" s="8"/>
      <c r="LDL1152" s="8"/>
      <c r="LDM1152" s="8"/>
      <c r="LDN1152" s="8"/>
      <c r="LDO1152" s="8"/>
      <c r="LDP1152" s="8"/>
      <c r="LDQ1152" s="8"/>
      <c r="LDR1152" s="8"/>
      <c r="LDS1152" s="8"/>
      <c r="LDT1152" s="8"/>
      <c r="LDU1152" s="8"/>
      <c r="LDV1152" s="8"/>
      <c r="LDW1152" s="8"/>
      <c r="LDX1152" s="8"/>
      <c r="LDY1152" s="8"/>
      <c r="LDZ1152" s="8"/>
      <c r="LEA1152" s="8"/>
      <c r="LEB1152" s="8"/>
      <c r="LEC1152" s="8"/>
      <c r="LED1152" s="8"/>
      <c r="LEE1152" s="8"/>
      <c r="LEF1152" s="8"/>
      <c r="LEG1152" s="8"/>
      <c r="LEH1152" s="8"/>
      <c r="LEI1152" s="8"/>
      <c r="LEJ1152" s="8"/>
      <c r="LEK1152" s="8"/>
      <c r="LEL1152" s="8"/>
      <c r="LEM1152" s="8"/>
      <c r="LEN1152" s="8"/>
      <c r="LEO1152" s="8"/>
      <c r="LEP1152" s="8"/>
      <c r="LEQ1152" s="8"/>
      <c r="LER1152" s="8"/>
      <c r="LES1152" s="8"/>
      <c r="LET1152" s="8"/>
      <c r="LEU1152" s="8"/>
      <c r="LEV1152" s="8"/>
      <c r="LEW1152" s="8"/>
      <c r="LEX1152" s="8"/>
      <c r="LEY1152" s="8"/>
      <c r="LEZ1152" s="8"/>
      <c r="LFA1152" s="8"/>
      <c r="LFB1152" s="8"/>
      <c r="LFC1152" s="8"/>
      <c r="LFD1152" s="8"/>
      <c r="LFE1152" s="8"/>
      <c r="LFF1152" s="8"/>
      <c r="LFG1152" s="8"/>
      <c r="LFH1152" s="8"/>
      <c r="LFI1152" s="8"/>
      <c r="LFJ1152" s="8"/>
      <c r="LFK1152" s="8"/>
      <c r="LFL1152" s="8"/>
      <c r="LFM1152" s="8"/>
      <c r="LFN1152" s="8"/>
      <c r="LFO1152" s="8"/>
      <c r="LFP1152" s="8"/>
      <c r="LFQ1152" s="8"/>
      <c r="LFR1152" s="8"/>
      <c r="LFS1152" s="8"/>
      <c r="LFT1152" s="8"/>
      <c r="LFU1152" s="8"/>
      <c r="LFV1152" s="8"/>
      <c r="LFW1152" s="8"/>
      <c r="LFX1152" s="8"/>
      <c r="LFY1152" s="8"/>
      <c r="LFZ1152" s="8"/>
      <c r="LGA1152" s="8"/>
      <c r="LGB1152" s="8"/>
      <c r="LGC1152" s="8"/>
      <c r="LGD1152" s="8"/>
      <c r="LGE1152" s="8"/>
      <c r="LGF1152" s="8"/>
      <c r="LGG1152" s="8"/>
      <c r="LGH1152" s="8"/>
      <c r="LGI1152" s="8"/>
      <c r="LGJ1152" s="8"/>
      <c r="LGK1152" s="8"/>
      <c r="LGL1152" s="8"/>
      <c r="LGM1152" s="8"/>
      <c r="LGN1152" s="8"/>
      <c r="LGO1152" s="8"/>
      <c r="LGP1152" s="8"/>
      <c r="LGQ1152" s="8"/>
      <c r="LGR1152" s="8"/>
      <c r="LGS1152" s="8"/>
      <c r="LGT1152" s="8"/>
      <c r="LGU1152" s="8"/>
      <c r="LGV1152" s="8"/>
      <c r="LGW1152" s="8"/>
      <c r="LGX1152" s="8"/>
      <c r="LGY1152" s="8"/>
      <c r="LGZ1152" s="8"/>
      <c r="LHA1152" s="8"/>
      <c r="LHB1152" s="8"/>
      <c r="LHC1152" s="8"/>
      <c r="LHD1152" s="8"/>
      <c r="LHE1152" s="8"/>
      <c r="LHF1152" s="8"/>
      <c r="LHG1152" s="8"/>
      <c r="LHH1152" s="8"/>
      <c r="LHI1152" s="8"/>
      <c r="LHJ1152" s="8"/>
      <c r="LHK1152" s="8"/>
      <c r="LHL1152" s="8"/>
      <c r="LHM1152" s="8"/>
      <c r="LHN1152" s="8"/>
      <c r="LHO1152" s="8"/>
      <c r="LHP1152" s="8"/>
      <c r="LHQ1152" s="8"/>
      <c r="LHR1152" s="8"/>
      <c r="LHS1152" s="8"/>
      <c r="LHT1152" s="8"/>
      <c r="LHU1152" s="8"/>
      <c r="LHV1152" s="8"/>
      <c r="LHW1152" s="8"/>
      <c r="LHX1152" s="8"/>
      <c r="LHY1152" s="8"/>
      <c r="LHZ1152" s="8"/>
      <c r="LIA1152" s="8"/>
      <c r="LIB1152" s="8"/>
      <c r="LIC1152" s="8"/>
      <c r="LID1152" s="8"/>
      <c r="LIE1152" s="8"/>
      <c r="LIF1152" s="8"/>
      <c r="LIG1152" s="8"/>
      <c r="LIH1152" s="8"/>
      <c r="LII1152" s="8"/>
      <c r="LIJ1152" s="8"/>
      <c r="LIK1152" s="8"/>
      <c r="LIL1152" s="8"/>
      <c r="LIM1152" s="8"/>
      <c r="LIN1152" s="8"/>
      <c r="LIO1152" s="8"/>
      <c r="LIP1152" s="8"/>
      <c r="LIQ1152" s="8"/>
      <c r="LIR1152" s="8"/>
      <c r="LIS1152" s="8"/>
      <c r="LIT1152" s="8"/>
      <c r="LIU1152" s="8"/>
      <c r="LIV1152" s="8"/>
      <c r="LIW1152" s="8"/>
      <c r="LIX1152" s="8"/>
      <c r="LIY1152" s="8"/>
      <c r="LIZ1152" s="8"/>
      <c r="LJA1152" s="8"/>
      <c r="LJB1152" s="8"/>
      <c r="LJC1152" s="8"/>
      <c r="LJD1152" s="8"/>
      <c r="LJE1152" s="8"/>
      <c r="LJF1152" s="8"/>
      <c r="LJG1152" s="8"/>
      <c r="LJH1152" s="8"/>
      <c r="LJI1152" s="8"/>
      <c r="LJJ1152" s="8"/>
      <c r="LJK1152" s="8"/>
      <c r="LJL1152" s="8"/>
      <c r="LJM1152" s="8"/>
      <c r="LJN1152" s="8"/>
      <c r="LJO1152" s="8"/>
      <c r="LJP1152" s="8"/>
      <c r="LJQ1152" s="8"/>
      <c r="LJR1152" s="8"/>
      <c r="LJS1152" s="8"/>
      <c r="LJT1152" s="8"/>
      <c r="LJU1152" s="8"/>
      <c r="LJV1152" s="8"/>
      <c r="LJW1152" s="8"/>
      <c r="LJX1152" s="8"/>
      <c r="LJY1152" s="8"/>
      <c r="LJZ1152" s="8"/>
      <c r="LKA1152" s="8"/>
      <c r="LKB1152" s="8"/>
      <c r="LKC1152" s="8"/>
      <c r="LKD1152" s="8"/>
      <c r="LKE1152" s="8"/>
      <c r="LKF1152" s="8"/>
      <c r="LKG1152" s="8"/>
      <c r="LKH1152" s="8"/>
      <c r="LKI1152" s="8"/>
      <c r="LKJ1152" s="8"/>
      <c r="LKK1152" s="8"/>
      <c r="LKL1152" s="8"/>
      <c r="LKM1152" s="8"/>
      <c r="LKN1152" s="8"/>
      <c r="LKO1152" s="8"/>
      <c r="LKP1152" s="8"/>
      <c r="LKQ1152" s="8"/>
      <c r="LKR1152" s="8"/>
      <c r="LKS1152" s="8"/>
      <c r="LKT1152" s="8"/>
      <c r="LKU1152" s="8"/>
      <c r="LKV1152" s="8"/>
      <c r="LKW1152" s="8"/>
      <c r="LKX1152" s="8"/>
      <c r="LKY1152" s="8"/>
      <c r="LKZ1152" s="8"/>
      <c r="LLA1152" s="8"/>
      <c r="LLB1152" s="8"/>
      <c r="LLC1152" s="8"/>
      <c r="LLD1152" s="8"/>
      <c r="LLE1152" s="8"/>
      <c r="LLF1152" s="8"/>
      <c r="LLG1152" s="8"/>
      <c r="LLH1152" s="8"/>
      <c r="LLI1152" s="8"/>
      <c r="LLJ1152" s="8"/>
      <c r="LLK1152" s="8"/>
      <c r="LLL1152" s="8"/>
      <c r="LLM1152" s="8"/>
      <c r="LLN1152" s="8"/>
      <c r="LLO1152" s="8"/>
      <c r="LLP1152" s="8"/>
      <c r="LLQ1152" s="8"/>
      <c r="LLR1152" s="8"/>
      <c r="LLS1152" s="8"/>
      <c r="LLT1152" s="8"/>
      <c r="LLU1152" s="8"/>
      <c r="LLV1152" s="8"/>
      <c r="LLW1152" s="8"/>
      <c r="LLX1152" s="8"/>
      <c r="LLY1152" s="8"/>
      <c r="LLZ1152" s="8"/>
      <c r="LMA1152" s="8"/>
      <c r="LMB1152" s="8"/>
      <c r="LMC1152" s="8"/>
      <c r="LMD1152" s="8"/>
      <c r="LME1152" s="8"/>
      <c r="LMF1152" s="8"/>
      <c r="LMG1152" s="8"/>
      <c r="LMH1152" s="8"/>
      <c r="LMI1152" s="8"/>
      <c r="LMJ1152" s="8"/>
      <c r="LMK1152" s="8"/>
      <c r="LML1152" s="8"/>
      <c r="LMM1152" s="8"/>
      <c r="LMN1152" s="8"/>
      <c r="LMO1152" s="8"/>
      <c r="LMP1152" s="8"/>
      <c r="LMQ1152" s="8"/>
      <c r="LMR1152" s="8"/>
      <c r="LMS1152" s="8"/>
      <c r="LMT1152" s="8"/>
      <c r="LMU1152" s="8"/>
      <c r="LMV1152" s="8"/>
      <c r="LMW1152" s="8"/>
      <c r="LMX1152" s="8"/>
      <c r="LMY1152" s="8"/>
      <c r="LMZ1152" s="8"/>
      <c r="LNA1152" s="8"/>
      <c r="LNB1152" s="8"/>
      <c r="LNC1152" s="8"/>
      <c r="LND1152" s="8"/>
      <c r="LNE1152" s="8"/>
      <c r="LNF1152" s="8"/>
      <c r="LNG1152" s="8"/>
      <c r="LNH1152" s="8"/>
      <c r="LNI1152" s="8"/>
      <c r="LNJ1152" s="8"/>
      <c r="LNK1152" s="8"/>
      <c r="LNL1152" s="8"/>
      <c r="LNM1152" s="8"/>
      <c r="LNN1152" s="8"/>
      <c r="LNO1152" s="8"/>
      <c r="LNP1152" s="8"/>
      <c r="LNQ1152" s="8"/>
      <c r="LNR1152" s="8"/>
      <c r="LNS1152" s="8"/>
      <c r="LNT1152" s="8"/>
      <c r="LNU1152" s="8"/>
      <c r="LNV1152" s="8"/>
      <c r="LNW1152" s="8"/>
      <c r="LNX1152" s="8"/>
      <c r="LNY1152" s="8"/>
      <c r="LNZ1152" s="8"/>
      <c r="LOA1152" s="8"/>
      <c r="LOB1152" s="8"/>
      <c r="LOC1152" s="8"/>
      <c r="LOD1152" s="8"/>
      <c r="LOE1152" s="8"/>
      <c r="LOF1152" s="8"/>
      <c r="LOG1152" s="8"/>
      <c r="LOH1152" s="8"/>
      <c r="LOI1152" s="8"/>
      <c r="LOJ1152" s="8"/>
      <c r="LOK1152" s="8"/>
      <c r="LOL1152" s="8"/>
      <c r="LOM1152" s="8"/>
      <c r="LON1152" s="8"/>
      <c r="LOO1152" s="8"/>
      <c r="LOP1152" s="8"/>
      <c r="LOQ1152" s="8"/>
      <c r="LOR1152" s="8"/>
      <c r="LOS1152" s="8"/>
      <c r="LOT1152" s="8"/>
      <c r="LOU1152" s="8"/>
      <c r="LOV1152" s="8"/>
      <c r="LOW1152" s="8"/>
      <c r="LOX1152" s="8"/>
      <c r="LOY1152" s="8"/>
      <c r="LOZ1152" s="8"/>
      <c r="LPA1152" s="8"/>
      <c r="LPB1152" s="8"/>
      <c r="LPC1152" s="8"/>
      <c r="LPD1152" s="8"/>
      <c r="LPE1152" s="8"/>
      <c r="LPF1152" s="8"/>
      <c r="LPG1152" s="8"/>
      <c r="LPH1152" s="8"/>
      <c r="LPI1152" s="8"/>
      <c r="LPJ1152" s="8"/>
      <c r="LPK1152" s="8"/>
      <c r="LPL1152" s="8"/>
      <c r="LPM1152" s="8"/>
      <c r="LPN1152" s="8"/>
      <c r="LPO1152" s="8"/>
      <c r="LPP1152" s="8"/>
      <c r="LPQ1152" s="8"/>
      <c r="LPR1152" s="8"/>
      <c r="LPS1152" s="8"/>
      <c r="LPT1152" s="8"/>
      <c r="LPU1152" s="8"/>
      <c r="LPV1152" s="8"/>
      <c r="LPW1152" s="8"/>
      <c r="LPX1152" s="8"/>
      <c r="LPY1152" s="8"/>
      <c r="LPZ1152" s="8"/>
      <c r="LQA1152" s="8"/>
      <c r="LQB1152" s="8"/>
      <c r="LQC1152" s="8"/>
      <c r="LQD1152" s="8"/>
      <c r="LQE1152" s="8"/>
      <c r="LQF1152" s="8"/>
      <c r="LQG1152" s="8"/>
      <c r="LQH1152" s="8"/>
      <c r="LQI1152" s="8"/>
      <c r="LQJ1152" s="8"/>
      <c r="LQK1152" s="8"/>
      <c r="LQL1152" s="8"/>
      <c r="LQM1152" s="8"/>
      <c r="LQN1152" s="8"/>
      <c r="LQO1152" s="8"/>
      <c r="LQP1152" s="8"/>
      <c r="LQQ1152" s="8"/>
      <c r="LQR1152" s="8"/>
      <c r="LQS1152" s="8"/>
      <c r="LQT1152" s="8"/>
      <c r="LQU1152" s="8"/>
      <c r="LQV1152" s="8"/>
      <c r="LQW1152" s="8"/>
      <c r="LQX1152" s="8"/>
      <c r="LQY1152" s="8"/>
      <c r="LQZ1152" s="8"/>
      <c r="LRA1152" s="8"/>
      <c r="LRB1152" s="8"/>
      <c r="LRC1152" s="8"/>
      <c r="LRD1152" s="8"/>
      <c r="LRE1152" s="8"/>
      <c r="LRF1152" s="8"/>
      <c r="LRG1152" s="8"/>
      <c r="LRH1152" s="8"/>
      <c r="LRI1152" s="8"/>
      <c r="LRJ1152" s="8"/>
      <c r="LRK1152" s="8"/>
      <c r="LRL1152" s="8"/>
      <c r="LRM1152" s="8"/>
      <c r="LRN1152" s="8"/>
      <c r="LRO1152" s="8"/>
      <c r="LRP1152" s="8"/>
      <c r="LRQ1152" s="8"/>
      <c r="LRR1152" s="8"/>
      <c r="LRS1152" s="8"/>
      <c r="LRT1152" s="8"/>
      <c r="LRU1152" s="8"/>
      <c r="LRV1152" s="8"/>
      <c r="LRW1152" s="8"/>
      <c r="LRX1152" s="8"/>
      <c r="LRY1152" s="8"/>
      <c r="LRZ1152" s="8"/>
      <c r="LSA1152" s="8"/>
      <c r="LSB1152" s="8"/>
      <c r="LSC1152" s="8"/>
      <c r="LSD1152" s="8"/>
      <c r="LSE1152" s="8"/>
      <c r="LSF1152" s="8"/>
      <c r="LSG1152" s="8"/>
      <c r="LSH1152" s="8"/>
      <c r="LSI1152" s="8"/>
      <c r="LSJ1152" s="8"/>
      <c r="LSK1152" s="8"/>
      <c r="LSL1152" s="8"/>
      <c r="LSM1152" s="8"/>
      <c r="LSN1152" s="8"/>
      <c r="LSO1152" s="8"/>
      <c r="LSP1152" s="8"/>
      <c r="LSQ1152" s="8"/>
      <c r="LSR1152" s="8"/>
      <c r="LSS1152" s="8"/>
      <c r="LST1152" s="8"/>
      <c r="LSU1152" s="8"/>
      <c r="LSV1152" s="8"/>
      <c r="LSW1152" s="8"/>
      <c r="LSX1152" s="8"/>
      <c r="LSY1152" s="8"/>
      <c r="LSZ1152" s="8"/>
      <c r="LTA1152" s="8"/>
      <c r="LTB1152" s="8"/>
      <c r="LTC1152" s="8"/>
      <c r="LTD1152" s="8"/>
      <c r="LTE1152" s="8"/>
      <c r="LTF1152" s="8"/>
      <c r="LTG1152" s="8"/>
      <c r="LTH1152" s="8"/>
      <c r="LTI1152" s="8"/>
      <c r="LTJ1152" s="8"/>
      <c r="LTK1152" s="8"/>
      <c r="LTL1152" s="8"/>
      <c r="LTM1152" s="8"/>
      <c r="LTN1152" s="8"/>
      <c r="LTO1152" s="8"/>
      <c r="LTP1152" s="8"/>
      <c r="LTQ1152" s="8"/>
      <c r="LTR1152" s="8"/>
      <c r="LTS1152" s="8"/>
      <c r="LTT1152" s="8"/>
      <c r="LTU1152" s="8"/>
      <c r="LTV1152" s="8"/>
      <c r="LTW1152" s="8"/>
      <c r="LTX1152" s="8"/>
      <c r="LTY1152" s="8"/>
      <c r="LTZ1152" s="8"/>
      <c r="LUA1152" s="8"/>
      <c r="LUB1152" s="8"/>
      <c r="LUC1152" s="8"/>
      <c r="LUD1152" s="8"/>
      <c r="LUE1152" s="8"/>
      <c r="LUF1152" s="8"/>
      <c r="LUG1152" s="8"/>
      <c r="LUH1152" s="8"/>
      <c r="LUI1152" s="8"/>
      <c r="LUJ1152" s="8"/>
      <c r="LUK1152" s="8"/>
      <c r="LUL1152" s="8"/>
      <c r="LUM1152" s="8"/>
      <c r="LUN1152" s="8"/>
      <c r="LUO1152" s="8"/>
      <c r="LUP1152" s="8"/>
      <c r="LUQ1152" s="8"/>
      <c r="LUR1152" s="8"/>
      <c r="LUS1152" s="8"/>
      <c r="LUT1152" s="8"/>
      <c r="LUU1152" s="8"/>
      <c r="LUV1152" s="8"/>
      <c r="LUW1152" s="8"/>
      <c r="LUX1152" s="8"/>
      <c r="LUY1152" s="8"/>
      <c r="LUZ1152" s="8"/>
      <c r="LVA1152" s="8"/>
      <c r="LVB1152" s="8"/>
      <c r="LVC1152" s="8"/>
      <c r="LVD1152" s="8"/>
      <c r="LVE1152" s="8"/>
      <c r="LVF1152" s="8"/>
      <c r="LVG1152" s="8"/>
      <c r="LVH1152" s="8"/>
      <c r="LVI1152" s="8"/>
      <c r="LVJ1152" s="8"/>
      <c r="LVK1152" s="8"/>
      <c r="LVL1152" s="8"/>
      <c r="LVM1152" s="8"/>
      <c r="LVN1152" s="8"/>
      <c r="LVO1152" s="8"/>
      <c r="LVP1152" s="8"/>
      <c r="LVQ1152" s="8"/>
      <c r="LVR1152" s="8"/>
      <c r="LVS1152" s="8"/>
      <c r="LVT1152" s="8"/>
      <c r="LVU1152" s="8"/>
      <c r="LVV1152" s="8"/>
      <c r="LVW1152" s="8"/>
      <c r="LVX1152" s="8"/>
      <c r="LVY1152" s="8"/>
      <c r="LVZ1152" s="8"/>
      <c r="LWA1152" s="8"/>
      <c r="LWB1152" s="8"/>
      <c r="LWC1152" s="8"/>
      <c r="LWD1152" s="8"/>
      <c r="LWE1152" s="8"/>
      <c r="LWF1152" s="8"/>
      <c r="LWG1152" s="8"/>
      <c r="LWH1152" s="8"/>
      <c r="LWI1152" s="8"/>
      <c r="LWJ1152" s="8"/>
      <c r="LWK1152" s="8"/>
      <c r="LWL1152" s="8"/>
      <c r="LWM1152" s="8"/>
      <c r="LWN1152" s="8"/>
      <c r="LWO1152" s="8"/>
      <c r="LWP1152" s="8"/>
      <c r="LWQ1152" s="8"/>
      <c r="LWR1152" s="8"/>
      <c r="LWS1152" s="8"/>
      <c r="LWT1152" s="8"/>
      <c r="LWU1152" s="8"/>
      <c r="LWV1152" s="8"/>
      <c r="LWW1152" s="8"/>
      <c r="LWX1152" s="8"/>
      <c r="LWY1152" s="8"/>
      <c r="LWZ1152" s="8"/>
      <c r="LXA1152" s="8"/>
      <c r="LXB1152" s="8"/>
      <c r="LXC1152" s="8"/>
      <c r="LXD1152" s="8"/>
      <c r="LXE1152" s="8"/>
      <c r="LXF1152" s="8"/>
      <c r="LXG1152" s="8"/>
      <c r="LXH1152" s="8"/>
      <c r="LXI1152" s="8"/>
      <c r="LXJ1152" s="8"/>
      <c r="LXK1152" s="8"/>
      <c r="LXL1152" s="8"/>
      <c r="LXM1152" s="8"/>
      <c r="LXN1152" s="8"/>
      <c r="LXO1152" s="8"/>
      <c r="LXP1152" s="8"/>
      <c r="LXQ1152" s="8"/>
      <c r="LXR1152" s="8"/>
      <c r="LXS1152" s="8"/>
      <c r="LXT1152" s="8"/>
      <c r="LXU1152" s="8"/>
      <c r="LXV1152" s="8"/>
      <c r="LXW1152" s="8"/>
      <c r="LXX1152" s="8"/>
      <c r="LXY1152" s="8"/>
      <c r="LXZ1152" s="8"/>
      <c r="LYA1152" s="8"/>
      <c r="LYB1152" s="8"/>
      <c r="LYC1152" s="8"/>
      <c r="LYD1152" s="8"/>
      <c r="LYE1152" s="8"/>
      <c r="LYF1152" s="8"/>
      <c r="LYG1152" s="8"/>
      <c r="LYH1152" s="8"/>
      <c r="LYI1152" s="8"/>
      <c r="LYJ1152" s="8"/>
      <c r="LYK1152" s="8"/>
      <c r="LYL1152" s="8"/>
      <c r="LYM1152" s="8"/>
      <c r="LYN1152" s="8"/>
      <c r="LYO1152" s="8"/>
      <c r="LYP1152" s="8"/>
      <c r="LYQ1152" s="8"/>
      <c r="LYR1152" s="8"/>
      <c r="LYS1152" s="8"/>
      <c r="LYT1152" s="8"/>
      <c r="LYU1152" s="8"/>
      <c r="LYV1152" s="8"/>
      <c r="LYW1152" s="8"/>
      <c r="LYX1152" s="8"/>
      <c r="LYY1152" s="8"/>
      <c r="LYZ1152" s="8"/>
      <c r="LZA1152" s="8"/>
      <c r="LZB1152" s="8"/>
      <c r="LZC1152" s="8"/>
      <c r="LZD1152" s="8"/>
      <c r="LZE1152" s="8"/>
      <c r="LZF1152" s="8"/>
      <c r="LZG1152" s="8"/>
      <c r="LZH1152" s="8"/>
      <c r="LZI1152" s="8"/>
      <c r="LZJ1152" s="8"/>
      <c r="LZK1152" s="8"/>
      <c r="LZL1152" s="8"/>
      <c r="LZM1152" s="8"/>
      <c r="LZN1152" s="8"/>
      <c r="LZO1152" s="8"/>
      <c r="LZP1152" s="8"/>
      <c r="LZQ1152" s="8"/>
      <c r="LZR1152" s="8"/>
      <c r="LZS1152" s="8"/>
      <c r="LZT1152" s="8"/>
      <c r="LZU1152" s="8"/>
      <c r="LZV1152" s="8"/>
      <c r="LZW1152" s="8"/>
      <c r="LZX1152" s="8"/>
      <c r="LZY1152" s="8"/>
      <c r="LZZ1152" s="8"/>
      <c r="MAA1152" s="8"/>
      <c r="MAB1152" s="8"/>
      <c r="MAC1152" s="8"/>
      <c r="MAD1152" s="8"/>
      <c r="MAE1152" s="8"/>
      <c r="MAF1152" s="8"/>
      <c r="MAG1152" s="8"/>
      <c r="MAH1152" s="8"/>
      <c r="MAI1152" s="8"/>
      <c r="MAJ1152" s="8"/>
      <c r="MAK1152" s="8"/>
      <c r="MAL1152" s="8"/>
      <c r="MAM1152" s="8"/>
      <c r="MAN1152" s="8"/>
      <c r="MAO1152" s="8"/>
      <c r="MAP1152" s="8"/>
      <c r="MAQ1152" s="8"/>
      <c r="MAR1152" s="8"/>
      <c r="MAS1152" s="8"/>
      <c r="MAT1152" s="8"/>
      <c r="MAU1152" s="8"/>
      <c r="MAV1152" s="8"/>
      <c r="MAW1152" s="8"/>
      <c r="MAX1152" s="8"/>
      <c r="MAY1152" s="8"/>
      <c r="MAZ1152" s="8"/>
      <c r="MBA1152" s="8"/>
      <c r="MBB1152" s="8"/>
      <c r="MBC1152" s="8"/>
      <c r="MBD1152" s="8"/>
      <c r="MBE1152" s="8"/>
      <c r="MBF1152" s="8"/>
      <c r="MBG1152" s="8"/>
      <c r="MBH1152" s="8"/>
      <c r="MBI1152" s="8"/>
      <c r="MBJ1152" s="8"/>
      <c r="MBK1152" s="8"/>
      <c r="MBL1152" s="8"/>
      <c r="MBM1152" s="8"/>
      <c r="MBN1152" s="8"/>
      <c r="MBO1152" s="8"/>
      <c r="MBP1152" s="8"/>
      <c r="MBQ1152" s="8"/>
      <c r="MBR1152" s="8"/>
      <c r="MBS1152" s="8"/>
      <c r="MBT1152" s="8"/>
      <c r="MBU1152" s="8"/>
      <c r="MBV1152" s="8"/>
      <c r="MBW1152" s="8"/>
      <c r="MBX1152" s="8"/>
      <c r="MBY1152" s="8"/>
      <c r="MBZ1152" s="8"/>
      <c r="MCA1152" s="8"/>
      <c r="MCB1152" s="8"/>
      <c r="MCC1152" s="8"/>
      <c r="MCD1152" s="8"/>
      <c r="MCE1152" s="8"/>
      <c r="MCF1152" s="8"/>
      <c r="MCG1152" s="8"/>
      <c r="MCH1152" s="8"/>
      <c r="MCI1152" s="8"/>
      <c r="MCJ1152" s="8"/>
      <c r="MCK1152" s="8"/>
      <c r="MCL1152" s="8"/>
      <c r="MCM1152" s="8"/>
      <c r="MCN1152" s="8"/>
      <c r="MCO1152" s="8"/>
      <c r="MCP1152" s="8"/>
      <c r="MCQ1152" s="8"/>
      <c r="MCR1152" s="8"/>
      <c r="MCS1152" s="8"/>
      <c r="MCT1152" s="8"/>
      <c r="MCU1152" s="8"/>
      <c r="MCV1152" s="8"/>
      <c r="MCW1152" s="8"/>
      <c r="MCX1152" s="8"/>
      <c r="MCY1152" s="8"/>
      <c r="MCZ1152" s="8"/>
      <c r="MDA1152" s="8"/>
      <c r="MDB1152" s="8"/>
      <c r="MDC1152" s="8"/>
      <c r="MDD1152" s="8"/>
      <c r="MDE1152" s="8"/>
      <c r="MDF1152" s="8"/>
      <c r="MDG1152" s="8"/>
      <c r="MDH1152" s="8"/>
      <c r="MDI1152" s="8"/>
      <c r="MDJ1152" s="8"/>
      <c r="MDK1152" s="8"/>
      <c r="MDL1152" s="8"/>
      <c r="MDM1152" s="8"/>
      <c r="MDN1152" s="8"/>
      <c r="MDO1152" s="8"/>
      <c r="MDP1152" s="8"/>
      <c r="MDQ1152" s="8"/>
      <c r="MDR1152" s="8"/>
      <c r="MDS1152" s="8"/>
      <c r="MDT1152" s="8"/>
      <c r="MDU1152" s="8"/>
      <c r="MDV1152" s="8"/>
      <c r="MDW1152" s="8"/>
      <c r="MDX1152" s="8"/>
      <c r="MDY1152" s="8"/>
      <c r="MDZ1152" s="8"/>
      <c r="MEA1152" s="8"/>
      <c r="MEB1152" s="8"/>
      <c r="MEC1152" s="8"/>
      <c r="MED1152" s="8"/>
      <c r="MEE1152" s="8"/>
      <c r="MEF1152" s="8"/>
      <c r="MEG1152" s="8"/>
      <c r="MEH1152" s="8"/>
      <c r="MEI1152" s="8"/>
      <c r="MEJ1152" s="8"/>
      <c r="MEK1152" s="8"/>
      <c r="MEL1152" s="8"/>
      <c r="MEM1152" s="8"/>
      <c r="MEN1152" s="8"/>
      <c r="MEO1152" s="8"/>
      <c r="MEP1152" s="8"/>
      <c r="MEQ1152" s="8"/>
      <c r="MER1152" s="8"/>
      <c r="MES1152" s="8"/>
      <c r="MET1152" s="8"/>
      <c r="MEU1152" s="8"/>
      <c r="MEV1152" s="8"/>
      <c r="MEW1152" s="8"/>
      <c r="MEX1152" s="8"/>
      <c r="MEY1152" s="8"/>
      <c r="MEZ1152" s="8"/>
      <c r="MFA1152" s="8"/>
      <c r="MFB1152" s="8"/>
      <c r="MFC1152" s="8"/>
      <c r="MFD1152" s="8"/>
      <c r="MFE1152" s="8"/>
      <c r="MFF1152" s="8"/>
      <c r="MFG1152" s="8"/>
      <c r="MFH1152" s="8"/>
      <c r="MFI1152" s="8"/>
      <c r="MFJ1152" s="8"/>
      <c r="MFK1152" s="8"/>
      <c r="MFL1152" s="8"/>
      <c r="MFM1152" s="8"/>
      <c r="MFN1152" s="8"/>
      <c r="MFO1152" s="8"/>
      <c r="MFP1152" s="8"/>
      <c r="MFQ1152" s="8"/>
      <c r="MFR1152" s="8"/>
      <c r="MFS1152" s="8"/>
      <c r="MFT1152" s="8"/>
      <c r="MFU1152" s="8"/>
      <c r="MFV1152" s="8"/>
      <c r="MFW1152" s="8"/>
      <c r="MFX1152" s="8"/>
      <c r="MFY1152" s="8"/>
      <c r="MFZ1152" s="8"/>
      <c r="MGA1152" s="8"/>
      <c r="MGB1152" s="8"/>
      <c r="MGC1152" s="8"/>
      <c r="MGD1152" s="8"/>
      <c r="MGE1152" s="8"/>
      <c r="MGF1152" s="8"/>
      <c r="MGG1152" s="8"/>
      <c r="MGH1152" s="8"/>
      <c r="MGI1152" s="8"/>
      <c r="MGJ1152" s="8"/>
      <c r="MGK1152" s="8"/>
      <c r="MGL1152" s="8"/>
      <c r="MGM1152" s="8"/>
      <c r="MGN1152" s="8"/>
      <c r="MGO1152" s="8"/>
      <c r="MGP1152" s="8"/>
      <c r="MGQ1152" s="8"/>
      <c r="MGR1152" s="8"/>
      <c r="MGS1152" s="8"/>
      <c r="MGT1152" s="8"/>
      <c r="MGU1152" s="8"/>
      <c r="MGV1152" s="8"/>
      <c r="MGW1152" s="8"/>
      <c r="MGX1152" s="8"/>
      <c r="MGY1152" s="8"/>
      <c r="MGZ1152" s="8"/>
      <c r="MHA1152" s="8"/>
      <c r="MHB1152" s="8"/>
      <c r="MHC1152" s="8"/>
      <c r="MHD1152" s="8"/>
      <c r="MHE1152" s="8"/>
      <c r="MHF1152" s="8"/>
      <c r="MHG1152" s="8"/>
      <c r="MHH1152" s="8"/>
      <c r="MHI1152" s="8"/>
      <c r="MHJ1152" s="8"/>
      <c r="MHK1152" s="8"/>
      <c r="MHL1152" s="8"/>
      <c r="MHM1152" s="8"/>
      <c r="MHN1152" s="8"/>
      <c r="MHO1152" s="8"/>
      <c r="MHP1152" s="8"/>
      <c r="MHQ1152" s="8"/>
      <c r="MHR1152" s="8"/>
      <c r="MHS1152" s="8"/>
      <c r="MHT1152" s="8"/>
      <c r="MHU1152" s="8"/>
      <c r="MHV1152" s="8"/>
      <c r="MHW1152" s="8"/>
      <c r="MHX1152" s="8"/>
      <c r="MHY1152" s="8"/>
      <c r="MHZ1152" s="8"/>
      <c r="MIA1152" s="8"/>
      <c r="MIB1152" s="8"/>
      <c r="MIC1152" s="8"/>
      <c r="MID1152" s="8"/>
      <c r="MIE1152" s="8"/>
      <c r="MIF1152" s="8"/>
      <c r="MIG1152" s="8"/>
      <c r="MIH1152" s="8"/>
      <c r="MII1152" s="8"/>
      <c r="MIJ1152" s="8"/>
      <c r="MIK1152" s="8"/>
      <c r="MIL1152" s="8"/>
      <c r="MIM1152" s="8"/>
      <c r="MIN1152" s="8"/>
      <c r="MIO1152" s="8"/>
      <c r="MIP1152" s="8"/>
      <c r="MIQ1152" s="8"/>
      <c r="MIR1152" s="8"/>
      <c r="MIS1152" s="8"/>
      <c r="MIT1152" s="8"/>
      <c r="MIU1152" s="8"/>
      <c r="MIV1152" s="8"/>
      <c r="MIW1152" s="8"/>
      <c r="MIX1152" s="8"/>
      <c r="MIY1152" s="8"/>
      <c r="MIZ1152" s="8"/>
      <c r="MJA1152" s="8"/>
      <c r="MJB1152" s="8"/>
      <c r="MJC1152" s="8"/>
      <c r="MJD1152" s="8"/>
      <c r="MJE1152" s="8"/>
      <c r="MJF1152" s="8"/>
      <c r="MJG1152" s="8"/>
      <c r="MJH1152" s="8"/>
      <c r="MJI1152" s="8"/>
      <c r="MJJ1152" s="8"/>
      <c r="MJK1152" s="8"/>
      <c r="MJL1152" s="8"/>
      <c r="MJM1152" s="8"/>
      <c r="MJN1152" s="8"/>
      <c r="MJO1152" s="8"/>
      <c r="MJP1152" s="8"/>
      <c r="MJQ1152" s="8"/>
      <c r="MJR1152" s="8"/>
      <c r="MJS1152" s="8"/>
      <c r="MJT1152" s="8"/>
      <c r="MJU1152" s="8"/>
      <c r="MJV1152" s="8"/>
      <c r="MJW1152" s="8"/>
      <c r="MJX1152" s="8"/>
      <c r="MJY1152" s="8"/>
      <c r="MJZ1152" s="8"/>
      <c r="MKA1152" s="8"/>
      <c r="MKB1152" s="8"/>
      <c r="MKC1152" s="8"/>
      <c r="MKD1152" s="8"/>
      <c r="MKE1152" s="8"/>
      <c r="MKF1152" s="8"/>
      <c r="MKG1152" s="8"/>
      <c r="MKH1152" s="8"/>
      <c r="MKI1152" s="8"/>
      <c r="MKJ1152" s="8"/>
      <c r="MKK1152" s="8"/>
      <c r="MKL1152" s="8"/>
      <c r="MKM1152" s="8"/>
      <c r="MKN1152" s="8"/>
      <c r="MKO1152" s="8"/>
      <c r="MKP1152" s="8"/>
      <c r="MKQ1152" s="8"/>
      <c r="MKR1152" s="8"/>
      <c r="MKS1152" s="8"/>
      <c r="MKT1152" s="8"/>
      <c r="MKU1152" s="8"/>
      <c r="MKV1152" s="8"/>
      <c r="MKW1152" s="8"/>
      <c r="MKX1152" s="8"/>
      <c r="MKY1152" s="8"/>
      <c r="MKZ1152" s="8"/>
      <c r="MLA1152" s="8"/>
      <c r="MLB1152" s="8"/>
      <c r="MLC1152" s="8"/>
      <c r="MLD1152" s="8"/>
      <c r="MLE1152" s="8"/>
      <c r="MLF1152" s="8"/>
      <c r="MLG1152" s="8"/>
      <c r="MLH1152" s="8"/>
      <c r="MLI1152" s="8"/>
      <c r="MLJ1152" s="8"/>
      <c r="MLK1152" s="8"/>
      <c r="MLL1152" s="8"/>
      <c r="MLM1152" s="8"/>
      <c r="MLN1152" s="8"/>
      <c r="MLO1152" s="8"/>
      <c r="MLP1152" s="8"/>
      <c r="MLQ1152" s="8"/>
      <c r="MLR1152" s="8"/>
      <c r="MLS1152" s="8"/>
      <c r="MLT1152" s="8"/>
      <c r="MLU1152" s="8"/>
      <c r="MLV1152" s="8"/>
      <c r="MLW1152" s="8"/>
      <c r="MLX1152" s="8"/>
      <c r="MLY1152" s="8"/>
      <c r="MLZ1152" s="8"/>
      <c r="MMA1152" s="8"/>
      <c r="MMB1152" s="8"/>
      <c r="MMC1152" s="8"/>
      <c r="MMD1152" s="8"/>
      <c r="MME1152" s="8"/>
      <c r="MMF1152" s="8"/>
      <c r="MMG1152" s="8"/>
      <c r="MMH1152" s="8"/>
      <c r="MMI1152" s="8"/>
      <c r="MMJ1152" s="8"/>
      <c r="MMK1152" s="8"/>
      <c r="MML1152" s="8"/>
      <c r="MMM1152" s="8"/>
      <c r="MMN1152" s="8"/>
      <c r="MMO1152" s="8"/>
      <c r="MMP1152" s="8"/>
      <c r="MMQ1152" s="8"/>
      <c r="MMR1152" s="8"/>
      <c r="MMS1152" s="8"/>
      <c r="MMT1152" s="8"/>
      <c r="MMU1152" s="8"/>
      <c r="MMV1152" s="8"/>
      <c r="MMW1152" s="8"/>
      <c r="MMX1152" s="8"/>
      <c r="MMY1152" s="8"/>
      <c r="MMZ1152" s="8"/>
      <c r="MNA1152" s="8"/>
      <c r="MNB1152" s="8"/>
      <c r="MNC1152" s="8"/>
      <c r="MND1152" s="8"/>
      <c r="MNE1152" s="8"/>
      <c r="MNF1152" s="8"/>
      <c r="MNG1152" s="8"/>
      <c r="MNH1152" s="8"/>
      <c r="MNI1152" s="8"/>
      <c r="MNJ1152" s="8"/>
      <c r="MNK1152" s="8"/>
      <c r="MNL1152" s="8"/>
      <c r="MNM1152" s="8"/>
      <c r="MNN1152" s="8"/>
      <c r="MNO1152" s="8"/>
      <c r="MNP1152" s="8"/>
      <c r="MNQ1152" s="8"/>
      <c r="MNR1152" s="8"/>
      <c r="MNS1152" s="8"/>
      <c r="MNT1152" s="8"/>
      <c r="MNU1152" s="8"/>
      <c r="MNV1152" s="8"/>
      <c r="MNW1152" s="8"/>
      <c r="MNX1152" s="8"/>
      <c r="MNY1152" s="8"/>
      <c r="MNZ1152" s="8"/>
      <c r="MOA1152" s="8"/>
      <c r="MOB1152" s="8"/>
      <c r="MOC1152" s="8"/>
      <c r="MOD1152" s="8"/>
      <c r="MOE1152" s="8"/>
      <c r="MOF1152" s="8"/>
      <c r="MOG1152" s="8"/>
      <c r="MOH1152" s="8"/>
      <c r="MOI1152" s="8"/>
      <c r="MOJ1152" s="8"/>
      <c r="MOK1152" s="8"/>
      <c r="MOL1152" s="8"/>
      <c r="MOM1152" s="8"/>
      <c r="MON1152" s="8"/>
      <c r="MOO1152" s="8"/>
      <c r="MOP1152" s="8"/>
      <c r="MOQ1152" s="8"/>
      <c r="MOR1152" s="8"/>
      <c r="MOS1152" s="8"/>
      <c r="MOT1152" s="8"/>
      <c r="MOU1152" s="8"/>
      <c r="MOV1152" s="8"/>
      <c r="MOW1152" s="8"/>
      <c r="MOX1152" s="8"/>
      <c r="MOY1152" s="8"/>
      <c r="MOZ1152" s="8"/>
      <c r="MPA1152" s="8"/>
      <c r="MPB1152" s="8"/>
      <c r="MPC1152" s="8"/>
      <c r="MPD1152" s="8"/>
      <c r="MPE1152" s="8"/>
      <c r="MPF1152" s="8"/>
      <c r="MPG1152" s="8"/>
      <c r="MPH1152" s="8"/>
      <c r="MPI1152" s="8"/>
      <c r="MPJ1152" s="8"/>
      <c r="MPK1152" s="8"/>
      <c r="MPL1152" s="8"/>
      <c r="MPM1152" s="8"/>
      <c r="MPN1152" s="8"/>
      <c r="MPO1152" s="8"/>
      <c r="MPP1152" s="8"/>
      <c r="MPQ1152" s="8"/>
      <c r="MPR1152" s="8"/>
      <c r="MPS1152" s="8"/>
      <c r="MPT1152" s="8"/>
      <c r="MPU1152" s="8"/>
      <c r="MPV1152" s="8"/>
      <c r="MPW1152" s="8"/>
      <c r="MPX1152" s="8"/>
      <c r="MPY1152" s="8"/>
      <c r="MPZ1152" s="8"/>
      <c r="MQA1152" s="8"/>
      <c r="MQB1152" s="8"/>
      <c r="MQC1152" s="8"/>
      <c r="MQD1152" s="8"/>
      <c r="MQE1152" s="8"/>
      <c r="MQF1152" s="8"/>
      <c r="MQG1152" s="8"/>
      <c r="MQH1152" s="8"/>
      <c r="MQI1152" s="8"/>
      <c r="MQJ1152" s="8"/>
      <c r="MQK1152" s="8"/>
      <c r="MQL1152" s="8"/>
      <c r="MQM1152" s="8"/>
      <c r="MQN1152" s="8"/>
      <c r="MQO1152" s="8"/>
      <c r="MQP1152" s="8"/>
      <c r="MQQ1152" s="8"/>
      <c r="MQR1152" s="8"/>
      <c r="MQS1152" s="8"/>
      <c r="MQT1152" s="8"/>
      <c r="MQU1152" s="8"/>
      <c r="MQV1152" s="8"/>
      <c r="MQW1152" s="8"/>
      <c r="MQX1152" s="8"/>
      <c r="MQY1152" s="8"/>
      <c r="MQZ1152" s="8"/>
      <c r="MRA1152" s="8"/>
      <c r="MRB1152" s="8"/>
      <c r="MRC1152" s="8"/>
      <c r="MRD1152" s="8"/>
      <c r="MRE1152" s="8"/>
      <c r="MRF1152" s="8"/>
      <c r="MRG1152" s="8"/>
      <c r="MRH1152" s="8"/>
      <c r="MRI1152" s="8"/>
      <c r="MRJ1152" s="8"/>
      <c r="MRK1152" s="8"/>
      <c r="MRL1152" s="8"/>
      <c r="MRM1152" s="8"/>
      <c r="MRN1152" s="8"/>
      <c r="MRO1152" s="8"/>
      <c r="MRP1152" s="8"/>
      <c r="MRQ1152" s="8"/>
      <c r="MRR1152" s="8"/>
      <c r="MRS1152" s="8"/>
      <c r="MRT1152" s="8"/>
      <c r="MRU1152" s="8"/>
      <c r="MRV1152" s="8"/>
      <c r="MRW1152" s="8"/>
      <c r="MRX1152" s="8"/>
      <c r="MRY1152" s="8"/>
      <c r="MRZ1152" s="8"/>
      <c r="MSA1152" s="8"/>
      <c r="MSB1152" s="8"/>
      <c r="MSC1152" s="8"/>
      <c r="MSD1152" s="8"/>
      <c r="MSE1152" s="8"/>
      <c r="MSF1152" s="8"/>
      <c r="MSG1152" s="8"/>
      <c r="MSH1152" s="8"/>
      <c r="MSI1152" s="8"/>
      <c r="MSJ1152" s="8"/>
      <c r="MSK1152" s="8"/>
      <c r="MSL1152" s="8"/>
      <c r="MSM1152" s="8"/>
      <c r="MSN1152" s="8"/>
      <c r="MSO1152" s="8"/>
      <c r="MSP1152" s="8"/>
      <c r="MSQ1152" s="8"/>
      <c r="MSR1152" s="8"/>
      <c r="MSS1152" s="8"/>
      <c r="MST1152" s="8"/>
      <c r="MSU1152" s="8"/>
      <c r="MSV1152" s="8"/>
      <c r="MSW1152" s="8"/>
      <c r="MSX1152" s="8"/>
      <c r="MSY1152" s="8"/>
      <c r="MSZ1152" s="8"/>
      <c r="MTA1152" s="8"/>
      <c r="MTB1152" s="8"/>
      <c r="MTC1152" s="8"/>
      <c r="MTD1152" s="8"/>
      <c r="MTE1152" s="8"/>
      <c r="MTF1152" s="8"/>
      <c r="MTG1152" s="8"/>
      <c r="MTH1152" s="8"/>
      <c r="MTI1152" s="8"/>
      <c r="MTJ1152" s="8"/>
      <c r="MTK1152" s="8"/>
      <c r="MTL1152" s="8"/>
      <c r="MTM1152" s="8"/>
      <c r="MTN1152" s="8"/>
      <c r="MTO1152" s="8"/>
      <c r="MTP1152" s="8"/>
      <c r="MTQ1152" s="8"/>
      <c r="MTR1152" s="8"/>
      <c r="MTS1152" s="8"/>
      <c r="MTT1152" s="8"/>
      <c r="MTU1152" s="8"/>
      <c r="MTV1152" s="8"/>
      <c r="MTW1152" s="8"/>
      <c r="MTX1152" s="8"/>
      <c r="MTY1152" s="8"/>
      <c r="MTZ1152" s="8"/>
      <c r="MUA1152" s="8"/>
      <c r="MUB1152" s="8"/>
      <c r="MUC1152" s="8"/>
      <c r="MUD1152" s="8"/>
      <c r="MUE1152" s="8"/>
      <c r="MUF1152" s="8"/>
      <c r="MUG1152" s="8"/>
      <c r="MUH1152" s="8"/>
      <c r="MUI1152" s="8"/>
      <c r="MUJ1152" s="8"/>
      <c r="MUK1152" s="8"/>
      <c r="MUL1152" s="8"/>
      <c r="MUM1152" s="8"/>
      <c r="MUN1152" s="8"/>
      <c r="MUO1152" s="8"/>
      <c r="MUP1152" s="8"/>
      <c r="MUQ1152" s="8"/>
      <c r="MUR1152" s="8"/>
      <c r="MUS1152" s="8"/>
      <c r="MUT1152" s="8"/>
      <c r="MUU1152" s="8"/>
      <c r="MUV1152" s="8"/>
      <c r="MUW1152" s="8"/>
      <c r="MUX1152" s="8"/>
      <c r="MUY1152" s="8"/>
      <c r="MUZ1152" s="8"/>
      <c r="MVA1152" s="8"/>
      <c r="MVB1152" s="8"/>
      <c r="MVC1152" s="8"/>
      <c r="MVD1152" s="8"/>
      <c r="MVE1152" s="8"/>
      <c r="MVF1152" s="8"/>
      <c r="MVG1152" s="8"/>
      <c r="MVH1152" s="8"/>
      <c r="MVI1152" s="8"/>
      <c r="MVJ1152" s="8"/>
      <c r="MVK1152" s="8"/>
      <c r="MVL1152" s="8"/>
      <c r="MVM1152" s="8"/>
      <c r="MVN1152" s="8"/>
      <c r="MVO1152" s="8"/>
      <c r="MVP1152" s="8"/>
      <c r="MVQ1152" s="8"/>
      <c r="MVR1152" s="8"/>
      <c r="MVS1152" s="8"/>
      <c r="MVT1152" s="8"/>
      <c r="MVU1152" s="8"/>
      <c r="MVV1152" s="8"/>
      <c r="MVW1152" s="8"/>
      <c r="MVX1152" s="8"/>
      <c r="MVY1152" s="8"/>
      <c r="MVZ1152" s="8"/>
      <c r="MWA1152" s="8"/>
      <c r="MWB1152" s="8"/>
      <c r="MWC1152" s="8"/>
      <c r="MWD1152" s="8"/>
      <c r="MWE1152" s="8"/>
      <c r="MWF1152" s="8"/>
      <c r="MWG1152" s="8"/>
      <c r="MWH1152" s="8"/>
      <c r="MWI1152" s="8"/>
      <c r="MWJ1152" s="8"/>
      <c r="MWK1152" s="8"/>
      <c r="MWL1152" s="8"/>
      <c r="MWM1152" s="8"/>
      <c r="MWN1152" s="8"/>
      <c r="MWO1152" s="8"/>
      <c r="MWP1152" s="8"/>
      <c r="MWQ1152" s="8"/>
      <c r="MWR1152" s="8"/>
      <c r="MWS1152" s="8"/>
      <c r="MWT1152" s="8"/>
      <c r="MWU1152" s="8"/>
      <c r="MWV1152" s="8"/>
      <c r="MWW1152" s="8"/>
      <c r="MWX1152" s="8"/>
      <c r="MWY1152" s="8"/>
      <c r="MWZ1152" s="8"/>
      <c r="MXA1152" s="8"/>
      <c r="MXB1152" s="8"/>
      <c r="MXC1152" s="8"/>
      <c r="MXD1152" s="8"/>
      <c r="MXE1152" s="8"/>
      <c r="MXF1152" s="8"/>
      <c r="MXG1152" s="8"/>
      <c r="MXH1152" s="8"/>
      <c r="MXI1152" s="8"/>
      <c r="MXJ1152" s="8"/>
      <c r="MXK1152" s="8"/>
      <c r="MXL1152" s="8"/>
      <c r="MXM1152" s="8"/>
      <c r="MXN1152" s="8"/>
      <c r="MXO1152" s="8"/>
      <c r="MXP1152" s="8"/>
      <c r="MXQ1152" s="8"/>
      <c r="MXR1152" s="8"/>
      <c r="MXS1152" s="8"/>
      <c r="MXT1152" s="8"/>
      <c r="MXU1152" s="8"/>
      <c r="MXV1152" s="8"/>
      <c r="MXW1152" s="8"/>
      <c r="MXX1152" s="8"/>
      <c r="MXY1152" s="8"/>
      <c r="MXZ1152" s="8"/>
      <c r="MYA1152" s="8"/>
      <c r="MYB1152" s="8"/>
      <c r="MYC1152" s="8"/>
      <c r="MYD1152" s="8"/>
      <c r="MYE1152" s="8"/>
      <c r="MYF1152" s="8"/>
      <c r="MYG1152" s="8"/>
      <c r="MYH1152" s="8"/>
      <c r="MYI1152" s="8"/>
      <c r="MYJ1152" s="8"/>
      <c r="MYK1152" s="8"/>
      <c r="MYL1152" s="8"/>
      <c r="MYM1152" s="8"/>
      <c r="MYN1152" s="8"/>
      <c r="MYO1152" s="8"/>
      <c r="MYP1152" s="8"/>
      <c r="MYQ1152" s="8"/>
      <c r="MYR1152" s="8"/>
      <c r="MYS1152" s="8"/>
      <c r="MYT1152" s="8"/>
      <c r="MYU1152" s="8"/>
      <c r="MYV1152" s="8"/>
      <c r="MYW1152" s="8"/>
      <c r="MYX1152" s="8"/>
      <c r="MYY1152" s="8"/>
      <c r="MYZ1152" s="8"/>
      <c r="MZA1152" s="8"/>
      <c r="MZB1152" s="8"/>
      <c r="MZC1152" s="8"/>
      <c r="MZD1152" s="8"/>
      <c r="MZE1152" s="8"/>
      <c r="MZF1152" s="8"/>
      <c r="MZG1152" s="8"/>
      <c r="MZH1152" s="8"/>
      <c r="MZI1152" s="8"/>
      <c r="MZJ1152" s="8"/>
      <c r="MZK1152" s="8"/>
      <c r="MZL1152" s="8"/>
      <c r="MZM1152" s="8"/>
      <c r="MZN1152" s="8"/>
      <c r="MZO1152" s="8"/>
      <c r="MZP1152" s="8"/>
      <c r="MZQ1152" s="8"/>
      <c r="MZR1152" s="8"/>
      <c r="MZS1152" s="8"/>
      <c r="MZT1152" s="8"/>
      <c r="MZU1152" s="8"/>
      <c r="MZV1152" s="8"/>
      <c r="MZW1152" s="8"/>
      <c r="MZX1152" s="8"/>
      <c r="MZY1152" s="8"/>
      <c r="MZZ1152" s="8"/>
      <c r="NAA1152" s="8"/>
      <c r="NAB1152" s="8"/>
      <c r="NAC1152" s="8"/>
      <c r="NAD1152" s="8"/>
      <c r="NAE1152" s="8"/>
      <c r="NAF1152" s="8"/>
      <c r="NAG1152" s="8"/>
      <c r="NAH1152" s="8"/>
      <c r="NAI1152" s="8"/>
      <c r="NAJ1152" s="8"/>
      <c r="NAK1152" s="8"/>
      <c r="NAL1152" s="8"/>
      <c r="NAM1152" s="8"/>
      <c r="NAN1152" s="8"/>
      <c r="NAO1152" s="8"/>
      <c r="NAP1152" s="8"/>
      <c r="NAQ1152" s="8"/>
      <c r="NAR1152" s="8"/>
      <c r="NAS1152" s="8"/>
      <c r="NAT1152" s="8"/>
      <c r="NAU1152" s="8"/>
      <c r="NAV1152" s="8"/>
      <c r="NAW1152" s="8"/>
      <c r="NAX1152" s="8"/>
      <c r="NAY1152" s="8"/>
      <c r="NAZ1152" s="8"/>
      <c r="NBA1152" s="8"/>
      <c r="NBB1152" s="8"/>
      <c r="NBC1152" s="8"/>
      <c r="NBD1152" s="8"/>
      <c r="NBE1152" s="8"/>
      <c r="NBF1152" s="8"/>
      <c r="NBG1152" s="8"/>
      <c r="NBH1152" s="8"/>
      <c r="NBI1152" s="8"/>
      <c r="NBJ1152" s="8"/>
      <c r="NBK1152" s="8"/>
      <c r="NBL1152" s="8"/>
      <c r="NBM1152" s="8"/>
      <c r="NBN1152" s="8"/>
      <c r="NBO1152" s="8"/>
      <c r="NBP1152" s="8"/>
      <c r="NBQ1152" s="8"/>
      <c r="NBR1152" s="8"/>
      <c r="NBS1152" s="8"/>
      <c r="NBT1152" s="8"/>
      <c r="NBU1152" s="8"/>
      <c r="NBV1152" s="8"/>
      <c r="NBW1152" s="8"/>
      <c r="NBX1152" s="8"/>
      <c r="NBY1152" s="8"/>
      <c r="NBZ1152" s="8"/>
      <c r="NCA1152" s="8"/>
      <c r="NCB1152" s="8"/>
      <c r="NCC1152" s="8"/>
      <c r="NCD1152" s="8"/>
      <c r="NCE1152" s="8"/>
      <c r="NCF1152" s="8"/>
      <c r="NCG1152" s="8"/>
      <c r="NCH1152" s="8"/>
      <c r="NCI1152" s="8"/>
      <c r="NCJ1152" s="8"/>
      <c r="NCK1152" s="8"/>
      <c r="NCL1152" s="8"/>
      <c r="NCM1152" s="8"/>
      <c r="NCN1152" s="8"/>
      <c r="NCO1152" s="8"/>
      <c r="NCP1152" s="8"/>
      <c r="NCQ1152" s="8"/>
      <c r="NCR1152" s="8"/>
      <c r="NCS1152" s="8"/>
      <c r="NCT1152" s="8"/>
      <c r="NCU1152" s="8"/>
      <c r="NCV1152" s="8"/>
      <c r="NCW1152" s="8"/>
      <c r="NCX1152" s="8"/>
      <c r="NCY1152" s="8"/>
      <c r="NCZ1152" s="8"/>
      <c r="NDA1152" s="8"/>
      <c r="NDB1152" s="8"/>
      <c r="NDC1152" s="8"/>
      <c r="NDD1152" s="8"/>
      <c r="NDE1152" s="8"/>
      <c r="NDF1152" s="8"/>
      <c r="NDG1152" s="8"/>
      <c r="NDH1152" s="8"/>
      <c r="NDI1152" s="8"/>
      <c r="NDJ1152" s="8"/>
      <c r="NDK1152" s="8"/>
      <c r="NDL1152" s="8"/>
      <c r="NDM1152" s="8"/>
      <c r="NDN1152" s="8"/>
      <c r="NDO1152" s="8"/>
      <c r="NDP1152" s="8"/>
      <c r="NDQ1152" s="8"/>
      <c r="NDR1152" s="8"/>
      <c r="NDS1152" s="8"/>
      <c r="NDT1152" s="8"/>
      <c r="NDU1152" s="8"/>
      <c r="NDV1152" s="8"/>
      <c r="NDW1152" s="8"/>
      <c r="NDX1152" s="8"/>
      <c r="NDY1152" s="8"/>
      <c r="NDZ1152" s="8"/>
      <c r="NEA1152" s="8"/>
      <c r="NEB1152" s="8"/>
      <c r="NEC1152" s="8"/>
      <c r="NED1152" s="8"/>
      <c r="NEE1152" s="8"/>
      <c r="NEF1152" s="8"/>
      <c r="NEG1152" s="8"/>
      <c r="NEH1152" s="8"/>
      <c r="NEI1152" s="8"/>
      <c r="NEJ1152" s="8"/>
      <c r="NEK1152" s="8"/>
      <c r="NEL1152" s="8"/>
      <c r="NEM1152" s="8"/>
      <c r="NEN1152" s="8"/>
      <c r="NEO1152" s="8"/>
      <c r="NEP1152" s="8"/>
      <c r="NEQ1152" s="8"/>
      <c r="NER1152" s="8"/>
      <c r="NES1152" s="8"/>
      <c r="NET1152" s="8"/>
      <c r="NEU1152" s="8"/>
      <c r="NEV1152" s="8"/>
      <c r="NEW1152" s="8"/>
      <c r="NEX1152" s="8"/>
      <c r="NEY1152" s="8"/>
      <c r="NEZ1152" s="8"/>
      <c r="NFA1152" s="8"/>
      <c r="NFB1152" s="8"/>
      <c r="NFC1152" s="8"/>
      <c r="NFD1152" s="8"/>
      <c r="NFE1152" s="8"/>
      <c r="NFF1152" s="8"/>
      <c r="NFG1152" s="8"/>
      <c r="NFH1152" s="8"/>
      <c r="NFI1152" s="8"/>
      <c r="NFJ1152" s="8"/>
      <c r="NFK1152" s="8"/>
      <c r="NFL1152" s="8"/>
      <c r="NFM1152" s="8"/>
      <c r="NFN1152" s="8"/>
      <c r="NFO1152" s="8"/>
      <c r="NFP1152" s="8"/>
      <c r="NFQ1152" s="8"/>
      <c r="NFR1152" s="8"/>
      <c r="NFS1152" s="8"/>
      <c r="NFT1152" s="8"/>
      <c r="NFU1152" s="8"/>
      <c r="NFV1152" s="8"/>
      <c r="NFW1152" s="8"/>
      <c r="NFX1152" s="8"/>
      <c r="NFY1152" s="8"/>
      <c r="NFZ1152" s="8"/>
      <c r="NGA1152" s="8"/>
      <c r="NGB1152" s="8"/>
      <c r="NGC1152" s="8"/>
      <c r="NGD1152" s="8"/>
      <c r="NGE1152" s="8"/>
      <c r="NGF1152" s="8"/>
      <c r="NGG1152" s="8"/>
      <c r="NGH1152" s="8"/>
      <c r="NGI1152" s="8"/>
      <c r="NGJ1152" s="8"/>
      <c r="NGK1152" s="8"/>
      <c r="NGL1152" s="8"/>
      <c r="NGM1152" s="8"/>
      <c r="NGN1152" s="8"/>
      <c r="NGO1152" s="8"/>
      <c r="NGP1152" s="8"/>
      <c r="NGQ1152" s="8"/>
      <c r="NGR1152" s="8"/>
      <c r="NGS1152" s="8"/>
      <c r="NGT1152" s="8"/>
      <c r="NGU1152" s="8"/>
      <c r="NGV1152" s="8"/>
      <c r="NGW1152" s="8"/>
      <c r="NGX1152" s="8"/>
      <c r="NGY1152" s="8"/>
      <c r="NGZ1152" s="8"/>
      <c r="NHA1152" s="8"/>
      <c r="NHB1152" s="8"/>
      <c r="NHC1152" s="8"/>
      <c r="NHD1152" s="8"/>
      <c r="NHE1152" s="8"/>
      <c r="NHF1152" s="8"/>
      <c r="NHG1152" s="8"/>
      <c r="NHH1152" s="8"/>
      <c r="NHI1152" s="8"/>
      <c r="NHJ1152" s="8"/>
      <c r="NHK1152" s="8"/>
      <c r="NHL1152" s="8"/>
      <c r="NHM1152" s="8"/>
      <c r="NHN1152" s="8"/>
      <c r="NHO1152" s="8"/>
      <c r="NHP1152" s="8"/>
      <c r="NHQ1152" s="8"/>
      <c r="NHR1152" s="8"/>
      <c r="NHS1152" s="8"/>
      <c r="NHT1152" s="8"/>
      <c r="NHU1152" s="8"/>
      <c r="NHV1152" s="8"/>
      <c r="NHW1152" s="8"/>
      <c r="NHX1152" s="8"/>
      <c r="NHY1152" s="8"/>
      <c r="NHZ1152" s="8"/>
      <c r="NIA1152" s="8"/>
      <c r="NIB1152" s="8"/>
      <c r="NIC1152" s="8"/>
      <c r="NID1152" s="8"/>
      <c r="NIE1152" s="8"/>
      <c r="NIF1152" s="8"/>
      <c r="NIG1152" s="8"/>
      <c r="NIH1152" s="8"/>
      <c r="NII1152" s="8"/>
      <c r="NIJ1152" s="8"/>
      <c r="NIK1152" s="8"/>
      <c r="NIL1152" s="8"/>
      <c r="NIM1152" s="8"/>
      <c r="NIN1152" s="8"/>
      <c r="NIO1152" s="8"/>
      <c r="NIP1152" s="8"/>
      <c r="NIQ1152" s="8"/>
      <c r="NIR1152" s="8"/>
      <c r="NIS1152" s="8"/>
      <c r="NIT1152" s="8"/>
      <c r="NIU1152" s="8"/>
      <c r="NIV1152" s="8"/>
      <c r="NIW1152" s="8"/>
      <c r="NIX1152" s="8"/>
      <c r="NIY1152" s="8"/>
      <c r="NIZ1152" s="8"/>
      <c r="NJA1152" s="8"/>
      <c r="NJB1152" s="8"/>
      <c r="NJC1152" s="8"/>
      <c r="NJD1152" s="8"/>
      <c r="NJE1152" s="8"/>
      <c r="NJF1152" s="8"/>
      <c r="NJG1152" s="8"/>
      <c r="NJH1152" s="8"/>
      <c r="NJI1152" s="8"/>
      <c r="NJJ1152" s="8"/>
      <c r="NJK1152" s="8"/>
      <c r="NJL1152" s="8"/>
      <c r="NJM1152" s="8"/>
      <c r="NJN1152" s="8"/>
      <c r="NJO1152" s="8"/>
      <c r="NJP1152" s="8"/>
      <c r="NJQ1152" s="8"/>
      <c r="NJR1152" s="8"/>
      <c r="NJS1152" s="8"/>
      <c r="NJT1152" s="8"/>
      <c r="NJU1152" s="8"/>
      <c r="NJV1152" s="8"/>
      <c r="NJW1152" s="8"/>
      <c r="NJX1152" s="8"/>
      <c r="NJY1152" s="8"/>
      <c r="NJZ1152" s="8"/>
      <c r="NKA1152" s="8"/>
      <c r="NKB1152" s="8"/>
      <c r="NKC1152" s="8"/>
      <c r="NKD1152" s="8"/>
      <c r="NKE1152" s="8"/>
      <c r="NKF1152" s="8"/>
      <c r="NKG1152" s="8"/>
      <c r="NKH1152" s="8"/>
      <c r="NKI1152" s="8"/>
      <c r="NKJ1152" s="8"/>
      <c r="NKK1152" s="8"/>
      <c r="NKL1152" s="8"/>
      <c r="NKM1152" s="8"/>
      <c r="NKN1152" s="8"/>
      <c r="NKO1152" s="8"/>
      <c r="NKP1152" s="8"/>
      <c r="NKQ1152" s="8"/>
      <c r="NKR1152" s="8"/>
      <c r="NKS1152" s="8"/>
      <c r="NKT1152" s="8"/>
      <c r="NKU1152" s="8"/>
      <c r="NKV1152" s="8"/>
      <c r="NKW1152" s="8"/>
      <c r="NKX1152" s="8"/>
      <c r="NKY1152" s="8"/>
      <c r="NKZ1152" s="8"/>
      <c r="NLA1152" s="8"/>
      <c r="NLB1152" s="8"/>
      <c r="NLC1152" s="8"/>
      <c r="NLD1152" s="8"/>
      <c r="NLE1152" s="8"/>
      <c r="NLF1152" s="8"/>
      <c r="NLG1152" s="8"/>
      <c r="NLH1152" s="8"/>
      <c r="NLI1152" s="8"/>
      <c r="NLJ1152" s="8"/>
      <c r="NLK1152" s="8"/>
      <c r="NLL1152" s="8"/>
      <c r="NLM1152" s="8"/>
      <c r="NLN1152" s="8"/>
      <c r="NLO1152" s="8"/>
      <c r="NLP1152" s="8"/>
      <c r="NLQ1152" s="8"/>
      <c r="NLR1152" s="8"/>
      <c r="NLS1152" s="8"/>
      <c r="NLT1152" s="8"/>
      <c r="NLU1152" s="8"/>
      <c r="NLV1152" s="8"/>
      <c r="NLW1152" s="8"/>
      <c r="NLX1152" s="8"/>
      <c r="NLY1152" s="8"/>
      <c r="NLZ1152" s="8"/>
      <c r="NMA1152" s="8"/>
      <c r="NMB1152" s="8"/>
      <c r="NMC1152" s="8"/>
      <c r="NMD1152" s="8"/>
      <c r="NME1152" s="8"/>
      <c r="NMF1152" s="8"/>
      <c r="NMG1152" s="8"/>
      <c r="NMH1152" s="8"/>
      <c r="NMI1152" s="8"/>
      <c r="NMJ1152" s="8"/>
      <c r="NMK1152" s="8"/>
      <c r="NML1152" s="8"/>
      <c r="NMM1152" s="8"/>
      <c r="NMN1152" s="8"/>
      <c r="NMO1152" s="8"/>
      <c r="NMP1152" s="8"/>
      <c r="NMQ1152" s="8"/>
      <c r="NMR1152" s="8"/>
      <c r="NMS1152" s="8"/>
      <c r="NMT1152" s="8"/>
      <c r="NMU1152" s="8"/>
      <c r="NMV1152" s="8"/>
      <c r="NMW1152" s="8"/>
      <c r="NMX1152" s="8"/>
      <c r="NMY1152" s="8"/>
      <c r="NMZ1152" s="8"/>
      <c r="NNA1152" s="8"/>
      <c r="NNB1152" s="8"/>
      <c r="NNC1152" s="8"/>
      <c r="NND1152" s="8"/>
      <c r="NNE1152" s="8"/>
      <c r="NNF1152" s="8"/>
      <c r="NNG1152" s="8"/>
      <c r="NNH1152" s="8"/>
      <c r="NNI1152" s="8"/>
      <c r="NNJ1152" s="8"/>
      <c r="NNK1152" s="8"/>
      <c r="NNL1152" s="8"/>
      <c r="NNM1152" s="8"/>
      <c r="NNN1152" s="8"/>
      <c r="NNO1152" s="8"/>
      <c r="NNP1152" s="8"/>
      <c r="NNQ1152" s="8"/>
      <c r="NNR1152" s="8"/>
      <c r="NNS1152" s="8"/>
      <c r="NNT1152" s="8"/>
      <c r="NNU1152" s="8"/>
      <c r="NNV1152" s="8"/>
      <c r="NNW1152" s="8"/>
      <c r="NNX1152" s="8"/>
      <c r="NNY1152" s="8"/>
      <c r="NNZ1152" s="8"/>
      <c r="NOA1152" s="8"/>
      <c r="NOB1152" s="8"/>
      <c r="NOC1152" s="8"/>
      <c r="NOD1152" s="8"/>
      <c r="NOE1152" s="8"/>
      <c r="NOF1152" s="8"/>
      <c r="NOG1152" s="8"/>
      <c r="NOH1152" s="8"/>
      <c r="NOI1152" s="8"/>
      <c r="NOJ1152" s="8"/>
      <c r="NOK1152" s="8"/>
      <c r="NOL1152" s="8"/>
      <c r="NOM1152" s="8"/>
      <c r="NON1152" s="8"/>
      <c r="NOO1152" s="8"/>
      <c r="NOP1152" s="8"/>
      <c r="NOQ1152" s="8"/>
      <c r="NOR1152" s="8"/>
      <c r="NOS1152" s="8"/>
      <c r="NOT1152" s="8"/>
      <c r="NOU1152" s="8"/>
      <c r="NOV1152" s="8"/>
      <c r="NOW1152" s="8"/>
      <c r="NOX1152" s="8"/>
      <c r="NOY1152" s="8"/>
      <c r="NOZ1152" s="8"/>
      <c r="NPA1152" s="8"/>
      <c r="NPB1152" s="8"/>
      <c r="NPC1152" s="8"/>
      <c r="NPD1152" s="8"/>
      <c r="NPE1152" s="8"/>
      <c r="NPF1152" s="8"/>
      <c r="NPG1152" s="8"/>
      <c r="NPH1152" s="8"/>
      <c r="NPI1152" s="8"/>
      <c r="NPJ1152" s="8"/>
      <c r="NPK1152" s="8"/>
      <c r="NPL1152" s="8"/>
      <c r="NPM1152" s="8"/>
      <c r="NPN1152" s="8"/>
      <c r="NPO1152" s="8"/>
      <c r="NPP1152" s="8"/>
      <c r="NPQ1152" s="8"/>
      <c r="NPR1152" s="8"/>
      <c r="NPS1152" s="8"/>
      <c r="NPT1152" s="8"/>
      <c r="NPU1152" s="8"/>
      <c r="NPV1152" s="8"/>
      <c r="NPW1152" s="8"/>
      <c r="NPX1152" s="8"/>
      <c r="NPY1152" s="8"/>
      <c r="NPZ1152" s="8"/>
      <c r="NQA1152" s="8"/>
      <c r="NQB1152" s="8"/>
      <c r="NQC1152" s="8"/>
      <c r="NQD1152" s="8"/>
      <c r="NQE1152" s="8"/>
      <c r="NQF1152" s="8"/>
      <c r="NQG1152" s="8"/>
      <c r="NQH1152" s="8"/>
      <c r="NQI1152" s="8"/>
      <c r="NQJ1152" s="8"/>
      <c r="NQK1152" s="8"/>
      <c r="NQL1152" s="8"/>
      <c r="NQM1152" s="8"/>
      <c r="NQN1152" s="8"/>
      <c r="NQO1152" s="8"/>
      <c r="NQP1152" s="8"/>
      <c r="NQQ1152" s="8"/>
      <c r="NQR1152" s="8"/>
      <c r="NQS1152" s="8"/>
      <c r="NQT1152" s="8"/>
      <c r="NQU1152" s="8"/>
      <c r="NQV1152" s="8"/>
      <c r="NQW1152" s="8"/>
      <c r="NQX1152" s="8"/>
      <c r="NQY1152" s="8"/>
      <c r="NQZ1152" s="8"/>
      <c r="NRA1152" s="8"/>
      <c r="NRB1152" s="8"/>
      <c r="NRC1152" s="8"/>
      <c r="NRD1152" s="8"/>
      <c r="NRE1152" s="8"/>
      <c r="NRF1152" s="8"/>
      <c r="NRG1152" s="8"/>
      <c r="NRH1152" s="8"/>
      <c r="NRI1152" s="8"/>
      <c r="NRJ1152" s="8"/>
      <c r="NRK1152" s="8"/>
      <c r="NRL1152" s="8"/>
      <c r="NRM1152" s="8"/>
      <c r="NRN1152" s="8"/>
      <c r="NRO1152" s="8"/>
      <c r="NRP1152" s="8"/>
      <c r="NRQ1152" s="8"/>
      <c r="NRR1152" s="8"/>
      <c r="NRS1152" s="8"/>
      <c r="NRT1152" s="8"/>
      <c r="NRU1152" s="8"/>
      <c r="NRV1152" s="8"/>
      <c r="NRW1152" s="8"/>
      <c r="NRX1152" s="8"/>
      <c r="NRY1152" s="8"/>
      <c r="NRZ1152" s="8"/>
      <c r="NSA1152" s="8"/>
      <c r="NSB1152" s="8"/>
      <c r="NSC1152" s="8"/>
      <c r="NSD1152" s="8"/>
      <c r="NSE1152" s="8"/>
      <c r="NSF1152" s="8"/>
      <c r="NSG1152" s="8"/>
      <c r="NSH1152" s="8"/>
      <c r="NSI1152" s="8"/>
      <c r="NSJ1152" s="8"/>
      <c r="NSK1152" s="8"/>
      <c r="NSL1152" s="8"/>
      <c r="NSM1152" s="8"/>
      <c r="NSN1152" s="8"/>
      <c r="NSO1152" s="8"/>
      <c r="NSP1152" s="8"/>
      <c r="NSQ1152" s="8"/>
      <c r="NSR1152" s="8"/>
      <c r="NSS1152" s="8"/>
      <c r="NST1152" s="8"/>
      <c r="NSU1152" s="8"/>
      <c r="NSV1152" s="8"/>
      <c r="NSW1152" s="8"/>
      <c r="NSX1152" s="8"/>
      <c r="NSY1152" s="8"/>
      <c r="NSZ1152" s="8"/>
      <c r="NTA1152" s="8"/>
      <c r="NTB1152" s="8"/>
      <c r="NTC1152" s="8"/>
      <c r="NTD1152" s="8"/>
      <c r="NTE1152" s="8"/>
      <c r="NTF1152" s="8"/>
      <c r="NTG1152" s="8"/>
      <c r="NTH1152" s="8"/>
      <c r="NTI1152" s="8"/>
      <c r="NTJ1152" s="8"/>
      <c r="NTK1152" s="8"/>
      <c r="NTL1152" s="8"/>
      <c r="NTM1152" s="8"/>
      <c r="NTN1152" s="8"/>
      <c r="NTO1152" s="8"/>
      <c r="NTP1152" s="8"/>
      <c r="NTQ1152" s="8"/>
      <c r="NTR1152" s="8"/>
      <c r="NTS1152" s="8"/>
      <c r="NTT1152" s="8"/>
      <c r="NTU1152" s="8"/>
      <c r="NTV1152" s="8"/>
      <c r="NTW1152" s="8"/>
      <c r="NTX1152" s="8"/>
      <c r="NTY1152" s="8"/>
      <c r="NTZ1152" s="8"/>
      <c r="NUA1152" s="8"/>
      <c r="NUB1152" s="8"/>
      <c r="NUC1152" s="8"/>
      <c r="NUD1152" s="8"/>
      <c r="NUE1152" s="8"/>
      <c r="NUF1152" s="8"/>
      <c r="NUG1152" s="8"/>
      <c r="NUH1152" s="8"/>
      <c r="NUI1152" s="8"/>
      <c r="NUJ1152" s="8"/>
      <c r="NUK1152" s="8"/>
      <c r="NUL1152" s="8"/>
      <c r="NUM1152" s="8"/>
      <c r="NUN1152" s="8"/>
      <c r="NUO1152" s="8"/>
      <c r="NUP1152" s="8"/>
      <c r="NUQ1152" s="8"/>
      <c r="NUR1152" s="8"/>
      <c r="NUS1152" s="8"/>
      <c r="NUT1152" s="8"/>
      <c r="NUU1152" s="8"/>
      <c r="NUV1152" s="8"/>
      <c r="NUW1152" s="8"/>
      <c r="NUX1152" s="8"/>
      <c r="NUY1152" s="8"/>
      <c r="NUZ1152" s="8"/>
      <c r="NVA1152" s="8"/>
      <c r="NVB1152" s="8"/>
      <c r="NVC1152" s="8"/>
      <c r="NVD1152" s="8"/>
      <c r="NVE1152" s="8"/>
      <c r="NVF1152" s="8"/>
      <c r="NVG1152" s="8"/>
      <c r="NVH1152" s="8"/>
      <c r="NVI1152" s="8"/>
      <c r="NVJ1152" s="8"/>
      <c r="NVK1152" s="8"/>
      <c r="NVL1152" s="8"/>
      <c r="NVM1152" s="8"/>
      <c r="NVN1152" s="8"/>
      <c r="NVO1152" s="8"/>
      <c r="NVP1152" s="8"/>
      <c r="NVQ1152" s="8"/>
      <c r="NVR1152" s="8"/>
      <c r="NVS1152" s="8"/>
      <c r="NVT1152" s="8"/>
      <c r="NVU1152" s="8"/>
      <c r="NVV1152" s="8"/>
      <c r="NVW1152" s="8"/>
      <c r="NVX1152" s="8"/>
      <c r="NVY1152" s="8"/>
      <c r="NVZ1152" s="8"/>
      <c r="NWA1152" s="8"/>
      <c r="NWB1152" s="8"/>
      <c r="NWC1152" s="8"/>
      <c r="NWD1152" s="8"/>
      <c r="NWE1152" s="8"/>
      <c r="NWF1152" s="8"/>
      <c r="NWG1152" s="8"/>
      <c r="NWH1152" s="8"/>
      <c r="NWI1152" s="8"/>
      <c r="NWJ1152" s="8"/>
      <c r="NWK1152" s="8"/>
      <c r="NWL1152" s="8"/>
      <c r="NWM1152" s="8"/>
      <c r="NWN1152" s="8"/>
      <c r="NWO1152" s="8"/>
      <c r="NWP1152" s="8"/>
      <c r="NWQ1152" s="8"/>
      <c r="NWR1152" s="8"/>
      <c r="NWS1152" s="8"/>
      <c r="NWT1152" s="8"/>
      <c r="NWU1152" s="8"/>
      <c r="NWV1152" s="8"/>
      <c r="NWW1152" s="8"/>
      <c r="NWX1152" s="8"/>
      <c r="NWY1152" s="8"/>
      <c r="NWZ1152" s="8"/>
      <c r="NXA1152" s="8"/>
      <c r="NXB1152" s="8"/>
      <c r="NXC1152" s="8"/>
      <c r="NXD1152" s="8"/>
      <c r="NXE1152" s="8"/>
      <c r="NXF1152" s="8"/>
      <c r="NXG1152" s="8"/>
      <c r="NXH1152" s="8"/>
      <c r="NXI1152" s="8"/>
      <c r="NXJ1152" s="8"/>
      <c r="NXK1152" s="8"/>
      <c r="NXL1152" s="8"/>
      <c r="NXM1152" s="8"/>
      <c r="NXN1152" s="8"/>
      <c r="NXO1152" s="8"/>
      <c r="NXP1152" s="8"/>
      <c r="NXQ1152" s="8"/>
      <c r="NXR1152" s="8"/>
      <c r="NXS1152" s="8"/>
      <c r="NXT1152" s="8"/>
      <c r="NXU1152" s="8"/>
      <c r="NXV1152" s="8"/>
      <c r="NXW1152" s="8"/>
      <c r="NXX1152" s="8"/>
      <c r="NXY1152" s="8"/>
      <c r="NXZ1152" s="8"/>
      <c r="NYA1152" s="8"/>
      <c r="NYB1152" s="8"/>
      <c r="NYC1152" s="8"/>
      <c r="NYD1152" s="8"/>
      <c r="NYE1152" s="8"/>
      <c r="NYF1152" s="8"/>
      <c r="NYG1152" s="8"/>
      <c r="NYH1152" s="8"/>
      <c r="NYI1152" s="8"/>
      <c r="NYJ1152" s="8"/>
      <c r="NYK1152" s="8"/>
      <c r="NYL1152" s="8"/>
      <c r="NYM1152" s="8"/>
      <c r="NYN1152" s="8"/>
      <c r="NYO1152" s="8"/>
      <c r="NYP1152" s="8"/>
      <c r="NYQ1152" s="8"/>
      <c r="NYR1152" s="8"/>
      <c r="NYS1152" s="8"/>
      <c r="NYT1152" s="8"/>
      <c r="NYU1152" s="8"/>
      <c r="NYV1152" s="8"/>
      <c r="NYW1152" s="8"/>
      <c r="NYX1152" s="8"/>
      <c r="NYY1152" s="8"/>
      <c r="NYZ1152" s="8"/>
      <c r="NZA1152" s="8"/>
      <c r="NZB1152" s="8"/>
      <c r="NZC1152" s="8"/>
      <c r="NZD1152" s="8"/>
      <c r="NZE1152" s="8"/>
      <c r="NZF1152" s="8"/>
      <c r="NZG1152" s="8"/>
      <c r="NZH1152" s="8"/>
      <c r="NZI1152" s="8"/>
      <c r="NZJ1152" s="8"/>
      <c r="NZK1152" s="8"/>
      <c r="NZL1152" s="8"/>
      <c r="NZM1152" s="8"/>
      <c r="NZN1152" s="8"/>
      <c r="NZO1152" s="8"/>
      <c r="NZP1152" s="8"/>
      <c r="NZQ1152" s="8"/>
      <c r="NZR1152" s="8"/>
      <c r="NZS1152" s="8"/>
      <c r="NZT1152" s="8"/>
      <c r="NZU1152" s="8"/>
      <c r="NZV1152" s="8"/>
      <c r="NZW1152" s="8"/>
      <c r="NZX1152" s="8"/>
      <c r="NZY1152" s="8"/>
      <c r="NZZ1152" s="8"/>
      <c r="OAA1152" s="8"/>
      <c r="OAB1152" s="8"/>
      <c r="OAC1152" s="8"/>
      <c r="OAD1152" s="8"/>
      <c r="OAE1152" s="8"/>
      <c r="OAF1152" s="8"/>
      <c r="OAG1152" s="8"/>
      <c r="OAH1152" s="8"/>
      <c r="OAI1152" s="8"/>
      <c r="OAJ1152" s="8"/>
      <c r="OAK1152" s="8"/>
      <c r="OAL1152" s="8"/>
      <c r="OAM1152" s="8"/>
      <c r="OAN1152" s="8"/>
      <c r="OAO1152" s="8"/>
      <c r="OAP1152" s="8"/>
      <c r="OAQ1152" s="8"/>
      <c r="OAR1152" s="8"/>
      <c r="OAS1152" s="8"/>
      <c r="OAT1152" s="8"/>
      <c r="OAU1152" s="8"/>
      <c r="OAV1152" s="8"/>
      <c r="OAW1152" s="8"/>
      <c r="OAX1152" s="8"/>
      <c r="OAY1152" s="8"/>
      <c r="OAZ1152" s="8"/>
      <c r="OBA1152" s="8"/>
      <c r="OBB1152" s="8"/>
      <c r="OBC1152" s="8"/>
      <c r="OBD1152" s="8"/>
      <c r="OBE1152" s="8"/>
      <c r="OBF1152" s="8"/>
      <c r="OBG1152" s="8"/>
      <c r="OBH1152" s="8"/>
      <c r="OBI1152" s="8"/>
      <c r="OBJ1152" s="8"/>
      <c r="OBK1152" s="8"/>
      <c r="OBL1152" s="8"/>
      <c r="OBM1152" s="8"/>
      <c r="OBN1152" s="8"/>
      <c r="OBO1152" s="8"/>
      <c r="OBP1152" s="8"/>
      <c r="OBQ1152" s="8"/>
      <c r="OBR1152" s="8"/>
      <c r="OBS1152" s="8"/>
      <c r="OBT1152" s="8"/>
      <c r="OBU1152" s="8"/>
      <c r="OBV1152" s="8"/>
      <c r="OBW1152" s="8"/>
      <c r="OBX1152" s="8"/>
      <c r="OBY1152" s="8"/>
      <c r="OBZ1152" s="8"/>
      <c r="OCA1152" s="8"/>
      <c r="OCB1152" s="8"/>
      <c r="OCC1152" s="8"/>
      <c r="OCD1152" s="8"/>
      <c r="OCE1152" s="8"/>
      <c r="OCF1152" s="8"/>
      <c r="OCG1152" s="8"/>
      <c r="OCH1152" s="8"/>
      <c r="OCI1152" s="8"/>
      <c r="OCJ1152" s="8"/>
      <c r="OCK1152" s="8"/>
      <c r="OCL1152" s="8"/>
      <c r="OCM1152" s="8"/>
      <c r="OCN1152" s="8"/>
      <c r="OCO1152" s="8"/>
      <c r="OCP1152" s="8"/>
      <c r="OCQ1152" s="8"/>
      <c r="OCR1152" s="8"/>
      <c r="OCS1152" s="8"/>
      <c r="OCT1152" s="8"/>
      <c r="OCU1152" s="8"/>
      <c r="OCV1152" s="8"/>
      <c r="OCW1152" s="8"/>
      <c r="OCX1152" s="8"/>
      <c r="OCY1152" s="8"/>
      <c r="OCZ1152" s="8"/>
      <c r="ODA1152" s="8"/>
      <c r="ODB1152" s="8"/>
      <c r="ODC1152" s="8"/>
      <c r="ODD1152" s="8"/>
      <c r="ODE1152" s="8"/>
      <c r="ODF1152" s="8"/>
      <c r="ODG1152" s="8"/>
      <c r="ODH1152" s="8"/>
      <c r="ODI1152" s="8"/>
      <c r="ODJ1152" s="8"/>
      <c r="ODK1152" s="8"/>
      <c r="ODL1152" s="8"/>
      <c r="ODM1152" s="8"/>
      <c r="ODN1152" s="8"/>
      <c r="ODO1152" s="8"/>
      <c r="ODP1152" s="8"/>
      <c r="ODQ1152" s="8"/>
      <c r="ODR1152" s="8"/>
      <c r="ODS1152" s="8"/>
      <c r="ODT1152" s="8"/>
      <c r="ODU1152" s="8"/>
      <c r="ODV1152" s="8"/>
      <c r="ODW1152" s="8"/>
      <c r="ODX1152" s="8"/>
      <c r="ODY1152" s="8"/>
      <c r="ODZ1152" s="8"/>
      <c r="OEA1152" s="8"/>
      <c r="OEB1152" s="8"/>
      <c r="OEC1152" s="8"/>
      <c r="OED1152" s="8"/>
      <c r="OEE1152" s="8"/>
      <c r="OEF1152" s="8"/>
      <c r="OEG1152" s="8"/>
      <c r="OEH1152" s="8"/>
      <c r="OEI1152" s="8"/>
      <c r="OEJ1152" s="8"/>
      <c r="OEK1152" s="8"/>
      <c r="OEL1152" s="8"/>
      <c r="OEM1152" s="8"/>
      <c r="OEN1152" s="8"/>
      <c r="OEO1152" s="8"/>
      <c r="OEP1152" s="8"/>
      <c r="OEQ1152" s="8"/>
      <c r="OER1152" s="8"/>
      <c r="OES1152" s="8"/>
      <c r="OET1152" s="8"/>
      <c r="OEU1152" s="8"/>
      <c r="OEV1152" s="8"/>
      <c r="OEW1152" s="8"/>
      <c r="OEX1152" s="8"/>
      <c r="OEY1152" s="8"/>
      <c r="OEZ1152" s="8"/>
      <c r="OFA1152" s="8"/>
      <c r="OFB1152" s="8"/>
      <c r="OFC1152" s="8"/>
      <c r="OFD1152" s="8"/>
      <c r="OFE1152" s="8"/>
      <c r="OFF1152" s="8"/>
      <c r="OFG1152" s="8"/>
      <c r="OFH1152" s="8"/>
      <c r="OFI1152" s="8"/>
      <c r="OFJ1152" s="8"/>
      <c r="OFK1152" s="8"/>
      <c r="OFL1152" s="8"/>
      <c r="OFM1152" s="8"/>
      <c r="OFN1152" s="8"/>
      <c r="OFO1152" s="8"/>
      <c r="OFP1152" s="8"/>
      <c r="OFQ1152" s="8"/>
      <c r="OFR1152" s="8"/>
      <c r="OFS1152" s="8"/>
      <c r="OFT1152" s="8"/>
      <c r="OFU1152" s="8"/>
      <c r="OFV1152" s="8"/>
      <c r="OFW1152" s="8"/>
      <c r="OFX1152" s="8"/>
      <c r="OFY1152" s="8"/>
      <c r="OFZ1152" s="8"/>
      <c r="OGA1152" s="8"/>
      <c r="OGB1152" s="8"/>
      <c r="OGC1152" s="8"/>
      <c r="OGD1152" s="8"/>
      <c r="OGE1152" s="8"/>
      <c r="OGF1152" s="8"/>
      <c r="OGG1152" s="8"/>
      <c r="OGH1152" s="8"/>
      <c r="OGI1152" s="8"/>
      <c r="OGJ1152" s="8"/>
      <c r="OGK1152" s="8"/>
      <c r="OGL1152" s="8"/>
      <c r="OGM1152" s="8"/>
      <c r="OGN1152" s="8"/>
      <c r="OGO1152" s="8"/>
      <c r="OGP1152" s="8"/>
      <c r="OGQ1152" s="8"/>
      <c r="OGR1152" s="8"/>
      <c r="OGS1152" s="8"/>
      <c r="OGT1152" s="8"/>
      <c r="OGU1152" s="8"/>
      <c r="OGV1152" s="8"/>
      <c r="OGW1152" s="8"/>
      <c r="OGX1152" s="8"/>
      <c r="OGY1152" s="8"/>
      <c r="OGZ1152" s="8"/>
      <c r="OHA1152" s="8"/>
      <c r="OHB1152" s="8"/>
      <c r="OHC1152" s="8"/>
      <c r="OHD1152" s="8"/>
      <c r="OHE1152" s="8"/>
      <c r="OHF1152" s="8"/>
      <c r="OHG1152" s="8"/>
      <c r="OHH1152" s="8"/>
      <c r="OHI1152" s="8"/>
      <c r="OHJ1152" s="8"/>
      <c r="OHK1152" s="8"/>
      <c r="OHL1152" s="8"/>
      <c r="OHM1152" s="8"/>
      <c r="OHN1152" s="8"/>
      <c r="OHO1152" s="8"/>
      <c r="OHP1152" s="8"/>
      <c r="OHQ1152" s="8"/>
      <c r="OHR1152" s="8"/>
      <c r="OHS1152" s="8"/>
      <c r="OHT1152" s="8"/>
      <c r="OHU1152" s="8"/>
      <c r="OHV1152" s="8"/>
      <c r="OHW1152" s="8"/>
      <c r="OHX1152" s="8"/>
      <c r="OHY1152" s="8"/>
      <c r="OHZ1152" s="8"/>
      <c r="OIA1152" s="8"/>
      <c r="OIB1152" s="8"/>
      <c r="OIC1152" s="8"/>
      <c r="OID1152" s="8"/>
      <c r="OIE1152" s="8"/>
      <c r="OIF1152" s="8"/>
      <c r="OIG1152" s="8"/>
      <c r="OIH1152" s="8"/>
      <c r="OII1152" s="8"/>
      <c r="OIJ1152" s="8"/>
      <c r="OIK1152" s="8"/>
      <c r="OIL1152" s="8"/>
      <c r="OIM1152" s="8"/>
      <c r="OIN1152" s="8"/>
      <c r="OIO1152" s="8"/>
      <c r="OIP1152" s="8"/>
      <c r="OIQ1152" s="8"/>
      <c r="OIR1152" s="8"/>
      <c r="OIS1152" s="8"/>
      <c r="OIT1152" s="8"/>
      <c r="OIU1152" s="8"/>
      <c r="OIV1152" s="8"/>
      <c r="OIW1152" s="8"/>
      <c r="OIX1152" s="8"/>
      <c r="OIY1152" s="8"/>
      <c r="OIZ1152" s="8"/>
      <c r="OJA1152" s="8"/>
      <c r="OJB1152" s="8"/>
      <c r="OJC1152" s="8"/>
      <c r="OJD1152" s="8"/>
      <c r="OJE1152" s="8"/>
      <c r="OJF1152" s="8"/>
      <c r="OJG1152" s="8"/>
      <c r="OJH1152" s="8"/>
      <c r="OJI1152" s="8"/>
      <c r="OJJ1152" s="8"/>
      <c r="OJK1152" s="8"/>
      <c r="OJL1152" s="8"/>
      <c r="OJM1152" s="8"/>
      <c r="OJN1152" s="8"/>
      <c r="OJO1152" s="8"/>
      <c r="OJP1152" s="8"/>
      <c r="OJQ1152" s="8"/>
      <c r="OJR1152" s="8"/>
      <c r="OJS1152" s="8"/>
      <c r="OJT1152" s="8"/>
      <c r="OJU1152" s="8"/>
      <c r="OJV1152" s="8"/>
      <c r="OJW1152" s="8"/>
      <c r="OJX1152" s="8"/>
      <c r="OJY1152" s="8"/>
      <c r="OJZ1152" s="8"/>
      <c r="OKA1152" s="8"/>
      <c r="OKB1152" s="8"/>
      <c r="OKC1152" s="8"/>
      <c r="OKD1152" s="8"/>
      <c r="OKE1152" s="8"/>
      <c r="OKF1152" s="8"/>
      <c r="OKG1152" s="8"/>
      <c r="OKH1152" s="8"/>
      <c r="OKI1152" s="8"/>
      <c r="OKJ1152" s="8"/>
      <c r="OKK1152" s="8"/>
      <c r="OKL1152" s="8"/>
      <c r="OKM1152" s="8"/>
      <c r="OKN1152" s="8"/>
      <c r="OKO1152" s="8"/>
      <c r="OKP1152" s="8"/>
      <c r="OKQ1152" s="8"/>
      <c r="OKR1152" s="8"/>
      <c r="OKS1152" s="8"/>
      <c r="OKT1152" s="8"/>
      <c r="OKU1152" s="8"/>
      <c r="OKV1152" s="8"/>
      <c r="OKW1152" s="8"/>
      <c r="OKX1152" s="8"/>
      <c r="OKY1152" s="8"/>
      <c r="OKZ1152" s="8"/>
      <c r="OLA1152" s="8"/>
      <c r="OLB1152" s="8"/>
      <c r="OLC1152" s="8"/>
      <c r="OLD1152" s="8"/>
      <c r="OLE1152" s="8"/>
      <c r="OLF1152" s="8"/>
      <c r="OLG1152" s="8"/>
      <c r="OLH1152" s="8"/>
      <c r="OLI1152" s="8"/>
      <c r="OLJ1152" s="8"/>
      <c r="OLK1152" s="8"/>
      <c r="OLL1152" s="8"/>
      <c r="OLM1152" s="8"/>
      <c r="OLN1152" s="8"/>
      <c r="OLO1152" s="8"/>
      <c r="OLP1152" s="8"/>
      <c r="OLQ1152" s="8"/>
      <c r="OLR1152" s="8"/>
      <c r="OLS1152" s="8"/>
      <c r="OLT1152" s="8"/>
      <c r="OLU1152" s="8"/>
      <c r="OLV1152" s="8"/>
      <c r="OLW1152" s="8"/>
      <c r="OLX1152" s="8"/>
      <c r="OLY1152" s="8"/>
      <c r="OLZ1152" s="8"/>
      <c r="OMA1152" s="8"/>
      <c r="OMB1152" s="8"/>
      <c r="OMC1152" s="8"/>
      <c r="OMD1152" s="8"/>
      <c r="OME1152" s="8"/>
      <c r="OMF1152" s="8"/>
      <c r="OMG1152" s="8"/>
      <c r="OMH1152" s="8"/>
      <c r="OMI1152" s="8"/>
      <c r="OMJ1152" s="8"/>
      <c r="OMK1152" s="8"/>
      <c r="OML1152" s="8"/>
      <c r="OMM1152" s="8"/>
      <c r="OMN1152" s="8"/>
      <c r="OMO1152" s="8"/>
      <c r="OMP1152" s="8"/>
      <c r="OMQ1152" s="8"/>
      <c r="OMR1152" s="8"/>
      <c r="OMS1152" s="8"/>
      <c r="OMT1152" s="8"/>
      <c r="OMU1152" s="8"/>
      <c r="OMV1152" s="8"/>
      <c r="OMW1152" s="8"/>
      <c r="OMX1152" s="8"/>
      <c r="OMY1152" s="8"/>
      <c r="OMZ1152" s="8"/>
      <c r="ONA1152" s="8"/>
      <c r="ONB1152" s="8"/>
      <c r="ONC1152" s="8"/>
      <c r="OND1152" s="8"/>
      <c r="ONE1152" s="8"/>
      <c r="ONF1152" s="8"/>
      <c r="ONG1152" s="8"/>
      <c r="ONH1152" s="8"/>
      <c r="ONI1152" s="8"/>
      <c r="ONJ1152" s="8"/>
      <c r="ONK1152" s="8"/>
      <c r="ONL1152" s="8"/>
      <c r="ONM1152" s="8"/>
      <c r="ONN1152" s="8"/>
      <c r="ONO1152" s="8"/>
      <c r="ONP1152" s="8"/>
      <c r="ONQ1152" s="8"/>
      <c r="ONR1152" s="8"/>
      <c r="ONS1152" s="8"/>
      <c r="ONT1152" s="8"/>
      <c r="ONU1152" s="8"/>
      <c r="ONV1152" s="8"/>
      <c r="ONW1152" s="8"/>
      <c r="ONX1152" s="8"/>
      <c r="ONY1152" s="8"/>
      <c r="ONZ1152" s="8"/>
      <c r="OOA1152" s="8"/>
      <c r="OOB1152" s="8"/>
      <c r="OOC1152" s="8"/>
      <c r="OOD1152" s="8"/>
      <c r="OOE1152" s="8"/>
      <c r="OOF1152" s="8"/>
      <c r="OOG1152" s="8"/>
      <c r="OOH1152" s="8"/>
      <c r="OOI1152" s="8"/>
      <c r="OOJ1152" s="8"/>
      <c r="OOK1152" s="8"/>
      <c r="OOL1152" s="8"/>
      <c r="OOM1152" s="8"/>
      <c r="OON1152" s="8"/>
      <c r="OOO1152" s="8"/>
      <c r="OOP1152" s="8"/>
      <c r="OOQ1152" s="8"/>
      <c r="OOR1152" s="8"/>
      <c r="OOS1152" s="8"/>
      <c r="OOT1152" s="8"/>
      <c r="OOU1152" s="8"/>
      <c r="OOV1152" s="8"/>
      <c r="OOW1152" s="8"/>
      <c r="OOX1152" s="8"/>
      <c r="OOY1152" s="8"/>
      <c r="OOZ1152" s="8"/>
      <c r="OPA1152" s="8"/>
      <c r="OPB1152" s="8"/>
      <c r="OPC1152" s="8"/>
      <c r="OPD1152" s="8"/>
      <c r="OPE1152" s="8"/>
      <c r="OPF1152" s="8"/>
      <c r="OPG1152" s="8"/>
      <c r="OPH1152" s="8"/>
      <c r="OPI1152" s="8"/>
      <c r="OPJ1152" s="8"/>
      <c r="OPK1152" s="8"/>
      <c r="OPL1152" s="8"/>
      <c r="OPM1152" s="8"/>
      <c r="OPN1152" s="8"/>
      <c r="OPO1152" s="8"/>
      <c r="OPP1152" s="8"/>
      <c r="OPQ1152" s="8"/>
      <c r="OPR1152" s="8"/>
      <c r="OPS1152" s="8"/>
      <c r="OPT1152" s="8"/>
      <c r="OPU1152" s="8"/>
      <c r="OPV1152" s="8"/>
      <c r="OPW1152" s="8"/>
      <c r="OPX1152" s="8"/>
      <c r="OPY1152" s="8"/>
      <c r="OPZ1152" s="8"/>
      <c r="OQA1152" s="8"/>
      <c r="OQB1152" s="8"/>
      <c r="OQC1152" s="8"/>
      <c r="OQD1152" s="8"/>
      <c r="OQE1152" s="8"/>
      <c r="OQF1152" s="8"/>
      <c r="OQG1152" s="8"/>
      <c r="OQH1152" s="8"/>
      <c r="OQI1152" s="8"/>
      <c r="OQJ1152" s="8"/>
      <c r="OQK1152" s="8"/>
      <c r="OQL1152" s="8"/>
      <c r="OQM1152" s="8"/>
      <c r="OQN1152" s="8"/>
      <c r="OQO1152" s="8"/>
      <c r="OQP1152" s="8"/>
      <c r="OQQ1152" s="8"/>
      <c r="OQR1152" s="8"/>
      <c r="OQS1152" s="8"/>
      <c r="OQT1152" s="8"/>
      <c r="OQU1152" s="8"/>
      <c r="OQV1152" s="8"/>
      <c r="OQW1152" s="8"/>
      <c r="OQX1152" s="8"/>
      <c r="OQY1152" s="8"/>
      <c r="OQZ1152" s="8"/>
      <c r="ORA1152" s="8"/>
      <c r="ORB1152" s="8"/>
      <c r="ORC1152" s="8"/>
      <c r="ORD1152" s="8"/>
      <c r="ORE1152" s="8"/>
      <c r="ORF1152" s="8"/>
      <c r="ORG1152" s="8"/>
      <c r="ORH1152" s="8"/>
      <c r="ORI1152" s="8"/>
      <c r="ORJ1152" s="8"/>
      <c r="ORK1152" s="8"/>
      <c r="ORL1152" s="8"/>
      <c r="ORM1152" s="8"/>
      <c r="ORN1152" s="8"/>
      <c r="ORO1152" s="8"/>
      <c r="ORP1152" s="8"/>
      <c r="ORQ1152" s="8"/>
      <c r="ORR1152" s="8"/>
      <c r="ORS1152" s="8"/>
      <c r="ORT1152" s="8"/>
      <c r="ORU1152" s="8"/>
      <c r="ORV1152" s="8"/>
      <c r="ORW1152" s="8"/>
      <c r="ORX1152" s="8"/>
      <c r="ORY1152" s="8"/>
      <c r="ORZ1152" s="8"/>
      <c r="OSA1152" s="8"/>
      <c r="OSB1152" s="8"/>
      <c r="OSC1152" s="8"/>
      <c r="OSD1152" s="8"/>
      <c r="OSE1152" s="8"/>
      <c r="OSF1152" s="8"/>
      <c r="OSG1152" s="8"/>
      <c r="OSH1152" s="8"/>
      <c r="OSI1152" s="8"/>
      <c r="OSJ1152" s="8"/>
      <c r="OSK1152" s="8"/>
      <c r="OSL1152" s="8"/>
      <c r="OSM1152" s="8"/>
      <c r="OSN1152" s="8"/>
      <c r="OSO1152" s="8"/>
      <c r="OSP1152" s="8"/>
      <c r="OSQ1152" s="8"/>
      <c r="OSR1152" s="8"/>
      <c r="OSS1152" s="8"/>
      <c r="OST1152" s="8"/>
      <c r="OSU1152" s="8"/>
      <c r="OSV1152" s="8"/>
      <c r="OSW1152" s="8"/>
      <c r="OSX1152" s="8"/>
      <c r="OSY1152" s="8"/>
      <c r="OSZ1152" s="8"/>
      <c r="OTA1152" s="8"/>
      <c r="OTB1152" s="8"/>
      <c r="OTC1152" s="8"/>
      <c r="OTD1152" s="8"/>
      <c r="OTE1152" s="8"/>
      <c r="OTF1152" s="8"/>
      <c r="OTG1152" s="8"/>
      <c r="OTH1152" s="8"/>
      <c r="OTI1152" s="8"/>
      <c r="OTJ1152" s="8"/>
      <c r="OTK1152" s="8"/>
      <c r="OTL1152" s="8"/>
      <c r="OTM1152" s="8"/>
      <c r="OTN1152" s="8"/>
      <c r="OTO1152" s="8"/>
      <c r="OTP1152" s="8"/>
      <c r="OTQ1152" s="8"/>
      <c r="OTR1152" s="8"/>
      <c r="OTS1152" s="8"/>
      <c r="OTT1152" s="8"/>
      <c r="OTU1152" s="8"/>
      <c r="OTV1152" s="8"/>
      <c r="OTW1152" s="8"/>
      <c r="OTX1152" s="8"/>
      <c r="OTY1152" s="8"/>
      <c r="OTZ1152" s="8"/>
      <c r="OUA1152" s="8"/>
      <c r="OUB1152" s="8"/>
      <c r="OUC1152" s="8"/>
      <c r="OUD1152" s="8"/>
      <c r="OUE1152" s="8"/>
      <c r="OUF1152" s="8"/>
      <c r="OUG1152" s="8"/>
      <c r="OUH1152" s="8"/>
      <c r="OUI1152" s="8"/>
      <c r="OUJ1152" s="8"/>
      <c r="OUK1152" s="8"/>
      <c r="OUL1152" s="8"/>
      <c r="OUM1152" s="8"/>
      <c r="OUN1152" s="8"/>
      <c r="OUO1152" s="8"/>
      <c r="OUP1152" s="8"/>
      <c r="OUQ1152" s="8"/>
      <c r="OUR1152" s="8"/>
      <c r="OUS1152" s="8"/>
      <c r="OUT1152" s="8"/>
      <c r="OUU1152" s="8"/>
      <c r="OUV1152" s="8"/>
      <c r="OUW1152" s="8"/>
      <c r="OUX1152" s="8"/>
      <c r="OUY1152" s="8"/>
      <c r="OUZ1152" s="8"/>
      <c r="OVA1152" s="8"/>
      <c r="OVB1152" s="8"/>
      <c r="OVC1152" s="8"/>
      <c r="OVD1152" s="8"/>
      <c r="OVE1152" s="8"/>
      <c r="OVF1152" s="8"/>
      <c r="OVG1152" s="8"/>
      <c r="OVH1152" s="8"/>
      <c r="OVI1152" s="8"/>
      <c r="OVJ1152" s="8"/>
      <c r="OVK1152" s="8"/>
      <c r="OVL1152" s="8"/>
      <c r="OVM1152" s="8"/>
      <c r="OVN1152" s="8"/>
      <c r="OVO1152" s="8"/>
      <c r="OVP1152" s="8"/>
      <c r="OVQ1152" s="8"/>
      <c r="OVR1152" s="8"/>
      <c r="OVS1152" s="8"/>
      <c r="OVT1152" s="8"/>
      <c r="OVU1152" s="8"/>
      <c r="OVV1152" s="8"/>
      <c r="OVW1152" s="8"/>
      <c r="OVX1152" s="8"/>
      <c r="OVY1152" s="8"/>
      <c r="OVZ1152" s="8"/>
      <c r="OWA1152" s="8"/>
      <c r="OWB1152" s="8"/>
      <c r="OWC1152" s="8"/>
      <c r="OWD1152" s="8"/>
      <c r="OWE1152" s="8"/>
      <c r="OWF1152" s="8"/>
      <c r="OWG1152" s="8"/>
      <c r="OWH1152" s="8"/>
      <c r="OWI1152" s="8"/>
      <c r="OWJ1152" s="8"/>
      <c r="OWK1152" s="8"/>
      <c r="OWL1152" s="8"/>
      <c r="OWM1152" s="8"/>
      <c r="OWN1152" s="8"/>
      <c r="OWO1152" s="8"/>
      <c r="OWP1152" s="8"/>
      <c r="OWQ1152" s="8"/>
      <c r="OWR1152" s="8"/>
      <c r="OWS1152" s="8"/>
      <c r="OWT1152" s="8"/>
      <c r="OWU1152" s="8"/>
      <c r="OWV1152" s="8"/>
      <c r="OWW1152" s="8"/>
      <c r="OWX1152" s="8"/>
      <c r="OWY1152" s="8"/>
      <c r="OWZ1152" s="8"/>
      <c r="OXA1152" s="8"/>
      <c r="OXB1152" s="8"/>
      <c r="OXC1152" s="8"/>
      <c r="OXD1152" s="8"/>
      <c r="OXE1152" s="8"/>
      <c r="OXF1152" s="8"/>
      <c r="OXG1152" s="8"/>
      <c r="OXH1152" s="8"/>
      <c r="OXI1152" s="8"/>
      <c r="OXJ1152" s="8"/>
      <c r="OXK1152" s="8"/>
      <c r="OXL1152" s="8"/>
      <c r="OXM1152" s="8"/>
      <c r="OXN1152" s="8"/>
      <c r="OXO1152" s="8"/>
      <c r="OXP1152" s="8"/>
      <c r="OXQ1152" s="8"/>
      <c r="OXR1152" s="8"/>
      <c r="OXS1152" s="8"/>
      <c r="OXT1152" s="8"/>
      <c r="OXU1152" s="8"/>
      <c r="OXV1152" s="8"/>
      <c r="OXW1152" s="8"/>
      <c r="OXX1152" s="8"/>
      <c r="OXY1152" s="8"/>
      <c r="OXZ1152" s="8"/>
      <c r="OYA1152" s="8"/>
      <c r="OYB1152" s="8"/>
      <c r="OYC1152" s="8"/>
      <c r="OYD1152" s="8"/>
      <c r="OYE1152" s="8"/>
      <c r="OYF1152" s="8"/>
      <c r="OYG1152" s="8"/>
      <c r="OYH1152" s="8"/>
      <c r="OYI1152" s="8"/>
      <c r="OYJ1152" s="8"/>
      <c r="OYK1152" s="8"/>
      <c r="OYL1152" s="8"/>
      <c r="OYM1152" s="8"/>
      <c r="OYN1152" s="8"/>
      <c r="OYO1152" s="8"/>
      <c r="OYP1152" s="8"/>
      <c r="OYQ1152" s="8"/>
      <c r="OYR1152" s="8"/>
      <c r="OYS1152" s="8"/>
      <c r="OYT1152" s="8"/>
      <c r="OYU1152" s="8"/>
      <c r="OYV1152" s="8"/>
      <c r="OYW1152" s="8"/>
      <c r="OYX1152" s="8"/>
      <c r="OYY1152" s="8"/>
      <c r="OYZ1152" s="8"/>
      <c r="OZA1152" s="8"/>
      <c r="OZB1152" s="8"/>
      <c r="OZC1152" s="8"/>
      <c r="OZD1152" s="8"/>
      <c r="OZE1152" s="8"/>
      <c r="OZF1152" s="8"/>
      <c r="OZG1152" s="8"/>
      <c r="OZH1152" s="8"/>
      <c r="OZI1152" s="8"/>
      <c r="OZJ1152" s="8"/>
      <c r="OZK1152" s="8"/>
      <c r="OZL1152" s="8"/>
      <c r="OZM1152" s="8"/>
      <c r="OZN1152" s="8"/>
      <c r="OZO1152" s="8"/>
      <c r="OZP1152" s="8"/>
      <c r="OZQ1152" s="8"/>
      <c r="OZR1152" s="8"/>
      <c r="OZS1152" s="8"/>
      <c r="OZT1152" s="8"/>
      <c r="OZU1152" s="8"/>
      <c r="OZV1152" s="8"/>
      <c r="OZW1152" s="8"/>
      <c r="OZX1152" s="8"/>
      <c r="OZY1152" s="8"/>
      <c r="OZZ1152" s="8"/>
      <c r="PAA1152" s="8"/>
      <c r="PAB1152" s="8"/>
      <c r="PAC1152" s="8"/>
      <c r="PAD1152" s="8"/>
      <c r="PAE1152" s="8"/>
      <c r="PAF1152" s="8"/>
      <c r="PAG1152" s="8"/>
      <c r="PAH1152" s="8"/>
      <c r="PAI1152" s="8"/>
      <c r="PAJ1152" s="8"/>
      <c r="PAK1152" s="8"/>
      <c r="PAL1152" s="8"/>
      <c r="PAM1152" s="8"/>
      <c r="PAN1152" s="8"/>
      <c r="PAO1152" s="8"/>
      <c r="PAP1152" s="8"/>
      <c r="PAQ1152" s="8"/>
      <c r="PAR1152" s="8"/>
      <c r="PAS1152" s="8"/>
      <c r="PAT1152" s="8"/>
      <c r="PAU1152" s="8"/>
      <c r="PAV1152" s="8"/>
      <c r="PAW1152" s="8"/>
      <c r="PAX1152" s="8"/>
      <c r="PAY1152" s="8"/>
      <c r="PAZ1152" s="8"/>
      <c r="PBA1152" s="8"/>
      <c r="PBB1152" s="8"/>
      <c r="PBC1152" s="8"/>
      <c r="PBD1152" s="8"/>
      <c r="PBE1152" s="8"/>
      <c r="PBF1152" s="8"/>
      <c r="PBG1152" s="8"/>
      <c r="PBH1152" s="8"/>
      <c r="PBI1152" s="8"/>
      <c r="PBJ1152" s="8"/>
      <c r="PBK1152" s="8"/>
      <c r="PBL1152" s="8"/>
      <c r="PBM1152" s="8"/>
      <c r="PBN1152" s="8"/>
      <c r="PBO1152" s="8"/>
      <c r="PBP1152" s="8"/>
      <c r="PBQ1152" s="8"/>
      <c r="PBR1152" s="8"/>
      <c r="PBS1152" s="8"/>
      <c r="PBT1152" s="8"/>
      <c r="PBU1152" s="8"/>
      <c r="PBV1152" s="8"/>
      <c r="PBW1152" s="8"/>
      <c r="PBX1152" s="8"/>
      <c r="PBY1152" s="8"/>
      <c r="PBZ1152" s="8"/>
      <c r="PCA1152" s="8"/>
      <c r="PCB1152" s="8"/>
      <c r="PCC1152" s="8"/>
      <c r="PCD1152" s="8"/>
      <c r="PCE1152" s="8"/>
      <c r="PCF1152" s="8"/>
      <c r="PCG1152" s="8"/>
      <c r="PCH1152" s="8"/>
      <c r="PCI1152" s="8"/>
      <c r="PCJ1152" s="8"/>
      <c r="PCK1152" s="8"/>
      <c r="PCL1152" s="8"/>
      <c r="PCM1152" s="8"/>
      <c r="PCN1152" s="8"/>
      <c r="PCO1152" s="8"/>
      <c r="PCP1152" s="8"/>
      <c r="PCQ1152" s="8"/>
      <c r="PCR1152" s="8"/>
      <c r="PCS1152" s="8"/>
      <c r="PCT1152" s="8"/>
      <c r="PCU1152" s="8"/>
      <c r="PCV1152" s="8"/>
      <c r="PCW1152" s="8"/>
      <c r="PCX1152" s="8"/>
      <c r="PCY1152" s="8"/>
      <c r="PCZ1152" s="8"/>
      <c r="PDA1152" s="8"/>
      <c r="PDB1152" s="8"/>
      <c r="PDC1152" s="8"/>
      <c r="PDD1152" s="8"/>
      <c r="PDE1152" s="8"/>
      <c r="PDF1152" s="8"/>
      <c r="PDG1152" s="8"/>
      <c r="PDH1152" s="8"/>
      <c r="PDI1152" s="8"/>
      <c r="PDJ1152" s="8"/>
      <c r="PDK1152" s="8"/>
      <c r="PDL1152" s="8"/>
      <c r="PDM1152" s="8"/>
      <c r="PDN1152" s="8"/>
      <c r="PDO1152" s="8"/>
      <c r="PDP1152" s="8"/>
      <c r="PDQ1152" s="8"/>
      <c r="PDR1152" s="8"/>
      <c r="PDS1152" s="8"/>
      <c r="PDT1152" s="8"/>
      <c r="PDU1152" s="8"/>
      <c r="PDV1152" s="8"/>
      <c r="PDW1152" s="8"/>
      <c r="PDX1152" s="8"/>
      <c r="PDY1152" s="8"/>
      <c r="PDZ1152" s="8"/>
      <c r="PEA1152" s="8"/>
      <c r="PEB1152" s="8"/>
      <c r="PEC1152" s="8"/>
      <c r="PED1152" s="8"/>
      <c r="PEE1152" s="8"/>
      <c r="PEF1152" s="8"/>
      <c r="PEG1152" s="8"/>
      <c r="PEH1152" s="8"/>
      <c r="PEI1152" s="8"/>
      <c r="PEJ1152" s="8"/>
      <c r="PEK1152" s="8"/>
      <c r="PEL1152" s="8"/>
      <c r="PEM1152" s="8"/>
      <c r="PEN1152" s="8"/>
      <c r="PEO1152" s="8"/>
      <c r="PEP1152" s="8"/>
      <c r="PEQ1152" s="8"/>
      <c r="PER1152" s="8"/>
      <c r="PES1152" s="8"/>
      <c r="PET1152" s="8"/>
      <c r="PEU1152" s="8"/>
      <c r="PEV1152" s="8"/>
      <c r="PEW1152" s="8"/>
      <c r="PEX1152" s="8"/>
      <c r="PEY1152" s="8"/>
      <c r="PEZ1152" s="8"/>
      <c r="PFA1152" s="8"/>
      <c r="PFB1152" s="8"/>
      <c r="PFC1152" s="8"/>
      <c r="PFD1152" s="8"/>
      <c r="PFE1152" s="8"/>
      <c r="PFF1152" s="8"/>
      <c r="PFG1152" s="8"/>
      <c r="PFH1152" s="8"/>
      <c r="PFI1152" s="8"/>
      <c r="PFJ1152" s="8"/>
      <c r="PFK1152" s="8"/>
      <c r="PFL1152" s="8"/>
      <c r="PFM1152" s="8"/>
      <c r="PFN1152" s="8"/>
      <c r="PFO1152" s="8"/>
      <c r="PFP1152" s="8"/>
      <c r="PFQ1152" s="8"/>
      <c r="PFR1152" s="8"/>
      <c r="PFS1152" s="8"/>
      <c r="PFT1152" s="8"/>
      <c r="PFU1152" s="8"/>
      <c r="PFV1152" s="8"/>
      <c r="PFW1152" s="8"/>
      <c r="PFX1152" s="8"/>
      <c r="PFY1152" s="8"/>
      <c r="PFZ1152" s="8"/>
      <c r="PGA1152" s="8"/>
      <c r="PGB1152" s="8"/>
      <c r="PGC1152" s="8"/>
      <c r="PGD1152" s="8"/>
      <c r="PGE1152" s="8"/>
      <c r="PGF1152" s="8"/>
      <c r="PGG1152" s="8"/>
      <c r="PGH1152" s="8"/>
      <c r="PGI1152" s="8"/>
      <c r="PGJ1152" s="8"/>
      <c r="PGK1152" s="8"/>
      <c r="PGL1152" s="8"/>
      <c r="PGM1152" s="8"/>
      <c r="PGN1152" s="8"/>
      <c r="PGO1152" s="8"/>
      <c r="PGP1152" s="8"/>
      <c r="PGQ1152" s="8"/>
      <c r="PGR1152" s="8"/>
      <c r="PGS1152" s="8"/>
      <c r="PGT1152" s="8"/>
      <c r="PGU1152" s="8"/>
      <c r="PGV1152" s="8"/>
      <c r="PGW1152" s="8"/>
      <c r="PGX1152" s="8"/>
      <c r="PGY1152" s="8"/>
      <c r="PGZ1152" s="8"/>
      <c r="PHA1152" s="8"/>
      <c r="PHB1152" s="8"/>
      <c r="PHC1152" s="8"/>
      <c r="PHD1152" s="8"/>
      <c r="PHE1152" s="8"/>
      <c r="PHF1152" s="8"/>
      <c r="PHG1152" s="8"/>
      <c r="PHH1152" s="8"/>
      <c r="PHI1152" s="8"/>
      <c r="PHJ1152" s="8"/>
      <c r="PHK1152" s="8"/>
      <c r="PHL1152" s="8"/>
      <c r="PHM1152" s="8"/>
      <c r="PHN1152" s="8"/>
      <c r="PHO1152" s="8"/>
      <c r="PHP1152" s="8"/>
      <c r="PHQ1152" s="8"/>
      <c r="PHR1152" s="8"/>
      <c r="PHS1152" s="8"/>
      <c r="PHT1152" s="8"/>
      <c r="PHU1152" s="8"/>
      <c r="PHV1152" s="8"/>
      <c r="PHW1152" s="8"/>
      <c r="PHX1152" s="8"/>
      <c r="PHY1152" s="8"/>
      <c r="PHZ1152" s="8"/>
      <c r="PIA1152" s="8"/>
      <c r="PIB1152" s="8"/>
      <c r="PIC1152" s="8"/>
      <c r="PID1152" s="8"/>
      <c r="PIE1152" s="8"/>
      <c r="PIF1152" s="8"/>
      <c r="PIG1152" s="8"/>
      <c r="PIH1152" s="8"/>
      <c r="PII1152" s="8"/>
      <c r="PIJ1152" s="8"/>
      <c r="PIK1152" s="8"/>
      <c r="PIL1152" s="8"/>
      <c r="PIM1152" s="8"/>
      <c r="PIN1152" s="8"/>
      <c r="PIO1152" s="8"/>
      <c r="PIP1152" s="8"/>
      <c r="PIQ1152" s="8"/>
      <c r="PIR1152" s="8"/>
      <c r="PIS1152" s="8"/>
      <c r="PIT1152" s="8"/>
      <c r="PIU1152" s="8"/>
      <c r="PIV1152" s="8"/>
      <c r="PIW1152" s="8"/>
      <c r="PIX1152" s="8"/>
      <c r="PIY1152" s="8"/>
      <c r="PIZ1152" s="8"/>
      <c r="PJA1152" s="8"/>
      <c r="PJB1152" s="8"/>
      <c r="PJC1152" s="8"/>
      <c r="PJD1152" s="8"/>
      <c r="PJE1152" s="8"/>
      <c r="PJF1152" s="8"/>
      <c r="PJG1152" s="8"/>
      <c r="PJH1152" s="8"/>
      <c r="PJI1152" s="8"/>
      <c r="PJJ1152" s="8"/>
      <c r="PJK1152" s="8"/>
      <c r="PJL1152" s="8"/>
      <c r="PJM1152" s="8"/>
      <c r="PJN1152" s="8"/>
      <c r="PJO1152" s="8"/>
      <c r="PJP1152" s="8"/>
      <c r="PJQ1152" s="8"/>
      <c r="PJR1152" s="8"/>
      <c r="PJS1152" s="8"/>
      <c r="PJT1152" s="8"/>
      <c r="PJU1152" s="8"/>
      <c r="PJV1152" s="8"/>
      <c r="PJW1152" s="8"/>
      <c r="PJX1152" s="8"/>
      <c r="PJY1152" s="8"/>
      <c r="PJZ1152" s="8"/>
      <c r="PKA1152" s="8"/>
      <c r="PKB1152" s="8"/>
      <c r="PKC1152" s="8"/>
      <c r="PKD1152" s="8"/>
      <c r="PKE1152" s="8"/>
      <c r="PKF1152" s="8"/>
      <c r="PKG1152" s="8"/>
      <c r="PKH1152" s="8"/>
      <c r="PKI1152" s="8"/>
      <c r="PKJ1152" s="8"/>
      <c r="PKK1152" s="8"/>
      <c r="PKL1152" s="8"/>
      <c r="PKM1152" s="8"/>
      <c r="PKN1152" s="8"/>
      <c r="PKO1152" s="8"/>
      <c r="PKP1152" s="8"/>
      <c r="PKQ1152" s="8"/>
      <c r="PKR1152" s="8"/>
      <c r="PKS1152" s="8"/>
      <c r="PKT1152" s="8"/>
      <c r="PKU1152" s="8"/>
      <c r="PKV1152" s="8"/>
      <c r="PKW1152" s="8"/>
      <c r="PKX1152" s="8"/>
      <c r="PKY1152" s="8"/>
      <c r="PKZ1152" s="8"/>
      <c r="PLA1152" s="8"/>
      <c r="PLB1152" s="8"/>
      <c r="PLC1152" s="8"/>
      <c r="PLD1152" s="8"/>
      <c r="PLE1152" s="8"/>
      <c r="PLF1152" s="8"/>
      <c r="PLG1152" s="8"/>
      <c r="PLH1152" s="8"/>
      <c r="PLI1152" s="8"/>
      <c r="PLJ1152" s="8"/>
      <c r="PLK1152" s="8"/>
      <c r="PLL1152" s="8"/>
      <c r="PLM1152" s="8"/>
      <c r="PLN1152" s="8"/>
      <c r="PLO1152" s="8"/>
      <c r="PLP1152" s="8"/>
      <c r="PLQ1152" s="8"/>
      <c r="PLR1152" s="8"/>
      <c r="PLS1152" s="8"/>
      <c r="PLT1152" s="8"/>
      <c r="PLU1152" s="8"/>
      <c r="PLV1152" s="8"/>
      <c r="PLW1152" s="8"/>
      <c r="PLX1152" s="8"/>
      <c r="PLY1152" s="8"/>
      <c r="PLZ1152" s="8"/>
      <c r="PMA1152" s="8"/>
      <c r="PMB1152" s="8"/>
      <c r="PMC1152" s="8"/>
      <c r="PMD1152" s="8"/>
      <c r="PME1152" s="8"/>
      <c r="PMF1152" s="8"/>
      <c r="PMG1152" s="8"/>
      <c r="PMH1152" s="8"/>
      <c r="PMI1152" s="8"/>
      <c r="PMJ1152" s="8"/>
      <c r="PMK1152" s="8"/>
      <c r="PML1152" s="8"/>
      <c r="PMM1152" s="8"/>
      <c r="PMN1152" s="8"/>
      <c r="PMO1152" s="8"/>
      <c r="PMP1152" s="8"/>
      <c r="PMQ1152" s="8"/>
      <c r="PMR1152" s="8"/>
      <c r="PMS1152" s="8"/>
      <c r="PMT1152" s="8"/>
      <c r="PMU1152" s="8"/>
      <c r="PMV1152" s="8"/>
      <c r="PMW1152" s="8"/>
      <c r="PMX1152" s="8"/>
      <c r="PMY1152" s="8"/>
      <c r="PMZ1152" s="8"/>
      <c r="PNA1152" s="8"/>
      <c r="PNB1152" s="8"/>
      <c r="PNC1152" s="8"/>
      <c r="PND1152" s="8"/>
      <c r="PNE1152" s="8"/>
      <c r="PNF1152" s="8"/>
      <c r="PNG1152" s="8"/>
      <c r="PNH1152" s="8"/>
      <c r="PNI1152" s="8"/>
      <c r="PNJ1152" s="8"/>
      <c r="PNK1152" s="8"/>
      <c r="PNL1152" s="8"/>
      <c r="PNM1152" s="8"/>
      <c r="PNN1152" s="8"/>
      <c r="PNO1152" s="8"/>
      <c r="PNP1152" s="8"/>
      <c r="PNQ1152" s="8"/>
      <c r="PNR1152" s="8"/>
      <c r="PNS1152" s="8"/>
      <c r="PNT1152" s="8"/>
      <c r="PNU1152" s="8"/>
      <c r="PNV1152" s="8"/>
      <c r="PNW1152" s="8"/>
      <c r="PNX1152" s="8"/>
      <c r="PNY1152" s="8"/>
      <c r="PNZ1152" s="8"/>
      <c r="POA1152" s="8"/>
      <c r="POB1152" s="8"/>
      <c r="POC1152" s="8"/>
      <c r="POD1152" s="8"/>
      <c r="POE1152" s="8"/>
      <c r="POF1152" s="8"/>
      <c r="POG1152" s="8"/>
      <c r="POH1152" s="8"/>
      <c r="POI1152" s="8"/>
      <c r="POJ1152" s="8"/>
      <c r="POK1152" s="8"/>
      <c r="POL1152" s="8"/>
      <c r="POM1152" s="8"/>
      <c r="PON1152" s="8"/>
      <c r="POO1152" s="8"/>
      <c r="POP1152" s="8"/>
      <c r="POQ1152" s="8"/>
      <c r="POR1152" s="8"/>
      <c r="POS1152" s="8"/>
      <c r="POT1152" s="8"/>
      <c r="POU1152" s="8"/>
      <c r="POV1152" s="8"/>
      <c r="POW1152" s="8"/>
      <c r="POX1152" s="8"/>
      <c r="POY1152" s="8"/>
      <c r="POZ1152" s="8"/>
      <c r="PPA1152" s="8"/>
      <c r="PPB1152" s="8"/>
      <c r="PPC1152" s="8"/>
      <c r="PPD1152" s="8"/>
      <c r="PPE1152" s="8"/>
      <c r="PPF1152" s="8"/>
      <c r="PPG1152" s="8"/>
      <c r="PPH1152" s="8"/>
      <c r="PPI1152" s="8"/>
      <c r="PPJ1152" s="8"/>
      <c r="PPK1152" s="8"/>
      <c r="PPL1152" s="8"/>
      <c r="PPM1152" s="8"/>
      <c r="PPN1152" s="8"/>
      <c r="PPO1152" s="8"/>
      <c r="PPP1152" s="8"/>
      <c r="PPQ1152" s="8"/>
      <c r="PPR1152" s="8"/>
      <c r="PPS1152" s="8"/>
      <c r="PPT1152" s="8"/>
      <c r="PPU1152" s="8"/>
      <c r="PPV1152" s="8"/>
      <c r="PPW1152" s="8"/>
      <c r="PPX1152" s="8"/>
      <c r="PPY1152" s="8"/>
      <c r="PPZ1152" s="8"/>
      <c r="PQA1152" s="8"/>
      <c r="PQB1152" s="8"/>
      <c r="PQC1152" s="8"/>
      <c r="PQD1152" s="8"/>
      <c r="PQE1152" s="8"/>
      <c r="PQF1152" s="8"/>
      <c r="PQG1152" s="8"/>
      <c r="PQH1152" s="8"/>
      <c r="PQI1152" s="8"/>
      <c r="PQJ1152" s="8"/>
      <c r="PQK1152" s="8"/>
      <c r="PQL1152" s="8"/>
      <c r="PQM1152" s="8"/>
      <c r="PQN1152" s="8"/>
      <c r="PQO1152" s="8"/>
      <c r="PQP1152" s="8"/>
      <c r="PQQ1152" s="8"/>
      <c r="PQR1152" s="8"/>
      <c r="PQS1152" s="8"/>
      <c r="PQT1152" s="8"/>
      <c r="PQU1152" s="8"/>
      <c r="PQV1152" s="8"/>
      <c r="PQW1152" s="8"/>
      <c r="PQX1152" s="8"/>
      <c r="PQY1152" s="8"/>
      <c r="PQZ1152" s="8"/>
      <c r="PRA1152" s="8"/>
      <c r="PRB1152" s="8"/>
      <c r="PRC1152" s="8"/>
      <c r="PRD1152" s="8"/>
      <c r="PRE1152" s="8"/>
      <c r="PRF1152" s="8"/>
      <c r="PRG1152" s="8"/>
      <c r="PRH1152" s="8"/>
      <c r="PRI1152" s="8"/>
      <c r="PRJ1152" s="8"/>
      <c r="PRK1152" s="8"/>
      <c r="PRL1152" s="8"/>
      <c r="PRM1152" s="8"/>
      <c r="PRN1152" s="8"/>
      <c r="PRO1152" s="8"/>
      <c r="PRP1152" s="8"/>
      <c r="PRQ1152" s="8"/>
      <c r="PRR1152" s="8"/>
      <c r="PRS1152" s="8"/>
      <c r="PRT1152" s="8"/>
      <c r="PRU1152" s="8"/>
      <c r="PRV1152" s="8"/>
      <c r="PRW1152" s="8"/>
      <c r="PRX1152" s="8"/>
      <c r="PRY1152" s="8"/>
      <c r="PRZ1152" s="8"/>
      <c r="PSA1152" s="8"/>
      <c r="PSB1152" s="8"/>
      <c r="PSC1152" s="8"/>
      <c r="PSD1152" s="8"/>
      <c r="PSE1152" s="8"/>
      <c r="PSF1152" s="8"/>
      <c r="PSG1152" s="8"/>
      <c r="PSH1152" s="8"/>
      <c r="PSI1152" s="8"/>
      <c r="PSJ1152" s="8"/>
      <c r="PSK1152" s="8"/>
      <c r="PSL1152" s="8"/>
      <c r="PSM1152" s="8"/>
      <c r="PSN1152" s="8"/>
      <c r="PSO1152" s="8"/>
      <c r="PSP1152" s="8"/>
      <c r="PSQ1152" s="8"/>
      <c r="PSR1152" s="8"/>
      <c r="PSS1152" s="8"/>
      <c r="PST1152" s="8"/>
      <c r="PSU1152" s="8"/>
      <c r="PSV1152" s="8"/>
      <c r="PSW1152" s="8"/>
      <c r="PSX1152" s="8"/>
      <c r="PSY1152" s="8"/>
      <c r="PSZ1152" s="8"/>
      <c r="PTA1152" s="8"/>
      <c r="PTB1152" s="8"/>
      <c r="PTC1152" s="8"/>
      <c r="PTD1152" s="8"/>
      <c r="PTE1152" s="8"/>
      <c r="PTF1152" s="8"/>
      <c r="PTG1152" s="8"/>
      <c r="PTH1152" s="8"/>
      <c r="PTI1152" s="8"/>
      <c r="PTJ1152" s="8"/>
      <c r="PTK1152" s="8"/>
      <c r="PTL1152" s="8"/>
      <c r="PTM1152" s="8"/>
      <c r="PTN1152" s="8"/>
      <c r="PTO1152" s="8"/>
      <c r="PTP1152" s="8"/>
      <c r="PTQ1152" s="8"/>
      <c r="PTR1152" s="8"/>
      <c r="PTS1152" s="8"/>
      <c r="PTT1152" s="8"/>
      <c r="PTU1152" s="8"/>
      <c r="PTV1152" s="8"/>
      <c r="PTW1152" s="8"/>
      <c r="PTX1152" s="8"/>
      <c r="PTY1152" s="8"/>
      <c r="PTZ1152" s="8"/>
      <c r="PUA1152" s="8"/>
      <c r="PUB1152" s="8"/>
      <c r="PUC1152" s="8"/>
      <c r="PUD1152" s="8"/>
      <c r="PUE1152" s="8"/>
      <c r="PUF1152" s="8"/>
      <c r="PUG1152" s="8"/>
      <c r="PUH1152" s="8"/>
      <c r="PUI1152" s="8"/>
      <c r="PUJ1152" s="8"/>
      <c r="PUK1152" s="8"/>
      <c r="PUL1152" s="8"/>
      <c r="PUM1152" s="8"/>
      <c r="PUN1152" s="8"/>
      <c r="PUO1152" s="8"/>
      <c r="PUP1152" s="8"/>
      <c r="PUQ1152" s="8"/>
      <c r="PUR1152" s="8"/>
      <c r="PUS1152" s="8"/>
      <c r="PUT1152" s="8"/>
      <c r="PUU1152" s="8"/>
      <c r="PUV1152" s="8"/>
      <c r="PUW1152" s="8"/>
      <c r="PUX1152" s="8"/>
      <c r="PUY1152" s="8"/>
      <c r="PUZ1152" s="8"/>
      <c r="PVA1152" s="8"/>
      <c r="PVB1152" s="8"/>
      <c r="PVC1152" s="8"/>
      <c r="PVD1152" s="8"/>
      <c r="PVE1152" s="8"/>
      <c r="PVF1152" s="8"/>
      <c r="PVG1152" s="8"/>
      <c r="PVH1152" s="8"/>
      <c r="PVI1152" s="8"/>
      <c r="PVJ1152" s="8"/>
      <c r="PVK1152" s="8"/>
      <c r="PVL1152" s="8"/>
      <c r="PVM1152" s="8"/>
      <c r="PVN1152" s="8"/>
      <c r="PVO1152" s="8"/>
      <c r="PVP1152" s="8"/>
      <c r="PVQ1152" s="8"/>
      <c r="PVR1152" s="8"/>
      <c r="PVS1152" s="8"/>
      <c r="PVT1152" s="8"/>
      <c r="PVU1152" s="8"/>
      <c r="PVV1152" s="8"/>
      <c r="PVW1152" s="8"/>
      <c r="PVX1152" s="8"/>
      <c r="PVY1152" s="8"/>
      <c r="PVZ1152" s="8"/>
      <c r="PWA1152" s="8"/>
      <c r="PWB1152" s="8"/>
      <c r="PWC1152" s="8"/>
      <c r="PWD1152" s="8"/>
      <c r="PWE1152" s="8"/>
      <c r="PWF1152" s="8"/>
      <c r="PWG1152" s="8"/>
      <c r="PWH1152" s="8"/>
      <c r="PWI1152" s="8"/>
      <c r="PWJ1152" s="8"/>
      <c r="PWK1152" s="8"/>
      <c r="PWL1152" s="8"/>
      <c r="PWM1152" s="8"/>
      <c r="PWN1152" s="8"/>
      <c r="PWO1152" s="8"/>
      <c r="PWP1152" s="8"/>
      <c r="PWQ1152" s="8"/>
      <c r="PWR1152" s="8"/>
      <c r="PWS1152" s="8"/>
      <c r="PWT1152" s="8"/>
      <c r="PWU1152" s="8"/>
      <c r="PWV1152" s="8"/>
      <c r="PWW1152" s="8"/>
      <c r="PWX1152" s="8"/>
      <c r="PWY1152" s="8"/>
      <c r="PWZ1152" s="8"/>
      <c r="PXA1152" s="8"/>
      <c r="PXB1152" s="8"/>
      <c r="PXC1152" s="8"/>
      <c r="PXD1152" s="8"/>
      <c r="PXE1152" s="8"/>
      <c r="PXF1152" s="8"/>
      <c r="PXG1152" s="8"/>
      <c r="PXH1152" s="8"/>
      <c r="PXI1152" s="8"/>
      <c r="PXJ1152" s="8"/>
      <c r="PXK1152" s="8"/>
      <c r="PXL1152" s="8"/>
      <c r="PXM1152" s="8"/>
      <c r="PXN1152" s="8"/>
      <c r="PXO1152" s="8"/>
      <c r="PXP1152" s="8"/>
      <c r="PXQ1152" s="8"/>
      <c r="PXR1152" s="8"/>
      <c r="PXS1152" s="8"/>
      <c r="PXT1152" s="8"/>
      <c r="PXU1152" s="8"/>
      <c r="PXV1152" s="8"/>
      <c r="PXW1152" s="8"/>
      <c r="PXX1152" s="8"/>
      <c r="PXY1152" s="8"/>
      <c r="PXZ1152" s="8"/>
      <c r="PYA1152" s="8"/>
      <c r="PYB1152" s="8"/>
      <c r="PYC1152" s="8"/>
      <c r="PYD1152" s="8"/>
      <c r="PYE1152" s="8"/>
      <c r="PYF1152" s="8"/>
      <c r="PYG1152" s="8"/>
      <c r="PYH1152" s="8"/>
      <c r="PYI1152" s="8"/>
      <c r="PYJ1152" s="8"/>
      <c r="PYK1152" s="8"/>
      <c r="PYL1152" s="8"/>
      <c r="PYM1152" s="8"/>
      <c r="PYN1152" s="8"/>
      <c r="PYO1152" s="8"/>
      <c r="PYP1152" s="8"/>
      <c r="PYQ1152" s="8"/>
      <c r="PYR1152" s="8"/>
      <c r="PYS1152" s="8"/>
      <c r="PYT1152" s="8"/>
      <c r="PYU1152" s="8"/>
      <c r="PYV1152" s="8"/>
      <c r="PYW1152" s="8"/>
      <c r="PYX1152" s="8"/>
      <c r="PYY1152" s="8"/>
      <c r="PYZ1152" s="8"/>
      <c r="PZA1152" s="8"/>
      <c r="PZB1152" s="8"/>
      <c r="PZC1152" s="8"/>
      <c r="PZD1152" s="8"/>
      <c r="PZE1152" s="8"/>
      <c r="PZF1152" s="8"/>
      <c r="PZG1152" s="8"/>
      <c r="PZH1152" s="8"/>
      <c r="PZI1152" s="8"/>
      <c r="PZJ1152" s="8"/>
      <c r="PZK1152" s="8"/>
      <c r="PZL1152" s="8"/>
      <c r="PZM1152" s="8"/>
      <c r="PZN1152" s="8"/>
      <c r="PZO1152" s="8"/>
      <c r="PZP1152" s="8"/>
      <c r="PZQ1152" s="8"/>
      <c r="PZR1152" s="8"/>
      <c r="PZS1152" s="8"/>
      <c r="PZT1152" s="8"/>
      <c r="PZU1152" s="8"/>
      <c r="PZV1152" s="8"/>
      <c r="PZW1152" s="8"/>
      <c r="PZX1152" s="8"/>
      <c r="PZY1152" s="8"/>
      <c r="PZZ1152" s="8"/>
      <c r="QAA1152" s="8"/>
      <c r="QAB1152" s="8"/>
      <c r="QAC1152" s="8"/>
      <c r="QAD1152" s="8"/>
      <c r="QAE1152" s="8"/>
      <c r="QAF1152" s="8"/>
      <c r="QAG1152" s="8"/>
      <c r="QAH1152" s="8"/>
      <c r="QAI1152" s="8"/>
      <c r="QAJ1152" s="8"/>
      <c r="QAK1152" s="8"/>
      <c r="QAL1152" s="8"/>
      <c r="QAM1152" s="8"/>
      <c r="QAN1152" s="8"/>
      <c r="QAO1152" s="8"/>
      <c r="QAP1152" s="8"/>
      <c r="QAQ1152" s="8"/>
      <c r="QAR1152" s="8"/>
      <c r="QAS1152" s="8"/>
      <c r="QAT1152" s="8"/>
      <c r="QAU1152" s="8"/>
      <c r="QAV1152" s="8"/>
      <c r="QAW1152" s="8"/>
      <c r="QAX1152" s="8"/>
      <c r="QAY1152" s="8"/>
      <c r="QAZ1152" s="8"/>
      <c r="QBA1152" s="8"/>
      <c r="QBB1152" s="8"/>
      <c r="QBC1152" s="8"/>
      <c r="QBD1152" s="8"/>
      <c r="QBE1152" s="8"/>
      <c r="QBF1152" s="8"/>
      <c r="QBG1152" s="8"/>
      <c r="QBH1152" s="8"/>
      <c r="QBI1152" s="8"/>
      <c r="QBJ1152" s="8"/>
      <c r="QBK1152" s="8"/>
      <c r="QBL1152" s="8"/>
      <c r="QBM1152" s="8"/>
      <c r="QBN1152" s="8"/>
      <c r="QBO1152" s="8"/>
      <c r="QBP1152" s="8"/>
      <c r="QBQ1152" s="8"/>
      <c r="QBR1152" s="8"/>
      <c r="QBS1152" s="8"/>
      <c r="QBT1152" s="8"/>
      <c r="QBU1152" s="8"/>
      <c r="QBV1152" s="8"/>
      <c r="QBW1152" s="8"/>
      <c r="QBX1152" s="8"/>
      <c r="QBY1152" s="8"/>
      <c r="QBZ1152" s="8"/>
      <c r="QCA1152" s="8"/>
      <c r="QCB1152" s="8"/>
      <c r="QCC1152" s="8"/>
      <c r="QCD1152" s="8"/>
      <c r="QCE1152" s="8"/>
      <c r="QCF1152" s="8"/>
      <c r="QCG1152" s="8"/>
      <c r="QCH1152" s="8"/>
      <c r="QCI1152" s="8"/>
      <c r="QCJ1152" s="8"/>
      <c r="QCK1152" s="8"/>
      <c r="QCL1152" s="8"/>
      <c r="QCM1152" s="8"/>
      <c r="QCN1152" s="8"/>
      <c r="QCO1152" s="8"/>
      <c r="QCP1152" s="8"/>
      <c r="QCQ1152" s="8"/>
      <c r="QCR1152" s="8"/>
      <c r="QCS1152" s="8"/>
      <c r="QCT1152" s="8"/>
      <c r="QCU1152" s="8"/>
      <c r="QCV1152" s="8"/>
      <c r="QCW1152" s="8"/>
      <c r="QCX1152" s="8"/>
      <c r="QCY1152" s="8"/>
      <c r="QCZ1152" s="8"/>
      <c r="QDA1152" s="8"/>
      <c r="QDB1152" s="8"/>
      <c r="QDC1152" s="8"/>
      <c r="QDD1152" s="8"/>
      <c r="QDE1152" s="8"/>
      <c r="QDF1152" s="8"/>
      <c r="QDG1152" s="8"/>
      <c r="QDH1152" s="8"/>
      <c r="QDI1152" s="8"/>
      <c r="QDJ1152" s="8"/>
      <c r="QDK1152" s="8"/>
      <c r="QDL1152" s="8"/>
      <c r="QDM1152" s="8"/>
      <c r="QDN1152" s="8"/>
      <c r="QDO1152" s="8"/>
      <c r="QDP1152" s="8"/>
      <c r="QDQ1152" s="8"/>
      <c r="QDR1152" s="8"/>
      <c r="QDS1152" s="8"/>
      <c r="QDT1152" s="8"/>
      <c r="QDU1152" s="8"/>
      <c r="QDV1152" s="8"/>
      <c r="QDW1152" s="8"/>
      <c r="QDX1152" s="8"/>
      <c r="QDY1152" s="8"/>
      <c r="QDZ1152" s="8"/>
      <c r="QEA1152" s="8"/>
      <c r="QEB1152" s="8"/>
      <c r="QEC1152" s="8"/>
      <c r="QED1152" s="8"/>
      <c r="QEE1152" s="8"/>
      <c r="QEF1152" s="8"/>
      <c r="QEG1152" s="8"/>
      <c r="QEH1152" s="8"/>
      <c r="QEI1152" s="8"/>
      <c r="QEJ1152" s="8"/>
      <c r="QEK1152" s="8"/>
      <c r="QEL1152" s="8"/>
      <c r="QEM1152" s="8"/>
      <c r="QEN1152" s="8"/>
      <c r="QEO1152" s="8"/>
      <c r="QEP1152" s="8"/>
      <c r="QEQ1152" s="8"/>
      <c r="QER1152" s="8"/>
      <c r="QES1152" s="8"/>
      <c r="QET1152" s="8"/>
      <c r="QEU1152" s="8"/>
      <c r="QEV1152" s="8"/>
      <c r="QEW1152" s="8"/>
      <c r="QEX1152" s="8"/>
      <c r="QEY1152" s="8"/>
      <c r="QEZ1152" s="8"/>
      <c r="QFA1152" s="8"/>
      <c r="QFB1152" s="8"/>
      <c r="QFC1152" s="8"/>
      <c r="QFD1152" s="8"/>
      <c r="QFE1152" s="8"/>
      <c r="QFF1152" s="8"/>
      <c r="QFG1152" s="8"/>
      <c r="QFH1152" s="8"/>
      <c r="QFI1152" s="8"/>
      <c r="QFJ1152" s="8"/>
      <c r="QFK1152" s="8"/>
      <c r="QFL1152" s="8"/>
      <c r="QFM1152" s="8"/>
      <c r="QFN1152" s="8"/>
      <c r="QFO1152" s="8"/>
      <c r="QFP1152" s="8"/>
      <c r="QFQ1152" s="8"/>
      <c r="QFR1152" s="8"/>
      <c r="QFS1152" s="8"/>
      <c r="QFT1152" s="8"/>
      <c r="QFU1152" s="8"/>
      <c r="QFV1152" s="8"/>
      <c r="QFW1152" s="8"/>
      <c r="QFX1152" s="8"/>
      <c r="QFY1152" s="8"/>
      <c r="QFZ1152" s="8"/>
      <c r="QGA1152" s="8"/>
      <c r="QGB1152" s="8"/>
      <c r="QGC1152" s="8"/>
      <c r="QGD1152" s="8"/>
      <c r="QGE1152" s="8"/>
      <c r="QGF1152" s="8"/>
      <c r="QGG1152" s="8"/>
      <c r="QGH1152" s="8"/>
      <c r="QGI1152" s="8"/>
      <c r="QGJ1152" s="8"/>
      <c r="QGK1152" s="8"/>
      <c r="QGL1152" s="8"/>
      <c r="QGM1152" s="8"/>
      <c r="QGN1152" s="8"/>
      <c r="QGO1152" s="8"/>
      <c r="QGP1152" s="8"/>
      <c r="QGQ1152" s="8"/>
      <c r="QGR1152" s="8"/>
      <c r="QGS1152" s="8"/>
      <c r="QGT1152" s="8"/>
      <c r="QGU1152" s="8"/>
      <c r="QGV1152" s="8"/>
      <c r="QGW1152" s="8"/>
      <c r="QGX1152" s="8"/>
      <c r="QGY1152" s="8"/>
      <c r="QGZ1152" s="8"/>
      <c r="QHA1152" s="8"/>
      <c r="QHB1152" s="8"/>
      <c r="QHC1152" s="8"/>
      <c r="QHD1152" s="8"/>
      <c r="QHE1152" s="8"/>
      <c r="QHF1152" s="8"/>
      <c r="QHG1152" s="8"/>
      <c r="QHH1152" s="8"/>
      <c r="QHI1152" s="8"/>
      <c r="QHJ1152" s="8"/>
      <c r="QHK1152" s="8"/>
      <c r="QHL1152" s="8"/>
      <c r="QHM1152" s="8"/>
      <c r="QHN1152" s="8"/>
      <c r="QHO1152" s="8"/>
      <c r="QHP1152" s="8"/>
      <c r="QHQ1152" s="8"/>
      <c r="QHR1152" s="8"/>
      <c r="QHS1152" s="8"/>
      <c r="QHT1152" s="8"/>
      <c r="QHU1152" s="8"/>
      <c r="QHV1152" s="8"/>
      <c r="QHW1152" s="8"/>
      <c r="QHX1152" s="8"/>
      <c r="QHY1152" s="8"/>
      <c r="QHZ1152" s="8"/>
      <c r="QIA1152" s="8"/>
      <c r="QIB1152" s="8"/>
      <c r="QIC1152" s="8"/>
      <c r="QID1152" s="8"/>
      <c r="QIE1152" s="8"/>
      <c r="QIF1152" s="8"/>
      <c r="QIG1152" s="8"/>
      <c r="QIH1152" s="8"/>
      <c r="QII1152" s="8"/>
      <c r="QIJ1152" s="8"/>
      <c r="QIK1152" s="8"/>
      <c r="QIL1152" s="8"/>
      <c r="QIM1152" s="8"/>
      <c r="QIN1152" s="8"/>
      <c r="QIO1152" s="8"/>
      <c r="QIP1152" s="8"/>
      <c r="QIQ1152" s="8"/>
      <c r="QIR1152" s="8"/>
      <c r="QIS1152" s="8"/>
      <c r="QIT1152" s="8"/>
      <c r="QIU1152" s="8"/>
      <c r="QIV1152" s="8"/>
      <c r="QIW1152" s="8"/>
      <c r="QIX1152" s="8"/>
      <c r="QIY1152" s="8"/>
      <c r="QIZ1152" s="8"/>
      <c r="QJA1152" s="8"/>
      <c r="QJB1152" s="8"/>
      <c r="QJC1152" s="8"/>
      <c r="QJD1152" s="8"/>
      <c r="QJE1152" s="8"/>
      <c r="QJF1152" s="8"/>
      <c r="QJG1152" s="8"/>
      <c r="QJH1152" s="8"/>
      <c r="QJI1152" s="8"/>
      <c r="QJJ1152" s="8"/>
      <c r="QJK1152" s="8"/>
      <c r="QJL1152" s="8"/>
      <c r="QJM1152" s="8"/>
      <c r="QJN1152" s="8"/>
      <c r="QJO1152" s="8"/>
      <c r="QJP1152" s="8"/>
      <c r="QJQ1152" s="8"/>
      <c r="QJR1152" s="8"/>
      <c r="QJS1152" s="8"/>
      <c r="QJT1152" s="8"/>
      <c r="QJU1152" s="8"/>
      <c r="QJV1152" s="8"/>
      <c r="QJW1152" s="8"/>
      <c r="QJX1152" s="8"/>
      <c r="QJY1152" s="8"/>
      <c r="QJZ1152" s="8"/>
      <c r="QKA1152" s="8"/>
      <c r="QKB1152" s="8"/>
      <c r="QKC1152" s="8"/>
      <c r="QKD1152" s="8"/>
      <c r="QKE1152" s="8"/>
      <c r="QKF1152" s="8"/>
      <c r="QKG1152" s="8"/>
      <c r="QKH1152" s="8"/>
      <c r="QKI1152" s="8"/>
      <c r="QKJ1152" s="8"/>
      <c r="QKK1152" s="8"/>
      <c r="QKL1152" s="8"/>
      <c r="QKM1152" s="8"/>
      <c r="QKN1152" s="8"/>
      <c r="QKO1152" s="8"/>
      <c r="QKP1152" s="8"/>
      <c r="QKQ1152" s="8"/>
      <c r="QKR1152" s="8"/>
      <c r="QKS1152" s="8"/>
      <c r="QKT1152" s="8"/>
      <c r="QKU1152" s="8"/>
      <c r="QKV1152" s="8"/>
      <c r="QKW1152" s="8"/>
      <c r="QKX1152" s="8"/>
      <c r="QKY1152" s="8"/>
      <c r="QKZ1152" s="8"/>
      <c r="QLA1152" s="8"/>
      <c r="QLB1152" s="8"/>
      <c r="QLC1152" s="8"/>
      <c r="QLD1152" s="8"/>
      <c r="QLE1152" s="8"/>
      <c r="QLF1152" s="8"/>
      <c r="QLG1152" s="8"/>
      <c r="QLH1152" s="8"/>
      <c r="QLI1152" s="8"/>
      <c r="QLJ1152" s="8"/>
      <c r="QLK1152" s="8"/>
      <c r="QLL1152" s="8"/>
      <c r="QLM1152" s="8"/>
      <c r="QLN1152" s="8"/>
      <c r="QLO1152" s="8"/>
      <c r="QLP1152" s="8"/>
      <c r="QLQ1152" s="8"/>
      <c r="QLR1152" s="8"/>
      <c r="QLS1152" s="8"/>
      <c r="QLT1152" s="8"/>
      <c r="QLU1152" s="8"/>
      <c r="QLV1152" s="8"/>
      <c r="QLW1152" s="8"/>
      <c r="QLX1152" s="8"/>
      <c r="QLY1152" s="8"/>
      <c r="QLZ1152" s="8"/>
      <c r="QMA1152" s="8"/>
      <c r="QMB1152" s="8"/>
      <c r="QMC1152" s="8"/>
      <c r="QMD1152" s="8"/>
      <c r="QME1152" s="8"/>
      <c r="QMF1152" s="8"/>
      <c r="QMG1152" s="8"/>
      <c r="QMH1152" s="8"/>
      <c r="QMI1152" s="8"/>
      <c r="QMJ1152" s="8"/>
      <c r="QMK1152" s="8"/>
      <c r="QML1152" s="8"/>
      <c r="QMM1152" s="8"/>
      <c r="QMN1152" s="8"/>
      <c r="QMO1152" s="8"/>
      <c r="QMP1152" s="8"/>
      <c r="QMQ1152" s="8"/>
      <c r="QMR1152" s="8"/>
      <c r="QMS1152" s="8"/>
      <c r="QMT1152" s="8"/>
      <c r="QMU1152" s="8"/>
      <c r="QMV1152" s="8"/>
      <c r="QMW1152" s="8"/>
      <c r="QMX1152" s="8"/>
      <c r="QMY1152" s="8"/>
      <c r="QMZ1152" s="8"/>
      <c r="QNA1152" s="8"/>
      <c r="QNB1152" s="8"/>
      <c r="QNC1152" s="8"/>
      <c r="QND1152" s="8"/>
      <c r="QNE1152" s="8"/>
      <c r="QNF1152" s="8"/>
      <c r="QNG1152" s="8"/>
      <c r="QNH1152" s="8"/>
      <c r="QNI1152" s="8"/>
      <c r="QNJ1152" s="8"/>
      <c r="QNK1152" s="8"/>
      <c r="QNL1152" s="8"/>
      <c r="QNM1152" s="8"/>
      <c r="QNN1152" s="8"/>
      <c r="QNO1152" s="8"/>
      <c r="QNP1152" s="8"/>
      <c r="QNQ1152" s="8"/>
      <c r="QNR1152" s="8"/>
      <c r="QNS1152" s="8"/>
      <c r="QNT1152" s="8"/>
      <c r="QNU1152" s="8"/>
      <c r="QNV1152" s="8"/>
      <c r="QNW1152" s="8"/>
      <c r="QNX1152" s="8"/>
      <c r="QNY1152" s="8"/>
      <c r="QNZ1152" s="8"/>
      <c r="QOA1152" s="8"/>
      <c r="QOB1152" s="8"/>
      <c r="QOC1152" s="8"/>
      <c r="QOD1152" s="8"/>
      <c r="QOE1152" s="8"/>
      <c r="QOF1152" s="8"/>
      <c r="QOG1152" s="8"/>
      <c r="QOH1152" s="8"/>
      <c r="QOI1152" s="8"/>
      <c r="QOJ1152" s="8"/>
      <c r="QOK1152" s="8"/>
      <c r="QOL1152" s="8"/>
      <c r="QOM1152" s="8"/>
      <c r="QON1152" s="8"/>
      <c r="QOO1152" s="8"/>
      <c r="QOP1152" s="8"/>
      <c r="QOQ1152" s="8"/>
      <c r="QOR1152" s="8"/>
      <c r="QOS1152" s="8"/>
      <c r="QOT1152" s="8"/>
      <c r="QOU1152" s="8"/>
      <c r="QOV1152" s="8"/>
      <c r="QOW1152" s="8"/>
      <c r="QOX1152" s="8"/>
      <c r="QOY1152" s="8"/>
      <c r="QOZ1152" s="8"/>
      <c r="QPA1152" s="8"/>
      <c r="QPB1152" s="8"/>
      <c r="QPC1152" s="8"/>
      <c r="QPD1152" s="8"/>
      <c r="QPE1152" s="8"/>
      <c r="QPF1152" s="8"/>
      <c r="QPG1152" s="8"/>
      <c r="QPH1152" s="8"/>
      <c r="QPI1152" s="8"/>
      <c r="QPJ1152" s="8"/>
      <c r="QPK1152" s="8"/>
      <c r="QPL1152" s="8"/>
      <c r="QPM1152" s="8"/>
      <c r="QPN1152" s="8"/>
      <c r="QPO1152" s="8"/>
      <c r="QPP1152" s="8"/>
      <c r="QPQ1152" s="8"/>
      <c r="QPR1152" s="8"/>
      <c r="QPS1152" s="8"/>
      <c r="QPT1152" s="8"/>
      <c r="QPU1152" s="8"/>
      <c r="QPV1152" s="8"/>
      <c r="QPW1152" s="8"/>
      <c r="QPX1152" s="8"/>
      <c r="QPY1152" s="8"/>
      <c r="QPZ1152" s="8"/>
      <c r="QQA1152" s="8"/>
      <c r="QQB1152" s="8"/>
      <c r="QQC1152" s="8"/>
      <c r="QQD1152" s="8"/>
      <c r="QQE1152" s="8"/>
      <c r="QQF1152" s="8"/>
      <c r="QQG1152" s="8"/>
      <c r="QQH1152" s="8"/>
      <c r="QQI1152" s="8"/>
      <c r="QQJ1152" s="8"/>
      <c r="QQK1152" s="8"/>
      <c r="QQL1152" s="8"/>
      <c r="QQM1152" s="8"/>
      <c r="QQN1152" s="8"/>
      <c r="QQO1152" s="8"/>
      <c r="QQP1152" s="8"/>
      <c r="QQQ1152" s="8"/>
      <c r="QQR1152" s="8"/>
      <c r="QQS1152" s="8"/>
      <c r="QQT1152" s="8"/>
      <c r="QQU1152" s="8"/>
      <c r="QQV1152" s="8"/>
      <c r="QQW1152" s="8"/>
      <c r="QQX1152" s="8"/>
      <c r="QQY1152" s="8"/>
      <c r="QQZ1152" s="8"/>
      <c r="QRA1152" s="8"/>
      <c r="QRB1152" s="8"/>
      <c r="QRC1152" s="8"/>
      <c r="QRD1152" s="8"/>
      <c r="QRE1152" s="8"/>
      <c r="QRF1152" s="8"/>
      <c r="QRG1152" s="8"/>
      <c r="QRH1152" s="8"/>
      <c r="QRI1152" s="8"/>
      <c r="QRJ1152" s="8"/>
      <c r="QRK1152" s="8"/>
      <c r="QRL1152" s="8"/>
      <c r="QRM1152" s="8"/>
      <c r="QRN1152" s="8"/>
      <c r="QRO1152" s="8"/>
      <c r="QRP1152" s="8"/>
      <c r="QRQ1152" s="8"/>
      <c r="QRR1152" s="8"/>
      <c r="QRS1152" s="8"/>
      <c r="QRT1152" s="8"/>
      <c r="QRU1152" s="8"/>
      <c r="QRV1152" s="8"/>
      <c r="QRW1152" s="8"/>
      <c r="QRX1152" s="8"/>
      <c r="QRY1152" s="8"/>
      <c r="QRZ1152" s="8"/>
      <c r="QSA1152" s="8"/>
      <c r="QSB1152" s="8"/>
      <c r="QSC1152" s="8"/>
      <c r="QSD1152" s="8"/>
      <c r="QSE1152" s="8"/>
      <c r="QSF1152" s="8"/>
      <c r="QSG1152" s="8"/>
      <c r="QSH1152" s="8"/>
      <c r="QSI1152" s="8"/>
      <c r="QSJ1152" s="8"/>
      <c r="QSK1152" s="8"/>
      <c r="QSL1152" s="8"/>
      <c r="QSM1152" s="8"/>
      <c r="QSN1152" s="8"/>
      <c r="QSO1152" s="8"/>
      <c r="QSP1152" s="8"/>
      <c r="QSQ1152" s="8"/>
      <c r="QSR1152" s="8"/>
      <c r="QSS1152" s="8"/>
      <c r="QST1152" s="8"/>
      <c r="QSU1152" s="8"/>
      <c r="QSV1152" s="8"/>
      <c r="QSW1152" s="8"/>
      <c r="QSX1152" s="8"/>
      <c r="QSY1152" s="8"/>
      <c r="QSZ1152" s="8"/>
      <c r="QTA1152" s="8"/>
      <c r="QTB1152" s="8"/>
      <c r="QTC1152" s="8"/>
      <c r="QTD1152" s="8"/>
      <c r="QTE1152" s="8"/>
      <c r="QTF1152" s="8"/>
      <c r="QTG1152" s="8"/>
      <c r="QTH1152" s="8"/>
      <c r="QTI1152" s="8"/>
      <c r="QTJ1152" s="8"/>
      <c r="QTK1152" s="8"/>
      <c r="QTL1152" s="8"/>
      <c r="QTM1152" s="8"/>
      <c r="QTN1152" s="8"/>
      <c r="QTO1152" s="8"/>
      <c r="QTP1152" s="8"/>
      <c r="QTQ1152" s="8"/>
      <c r="QTR1152" s="8"/>
      <c r="QTS1152" s="8"/>
      <c r="QTT1152" s="8"/>
      <c r="QTU1152" s="8"/>
      <c r="QTV1152" s="8"/>
      <c r="QTW1152" s="8"/>
      <c r="QTX1152" s="8"/>
      <c r="QTY1152" s="8"/>
      <c r="QTZ1152" s="8"/>
      <c r="QUA1152" s="8"/>
      <c r="QUB1152" s="8"/>
      <c r="QUC1152" s="8"/>
      <c r="QUD1152" s="8"/>
      <c r="QUE1152" s="8"/>
      <c r="QUF1152" s="8"/>
      <c r="QUG1152" s="8"/>
      <c r="QUH1152" s="8"/>
      <c r="QUI1152" s="8"/>
      <c r="QUJ1152" s="8"/>
      <c r="QUK1152" s="8"/>
      <c r="QUL1152" s="8"/>
      <c r="QUM1152" s="8"/>
      <c r="QUN1152" s="8"/>
      <c r="QUO1152" s="8"/>
      <c r="QUP1152" s="8"/>
      <c r="QUQ1152" s="8"/>
      <c r="QUR1152" s="8"/>
      <c r="QUS1152" s="8"/>
      <c r="QUT1152" s="8"/>
      <c r="QUU1152" s="8"/>
      <c r="QUV1152" s="8"/>
      <c r="QUW1152" s="8"/>
      <c r="QUX1152" s="8"/>
      <c r="QUY1152" s="8"/>
      <c r="QUZ1152" s="8"/>
      <c r="QVA1152" s="8"/>
      <c r="QVB1152" s="8"/>
      <c r="QVC1152" s="8"/>
      <c r="QVD1152" s="8"/>
      <c r="QVE1152" s="8"/>
      <c r="QVF1152" s="8"/>
      <c r="QVG1152" s="8"/>
      <c r="QVH1152" s="8"/>
      <c r="QVI1152" s="8"/>
      <c r="QVJ1152" s="8"/>
      <c r="QVK1152" s="8"/>
      <c r="QVL1152" s="8"/>
      <c r="QVM1152" s="8"/>
      <c r="QVN1152" s="8"/>
      <c r="QVO1152" s="8"/>
      <c r="QVP1152" s="8"/>
      <c r="QVQ1152" s="8"/>
      <c r="QVR1152" s="8"/>
      <c r="QVS1152" s="8"/>
      <c r="QVT1152" s="8"/>
      <c r="QVU1152" s="8"/>
      <c r="QVV1152" s="8"/>
      <c r="QVW1152" s="8"/>
      <c r="QVX1152" s="8"/>
      <c r="QVY1152" s="8"/>
      <c r="QVZ1152" s="8"/>
      <c r="QWA1152" s="8"/>
      <c r="QWB1152" s="8"/>
      <c r="QWC1152" s="8"/>
      <c r="QWD1152" s="8"/>
      <c r="QWE1152" s="8"/>
      <c r="QWF1152" s="8"/>
      <c r="QWG1152" s="8"/>
      <c r="QWH1152" s="8"/>
      <c r="QWI1152" s="8"/>
      <c r="QWJ1152" s="8"/>
      <c r="QWK1152" s="8"/>
      <c r="QWL1152" s="8"/>
      <c r="QWM1152" s="8"/>
      <c r="QWN1152" s="8"/>
      <c r="QWO1152" s="8"/>
      <c r="QWP1152" s="8"/>
      <c r="QWQ1152" s="8"/>
      <c r="QWR1152" s="8"/>
      <c r="QWS1152" s="8"/>
      <c r="QWT1152" s="8"/>
      <c r="QWU1152" s="8"/>
      <c r="QWV1152" s="8"/>
      <c r="QWW1152" s="8"/>
      <c r="QWX1152" s="8"/>
      <c r="QWY1152" s="8"/>
      <c r="QWZ1152" s="8"/>
      <c r="QXA1152" s="8"/>
      <c r="QXB1152" s="8"/>
      <c r="QXC1152" s="8"/>
      <c r="QXD1152" s="8"/>
      <c r="QXE1152" s="8"/>
      <c r="QXF1152" s="8"/>
      <c r="QXG1152" s="8"/>
      <c r="QXH1152" s="8"/>
      <c r="QXI1152" s="8"/>
      <c r="QXJ1152" s="8"/>
      <c r="QXK1152" s="8"/>
      <c r="QXL1152" s="8"/>
      <c r="QXM1152" s="8"/>
      <c r="QXN1152" s="8"/>
      <c r="QXO1152" s="8"/>
      <c r="QXP1152" s="8"/>
      <c r="QXQ1152" s="8"/>
      <c r="QXR1152" s="8"/>
      <c r="QXS1152" s="8"/>
      <c r="QXT1152" s="8"/>
      <c r="QXU1152" s="8"/>
      <c r="QXV1152" s="8"/>
      <c r="QXW1152" s="8"/>
      <c r="QXX1152" s="8"/>
      <c r="QXY1152" s="8"/>
      <c r="QXZ1152" s="8"/>
      <c r="QYA1152" s="8"/>
      <c r="QYB1152" s="8"/>
      <c r="QYC1152" s="8"/>
      <c r="QYD1152" s="8"/>
      <c r="QYE1152" s="8"/>
      <c r="QYF1152" s="8"/>
      <c r="QYG1152" s="8"/>
      <c r="QYH1152" s="8"/>
      <c r="QYI1152" s="8"/>
      <c r="QYJ1152" s="8"/>
      <c r="QYK1152" s="8"/>
      <c r="QYL1152" s="8"/>
      <c r="QYM1152" s="8"/>
      <c r="QYN1152" s="8"/>
      <c r="QYO1152" s="8"/>
      <c r="QYP1152" s="8"/>
      <c r="QYQ1152" s="8"/>
      <c r="QYR1152" s="8"/>
      <c r="QYS1152" s="8"/>
      <c r="QYT1152" s="8"/>
      <c r="QYU1152" s="8"/>
      <c r="QYV1152" s="8"/>
      <c r="QYW1152" s="8"/>
      <c r="QYX1152" s="8"/>
      <c r="QYY1152" s="8"/>
      <c r="QYZ1152" s="8"/>
      <c r="QZA1152" s="8"/>
      <c r="QZB1152" s="8"/>
      <c r="QZC1152" s="8"/>
      <c r="QZD1152" s="8"/>
      <c r="QZE1152" s="8"/>
      <c r="QZF1152" s="8"/>
      <c r="QZG1152" s="8"/>
      <c r="QZH1152" s="8"/>
      <c r="QZI1152" s="8"/>
      <c r="QZJ1152" s="8"/>
      <c r="QZK1152" s="8"/>
      <c r="QZL1152" s="8"/>
      <c r="QZM1152" s="8"/>
      <c r="QZN1152" s="8"/>
      <c r="QZO1152" s="8"/>
      <c r="QZP1152" s="8"/>
      <c r="QZQ1152" s="8"/>
      <c r="QZR1152" s="8"/>
      <c r="QZS1152" s="8"/>
      <c r="QZT1152" s="8"/>
      <c r="QZU1152" s="8"/>
      <c r="QZV1152" s="8"/>
      <c r="QZW1152" s="8"/>
      <c r="QZX1152" s="8"/>
      <c r="QZY1152" s="8"/>
      <c r="QZZ1152" s="8"/>
      <c r="RAA1152" s="8"/>
      <c r="RAB1152" s="8"/>
      <c r="RAC1152" s="8"/>
      <c r="RAD1152" s="8"/>
      <c r="RAE1152" s="8"/>
      <c r="RAF1152" s="8"/>
      <c r="RAG1152" s="8"/>
      <c r="RAH1152" s="8"/>
      <c r="RAI1152" s="8"/>
      <c r="RAJ1152" s="8"/>
      <c r="RAK1152" s="8"/>
      <c r="RAL1152" s="8"/>
      <c r="RAM1152" s="8"/>
      <c r="RAN1152" s="8"/>
      <c r="RAO1152" s="8"/>
      <c r="RAP1152" s="8"/>
      <c r="RAQ1152" s="8"/>
      <c r="RAR1152" s="8"/>
      <c r="RAS1152" s="8"/>
      <c r="RAT1152" s="8"/>
      <c r="RAU1152" s="8"/>
      <c r="RAV1152" s="8"/>
      <c r="RAW1152" s="8"/>
      <c r="RAX1152" s="8"/>
      <c r="RAY1152" s="8"/>
      <c r="RAZ1152" s="8"/>
      <c r="RBA1152" s="8"/>
      <c r="RBB1152" s="8"/>
      <c r="RBC1152" s="8"/>
      <c r="RBD1152" s="8"/>
      <c r="RBE1152" s="8"/>
      <c r="RBF1152" s="8"/>
      <c r="RBG1152" s="8"/>
      <c r="RBH1152" s="8"/>
      <c r="RBI1152" s="8"/>
      <c r="RBJ1152" s="8"/>
      <c r="RBK1152" s="8"/>
      <c r="RBL1152" s="8"/>
      <c r="RBM1152" s="8"/>
      <c r="RBN1152" s="8"/>
      <c r="RBO1152" s="8"/>
      <c r="RBP1152" s="8"/>
      <c r="RBQ1152" s="8"/>
      <c r="RBR1152" s="8"/>
      <c r="RBS1152" s="8"/>
      <c r="RBT1152" s="8"/>
      <c r="RBU1152" s="8"/>
      <c r="RBV1152" s="8"/>
      <c r="RBW1152" s="8"/>
      <c r="RBX1152" s="8"/>
      <c r="RBY1152" s="8"/>
      <c r="RBZ1152" s="8"/>
      <c r="RCA1152" s="8"/>
      <c r="RCB1152" s="8"/>
      <c r="RCC1152" s="8"/>
      <c r="RCD1152" s="8"/>
      <c r="RCE1152" s="8"/>
      <c r="RCF1152" s="8"/>
      <c r="RCG1152" s="8"/>
      <c r="RCH1152" s="8"/>
      <c r="RCI1152" s="8"/>
      <c r="RCJ1152" s="8"/>
      <c r="RCK1152" s="8"/>
      <c r="RCL1152" s="8"/>
      <c r="RCM1152" s="8"/>
      <c r="RCN1152" s="8"/>
      <c r="RCO1152" s="8"/>
      <c r="RCP1152" s="8"/>
      <c r="RCQ1152" s="8"/>
      <c r="RCR1152" s="8"/>
      <c r="RCS1152" s="8"/>
      <c r="RCT1152" s="8"/>
      <c r="RCU1152" s="8"/>
      <c r="RCV1152" s="8"/>
      <c r="RCW1152" s="8"/>
      <c r="RCX1152" s="8"/>
      <c r="RCY1152" s="8"/>
      <c r="RCZ1152" s="8"/>
      <c r="RDA1152" s="8"/>
      <c r="RDB1152" s="8"/>
      <c r="RDC1152" s="8"/>
      <c r="RDD1152" s="8"/>
      <c r="RDE1152" s="8"/>
      <c r="RDF1152" s="8"/>
      <c r="RDG1152" s="8"/>
      <c r="RDH1152" s="8"/>
      <c r="RDI1152" s="8"/>
      <c r="RDJ1152" s="8"/>
      <c r="RDK1152" s="8"/>
      <c r="RDL1152" s="8"/>
      <c r="RDM1152" s="8"/>
      <c r="RDN1152" s="8"/>
      <c r="RDO1152" s="8"/>
      <c r="RDP1152" s="8"/>
      <c r="RDQ1152" s="8"/>
      <c r="RDR1152" s="8"/>
      <c r="RDS1152" s="8"/>
      <c r="RDT1152" s="8"/>
      <c r="RDU1152" s="8"/>
      <c r="RDV1152" s="8"/>
      <c r="RDW1152" s="8"/>
      <c r="RDX1152" s="8"/>
      <c r="RDY1152" s="8"/>
      <c r="RDZ1152" s="8"/>
      <c r="REA1152" s="8"/>
      <c r="REB1152" s="8"/>
      <c r="REC1152" s="8"/>
      <c r="RED1152" s="8"/>
      <c r="REE1152" s="8"/>
      <c r="REF1152" s="8"/>
      <c r="REG1152" s="8"/>
      <c r="REH1152" s="8"/>
      <c r="REI1152" s="8"/>
      <c r="REJ1152" s="8"/>
      <c r="REK1152" s="8"/>
      <c r="REL1152" s="8"/>
      <c r="REM1152" s="8"/>
      <c r="REN1152" s="8"/>
      <c r="REO1152" s="8"/>
      <c r="REP1152" s="8"/>
      <c r="REQ1152" s="8"/>
      <c r="RER1152" s="8"/>
      <c r="RES1152" s="8"/>
      <c r="RET1152" s="8"/>
      <c r="REU1152" s="8"/>
      <c r="REV1152" s="8"/>
      <c r="REW1152" s="8"/>
      <c r="REX1152" s="8"/>
      <c r="REY1152" s="8"/>
      <c r="REZ1152" s="8"/>
      <c r="RFA1152" s="8"/>
      <c r="RFB1152" s="8"/>
      <c r="RFC1152" s="8"/>
      <c r="RFD1152" s="8"/>
      <c r="RFE1152" s="8"/>
      <c r="RFF1152" s="8"/>
      <c r="RFG1152" s="8"/>
      <c r="RFH1152" s="8"/>
      <c r="RFI1152" s="8"/>
      <c r="RFJ1152" s="8"/>
      <c r="RFK1152" s="8"/>
      <c r="RFL1152" s="8"/>
      <c r="RFM1152" s="8"/>
      <c r="RFN1152" s="8"/>
      <c r="RFO1152" s="8"/>
      <c r="RFP1152" s="8"/>
      <c r="RFQ1152" s="8"/>
      <c r="RFR1152" s="8"/>
      <c r="RFS1152" s="8"/>
      <c r="RFT1152" s="8"/>
      <c r="RFU1152" s="8"/>
      <c r="RFV1152" s="8"/>
      <c r="RFW1152" s="8"/>
      <c r="RFX1152" s="8"/>
      <c r="RFY1152" s="8"/>
      <c r="RFZ1152" s="8"/>
      <c r="RGA1152" s="8"/>
      <c r="RGB1152" s="8"/>
      <c r="RGC1152" s="8"/>
      <c r="RGD1152" s="8"/>
      <c r="RGE1152" s="8"/>
      <c r="RGF1152" s="8"/>
      <c r="RGG1152" s="8"/>
      <c r="RGH1152" s="8"/>
      <c r="RGI1152" s="8"/>
      <c r="RGJ1152" s="8"/>
      <c r="RGK1152" s="8"/>
      <c r="RGL1152" s="8"/>
      <c r="RGM1152" s="8"/>
      <c r="RGN1152" s="8"/>
      <c r="RGO1152" s="8"/>
      <c r="RGP1152" s="8"/>
      <c r="RGQ1152" s="8"/>
      <c r="RGR1152" s="8"/>
      <c r="RGS1152" s="8"/>
      <c r="RGT1152" s="8"/>
      <c r="RGU1152" s="8"/>
      <c r="RGV1152" s="8"/>
      <c r="RGW1152" s="8"/>
      <c r="RGX1152" s="8"/>
      <c r="RGY1152" s="8"/>
      <c r="RGZ1152" s="8"/>
      <c r="RHA1152" s="8"/>
      <c r="RHB1152" s="8"/>
      <c r="RHC1152" s="8"/>
      <c r="RHD1152" s="8"/>
      <c r="RHE1152" s="8"/>
      <c r="RHF1152" s="8"/>
      <c r="RHG1152" s="8"/>
      <c r="RHH1152" s="8"/>
      <c r="RHI1152" s="8"/>
      <c r="RHJ1152" s="8"/>
      <c r="RHK1152" s="8"/>
      <c r="RHL1152" s="8"/>
      <c r="RHM1152" s="8"/>
      <c r="RHN1152" s="8"/>
      <c r="RHO1152" s="8"/>
      <c r="RHP1152" s="8"/>
      <c r="RHQ1152" s="8"/>
      <c r="RHR1152" s="8"/>
      <c r="RHS1152" s="8"/>
      <c r="RHT1152" s="8"/>
      <c r="RHU1152" s="8"/>
      <c r="RHV1152" s="8"/>
      <c r="RHW1152" s="8"/>
      <c r="RHX1152" s="8"/>
      <c r="RHY1152" s="8"/>
      <c r="RHZ1152" s="8"/>
      <c r="RIA1152" s="8"/>
      <c r="RIB1152" s="8"/>
      <c r="RIC1152" s="8"/>
      <c r="RID1152" s="8"/>
      <c r="RIE1152" s="8"/>
      <c r="RIF1152" s="8"/>
      <c r="RIG1152" s="8"/>
      <c r="RIH1152" s="8"/>
      <c r="RII1152" s="8"/>
      <c r="RIJ1152" s="8"/>
      <c r="RIK1152" s="8"/>
      <c r="RIL1152" s="8"/>
      <c r="RIM1152" s="8"/>
      <c r="RIN1152" s="8"/>
      <c r="RIO1152" s="8"/>
      <c r="RIP1152" s="8"/>
      <c r="RIQ1152" s="8"/>
      <c r="RIR1152" s="8"/>
      <c r="RIS1152" s="8"/>
      <c r="RIT1152" s="8"/>
      <c r="RIU1152" s="8"/>
      <c r="RIV1152" s="8"/>
      <c r="RIW1152" s="8"/>
      <c r="RIX1152" s="8"/>
      <c r="RIY1152" s="8"/>
      <c r="RIZ1152" s="8"/>
      <c r="RJA1152" s="8"/>
      <c r="RJB1152" s="8"/>
      <c r="RJC1152" s="8"/>
      <c r="RJD1152" s="8"/>
      <c r="RJE1152" s="8"/>
      <c r="RJF1152" s="8"/>
      <c r="RJG1152" s="8"/>
      <c r="RJH1152" s="8"/>
      <c r="RJI1152" s="8"/>
      <c r="RJJ1152" s="8"/>
      <c r="RJK1152" s="8"/>
      <c r="RJL1152" s="8"/>
      <c r="RJM1152" s="8"/>
      <c r="RJN1152" s="8"/>
      <c r="RJO1152" s="8"/>
      <c r="RJP1152" s="8"/>
      <c r="RJQ1152" s="8"/>
      <c r="RJR1152" s="8"/>
      <c r="RJS1152" s="8"/>
      <c r="RJT1152" s="8"/>
      <c r="RJU1152" s="8"/>
      <c r="RJV1152" s="8"/>
      <c r="RJW1152" s="8"/>
      <c r="RJX1152" s="8"/>
      <c r="RJY1152" s="8"/>
      <c r="RJZ1152" s="8"/>
      <c r="RKA1152" s="8"/>
      <c r="RKB1152" s="8"/>
      <c r="RKC1152" s="8"/>
      <c r="RKD1152" s="8"/>
      <c r="RKE1152" s="8"/>
      <c r="RKF1152" s="8"/>
      <c r="RKG1152" s="8"/>
      <c r="RKH1152" s="8"/>
      <c r="RKI1152" s="8"/>
      <c r="RKJ1152" s="8"/>
      <c r="RKK1152" s="8"/>
      <c r="RKL1152" s="8"/>
      <c r="RKM1152" s="8"/>
      <c r="RKN1152" s="8"/>
      <c r="RKO1152" s="8"/>
      <c r="RKP1152" s="8"/>
      <c r="RKQ1152" s="8"/>
      <c r="RKR1152" s="8"/>
      <c r="RKS1152" s="8"/>
      <c r="RKT1152" s="8"/>
      <c r="RKU1152" s="8"/>
      <c r="RKV1152" s="8"/>
      <c r="RKW1152" s="8"/>
      <c r="RKX1152" s="8"/>
      <c r="RKY1152" s="8"/>
      <c r="RKZ1152" s="8"/>
      <c r="RLA1152" s="8"/>
      <c r="RLB1152" s="8"/>
      <c r="RLC1152" s="8"/>
      <c r="RLD1152" s="8"/>
      <c r="RLE1152" s="8"/>
      <c r="RLF1152" s="8"/>
      <c r="RLG1152" s="8"/>
      <c r="RLH1152" s="8"/>
      <c r="RLI1152" s="8"/>
      <c r="RLJ1152" s="8"/>
      <c r="RLK1152" s="8"/>
      <c r="RLL1152" s="8"/>
      <c r="RLM1152" s="8"/>
      <c r="RLN1152" s="8"/>
      <c r="RLO1152" s="8"/>
      <c r="RLP1152" s="8"/>
      <c r="RLQ1152" s="8"/>
      <c r="RLR1152" s="8"/>
      <c r="RLS1152" s="8"/>
      <c r="RLT1152" s="8"/>
      <c r="RLU1152" s="8"/>
      <c r="RLV1152" s="8"/>
      <c r="RLW1152" s="8"/>
      <c r="RLX1152" s="8"/>
      <c r="RLY1152" s="8"/>
      <c r="RLZ1152" s="8"/>
      <c r="RMA1152" s="8"/>
      <c r="RMB1152" s="8"/>
      <c r="RMC1152" s="8"/>
      <c r="RMD1152" s="8"/>
      <c r="RME1152" s="8"/>
      <c r="RMF1152" s="8"/>
      <c r="RMG1152" s="8"/>
      <c r="RMH1152" s="8"/>
      <c r="RMI1152" s="8"/>
      <c r="RMJ1152" s="8"/>
      <c r="RMK1152" s="8"/>
      <c r="RML1152" s="8"/>
      <c r="RMM1152" s="8"/>
      <c r="RMN1152" s="8"/>
      <c r="RMO1152" s="8"/>
      <c r="RMP1152" s="8"/>
      <c r="RMQ1152" s="8"/>
      <c r="RMR1152" s="8"/>
      <c r="RMS1152" s="8"/>
      <c r="RMT1152" s="8"/>
      <c r="RMU1152" s="8"/>
      <c r="RMV1152" s="8"/>
      <c r="RMW1152" s="8"/>
      <c r="RMX1152" s="8"/>
      <c r="RMY1152" s="8"/>
      <c r="RMZ1152" s="8"/>
      <c r="RNA1152" s="8"/>
      <c r="RNB1152" s="8"/>
      <c r="RNC1152" s="8"/>
      <c r="RND1152" s="8"/>
      <c r="RNE1152" s="8"/>
      <c r="RNF1152" s="8"/>
      <c r="RNG1152" s="8"/>
      <c r="RNH1152" s="8"/>
      <c r="RNI1152" s="8"/>
      <c r="RNJ1152" s="8"/>
      <c r="RNK1152" s="8"/>
      <c r="RNL1152" s="8"/>
      <c r="RNM1152" s="8"/>
      <c r="RNN1152" s="8"/>
      <c r="RNO1152" s="8"/>
      <c r="RNP1152" s="8"/>
      <c r="RNQ1152" s="8"/>
      <c r="RNR1152" s="8"/>
      <c r="RNS1152" s="8"/>
      <c r="RNT1152" s="8"/>
      <c r="RNU1152" s="8"/>
      <c r="RNV1152" s="8"/>
      <c r="RNW1152" s="8"/>
      <c r="RNX1152" s="8"/>
      <c r="RNY1152" s="8"/>
      <c r="RNZ1152" s="8"/>
      <c r="ROA1152" s="8"/>
      <c r="ROB1152" s="8"/>
      <c r="ROC1152" s="8"/>
      <c r="ROD1152" s="8"/>
      <c r="ROE1152" s="8"/>
      <c r="ROF1152" s="8"/>
      <c r="ROG1152" s="8"/>
      <c r="ROH1152" s="8"/>
      <c r="ROI1152" s="8"/>
      <c r="ROJ1152" s="8"/>
      <c r="ROK1152" s="8"/>
      <c r="ROL1152" s="8"/>
      <c r="ROM1152" s="8"/>
      <c r="RON1152" s="8"/>
      <c r="ROO1152" s="8"/>
      <c r="ROP1152" s="8"/>
      <c r="ROQ1152" s="8"/>
      <c r="ROR1152" s="8"/>
      <c r="ROS1152" s="8"/>
      <c r="ROT1152" s="8"/>
      <c r="ROU1152" s="8"/>
      <c r="ROV1152" s="8"/>
      <c r="ROW1152" s="8"/>
      <c r="ROX1152" s="8"/>
      <c r="ROY1152" s="8"/>
      <c r="ROZ1152" s="8"/>
      <c r="RPA1152" s="8"/>
      <c r="RPB1152" s="8"/>
      <c r="RPC1152" s="8"/>
      <c r="RPD1152" s="8"/>
      <c r="RPE1152" s="8"/>
      <c r="RPF1152" s="8"/>
      <c r="RPG1152" s="8"/>
      <c r="RPH1152" s="8"/>
      <c r="RPI1152" s="8"/>
      <c r="RPJ1152" s="8"/>
      <c r="RPK1152" s="8"/>
      <c r="RPL1152" s="8"/>
      <c r="RPM1152" s="8"/>
      <c r="RPN1152" s="8"/>
      <c r="RPO1152" s="8"/>
      <c r="RPP1152" s="8"/>
      <c r="RPQ1152" s="8"/>
      <c r="RPR1152" s="8"/>
      <c r="RPS1152" s="8"/>
      <c r="RPT1152" s="8"/>
      <c r="RPU1152" s="8"/>
      <c r="RPV1152" s="8"/>
      <c r="RPW1152" s="8"/>
      <c r="RPX1152" s="8"/>
      <c r="RPY1152" s="8"/>
      <c r="RPZ1152" s="8"/>
      <c r="RQA1152" s="8"/>
      <c r="RQB1152" s="8"/>
      <c r="RQC1152" s="8"/>
      <c r="RQD1152" s="8"/>
      <c r="RQE1152" s="8"/>
      <c r="RQF1152" s="8"/>
      <c r="RQG1152" s="8"/>
      <c r="RQH1152" s="8"/>
      <c r="RQI1152" s="8"/>
      <c r="RQJ1152" s="8"/>
      <c r="RQK1152" s="8"/>
      <c r="RQL1152" s="8"/>
      <c r="RQM1152" s="8"/>
      <c r="RQN1152" s="8"/>
      <c r="RQO1152" s="8"/>
      <c r="RQP1152" s="8"/>
      <c r="RQQ1152" s="8"/>
      <c r="RQR1152" s="8"/>
      <c r="RQS1152" s="8"/>
      <c r="RQT1152" s="8"/>
      <c r="RQU1152" s="8"/>
      <c r="RQV1152" s="8"/>
      <c r="RQW1152" s="8"/>
      <c r="RQX1152" s="8"/>
      <c r="RQY1152" s="8"/>
      <c r="RQZ1152" s="8"/>
      <c r="RRA1152" s="8"/>
      <c r="RRB1152" s="8"/>
      <c r="RRC1152" s="8"/>
      <c r="RRD1152" s="8"/>
      <c r="RRE1152" s="8"/>
      <c r="RRF1152" s="8"/>
      <c r="RRG1152" s="8"/>
      <c r="RRH1152" s="8"/>
      <c r="RRI1152" s="8"/>
      <c r="RRJ1152" s="8"/>
      <c r="RRK1152" s="8"/>
      <c r="RRL1152" s="8"/>
      <c r="RRM1152" s="8"/>
      <c r="RRN1152" s="8"/>
      <c r="RRO1152" s="8"/>
      <c r="RRP1152" s="8"/>
      <c r="RRQ1152" s="8"/>
      <c r="RRR1152" s="8"/>
      <c r="RRS1152" s="8"/>
      <c r="RRT1152" s="8"/>
      <c r="RRU1152" s="8"/>
      <c r="RRV1152" s="8"/>
      <c r="RRW1152" s="8"/>
      <c r="RRX1152" s="8"/>
      <c r="RRY1152" s="8"/>
      <c r="RRZ1152" s="8"/>
      <c r="RSA1152" s="8"/>
      <c r="RSB1152" s="8"/>
      <c r="RSC1152" s="8"/>
      <c r="RSD1152" s="8"/>
      <c r="RSE1152" s="8"/>
      <c r="RSF1152" s="8"/>
      <c r="RSG1152" s="8"/>
      <c r="RSH1152" s="8"/>
      <c r="RSI1152" s="8"/>
      <c r="RSJ1152" s="8"/>
      <c r="RSK1152" s="8"/>
      <c r="RSL1152" s="8"/>
      <c r="RSM1152" s="8"/>
      <c r="RSN1152" s="8"/>
      <c r="RSO1152" s="8"/>
      <c r="RSP1152" s="8"/>
      <c r="RSQ1152" s="8"/>
      <c r="RSR1152" s="8"/>
      <c r="RSS1152" s="8"/>
      <c r="RST1152" s="8"/>
      <c r="RSU1152" s="8"/>
      <c r="RSV1152" s="8"/>
      <c r="RSW1152" s="8"/>
      <c r="RSX1152" s="8"/>
      <c r="RSY1152" s="8"/>
      <c r="RSZ1152" s="8"/>
      <c r="RTA1152" s="8"/>
      <c r="RTB1152" s="8"/>
      <c r="RTC1152" s="8"/>
      <c r="RTD1152" s="8"/>
      <c r="RTE1152" s="8"/>
      <c r="RTF1152" s="8"/>
      <c r="RTG1152" s="8"/>
      <c r="RTH1152" s="8"/>
      <c r="RTI1152" s="8"/>
      <c r="RTJ1152" s="8"/>
      <c r="RTK1152" s="8"/>
      <c r="RTL1152" s="8"/>
      <c r="RTM1152" s="8"/>
      <c r="RTN1152" s="8"/>
      <c r="RTO1152" s="8"/>
      <c r="RTP1152" s="8"/>
      <c r="RTQ1152" s="8"/>
      <c r="RTR1152" s="8"/>
      <c r="RTS1152" s="8"/>
      <c r="RTT1152" s="8"/>
      <c r="RTU1152" s="8"/>
      <c r="RTV1152" s="8"/>
      <c r="RTW1152" s="8"/>
      <c r="RTX1152" s="8"/>
      <c r="RTY1152" s="8"/>
      <c r="RTZ1152" s="8"/>
      <c r="RUA1152" s="8"/>
      <c r="RUB1152" s="8"/>
      <c r="RUC1152" s="8"/>
      <c r="RUD1152" s="8"/>
      <c r="RUE1152" s="8"/>
      <c r="RUF1152" s="8"/>
      <c r="RUG1152" s="8"/>
      <c r="RUH1152" s="8"/>
      <c r="RUI1152" s="8"/>
      <c r="RUJ1152" s="8"/>
      <c r="RUK1152" s="8"/>
      <c r="RUL1152" s="8"/>
      <c r="RUM1152" s="8"/>
      <c r="RUN1152" s="8"/>
      <c r="RUO1152" s="8"/>
      <c r="RUP1152" s="8"/>
      <c r="RUQ1152" s="8"/>
      <c r="RUR1152" s="8"/>
      <c r="RUS1152" s="8"/>
      <c r="RUT1152" s="8"/>
      <c r="RUU1152" s="8"/>
      <c r="RUV1152" s="8"/>
      <c r="RUW1152" s="8"/>
      <c r="RUX1152" s="8"/>
      <c r="RUY1152" s="8"/>
      <c r="RUZ1152" s="8"/>
      <c r="RVA1152" s="8"/>
      <c r="RVB1152" s="8"/>
      <c r="RVC1152" s="8"/>
      <c r="RVD1152" s="8"/>
      <c r="RVE1152" s="8"/>
      <c r="RVF1152" s="8"/>
      <c r="RVG1152" s="8"/>
      <c r="RVH1152" s="8"/>
      <c r="RVI1152" s="8"/>
      <c r="RVJ1152" s="8"/>
      <c r="RVK1152" s="8"/>
      <c r="RVL1152" s="8"/>
      <c r="RVM1152" s="8"/>
      <c r="RVN1152" s="8"/>
      <c r="RVO1152" s="8"/>
      <c r="RVP1152" s="8"/>
      <c r="RVQ1152" s="8"/>
      <c r="RVR1152" s="8"/>
      <c r="RVS1152" s="8"/>
      <c r="RVT1152" s="8"/>
      <c r="RVU1152" s="8"/>
      <c r="RVV1152" s="8"/>
      <c r="RVW1152" s="8"/>
      <c r="RVX1152" s="8"/>
      <c r="RVY1152" s="8"/>
      <c r="RVZ1152" s="8"/>
      <c r="RWA1152" s="8"/>
      <c r="RWB1152" s="8"/>
      <c r="RWC1152" s="8"/>
      <c r="RWD1152" s="8"/>
      <c r="RWE1152" s="8"/>
      <c r="RWF1152" s="8"/>
      <c r="RWG1152" s="8"/>
      <c r="RWH1152" s="8"/>
      <c r="RWI1152" s="8"/>
      <c r="RWJ1152" s="8"/>
      <c r="RWK1152" s="8"/>
      <c r="RWL1152" s="8"/>
      <c r="RWM1152" s="8"/>
      <c r="RWN1152" s="8"/>
      <c r="RWO1152" s="8"/>
      <c r="RWP1152" s="8"/>
      <c r="RWQ1152" s="8"/>
      <c r="RWR1152" s="8"/>
      <c r="RWS1152" s="8"/>
      <c r="RWT1152" s="8"/>
      <c r="RWU1152" s="8"/>
      <c r="RWV1152" s="8"/>
      <c r="RWW1152" s="8"/>
      <c r="RWX1152" s="8"/>
      <c r="RWY1152" s="8"/>
      <c r="RWZ1152" s="8"/>
      <c r="RXA1152" s="8"/>
      <c r="RXB1152" s="8"/>
      <c r="RXC1152" s="8"/>
      <c r="RXD1152" s="8"/>
      <c r="RXE1152" s="8"/>
      <c r="RXF1152" s="8"/>
      <c r="RXG1152" s="8"/>
      <c r="RXH1152" s="8"/>
      <c r="RXI1152" s="8"/>
      <c r="RXJ1152" s="8"/>
      <c r="RXK1152" s="8"/>
      <c r="RXL1152" s="8"/>
      <c r="RXM1152" s="8"/>
      <c r="RXN1152" s="8"/>
      <c r="RXO1152" s="8"/>
      <c r="RXP1152" s="8"/>
      <c r="RXQ1152" s="8"/>
      <c r="RXR1152" s="8"/>
      <c r="RXS1152" s="8"/>
      <c r="RXT1152" s="8"/>
      <c r="RXU1152" s="8"/>
      <c r="RXV1152" s="8"/>
      <c r="RXW1152" s="8"/>
      <c r="RXX1152" s="8"/>
      <c r="RXY1152" s="8"/>
      <c r="RXZ1152" s="8"/>
      <c r="RYA1152" s="8"/>
      <c r="RYB1152" s="8"/>
      <c r="RYC1152" s="8"/>
      <c r="RYD1152" s="8"/>
      <c r="RYE1152" s="8"/>
      <c r="RYF1152" s="8"/>
      <c r="RYG1152" s="8"/>
      <c r="RYH1152" s="8"/>
      <c r="RYI1152" s="8"/>
      <c r="RYJ1152" s="8"/>
      <c r="RYK1152" s="8"/>
      <c r="RYL1152" s="8"/>
      <c r="RYM1152" s="8"/>
      <c r="RYN1152" s="8"/>
      <c r="RYO1152" s="8"/>
      <c r="RYP1152" s="8"/>
      <c r="RYQ1152" s="8"/>
      <c r="RYR1152" s="8"/>
      <c r="RYS1152" s="8"/>
      <c r="RYT1152" s="8"/>
      <c r="RYU1152" s="8"/>
      <c r="RYV1152" s="8"/>
      <c r="RYW1152" s="8"/>
      <c r="RYX1152" s="8"/>
      <c r="RYY1152" s="8"/>
      <c r="RYZ1152" s="8"/>
      <c r="RZA1152" s="8"/>
      <c r="RZB1152" s="8"/>
      <c r="RZC1152" s="8"/>
      <c r="RZD1152" s="8"/>
      <c r="RZE1152" s="8"/>
      <c r="RZF1152" s="8"/>
      <c r="RZG1152" s="8"/>
      <c r="RZH1152" s="8"/>
      <c r="RZI1152" s="8"/>
      <c r="RZJ1152" s="8"/>
      <c r="RZK1152" s="8"/>
      <c r="RZL1152" s="8"/>
      <c r="RZM1152" s="8"/>
      <c r="RZN1152" s="8"/>
      <c r="RZO1152" s="8"/>
      <c r="RZP1152" s="8"/>
      <c r="RZQ1152" s="8"/>
      <c r="RZR1152" s="8"/>
      <c r="RZS1152" s="8"/>
      <c r="RZT1152" s="8"/>
      <c r="RZU1152" s="8"/>
      <c r="RZV1152" s="8"/>
      <c r="RZW1152" s="8"/>
      <c r="RZX1152" s="8"/>
      <c r="RZY1152" s="8"/>
      <c r="RZZ1152" s="8"/>
      <c r="SAA1152" s="8"/>
      <c r="SAB1152" s="8"/>
      <c r="SAC1152" s="8"/>
      <c r="SAD1152" s="8"/>
      <c r="SAE1152" s="8"/>
      <c r="SAF1152" s="8"/>
      <c r="SAG1152" s="8"/>
      <c r="SAH1152" s="8"/>
      <c r="SAI1152" s="8"/>
      <c r="SAJ1152" s="8"/>
      <c r="SAK1152" s="8"/>
      <c r="SAL1152" s="8"/>
      <c r="SAM1152" s="8"/>
      <c r="SAN1152" s="8"/>
      <c r="SAO1152" s="8"/>
      <c r="SAP1152" s="8"/>
      <c r="SAQ1152" s="8"/>
      <c r="SAR1152" s="8"/>
      <c r="SAS1152" s="8"/>
      <c r="SAT1152" s="8"/>
      <c r="SAU1152" s="8"/>
      <c r="SAV1152" s="8"/>
      <c r="SAW1152" s="8"/>
      <c r="SAX1152" s="8"/>
      <c r="SAY1152" s="8"/>
      <c r="SAZ1152" s="8"/>
      <c r="SBA1152" s="8"/>
      <c r="SBB1152" s="8"/>
      <c r="SBC1152" s="8"/>
      <c r="SBD1152" s="8"/>
      <c r="SBE1152" s="8"/>
      <c r="SBF1152" s="8"/>
      <c r="SBG1152" s="8"/>
      <c r="SBH1152" s="8"/>
      <c r="SBI1152" s="8"/>
      <c r="SBJ1152" s="8"/>
      <c r="SBK1152" s="8"/>
      <c r="SBL1152" s="8"/>
      <c r="SBM1152" s="8"/>
      <c r="SBN1152" s="8"/>
      <c r="SBO1152" s="8"/>
      <c r="SBP1152" s="8"/>
      <c r="SBQ1152" s="8"/>
      <c r="SBR1152" s="8"/>
      <c r="SBS1152" s="8"/>
      <c r="SBT1152" s="8"/>
      <c r="SBU1152" s="8"/>
      <c r="SBV1152" s="8"/>
      <c r="SBW1152" s="8"/>
      <c r="SBX1152" s="8"/>
      <c r="SBY1152" s="8"/>
      <c r="SBZ1152" s="8"/>
      <c r="SCA1152" s="8"/>
      <c r="SCB1152" s="8"/>
      <c r="SCC1152" s="8"/>
      <c r="SCD1152" s="8"/>
      <c r="SCE1152" s="8"/>
      <c r="SCF1152" s="8"/>
      <c r="SCG1152" s="8"/>
      <c r="SCH1152" s="8"/>
      <c r="SCI1152" s="8"/>
      <c r="SCJ1152" s="8"/>
      <c r="SCK1152" s="8"/>
      <c r="SCL1152" s="8"/>
      <c r="SCM1152" s="8"/>
      <c r="SCN1152" s="8"/>
      <c r="SCO1152" s="8"/>
      <c r="SCP1152" s="8"/>
      <c r="SCQ1152" s="8"/>
      <c r="SCR1152" s="8"/>
      <c r="SCS1152" s="8"/>
      <c r="SCT1152" s="8"/>
      <c r="SCU1152" s="8"/>
      <c r="SCV1152" s="8"/>
      <c r="SCW1152" s="8"/>
      <c r="SCX1152" s="8"/>
      <c r="SCY1152" s="8"/>
      <c r="SCZ1152" s="8"/>
      <c r="SDA1152" s="8"/>
      <c r="SDB1152" s="8"/>
      <c r="SDC1152" s="8"/>
      <c r="SDD1152" s="8"/>
      <c r="SDE1152" s="8"/>
      <c r="SDF1152" s="8"/>
      <c r="SDG1152" s="8"/>
      <c r="SDH1152" s="8"/>
      <c r="SDI1152" s="8"/>
      <c r="SDJ1152" s="8"/>
      <c r="SDK1152" s="8"/>
      <c r="SDL1152" s="8"/>
      <c r="SDM1152" s="8"/>
      <c r="SDN1152" s="8"/>
      <c r="SDO1152" s="8"/>
      <c r="SDP1152" s="8"/>
      <c r="SDQ1152" s="8"/>
      <c r="SDR1152" s="8"/>
      <c r="SDS1152" s="8"/>
      <c r="SDT1152" s="8"/>
      <c r="SDU1152" s="8"/>
      <c r="SDV1152" s="8"/>
      <c r="SDW1152" s="8"/>
      <c r="SDX1152" s="8"/>
      <c r="SDY1152" s="8"/>
      <c r="SDZ1152" s="8"/>
      <c r="SEA1152" s="8"/>
      <c r="SEB1152" s="8"/>
      <c r="SEC1152" s="8"/>
      <c r="SED1152" s="8"/>
      <c r="SEE1152" s="8"/>
      <c r="SEF1152" s="8"/>
      <c r="SEG1152" s="8"/>
      <c r="SEH1152" s="8"/>
      <c r="SEI1152" s="8"/>
      <c r="SEJ1152" s="8"/>
      <c r="SEK1152" s="8"/>
      <c r="SEL1152" s="8"/>
      <c r="SEM1152" s="8"/>
      <c r="SEN1152" s="8"/>
      <c r="SEO1152" s="8"/>
      <c r="SEP1152" s="8"/>
      <c r="SEQ1152" s="8"/>
      <c r="SER1152" s="8"/>
      <c r="SES1152" s="8"/>
      <c r="SET1152" s="8"/>
      <c r="SEU1152" s="8"/>
      <c r="SEV1152" s="8"/>
      <c r="SEW1152" s="8"/>
      <c r="SEX1152" s="8"/>
      <c r="SEY1152" s="8"/>
      <c r="SEZ1152" s="8"/>
      <c r="SFA1152" s="8"/>
      <c r="SFB1152" s="8"/>
      <c r="SFC1152" s="8"/>
      <c r="SFD1152" s="8"/>
      <c r="SFE1152" s="8"/>
      <c r="SFF1152" s="8"/>
      <c r="SFG1152" s="8"/>
      <c r="SFH1152" s="8"/>
      <c r="SFI1152" s="8"/>
      <c r="SFJ1152" s="8"/>
      <c r="SFK1152" s="8"/>
      <c r="SFL1152" s="8"/>
      <c r="SFM1152" s="8"/>
      <c r="SFN1152" s="8"/>
      <c r="SFO1152" s="8"/>
      <c r="SFP1152" s="8"/>
      <c r="SFQ1152" s="8"/>
      <c r="SFR1152" s="8"/>
      <c r="SFS1152" s="8"/>
      <c r="SFT1152" s="8"/>
      <c r="SFU1152" s="8"/>
      <c r="SFV1152" s="8"/>
      <c r="SFW1152" s="8"/>
      <c r="SFX1152" s="8"/>
      <c r="SFY1152" s="8"/>
      <c r="SFZ1152" s="8"/>
      <c r="SGA1152" s="8"/>
      <c r="SGB1152" s="8"/>
      <c r="SGC1152" s="8"/>
      <c r="SGD1152" s="8"/>
      <c r="SGE1152" s="8"/>
      <c r="SGF1152" s="8"/>
      <c r="SGG1152" s="8"/>
      <c r="SGH1152" s="8"/>
      <c r="SGI1152" s="8"/>
      <c r="SGJ1152" s="8"/>
      <c r="SGK1152" s="8"/>
      <c r="SGL1152" s="8"/>
      <c r="SGM1152" s="8"/>
      <c r="SGN1152" s="8"/>
      <c r="SGO1152" s="8"/>
      <c r="SGP1152" s="8"/>
      <c r="SGQ1152" s="8"/>
      <c r="SGR1152" s="8"/>
      <c r="SGS1152" s="8"/>
      <c r="SGT1152" s="8"/>
      <c r="SGU1152" s="8"/>
      <c r="SGV1152" s="8"/>
      <c r="SGW1152" s="8"/>
      <c r="SGX1152" s="8"/>
      <c r="SGY1152" s="8"/>
      <c r="SGZ1152" s="8"/>
      <c r="SHA1152" s="8"/>
      <c r="SHB1152" s="8"/>
      <c r="SHC1152" s="8"/>
      <c r="SHD1152" s="8"/>
      <c r="SHE1152" s="8"/>
      <c r="SHF1152" s="8"/>
      <c r="SHG1152" s="8"/>
      <c r="SHH1152" s="8"/>
      <c r="SHI1152" s="8"/>
      <c r="SHJ1152" s="8"/>
      <c r="SHK1152" s="8"/>
      <c r="SHL1152" s="8"/>
      <c r="SHM1152" s="8"/>
      <c r="SHN1152" s="8"/>
      <c r="SHO1152" s="8"/>
      <c r="SHP1152" s="8"/>
      <c r="SHQ1152" s="8"/>
      <c r="SHR1152" s="8"/>
      <c r="SHS1152" s="8"/>
      <c r="SHT1152" s="8"/>
      <c r="SHU1152" s="8"/>
      <c r="SHV1152" s="8"/>
      <c r="SHW1152" s="8"/>
      <c r="SHX1152" s="8"/>
      <c r="SHY1152" s="8"/>
      <c r="SHZ1152" s="8"/>
      <c r="SIA1152" s="8"/>
      <c r="SIB1152" s="8"/>
      <c r="SIC1152" s="8"/>
      <c r="SID1152" s="8"/>
      <c r="SIE1152" s="8"/>
      <c r="SIF1152" s="8"/>
      <c r="SIG1152" s="8"/>
      <c r="SIH1152" s="8"/>
      <c r="SII1152" s="8"/>
      <c r="SIJ1152" s="8"/>
      <c r="SIK1152" s="8"/>
      <c r="SIL1152" s="8"/>
      <c r="SIM1152" s="8"/>
      <c r="SIN1152" s="8"/>
      <c r="SIO1152" s="8"/>
      <c r="SIP1152" s="8"/>
      <c r="SIQ1152" s="8"/>
      <c r="SIR1152" s="8"/>
      <c r="SIS1152" s="8"/>
      <c r="SIT1152" s="8"/>
      <c r="SIU1152" s="8"/>
      <c r="SIV1152" s="8"/>
      <c r="SIW1152" s="8"/>
      <c r="SIX1152" s="8"/>
      <c r="SIY1152" s="8"/>
      <c r="SIZ1152" s="8"/>
      <c r="SJA1152" s="8"/>
      <c r="SJB1152" s="8"/>
      <c r="SJC1152" s="8"/>
      <c r="SJD1152" s="8"/>
      <c r="SJE1152" s="8"/>
      <c r="SJF1152" s="8"/>
      <c r="SJG1152" s="8"/>
      <c r="SJH1152" s="8"/>
      <c r="SJI1152" s="8"/>
      <c r="SJJ1152" s="8"/>
      <c r="SJK1152" s="8"/>
      <c r="SJL1152" s="8"/>
      <c r="SJM1152" s="8"/>
      <c r="SJN1152" s="8"/>
      <c r="SJO1152" s="8"/>
      <c r="SJP1152" s="8"/>
      <c r="SJQ1152" s="8"/>
      <c r="SJR1152" s="8"/>
      <c r="SJS1152" s="8"/>
      <c r="SJT1152" s="8"/>
      <c r="SJU1152" s="8"/>
      <c r="SJV1152" s="8"/>
      <c r="SJW1152" s="8"/>
      <c r="SJX1152" s="8"/>
      <c r="SJY1152" s="8"/>
      <c r="SJZ1152" s="8"/>
      <c r="SKA1152" s="8"/>
      <c r="SKB1152" s="8"/>
      <c r="SKC1152" s="8"/>
      <c r="SKD1152" s="8"/>
      <c r="SKE1152" s="8"/>
      <c r="SKF1152" s="8"/>
      <c r="SKG1152" s="8"/>
      <c r="SKH1152" s="8"/>
      <c r="SKI1152" s="8"/>
      <c r="SKJ1152" s="8"/>
      <c r="SKK1152" s="8"/>
      <c r="SKL1152" s="8"/>
      <c r="SKM1152" s="8"/>
      <c r="SKN1152" s="8"/>
      <c r="SKO1152" s="8"/>
      <c r="SKP1152" s="8"/>
      <c r="SKQ1152" s="8"/>
      <c r="SKR1152" s="8"/>
      <c r="SKS1152" s="8"/>
      <c r="SKT1152" s="8"/>
      <c r="SKU1152" s="8"/>
      <c r="SKV1152" s="8"/>
      <c r="SKW1152" s="8"/>
      <c r="SKX1152" s="8"/>
      <c r="SKY1152" s="8"/>
      <c r="SKZ1152" s="8"/>
      <c r="SLA1152" s="8"/>
      <c r="SLB1152" s="8"/>
      <c r="SLC1152" s="8"/>
      <c r="SLD1152" s="8"/>
      <c r="SLE1152" s="8"/>
      <c r="SLF1152" s="8"/>
      <c r="SLG1152" s="8"/>
      <c r="SLH1152" s="8"/>
      <c r="SLI1152" s="8"/>
      <c r="SLJ1152" s="8"/>
      <c r="SLK1152" s="8"/>
      <c r="SLL1152" s="8"/>
      <c r="SLM1152" s="8"/>
      <c r="SLN1152" s="8"/>
      <c r="SLO1152" s="8"/>
      <c r="SLP1152" s="8"/>
      <c r="SLQ1152" s="8"/>
      <c r="SLR1152" s="8"/>
      <c r="SLS1152" s="8"/>
      <c r="SLT1152" s="8"/>
      <c r="SLU1152" s="8"/>
      <c r="SLV1152" s="8"/>
      <c r="SLW1152" s="8"/>
      <c r="SLX1152" s="8"/>
      <c r="SLY1152" s="8"/>
      <c r="SLZ1152" s="8"/>
      <c r="SMA1152" s="8"/>
      <c r="SMB1152" s="8"/>
      <c r="SMC1152" s="8"/>
      <c r="SMD1152" s="8"/>
      <c r="SME1152" s="8"/>
      <c r="SMF1152" s="8"/>
      <c r="SMG1152" s="8"/>
      <c r="SMH1152" s="8"/>
      <c r="SMI1152" s="8"/>
      <c r="SMJ1152" s="8"/>
      <c r="SMK1152" s="8"/>
      <c r="SML1152" s="8"/>
      <c r="SMM1152" s="8"/>
      <c r="SMN1152" s="8"/>
      <c r="SMO1152" s="8"/>
      <c r="SMP1152" s="8"/>
      <c r="SMQ1152" s="8"/>
      <c r="SMR1152" s="8"/>
      <c r="SMS1152" s="8"/>
      <c r="SMT1152" s="8"/>
      <c r="SMU1152" s="8"/>
      <c r="SMV1152" s="8"/>
      <c r="SMW1152" s="8"/>
      <c r="SMX1152" s="8"/>
      <c r="SMY1152" s="8"/>
      <c r="SMZ1152" s="8"/>
      <c r="SNA1152" s="8"/>
      <c r="SNB1152" s="8"/>
      <c r="SNC1152" s="8"/>
      <c r="SND1152" s="8"/>
      <c r="SNE1152" s="8"/>
      <c r="SNF1152" s="8"/>
      <c r="SNG1152" s="8"/>
      <c r="SNH1152" s="8"/>
      <c r="SNI1152" s="8"/>
      <c r="SNJ1152" s="8"/>
      <c r="SNK1152" s="8"/>
      <c r="SNL1152" s="8"/>
      <c r="SNM1152" s="8"/>
      <c r="SNN1152" s="8"/>
      <c r="SNO1152" s="8"/>
      <c r="SNP1152" s="8"/>
      <c r="SNQ1152" s="8"/>
      <c r="SNR1152" s="8"/>
      <c r="SNS1152" s="8"/>
      <c r="SNT1152" s="8"/>
      <c r="SNU1152" s="8"/>
      <c r="SNV1152" s="8"/>
      <c r="SNW1152" s="8"/>
      <c r="SNX1152" s="8"/>
      <c r="SNY1152" s="8"/>
      <c r="SNZ1152" s="8"/>
      <c r="SOA1152" s="8"/>
      <c r="SOB1152" s="8"/>
      <c r="SOC1152" s="8"/>
      <c r="SOD1152" s="8"/>
      <c r="SOE1152" s="8"/>
      <c r="SOF1152" s="8"/>
      <c r="SOG1152" s="8"/>
      <c r="SOH1152" s="8"/>
      <c r="SOI1152" s="8"/>
      <c r="SOJ1152" s="8"/>
      <c r="SOK1152" s="8"/>
      <c r="SOL1152" s="8"/>
      <c r="SOM1152" s="8"/>
      <c r="SON1152" s="8"/>
      <c r="SOO1152" s="8"/>
      <c r="SOP1152" s="8"/>
      <c r="SOQ1152" s="8"/>
      <c r="SOR1152" s="8"/>
      <c r="SOS1152" s="8"/>
      <c r="SOT1152" s="8"/>
      <c r="SOU1152" s="8"/>
      <c r="SOV1152" s="8"/>
      <c r="SOW1152" s="8"/>
      <c r="SOX1152" s="8"/>
      <c r="SOY1152" s="8"/>
      <c r="SOZ1152" s="8"/>
      <c r="SPA1152" s="8"/>
      <c r="SPB1152" s="8"/>
      <c r="SPC1152" s="8"/>
      <c r="SPD1152" s="8"/>
      <c r="SPE1152" s="8"/>
      <c r="SPF1152" s="8"/>
      <c r="SPG1152" s="8"/>
      <c r="SPH1152" s="8"/>
      <c r="SPI1152" s="8"/>
      <c r="SPJ1152" s="8"/>
      <c r="SPK1152" s="8"/>
      <c r="SPL1152" s="8"/>
      <c r="SPM1152" s="8"/>
      <c r="SPN1152" s="8"/>
      <c r="SPO1152" s="8"/>
      <c r="SPP1152" s="8"/>
      <c r="SPQ1152" s="8"/>
      <c r="SPR1152" s="8"/>
      <c r="SPS1152" s="8"/>
      <c r="SPT1152" s="8"/>
      <c r="SPU1152" s="8"/>
      <c r="SPV1152" s="8"/>
      <c r="SPW1152" s="8"/>
      <c r="SPX1152" s="8"/>
      <c r="SPY1152" s="8"/>
      <c r="SPZ1152" s="8"/>
      <c r="SQA1152" s="8"/>
      <c r="SQB1152" s="8"/>
      <c r="SQC1152" s="8"/>
      <c r="SQD1152" s="8"/>
      <c r="SQE1152" s="8"/>
      <c r="SQF1152" s="8"/>
      <c r="SQG1152" s="8"/>
      <c r="SQH1152" s="8"/>
      <c r="SQI1152" s="8"/>
      <c r="SQJ1152" s="8"/>
      <c r="SQK1152" s="8"/>
      <c r="SQL1152" s="8"/>
      <c r="SQM1152" s="8"/>
      <c r="SQN1152" s="8"/>
      <c r="SQO1152" s="8"/>
      <c r="SQP1152" s="8"/>
      <c r="SQQ1152" s="8"/>
      <c r="SQR1152" s="8"/>
      <c r="SQS1152" s="8"/>
      <c r="SQT1152" s="8"/>
      <c r="SQU1152" s="8"/>
      <c r="SQV1152" s="8"/>
      <c r="SQW1152" s="8"/>
      <c r="SQX1152" s="8"/>
      <c r="SQY1152" s="8"/>
      <c r="SQZ1152" s="8"/>
      <c r="SRA1152" s="8"/>
      <c r="SRB1152" s="8"/>
      <c r="SRC1152" s="8"/>
      <c r="SRD1152" s="8"/>
      <c r="SRE1152" s="8"/>
      <c r="SRF1152" s="8"/>
      <c r="SRG1152" s="8"/>
      <c r="SRH1152" s="8"/>
      <c r="SRI1152" s="8"/>
      <c r="SRJ1152" s="8"/>
      <c r="SRK1152" s="8"/>
      <c r="SRL1152" s="8"/>
      <c r="SRM1152" s="8"/>
      <c r="SRN1152" s="8"/>
      <c r="SRO1152" s="8"/>
      <c r="SRP1152" s="8"/>
      <c r="SRQ1152" s="8"/>
      <c r="SRR1152" s="8"/>
      <c r="SRS1152" s="8"/>
      <c r="SRT1152" s="8"/>
      <c r="SRU1152" s="8"/>
      <c r="SRV1152" s="8"/>
      <c r="SRW1152" s="8"/>
      <c r="SRX1152" s="8"/>
      <c r="SRY1152" s="8"/>
      <c r="SRZ1152" s="8"/>
      <c r="SSA1152" s="8"/>
      <c r="SSB1152" s="8"/>
      <c r="SSC1152" s="8"/>
      <c r="SSD1152" s="8"/>
      <c r="SSE1152" s="8"/>
      <c r="SSF1152" s="8"/>
      <c r="SSG1152" s="8"/>
      <c r="SSH1152" s="8"/>
      <c r="SSI1152" s="8"/>
      <c r="SSJ1152" s="8"/>
      <c r="SSK1152" s="8"/>
      <c r="SSL1152" s="8"/>
      <c r="SSM1152" s="8"/>
      <c r="SSN1152" s="8"/>
      <c r="SSO1152" s="8"/>
      <c r="SSP1152" s="8"/>
      <c r="SSQ1152" s="8"/>
      <c r="SSR1152" s="8"/>
      <c r="SSS1152" s="8"/>
      <c r="SST1152" s="8"/>
      <c r="SSU1152" s="8"/>
      <c r="SSV1152" s="8"/>
      <c r="SSW1152" s="8"/>
      <c r="SSX1152" s="8"/>
      <c r="SSY1152" s="8"/>
      <c r="SSZ1152" s="8"/>
      <c r="STA1152" s="8"/>
      <c r="STB1152" s="8"/>
      <c r="STC1152" s="8"/>
      <c r="STD1152" s="8"/>
      <c r="STE1152" s="8"/>
      <c r="STF1152" s="8"/>
      <c r="STG1152" s="8"/>
      <c r="STH1152" s="8"/>
      <c r="STI1152" s="8"/>
      <c r="STJ1152" s="8"/>
      <c r="STK1152" s="8"/>
      <c r="STL1152" s="8"/>
      <c r="STM1152" s="8"/>
      <c r="STN1152" s="8"/>
      <c r="STO1152" s="8"/>
      <c r="STP1152" s="8"/>
      <c r="STQ1152" s="8"/>
      <c r="STR1152" s="8"/>
      <c r="STS1152" s="8"/>
      <c r="STT1152" s="8"/>
      <c r="STU1152" s="8"/>
      <c r="STV1152" s="8"/>
      <c r="STW1152" s="8"/>
      <c r="STX1152" s="8"/>
      <c r="STY1152" s="8"/>
      <c r="STZ1152" s="8"/>
      <c r="SUA1152" s="8"/>
      <c r="SUB1152" s="8"/>
      <c r="SUC1152" s="8"/>
      <c r="SUD1152" s="8"/>
      <c r="SUE1152" s="8"/>
      <c r="SUF1152" s="8"/>
      <c r="SUG1152" s="8"/>
      <c r="SUH1152" s="8"/>
      <c r="SUI1152" s="8"/>
      <c r="SUJ1152" s="8"/>
      <c r="SUK1152" s="8"/>
      <c r="SUL1152" s="8"/>
      <c r="SUM1152" s="8"/>
      <c r="SUN1152" s="8"/>
      <c r="SUO1152" s="8"/>
      <c r="SUP1152" s="8"/>
      <c r="SUQ1152" s="8"/>
      <c r="SUR1152" s="8"/>
      <c r="SUS1152" s="8"/>
      <c r="SUT1152" s="8"/>
      <c r="SUU1152" s="8"/>
      <c r="SUV1152" s="8"/>
      <c r="SUW1152" s="8"/>
      <c r="SUX1152" s="8"/>
      <c r="SUY1152" s="8"/>
      <c r="SUZ1152" s="8"/>
      <c r="SVA1152" s="8"/>
      <c r="SVB1152" s="8"/>
      <c r="SVC1152" s="8"/>
      <c r="SVD1152" s="8"/>
      <c r="SVE1152" s="8"/>
      <c r="SVF1152" s="8"/>
      <c r="SVG1152" s="8"/>
      <c r="SVH1152" s="8"/>
      <c r="SVI1152" s="8"/>
      <c r="SVJ1152" s="8"/>
      <c r="SVK1152" s="8"/>
      <c r="SVL1152" s="8"/>
      <c r="SVM1152" s="8"/>
      <c r="SVN1152" s="8"/>
      <c r="SVO1152" s="8"/>
      <c r="SVP1152" s="8"/>
      <c r="SVQ1152" s="8"/>
      <c r="SVR1152" s="8"/>
      <c r="SVS1152" s="8"/>
      <c r="SVT1152" s="8"/>
      <c r="SVU1152" s="8"/>
      <c r="SVV1152" s="8"/>
      <c r="SVW1152" s="8"/>
      <c r="SVX1152" s="8"/>
      <c r="SVY1152" s="8"/>
      <c r="SVZ1152" s="8"/>
      <c r="SWA1152" s="8"/>
      <c r="SWB1152" s="8"/>
      <c r="SWC1152" s="8"/>
      <c r="SWD1152" s="8"/>
      <c r="SWE1152" s="8"/>
      <c r="SWF1152" s="8"/>
      <c r="SWG1152" s="8"/>
      <c r="SWH1152" s="8"/>
      <c r="SWI1152" s="8"/>
      <c r="SWJ1152" s="8"/>
      <c r="SWK1152" s="8"/>
      <c r="SWL1152" s="8"/>
      <c r="SWM1152" s="8"/>
      <c r="SWN1152" s="8"/>
      <c r="SWO1152" s="8"/>
      <c r="SWP1152" s="8"/>
      <c r="SWQ1152" s="8"/>
      <c r="SWR1152" s="8"/>
      <c r="SWS1152" s="8"/>
      <c r="SWT1152" s="8"/>
      <c r="SWU1152" s="8"/>
      <c r="SWV1152" s="8"/>
      <c r="SWW1152" s="8"/>
      <c r="SWX1152" s="8"/>
      <c r="SWY1152" s="8"/>
      <c r="SWZ1152" s="8"/>
      <c r="SXA1152" s="8"/>
      <c r="SXB1152" s="8"/>
      <c r="SXC1152" s="8"/>
      <c r="SXD1152" s="8"/>
      <c r="SXE1152" s="8"/>
      <c r="SXF1152" s="8"/>
      <c r="SXG1152" s="8"/>
      <c r="SXH1152" s="8"/>
      <c r="SXI1152" s="8"/>
      <c r="SXJ1152" s="8"/>
      <c r="SXK1152" s="8"/>
      <c r="SXL1152" s="8"/>
      <c r="SXM1152" s="8"/>
      <c r="SXN1152" s="8"/>
      <c r="SXO1152" s="8"/>
      <c r="SXP1152" s="8"/>
      <c r="SXQ1152" s="8"/>
      <c r="SXR1152" s="8"/>
      <c r="SXS1152" s="8"/>
      <c r="SXT1152" s="8"/>
      <c r="SXU1152" s="8"/>
      <c r="SXV1152" s="8"/>
      <c r="SXW1152" s="8"/>
      <c r="SXX1152" s="8"/>
      <c r="SXY1152" s="8"/>
      <c r="SXZ1152" s="8"/>
      <c r="SYA1152" s="8"/>
      <c r="SYB1152" s="8"/>
      <c r="SYC1152" s="8"/>
      <c r="SYD1152" s="8"/>
      <c r="SYE1152" s="8"/>
      <c r="SYF1152" s="8"/>
      <c r="SYG1152" s="8"/>
      <c r="SYH1152" s="8"/>
      <c r="SYI1152" s="8"/>
      <c r="SYJ1152" s="8"/>
      <c r="SYK1152" s="8"/>
      <c r="SYL1152" s="8"/>
      <c r="SYM1152" s="8"/>
      <c r="SYN1152" s="8"/>
      <c r="SYO1152" s="8"/>
      <c r="SYP1152" s="8"/>
      <c r="SYQ1152" s="8"/>
      <c r="SYR1152" s="8"/>
      <c r="SYS1152" s="8"/>
      <c r="SYT1152" s="8"/>
      <c r="SYU1152" s="8"/>
      <c r="SYV1152" s="8"/>
      <c r="SYW1152" s="8"/>
      <c r="SYX1152" s="8"/>
      <c r="SYY1152" s="8"/>
      <c r="SYZ1152" s="8"/>
      <c r="SZA1152" s="8"/>
      <c r="SZB1152" s="8"/>
      <c r="SZC1152" s="8"/>
      <c r="SZD1152" s="8"/>
      <c r="SZE1152" s="8"/>
      <c r="SZF1152" s="8"/>
      <c r="SZG1152" s="8"/>
      <c r="SZH1152" s="8"/>
      <c r="SZI1152" s="8"/>
      <c r="SZJ1152" s="8"/>
      <c r="SZK1152" s="8"/>
      <c r="SZL1152" s="8"/>
      <c r="SZM1152" s="8"/>
      <c r="SZN1152" s="8"/>
      <c r="SZO1152" s="8"/>
      <c r="SZP1152" s="8"/>
      <c r="SZQ1152" s="8"/>
      <c r="SZR1152" s="8"/>
      <c r="SZS1152" s="8"/>
      <c r="SZT1152" s="8"/>
      <c r="SZU1152" s="8"/>
      <c r="SZV1152" s="8"/>
      <c r="SZW1152" s="8"/>
      <c r="SZX1152" s="8"/>
      <c r="SZY1152" s="8"/>
      <c r="SZZ1152" s="8"/>
      <c r="TAA1152" s="8"/>
      <c r="TAB1152" s="8"/>
      <c r="TAC1152" s="8"/>
      <c r="TAD1152" s="8"/>
      <c r="TAE1152" s="8"/>
      <c r="TAF1152" s="8"/>
      <c r="TAG1152" s="8"/>
      <c r="TAH1152" s="8"/>
      <c r="TAI1152" s="8"/>
      <c r="TAJ1152" s="8"/>
      <c r="TAK1152" s="8"/>
      <c r="TAL1152" s="8"/>
      <c r="TAM1152" s="8"/>
      <c r="TAN1152" s="8"/>
      <c r="TAO1152" s="8"/>
      <c r="TAP1152" s="8"/>
      <c r="TAQ1152" s="8"/>
      <c r="TAR1152" s="8"/>
      <c r="TAS1152" s="8"/>
      <c r="TAT1152" s="8"/>
      <c r="TAU1152" s="8"/>
      <c r="TAV1152" s="8"/>
      <c r="TAW1152" s="8"/>
      <c r="TAX1152" s="8"/>
      <c r="TAY1152" s="8"/>
      <c r="TAZ1152" s="8"/>
      <c r="TBA1152" s="8"/>
      <c r="TBB1152" s="8"/>
      <c r="TBC1152" s="8"/>
      <c r="TBD1152" s="8"/>
      <c r="TBE1152" s="8"/>
      <c r="TBF1152" s="8"/>
      <c r="TBG1152" s="8"/>
      <c r="TBH1152" s="8"/>
      <c r="TBI1152" s="8"/>
      <c r="TBJ1152" s="8"/>
      <c r="TBK1152" s="8"/>
      <c r="TBL1152" s="8"/>
      <c r="TBM1152" s="8"/>
      <c r="TBN1152" s="8"/>
      <c r="TBO1152" s="8"/>
      <c r="TBP1152" s="8"/>
      <c r="TBQ1152" s="8"/>
      <c r="TBR1152" s="8"/>
      <c r="TBS1152" s="8"/>
      <c r="TBT1152" s="8"/>
      <c r="TBU1152" s="8"/>
      <c r="TBV1152" s="8"/>
      <c r="TBW1152" s="8"/>
      <c r="TBX1152" s="8"/>
      <c r="TBY1152" s="8"/>
      <c r="TBZ1152" s="8"/>
      <c r="TCA1152" s="8"/>
      <c r="TCB1152" s="8"/>
      <c r="TCC1152" s="8"/>
      <c r="TCD1152" s="8"/>
      <c r="TCE1152" s="8"/>
      <c r="TCF1152" s="8"/>
      <c r="TCG1152" s="8"/>
      <c r="TCH1152" s="8"/>
      <c r="TCI1152" s="8"/>
      <c r="TCJ1152" s="8"/>
      <c r="TCK1152" s="8"/>
      <c r="TCL1152" s="8"/>
      <c r="TCM1152" s="8"/>
      <c r="TCN1152" s="8"/>
      <c r="TCO1152" s="8"/>
      <c r="TCP1152" s="8"/>
      <c r="TCQ1152" s="8"/>
      <c r="TCR1152" s="8"/>
      <c r="TCS1152" s="8"/>
      <c r="TCT1152" s="8"/>
      <c r="TCU1152" s="8"/>
      <c r="TCV1152" s="8"/>
      <c r="TCW1152" s="8"/>
      <c r="TCX1152" s="8"/>
      <c r="TCY1152" s="8"/>
      <c r="TCZ1152" s="8"/>
      <c r="TDA1152" s="8"/>
      <c r="TDB1152" s="8"/>
      <c r="TDC1152" s="8"/>
      <c r="TDD1152" s="8"/>
      <c r="TDE1152" s="8"/>
      <c r="TDF1152" s="8"/>
      <c r="TDG1152" s="8"/>
      <c r="TDH1152" s="8"/>
      <c r="TDI1152" s="8"/>
      <c r="TDJ1152" s="8"/>
      <c r="TDK1152" s="8"/>
      <c r="TDL1152" s="8"/>
      <c r="TDM1152" s="8"/>
      <c r="TDN1152" s="8"/>
      <c r="TDO1152" s="8"/>
      <c r="TDP1152" s="8"/>
      <c r="TDQ1152" s="8"/>
      <c r="TDR1152" s="8"/>
      <c r="TDS1152" s="8"/>
      <c r="TDT1152" s="8"/>
      <c r="TDU1152" s="8"/>
      <c r="TDV1152" s="8"/>
      <c r="TDW1152" s="8"/>
      <c r="TDX1152" s="8"/>
      <c r="TDY1152" s="8"/>
      <c r="TDZ1152" s="8"/>
      <c r="TEA1152" s="8"/>
      <c r="TEB1152" s="8"/>
      <c r="TEC1152" s="8"/>
      <c r="TED1152" s="8"/>
      <c r="TEE1152" s="8"/>
      <c r="TEF1152" s="8"/>
      <c r="TEG1152" s="8"/>
      <c r="TEH1152" s="8"/>
      <c r="TEI1152" s="8"/>
      <c r="TEJ1152" s="8"/>
      <c r="TEK1152" s="8"/>
      <c r="TEL1152" s="8"/>
      <c r="TEM1152" s="8"/>
      <c r="TEN1152" s="8"/>
      <c r="TEO1152" s="8"/>
      <c r="TEP1152" s="8"/>
      <c r="TEQ1152" s="8"/>
      <c r="TER1152" s="8"/>
      <c r="TES1152" s="8"/>
      <c r="TET1152" s="8"/>
      <c r="TEU1152" s="8"/>
      <c r="TEV1152" s="8"/>
      <c r="TEW1152" s="8"/>
      <c r="TEX1152" s="8"/>
      <c r="TEY1152" s="8"/>
      <c r="TEZ1152" s="8"/>
      <c r="TFA1152" s="8"/>
      <c r="TFB1152" s="8"/>
      <c r="TFC1152" s="8"/>
      <c r="TFD1152" s="8"/>
      <c r="TFE1152" s="8"/>
      <c r="TFF1152" s="8"/>
      <c r="TFG1152" s="8"/>
      <c r="TFH1152" s="8"/>
      <c r="TFI1152" s="8"/>
      <c r="TFJ1152" s="8"/>
      <c r="TFK1152" s="8"/>
      <c r="TFL1152" s="8"/>
      <c r="TFM1152" s="8"/>
      <c r="TFN1152" s="8"/>
      <c r="TFO1152" s="8"/>
      <c r="TFP1152" s="8"/>
      <c r="TFQ1152" s="8"/>
      <c r="TFR1152" s="8"/>
      <c r="TFS1152" s="8"/>
      <c r="TFT1152" s="8"/>
      <c r="TFU1152" s="8"/>
      <c r="TFV1152" s="8"/>
      <c r="TFW1152" s="8"/>
      <c r="TFX1152" s="8"/>
      <c r="TFY1152" s="8"/>
      <c r="TFZ1152" s="8"/>
      <c r="TGA1152" s="8"/>
      <c r="TGB1152" s="8"/>
      <c r="TGC1152" s="8"/>
      <c r="TGD1152" s="8"/>
      <c r="TGE1152" s="8"/>
      <c r="TGF1152" s="8"/>
      <c r="TGG1152" s="8"/>
      <c r="TGH1152" s="8"/>
      <c r="TGI1152" s="8"/>
      <c r="TGJ1152" s="8"/>
      <c r="TGK1152" s="8"/>
      <c r="TGL1152" s="8"/>
      <c r="TGM1152" s="8"/>
      <c r="TGN1152" s="8"/>
      <c r="TGO1152" s="8"/>
      <c r="TGP1152" s="8"/>
      <c r="TGQ1152" s="8"/>
      <c r="TGR1152" s="8"/>
      <c r="TGS1152" s="8"/>
      <c r="TGT1152" s="8"/>
      <c r="TGU1152" s="8"/>
      <c r="TGV1152" s="8"/>
      <c r="TGW1152" s="8"/>
      <c r="TGX1152" s="8"/>
      <c r="TGY1152" s="8"/>
      <c r="TGZ1152" s="8"/>
      <c r="THA1152" s="8"/>
      <c r="THB1152" s="8"/>
      <c r="THC1152" s="8"/>
      <c r="THD1152" s="8"/>
      <c r="THE1152" s="8"/>
      <c r="THF1152" s="8"/>
      <c r="THG1152" s="8"/>
      <c r="THH1152" s="8"/>
      <c r="THI1152" s="8"/>
      <c r="THJ1152" s="8"/>
      <c r="THK1152" s="8"/>
      <c r="THL1152" s="8"/>
      <c r="THM1152" s="8"/>
      <c r="THN1152" s="8"/>
      <c r="THO1152" s="8"/>
      <c r="THP1152" s="8"/>
      <c r="THQ1152" s="8"/>
      <c r="THR1152" s="8"/>
      <c r="THS1152" s="8"/>
      <c r="THT1152" s="8"/>
      <c r="THU1152" s="8"/>
      <c r="THV1152" s="8"/>
      <c r="THW1152" s="8"/>
      <c r="THX1152" s="8"/>
      <c r="THY1152" s="8"/>
      <c r="THZ1152" s="8"/>
      <c r="TIA1152" s="8"/>
      <c r="TIB1152" s="8"/>
      <c r="TIC1152" s="8"/>
      <c r="TID1152" s="8"/>
      <c r="TIE1152" s="8"/>
      <c r="TIF1152" s="8"/>
      <c r="TIG1152" s="8"/>
      <c r="TIH1152" s="8"/>
      <c r="TII1152" s="8"/>
      <c r="TIJ1152" s="8"/>
      <c r="TIK1152" s="8"/>
      <c r="TIL1152" s="8"/>
      <c r="TIM1152" s="8"/>
      <c r="TIN1152" s="8"/>
      <c r="TIO1152" s="8"/>
      <c r="TIP1152" s="8"/>
      <c r="TIQ1152" s="8"/>
      <c r="TIR1152" s="8"/>
      <c r="TIS1152" s="8"/>
      <c r="TIT1152" s="8"/>
      <c r="TIU1152" s="8"/>
      <c r="TIV1152" s="8"/>
      <c r="TIW1152" s="8"/>
      <c r="TIX1152" s="8"/>
      <c r="TIY1152" s="8"/>
      <c r="TIZ1152" s="8"/>
      <c r="TJA1152" s="8"/>
      <c r="TJB1152" s="8"/>
      <c r="TJC1152" s="8"/>
      <c r="TJD1152" s="8"/>
      <c r="TJE1152" s="8"/>
      <c r="TJF1152" s="8"/>
      <c r="TJG1152" s="8"/>
      <c r="TJH1152" s="8"/>
      <c r="TJI1152" s="8"/>
      <c r="TJJ1152" s="8"/>
      <c r="TJK1152" s="8"/>
      <c r="TJL1152" s="8"/>
      <c r="TJM1152" s="8"/>
      <c r="TJN1152" s="8"/>
      <c r="TJO1152" s="8"/>
      <c r="TJP1152" s="8"/>
      <c r="TJQ1152" s="8"/>
      <c r="TJR1152" s="8"/>
      <c r="TJS1152" s="8"/>
      <c r="TJT1152" s="8"/>
      <c r="TJU1152" s="8"/>
      <c r="TJV1152" s="8"/>
      <c r="TJW1152" s="8"/>
      <c r="TJX1152" s="8"/>
      <c r="TJY1152" s="8"/>
      <c r="TJZ1152" s="8"/>
      <c r="TKA1152" s="8"/>
      <c r="TKB1152" s="8"/>
      <c r="TKC1152" s="8"/>
      <c r="TKD1152" s="8"/>
      <c r="TKE1152" s="8"/>
      <c r="TKF1152" s="8"/>
      <c r="TKG1152" s="8"/>
      <c r="TKH1152" s="8"/>
      <c r="TKI1152" s="8"/>
      <c r="TKJ1152" s="8"/>
      <c r="TKK1152" s="8"/>
      <c r="TKL1152" s="8"/>
      <c r="TKM1152" s="8"/>
      <c r="TKN1152" s="8"/>
      <c r="TKO1152" s="8"/>
      <c r="TKP1152" s="8"/>
      <c r="TKQ1152" s="8"/>
      <c r="TKR1152" s="8"/>
      <c r="TKS1152" s="8"/>
      <c r="TKT1152" s="8"/>
      <c r="TKU1152" s="8"/>
      <c r="TKV1152" s="8"/>
      <c r="TKW1152" s="8"/>
      <c r="TKX1152" s="8"/>
      <c r="TKY1152" s="8"/>
      <c r="TKZ1152" s="8"/>
      <c r="TLA1152" s="8"/>
      <c r="TLB1152" s="8"/>
      <c r="TLC1152" s="8"/>
      <c r="TLD1152" s="8"/>
      <c r="TLE1152" s="8"/>
      <c r="TLF1152" s="8"/>
      <c r="TLG1152" s="8"/>
      <c r="TLH1152" s="8"/>
      <c r="TLI1152" s="8"/>
      <c r="TLJ1152" s="8"/>
      <c r="TLK1152" s="8"/>
      <c r="TLL1152" s="8"/>
      <c r="TLM1152" s="8"/>
      <c r="TLN1152" s="8"/>
      <c r="TLO1152" s="8"/>
      <c r="TLP1152" s="8"/>
      <c r="TLQ1152" s="8"/>
      <c r="TLR1152" s="8"/>
      <c r="TLS1152" s="8"/>
      <c r="TLT1152" s="8"/>
      <c r="TLU1152" s="8"/>
      <c r="TLV1152" s="8"/>
      <c r="TLW1152" s="8"/>
      <c r="TLX1152" s="8"/>
      <c r="TLY1152" s="8"/>
      <c r="TLZ1152" s="8"/>
      <c r="TMA1152" s="8"/>
      <c r="TMB1152" s="8"/>
      <c r="TMC1152" s="8"/>
      <c r="TMD1152" s="8"/>
      <c r="TME1152" s="8"/>
      <c r="TMF1152" s="8"/>
      <c r="TMG1152" s="8"/>
      <c r="TMH1152" s="8"/>
      <c r="TMI1152" s="8"/>
      <c r="TMJ1152" s="8"/>
      <c r="TMK1152" s="8"/>
      <c r="TML1152" s="8"/>
      <c r="TMM1152" s="8"/>
      <c r="TMN1152" s="8"/>
      <c r="TMO1152" s="8"/>
      <c r="TMP1152" s="8"/>
      <c r="TMQ1152" s="8"/>
      <c r="TMR1152" s="8"/>
      <c r="TMS1152" s="8"/>
      <c r="TMT1152" s="8"/>
      <c r="TMU1152" s="8"/>
      <c r="TMV1152" s="8"/>
      <c r="TMW1152" s="8"/>
      <c r="TMX1152" s="8"/>
      <c r="TMY1152" s="8"/>
      <c r="TMZ1152" s="8"/>
      <c r="TNA1152" s="8"/>
      <c r="TNB1152" s="8"/>
      <c r="TNC1152" s="8"/>
      <c r="TND1152" s="8"/>
      <c r="TNE1152" s="8"/>
      <c r="TNF1152" s="8"/>
      <c r="TNG1152" s="8"/>
      <c r="TNH1152" s="8"/>
      <c r="TNI1152" s="8"/>
      <c r="TNJ1152" s="8"/>
      <c r="TNK1152" s="8"/>
      <c r="TNL1152" s="8"/>
      <c r="TNM1152" s="8"/>
      <c r="TNN1152" s="8"/>
      <c r="TNO1152" s="8"/>
      <c r="TNP1152" s="8"/>
      <c r="TNQ1152" s="8"/>
      <c r="TNR1152" s="8"/>
      <c r="TNS1152" s="8"/>
      <c r="TNT1152" s="8"/>
      <c r="TNU1152" s="8"/>
      <c r="TNV1152" s="8"/>
      <c r="TNW1152" s="8"/>
      <c r="TNX1152" s="8"/>
      <c r="TNY1152" s="8"/>
      <c r="TNZ1152" s="8"/>
      <c r="TOA1152" s="8"/>
      <c r="TOB1152" s="8"/>
      <c r="TOC1152" s="8"/>
      <c r="TOD1152" s="8"/>
      <c r="TOE1152" s="8"/>
      <c r="TOF1152" s="8"/>
      <c r="TOG1152" s="8"/>
      <c r="TOH1152" s="8"/>
      <c r="TOI1152" s="8"/>
      <c r="TOJ1152" s="8"/>
      <c r="TOK1152" s="8"/>
      <c r="TOL1152" s="8"/>
      <c r="TOM1152" s="8"/>
      <c r="TON1152" s="8"/>
      <c r="TOO1152" s="8"/>
      <c r="TOP1152" s="8"/>
      <c r="TOQ1152" s="8"/>
      <c r="TOR1152" s="8"/>
      <c r="TOS1152" s="8"/>
      <c r="TOT1152" s="8"/>
      <c r="TOU1152" s="8"/>
      <c r="TOV1152" s="8"/>
      <c r="TOW1152" s="8"/>
      <c r="TOX1152" s="8"/>
      <c r="TOY1152" s="8"/>
      <c r="TOZ1152" s="8"/>
      <c r="TPA1152" s="8"/>
      <c r="TPB1152" s="8"/>
      <c r="TPC1152" s="8"/>
      <c r="TPD1152" s="8"/>
      <c r="TPE1152" s="8"/>
      <c r="TPF1152" s="8"/>
      <c r="TPG1152" s="8"/>
      <c r="TPH1152" s="8"/>
      <c r="TPI1152" s="8"/>
      <c r="TPJ1152" s="8"/>
      <c r="TPK1152" s="8"/>
      <c r="TPL1152" s="8"/>
      <c r="TPM1152" s="8"/>
      <c r="TPN1152" s="8"/>
      <c r="TPO1152" s="8"/>
      <c r="TPP1152" s="8"/>
      <c r="TPQ1152" s="8"/>
      <c r="TPR1152" s="8"/>
      <c r="TPS1152" s="8"/>
      <c r="TPT1152" s="8"/>
      <c r="TPU1152" s="8"/>
      <c r="TPV1152" s="8"/>
      <c r="TPW1152" s="8"/>
      <c r="TPX1152" s="8"/>
      <c r="TPY1152" s="8"/>
      <c r="TPZ1152" s="8"/>
      <c r="TQA1152" s="8"/>
      <c r="TQB1152" s="8"/>
      <c r="TQC1152" s="8"/>
      <c r="TQD1152" s="8"/>
      <c r="TQE1152" s="8"/>
      <c r="TQF1152" s="8"/>
      <c r="TQG1152" s="8"/>
      <c r="TQH1152" s="8"/>
      <c r="TQI1152" s="8"/>
      <c r="TQJ1152" s="8"/>
      <c r="TQK1152" s="8"/>
      <c r="TQL1152" s="8"/>
      <c r="TQM1152" s="8"/>
      <c r="TQN1152" s="8"/>
      <c r="TQO1152" s="8"/>
      <c r="TQP1152" s="8"/>
      <c r="TQQ1152" s="8"/>
      <c r="TQR1152" s="8"/>
      <c r="TQS1152" s="8"/>
      <c r="TQT1152" s="8"/>
      <c r="TQU1152" s="8"/>
      <c r="TQV1152" s="8"/>
      <c r="TQW1152" s="8"/>
      <c r="TQX1152" s="8"/>
      <c r="TQY1152" s="8"/>
      <c r="TQZ1152" s="8"/>
      <c r="TRA1152" s="8"/>
      <c r="TRB1152" s="8"/>
      <c r="TRC1152" s="8"/>
      <c r="TRD1152" s="8"/>
      <c r="TRE1152" s="8"/>
      <c r="TRF1152" s="8"/>
      <c r="TRG1152" s="8"/>
      <c r="TRH1152" s="8"/>
      <c r="TRI1152" s="8"/>
      <c r="TRJ1152" s="8"/>
      <c r="TRK1152" s="8"/>
      <c r="TRL1152" s="8"/>
      <c r="TRM1152" s="8"/>
      <c r="TRN1152" s="8"/>
      <c r="TRO1152" s="8"/>
      <c r="TRP1152" s="8"/>
      <c r="TRQ1152" s="8"/>
      <c r="TRR1152" s="8"/>
      <c r="TRS1152" s="8"/>
      <c r="TRT1152" s="8"/>
      <c r="TRU1152" s="8"/>
      <c r="TRV1152" s="8"/>
      <c r="TRW1152" s="8"/>
      <c r="TRX1152" s="8"/>
      <c r="TRY1152" s="8"/>
      <c r="TRZ1152" s="8"/>
      <c r="TSA1152" s="8"/>
      <c r="TSB1152" s="8"/>
      <c r="TSC1152" s="8"/>
      <c r="TSD1152" s="8"/>
      <c r="TSE1152" s="8"/>
      <c r="TSF1152" s="8"/>
      <c r="TSG1152" s="8"/>
      <c r="TSH1152" s="8"/>
      <c r="TSI1152" s="8"/>
      <c r="TSJ1152" s="8"/>
      <c r="TSK1152" s="8"/>
      <c r="TSL1152" s="8"/>
      <c r="TSM1152" s="8"/>
      <c r="TSN1152" s="8"/>
      <c r="TSO1152" s="8"/>
      <c r="TSP1152" s="8"/>
      <c r="TSQ1152" s="8"/>
      <c r="TSR1152" s="8"/>
      <c r="TSS1152" s="8"/>
      <c r="TST1152" s="8"/>
      <c r="TSU1152" s="8"/>
      <c r="TSV1152" s="8"/>
      <c r="TSW1152" s="8"/>
      <c r="TSX1152" s="8"/>
      <c r="TSY1152" s="8"/>
      <c r="TSZ1152" s="8"/>
      <c r="TTA1152" s="8"/>
      <c r="TTB1152" s="8"/>
      <c r="TTC1152" s="8"/>
      <c r="TTD1152" s="8"/>
      <c r="TTE1152" s="8"/>
      <c r="TTF1152" s="8"/>
      <c r="TTG1152" s="8"/>
      <c r="TTH1152" s="8"/>
      <c r="TTI1152" s="8"/>
      <c r="TTJ1152" s="8"/>
      <c r="TTK1152" s="8"/>
      <c r="TTL1152" s="8"/>
      <c r="TTM1152" s="8"/>
      <c r="TTN1152" s="8"/>
      <c r="TTO1152" s="8"/>
      <c r="TTP1152" s="8"/>
      <c r="TTQ1152" s="8"/>
      <c r="TTR1152" s="8"/>
      <c r="TTS1152" s="8"/>
      <c r="TTT1152" s="8"/>
      <c r="TTU1152" s="8"/>
      <c r="TTV1152" s="8"/>
      <c r="TTW1152" s="8"/>
      <c r="TTX1152" s="8"/>
      <c r="TTY1152" s="8"/>
      <c r="TTZ1152" s="8"/>
      <c r="TUA1152" s="8"/>
      <c r="TUB1152" s="8"/>
      <c r="TUC1152" s="8"/>
      <c r="TUD1152" s="8"/>
      <c r="TUE1152" s="8"/>
      <c r="TUF1152" s="8"/>
      <c r="TUG1152" s="8"/>
      <c r="TUH1152" s="8"/>
      <c r="TUI1152" s="8"/>
      <c r="TUJ1152" s="8"/>
      <c r="TUK1152" s="8"/>
      <c r="TUL1152" s="8"/>
      <c r="TUM1152" s="8"/>
      <c r="TUN1152" s="8"/>
      <c r="TUO1152" s="8"/>
      <c r="TUP1152" s="8"/>
      <c r="TUQ1152" s="8"/>
      <c r="TUR1152" s="8"/>
      <c r="TUS1152" s="8"/>
      <c r="TUT1152" s="8"/>
      <c r="TUU1152" s="8"/>
      <c r="TUV1152" s="8"/>
      <c r="TUW1152" s="8"/>
      <c r="TUX1152" s="8"/>
      <c r="TUY1152" s="8"/>
      <c r="TUZ1152" s="8"/>
      <c r="TVA1152" s="8"/>
      <c r="TVB1152" s="8"/>
      <c r="TVC1152" s="8"/>
      <c r="TVD1152" s="8"/>
      <c r="TVE1152" s="8"/>
      <c r="TVF1152" s="8"/>
      <c r="TVG1152" s="8"/>
      <c r="TVH1152" s="8"/>
      <c r="TVI1152" s="8"/>
      <c r="TVJ1152" s="8"/>
      <c r="TVK1152" s="8"/>
      <c r="TVL1152" s="8"/>
      <c r="TVM1152" s="8"/>
      <c r="TVN1152" s="8"/>
      <c r="TVO1152" s="8"/>
      <c r="TVP1152" s="8"/>
      <c r="TVQ1152" s="8"/>
      <c r="TVR1152" s="8"/>
      <c r="TVS1152" s="8"/>
      <c r="TVT1152" s="8"/>
      <c r="TVU1152" s="8"/>
      <c r="TVV1152" s="8"/>
      <c r="TVW1152" s="8"/>
      <c r="TVX1152" s="8"/>
      <c r="TVY1152" s="8"/>
      <c r="TVZ1152" s="8"/>
      <c r="TWA1152" s="8"/>
      <c r="TWB1152" s="8"/>
      <c r="TWC1152" s="8"/>
      <c r="TWD1152" s="8"/>
      <c r="TWE1152" s="8"/>
      <c r="TWF1152" s="8"/>
      <c r="TWG1152" s="8"/>
      <c r="TWH1152" s="8"/>
      <c r="TWI1152" s="8"/>
      <c r="TWJ1152" s="8"/>
      <c r="TWK1152" s="8"/>
      <c r="TWL1152" s="8"/>
      <c r="TWM1152" s="8"/>
      <c r="TWN1152" s="8"/>
      <c r="TWO1152" s="8"/>
      <c r="TWP1152" s="8"/>
      <c r="TWQ1152" s="8"/>
      <c r="TWR1152" s="8"/>
      <c r="TWS1152" s="8"/>
      <c r="TWT1152" s="8"/>
      <c r="TWU1152" s="8"/>
      <c r="TWV1152" s="8"/>
      <c r="TWW1152" s="8"/>
      <c r="TWX1152" s="8"/>
      <c r="TWY1152" s="8"/>
      <c r="TWZ1152" s="8"/>
      <c r="TXA1152" s="8"/>
      <c r="TXB1152" s="8"/>
      <c r="TXC1152" s="8"/>
      <c r="TXD1152" s="8"/>
      <c r="TXE1152" s="8"/>
      <c r="TXF1152" s="8"/>
      <c r="TXG1152" s="8"/>
      <c r="TXH1152" s="8"/>
      <c r="TXI1152" s="8"/>
      <c r="TXJ1152" s="8"/>
      <c r="TXK1152" s="8"/>
      <c r="TXL1152" s="8"/>
      <c r="TXM1152" s="8"/>
      <c r="TXN1152" s="8"/>
      <c r="TXO1152" s="8"/>
      <c r="TXP1152" s="8"/>
      <c r="TXQ1152" s="8"/>
      <c r="TXR1152" s="8"/>
      <c r="TXS1152" s="8"/>
      <c r="TXT1152" s="8"/>
      <c r="TXU1152" s="8"/>
      <c r="TXV1152" s="8"/>
      <c r="TXW1152" s="8"/>
      <c r="TXX1152" s="8"/>
      <c r="TXY1152" s="8"/>
      <c r="TXZ1152" s="8"/>
      <c r="TYA1152" s="8"/>
      <c r="TYB1152" s="8"/>
      <c r="TYC1152" s="8"/>
      <c r="TYD1152" s="8"/>
      <c r="TYE1152" s="8"/>
      <c r="TYF1152" s="8"/>
      <c r="TYG1152" s="8"/>
      <c r="TYH1152" s="8"/>
      <c r="TYI1152" s="8"/>
      <c r="TYJ1152" s="8"/>
      <c r="TYK1152" s="8"/>
      <c r="TYL1152" s="8"/>
      <c r="TYM1152" s="8"/>
      <c r="TYN1152" s="8"/>
      <c r="TYO1152" s="8"/>
      <c r="TYP1152" s="8"/>
      <c r="TYQ1152" s="8"/>
      <c r="TYR1152" s="8"/>
      <c r="TYS1152" s="8"/>
      <c r="TYT1152" s="8"/>
      <c r="TYU1152" s="8"/>
      <c r="TYV1152" s="8"/>
      <c r="TYW1152" s="8"/>
      <c r="TYX1152" s="8"/>
      <c r="TYY1152" s="8"/>
      <c r="TYZ1152" s="8"/>
      <c r="TZA1152" s="8"/>
      <c r="TZB1152" s="8"/>
      <c r="TZC1152" s="8"/>
      <c r="TZD1152" s="8"/>
      <c r="TZE1152" s="8"/>
      <c r="TZF1152" s="8"/>
      <c r="TZG1152" s="8"/>
      <c r="TZH1152" s="8"/>
      <c r="TZI1152" s="8"/>
      <c r="TZJ1152" s="8"/>
      <c r="TZK1152" s="8"/>
      <c r="TZL1152" s="8"/>
      <c r="TZM1152" s="8"/>
      <c r="TZN1152" s="8"/>
      <c r="TZO1152" s="8"/>
      <c r="TZP1152" s="8"/>
      <c r="TZQ1152" s="8"/>
      <c r="TZR1152" s="8"/>
      <c r="TZS1152" s="8"/>
      <c r="TZT1152" s="8"/>
      <c r="TZU1152" s="8"/>
      <c r="TZV1152" s="8"/>
      <c r="TZW1152" s="8"/>
      <c r="TZX1152" s="8"/>
      <c r="TZY1152" s="8"/>
      <c r="TZZ1152" s="8"/>
      <c r="UAA1152" s="8"/>
      <c r="UAB1152" s="8"/>
      <c r="UAC1152" s="8"/>
      <c r="UAD1152" s="8"/>
      <c r="UAE1152" s="8"/>
      <c r="UAF1152" s="8"/>
      <c r="UAG1152" s="8"/>
      <c r="UAH1152" s="8"/>
      <c r="UAI1152" s="8"/>
      <c r="UAJ1152" s="8"/>
      <c r="UAK1152" s="8"/>
      <c r="UAL1152" s="8"/>
      <c r="UAM1152" s="8"/>
      <c r="UAN1152" s="8"/>
      <c r="UAO1152" s="8"/>
      <c r="UAP1152" s="8"/>
      <c r="UAQ1152" s="8"/>
      <c r="UAR1152" s="8"/>
      <c r="UAS1152" s="8"/>
      <c r="UAT1152" s="8"/>
      <c r="UAU1152" s="8"/>
      <c r="UAV1152" s="8"/>
      <c r="UAW1152" s="8"/>
      <c r="UAX1152" s="8"/>
      <c r="UAY1152" s="8"/>
      <c r="UAZ1152" s="8"/>
      <c r="UBA1152" s="8"/>
      <c r="UBB1152" s="8"/>
      <c r="UBC1152" s="8"/>
      <c r="UBD1152" s="8"/>
      <c r="UBE1152" s="8"/>
      <c r="UBF1152" s="8"/>
      <c r="UBG1152" s="8"/>
      <c r="UBH1152" s="8"/>
      <c r="UBI1152" s="8"/>
      <c r="UBJ1152" s="8"/>
      <c r="UBK1152" s="8"/>
      <c r="UBL1152" s="8"/>
      <c r="UBM1152" s="8"/>
      <c r="UBN1152" s="8"/>
      <c r="UBO1152" s="8"/>
      <c r="UBP1152" s="8"/>
      <c r="UBQ1152" s="8"/>
      <c r="UBR1152" s="8"/>
      <c r="UBS1152" s="8"/>
      <c r="UBT1152" s="8"/>
      <c r="UBU1152" s="8"/>
      <c r="UBV1152" s="8"/>
      <c r="UBW1152" s="8"/>
      <c r="UBX1152" s="8"/>
      <c r="UBY1152" s="8"/>
      <c r="UBZ1152" s="8"/>
      <c r="UCA1152" s="8"/>
      <c r="UCB1152" s="8"/>
      <c r="UCC1152" s="8"/>
      <c r="UCD1152" s="8"/>
      <c r="UCE1152" s="8"/>
      <c r="UCF1152" s="8"/>
      <c r="UCG1152" s="8"/>
      <c r="UCH1152" s="8"/>
      <c r="UCI1152" s="8"/>
      <c r="UCJ1152" s="8"/>
      <c r="UCK1152" s="8"/>
      <c r="UCL1152" s="8"/>
      <c r="UCM1152" s="8"/>
      <c r="UCN1152" s="8"/>
      <c r="UCO1152" s="8"/>
      <c r="UCP1152" s="8"/>
      <c r="UCQ1152" s="8"/>
      <c r="UCR1152" s="8"/>
      <c r="UCS1152" s="8"/>
      <c r="UCT1152" s="8"/>
      <c r="UCU1152" s="8"/>
      <c r="UCV1152" s="8"/>
      <c r="UCW1152" s="8"/>
      <c r="UCX1152" s="8"/>
      <c r="UCY1152" s="8"/>
      <c r="UCZ1152" s="8"/>
      <c r="UDA1152" s="8"/>
      <c r="UDB1152" s="8"/>
      <c r="UDC1152" s="8"/>
      <c r="UDD1152" s="8"/>
      <c r="UDE1152" s="8"/>
      <c r="UDF1152" s="8"/>
      <c r="UDG1152" s="8"/>
      <c r="UDH1152" s="8"/>
      <c r="UDI1152" s="8"/>
      <c r="UDJ1152" s="8"/>
      <c r="UDK1152" s="8"/>
      <c r="UDL1152" s="8"/>
      <c r="UDM1152" s="8"/>
      <c r="UDN1152" s="8"/>
      <c r="UDO1152" s="8"/>
      <c r="UDP1152" s="8"/>
      <c r="UDQ1152" s="8"/>
      <c r="UDR1152" s="8"/>
      <c r="UDS1152" s="8"/>
      <c r="UDT1152" s="8"/>
      <c r="UDU1152" s="8"/>
      <c r="UDV1152" s="8"/>
      <c r="UDW1152" s="8"/>
      <c r="UDX1152" s="8"/>
      <c r="UDY1152" s="8"/>
      <c r="UDZ1152" s="8"/>
      <c r="UEA1152" s="8"/>
      <c r="UEB1152" s="8"/>
      <c r="UEC1152" s="8"/>
      <c r="UED1152" s="8"/>
      <c r="UEE1152" s="8"/>
      <c r="UEF1152" s="8"/>
      <c r="UEG1152" s="8"/>
      <c r="UEH1152" s="8"/>
      <c r="UEI1152" s="8"/>
      <c r="UEJ1152" s="8"/>
      <c r="UEK1152" s="8"/>
      <c r="UEL1152" s="8"/>
      <c r="UEM1152" s="8"/>
      <c r="UEN1152" s="8"/>
      <c r="UEO1152" s="8"/>
      <c r="UEP1152" s="8"/>
      <c r="UEQ1152" s="8"/>
      <c r="UER1152" s="8"/>
      <c r="UES1152" s="8"/>
      <c r="UET1152" s="8"/>
      <c r="UEU1152" s="8"/>
      <c r="UEV1152" s="8"/>
      <c r="UEW1152" s="8"/>
      <c r="UEX1152" s="8"/>
      <c r="UEY1152" s="8"/>
      <c r="UEZ1152" s="8"/>
      <c r="UFA1152" s="8"/>
      <c r="UFB1152" s="8"/>
      <c r="UFC1152" s="8"/>
      <c r="UFD1152" s="8"/>
      <c r="UFE1152" s="8"/>
      <c r="UFF1152" s="8"/>
      <c r="UFG1152" s="8"/>
      <c r="UFH1152" s="8"/>
      <c r="UFI1152" s="8"/>
      <c r="UFJ1152" s="8"/>
      <c r="UFK1152" s="8"/>
      <c r="UFL1152" s="8"/>
      <c r="UFM1152" s="8"/>
      <c r="UFN1152" s="8"/>
      <c r="UFO1152" s="8"/>
      <c r="UFP1152" s="8"/>
      <c r="UFQ1152" s="8"/>
      <c r="UFR1152" s="8"/>
      <c r="UFS1152" s="8"/>
      <c r="UFT1152" s="8"/>
      <c r="UFU1152" s="8"/>
      <c r="UFV1152" s="8"/>
      <c r="UFW1152" s="8"/>
      <c r="UFX1152" s="8"/>
      <c r="UFY1152" s="8"/>
      <c r="UFZ1152" s="8"/>
      <c r="UGA1152" s="8"/>
      <c r="UGB1152" s="8"/>
      <c r="UGC1152" s="8"/>
      <c r="UGD1152" s="8"/>
      <c r="UGE1152" s="8"/>
      <c r="UGF1152" s="8"/>
      <c r="UGG1152" s="8"/>
      <c r="UGH1152" s="8"/>
      <c r="UGI1152" s="8"/>
      <c r="UGJ1152" s="8"/>
      <c r="UGK1152" s="8"/>
      <c r="UGL1152" s="8"/>
      <c r="UGM1152" s="8"/>
      <c r="UGN1152" s="8"/>
      <c r="UGO1152" s="8"/>
      <c r="UGP1152" s="8"/>
      <c r="UGQ1152" s="8"/>
      <c r="UGR1152" s="8"/>
      <c r="UGS1152" s="8"/>
      <c r="UGT1152" s="8"/>
      <c r="UGU1152" s="8"/>
      <c r="UGV1152" s="8"/>
      <c r="UGW1152" s="8"/>
      <c r="UGX1152" s="8"/>
      <c r="UGY1152" s="8"/>
      <c r="UGZ1152" s="8"/>
      <c r="UHA1152" s="8"/>
      <c r="UHB1152" s="8"/>
      <c r="UHC1152" s="8"/>
      <c r="UHD1152" s="8"/>
      <c r="UHE1152" s="8"/>
      <c r="UHF1152" s="8"/>
      <c r="UHG1152" s="8"/>
      <c r="UHH1152" s="8"/>
      <c r="UHI1152" s="8"/>
      <c r="UHJ1152" s="8"/>
      <c r="UHK1152" s="8"/>
      <c r="UHL1152" s="8"/>
      <c r="UHM1152" s="8"/>
      <c r="UHN1152" s="8"/>
      <c r="UHO1152" s="8"/>
      <c r="UHP1152" s="8"/>
      <c r="UHQ1152" s="8"/>
      <c r="UHR1152" s="8"/>
      <c r="UHS1152" s="8"/>
      <c r="UHT1152" s="8"/>
      <c r="UHU1152" s="8"/>
      <c r="UHV1152" s="8"/>
      <c r="UHW1152" s="8"/>
      <c r="UHX1152" s="8"/>
      <c r="UHY1152" s="8"/>
      <c r="UHZ1152" s="8"/>
      <c r="UIA1152" s="8"/>
      <c r="UIB1152" s="8"/>
      <c r="UIC1152" s="8"/>
      <c r="UID1152" s="8"/>
      <c r="UIE1152" s="8"/>
      <c r="UIF1152" s="8"/>
      <c r="UIG1152" s="8"/>
      <c r="UIH1152" s="8"/>
      <c r="UII1152" s="8"/>
      <c r="UIJ1152" s="8"/>
      <c r="UIK1152" s="8"/>
      <c r="UIL1152" s="8"/>
      <c r="UIM1152" s="8"/>
      <c r="UIN1152" s="8"/>
      <c r="UIO1152" s="8"/>
      <c r="UIP1152" s="8"/>
      <c r="UIQ1152" s="8"/>
      <c r="UIR1152" s="8"/>
      <c r="UIS1152" s="8"/>
      <c r="UIT1152" s="8"/>
      <c r="UIU1152" s="8"/>
      <c r="UIV1152" s="8"/>
      <c r="UIW1152" s="8"/>
      <c r="UIX1152" s="8"/>
      <c r="UIY1152" s="8"/>
      <c r="UIZ1152" s="8"/>
      <c r="UJA1152" s="8"/>
      <c r="UJB1152" s="8"/>
      <c r="UJC1152" s="8"/>
      <c r="UJD1152" s="8"/>
      <c r="UJE1152" s="8"/>
      <c r="UJF1152" s="8"/>
      <c r="UJG1152" s="8"/>
      <c r="UJH1152" s="8"/>
      <c r="UJI1152" s="8"/>
      <c r="UJJ1152" s="8"/>
      <c r="UJK1152" s="8"/>
      <c r="UJL1152" s="8"/>
      <c r="UJM1152" s="8"/>
      <c r="UJN1152" s="8"/>
      <c r="UJO1152" s="8"/>
      <c r="UJP1152" s="8"/>
      <c r="UJQ1152" s="8"/>
      <c r="UJR1152" s="8"/>
      <c r="UJS1152" s="8"/>
      <c r="UJT1152" s="8"/>
      <c r="UJU1152" s="8"/>
      <c r="UJV1152" s="8"/>
      <c r="UJW1152" s="8"/>
      <c r="UJX1152" s="8"/>
      <c r="UJY1152" s="8"/>
      <c r="UJZ1152" s="8"/>
      <c r="UKA1152" s="8"/>
      <c r="UKB1152" s="8"/>
      <c r="UKC1152" s="8"/>
      <c r="UKD1152" s="8"/>
      <c r="UKE1152" s="8"/>
      <c r="UKF1152" s="8"/>
      <c r="UKG1152" s="8"/>
      <c r="UKH1152" s="8"/>
      <c r="UKI1152" s="8"/>
      <c r="UKJ1152" s="8"/>
      <c r="UKK1152" s="8"/>
      <c r="UKL1152" s="8"/>
      <c r="UKM1152" s="8"/>
      <c r="UKN1152" s="8"/>
      <c r="UKO1152" s="8"/>
      <c r="UKP1152" s="8"/>
      <c r="UKQ1152" s="8"/>
      <c r="UKR1152" s="8"/>
      <c r="UKS1152" s="8"/>
      <c r="UKT1152" s="8"/>
      <c r="UKU1152" s="8"/>
      <c r="UKV1152" s="8"/>
      <c r="UKW1152" s="8"/>
      <c r="UKX1152" s="8"/>
      <c r="UKY1152" s="8"/>
      <c r="UKZ1152" s="8"/>
      <c r="ULA1152" s="8"/>
      <c r="ULB1152" s="8"/>
      <c r="ULC1152" s="8"/>
      <c r="ULD1152" s="8"/>
      <c r="ULE1152" s="8"/>
      <c r="ULF1152" s="8"/>
      <c r="ULG1152" s="8"/>
      <c r="ULH1152" s="8"/>
      <c r="ULI1152" s="8"/>
      <c r="ULJ1152" s="8"/>
      <c r="ULK1152" s="8"/>
      <c r="ULL1152" s="8"/>
      <c r="ULM1152" s="8"/>
      <c r="ULN1152" s="8"/>
      <c r="ULO1152" s="8"/>
      <c r="ULP1152" s="8"/>
      <c r="ULQ1152" s="8"/>
      <c r="ULR1152" s="8"/>
      <c r="ULS1152" s="8"/>
      <c r="ULT1152" s="8"/>
      <c r="ULU1152" s="8"/>
      <c r="ULV1152" s="8"/>
      <c r="ULW1152" s="8"/>
      <c r="ULX1152" s="8"/>
      <c r="ULY1152" s="8"/>
      <c r="ULZ1152" s="8"/>
      <c r="UMA1152" s="8"/>
      <c r="UMB1152" s="8"/>
      <c r="UMC1152" s="8"/>
      <c r="UMD1152" s="8"/>
      <c r="UME1152" s="8"/>
      <c r="UMF1152" s="8"/>
      <c r="UMG1152" s="8"/>
      <c r="UMH1152" s="8"/>
      <c r="UMI1152" s="8"/>
      <c r="UMJ1152" s="8"/>
      <c r="UMK1152" s="8"/>
      <c r="UML1152" s="8"/>
      <c r="UMM1152" s="8"/>
      <c r="UMN1152" s="8"/>
      <c r="UMO1152" s="8"/>
      <c r="UMP1152" s="8"/>
      <c r="UMQ1152" s="8"/>
      <c r="UMR1152" s="8"/>
      <c r="UMS1152" s="8"/>
      <c r="UMT1152" s="8"/>
      <c r="UMU1152" s="8"/>
      <c r="UMV1152" s="8"/>
      <c r="UMW1152" s="8"/>
      <c r="UMX1152" s="8"/>
      <c r="UMY1152" s="8"/>
      <c r="UMZ1152" s="8"/>
      <c r="UNA1152" s="8"/>
      <c r="UNB1152" s="8"/>
      <c r="UNC1152" s="8"/>
      <c r="UND1152" s="8"/>
      <c r="UNE1152" s="8"/>
      <c r="UNF1152" s="8"/>
      <c r="UNG1152" s="8"/>
      <c r="UNH1152" s="8"/>
      <c r="UNI1152" s="8"/>
      <c r="UNJ1152" s="8"/>
      <c r="UNK1152" s="8"/>
      <c r="UNL1152" s="8"/>
      <c r="UNM1152" s="8"/>
      <c r="UNN1152" s="8"/>
      <c r="UNO1152" s="8"/>
      <c r="UNP1152" s="8"/>
      <c r="UNQ1152" s="8"/>
      <c r="UNR1152" s="8"/>
      <c r="UNS1152" s="8"/>
      <c r="UNT1152" s="8"/>
      <c r="UNU1152" s="8"/>
      <c r="UNV1152" s="8"/>
      <c r="UNW1152" s="8"/>
      <c r="UNX1152" s="8"/>
      <c r="UNY1152" s="8"/>
      <c r="UNZ1152" s="8"/>
      <c r="UOA1152" s="8"/>
      <c r="UOB1152" s="8"/>
      <c r="UOC1152" s="8"/>
      <c r="UOD1152" s="8"/>
      <c r="UOE1152" s="8"/>
      <c r="UOF1152" s="8"/>
      <c r="UOG1152" s="8"/>
      <c r="UOH1152" s="8"/>
      <c r="UOI1152" s="8"/>
      <c r="UOJ1152" s="8"/>
      <c r="UOK1152" s="8"/>
      <c r="UOL1152" s="8"/>
      <c r="UOM1152" s="8"/>
      <c r="UON1152" s="8"/>
      <c r="UOO1152" s="8"/>
      <c r="UOP1152" s="8"/>
      <c r="UOQ1152" s="8"/>
      <c r="UOR1152" s="8"/>
      <c r="UOS1152" s="8"/>
      <c r="UOT1152" s="8"/>
      <c r="UOU1152" s="8"/>
      <c r="UOV1152" s="8"/>
      <c r="UOW1152" s="8"/>
      <c r="UOX1152" s="8"/>
      <c r="UOY1152" s="8"/>
      <c r="UOZ1152" s="8"/>
      <c r="UPA1152" s="8"/>
      <c r="UPB1152" s="8"/>
      <c r="UPC1152" s="8"/>
      <c r="UPD1152" s="8"/>
      <c r="UPE1152" s="8"/>
      <c r="UPF1152" s="8"/>
      <c r="UPG1152" s="8"/>
      <c r="UPH1152" s="8"/>
      <c r="UPI1152" s="8"/>
      <c r="UPJ1152" s="8"/>
      <c r="UPK1152" s="8"/>
      <c r="UPL1152" s="8"/>
      <c r="UPM1152" s="8"/>
      <c r="UPN1152" s="8"/>
      <c r="UPO1152" s="8"/>
      <c r="UPP1152" s="8"/>
      <c r="UPQ1152" s="8"/>
      <c r="UPR1152" s="8"/>
      <c r="UPS1152" s="8"/>
      <c r="UPT1152" s="8"/>
      <c r="UPU1152" s="8"/>
      <c r="UPV1152" s="8"/>
      <c r="UPW1152" s="8"/>
      <c r="UPX1152" s="8"/>
      <c r="UPY1152" s="8"/>
      <c r="UPZ1152" s="8"/>
      <c r="UQA1152" s="8"/>
      <c r="UQB1152" s="8"/>
      <c r="UQC1152" s="8"/>
      <c r="UQD1152" s="8"/>
      <c r="UQE1152" s="8"/>
      <c r="UQF1152" s="8"/>
      <c r="UQG1152" s="8"/>
      <c r="UQH1152" s="8"/>
      <c r="UQI1152" s="8"/>
      <c r="UQJ1152" s="8"/>
      <c r="UQK1152" s="8"/>
      <c r="UQL1152" s="8"/>
      <c r="UQM1152" s="8"/>
      <c r="UQN1152" s="8"/>
      <c r="UQO1152" s="8"/>
      <c r="UQP1152" s="8"/>
      <c r="UQQ1152" s="8"/>
      <c r="UQR1152" s="8"/>
      <c r="UQS1152" s="8"/>
      <c r="UQT1152" s="8"/>
      <c r="UQU1152" s="8"/>
      <c r="UQV1152" s="8"/>
      <c r="UQW1152" s="8"/>
      <c r="UQX1152" s="8"/>
      <c r="UQY1152" s="8"/>
      <c r="UQZ1152" s="8"/>
      <c r="URA1152" s="8"/>
      <c r="URB1152" s="8"/>
      <c r="URC1152" s="8"/>
      <c r="URD1152" s="8"/>
      <c r="URE1152" s="8"/>
      <c r="URF1152" s="8"/>
      <c r="URG1152" s="8"/>
      <c r="URH1152" s="8"/>
      <c r="URI1152" s="8"/>
      <c r="URJ1152" s="8"/>
      <c r="URK1152" s="8"/>
      <c r="URL1152" s="8"/>
      <c r="URM1152" s="8"/>
      <c r="URN1152" s="8"/>
      <c r="URO1152" s="8"/>
      <c r="URP1152" s="8"/>
      <c r="URQ1152" s="8"/>
      <c r="URR1152" s="8"/>
      <c r="URS1152" s="8"/>
      <c r="URT1152" s="8"/>
      <c r="URU1152" s="8"/>
      <c r="URV1152" s="8"/>
      <c r="URW1152" s="8"/>
      <c r="URX1152" s="8"/>
      <c r="URY1152" s="8"/>
      <c r="URZ1152" s="8"/>
      <c r="USA1152" s="8"/>
      <c r="USB1152" s="8"/>
      <c r="USC1152" s="8"/>
      <c r="USD1152" s="8"/>
      <c r="USE1152" s="8"/>
      <c r="USF1152" s="8"/>
      <c r="USG1152" s="8"/>
      <c r="USH1152" s="8"/>
      <c r="USI1152" s="8"/>
      <c r="USJ1152" s="8"/>
      <c r="USK1152" s="8"/>
      <c r="USL1152" s="8"/>
      <c r="USM1152" s="8"/>
      <c r="USN1152" s="8"/>
      <c r="USO1152" s="8"/>
      <c r="USP1152" s="8"/>
      <c r="USQ1152" s="8"/>
      <c r="USR1152" s="8"/>
      <c r="USS1152" s="8"/>
      <c r="UST1152" s="8"/>
      <c r="USU1152" s="8"/>
      <c r="USV1152" s="8"/>
      <c r="USW1152" s="8"/>
      <c r="USX1152" s="8"/>
      <c r="USY1152" s="8"/>
      <c r="USZ1152" s="8"/>
      <c r="UTA1152" s="8"/>
      <c r="UTB1152" s="8"/>
      <c r="UTC1152" s="8"/>
      <c r="UTD1152" s="8"/>
      <c r="UTE1152" s="8"/>
      <c r="UTF1152" s="8"/>
      <c r="UTG1152" s="8"/>
      <c r="UTH1152" s="8"/>
      <c r="UTI1152" s="8"/>
      <c r="UTJ1152" s="8"/>
      <c r="UTK1152" s="8"/>
      <c r="UTL1152" s="8"/>
      <c r="UTM1152" s="8"/>
      <c r="UTN1152" s="8"/>
      <c r="UTO1152" s="8"/>
      <c r="UTP1152" s="8"/>
      <c r="UTQ1152" s="8"/>
      <c r="UTR1152" s="8"/>
      <c r="UTS1152" s="8"/>
      <c r="UTT1152" s="8"/>
      <c r="UTU1152" s="8"/>
      <c r="UTV1152" s="8"/>
      <c r="UTW1152" s="8"/>
      <c r="UTX1152" s="8"/>
      <c r="UTY1152" s="8"/>
      <c r="UTZ1152" s="8"/>
      <c r="UUA1152" s="8"/>
      <c r="UUB1152" s="8"/>
      <c r="UUC1152" s="8"/>
      <c r="UUD1152" s="8"/>
      <c r="UUE1152" s="8"/>
      <c r="UUF1152" s="8"/>
      <c r="UUG1152" s="8"/>
      <c r="UUH1152" s="8"/>
      <c r="UUI1152" s="8"/>
      <c r="UUJ1152" s="8"/>
      <c r="UUK1152" s="8"/>
      <c r="UUL1152" s="8"/>
      <c r="UUM1152" s="8"/>
      <c r="UUN1152" s="8"/>
      <c r="UUO1152" s="8"/>
      <c r="UUP1152" s="8"/>
      <c r="UUQ1152" s="8"/>
      <c r="UUR1152" s="8"/>
      <c r="UUS1152" s="8"/>
      <c r="UUT1152" s="8"/>
      <c r="UUU1152" s="8"/>
      <c r="UUV1152" s="8"/>
      <c r="UUW1152" s="8"/>
      <c r="UUX1152" s="8"/>
      <c r="UUY1152" s="8"/>
      <c r="UUZ1152" s="8"/>
      <c r="UVA1152" s="8"/>
      <c r="UVB1152" s="8"/>
      <c r="UVC1152" s="8"/>
      <c r="UVD1152" s="8"/>
      <c r="UVE1152" s="8"/>
      <c r="UVF1152" s="8"/>
      <c r="UVG1152" s="8"/>
      <c r="UVH1152" s="8"/>
      <c r="UVI1152" s="8"/>
      <c r="UVJ1152" s="8"/>
      <c r="UVK1152" s="8"/>
      <c r="UVL1152" s="8"/>
      <c r="UVM1152" s="8"/>
      <c r="UVN1152" s="8"/>
      <c r="UVO1152" s="8"/>
      <c r="UVP1152" s="8"/>
      <c r="UVQ1152" s="8"/>
      <c r="UVR1152" s="8"/>
      <c r="UVS1152" s="8"/>
      <c r="UVT1152" s="8"/>
      <c r="UVU1152" s="8"/>
      <c r="UVV1152" s="8"/>
      <c r="UVW1152" s="8"/>
      <c r="UVX1152" s="8"/>
      <c r="UVY1152" s="8"/>
      <c r="UVZ1152" s="8"/>
      <c r="UWA1152" s="8"/>
      <c r="UWB1152" s="8"/>
      <c r="UWC1152" s="8"/>
      <c r="UWD1152" s="8"/>
      <c r="UWE1152" s="8"/>
      <c r="UWF1152" s="8"/>
      <c r="UWG1152" s="8"/>
      <c r="UWH1152" s="8"/>
      <c r="UWI1152" s="8"/>
      <c r="UWJ1152" s="8"/>
      <c r="UWK1152" s="8"/>
      <c r="UWL1152" s="8"/>
      <c r="UWM1152" s="8"/>
      <c r="UWN1152" s="8"/>
      <c r="UWO1152" s="8"/>
      <c r="UWP1152" s="8"/>
      <c r="UWQ1152" s="8"/>
      <c r="UWR1152" s="8"/>
      <c r="UWS1152" s="8"/>
      <c r="UWT1152" s="8"/>
      <c r="UWU1152" s="8"/>
      <c r="UWV1152" s="8"/>
      <c r="UWW1152" s="8"/>
      <c r="UWX1152" s="8"/>
      <c r="UWY1152" s="8"/>
      <c r="UWZ1152" s="8"/>
      <c r="UXA1152" s="8"/>
      <c r="UXB1152" s="8"/>
      <c r="UXC1152" s="8"/>
      <c r="UXD1152" s="8"/>
      <c r="UXE1152" s="8"/>
      <c r="UXF1152" s="8"/>
      <c r="UXG1152" s="8"/>
      <c r="UXH1152" s="8"/>
      <c r="UXI1152" s="8"/>
      <c r="UXJ1152" s="8"/>
      <c r="UXK1152" s="8"/>
      <c r="UXL1152" s="8"/>
      <c r="UXM1152" s="8"/>
      <c r="UXN1152" s="8"/>
      <c r="UXO1152" s="8"/>
      <c r="UXP1152" s="8"/>
      <c r="UXQ1152" s="8"/>
      <c r="UXR1152" s="8"/>
      <c r="UXS1152" s="8"/>
      <c r="UXT1152" s="8"/>
      <c r="UXU1152" s="8"/>
      <c r="UXV1152" s="8"/>
      <c r="UXW1152" s="8"/>
      <c r="UXX1152" s="8"/>
      <c r="UXY1152" s="8"/>
      <c r="UXZ1152" s="8"/>
      <c r="UYA1152" s="8"/>
      <c r="UYB1152" s="8"/>
      <c r="UYC1152" s="8"/>
      <c r="UYD1152" s="8"/>
      <c r="UYE1152" s="8"/>
      <c r="UYF1152" s="8"/>
      <c r="UYG1152" s="8"/>
      <c r="UYH1152" s="8"/>
      <c r="UYI1152" s="8"/>
      <c r="UYJ1152" s="8"/>
      <c r="UYK1152" s="8"/>
      <c r="UYL1152" s="8"/>
      <c r="UYM1152" s="8"/>
      <c r="UYN1152" s="8"/>
      <c r="UYO1152" s="8"/>
      <c r="UYP1152" s="8"/>
      <c r="UYQ1152" s="8"/>
      <c r="UYR1152" s="8"/>
      <c r="UYS1152" s="8"/>
      <c r="UYT1152" s="8"/>
      <c r="UYU1152" s="8"/>
      <c r="UYV1152" s="8"/>
      <c r="UYW1152" s="8"/>
      <c r="UYX1152" s="8"/>
      <c r="UYY1152" s="8"/>
      <c r="UYZ1152" s="8"/>
      <c r="UZA1152" s="8"/>
      <c r="UZB1152" s="8"/>
      <c r="UZC1152" s="8"/>
      <c r="UZD1152" s="8"/>
      <c r="UZE1152" s="8"/>
      <c r="UZF1152" s="8"/>
      <c r="UZG1152" s="8"/>
      <c r="UZH1152" s="8"/>
      <c r="UZI1152" s="8"/>
      <c r="UZJ1152" s="8"/>
      <c r="UZK1152" s="8"/>
      <c r="UZL1152" s="8"/>
      <c r="UZM1152" s="8"/>
      <c r="UZN1152" s="8"/>
      <c r="UZO1152" s="8"/>
      <c r="UZP1152" s="8"/>
      <c r="UZQ1152" s="8"/>
      <c r="UZR1152" s="8"/>
      <c r="UZS1152" s="8"/>
      <c r="UZT1152" s="8"/>
      <c r="UZU1152" s="8"/>
      <c r="UZV1152" s="8"/>
      <c r="UZW1152" s="8"/>
      <c r="UZX1152" s="8"/>
      <c r="UZY1152" s="8"/>
      <c r="UZZ1152" s="8"/>
      <c r="VAA1152" s="8"/>
      <c r="VAB1152" s="8"/>
      <c r="VAC1152" s="8"/>
      <c r="VAD1152" s="8"/>
      <c r="VAE1152" s="8"/>
      <c r="VAF1152" s="8"/>
      <c r="VAG1152" s="8"/>
      <c r="VAH1152" s="8"/>
      <c r="VAI1152" s="8"/>
      <c r="VAJ1152" s="8"/>
      <c r="VAK1152" s="8"/>
      <c r="VAL1152" s="8"/>
      <c r="VAM1152" s="8"/>
      <c r="VAN1152" s="8"/>
      <c r="VAO1152" s="8"/>
      <c r="VAP1152" s="8"/>
      <c r="VAQ1152" s="8"/>
      <c r="VAR1152" s="8"/>
      <c r="VAS1152" s="8"/>
      <c r="VAT1152" s="8"/>
      <c r="VAU1152" s="8"/>
      <c r="VAV1152" s="8"/>
      <c r="VAW1152" s="8"/>
      <c r="VAX1152" s="8"/>
      <c r="VAY1152" s="8"/>
      <c r="VAZ1152" s="8"/>
      <c r="VBA1152" s="8"/>
      <c r="VBB1152" s="8"/>
      <c r="VBC1152" s="8"/>
      <c r="VBD1152" s="8"/>
      <c r="VBE1152" s="8"/>
      <c r="VBF1152" s="8"/>
      <c r="VBG1152" s="8"/>
      <c r="VBH1152" s="8"/>
      <c r="VBI1152" s="8"/>
      <c r="VBJ1152" s="8"/>
      <c r="VBK1152" s="8"/>
      <c r="VBL1152" s="8"/>
      <c r="VBM1152" s="8"/>
      <c r="VBN1152" s="8"/>
      <c r="VBO1152" s="8"/>
      <c r="VBP1152" s="8"/>
      <c r="VBQ1152" s="8"/>
      <c r="VBR1152" s="8"/>
      <c r="VBS1152" s="8"/>
      <c r="VBT1152" s="8"/>
      <c r="VBU1152" s="8"/>
      <c r="VBV1152" s="8"/>
      <c r="VBW1152" s="8"/>
      <c r="VBX1152" s="8"/>
      <c r="VBY1152" s="8"/>
      <c r="VBZ1152" s="8"/>
      <c r="VCA1152" s="8"/>
      <c r="VCB1152" s="8"/>
      <c r="VCC1152" s="8"/>
      <c r="VCD1152" s="8"/>
      <c r="VCE1152" s="8"/>
      <c r="VCF1152" s="8"/>
      <c r="VCG1152" s="8"/>
      <c r="VCH1152" s="8"/>
      <c r="VCI1152" s="8"/>
      <c r="VCJ1152" s="8"/>
      <c r="VCK1152" s="8"/>
      <c r="VCL1152" s="8"/>
      <c r="VCM1152" s="8"/>
      <c r="VCN1152" s="8"/>
      <c r="VCO1152" s="8"/>
      <c r="VCP1152" s="8"/>
      <c r="VCQ1152" s="8"/>
      <c r="VCR1152" s="8"/>
      <c r="VCS1152" s="8"/>
      <c r="VCT1152" s="8"/>
      <c r="VCU1152" s="8"/>
      <c r="VCV1152" s="8"/>
      <c r="VCW1152" s="8"/>
      <c r="VCX1152" s="8"/>
      <c r="VCY1152" s="8"/>
      <c r="VCZ1152" s="8"/>
      <c r="VDA1152" s="8"/>
      <c r="VDB1152" s="8"/>
      <c r="VDC1152" s="8"/>
      <c r="VDD1152" s="8"/>
      <c r="VDE1152" s="8"/>
      <c r="VDF1152" s="8"/>
      <c r="VDG1152" s="8"/>
      <c r="VDH1152" s="8"/>
      <c r="VDI1152" s="8"/>
      <c r="VDJ1152" s="8"/>
      <c r="VDK1152" s="8"/>
      <c r="VDL1152" s="8"/>
      <c r="VDM1152" s="8"/>
      <c r="VDN1152" s="8"/>
      <c r="VDO1152" s="8"/>
      <c r="VDP1152" s="8"/>
      <c r="VDQ1152" s="8"/>
      <c r="VDR1152" s="8"/>
      <c r="VDS1152" s="8"/>
      <c r="VDT1152" s="8"/>
      <c r="VDU1152" s="8"/>
      <c r="VDV1152" s="8"/>
      <c r="VDW1152" s="8"/>
      <c r="VDX1152" s="8"/>
      <c r="VDY1152" s="8"/>
      <c r="VDZ1152" s="8"/>
      <c r="VEA1152" s="8"/>
      <c r="VEB1152" s="8"/>
      <c r="VEC1152" s="8"/>
      <c r="VED1152" s="8"/>
      <c r="VEE1152" s="8"/>
      <c r="VEF1152" s="8"/>
      <c r="VEG1152" s="8"/>
      <c r="VEH1152" s="8"/>
      <c r="VEI1152" s="8"/>
      <c r="VEJ1152" s="8"/>
      <c r="VEK1152" s="8"/>
      <c r="VEL1152" s="8"/>
      <c r="VEM1152" s="8"/>
      <c r="VEN1152" s="8"/>
      <c r="VEO1152" s="8"/>
      <c r="VEP1152" s="8"/>
      <c r="VEQ1152" s="8"/>
      <c r="VER1152" s="8"/>
      <c r="VES1152" s="8"/>
      <c r="VET1152" s="8"/>
      <c r="VEU1152" s="8"/>
      <c r="VEV1152" s="8"/>
      <c r="VEW1152" s="8"/>
      <c r="VEX1152" s="8"/>
      <c r="VEY1152" s="8"/>
      <c r="VEZ1152" s="8"/>
      <c r="VFA1152" s="8"/>
      <c r="VFB1152" s="8"/>
      <c r="VFC1152" s="8"/>
      <c r="VFD1152" s="8"/>
      <c r="VFE1152" s="8"/>
      <c r="VFF1152" s="8"/>
      <c r="VFG1152" s="8"/>
      <c r="VFH1152" s="8"/>
      <c r="VFI1152" s="8"/>
      <c r="VFJ1152" s="8"/>
      <c r="VFK1152" s="8"/>
      <c r="VFL1152" s="8"/>
      <c r="VFM1152" s="8"/>
      <c r="VFN1152" s="8"/>
      <c r="VFO1152" s="8"/>
      <c r="VFP1152" s="8"/>
      <c r="VFQ1152" s="8"/>
      <c r="VFR1152" s="8"/>
      <c r="VFS1152" s="8"/>
      <c r="VFT1152" s="8"/>
      <c r="VFU1152" s="8"/>
      <c r="VFV1152" s="8"/>
      <c r="VFW1152" s="8"/>
      <c r="VFX1152" s="8"/>
      <c r="VFY1152" s="8"/>
      <c r="VFZ1152" s="8"/>
      <c r="VGA1152" s="8"/>
      <c r="VGB1152" s="8"/>
      <c r="VGC1152" s="8"/>
      <c r="VGD1152" s="8"/>
      <c r="VGE1152" s="8"/>
      <c r="VGF1152" s="8"/>
      <c r="VGG1152" s="8"/>
      <c r="VGH1152" s="8"/>
      <c r="VGI1152" s="8"/>
      <c r="VGJ1152" s="8"/>
      <c r="VGK1152" s="8"/>
      <c r="VGL1152" s="8"/>
      <c r="VGM1152" s="8"/>
      <c r="VGN1152" s="8"/>
      <c r="VGO1152" s="8"/>
      <c r="VGP1152" s="8"/>
      <c r="VGQ1152" s="8"/>
      <c r="VGR1152" s="8"/>
      <c r="VGS1152" s="8"/>
      <c r="VGT1152" s="8"/>
      <c r="VGU1152" s="8"/>
      <c r="VGV1152" s="8"/>
      <c r="VGW1152" s="8"/>
      <c r="VGX1152" s="8"/>
      <c r="VGY1152" s="8"/>
      <c r="VGZ1152" s="8"/>
      <c r="VHA1152" s="8"/>
      <c r="VHB1152" s="8"/>
      <c r="VHC1152" s="8"/>
      <c r="VHD1152" s="8"/>
      <c r="VHE1152" s="8"/>
      <c r="VHF1152" s="8"/>
      <c r="VHG1152" s="8"/>
      <c r="VHH1152" s="8"/>
      <c r="VHI1152" s="8"/>
      <c r="VHJ1152" s="8"/>
      <c r="VHK1152" s="8"/>
      <c r="VHL1152" s="8"/>
      <c r="VHM1152" s="8"/>
      <c r="VHN1152" s="8"/>
      <c r="VHO1152" s="8"/>
      <c r="VHP1152" s="8"/>
      <c r="VHQ1152" s="8"/>
      <c r="VHR1152" s="8"/>
      <c r="VHS1152" s="8"/>
      <c r="VHT1152" s="8"/>
      <c r="VHU1152" s="8"/>
      <c r="VHV1152" s="8"/>
      <c r="VHW1152" s="8"/>
      <c r="VHX1152" s="8"/>
      <c r="VHY1152" s="8"/>
      <c r="VHZ1152" s="8"/>
      <c r="VIA1152" s="8"/>
      <c r="VIB1152" s="8"/>
      <c r="VIC1152" s="8"/>
      <c r="VID1152" s="8"/>
      <c r="VIE1152" s="8"/>
      <c r="VIF1152" s="8"/>
      <c r="VIG1152" s="8"/>
      <c r="VIH1152" s="8"/>
      <c r="VII1152" s="8"/>
      <c r="VIJ1152" s="8"/>
      <c r="VIK1152" s="8"/>
      <c r="VIL1152" s="8"/>
      <c r="VIM1152" s="8"/>
      <c r="VIN1152" s="8"/>
      <c r="VIO1152" s="8"/>
      <c r="VIP1152" s="8"/>
      <c r="VIQ1152" s="8"/>
      <c r="VIR1152" s="8"/>
      <c r="VIS1152" s="8"/>
      <c r="VIT1152" s="8"/>
      <c r="VIU1152" s="8"/>
      <c r="VIV1152" s="8"/>
      <c r="VIW1152" s="8"/>
      <c r="VIX1152" s="8"/>
      <c r="VIY1152" s="8"/>
      <c r="VIZ1152" s="8"/>
      <c r="VJA1152" s="8"/>
      <c r="VJB1152" s="8"/>
      <c r="VJC1152" s="8"/>
      <c r="VJD1152" s="8"/>
      <c r="VJE1152" s="8"/>
      <c r="VJF1152" s="8"/>
      <c r="VJG1152" s="8"/>
      <c r="VJH1152" s="8"/>
      <c r="VJI1152" s="8"/>
      <c r="VJJ1152" s="8"/>
      <c r="VJK1152" s="8"/>
      <c r="VJL1152" s="8"/>
      <c r="VJM1152" s="8"/>
      <c r="VJN1152" s="8"/>
      <c r="VJO1152" s="8"/>
      <c r="VJP1152" s="8"/>
      <c r="VJQ1152" s="8"/>
      <c r="VJR1152" s="8"/>
      <c r="VJS1152" s="8"/>
      <c r="VJT1152" s="8"/>
      <c r="VJU1152" s="8"/>
      <c r="VJV1152" s="8"/>
      <c r="VJW1152" s="8"/>
      <c r="VJX1152" s="8"/>
      <c r="VJY1152" s="8"/>
      <c r="VJZ1152" s="8"/>
      <c r="VKA1152" s="8"/>
      <c r="VKB1152" s="8"/>
      <c r="VKC1152" s="8"/>
      <c r="VKD1152" s="8"/>
      <c r="VKE1152" s="8"/>
      <c r="VKF1152" s="8"/>
      <c r="VKG1152" s="8"/>
      <c r="VKH1152" s="8"/>
      <c r="VKI1152" s="8"/>
      <c r="VKJ1152" s="8"/>
      <c r="VKK1152" s="8"/>
      <c r="VKL1152" s="8"/>
      <c r="VKM1152" s="8"/>
      <c r="VKN1152" s="8"/>
      <c r="VKO1152" s="8"/>
      <c r="VKP1152" s="8"/>
      <c r="VKQ1152" s="8"/>
      <c r="VKR1152" s="8"/>
      <c r="VKS1152" s="8"/>
      <c r="VKT1152" s="8"/>
      <c r="VKU1152" s="8"/>
      <c r="VKV1152" s="8"/>
      <c r="VKW1152" s="8"/>
      <c r="VKX1152" s="8"/>
      <c r="VKY1152" s="8"/>
      <c r="VKZ1152" s="8"/>
      <c r="VLA1152" s="8"/>
      <c r="VLB1152" s="8"/>
      <c r="VLC1152" s="8"/>
      <c r="VLD1152" s="8"/>
      <c r="VLE1152" s="8"/>
      <c r="VLF1152" s="8"/>
      <c r="VLG1152" s="8"/>
      <c r="VLH1152" s="8"/>
      <c r="VLI1152" s="8"/>
      <c r="VLJ1152" s="8"/>
      <c r="VLK1152" s="8"/>
      <c r="VLL1152" s="8"/>
      <c r="VLM1152" s="8"/>
      <c r="VLN1152" s="8"/>
      <c r="VLO1152" s="8"/>
      <c r="VLP1152" s="8"/>
      <c r="VLQ1152" s="8"/>
      <c r="VLR1152" s="8"/>
      <c r="VLS1152" s="8"/>
      <c r="VLT1152" s="8"/>
      <c r="VLU1152" s="8"/>
      <c r="VLV1152" s="8"/>
      <c r="VLW1152" s="8"/>
      <c r="VLX1152" s="8"/>
      <c r="VLY1152" s="8"/>
      <c r="VLZ1152" s="8"/>
      <c r="VMA1152" s="8"/>
      <c r="VMB1152" s="8"/>
      <c r="VMC1152" s="8"/>
      <c r="VMD1152" s="8"/>
      <c r="VME1152" s="8"/>
      <c r="VMF1152" s="8"/>
      <c r="VMG1152" s="8"/>
      <c r="VMH1152" s="8"/>
      <c r="VMI1152" s="8"/>
      <c r="VMJ1152" s="8"/>
      <c r="VMK1152" s="8"/>
      <c r="VML1152" s="8"/>
      <c r="VMM1152" s="8"/>
      <c r="VMN1152" s="8"/>
      <c r="VMO1152" s="8"/>
      <c r="VMP1152" s="8"/>
      <c r="VMQ1152" s="8"/>
      <c r="VMR1152" s="8"/>
      <c r="VMS1152" s="8"/>
      <c r="VMT1152" s="8"/>
      <c r="VMU1152" s="8"/>
      <c r="VMV1152" s="8"/>
      <c r="VMW1152" s="8"/>
      <c r="VMX1152" s="8"/>
      <c r="VMY1152" s="8"/>
      <c r="VMZ1152" s="8"/>
      <c r="VNA1152" s="8"/>
      <c r="VNB1152" s="8"/>
      <c r="VNC1152" s="8"/>
      <c r="VND1152" s="8"/>
      <c r="VNE1152" s="8"/>
      <c r="VNF1152" s="8"/>
      <c r="VNG1152" s="8"/>
      <c r="VNH1152" s="8"/>
      <c r="VNI1152" s="8"/>
      <c r="VNJ1152" s="8"/>
      <c r="VNK1152" s="8"/>
      <c r="VNL1152" s="8"/>
      <c r="VNM1152" s="8"/>
      <c r="VNN1152" s="8"/>
      <c r="VNO1152" s="8"/>
      <c r="VNP1152" s="8"/>
      <c r="VNQ1152" s="8"/>
      <c r="VNR1152" s="8"/>
      <c r="VNS1152" s="8"/>
      <c r="VNT1152" s="8"/>
      <c r="VNU1152" s="8"/>
      <c r="VNV1152" s="8"/>
      <c r="VNW1152" s="8"/>
      <c r="VNX1152" s="8"/>
      <c r="VNY1152" s="8"/>
      <c r="VNZ1152" s="8"/>
      <c r="VOA1152" s="8"/>
      <c r="VOB1152" s="8"/>
      <c r="VOC1152" s="8"/>
      <c r="VOD1152" s="8"/>
      <c r="VOE1152" s="8"/>
      <c r="VOF1152" s="8"/>
      <c r="VOG1152" s="8"/>
      <c r="VOH1152" s="8"/>
      <c r="VOI1152" s="8"/>
      <c r="VOJ1152" s="8"/>
      <c r="VOK1152" s="8"/>
      <c r="VOL1152" s="8"/>
      <c r="VOM1152" s="8"/>
      <c r="VON1152" s="8"/>
      <c r="VOO1152" s="8"/>
      <c r="VOP1152" s="8"/>
      <c r="VOQ1152" s="8"/>
      <c r="VOR1152" s="8"/>
      <c r="VOS1152" s="8"/>
      <c r="VOT1152" s="8"/>
      <c r="VOU1152" s="8"/>
      <c r="VOV1152" s="8"/>
      <c r="VOW1152" s="8"/>
      <c r="VOX1152" s="8"/>
      <c r="VOY1152" s="8"/>
      <c r="VOZ1152" s="8"/>
      <c r="VPA1152" s="8"/>
      <c r="VPB1152" s="8"/>
      <c r="VPC1152" s="8"/>
      <c r="VPD1152" s="8"/>
      <c r="VPE1152" s="8"/>
      <c r="VPF1152" s="8"/>
      <c r="VPG1152" s="8"/>
      <c r="VPH1152" s="8"/>
      <c r="VPI1152" s="8"/>
      <c r="VPJ1152" s="8"/>
      <c r="VPK1152" s="8"/>
      <c r="VPL1152" s="8"/>
      <c r="VPM1152" s="8"/>
      <c r="VPN1152" s="8"/>
      <c r="VPO1152" s="8"/>
      <c r="VPP1152" s="8"/>
      <c r="VPQ1152" s="8"/>
      <c r="VPR1152" s="8"/>
      <c r="VPS1152" s="8"/>
      <c r="VPT1152" s="8"/>
      <c r="VPU1152" s="8"/>
      <c r="VPV1152" s="8"/>
      <c r="VPW1152" s="8"/>
      <c r="VPX1152" s="8"/>
      <c r="VPY1152" s="8"/>
      <c r="VPZ1152" s="8"/>
      <c r="VQA1152" s="8"/>
      <c r="VQB1152" s="8"/>
      <c r="VQC1152" s="8"/>
      <c r="VQD1152" s="8"/>
      <c r="VQE1152" s="8"/>
      <c r="VQF1152" s="8"/>
      <c r="VQG1152" s="8"/>
      <c r="VQH1152" s="8"/>
      <c r="VQI1152" s="8"/>
      <c r="VQJ1152" s="8"/>
      <c r="VQK1152" s="8"/>
      <c r="VQL1152" s="8"/>
      <c r="VQM1152" s="8"/>
      <c r="VQN1152" s="8"/>
      <c r="VQO1152" s="8"/>
      <c r="VQP1152" s="8"/>
      <c r="VQQ1152" s="8"/>
      <c r="VQR1152" s="8"/>
      <c r="VQS1152" s="8"/>
      <c r="VQT1152" s="8"/>
      <c r="VQU1152" s="8"/>
      <c r="VQV1152" s="8"/>
      <c r="VQW1152" s="8"/>
      <c r="VQX1152" s="8"/>
      <c r="VQY1152" s="8"/>
      <c r="VQZ1152" s="8"/>
      <c r="VRA1152" s="8"/>
      <c r="VRB1152" s="8"/>
      <c r="VRC1152" s="8"/>
      <c r="VRD1152" s="8"/>
      <c r="VRE1152" s="8"/>
      <c r="VRF1152" s="8"/>
      <c r="VRG1152" s="8"/>
      <c r="VRH1152" s="8"/>
      <c r="VRI1152" s="8"/>
      <c r="VRJ1152" s="8"/>
      <c r="VRK1152" s="8"/>
      <c r="VRL1152" s="8"/>
      <c r="VRM1152" s="8"/>
      <c r="VRN1152" s="8"/>
      <c r="VRO1152" s="8"/>
      <c r="VRP1152" s="8"/>
      <c r="VRQ1152" s="8"/>
      <c r="VRR1152" s="8"/>
      <c r="VRS1152" s="8"/>
      <c r="VRT1152" s="8"/>
      <c r="VRU1152" s="8"/>
      <c r="VRV1152" s="8"/>
      <c r="VRW1152" s="8"/>
      <c r="VRX1152" s="8"/>
      <c r="VRY1152" s="8"/>
      <c r="VRZ1152" s="8"/>
      <c r="VSA1152" s="8"/>
      <c r="VSB1152" s="8"/>
      <c r="VSC1152" s="8"/>
      <c r="VSD1152" s="8"/>
      <c r="VSE1152" s="8"/>
      <c r="VSF1152" s="8"/>
      <c r="VSG1152" s="8"/>
      <c r="VSH1152" s="8"/>
      <c r="VSI1152" s="8"/>
      <c r="VSJ1152" s="8"/>
      <c r="VSK1152" s="8"/>
      <c r="VSL1152" s="8"/>
      <c r="VSM1152" s="8"/>
      <c r="VSN1152" s="8"/>
      <c r="VSO1152" s="8"/>
      <c r="VSP1152" s="8"/>
      <c r="VSQ1152" s="8"/>
      <c r="VSR1152" s="8"/>
      <c r="VSS1152" s="8"/>
      <c r="VST1152" s="8"/>
      <c r="VSU1152" s="8"/>
      <c r="VSV1152" s="8"/>
      <c r="VSW1152" s="8"/>
      <c r="VSX1152" s="8"/>
      <c r="VSY1152" s="8"/>
      <c r="VSZ1152" s="8"/>
      <c r="VTA1152" s="8"/>
      <c r="VTB1152" s="8"/>
      <c r="VTC1152" s="8"/>
      <c r="VTD1152" s="8"/>
      <c r="VTE1152" s="8"/>
      <c r="VTF1152" s="8"/>
      <c r="VTG1152" s="8"/>
      <c r="VTH1152" s="8"/>
      <c r="VTI1152" s="8"/>
      <c r="VTJ1152" s="8"/>
      <c r="VTK1152" s="8"/>
      <c r="VTL1152" s="8"/>
      <c r="VTM1152" s="8"/>
      <c r="VTN1152" s="8"/>
      <c r="VTO1152" s="8"/>
      <c r="VTP1152" s="8"/>
      <c r="VTQ1152" s="8"/>
      <c r="VTR1152" s="8"/>
      <c r="VTS1152" s="8"/>
      <c r="VTT1152" s="8"/>
      <c r="VTU1152" s="8"/>
      <c r="VTV1152" s="8"/>
      <c r="VTW1152" s="8"/>
      <c r="VTX1152" s="8"/>
      <c r="VTY1152" s="8"/>
      <c r="VTZ1152" s="8"/>
      <c r="VUA1152" s="8"/>
      <c r="VUB1152" s="8"/>
      <c r="VUC1152" s="8"/>
      <c r="VUD1152" s="8"/>
      <c r="VUE1152" s="8"/>
      <c r="VUF1152" s="8"/>
      <c r="VUG1152" s="8"/>
      <c r="VUH1152" s="8"/>
      <c r="VUI1152" s="8"/>
      <c r="VUJ1152" s="8"/>
      <c r="VUK1152" s="8"/>
      <c r="VUL1152" s="8"/>
      <c r="VUM1152" s="8"/>
      <c r="VUN1152" s="8"/>
      <c r="VUO1152" s="8"/>
      <c r="VUP1152" s="8"/>
      <c r="VUQ1152" s="8"/>
      <c r="VUR1152" s="8"/>
      <c r="VUS1152" s="8"/>
      <c r="VUT1152" s="8"/>
      <c r="VUU1152" s="8"/>
      <c r="VUV1152" s="8"/>
      <c r="VUW1152" s="8"/>
      <c r="VUX1152" s="8"/>
      <c r="VUY1152" s="8"/>
      <c r="VUZ1152" s="8"/>
      <c r="VVA1152" s="8"/>
      <c r="VVB1152" s="8"/>
      <c r="VVC1152" s="8"/>
      <c r="VVD1152" s="8"/>
      <c r="VVE1152" s="8"/>
      <c r="VVF1152" s="8"/>
      <c r="VVG1152" s="8"/>
      <c r="VVH1152" s="8"/>
      <c r="VVI1152" s="8"/>
      <c r="VVJ1152" s="8"/>
      <c r="VVK1152" s="8"/>
      <c r="VVL1152" s="8"/>
      <c r="VVM1152" s="8"/>
      <c r="VVN1152" s="8"/>
      <c r="VVO1152" s="8"/>
      <c r="VVP1152" s="8"/>
      <c r="VVQ1152" s="8"/>
      <c r="VVR1152" s="8"/>
      <c r="VVS1152" s="8"/>
      <c r="VVT1152" s="8"/>
      <c r="VVU1152" s="8"/>
      <c r="VVV1152" s="8"/>
      <c r="VVW1152" s="8"/>
      <c r="VVX1152" s="8"/>
      <c r="VVY1152" s="8"/>
      <c r="VVZ1152" s="8"/>
      <c r="VWA1152" s="8"/>
      <c r="VWB1152" s="8"/>
      <c r="VWC1152" s="8"/>
      <c r="VWD1152" s="8"/>
      <c r="VWE1152" s="8"/>
      <c r="VWF1152" s="8"/>
      <c r="VWG1152" s="8"/>
      <c r="VWH1152" s="8"/>
      <c r="VWI1152" s="8"/>
      <c r="VWJ1152" s="8"/>
      <c r="VWK1152" s="8"/>
      <c r="VWL1152" s="8"/>
      <c r="VWM1152" s="8"/>
      <c r="VWN1152" s="8"/>
      <c r="VWO1152" s="8"/>
      <c r="VWP1152" s="8"/>
      <c r="VWQ1152" s="8"/>
      <c r="VWR1152" s="8"/>
      <c r="VWS1152" s="8"/>
      <c r="VWT1152" s="8"/>
      <c r="VWU1152" s="8"/>
      <c r="VWV1152" s="8"/>
      <c r="VWW1152" s="8"/>
      <c r="VWX1152" s="8"/>
      <c r="VWY1152" s="8"/>
      <c r="VWZ1152" s="8"/>
      <c r="VXA1152" s="8"/>
      <c r="VXB1152" s="8"/>
      <c r="VXC1152" s="8"/>
      <c r="VXD1152" s="8"/>
      <c r="VXE1152" s="8"/>
      <c r="VXF1152" s="8"/>
      <c r="VXG1152" s="8"/>
      <c r="VXH1152" s="8"/>
      <c r="VXI1152" s="8"/>
      <c r="VXJ1152" s="8"/>
      <c r="VXK1152" s="8"/>
      <c r="VXL1152" s="8"/>
      <c r="VXM1152" s="8"/>
      <c r="VXN1152" s="8"/>
      <c r="VXO1152" s="8"/>
      <c r="VXP1152" s="8"/>
      <c r="VXQ1152" s="8"/>
      <c r="VXR1152" s="8"/>
      <c r="VXS1152" s="8"/>
      <c r="VXT1152" s="8"/>
      <c r="VXU1152" s="8"/>
      <c r="VXV1152" s="8"/>
      <c r="VXW1152" s="8"/>
      <c r="VXX1152" s="8"/>
      <c r="VXY1152" s="8"/>
      <c r="VXZ1152" s="8"/>
      <c r="VYA1152" s="8"/>
      <c r="VYB1152" s="8"/>
      <c r="VYC1152" s="8"/>
      <c r="VYD1152" s="8"/>
      <c r="VYE1152" s="8"/>
      <c r="VYF1152" s="8"/>
      <c r="VYG1152" s="8"/>
      <c r="VYH1152" s="8"/>
      <c r="VYI1152" s="8"/>
      <c r="VYJ1152" s="8"/>
      <c r="VYK1152" s="8"/>
      <c r="VYL1152" s="8"/>
      <c r="VYM1152" s="8"/>
      <c r="VYN1152" s="8"/>
      <c r="VYO1152" s="8"/>
      <c r="VYP1152" s="8"/>
      <c r="VYQ1152" s="8"/>
      <c r="VYR1152" s="8"/>
      <c r="VYS1152" s="8"/>
      <c r="VYT1152" s="8"/>
      <c r="VYU1152" s="8"/>
      <c r="VYV1152" s="8"/>
      <c r="VYW1152" s="8"/>
      <c r="VYX1152" s="8"/>
      <c r="VYY1152" s="8"/>
      <c r="VYZ1152" s="8"/>
      <c r="VZA1152" s="8"/>
      <c r="VZB1152" s="8"/>
      <c r="VZC1152" s="8"/>
      <c r="VZD1152" s="8"/>
      <c r="VZE1152" s="8"/>
      <c r="VZF1152" s="8"/>
      <c r="VZG1152" s="8"/>
      <c r="VZH1152" s="8"/>
      <c r="VZI1152" s="8"/>
      <c r="VZJ1152" s="8"/>
      <c r="VZK1152" s="8"/>
      <c r="VZL1152" s="8"/>
      <c r="VZM1152" s="8"/>
      <c r="VZN1152" s="8"/>
      <c r="VZO1152" s="8"/>
      <c r="VZP1152" s="8"/>
      <c r="VZQ1152" s="8"/>
      <c r="VZR1152" s="8"/>
      <c r="VZS1152" s="8"/>
      <c r="VZT1152" s="8"/>
      <c r="VZU1152" s="8"/>
      <c r="VZV1152" s="8"/>
      <c r="VZW1152" s="8"/>
      <c r="VZX1152" s="8"/>
      <c r="VZY1152" s="8"/>
      <c r="VZZ1152" s="8"/>
      <c r="WAA1152" s="8"/>
      <c r="WAB1152" s="8"/>
      <c r="WAC1152" s="8"/>
      <c r="WAD1152" s="8"/>
      <c r="WAE1152" s="8"/>
      <c r="WAF1152" s="8"/>
      <c r="WAG1152" s="8"/>
      <c r="WAH1152" s="8"/>
      <c r="WAI1152" s="8"/>
      <c r="WAJ1152" s="8"/>
      <c r="WAK1152" s="8"/>
      <c r="WAL1152" s="8"/>
      <c r="WAM1152" s="8"/>
      <c r="WAN1152" s="8"/>
      <c r="WAO1152" s="8"/>
      <c r="WAP1152" s="8"/>
      <c r="WAQ1152" s="8"/>
      <c r="WAR1152" s="8"/>
      <c r="WAS1152" s="8"/>
      <c r="WAT1152" s="8"/>
      <c r="WAU1152" s="8"/>
      <c r="WAV1152" s="8"/>
      <c r="WAW1152" s="8"/>
      <c r="WAX1152" s="8"/>
      <c r="WAY1152" s="8"/>
      <c r="WAZ1152" s="8"/>
      <c r="WBA1152" s="8"/>
      <c r="WBB1152" s="8"/>
      <c r="WBC1152" s="8"/>
      <c r="WBD1152" s="8"/>
      <c r="WBE1152" s="8"/>
      <c r="WBF1152" s="8"/>
      <c r="WBG1152" s="8"/>
      <c r="WBH1152" s="8"/>
      <c r="WBI1152" s="8"/>
      <c r="WBJ1152" s="8"/>
      <c r="WBK1152" s="8"/>
      <c r="WBL1152" s="8"/>
      <c r="WBM1152" s="8"/>
      <c r="WBN1152" s="8"/>
      <c r="WBO1152" s="8"/>
      <c r="WBP1152" s="8"/>
      <c r="WBQ1152" s="8"/>
      <c r="WBR1152" s="8"/>
      <c r="WBS1152" s="8"/>
      <c r="WBT1152" s="8"/>
      <c r="WBU1152" s="8"/>
      <c r="WBV1152" s="8"/>
      <c r="WBW1152" s="8"/>
      <c r="WBX1152" s="8"/>
      <c r="WBY1152" s="8"/>
      <c r="WBZ1152" s="8"/>
      <c r="WCA1152" s="8"/>
      <c r="WCB1152" s="8"/>
      <c r="WCC1152" s="8"/>
      <c r="WCD1152" s="8"/>
      <c r="WCE1152" s="8"/>
      <c r="WCF1152" s="8"/>
      <c r="WCG1152" s="8"/>
      <c r="WCH1152" s="8"/>
      <c r="WCI1152" s="8"/>
      <c r="WCJ1152" s="8"/>
      <c r="WCK1152" s="8"/>
      <c r="WCL1152" s="8"/>
      <c r="WCM1152" s="8"/>
      <c r="WCN1152" s="8"/>
      <c r="WCO1152" s="8"/>
      <c r="WCP1152" s="8"/>
      <c r="WCQ1152" s="8"/>
      <c r="WCR1152" s="8"/>
      <c r="WCS1152" s="8"/>
      <c r="WCT1152" s="8"/>
      <c r="WCU1152" s="8"/>
      <c r="WCV1152" s="8"/>
      <c r="WCW1152" s="8"/>
      <c r="WCX1152" s="8"/>
      <c r="WCY1152" s="8"/>
      <c r="WCZ1152" s="8"/>
      <c r="WDA1152" s="8"/>
      <c r="WDB1152" s="8"/>
      <c r="WDC1152" s="8"/>
      <c r="WDD1152" s="8"/>
      <c r="WDE1152" s="8"/>
      <c r="WDF1152" s="8"/>
      <c r="WDG1152" s="8"/>
      <c r="WDH1152" s="8"/>
      <c r="WDI1152" s="8"/>
      <c r="WDJ1152" s="8"/>
      <c r="WDK1152" s="8"/>
      <c r="WDL1152" s="8"/>
      <c r="WDM1152" s="8"/>
      <c r="WDN1152" s="8"/>
      <c r="WDO1152" s="8"/>
      <c r="WDP1152" s="8"/>
      <c r="WDQ1152" s="8"/>
      <c r="WDR1152" s="8"/>
      <c r="WDS1152" s="8"/>
      <c r="WDT1152" s="8"/>
      <c r="WDU1152" s="8"/>
      <c r="WDV1152" s="8"/>
      <c r="WDW1152" s="8"/>
      <c r="WDX1152" s="8"/>
      <c r="WDY1152" s="8"/>
      <c r="WDZ1152" s="8"/>
      <c r="WEA1152" s="8"/>
      <c r="WEB1152" s="8"/>
      <c r="WEC1152" s="8"/>
      <c r="WED1152" s="8"/>
      <c r="WEE1152" s="8"/>
      <c r="WEF1152" s="8"/>
      <c r="WEG1152" s="8"/>
      <c r="WEH1152" s="8"/>
      <c r="WEI1152" s="8"/>
      <c r="WEJ1152" s="8"/>
      <c r="WEK1152" s="8"/>
      <c r="WEL1152" s="8"/>
      <c r="WEM1152" s="8"/>
      <c r="WEN1152" s="8"/>
      <c r="WEO1152" s="8"/>
      <c r="WEP1152" s="8"/>
      <c r="WEQ1152" s="8"/>
      <c r="WER1152" s="8"/>
      <c r="WES1152" s="8"/>
      <c r="WET1152" s="8"/>
      <c r="WEU1152" s="8"/>
      <c r="WEV1152" s="8"/>
      <c r="WEW1152" s="8"/>
      <c r="WEX1152" s="8"/>
      <c r="WEY1152" s="8"/>
      <c r="WEZ1152" s="8"/>
      <c r="WFA1152" s="8"/>
      <c r="WFB1152" s="8"/>
      <c r="WFC1152" s="8"/>
      <c r="WFD1152" s="8"/>
      <c r="WFE1152" s="8"/>
      <c r="WFF1152" s="8"/>
      <c r="WFG1152" s="8"/>
      <c r="WFH1152" s="8"/>
      <c r="WFI1152" s="8"/>
      <c r="WFJ1152" s="8"/>
      <c r="WFK1152" s="8"/>
      <c r="WFL1152" s="8"/>
      <c r="WFM1152" s="8"/>
      <c r="WFN1152" s="8"/>
      <c r="WFO1152" s="8"/>
      <c r="WFP1152" s="8"/>
      <c r="WFQ1152" s="8"/>
      <c r="WFR1152" s="8"/>
      <c r="WFS1152" s="8"/>
      <c r="WFT1152" s="8"/>
      <c r="WFU1152" s="8"/>
      <c r="WFV1152" s="8"/>
      <c r="WFW1152" s="8"/>
      <c r="WFX1152" s="8"/>
      <c r="WFY1152" s="8"/>
      <c r="WFZ1152" s="8"/>
      <c r="WGA1152" s="8"/>
      <c r="WGB1152" s="8"/>
      <c r="WGC1152" s="8"/>
      <c r="WGD1152" s="8"/>
      <c r="WGE1152" s="8"/>
      <c r="WGF1152" s="8"/>
      <c r="WGG1152" s="8"/>
      <c r="WGH1152" s="8"/>
      <c r="WGI1152" s="8"/>
      <c r="WGJ1152" s="8"/>
      <c r="WGK1152" s="8"/>
      <c r="WGL1152" s="8"/>
      <c r="WGM1152" s="8"/>
      <c r="WGN1152" s="8"/>
      <c r="WGO1152" s="8"/>
      <c r="WGP1152" s="8"/>
      <c r="WGQ1152" s="8"/>
      <c r="WGR1152" s="8"/>
      <c r="WGS1152" s="8"/>
      <c r="WGT1152" s="8"/>
      <c r="WGU1152" s="8"/>
      <c r="WGV1152" s="8"/>
      <c r="WGW1152" s="8"/>
      <c r="WGX1152" s="8"/>
      <c r="WGY1152" s="8"/>
      <c r="WGZ1152" s="8"/>
      <c r="WHA1152" s="8"/>
      <c r="WHB1152" s="8"/>
      <c r="WHC1152" s="8"/>
      <c r="WHD1152" s="8"/>
      <c r="WHE1152" s="8"/>
      <c r="WHF1152" s="8"/>
      <c r="WHG1152" s="8"/>
      <c r="WHH1152" s="8"/>
      <c r="WHI1152" s="8"/>
      <c r="WHJ1152" s="8"/>
      <c r="WHK1152" s="8"/>
      <c r="WHL1152" s="8"/>
      <c r="WHM1152" s="8"/>
      <c r="WHN1152" s="8"/>
      <c r="WHO1152" s="8"/>
      <c r="WHP1152" s="8"/>
      <c r="WHQ1152" s="8"/>
      <c r="WHR1152" s="8"/>
      <c r="WHS1152" s="8"/>
      <c r="WHT1152" s="8"/>
      <c r="WHU1152" s="8"/>
      <c r="WHV1152" s="8"/>
      <c r="WHW1152" s="8"/>
      <c r="WHX1152" s="8"/>
      <c r="WHY1152" s="8"/>
      <c r="WHZ1152" s="8"/>
      <c r="WIA1152" s="8"/>
      <c r="WIB1152" s="8"/>
      <c r="WIC1152" s="8"/>
      <c r="WID1152" s="8"/>
      <c r="WIE1152" s="8"/>
      <c r="WIF1152" s="8"/>
      <c r="WIG1152" s="8"/>
      <c r="WIH1152" s="8"/>
      <c r="WII1152" s="8"/>
      <c r="WIJ1152" s="8"/>
      <c r="WIK1152" s="8"/>
      <c r="WIL1152" s="8"/>
      <c r="WIM1152" s="8"/>
      <c r="WIN1152" s="8"/>
      <c r="WIO1152" s="8"/>
      <c r="WIP1152" s="8"/>
      <c r="WIQ1152" s="8"/>
      <c r="WIR1152" s="8"/>
      <c r="WIS1152" s="8"/>
      <c r="WIT1152" s="8"/>
      <c r="WIU1152" s="8"/>
      <c r="WIV1152" s="8"/>
      <c r="WIW1152" s="8"/>
      <c r="WIX1152" s="8"/>
      <c r="WIY1152" s="8"/>
      <c r="WIZ1152" s="8"/>
      <c r="WJA1152" s="8"/>
      <c r="WJB1152" s="8"/>
      <c r="WJC1152" s="8"/>
      <c r="WJD1152" s="8"/>
      <c r="WJE1152" s="8"/>
      <c r="WJF1152" s="8"/>
      <c r="WJG1152" s="8"/>
      <c r="WJH1152" s="8"/>
      <c r="WJI1152" s="8"/>
      <c r="WJJ1152" s="8"/>
      <c r="WJK1152" s="8"/>
      <c r="WJL1152" s="8"/>
      <c r="WJM1152" s="8"/>
      <c r="WJN1152" s="8"/>
      <c r="WJO1152" s="8"/>
      <c r="WJP1152" s="8"/>
      <c r="WJQ1152" s="8"/>
      <c r="WJR1152" s="8"/>
      <c r="WJS1152" s="8"/>
      <c r="WJT1152" s="8"/>
      <c r="WJU1152" s="8"/>
      <c r="WJV1152" s="8"/>
      <c r="WJW1152" s="8"/>
      <c r="WJX1152" s="8"/>
      <c r="WJY1152" s="8"/>
      <c r="WJZ1152" s="8"/>
      <c r="WKA1152" s="8"/>
      <c r="WKB1152" s="8"/>
      <c r="WKC1152" s="8"/>
      <c r="WKD1152" s="8"/>
      <c r="WKE1152" s="8"/>
      <c r="WKF1152" s="8"/>
      <c r="WKG1152" s="8"/>
      <c r="WKH1152" s="8"/>
      <c r="WKI1152" s="8"/>
      <c r="WKJ1152" s="8"/>
      <c r="WKK1152" s="8"/>
      <c r="WKL1152" s="8"/>
      <c r="WKM1152" s="8"/>
      <c r="WKN1152" s="8"/>
      <c r="WKO1152" s="8"/>
      <c r="WKP1152" s="8"/>
      <c r="WKQ1152" s="8"/>
      <c r="WKR1152" s="8"/>
      <c r="WKS1152" s="8"/>
      <c r="WKT1152" s="8"/>
      <c r="WKU1152" s="8"/>
      <c r="WKV1152" s="8"/>
      <c r="WKW1152" s="8"/>
      <c r="WKX1152" s="8"/>
      <c r="WKY1152" s="8"/>
      <c r="WKZ1152" s="8"/>
      <c r="WLA1152" s="8"/>
      <c r="WLB1152" s="8"/>
      <c r="WLC1152" s="8"/>
      <c r="WLD1152" s="8"/>
      <c r="WLE1152" s="8"/>
      <c r="WLF1152" s="8"/>
      <c r="WLG1152" s="8"/>
      <c r="WLH1152" s="8"/>
      <c r="WLI1152" s="8"/>
      <c r="WLJ1152" s="8"/>
      <c r="WLK1152" s="8"/>
      <c r="WLL1152" s="8"/>
      <c r="WLM1152" s="8"/>
      <c r="WLN1152" s="8"/>
      <c r="WLO1152" s="8"/>
      <c r="WLP1152" s="8"/>
      <c r="WLQ1152" s="8"/>
      <c r="WLR1152" s="8"/>
      <c r="WLS1152" s="8"/>
      <c r="WLT1152" s="8"/>
      <c r="WLU1152" s="8"/>
      <c r="WLV1152" s="8"/>
      <c r="WLW1152" s="8"/>
      <c r="WLX1152" s="8"/>
      <c r="WLY1152" s="8"/>
      <c r="WLZ1152" s="8"/>
      <c r="WMA1152" s="8"/>
      <c r="WMB1152" s="8"/>
      <c r="WMC1152" s="8"/>
      <c r="WMD1152" s="8"/>
      <c r="WME1152" s="8"/>
      <c r="WMF1152" s="8"/>
      <c r="WMG1152" s="8"/>
      <c r="WMH1152" s="8"/>
      <c r="WMI1152" s="8"/>
      <c r="WMJ1152" s="8"/>
      <c r="WMK1152" s="8"/>
      <c r="WML1152" s="8"/>
      <c r="WMM1152" s="8"/>
      <c r="WMN1152" s="8"/>
      <c r="WMO1152" s="8"/>
      <c r="WMP1152" s="8"/>
      <c r="WMQ1152" s="8"/>
      <c r="WMR1152" s="8"/>
      <c r="WMS1152" s="8"/>
      <c r="WMT1152" s="8"/>
      <c r="WMU1152" s="8"/>
      <c r="WMV1152" s="8"/>
      <c r="WMW1152" s="8"/>
      <c r="WMX1152" s="8"/>
      <c r="WMY1152" s="8"/>
      <c r="WMZ1152" s="8"/>
      <c r="WNA1152" s="8"/>
      <c r="WNB1152" s="8"/>
      <c r="WNC1152" s="8"/>
      <c r="WND1152" s="8"/>
      <c r="WNE1152" s="8"/>
      <c r="WNF1152" s="8"/>
      <c r="WNG1152" s="8"/>
      <c r="WNH1152" s="8"/>
      <c r="WNI1152" s="8"/>
      <c r="WNJ1152" s="8"/>
      <c r="WNK1152" s="8"/>
      <c r="WNL1152" s="8"/>
      <c r="WNM1152" s="8"/>
      <c r="WNN1152" s="8"/>
      <c r="WNO1152" s="8"/>
      <c r="WNP1152" s="8"/>
      <c r="WNQ1152" s="8"/>
      <c r="WNR1152" s="8"/>
      <c r="WNS1152" s="8"/>
      <c r="WNT1152" s="8"/>
      <c r="WNU1152" s="8"/>
      <c r="WNV1152" s="8"/>
      <c r="WNW1152" s="8"/>
      <c r="WNX1152" s="8"/>
      <c r="WNY1152" s="8"/>
      <c r="WNZ1152" s="8"/>
      <c r="WOA1152" s="8"/>
      <c r="WOB1152" s="8"/>
      <c r="WOC1152" s="8"/>
      <c r="WOD1152" s="8"/>
      <c r="WOE1152" s="8"/>
      <c r="WOF1152" s="8"/>
      <c r="WOG1152" s="8"/>
      <c r="WOH1152" s="8"/>
      <c r="WOI1152" s="8"/>
      <c r="WOJ1152" s="8"/>
      <c r="WOK1152" s="8"/>
      <c r="WOL1152" s="8"/>
      <c r="WOM1152" s="8"/>
      <c r="WON1152" s="8"/>
      <c r="WOO1152" s="8"/>
      <c r="WOP1152" s="8"/>
      <c r="WOQ1152" s="8"/>
      <c r="WOR1152" s="8"/>
      <c r="WOS1152" s="8"/>
      <c r="WOT1152" s="8"/>
      <c r="WOU1152" s="8"/>
      <c r="WOV1152" s="8"/>
      <c r="WOW1152" s="8"/>
      <c r="WOX1152" s="8"/>
      <c r="WOY1152" s="8"/>
      <c r="WOZ1152" s="8"/>
      <c r="WPA1152" s="8"/>
      <c r="WPB1152" s="8"/>
      <c r="WPC1152" s="8"/>
      <c r="WPD1152" s="8"/>
      <c r="WPE1152" s="8"/>
      <c r="WPF1152" s="8"/>
      <c r="WPG1152" s="8"/>
      <c r="WPH1152" s="8"/>
      <c r="WPI1152" s="8"/>
      <c r="WPJ1152" s="8"/>
      <c r="WPK1152" s="8"/>
      <c r="WPL1152" s="8"/>
      <c r="WPM1152" s="8"/>
      <c r="WPN1152" s="8"/>
      <c r="WPO1152" s="8"/>
      <c r="WPP1152" s="8"/>
      <c r="WPQ1152" s="8"/>
      <c r="WPR1152" s="8"/>
      <c r="WPS1152" s="8"/>
      <c r="WPT1152" s="8"/>
      <c r="WPU1152" s="8"/>
      <c r="WPV1152" s="8"/>
      <c r="WPW1152" s="8"/>
      <c r="WPX1152" s="8"/>
      <c r="WPY1152" s="8"/>
      <c r="WPZ1152" s="8"/>
      <c r="WQA1152" s="8"/>
      <c r="WQB1152" s="8"/>
      <c r="WQC1152" s="8"/>
      <c r="WQD1152" s="8"/>
      <c r="WQE1152" s="8"/>
      <c r="WQF1152" s="8"/>
      <c r="WQG1152" s="8"/>
      <c r="WQH1152" s="8"/>
      <c r="WQI1152" s="8"/>
      <c r="WQJ1152" s="8"/>
      <c r="WQK1152" s="8"/>
      <c r="WQL1152" s="8"/>
      <c r="WQM1152" s="8"/>
      <c r="WQN1152" s="8"/>
      <c r="WQO1152" s="8"/>
      <c r="WQP1152" s="8"/>
      <c r="WQQ1152" s="8"/>
      <c r="WQR1152" s="8"/>
      <c r="WQS1152" s="8"/>
      <c r="WQT1152" s="8"/>
      <c r="WQU1152" s="8"/>
      <c r="WQV1152" s="8"/>
      <c r="WQW1152" s="8"/>
      <c r="WQX1152" s="8"/>
      <c r="WQY1152" s="8"/>
      <c r="WQZ1152" s="8"/>
      <c r="WRA1152" s="8"/>
      <c r="WRB1152" s="8"/>
      <c r="WRC1152" s="8"/>
      <c r="WRD1152" s="8"/>
      <c r="WRE1152" s="8"/>
      <c r="WRF1152" s="8"/>
      <c r="WRG1152" s="8"/>
      <c r="WRH1152" s="8"/>
      <c r="WRI1152" s="8"/>
      <c r="WRJ1152" s="8"/>
      <c r="WRK1152" s="8"/>
      <c r="WRL1152" s="8"/>
      <c r="WRM1152" s="8"/>
      <c r="WRN1152" s="8"/>
      <c r="WRO1152" s="8"/>
      <c r="WRP1152" s="8"/>
      <c r="WRQ1152" s="8"/>
      <c r="WRR1152" s="8"/>
      <c r="WRS1152" s="8"/>
      <c r="WRT1152" s="8"/>
      <c r="WRU1152" s="8"/>
      <c r="WRV1152" s="8"/>
      <c r="WRW1152" s="8"/>
      <c r="WRX1152" s="8"/>
      <c r="WRY1152" s="8"/>
      <c r="WRZ1152" s="8"/>
      <c r="WSA1152" s="8"/>
      <c r="WSB1152" s="8"/>
      <c r="WSC1152" s="8"/>
      <c r="WSD1152" s="8"/>
      <c r="WSE1152" s="8"/>
      <c r="WSF1152" s="8"/>
      <c r="WSG1152" s="8"/>
      <c r="WSH1152" s="8"/>
      <c r="WSI1152" s="8"/>
      <c r="WSJ1152" s="8"/>
      <c r="WSK1152" s="8"/>
      <c r="WSL1152" s="8"/>
      <c r="WSM1152" s="8"/>
      <c r="WSN1152" s="8"/>
      <c r="WSO1152" s="8"/>
      <c r="WSP1152" s="8"/>
      <c r="WSQ1152" s="8"/>
      <c r="WSR1152" s="8"/>
      <c r="WSS1152" s="8"/>
      <c r="WST1152" s="8"/>
      <c r="WSU1152" s="8"/>
      <c r="WSV1152" s="8"/>
      <c r="WSW1152" s="8"/>
      <c r="WSX1152" s="8"/>
      <c r="WSY1152" s="8"/>
      <c r="WSZ1152" s="8"/>
      <c r="WTA1152" s="8"/>
      <c r="WTB1152" s="8"/>
      <c r="WTC1152" s="8"/>
      <c r="WTD1152" s="8"/>
      <c r="WTE1152" s="8"/>
      <c r="WTF1152" s="8"/>
      <c r="WTG1152" s="8"/>
      <c r="WTH1152" s="8"/>
      <c r="WTI1152" s="8"/>
      <c r="WTJ1152" s="8"/>
      <c r="WTK1152" s="8"/>
      <c r="WTL1152" s="8"/>
      <c r="WTM1152" s="8"/>
      <c r="WTN1152" s="8"/>
      <c r="WTO1152" s="8"/>
      <c r="WTP1152" s="8"/>
      <c r="WTQ1152" s="8"/>
      <c r="WTR1152" s="8"/>
      <c r="WTS1152" s="8"/>
      <c r="WTT1152" s="8"/>
      <c r="WTU1152" s="8"/>
      <c r="WTV1152" s="8"/>
      <c r="WTW1152" s="8"/>
      <c r="WTX1152" s="8"/>
      <c r="WTY1152" s="8"/>
      <c r="WTZ1152" s="8"/>
      <c r="WUA1152" s="8"/>
      <c r="WUB1152" s="8"/>
      <c r="WUC1152" s="8"/>
      <c r="WUD1152" s="8"/>
      <c r="WUE1152" s="8"/>
      <c r="WUF1152" s="8"/>
      <c r="WUG1152" s="8"/>
      <c r="WUH1152" s="8"/>
      <c r="WUI1152" s="8"/>
      <c r="WUJ1152" s="8"/>
      <c r="WUK1152" s="8"/>
      <c r="WUL1152" s="8"/>
      <c r="WUM1152" s="8"/>
      <c r="WUN1152" s="8"/>
      <c r="WUO1152" s="8"/>
      <c r="WUP1152" s="8"/>
      <c r="WUQ1152" s="8"/>
      <c r="WUR1152" s="8"/>
      <c r="WUS1152" s="8"/>
      <c r="WUT1152" s="8"/>
      <c r="WUU1152" s="8"/>
      <c r="WUV1152" s="8"/>
      <c r="WUW1152" s="8"/>
      <c r="WUX1152" s="8"/>
      <c r="WUY1152" s="8"/>
      <c r="WUZ1152" s="8"/>
      <c r="WVA1152" s="8"/>
      <c r="WVB1152" s="8"/>
      <c r="WVC1152" s="8"/>
      <c r="WVD1152" s="8"/>
      <c r="WVE1152" s="8"/>
      <c r="WVF1152" s="8"/>
      <c r="WVG1152" s="8"/>
      <c r="WVH1152" s="8"/>
      <c r="WVI1152" s="8"/>
      <c r="WVJ1152" s="8"/>
      <c r="WVK1152" s="8"/>
      <c r="WVL1152" s="8"/>
      <c r="WVM1152" s="8"/>
      <c r="WVN1152" s="8"/>
      <c r="WVO1152" s="8"/>
      <c r="WVP1152" s="8"/>
      <c r="WVQ1152" s="8"/>
      <c r="WVR1152" s="8"/>
      <c r="WVS1152" s="8"/>
      <c r="WVT1152" s="8"/>
      <c r="WVU1152" s="8"/>
      <c r="WVV1152" s="8"/>
      <c r="WVW1152" s="8"/>
      <c r="WVX1152" s="8"/>
      <c r="WVY1152" s="8"/>
      <c r="WVZ1152" s="8"/>
      <c r="WWA1152" s="8"/>
      <c r="WWB1152" s="8"/>
      <c r="WWC1152" s="8"/>
      <c r="WWD1152" s="8"/>
      <c r="WWE1152" s="8"/>
      <c r="WWF1152" s="8"/>
      <c r="WWG1152" s="8"/>
      <c r="WWH1152" s="8"/>
      <c r="WWI1152" s="8"/>
      <c r="WWJ1152" s="8"/>
      <c r="WWK1152" s="8"/>
      <c r="WWL1152" s="8"/>
      <c r="WWM1152" s="8"/>
      <c r="WWN1152" s="8"/>
      <c r="WWO1152" s="8"/>
      <c r="WWP1152" s="8"/>
      <c r="WWQ1152" s="8"/>
      <c r="WWR1152" s="8"/>
      <c r="WWS1152" s="8"/>
      <c r="WWT1152" s="8"/>
      <c r="WWU1152" s="8"/>
      <c r="WWV1152" s="8"/>
      <c r="WWW1152" s="8"/>
      <c r="WWX1152" s="8"/>
      <c r="WWY1152" s="8"/>
      <c r="WWZ1152" s="8"/>
      <c r="WXA1152" s="8"/>
      <c r="WXB1152" s="8"/>
      <c r="WXC1152" s="8"/>
      <c r="WXD1152" s="8"/>
      <c r="WXE1152" s="8"/>
      <c r="WXF1152" s="8"/>
      <c r="WXG1152" s="8"/>
      <c r="WXH1152" s="8"/>
      <c r="WXI1152" s="8"/>
      <c r="WXJ1152" s="8"/>
      <c r="WXK1152" s="8"/>
      <c r="WXL1152" s="8"/>
      <c r="WXM1152" s="8"/>
      <c r="WXN1152" s="8"/>
      <c r="WXO1152" s="8"/>
      <c r="WXP1152" s="8"/>
      <c r="WXQ1152" s="8"/>
      <c r="WXR1152" s="8"/>
      <c r="WXS1152" s="8"/>
      <c r="WXT1152" s="8"/>
      <c r="WXU1152" s="8"/>
      <c r="WXV1152" s="8"/>
      <c r="WXW1152" s="8"/>
      <c r="WXX1152" s="8"/>
      <c r="WXY1152" s="8"/>
      <c r="WXZ1152" s="8"/>
    </row>
    <row r="1153" spans="1:34" ht="61.5" x14ac:dyDescent="0.85">
      <c r="A1153" s="8">
        <v>1</v>
      </c>
      <c r="B1153" s="43">
        <f>SUBTOTAL(103,$A$1031:A1153)</f>
        <v>121</v>
      </c>
      <c r="C1153" s="11" t="s">
        <v>2228</v>
      </c>
      <c r="D1153" s="17">
        <v>3279704.4600000004</v>
      </c>
      <c r="E1153" s="22">
        <v>0</v>
      </c>
      <c r="F1153" s="22">
        <v>0</v>
      </c>
      <c r="G1153" s="22">
        <v>0</v>
      </c>
      <c r="H1153" s="22">
        <v>0</v>
      </c>
      <c r="I1153" s="22">
        <v>0</v>
      </c>
      <c r="J1153" s="22">
        <v>0</v>
      </c>
      <c r="K1153" s="49">
        <v>0</v>
      </c>
      <c r="L1153" s="17">
        <v>0</v>
      </c>
      <c r="M1153" s="17">
        <v>605</v>
      </c>
      <c r="N1153" s="17">
        <v>3172704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32837.49</v>
      </c>
      <c r="AD1153" s="25">
        <v>74162.97</v>
      </c>
      <c r="AE1153" s="17">
        <v>0</v>
      </c>
      <c r="AF1153" s="20">
        <v>2022</v>
      </c>
      <c r="AG1153" s="20">
        <v>2022</v>
      </c>
      <c r="AH1153" s="21">
        <v>2022</v>
      </c>
    </row>
    <row r="1154" spans="1:34" ht="61.5" x14ac:dyDescent="0.85">
      <c r="A1154" s="8">
        <v>1</v>
      </c>
      <c r="B1154" s="43">
        <f>SUBTOTAL(103,$A$1031:A1154)</f>
        <v>122</v>
      </c>
      <c r="C1154" s="11" t="s">
        <v>1105</v>
      </c>
      <c r="D1154" s="17">
        <v>1312754.53</v>
      </c>
      <c r="E1154" s="16">
        <v>0</v>
      </c>
      <c r="F1154" s="17">
        <v>0</v>
      </c>
      <c r="G1154" s="17">
        <v>1285250.18</v>
      </c>
      <c r="H1154" s="16">
        <v>0</v>
      </c>
      <c r="I1154" s="17">
        <v>0</v>
      </c>
      <c r="J1154" s="17">
        <v>0</v>
      </c>
      <c r="K1154" s="49">
        <v>0</v>
      </c>
      <c r="L1154" s="17">
        <v>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27504.35</v>
      </c>
      <c r="AD1154" s="17">
        <v>0</v>
      </c>
      <c r="AE1154" s="17">
        <v>0</v>
      </c>
      <c r="AF1154" s="20" t="s">
        <v>262</v>
      </c>
      <c r="AG1154" s="20">
        <v>2022</v>
      </c>
      <c r="AH1154" s="21">
        <v>2022</v>
      </c>
    </row>
    <row r="1155" spans="1:34" ht="61.5" x14ac:dyDescent="0.85">
      <c r="A1155" s="8">
        <v>1</v>
      </c>
      <c r="B1155" s="43">
        <f>SUBTOTAL(103,$A$1031:A1155)</f>
        <v>123</v>
      </c>
      <c r="C1155" s="11" t="s">
        <v>444</v>
      </c>
      <c r="D1155" s="17">
        <v>2752467.2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49">
        <v>0</v>
      </c>
      <c r="L1155" s="17">
        <v>0</v>
      </c>
      <c r="M1155" s="17">
        <v>584.80999999999995</v>
      </c>
      <c r="N1155" s="17">
        <v>2724271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28196.2</v>
      </c>
      <c r="AD1155" s="17">
        <v>0</v>
      </c>
      <c r="AE1155" s="17">
        <v>0</v>
      </c>
      <c r="AF1155" s="20" t="s">
        <v>262</v>
      </c>
      <c r="AG1155" s="20">
        <v>2022</v>
      </c>
      <c r="AH1155" s="21">
        <v>2022</v>
      </c>
    </row>
    <row r="1156" spans="1:34" ht="61.5" x14ac:dyDescent="0.85">
      <c r="A1156" s="8">
        <v>1</v>
      </c>
      <c r="B1156" s="43">
        <f>SUBTOTAL(103,$A$1031:A1156)</f>
        <v>124</v>
      </c>
      <c r="C1156" s="11" t="s">
        <v>445</v>
      </c>
      <c r="D1156" s="17">
        <v>2809619.67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49">
        <v>0</v>
      </c>
      <c r="L1156" s="17">
        <v>0</v>
      </c>
      <c r="M1156" s="17">
        <v>613.36</v>
      </c>
      <c r="N1156" s="17">
        <v>2780838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28781.67</v>
      </c>
      <c r="AD1156" s="17">
        <v>0</v>
      </c>
      <c r="AE1156" s="17">
        <v>0</v>
      </c>
      <c r="AF1156" s="20" t="s">
        <v>262</v>
      </c>
      <c r="AG1156" s="20">
        <v>2022</v>
      </c>
      <c r="AH1156" s="21">
        <v>2022</v>
      </c>
    </row>
    <row r="1157" spans="1:34" ht="61.5" x14ac:dyDescent="0.85">
      <c r="A1157" s="8">
        <v>1</v>
      </c>
      <c r="B1157" s="43">
        <f>SUBTOTAL(103,$A$1031:A1157)</f>
        <v>125</v>
      </c>
      <c r="C1157" s="11" t="s">
        <v>1103</v>
      </c>
      <c r="D1157" s="17">
        <v>1588305.5699999998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49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450.1</v>
      </c>
      <c r="R1157" s="17">
        <v>1437542.17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30763.4</v>
      </c>
      <c r="AD1157" s="17">
        <v>0</v>
      </c>
      <c r="AE1157" s="17">
        <v>120000</v>
      </c>
      <c r="AF1157" s="20" t="s">
        <v>262</v>
      </c>
      <c r="AG1157" s="20">
        <v>2022</v>
      </c>
      <c r="AH1157" s="21">
        <v>2022</v>
      </c>
    </row>
    <row r="1158" spans="1:34" ht="61.5" x14ac:dyDescent="0.85">
      <c r="B1158" s="11" t="s">
        <v>724</v>
      </c>
      <c r="C1158" s="128"/>
      <c r="D1158" s="129">
        <v>235624513.63999999</v>
      </c>
      <c r="E1158" s="17">
        <v>0</v>
      </c>
      <c r="F1158" s="17">
        <v>0</v>
      </c>
      <c r="G1158" s="17">
        <v>30688173</v>
      </c>
      <c r="H1158" s="17">
        <v>0</v>
      </c>
      <c r="I1158" s="17">
        <v>1074076.8500000001</v>
      </c>
      <c r="J1158" s="17">
        <v>0</v>
      </c>
      <c r="K1158" s="49">
        <v>5</v>
      </c>
      <c r="L1158" s="17">
        <v>9472462.0099999998</v>
      </c>
      <c r="M1158" s="17">
        <v>19864.2</v>
      </c>
      <c r="N1158" s="17">
        <v>159440368.98999998</v>
      </c>
      <c r="O1158" s="17">
        <v>0</v>
      </c>
      <c r="P1158" s="17">
        <v>0</v>
      </c>
      <c r="Q1158" s="17">
        <v>1983</v>
      </c>
      <c r="R1158" s="17">
        <v>13937132.07</v>
      </c>
      <c r="S1158" s="17">
        <v>19.07</v>
      </c>
      <c r="T1158" s="17">
        <v>1424684.89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10684086</v>
      </c>
      <c r="AC1158" s="17">
        <v>3305919.5999999996</v>
      </c>
      <c r="AD1158" s="17">
        <v>5357610.2299999986</v>
      </c>
      <c r="AE1158" s="17">
        <v>240000</v>
      </c>
      <c r="AF1158" s="47" t="s">
        <v>718</v>
      </c>
      <c r="AG1158" s="47" t="s">
        <v>718</v>
      </c>
      <c r="AH1158" s="57" t="s">
        <v>718</v>
      </c>
    </row>
    <row r="1159" spans="1:34" ht="61.5" x14ac:dyDescent="0.85">
      <c r="A1159" s="8">
        <v>1</v>
      </c>
      <c r="B1159" s="43">
        <f>SUBTOTAL(103,$A$1031:A1159)</f>
        <v>126</v>
      </c>
      <c r="C1159" s="11" t="s">
        <v>413</v>
      </c>
      <c r="D1159" s="17">
        <v>9322269.6500000004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49">
        <v>0</v>
      </c>
      <c r="L1159" s="17">
        <v>0</v>
      </c>
      <c r="M1159" s="17">
        <v>1118</v>
      </c>
      <c r="N1159" s="17">
        <v>9026663.4900000002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95619.45</v>
      </c>
      <c r="AD1159" s="17">
        <v>199986.71</v>
      </c>
      <c r="AE1159" s="17">
        <v>0</v>
      </c>
      <c r="AF1159" s="20">
        <v>2022</v>
      </c>
      <c r="AG1159" s="20">
        <v>2022</v>
      </c>
      <c r="AH1159" s="21">
        <v>2022</v>
      </c>
    </row>
    <row r="1160" spans="1:34" ht="61.5" x14ac:dyDescent="0.85">
      <c r="A1160" s="8">
        <v>1</v>
      </c>
      <c r="B1160" s="43">
        <f>SUBTOTAL(103,$A$1031:A1160)</f>
        <v>127</v>
      </c>
      <c r="C1160" s="11" t="s">
        <v>409</v>
      </c>
      <c r="D1160" s="17">
        <v>3182601.63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49">
        <v>0</v>
      </c>
      <c r="L1160" s="17">
        <v>0</v>
      </c>
      <c r="M1160" s="17">
        <v>365</v>
      </c>
      <c r="N1160" s="17">
        <v>2891394.92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30628.55</v>
      </c>
      <c r="AD1160" s="17">
        <v>140578.16</v>
      </c>
      <c r="AE1160" s="17">
        <v>120000</v>
      </c>
      <c r="AF1160" s="20">
        <v>2022</v>
      </c>
      <c r="AG1160" s="20">
        <v>2022</v>
      </c>
      <c r="AH1160" s="20">
        <v>2022</v>
      </c>
    </row>
    <row r="1161" spans="1:34" ht="61.5" x14ac:dyDescent="0.85">
      <c r="A1161" s="8">
        <v>1</v>
      </c>
      <c r="B1161" s="43">
        <f>SUBTOTAL(103,$A$1031:A1161)</f>
        <v>128</v>
      </c>
      <c r="C1161" s="11" t="s">
        <v>415</v>
      </c>
      <c r="D1161" s="17">
        <v>14290795.219999999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49">
        <v>0</v>
      </c>
      <c r="L1161" s="17">
        <v>0</v>
      </c>
      <c r="M1161" s="17">
        <v>1714</v>
      </c>
      <c r="N1161" s="17">
        <v>13943108.859999999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147699.35</v>
      </c>
      <c r="AD1161" s="17">
        <v>199987.01</v>
      </c>
      <c r="AE1161" s="17">
        <v>0</v>
      </c>
      <c r="AF1161" s="20">
        <v>2022</v>
      </c>
      <c r="AG1161" s="20">
        <v>2022</v>
      </c>
      <c r="AH1161" s="21">
        <v>2022</v>
      </c>
    </row>
    <row r="1162" spans="1:34" ht="61.5" x14ac:dyDescent="0.85">
      <c r="A1162" s="8">
        <v>1</v>
      </c>
      <c r="B1162" s="43">
        <f>SUBTOTAL(103,$A$1031:A1162)</f>
        <v>129</v>
      </c>
      <c r="C1162" s="11" t="s">
        <v>416</v>
      </c>
      <c r="D1162" s="17">
        <v>4836895.78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49">
        <v>0</v>
      </c>
      <c r="L1162" s="17">
        <v>0</v>
      </c>
      <c r="M1162" s="17">
        <v>608</v>
      </c>
      <c r="N1162" s="17">
        <v>4703516.4000000004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49824.35</v>
      </c>
      <c r="AD1162" s="17">
        <v>83555.03</v>
      </c>
      <c r="AE1162" s="17">
        <v>0</v>
      </c>
      <c r="AF1162" s="20">
        <v>2022</v>
      </c>
      <c r="AG1162" s="20">
        <v>2022</v>
      </c>
      <c r="AH1162" s="21">
        <v>2022</v>
      </c>
    </row>
    <row r="1163" spans="1:34" ht="61.5" x14ac:dyDescent="0.85">
      <c r="A1163" s="8">
        <v>1</v>
      </c>
      <c r="B1163" s="43">
        <f>SUBTOTAL(103,$A$1031:A1163)</f>
        <v>130</v>
      </c>
      <c r="C1163" s="11" t="s">
        <v>1641</v>
      </c>
      <c r="D1163" s="17">
        <v>2406743.5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49">
        <v>0</v>
      </c>
      <c r="L1163" s="17">
        <v>0</v>
      </c>
      <c r="M1163" s="17">
        <v>370</v>
      </c>
      <c r="N1163" s="17">
        <v>2381516.1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25227.4</v>
      </c>
      <c r="AD1163" s="17">
        <v>0</v>
      </c>
      <c r="AE1163" s="17">
        <v>0</v>
      </c>
      <c r="AF1163" s="20" t="s">
        <v>262</v>
      </c>
      <c r="AG1163" s="20">
        <v>2022</v>
      </c>
      <c r="AH1163" s="21">
        <v>2022</v>
      </c>
    </row>
    <row r="1164" spans="1:34" ht="61.5" x14ac:dyDescent="0.85">
      <c r="A1164" s="8">
        <v>1</v>
      </c>
      <c r="B1164" s="43">
        <f>SUBTOTAL(103,$A$1031:A1164)</f>
        <v>131</v>
      </c>
      <c r="C1164" s="11" t="s">
        <v>200</v>
      </c>
      <c r="D1164" s="17">
        <v>502321.57</v>
      </c>
      <c r="E1164" s="17">
        <v>0</v>
      </c>
      <c r="F1164" s="17">
        <v>0</v>
      </c>
      <c r="G1164" s="17">
        <v>0</v>
      </c>
      <c r="H1164" s="17">
        <v>0</v>
      </c>
      <c r="I1164" s="17">
        <v>451139.9</v>
      </c>
      <c r="J1164" s="17">
        <v>0</v>
      </c>
      <c r="K1164" s="49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4778.92</v>
      </c>
      <c r="AD1164" s="17">
        <v>46402.75</v>
      </c>
      <c r="AE1164" s="17">
        <v>0</v>
      </c>
      <c r="AF1164" s="20">
        <v>2022</v>
      </c>
      <c r="AG1164" s="20">
        <v>2022</v>
      </c>
      <c r="AH1164" s="21">
        <v>2022</v>
      </c>
    </row>
    <row r="1165" spans="1:34" ht="61.5" x14ac:dyDescent="0.85">
      <c r="A1165" s="8">
        <v>1</v>
      </c>
      <c r="B1165" s="43">
        <f>SUBTOTAL(103,$A$1031:A1165)</f>
        <v>132</v>
      </c>
      <c r="C1165" s="11" t="s">
        <v>201</v>
      </c>
      <c r="D1165" s="17">
        <v>675481.28</v>
      </c>
      <c r="E1165" s="17">
        <v>0</v>
      </c>
      <c r="F1165" s="17">
        <v>0</v>
      </c>
      <c r="G1165" s="17">
        <v>0</v>
      </c>
      <c r="H1165" s="17">
        <v>0</v>
      </c>
      <c r="I1165" s="17">
        <v>622936.94999999995</v>
      </c>
      <c r="J1165" s="17">
        <v>0</v>
      </c>
      <c r="K1165" s="49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6598.77</v>
      </c>
      <c r="AD1165" s="17">
        <v>45945.56</v>
      </c>
      <c r="AE1165" s="17">
        <v>0</v>
      </c>
      <c r="AF1165" s="20">
        <v>2022</v>
      </c>
      <c r="AG1165" s="20">
        <v>2022</v>
      </c>
      <c r="AH1165" s="21">
        <v>2022</v>
      </c>
    </row>
    <row r="1166" spans="1:34" ht="61.5" x14ac:dyDescent="0.85">
      <c r="A1166" s="8">
        <v>1</v>
      </c>
      <c r="B1166" s="43">
        <f>SUBTOTAL(103,$A$1031:A1166)</f>
        <v>133</v>
      </c>
      <c r="C1166" s="11" t="s">
        <v>202</v>
      </c>
      <c r="D1166" s="17">
        <v>1479153.18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49">
        <v>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19.07</v>
      </c>
      <c r="T1166" s="17">
        <v>1424684.89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15091.69</v>
      </c>
      <c r="AD1166" s="17">
        <v>39376.6</v>
      </c>
      <c r="AE1166" s="17">
        <v>0</v>
      </c>
      <c r="AF1166" s="20">
        <v>2022</v>
      </c>
      <c r="AG1166" s="20">
        <v>2022</v>
      </c>
      <c r="AH1166" s="21">
        <v>2022</v>
      </c>
    </row>
    <row r="1167" spans="1:34" ht="61.5" x14ac:dyDescent="0.85">
      <c r="A1167" s="8">
        <v>1</v>
      </c>
      <c r="B1167" s="43">
        <f>SUBTOTAL(103,$A$1031:A1167)</f>
        <v>134</v>
      </c>
      <c r="C1167" s="11" t="s">
        <v>417</v>
      </c>
      <c r="D1167" s="17">
        <v>8538566.9199999999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49">
        <v>0</v>
      </c>
      <c r="L1167" s="17">
        <v>0</v>
      </c>
      <c r="M1167" s="17">
        <v>1024</v>
      </c>
      <c r="N1167" s="17">
        <v>8258302.7599999998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87480.2</v>
      </c>
      <c r="AD1167" s="17">
        <v>192783.96</v>
      </c>
      <c r="AE1167" s="17">
        <v>0</v>
      </c>
      <c r="AF1167" s="20">
        <v>2022</v>
      </c>
      <c r="AG1167" s="20">
        <v>2022</v>
      </c>
      <c r="AH1167" s="21">
        <v>2022</v>
      </c>
    </row>
    <row r="1168" spans="1:34" ht="61.5" x14ac:dyDescent="0.85">
      <c r="A1168" s="8">
        <v>1</v>
      </c>
      <c r="B1168" s="43">
        <f>SUBTOTAL(103,$A$1031:A1168)</f>
        <v>135</v>
      </c>
      <c r="C1168" s="11" t="s">
        <v>419</v>
      </c>
      <c r="D1168" s="17">
        <v>5006850.82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49">
        <v>0</v>
      </c>
      <c r="L1168" s="17">
        <v>0</v>
      </c>
      <c r="M1168" s="17">
        <v>614</v>
      </c>
      <c r="N1168" s="17">
        <v>4868033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51567.07</v>
      </c>
      <c r="AD1168" s="17">
        <v>87250.75</v>
      </c>
      <c r="AE1168" s="17">
        <v>0</v>
      </c>
      <c r="AF1168" s="20">
        <v>2022</v>
      </c>
      <c r="AG1168" s="20">
        <v>2022</v>
      </c>
      <c r="AH1168" s="21">
        <v>2022</v>
      </c>
    </row>
    <row r="1169" spans="1:16198" ht="61.5" x14ac:dyDescent="0.85">
      <c r="A1169" s="8">
        <v>1</v>
      </c>
      <c r="B1169" s="43">
        <f>SUBTOTAL(103,$A$1031:A1169)</f>
        <v>136</v>
      </c>
      <c r="C1169" s="11" t="s">
        <v>420</v>
      </c>
      <c r="D1169" s="17">
        <v>4111496.13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49">
        <v>0</v>
      </c>
      <c r="L1169" s="17">
        <v>0</v>
      </c>
      <c r="M1169" s="17">
        <v>483</v>
      </c>
      <c r="N1169" s="17">
        <v>3958400.27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41931.33</v>
      </c>
      <c r="AD1169" s="17">
        <v>111164.53</v>
      </c>
      <c r="AE1169" s="17">
        <v>0</v>
      </c>
      <c r="AF1169" s="20">
        <v>2022</v>
      </c>
      <c r="AG1169" s="20">
        <v>2022</v>
      </c>
      <c r="AH1169" s="21">
        <v>2022</v>
      </c>
    </row>
    <row r="1170" spans="1:16198" ht="61.5" x14ac:dyDescent="0.85">
      <c r="A1170" s="8">
        <v>1</v>
      </c>
      <c r="B1170" s="43">
        <f>SUBTOTAL(103,$A$1031:A1170)</f>
        <v>137</v>
      </c>
      <c r="C1170" s="11" t="s">
        <v>421</v>
      </c>
      <c r="D1170" s="17">
        <v>12515130.759999998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49">
        <v>0</v>
      </c>
      <c r="L1170" s="17">
        <v>0</v>
      </c>
      <c r="M1170" s="17">
        <v>1501</v>
      </c>
      <c r="N1170" s="17">
        <v>12186068.369999999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129087.02</v>
      </c>
      <c r="AD1170" s="17">
        <v>199975.37</v>
      </c>
      <c r="AE1170" s="17">
        <v>0</v>
      </c>
      <c r="AF1170" s="20">
        <v>2022</v>
      </c>
      <c r="AG1170" s="20">
        <v>2022</v>
      </c>
      <c r="AH1170" s="21">
        <v>2022</v>
      </c>
    </row>
    <row r="1171" spans="1:16198" ht="61.5" x14ac:dyDescent="0.85">
      <c r="A1171" s="8">
        <v>1</v>
      </c>
      <c r="B1171" s="43">
        <f>SUBTOTAL(103,$A$1031:A1171)</f>
        <v>138</v>
      </c>
      <c r="C1171" s="11" t="s">
        <v>422</v>
      </c>
      <c r="D1171" s="17">
        <v>5107819.74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49">
        <v>0</v>
      </c>
      <c r="L1171" s="17">
        <v>0</v>
      </c>
      <c r="M1171" s="17">
        <v>600</v>
      </c>
      <c r="N1171" s="17">
        <v>4952302.0199999996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52459.74</v>
      </c>
      <c r="AD1171" s="17">
        <v>103057.98</v>
      </c>
      <c r="AE1171" s="17">
        <v>0</v>
      </c>
      <c r="AF1171" s="20">
        <v>2022</v>
      </c>
      <c r="AG1171" s="20">
        <v>2022</v>
      </c>
      <c r="AH1171" s="21">
        <v>2022</v>
      </c>
    </row>
    <row r="1172" spans="1:16198" ht="61.5" x14ac:dyDescent="0.85">
      <c r="A1172" s="8">
        <v>1</v>
      </c>
      <c r="B1172" s="43">
        <f>SUBTOTAL(103,$A$1031:A1172)</f>
        <v>139</v>
      </c>
      <c r="C1172" s="11" t="s">
        <v>423</v>
      </c>
      <c r="D1172" s="17">
        <v>3756819.94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49">
        <v>0</v>
      </c>
      <c r="L1172" s="17">
        <v>0</v>
      </c>
      <c r="M1172" s="17">
        <v>499</v>
      </c>
      <c r="N1172" s="17">
        <v>3650054.6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38665.03</v>
      </c>
      <c r="AD1172" s="17">
        <v>68100.31</v>
      </c>
      <c r="AE1172" s="17">
        <v>0</v>
      </c>
      <c r="AF1172" s="20">
        <v>2022</v>
      </c>
      <c r="AG1172" s="20">
        <v>2022</v>
      </c>
      <c r="AH1172" s="21">
        <v>2022</v>
      </c>
    </row>
    <row r="1173" spans="1:16198" ht="61.5" x14ac:dyDescent="0.85">
      <c r="A1173" s="8">
        <v>1</v>
      </c>
      <c r="B1173" s="43">
        <f>SUBTOTAL(103,$A$1031:A1173)</f>
        <v>140</v>
      </c>
      <c r="C1173" s="11" t="s">
        <v>203</v>
      </c>
      <c r="D1173" s="17">
        <v>5373460.6599999992</v>
      </c>
      <c r="E1173" s="17">
        <v>0</v>
      </c>
      <c r="F1173" s="17">
        <v>0</v>
      </c>
      <c r="G1173" s="17">
        <v>0</v>
      </c>
      <c r="H1173" s="17">
        <v>0</v>
      </c>
      <c r="I1173" s="17">
        <v>0</v>
      </c>
      <c r="J1173" s="17">
        <v>0</v>
      </c>
      <c r="K1173" s="49">
        <v>0</v>
      </c>
      <c r="L1173" s="17">
        <v>0</v>
      </c>
      <c r="M1173" s="17">
        <v>636.5</v>
      </c>
      <c r="N1173" s="17">
        <v>5237194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55477.599999999999</v>
      </c>
      <c r="AD1173" s="17">
        <v>80789.06</v>
      </c>
      <c r="AE1173" s="17">
        <v>0</v>
      </c>
      <c r="AF1173" s="20">
        <v>2022</v>
      </c>
      <c r="AG1173" s="20">
        <v>2022</v>
      </c>
      <c r="AH1173" s="21">
        <v>2022</v>
      </c>
    </row>
    <row r="1174" spans="1:16198" ht="61.5" x14ac:dyDescent="0.85">
      <c r="A1174" s="8">
        <v>1</v>
      </c>
      <c r="B1174" s="43">
        <f>SUBTOTAL(103,$A$1031:A1174)</f>
        <v>141</v>
      </c>
      <c r="C1174" s="11" t="s">
        <v>425</v>
      </c>
      <c r="D1174" s="17">
        <v>3149821.57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49">
        <v>0</v>
      </c>
      <c r="L1174" s="17">
        <v>0</v>
      </c>
      <c r="M1174" s="17">
        <v>370</v>
      </c>
      <c r="N1174" s="17">
        <v>3053863.08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32349.57</v>
      </c>
      <c r="AD1174" s="17">
        <v>63608.92</v>
      </c>
      <c r="AE1174" s="17">
        <v>0</v>
      </c>
      <c r="AF1174" s="20">
        <v>2022</v>
      </c>
      <c r="AG1174" s="20">
        <v>2022</v>
      </c>
      <c r="AH1174" s="21">
        <v>2022</v>
      </c>
    </row>
    <row r="1175" spans="1:16198" ht="61.5" x14ac:dyDescent="0.85">
      <c r="A1175" s="8">
        <v>1</v>
      </c>
      <c r="B1175" s="43">
        <f>SUBTOTAL(103,$A$1031:A1175)</f>
        <v>142</v>
      </c>
      <c r="C1175" s="11" t="s">
        <v>426</v>
      </c>
      <c r="D1175" s="17">
        <v>4721695.24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49">
        <v>0</v>
      </c>
      <c r="L1175" s="17">
        <v>0</v>
      </c>
      <c r="M1175" s="17">
        <v>559</v>
      </c>
      <c r="N1175" s="17">
        <v>4604699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48777.58</v>
      </c>
      <c r="AD1175" s="17">
        <v>68218.66</v>
      </c>
      <c r="AE1175" s="17">
        <v>0</v>
      </c>
      <c r="AF1175" s="20">
        <v>2022</v>
      </c>
      <c r="AG1175" s="20">
        <v>2022</v>
      </c>
      <c r="AH1175" s="21">
        <v>2022</v>
      </c>
    </row>
    <row r="1176" spans="1:16198" ht="61.5" x14ac:dyDescent="0.85">
      <c r="A1176" s="8">
        <v>1</v>
      </c>
      <c r="B1176" s="43">
        <f>SUBTOTAL(103,$A$1031:A1176)</f>
        <v>143</v>
      </c>
      <c r="C1176" s="11" t="s">
        <v>427</v>
      </c>
      <c r="D1176" s="17">
        <v>2708241.96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49">
        <v>0</v>
      </c>
      <c r="L1176" s="17">
        <v>0</v>
      </c>
      <c r="M1176" s="17">
        <v>396</v>
      </c>
      <c r="N1176" s="17">
        <v>2548865.88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27000.14</v>
      </c>
      <c r="AD1176" s="17">
        <v>132375.94</v>
      </c>
      <c r="AE1176" s="17">
        <v>0</v>
      </c>
      <c r="AF1176" s="20">
        <v>2022</v>
      </c>
      <c r="AG1176" s="20">
        <v>2022</v>
      </c>
      <c r="AH1176" s="21">
        <v>2022</v>
      </c>
    </row>
    <row r="1177" spans="1:16198" ht="61.5" x14ac:dyDescent="0.85">
      <c r="A1177" s="8">
        <v>1</v>
      </c>
      <c r="B1177" s="43">
        <f>SUBTOTAL(103,$A$1031:A1177)</f>
        <v>144</v>
      </c>
      <c r="C1177" s="11" t="s">
        <v>2654</v>
      </c>
      <c r="D1177" s="17">
        <v>26708172.82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49">
        <v>0</v>
      </c>
      <c r="L1177" s="17">
        <v>0</v>
      </c>
      <c r="M1177" s="17">
        <v>1490</v>
      </c>
      <c r="N1177" s="17">
        <v>12095329.02</v>
      </c>
      <c r="O1177" s="17">
        <v>0</v>
      </c>
      <c r="P1177" s="17">
        <v>0</v>
      </c>
      <c r="Q1177" s="17">
        <v>1983</v>
      </c>
      <c r="R1177" s="17">
        <v>13937132.07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275761.86</v>
      </c>
      <c r="AD1177" s="17">
        <v>399949.87</v>
      </c>
      <c r="AE1177" s="17">
        <v>0</v>
      </c>
      <c r="AF1177" s="20">
        <v>2022</v>
      </c>
      <c r="AG1177" s="20">
        <v>2022</v>
      </c>
      <c r="AH1177" s="21">
        <v>2022</v>
      </c>
    </row>
    <row r="1178" spans="1:16198" ht="61.5" x14ac:dyDescent="0.85">
      <c r="A1178" s="8">
        <v>1</v>
      </c>
      <c r="B1178" s="43">
        <f>SUBTOTAL(103,$A$1031:A1178)</f>
        <v>145</v>
      </c>
      <c r="C1178" s="11" t="s">
        <v>2653</v>
      </c>
      <c r="D1178" s="17">
        <v>3123629.3899999997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49">
        <v>0</v>
      </c>
      <c r="L1178" s="17">
        <v>0</v>
      </c>
      <c r="M1178" s="17">
        <v>367</v>
      </c>
      <c r="N1178" s="17">
        <v>2967449.28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31434.19</v>
      </c>
      <c r="AD1178" s="17">
        <v>124745.92</v>
      </c>
      <c r="AE1178" s="17">
        <v>0</v>
      </c>
      <c r="AF1178" s="20">
        <v>2022</v>
      </c>
      <c r="AG1178" s="20">
        <v>2022</v>
      </c>
      <c r="AH1178" s="21">
        <v>2022</v>
      </c>
    </row>
    <row r="1179" spans="1:16198" ht="61.5" x14ac:dyDescent="0.85">
      <c r="A1179" s="8">
        <v>1</v>
      </c>
      <c r="B1179" s="43">
        <f>SUBTOTAL(103,$A$1031:A1179)</f>
        <v>146</v>
      </c>
      <c r="C1179" s="11" t="s">
        <v>3042</v>
      </c>
      <c r="D1179" s="17">
        <v>10953951.82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49">
        <v>0</v>
      </c>
      <c r="L1179" s="17">
        <v>0</v>
      </c>
      <c r="M1179" s="17">
        <v>1320</v>
      </c>
      <c r="N1179" s="17">
        <v>10641229.280000001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112722.54</v>
      </c>
      <c r="AD1179" s="17">
        <v>200000</v>
      </c>
      <c r="AE1179" s="17">
        <v>0</v>
      </c>
      <c r="AF1179" s="20">
        <v>2022</v>
      </c>
      <c r="AG1179" s="20">
        <v>2022</v>
      </c>
      <c r="AH1179" s="21">
        <v>2022</v>
      </c>
    </row>
    <row r="1180" spans="1:16198" ht="61.5" x14ac:dyDescent="0.85">
      <c r="A1180" s="8">
        <v>1</v>
      </c>
      <c r="B1180" s="43">
        <f>SUBTOTAL(103,$A$1031:A1180)</f>
        <v>147</v>
      </c>
      <c r="C1180" s="11" t="s">
        <v>414</v>
      </c>
      <c r="D1180" s="17">
        <v>6064998.6200000001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49">
        <v>0</v>
      </c>
      <c r="L1180" s="17">
        <v>0</v>
      </c>
      <c r="M1180" s="17">
        <v>734</v>
      </c>
      <c r="N1180" s="17">
        <v>5649319.0800000001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120895.43</v>
      </c>
      <c r="AD1180" s="17">
        <v>174784.11</v>
      </c>
      <c r="AE1180" s="17">
        <v>120000</v>
      </c>
      <c r="AF1180" s="20">
        <v>2022</v>
      </c>
      <c r="AG1180" s="20">
        <v>2022</v>
      </c>
      <c r="AH1180" s="21">
        <v>2022</v>
      </c>
    </row>
    <row r="1181" spans="1:16198" ht="61.5" x14ac:dyDescent="0.85">
      <c r="A1181" s="8">
        <v>1</v>
      </c>
      <c r="B1181" s="43">
        <f>SUBTOTAL(103,$A$1031:A1181)</f>
        <v>148</v>
      </c>
      <c r="C1181" s="11" t="s">
        <v>3059</v>
      </c>
      <c r="D1181" s="17">
        <v>5991235.5999999996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49">
        <v>0</v>
      </c>
      <c r="L1181" s="17">
        <v>0</v>
      </c>
      <c r="M1181" s="17">
        <v>679</v>
      </c>
      <c r="N1181" s="17">
        <v>5869765.79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62178.43</v>
      </c>
      <c r="AD1181" s="17">
        <v>59291.38</v>
      </c>
      <c r="AE1181" s="17">
        <v>0</v>
      </c>
      <c r="AF1181" s="20">
        <v>2022</v>
      </c>
      <c r="AG1181" s="20">
        <v>2022</v>
      </c>
      <c r="AH1181" s="21">
        <v>2022</v>
      </c>
    </row>
    <row r="1182" spans="1:16198" s="3" customFormat="1" ht="61.5" x14ac:dyDescent="0.85">
      <c r="A1182" s="8">
        <v>1</v>
      </c>
      <c r="B1182" s="43">
        <f>SUBTOTAL(103,$A$1031:A1182)</f>
        <v>149</v>
      </c>
      <c r="C1182" s="11" t="s">
        <v>198</v>
      </c>
      <c r="D1182" s="17">
        <v>5654892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49">
        <v>0</v>
      </c>
      <c r="L1182" s="17">
        <v>0</v>
      </c>
      <c r="M1182" s="17">
        <v>639.20000000000005</v>
      </c>
      <c r="N1182" s="17">
        <v>5523688.4400000004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73326.960000000006</v>
      </c>
      <c r="AD1182" s="17">
        <v>57876.6</v>
      </c>
      <c r="AE1182" s="17">
        <v>0</v>
      </c>
      <c r="AF1182" s="20">
        <v>2022</v>
      </c>
      <c r="AG1182" s="20">
        <v>2022</v>
      </c>
      <c r="AH1182" s="21">
        <v>2022</v>
      </c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8"/>
      <c r="FT1182" s="8"/>
      <c r="FU1182" s="8"/>
      <c r="FV1182" s="8"/>
      <c r="FW1182" s="8"/>
      <c r="FX1182" s="8"/>
      <c r="FY1182" s="8"/>
      <c r="FZ1182" s="8"/>
      <c r="GA1182" s="8"/>
      <c r="GB1182" s="8"/>
      <c r="GC1182" s="8"/>
      <c r="GD1182" s="8"/>
      <c r="GE1182" s="8"/>
      <c r="GF1182" s="8"/>
      <c r="GG1182" s="8"/>
      <c r="GH1182" s="8"/>
      <c r="GI1182" s="8"/>
      <c r="GJ1182" s="8"/>
      <c r="GK1182" s="8"/>
      <c r="GL1182" s="8"/>
      <c r="GM1182" s="8"/>
      <c r="GN1182" s="8"/>
      <c r="GO1182" s="8"/>
      <c r="GP1182" s="8"/>
      <c r="GQ1182" s="8"/>
      <c r="GR1182" s="8"/>
      <c r="GS1182" s="8"/>
      <c r="GT1182" s="8"/>
      <c r="GU1182" s="8"/>
      <c r="GV1182" s="8"/>
      <c r="GW1182" s="8"/>
      <c r="GX1182" s="8"/>
      <c r="GY1182" s="8"/>
      <c r="GZ1182" s="8"/>
      <c r="HA1182" s="8"/>
      <c r="HB1182" s="8"/>
      <c r="HC1182" s="8"/>
      <c r="HD1182" s="8"/>
      <c r="HE1182" s="8"/>
      <c r="HF1182" s="8"/>
      <c r="HG1182" s="8"/>
      <c r="HH1182" s="8"/>
      <c r="HI1182" s="8"/>
      <c r="HJ1182" s="8"/>
      <c r="HK1182" s="8"/>
      <c r="HL1182" s="8"/>
      <c r="HM1182" s="8"/>
      <c r="HN1182" s="8"/>
      <c r="HO1182" s="8"/>
      <c r="HP1182" s="8"/>
      <c r="HQ1182" s="8"/>
      <c r="HR1182" s="8"/>
      <c r="HS1182" s="8"/>
      <c r="HT1182" s="8"/>
      <c r="HU1182" s="8"/>
      <c r="HV1182" s="8"/>
      <c r="HW1182" s="8"/>
      <c r="HX1182" s="8"/>
      <c r="HY1182" s="8"/>
      <c r="HZ1182" s="8"/>
      <c r="IA1182" s="8"/>
      <c r="IB1182" s="8"/>
      <c r="IC1182" s="8"/>
      <c r="ID1182" s="8"/>
      <c r="IE1182" s="8"/>
      <c r="IF1182" s="8"/>
      <c r="IG1182" s="8"/>
      <c r="IH1182" s="8"/>
      <c r="II1182" s="8"/>
      <c r="IJ1182" s="8"/>
      <c r="IK1182" s="8"/>
      <c r="IL1182" s="8"/>
      <c r="IM1182" s="8"/>
      <c r="IN1182" s="8"/>
      <c r="IO1182" s="8"/>
      <c r="IP1182" s="8"/>
      <c r="IQ1182" s="8"/>
      <c r="IR1182" s="8"/>
      <c r="IS1182" s="8"/>
      <c r="IT1182" s="8"/>
      <c r="IU1182" s="8"/>
      <c r="IV1182" s="8"/>
      <c r="IW1182" s="8"/>
      <c r="IX1182" s="8"/>
      <c r="IY1182" s="8"/>
      <c r="IZ1182" s="8"/>
      <c r="JA1182" s="8"/>
      <c r="JB1182" s="8"/>
      <c r="JC1182" s="8"/>
      <c r="JD1182" s="8"/>
      <c r="JE1182" s="8"/>
      <c r="JF1182" s="8"/>
      <c r="JG1182" s="8"/>
      <c r="JH1182" s="8"/>
      <c r="JI1182" s="8"/>
      <c r="JJ1182" s="8"/>
      <c r="JK1182" s="8"/>
      <c r="JL1182" s="8"/>
      <c r="JM1182" s="8"/>
      <c r="JN1182" s="8"/>
      <c r="JO1182" s="8"/>
      <c r="JP1182" s="8"/>
      <c r="JQ1182" s="8"/>
      <c r="JR1182" s="8"/>
      <c r="JS1182" s="8"/>
      <c r="JT1182" s="8"/>
      <c r="JU1182" s="8"/>
      <c r="JV1182" s="8"/>
      <c r="JW1182" s="8"/>
      <c r="JX1182" s="8"/>
      <c r="JY1182" s="8"/>
      <c r="JZ1182" s="8"/>
      <c r="KA1182" s="8"/>
      <c r="KB1182" s="8"/>
      <c r="KC1182" s="8"/>
      <c r="KD1182" s="8"/>
      <c r="KE1182" s="8"/>
      <c r="KF1182" s="8"/>
      <c r="KG1182" s="8"/>
      <c r="KH1182" s="8"/>
      <c r="KI1182" s="8"/>
      <c r="KJ1182" s="8"/>
      <c r="KK1182" s="8"/>
      <c r="KL1182" s="8"/>
      <c r="KM1182" s="8"/>
      <c r="KN1182" s="8"/>
      <c r="KO1182" s="8"/>
      <c r="KP1182" s="8"/>
      <c r="KQ1182" s="8"/>
      <c r="KR1182" s="8"/>
      <c r="KS1182" s="8"/>
      <c r="KT1182" s="8"/>
      <c r="KU1182" s="8"/>
      <c r="KV1182" s="8"/>
      <c r="KW1182" s="8"/>
      <c r="KX1182" s="8"/>
      <c r="KY1182" s="8"/>
      <c r="KZ1182" s="8"/>
      <c r="LA1182" s="8"/>
      <c r="LB1182" s="8"/>
      <c r="LC1182" s="8"/>
      <c r="LD1182" s="8"/>
      <c r="LE1182" s="8"/>
      <c r="LF1182" s="8"/>
      <c r="LG1182" s="8"/>
      <c r="LH1182" s="8"/>
      <c r="LI1182" s="8"/>
      <c r="LJ1182" s="8"/>
      <c r="LK1182" s="8"/>
      <c r="LL1182" s="8"/>
      <c r="LM1182" s="8"/>
      <c r="LN1182" s="8"/>
      <c r="LO1182" s="8"/>
      <c r="LP1182" s="8"/>
      <c r="LQ1182" s="8"/>
      <c r="LR1182" s="8"/>
      <c r="LS1182" s="8"/>
      <c r="LT1182" s="8"/>
      <c r="LU1182" s="8"/>
      <c r="LV1182" s="8"/>
      <c r="LW1182" s="8"/>
      <c r="LX1182" s="8"/>
      <c r="LY1182" s="8"/>
      <c r="LZ1182" s="8"/>
      <c r="MA1182" s="8"/>
      <c r="MB1182" s="8"/>
      <c r="MC1182" s="8"/>
      <c r="MD1182" s="8"/>
      <c r="ME1182" s="8"/>
      <c r="MF1182" s="8"/>
      <c r="MG1182" s="8"/>
      <c r="MH1182" s="8"/>
      <c r="MI1182" s="8"/>
      <c r="MJ1182" s="8"/>
      <c r="MK1182" s="8"/>
      <c r="ML1182" s="8"/>
      <c r="MM1182" s="8"/>
      <c r="MN1182" s="8"/>
      <c r="MO1182" s="8"/>
      <c r="MP1182" s="8"/>
      <c r="MQ1182" s="8"/>
      <c r="MR1182" s="8"/>
      <c r="MS1182" s="8"/>
      <c r="MT1182" s="8"/>
      <c r="MU1182" s="8"/>
      <c r="MV1182" s="8"/>
      <c r="MW1182" s="8"/>
      <c r="MX1182" s="8"/>
      <c r="MY1182" s="8"/>
      <c r="MZ1182" s="8"/>
      <c r="NA1182" s="8"/>
      <c r="NB1182" s="8"/>
      <c r="NC1182" s="8"/>
      <c r="ND1182" s="8"/>
      <c r="NE1182" s="8"/>
      <c r="NF1182" s="8"/>
      <c r="NG1182" s="8"/>
      <c r="NH1182" s="8"/>
      <c r="NI1182" s="8"/>
      <c r="NJ1182" s="8"/>
      <c r="NK1182" s="8"/>
      <c r="NL1182" s="8"/>
      <c r="NM1182" s="8"/>
      <c r="NN1182" s="8"/>
      <c r="NO1182" s="8"/>
      <c r="NP1182" s="8"/>
      <c r="NQ1182" s="8"/>
      <c r="NR1182" s="8"/>
      <c r="NS1182" s="8"/>
      <c r="NT1182" s="8"/>
      <c r="NU1182" s="8"/>
      <c r="NV1182" s="8"/>
      <c r="NW1182" s="8"/>
      <c r="NX1182" s="8"/>
      <c r="NY1182" s="8"/>
      <c r="NZ1182" s="8"/>
      <c r="OA1182" s="8"/>
      <c r="OB1182" s="8"/>
      <c r="OC1182" s="8"/>
      <c r="OD1182" s="8"/>
      <c r="OE1182" s="8"/>
      <c r="OF1182" s="8"/>
      <c r="OG1182" s="8"/>
      <c r="OH1182" s="8"/>
      <c r="OI1182" s="8"/>
      <c r="OJ1182" s="8"/>
      <c r="OK1182" s="8"/>
      <c r="OL1182" s="8"/>
      <c r="OM1182" s="8"/>
      <c r="ON1182" s="8"/>
      <c r="OO1182" s="8"/>
      <c r="OP1182" s="8"/>
      <c r="OQ1182" s="8"/>
      <c r="OR1182" s="8"/>
      <c r="OS1182" s="8"/>
      <c r="OT1182" s="8"/>
      <c r="OU1182" s="8"/>
      <c r="OV1182" s="8"/>
      <c r="OW1182" s="8"/>
      <c r="OX1182" s="8"/>
      <c r="OY1182" s="8"/>
      <c r="OZ1182" s="8"/>
      <c r="PA1182" s="8"/>
      <c r="PB1182" s="8"/>
      <c r="PC1182" s="8"/>
      <c r="PD1182" s="8"/>
      <c r="PE1182" s="8"/>
      <c r="PF1182" s="8"/>
      <c r="PG1182" s="8"/>
      <c r="PH1182" s="8"/>
      <c r="PI1182" s="8"/>
      <c r="PJ1182" s="8"/>
      <c r="PK1182" s="8"/>
      <c r="PL1182" s="8"/>
      <c r="PM1182" s="8"/>
      <c r="PN1182" s="8"/>
      <c r="PO1182" s="8"/>
      <c r="PP1182" s="8"/>
      <c r="PQ1182" s="8"/>
      <c r="PR1182" s="8"/>
      <c r="PS1182" s="8"/>
      <c r="PT1182" s="8"/>
      <c r="PU1182" s="8"/>
      <c r="PV1182" s="8"/>
      <c r="PW1182" s="8"/>
      <c r="PX1182" s="8"/>
      <c r="PY1182" s="8"/>
      <c r="PZ1182" s="8"/>
      <c r="QA1182" s="8"/>
      <c r="QB1182" s="8"/>
      <c r="QC1182" s="8"/>
      <c r="QD1182" s="8"/>
      <c r="QE1182" s="8"/>
      <c r="QF1182" s="8"/>
      <c r="QG1182" s="8"/>
      <c r="QH1182" s="8"/>
      <c r="QI1182" s="8"/>
      <c r="QJ1182" s="8"/>
      <c r="QK1182" s="8"/>
      <c r="QL1182" s="8"/>
      <c r="QM1182" s="8"/>
      <c r="QN1182" s="8"/>
      <c r="QO1182" s="8"/>
      <c r="QP1182" s="8"/>
      <c r="QQ1182" s="8"/>
      <c r="QR1182" s="8"/>
      <c r="QS1182" s="8"/>
      <c r="QT1182" s="8"/>
      <c r="QU1182" s="8"/>
      <c r="QV1182" s="8"/>
      <c r="QW1182" s="8"/>
      <c r="QX1182" s="8"/>
      <c r="QY1182" s="8"/>
      <c r="QZ1182" s="8"/>
      <c r="RA1182" s="8"/>
      <c r="RB1182" s="8"/>
      <c r="RC1182" s="8"/>
      <c r="RD1182" s="8"/>
      <c r="RE1182" s="8"/>
      <c r="RF1182" s="8"/>
      <c r="RG1182" s="8"/>
      <c r="RH1182" s="8"/>
      <c r="RI1182" s="8"/>
      <c r="RJ1182" s="8"/>
      <c r="RK1182" s="8"/>
      <c r="RL1182" s="8"/>
      <c r="RM1182" s="8"/>
      <c r="RN1182" s="8"/>
      <c r="RO1182" s="8"/>
      <c r="RP1182" s="8"/>
      <c r="RQ1182" s="8"/>
      <c r="RR1182" s="8"/>
      <c r="RS1182" s="8"/>
      <c r="RT1182" s="8"/>
      <c r="RU1182" s="8"/>
      <c r="RV1182" s="8"/>
      <c r="RW1182" s="8"/>
      <c r="RX1182" s="8"/>
      <c r="RY1182" s="8"/>
      <c r="RZ1182" s="8"/>
      <c r="SA1182" s="8"/>
      <c r="SB1182" s="8"/>
      <c r="SC1182" s="8"/>
      <c r="SD1182" s="8"/>
      <c r="SE1182" s="8"/>
      <c r="SF1182" s="8"/>
      <c r="SG1182" s="8"/>
      <c r="SH1182" s="8"/>
      <c r="SI1182" s="8"/>
      <c r="SJ1182" s="8"/>
      <c r="SK1182" s="8"/>
      <c r="SL1182" s="8"/>
      <c r="SM1182" s="8"/>
      <c r="SN1182" s="8"/>
      <c r="SO1182" s="8"/>
      <c r="SP1182" s="8"/>
      <c r="SQ1182" s="8"/>
      <c r="SR1182" s="8"/>
      <c r="SS1182" s="8"/>
      <c r="ST1182" s="8"/>
      <c r="SU1182" s="8"/>
      <c r="SV1182" s="8"/>
      <c r="SW1182" s="8"/>
      <c r="SX1182" s="8"/>
      <c r="SY1182" s="8"/>
      <c r="SZ1182" s="8"/>
      <c r="TA1182" s="8"/>
      <c r="TB1182" s="8"/>
      <c r="TC1182" s="8"/>
      <c r="TD1182" s="8"/>
      <c r="TE1182" s="8"/>
      <c r="TF1182" s="8"/>
      <c r="TG1182" s="8"/>
      <c r="TH1182" s="8"/>
      <c r="TI1182" s="8"/>
      <c r="TJ1182" s="8"/>
      <c r="TK1182" s="8"/>
      <c r="TL1182" s="8"/>
      <c r="TM1182" s="8"/>
      <c r="TN1182" s="8"/>
      <c r="TO1182" s="8"/>
      <c r="TP1182" s="8"/>
      <c r="TQ1182" s="8"/>
      <c r="TR1182" s="8"/>
      <c r="TS1182" s="8"/>
      <c r="TT1182" s="8"/>
      <c r="TU1182" s="8"/>
      <c r="TV1182" s="8"/>
      <c r="TW1182" s="8"/>
      <c r="TX1182" s="8"/>
      <c r="TY1182" s="8"/>
      <c r="TZ1182" s="8"/>
      <c r="UA1182" s="8"/>
      <c r="UB1182" s="8"/>
      <c r="UC1182" s="8"/>
      <c r="UD1182" s="8"/>
      <c r="UE1182" s="8"/>
      <c r="UF1182" s="8"/>
      <c r="UG1182" s="8"/>
      <c r="UH1182" s="8"/>
      <c r="UI1182" s="8"/>
      <c r="UJ1182" s="8"/>
      <c r="UK1182" s="8"/>
      <c r="UL1182" s="8"/>
      <c r="UM1182" s="8"/>
      <c r="UN1182" s="8"/>
      <c r="UO1182" s="8"/>
      <c r="UP1182" s="8"/>
      <c r="UQ1182" s="8"/>
      <c r="UR1182" s="8"/>
      <c r="US1182" s="8"/>
      <c r="UT1182" s="8"/>
      <c r="UU1182" s="8"/>
      <c r="UV1182" s="8"/>
      <c r="UW1182" s="8"/>
      <c r="UX1182" s="8"/>
      <c r="UY1182" s="8"/>
      <c r="UZ1182" s="8"/>
      <c r="VA1182" s="8"/>
      <c r="VB1182" s="8"/>
      <c r="VC1182" s="8"/>
      <c r="VD1182" s="8"/>
      <c r="VE1182" s="8"/>
      <c r="VF1182" s="8"/>
      <c r="VG1182" s="8"/>
      <c r="VH1182" s="8"/>
      <c r="VI1182" s="8"/>
      <c r="VJ1182" s="8"/>
      <c r="VK1182" s="8"/>
      <c r="VL1182" s="8"/>
      <c r="VM1182" s="8"/>
      <c r="VN1182" s="8"/>
      <c r="VO1182" s="8"/>
      <c r="VP1182" s="8"/>
      <c r="VQ1182" s="8"/>
      <c r="VR1182" s="8"/>
      <c r="VS1182" s="8"/>
      <c r="VT1182" s="8"/>
      <c r="VU1182" s="8"/>
      <c r="VV1182" s="8"/>
      <c r="VW1182" s="8"/>
      <c r="VX1182" s="8"/>
      <c r="VY1182" s="8"/>
      <c r="VZ1182" s="8"/>
      <c r="WA1182" s="8"/>
      <c r="WB1182" s="8"/>
      <c r="WC1182" s="8"/>
      <c r="WD1182" s="8"/>
      <c r="WE1182" s="8"/>
      <c r="WF1182" s="8"/>
      <c r="WG1182" s="8"/>
      <c r="WH1182" s="8"/>
      <c r="WI1182" s="8"/>
      <c r="WJ1182" s="8"/>
      <c r="WK1182" s="8"/>
      <c r="WL1182" s="8"/>
      <c r="WM1182" s="8"/>
      <c r="WN1182" s="8"/>
      <c r="WO1182" s="8"/>
      <c r="WP1182" s="8"/>
      <c r="WQ1182" s="8"/>
      <c r="WR1182" s="8"/>
      <c r="WS1182" s="8"/>
      <c r="WT1182" s="8"/>
      <c r="WU1182" s="8"/>
      <c r="WV1182" s="8"/>
      <c r="WW1182" s="8"/>
      <c r="WX1182" s="8"/>
      <c r="WY1182" s="8"/>
      <c r="WZ1182" s="8"/>
      <c r="XA1182" s="8"/>
      <c r="XB1182" s="8"/>
      <c r="XC1182" s="8"/>
      <c r="XD1182" s="8"/>
      <c r="XE1182" s="8"/>
      <c r="XF1182" s="8"/>
      <c r="XG1182" s="8"/>
      <c r="XH1182" s="8"/>
      <c r="XI1182" s="8"/>
      <c r="XJ1182" s="8"/>
      <c r="XK1182" s="8"/>
      <c r="XL1182" s="8"/>
      <c r="XM1182" s="8"/>
      <c r="XN1182" s="8"/>
      <c r="XO1182" s="8"/>
      <c r="XP1182" s="8"/>
      <c r="XQ1182" s="8"/>
      <c r="XR1182" s="8"/>
      <c r="XS1182" s="8"/>
      <c r="XT1182" s="8"/>
      <c r="XU1182" s="8"/>
      <c r="XV1182" s="8"/>
      <c r="XW1182" s="8"/>
      <c r="XX1182" s="8"/>
      <c r="XY1182" s="8"/>
      <c r="XZ1182" s="8"/>
      <c r="YA1182" s="8"/>
      <c r="YB1182" s="8"/>
      <c r="YC1182" s="8"/>
      <c r="YD1182" s="8"/>
      <c r="YE1182" s="8"/>
      <c r="YF1182" s="8"/>
      <c r="YG1182" s="8"/>
      <c r="YH1182" s="8"/>
      <c r="YI1182" s="8"/>
      <c r="YJ1182" s="8"/>
      <c r="YK1182" s="8"/>
      <c r="YL1182" s="8"/>
      <c r="YM1182" s="8"/>
      <c r="YN1182" s="8"/>
      <c r="YO1182" s="8"/>
      <c r="YP1182" s="8"/>
      <c r="YQ1182" s="8"/>
      <c r="YR1182" s="8"/>
      <c r="YS1182" s="8"/>
      <c r="YT1182" s="8"/>
      <c r="YU1182" s="8"/>
      <c r="YV1182" s="8"/>
      <c r="YW1182" s="8"/>
      <c r="YX1182" s="8"/>
      <c r="YY1182" s="8"/>
      <c r="YZ1182" s="8"/>
      <c r="ZA1182" s="8"/>
      <c r="ZB1182" s="8"/>
      <c r="ZC1182" s="8"/>
      <c r="ZD1182" s="8"/>
      <c r="ZE1182" s="8"/>
      <c r="ZF1182" s="8"/>
      <c r="ZG1182" s="8"/>
      <c r="ZH1182" s="8"/>
      <c r="ZI1182" s="8"/>
      <c r="ZJ1182" s="8"/>
      <c r="ZK1182" s="8"/>
      <c r="ZL1182" s="8"/>
      <c r="ZM1182" s="8"/>
      <c r="ZN1182" s="8"/>
      <c r="ZO1182" s="8"/>
      <c r="ZP1182" s="8"/>
      <c r="ZQ1182" s="8"/>
      <c r="ZR1182" s="8"/>
      <c r="ZS1182" s="8"/>
      <c r="ZT1182" s="8"/>
      <c r="ZU1182" s="8"/>
      <c r="ZV1182" s="8"/>
      <c r="ZW1182" s="8"/>
      <c r="ZX1182" s="8"/>
      <c r="ZY1182" s="8"/>
      <c r="ZZ1182" s="8"/>
      <c r="AAA1182" s="8"/>
      <c r="AAB1182" s="8"/>
      <c r="AAC1182" s="8"/>
      <c r="AAD1182" s="8"/>
      <c r="AAE1182" s="8"/>
      <c r="AAF1182" s="8"/>
      <c r="AAG1182" s="8"/>
      <c r="AAH1182" s="8"/>
      <c r="AAI1182" s="8"/>
      <c r="AAJ1182" s="8"/>
      <c r="AAK1182" s="8"/>
      <c r="AAL1182" s="8"/>
      <c r="AAM1182" s="8"/>
      <c r="AAN1182" s="8"/>
      <c r="AAO1182" s="8"/>
      <c r="AAP1182" s="8"/>
      <c r="AAQ1182" s="8"/>
      <c r="AAR1182" s="8"/>
      <c r="AAS1182" s="8"/>
      <c r="AAT1182" s="8"/>
      <c r="AAU1182" s="8"/>
      <c r="AAV1182" s="8"/>
      <c r="AAW1182" s="8"/>
      <c r="AAX1182" s="8"/>
      <c r="AAY1182" s="8"/>
      <c r="AAZ1182" s="8"/>
      <c r="ABA1182" s="8"/>
      <c r="ABB1182" s="8"/>
      <c r="ABC1182" s="8"/>
      <c r="ABD1182" s="8"/>
      <c r="ABE1182" s="8"/>
      <c r="ABF1182" s="8"/>
      <c r="ABG1182" s="8"/>
      <c r="ABH1182" s="8"/>
      <c r="ABI1182" s="8"/>
      <c r="ABJ1182" s="8"/>
      <c r="ABK1182" s="8"/>
      <c r="ABL1182" s="8"/>
      <c r="ABM1182" s="8"/>
      <c r="ABN1182" s="8"/>
      <c r="ABO1182" s="8"/>
      <c r="ABP1182" s="8"/>
      <c r="ABQ1182" s="8"/>
      <c r="ABR1182" s="8"/>
      <c r="ABS1182" s="8"/>
      <c r="ABT1182" s="8"/>
      <c r="ABU1182" s="8"/>
      <c r="ABV1182" s="8"/>
      <c r="ABW1182" s="8"/>
      <c r="ABX1182" s="8"/>
      <c r="ABY1182" s="8"/>
      <c r="ABZ1182" s="8"/>
      <c r="ACA1182" s="8"/>
      <c r="ACB1182" s="8"/>
      <c r="ACC1182" s="8"/>
      <c r="ACD1182" s="8"/>
      <c r="ACE1182" s="8"/>
      <c r="ACF1182" s="8"/>
      <c r="ACG1182" s="8"/>
      <c r="ACH1182" s="8"/>
      <c r="ACI1182" s="8"/>
      <c r="ACJ1182" s="8"/>
      <c r="ACK1182" s="8"/>
      <c r="ACL1182" s="8"/>
      <c r="ACM1182" s="8"/>
      <c r="ACN1182" s="8"/>
      <c r="ACO1182" s="8"/>
      <c r="ACP1182" s="8"/>
      <c r="ACQ1182" s="8"/>
      <c r="ACR1182" s="8"/>
      <c r="ACS1182" s="8"/>
      <c r="ACT1182" s="8"/>
      <c r="ACU1182" s="8"/>
      <c r="ACV1182" s="8"/>
      <c r="ACW1182" s="8"/>
      <c r="ACX1182" s="8"/>
      <c r="ACY1182" s="8"/>
      <c r="ACZ1182" s="8"/>
      <c r="ADA1182" s="8"/>
      <c r="ADB1182" s="8"/>
      <c r="ADC1182" s="8"/>
      <c r="ADD1182" s="8"/>
      <c r="ADE1182" s="8"/>
      <c r="ADF1182" s="8"/>
      <c r="ADG1182" s="8"/>
      <c r="ADH1182" s="8"/>
      <c r="ADI1182" s="8"/>
      <c r="ADJ1182" s="8"/>
      <c r="ADK1182" s="8"/>
      <c r="ADL1182" s="8"/>
      <c r="ADM1182" s="8"/>
      <c r="ADN1182" s="8"/>
      <c r="ADO1182" s="8"/>
      <c r="ADP1182" s="8"/>
      <c r="ADQ1182" s="8"/>
      <c r="ADR1182" s="8"/>
      <c r="ADS1182" s="8"/>
      <c r="ADT1182" s="8"/>
      <c r="ADU1182" s="8"/>
      <c r="ADV1182" s="8"/>
      <c r="ADW1182" s="8"/>
      <c r="ADX1182" s="8"/>
      <c r="ADY1182" s="8"/>
      <c r="ADZ1182" s="8"/>
      <c r="AEA1182" s="8"/>
      <c r="AEB1182" s="8"/>
      <c r="AEC1182" s="8"/>
      <c r="AED1182" s="8"/>
      <c r="AEE1182" s="8"/>
      <c r="AEF1182" s="8"/>
      <c r="AEG1182" s="8"/>
      <c r="AEH1182" s="8"/>
      <c r="AEI1182" s="8"/>
      <c r="AEJ1182" s="8"/>
      <c r="AEK1182" s="8"/>
      <c r="AEL1182" s="8"/>
      <c r="AEM1182" s="8"/>
      <c r="AEN1182" s="8"/>
      <c r="AEO1182" s="8"/>
      <c r="AEP1182" s="8"/>
      <c r="AEQ1182" s="8"/>
      <c r="AER1182" s="8"/>
      <c r="AES1182" s="8"/>
      <c r="AET1182" s="8"/>
      <c r="AEU1182" s="8"/>
      <c r="AEV1182" s="8"/>
      <c r="AEW1182" s="8"/>
      <c r="AEX1182" s="8"/>
      <c r="AEY1182" s="8"/>
      <c r="AEZ1182" s="8"/>
      <c r="AFA1182" s="8"/>
      <c r="AFB1182" s="8"/>
      <c r="AFC1182" s="8"/>
      <c r="AFD1182" s="8"/>
      <c r="AFE1182" s="8"/>
      <c r="AFF1182" s="8"/>
      <c r="AFG1182" s="8"/>
      <c r="AFH1182" s="8"/>
      <c r="AFI1182" s="8"/>
      <c r="AFJ1182" s="8"/>
      <c r="AFK1182" s="8"/>
      <c r="AFL1182" s="8"/>
      <c r="AFM1182" s="8"/>
      <c r="AFN1182" s="8"/>
      <c r="AFO1182" s="8"/>
      <c r="AFP1182" s="8"/>
      <c r="AFQ1182" s="8"/>
      <c r="AFR1182" s="8"/>
      <c r="AFS1182" s="8"/>
      <c r="AFT1182" s="8"/>
      <c r="AFU1182" s="8"/>
      <c r="AFV1182" s="8"/>
      <c r="AFW1182" s="8"/>
      <c r="AFX1182" s="8"/>
      <c r="AFY1182" s="8"/>
      <c r="AFZ1182" s="8"/>
      <c r="AGA1182" s="8"/>
      <c r="AGB1182" s="8"/>
      <c r="AGC1182" s="8"/>
      <c r="AGD1182" s="8"/>
      <c r="AGE1182" s="8"/>
      <c r="AGF1182" s="8"/>
      <c r="AGG1182" s="8"/>
      <c r="AGH1182" s="8"/>
      <c r="AGI1182" s="8"/>
      <c r="AGJ1182" s="8"/>
      <c r="AGK1182" s="8"/>
      <c r="AGL1182" s="8"/>
      <c r="AGM1182" s="8"/>
      <c r="AGN1182" s="8"/>
      <c r="AGO1182" s="8"/>
      <c r="AGP1182" s="8"/>
      <c r="AGQ1182" s="8"/>
      <c r="AGR1182" s="8"/>
      <c r="AGS1182" s="8"/>
      <c r="AGT1182" s="8"/>
      <c r="AGU1182" s="8"/>
      <c r="AGV1182" s="8"/>
      <c r="AGW1182" s="8"/>
      <c r="AGX1182" s="8"/>
      <c r="AGY1182" s="8"/>
      <c r="AGZ1182" s="8"/>
      <c r="AHA1182" s="8"/>
      <c r="AHB1182" s="8"/>
      <c r="AHC1182" s="8"/>
      <c r="AHD1182" s="8"/>
      <c r="AHE1182" s="8"/>
      <c r="AHF1182" s="8"/>
      <c r="AHG1182" s="8"/>
      <c r="AHH1182" s="8"/>
      <c r="AHI1182" s="8"/>
      <c r="AHJ1182" s="8"/>
      <c r="AHK1182" s="8"/>
      <c r="AHL1182" s="8"/>
      <c r="AHM1182" s="8"/>
      <c r="AHN1182" s="8"/>
      <c r="AHO1182" s="8"/>
      <c r="AHP1182" s="8"/>
      <c r="AHQ1182" s="8"/>
      <c r="AHR1182" s="8"/>
      <c r="AHS1182" s="8"/>
      <c r="AHT1182" s="8"/>
      <c r="AHU1182" s="8"/>
      <c r="AHV1182" s="8"/>
      <c r="AHW1182" s="8"/>
      <c r="AHX1182" s="8"/>
      <c r="AHY1182" s="8"/>
      <c r="AHZ1182" s="8"/>
      <c r="AIA1182" s="8"/>
      <c r="AIB1182" s="8"/>
      <c r="AIC1182" s="8"/>
      <c r="AID1182" s="8"/>
      <c r="AIE1182" s="8"/>
      <c r="AIF1182" s="8"/>
      <c r="AIG1182" s="8"/>
      <c r="AIH1182" s="8"/>
      <c r="AII1182" s="8"/>
      <c r="AIJ1182" s="8"/>
      <c r="AIK1182" s="8"/>
      <c r="AIL1182" s="8"/>
      <c r="AIM1182" s="8"/>
      <c r="AIN1182" s="8"/>
      <c r="AIO1182" s="8"/>
      <c r="AIP1182" s="8"/>
      <c r="AIQ1182" s="8"/>
      <c r="AIR1182" s="8"/>
      <c r="AIS1182" s="8"/>
      <c r="AIT1182" s="8"/>
      <c r="AIU1182" s="8"/>
      <c r="AIV1182" s="8"/>
      <c r="AIW1182" s="8"/>
      <c r="AIX1182" s="8"/>
      <c r="AIY1182" s="8"/>
      <c r="AIZ1182" s="8"/>
      <c r="AJA1182" s="8"/>
      <c r="AJB1182" s="8"/>
      <c r="AJC1182" s="8"/>
      <c r="AJD1182" s="8"/>
      <c r="AJE1182" s="8"/>
      <c r="AJF1182" s="8"/>
      <c r="AJG1182" s="8"/>
      <c r="AJH1182" s="8"/>
      <c r="AJI1182" s="8"/>
      <c r="AJJ1182" s="8"/>
      <c r="AJK1182" s="8"/>
      <c r="AJL1182" s="8"/>
      <c r="AJM1182" s="8"/>
      <c r="AJN1182" s="8"/>
      <c r="AJO1182" s="8"/>
      <c r="AJP1182" s="8"/>
      <c r="AJQ1182" s="8"/>
      <c r="AJR1182" s="8"/>
      <c r="AJS1182" s="8"/>
      <c r="AJT1182" s="8"/>
      <c r="AJU1182" s="8"/>
      <c r="AJV1182" s="8"/>
      <c r="AJW1182" s="8"/>
      <c r="AJX1182" s="8"/>
      <c r="AJY1182" s="8"/>
      <c r="AJZ1182" s="8"/>
      <c r="AKA1182" s="8"/>
      <c r="AKB1182" s="8"/>
      <c r="AKC1182" s="8"/>
      <c r="AKD1182" s="8"/>
      <c r="AKE1182" s="8"/>
      <c r="AKF1182" s="8"/>
      <c r="AKG1182" s="8"/>
      <c r="AKH1182" s="8"/>
      <c r="AKI1182" s="8"/>
      <c r="AKJ1182" s="8"/>
      <c r="AKK1182" s="8"/>
      <c r="AKL1182" s="8"/>
      <c r="AKM1182" s="8"/>
      <c r="AKN1182" s="8"/>
      <c r="AKO1182" s="8"/>
      <c r="AKP1182" s="8"/>
      <c r="AKQ1182" s="8"/>
      <c r="AKR1182" s="8"/>
      <c r="AKS1182" s="8"/>
      <c r="AKT1182" s="8"/>
      <c r="AKU1182" s="8"/>
      <c r="AKV1182" s="8"/>
      <c r="AKW1182" s="8"/>
      <c r="AKX1182" s="8"/>
      <c r="AKY1182" s="8"/>
      <c r="AKZ1182" s="8"/>
      <c r="ALA1182" s="8"/>
      <c r="ALB1182" s="8"/>
      <c r="ALC1182" s="8"/>
      <c r="ALD1182" s="8"/>
      <c r="ALE1182" s="8"/>
      <c r="ALF1182" s="8"/>
      <c r="ALG1182" s="8"/>
      <c r="ALH1182" s="8"/>
      <c r="ALI1182" s="8"/>
      <c r="ALJ1182" s="8"/>
      <c r="ALK1182" s="8"/>
      <c r="ALL1182" s="8"/>
      <c r="ALM1182" s="8"/>
      <c r="ALN1182" s="8"/>
      <c r="ALO1182" s="8"/>
      <c r="ALP1182" s="8"/>
      <c r="ALQ1182" s="8"/>
      <c r="ALR1182" s="8"/>
      <c r="ALS1182" s="8"/>
      <c r="ALT1182" s="8"/>
      <c r="ALU1182" s="8"/>
      <c r="ALV1182" s="8"/>
      <c r="ALW1182" s="8"/>
      <c r="ALX1182" s="8"/>
      <c r="ALY1182" s="8"/>
      <c r="ALZ1182" s="8"/>
      <c r="AMA1182" s="8"/>
      <c r="AMB1182" s="8"/>
      <c r="AMC1182" s="8"/>
      <c r="AMD1182" s="8"/>
      <c r="AME1182" s="8"/>
      <c r="AMF1182" s="8"/>
      <c r="AMG1182" s="8"/>
      <c r="AMH1182" s="8"/>
      <c r="AMI1182" s="8"/>
      <c r="AMJ1182" s="8"/>
      <c r="AMK1182" s="8"/>
      <c r="AML1182" s="8"/>
      <c r="AMM1182" s="8"/>
      <c r="AMN1182" s="8"/>
      <c r="AMO1182" s="8"/>
      <c r="AMP1182" s="8"/>
      <c r="AMQ1182" s="8"/>
      <c r="AMR1182" s="8"/>
      <c r="AMS1182" s="8"/>
      <c r="AMT1182" s="8"/>
      <c r="AMU1182" s="8"/>
      <c r="AMV1182" s="8"/>
      <c r="AMW1182" s="8"/>
      <c r="AMX1182" s="8"/>
      <c r="AMY1182" s="8"/>
      <c r="AMZ1182" s="8"/>
      <c r="ANA1182" s="8"/>
      <c r="ANB1182" s="8"/>
      <c r="ANC1182" s="8"/>
      <c r="AND1182" s="8"/>
      <c r="ANE1182" s="8"/>
      <c r="ANF1182" s="8"/>
      <c r="ANG1182" s="8"/>
      <c r="ANH1182" s="8"/>
      <c r="ANI1182" s="8"/>
      <c r="ANJ1182" s="8"/>
      <c r="ANK1182" s="8"/>
      <c r="ANL1182" s="8"/>
      <c r="ANM1182" s="8"/>
      <c r="ANN1182" s="8"/>
      <c r="ANO1182" s="8"/>
      <c r="ANP1182" s="8"/>
      <c r="ANQ1182" s="8"/>
      <c r="ANR1182" s="8"/>
      <c r="ANS1182" s="8"/>
      <c r="ANT1182" s="8"/>
      <c r="ANU1182" s="8"/>
      <c r="ANV1182" s="8"/>
      <c r="ANW1182" s="8"/>
      <c r="ANX1182" s="8"/>
      <c r="ANY1182" s="8"/>
      <c r="ANZ1182" s="8"/>
      <c r="AOA1182" s="8"/>
      <c r="AOB1182" s="8"/>
      <c r="AOC1182" s="8"/>
      <c r="AOD1182" s="8"/>
      <c r="AOE1182" s="8"/>
      <c r="AOF1182" s="8"/>
      <c r="AOG1182" s="8"/>
      <c r="AOH1182" s="8"/>
      <c r="AOI1182" s="8"/>
      <c r="AOJ1182" s="8"/>
      <c r="AOK1182" s="8"/>
      <c r="AOL1182" s="8"/>
      <c r="AOM1182" s="8"/>
      <c r="AON1182" s="8"/>
      <c r="AOO1182" s="8"/>
      <c r="AOP1182" s="8"/>
      <c r="AOQ1182" s="8"/>
      <c r="AOR1182" s="8"/>
      <c r="AOS1182" s="8"/>
      <c r="AOT1182" s="8"/>
      <c r="AOU1182" s="8"/>
      <c r="AOV1182" s="8"/>
      <c r="AOW1182" s="8"/>
      <c r="AOX1182" s="8"/>
      <c r="AOY1182" s="8"/>
      <c r="AOZ1182" s="8"/>
      <c r="APA1182" s="8"/>
      <c r="APB1182" s="8"/>
      <c r="APC1182" s="8"/>
      <c r="APD1182" s="8"/>
      <c r="APE1182" s="8"/>
      <c r="APF1182" s="8"/>
      <c r="APG1182" s="8"/>
      <c r="APH1182" s="8"/>
      <c r="API1182" s="8"/>
      <c r="APJ1182" s="8"/>
      <c r="APK1182" s="8"/>
      <c r="APL1182" s="8"/>
      <c r="APM1182" s="8"/>
      <c r="APN1182" s="8"/>
      <c r="APO1182" s="8"/>
      <c r="APP1182" s="8"/>
      <c r="APQ1182" s="8"/>
      <c r="APR1182" s="8"/>
      <c r="APS1182" s="8"/>
      <c r="APT1182" s="8"/>
      <c r="APU1182" s="8"/>
      <c r="APV1182" s="8"/>
      <c r="APW1182" s="8"/>
      <c r="APX1182" s="8"/>
      <c r="APY1182" s="8"/>
      <c r="APZ1182" s="8"/>
      <c r="AQA1182" s="8"/>
      <c r="AQB1182" s="8"/>
      <c r="AQC1182" s="8"/>
      <c r="AQD1182" s="8"/>
      <c r="AQE1182" s="8"/>
      <c r="AQF1182" s="8"/>
      <c r="AQG1182" s="8"/>
      <c r="AQH1182" s="8"/>
      <c r="AQI1182" s="8"/>
      <c r="AQJ1182" s="8"/>
      <c r="AQK1182" s="8"/>
      <c r="AQL1182" s="8"/>
      <c r="AQM1182" s="8"/>
      <c r="AQN1182" s="8"/>
      <c r="AQO1182" s="8"/>
      <c r="AQP1182" s="8"/>
      <c r="AQQ1182" s="8"/>
      <c r="AQR1182" s="8"/>
      <c r="AQS1182" s="8"/>
      <c r="AQT1182" s="8"/>
      <c r="AQU1182" s="8"/>
      <c r="AQV1182" s="8"/>
      <c r="AQW1182" s="8"/>
      <c r="AQX1182" s="8"/>
      <c r="AQY1182" s="8"/>
      <c r="AQZ1182" s="8"/>
      <c r="ARA1182" s="8"/>
      <c r="ARB1182" s="8"/>
      <c r="ARC1182" s="8"/>
      <c r="ARD1182" s="8"/>
      <c r="ARE1182" s="8"/>
      <c r="ARF1182" s="8"/>
      <c r="ARG1182" s="8"/>
      <c r="ARH1182" s="8"/>
      <c r="ARI1182" s="8"/>
      <c r="ARJ1182" s="8"/>
      <c r="ARK1182" s="8"/>
      <c r="ARL1182" s="8"/>
      <c r="ARM1182" s="8"/>
      <c r="ARN1182" s="8"/>
      <c r="ARO1182" s="8"/>
      <c r="ARP1182" s="8"/>
      <c r="ARQ1182" s="8"/>
      <c r="ARR1182" s="8"/>
      <c r="ARS1182" s="8"/>
      <c r="ART1182" s="8"/>
      <c r="ARU1182" s="8"/>
      <c r="ARV1182" s="8"/>
      <c r="ARW1182" s="8"/>
      <c r="ARX1182" s="8"/>
      <c r="ARY1182" s="8"/>
      <c r="ARZ1182" s="8"/>
      <c r="ASA1182" s="8"/>
      <c r="ASB1182" s="8"/>
      <c r="ASC1182" s="8"/>
      <c r="ASD1182" s="8"/>
      <c r="ASE1182" s="8"/>
      <c r="ASF1182" s="8"/>
      <c r="ASG1182" s="8"/>
      <c r="ASH1182" s="8"/>
      <c r="ASI1182" s="8"/>
      <c r="ASJ1182" s="8"/>
      <c r="ASK1182" s="8"/>
      <c r="ASL1182" s="8"/>
      <c r="ASM1182" s="8"/>
      <c r="ASN1182" s="8"/>
      <c r="ASO1182" s="8"/>
      <c r="ASP1182" s="8"/>
      <c r="ASQ1182" s="8"/>
      <c r="ASR1182" s="8"/>
      <c r="ASS1182" s="8"/>
      <c r="AST1182" s="8"/>
      <c r="ASU1182" s="8"/>
      <c r="ASV1182" s="8"/>
      <c r="ASW1182" s="8"/>
      <c r="ASX1182" s="8"/>
      <c r="ASY1182" s="8"/>
      <c r="ASZ1182" s="8"/>
      <c r="ATA1182" s="8"/>
      <c r="ATB1182" s="8"/>
      <c r="ATC1182" s="8"/>
      <c r="ATD1182" s="8"/>
      <c r="ATE1182" s="8"/>
      <c r="ATF1182" s="8"/>
      <c r="ATG1182" s="8"/>
      <c r="ATH1182" s="8"/>
      <c r="ATI1182" s="8"/>
      <c r="ATJ1182" s="8"/>
      <c r="ATK1182" s="8"/>
      <c r="ATL1182" s="8"/>
      <c r="ATM1182" s="8"/>
      <c r="ATN1182" s="8"/>
      <c r="ATO1182" s="8"/>
      <c r="ATP1182" s="8"/>
      <c r="ATQ1182" s="8"/>
      <c r="ATR1182" s="8"/>
      <c r="ATS1182" s="8"/>
      <c r="ATT1182" s="8"/>
      <c r="ATU1182" s="8"/>
      <c r="ATV1182" s="8"/>
      <c r="ATW1182" s="8"/>
      <c r="ATX1182" s="8"/>
      <c r="ATY1182" s="8"/>
      <c r="ATZ1182" s="8"/>
      <c r="AUA1182" s="8"/>
      <c r="AUB1182" s="8"/>
      <c r="AUC1182" s="8"/>
      <c r="AUD1182" s="8"/>
      <c r="AUE1182" s="8"/>
      <c r="AUF1182" s="8"/>
      <c r="AUG1182" s="8"/>
      <c r="AUH1182" s="8"/>
      <c r="AUI1182" s="8"/>
      <c r="AUJ1182" s="8"/>
      <c r="AUK1182" s="8"/>
      <c r="AUL1182" s="8"/>
      <c r="AUM1182" s="8"/>
      <c r="AUN1182" s="8"/>
      <c r="AUO1182" s="8"/>
      <c r="AUP1182" s="8"/>
      <c r="AUQ1182" s="8"/>
      <c r="AUR1182" s="8"/>
      <c r="AUS1182" s="8"/>
      <c r="AUT1182" s="8"/>
      <c r="AUU1182" s="8"/>
      <c r="AUV1182" s="8"/>
      <c r="AUW1182" s="8"/>
      <c r="AUX1182" s="8"/>
      <c r="AUY1182" s="8"/>
      <c r="AUZ1182" s="8"/>
      <c r="AVA1182" s="8"/>
      <c r="AVB1182" s="8"/>
      <c r="AVC1182" s="8"/>
      <c r="AVD1182" s="8"/>
      <c r="AVE1182" s="8"/>
      <c r="AVF1182" s="8"/>
      <c r="AVG1182" s="8"/>
      <c r="AVH1182" s="8"/>
      <c r="AVI1182" s="8"/>
      <c r="AVJ1182" s="8"/>
      <c r="AVK1182" s="8"/>
      <c r="AVL1182" s="8"/>
      <c r="AVM1182" s="8"/>
      <c r="AVN1182" s="8"/>
      <c r="AVO1182" s="8"/>
      <c r="AVP1182" s="8"/>
      <c r="AVQ1182" s="8"/>
      <c r="AVR1182" s="8"/>
      <c r="AVS1182" s="8"/>
      <c r="AVT1182" s="8"/>
      <c r="AVU1182" s="8"/>
      <c r="AVV1182" s="8"/>
      <c r="AVW1182" s="8"/>
      <c r="AVX1182" s="8"/>
      <c r="AVY1182" s="8"/>
      <c r="AVZ1182" s="8"/>
      <c r="AWA1182" s="8"/>
      <c r="AWB1182" s="8"/>
      <c r="AWC1182" s="8"/>
      <c r="AWD1182" s="8"/>
      <c r="AWE1182" s="8"/>
      <c r="AWF1182" s="8"/>
      <c r="AWG1182" s="8"/>
      <c r="AWH1182" s="8"/>
      <c r="AWI1182" s="8"/>
      <c r="AWJ1182" s="8"/>
      <c r="AWK1182" s="8"/>
      <c r="AWL1182" s="8"/>
      <c r="AWM1182" s="8"/>
      <c r="AWN1182" s="8"/>
      <c r="AWO1182" s="8"/>
      <c r="AWP1182" s="8"/>
      <c r="AWQ1182" s="8"/>
      <c r="AWR1182" s="8"/>
      <c r="AWS1182" s="8"/>
      <c r="AWT1182" s="8"/>
      <c r="AWU1182" s="8"/>
      <c r="AWV1182" s="8"/>
      <c r="AWW1182" s="8"/>
      <c r="AWX1182" s="8"/>
      <c r="AWY1182" s="8"/>
      <c r="AWZ1182" s="8"/>
      <c r="AXA1182" s="8"/>
      <c r="AXB1182" s="8"/>
      <c r="AXC1182" s="8"/>
      <c r="AXD1182" s="8"/>
      <c r="AXE1182" s="8"/>
      <c r="AXF1182" s="8"/>
      <c r="AXG1182" s="8"/>
      <c r="AXH1182" s="8"/>
      <c r="AXI1182" s="8"/>
      <c r="AXJ1182" s="8"/>
      <c r="AXK1182" s="8"/>
      <c r="AXL1182" s="8"/>
      <c r="AXM1182" s="8"/>
      <c r="AXN1182" s="8"/>
      <c r="AXO1182" s="8"/>
      <c r="AXP1182" s="8"/>
      <c r="AXQ1182" s="8"/>
      <c r="AXR1182" s="8"/>
      <c r="AXS1182" s="8"/>
      <c r="AXT1182" s="8"/>
      <c r="AXU1182" s="8"/>
      <c r="AXV1182" s="8"/>
      <c r="AXW1182" s="8"/>
      <c r="AXX1182" s="8"/>
      <c r="AXY1182" s="8"/>
      <c r="AXZ1182" s="8"/>
      <c r="AYA1182" s="8"/>
      <c r="AYB1182" s="8"/>
      <c r="AYC1182" s="8"/>
      <c r="AYD1182" s="8"/>
      <c r="AYE1182" s="8"/>
      <c r="AYF1182" s="8"/>
      <c r="AYG1182" s="8"/>
      <c r="AYH1182" s="8"/>
      <c r="AYI1182" s="8"/>
      <c r="AYJ1182" s="8"/>
      <c r="AYK1182" s="8"/>
      <c r="AYL1182" s="8"/>
      <c r="AYM1182" s="8"/>
      <c r="AYN1182" s="8"/>
      <c r="AYO1182" s="8"/>
      <c r="AYP1182" s="8"/>
      <c r="AYQ1182" s="8"/>
      <c r="AYR1182" s="8"/>
      <c r="AYS1182" s="8"/>
      <c r="AYT1182" s="8"/>
      <c r="AYU1182" s="8"/>
      <c r="AYV1182" s="8"/>
      <c r="AYW1182" s="8"/>
      <c r="AYX1182" s="8"/>
      <c r="AYY1182" s="8"/>
      <c r="AYZ1182" s="8"/>
      <c r="AZA1182" s="8"/>
      <c r="AZB1182" s="8"/>
      <c r="AZC1182" s="8"/>
      <c r="AZD1182" s="8"/>
      <c r="AZE1182" s="8"/>
      <c r="AZF1182" s="8"/>
      <c r="AZG1182" s="8"/>
      <c r="AZH1182" s="8"/>
      <c r="AZI1182" s="8"/>
      <c r="AZJ1182" s="8"/>
      <c r="AZK1182" s="8"/>
      <c r="AZL1182" s="8"/>
      <c r="AZM1182" s="8"/>
      <c r="AZN1182" s="8"/>
      <c r="AZO1182" s="8"/>
      <c r="AZP1182" s="8"/>
      <c r="AZQ1182" s="8"/>
      <c r="AZR1182" s="8"/>
      <c r="AZS1182" s="8"/>
      <c r="AZT1182" s="8"/>
      <c r="AZU1182" s="8"/>
      <c r="AZV1182" s="8"/>
      <c r="AZW1182" s="8"/>
      <c r="AZX1182" s="8"/>
      <c r="AZY1182" s="8"/>
      <c r="AZZ1182" s="8"/>
      <c r="BAA1182" s="8"/>
      <c r="BAB1182" s="8"/>
      <c r="BAC1182" s="8"/>
      <c r="BAD1182" s="8"/>
      <c r="BAE1182" s="8"/>
      <c r="BAF1182" s="8"/>
      <c r="BAG1182" s="8"/>
      <c r="BAH1182" s="8"/>
      <c r="BAI1182" s="8"/>
      <c r="BAJ1182" s="8"/>
      <c r="BAK1182" s="8"/>
      <c r="BAL1182" s="8"/>
      <c r="BAM1182" s="8"/>
      <c r="BAN1182" s="8"/>
      <c r="BAO1182" s="8"/>
      <c r="BAP1182" s="8"/>
      <c r="BAQ1182" s="8"/>
      <c r="BAR1182" s="8"/>
      <c r="BAS1182" s="8"/>
      <c r="BAT1182" s="8"/>
      <c r="BAU1182" s="8"/>
      <c r="BAV1182" s="8"/>
      <c r="BAW1182" s="8"/>
      <c r="BAX1182" s="8"/>
      <c r="BAY1182" s="8"/>
      <c r="BAZ1182" s="8"/>
      <c r="BBA1182" s="8"/>
      <c r="BBB1182" s="8"/>
      <c r="BBC1182" s="8"/>
      <c r="BBD1182" s="8"/>
      <c r="BBE1182" s="8"/>
      <c r="BBF1182" s="8"/>
      <c r="BBG1182" s="8"/>
      <c r="BBH1182" s="8"/>
      <c r="BBI1182" s="8"/>
      <c r="BBJ1182" s="8"/>
      <c r="BBK1182" s="8"/>
      <c r="BBL1182" s="8"/>
      <c r="BBM1182" s="8"/>
      <c r="BBN1182" s="8"/>
      <c r="BBO1182" s="8"/>
      <c r="BBP1182" s="8"/>
      <c r="BBQ1182" s="8"/>
      <c r="BBR1182" s="8"/>
      <c r="BBS1182" s="8"/>
      <c r="BBT1182" s="8"/>
      <c r="BBU1182" s="8"/>
      <c r="BBV1182" s="8"/>
      <c r="BBW1182" s="8"/>
      <c r="BBX1182" s="8"/>
      <c r="BBY1182" s="8"/>
      <c r="BBZ1182" s="8"/>
      <c r="BCA1182" s="8"/>
      <c r="BCB1182" s="8"/>
      <c r="BCC1182" s="8"/>
      <c r="BCD1182" s="8"/>
      <c r="BCE1182" s="8"/>
      <c r="BCF1182" s="8"/>
      <c r="BCG1182" s="8"/>
      <c r="BCH1182" s="8"/>
      <c r="BCI1182" s="8"/>
      <c r="BCJ1182" s="8"/>
      <c r="BCK1182" s="8"/>
      <c r="BCL1182" s="8"/>
      <c r="BCM1182" s="8"/>
      <c r="BCN1182" s="8"/>
      <c r="BCO1182" s="8"/>
      <c r="BCP1182" s="8"/>
      <c r="BCQ1182" s="8"/>
      <c r="BCR1182" s="8"/>
      <c r="BCS1182" s="8"/>
      <c r="BCT1182" s="8"/>
      <c r="BCU1182" s="8"/>
      <c r="BCV1182" s="8"/>
      <c r="BCW1182" s="8"/>
      <c r="BCX1182" s="8"/>
      <c r="BCY1182" s="8"/>
      <c r="BCZ1182" s="8"/>
      <c r="BDA1182" s="8"/>
      <c r="BDB1182" s="8"/>
      <c r="BDC1182" s="8"/>
      <c r="BDD1182" s="8"/>
      <c r="BDE1182" s="8"/>
      <c r="BDF1182" s="8"/>
      <c r="BDG1182" s="8"/>
      <c r="BDH1182" s="8"/>
      <c r="BDI1182" s="8"/>
      <c r="BDJ1182" s="8"/>
      <c r="BDK1182" s="8"/>
      <c r="BDL1182" s="8"/>
      <c r="BDM1182" s="8"/>
      <c r="BDN1182" s="8"/>
      <c r="BDO1182" s="8"/>
      <c r="BDP1182" s="8"/>
      <c r="BDQ1182" s="8"/>
      <c r="BDR1182" s="8"/>
      <c r="BDS1182" s="8"/>
      <c r="BDT1182" s="8"/>
      <c r="BDU1182" s="8"/>
      <c r="BDV1182" s="8"/>
      <c r="BDW1182" s="8"/>
      <c r="BDX1182" s="8"/>
      <c r="BDY1182" s="8"/>
      <c r="BDZ1182" s="8"/>
      <c r="BEA1182" s="8"/>
      <c r="BEB1182" s="8"/>
      <c r="BEC1182" s="8"/>
      <c r="BED1182" s="8"/>
      <c r="BEE1182" s="8"/>
      <c r="BEF1182" s="8"/>
      <c r="BEG1182" s="8"/>
      <c r="BEH1182" s="8"/>
      <c r="BEI1182" s="8"/>
      <c r="BEJ1182" s="8"/>
      <c r="BEK1182" s="8"/>
      <c r="BEL1182" s="8"/>
      <c r="BEM1182" s="8"/>
      <c r="BEN1182" s="8"/>
      <c r="BEO1182" s="8"/>
      <c r="BEP1182" s="8"/>
      <c r="BEQ1182" s="8"/>
      <c r="BER1182" s="8"/>
      <c r="BES1182" s="8"/>
      <c r="BET1182" s="8"/>
      <c r="BEU1182" s="8"/>
      <c r="BEV1182" s="8"/>
      <c r="BEW1182" s="8"/>
      <c r="BEX1182" s="8"/>
      <c r="BEY1182" s="8"/>
      <c r="BEZ1182" s="8"/>
      <c r="BFA1182" s="8"/>
      <c r="BFB1182" s="8"/>
      <c r="BFC1182" s="8"/>
      <c r="BFD1182" s="8"/>
      <c r="BFE1182" s="8"/>
      <c r="BFF1182" s="8"/>
      <c r="BFG1182" s="8"/>
      <c r="BFH1182" s="8"/>
      <c r="BFI1182" s="8"/>
      <c r="BFJ1182" s="8"/>
      <c r="BFK1182" s="8"/>
      <c r="BFL1182" s="8"/>
      <c r="BFM1182" s="8"/>
      <c r="BFN1182" s="8"/>
      <c r="BFO1182" s="8"/>
      <c r="BFP1182" s="8"/>
      <c r="BFQ1182" s="8"/>
      <c r="BFR1182" s="8"/>
      <c r="BFS1182" s="8"/>
      <c r="BFT1182" s="8"/>
      <c r="BFU1182" s="8"/>
      <c r="BFV1182" s="8"/>
      <c r="BFW1182" s="8"/>
      <c r="BFX1182" s="8"/>
      <c r="BFY1182" s="8"/>
      <c r="BFZ1182" s="8"/>
      <c r="BGA1182" s="8"/>
      <c r="BGB1182" s="8"/>
      <c r="BGC1182" s="8"/>
      <c r="BGD1182" s="8"/>
      <c r="BGE1182" s="8"/>
      <c r="BGF1182" s="8"/>
      <c r="BGG1182" s="8"/>
      <c r="BGH1182" s="8"/>
      <c r="BGI1182" s="8"/>
      <c r="BGJ1182" s="8"/>
      <c r="BGK1182" s="8"/>
      <c r="BGL1182" s="8"/>
      <c r="BGM1182" s="8"/>
      <c r="BGN1182" s="8"/>
      <c r="BGO1182" s="8"/>
      <c r="BGP1182" s="8"/>
      <c r="BGQ1182" s="8"/>
      <c r="BGR1182" s="8"/>
      <c r="BGS1182" s="8"/>
      <c r="BGT1182" s="8"/>
      <c r="BGU1182" s="8"/>
      <c r="BGV1182" s="8"/>
      <c r="BGW1182" s="8"/>
      <c r="BGX1182" s="8"/>
      <c r="BGY1182" s="8"/>
      <c r="BGZ1182" s="8"/>
      <c r="BHA1182" s="8"/>
      <c r="BHB1182" s="8"/>
      <c r="BHC1182" s="8"/>
      <c r="BHD1182" s="8"/>
      <c r="BHE1182" s="8"/>
      <c r="BHF1182" s="8"/>
      <c r="BHG1182" s="8"/>
      <c r="BHH1182" s="8"/>
      <c r="BHI1182" s="8"/>
      <c r="BHJ1182" s="8"/>
      <c r="BHK1182" s="8"/>
      <c r="BHL1182" s="8"/>
      <c r="BHM1182" s="8"/>
      <c r="BHN1182" s="8"/>
      <c r="BHO1182" s="8"/>
      <c r="BHP1182" s="8"/>
      <c r="BHQ1182" s="8"/>
      <c r="BHR1182" s="8"/>
      <c r="BHS1182" s="8"/>
      <c r="BHT1182" s="8"/>
      <c r="BHU1182" s="8"/>
      <c r="BHV1182" s="8"/>
      <c r="BHW1182" s="8"/>
      <c r="BHX1182" s="8"/>
      <c r="BHY1182" s="8"/>
      <c r="BHZ1182" s="8"/>
      <c r="BIA1182" s="8"/>
      <c r="BIB1182" s="8"/>
      <c r="BIC1182" s="8"/>
      <c r="BID1182" s="8"/>
      <c r="BIE1182" s="8"/>
      <c r="BIF1182" s="8"/>
      <c r="BIG1182" s="8"/>
      <c r="BIH1182" s="8"/>
      <c r="BII1182" s="8"/>
      <c r="BIJ1182" s="8"/>
      <c r="BIK1182" s="8"/>
      <c r="BIL1182" s="8"/>
      <c r="BIM1182" s="8"/>
      <c r="BIN1182" s="8"/>
      <c r="BIO1182" s="8"/>
      <c r="BIP1182" s="8"/>
      <c r="BIQ1182" s="8"/>
      <c r="BIR1182" s="8"/>
      <c r="BIS1182" s="8"/>
      <c r="BIT1182" s="8"/>
      <c r="BIU1182" s="8"/>
      <c r="BIV1182" s="8"/>
      <c r="BIW1182" s="8"/>
      <c r="BIX1182" s="8"/>
      <c r="BIY1182" s="8"/>
      <c r="BIZ1182" s="8"/>
      <c r="BJA1182" s="8"/>
      <c r="BJB1182" s="8"/>
      <c r="BJC1182" s="8"/>
      <c r="BJD1182" s="8"/>
      <c r="BJE1182" s="8"/>
      <c r="BJF1182" s="8"/>
      <c r="BJG1182" s="8"/>
      <c r="BJH1182" s="8"/>
      <c r="BJI1182" s="8"/>
      <c r="BJJ1182" s="8"/>
      <c r="BJK1182" s="8"/>
      <c r="BJL1182" s="8"/>
      <c r="BJM1182" s="8"/>
      <c r="BJN1182" s="8"/>
      <c r="BJO1182" s="8"/>
      <c r="BJP1182" s="8"/>
      <c r="BJQ1182" s="8"/>
      <c r="BJR1182" s="8"/>
      <c r="BJS1182" s="8"/>
      <c r="BJT1182" s="8"/>
      <c r="BJU1182" s="8"/>
      <c r="BJV1182" s="8"/>
      <c r="BJW1182" s="8"/>
      <c r="BJX1182" s="8"/>
      <c r="BJY1182" s="8"/>
      <c r="BJZ1182" s="8"/>
      <c r="BKA1182" s="8"/>
      <c r="BKB1182" s="8"/>
      <c r="BKC1182" s="8"/>
      <c r="BKD1182" s="8"/>
      <c r="BKE1182" s="8"/>
      <c r="BKF1182" s="8"/>
      <c r="BKG1182" s="8"/>
      <c r="BKH1182" s="8"/>
      <c r="BKI1182" s="8"/>
      <c r="BKJ1182" s="8"/>
      <c r="BKK1182" s="8"/>
      <c r="BKL1182" s="8"/>
      <c r="BKM1182" s="8"/>
      <c r="BKN1182" s="8"/>
      <c r="BKO1182" s="8"/>
      <c r="BKP1182" s="8"/>
      <c r="BKQ1182" s="8"/>
      <c r="BKR1182" s="8"/>
      <c r="BKS1182" s="8"/>
      <c r="BKT1182" s="8"/>
      <c r="BKU1182" s="8"/>
      <c r="BKV1182" s="8"/>
      <c r="BKW1182" s="8"/>
      <c r="BKX1182" s="8"/>
      <c r="BKY1182" s="8"/>
      <c r="BKZ1182" s="8"/>
      <c r="BLA1182" s="8"/>
      <c r="BLB1182" s="8"/>
      <c r="BLC1182" s="8"/>
      <c r="BLD1182" s="8"/>
      <c r="BLE1182" s="8"/>
      <c r="BLF1182" s="8"/>
      <c r="BLG1182" s="8"/>
      <c r="BLH1182" s="8"/>
      <c r="BLI1182" s="8"/>
      <c r="BLJ1182" s="8"/>
      <c r="BLK1182" s="8"/>
      <c r="BLL1182" s="8"/>
      <c r="BLM1182" s="8"/>
      <c r="BLN1182" s="8"/>
      <c r="BLO1182" s="8"/>
      <c r="BLP1182" s="8"/>
      <c r="BLQ1182" s="8"/>
      <c r="BLR1182" s="8"/>
      <c r="BLS1182" s="8"/>
      <c r="BLT1182" s="8"/>
      <c r="BLU1182" s="8"/>
      <c r="BLV1182" s="8"/>
      <c r="BLW1182" s="8"/>
      <c r="BLX1182" s="8"/>
      <c r="BLY1182" s="8"/>
      <c r="BLZ1182" s="8"/>
      <c r="BMA1182" s="8"/>
      <c r="BMB1182" s="8"/>
      <c r="BMC1182" s="8"/>
      <c r="BMD1182" s="8"/>
      <c r="BME1182" s="8"/>
      <c r="BMF1182" s="8"/>
      <c r="BMG1182" s="8"/>
      <c r="BMH1182" s="8"/>
      <c r="BMI1182" s="8"/>
      <c r="BMJ1182" s="8"/>
      <c r="BMK1182" s="8"/>
      <c r="BML1182" s="8"/>
      <c r="BMM1182" s="8"/>
      <c r="BMN1182" s="8"/>
      <c r="BMO1182" s="8"/>
      <c r="BMP1182" s="8"/>
      <c r="BMQ1182" s="8"/>
      <c r="BMR1182" s="8"/>
      <c r="BMS1182" s="8"/>
      <c r="BMT1182" s="8"/>
      <c r="BMU1182" s="8"/>
      <c r="BMV1182" s="8"/>
      <c r="BMW1182" s="8"/>
      <c r="BMX1182" s="8"/>
      <c r="BMY1182" s="8"/>
      <c r="BMZ1182" s="8"/>
      <c r="BNA1182" s="8"/>
      <c r="BNB1182" s="8"/>
      <c r="BNC1182" s="8"/>
      <c r="BND1182" s="8"/>
      <c r="BNE1182" s="8"/>
      <c r="BNF1182" s="8"/>
      <c r="BNG1182" s="8"/>
      <c r="BNH1182" s="8"/>
      <c r="BNI1182" s="8"/>
      <c r="BNJ1182" s="8"/>
      <c r="BNK1182" s="8"/>
      <c r="BNL1182" s="8"/>
      <c r="BNM1182" s="8"/>
      <c r="BNN1182" s="8"/>
      <c r="BNO1182" s="8"/>
      <c r="BNP1182" s="8"/>
      <c r="BNQ1182" s="8"/>
      <c r="BNR1182" s="8"/>
      <c r="BNS1182" s="8"/>
      <c r="BNT1182" s="8"/>
      <c r="BNU1182" s="8"/>
      <c r="BNV1182" s="8"/>
      <c r="BNW1182" s="8"/>
      <c r="BNX1182" s="8"/>
      <c r="BNY1182" s="8"/>
      <c r="BNZ1182" s="8"/>
      <c r="BOA1182" s="8"/>
      <c r="BOB1182" s="8"/>
      <c r="BOC1182" s="8"/>
      <c r="BOD1182" s="8"/>
      <c r="BOE1182" s="8"/>
      <c r="BOF1182" s="8"/>
      <c r="BOG1182" s="8"/>
      <c r="BOH1182" s="8"/>
      <c r="BOI1182" s="8"/>
      <c r="BOJ1182" s="8"/>
      <c r="BOK1182" s="8"/>
      <c r="BOL1182" s="8"/>
      <c r="BOM1182" s="8"/>
      <c r="BON1182" s="8"/>
      <c r="BOO1182" s="8"/>
      <c r="BOP1182" s="8"/>
      <c r="BOQ1182" s="8"/>
      <c r="BOR1182" s="8"/>
      <c r="BOS1182" s="8"/>
      <c r="BOT1182" s="8"/>
      <c r="BOU1182" s="8"/>
      <c r="BOV1182" s="8"/>
      <c r="BOW1182" s="8"/>
      <c r="BOX1182" s="8"/>
      <c r="BOY1182" s="8"/>
      <c r="BOZ1182" s="8"/>
      <c r="BPA1182" s="8"/>
      <c r="BPB1182" s="8"/>
      <c r="BPC1182" s="8"/>
      <c r="BPD1182" s="8"/>
      <c r="BPE1182" s="8"/>
      <c r="BPF1182" s="8"/>
      <c r="BPG1182" s="8"/>
      <c r="BPH1182" s="8"/>
      <c r="BPI1182" s="8"/>
      <c r="BPJ1182" s="8"/>
      <c r="BPK1182" s="8"/>
      <c r="BPL1182" s="8"/>
      <c r="BPM1182" s="8"/>
      <c r="BPN1182" s="8"/>
      <c r="BPO1182" s="8"/>
      <c r="BPP1182" s="8"/>
      <c r="BPQ1182" s="8"/>
      <c r="BPR1182" s="8"/>
      <c r="BPS1182" s="8"/>
      <c r="BPT1182" s="8"/>
      <c r="BPU1182" s="8"/>
      <c r="BPV1182" s="8"/>
      <c r="BPW1182" s="8"/>
      <c r="BPX1182" s="8"/>
      <c r="BPY1182" s="8"/>
      <c r="BPZ1182" s="8"/>
      <c r="BQA1182" s="8"/>
      <c r="BQB1182" s="8"/>
      <c r="BQC1182" s="8"/>
      <c r="BQD1182" s="8"/>
      <c r="BQE1182" s="8"/>
      <c r="BQF1182" s="8"/>
      <c r="BQG1182" s="8"/>
      <c r="BQH1182" s="8"/>
      <c r="BQI1182" s="8"/>
      <c r="BQJ1182" s="8"/>
      <c r="BQK1182" s="8"/>
      <c r="BQL1182" s="8"/>
      <c r="BQM1182" s="8"/>
      <c r="BQN1182" s="8"/>
      <c r="BQO1182" s="8"/>
      <c r="BQP1182" s="8"/>
      <c r="BQQ1182" s="8"/>
      <c r="BQR1182" s="8"/>
      <c r="BQS1182" s="8"/>
      <c r="BQT1182" s="8"/>
      <c r="BQU1182" s="8"/>
      <c r="BQV1182" s="8"/>
      <c r="BQW1182" s="8"/>
      <c r="BQX1182" s="8"/>
      <c r="BQY1182" s="8"/>
      <c r="BQZ1182" s="8"/>
      <c r="BRA1182" s="8"/>
      <c r="BRB1182" s="8"/>
      <c r="BRC1182" s="8"/>
      <c r="BRD1182" s="8"/>
      <c r="BRE1182" s="8"/>
      <c r="BRF1182" s="8"/>
      <c r="BRG1182" s="8"/>
      <c r="BRH1182" s="8"/>
      <c r="BRI1182" s="8"/>
      <c r="BRJ1182" s="8"/>
      <c r="BRK1182" s="8"/>
      <c r="BRL1182" s="8"/>
      <c r="BRM1182" s="8"/>
      <c r="BRN1182" s="8"/>
      <c r="BRO1182" s="8"/>
      <c r="BRP1182" s="8"/>
      <c r="BRQ1182" s="8"/>
      <c r="BRR1182" s="8"/>
      <c r="BRS1182" s="8"/>
      <c r="BRT1182" s="8"/>
      <c r="BRU1182" s="8"/>
      <c r="BRV1182" s="8"/>
      <c r="BRW1182" s="8"/>
      <c r="BRX1182" s="8"/>
      <c r="BRY1182" s="8"/>
      <c r="BRZ1182" s="8"/>
      <c r="BSA1182" s="8"/>
      <c r="BSB1182" s="8"/>
      <c r="BSC1182" s="8"/>
      <c r="BSD1182" s="8"/>
      <c r="BSE1182" s="8"/>
      <c r="BSF1182" s="8"/>
      <c r="BSG1182" s="8"/>
      <c r="BSH1182" s="8"/>
      <c r="BSI1182" s="8"/>
      <c r="BSJ1182" s="8"/>
      <c r="BSK1182" s="8"/>
      <c r="BSL1182" s="8"/>
      <c r="BSM1182" s="8"/>
      <c r="BSN1182" s="8"/>
      <c r="BSO1182" s="8"/>
      <c r="BSP1182" s="8"/>
      <c r="BSQ1182" s="8"/>
      <c r="BSR1182" s="8"/>
      <c r="BSS1182" s="8"/>
      <c r="BST1182" s="8"/>
      <c r="BSU1182" s="8"/>
      <c r="BSV1182" s="8"/>
      <c r="BSW1182" s="8"/>
      <c r="BSX1182" s="8"/>
      <c r="BSY1182" s="8"/>
      <c r="BSZ1182" s="8"/>
      <c r="BTA1182" s="8"/>
      <c r="BTB1182" s="8"/>
      <c r="BTC1182" s="8"/>
      <c r="BTD1182" s="8"/>
      <c r="BTE1182" s="8"/>
      <c r="BTF1182" s="8"/>
      <c r="BTG1182" s="8"/>
      <c r="BTH1182" s="8"/>
      <c r="BTI1182" s="8"/>
      <c r="BTJ1182" s="8"/>
      <c r="BTK1182" s="8"/>
      <c r="BTL1182" s="8"/>
      <c r="BTM1182" s="8"/>
      <c r="BTN1182" s="8"/>
      <c r="BTO1182" s="8"/>
      <c r="BTP1182" s="8"/>
      <c r="BTQ1182" s="8"/>
      <c r="BTR1182" s="8"/>
      <c r="BTS1182" s="8"/>
      <c r="BTT1182" s="8"/>
      <c r="BTU1182" s="8"/>
      <c r="BTV1182" s="8"/>
      <c r="BTW1182" s="8"/>
      <c r="BTX1182" s="8"/>
      <c r="BTY1182" s="8"/>
      <c r="BTZ1182" s="8"/>
      <c r="BUA1182" s="8"/>
      <c r="BUB1182" s="8"/>
      <c r="BUC1182" s="8"/>
      <c r="BUD1182" s="8"/>
      <c r="BUE1182" s="8"/>
      <c r="BUF1182" s="8"/>
      <c r="BUG1182" s="8"/>
      <c r="BUH1182" s="8"/>
      <c r="BUI1182" s="8"/>
      <c r="BUJ1182" s="8"/>
      <c r="BUK1182" s="8"/>
      <c r="BUL1182" s="8"/>
      <c r="BUM1182" s="8"/>
      <c r="BUN1182" s="8"/>
      <c r="BUO1182" s="8"/>
      <c r="BUP1182" s="8"/>
      <c r="BUQ1182" s="8"/>
      <c r="BUR1182" s="8"/>
      <c r="BUS1182" s="8"/>
      <c r="BUT1182" s="8"/>
      <c r="BUU1182" s="8"/>
      <c r="BUV1182" s="8"/>
      <c r="BUW1182" s="8"/>
      <c r="BUX1182" s="8"/>
      <c r="BUY1182" s="8"/>
      <c r="BUZ1182" s="8"/>
      <c r="BVA1182" s="8"/>
      <c r="BVB1182" s="8"/>
      <c r="BVC1182" s="8"/>
      <c r="BVD1182" s="8"/>
      <c r="BVE1182" s="8"/>
      <c r="BVF1182" s="8"/>
      <c r="BVG1182" s="8"/>
      <c r="BVH1182" s="8"/>
      <c r="BVI1182" s="8"/>
      <c r="BVJ1182" s="8"/>
      <c r="BVK1182" s="8"/>
      <c r="BVL1182" s="8"/>
      <c r="BVM1182" s="8"/>
      <c r="BVN1182" s="8"/>
      <c r="BVO1182" s="8"/>
      <c r="BVP1182" s="8"/>
      <c r="BVQ1182" s="8"/>
      <c r="BVR1182" s="8"/>
      <c r="BVS1182" s="8"/>
      <c r="BVT1182" s="8"/>
      <c r="BVU1182" s="8"/>
      <c r="BVV1182" s="8"/>
      <c r="BVW1182" s="8"/>
      <c r="BVX1182" s="8"/>
      <c r="BVY1182" s="8"/>
      <c r="BVZ1182" s="8"/>
      <c r="BWA1182" s="8"/>
      <c r="BWB1182" s="8"/>
      <c r="BWC1182" s="8"/>
      <c r="BWD1182" s="8"/>
      <c r="BWE1182" s="8"/>
      <c r="BWF1182" s="8"/>
      <c r="BWG1182" s="8"/>
      <c r="BWH1182" s="8"/>
      <c r="BWI1182" s="8"/>
      <c r="BWJ1182" s="8"/>
      <c r="BWK1182" s="8"/>
      <c r="BWL1182" s="8"/>
      <c r="BWM1182" s="8"/>
      <c r="BWN1182" s="8"/>
      <c r="BWO1182" s="8"/>
      <c r="BWP1182" s="8"/>
      <c r="BWQ1182" s="8"/>
      <c r="BWR1182" s="8"/>
      <c r="BWS1182" s="8"/>
      <c r="BWT1182" s="8"/>
      <c r="BWU1182" s="8"/>
      <c r="BWV1182" s="8"/>
      <c r="BWW1182" s="8"/>
      <c r="BWX1182" s="8"/>
      <c r="BWY1182" s="8"/>
      <c r="BWZ1182" s="8"/>
      <c r="BXA1182" s="8"/>
      <c r="BXB1182" s="8"/>
      <c r="BXC1182" s="8"/>
      <c r="BXD1182" s="8"/>
      <c r="BXE1182" s="8"/>
      <c r="BXF1182" s="8"/>
      <c r="BXG1182" s="8"/>
      <c r="BXH1182" s="8"/>
      <c r="BXI1182" s="8"/>
      <c r="BXJ1182" s="8"/>
      <c r="BXK1182" s="8"/>
      <c r="BXL1182" s="8"/>
      <c r="BXM1182" s="8"/>
      <c r="BXN1182" s="8"/>
      <c r="BXO1182" s="8"/>
      <c r="BXP1182" s="8"/>
      <c r="BXQ1182" s="8"/>
      <c r="BXR1182" s="8"/>
      <c r="BXS1182" s="8"/>
      <c r="BXT1182" s="8"/>
      <c r="BXU1182" s="8"/>
      <c r="BXV1182" s="8"/>
      <c r="BXW1182" s="8"/>
      <c r="BXX1182" s="8"/>
      <c r="BXY1182" s="8"/>
      <c r="BXZ1182" s="8"/>
      <c r="BYA1182" s="8"/>
      <c r="BYB1182" s="8"/>
      <c r="BYC1182" s="8"/>
      <c r="BYD1182" s="8"/>
      <c r="BYE1182" s="8"/>
      <c r="BYF1182" s="8"/>
      <c r="BYG1182" s="8"/>
      <c r="BYH1182" s="8"/>
      <c r="BYI1182" s="8"/>
      <c r="BYJ1182" s="8"/>
      <c r="BYK1182" s="8"/>
      <c r="BYL1182" s="8"/>
      <c r="BYM1182" s="8"/>
      <c r="BYN1182" s="8"/>
      <c r="BYO1182" s="8"/>
      <c r="BYP1182" s="8"/>
      <c r="BYQ1182" s="8"/>
      <c r="BYR1182" s="8"/>
      <c r="BYS1182" s="8"/>
      <c r="BYT1182" s="8"/>
      <c r="BYU1182" s="8"/>
      <c r="BYV1182" s="8"/>
      <c r="BYW1182" s="8"/>
      <c r="BYX1182" s="8"/>
      <c r="BYY1182" s="8"/>
      <c r="BYZ1182" s="8"/>
      <c r="BZA1182" s="8"/>
      <c r="BZB1182" s="8"/>
      <c r="BZC1182" s="8"/>
      <c r="BZD1182" s="8"/>
      <c r="BZE1182" s="8"/>
      <c r="BZF1182" s="8"/>
      <c r="BZG1182" s="8"/>
      <c r="BZH1182" s="8"/>
      <c r="BZI1182" s="8"/>
      <c r="BZJ1182" s="8"/>
      <c r="BZK1182" s="8"/>
      <c r="BZL1182" s="8"/>
      <c r="BZM1182" s="8"/>
      <c r="BZN1182" s="8"/>
      <c r="BZO1182" s="8"/>
      <c r="BZP1182" s="8"/>
      <c r="BZQ1182" s="8"/>
      <c r="BZR1182" s="8"/>
      <c r="BZS1182" s="8"/>
      <c r="BZT1182" s="8"/>
      <c r="BZU1182" s="8"/>
      <c r="BZV1182" s="8"/>
      <c r="BZW1182" s="8"/>
      <c r="BZX1182" s="8"/>
      <c r="BZY1182" s="8"/>
      <c r="BZZ1182" s="8"/>
      <c r="CAA1182" s="8"/>
      <c r="CAB1182" s="8"/>
      <c r="CAC1182" s="8"/>
      <c r="CAD1182" s="8"/>
      <c r="CAE1182" s="8"/>
      <c r="CAF1182" s="8"/>
      <c r="CAG1182" s="8"/>
      <c r="CAH1182" s="8"/>
      <c r="CAI1182" s="8"/>
      <c r="CAJ1182" s="8"/>
      <c r="CAK1182" s="8"/>
      <c r="CAL1182" s="8"/>
      <c r="CAM1182" s="8"/>
      <c r="CAN1182" s="8"/>
      <c r="CAO1182" s="8"/>
      <c r="CAP1182" s="8"/>
      <c r="CAQ1182" s="8"/>
      <c r="CAR1182" s="8"/>
      <c r="CAS1182" s="8"/>
      <c r="CAT1182" s="8"/>
      <c r="CAU1182" s="8"/>
      <c r="CAV1182" s="8"/>
      <c r="CAW1182" s="8"/>
      <c r="CAX1182" s="8"/>
      <c r="CAY1182" s="8"/>
      <c r="CAZ1182" s="8"/>
      <c r="CBA1182" s="8"/>
      <c r="CBB1182" s="8"/>
      <c r="CBC1182" s="8"/>
      <c r="CBD1182" s="8"/>
      <c r="CBE1182" s="8"/>
      <c r="CBF1182" s="8"/>
      <c r="CBG1182" s="8"/>
      <c r="CBH1182" s="8"/>
      <c r="CBI1182" s="8"/>
      <c r="CBJ1182" s="8"/>
      <c r="CBK1182" s="8"/>
      <c r="CBL1182" s="8"/>
      <c r="CBM1182" s="8"/>
      <c r="CBN1182" s="8"/>
      <c r="CBO1182" s="8"/>
      <c r="CBP1182" s="8"/>
      <c r="CBQ1182" s="8"/>
      <c r="CBR1182" s="8"/>
      <c r="CBS1182" s="8"/>
      <c r="CBT1182" s="8"/>
      <c r="CBU1182" s="8"/>
      <c r="CBV1182" s="8"/>
      <c r="CBW1182" s="8"/>
      <c r="CBX1182" s="8"/>
      <c r="CBY1182" s="8"/>
      <c r="CBZ1182" s="8"/>
      <c r="CCA1182" s="8"/>
      <c r="CCB1182" s="8"/>
      <c r="CCC1182" s="8"/>
      <c r="CCD1182" s="8"/>
      <c r="CCE1182" s="8"/>
      <c r="CCF1182" s="8"/>
      <c r="CCG1182" s="8"/>
      <c r="CCH1182" s="8"/>
      <c r="CCI1182" s="8"/>
      <c r="CCJ1182" s="8"/>
      <c r="CCK1182" s="8"/>
      <c r="CCL1182" s="8"/>
      <c r="CCM1182" s="8"/>
      <c r="CCN1182" s="8"/>
      <c r="CCO1182" s="8"/>
      <c r="CCP1182" s="8"/>
      <c r="CCQ1182" s="8"/>
      <c r="CCR1182" s="8"/>
      <c r="CCS1182" s="8"/>
      <c r="CCT1182" s="8"/>
      <c r="CCU1182" s="8"/>
      <c r="CCV1182" s="8"/>
      <c r="CCW1182" s="8"/>
      <c r="CCX1182" s="8"/>
      <c r="CCY1182" s="8"/>
      <c r="CCZ1182" s="8"/>
      <c r="CDA1182" s="8"/>
      <c r="CDB1182" s="8"/>
      <c r="CDC1182" s="8"/>
      <c r="CDD1182" s="8"/>
      <c r="CDE1182" s="8"/>
      <c r="CDF1182" s="8"/>
      <c r="CDG1182" s="8"/>
      <c r="CDH1182" s="8"/>
      <c r="CDI1182" s="8"/>
      <c r="CDJ1182" s="8"/>
      <c r="CDK1182" s="8"/>
      <c r="CDL1182" s="8"/>
      <c r="CDM1182" s="8"/>
      <c r="CDN1182" s="8"/>
      <c r="CDO1182" s="8"/>
      <c r="CDP1182" s="8"/>
      <c r="CDQ1182" s="8"/>
      <c r="CDR1182" s="8"/>
      <c r="CDS1182" s="8"/>
      <c r="CDT1182" s="8"/>
      <c r="CDU1182" s="8"/>
      <c r="CDV1182" s="8"/>
      <c r="CDW1182" s="8"/>
      <c r="CDX1182" s="8"/>
      <c r="CDY1182" s="8"/>
      <c r="CDZ1182" s="8"/>
      <c r="CEA1182" s="8"/>
      <c r="CEB1182" s="8"/>
      <c r="CEC1182" s="8"/>
      <c r="CED1182" s="8"/>
      <c r="CEE1182" s="8"/>
      <c r="CEF1182" s="8"/>
      <c r="CEG1182" s="8"/>
      <c r="CEH1182" s="8"/>
      <c r="CEI1182" s="8"/>
      <c r="CEJ1182" s="8"/>
      <c r="CEK1182" s="8"/>
      <c r="CEL1182" s="8"/>
      <c r="CEM1182" s="8"/>
      <c r="CEN1182" s="8"/>
      <c r="CEO1182" s="8"/>
      <c r="CEP1182" s="8"/>
      <c r="CEQ1182" s="8"/>
      <c r="CER1182" s="8"/>
      <c r="CES1182" s="8"/>
      <c r="CET1182" s="8"/>
      <c r="CEU1182" s="8"/>
      <c r="CEV1182" s="8"/>
      <c r="CEW1182" s="8"/>
      <c r="CEX1182" s="8"/>
      <c r="CEY1182" s="8"/>
      <c r="CEZ1182" s="8"/>
      <c r="CFA1182" s="8"/>
      <c r="CFB1182" s="8"/>
      <c r="CFC1182" s="8"/>
      <c r="CFD1182" s="8"/>
      <c r="CFE1182" s="8"/>
      <c r="CFF1182" s="8"/>
      <c r="CFG1182" s="8"/>
      <c r="CFH1182" s="8"/>
      <c r="CFI1182" s="8"/>
      <c r="CFJ1182" s="8"/>
      <c r="CFK1182" s="8"/>
      <c r="CFL1182" s="8"/>
      <c r="CFM1182" s="8"/>
      <c r="CFN1182" s="8"/>
      <c r="CFO1182" s="8"/>
      <c r="CFP1182" s="8"/>
      <c r="CFQ1182" s="8"/>
      <c r="CFR1182" s="8"/>
      <c r="CFS1182" s="8"/>
      <c r="CFT1182" s="8"/>
      <c r="CFU1182" s="8"/>
      <c r="CFV1182" s="8"/>
      <c r="CFW1182" s="8"/>
      <c r="CFX1182" s="8"/>
      <c r="CFY1182" s="8"/>
      <c r="CFZ1182" s="8"/>
      <c r="CGA1182" s="8"/>
      <c r="CGB1182" s="8"/>
      <c r="CGC1182" s="8"/>
      <c r="CGD1182" s="8"/>
      <c r="CGE1182" s="8"/>
      <c r="CGF1182" s="8"/>
      <c r="CGG1182" s="8"/>
      <c r="CGH1182" s="8"/>
      <c r="CGI1182" s="8"/>
      <c r="CGJ1182" s="8"/>
      <c r="CGK1182" s="8"/>
      <c r="CGL1182" s="8"/>
      <c r="CGM1182" s="8"/>
      <c r="CGN1182" s="8"/>
      <c r="CGO1182" s="8"/>
      <c r="CGP1182" s="8"/>
      <c r="CGQ1182" s="8"/>
      <c r="CGR1182" s="8"/>
      <c r="CGS1182" s="8"/>
      <c r="CGT1182" s="8"/>
      <c r="CGU1182" s="8"/>
      <c r="CGV1182" s="8"/>
      <c r="CGW1182" s="8"/>
      <c r="CGX1182" s="8"/>
      <c r="CGY1182" s="8"/>
      <c r="CGZ1182" s="8"/>
      <c r="CHA1182" s="8"/>
      <c r="CHB1182" s="8"/>
      <c r="CHC1182" s="8"/>
      <c r="CHD1182" s="8"/>
      <c r="CHE1182" s="8"/>
      <c r="CHF1182" s="8"/>
      <c r="CHG1182" s="8"/>
      <c r="CHH1182" s="8"/>
      <c r="CHI1182" s="8"/>
      <c r="CHJ1182" s="8"/>
      <c r="CHK1182" s="8"/>
      <c r="CHL1182" s="8"/>
      <c r="CHM1182" s="8"/>
      <c r="CHN1182" s="8"/>
      <c r="CHO1182" s="8"/>
      <c r="CHP1182" s="8"/>
      <c r="CHQ1182" s="8"/>
      <c r="CHR1182" s="8"/>
      <c r="CHS1182" s="8"/>
      <c r="CHT1182" s="8"/>
      <c r="CHU1182" s="8"/>
      <c r="CHV1182" s="8"/>
      <c r="CHW1182" s="8"/>
      <c r="CHX1182" s="8"/>
      <c r="CHY1182" s="8"/>
      <c r="CHZ1182" s="8"/>
      <c r="CIA1182" s="8"/>
      <c r="CIB1182" s="8"/>
      <c r="CIC1182" s="8"/>
      <c r="CID1182" s="8"/>
      <c r="CIE1182" s="8"/>
      <c r="CIF1182" s="8"/>
      <c r="CIG1182" s="8"/>
      <c r="CIH1182" s="8"/>
      <c r="CII1182" s="8"/>
      <c r="CIJ1182" s="8"/>
      <c r="CIK1182" s="8"/>
      <c r="CIL1182" s="8"/>
      <c r="CIM1182" s="8"/>
      <c r="CIN1182" s="8"/>
      <c r="CIO1182" s="8"/>
      <c r="CIP1182" s="8"/>
      <c r="CIQ1182" s="8"/>
      <c r="CIR1182" s="8"/>
      <c r="CIS1182" s="8"/>
      <c r="CIT1182" s="8"/>
      <c r="CIU1182" s="8"/>
      <c r="CIV1182" s="8"/>
      <c r="CIW1182" s="8"/>
      <c r="CIX1182" s="8"/>
      <c r="CIY1182" s="8"/>
      <c r="CIZ1182" s="8"/>
      <c r="CJA1182" s="8"/>
      <c r="CJB1182" s="8"/>
      <c r="CJC1182" s="8"/>
      <c r="CJD1182" s="8"/>
      <c r="CJE1182" s="8"/>
      <c r="CJF1182" s="8"/>
      <c r="CJG1182" s="8"/>
      <c r="CJH1182" s="8"/>
      <c r="CJI1182" s="8"/>
      <c r="CJJ1182" s="8"/>
      <c r="CJK1182" s="8"/>
      <c r="CJL1182" s="8"/>
      <c r="CJM1182" s="8"/>
      <c r="CJN1182" s="8"/>
      <c r="CJO1182" s="8"/>
      <c r="CJP1182" s="8"/>
      <c r="CJQ1182" s="8"/>
      <c r="CJR1182" s="8"/>
      <c r="CJS1182" s="8"/>
      <c r="CJT1182" s="8"/>
      <c r="CJU1182" s="8"/>
      <c r="CJV1182" s="8"/>
      <c r="CJW1182" s="8"/>
      <c r="CJX1182" s="8"/>
      <c r="CJY1182" s="8"/>
      <c r="CJZ1182" s="8"/>
      <c r="CKA1182" s="8"/>
      <c r="CKB1182" s="8"/>
      <c r="CKC1182" s="8"/>
      <c r="CKD1182" s="8"/>
      <c r="CKE1182" s="8"/>
      <c r="CKF1182" s="8"/>
      <c r="CKG1182" s="8"/>
      <c r="CKH1182" s="8"/>
      <c r="CKI1182" s="8"/>
      <c r="CKJ1182" s="8"/>
      <c r="CKK1182" s="8"/>
      <c r="CKL1182" s="8"/>
      <c r="CKM1182" s="8"/>
      <c r="CKN1182" s="8"/>
      <c r="CKO1182" s="8"/>
      <c r="CKP1182" s="8"/>
      <c r="CKQ1182" s="8"/>
      <c r="CKR1182" s="8"/>
      <c r="CKS1182" s="8"/>
      <c r="CKT1182" s="8"/>
      <c r="CKU1182" s="8"/>
      <c r="CKV1182" s="8"/>
      <c r="CKW1182" s="8"/>
      <c r="CKX1182" s="8"/>
      <c r="CKY1182" s="8"/>
      <c r="CKZ1182" s="8"/>
      <c r="CLA1182" s="8"/>
      <c r="CLB1182" s="8"/>
      <c r="CLC1182" s="8"/>
      <c r="CLD1182" s="8"/>
      <c r="CLE1182" s="8"/>
      <c r="CLF1182" s="8"/>
      <c r="CLG1182" s="8"/>
      <c r="CLH1182" s="8"/>
      <c r="CLI1182" s="8"/>
      <c r="CLJ1182" s="8"/>
      <c r="CLK1182" s="8"/>
      <c r="CLL1182" s="8"/>
      <c r="CLM1182" s="8"/>
      <c r="CLN1182" s="8"/>
      <c r="CLO1182" s="8"/>
      <c r="CLP1182" s="8"/>
      <c r="CLQ1182" s="8"/>
      <c r="CLR1182" s="8"/>
      <c r="CLS1182" s="8"/>
      <c r="CLT1182" s="8"/>
      <c r="CLU1182" s="8"/>
      <c r="CLV1182" s="8"/>
      <c r="CLW1182" s="8"/>
      <c r="CLX1182" s="8"/>
      <c r="CLY1182" s="8"/>
      <c r="CLZ1182" s="8"/>
      <c r="CMA1182" s="8"/>
      <c r="CMB1182" s="8"/>
      <c r="CMC1182" s="8"/>
      <c r="CMD1182" s="8"/>
      <c r="CME1182" s="8"/>
      <c r="CMF1182" s="8"/>
      <c r="CMG1182" s="8"/>
      <c r="CMH1182" s="8"/>
      <c r="CMI1182" s="8"/>
      <c r="CMJ1182" s="8"/>
      <c r="CMK1182" s="8"/>
      <c r="CML1182" s="8"/>
      <c r="CMM1182" s="8"/>
      <c r="CMN1182" s="8"/>
      <c r="CMO1182" s="8"/>
      <c r="CMP1182" s="8"/>
      <c r="CMQ1182" s="8"/>
      <c r="CMR1182" s="8"/>
      <c r="CMS1182" s="8"/>
      <c r="CMT1182" s="8"/>
      <c r="CMU1182" s="8"/>
      <c r="CMV1182" s="8"/>
      <c r="CMW1182" s="8"/>
      <c r="CMX1182" s="8"/>
      <c r="CMY1182" s="8"/>
      <c r="CMZ1182" s="8"/>
      <c r="CNA1182" s="8"/>
      <c r="CNB1182" s="8"/>
      <c r="CNC1182" s="8"/>
      <c r="CND1182" s="8"/>
      <c r="CNE1182" s="8"/>
      <c r="CNF1182" s="8"/>
      <c r="CNG1182" s="8"/>
      <c r="CNH1182" s="8"/>
      <c r="CNI1182" s="8"/>
      <c r="CNJ1182" s="8"/>
      <c r="CNK1182" s="8"/>
      <c r="CNL1182" s="8"/>
      <c r="CNM1182" s="8"/>
      <c r="CNN1182" s="8"/>
      <c r="CNO1182" s="8"/>
      <c r="CNP1182" s="8"/>
      <c r="CNQ1182" s="8"/>
      <c r="CNR1182" s="8"/>
      <c r="CNS1182" s="8"/>
      <c r="CNT1182" s="8"/>
      <c r="CNU1182" s="8"/>
      <c r="CNV1182" s="8"/>
      <c r="CNW1182" s="8"/>
      <c r="CNX1182" s="8"/>
      <c r="CNY1182" s="8"/>
      <c r="CNZ1182" s="8"/>
      <c r="COA1182" s="8"/>
      <c r="COB1182" s="8"/>
      <c r="COC1182" s="8"/>
      <c r="COD1182" s="8"/>
      <c r="COE1182" s="8"/>
      <c r="COF1182" s="8"/>
      <c r="COG1182" s="8"/>
      <c r="COH1182" s="8"/>
      <c r="COI1182" s="8"/>
      <c r="COJ1182" s="8"/>
      <c r="COK1182" s="8"/>
      <c r="COL1182" s="8"/>
      <c r="COM1182" s="8"/>
      <c r="CON1182" s="8"/>
      <c r="COO1182" s="8"/>
      <c r="COP1182" s="8"/>
      <c r="COQ1182" s="8"/>
      <c r="COR1182" s="8"/>
      <c r="COS1182" s="8"/>
      <c r="COT1182" s="8"/>
      <c r="COU1182" s="8"/>
      <c r="COV1182" s="8"/>
      <c r="COW1182" s="8"/>
      <c r="COX1182" s="8"/>
      <c r="COY1182" s="8"/>
      <c r="COZ1182" s="8"/>
      <c r="CPA1182" s="8"/>
      <c r="CPB1182" s="8"/>
      <c r="CPC1182" s="8"/>
      <c r="CPD1182" s="8"/>
      <c r="CPE1182" s="8"/>
      <c r="CPF1182" s="8"/>
      <c r="CPG1182" s="8"/>
      <c r="CPH1182" s="8"/>
      <c r="CPI1182" s="8"/>
      <c r="CPJ1182" s="8"/>
      <c r="CPK1182" s="8"/>
      <c r="CPL1182" s="8"/>
      <c r="CPM1182" s="8"/>
      <c r="CPN1182" s="8"/>
      <c r="CPO1182" s="8"/>
      <c r="CPP1182" s="8"/>
      <c r="CPQ1182" s="8"/>
      <c r="CPR1182" s="8"/>
      <c r="CPS1182" s="8"/>
      <c r="CPT1182" s="8"/>
      <c r="CPU1182" s="8"/>
      <c r="CPV1182" s="8"/>
      <c r="CPW1182" s="8"/>
      <c r="CPX1182" s="8"/>
      <c r="CPY1182" s="8"/>
      <c r="CPZ1182" s="8"/>
      <c r="CQA1182" s="8"/>
      <c r="CQB1182" s="8"/>
      <c r="CQC1182" s="8"/>
      <c r="CQD1182" s="8"/>
      <c r="CQE1182" s="8"/>
      <c r="CQF1182" s="8"/>
      <c r="CQG1182" s="8"/>
      <c r="CQH1182" s="8"/>
      <c r="CQI1182" s="8"/>
      <c r="CQJ1182" s="8"/>
      <c r="CQK1182" s="8"/>
      <c r="CQL1182" s="8"/>
      <c r="CQM1182" s="8"/>
      <c r="CQN1182" s="8"/>
      <c r="CQO1182" s="8"/>
      <c r="CQP1182" s="8"/>
      <c r="CQQ1182" s="8"/>
      <c r="CQR1182" s="8"/>
      <c r="CQS1182" s="8"/>
      <c r="CQT1182" s="8"/>
      <c r="CQU1182" s="8"/>
      <c r="CQV1182" s="8"/>
      <c r="CQW1182" s="8"/>
      <c r="CQX1182" s="8"/>
      <c r="CQY1182" s="8"/>
      <c r="CQZ1182" s="8"/>
      <c r="CRA1182" s="8"/>
      <c r="CRB1182" s="8"/>
      <c r="CRC1182" s="8"/>
      <c r="CRD1182" s="8"/>
      <c r="CRE1182" s="8"/>
      <c r="CRF1182" s="8"/>
      <c r="CRG1182" s="8"/>
      <c r="CRH1182" s="8"/>
      <c r="CRI1182" s="8"/>
      <c r="CRJ1182" s="8"/>
      <c r="CRK1182" s="8"/>
      <c r="CRL1182" s="8"/>
      <c r="CRM1182" s="8"/>
      <c r="CRN1182" s="8"/>
      <c r="CRO1182" s="8"/>
      <c r="CRP1182" s="8"/>
      <c r="CRQ1182" s="8"/>
      <c r="CRR1182" s="8"/>
      <c r="CRS1182" s="8"/>
      <c r="CRT1182" s="8"/>
      <c r="CRU1182" s="8"/>
      <c r="CRV1182" s="8"/>
      <c r="CRW1182" s="8"/>
      <c r="CRX1182" s="8"/>
      <c r="CRY1182" s="8"/>
      <c r="CRZ1182" s="8"/>
      <c r="CSA1182" s="8"/>
      <c r="CSB1182" s="8"/>
      <c r="CSC1182" s="8"/>
      <c r="CSD1182" s="8"/>
      <c r="CSE1182" s="8"/>
      <c r="CSF1182" s="8"/>
      <c r="CSG1182" s="8"/>
      <c r="CSH1182" s="8"/>
      <c r="CSI1182" s="8"/>
      <c r="CSJ1182" s="8"/>
      <c r="CSK1182" s="8"/>
      <c r="CSL1182" s="8"/>
      <c r="CSM1182" s="8"/>
      <c r="CSN1182" s="8"/>
      <c r="CSO1182" s="8"/>
      <c r="CSP1182" s="8"/>
      <c r="CSQ1182" s="8"/>
      <c r="CSR1182" s="8"/>
      <c r="CSS1182" s="8"/>
      <c r="CST1182" s="8"/>
      <c r="CSU1182" s="8"/>
      <c r="CSV1182" s="8"/>
      <c r="CSW1182" s="8"/>
      <c r="CSX1182" s="8"/>
      <c r="CSY1182" s="8"/>
      <c r="CSZ1182" s="8"/>
      <c r="CTA1182" s="8"/>
      <c r="CTB1182" s="8"/>
      <c r="CTC1182" s="8"/>
      <c r="CTD1182" s="8"/>
      <c r="CTE1182" s="8"/>
      <c r="CTF1182" s="8"/>
      <c r="CTG1182" s="8"/>
      <c r="CTH1182" s="8"/>
      <c r="CTI1182" s="8"/>
      <c r="CTJ1182" s="8"/>
      <c r="CTK1182" s="8"/>
      <c r="CTL1182" s="8"/>
      <c r="CTM1182" s="8"/>
      <c r="CTN1182" s="8"/>
      <c r="CTO1182" s="8"/>
      <c r="CTP1182" s="8"/>
      <c r="CTQ1182" s="8"/>
      <c r="CTR1182" s="8"/>
      <c r="CTS1182" s="8"/>
      <c r="CTT1182" s="8"/>
      <c r="CTU1182" s="8"/>
      <c r="CTV1182" s="8"/>
      <c r="CTW1182" s="8"/>
      <c r="CTX1182" s="8"/>
      <c r="CTY1182" s="8"/>
      <c r="CTZ1182" s="8"/>
      <c r="CUA1182" s="8"/>
      <c r="CUB1182" s="8"/>
      <c r="CUC1182" s="8"/>
      <c r="CUD1182" s="8"/>
      <c r="CUE1182" s="8"/>
      <c r="CUF1182" s="8"/>
      <c r="CUG1182" s="8"/>
      <c r="CUH1182" s="8"/>
      <c r="CUI1182" s="8"/>
      <c r="CUJ1182" s="8"/>
      <c r="CUK1182" s="8"/>
      <c r="CUL1182" s="8"/>
      <c r="CUM1182" s="8"/>
      <c r="CUN1182" s="8"/>
      <c r="CUO1182" s="8"/>
      <c r="CUP1182" s="8"/>
      <c r="CUQ1182" s="8"/>
      <c r="CUR1182" s="8"/>
      <c r="CUS1182" s="8"/>
      <c r="CUT1182" s="8"/>
      <c r="CUU1182" s="8"/>
      <c r="CUV1182" s="8"/>
      <c r="CUW1182" s="8"/>
      <c r="CUX1182" s="8"/>
      <c r="CUY1182" s="8"/>
      <c r="CUZ1182" s="8"/>
      <c r="CVA1182" s="8"/>
      <c r="CVB1182" s="8"/>
      <c r="CVC1182" s="8"/>
      <c r="CVD1182" s="8"/>
      <c r="CVE1182" s="8"/>
      <c r="CVF1182" s="8"/>
      <c r="CVG1182" s="8"/>
      <c r="CVH1182" s="8"/>
      <c r="CVI1182" s="8"/>
      <c r="CVJ1182" s="8"/>
      <c r="CVK1182" s="8"/>
      <c r="CVL1182" s="8"/>
      <c r="CVM1182" s="8"/>
      <c r="CVN1182" s="8"/>
      <c r="CVO1182" s="8"/>
      <c r="CVP1182" s="8"/>
      <c r="CVQ1182" s="8"/>
      <c r="CVR1182" s="8"/>
      <c r="CVS1182" s="8"/>
      <c r="CVT1182" s="8"/>
      <c r="CVU1182" s="8"/>
      <c r="CVV1182" s="8"/>
      <c r="CVW1182" s="8"/>
      <c r="CVX1182" s="8"/>
      <c r="CVY1182" s="8"/>
      <c r="CVZ1182" s="8"/>
      <c r="CWA1182" s="8"/>
      <c r="CWB1182" s="8"/>
      <c r="CWC1182" s="8"/>
      <c r="CWD1182" s="8"/>
      <c r="CWE1182" s="8"/>
      <c r="CWF1182" s="8"/>
      <c r="CWG1182" s="8"/>
      <c r="CWH1182" s="8"/>
      <c r="CWI1182" s="8"/>
      <c r="CWJ1182" s="8"/>
      <c r="CWK1182" s="8"/>
      <c r="CWL1182" s="8"/>
      <c r="CWM1182" s="8"/>
      <c r="CWN1182" s="8"/>
      <c r="CWO1182" s="8"/>
      <c r="CWP1182" s="8"/>
      <c r="CWQ1182" s="8"/>
      <c r="CWR1182" s="8"/>
      <c r="CWS1182" s="8"/>
      <c r="CWT1182" s="8"/>
      <c r="CWU1182" s="8"/>
      <c r="CWV1182" s="8"/>
      <c r="CWW1182" s="8"/>
      <c r="CWX1182" s="8"/>
      <c r="CWY1182" s="8"/>
      <c r="CWZ1182" s="8"/>
      <c r="CXA1182" s="8"/>
      <c r="CXB1182" s="8"/>
      <c r="CXC1182" s="8"/>
      <c r="CXD1182" s="8"/>
      <c r="CXE1182" s="8"/>
      <c r="CXF1182" s="8"/>
      <c r="CXG1182" s="8"/>
      <c r="CXH1182" s="8"/>
      <c r="CXI1182" s="8"/>
      <c r="CXJ1182" s="8"/>
      <c r="CXK1182" s="8"/>
      <c r="CXL1182" s="8"/>
      <c r="CXM1182" s="8"/>
      <c r="CXN1182" s="8"/>
      <c r="CXO1182" s="8"/>
      <c r="CXP1182" s="8"/>
      <c r="CXQ1182" s="8"/>
      <c r="CXR1182" s="8"/>
      <c r="CXS1182" s="8"/>
      <c r="CXT1182" s="8"/>
      <c r="CXU1182" s="8"/>
      <c r="CXV1182" s="8"/>
      <c r="CXW1182" s="8"/>
      <c r="CXX1182" s="8"/>
      <c r="CXY1182" s="8"/>
      <c r="CXZ1182" s="8"/>
      <c r="CYA1182" s="8"/>
      <c r="CYB1182" s="8"/>
      <c r="CYC1182" s="8"/>
      <c r="CYD1182" s="8"/>
      <c r="CYE1182" s="8"/>
      <c r="CYF1182" s="8"/>
      <c r="CYG1182" s="8"/>
      <c r="CYH1182" s="8"/>
      <c r="CYI1182" s="8"/>
      <c r="CYJ1182" s="8"/>
      <c r="CYK1182" s="8"/>
      <c r="CYL1182" s="8"/>
      <c r="CYM1182" s="8"/>
      <c r="CYN1182" s="8"/>
      <c r="CYO1182" s="8"/>
      <c r="CYP1182" s="8"/>
      <c r="CYQ1182" s="8"/>
      <c r="CYR1182" s="8"/>
      <c r="CYS1182" s="8"/>
      <c r="CYT1182" s="8"/>
      <c r="CYU1182" s="8"/>
      <c r="CYV1182" s="8"/>
      <c r="CYW1182" s="8"/>
      <c r="CYX1182" s="8"/>
      <c r="CYY1182" s="8"/>
      <c r="CYZ1182" s="8"/>
      <c r="CZA1182" s="8"/>
      <c r="CZB1182" s="8"/>
      <c r="CZC1182" s="8"/>
      <c r="CZD1182" s="8"/>
      <c r="CZE1182" s="8"/>
      <c r="CZF1182" s="8"/>
      <c r="CZG1182" s="8"/>
      <c r="CZH1182" s="8"/>
      <c r="CZI1182" s="8"/>
      <c r="CZJ1182" s="8"/>
      <c r="CZK1182" s="8"/>
      <c r="CZL1182" s="8"/>
      <c r="CZM1182" s="8"/>
      <c r="CZN1182" s="8"/>
      <c r="CZO1182" s="8"/>
      <c r="CZP1182" s="8"/>
      <c r="CZQ1182" s="8"/>
      <c r="CZR1182" s="8"/>
      <c r="CZS1182" s="8"/>
      <c r="CZT1182" s="8"/>
      <c r="CZU1182" s="8"/>
      <c r="CZV1182" s="8"/>
      <c r="CZW1182" s="8"/>
      <c r="CZX1182" s="8"/>
      <c r="CZY1182" s="8"/>
      <c r="CZZ1182" s="8"/>
      <c r="DAA1182" s="8"/>
      <c r="DAB1182" s="8"/>
      <c r="DAC1182" s="8"/>
      <c r="DAD1182" s="8"/>
      <c r="DAE1182" s="8"/>
      <c r="DAF1182" s="8"/>
      <c r="DAG1182" s="8"/>
      <c r="DAH1182" s="8"/>
      <c r="DAI1182" s="8"/>
      <c r="DAJ1182" s="8"/>
      <c r="DAK1182" s="8"/>
      <c r="DAL1182" s="8"/>
      <c r="DAM1182" s="8"/>
      <c r="DAN1182" s="8"/>
      <c r="DAO1182" s="8"/>
      <c r="DAP1182" s="8"/>
      <c r="DAQ1182" s="8"/>
      <c r="DAR1182" s="8"/>
      <c r="DAS1182" s="8"/>
      <c r="DAT1182" s="8"/>
      <c r="DAU1182" s="8"/>
      <c r="DAV1182" s="8"/>
      <c r="DAW1182" s="8"/>
      <c r="DAX1182" s="8"/>
      <c r="DAY1182" s="8"/>
      <c r="DAZ1182" s="8"/>
      <c r="DBA1182" s="8"/>
      <c r="DBB1182" s="8"/>
      <c r="DBC1182" s="8"/>
      <c r="DBD1182" s="8"/>
      <c r="DBE1182" s="8"/>
      <c r="DBF1182" s="8"/>
      <c r="DBG1182" s="8"/>
      <c r="DBH1182" s="8"/>
      <c r="DBI1182" s="8"/>
      <c r="DBJ1182" s="8"/>
      <c r="DBK1182" s="8"/>
      <c r="DBL1182" s="8"/>
      <c r="DBM1182" s="8"/>
      <c r="DBN1182" s="8"/>
      <c r="DBO1182" s="8"/>
      <c r="DBP1182" s="8"/>
      <c r="DBQ1182" s="8"/>
      <c r="DBR1182" s="8"/>
      <c r="DBS1182" s="8"/>
      <c r="DBT1182" s="8"/>
      <c r="DBU1182" s="8"/>
      <c r="DBV1182" s="8"/>
      <c r="DBW1182" s="8"/>
      <c r="DBX1182" s="8"/>
      <c r="DBY1182" s="8"/>
      <c r="DBZ1182" s="8"/>
      <c r="DCA1182" s="8"/>
      <c r="DCB1182" s="8"/>
      <c r="DCC1182" s="8"/>
      <c r="DCD1182" s="8"/>
      <c r="DCE1182" s="8"/>
      <c r="DCF1182" s="8"/>
      <c r="DCG1182" s="8"/>
      <c r="DCH1182" s="8"/>
      <c r="DCI1182" s="8"/>
      <c r="DCJ1182" s="8"/>
      <c r="DCK1182" s="8"/>
      <c r="DCL1182" s="8"/>
      <c r="DCM1182" s="8"/>
      <c r="DCN1182" s="8"/>
      <c r="DCO1182" s="8"/>
      <c r="DCP1182" s="8"/>
      <c r="DCQ1182" s="8"/>
      <c r="DCR1182" s="8"/>
      <c r="DCS1182" s="8"/>
      <c r="DCT1182" s="8"/>
      <c r="DCU1182" s="8"/>
      <c r="DCV1182" s="8"/>
      <c r="DCW1182" s="8"/>
      <c r="DCX1182" s="8"/>
      <c r="DCY1182" s="8"/>
      <c r="DCZ1182" s="8"/>
      <c r="DDA1182" s="8"/>
      <c r="DDB1182" s="8"/>
      <c r="DDC1182" s="8"/>
      <c r="DDD1182" s="8"/>
      <c r="DDE1182" s="8"/>
      <c r="DDF1182" s="8"/>
      <c r="DDG1182" s="8"/>
      <c r="DDH1182" s="8"/>
      <c r="DDI1182" s="8"/>
      <c r="DDJ1182" s="8"/>
      <c r="DDK1182" s="8"/>
      <c r="DDL1182" s="8"/>
      <c r="DDM1182" s="8"/>
      <c r="DDN1182" s="8"/>
      <c r="DDO1182" s="8"/>
      <c r="DDP1182" s="8"/>
      <c r="DDQ1182" s="8"/>
      <c r="DDR1182" s="8"/>
      <c r="DDS1182" s="8"/>
      <c r="DDT1182" s="8"/>
      <c r="DDU1182" s="8"/>
      <c r="DDV1182" s="8"/>
      <c r="DDW1182" s="8"/>
      <c r="DDX1182" s="8"/>
      <c r="DDY1182" s="8"/>
      <c r="DDZ1182" s="8"/>
      <c r="DEA1182" s="8"/>
      <c r="DEB1182" s="8"/>
      <c r="DEC1182" s="8"/>
      <c r="DED1182" s="8"/>
      <c r="DEE1182" s="8"/>
      <c r="DEF1182" s="8"/>
      <c r="DEG1182" s="8"/>
      <c r="DEH1182" s="8"/>
      <c r="DEI1182" s="8"/>
      <c r="DEJ1182" s="8"/>
      <c r="DEK1182" s="8"/>
      <c r="DEL1182" s="8"/>
      <c r="DEM1182" s="8"/>
      <c r="DEN1182" s="8"/>
      <c r="DEO1182" s="8"/>
      <c r="DEP1182" s="8"/>
      <c r="DEQ1182" s="8"/>
      <c r="DER1182" s="8"/>
      <c r="DES1182" s="8"/>
      <c r="DET1182" s="8"/>
      <c r="DEU1182" s="8"/>
      <c r="DEV1182" s="8"/>
      <c r="DEW1182" s="8"/>
      <c r="DEX1182" s="8"/>
      <c r="DEY1182" s="8"/>
      <c r="DEZ1182" s="8"/>
      <c r="DFA1182" s="8"/>
      <c r="DFB1182" s="8"/>
      <c r="DFC1182" s="8"/>
      <c r="DFD1182" s="8"/>
      <c r="DFE1182" s="8"/>
      <c r="DFF1182" s="8"/>
      <c r="DFG1182" s="8"/>
      <c r="DFH1182" s="8"/>
      <c r="DFI1182" s="8"/>
      <c r="DFJ1182" s="8"/>
      <c r="DFK1182" s="8"/>
      <c r="DFL1182" s="8"/>
      <c r="DFM1182" s="8"/>
      <c r="DFN1182" s="8"/>
      <c r="DFO1182" s="8"/>
      <c r="DFP1182" s="8"/>
      <c r="DFQ1182" s="8"/>
      <c r="DFR1182" s="8"/>
      <c r="DFS1182" s="8"/>
      <c r="DFT1182" s="8"/>
      <c r="DFU1182" s="8"/>
      <c r="DFV1182" s="8"/>
      <c r="DFW1182" s="8"/>
      <c r="DFX1182" s="8"/>
      <c r="DFY1182" s="8"/>
      <c r="DFZ1182" s="8"/>
      <c r="DGA1182" s="8"/>
      <c r="DGB1182" s="8"/>
      <c r="DGC1182" s="8"/>
      <c r="DGD1182" s="8"/>
      <c r="DGE1182" s="8"/>
      <c r="DGF1182" s="8"/>
      <c r="DGG1182" s="8"/>
      <c r="DGH1182" s="8"/>
      <c r="DGI1182" s="8"/>
      <c r="DGJ1182" s="8"/>
      <c r="DGK1182" s="8"/>
      <c r="DGL1182" s="8"/>
      <c r="DGM1182" s="8"/>
      <c r="DGN1182" s="8"/>
      <c r="DGO1182" s="8"/>
      <c r="DGP1182" s="8"/>
      <c r="DGQ1182" s="8"/>
      <c r="DGR1182" s="8"/>
      <c r="DGS1182" s="8"/>
      <c r="DGT1182" s="8"/>
      <c r="DGU1182" s="8"/>
      <c r="DGV1182" s="8"/>
      <c r="DGW1182" s="8"/>
      <c r="DGX1182" s="8"/>
      <c r="DGY1182" s="8"/>
      <c r="DGZ1182" s="8"/>
      <c r="DHA1182" s="8"/>
      <c r="DHB1182" s="8"/>
      <c r="DHC1182" s="8"/>
      <c r="DHD1182" s="8"/>
      <c r="DHE1182" s="8"/>
      <c r="DHF1182" s="8"/>
      <c r="DHG1182" s="8"/>
      <c r="DHH1182" s="8"/>
      <c r="DHI1182" s="8"/>
      <c r="DHJ1182" s="8"/>
      <c r="DHK1182" s="8"/>
      <c r="DHL1182" s="8"/>
      <c r="DHM1182" s="8"/>
      <c r="DHN1182" s="8"/>
      <c r="DHO1182" s="8"/>
      <c r="DHP1182" s="8"/>
      <c r="DHQ1182" s="8"/>
      <c r="DHR1182" s="8"/>
      <c r="DHS1182" s="8"/>
      <c r="DHT1182" s="8"/>
      <c r="DHU1182" s="8"/>
      <c r="DHV1182" s="8"/>
      <c r="DHW1182" s="8"/>
      <c r="DHX1182" s="8"/>
      <c r="DHY1182" s="8"/>
      <c r="DHZ1182" s="8"/>
      <c r="DIA1182" s="8"/>
      <c r="DIB1182" s="8"/>
      <c r="DIC1182" s="8"/>
      <c r="DID1182" s="8"/>
      <c r="DIE1182" s="8"/>
      <c r="DIF1182" s="8"/>
      <c r="DIG1182" s="8"/>
      <c r="DIH1182" s="8"/>
      <c r="DII1182" s="8"/>
      <c r="DIJ1182" s="8"/>
      <c r="DIK1182" s="8"/>
      <c r="DIL1182" s="8"/>
      <c r="DIM1182" s="8"/>
      <c r="DIN1182" s="8"/>
      <c r="DIO1182" s="8"/>
      <c r="DIP1182" s="8"/>
      <c r="DIQ1182" s="8"/>
      <c r="DIR1182" s="8"/>
      <c r="DIS1182" s="8"/>
      <c r="DIT1182" s="8"/>
      <c r="DIU1182" s="8"/>
      <c r="DIV1182" s="8"/>
      <c r="DIW1182" s="8"/>
      <c r="DIX1182" s="8"/>
      <c r="DIY1182" s="8"/>
      <c r="DIZ1182" s="8"/>
      <c r="DJA1182" s="8"/>
      <c r="DJB1182" s="8"/>
      <c r="DJC1182" s="8"/>
      <c r="DJD1182" s="8"/>
      <c r="DJE1182" s="8"/>
      <c r="DJF1182" s="8"/>
      <c r="DJG1182" s="8"/>
      <c r="DJH1182" s="8"/>
      <c r="DJI1182" s="8"/>
      <c r="DJJ1182" s="8"/>
      <c r="DJK1182" s="8"/>
      <c r="DJL1182" s="8"/>
      <c r="DJM1182" s="8"/>
      <c r="DJN1182" s="8"/>
      <c r="DJO1182" s="8"/>
      <c r="DJP1182" s="8"/>
      <c r="DJQ1182" s="8"/>
      <c r="DJR1182" s="8"/>
      <c r="DJS1182" s="8"/>
      <c r="DJT1182" s="8"/>
      <c r="DJU1182" s="8"/>
      <c r="DJV1182" s="8"/>
      <c r="DJW1182" s="8"/>
      <c r="DJX1182" s="8"/>
      <c r="DJY1182" s="8"/>
      <c r="DJZ1182" s="8"/>
      <c r="DKA1182" s="8"/>
      <c r="DKB1182" s="8"/>
      <c r="DKC1182" s="8"/>
      <c r="DKD1182" s="8"/>
      <c r="DKE1182" s="8"/>
      <c r="DKF1182" s="8"/>
      <c r="DKG1182" s="8"/>
      <c r="DKH1182" s="8"/>
      <c r="DKI1182" s="8"/>
      <c r="DKJ1182" s="8"/>
      <c r="DKK1182" s="8"/>
      <c r="DKL1182" s="8"/>
      <c r="DKM1182" s="8"/>
      <c r="DKN1182" s="8"/>
      <c r="DKO1182" s="8"/>
      <c r="DKP1182" s="8"/>
      <c r="DKQ1182" s="8"/>
      <c r="DKR1182" s="8"/>
      <c r="DKS1182" s="8"/>
      <c r="DKT1182" s="8"/>
      <c r="DKU1182" s="8"/>
      <c r="DKV1182" s="8"/>
      <c r="DKW1182" s="8"/>
      <c r="DKX1182" s="8"/>
      <c r="DKY1182" s="8"/>
      <c r="DKZ1182" s="8"/>
      <c r="DLA1182" s="8"/>
      <c r="DLB1182" s="8"/>
      <c r="DLC1182" s="8"/>
      <c r="DLD1182" s="8"/>
      <c r="DLE1182" s="8"/>
      <c r="DLF1182" s="8"/>
      <c r="DLG1182" s="8"/>
      <c r="DLH1182" s="8"/>
      <c r="DLI1182" s="8"/>
      <c r="DLJ1182" s="8"/>
      <c r="DLK1182" s="8"/>
      <c r="DLL1182" s="8"/>
      <c r="DLM1182" s="8"/>
      <c r="DLN1182" s="8"/>
      <c r="DLO1182" s="8"/>
      <c r="DLP1182" s="8"/>
      <c r="DLQ1182" s="8"/>
      <c r="DLR1182" s="8"/>
      <c r="DLS1182" s="8"/>
      <c r="DLT1182" s="8"/>
      <c r="DLU1182" s="8"/>
      <c r="DLV1182" s="8"/>
      <c r="DLW1182" s="8"/>
      <c r="DLX1182" s="8"/>
      <c r="DLY1182" s="8"/>
      <c r="DLZ1182" s="8"/>
      <c r="DMA1182" s="8"/>
      <c r="DMB1182" s="8"/>
      <c r="DMC1182" s="8"/>
      <c r="DMD1182" s="8"/>
      <c r="DME1182" s="8"/>
      <c r="DMF1182" s="8"/>
      <c r="DMG1182" s="8"/>
      <c r="DMH1182" s="8"/>
      <c r="DMI1182" s="8"/>
      <c r="DMJ1182" s="8"/>
      <c r="DMK1182" s="8"/>
      <c r="DML1182" s="8"/>
      <c r="DMM1182" s="8"/>
      <c r="DMN1182" s="8"/>
      <c r="DMO1182" s="8"/>
      <c r="DMP1182" s="8"/>
      <c r="DMQ1182" s="8"/>
      <c r="DMR1182" s="8"/>
      <c r="DMS1182" s="8"/>
      <c r="DMT1182" s="8"/>
      <c r="DMU1182" s="8"/>
      <c r="DMV1182" s="8"/>
      <c r="DMW1182" s="8"/>
      <c r="DMX1182" s="8"/>
      <c r="DMY1182" s="8"/>
      <c r="DMZ1182" s="8"/>
      <c r="DNA1182" s="8"/>
      <c r="DNB1182" s="8"/>
      <c r="DNC1182" s="8"/>
      <c r="DND1182" s="8"/>
      <c r="DNE1182" s="8"/>
      <c r="DNF1182" s="8"/>
      <c r="DNG1182" s="8"/>
      <c r="DNH1182" s="8"/>
      <c r="DNI1182" s="8"/>
      <c r="DNJ1182" s="8"/>
      <c r="DNK1182" s="8"/>
      <c r="DNL1182" s="8"/>
      <c r="DNM1182" s="8"/>
      <c r="DNN1182" s="8"/>
      <c r="DNO1182" s="8"/>
      <c r="DNP1182" s="8"/>
      <c r="DNQ1182" s="8"/>
      <c r="DNR1182" s="8"/>
      <c r="DNS1182" s="8"/>
      <c r="DNT1182" s="8"/>
      <c r="DNU1182" s="8"/>
      <c r="DNV1182" s="8"/>
      <c r="DNW1182" s="8"/>
      <c r="DNX1182" s="8"/>
      <c r="DNY1182" s="8"/>
      <c r="DNZ1182" s="8"/>
      <c r="DOA1182" s="8"/>
      <c r="DOB1182" s="8"/>
      <c r="DOC1182" s="8"/>
      <c r="DOD1182" s="8"/>
      <c r="DOE1182" s="8"/>
      <c r="DOF1182" s="8"/>
      <c r="DOG1182" s="8"/>
      <c r="DOH1182" s="8"/>
      <c r="DOI1182" s="8"/>
      <c r="DOJ1182" s="8"/>
      <c r="DOK1182" s="8"/>
      <c r="DOL1182" s="8"/>
      <c r="DOM1182" s="8"/>
      <c r="DON1182" s="8"/>
      <c r="DOO1182" s="8"/>
      <c r="DOP1182" s="8"/>
      <c r="DOQ1182" s="8"/>
      <c r="DOR1182" s="8"/>
      <c r="DOS1182" s="8"/>
      <c r="DOT1182" s="8"/>
      <c r="DOU1182" s="8"/>
      <c r="DOV1182" s="8"/>
      <c r="DOW1182" s="8"/>
      <c r="DOX1182" s="8"/>
      <c r="DOY1182" s="8"/>
      <c r="DOZ1182" s="8"/>
      <c r="DPA1182" s="8"/>
      <c r="DPB1182" s="8"/>
      <c r="DPC1182" s="8"/>
      <c r="DPD1182" s="8"/>
      <c r="DPE1182" s="8"/>
      <c r="DPF1182" s="8"/>
      <c r="DPG1182" s="8"/>
      <c r="DPH1182" s="8"/>
      <c r="DPI1182" s="8"/>
      <c r="DPJ1182" s="8"/>
      <c r="DPK1182" s="8"/>
      <c r="DPL1182" s="8"/>
      <c r="DPM1182" s="8"/>
      <c r="DPN1182" s="8"/>
      <c r="DPO1182" s="8"/>
      <c r="DPP1182" s="8"/>
      <c r="DPQ1182" s="8"/>
      <c r="DPR1182" s="8"/>
      <c r="DPS1182" s="8"/>
      <c r="DPT1182" s="8"/>
      <c r="DPU1182" s="8"/>
      <c r="DPV1182" s="8"/>
      <c r="DPW1182" s="8"/>
      <c r="DPX1182" s="8"/>
      <c r="DPY1182" s="8"/>
      <c r="DPZ1182" s="8"/>
      <c r="DQA1182" s="8"/>
      <c r="DQB1182" s="8"/>
      <c r="DQC1182" s="8"/>
      <c r="DQD1182" s="8"/>
      <c r="DQE1182" s="8"/>
      <c r="DQF1182" s="8"/>
      <c r="DQG1182" s="8"/>
      <c r="DQH1182" s="8"/>
      <c r="DQI1182" s="8"/>
      <c r="DQJ1182" s="8"/>
      <c r="DQK1182" s="8"/>
      <c r="DQL1182" s="8"/>
      <c r="DQM1182" s="8"/>
      <c r="DQN1182" s="8"/>
      <c r="DQO1182" s="8"/>
      <c r="DQP1182" s="8"/>
      <c r="DQQ1182" s="8"/>
      <c r="DQR1182" s="8"/>
      <c r="DQS1182" s="8"/>
      <c r="DQT1182" s="8"/>
      <c r="DQU1182" s="8"/>
      <c r="DQV1182" s="8"/>
      <c r="DQW1182" s="8"/>
      <c r="DQX1182" s="8"/>
      <c r="DQY1182" s="8"/>
      <c r="DQZ1182" s="8"/>
      <c r="DRA1182" s="8"/>
      <c r="DRB1182" s="8"/>
      <c r="DRC1182" s="8"/>
      <c r="DRD1182" s="8"/>
      <c r="DRE1182" s="8"/>
      <c r="DRF1182" s="8"/>
      <c r="DRG1182" s="8"/>
      <c r="DRH1182" s="8"/>
      <c r="DRI1182" s="8"/>
      <c r="DRJ1182" s="8"/>
      <c r="DRK1182" s="8"/>
      <c r="DRL1182" s="8"/>
      <c r="DRM1182" s="8"/>
      <c r="DRN1182" s="8"/>
      <c r="DRO1182" s="8"/>
      <c r="DRP1182" s="8"/>
      <c r="DRQ1182" s="8"/>
      <c r="DRR1182" s="8"/>
      <c r="DRS1182" s="8"/>
      <c r="DRT1182" s="8"/>
      <c r="DRU1182" s="8"/>
      <c r="DRV1182" s="8"/>
      <c r="DRW1182" s="8"/>
      <c r="DRX1182" s="8"/>
      <c r="DRY1182" s="8"/>
      <c r="DRZ1182" s="8"/>
      <c r="DSA1182" s="8"/>
      <c r="DSB1182" s="8"/>
      <c r="DSC1182" s="8"/>
      <c r="DSD1182" s="8"/>
      <c r="DSE1182" s="8"/>
      <c r="DSF1182" s="8"/>
      <c r="DSG1182" s="8"/>
      <c r="DSH1182" s="8"/>
      <c r="DSI1182" s="8"/>
      <c r="DSJ1182" s="8"/>
      <c r="DSK1182" s="8"/>
      <c r="DSL1182" s="8"/>
      <c r="DSM1182" s="8"/>
      <c r="DSN1182" s="8"/>
      <c r="DSO1182" s="8"/>
      <c r="DSP1182" s="8"/>
      <c r="DSQ1182" s="8"/>
      <c r="DSR1182" s="8"/>
      <c r="DSS1182" s="8"/>
      <c r="DST1182" s="8"/>
      <c r="DSU1182" s="8"/>
      <c r="DSV1182" s="8"/>
      <c r="DSW1182" s="8"/>
      <c r="DSX1182" s="8"/>
      <c r="DSY1182" s="8"/>
      <c r="DSZ1182" s="8"/>
      <c r="DTA1182" s="8"/>
      <c r="DTB1182" s="8"/>
      <c r="DTC1182" s="8"/>
      <c r="DTD1182" s="8"/>
      <c r="DTE1182" s="8"/>
      <c r="DTF1182" s="8"/>
      <c r="DTG1182" s="8"/>
      <c r="DTH1182" s="8"/>
      <c r="DTI1182" s="8"/>
      <c r="DTJ1182" s="8"/>
      <c r="DTK1182" s="8"/>
      <c r="DTL1182" s="8"/>
      <c r="DTM1182" s="8"/>
      <c r="DTN1182" s="8"/>
      <c r="DTO1182" s="8"/>
      <c r="DTP1182" s="8"/>
      <c r="DTQ1182" s="8"/>
      <c r="DTR1182" s="8"/>
      <c r="DTS1182" s="8"/>
      <c r="DTT1182" s="8"/>
      <c r="DTU1182" s="8"/>
      <c r="DTV1182" s="8"/>
      <c r="DTW1182" s="8"/>
      <c r="DTX1182" s="8"/>
      <c r="DTY1182" s="8"/>
      <c r="DTZ1182" s="8"/>
      <c r="DUA1182" s="8"/>
      <c r="DUB1182" s="8"/>
      <c r="DUC1182" s="8"/>
      <c r="DUD1182" s="8"/>
      <c r="DUE1182" s="8"/>
      <c r="DUF1182" s="8"/>
      <c r="DUG1182" s="8"/>
      <c r="DUH1182" s="8"/>
      <c r="DUI1182" s="8"/>
      <c r="DUJ1182" s="8"/>
      <c r="DUK1182" s="8"/>
      <c r="DUL1182" s="8"/>
      <c r="DUM1182" s="8"/>
      <c r="DUN1182" s="8"/>
      <c r="DUO1182" s="8"/>
      <c r="DUP1182" s="8"/>
      <c r="DUQ1182" s="8"/>
      <c r="DUR1182" s="8"/>
      <c r="DUS1182" s="8"/>
      <c r="DUT1182" s="8"/>
      <c r="DUU1182" s="8"/>
      <c r="DUV1182" s="8"/>
      <c r="DUW1182" s="8"/>
      <c r="DUX1182" s="8"/>
      <c r="DUY1182" s="8"/>
      <c r="DUZ1182" s="8"/>
      <c r="DVA1182" s="8"/>
      <c r="DVB1182" s="8"/>
      <c r="DVC1182" s="8"/>
      <c r="DVD1182" s="8"/>
      <c r="DVE1182" s="8"/>
      <c r="DVF1182" s="8"/>
      <c r="DVG1182" s="8"/>
      <c r="DVH1182" s="8"/>
      <c r="DVI1182" s="8"/>
      <c r="DVJ1182" s="8"/>
      <c r="DVK1182" s="8"/>
      <c r="DVL1182" s="8"/>
      <c r="DVM1182" s="8"/>
      <c r="DVN1182" s="8"/>
      <c r="DVO1182" s="8"/>
      <c r="DVP1182" s="8"/>
      <c r="DVQ1182" s="8"/>
      <c r="DVR1182" s="8"/>
      <c r="DVS1182" s="8"/>
      <c r="DVT1182" s="8"/>
      <c r="DVU1182" s="8"/>
      <c r="DVV1182" s="8"/>
      <c r="DVW1182" s="8"/>
      <c r="DVX1182" s="8"/>
      <c r="DVY1182" s="8"/>
      <c r="DVZ1182" s="8"/>
      <c r="DWA1182" s="8"/>
      <c r="DWB1182" s="8"/>
      <c r="DWC1182" s="8"/>
      <c r="DWD1182" s="8"/>
      <c r="DWE1182" s="8"/>
      <c r="DWF1182" s="8"/>
      <c r="DWG1182" s="8"/>
      <c r="DWH1182" s="8"/>
      <c r="DWI1182" s="8"/>
      <c r="DWJ1182" s="8"/>
      <c r="DWK1182" s="8"/>
      <c r="DWL1182" s="8"/>
      <c r="DWM1182" s="8"/>
      <c r="DWN1182" s="8"/>
      <c r="DWO1182" s="8"/>
      <c r="DWP1182" s="8"/>
      <c r="DWQ1182" s="8"/>
      <c r="DWR1182" s="8"/>
      <c r="DWS1182" s="8"/>
      <c r="DWT1182" s="8"/>
      <c r="DWU1182" s="8"/>
      <c r="DWV1182" s="8"/>
      <c r="DWW1182" s="8"/>
      <c r="DWX1182" s="8"/>
      <c r="DWY1182" s="8"/>
      <c r="DWZ1182" s="8"/>
      <c r="DXA1182" s="8"/>
      <c r="DXB1182" s="8"/>
      <c r="DXC1182" s="8"/>
      <c r="DXD1182" s="8"/>
      <c r="DXE1182" s="8"/>
      <c r="DXF1182" s="8"/>
      <c r="DXG1182" s="8"/>
      <c r="DXH1182" s="8"/>
      <c r="DXI1182" s="8"/>
      <c r="DXJ1182" s="8"/>
      <c r="DXK1182" s="8"/>
      <c r="DXL1182" s="8"/>
      <c r="DXM1182" s="8"/>
      <c r="DXN1182" s="8"/>
      <c r="DXO1182" s="8"/>
      <c r="DXP1182" s="8"/>
      <c r="DXQ1182" s="8"/>
      <c r="DXR1182" s="8"/>
      <c r="DXS1182" s="8"/>
      <c r="DXT1182" s="8"/>
      <c r="DXU1182" s="8"/>
      <c r="DXV1182" s="8"/>
      <c r="DXW1182" s="8"/>
      <c r="DXX1182" s="8"/>
      <c r="DXY1182" s="8"/>
      <c r="DXZ1182" s="8"/>
      <c r="DYA1182" s="8"/>
      <c r="DYB1182" s="8"/>
      <c r="DYC1182" s="8"/>
      <c r="DYD1182" s="8"/>
      <c r="DYE1182" s="8"/>
      <c r="DYF1182" s="8"/>
      <c r="DYG1182" s="8"/>
      <c r="DYH1182" s="8"/>
      <c r="DYI1182" s="8"/>
      <c r="DYJ1182" s="8"/>
      <c r="DYK1182" s="8"/>
      <c r="DYL1182" s="8"/>
      <c r="DYM1182" s="8"/>
      <c r="DYN1182" s="8"/>
      <c r="DYO1182" s="8"/>
      <c r="DYP1182" s="8"/>
      <c r="DYQ1182" s="8"/>
      <c r="DYR1182" s="8"/>
      <c r="DYS1182" s="8"/>
      <c r="DYT1182" s="8"/>
      <c r="DYU1182" s="8"/>
      <c r="DYV1182" s="8"/>
      <c r="DYW1182" s="8"/>
      <c r="DYX1182" s="8"/>
      <c r="DYY1182" s="8"/>
      <c r="DYZ1182" s="8"/>
      <c r="DZA1182" s="8"/>
      <c r="DZB1182" s="8"/>
      <c r="DZC1182" s="8"/>
      <c r="DZD1182" s="8"/>
      <c r="DZE1182" s="8"/>
      <c r="DZF1182" s="8"/>
      <c r="DZG1182" s="8"/>
      <c r="DZH1182" s="8"/>
      <c r="DZI1182" s="8"/>
      <c r="DZJ1182" s="8"/>
      <c r="DZK1182" s="8"/>
      <c r="DZL1182" s="8"/>
      <c r="DZM1182" s="8"/>
      <c r="DZN1182" s="8"/>
      <c r="DZO1182" s="8"/>
      <c r="DZP1182" s="8"/>
      <c r="DZQ1182" s="8"/>
      <c r="DZR1182" s="8"/>
      <c r="DZS1182" s="8"/>
      <c r="DZT1182" s="8"/>
      <c r="DZU1182" s="8"/>
      <c r="DZV1182" s="8"/>
      <c r="DZW1182" s="8"/>
      <c r="DZX1182" s="8"/>
      <c r="DZY1182" s="8"/>
      <c r="DZZ1182" s="8"/>
      <c r="EAA1182" s="8"/>
      <c r="EAB1182" s="8"/>
      <c r="EAC1182" s="8"/>
      <c r="EAD1182" s="8"/>
      <c r="EAE1182" s="8"/>
      <c r="EAF1182" s="8"/>
      <c r="EAG1182" s="8"/>
      <c r="EAH1182" s="8"/>
      <c r="EAI1182" s="8"/>
      <c r="EAJ1182" s="8"/>
      <c r="EAK1182" s="8"/>
      <c r="EAL1182" s="8"/>
      <c r="EAM1182" s="8"/>
      <c r="EAN1182" s="8"/>
      <c r="EAO1182" s="8"/>
      <c r="EAP1182" s="8"/>
      <c r="EAQ1182" s="8"/>
      <c r="EAR1182" s="8"/>
      <c r="EAS1182" s="8"/>
      <c r="EAT1182" s="8"/>
      <c r="EAU1182" s="8"/>
      <c r="EAV1182" s="8"/>
      <c r="EAW1182" s="8"/>
      <c r="EAX1182" s="8"/>
      <c r="EAY1182" s="8"/>
      <c r="EAZ1182" s="8"/>
      <c r="EBA1182" s="8"/>
      <c r="EBB1182" s="8"/>
      <c r="EBC1182" s="8"/>
      <c r="EBD1182" s="8"/>
      <c r="EBE1182" s="8"/>
      <c r="EBF1182" s="8"/>
      <c r="EBG1182" s="8"/>
      <c r="EBH1182" s="8"/>
      <c r="EBI1182" s="8"/>
      <c r="EBJ1182" s="8"/>
      <c r="EBK1182" s="8"/>
      <c r="EBL1182" s="8"/>
      <c r="EBM1182" s="8"/>
      <c r="EBN1182" s="8"/>
      <c r="EBO1182" s="8"/>
      <c r="EBP1182" s="8"/>
      <c r="EBQ1182" s="8"/>
      <c r="EBR1182" s="8"/>
      <c r="EBS1182" s="8"/>
      <c r="EBT1182" s="8"/>
      <c r="EBU1182" s="8"/>
      <c r="EBV1182" s="8"/>
      <c r="EBW1182" s="8"/>
      <c r="EBX1182" s="8"/>
      <c r="EBY1182" s="8"/>
      <c r="EBZ1182" s="8"/>
      <c r="ECA1182" s="8"/>
      <c r="ECB1182" s="8"/>
      <c r="ECC1182" s="8"/>
      <c r="ECD1182" s="8"/>
      <c r="ECE1182" s="8"/>
      <c r="ECF1182" s="8"/>
      <c r="ECG1182" s="8"/>
      <c r="ECH1182" s="8"/>
      <c r="ECI1182" s="8"/>
      <c r="ECJ1182" s="8"/>
      <c r="ECK1182" s="8"/>
      <c r="ECL1182" s="8"/>
      <c r="ECM1182" s="8"/>
      <c r="ECN1182" s="8"/>
      <c r="ECO1182" s="8"/>
      <c r="ECP1182" s="8"/>
      <c r="ECQ1182" s="8"/>
      <c r="ECR1182" s="8"/>
      <c r="ECS1182" s="8"/>
      <c r="ECT1182" s="8"/>
      <c r="ECU1182" s="8"/>
      <c r="ECV1182" s="8"/>
      <c r="ECW1182" s="8"/>
      <c r="ECX1182" s="8"/>
      <c r="ECY1182" s="8"/>
      <c r="ECZ1182" s="8"/>
      <c r="EDA1182" s="8"/>
      <c r="EDB1182" s="8"/>
      <c r="EDC1182" s="8"/>
      <c r="EDD1182" s="8"/>
      <c r="EDE1182" s="8"/>
      <c r="EDF1182" s="8"/>
      <c r="EDG1182" s="8"/>
      <c r="EDH1182" s="8"/>
      <c r="EDI1182" s="8"/>
      <c r="EDJ1182" s="8"/>
      <c r="EDK1182" s="8"/>
      <c r="EDL1182" s="8"/>
      <c r="EDM1182" s="8"/>
      <c r="EDN1182" s="8"/>
      <c r="EDO1182" s="8"/>
      <c r="EDP1182" s="8"/>
      <c r="EDQ1182" s="8"/>
      <c r="EDR1182" s="8"/>
      <c r="EDS1182" s="8"/>
      <c r="EDT1182" s="8"/>
      <c r="EDU1182" s="8"/>
      <c r="EDV1182" s="8"/>
      <c r="EDW1182" s="8"/>
      <c r="EDX1182" s="8"/>
      <c r="EDY1182" s="8"/>
      <c r="EDZ1182" s="8"/>
      <c r="EEA1182" s="8"/>
      <c r="EEB1182" s="8"/>
      <c r="EEC1182" s="8"/>
      <c r="EED1182" s="8"/>
      <c r="EEE1182" s="8"/>
      <c r="EEF1182" s="8"/>
      <c r="EEG1182" s="8"/>
      <c r="EEH1182" s="8"/>
      <c r="EEI1182" s="8"/>
      <c r="EEJ1182" s="8"/>
      <c r="EEK1182" s="8"/>
      <c r="EEL1182" s="8"/>
      <c r="EEM1182" s="8"/>
      <c r="EEN1182" s="8"/>
      <c r="EEO1182" s="8"/>
      <c r="EEP1182" s="8"/>
      <c r="EEQ1182" s="8"/>
      <c r="EER1182" s="8"/>
      <c r="EES1182" s="8"/>
      <c r="EET1182" s="8"/>
      <c r="EEU1182" s="8"/>
      <c r="EEV1182" s="8"/>
      <c r="EEW1182" s="8"/>
      <c r="EEX1182" s="8"/>
      <c r="EEY1182" s="8"/>
      <c r="EEZ1182" s="8"/>
      <c r="EFA1182" s="8"/>
      <c r="EFB1182" s="8"/>
      <c r="EFC1182" s="8"/>
      <c r="EFD1182" s="8"/>
      <c r="EFE1182" s="8"/>
      <c r="EFF1182" s="8"/>
      <c r="EFG1182" s="8"/>
      <c r="EFH1182" s="8"/>
      <c r="EFI1182" s="8"/>
      <c r="EFJ1182" s="8"/>
      <c r="EFK1182" s="8"/>
      <c r="EFL1182" s="8"/>
      <c r="EFM1182" s="8"/>
      <c r="EFN1182" s="8"/>
      <c r="EFO1182" s="8"/>
      <c r="EFP1182" s="8"/>
      <c r="EFQ1182" s="8"/>
      <c r="EFR1182" s="8"/>
      <c r="EFS1182" s="8"/>
      <c r="EFT1182" s="8"/>
      <c r="EFU1182" s="8"/>
      <c r="EFV1182" s="8"/>
      <c r="EFW1182" s="8"/>
      <c r="EFX1182" s="8"/>
      <c r="EFY1182" s="8"/>
      <c r="EFZ1182" s="8"/>
      <c r="EGA1182" s="8"/>
      <c r="EGB1182" s="8"/>
      <c r="EGC1182" s="8"/>
      <c r="EGD1182" s="8"/>
      <c r="EGE1182" s="8"/>
      <c r="EGF1182" s="8"/>
      <c r="EGG1182" s="8"/>
      <c r="EGH1182" s="8"/>
      <c r="EGI1182" s="8"/>
      <c r="EGJ1182" s="8"/>
      <c r="EGK1182" s="8"/>
      <c r="EGL1182" s="8"/>
      <c r="EGM1182" s="8"/>
      <c r="EGN1182" s="8"/>
      <c r="EGO1182" s="8"/>
      <c r="EGP1182" s="8"/>
      <c r="EGQ1182" s="8"/>
      <c r="EGR1182" s="8"/>
      <c r="EGS1182" s="8"/>
      <c r="EGT1182" s="8"/>
      <c r="EGU1182" s="8"/>
      <c r="EGV1182" s="8"/>
      <c r="EGW1182" s="8"/>
      <c r="EGX1182" s="8"/>
      <c r="EGY1182" s="8"/>
      <c r="EGZ1182" s="8"/>
      <c r="EHA1182" s="8"/>
      <c r="EHB1182" s="8"/>
      <c r="EHC1182" s="8"/>
      <c r="EHD1182" s="8"/>
      <c r="EHE1182" s="8"/>
      <c r="EHF1182" s="8"/>
      <c r="EHG1182" s="8"/>
      <c r="EHH1182" s="8"/>
      <c r="EHI1182" s="8"/>
      <c r="EHJ1182" s="8"/>
      <c r="EHK1182" s="8"/>
      <c r="EHL1182" s="8"/>
      <c r="EHM1182" s="8"/>
      <c r="EHN1182" s="8"/>
      <c r="EHO1182" s="8"/>
      <c r="EHP1182" s="8"/>
      <c r="EHQ1182" s="8"/>
      <c r="EHR1182" s="8"/>
      <c r="EHS1182" s="8"/>
      <c r="EHT1182" s="8"/>
      <c r="EHU1182" s="8"/>
      <c r="EHV1182" s="8"/>
      <c r="EHW1182" s="8"/>
      <c r="EHX1182" s="8"/>
      <c r="EHY1182" s="8"/>
      <c r="EHZ1182" s="8"/>
      <c r="EIA1182" s="8"/>
      <c r="EIB1182" s="8"/>
      <c r="EIC1182" s="8"/>
      <c r="EID1182" s="8"/>
      <c r="EIE1182" s="8"/>
      <c r="EIF1182" s="8"/>
      <c r="EIG1182" s="8"/>
      <c r="EIH1182" s="8"/>
      <c r="EII1182" s="8"/>
      <c r="EIJ1182" s="8"/>
      <c r="EIK1182" s="8"/>
      <c r="EIL1182" s="8"/>
      <c r="EIM1182" s="8"/>
      <c r="EIN1182" s="8"/>
      <c r="EIO1182" s="8"/>
      <c r="EIP1182" s="8"/>
      <c r="EIQ1182" s="8"/>
      <c r="EIR1182" s="8"/>
      <c r="EIS1182" s="8"/>
      <c r="EIT1182" s="8"/>
      <c r="EIU1182" s="8"/>
      <c r="EIV1182" s="8"/>
      <c r="EIW1182" s="8"/>
      <c r="EIX1182" s="8"/>
      <c r="EIY1182" s="8"/>
      <c r="EIZ1182" s="8"/>
      <c r="EJA1182" s="8"/>
      <c r="EJB1182" s="8"/>
      <c r="EJC1182" s="8"/>
      <c r="EJD1182" s="8"/>
      <c r="EJE1182" s="8"/>
      <c r="EJF1182" s="8"/>
      <c r="EJG1182" s="8"/>
      <c r="EJH1182" s="8"/>
      <c r="EJI1182" s="8"/>
      <c r="EJJ1182" s="8"/>
      <c r="EJK1182" s="8"/>
      <c r="EJL1182" s="8"/>
      <c r="EJM1182" s="8"/>
      <c r="EJN1182" s="8"/>
      <c r="EJO1182" s="8"/>
      <c r="EJP1182" s="8"/>
      <c r="EJQ1182" s="8"/>
      <c r="EJR1182" s="8"/>
      <c r="EJS1182" s="8"/>
      <c r="EJT1182" s="8"/>
      <c r="EJU1182" s="8"/>
      <c r="EJV1182" s="8"/>
      <c r="EJW1182" s="8"/>
      <c r="EJX1182" s="8"/>
      <c r="EJY1182" s="8"/>
      <c r="EJZ1182" s="8"/>
      <c r="EKA1182" s="8"/>
      <c r="EKB1182" s="8"/>
      <c r="EKC1182" s="8"/>
      <c r="EKD1182" s="8"/>
      <c r="EKE1182" s="8"/>
      <c r="EKF1182" s="8"/>
      <c r="EKG1182" s="8"/>
      <c r="EKH1182" s="8"/>
      <c r="EKI1182" s="8"/>
      <c r="EKJ1182" s="8"/>
      <c r="EKK1182" s="8"/>
      <c r="EKL1182" s="8"/>
      <c r="EKM1182" s="8"/>
      <c r="EKN1182" s="8"/>
      <c r="EKO1182" s="8"/>
      <c r="EKP1182" s="8"/>
      <c r="EKQ1182" s="8"/>
      <c r="EKR1182" s="8"/>
      <c r="EKS1182" s="8"/>
      <c r="EKT1182" s="8"/>
      <c r="EKU1182" s="8"/>
      <c r="EKV1182" s="8"/>
      <c r="EKW1182" s="8"/>
      <c r="EKX1182" s="8"/>
      <c r="EKY1182" s="8"/>
      <c r="EKZ1182" s="8"/>
      <c r="ELA1182" s="8"/>
      <c r="ELB1182" s="8"/>
      <c r="ELC1182" s="8"/>
      <c r="ELD1182" s="8"/>
      <c r="ELE1182" s="8"/>
      <c r="ELF1182" s="8"/>
      <c r="ELG1182" s="8"/>
      <c r="ELH1182" s="8"/>
      <c r="ELI1182" s="8"/>
      <c r="ELJ1182" s="8"/>
      <c r="ELK1182" s="8"/>
      <c r="ELL1182" s="8"/>
      <c r="ELM1182" s="8"/>
      <c r="ELN1182" s="8"/>
      <c r="ELO1182" s="8"/>
      <c r="ELP1182" s="8"/>
      <c r="ELQ1182" s="8"/>
      <c r="ELR1182" s="8"/>
      <c r="ELS1182" s="8"/>
      <c r="ELT1182" s="8"/>
      <c r="ELU1182" s="8"/>
      <c r="ELV1182" s="8"/>
      <c r="ELW1182" s="8"/>
      <c r="ELX1182" s="8"/>
      <c r="ELY1182" s="8"/>
      <c r="ELZ1182" s="8"/>
      <c r="EMA1182" s="8"/>
      <c r="EMB1182" s="8"/>
      <c r="EMC1182" s="8"/>
      <c r="EMD1182" s="8"/>
      <c r="EME1182" s="8"/>
      <c r="EMF1182" s="8"/>
      <c r="EMG1182" s="8"/>
      <c r="EMH1182" s="8"/>
      <c r="EMI1182" s="8"/>
      <c r="EMJ1182" s="8"/>
      <c r="EMK1182" s="8"/>
      <c r="EML1182" s="8"/>
      <c r="EMM1182" s="8"/>
      <c r="EMN1182" s="8"/>
      <c r="EMO1182" s="8"/>
      <c r="EMP1182" s="8"/>
      <c r="EMQ1182" s="8"/>
      <c r="EMR1182" s="8"/>
      <c r="EMS1182" s="8"/>
      <c r="EMT1182" s="8"/>
      <c r="EMU1182" s="8"/>
      <c r="EMV1182" s="8"/>
      <c r="EMW1182" s="8"/>
      <c r="EMX1182" s="8"/>
      <c r="EMY1182" s="8"/>
      <c r="EMZ1182" s="8"/>
      <c r="ENA1182" s="8"/>
      <c r="ENB1182" s="8"/>
      <c r="ENC1182" s="8"/>
      <c r="END1182" s="8"/>
      <c r="ENE1182" s="8"/>
      <c r="ENF1182" s="8"/>
      <c r="ENG1182" s="8"/>
      <c r="ENH1182" s="8"/>
      <c r="ENI1182" s="8"/>
      <c r="ENJ1182" s="8"/>
      <c r="ENK1182" s="8"/>
      <c r="ENL1182" s="8"/>
      <c r="ENM1182" s="8"/>
      <c r="ENN1182" s="8"/>
      <c r="ENO1182" s="8"/>
      <c r="ENP1182" s="8"/>
      <c r="ENQ1182" s="8"/>
      <c r="ENR1182" s="8"/>
      <c r="ENS1182" s="8"/>
      <c r="ENT1182" s="8"/>
      <c r="ENU1182" s="8"/>
      <c r="ENV1182" s="8"/>
      <c r="ENW1182" s="8"/>
      <c r="ENX1182" s="8"/>
      <c r="ENY1182" s="8"/>
      <c r="ENZ1182" s="8"/>
      <c r="EOA1182" s="8"/>
      <c r="EOB1182" s="8"/>
      <c r="EOC1182" s="8"/>
      <c r="EOD1182" s="8"/>
      <c r="EOE1182" s="8"/>
      <c r="EOF1182" s="8"/>
      <c r="EOG1182" s="8"/>
      <c r="EOH1182" s="8"/>
      <c r="EOI1182" s="8"/>
      <c r="EOJ1182" s="8"/>
      <c r="EOK1182" s="8"/>
      <c r="EOL1182" s="8"/>
      <c r="EOM1182" s="8"/>
      <c r="EON1182" s="8"/>
      <c r="EOO1182" s="8"/>
      <c r="EOP1182" s="8"/>
      <c r="EOQ1182" s="8"/>
      <c r="EOR1182" s="8"/>
      <c r="EOS1182" s="8"/>
      <c r="EOT1182" s="8"/>
      <c r="EOU1182" s="8"/>
      <c r="EOV1182" s="8"/>
      <c r="EOW1182" s="8"/>
      <c r="EOX1182" s="8"/>
      <c r="EOY1182" s="8"/>
      <c r="EOZ1182" s="8"/>
      <c r="EPA1182" s="8"/>
      <c r="EPB1182" s="8"/>
      <c r="EPC1182" s="8"/>
      <c r="EPD1182" s="8"/>
      <c r="EPE1182" s="8"/>
      <c r="EPF1182" s="8"/>
      <c r="EPG1182" s="8"/>
      <c r="EPH1182" s="8"/>
      <c r="EPI1182" s="8"/>
      <c r="EPJ1182" s="8"/>
      <c r="EPK1182" s="8"/>
      <c r="EPL1182" s="8"/>
      <c r="EPM1182" s="8"/>
      <c r="EPN1182" s="8"/>
      <c r="EPO1182" s="8"/>
      <c r="EPP1182" s="8"/>
      <c r="EPQ1182" s="8"/>
      <c r="EPR1182" s="8"/>
      <c r="EPS1182" s="8"/>
      <c r="EPT1182" s="8"/>
      <c r="EPU1182" s="8"/>
      <c r="EPV1182" s="8"/>
      <c r="EPW1182" s="8"/>
      <c r="EPX1182" s="8"/>
      <c r="EPY1182" s="8"/>
      <c r="EPZ1182" s="8"/>
      <c r="EQA1182" s="8"/>
      <c r="EQB1182" s="8"/>
      <c r="EQC1182" s="8"/>
      <c r="EQD1182" s="8"/>
      <c r="EQE1182" s="8"/>
      <c r="EQF1182" s="8"/>
      <c r="EQG1182" s="8"/>
      <c r="EQH1182" s="8"/>
      <c r="EQI1182" s="8"/>
      <c r="EQJ1182" s="8"/>
      <c r="EQK1182" s="8"/>
      <c r="EQL1182" s="8"/>
      <c r="EQM1182" s="8"/>
      <c r="EQN1182" s="8"/>
      <c r="EQO1182" s="8"/>
      <c r="EQP1182" s="8"/>
      <c r="EQQ1182" s="8"/>
      <c r="EQR1182" s="8"/>
      <c r="EQS1182" s="8"/>
      <c r="EQT1182" s="8"/>
      <c r="EQU1182" s="8"/>
      <c r="EQV1182" s="8"/>
      <c r="EQW1182" s="8"/>
      <c r="EQX1182" s="8"/>
      <c r="EQY1182" s="8"/>
      <c r="EQZ1182" s="8"/>
      <c r="ERA1182" s="8"/>
      <c r="ERB1182" s="8"/>
      <c r="ERC1182" s="8"/>
      <c r="ERD1182" s="8"/>
      <c r="ERE1182" s="8"/>
      <c r="ERF1182" s="8"/>
      <c r="ERG1182" s="8"/>
      <c r="ERH1182" s="8"/>
      <c r="ERI1182" s="8"/>
      <c r="ERJ1182" s="8"/>
      <c r="ERK1182" s="8"/>
      <c r="ERL1182" s="8"/>
      <c r="ERM1182" s="8"/>
      <c r="ERN1182" s="8"/>
      <c r="ERO1182" s="8"/>
      <c r="ERP1182" s="8"/>
      <c r="ERQ1182" s="8"/>
      <c r="ERR1182" s="8"/>
      <c r="ERS1182" s="8"/>
      <c r="ERT1182" s="8"/>
      <c r="ERU1182" s="8"/>
      <c r="ERV1182" s="8"/>
      <c r="ERW1182" s="8"/>
      <c r="ERX1182" s="8"/>
      <c r="ERY1182" s="8"/>
      <c r="ERZ1182" s="8"/>
      <c r="ESA1182" s="8"/>
      <c r="ESB1182" s="8"/>
      <c r="ESC1182" s="8"/>
      <c r="ESD1182" s="8"/>
      <c r="ESE1182" s="8"/>
      <c r="ESF1182" s="8"/>
      <c r="ESG1182" s="8"/>
      <c r="ESH1182" s="8"/>
      <c r="ESI1182" s="8"/>
      <c r="ESJ1182" s="8"/>
      <c r="ESK1182" s="8"/>
      <c r="ESL1182" s="8"/>
      <c r="ESM1182" s="8"/>
      <c r="ESN1182" s="8"/>
      <c r="ESO1182" s="8"/>
      <c r="ESP1182" s="8"/>
      <c r="ESQ1182" s="8"/>
      <c r="ESR1182" s="8"/>
      <c r="ESS1182" s="8"/>
      <c r="EST1182" s="8"/>
      <c r="ESU1182" s="8"/>
      <c r="ESV1182" s="8"/>
      <c r="ESW1182" s="8"/>
      <c r="ESX1182" s="8"/>
      <c r="ESY1182" s="8"/>
      <c r="ESZ1182" s="8"/>
      <c r="ETA1182" s="8"/>
      <c r="ETB1182" s="8"/>
      <c r="ETC1182" s="8"/>
      <c r="ETD1182" s="8"/>
      <c r="ETE1182" s="8"/>
      <c r="ETF1182" s="8"/>
      <c r="ETG1182" s="8"/>
      <c r="ETH1182" s="8"/>
      <c r="ETI1182" s="8"/>
      <c r="ETJ1182" s="8"/>
      <c r="ETK1182" s="8"/>
      <c r="ETL1182" s="8"/>
      <c r="ETM1182" s="8"/>
      <c r="ETN1182" s="8"/>
      <c r="ETO1182" s="8"/>
      <c r="ETP1182" s="8"/>
      <c r="ETQ1182" s="8"/>
      <c r="ETR1182" s="8"/>
      <c r="ETS1182" s="8"/>
      <c r="ETT1182" s="8"/>
      <c r="ETU1182" s="8"/>
      <c r="ETV1182" s="8"/>
      <c r="ETW1182" s="8"/>
      <c r="ETX1182" s="8"/>
      <c r="ETY1182" s="8"/>
      <c r="ETZ1182" s="8"/>
      <c r="EUA1182" s="8"/>
      <c r="EUB1182" s="8"/>
      <c r="EUC1182" s="8"/>
      <c r="EUD1182" s="8"/>
      <c r="EUE1182" s="8"/>
      <c r="EUF1182" s="8"/>
      <c r="EUG1182" s="8"/>
      <c r="EUH1182" s="8"/>
      <c r="EUI1182" s="8"/>
      <c r="EUJ1182" s="8"/>
      <c r="EUK1182" s="8"/>
      <c r="EUL1182" s="8"/>
      <c r="EUM1182" s="8"/>
      <c r="EUN1182" s="8"/>
      <c r="EUO1182" s="8"/>
      <c r="EUP1182" s="8"/>
      <c r="EUQ1182" s="8"/>
      <c r="EUR1182" s="8"/>
      <c r="EUS1182" s="8"/>
      <c r="EUT1182" s="8"/>
      <c r="EUU1182" s="8"/>
      <c r="EUV1182" s="8"/>
      <c r="EUW1182" s="8"/>
      <c r="EUX1182" s="8"/>
      <c r="EUY1182" s="8"/>
      <c r="EUZ1182" s="8"/>
      <c r="EVA1182" s="8"/>
      <c r="EVB1182" s="8"/>
      <c r="EVC1182" s="8"/>
      <c r="EVD1182" s="8"/>
      <c r="EVE1182" s="8"/>
      <c r="EVF1182" s="8"/>
      <c r="EVG1182" s="8"/>
      <c r="EVH1182" s="8"/>
      <c r="EVI1182" s="8"/>
      <c r="EVJ1182" s="8"/>
      <c r="EVK1182" s="8"/>
      <c r="EVL1182" s="8"/>
      <c r="EVM1182" s="8"/>
      <c r="EVN1182" s="8"/>
      <c r="EVO1182" s="8"/>
      <c r="EVP1182" s="8"/>
      <c r="EVQ1182" s="8"/>
      <c r="EVR1182" s="8"/>
      <c r="EVS1182" s="8"/>
      <c r="EVT1182" s="8"/>
      <c r="EVU1182" s="8"/>
      <c r="EVV1182" s="8"/>
      <c r="EVW1182" s="8"/>
      <c r="EVX1182" s="8"/>
      <c r="EVY1182" s="8"/>
      <c r="EVZ1182" s="8"/>
      <c r="EWA1182" s="8"/>
      <c r="EWB1182" s="8"/>
      <c r="EWC1182" s="8"/>
      <c r="EWD1182" s="8"/>
      <c r="EWE1182" s="8"/>
      <c r="EWF1182" s="8"/>
      <c r="EWG1182" s="8"/>
      <c r="EWH1182" s="8"/>
      <c r="EWI1182" s="8"/>
      <c r="EWJ1182" s="8"/>
      <c r="EWK1182" s="8"/>
      <c r="EWL1182" s="8"/>
      <c r="EWM1182" s="8"/>
      <c r="EWN1182" s="8"/>
      <c r="EWO1182" s="8"/>
      <c r="EWP1182" s="8"/>
      <c r="EWQ1182" s="8"/>
      <c r="EWR1182" s="8"/>
      <c r="EWS1182" s="8"/>
      <c r="EWT1182" s="8"/>
      <c r="EWU1182" s="8"/>
      <c r="EWV1182" s="8"/>
      <c r="EWW1182" s="8"/>
      <c r="EWX1182" s="8"/>
      <c r="EWY1182" s="8"/>
      <c r="EWZ1182" s="8"/>
      <c r="EXA1182" s="8"/>
      <c r="EXB1182" s="8"/>
      <c r="EXC1182" s="8"/>
      <c r="EXD1182" s="8"/>
      <c r="EXE1182" s="8"/>
      <c r="EXF1182" s="8"/>
      <c r="EXG1182" s="8"/>
      <c r="EXH1182" s="8"/>
      <c r="EXI1182" s="8"/>
      <c r="EXJ1182" s="8"/>
      <c r="EXK1182" s="8"/>
      <c r="EXL1182" s="8"/>
      <c r="EXM1182" s="8"/>
      <c r="EXN1182" s="8"/>
      <c r="EXO1182" s="8"/>
      <c r="EXP1182" s="8"/>
      <c r="EXQ1182" s="8"/>
      <c r="EXR1182" s="8"/>
      <c r="EXS1182" s="8"/>
      <c r="EXT1182" s="8"/>
      <c r="EXU1182" s="8"/>
      <c r="EXV1182" s="8"/>
      <c r="EXW1182" s="8"/>
      <c r="EXX1182" s="8"/>
      <c r="EXY1182" s="8"/>
      <c r="EXZ1182" s="8"/>
      <c r="EYA1182" s="8"/>
      <c r="EYB1182" s="8"/>
      <c r="EYC1182" s="8"/>
      <c r="EYD1182" s="8"/>
      <c r="EYE1182" s="8"/>
      <c r="EYF1182" s="8"/>
      <c r="EYG1182" s="8"/>
      <c r="EYH1182" s="8"/>
      <c r="EYI1182" s="8"/>
      <c r="EYJ1182" s="8"/>
      <c r="EYK1182" s="8"/>
      <c r="EYL1182" s="8"/>
      <c r="EYM1182" s="8"/>
      <c r="EYN1182" s="8"/>
      <c r="EYO1182" s="8"/>
      <c r="EYP1182" s="8"/>
      <c r="EYQ1182" s="8"/>
      <c r="EYR1182" s="8"/>
      <c r="EYS1182" s="8"/>
      <c r="EYT1182" s="8"/>
      <c r="EYU1182" s="8"/>
      <c r="EYV1182" s="8"/>
      <c r="EYW1182" s="8"/>
      <c r="EYX1182" s="8"/>
      <c r="EYY1182" s="8"/>
      <c r="EYZ1182" s="8"/>
      <c r="EZA1182" s="8"/>
      <c r="EZB1182" s="8"/>
      <c r="EZC1182" s="8"/>
      <c r="EZD1182" s="8"/>
      <c r="EZE1182" s="8"/>
      <c r="EZF1182" s="8"/>
      <c r="EZG1182" s="8"/>
      <c r="EZH1182" s="8"/>
      <c r="EZI1182" s="8"/>
      <c r="EZJ1182" s="8"/>
      <c r="EZK1182" s="8"/>
      <c r="EZL1182" s="8"/>
      <c r="EZM1182" s="8"/>
      <c r="EZN1182" s="8"/>
      <c r="EZO1182" s="8"/>
      <c r="EZP1182" s="8"/>
      <c r="EZQ1182" s="8"/>
      <c r="EZR1182" s="8"/>
      <c r="EZS1182" s="8"/>
      <c r="EZT1182" s="8"/>
      <c r="EZU1182" s="8"/>
      <c r="EZV1182" s="8"/>
      <c r="EZW1182" s="8"/>
      <c r="EZX1182" s="8"/>
      <c r="EZY1182" s="8"/>
      <c r="EZZ1182" s="8"/>
      <c r="FAA1182" s="8"/>
      <c r="FAB1182" s="8"/>
      <c r="FAC1182" s="8"/>
      <c r="FAD1182" s="8"/>
      <c r="FAE1182" s="8"/>
      <c r="FAF1182" s="8"/>
      <c r="FAG1182" s="8"/>
      <c r="FAH1182" s="8"/>
      <c r="FAI1182" s="8"/>
      <c r="FAJ1182" s="8"/>
      <c r="FAK1182" s="8"/>
      <c r="FAL1182" s="8"/>
      <c r="FAM1182" s="8"/>
      <c r="FAN1182" s="8"/>
      <c r="FAO1182" s="8"/>
      <c r="FAP1182" s="8"/>
      <c r="FAQ1182" s="8"/>
      <c r="FAR1182" s="8"/>
      <c r="FAS1182" s="8"/>
      <c r="FAT1182" s="8"/>
      <c r="FAU1182" s="8"/>
      <c r="FAV1182" s="8"/>
      <c r="FAW1182" s="8"/>
      <c r="FAX1182" s="8"/>
      <c r="FAY1182" s="8"/>
      <c r="FAZ1182" s="8"/>
      <c r="FBA1182" s="8"/>
      <c r="FBB1182" s="8"/>
      <c r="FBC1182" s="8"/>
      <c r="FBD1182" s="8"/>
      <c r="FBE1182" s="8"/>
      <c r="FBF1182" s="8"/>
      <c r="FBG1182" s="8"/>
      <c r="FBH1182" s="8"/>
      <c r="FBI1182" s="8"/>
      <c r="FBJ1182" s="8"/>
      <c r="FBK1182" s="8"/>
      <c r="FBL1182" s="8"/>
      <c r="FBM1182" s="8"/>
      <c r="FBN1182" s="8"/>
      <c r="FBO1182" s="8"/>
      <c r="FBP1182" s="8"/>
      <c r="FBQ1182" s="8"/>
      <c r="FBR1182" s="8"/>
      <c r="FBS1182" s="8"/>
      <c r="FBT1182" s="8"/>
      <c r="FBU1182" s="8"/>
      <c r="FBV1182" s="8"/>
      <c r="FBW1182" s="8"/>
      <c r="FBX1182" s="8"/>
      <c r="FBY1182" s="8"/>
      <c r="FBZ1182" s="8"/>
      <c r="FCA1182" s="8"/>
      <c r="FCB1182" s="8"/>
      <c r="FCC1182" s="8"/>
      <c r="FCD1182" s="8"/>
      <c r="FCE1182" s="8"/>
      <c r="FCF1182" s="8"/>
      <c r="FCG1182" s="8"/>
      <c r="FCH1182" s="8"/>
      <c r="FCI1182" s="8"/>
      <c r="FCJ1182" s="8"/>
      <c r="FCK1182" s="8"/>
      <c r="FCL1182" s="8"/>
      <c r="FCM1182" s="8"/>
      <c r="FCN1182" s="8"/>
      <c r="FCO1182" s="8"/>
      <c r="FCP1182" s="8"/>
      <c r="FCQ1182" s="8"/>
      <c r="FCR1182" s="8"/>
      <c r="FCS1182" s="8"/>
      <c r="FCT1182" s="8"/>
      <c r="FCU1182" s="8"/>
      <c r="FCV1182" s="8"/>
      <c r="FCW1182" s="8"/>
      <c r="FCX1182" s="8"/>
      <c r="FCY1182" s="8"/>
      <c r="FCZ1182" s="8"/>
      <c r="FDA1182" s="8"/>
      <c r="FDB1182" s="8"/>
      <c r="FDC1182" s="8"/>
      <c r="FDD1182" s="8"/>
      <c r="FDE1182" s="8"/>
      <c r="FDF1182" s="8"/>
      <c r="FDG1182" s="8"/>
      <c r="FDH1182" s="8"/>
      <c r="FDI1182" s="8"/>
      <c r="FDJ1182" s="8"/>
      <c r="FDK1182" s="8"/>
      <c r="FDL1182" s="8"/>
      <c r="FDM1182" s="8"/>
      <c r="FDN1182" s="8"/>
      <c r="FDO1182" s="8"/>
      <c r="FDP1182" s="8"/>
      <c r="FDQ1182" s="8"/>
      <c r="FDR1182" s="8"/>
      <c r="FDS1182" s="8"/>
      <c r="FDT1182" s="8"/>
      <c r="FDU1182" s="8"/>
      <c r="FDV1182" s="8"/>
      <c r="FDW1182" s="8"/>
      <c r="FDX1182" s="8"/>
      <c r="FDY1182" s="8"/>
      <c r="FDZ1182" s="8"/>
      <c r="FEA1182" s="8"/>
      <c r="FEB1182" s="8"/>
      <c r="FEC1182" s="8"/>
      <c r="FED1182" s="8"/>
      <c r="FEE1182" s="8"/>
      <c r="FEF1182" s="8"/>
      <c r="FEG1182" s="8"/>
      <c r="FEH1182" s="8"/>
      <c r="FEI1182" s="8"/>
      <c r="FEJ1182" s="8"/>
      <c r="FEK1182" s="8"/>
      <c r="FEL1182" s="8"/>
      <c r="FEM1182" s="8"/>
      <c r="FEN1182" s="8"/>
      <c r="FEO1182" s="8"/>
      <c r="FEP1182" s="8"/>
      <c r="FEQ1182" s="8"/>
      <c r="FER1182" s="8"/>
      <c r="FES1182" s="8"/>
      <c r="FET1182" s="8"/>
      <c r="FEU1182" s="8"/>
      <c r="FEV1182" s="8"/>
      <c r="FEW1182" s="8"/>
      <c r="FEX1182" s="8"/>
      <c r="FEY1182" s="8"/>
      <c r="FEZ1182" s="8"/>
      <c r="FFA1182" s="8"/>
      <c r="FFB1182" s="8"/>
      <c r="FFC1182" s="8"/>
      <c r="FFD1182" s="8"/>
      <c r="FFE1182" s="8"/>
      <c r="FFF1182" s="8"/>
      <c r="FFG1182" s="8"/>
      <c r="FFH1182" s="8"/>
      <c r="FFI1182" s="8"/>
      <c r="FFJ1182" s="8"/>
      <c r="FFK1182" s="8"/>
      <c r="FFL1182" s="8"/>
      <c r="FFM1182" s="8"/>
      <c r="FFN1182" s="8"/>
      <c r="FFO1182" s="8"/>
      <c r="FFP1182" s="8"/>
      <c r="FFQ1182" s="8"/>
      <c r="FFR1182" s="8"/>
      <c r="FFS1182" s="8"/>
      <c r="FFT1182" s="8"/>
      <c r="FFU1182" s="8"/>
      <c r="FFV1182" s="8"/>
      <c r="FFW1182" s="8"/>
      <c r="FFX1182" s="8"/>
      <c r="FFY1182" s="8"/>
      <c r="FFZ1182" s="8"/>
      <c r="FGA1182" s="8"/>
      <c r="FGB1182" s="8"/>
      <c r="FGC1182" s="8"/>
      <c r="FGD1182" s="8"/>
      <c r="FGE1182" s="8"/>
      <c r="FGF1182" s="8"/>
      <c r="FGG1182" s="8"/>
      <c r="FGH1182" s="8"/>
      <c r="FGI1182" s="8"/>
      <c r="FGJ1182" s="8"/>
      <c r="FGK1182" s="8"/>
      <c r="FGL1182" s="8"/>
      <c r="FGM1182" s="8"/>
      <c r="FGN1182" s="8"/>
      <c r="FGO1182" s="8"/>
      <c r="FGP1182" s="8"/>
      <c r="FGQ1182" s="8"/>
      <c r="FGR1182" s="8"/>
      <c r="FGS1182" s="8"/>
      <c r="FGT1182" s="8"/>
      <c r="FGU1182" s="8"/>
      <c r="FGV1182" s="8"/>
      <c r="FGW1182" s="8"/>
      <c r="FGX1182" s="8"/>
      <c r="FGY1182" s="8"/>
      <c r="FGZ1182" s="8"/>
      <c r="FHA1182" s="8"/>
      <c r="FHB1182" s="8"/>
      <c r="FHC1182" s="8"/>
      <c r="FHD1182" s="8"/>
      <c r="FHE1182" s="8"/>
      <c r="FHF1182" s="8"/>
      <c r="FHG1182" s="8"/>
      <c r="FHH1182" s="8"/>
      <c r="FHI1182" s="8"/>
      <c r="FHJ1182" s="8"/>
      <c r="FHK1182" s="8"/>
      <c r="FHL1182" s="8"/>
      <c r="FHM1182" s="8"/>
      <c r="FHN1182" s="8"/>
      <c r="FHO1182" s="8"/>
      <c r="FHP1182" s="8"/>
      <c r="FHQ1182" s="8"/>
      <c r="FHR1182" s="8"/>
      <c r="FHS1182" s="8"/>
      <c r="FHT1182" s="8"/>
      <c r="FHU1182" s="8"/>
      <c r="FHV1182" s="8"/>
      <c r="FHW1182" s="8"/>
      <c r="FHX1182" s="8"/>
      <c r="FHY1182" s="8"/>
      <c r="FHZ1182" s="8"/>
      <c r="FIA1182" s="8"/>
      <c r="FIB1182" s="8"/>
      <c r="FIC1182" s="8"/>
      <c r="FID1182" s="8"/>
      <c r="FIE1182" s="8"/>
      <c r="FIF1182" s="8"/>
      <c r="FIG1182" s="8"/>
      <c r="FIH1182" s="8"/>
      <c r="FII1182" s="8"/>
      <c r="FIJ1182" s="8"/>
      <c r="FIK1182" s="8"/>
      <c r="FIL1182" s="8"/>
      <c r="FIM1182" s="8"/>
      <c r="FIN1182" s="8"/>
      <c r="FIO1182" s="8"/>
      <c r="FIP1182" s="8"/>
      <c r="FIQ1182" s="8"/>
      <c r="FIR1182" s="8"/>
      <c r="FIS1182" s="8"/>
      <c r="FIT1182" s="8"/>
      <c r="FIU1182" s="8"/>
      <c r="FIV1182" s="8"/>
      <c r="FIW1182" s="8"/>
      <c r="FIX1182" s="8"/>
      <c r="FIY1182" s="8"/>
      <c r="FIZ1182" s="8"/>
      <c r="FJA1182" s="8"/>
      <c r="FJB1182" s="8"/>
      <c r="FJC1182" s="8"/>
      <c r="FJD1182" s="8"/>
      <c r="FJE1182" s="8"/>
      <c r="FJF1182" s="8"/>
      <c r="FJG1182" s="8"/>
      <c r="FJH1182" s="8"/>
      <c r="FJI1182" s="8"/>
      <c r="FJJ1182" s="8"/>
      <c r="FJK1182" s="8"/>
      <c r="FJL1182" s="8"/>
      <c r="FJM1182" s="8"/>
      <c r="FJN1182" s="8"/>
      <c r="FJO1182" s="8"/>
      <c r="FJP1182" s="8"/>
      <c r="FJQ1182" s="8"/>
      <c r="FJR1182" s="8"/>
      <c r="FJS1182" s="8"/>
      <c r="FJT1182" s="8"/>
      <c r="FJU1182" s="8"/>
      <c r="FJV1182" s="8"/>
      <c r="FJW1182" s="8"/>
      <c r="FJX1182" s="8"/>
      <c r="FJY1182" s="8"/>
      <c r="FJZ1182" s="8"/>
      <c r="FKA1182" s="8"/>
      <c r="FKB1182" s="8"/>
      <c r="FKC1182" s="8"/>
      <c r="FKD1182" s="8"/>
      <c r="FKE1182" s="8"/>
      <c r="FKF1182" s="8"/>
      <c r="FKG1182" s="8"/>
      <c r="FKH1182" s="8"/>
      <c r="FKI1182" s="8"/>
      <c r="FKJ1182" s="8"/>
      <c r="FKK1182" s="8"/>
      <c r="FKL1182" s="8"/>
      <c r="FKM1182" s="8"/>
      <c r="FKN1182" s="8"/>
      <c r="FKO1182" s="8"/>
      <c r="FKP1182" s="8"/>
      <c r="FKQ1182" s="8"/>
      <c r="FKR1182" s="8"/>
      <c r="FKS1182" s="8"/>
      <c r="FKT1182" s="8"/>
      <c r="FKU1182" s="8"/>
      <c r="FKV1182" s="8"/>
      <c r="FKW1182" s="8"/>
      <c r="FKX1182" s="8"/>
      <c r="FKY1182" s="8"/>
      <c r="FKZ1182" s="8"/>
      <c r="FLA1182" s="8"/>
      <c r="FLB1182" s="8"/>
      <c r="FLC1182" s="8"/>
      <c r="FLD1182" s="8"/>
      <c r="FLE1182" s="8"/>
      <c r="FLF1182" s="8"/>
      <c r="FLG1182" s="8"/>
      <c r="FLH1182" s="8"/>
      <c r="FLI1182" s="8"/>
      <c r="FLJ1182" s="8"/>
      <c r="FLK1182" s="8"/>
      <c r="FLL1182" s="8"/>
      <c r="FLM1182" s="8"/>
      <c r="FLN1182" s="8"/>
      <c r="FLO1182" s="8"/>
      <c r="FLP1182" s="8"/>
      <c r="FLQ1182" s="8"/>
      <c r="FLR1182" s="8"/>
      <c r="FLS1182" s="8"/>
      <c r="FLT1182" s="8"/>
      <c r="FLU1182" s="8"/>
      <c r="FLV1182" s="8"/>
      <c r="FLW1182" s="8"/>
      <c r="FLX1182" s="8"/>
      <c r="FLY1182" s="8"/>
      <c r="FLZ1182" s="8"/>
      <c r="FMA1182" s="8"/>
      <c r="FMB1182" s="8"/>
      <c r="FMC1182" s="8"/>
      <c r="FMD1182" s="8"/>
      <c r="FME1182" s="8"/>
      <c r="FMF1182" s="8"/>
      <c r="FMG1182" s="8"/>
      <c r="FMH1182" s="8"/>
      <c r="FMI1182" s="8"/>
      <c r="FMJ1182" s="8"/>
      <c r="FMK1182" s="8"/>
      <c r="FML1182" s="8"/>
      <c r="FMM1182" s="8"/>
      <c r="FMN1182" s="8"/>
      <c r="FMO1182" s="8"/>
      <c r="FMP1182" s="8"/>
      <c r="FMQ1182" s="8"/>
      <c r="FMR1182" s="8"/>
      <c r="FMS1182" s="8"/>
      <c r="FMT1182" s="8"/>
      <c r="FMU1182" s="8"/>
      <c r="FMV1182" s="8"/>
      <c r="FMW1182" s="8"/>
      <c r="FMX1182" s="8"/>
      <c r="FMY1182" s="8"/>
      <c r="FMZ1182" s="8"/>
      <c r="FNA1182" s="8"/>
      <c r="FNB1182" s="8"/>
      <c r="FNC1182" s="8"/>
      <c r="FND1182" s="8"/>
      <c r="FNE1182" s="8"/>
      <c r="FNF1182" s="8"/>
      <c r="FNG1182" s="8"/>
      <c r="FNH1182" s="8"/>
      <c r="FNI1182" s="8"/>
      <c r="FNJ1182" s="8"/>
      <c r="FNK1182" s="8"/>
      <c r="FNL1182" s="8"/>
      <c r="FNM1182" s="8"/>
      <c r="FNN1182" s="8"/>
      <c r="FNO1182" s="8"/>
      <c r="FNP1182" s="8"/>
      <c r="FNQ1182" s="8"/>
      <c r="FNR1182" s="8"/>
      <c r="FNS1182" s="8"/>
      <c r="FNT1182" s="8"/>
      <c r="FNU1182" s="8"/>
      <c r="FNV1182" s="8"/>
      <c r="FNW1182" s="8"/>
      <c r="FNX1182" s="8"/>
      <c r="FNY1182" s="8"/>
      <c r="FNZ1182" s="8"/>
      <c r="FOA1182" s="8"/>
      <c r="FOB1182" s="8"/>
      <c r="FOC1182" s="8"/>
      <c r="FOD1182" s="8"/>
      <c r="FOE1182" s="8"/>
      <c r="FOF1182" s="8"/>
      <c r="FOG1182" s="8"/>
      <c r="FOH1182" s="8"/>
      <c r="FOI1182" s="8"/>
      <c r="FOJ1182" s="8"/>
      <c r="FOK1182" s="8"/>
      <c r="FOL1182" s="8"/>
      <c r="FOM1182" s="8"/>
      <c r="FON1182" s="8"/>
      <c r="FOO1182" s="8"/>
      <c r="FOP1182" s="8"/>
      <c r="FOQ1182" s="8"/>
      <c r="FOR1182" s="8"/>
      <c r="FOS1182" s="8"/>
      <c r="FOT1182" s="8"/>
      <c r="FOU1182" s="8"/>
      <c r="FOV1182" s="8"/>
      <c r="FOW1182" s="8"/>
      <c r="FOX1182" s="8"/>
      <c r="FOY1182" s="8"/>
      <c r="FOZ1182" s="8"/>
      <c r="FPA1182" s="8"/>
      <c r="FPB1182" s="8"/>
      <c r="FPC1182" s="8"/>
      <c r="FPD1182" s="8"/>
      <c r="FPE1182" s="8"/>
      <c r="FPF1182" s="8"/>
      <c r="FPG1182" s="8"/>
      <c r="FPH1182" s="8"/>
      <c r="FPI1182" s="8"/>
      <c r="FPJ1182" s="8"/>
      <c r="FPK1182" s="8"/>
      <c r="FPL1182" s="8"/>
      <c r="FPM1182" s="8"/>
      <c r="FPN1182" s="8"/>
      <c r="FPO1182" s="8"/>
      <c r="FPP1182" s="8"/>
      <c r="FPQ1182" s="8"/>
      <c r="FPR1182" s="8"/>
      <c r="FPS1182" s="8"/>
      <c r="FPT1182" s="8"/>
      <c r="FPU1182" s="8"/>
      <c r="FPV1182" s="8"/>
      <c r="FPW1182" s="8"/>
      <c r="FPX1182" s="8"/>
      <c r="FPY1182" s="8"/>
      <c r="FPZ1182" s="8"/>
      <c r="FQA1182" s="8"/>
      <c r="FQB1182" s="8"/>
      <c r="FQC1182" s="8"/>
      <c r="FQD1182" s="8"/>
      <c r="FQE1182" s="8"/>
      <c r="FQF1182" s="8"/>
      <c r="FQG1182" s="8"/>
      <c r="FQH1182" s="8"/>
      <c r="FQI1182" s="8"/>
      <c r="FQJ1182" s="8"/>
      <c r="FQK1182" s="8"/>
      <c r="FQL1182" s="8"/>
      <c r="FQM1182" s="8"/>
      <c r="FQN1182" s="8"/>
      <c r="FQO1182" s="8"/>
      <c r="FQP1182" s="8"/>
      <c r="FQQ1182" s="8"/>
      <c r="FQR1182" s="8"/>
      <c r="FQS1182" s="8"/>
      <c r="FQT1182" s="8"/>
      <c r="FQU1182" s="8"/>
      <c r="FQV1182" s="8"/>
      <c r="FQW1182" s="8"/>
      <c r="FQX1182" s="8"/>
      <c r="FQY1182" s="8"/>
      <c r="FQZ1182" s="8"/>
      <c r="FRA1182" s="8"/>
      <c r="FRB1182" s="8"/>
      <c r="FRC1182" s="8"/>
      <c r="FRD1182" s="8"/>
      <c r="FRE1182" s="8"/>
      <c r="FRF1182" s="8"/>
      <c r="FRG1182" s="8"/>
      <c r="FRH1182" s="8"/>
      <c r="FRI1182" s="8"/>
      <c r="FRJ1182" s="8"/>
      <c r="FRK1182" s="8"/>
      <c r="FRL1182" s="8"/>
      <c r="FRM1182" s="8"/>
      <c r="FRN1182" s="8"/>
      <c r="FRO1182" s="8"/>
      <c r="FRP1182" s="8"/>
      <c r="FRQ1182" s="8"/>
      <c r="FRR1182" s="8"/>
      <c r="FRS1182" s="8"/>
      <c r="FRT1182" s="8"/>
      <c r="FRU1182" s="8"/>
      <c r="FRV1182" s="8"/>
      <c r="FRW1182" s="8"/>
      <c r="FRX1182" s="8"/>
      <c r="FRY1182" s="8"/>
      <c r="FRZ1182" s="8"/>
      <c r="FSA1182" s="8"/>
      <c r="FSB1182" s="8"/>
      <c r="FSC1182" s="8"/>
      <c r="FSD1182" s="8"/>
      <c r="FSE1182" s="8"/>
      <c r="FSF1182" s="8"/>
      <c r="FSG1182" s="8"/>
      <c r="FSH1182" s="8"/>
      <c r="FSI1182" s="8"/>
      <c r="FSJ1182" s="8"/>
      <c r="FSK1182" s="8"/>
      <c r="FSL1182" s="8"/>
      <c r="FSM1182" s="8"/>
      <c r="FSN1182" s="8"/>
      <c r="FSO1182" s="8"/>
      <c r="FSP1182" s="8"/>
      <c r="FSQ1182" s="8"/>
      <c r="FSR1182" s="8"/>
      <c r="FSS1182" s="8"/>
      <c r="FST1182" s="8"/>
      <c r="FSU1182" s="8"/>
      <c r="FSV1182" s="8"/>
      <c r="FSW1182" s="8"/>
      <c r="FSX1182" s="8"/>
      <c r="FSY1182" s="8"/>
      <c r="FSZ1182" s="8"/>
      <c r="FTA1182" s="8"/>
      <c r="FTB1182" s="8"/>
      <c r="FTC1182" s="8"/>
      <c r="FTD1182" s="8"/>
      <c r="FTE1182" s="8"/>
      <c r="FTF1182" s="8"/>
      <c r="FTG1182" s="8"/>
      <c r="FTH1182" s="8"/>
      <c r="FTI1182" s="8"/>
      <c r="FTJ1182" s="8"/>
      <c r="FTK1182" s="8"/>
      <c r="FTL1182" s="8"/>
      <c r="FTM1182" s="8"/>
      <c r="FTN1182" s="8"/>
      <c r="FTO1182" s="8"/>
      <c r="FTP1182" s="8"/>
      <c r="FTQ1182" s="8"/>
      <c r="FTR1182" s="8"/>
      <c r="FTS1182" s="8"/>
      <c r="FTT1182" s="8"/>
      <c r="FTU1182" s="8"/>
      <c r="FTV1182" s="8"/>
      <c r="FTW1182" s="8"/>
      <c r="FTX1182" s="8"/>
      <c r="FTY1182" s="8"/>
      <c r="FTZ1182" s="8"/>
      <c r="FUA1182" s="8"/>
      <c r="FUB1182" s="8"/>
      <c r="FUC1182" s="8"/>
      <c r="FUD1182" s="8"/>
      <c r="FUE1182" s="8"/>
      <c r="FUF1182" s="8"/>
      <c r="FUG1182" s="8"/>
      <c r="FUH1182" s="8"/>
      <c r="FUI1182" s="8"/>
      <c r="FUJ1182" s="8"/>
      <c r="FUK1182" s="8"/>
      <c r="FUL1182" s="8"/>
      <c r="FUM1182" s="8"/>
      <c r="FUN1182" s="8"/>
      <c r="FUO1182" s="8"/>
      <c r="FUP1182" s="8"/>
      <c r="FUQ1182" s="8"/>
      <c r="FUR1182" s="8"/>
      <c r="FUS1182" s="8"/>
      <c r="FUT1182" s="8"/>
      <c r="FUU1182" s="8"/>
      <c r="FUV1182" s="8"/>
      <c r="FUW1182" s="8"/>
      <c r="FUX1182" s="8"/>
      <c r="FUY1182" s="8"/>
      <c r="FUZ1182" s="8"/>
      <c r="FVA1182" s="8"/>
      <c r="FVB1182" s="8"/>
      <c r="FVC1182" s="8"/>
      <c r="FVD1182" s="8"/>
      <c r="FVE1182" s="8"/>
      <c r="FVF1182" s="8"/>
      <c r="FVG1182" s="8"/>
      <c r="FVH1182" s="8"/>
      <c r="FVI1182" s="8"/>
      <c r="FVJ1182" s="8"/>
      <c r="FVK1182" s="8"/>
      <c r="FVL1182" s="8"/>
      <c r="FVM1182" s="8"/>
      <c r="FVN1182" s="8"/>
      <c r="FVO1182" s="8"/>
      <c r="FVP1182" s="8"/>
      <c r="FVQ1182" s="8"/>
      <c r="FVR1182" s="8"/>
      <c r="FVS1182" s="8"/>
      <c r="FVT1182" s="8"/>
      <c r="FVU1182" s="8"/>
      <c r="FVV1182" s="8"/>
      <c r="FVW1182" s="8"/>
      <c r="FVX1182" s="8"/>
      <c r="FVY1182" s="8"/>
      <c r="FVZ1182" s="8"/>
      <c r="FWA1182" s="8"/>
      <c r="FWB1182" s="8"/>
      <c r="FWC1182" s="8"/>
      <c r="FWD1182" s="8"/>
      <c r="FWE1182" s="8"/>
      <c r="FWF1182" s="8"/>
      <c r="FWG1182" s="8"/>
      <c r="FWH1182" s="8"/>
      <c r="FWI1182" s="8"/>
      <c r="FWJ1182" s="8"/>
      <c r="FWK1182" s="8"/>
      <c r="FWL1182" s="8"/>
      <c r="FWM1182" s="8"/>
      <c r="FWN1182" s="8"/>
      <c r="FWO1182" s="8"/>
      <c r="FWP1182" s="8"/>
      <c r="FWQ1182" s="8"/>
      <c r="FWR1182" s="8"/>
      <c r="FWS1182" s="8"/>
      <c r="FWT1182" s="8"/>
      <c r="FWU1182" s="8"/>
      <c r="FWV1182" s="8"/>
      <c r="FWW1182" s="8"/>
      <c r="FWX1182" s="8"/>
      <c r="FWY1182" s="8"/>
      <c r="FWZ1182" s="8"/>
      <c r="FXA1182" s="8"/>
      <c r="FXB1182" s="8"/>
      <c r="FXC1182" s="8"/>
      <c r="FXD1182" s="8"/>
      <c r="FXE1182" s="8"/>
      <c r="FXF1182" s="8"/>
      <c r="FXG1182" s="8"/>
      <c r="FXH1182" s="8"/>
      <c r="FXI1182" s="8"/>
      <c r="FXJ1182" s="8"/>
      <c r="FXK1182" s="8"/>
      <c r="FXL1182" s="8"/>
      <c r="FXM1182" s="8"/>
      <c r="FXN1182" s="8"/>
      <c r="FXO1182" s="8"/>
      <c r="FXP1182" s="8"/>
      <c r="FXQ1182" s="8"/>
      <c r="FXR1182" s="8"/>
      <c r="FXS1182" s="8"/>
      <c r="FXT1182" s="8"/>
      <c r="FXU1182" s="8"/>
      <c r="FXV1182" s="8"/>
      <c r="FXW1182" s="8"/>
      <c r="FXX1182" s="8"/>
      <c r="FXY1182" s="8"/>
      <c r="FXZ1182" s="8"/>
      <c r="FYA1182" s="8"/>
      <c r="FYB1182" s="8"/>
      <c r="FYC1182" s="8"/>
      <c r="FYD1182" s="8"/>
      <c r="FYE1182" s="8"/>
      <c r="FYF1182" s="8"/>
      <c r="FYG1182" s="8"/>
      <c r="FYH1182" s="8"/>
      <c r="FYI1182" s="8"/>
      <c r="FYJ1182" s="8"/>
      <c r="FYK1182" s="8"/>
      <c r="FYL1182" s="8"/>
      <c r="FYM1182" s="8"/>
      <c r="FYN1182" s="8"/>
      <c r="FYO1182" s="8"/>
      <c r="FYP1182" s="8"/>
      <c r="FYQ1182" s="8"/>
      <c r="FYR1182" s="8"/>
      <c r="FYS1182" s="8"/>
      <c r="FYT1182" s="8"/>
      <c r="FYU1182" s="8"/>
      <c r="FYV1182" s="8"/>
      <c r="FYW1182" s="8"/>
      <c r="FYX1182" s="8"/>
      <c r="FYY1182" s="8"/>
      <c r="FYZ1182" s="8"/>
      <c r="FZA1182" s="8"/>
      <c r="FZB1182" s="8"/>
      <c r="FZC1182" s="8"/>
      <c r="FZD1182" s="8"/>
      <c r="FZE1182" s="8"/>
      <c r="FZF1182" s="8"/>
      <c r="FZG1182" s="8"/>
      <c r="FZH1182" s="8"/>
      <c r="FZI1182" s="8"/>
      <c r="FZJ1182" s="8"/>
      <c r="FZK1182" s="8"/>
      <c r="FZL1182" s="8"/>
      <c r="FZM1182" s="8"/>
      <c r="FZN1182" s="8"/>
      <c r="FZO1182" s="8"/>
      <c r="FZP1182" s="8"/>
      <c r="FZQ1182" s="8"/>
      <c r="FZR1182" s="8"/>
      <c r="FZS1182" s="8"/>
      <c r="FZT1182" s="8"/>
      <c r="FZU1182" s="8"/>
      <c r="FZV1182" s="8"/>
      <c r="FZW1182" s="8"/>
      <c r="FZX1182" s="8"/>
      <c r="FZY1182" s="8"/>
      <c r="FZZ1182" s="8"/>
      <c r="GAA1182" s="8"/>
      <c r="GAB1182" s="8"/>
      <c r="GAC1182" s="8"/>
      <c r="GAD1182" s="8"/>
      <c r="GAE1182" s="8"/>
      <c r="GAF1182" s="8"/>
      <c r="GAG1182" s="8"/>
      <c r="GAH1182" s="8"/>
      <c r="GAI1182" s="8"/>
      <c r="GAJ1182" s="8"/>
      <c r="GAK1182" s="8"/>
      <c r="GAL1182" s="8"/>
      <c r="GAM1182" s="8"/>
      <c r="GAN1182" s="8"/>
      <c r="GAO1182" s="8"/>
      <c r="GAP1182" s="8"/>
      <c r="GAQ1182" s="8"/>
      <c r="GAR1182" s="8"/>
      <c r="GAS1182" s="8"/>
      <c r="GAT1182" s="8"/>
      <c r="GAU1182" s="8"/>
      <c r="GAV1182" s="8"/>
      <c r="GAW1182" s="8"/>
      <c r="GAX1182" s="8"/>
      <c r="GAY1182" s="8"/>
      <c r="GAZ1182" s="8"/>
      <c r="GBA1182" s="8"/>
      <c r="GBB1182" s="8"/>
      <c r="GBC1182" s="8"/>
      <c r="GBD1182" s="8"/>
      <c r="GBE1182" s="8"/>
      <c r="GBF1182" s="8"/>
      <c r="GBG1182" s="8"/>
      <c r="GBH1182" s="8"/>
      <c r="GBI1182" s="8"/>
      <c r="GBJ1182" s="8"/>
      <c r="GBK1182" s="8"/>
      <c r="GBL1182" s="8"/>
      <c r="GBM1182" s="8"/>
      <c r="GBN1182" s="8"/>
      <c r="GBO1182" s="8"/>
      <c r="GBP1182" s="8"/>
      <c r="GBQ1182" s="8"/>
      <c r="GBR1182" s="8"/>
      <c r="GBS1182" s="8"/>
      <c r="GBT1182" s="8"/>
      <c r="GBU1182" s="8"/>
      <c r="GBV1182" s="8"/>
      <c r="GBW1182" s="8"/>
      <c r="GBX1182" s="8"/>
      <c r="GBY1182" s="8"/>
      <c r="GBZ1182" s="8"/>
      <c r="GCA1182" s="8"/>
      <c r="GCB1182" s="8"/>
      <c r="GCC1182" s="8"/>
      <c r="GCD1182" s="8"/>
      <c r="GCE1182" s="8"/>
      <c r="GCF1182" s="8"/>
      <c r="GCG1182" s="8"/>
      <c r="GCH1182" s="8"/>
      <c r="GCI1182" s="8"/>
      <c r="GCJ1182" s="8"/>
      <c r="GCK1182" s="8"/>
      <c r="GCL1182" s="8"/>
      <c r="GCM1182" s="8"/>
      <c r="GCN1182" s="8"/>
      <c r="GCO1182" s="8"/>
      <c r="GCP1182" s="8"/>
      <c r="GCQ1182" s="8"/>
      <c r="GCR1182" s="8"/>
      <c r="GCS1182" s="8"/>
      <c r="GCT1182" s="8"/>
      <c r="GCU1182" s="8"/>
      <c r="GCV1182" s="8"/>
      <c r="GCW1182" s="8"/>
      <c r="GCX1182" s="8"/>
      <c r="GCY1182" s="8"/>
      <c r="GCZ1182" s="8"/>
      <c r="GDA1182" s="8"/>
      <c r="GDB1182" s="8"/>
      <c r="GDC1182" s="8"/>
      <c r="GDD1182" s="8"/>
      <c r="GDE1182" s="8"/>
      <c r="GDF1182" s="8"/>
      <c r="GDG1182" s="8"/>
      <c r="GDH1182" s="8"/>
      <c r="GDI1182" s="8"/>
      <c r="GDJ1182" s="8"/>
      <c r="GDK1182" s="8"/>
      <c r="GDL1182" s="8"/>
      <c r="GDM1182" s="8"/>
      <c r="GDN1182" s="8"/>
      <c r="GDO1182" s="8"/>
      <c r="GDP1182" s="8"/>
      <c r="GDQ1182" s="8"/>
      <c r="GDR1182" s="8"/>
      <c r="GDS1182" s="8"/>
      <c r="GDT1182" s="8"/>
      <c r="GDU1182" s="8"/>
      <c r="GDV1182" s="8"/>
      <c r="GDW1182" s="8"/>
      <c r="GDX1182" s="8"/>
      <c r="GDY1182" s="8"/>
      <c r="GDZ1182" s="8"/>
      <c r="GEA1182" s="8"/>
      <c r="GEB1182" s="8"/>
      <c r="GEC1182" s="8"/>
      <c r="GED1182" s="8"/>
      <c r="GEE1182" s="8"/>
      <c r="GEF1182" s="8"/>
      <c r="GEG1182" s="8"/>
      <c r="GEH1182" s="8"/>
      <c r="GEI1182" s="8"/>
      <c r="GEJ1182" s="8"/>
      <c r="GEK1182" s="8"/>
      <c r="GEL1182" s="8"/>
      <c r="GEM1182" s="8"/>
      <c r="GEN1182" s="8"/>
      <c r="GEO1182" s="8"/>
      <c r="GEP1182" s="8"/>
      <c r="GEQ1182" s="8"/>
      <c r="GER1182" s="8"/>
      <c r="GES1182" s="8"/>
      <c r="GET1182" s="8"/>
      <c r="GEU1182" s="8"/>
      <c r="GEV1182" s="8"/>
      <c r="GEW1182" s="8"/>
      <c r="GEX1182" s="8"/>
      <c r="GEY1182" s="8"/>
      <c r="GEZ1182" s="8"/>
      <c r="GFA1182" s="8"/>
      <c r="GFB1182" s="8"/>
      <c r="GFC1182" s="8"/>
      <c r="GFD1182" s="8"/>
      <c r="GFE1182" s="8"/>
      <c r="GFF1182" s="8"/>
      <c r="GFG1182" s="8"/>
      <c r="GFH1182" s="8"/>
      <c r="GFI1182" s="8"/>
      <c r="GFJ1182" s="8"/>
      <c r="GFK1182" s="8"/>
      <c r="GFL1182" s="8"/>
      <c r="GFM1182" s="8"/>
      <c r="GFN1182" s="8"/>
      <c r="GFO1182" s="8"/>
      <c r="GFP1182" s="8"/>
      <c r="GFQ1182" s="8"/>
      <c r="GFR1182" s="8"/>
      <c r="GFS1182" s="8"/>
      <c r="GFT1182" s="8"/>
      <c r="GFU1182" s="8"/>
      <c r="GFV1182" s="8"/>
      <c r="GFW1182" s="8"/>
      <c r="GFX1182" s="8"/>
      <c r="GFY1182" s="8"/>
      <c r="GFZ1182" s="8"/>
      <c r="GGA1182" s="8"/>
      <c r="GGB1182" s="8"/>
      <c r="GGC1182" s="8"/>
      <c r="GGD1182" s="8"/>
      <c r="GGE1182" s="8"/>
      <c r="GGF1182" s="8"/>
      <c r="GGG1182" s="8"/>
      <c r="GGH1182" s="8"/>
      <c r="GGI1182" s="8"/>
      <c r="GGJ1182" s="8"/>
      <c r="GGK1182" s="8"/>
      <c r="GGL1182" s="8"/>
      <c r="GGM1182" s="8"/>
      <c r="GGN1182" s="8"/>
      <c r="GGO1182" s="8"/>
      <c r="GGP1182" s="8"/>
      <c r="GGQ1182" s="8"/>
      <c r="GGR1182" s="8"/>
      <c r="GGS1182" s="8"/>
      <c r="GGT1182" s="8"/>
      <c r="GGU1182" s="8"/>
      <c r="GGV1182" s="8"/>
      <c r="GGW1182" s="8"/>
      <c r="GGX1182" s="8"/>
      <c r="GGY1182" s="8"/>
      <c r="GGZ1182" s="8"/>
      <c r="GHA1182" s="8"/>
      <c r="GHB1182" s="8"/>
      <c r="GHC1182" s="8"/>
      <c r="GHD1182" s="8"/>
      <c r="GHE1182" s="8"/>
      <c r="GHF1182" s="8"/>
      <c r="GHG1182" s="8"/>
      <c r="GHH1182" s="8"/>
      <c r="GHI1182" s="8"/>
      <c r="GHJ1182" s="8"/>
      <c r="GHK1182" s="8"/>
      <c r="GHL1182" s="8"/>
      <c r="GHM1182" s="8"/>
      <c r="GHN1182" s="8"/>
      <c r="GHO1182" s="8"/>
      <c r="GHP1182" s="8"/>
      <c r="GHQ1182" s="8"/>
      <c r="GHR1182" s="8"/>
      <c r="GHS1182" s="8"/>
      <c r="GHT1182" s="8"/>
      <c r="GHU1182" s="8"/>
      <c r="GHV1182" s="8"/>
      <c r="GHW1182" s="8"/>
      <c r="GHX1182" s="8"/>
      <c r="GHY1182" s="8"/>
      <c r="GHZ1182" s="8"/>
      <c r="GIA1182" s="8"/>
      <c r="GIB1182" s="8"/>
      <c r="GIC1182" s="8"/>
      <c r="GID1182" s="8"/>
      <c r="GIE1182" s="8"/>
      <c r="GIF1182" s="8"/>
      <c r="GIG1182" s="8"/>
      <c r="GIH1182" s="8"/>
      <c r="GII1182" s="8"/>
      <c r="GIJ1182" s="8"/>
      <c r="GIK1182" s="8"/>
      <c r="GIL1182" s="8"/>
      <c r="GIM1182" s="8"/>
      <c r="GIN1182" s="8"/>
      <c r="GIO1182" s="8"/>
      <c r="GIP1182" s="8"/>
      <c r="GIQ1182" s="8"/>
      <c r="GIR1182" s="8"/>
      <c r="GIS1182" s="8"/>
      <c r="GIT1182" s="8"/>
      <c r="GIU1182" s="8"/>
      <c r="GIV1182" s="8"/>
      <c r="GIW1182" s="8"/>
      <c r="GIX1182" s="8"/>
      <c r="GIY1182" s="8"/>
      <c r="GIZ1182" s="8"/>
      <c r="GJA1182" s="8"/>
      <c r="GJB1182" s="8"/>
      <c r="GJC1182" s="8"/>
      <c r="GJD1182" s="8"/>
      <c r="GJE1182" s="8"/>
      <c r="GJF1182" s="8"/>
      <c r="GJG1182" s="8"/>
      <c r="GJH1182" s="8"/>
      <c r="GJI1182" s="8"/>
      <c r="GJJ1182" s="8"/>
      <c r="GJK1182" s="8"/>
      <c r="GJL1182" s="8"/>
      <c r="GJM1182" s="8"/>
      <c r="GJN1182" s="8"/>
      <c r="GJO1182" s="8"/>
      <c r="GJP1182" s="8"/>
      <c r="GJQ1182" s="8"/>
      <c r="GJR1182" s="8"/>
      <c r="GJS1182" s="8"/>
      <c r="GJT1182" s="8"/>
      <c r="GJU1182" s="8"/>
      <c r="GJV1182" s="8"/>
      <c r="GJW1182" s="8"/>
      <c r="GJX1182" s="8"/>
      <c r="GJY1182" s="8"/>
      <c r="GJZ1182" s="8"/>
      <c r="GKA1182" s="8"/>
      <c r="GKB1182" s="8"/>
      <c r="GKC1182" s="8"/>
      <c r="GKD1182" s="8"/>
      <c r="GKE1182" s="8"/>
      <c r="GKF1182" s="8"/>
      <c r="GKG1182" s="8"/>
      <c r="GKH1182" s="8"/>
      <c r="GKI1182" s="8"/>
      <c r="GKJ1182" s="8"/>
      <c r="GKK1182" s="8"/>
      <c r="GKL1182" s="8"/>
      <c r="GKM1182" s="8"/>
      <c r="GKN1182" s="8"/>
      <c r="GKO1182" s="8"/>
      <c r="GKP1182" s="8"/>
      <c r="GKQ1182" s="8"/>
      <c r="GKR1182" s="8"/>
      <c r="GKS1182" s="8"/>
      <c r="GKT1182" s="8"/>
      <c r="GKU1182" s="8"/>
      <c r="GKV1182" s="8"/>
      <c r="GKW1182" s="8"/>
      <c r="GKX1182" s="8"/>
      <c r="GKY1182" s="8"/>
      <c r="GKZ1182" s="8"/>
      <c r="GLA1182" s="8"/>
      <c r="GLB1182" s="8"/>
      <c r="GLC1182" s="8"/>
      <c r="GLD1182" s="8"/>
      <c r="GLE1182" s="8"/>
      <c r="GLF1182" s="8"/>
      <c r="GLG1182" s="8"/>
      <c r="GLH1182" s="8"/>
      <c r="GLI1182" s="8"/>
      <c r="GLJ1182" s="8"/>
      <c r="GLK1182" s="8"/>
      <c r="GLL1182" s="8"/>
      <c r="GLM1182" s="8"/>
      <c r="GLN1182" s="8"/>
      <c r="GLO1182" s="8"/>
      <c r="GLP1182" s="8"/>
      <c r="GLQ1182" s="8"/>
      <c r="GLR1182" s="8"/>
      <c r="GLS1182" s="8"/>
      <c r="GLT1182" s="8"/>
      <c r="GLU1182" s="8"/>
      <c r="GLV1182" s="8"/>
      <c r="GLW1182" s="8"/>
      <c r="GLX1182" s="8"/>
      <c r="GLY1182" s="8"/>
      <c r="GLZ1182" s="8"/>
      <c r="GMA1182" s="8"/>
      <c r="GMB1182" s="8"/>
      <c r="GMC1182" s="8"/>
      <c r="GMD1182" s="8"/>
      <c r="GME1182" s="8"/>
      <c r="GMF1182" s="8"/>
      <c r="GMG1182" s="8"/>
      <c r="GMH1182" s="8"/>
      <c r="GMI1182" s="8"/>
      <c r="GMJ1182" s="8"/>
      <c r="GMK1182" s="8"/>
      <c r="GML1182" s="8"/>
      <c r="GMM1182" s="8"/>
      <c r="GMN1182" s="8"/>
      <c r="GMO1182" s="8"/>
      <c r="GMP1182" s="8"/>
      <c r="GMQ1182" s="8"/>
      <c r="GMR1182" s="8"/>
      <c r="GMS1182" s="8"/>
      <c r="GMT1182" s="8"/>
      <c r="GMU1182" s="8"/>
      <c r="GMV1182" s="8"/>
      <c r="GMW1182" s="8"/>
      <c r="GMX1182" s="8"/>
      <c r="GMY1182" s="8"/>
      <c r="GMZ1182" s="8"/>
      <c r="GNA1182" s="8"/>
      <c r="GNB1182" s="8"/>
      <c r="GNC1182" s="8"/>
      <c r="GND1182" s="8"/>
      <c r="GNE1182" s="8"/>
      <c r="GNF1182" s="8"/>
      <c r="GNG1182" s="8"/>
      <c r="GNH1182" s="8"/>
      <c r="GNI1182" s="8"/>
      <c r="GNJ1182" s="8"/>
      <c r="GNK1182" s="8"/>
      <c r="GNL1182" s="8"/>
      <c r="GNM1182" s="8"/>
      <c r="GNN1182" s="8"/>
      <c r="GNO1182" s="8"/>
      <c r="GNP1182" s="8"/>
      <c r="GNQ1182" s="8"/>
      <c r="GNR1182" s="8"/>
      <c r="GNS1182" s="8"/>
      <c r="GNT1182" s="8"/>
      <c r="GNU1182" s="8"/>
      <c r="GNV1182" s="8"/>
      <c r="GNW1182" s="8"/>
      <c r="GNX1182" s="8"/>
      <c r="GNY1182" s="8"/>
      <c r="GNZ1182" s="8"/>
      <c r="GOA1182" s="8"/>
      <c r="GOB1182" s="8"/>
      <c r="GOC1182" s="8"/>
      <c r="GOD1182" s="8"/>
      <c r="GOE1182" s="8"/>
      <c r="GOF1182" s="8"/>
      <c r="GOG1182" s="8"/>
      <c r="GOH1182" s="8"/>
      <c r="GOI1182" s="8"/>
      <c r="GOJ1182" s="8"/>
      <c r="GOK1182" s="8"/>
      <c r="GOL1182" s="8"/>
      <c r="GOM1182" s="8"/>
      <c r="GON1182" s="8"/>
      <c r="GOO1182" s="8"/>
      <c r="GOP1182" s="8"/>
      <c r="GOQ1182" s="8"/>
      <c r="GOR1182" s="8"/>
      <c r="GOS1182" s="8"/>
      <c r="GOT1182" s="8"/>
      <c r="GOU1182" s="8"/>
      <c r="GOV1182" s="8"/>
      <c r="GOW1182" s="8"/>
      <c r="GOX1182" s="8"/>
      <c r="GOY1182" s="8"/>
      <c r="GOZ1182" s="8"/>
      <c r="GPA1182" s="8"/>
      <c r="GPB1182" s="8"/>
      <c r="GPC1182" s="8"/>
      <c r="GPD1182" s="8"/>
      <c r="GPE1182" s="8"/>
      <c r="GPF1182" s="8"/>
      <c r="GPG1182" s="8"/>
      <c r="GPH1182" s="8"/>
      <c r="GPI1182" s="8"/>
      <c r="GPJ1182" s="8"/>
      <c r="GPK1182" s="8"/>
      <c r="GPL1182" s="8"/>
      <c r="GPM1182" s="8"/>
      <c r="GPN1182" s="8"/>
      <c r="GPO1182" s="8"/>
      <c r="GPP1182" s="8"/>
      <c r="GPQ1182" s="8"/>
      <c r="GPR1182" s="8"/>
      <c r="GPS1182" s="8"/>
      <c r="GPT1182" s="8"/>
      <c r="GPU1182" s="8"/>
      <c r="GPV1182" s="8"/>
      <c r="GPW1182" s="8"/>
      <c r="GPX1182" s="8"/>
      <c r="GPY1182" s="8"/>
      <c r="GPZ1182" s="8"/>
      <c r="GQA1182" s="8"/>
      <c r="GQB1182" s="8"/>
      <c r="GQC1182" s="8"/>
      <c r="GQD1182" s="8"/>
      <c r="GQE1182" s="8"/>
      <c r="GQF1182" s="8"/>
      <c r="GQG1182" s="8"/>
      <c r="GQH1182" s="8"/>
      <c r="GQI1182" s="8"/>
      <c r="GQJ1182" s="8"/>
      <c r="GQK1182" s="8"/>
      <c r="GQL1182" s="8"/>
      <c r="GQM1182" s="8"/>
      <c r="GQN1182" s="8"/>
      <c r="GQO1182" s="8"/>
      <c r="GQP1182" s="8"/>
      <c r="GQQ1182" s="8"/>
      <c r="GQR1182" s="8"/>
      <c r="GQS1182" s="8"/>
      <c r="GQT1182" s="8"/>
      <c r="GQU1182" s="8"/>
      <c r="GQV1182" s="8"/>
      <c r="GQW1182" s="8"/>
      <c r="GQX1182" s="8"/>
      <c r="GQY1182" s="8"/>
      <c r="GQZ1182" s="8"/>
      <c r="GRA1182" s="8"/>
      <c r="GRB1182" s="8"/>
      <c r="GRC1182" s="8"/>
      <c r="GRD1182" s="8"/>
      <c r="GRE1182" s="8"/>
      <c r="GRF1182" s="8"/>
      <c r="GRG1182" s="8"/>
      <c r="GRH1182" s="8"/>
      <c r="GRI1182" s="8"/>
      <c r="GRJ1182" s="8"/>
      <c r="GRK1182" s="8"/>
      <c r="GRL1182" s="8"/>
      <c r="GRM1182" s="8"/>
      <c r="GRN1182" s="8"/>
      <c r="GRO1182" s="8"/>
      <c r="GRP1182" s="8"/>
      <c r="GRQ1182" s="8"/>
      <c r="GRR1182" s="8"/>
      <c r="GRS1182" s="8"/>
      <c r="GRT1182" s="8"/>
      <c r="GRU1182" s="8"/>
      <c r="GRV1182" s="8"/>
      <c r="GRW1182" s="8"/>
      <c r="GRX1182" s="8"/>
      <c r="GRY1182" s="8"/>
      <c r="GRZ1182" s="8"/>
      <c r="GSA1182" s="8"/>
      <c r="GSB1182" s="8"/>
      <c r="GSC1182" s="8"/>
      <c r="GSD1182" s="8"/>
      <c r="GSE1182" s="8"/>
      <c r="GSF1182" s="8"/>
      <c r="GSG1182" s="8"/>
      <c r="GSH1182" s="8"/>
      <c r="GSI1182" s="8"/>
      <c r="GSJ1182" s="8"/>
      <c r="GSK1182" s="8"/>
      <c r="GSL1182" s="8"/>
      <c r="GSM1182" s="8"/>
      <c r="GSN1182" s="8"/>
      <c r="GSO1182" s="8"/>
      <c r="GSP1182" s="8"/>
      <c r="GSQ1182" s="8"/>
      <c r="GSR1182" s="8"/>
      <c r="GSS1182" s="8"/>
      <c r="GST1182" s="8"/>
      <c r="GSU1182" s="8"/>
      <c r="GSV1182" s="8"/>
      <c r="GSW1182" s="8"/>
      <c r="GSX1182" s="8"/>
      <c r="GSY1182" s="8"/>
      <c r="GSZ1182" s="8"/>
      <c r="GTA1182" s="8"/>
      <c r="GTB1182" s="8"/>
      <c r="GTC1182" s="8"/>
      <c r="GTD1182" s="8"/>
      <c r="GTE1182" s="8"/>
      <c r="GTF1182" s="8"/>
      <c r="GTG1182" s="8"/>
      <c r="GTH1182" s="8"/>
      <c r="GTI1182" s="8"/>
      <c r="GTJ1182" s="8"/>
      <c r="GTK1182" s="8"/>
      <c r="GTL1182" s="8"/>
      <c r="GTM1182" s="8"/>
      <c r="GTN1182" s="8"/>
      <c r="GTO1182" s="8"/>
      <c r="GTP1182" s="8"/>
      <c r="GTQ1182" s="8"/>
      <c r="GTR1182" s="8"/>
      <c r="GTS1182" s="8"/>
      <c r="GTT1182" s="8"/>
      <c r="GTU1182" s="8"/>
      <c r="GTV1182" s="8"/>
      <c r="GTW1182" s="8"/>
      <c r="GTX1182" s="8"/>
      <c r="GTY1182" s="8"/>
      <c r="GTZ1182" s="8"/>
      <c r="GUA1182" s="8"/>
      <c r="GUB1182" s="8"/>
      <c r="GUC1182" s="8"/>
      <c r="GUD1182" s="8"/>
      <c r="GUE1182" s="8"/>
      <c r="GUF1182" s="8"/>
      <c r="GUG1182" s="8"/>
      <c r="GUH1182" s="8"/>
      <c r="GUI1182" s="8"/>
      <c r="GUJ1182" s="8"/>
      <c r="GUK1182" s="8"/>
      <c r="GUL1182" s="8"/>
      <c r="GUM1182" s="8"/>
      <c r="GUN1182" s="8"/>
      <c r="GUO1182" s="8"/>
      <c r="GUP1182" s="8"/>
      <c r="GUQ1182" s="8"/>
      <c r="GUR1182" s="8"/>
      <c r="GUS1182" s="8"/>
      <c r="GUT1182" s="8"/>
      <c r="GUU1182" s="8"/>
      <c r="GUV1182" s="8"/>
      <c r="GUW1182" s="8"/>
      <c r="GUX1182" s="8"/>
      <c r="GUY1182" s="8"/>
      <c r="GUZ1182" s="8"/>
      <c r="GVA1182" s="8"/>
      <c r="GVB1182" s="8"/>
      <c r="GVC1182" s="8"/>
      <c r="GVD1182" s="8"/>
      <c r="GVE1182" s="8"/>
      <c r="GVF1182" s="8"/>
      <c r="GVG1182" s="8"/>
      <c r="GVH1182" s="8"/>
      <c r="GVI1182" s="8"/>
      <c r="GVJ1182" s="8"/>
      <c r="GVK1182" s="8"/>
      <c r="GVL1182" s="8"/>
      <c r="GVM1182" s="8"/>
      <c r="GVN1182" s="8"/>
      <c r="GVO1182" s="8"/>
      <c r="GVP1182" s="8"/>
      <c r="GVQ1182" s="8"/>
      <c r="GVR1182" s="8"/>
      <c r="GVS1182" s="8"/>
      <c r="GVT1182" s="8"/>
      <c r="GVU1182" s="8"/>
      <c r="GVV1182" s="8"/>
      <c r="GVW1182" s="8"/>
      <c r="GVX1182" s="8"/>
      <c r="GVY1182" s="8"/>
      <c r="GVZ1182" s="8"/>
      <c r="GWA1182" s="8"/>
      <c r="GWB1182" s="8"/>
      <c r="GWC1182" s="8"/>
      <c r="GWD1182" s="8"/>
      <c r="GWE1182" s="8"/>
      <c r="GWF1182" s="8"/>
      <c r="GWG1182" s="8"/>
      <c r="GWH1182" s="8"/>
      <c r="GWI1182" s="8"/>
      <c r="GWJ1182" s="8"/>
      <c r="GWK1182" s="8"/>
      <c r="GWL1182" s="8"/>
      <c r="GWM1182" s="8"/>
      <c r="GWN1182" s="8"/>
      <c r="GWO1182" s="8"/>
      <c r="GWP1182" s="8"/>
      <c r="GWQ1182" s="8"/>
      <c r="GWR1182" s="8"/>
      <c r="GWS1182" s="8"/>
      <c r="GWT1182" s="8"/>
      <c r="GWU1182" s="8"/>
      <c r="GWV1182" s="8"/>
      <c r="GWW1182" s="8"/>
      <c r="GWX1182" s="8"/>
      <c r="GWY1182" s="8"/>
      <c r="GWZ1182" s="8"/>
      <c r="GXA1182" s="8"/>
      <c r="GXB1182" s="8"/>
      <c r="GXC1182" s="8"/>
      <c r="GXD1182" s="8"/>
      <c r="GXE1182" s="8"/>
      <c r="GXF1182" s="8"/>
      <c r="GXG1182" s="8"/>
      <c r="GXH1182" s="8"/>
      <c r="GXI1182" s="8"/>
      <c r="GXJ1182" s="8"/>
      <c r="GXK1182" s="8"/>
      <c r="GXL1182" s="8"/>
      <c r="GXM1182" s="8"/>
      <c r="GXN1182" s="8"/>
      <c r="GXO1182" s="8"/>
      <c r="GXP1182" s="8"/>
      <c r="GXQ1182" s="8"/>
      <c r="GXR1182" s="8"/>
      <c r="GXS1182" s="8"/>
      <c r="GXT1182" s="8"/>
      <c r="GXU1182" s="8"/>
      <c r="GXV1182" s="8"/>
      <c r="GXW1182" s="8"/>
      <c r="GXX1182" s="8"/>
      <c r="GXY1182" s="8"/>
      <c r="GXZ1182" s="8"/>
      <c r="GYA1182" s="8"/>
      <c r="GYB1182" s="8"/>
      <c r="GYC1182" s="8"/>
      <c r="GYD1182" s="8"/>
      <c r="GYE1182" s="8"/>
      <c r="GYF1182" s="8"/>
      <c r="GYG1182" s="8"/>
      <c r="GYH1182" s="8"/>
      <c r="GYI1182" s="8"/>
      <c r="GYJ1182" s="8"/>
      <c r="GYK1182" s="8"/>
      <c r="GYL1182" s="8"/>
      <c r="GYM1182" s="8"/>
      <c r="GYN1182" s="8"/>
      <c r="GYO1182" s="8"/>
      <c r="GYP1182" s="8"/>
      <c r="GYQ1182" s="8"/>
      <c r="GYR1182" s="8"/>
      <c r="GYS1182" s="8"/>
      <c r="GYT1182" s="8"/>
      <c r="GYU1182" s="8"/>
      <c r="GYV1182" s="8"/>
      <c r="GYW1182" s="8"/>
      <c r="GYX1182" s="8"/>
      <c r="GYY1182" s="8"/>
      <c r="GYZ1182" s="8"/>
      <c r="GZA1182" s="8"/>
      <c r="GZB1182" s="8"/>
      <c r="GZC1182" s="8"/>
      <c r="GZD1182" s="8"/>
      <c r="GZE1182" s="8"/>
      <c r="GZF1182" s="8"/>
      <c r="GZG1182" s="8"/>
      <c r="GZH1182" s="8"/>
      <c r="GZI1182" s="8"/>
      <c r="GZJ1182" s="8"/>
      <c r="GZK1182" s="8"/>
      <c r="GZL1182" s="8"/>
      <c r="GZM1182" s="8"/>
      <c r="GZN1182" s="8"/>
      <c r="GZO1182" s="8"/>
      <c r="GZP1182" s="8"/>
      <c r="GZQ1182" s="8"/>
      <c r="GZR1182" s="8"/>
      <c r="GZS1182" s="8"/>
      <c r="GZT1182" s="8"/>
      <c r="GZU1182" s="8"/>
      <c r="GZV1182" s="8"/>
      <c r="GZW1182" s="8"/>
      <c r="GZX1182" s="8"/>
      <c r="GZY1182" s="8"/>
      <c r="GZZ1182" s="8"/>
      <c r="HAA1182" s="8"/>
      <c r="HAB1182" s="8"/>
      <c r="HAC1182" s="8"/>
      <c r="HAD1182" s="8"/>
      <c r="HAE1182" s="8"/>
      <c r="HAF1182" s="8"/>
      <c r="HAG1182" s="8"/>
      <c r="HAH1182" s="8"/>
      <c r="HAI1182" s="8"/>
      <c r="HAJ1182" s="8"/>
      <c r="HAK1182" s="8"/>
      <c r="HAL1182" s="8"/>
      <c r="HAM1182" s="8"/>
      <c r="HAN1182" s="8"/>
      <c r="HAO1182" s="8"/>
      <c r="HAP1182" s="8"/>
      <c r="HAQ1182" s="8"/>
      <c r="HAR1182" s="8"/>
      <c r="HAS1182" s="8"/>
      <c r="HAT1182" s="8"/>
      <c r="HAU1182" s="8"/>
      <c r="HAV1182" s="8"/>
      <c r="HAW1182" s="8"/>
      <c r="HAX1182" s="8"/>
      <c r="HAY1182" s="8"/>
      <c r="HAZ1182" s="8"/>
      <c r="HBA1182" s="8"/>
      <c r="HBB1182" s="8"/>
      <c r="HBC1182" s="8"/>
      <c r="HBD1182" s="8"/>
      <c r="HBE1182" s="8"/>
      <c r="HBF1182" s="8"/>
      <c r="HBG1182" s="8"/>
      <c r="HBH1182" s="8"/>
      <c r="HBI1182" s="8"/>
      <c r="HBJ1182" s="8"/>
      <c r="HBK1182" s="8"/>
      <c r="HBL1182" s="8"/>
      <c r="HBM1182" s="8"/>
      <c r="HBN1182" s="8"/>
      <c r="HBO1182" s="8"/>
      <c r="HBP1182" s="8"/>
      <c r="HBQ1182" s="8"/>
      <c r="HBR1182" s="8"/>
      <c r="HBS1182" s="8"/>
      <c r="HBT1182" s="8"/>
      <c r="HBU1182" s="8"/>
      <c r="HBV1182" s="8"/>
      <c r="HBW1182" s="8"/>
      <c r="HBX1182" s="8"/>
      <c r="HBY1182" s="8"/>
      <c r="HBZ1182" s="8"/>
      <c r="HCA1182" s="8"/>
      <c r="HCB1182" s="8"/>
      <c r="HCC1182" s="8"/>
      <c r="HCD1182" s="8"/>
      <c r="HCE1182" s="8"/>
      <c r="HCF1182" s="8"/>
      <c r="HCG1182" s="8"/>
      <c r="HCH1182" s="8"/>
      <c r="HCI1182" s="8"/>
      <c r="HCJ1182" s="8"/>
      <c r="HCK1182" s="8"/>
      <c r="HCL1182" s="8"/>
      <c r="HCM1182" s="8"/>
      <c r="HCN1182" s="8"/>
      <c r="HCO1182" s="8"/>
      <c r="HCP1182" s="8"/>
      <c r="HCQ1182" s="8"/>
      <c r="HCR1182" s="8"/>
      <c r="HCS1182" s="8"/>
      <c r="HCT1182" s="8"/>
      <c r="HCU1182" s="8"/>
      <c r="HCV1182" s="8"/>
      <c r="HCW1182" s="8"/>
      <c r="HCX1182" s="8"/>
      <c r="HCY1182" s="8"/>
      <c r="HCZ1182" s="8"/>
      <c r="HDA1182" s="8"/>
      <c r="HDB1182" s="8"/>
      <c r="HDC1182" s="8"/>
      <c r="HDD1182" s="8"/>
      <c r="HDE1182" s="8"/>
      <c r="HDF1182" s="8"/>
      <c r="HDG1182" s="8"/>
      <c r="HDH1182" s="8"/>
      <c r="HDI1182" s="8"/>
      <c r="HDJ1182" s="8"/>
      <c r="HDK1182" s="8"/>
      <c r="HDL1182" s="8"/>
      <c r="HDM1182" s="8"/>
      <c r="HDN1182" s="8"/>
      <c r="HDO1182" s="8"/>
      <c r="HDP1182" s="8"/>
      <c r="HDQ1182" s="8"/>
      <c r="HDR1182" s="8"/>
      <c r="HDS1182" s="8"/>
      <c r="HDT1182" s="8"/>
      <c r="HDU1182" s="8"/>
      <c r="HDV1182" s="8"/>
      <c r="HDW1182" s="8"/>
      <c r="HDX1182" s="8"/>
      <c r="HDY1182" s="8"/>
      <c r="HDZ1182" s="8"/>
      <c r="HEA1182" s="8"/>
      <c r="HEB1182" s="8"/>
      <c r="HEC1182" s="8"/>
      <c r="HED1182" s="8"/>
      <c r="HEE1182" s="8"/>
      <c r="HEF1182" s="8"/>
      <c r="HEG1182" s="8"/>
      <c r="HEH1182" s="8"/>
      <c r="HEI1182" s="8"/>
      <c r="HEJ1182" s="8"/>
      <c r="HEK1182" s="8"/>
      <c r="HEL1182" s="8"/>
      <c r="HEM1182" s="8"/>
      <c r="HEN1182" s="8"/>
      <c r="HEO1182" s="8"/>
      <c r="HEP1182" s="8"/>
      <c r="HEQ1182" s="8"/>
      <c r="HER1182" s="8"/>
      <c r="HES1182" s="8"/>
      <c r="HET1182" s="8"/>
      <c r="HEU1182" s="8"/>
      <c r="HEV1182" s="8"/>
      <c r="HEW1182" s="8"/>
      <c r="HEX1182" s="8"/>
      <c r="HEY1182" s="8"/>
      <c r="HEZ1182" s="8"/>
      <c r="HFA1182" s="8"/>
      <c r="HFB1182" s="8"/>
      <c r="HFC1182" s="8"/>
      <c r="HFD1182" s="8"/>
      <c r="HFE1182" s="8"/>
      <c r="HFF1182" s="8"/>
      <c r="HFG1182" s="8"/>
      <c r="HFH1182" s="8"/>
      <c r="HFI1182" s="8"/>
      <c r="HFJ1182" s="8"/>
      <c r="HFK1182" s="8"/>
      <c r="HFL1182" s="8"/>
      <c r="HFM1182" s="8"/>
      <c r="HFN1182" s="8"/>
      <c r="HFO1182" s="8"/>
      <c r="HFP1182" s="8"/>
      <c r="HFQ1182" s="8"/>
      <c r="HFR1182" s="8"/>
      <c r="HFS1182" s="8"/>
      <c r="HFT1182" s="8"/>
      <c r="HFU1182" s="8"/>
      <c r="HFV1182" s="8"/>
      <c r="HFW1182" s="8"/>
      <c r="HFX1182" s="8"/>
      <c r="HFY1182" s="8"/>
      <c r="HFZ1182" s="8"/>
      <c r="HGA1182" s="8"/>
      <c r="HGB1182" s="8"/>
      <c r="HGC1182" s="8"/>
      <c r="HGD1182" s="8"/>
      <c r="HGE1182" s="8"/>
      <c r="HGF1182" s="8"/>
      <c r="HGG1182" s="8"/>
      <c r="HGH1182" s="8"/>
      <c r="HGI1182" s="8"/>
      <c r="HGJ1182" s="8"/>
      <c r="HGK1182" s="8"/>
      <c r="HGL1182" s="8"/>
      <c r="HGM1182" s="8"/>
      <c r="HGN1182" s="8"/>
      <c r="HGO1182" s="8"/>
      <c r="HGP1182" s="8"/>
      <c r="HGQ1182" s="8"/>
      <c r="HGR1182" s="8"/>
      <c r="HGS1182" s="8"/>
      <c r="HGT1182" s="8"/>
      <c r="HGU1182" s="8"/>
      <c r="HGV1182" s="8"/>
      <c r="HGW1182" s="8"/>
      <c r="HGX1182" s="8"/>
      <c r="HGY1182" s="8"/>
      <c r="HGZ1182" s="8"/>
      <c r="HHA1182" s="8"/>
      <c r="HHB1182" s="8"/>
      <c r="HHC1182" s="8"/>
      <c r="HHD1182" s="8"/>
      <c r="HHE1182" s="8"/>
      <c r="HHF1182" s="8"/>
      <c r="HHG1182" s="8"/>
      <c r="HHH1182" s="8"/>
      <c r="HHI1182" s="8"/>
      <c r="HHJ1182" s="8"/>
      <c r="HHK1182" s="8"/>
      <c r="HHL1182" s="8"/>
      <c r="HHM1182" s="8"/>
      <c r="HHN1182" s="8"/>
      <c r="HHO1182" s="8"/>
      <c r="HHP1182" s="8"/>
      <c r="HHQ1182" s="8"/>
      <c r="HHR1182" s="8"/>
      <c r="HHS1182" s="8"/>
      <c r="HHT1182" s="8"/>
      <c r="HHU1182" s="8"/>
      <c r="HHV1182" s="8"/>
      <c r="HHW1182" s="8"/>
      <c r="HHX1182" s="8"/>
      <c r="HHY1182" s="8"/>
      <c r="HHZ1182" s="8"/>
      <c r="HIA1182" s="8"/>
      <c r="HIB1182" s="8"/>
      <c r="HIC1182" s="8"/>
      <c r="HID1182" s="8"/>
      <c r="HIE1182" s="8"/>
      <c r="HIF1182" s="8"/>
      <c r="HIG1182" s="8"/>
      <c r="HIH1182" s="8"/>
      <c r="HII1182" s="8"/>
      <c r="HIJ1182" s="8"/>
      <c r="HIK1182" s="8"/>
      <c r="HIL1182" s="8"/>
      <c r="HIM1182" s="8"/>
      <c r="HIN1182" s="8"/>
      <c r="HIO1182" s="8"/>
      <c r="HIP1182" s="8"/>
      <c r="HIQ1182" s="8"/>
      <c r="HIR1182" s="8"/>
      <c r="HIS1182" s="8"/>
      <c r="HIT1182" s="8"/>
      <c r="HIU1182" s="8"/>
      <c r="HIV1182" s="8"/>
      <c r="HIW1182" s="8"/>
      <c r="HIX1182" s="8"/>
      <c r="HIY1182" s="8"/>
      <c r="HIZ1182" s="8"/>
      <c r="HJA1182" s="8"/>
      <c r="HJB1182" s="8"/>
      <c r="HJC1182" s="8"/>
      <c r="HJD1182" s="8"/>
      <c r="HJE1182" s="8"/>
      <c r="HJF1182" s="8"/>
      <c r="HJG1182" s="8"/>
      <c r="HJH1182" s="8"/>
      <c r="HJI1182" s="8"/>
      <c r="HJJ1182" s="8"/>
      <c r="HJK1182" s="8"/>
      <c r="HJL1182" s="8"/>
      <c r="HJM1182" s="8"/>
      <c r="HJN1182" s="8"/>
      <c r="HJO1182" s="8"/>
      <c r="HJP1182" s="8"/>
      <c r="HJQ1182" s="8"/>
      <c r="HJR1182" s="8"/>
      <c r="HJS1182" s="8"/>
      <c r="HJT1182" s="8"/>
      <c r="HJU1182" s="8"/>
      <c r="HJV1182" s="8"/>
      <c r="HJW1182" s="8"/>
      <c r="HJX1182" s="8"/>
      <c r="HJY1182" s="8"/>
      <c r="HJZ1182" s="8"/>
      <c r="HKA1182" s="8"/>
      <c r="HKB1182" s="8"/>
      <c r="HKC1182" s="8"/>
      <c r="HKD1182" s="8"/>
      <c r="HKE1182" s="8"/>
      <c r="HKF1182" s="8"/>
      <c r="HKG1182" s="8"/>
      <c r="HKH1182" s="8"/>
      <c r="HKI1182" s="8"/>
      <c r="HKJ1182" s="8"/>
      <c r="HKK1182" s="8"/>
      <c r="HKL1182" s="8"/>
      <c r="HKM1182" s="8"/>
      <c r="HKN1182" s="8"/>
      <c r="HKO1182" s="8"/>
      <c r="HKP1182" s="8"/>
      <c r="HKQ1182" s="8"/>
      <c r="HKR1182" s="8"/>
      <c r="HKS1182" s="8"/>
      <c r="HKT1182" s="8"/>
      <c r="HKU1182" s="8"/>
      <c r="HKV1182" s="8"/>
      <c r="HKW1182" s="8"/>
      <c r="HKX1182" s="8"/>
      <c r="HKY1182" s="8"/>
      <c r="HKZ1182" s="8"/>
      <c r="HLA1182" s="8"/>
      <c r="HLB1182" s="8"/>
      <c r="HLC1182" s="8"/>
      <c r="HLD1182" s="8"/>
      <c r="HLE1182" s="8"/>
      <c r="HLF1182" s="8"/>
      <c r="HLG1182" s="8"/>
      <c r="HLH1182" s="8"/>
      <c r="HLI1182" s="8"/>
      <c r="HLJ1182" s="8"/>
      <c r="HLK1182" s="8"/>
      <c r="HLL1182" s="8"/>
      <c r="HLM1182" s="8"/>
      <c r="HLN1182" s="8"/>
      <c r="HLO1182" s="8"/>
      <c r="HLP1182" s="8"/>
      <c r="HLQ1182" s="8"/>
      <c r="HLR1182" s="8"/>
      <c r="HLS1182" s="8"/>
      <c r="HLT1182" s="8"/>
      <c r="HLU1182" s="8"/>
      <c r="HLV1182" s="8"/>
      <c r="HLW1182" s="8"/>
      <c r="HLX1182" s="8"/>
      <c r="HLY1182" s="8"/>
      <c r="HLZ1182" s="8"/>
      <c r="HMA1182" s="8"/>
      <c r="HMB1182" s="8"/>
      <c r="HMC1182" s="8"/>
      <c r="HMD1182" s="8"/>
      <c r="HME1182" s="8"/>
      <c r="HMF1182" s="8"/>
      <c r="HMG1182" s="8"/>
      <c r="HMH1182" s="8"/>
      <c r="HMI1182" s="8"/>
      <c r="HMJ1182" s="8"/>
      <c r="HMK1182" s="8"/>
      <c r="HML1182" s="8"/>
      <c r="HMM1182" s="8"/>
      <c r="HMN1182" s="8"/>
      <c r="HMO1182" s="8"/>
      <c r="HMP1182" s="8"/>
      <c r="HMQ1182" s="8"/>
      <c r="HMR1182" s="8"/>
      <c r="HMS1182" s="8"/>
      <c r="HMT1182" s="8"/>
      <c r="HMU1182" s="8"/>
      <c r="HMV1182" s="8"/>
      <c r="HMW1182" s="8"/>
      <c r="HMX1182" s="8"/>
      <c r="HMY1182" s="8"/>
      <c r="HMZ1182" s="8"/>
      <c r="HNA1182" s="8"/>
      <c r="HNB1182" s="8"/>
      <c r="HNC1182" s="8"/>
      <c r="HND1182" s="8"/>
      <c r="HNE1182" s="8"/>
      <c r="HNF1182" s="8"/>
      <c r="HNG1182" s="8"/>
      <c r="HNH1182" s="8"/>
      <c r="HNI1182" s="8"/>
      <c r="HNJ1182" s="8"/>
      <c r="HNK1182" s="8"/>
      <c r="HNL1182" s="8"/>
      <c r="HNM1182" s="8"/>
      <c r="HNN1182" s="8"/>
      <c r="HNO1182" s="8"/>
      <c r="HNP1182" s="8"/>
      <c r="HNQ1182" s="8"/>
      <c r="HNR1182" s="8"/>
      <c r="HNS1182" s="8"/>
      <c r="HNT1182" s="8"/>
      <c r="HNU1182" s="8"/>
      <c r="HNV1182" s="8"/>
      <c r="HNW1182" s="8"/>
      <c r="HNX1182" s="8"/>
      <c r="HNY1182" s="8"/>
      <c r="HNZ1182" s="8"/>
      <c r="HOA1182" s="8"/>
      <c r="HOB1182" s="8"/>
      <c r="HOC1182" s="8"/>
      <c r="HOD1182" s="8"/>
      <c r="HOE1182" s="8"/>
      <c r="HOF1182" s="8"/>
      <c r="HOG1182" s="8"/>
      <c r="HOH1182" s="8"/>
      <c r="HOI1182" s="8"/>
      <c r="HOJ1182" s="8"/>
      <c r="HOK1182" s="8"/>
      <c r="HOL1182" s="8"/>
      <c r="HOM1182" s="8"/>
      <c r="HON1182" s="8"/>
      <c r="HOO1182" s="8"/>
      <c r="HOP1182" s="8"/>
      <c r="HOQ1182" s="8"/>
      <c r="HOR1182" s="8"/>
      <c r="HOS1182" s="8"/>
      <c r="HOT1182" s="8"/>
      <c r="HOU1182" s="8"/>
      <c r="HOV1182" s="8"/>
      <c r="HOW1182" s="8"/>
      <c r="HOX1182" s="8"/>
      <c r="HOY1182" s="8"/>
      <c r="HOZ1182" s="8"/>
      <c r="HPA1182" s="8"/>
      <c r="HPB1182" s="8"/>
      <c r="HPC1182" s="8"/>
      <c r="HPD1182" s="8"/>
      <c r="HPE1182" s="8"/>
      <c r="HPF1182" s="8"/>
      <c r="HPG1182" s="8"/>
      <c r="HPH1182" s="8"/>
      <c r="HPI1182" s="8"/>
      <c r="HPJ1182" s="8"/>
      <c r="HPK1182" s="8"/>
      <c r="HPL1182" s="8"/>
      <c r="HPM1182" s="8"/>
      <c r="HPN1182" s="8"/>
      <c r="HPO1182" s="8"/>
      <c r="HPP1182" s="8"/>
      <c r="HPQ1182" s="8"/>
      <c r="HPR1182" s="8"/>
      <c r="HPS1182" s="8"/>
      <c r="HPT1182" s="8"/>
      <c r="HPU1182" s="8"/>
      <c r="HPV1182" s="8"/>
      <c r="HPW1182" s="8"/>
      <c r="HPX1182" s="8"/>
      <c r="HPY1182" s="8"/>
      <c r="HPZ1182" s="8"/>
      <c r="HQA1182" s="8"/>
      <c r="HQB1182" s="8"/>
      <c r="HQC1182" s="8"/>
      <c r="HQD1182" s="8"/>
      <c r="HQE1182" s="8"/>
      <c r="HQF1182" s="8"/>
      <c r="HQG1182" s="8"/>
      <c r="HQH1182" s="8"/>
      <c r="HQI1182" s="8"/>
      <c r="HQJ1182" s="8"/>
      <c r="HQK1182" s="8"/>
      <c r="HQL1182" s="8"/>
      <c r="HQM1182" s="8"/>
      <c r="HQN1182" s="8"/>
      <c r="HQO1182" s="8"/>
      <c r="HQP1182" s="8"/>
      <c r="HQQ1182" s="8"/>
      <c r="HQR1182" s="8"/>
      <c r="HQS1182" s="8"/>
      <c r="HQT1182" s="8"/>
      <c r="HQU1182" s="8"/>
      <c r="HQV1182" s="8"/>
      <c r="HQW1182" s="8"/>
      <c r="HQX1182" s="8"/>
      <c r="HQY1182" s="8"/>
      <c r="HQZ1182" s="8"/>
      <c r="HRA1182" s="8"/>
      <c r="HRB1182" s="8"/>
      <c r="HRC1182" s="8"/>
      <c r="HRD1182" s="8"/>
      <c r="HRE1182" s="8"/>
      <c r="HRF1182" s="8"/>
      <c r="HRG1182" s="8"/>
      <c r="HRH1182" s="8"/>
      <c r="HRI1182" s="8"/>
      <c r="HRJ1182" s="8"/>
      <c r="HRK1182" s="8"/>
      <c r="HRL1182" s="8"/>
      <c r="HRM1182" s="8"/>
      <c r="HRN1182" s="8"/>
      <c r="HRO1182" s="8"/>
      <c r="HRP1182" s="8"/>
      <c r="HRQ1182" s="8"/>
      <c r="HRR1182" s="8"/>
      <c r="HRS1182" s="8"/>
      <c r="HRT1182" s="8"/>
      <c r="HRU1182" s="8"/>
      <c r="HRV1182" s="8"/>
      <c r="HRW1182" s="8"/>
      <c r="HRX1182" s="8"/>
      <c r="HRY1182" s="8"/>
      <c r="HRZ1182" s="8"/>
      <c r="HSA1182" s="8"/>
      <c r="HSB1182" s="8"/>
      <c r="HSC1182" s="8"/>
      <c r="HSD1182" s="8"/>
      <c r="HSE1182" s="8"/>
      <c r="HSF1182" s="8"/>
      <c r="HSG1182" s="8"/>
      <c r="HSH1182" s="8"/>
      <c r="HSI1182" s="8"/>
      <c r="HSJ1182" s="8"/>
      <c r="HSK1182" s="8"/>
      <c r="HSL1182" s="8"/>
      <c r="HSM1182" s="8"/>
      <c r="HSN1182" s="8"/>
      <c r="HSO1182" s="8"/>
      <c r="HSP1182" s="8"/>
      <c r="HSQ1182" s="8"/>
      <c r="HSR1182" s="8"/>
      <c r="HSS1182" s="8"/>
      <c r="HST1182" s="8"/>
      <c r="HSU1182" s="8"/>
      <c r="HSV1182" s="8"/>
      <c r="HSW1182" s="8"/>
      <c r="HSX1182" s="8"/>
      <c r="HSY1182" s="8"/>
      <c r="HSZ1182" s="8"/>
      <c r="HTA1182" s="8"/>
      <c r="HTB1182" s="8"/>
      <c r="HTC1182" s="8"/>
      <c r="HTD1182" s="8"/>
      <c r="HTE1182" s="8"/>
      <c r="HTF1182" s="8"/>
      <c r="HTG1182" s="8"/>
      <c r="HTH1182" s="8"/>
      <c r="HTI1182" s="8"/>
      <c r="HTJ1182" s="8"/>
      <c r="HTK1182" s="8"/>
      <c r="HTL1182" s="8"/>
      <c r="HTM1182" s="8"/>
      <c r="HTN1182" s="8"/>
      <c r="HTO1182" s="8"/>
      <c r="HTP1182" s="8"/>
      <c r="HTQ1182" s="8"/>
      <c r="HTR1182" s="8"/>
      <c r="HTS1182" s="8"/>
      <c r="HTT1182" s="8"/>
      <c r="HTU1182" s="8"/>
      <c r="HTV1182" s="8"/>
      <c r="HTW1182" s="8"/>
      <c r="HTX1182" s="8"/>
      <c r="HTY1182" s="8"/>
      <c r="HTZ1182" s="8"/>
      <c r="HUA1182" s="8"/>
      <c r="HUB1182" s="8"/>
      <c r="HUC1182" s="8"/>
      <c r="HUD1182" s="8"/>
      <c r="HUE1182" s="8"/>
      <c r="HUF1182" s="8"/>
      <c r="HUG1182" s="8"/>
      <c r="HUH1182" s="8"/>
      <c r="HUI1182" s="8"/>
      <c r="HUJ1182" s="8"/>
      <c r="HUK1182" s="8"/>
      <c r="HUL1182" s="8"/>
      <c r="HUM1182" s="8"/>
      <c r="HUN1182" s="8"/>
      <c r="HUO1182" s="8"/>
      <c r="HUP1182" s="8"/>
      <c r="HUQ1182" s="8"/>
      <c r="HUR1182" s="8"/>
      <c r="HUS1182" s="8"/>
      <c r="HUT1182" s="8"/>
      <c r="HUU1182" s="8"/>
      <c r="HUV1182" s="8"/>
      <c r="HUW1182" s="8"/>
      <c r="HUX1182" s="8"/>
      <c r="HUY1182" s="8"/>
      <c r="HUZ1182" s="8"/>
      <c r="HVA1182" s="8"/>
      <c r="HVB1182" s="8"/>
      <c r="HVC1182" s="8"/>
      <c r="HVD1182" s="8"/>
      <c r="HVE1182" s="8"/>
      <c r="HVF1182" s="8"/>
      <c r="HVG1182" s="8"/>
      <c r="HVH1182" s="8"/>
      <c r="HVI1182" s="8"/>
      <c r="HVJ1182" s="8"/>
      <c r="HVK1182" s="8"/>
      <c r="HVL1182" s="8"/>
      <c r="HVM1182" s="8"/>
      <c r="HVN1182" s="8"/>
      <c r="HVO1182" s="8"/>
      <c r="HVP1182" s="8"/>
      <c r="HVQ1182" s="8"/>
      <c r="HVR1182" s="8"/>
      <c r="HVS1182" s="8"/>
      <c r="HVT1182" s="8"/>
      <c r="HVU1182" s="8"/>
      <c r="HVV1182" s="8"/>
      <c r="HVW1182" s="8"/>
      <c r="HVX1182" s="8"/>
      <c r="HVY1182" s="8"/>
      <c r="HVZ1182" s="8"/>
      <c r="HWA1182" s="8"/>
      <c r="HWB1182" s="8"/>
      <c r="HWC1182" s="8"/>
      <c r="HWD1182" s="8"/>
      <c r="HWE1182" s="8"/>
      <c r="HWF1182" s="8"/>
      <c r="HWG1182" s="8"/>
      <c r="HWH1182" s="8"/>
      <c r="HWI1182" s="8"/>
      <c r="HWJ1182" s="8"/>
      <c r="HWK1182" s="8"/>
      <c r="HWL1182" s="8"/>
      <c r="HWM1182" s="8"/>
      <c r="HWN1182" s="8"/>
      <c r="HWO1182" s="8"/>
      <c r="HWP1182" s="8"/>
      <c r="HWQ1182" s="8"/>
      <c r="HWR1182" s="8"/>
      <c r="HWS1182" s="8"/>
      <c r="HWT1182" s="8"/>
      <c r="HWU1182" s="8"/>
      <c r="HWV1182" s="8"/>
      <c r="HWW1182" s="8"/>
      <c r="HWX1182" s="8"/>
      <c r="HWY1182" s="8"/>
      <c r="HWZ1182" s="8"/>
      <c r="HXA1182" s="8"/>
      <c r="HXB1182" s="8"/>
      <c r="HXC1182" s="8"/>
      <c r="HXD1182" s="8"/>
      <c r="HXE1182" s="8"/>
      <c r="HXF1182" s="8"/>
      <c r="HXG1182" s="8"/>
      <c r="HXH1182" s="8"/>
      <c r="HXI1182" s="8"/>
      <c r="HXJ1182" s="8"/>
      <c r="HXK1182" s="8"/>
      <c r="HXL1182" s="8"/>
      <c r="HXM1182" s="8"/>
      <c r="HXN1182" s="8"/>
      <c r="HXO1182" s="8"/>
      <c r="HXP1182" s="8"/>
      <c r="HXQ1182" s="8"/>
      <c r="HXR1182" s="8"/>
      <c r="HXS1182" s="8"/>
      <c r="HXT1182" s="8"/>
      <c r="HXU1182" s="8"/>
      <c r="HXV1182" s="8"/>
      <c r="HXW1182" s="8"/>
      <c r="HXX1182" s="8"/>
      <c r="HXY1182" s="8"/>
      <c r="HXZ1182" s="8"/>
      <c r="HYA1182" s="8"/>
      <c r="HYB1182" s="8"/>
      <c r="HYC1182" s="8"/>
      <c r="HYD1182" s="8"/>
      <c r="HYE1182" s="8"/>
      <c r="HYF1182" s="8"/>
      <c r="HYG1182" s="8"/>
      <c r="HYH1182" s="8"/>
      <c r="HYI1182" s="8"/>
      <c r="HYJ1182" s="8"/>
      <c r="HYK1182" s="8"/>
      <c r="HYL1182" s="8"/>
      <c r="HYM1182" s="8"/>
      <c r="HYN1182" s="8"/>
      <c r="HYO1182" s="8"/>
      <c r="HYP1182" s="8"/>
      <c r="HYQ1182" s="8"/>
      <c r="HYR1182" s="8"/>
      <c r="HYS1182" s="8"/>
      <c r="HYT1182" s="8"/>
      <c r="HYU1182" s="8"/>
      <c r="HYV1182" s="8"/>
      <c r="HYW1182" s="8"/>
      <c r="HYX1182" s="8"/>
      <c r="HYY1182" s="8"/>
      <c r="HYZ1182" s="8"/>
      <c r="HZA1182" s="8"/>
      <c r="HZB1182" s="8"/>
      <c r="HZC1182" s="8"/>
      <c r="HZD1182" s="8"/>
      <c r="HZE1182" s="8"/>
      <c r="HZF1182" s="8"/>
      <c r="HZG1182" s="8"/>
      <c r="HZH1182" s="8"/>
      <c r="HZI1182" s="8"/>
      <c r="HZJ1182" s="8"/>
      <c r="HZK1182" s="8"/>
      <c r="HZL1182" s="8"/>
      <c r="HZM1182" s="8"/>
      <c r="HZN1182" s="8"/>
      <c r="HZO1182" s="8"/>
      <c r="HZP1182" s="8"/>
      <c r="HZQ1182" s="8"/>
      <c r="HZR1182" s="8"/>
      <c r="HZS1182" s="8"/>
      <c r="HZT1182" s="8"/>
      <c r="HZU1182" s="8"/>
      <c r="HZV1182" s="8"/>
      <c r="HZW1182" s="8"/>
      <c r="HZX1182" s="8"/>
      <c r="HZY1182" s="8"/>
      <c r="HZZ1182" s="8"/>
      <c r="IAA1182" s="8"/>
      <c r="IAB1182" s="8"/>
      <c r="IAC1182" s="8"/>
      <c r="IAD1182" s="8"/>
      <c r="IAE1182" s="8"/>
      <c r="IAF1182" s="8"/>
      <c r="IAG1182" s="8"/>
      <c r="IAH1182" s="8"/>
      <c r="IAI1182" s="8"/>
      <c r="IAJ1182" s="8"/>
      <c r="IAK1182" s="8"/>
      <c r="IAL1182" s="8"/>
      <c r="IAM1182" s="8"/>
      <c r="IAN1182" s="8"/>
      <c r="IAO1182" s="8"/>
      <c r="IAP1182" s="8"/>
      <c r="IAQ1182" s="8"/>
      <c r="IAR1182" s="8"/>
      <c r="IAS1182" s="8"/>
      <c r="IAT1182" s="8"/>
      <c r="IAU1182" s="8"/>
      <c r="IAV1182" s="8"/>
      <c r="IAW1182" s="8"/>
      <c r="IAX1182" s="8"/>
      <c r="IAY1182" s="8"/>
      <c r="IAZ1182" s="8"/>
      <c r="IBA1182" s="8"/>
      <c r="IBB1182" s="8"/>
      <c r="IBC1182" s="8"/>
      <c r="IBD1182" s="8"/>
      <c r="IBE1182" s="8"/>
      <c r="IBF1182" s="8"/>
      <c r="IBG1182" s="8"/>
      <c r="IBH1182" s="8"/>
      <c r="IBI1182" s="8"/>
      <c r="IBJ1182" s="8"/>
      <c r="IBK1182" s="8"/>
      <c r="IBL1182" s="8"/>
      <c r="IBM1182" s="8"/>
      <c r="IBN1182" s="8"/>
      <c r="IBO1182" s="8"/>
      <c r="IBP1182" s="8"/>
      <c r="IBQ1182" s="8"/>
      <c r="IBR1182" s="8"/>
      <c r="IBS1182" s="8"/>
      <c r="IBT1182" s="8"/>
      <c r="IBU1182" s="8"/>
      <c r="IBV1182" s="8"/>
      <c r="IBW1182" s="8"/>
      <c r="IBX1182" s="8"/>
      <c r="IBY1182" s="8"/>
      <c r="IBZ1182" s="8"/>
      <c r="ICA1182" s="8"/>
      <c r="ICB1182" s="8"/>
      <c r="ICC1182" s="8"/>
      <c r="ICD1182" s="8"/>
      <c r="ICE1182" s="8"/>
      <c r="ICF1182" s="8"/>
      <c r="ICG1182" s="8"/>
      <c r="ICH1182" s="8"/>
      <c r="ICI1182" s="8"/>
      <c r="ICJ1182" s="8"/>
      <c r="ICK1182" s="8"/>
      <c r="ICL1182" s="8"/>
      <c r="ICM1182" s="8"/>
      <c r="ICN1182" s="8"/>
      <c r="ICO1182" s="8"/>
      <c r="ICP1182" s="8"/>
      <c r="ICQ1182" s="8"/>
      <c r="ICR1182" s="8"/>
      <c r="ICS1182" s="8"/>
      <c r="ICT1182" s="8"/>
      <c r="ICU1182" s="8"/>
      <c r="ICV1182" s="8"/>
      <c r="ICW1182" s="8"/>
      <c r="ICX1182" s="8"/>
      <c r="ICY1182" s="8"/>
      <c r="ICZ1182" s="8"/>
      <c r="IDA1182" s="8"/>
      <c r="IDB1182" s="8"/>
      <c r="IDC1182" s="8"/>
      <c r="IDD1182" s="8"/>
      <c r="IDE1182" s="8"/>
      <c r="IDF1182" s="8"/>
      <c r="IDG1182" s="8"/>
      <c r="IDH1182" s="8"/>
      <c r="IDI1182" s="8"/>
      <c r="IDJ1182" s="8"/>
      <c r="IDK1182" s="8"/>
      <c r="IDL1182" s="8"/>
      <c r="IDM1182" s="8"/>
      <c r="IDN1182" s="8"/>
      <c r="IDO1182" s="8"/>
      <c r="IDP1182" s="8"/>
      <c r="IDQ1182" s="8"/>
      <c r="IDR1182" s="8"/>
      <c r="IDS1182" s="8"/>
      <c r="IDT1182" s="8"/>
      <c r="IDU1182" s="8"/>
      <c r="IDV1182" s="8"/>
      <c r="IDW1182" s="8"/>
      <c r="IDX1182" s="8"/>
      <c r="IDY1182" s="8"/>
      <c r="IDZ1182" s="8"/>
      <c r="IEA1182" s="8"/>
      <c r="IEB1182" s="8"/>
      <c r="IEC1182" s="8"/>
      <c r="IED1182" s="8"/>
      <c r="IEE1182" s="8"/>
      <c r="IEF1182" s="8"/>
      <c r="IEG1182" s="8"/>
      <c r="IEH1182" s="8"/>
      <c r="IEI1182" s="8"/>
      <c r="IEJ1182" s="8"/>
      <c r="IEK1182" s="8"/>
      <c r="IEL1182" s="8"/>
      <c r="IEM1182" s="8"/>
      <c r="IEN1182" s="8"/>
      <c r="IEO1182" s="8"/>
      <c r="IEP1182" s="8"/>
      <c r="IEQ1182" s="8"/>
      <c r="IER1182" s="8"/>
      <c r="IES1182" s="8"/>
      <c r="IET1182" s="8"/>
      <c r="IEU1182" s="8"/>
      <c r="IEV1182" s="8"/>
      <c r="IEW1182" s="8"/>
      <c r="IEX1182" s="8"/>
      <c r="IEY1182" s="8"/>
      <c r="IEZ1182" s="8"/>
      <c r="IFA1182" s="8"/>
      <c r="IFB1182" s="8"/>
      <c r="IFC1182" s="8"/>
      <c r="IFD1182" s="8"/>
      <c r="IFE1182" s="8"/>
      <c r="IFF1182" s="8"/>
      <c r="IFG1182" s="8"/>
      <c r="IFH1182" s="8"/>
      <c r="IFI1182" s="8"/>
      <c r="IFJ1182" s="8"/>
      <c r="IFK1182" s="8"/>
      <c r="IFL1182" s="8"/>
      <c r="IFM1182" s="8"/>
      <c r="IFN1182" s="8"/>
      <c r="IFO1182" s="8"/>
      <c r="IFP1182" s="8"/>
      <c r="IFQ1182" s="8"/>
      <c r="IFR1182" s="8"/>
      <c r="IFS1182" s="8"/>
      <c r="IFT1182" s="8"/>
      <c r="IFU1182" s="8"/>
      <c r="IFV1182" s="8"/>
      <c r="IFW1182" s="8"/>
      <c r="IFX1182" s="8"/>
      <c r="IFY1182" s="8"/>
      <c r="IFZ1182" s="8"/>
      <c r="IGA1182" s="8"/>
      <c r="IGB1182" s="8"/>
      <c r="IGC1182" s="8"/>
      <c r="IGD1182" s="8"/>
      <c r="IGE1182" s="8"/>
      <c r="IGF1182" s="8"/>
      <c r="IGG1182" s="8"/>
      <c r="IGH1182" s="8"/>
      <c r="IGI1182" s="8"/>
      <c r="IGJ1182" s="8"/>
      <c r="IGK1182" s="8"/>
      <c r="IGL1182" s="8"/>
      <c r="IGM1182" s="8"/>
      <c r="IGN1182" s="8"/>
      <c r="IGO1182" s="8"/>
      <c r="IGP1182" s="8"/>
      <c r="IGQ1182" s="8"/>
      <c r="IGR1182" s="8"/>
      <c r="IGS1182" s="8"/>
      <c r="IGT1182" s="8"/>
      <c r="IGU1182" s="8"/>
      <c r="IGV1182" s="8"/>
      <c r="IGW1182" s="8"/>
      <c r="IGX1182" s="8"/>
      <c r="IGY1182" s="8"/>
      <c r="IGZ1182" s="8"/>
      <c r="IHA1182" s="8"/>
      <c r="IHB1182" s="8"/>
      <c r="IHC1182" s="8"/>
      <c r="IHD1182" s="8"/>
      <c r="IHE1182" s="8"/>
      <c r="IHF1182" s="8"/>
      <c r="IHG1182" s="8"/>
      <c r="IHH1182" s="8"/>
      <c r="IHI1182" s="8"/>
      <c r="IHJ1182" s="8"/>
      <c r="IHK1182" s="8"/>
      <c r="IHL1182" s="8"/>
      <c r="IHM1182" s="8"/>
      <c r="IHN1182" s="8"/>
      <c r="IHO1182" s="8"/>
      <c r="IHP1182" s="8"/>
      <c r="IHQ1182" s="8"/>
      <c r="IHR1182" s="8"/>
      <c r="IHS1182" s="8"/>
      <c r="IHT1182" s="8"/>
      <c r="IHU1182" s="8"/>
      <c r="IHV1182" s="8"/>
      <c r="IHW1182" s="8"/>
      <c r="IHX1182" s="8"/>
      <c r="IHY1182" s="8"/>
      <c r="IHZ1182" s="8"/>
      <c r="IIA1182" s="8"/>
      <c r="IIB1182" s="8"/>
      <c r="IIC1182" s="8"/>
      <c r="IID1182" s="8"/>
      <c r="IIE1182" s="8"/>
      <c r="IIF1182" s="8"/>
      <c r="IIG1182" s="8"/>
      <c r="IIH1182" s="8"/>
      <c r="III1182" s="8"/>
      <c r="IIJ1182" s="8"/>
      <c r="IIK1182" s="8"/>
      <c r="IIL1182" s="8"/>
      <c r="IIM1182" s="8"/>
      <c r="IIN1182" s="8"/>
      <c r="IIO1182" s="8"/>
      <c r="IIP1182" s="8"/>
      <c r="IIQ1182" s="8"/>
      <c r="IIR1182" s="8"/>
      <c r="IIS1182" s="8"/>
      <c r="IIT1182" s="8"/>
      <c r="IIU1182" s="8"/>
      <c r="IIV1182" s="8"/>
      <c r="IIW1182" s="8"/>
      <c r="IIX1182" s="8"/>
      <c r="IIY1182" s="8"/>
      <c r="IIZ1182" s="8"/>
      <c r="IJA1182" s="8"/>
      <c r="IJB1182" s="8"/>
      <c r="IJC1182" s="8"/>
      <c r="IJD1182" s="8"/>
      <c r="IJE1182" s="8"/>
      <c r="IJF1182" s="8"/>
      <c r="IJG1182" s="8"/>
      <c r="IJH1182" s="8"/>
      <c r="IJI1182" s="8"/>
      <c r="IJJ1182" s="8"/>
      <c r="IJK1182" s="8"/>
      <c r="IJL1182" s="8"/>
      <c r="IJM1182" s="8"/>
      <c r="IJN1182" s="8"/>
      <c r="IJO1182" s="8"/>
      <c r="IJP1182" s="8"/>
      <c r="IJQ1182" s="8"/>
      <c r="IJR1182" s="8"/>
      <c r="IJS1182" s="8"/>
      <c r="IJT1182" s="8"/>
      <c r="IJU1182" s="8"/>
      <c r="IJV1182" s="8"/>
      <c r="IJW1182" s="8"/>
      <c r="IJX1182" s="8"/>
      <c r="IJY1182" s="8"/>
      <c r="IJZ1182" s="8"/>
      <c r="IKA1182" s="8"/>
      <c r="IKB1182" s="8"/>
      <c r="IKC1182" s="8"/>
      <c r="IKD1182" s="8"/>
      <c r="IKE1182" s="8"/>
      <c r="IKF1182" s="8"/>
      <c r="IKG1182" s="8"/>
      <c r="IKH1182" s="8"/>
      <c r="IKI1182" s="8"/>
      <c r="IKJ1182" s="8"/>
      <c r="IKK1182" s="8"/>
      <c r="IKL1182" s="8"/>
      <c r="IKM1182" s="8"/>
      <c r="IKN1182" s="8"/>
      <c r="IKO1182" s="8"/>
      <c r="IKP1182" s="8"/>
      <c r="IKQ1182" s="8"/>
      <c r="IKR1182" s="8"/>
      <c r="IKS1182" s="8"/>
      <c r="IKT1182" s="8"/>
      <c r="IKU1182" s="8"/>
      <c r="IKV1182" s="8"/>
      <c r="IKW1182" s="8"/>
      <c r="IKX1182" s="8"/>
      <c r="IKY1182" s="8"/>
      <c r="IKZ1182" s="8"/>
      <c r="ILA1182" s="8"/>
      <c r="ILB1182" s="8"/>
      <c r="ILC1182" s="8"/>
      <c r="ILD1182" s="8"/>
      <c r="ILE1182" s="8"/>
      <c r="ILF1182" s="8"/>
      <c r="ILG1182" s="8"/>
      <c r="ILH1182" s="8"/>
      <c r="ILI1182" s="8"/>
      <c r="ILJ1182" s="8"/>
      <c r="ILK1182" s="8"/>
      <c r="ILL1182" s="8"/>
      <c r="ILM1182" s="8"/>
      <c r="ILN1182" s="8"/>
      <c r="ILO1182" s="8"/>
      <c r="ILP1182" s="8"/>
      <c r="ILQ1182" s="8"/>
      <c r="ILR1182" s="8"/>
      <c r="ILS1182" s="8"/>
      <c r="ILT1182" s="8"/>
      <c r="ILU1182" s="8"/>
      <c r="ILV1182" s="8"/>
      <c r="ILW1182" s="8"/>
      <c r="ILX1182" s="8"/>
      <c r="ILY1182" s="8"/>
      <c r="ILZ1182" s="8"/>
      <c r="IMA1182" s="8"/>
      <c r="IMB1182" s="8"/>
      <c r="IMC1182" s="8"/>
      <c r="IMD1182" s="8"/>
      <c r="IME1182" s="8"/>
      <c r="IMF1182" s="8"/>
      <c r="IMG1182" s="8"/>
      <c r="IMH1182" s="8"/>
      <c r="IMI1182" s="8"/>
      <c r="IMJ1182" s="8"/>
      <c r="IMK1182" s="8"/>
      <c r="IML1182" s="8"/>
      <c r="IMM1182" s="8"/>
      <c r="IMN1182" s="8"/>
      <c r="IMO1182" s="8"/>
      <c r="IMP1182" s="8"/>
      <c r="IMQ1182" s="8"/>
      <c r="IMR1182" s="8"/>
      <c r="IMS1182" s="8"/>
      <c r="IMT1182" s="8"/>
      <c r="IMU1182" s="8"/>
      <c r="IMV1182" s="8"/>
      <c r="IMW1182" s="8"/>
      <c r="IMX1182" s="8"/>
      <c r="IMY1182" s="8"/>
      <c r="IMZ1182" s="8"/>
      <c r="INA1182" s="8"/>
      <c r="INB1182" s="8"/>
      <c r="INC1182" s="8"/>
      <c r="IND1182" s="8"/>
      <c r="INE1182" s="8"/>
      <c r="INF1182" s="8"/>
      <c r="ING1182" s="8"/>
      <c r="INH1182" s="8"/>
      <c r="INI1182" s="8"/>
      <c r="INJ1182" s="8"/>
      <c r="INK1182" s="8"/>
      <c r="INL1182" s="8"/>
      <c r="INM1182" s="8"/>
      <c r="INN1182" s="8"/>
      <c r="INO1182" s="8"/>
      <c r="INP1182" s="8"/>
      <c r="INQ1182" s="8"/>
      <c r="INR1182" s="8"/>
      <c r="INS1182" s="8"/>
      <c r="INT1182" s="8"/>
      <c r="INU1182" s="8"/>
      <c r="INV1182" s="8"/>
      <c r="INW1182" s="8"/>
      <c r="INX1182" s="8"/>
      <c r="INY1182" s="8"/>
      <c r="INZ1182" s="8"/>
      <c r="IOA1182" s="8"/>
      <c r="IOB1182" s="8"/>
      <c r="IOC1182" s="8"/>
      <c r="IOD1182" s="8"/>
      <c r="IOE1182" s="8"/>
      <c r="IOF1182" s="8"/>
      <c r="IOG1182" s="8"/>
      <c r="IOH1182" s="8"/>
      <c r="IOI1182" s="8"/>
      <c r="IOJ1182" s="8"/>
      <c r="IOK1182" s="8"/>
      <c r="IOL1182" s="8"/>
      <c r="IOM1182" s="8"/>
      <c r="ION1182" s="8"/>
      <c r="IOO1182" s="8"/>
      <c r="IOP1182" s="8"/>
      <c r="IOQ1182" s="8"/>
      <c r="IOR1182" s="8"/>
      <c r="IOS1182" s="8"/>
      <c r="IOT1182" s="8"/>
      <c r="IOU1182" s="8"/>
      <c r="IOV1182" s="8"/>
      <c r="IOW1182" s="8"/>
      <c r="IOX1182" s="8"/>
      <c r="IOY1182" s="8"/>
      <c r="IOZ1182" s="8"/>
      <c r="IPA1182" s="8"/>
      <c r="IPB1182" s="8"/>
      <c r="IPC1182" s="8"/>
      <c r="IPD1182" s="8"/>
      <c r="IPE1182" s="8"/>
      <c r="IPF1182" s="8"/>
      <c r="IPG1182" s="8"/>
      <c r="IPH1182" s="8"/>
      <c r="IPI1182" s="8"/>
      <c r="IPJ1182" s="8"/>
      <c r="IPK1182" s="8"/>
      <c r="IPL1182" s="8"/>
      <c r="IPM1182" s="8"/>
      <c r="IPN1182" s="8"/>
      <c r="IPO1182" s="8"/>
      <c r="IPP1182" s="8"/>
      <c r="IPQ1182" s="8"/>
      <c r="IPR1182" s="8"/>
      <c r="IPS1182" s="8"/>
      <c r="IPT1182" s="8"/>
      <c r="IPU1182" s="8"/>
      <c r="IPV1182" s="8"/>
      <c r="IPW1182" s="8"/>
      <c r="IPX1182" s="8"/>
      <c r="IPY1182" s="8"/>
      <c r="IPZ1182" s="8"/>
      <c r="IQA1182" s="8"/>
      <c r="IQB1182" s="8"/>
      <c r="IQC1182" s="8"/>
      <c r="IQD1182" s="8"/>
      <c r="IQE1182" s="8"/>
      <c r="IQF1182" s="8"/>
      <c r="IQG1182" s="8"/>
      <c r="IQH1182" s="8"/>
      <c r="IQI1182" s="8"/>
      <c r="IQJ1182" s="8"/>
      <c r="IQK1182" s="8"/>
      <c r="IQL1182" s="8"/>
      <c r="IQM1182" s="8"/>
      <c r="IQN1182" s="8"/>
      <c r="IQO1182" s="8"/>
      <c r="IQP1182" s="8"/>
      <c r="IQQ1182" s="8"/>
      <c r="IQR1182" s="8"/>
      <c r="IQS1182" s="8"/>
      <c r="IQT1182" s="8"/>
      <c r="IQU1182" s="8"/>
      <c r="IQV1182" s="8"/>
      <c r="IQW1182" s="8"/>
      <c r="IQX1182" s="8"/>
      <c r="IQY1182" s="8"/>
      <c r="IQZ1182" s="8"/>
      <c r="IRA1182" s="8"/>
      <c r="IRB1182" s="8"/>
      <c r="IRC1182" s="8"/>
      <c r="IRD1182" s="8"/>
      <c r="IRE1182" s="8"/>
      <c r="IRF1182" s="8"/>
      <c r="IRG1182" s="8"/>
      <c r="IRH1182" s="8"/>
      <c r="IRI1182" s="8"/>
      <c r="IRJ1182" s="8"/>
      <c r="IRK1182" s="8"/>
      <c r="IRL1182" s="8"/>
      <c r="IRM1182" s="8"/>
      <c r="IRN1182" s="8"/>
      <c r="IRO1182" s="8"/>
      <c r="IRP1182" s="8"/>
      <c r="IRQ1182" s="8"/>
      <c r="IRR1182" s="8"/>
      <c r="IRS1182" s="8"/>
      <c r="IRT1182" s="8"/>
      <c r="IRU1182" s="8"/>
      <c r="IRV1182" s="8"/>
      <c r="IRW1182" s="8"/>
      <c r="IRX1182" s="8"/>
      <c r="IRY1182" s="8"/>
      <c r="IRZ1182" s="8"/>
      <c r="ISA1182" s="8"/>
      <c r="ISB1182" s="8"/>
      <c r="ISC1182" s="8"/>
      <c r="ISD1182" s="8"/>
      <c r="ISE1182" s="8"/>
      <c r="ISF1182" s="8"/>
      <c r="ISG1182" s="8"/>
      <c r="ISH1182" s="8"/>
      <c r="ISI1182" s="8"/>
      <c r="ISJ1182" s="8"/>
      <c r="ISK1182" s="8"/>
      <c r="ISL1182" s="8"/>
      <c r="ISM1182" s="8"/>
      <c r="ISN1182" s="8"/>
      <c r="ISO1182" s="8"/>
      <c r="ISP1182" s="8"/>
      <c r="ISQ1182" s="8"/>
      <c r="ISR1182" s="8"/>
      <c r="ISS1182" s="8"/>
      <c r="IST1182" s="8"/>
      <c r="ISU1182" s="8"/>
      <c r="ISV1182" s="8"/>
      <c r="ISW1182" s="8"/>
      <c r="ISX1182" s="8"/>
      <c r="ISY1182" s="8"/>
      <c r="ISZ1182" s="8"/>
      <c r="ITA1182" s="8"/>
      <c r="ITB1182" s="8"/>
      <c r="ITC1182" s="8"/>
      <c r="ITD1182" s="8"/>
      <c r="ITE1182" s="8"/>
      <c r="ITF1182" s="8"/>
      <c r="ITG1182" s="8"/>
      <c r="ITH1182" s="8"/>
      <c r="ITI1182" s="8"/>
      <c r="ITJ1182" s="8"/>
      <c r="ITK1182" s="8"/>
      <c r="ITL1182" s="8"/>
      <c r="ITM1182" s="8"/>
      <c r="ITN1182" s="8"/>
      <c r="ITO1182" s="8"/>
      <c r="ITP1182" s="8"/>
      <c r="ITQ1182" s="8"/>
      <c r="ITR1182" s="8"/>
      <c r="ITS1182" s="8"/>
      <c r="ITT1182" s="8"/>
      <c r="ITU1182" s="8"/>
      <c r="ITV1182" s="8"/>
      <c r="ITW1182" s="8"/>
      <c r="ITX1182" s="8"/>
      <c r="ITY1182" s="8"/>
      <c r="ITZ1182" s="8"/>
      <c r="IUA1182" s="8"/>
      <c r="IUB1182" s="8"/>
      <c r="IUC1182" s="8"/>
      <c r="IUD1182" s="8"/>
      <c r="IUE1182" s="8"/>
      <c r="IUF1182" s="8"/>
      <c r="IUG1182" s="8"/>
      <c r="IUH1182" s="8"/>
      <c r="IUI1182" s="8"/>
      <c r="IUJ1182" s="8"/>
      <c r="IUK1182" s="8"/>
      <c r="IUL1182" s="8"/>
      <c r="IUM1182" s="8"/>
      <c r="IUN1182" s="8"/>
      <c r="IUO1182" s="8"/>
      <c r="IUP1182" s="8"/>
      <c r="IUQ1182" s="8"/>
      <c r="IUR1182" s="8"/>
      <c r="IUS1182" s="8"/>
      <c r="IUT1182" s="8"/>
      <c r="IUU1182" s="8"/>
      <c r="IUV1182" s="8"/>
      <c r="IUW1182" s="8"/>
      <c r="IUX1182" s="8"/>
      <c r="IUY1182" s="8"/>
      <c r="IUZ1182" s="8"/>
      <c r="IVA1182" s="8"/>
      <c r="IVB1182" s="8"/>
      <c r="IVC1182" s="8"/>
      <c r="IVD1182" s="8"/>
      <c r="IVE1182" s="8"/>
      <c r="IVF1182" s="8"/>
      <c r="IVG1182" s="8"/>
      <c r="IVH1182" s="8"/>
      <c r="IVI1182" s="8"/>
      <c r="IVJ1182" s="8"/>
      <c r="IVK1182" s="8"/>
      <c r="IVL1182" s="8"/>
      <c r="IVM1182" s="8"/>
      <c r="IVN1182" s="8"/>
      <c r="IVO1182" s="8"/>
      <c r="IVP1182" s="8"/>
      <c r="IVQ1182" s="8"/>
      <c r="IVR1182" s="8"/>
      <c r="IVS1182" s="8"/>
      <c r="IVT1182" s="8"/>
      <c r="IVU1182" s="8"/>
      <c r="IVV1182" s="8"/>
      <c r="IVW1182" s="8"/>
      <c r="IVX1182" s="8"/>
      <c r="IVY1182" s="8"/>
      <c r="IVZ1182" s="8"/>
      <c r="IWA1182" s="8"/>
      <c r="IWB1182" s="8"/>
      <c r="IWC1182" s="8"/>
      <c r="IWD1182" s="8"/>
      <c r="IWE1182" s="8"/>
      <c r="IWF1182" s="8"/>
      <c r="IWG1182" s="8"/>
      <c r="IWH1182" s="8"/>
      <c r="IWI1182" s="8"/>
      <c r="IWJ1182" s="8"/>
      <c r="IWK1182" s="8"/>
      <c r="IWL1182" s="8"/>
      <c r="IWM1182" s="8"/>
      <c r="IWN1182" s="8"/>
      <c r="IWO1182" s="8"/>
      <c r="IWP1182" s="8"/>
      <c r="IWQ1182" s="8"/>
      <c r="IWR1182" s="8"/>
      <c r="IWS1182" s="8"/>
      <c r="IWT1182" s="8"/>
      <c r="IWU1182" s="8"/>
      <c r="IWV1182" s="8"/>
      <c r="IWW1182" s="8"/>
      <c r="IWX1182" s="8"/>
      <c r="IWY1182" s="8"/>
      <c r="IWZ1182" s="8"/>
      <c r="IXA1182" s="8"/>
      <c r="IXB1182" s="8"/>
      <c r="IXC1182" s="8"/>
      <c r="IXD1182" s="8"/>
      <c r="IXE1182" s="8"/>
      <c r="IXF1182" s="8"/>
      <c r="IXG1182" s="8"/>
      <c r="IXH1182" s="8"/>
      <c r="IXI1182" s="8"/>
      <c r="IXJ1182" s="8"/>
      <c r="IXK1182" s="8"/>
      <c r="IXL1182" s="8"/>
      <c r="IXM1182" s="8"/>
      <c r="IXN1182" s="8"/>
      <c r="IXO1182" s="8"/>
      <c r="IXP1182" s="8"/>
      <c r="IXQ1182" s="8"/>
      <c r="IXR1182" s="8"/>
      <c r="IXS1182" s="8"/>
      <c r="IXT1182" s="8"/>
      <c r="IXU1182" s="8"/>
      <c r="IXV1182" s="8"/>
      <c r="IXW1182" s="8"/>
      <c r="IXX1182" s="8"/>
      <c r="IXY1182" s="8"/>
      <c r="IXZ1182" s="8"/>
      <c r="IYA1182" s="8"/>
      <c r="IYB1182" s="8"/>
      <c r="IYC1182" s="8"/>
      <c r="IYD1182" s="8"/>
      <c r="IYE1182" s="8"/>
      <c r="IYF1182" s="8"/>
      <c r="IYG1182" s="8"/>
      <c r="IYH1182" s="8"/>
      <c r="IYI1182" s="8"/>
      <c r="IYJ1182" s="8"/>
      <c r="IYK1182" s="8"/>
      <c r="IYL1182" s="8"/>
      <c r="IYM1182" s="8"/>
      <c r="IYN1182" s="8"/>
      <c r="IYO1182" s="8"/>
      <c r="IYP1182" s="8"/>
      <c r="IYQ1182" s="8"/>
      <c r="IYR1182" s="8"/>
      <c r="IYS1182" s="8"/>
      <c r="IYT1182" s="8"/>
      <c r="IYU1182" s="8"/>
      <c r="IYV1182" s="8"/>
      <c r="IYW1182" s="8"/>
      <c r="IYX1182" s="8"/>
      <c r="IYY1182" s="8"/>
      <c r="IYZ1182" s="8"/>
      <c r="IZA1182" s="8"/>
      <c r="IZB1182" s="8"/>
      <c r="IZC1182" s="8"/>
      <c r="IZD1182" s="8"/>
      <c r="IZE1182" s="8"/>
      <c r="IZF1182" s="8"/>
      <c r="IZG1182" s="8"/>
      <c r="IZH1182" s="8"/>
      <c r="IZI1182" s="8"/>
      <c r="IZJ1182" s="8"/>
      <c r="IZK1182" s="8"/>
      <c r="IZL1182" s="8"/>
      <c r="IZM1182" s="8"/>
      <c r="IZN1182" s="8"/>
      <c r="IZO1182" s="8"/>
      <c r="IZP1182" s="8"/>
      <c r="IZQ1182" s="8"/>
      <c r="IZR1182" s="8"/>
      <c r="IZS1182" s="8"/>
      <c r="IZT1182" s="8"/>
      <c r="IZU1182" s="8"/>
      <c r="IZV1182" s="8"/>
      <c r="IZW1182" s="8"/>
      <c r="IZX1182" s="8"/>
      <c r="IZY1182" s="8"/>
      <c r="IZZ1182" s="8"/>
      <c r="JAA1182" s="8"/>
      <c r="JAB1182" s="8"/>
      <c r="JAC1182" s="8"/>
      <c r="JAD1182" s="8"/>
      <c r="JAE1182" s="8"/>
      <c r="JAF1182" s="8"/>
      <c r="JAG1182" s="8"/>
      <c r="JAH1182" s="8"/>
      <c r="JAI1182" s="8"/>
      <c r="JAJ1182" s="8"/>
      <c r="JAK1182" s="8"/>
      <c r="JAL1182" s="8"/>
      <c r="JAM1182" s="8"/>
      <c r="JAN1182" s="8"/>
      <c r="JAO1182" s="8"/>
      <c r="JAP1182" s="8"/>
      <c r="JAQ1182" s="8"/>
      <c r="JAR1182" s="8"/>
      <c r="JAS1182" s="8"/>
      <c r="JAT1182" s="8"/>
      <c r="JAU1182" s="8"/>
      <c r="JAV1182" s="8"/>
      <c r="JAW1182" s="8"/>
      <c r="JAX1182" s="8"/>
      <c r="JAY1182" s="8"/>
      <c r="JAZ1182" s="8"/>
      <c r="JBA1182" s="8"/>
      <c r="JBB1182" s="8"/>
      <c r="JBC1182" s="8"/>
      <c r="JBD1182" s="8"/>
      <c r="JBE1182" s="8"/>
      <c r="JBF1182" s="8"/>
      <c r="JBG1182" s="8"/>
      <c r="JBH1182" s="8"/>
      <c r="JBI1182" s="8"/>
      <c r="JBJ1182" s="8"/>
      <c r="JBK1182" s="8"/>
      <c r="JBL1182" s="8"/>
      <c r="JBM1182" s="8"/>
      <c r="JBN1182" s="8"/>
      <c r="JBO1182" s="8"/>
      <c r="JBP1182" s="8"/>
      <c r="JBQ1182" s="8"/>
      <c r="JBR1182" s="8"/>
      <c r="JBS1182" s="8"/>
      <c r="JBT1182" s="8"/>
      <c r="JBU1182" s="8"/>
      <c r="JBV1182" s="8"/>
      <c r="JBW1182" s="8"/>
      <c r="JBX1182" s="8"/>
      <c r="JBY1182" s="8"/>
      <c r="JBZ1182" s="8"/>
      <c r="JCA1182" s="8"/>
      <c r="JCB1182" s="8"/>
      <c r="JCC1182" s="8"/>
      <c r="JCD1182" s="8"/>
      <c r="JCE1182" s="8"/>
      <c r="JCF1182" s="8"/>
      <c r="JCG1182" s="8"/>
      <c r="JCH1182" s="8"/>
      <c r="JCI1182" s="8"/>
      <c r="JCJ1182" s="8"/>
      <c r="JCK1182" s="8"/>
      <c r="JCL1182" s="8"/>
      <c r="JCM1182" s="8"/>
      <c r="JCN1182" s="8"/>
      <c r="JCO1182" s="8"/>
      <c r="JCP1182" s="8"/>
      <c r="JCQ1182" s="8"/>
      <c r="JCR1182" s="8"/>
      <c r="JCS1182" s="8"/>
      <c r="JCT1182" s="8"/>
      <c r="JCU1182" s="8"/>
      <c r="JCV1182" s="8"/>
      <c r="JCW1182" s="8"/>
      <c r="JCX1182" s="8"/>
      <c r="JCY1182" s="8"/>
      <c r="JCZ1182" s="8"/>
      <c r="JDA1182" s="8"/>
      <c r="JDB1182" s="8"/>
      <c r="JDC1182" s="8"/>
      <c r="JDD1182" s="8"/>
      <c r="JDE1182" s="8"/>
      <c r="JDF1182" s="8"/>
      <c r="JDG1182" s="8"/>
      <c r="JDH1182" s="8"/>
      <c r="JDI1182" s="8"/>
      <c r="JDJ1182" s="8"/>
      <c r="JDK1182" s="8"/>
      <c r="JDL1182" s="8"/>
      <c r="JDM1182" s="8"/>
      <c r="JDN1182" s="8"/>
      <c r="JDO1182" s="8"/>
      <c r="JDP1182" s="8"/>
      <c r="JDQ1182" s="8"/>
      <c r="JDR1182" s="8"/>
      <c r="JDS1182" s="8"/>
      <c r="JDT1182" s="8"/>
      <c r="JDU1182" s="8"/>
      <c r="JDV1182" s="8"/>
      <c r="JDW1182" s="8"/>
      <c r="JDX1182" s="8"/>
      <c r="JDY1182" s="8"/>
      <c r="JDZ1182" s="8"/>
      <c r="JEA1182" s="8"/>
      <c r="JEB1182" s="8"/>
      <c r="JEC1182" s="8"/>
      <c r="JED1182" s="8"/>
      <c r="JEE1182" s="8"/>
      <c r="JEF1182" s="8"/>
      <c r="JEG1182" s="8"/>
      <c r="JEH1182" s="8"/>
      <c r="JEI1182" s="8"/>
      <c r="JEJ1182" s="8"/>
      <c r="JEK1182" s="8"/>
      <c r="JEL1182" s="8"/>
      <c r="JEM1182" s="8"/>
      <c r="JEN1182" s="8"/>
      <c r="JEO1182" s="8"/>
      <c r="JEP1182" s="8"/>
      <c r="JEQ1182" s="8"/>
      <c r="JER1182" s="8"/>
      <c r="JES1182" s="8"/>
      <c r="JET1182" s="8"/>
      <c r="JEU1182" s="8"/>
      <c r="JEV1182" s="8"/>
      <c r="JEW1182" s="8"/>
      <c r="JEX1182" s="8"/>
      <c r="JEY1182" s="8"/>
      <c r="JEZ1182" s="8"/>
      <c r="JFA1182" s="8"/>
      <c r="JFB1182" s="8"/>
      <c r="JFC1182" s="8"/>
      <c r="JFD1182" s="8"/>
      <c r="JFE1182" s="8"/>
      <c r="JFF1182" s="8"/>
      <c r="JFG1182" s="8"/>
      <c r="JFH1182" s="8"/>
      <c r="JFI1182" s="8"/>
      <c r="JFJ1182" s="8"/>
      <c r="JFK1182" s="8"/>
      <c r="JFL1182" s="8"/>
      <c r="JFM1182" s="8"/>
      <c r="JFN1182" s="8"/>
      <c r="JFO1182" s="8"/>
      <c r="JFP1182" s="8"/>
      <c r="JFQ1182" s="8"/>
      <c r="JFR1182" s="8"/>
      <c r="JFS1182" s="8"/>
      <c r="JFT1182" s="8"/>
      <c r="JFU1182" s="8"/>
      <c r="JFV1182" s="8"/>
      <c r="JFW1182" s="8"/>
      <c r="JFX1182" s="8"/>
      <c r="JFY1182" s="8"/>
      <c r="JFZ1182" s="8"/>
      <c r="JGA1182" s="8"/>
      <c r="JGB1182" s="8"/>
      <c r="JGC1182" s="8"/>
      <c r="JGD1182" s="8"/>
      <c r="JGE1182" s="8"/>
      <c r="JGF1182" s="8"/>
      <c r="JGG1182" s="8"/>
      <c r="JGH1182" s="8"/>
      <c r="JGI1182" s="8"/>
      <c r="JGJ1182" s="8"/>
      <c r="JGK1182" s="8"/>
      <c r="JGL1182" s="8"/>
      <c r="JGM1182" s="8"/>
      <c r="JGN1182" s="8"/>
      <c r="JGO1182" s="8"/>
      <c r="JGP1182" s="8"/>
      <c r="JGQ1182" s="8"/>
      <c r="JGR1182" s="8"/>
      <c r="JGS1182" s="8"/>
      <c r="JGT1182" s="8"/>
      <c r="JGU1182" s="8"/>
      <c r="JGV1182" s="8"/>
      <c r="JGW1182" s="8"/>
      <c r="JGX1182" s="8"/>
      <c r="JGY1182" s="8"/>
      <c r="JGZ1182" s="8"/>
      <c r="JHA1182" s="8"/>
      <c r="JHB1182" s="8"/>
      <c r="JHC1182" s="8"/>
      <c r="JHD1182" s="8"/>
      <c r="JHE1182" s="8"/>
      <c r="JHF1182" s="8"/>
      <c r="JHG1182" s="8"/>
      <c r="JHH1182" s="8"/>
      <c r="JHI1182" s="8"/>
      <c r="JHJ1182" s="8"/>
      <c r="JHK1182" s="8"/>
      <c r="JHL1182" s="8"/>
      <c r="JHM1182" s="8"/>
      <c r="JHN1182" s="8"/>
      <c r="JHO1182" s="8"/>
      <c r="JHP1182" s="8"/>
      <c r="JHQ1182" s="8"/>
      <c r="JHR1182" s="8"/>
      <c r="JHS1182" s="8"/>
      <c r="JHT1182" s="8"/>
      <c r="JHU1182" s="8"/>
      <c r="JHV1182" s="8"/>
      <c r="JHW1182" s="8"/>
      <c r="JHX1182" s="8"/>
      <c r="JHY1182" s="8"/>
      <c r="JHZ1182" s="8"/>
      <c r="JIA1182" s="8"/>
      <c r="JIB1182" s="8"/>
      <c r="JIC1182" s="8"/>
      <c r="JID1182" s="8"/>
      <c r="JIE1182" s="8"/>
      <c r="JIF1182" s="8"/>
      <c r="JIG1182" s="8"/>
      <c r="JIH1182" s="8"/>
      <c r="JII1182" s="8"/>
      <c r="JIJ1182" s="8"/>
      <c r="JIK1182" s="8"/>
      <c r="JIL1182" s="8"/>
      <c r="JIM1182" s="8"/>
      <c r="JIN1182" s="8"/>
      <c r="JIO1182" s="8"/>
      <c r="JIP1182" s="8"/>
      <c r="JIQ1182" s="8"/>
      <c r="JIR1182" s="8"/>
      <c r="JIS1182" s="8"/>
      <c r="JIT1182" s="8"/>
      <c r="JIU1182" s="8"/>
      <c r="JIV1182" s="8"/>
      <c r="JIW1182" s="8"/>
      <c r="JIX1182" s="8"/>
      <c r="JIY1182" s="8"/>
      <c r="JIZ1182" s="8"/>
      <c r="JJA1182" s="8"/>
      <c r="JJB1182" s="8"/>
      <c r="JJC1182" s="8"/>
      <c r="JJD1182" s="8"/>
      <c r="JJE1182" s="8"/>
      <c r="JJF1182" s="8"/>
      <c r="JJG1182" s="8"/>
      <c r="JJH1182" s="8"/>
      <c r="JJI1182" s="8"/>
      <c r="JJJ1182" s="8"/>
      <c r="JJK1182" s="8"/>
      <c r="JJL1182" s="8"/>
      <c r="JJM1182" s="8"/>
      <c r="JJN1182" s="8"/>
      <c r="JJO1182" s="8"/>
      <c r="JJP1182" s="8"/>
      <c r="JJQ1182" s="8"/>
      <c r="JJR1182" s="8"/>
      <c r="JJS1182" s="8"/>
      <c r="JJT1182" s="8"/>
      <c r="JJU1182" s="8"/>
      <c r="JJV1182" s="8"/>
      <c r="JJW1182" s="8"/>
      <c r="JJX1182" s="8"/>
      <c r="JJY1182" s="8"/>
      <c r="JJZ1182" s="8"/>
      <c r="JKA1182" s="8"/>
      <c r="JKB1182" s="8"/>
      <c r="JKC1182" s="8"/>
      <c r="JKD1182" s="8"/>
      <c r="JKE1182" s="8"/>
      <c r="JKF1182" s="8"/>
      <c r="JKG1182" s="8"/>
      <c r="JKH1182" s="8"/>
      <c r="JKI1182" s="8"/>
      <c r="JKJ1182" s="8"/>
      <c r="JKK1182" s="8"/>
      <c r="JKL1182" s="8"/>
      <c r="JKM1182" s="8"/>
      <c r="JKN1182" s="8"/>
      <c r="JKO1182" s="8"/>
      <c r="JKP1182" s="8"/>
      <c r="JKQ1182" s="8"/>
      <c r="JKR1182" s="8"/>
      <c r="JKS1182" s="8"/>
      <c r="JKT1182" s="8"/>
      <c r="JKU1182" s="8"/>
      <c r="JKV1182" s="8"/>
      <c r="JKW1182" s="8"/>
      <c r="JKX1182" s="8"/>
      <c r="JKY1182" s="8"/>
      <c r="JKZ1182" s="8"/>
      <c r="JLA1182" s="8"/>
      <c r="JLB1182" s="8"/>
      <c r="JLC1182" s="8"/>
      <c r="JLD1182" s="8"/>
      <c r="JLE1182" s="8"/>
      <c r="JLF1182" s="8"/>
      <c r="JLG1182" s="8"/>
      <c r="JLH1182" s="8"/>
      <c r="JLI1182" s="8"/>
      <c r="JLJ1182" s="8"/>
      <c r="JLK1182" s="8"/>
      <c r="JLL1182" s="8"/>
      <c r="JLM1182" s="8"/>
      <c r="JLN1182" s="8"/>
      <c r="JLO1182" s="8"/>
      <c r="JLP1182" s="8"/>
      <c r="JLQ1182" s="8"/>
      <c r="JLR1182" s="8"/>
      <c r="JLS1182" s="8"/>
      <c r="JLT1182" s="8"/>
      <c r="JLU1182" s="8"/>
      <c r="JLV1182" s="8"/>
      <c r="JLW1182" s="8"/>
      <c r="JLX1182" s="8"/>
      <c r="JLY1182" s="8"/>
      <c r="JLZ1182" s="8"/>
      <c r="JMA1182" s="8"/>
      <c r="JMB1182" s="8"/>
      <c r="JMC1182" s="8"/>
      <c r="JMD1182" s="8"/>
      <c r="JME1182" s="8"/>
      <c r="JMF1182" s="8"/>
      <c r="JMG1182" s="8"/>
      <c r="JMH1182" s="8"/>
      <c r="JMI1182" s="8"/>
      <c r="JMJ1182" s="8"/>
      <c r="JMK1182" s="8"/>
      <c r="JML1182" s="8"/>
      <c r="JMM1182" s="8"/>
      <c r="JMN1182" s="8"/>
      <c r="JMO1182" s="8"/>
      <c r="JMP1182" s="8"/>
      <c r="JMQ1182" s="8"/>
      <c r="JMR1182" s="8"/>
      <c r="JMS1182" s="8"/>
      <c r="JMT1182" s="8"/>
      <c r="JMU1182" s="8"/>
      <c r="JMV1182" s="8"/>
      <c r="JMW1182" s="8"/>
      <c r="JMX1182" s="8"/>
      <c r="JMY1182" s="8"/>
      <c r="JMZ1182" s="8"/>
      <c r="JNA1182" s="8"/>
      <c r="JNB1182" s="8"/>
      <c r="JNC1182" s="8"/>
      <c r="JND1182" s="8"/>
      <c r="JNE1182" s="8"/>
      <c r="JNF1182" s="8"/>
      <c r="JNG1182" s="8"/>
      <c r="JNH1182" s="8"/>
      <c r="JNI1182" s="8"/>
      <c r="JNJ1182" s="8"/>
      <c r="JNK1182" s="8"/>
      <c r="JNL1182" s="8"/>
      <c r="JNM1182" s="8"/>
      <c r="JNN1182" s="8"/>
      <c r="JNO1182" s="8"/>
      <c r="JNP1182" s="8"/>
      <c r="JNQ1182" s="8"/>
      <c r="JNR1182" s="8"/>
      <c r="JNS1182" s="8"/>
      <c r="JNT1182" s="8"/>
      <c r="JNU1182" s="8"/>
      <c r="JNV1182" s="8"/>
      <c r="JNW1182" s="8"/>
      <c r="JNX1182" s="8"/>
      <c r="JNY1182" s="8"/>
      <c r="JNZ1182" s="8"/>
      <c r="JOA1182" s="8"/>
      <c r="JOB1182" s="8"/>
      <c r="JOC1182" s="8"/>
      <c r="JOD1182" s="8"/>
      <c r="JOE1182" s="8"/>
      <c r="JOF1182" s="8"/>
      <c r="JOG1182" s="8"/>
      <c r="JOH1182" s="8"/>
      <c r="JOI1182" s="8"/>
      <c r="JOJ1182" s="8"/>
      <c r="JOK1182" s="8"/>
      <c r="JOL1182" s="8"/>
      <c r="JOM1182" s="8"/>
      <c r="JON1182" s="8"/>
      <c r="JOO1182" s="8"/>
      <c r="JOP1182" s="8"/>
      <c r="JOQ1182" s="8"/>
      <c r="JOR1182" s="8"/>
      <c r="JOS1182" s="8"/>
      <c r="JOT1182" s="8"/>
      <c r="JOU1182" s="8"/>
      <c r="JOV1182" s="8"/>
      <c r="JOW1182" s="8"/>
      <c r="JOX1182" s="8"/>
      <c r="JOY1182" s="8"/>
      <c r="JOZ1182" s="8"/>
      <c r="JPA1182" s="8"/>
      <c r="JPB1182" s="8"/>
      <c r="JPC1182" s="8"/>
      <c r="JPD1182" s="8"/>
      <c r="JPE1182" s="8"/>
      <c r="JPF1182" s="8"/>
      <c r="JPG1182" s="8"/>
      <c r="JPH1182" s="8"/>
      <c r="JPI1182" s="8"/>
      <c r="JPJ1182" s="8"/>
      <c r="JPK1182" s="8"/>
      <c r="JPL1182" s="8"/>
      <c r="JPM1182" s="8"/>
      <c r="JPN1182" s="8"/>
      <c r="JPO1182" s="8"/>
      <c r="JPP1182" s="8"/>
      <c r="JPQ1182" s="8"/>
      <c r="JPR1182" s="8"/>
      <c r="JPS1182" s="8"/>
      <c r="JPT1182" s="8"/>
      <c r="JPU1182" s="8"/>
      <c r="JPV1182" s="8"/>
      <c r="JPW1182" s="8"/>
      <c r="JPX1182" s="8"/>
      <c r="JPY1182" s="8"/>
      <c r="JPZ1182" s="8"/>
      <c r="JQA1182" s="8"/>
      <c r="JQB1182" s="8"/>
      <c r="JQC1182" s="8"/>
      <c r="JQD1182" s="8"/>
      <c r="JQE1182" s="8"/>
      <c r="JQF1182" s="8"/>
      <c r="JQG1182" s="8"/>
      <c r="JQH1182" s="8"/>
      <c r="JQI1182" s="8"/>
      <c r="JQJ1182" s="8"/>
      <c r="JQK1182" s="8"/>
      <c r="JQL1182" s="8"/>
      <c r="JQM1182" s="8"/>
      <c r="JQN1182" s="8"/>
      <c r="JQO1182" s="8"/>
      <c r="JQP1182" s="8"/>
      <c r="JQQ1182" s="8"/>
      <c r="JQR1182" s="8"/>
      <c r="JQS1182" s="8"/>
      <c r="JQT1182" s="8"/>
      <c r="JQU1182" s="8"/>
      <c r="JQV1182" s="8"/>
      <c r="JQW1182" s="8"/>
      <c r="JQX1182" s="8"/>
      <c r="JQY1182" s="8"/>
      <c r="JQZ1182" s="8"/>
      <c r="JRA1182" s="8"/>
      <c r="JRB1182" s="8"/>
      <c r="JRC1182" s="8"/>
      <c r="JRD1182" s="8"/>
      <c r="JRE1182" s="8"/>
      <c r="JRF1182" s="8"/>
      <c r="JRG1182" s="8"/>
      <c r="JRH1182" s="8"/>
      <c r="JRI1182" s="8"/>
      <c r="JRJ1182" s="8"/>
      <c r="JRK1182" s="8"/>
      <c r="JRL1182" s="8"/>
      <c r="JRM1182" s="8"/>
      <c r="JRN1182" s="8"/>
      <c r="JRO1182" s="8"/>
      <c r="JRP1182" s="8"/>
      <c r="JRQ1182" s="8"/>
      <c r="JRR1182" s="8"/>
      <c r="JRS1182" s="8"/>
      <c r="JRT1182" s="8"/>
      <c r="JRU1182" s="8"/>
      <c r="JRV1182" s="8"/>
      <c r="JRW1182" s="8"/>
      <c r="JRX1182" s="8"/>
      <c r="JRY1182" s="8"/>
      <c r="JRZ1182" s="8"/>
      <c r="JSA1182" s="8"/>
      <c r="JSB1182" s="8"/>
      <c r="JSC1182" s="8"/>
      <c r="JSD1182" s="8"/>
      <c r="JSE1182" s="8"/>
      <c r="JSF1182" s="8"/>
      <c r="JSG1182" s="8"/>
      <c r="JSH1182" s="8"/>
      <c r="JSI1182" s="8"/>
      <c r="JSJ1182" s="8"/>
      <c r="JSK1182" s="8"/>
      <c r="JSL1182" s="8"/>
      <c r="JSM1182" s="8"/>
      <c r="JSN1182" s="8"/>
      <c r="JSO1182" s="8"/>
      <c r="JSP1182" s="8"/>
      <c r="JSQ1182" s="8"/>
      <c r="JSR1182" s="8"/>
      <c r="JSS1182" s="8"/>
      <c r="JST1182" s="8"/>
      <c r="JSU1182" s="8"/>
      <c r="JSV1182" s="8"/>
      <c r="JSW1182" s="8"/>
      <c r="JSX1182" s="8"/>
      <c r="JSY1182" s="8"/>
      <c r="JSZ1182" s="8"/>
      <c r="JTA1182" s="8"/>
      <c r="JTB1182" s="8"/>
      <c r="JTC1182" s="8"/>
      <c r="JTD1182" s="8"/>
      <c r="JTE1182" s="8"/>
      <c r="JTF1182" s="8"/>
      <c r="JTG1182" s="8"/>
      <c r="JTH1182" s="8"/>
      <c r="JTI1182" s="8"/>
      <c r="JTJ1182" s="8"/>
      <c r="JTK1182" s="8"/>
      <c r="JTL1182" s="8"/>
      <c r="JTM1182" s="8"/>
      <c r="JTN1182" s="8"/>
      <c r="JTO1182" s="8"/>
      <c r="JTP1182" s="8"/>
      <c r="JTQ1182" s="8"/>
      <c r="JTR1182" s="8"/>
      <c r="JTS1182" s="8"/>
      <c r="JTT1182" s="8"/>
      <c r="JTU1182" s="8"/>
      <c r="JTV1182" s="8"/>
      <c r="JTW1182" s="8"/>
      <c r="JTX1182" s="8"/>
      <c r="JTY1182" s="8"/>
      <c r="JTZ1182" s="8"/>
      <c r="JUA1182" s="8"/>
      <c r="JUB1182" s="8"/>
      <c r="JUC1182" s="8"/>
      <c r="JUD1182" s="8"/>
      <c r="JUE1182" s="8"/>
      <c r="JUF1182" s="8"/>
      <c r="JUG1182" s="8"/>
      <c r="JUH1182" s="8"/>
      <c r="JUI1182" s="8"/>
      <c r="JUJ1182" s="8"/>
      <c r="JUK1182" s="8"/>
      <c r="JUL1182" s="8"/>
      <c r="JUM1182" s="8"/>
      <c r="JUN1182" s="8"/>
      <c r="JUO1182" s="8"/>
      <c r="JUP1182" s="8"/>
      <c r="JUQ1182" s="8"/>
      <c r="JUR1182" s="8"/>
      <c r="JUS1182" s="8"/>
      <c r="JUT1182" s="8"/>
      <c r="JUU1182" s="8"/>
      <c r="JUV1182" s="8"/>
      <c r="JUW1182" s="8"/>
      <c r="JUX1182" s="8"/>
      <c r="JUY1182" s="8"/>
      <c r="JUZ1182" s="8"/>
      <c r="JVA1182" s="8"/>
      <c r="JVB1182" s="8"/>
      <c r="JVC1182" s="8"/>
      <c r="JVD1182" s="8"/>
      <c r="JVE1182" s="8"/>
      <c r="JVF1182" s="8"/>
      <c r="JVG1182" s="8"/>
      <c r="JVH1182" s="8"/>
      <c r="JVI1182" s="8"/>
      <c r="JVJ1182" s="8"/>
      <c r="JVK1182" s="8"/>
      <c r="JVL1182" s="8"/>
      <c r="JVM1182" s="8"/>
      <c r="JVN1182" s="8"/>
      <c r="JVO1182" s="8"/>
      <c r="JVP1182" s="8"/>
      <c r="JVQ1182" s="8"/>
      <c r="JVR1182" s="8"/>
      <c r="JVS1182" s="8"/>
      <c r="JVT1182" s="8"/>
      <c r="JVU1182" s="8"/>
      <c r="JVV1182" s="8"/>
      <c r="JVW1182" s="8"/>
      <c r="JVX1182" s="8"/>
      <c r="JVY1182" s="8"/>
      <c r="JVZ1182" s="8"/>
      <c r="JWA1182" s="8"/>
      <c r="JWB1182" s="8"/>
      <c r="JWC1182" s="8"/>
      <c r="JWD1182" s="8"/>
      <c r="JWE1182" s="8"/>
      <c r="JWF1182" s="8"/>
      <c r="JWG1182" s="8"/>
      <c r="JWH1182" s="8"/>
      <c r="JWI1182" s="8"/>
      <c r="JWJ1182" s="8"/>
      <c r="JWK1182" s="8"/>
      <c r="JWL1182" s="8"/>
      <c r="JWM1182" s="8"/>
      <c r="JWN1182" s="8"/>
      <c r="JWO1182" s="8"/>
      <c r="JWP1182" s="8"/>
      <c r="JWQ1182" s="8"/>
      <c r="JWR1182" s="8"/>
      <c r="JWS1182" s="8"/>
      <c r="JWT1182" s="8"/>
      <c r="JWU1182" s="8"/>
      <c r="JWV1182" s="8"/>
      <c r="JWW1182" s="8"/>
      <c r="JWX1182" s="8"/>
      <c r="JWY1182" s="8"/>
      <c r="JWZ1182" s="8"/>
      <c r="JXA1182" s="8"/>
      <c r="JXB1182" s="8"/>
      <c r="JXC1182" s="8"/>
      <c r="JXD1182" s="8"/>
      <c r="JXE1182" s="8"/>
      <c r="JXF1182" s="8"/>
      <c r="JXG1182" s="8"/>
      <c r="JXH1182" s="8"/>
      <c r="JXI1182" s="8"/>
      <c r="JXJ1182" s="8"/>
      <c r="JXK1182" s="8"/>
      <c r="JXL1182" s="8"/>
      <c r="JXM1182" s="8"/>
      <c r="JXN1182" s="8"/>
      <c r="JXO1182" s="8"/>
      <c r="JXP1182" s="8"/>
      <c r="JXQ1182" s="8"/>
      <c r="JXR1182" s="8"/>
      <c r="JXS1182" s="8"/>
      <c r="JXT1182" s="8"/>
      <c r="JXU1182" s="8"/>
      <c r="JXV1182" s="8"/>
      <c r="JXW1182" s="8"/>
      <c r="JXX1182" s="8"/>
      <c r="JXY1182" s="8"/>
      <c r="JXZ1182" s="8"/>
      <c r="JYA1182" s="8"/>
      <c r="JYB1182" s="8"/>
      <c r="JYC1182" s="8"/>
      <c r="JYD1182" s="8"/>
      <c r="JYE1182" s="8"/>
      <c r="JYF1182" s="8"/>
      <c r="JYG1182" s="8"/>
      <c r="JYH1182" s="8"/>
      <c r="JYI1182" s="8"/>
      <c r="JYJ1182" s="8"/>
      <c r="JYK1182" s="8"/>
      <c r="JYL1182" s="8"/>
      <c r="JYM1182" s="8"/>
      <c r="JYN1182" s="8"/>
      <c r="JYO1182" s="8"/>
      <c r="JYP1182" s="8"/>
      <c r="JYQ1182" s="8"/>
      <c r="JYR1182" s="8"/>
      <c r="JYS1182" s="8"/>
      <c r="JYT1182" s="8"/>
      <c r="JYU1182" s="8"/>
      <c r="JYV1182" s="8"/>
      <c r="JYW1182" s="8"/>
      <c r="JYX1182" s="8"/>
      <c r="JYY1182" s="8"/>
      <c r="JYZ1182" s="8"/>
      <c r="JZA1182" s="8"/>
      <c r="JZB1182" s="8"/>
      <c r="JZC1182" s="8"/>
      <c r="JZD1182" s="8"/>
      <c r="JZE1182" s="8"/>
      <c r="JZF1182" s="8"/>
      <c r="JZG1182" s="8"/>
      <c r="JZH1182" s="8"/>
      <c r="JZI1182" s="8"/>
      <c r="JZJ1182" s="8"/>
      <c r="JZK1182" s="8"/>
      <c r="JZL1182" s="8"/>
      <c r="JZM1182" s="8"/>
      <c r="JZN1182" s="8"/>
      <c r="JZO1182" s="8"/>
      <c r="JZP1182" s="8"/>
      <c r="JZQ1182" s="8"/>
      <c r="JZR1182" s="8"/>
      <c r="JZS1182" s="8"/>
      <c r="JZT1182" s="8"/>
      <c r="JZU1182" s="8"/>
      <c r="JZV1182" s="8"/>
      <c r="JZW1182" s="8"/>
      <c r="JZX1182" s="8"/>
      <c r="JZY1182" s="8"/>
      <c r="JZZ1182" s="8"/>
      <c r="KAA1182" s="8"/>
      <c r="KAB1182" s="8"/>
      <c r="KAC1182" s="8"/>
      <c r="KAD1182" s="8"/>
      <c r="KAE1182" s="8"/>
      <c r="KAF1182" s="8"/>
      <c r="KAG1182" s="8"/>
      <c r="KAH1182" s="8"/>
      <c r="KAI1182" s="8"/>
      <c r="KAJ1182" s="8"/>
      <c r="KAK1182" s="8"/>
      <c r="KAL1182" s="8"/>
      <c r="KAM1182" s="8"/>
      <c r="KAN1182" s="8"/>
      <c r="KAO1182" s="8"/>
      <c r="KAP1182" s="8"/>
      <c r="KAQ1182" s="8"/>
      <c r="KAR1182" s="8"/>
      <c r="KAS1182" s="8"/>
      <c r="KAT1182" s="8"/>
      <c r="KAU1182" s="8"/>
      <c r="KAV1182" s="8"/>
      <c r="KAW1182" s="8"/>
      <c r="KAX1182" s="8"/>
      <c r="KAY1182" s="8"/>
      <c r="KAZ1182" s="8"/>
      <c r="KBA1182" s="8"/>
      <c r="KBB1182" s="8"/>
      <c r="KBC1182" s="8"/>
      <c r="KBD1182" s="8"/>
      <c r="KBE1182" s="8"/>
      <c r="KBF1182" s="8"/>
      <c r="KBG1182" s="8"/>
      <c r="KBH1182" s="8"/>
      <c r="KBI1182" s="8"/>
      <c r="KBJ1182" s="8"/>
      <c r="KBK1182" s="8"/>
      <c r="KBL1182" s="8"/>
      <c r="KBM1182" s="8"/>
      <c r="KBN1182" s="8"/>
      <c r="KBO1182" s="8"/>
      <c r="KBP1182" s="8"/>
      <c r="KBQ1182" s="8"/>
      <c r="KBR1182" s="8"/>
      <c r="KBS1182" s="8"/>
      <c r="KBT1182" s="8"/>
      <c r="KBU1182" s="8"/>
      <c r="KBV1182" s="8"/>
      <c r="KBW1182" s="8"/>
      <c r="KBX1182" s="8"/>
      <c r="KBY1182" s="8"/>
      <c r="KBZ1182" s="8"/>
      <c r="KCA1182" s="8"/>
      <c r="KCB1182" s="8"/>
      <c r="KCC1182" s="8"/>
      <c r="KCD1182" s="8"/>
      <c r="KCE1182" s="8"/>
      <c r="KCF1182" s="8"/>
      <c r="KCG1182" s="8"/>
      <c r="KCH1182" s="8"/>
      <c r="KCI1182" s="8"/>
      <c r="KCJ1182" s="8"/>
      <c r="KCK1182" s="8"/>
      <c r="KCL1182" s="8"/>
      <c r="KCM1182" s="8"/>
      <c r="KCN1182" s="8"/>
      <c r="KCO1182" s="8"/>
      <c r="KCP1182" s="8"/>
      <c r="KCQ1182" s="8"/>
      <c r="KCR1182" s="8"/>
      <c r="KCS1182" s="8"/>
      <c r="KCT1182" s="8"/>
      <c r="KCU1182" s="8"/>
      <c r="KCV1182" s="8"/>
      <c r="KCW1182" s="8"/>
      <c r="KCX1182" s="8"/>
      <c r="KCY1182" s="8"/>
      <c r="KCZ1182" s="8"/>
      <c r="KDA1182" s="8"/>
      <c r="KDB1182" s="8"/>
      <c r="KDC1182" s="8"/>
      <c r="KDD1182" s="8"/>
      <c r="KDE1182" s="8"/>
      <c r="KDF1182" s="8"/>
      <c r="KDG1182" s="8"/>
      <c r="KDH1182" s="8"/>
      <c r="KDI1182" s="8"/>
      <c r="KDJ1182" s="8"/>
      <c r="KDK1182" s="8"/>
      <c r="KDL1182" s="8"/>
      <c r="KDM1182" s="8"/>
      <c r="KDN1182" s="8"/>
      <c r="KDO1182" s="8"/>
      <c r="KDP1182" s="8"/>
      <c r="KDQ1182" s="8"/>
      <c r="KDR1182" s="8"/>
      <c r="KDS1182" s="8"/>
      <c r="KDT1182" s="8"/>
      <c r="KDU1182" s="8"/>
      <c r="KDV1182" s="8"/>
      <c r="KDW1182" s="8"/>
      <c r="KDX1182" s="8"/>
      <c r="KDY1182" s="8"/>
      <c r="KDZ1182" s="8"/>
      <c r="KEA1182" s="8"/>
      <c r="KEB1182" s="8"/>
      <c r="KEC1182" s="8"/>
      <c r="KED1182" s="8"/>
      <c r="KEE1182" s="8"/>
      <c r="KEF1182" s="8"/>
      <c r="KEG1182" s="8"/>
      <c r="KEH1182" s="8"/>
      <c r="KEI1182" s="8"/>
      <c r="KEJ1182" s="8"/>
      <c r="KEK1182" s="8"/>
      <c r="KEL1182" s="8"/>
      <c r="KEM1182" s="8"/>
      <c r="KEN1182" s="8"/>
      <c r="KEO1182" s="8"/>
      <c r="KEP1182" s="8"/>
      <c r="KEQ1182" s="8"/>
      <c r="KER1182" s="8"/>
      <c r="KES1182" s="8"/>
      <c r="KET1182" s="8"/>
      <c r="KEU1182" s="8"/>
      <c r="KEV1182" s="8"/>
      <c r="KEW1182" s="8"/>
      <c r="KEX1182" s="8"/>
      <c r="KEY1182" s="8"/>
      <c r="KEZ1182" s="8"/>
      <c r="KFA1182" s="8"/>
      <c r="KFB1182" s="8"/>
      <c r="KFC1182" s="8"/>
      <c r="KFD1182" s="8"/>
      <c r="KFE1182" s="8"/>
      <c r="KFF1182" s="8"/>
      <c r="KFG1182" s="8"/>
      <c r="KFH1182" s="8"/>
      <c r="KFI1182" s="8"/>
      <c r="KFJ1182" s="8"/>
      <c r="KFK1182" s="8"/>
      <c r="KFL1182" s="8"/>
      <c r="KFM1182" s="8"/>
      <c r="KFN1182" s="8"/>
      <c r="KFO1182" s="8"/>
      <c r="KFP1182" s="8"/>
      <c r="KFQ1182" s="8"/>
      <c r="KFR1182" s="8"/>
      <c r="KFS1182" s="8"/>
      <c r="KFT1182" s="8"/>
      <c r="KFU1182" s="8"/>
      <c r="KFV1182" s="8"/>
      <c r="KFW1182" s="8"/>
      <c r="KFX1182" s="8"/>
      <c r="KFY1182" s="8"/>
      <c r="KFZ1182" s="8"/>
      <c r="KGA1182" s="8"/>
      <c r="KGB1182" s="8"/>
      <c r="KGC1182" s="8"/>
      <c r="KGD1182" s="8"/>
      <c r="KGE1182" s="8"/>
      <c r="KGF1182" s="8"/>
      <c r="KGG1182" s="8"/>
      <c r="KGH1182" s="8"/>
      <c r="KGI1182" s="8"/>
      <c r="KGJ1182" s="8"/>
      <c r="KGK1182" s="8"/>
      <c r="KGL1182" s="8"/>
      <c r="KGM1182" s="8"/>
      <c r="KGN1182" s="8"/>
      <c r="KGO1182" s="8"/>
      <c r="KGP1182" s="8"/>
      <c r="KGQ1182" s="8"/>
      <c r="KGR1182" s="8"/>
      <c r="KGS1182" s="8"/>
      <c r="KGT1182" s="8"/>
      <c r="KGU1182" s="8"/>
      <c r="KGV1182" s="8"/>
      <c r="KGW1182" s="8"/>
      <c r="KGX1182" s="8"/>
      <c r="KGY1182" s="8"/>
      <c r="KGZ1182" s="8"/>
      <c r="KHA1182" s="8"/>
      <c r="KHB1182" s="8"/>
      <c r="KHC1182" s="8"/>
      <c r="KHD1182" s="8"/>
      <c r="KHE1182" s="8"/>
      <c r="KHF1182" s="8"/>
      <c r="KHG1182" s="8"/>
      <c r="KHH1182" s="8"/>
      <c r="KHI1182" s="8"/>
      <c r="KHJ1182" s="8"/>
      <c r="KHK1182" s="8"/>
      <c r="KHL1182" s="8"/>
      <c r="KHM1182" s="8"/>
      <c r="KHN1182" s="8"/>
      <c r="KHO1182" s="8"/>
      <c r="KHP1182" s="8"/>
      <c r="KHQ1182" s="8"/>
      <c r="KHR1182" s="8"/>
      <c r="KHS1182" s="8"/>
      <c r="KHT1182" s="8"/>
      <c r="KHU1182" s="8"/>
      <c r="KHV1182" s="8"/>
      <c r="KHW1182" s="8"/>
      <c r="KHX1182" s="8"/>
      <c r="KHY1182" s="8"/>
      <c r="KHZ1182" s="8"/>
      <c r="KIA1182" s="8"/>
      <c r="KIB1182" s="8"/>
      <c r="KIC1182" s="8"/>
      <c r="KID1182" s="8"/>
      <c r="KIE1182" s="8"/>
      <c r="KIF1182" s="8"/>
      <c r="KIG1182" s="8"/>
      <c r="KIH1182" s="8"/>
      <c r="KII1182" s="8"/>
      <c r="KIJ1182" s="8"/>
      <c r="KIK1182" s="8"/>
      <c r="KIL1182" s="8"/>
      <c r="KIM1182" s="8"/>
      <c r="KIN1182" s="8"/>
      <c r="KIO1182" s="8"/>
      <c r="KIP1182" s="8"/>
      <c r="KIQ1182" s="8"/>
      <c r="KIR1182" s="8"/>
      <c r="KIS1182" s="8"/>
      <c r="KIT1182" s="8"/>
      <c r="KIU1182" s="8"/>
      <c r="KIV1182" s="8"/>
      <c r="KIW1182" s="8"/>
      <c r="KIX1182" s="8"/>
      <c r="KIY1182" s="8"/>
      <c r="KIZ1182" s="8"/>
      <c r="KJA1182" s="8"/>
      <c r="KJB1182" s="8"/>
      <c r="KJC1182" s="8"/>
      <c r="KJD1182" s="8"/>
      <c r="KJE1182" s="8"/>
      <c r="KJF1182" s="8"/>
      <c r="KJG1182" s="8"/>
      <c r="KJH1182" s="8"/>
      <c r="KJI1182" s="8"/>
      <c r="KJJ1182" s="8"/>
      <c r="KJK1182" s="8"/>
      <c r="KJL1182" s="8"/>
      <c r="KJM1182" s="8"/>
      <c r="KJN1182" s="8"/>
      <c r="KJO1182" s="8"/>
      <c r="KJP1182" s="8"/>
      <c r="KJQ1182" s="8"/>
      <c r="KJR1182" s="8"/>
      <c r="KJS1182" s="8"/>
      <c r="KJT1182" s="8"/>
      <c r="KJU1182" s="8"/>
      <c r="KJV1182" s="8"/>
      <c r="KJW1182" s="8"/>
      <c r="KJX1182" s="8"/>
      <c r="KJY1182" s="8"/>
      <c r="KJZ1182" s="8"/>
      <c r="KKA1182" s="8"/>
      <c r="KKB1182" s="8"/>
      <c r="KKC1182" s="8"/>
      <c r="KKD1182" s="8"/>
      <c r="KKE1182" s="8"/>
      <c r="KKF1182" s="8"/>
      <c r="KKG1182" s="8"/>
      <c r="KKH1182" s="8"/>
      <c r="KKI1182" s="8"/>
      <c r="KKJ1182" s="8"/>
      <c r="KKK1182" s="8"/>
      <c r="KKL1182" s="8"/>
      <c r="KKM1182" s="8"/>
      <c r="KKN1182" s="8"/>
      <c r="KKO1182" s="8"/>
      <c r="KKP1182" s="8"/>
      <c r="KKQ1182" s="8"/>
      <c r="KKR1182" s="8"/>
      <c r="KKS1182" s="8"/>
      <c r="KKT1182" s="8"/>
      <c r="KKU1182" s="8"/>
      <c r="KKV1182" s="8"/>
      <c r="KKW1182" s="8"/>
      <c r="KKX1182" s="8"/>
      <c r="KKY1182" s="8"/>
      <c r="KKZ1182" s="8"/>
      <c r="KLA1182" s="8"/>
      <c r="KLB1182" s="8"/>
      <c r="KLC1182" s="8"/>
      <c r="KLD1182" s="8"/>
      <c r="KLE1182" s="8"/>
      <c r="KLF1182" s="8"/>
      <c r="KLG1182" s="8"/>
      <c r="KLH1182" s="8"/>
      <c r="KLI1182" s="8"/>
      <c r="KLJ1182" s="8"/>
      <c r="KLK1182" s="8"/>
      <c r="KLL1182" s="8"/>
      <c r="KLM1182" s="8"/>
      <c r="KLN1182" s="8"/>
      <c r="KLO1182" s="8"/>
      <c r="KLP1182" s="8"/>
      <c r="KLQ1182" s="8"/>
      <c r="KLR1182" s="8"/>
      <c r="KLS1182" s="8"/>
      <c r="KLT1182" s="8"/>
      <c r="KLU1182" s="8"/>
      <c r="KLV1182" s="8"/>
      <c r="KLW1182" s="8"/>
      <c r="KLX1182" s="8"/>
      <c r="KLY1182" s="8"/>
      <c r="KLZ1182" s="8"/>
      <c r="KMA1182" s="8"/>
      <c r="KMB1182" s="8"/>
      <c r="KMC1182" s="8"/>
      <c r="KMD1182" s="8"/>
      <c r="KME1182" s="8"/>
      <c r="KMF1182" s="8"/>
      <c r="KMG1182" s="8"/>
      <c r="KMH1182" s="8"/>
      <c r="KMI1182" s="8"/>
      <c r="KMJ1182" s="8"/>
      <c r="KMK1182" s="8"/>
      <c r="KML1182" s="8"/>
      <c r="KMM1182" s="8"/>
      <c r="KMN1182" s="8"/>
      <c r="KMO1182" s="8"/>
      <c r="KMP1182" s="8"/>
      <c r="KMQ1182" s="8"/>
      <c r="KMR1182" s="8"/>
      <c r="KMS1182" s="8"/>
      <c r="KMT1182" s="8"/>
      <c r="KMU1182" s="8"/>
      <c r="KMV1182" s="8"/>
      <c r="KMW1182" s="8"/>
      <c r="KMX1182" s="8"/>
      <c r="KMY1182" s="8"/>
      <c r="KMZ1182" s="8"/>
      <c r="KNA1182" s="8"/>
      <c r="KNB1182" s="8"/>
      <c r="KNC1182" s="8"/>
      <c r="KND1182" s="8"/>
      <c r="KNE1182" s="8"/>
      <c r="KNF1182" s="8"/>
      <c r="KNG1182" s="8"/>
      <c r="KNH1182" s="8"/>
      <c r="KNI1182" s="8"/>
      <c r="KNJ1182" s="8"/>
      <c r="KNK1182" s="8"/>
      <c r="KNL1182" s="8"/>
      <c r="KNM1182" s="8"/>
      <c r="KNN1182" s="8"/>
      <c r="KNO1182" s="8"/>
      <c r="KNP1182" s="8"/>
      <c r="KNQ1182" s="8"/>
      <c r="KNR1182" s="8"/>
      <c r="KNS1182" s="8"/>
      <c r="KNT1182" s="8"/>
      <c r="KNU1182" s="8"/>
      <c r="KNV1182" s="8"/>
      <c r="KNW1182" s="8"/>
      <c r="KNX1182" s="8"/>
      <c r="KNY1182" s="8"/>
      <c r="KNZ1182" s="8"/>
      <c r="KOA1182" s="8"/>
      <c r="KOB1182" s="8"/>
      <c r="KOC1182" s="8"/>
      <c r="KOD1182" s="8"/>
      <c r="KOE1182" s="8"/>
      <c r="KOF1182" s="8"/>
      <c r="KOG1182" s="8"/>
      <c r="KOH1182" s="8"/>
      <c r="KOI1182" s="8"/>
      <c r="KOJ1182" s="8"/>
      <c r="KOK1182" s="8"/>
      <c r="KOL1182" s="8"/>
      <c r="KOM1182" s="8"/>
      <c r="KON1182" s="8"/>
      <c r="KOO1182" s="8"/>
      <c r="KOP1182" s="8"/>
      <c r="KOQ1182" s="8"/>
      <c r="KOR1182" s="8"/>
      <c r="KOS1182" s="8"/>
      <c r="KOT1182" s="8"/>
      <c r="KOU1182" s="8"/>
      <c r="KOV1182" s="8"/>
      <c r="KOW1182" s="8"/>
      <c r="KOX1182" s="8"/>
      <c r="KOY1182" s="8"/>
      <c r="KOZ1182" s="8"/>
      <c r="KPA1182" s="8"/>
      <c r="KPB1182" s="8"/>
      <c r="KPC1182" s="8"/>
      <c r="KPD1182" s="8"/>
      <c r="KPE1182" s="8"/>
      <c r="KPF1182" s="8"/>
      <c r="KPG1182" s="8"/>
      <c r="KPH1182" s="8"/>
      <c r="KPI1182" s="8"/>
      <c r="KPJ1182" s="8"/>
      <c r="KPK1182" s="8"/>
      <c r="KPL1182" s="8"/>
      <c r="KPM1182" s="8"/>
      <c r="KPN1182" s="8"/>
      <c r="KPO1182" s="8"/>
      <c r="KPP1182" s="8"/>
      <c r="KPQ1182" s="8"/>
      <c r="KPR1182" s="8"/>
      <c r="KPS1182" s="8"/>
      <c r="KPT1182" s="8"/>
      <c r="KPU1182" s="8"/>
      <c r="KPV1182" s="8"/>
      <c r="KPW1182" s="8"/>
      <c r="KPX1182" s="8"/>
      <c r="KPY1182" s="8"/>
      <c r="KPZ1182" s="8"/>
      <c r="KQA1182" s="8"/>
      <c r="KQB1182" s="8"/>
      <c r="KQC1182" s="8"/>
      <c r="KQD1182" s="8"/>
      <c r="KQE1182" s="8"/>
      <c r="KQF1182" s="8"/>
      <c r="KQG1182" s="8"/>
      <c r="KQH1182" s="8"/>
      <c r="KQI1182" s="8"/>
      <c r="KQJ1182" s="8"/>
      <c r="KQK1182" s="8"/>
      <c r="KQL1182" s="8"/>
      <c r="KQM1182" s="8"/>
      <c r="KQN1182" s="8"/>
      <c r="KQO1182" s="8"/>
      <c r="KQP1182" s="8"/>
      <c r="KQQ1182" s="8"/>
      <c r="KQR1182" s="8"/>
      <c r="KQS1182" s="8"/>
      <c r="KQT1182" s="8"/>
      <c r="KQU1182" s="8"/>
      <c r="KQV1182" s="8"/>
      <c r="KQW1182" s="8"/>
      <c r="KQX1182" s="8"/>
      <c r="KQY1182" s="8"/>
      <c r="KQZ1182" s="8"/>
      <c r="KRA1182" s="8"/>
      <c r="KRB1182" s="8"/>
      <c r="KRC1182" s="8"/>
      <c r="KRD1182" s="8"/>
      <c r="KRE1182" s="8"/>
      <c r="KRF1182" s="8"/>
      <c r="KRG1182" s="8"/>
      <c r="KRH1182" s="8"/>
      <c r="KRI1182" s="8"/>
      <c r="KRJ1182" s="8"/>
      <c r="KRK1182" s="8"/>
      <c r="KRL1182" s="8"/>
      <c r="KRM1182" s="8"/>
      <c r="KRN1182" s="8"/>
      <c r="KRO1182" s="8"/>
      <c r="KRP1182" s="8"/>
      <c r="KRQ1182" s="8"/>
      <c r="KRR1182" s="8"/>
      <c r="KRS1182" s="8"/>
      <c r="KRT1182" s="8"/>
      <c r="KRU1182" s="8"/>
      <c r="KRV1182" s="8"/>
      <c r="KRW1182" s="8"/>
      <c r="KRX1182" s="8"/>
      <c r="KRY1182" s="8"/>
      <c r="KRZ1182" s="8"/>
      <c r="KSA1182" s="8"/>
      <c r="KSB1182" s="8"/>
      <c r="KSC1182" s="8"/>
      <c r="KSD1182" s="8"/>
      <c r="KSE1182" s="8"/>
      <c r="KSF1182" s="8"/>
      <c r="KSG1182" s="8"/>
      <c r="KSH1182" s="8"/>
      <c r="KSI1182" s="8"/>
      <c r="KSJ1182" s="8"/>
      <c r="KSK1182" s="8"/>
      <c r="KSL1182" s="8"/>
      <c r="KSM1182" s="8"/>
      <c r="KSN1182" s="8"/>
      <c r="KSO1182" s="8"/>
      <c r="KSP1182" s="8"/>
      <c r="KSQ1182" s="8"/>
      <c r="KSR1182" s="8"/>
      <c r="KSS1182" s="8"/>
      <c r="KST1182" s="8"/>
      <c r="KSU1182" s="8"/>
      <c r="KSV1182" s="8"/>
      <c r="KSW1182" s="8"/>
      <c r="KSX1182" s="8"/>
      <c r="KSY1182" s="8"/>
      <c r="KSZ1182" s="8"/>
      <c r="KTA1182" s="8"/>
      <c r="KTB1182" s="8"/>
      <c r="KTC1182" s="8"/>
      <c r="KTD1182" s="8"/>
      <c r="KTE1182" s="8"/>
      <c r="KTF1182" s="8"/>
      <c r="KTG1182" s="8"/>
      <c r="KTH1182" s="8"/>
      <c r="KTI1182" s="8"/>
      <c r="KTJ1182" s="8"/>
      <c r="KTK1182" s="8"/>
      <c r="KTL1182" s="8"/>
      <c r="KTM1182" s="8"/>
      <c r="KTN1182" s="8"/>
      <c r="KTO1182" s="8"/>
      <c r="KTP1182" s="8"/>
      <c r="KTQ1182" s="8"/>
      <c r="KTR1182" s="8"/>
      <c r="KTS1182" s="8"/>
      <c r="KTT1182" s="8"/>
      <c r="KTU1182" s="8"/>
      <c r="KTV1182" s="8"/>
      <c r="KTW1182" s="8"/>
      <c r="KTX1182" s="8"/>
      <c r="KTY1182" s="8"/>
      <c r="KTZ1182" s="8"/>
      <c r="KUA1182" s="8"/>
      <c r="KUB1182" s="8"/>
      <c r="KUC1182" s="8"/>
      <c r="KUD1182" s="8"/>
      <c r="KUE1182" s="8"/>
      <c r="KUF1182" s="8"/>
      <c r="KUG1182" s="8"/>
      <c r="KUH1182" s="8"/>
      <c r="KUI1182" s="8"/>
      <c r="KUJ1182" s="8"/>
      <c r="KUK1182" s="8"/>
      <c r="KUL1182" s="8"/>
      <c r="KUM1182" s="8"/>
      <c r="KUN1182" s="8"/>
      <c r="KUO1182" s="8"/>
      <c r="KUP1182" s="8"/>
      <c r="KUQ1182" s="8"/>
      <c r="KUR1182" s="8"/>
      <c r="KUS1182" s="8"/>
      <c r="KUT1182" s="8"/>
      <c r="KUU1182" s="8"/>
      <c r="KUV1182" s="8"/>
      <c r="KUW1182" s="8"/>
      <c r="KUX1182" s="8"/>
      <c r="KUY1182" s="8"/>
      <c r="KUZ1182" s="8"/>
      <c r="KVA1182" s="8"/>
      <c r="KVB1182" s="8"/>
      <c r="KVC1182" s="8"/>
      <c r="KVD1182" s="8"/>
      <c r="KVE1182" s="8"/>
      <c r="KVF1182" s="8"/>
      <c r="KVG1182" s="8"/>
      <c r="KVH1182" s="8"/>
      <c r="KVI1182" s="8"/>
      <c r="KVJ1182" s="8"/>
      <c r="KVK1182" s="8"/>
      <c r="KVL1182" s="8"/>
      <c r="KVM1182" s="8"/>
      <c r="KVN1182" s="8"/>
      <c r="KVO1182" s="8"/>
      <c r="KVP1182" s="8"/>
      <c r="KVQ1182" s="8"/>
      <c r="KVR1182" s="8"/>
      <c r="KVS1182" s="8"/>
      <c r="KVT1182" s="8"/>
      <c r="KVU1182" s="8"/>
      <c r="KVV1182" s="8"/>
      <c r="KVW1182" s="8"/>
      <c r="KVX1182" s="8"/>
      <c r="KVY1182" s="8"/>
      <c r="KVZ1182" s="8"/>
      <c r="KWA1182" s="8"/>
      <c r="KWB1182" s="8"/>
      <c r="KWC1182" s="8"/>
      <c r="KWD1182" s="8"/>
      <c r="KWE1182" s="8"/>
      <c r="KWF1182" s="8"/>
      <c r="KWG1182" s="8"/>
      <c r="KWH1182" s="8"/>
      <c r="KWI1182" s="8"/>
      <c r="KWJ1182" s="8"/>
      <c r="KWK1182" s="8"/>
      <c r="KWL1182" s="8"/>
      <c r="KWM1182" s="8"/>
      <c r="KWN1182" s="8"/>
      <c r="KWO1182" s="8"/>
      <c r="KWP1182" s="8"/>
      <c r="KWQ1182" s="8"/>
      <c r="KWR1182" s="8"/>
      <c r="KWS1182" s="8"/>
      <c r="KWT1182" s="8"/>
      <c r="KWU1182" s="8"/>
      <c r="KWV1182" s="8"/>
      <c r="KWW1182" s="8"/>
      <c r="KWX1182" s="8"/>
      <c r="KWY1182" s="8"/>
      <c r="KWZ1182" s="8"/>
      <c r="KXA1182" s="8"/>
      <c r="KXB1182" s="8"/>
      <c r="KXC1182" s="8"/>
      <c r="KXD1182" s="8"/>
      <c r="KXE1182" s="8"/>
      <c r="KXF1182" s="8"/>
      <c r="KXG1182" s="8"/>
      <c r="KXH1182" s="8"/>
      <c r="KXI1182" s="8"/>
      <c r="KXJ1182" s="8"/>
      <c r="KXK1182" s="8"/>
      <c r="KXL1182" s="8"/>
      <c r="KXM1182" s="8"/>
      <c r="KXN1182" s="8"/>
      <c r="KXO1182" s="8"/>
      <c r="KXP1182" s="8"/>
      <c r="KXQ1182" s="8"/>
      <c r="KXR1182" s="8"/>
      <c r="KXS1182" s="8"/>
      <c r="KXT1182" s="8"/>
      <c r="KXU1182" s="8"/>
      <c r="KXV1182" s="8"/>
      <c r="KXW1182" s="8"/>
      <c r="KXX1182" s="8"/>
      <c r="KXY1182" s="8"/>
      <c r="KXZ1182" s="8"/>
      <c r="KYA1182" s="8"/>
      <c r="KYB1182" s="8"/>
      <c r="KYC1182" s="8"/>
      <c r="KYD1182" s="8"/>
      <c r="KYE1182" s="8"/>
      <c r="KYF1182" s="8"/>
      <c r="KYG1182" s="8"/>
      <c r="KYH1182" s="8"/>
      <c r="KYI1182" s="8"/>
      <c r="KYJ1182" s="8"/>
      <c r="KYK1182" s="8"/>
      <c r="KYL1182" s="8"/>
      <c r="KYM1182" s="8"/>
      <c r="KYN1182" s="8"/>
      <c r="KYO1182" s="8"/>
      <c r="KYP1182" s="8"/>
      <c r="KYQ1182" s="8"/>
      <c r="KYR1182" s="8"/>
      <c r="KYS1182" s="8"/>
      <c r="KYT1182" s="8"/>
      <c r="KYU1182" s="8"/>
      <c r="KYV1182" s="8"/>
      <c r="KYW1182" s="8"/>
      <c r="KYX1182" s="8"/>
      <c r="KYY1182" s="8"/>
      <c r="KYZ1182" s="8"/>
      <c r="KZA1182" s="8"/>
      <c r="KZB1182" s="8"/>
      <c r="KZC1182" s="8"/>
      <c r="KZD1182" s="8"/>
      <c r="KZE1182" s="8"/>
      <c r="KZF1182" s="8"/>
      <c r="KZG1182" s="8"/>
      <c r="KZH1182" s="8"/>
      <c r="KZI1182" s="8"/>
      <c r="KZJ1182" s="8"/>
      <c r="KZK1182" s="8"/>
      <c r="KZL1182" s="8"/>
      <c r="KZM1182" s="8"/>
      <c r="KZN1182" s="8"/>
      <c r="KZO1182" s="8"/>
      <c r="KZP1182" s="8"/>
      <c r="KZQ1182" s="8"/>
      <c r="KZR1182" s="8"/>
      <c r="KZS1182" s="8"/>
      <c r="KZT1182" s="8"/>
      <c r="KZU1182" s="8"/>
      <c r="KZV1182" s="8"/>
      <c r="KZW1182" s="8"/>
      <c r="KZX1182" s="8"/>
      <c r="KZY1182" s="8"/>
      <c r="KZZ1182" s="8"/>
      <c r="LAA1182" s="8"/>
      <c r="LAB1182" s="8"/>
      <c r="LAC1182" s="8"/>
      <c r="LAD1182" s="8"/>
      <c r="LAE1182" s="8"/>
      <c r="LAF1182" s="8"/>
      <c r="LAG1182" s="8"/>
      <c r="LAH1182" s="8"/>
      <c r="LAI1182" s="8"/>
      <c r="LAJ1182" s="8"/>
      <c r="LAK1182" s="8"/>
      <c r="LAL1182" s="8"/>
      <c r="LAM1182" s="8"/>
      <c r="LAN1182" s="8"/>
      <c r="LAO1182" s="8"/>
      <c r="LAP1182" s="8"/>
      <c r="LAQ1182" s="8"/>
      <c r="LAR1182" s="8"/>
      <c r="LAS1182" s="8"/>
      <c r="LAT1182" s="8"/>
      <c r="LAU1182" s="8"/>
      <c r="LAV1182" s="8"/>
      <c r="LAW1182" s="8"/>
      <c r="LAX1182" s="8"/>
      <c r="LAY1182" s="8"/>
      <c r="LAZ1182" s="8"/>
      <c r="LBA1182" s="8"/>
      <c r="LBB1182" s="8"/>
      <c r="LBC1182" s="8"/>
      <c r="LBD1182" s="8"/>
      <c r="LBE1182" s="8"/>
      <c r="LBF1182" s="8"/>
      <c r="LBG1182" s="8"/>
      <c r="LBH1182" s="8"/>
      <c r="LBI1182" s="8"/>
      <c r="LBJ1182" s="8"/>
      <c r="LBK1182" s="8"/>
      <c r="LBL1182" s="8"/>
      <c r="LBM1182" s="8"/>
      <c r="LBN1182" s="8"/>
      <c r="LBO1182" s="8"/>
      <c r="LBP1182" s="8"/>
      <c r="LBQ1182" s="8"/>
      <c r="LBR1182" s="8"/>
      <c r="LBS1182" s="8"/>
      <c r="LBT1182" s="8"/>
      <c r="LBU1182" s="8"/>
      <c r="LBV1182" s="8"/>
      <c r="LBW1182" s="8"/>
      <c r="LBX1182" s="8"/>
      <c r="LBY1182" s="8"/>
      <c r="LBZ1182" s="8"/>
      <c r="LCA1182" s="8"/>
      <c r="LCB1182" s="8"/>
      <c r="LCC1182" s="8"/>
      <c r="LCD1182" s="8"/>
      <c r="LCE1182" s="8"/>
      <c r="LCF1182" s="8"/>
      <c r="LCG1182" s="8"/>
      <c r="LCH1182" s="8"/>
      <c r="LCI1182" s="8"/>
      <c r="LCJ1182" s="8"/>
      <c r="LCK1182" s="8"/>
      <c r="LCL1182" s="8"/>
      <c r="LCM1182" s="8"/>
      <c r="LCN1182" s="8"/>
      <c r="LCO1182" s="8"/>
      <c r="LCP1182" s="8"/>
      <c r="LCQ1182" s="8"/>
      <c r="LCR1182" s="8"/>
      <c r="LCS1182" s="8"/>
      <c r="LCT1182" s="8"/>
      <c r="LCU1182" s="8"/>
      <c r="LCV1182" s="8"/>
      <c r="LCW1182" s="8"/>
      <c r="LCX1182" s="8"/>
      <c r="LCY1182" s="8"/>
      <c r="LCZ1182" s="8"/>
      <c r="LDA1182" s="8"/>
      <c r="LDB1182" s="8"/>
      <c r="LDC1182" s="8"/>
      <c r="LDD1182" s="8"/>
      <c r="LDE1182" s="8"/>
      <c r="LDF1182" s="8"/>
      <c r="LDG1182" s="8"/>
      <c r="LDH1182" s="8"/>
      <c r="LDI1182" s="8"/>
      <c r="LDJ1182" s="8"/>
      <c r="LDK1182" s="8"/>
      <c r="LDL1182" s="8"/>
      <c r="LDM1182" s="8"/>
      <c r="LDN1182" s="8"/>
      <c r="LDO1182" s="8"/>
      <c r="LDP1182" s="8"/>
      <c r="LDQ1182" s="8"/>
      <c r="LDR1182" s="8"/>
      <c r="LDS1182" s="8"/>
      <c r="LDT1182" s="8"/>
      <c r="LDU1182" s="8"/>
      <c r="LDV1182" s="8"/>
      <c r="LDW1182" s="8"/>
      <c r="LDX1182" s="8"/>
      <c r="LDY1182" s="8"/>
      <c r="LDZ1182" s="8"/>
      <c r="LEA1182" s="8"/>
      <c r="LEB1182" s="8"/>
      <c r="LEC1182" s="8"/>
      <c r="LED1182" s="8"/>
      <c r="LEE1182" s="8"/>
      <c r="LEF1182" s="8"/>
      <c r="LEG1182" s="8"/>
      <c r="LEH1182" s="8"/>
      <c r="LEI1182" s="8"/>
      <c r="LEJ1182" s="8"/>
      <c r="LEK1182" s="8"/>
      <c r="LEL1182" s="8"/>
      <c r="LEM1182" s="8"/>
      <c r="LEN1182" s="8"/>
      <c r="LEO1182" s="8"/>
      <c r="LEP1182" s="8"/>
      <c r="LEQ1182" s="8"/>
      <c r="LER1182" s="8"/>
      <c r="LES1182" s="8"/>
      <c r="LET1182" s="8"/>
      <c r="LEU1182" s="8"/>
      <c r="LEV1182" s="8"/>
      <c r="LEW1182" s="8"/>
      <c r="LEX1182" s="8"/>
      <c r="LEY1182" s="8"/>
      <c r="LEZ1182" s="8"/>
      <c r="LFA1182" s="8"/>
      <c r="LFB1182" s="8"/>
      <c r="LFC1182" s="8"/>
      <c r="LFD1182" s="8"/>
      <c r="LFE1182" s="8"/>
      <c r="LFF1182" s="8"/>
      <c r="LFG1182" s="8"/>
      <c r="LFH1182" s="8"/>
      <c r="LFI1182" s="8"/>
      <c r="LFJ1182" s="8"/>
      <c r="LFK1182" s="8"/>
      <c r="LFL1182" s="8"/>
      <c r="LFM1182" s="8"/>
      <c r="LFN1182" s="8"/>
      <c r="LFO1182" s="8"/>
      <c r="LFP1182" s="8"/>
      <c r="LFQ1182" s="8"/>
      <c r="LFR1182" s="8"/>
      <c r="LFS1182" s="8"/>
      <c r="LFT1182" s="8"/>
      <c r="LFU1182" s="8"/>
      <c r="LFV1182" s="8"/>
      <c r="LFW1182" s="8"/>
      <c r="LFX1182" s="8"/>
      <c r="LFY1182" s="8"/>
      <c r="LFZ1182" s="8"/>
      <c r="LGA1182" s="8"/>
      <c r="LGB1182" s="8"/>
      <c r="LGC1182" s="8"/>
      <c r="LGD1182" s="8"/>
      <c r="LGE1182" s="8"/>
      <c r="LGF1182" s="8"/>
      <c r="LGG1182" s="8"/>
      <c r="LGH1182" s="8"/>
      <c r="LGI1182" s="8"/>
      <c r="LGJ1182" s="8"/>
      <c r="LGK1182" s="8"/>
      <c r="LGL1182" s="8"/>
      <c r="LGM1182" s="8"/>
      <c r="LGN1182" s="8"/>
      <c r="LGO1182" s="8"/>
      <c r="LGP1182" s="8"/>
      <c r="LGQ1182" s="8"/>
      <c r="LGR1182" s="8"/>
      <c r="LGS1182" s="8"/>
      <c r="LGT1182" s="8"/>
      <c r="LGU1182" s="8"/>
      <c r="LGV1182" s="8"/>
      <c r="LGW1182" s="8"/>
      <c r="LGX1182" s="8"/>
      <c r="LGY1182" s="8"/>
      <c r="LGZ1182" s="8"/>
      <c r="LHA1182" s="8"/>
      <c r="LHB1182" s="8"/>
      <c r="LHC1182" s="8"/>
      <c r="LHD1182" s="8"/>
      <c r="LHE1182" s="8"/>
      <c r="LHF1182" s="8"/>
      <c r="LHG1182" s="8"/>
      <c r="LHH1182" s="8"/>
      <c r="LHI1182" s="8"/>
      <c r="LHJ1182" s="8"/>
      <c r="LHK1182" s="8"/>
      <c r="LHL1182" s="8"/>
      <c r="LHM1182" s="8"/>
      <c r="LHN1182" s="8"/>
      <c r="LHO1182" s="8"/>
      <c r="LHP1182" s="8"/>
      <c r="LHQ1182" s="8"/>
      <c r="LHR1182" s="8"/>
      <c r="LHS1182" s="8"/>
      <c r="LHT1182" s="8"/>
      <c r="LHU1182" s="8"/>
      <c r="LHV1182" s="8"/>
      <c r="LHW1182" s="8"/>
      <c r="LHX1182" s="8"/>
      <c r="LHY1182" s="8"/>
      <c r="LHZ1182" s="8"/>
      <c r="LIA1182" s="8"/>
      <c r="LIB1182" s="8"/>
      <c r="LIC1182" s="8"/>
      <c r="LID1182" s="8"/>
      <c r="LIE1182" s="8"/>
      <c r="LIF1182" s="8"/>
      <c r="LIG1182" s="8"/>
      <c r="LIH1182" s="8"/>
      <c r="LII1182" s="8"/>
      <c r="LIJ1182" s="8"/>
      <c r="LIK1182" s="8"/>
      <c r="LIL1182" s="8"/>
      <c r="LIM1182" s="8"/>
      <c r="LIN1182" s="8"/>
      <c r="LIO1182" s="8"/>
      <c r="LIP1182" s="8"/>
      <c r="LIQ1182" s="8"/>
      <c r="LIR1182" s="8"/>
      <c r="LIS1182" s="8"/>
      <c r="LIT1182" s="8"/>
      <c r="LIU1182" s="8"/>
      <c r="LIV1182" s="8"/>
      <c r="LIW1182" s="8"/>
      <c r="LIX1182" s="8"/>
      <c r="LIY1182" s="8"/>
      <c r="LIZ1182" s="8"/>
      <c r="LJA1182" s="8"/>
      <c r="LJB1182" s="8"/>
      <c r="LJC1182" s="8"/>
      <c r="LJD1182" s="8"/>
      <c r="LJE1182" s="8"/>
      <c r="LJF1182" s="8"/>
      <c r="LJG1182" s="8"/>
      <c r="LJH1182" s="8"/>
      <c r="LJI1182" s="8"/>
      <c r="LJJ1182" s="8"/>
      <c r="LJK1182" s="8"/>
      <c r="LJL1182" s="8"/>
      <c r="LJM1182" s="8"/>
      <c r="LJN1182" s="8"/>
      <c r="LJO1182" s="8"/>
      <c r="LJP1182" s="8"/>
      <c r="LJQ1182" s="8"/>
      <c r="LJR1182" s="8"/>
      <c r="LJS1182" s="8"/>
      <c r="LJT1182" s="8"/>
      <c r="LJU1182" s="8"/>
      <c r="LJV1182" s="8"/>
      <c r="LJW1182" s="8"/>
      <c r="LJX1182" s="8"/>
      <c r="LJY1182" s="8"/>
      <c r="LJZ1182" s="8"/>
      <c r="LKA1182" s="8"/>
      <c r="LKB1182" s="8"/>
      <c r="LKC1182" s="8"/>
      <c r="LKD1182" s="8"/>
      <c r="LKE1182" s="8"/>
      <c r="LKF1182" s="8"/>
      <c r="LKG1182" s="8"/>
      <c r="LKH1182" s="8"/>
      <c r="LKI1182" s="8"/>
      <c r="LKJ1182" s="8"/>
      <c r="LKK1182" s="8"/>
      <c r="LKL1182" s="8"/>
      <c r="LKM1182" s="8"/>
      <c r="LKN1182" s="8"/>
      <c r="LKO1182" s="8"/>
      <c r="LKP1182" s="8"/>
      <c r="LKQ1182" s="8"/>
      <c r="LKR1182" s="8"/>
      <c r="LKS1182" s="8"/>
      <c r="LKT1182" s="8"/>
      <c r="LKU1182" s="8"/>
      <c r="LKV1182" s="8"/>
      <c r="LKW1182" s="8"/>
      <c r="LKX1182" s="8"/>
      <c r="LKY1182" s="8"/>
      <c r="LKZ1182" s="8"/>
      <c r="LLA1182" s="8"/>
      <c r="LLB1182" s="8"/>
      <c r="LLC1182" s="8"/>
      <c r="LLD1182" s="8"/>
      <c r="LLE1182" s="8"/>
      <c r="LLF1182" s="8"/>
      <c r="LLG1182" s="8"/>
      <c r="LLH1182" s="8"/>
      <c r="LLI1182" s="8"/>
      <c r="LLJ1182" s="8"/>
      <c r="LLK1182" s="8"/>
      <c r="LLL1182" s="8"/>
      <c r="LLM1182" s="8"/>
      <c r="LLN1182" s="8"/>
      <c r="LLO1182" s="8"/>
      <c r="LLP1182" s="8"/>
      <c r="LLQ1182" s="8"/>
      <c r="LLR1182" s="8"/>
      <c r="LLS1182" s="8"/>
      <c r="LLT1182" s="8"/>
      <c r="LLU1182" s="8"/>
      <c r="LLV1182" s="8"/>
      <c r="LLW1182" s="8"/>
      <c r="LLX1182" s="8"/>
      <c r="LLY1182" s="8"/>
      <c r="LLZ1182" s="8"/>
      <c r="LMA1182" s="8"/>
      <c r="LMB1182" s="8"/>
      <c r="LMC1182" s="8"/>
      <c r="LMD1182" s="8"/>
      <c r="LME1182" s="8"/>
      <c r="LMF1182" s="8"/>
      <c r="LMG1182" s="8"/>
      <c r="LMH1182" s="8"/>
      <c r="LMI1182" s="8"/>
      <c r="LMJ1182" s="8"/>
      <c r="LMK1182" s="8"/>
      <c r="LML1182" s="8"/>
      <c r="LMM1182" s="8"/>
      <c r="LMN1182" s="8"/>
      <c r="LMO1182" s="8"/>
      <c r="LMP1182" s="8"/>
      <c r="LMQ1182" s="8"/>
      <c r="LMR1182" s="8"/>
      <c r="LMS1182" s="8"/>
      <c r="LMT1182" s="8"/>
      <c r="LMU1182" s="8"/>
      <c r="LMV1182" s="8"/>
      <c r="LMW1182" s="8"/>
      <c r="LMX1182" s="8"/>
      <c r="LMY1182" s="8"/>
      <c r="LMZ1182" s="8"/>
      <c r="LNA1182" s="8"/>
      <c r="LNB1182" s="8"/>
      <c r="LNC1182" s="8"/>
      <c r="LND1182" s="8"/>
      <c r="LNE1182" s="8"/>
      <c r="LNF1182" s="8"/>
      <c r="LNG1182" s="8"/>
      <c r="LNH1182" s="8"/>
      <c r="LNI1182" s="8"/>
      <c r="LNJ1182" s="8"/>
      <c r="LNK1182" s="8"/>
      <c r="LNL1182" s="8"/>
      <c r="LNM1182" s="8"/>
      <c r="LNN1182" s="8"/>
      <c r="LNO1182" s="8"/>
      <c r="LNP1182" s="8"/>
      <c r="LNQ1182" s="8"/>
      <c r="LNR1182" s="8"/>
      <c r="LNS1182" s="8"/>
      <c r="LNT1182" s="8"/>
      <c r="LNU1182" s="8"/>
      <c r="LNV1182" s="8"/>
      <c r="LNW1182" s="8"/>
      <c r="LNX1182" s="8"/>
      <c r="LNY1182" s="8"/>
      <c r="LNZ1182" s="8"/>
      <c r="LOA1182" s="8"/>
      <c r="LOB1182" s="8"/>
      <c r="LOC1182" s="8"/>
      <c r="LOD1182" s="8"/>
      <c r="LOE1182" s="8"/>
      <c r="LOF1182" s="8"/>
      <c r="LOG1182" s="8"/>
      <c r="LOH1182" s="8"/>
      <c r="LOI1182" s="8"/>
      <c r="LOJ1182" s="8"/>
      <c r="LOK1182" s="8"/>
      <c r="LOL1182" s="8"/>
      <c r="LOM1182" s="8"/>
      <c r="LON1182" s="8"/>
      <c r="LOO1182" s="8"/>
      <c r="LOP1182" s="8"/>
      <c r="LOQ1182" s="8"/>
      <c r="LOR1182" s="8"/>
      <c r="LOS1182" s="8"/>
      <c r="LOT1182" s="8"/>
      <c r="LOU1182" s="8"/>
      <c r="LOV1182" s="8"/>
      <c r="LOW1182" s="8"/>
      <c r="LOX1182" s="8"/>
      <c r="LOY1182" s="8"/>
      <c r="LOZ1182" s="8"/>
      <c r="LPA1182" s="8"/>
      <c r="LPB1182" s="8"/>
      <c r="LPC1182" s="8"/>
      <c r="LPD1182" s="8"/>
      <c r="LPE1182" s="8"/>
      <c r="LPF1182" s="8"/>
      <c r="LPG1182" s="8"/>
      <c r="LPH1182" s="8"/>
      <c r="LPI1182" s="8"/>
      <c r="LPJ1182" s="8"/>
      <c r="LPK1182" s="8"/>
      <c r="LPL1182" s="8"/>
      <c r="LPM1182" s="8"/>
      <c r="LPN1182" s="8"/>
      <c r="LPO1182" s="8"/>
      <c r="LPP1182" s="8"/>
      <c r="LPQ1182" s="8"/>
      <c r="LPR1182" s="8"/>
      <c r="LPS1182" s="8"/>
      <c r="LPT1182" s="8"/>
      <c r="LPU1182" s="8"/>
      <c r="LPV1182" s="8"/>
      <c r="LPW1182" s="8"/>
      <c r="LPX1182" s="8"/>
      <c r="LPY1182" s="8"/>
      <c r="LPZ1182" s="8"/>
      <c r="LQA1182" s="8"/>
      <c r="LQB1182" s="8"/>
      <c r="LQC1182" s="8"/>
      <c r="LQD1182" s="8"/>
      <c r="LQE1182" s="8"/>
      <c r="LQF1182" s="8"/>
      <c r="LQG1182" s="8"/>
      <c r="LQH1182" s="8"/>
      <c r="LQI1182" s="8"/>
      <c r="LQJ1182" s="8"/>
      <c r="LQK1182" s="8"/>
      <c r="LQL1182" s="8"/>
      <c r="LQM1182" s="8"/>
      <c r="LQN1182" s="8"/>
      <c r="LQO1182" s="8"/>
      <c r="LQP1182" s="8"/>
      <c r="LQQ1182" s="8"/>
      <c r="LQR1182" s="8"/>
      <c r="LQS1182" s="8"/>
      <c r="LQT1182" s="8"/>
      <c r="LQU1182" s="8"/>
      <c r="LQV1182" s="8"/>
      <c r="LQW1182" s="8"/>
      <c r="LQX1182" s="8"/>
      <c r="LQY1182" s="8"/>
      <c r="LQZ1182" s="8"/>
      <c r="LRA1182" s="8"/>
      <c r="LRB1182" s="8"/>
      <c r="LRC1182" s="8"/>
      <c r="LRD1182" s="8"/>
      <c r="LRE1182" s="8"/>
      <c r="LRF1182" s="8"/>
      <c r="LRG1182" s="8"/>
      <c r="LRH1182" s="8"/>
      <c r="LRI1182" s="8"/>
      <c r="LRJ1182" s="8"/>
      <c r="LRK1182" s="8"/>
      <c r="LRL1182" s="8"/>
      <c r="LRM1182" s="8"/>
      <c r="LRN1182" s="8"/>
      <c r="LRO1182" s="8"/>
      <c r="LRP1182" s="8"/>
      <c r="LRQ1182" s="8"/>
      <c r="LRR1182" s="8"/>
      <c r="LRS1182" s="8"/>
      <c r="LRT1182" s="8"/>
      <c r="LRU1182" s="8"/>
      <c r="LRV1182" s="8"/>
      <c r="LRW1182" s="8"/>
      <c r="LRX1182" s="8"/>
      <c r="LRY1182" s="8"/>
      <c r="LRZ1182" s="8"/>
      <c r="LSA1182" s="8"/>
      <c r="LSB1182" s="8"/>
      <c r="LSC1182" s="8"/>
      <c r="LSD1182" s="8"/>
      <c r="LSE1182" s="8"/>
      <c r="LSF1182" s="8"/>
      <c r="LSG1182" s="8"/>
      <c r="LSH1182" s="8"/>
      <c r="LSI1182" s="8"/>
      <c r="LSJ1182" s="8"/>
      <c r="LSK1182" s="8"/>
      <c r="LSL1182" s="8"/>
      <c r="LSM1182" s="8"/>
      <c r="LSN1182" s="8"/>
      <c r="LSO1182" s="8"/>
      <c r="LSP1182" s="8"/>
      <c r="LSQ1182" s="8"/>
      <c r="LSR1182" s="8"/>
      <c r="LSS1182" s="8"/>
      <c r="LST1182" s="8"/>
      <c r="LSU1182" s="8"/>
      <c r="LSV1182" s="8"/>
      <c r="LSW1182" s="8"/>
      <c r="LSX1182" s="8"/>
      <c r="LSY1182" s="8"/>
      <c r="LSZ1182" s="8"/>
      <c r="LTA1182" s="8"/>
      <c r="LTB1182" s="8"/>
      <c r="LTC1182" s="8"/>
      <c r="LTD1182" s="8"/>
      <c r="LTE1182" s="8"/>
      <c r="LTF1182" s="8"/>
      <c r="LTG1182" s="8"/>
      <c r="LTH1182" s="8"/>
      <c r="LTI1182" s="8"/>
      <c r="LTJ1182" s="8"/>
      <c r="LTK1182" s="8"/>
      <c r="LTL1182" s="8"/>
      <c r="LTM1182" s="8"/>
      <c r="LTN1182" s="8"/>
      <c r="LTO1182" s="8"/>
      <c r="LTP1182" s="8"/>
      <c r="LTQ1182" s="8"/>
      <c r="LTR1182" s="8"/>
      <c r="LTS1182" s="8"/>
      <c r="LTT1182" s="8"/>
      <c r="LTU1182" s="8"/>
      <c r="LTV1182" s="8"/>
      <c r="LTW1182" s="8"/>
      <c r="LTX1182" s="8"/>
      <c r="LTY1182" s="8"/>
      <c r="LTZ1182" s="8"/>
      <c r="LUA1182" s="8"/>
      <c r="LUB1182" s="8"/>
      <c r="LUC1182" s="8"/>
      <c r="LUD1182" s="8"/>
      <c r="LUE1182" s="8"/>
      <c r="LUF1182" s="8"/>
      <c r="LUG1182" s="8"/>
      <c r="LUH1182" s="8"/>
      <c r="LUI1182" s="8"/>
      <c r="LUJ1182" s="8"/>
      <c r="LUK1182" s="8"/>
      <c r="LUL1182" s="8"/>
      <c r="LUM1182" s="8"/>
      <c r="LUN1182" s="8"/>
      <c r="LUO1182" s="8"/>
      <c r="LUP1182" s="8"/>
      <c r="LUQ1182" s="8"/>
      <c r="LUR1182" s="8"/>
      <c r="LUS1182" s="8"/>
      <c r="LUT1182" s="8"/>
      <c r="LUU1182" s="8"/>
      <c r="LUV1182" s="8"/>
      <c r="LUW1182" s="8"/>
      <c r="LUX1182" s="8"/>
      <c r="LUY1182" s="8"/>
      <c r="LUZ1182" s="8"/>
      <c r="LVA1182" s="8"/>
      <c r="LVB1182" s="8"/>
      <c r="LVC1182" s="8"/>
      <c r="LVD1182" s="8"/>
      <c r="LVE1182" s="8"/>
      <c r="LVF1182" s="8"/>
      <c r="LVG1182" s="8"/>
      <c r="LVH1182" s="8"/>
      <c r="LVI1182" s="8"/>
      <c r="LVJ1182" s="8"/>
      <c r="LVK1182" s="8"/>
      <c r="LVL1182" s="8"/>
      <c r="LVM1182" s="8"/>
      <c r="LVN1182" s="8"/>
      <c r="LVO1182" s="8"/>
      <c r="LVP1182" s="8"/>
      <c r="LVQ1182" s="8"/>
      <c r="LVR1182" s="8"/>
      <c r="LVS1182" s="8"/>
      <c r="LVT1182" s="8"/>
      <c r="LVU1182" s="8"/>
      <c r="LVV1182" s="8"/>
      <c r="LVW1182" s="8"/>
      <c r="LVX1182" s="8"/>
      <c r="LVY1182" s="8"/>
      <c r="LVZ1182" s="8"/>
      <c r="LWA1182" s="8"/>
      <c r="LWB1182" s="8"/>
      <c r="LWC1182" s="8"/>
      <c r="LWD1182" s="8"/>
      <c r="LWE1182" s="8"/>
      <c r="LWF1182" s="8"/>
      <c r="LWG1182" s="8"/>
      <c r="LWH1182" s="8"/>
      <c r="LWI1182" s="8"/>
      <c r="LWJ1182" s="8"/>
      <c r="LWK1182" s="8"/>
      <c r="LWL1182" s="8"/>
      <c r="LWM1182" s="8"/>
      <c r="LWN1182" s="8"/>
      <c r="LWO1182" s="8"/>
      <c r="LWP1182" s="8"/>
      <c r="LWQ1182" s="8"/>
      <c r="LWR1182" s="8"/>
      <c r="LWS1182" s="8"/>
      <c r="LWT1182" s="8"/>
      <c r="LWU1182" s="8"/>
      <c r="LWV1182" s="8"/>
      <c r="LWW1182" s="8"/>
      <c r="LWX1182" s="8"/>
      <c r="LWY1182" s="8"/>
      <c r="LWZ1182" s="8"/>
      <c r="LXA1182" s="8"/>
      <c r="LXB1182" s="8"/>
      <c r="LXC1182" s="8"/>
      <c r="LXD1182" s="8"/>
      <c r="LXE1182" s="8"/>
      <c r="LXF1182" s="8"/>
      <c r="LXG1182" s="8"/>
      <c r="LXH1182" s="8"/>
      <c r="LXI1182" s="8"/>
      <c r="LXJ1182" s="8"/>
      <c r="LXK1182" s="8"/>
      <c r="LXL1182" s="8"/>
      <c r="LXM1182" s="8"/>
      <c r="LXN1182" s="8"/>
      <c r="LXO1182" s="8"/>
      <c r="LXP1182" s="8"/>
      <c r="LXQ1182" s="8"/>
      <c r="LXR1182" s="8"/>
      <c r="LXS1182" s="8"/>
      <c r="LXT1182" s="8"/>
      <c r="LXU1182" s="8"/>
      <c r="LXV1182" s="8"/>
      <c r="LXW1182" s="8"/>
      <c r="LXX1182" s="8"/>
      <c r="LXY1182" s="8"/>
      <c r="LXZ1182" s="8"/>
      <c r="LYA1182" s="8"/>
      <c r="LYB1182" s="8"/>
      <c r="LYC1182" s="8"/>
      <c r="LYD1182" s="8"/>
      <c r="LYE1182" s="8"/>
      <c r="LYF1182" s="8"/>
      <c r="LYG1182" s="8"/>
      <c r="LYH1182" s="8"/>
      <c r="LYI1182" s="8"/>
      <c r="LYJ1182" s="8"/>
      <c r="LYK1182" s="8"/>
      <c r="LYL1182" s="8"/>
      <c r="LYM1182" s="8"/>
      <c r="LYN1182" s="8"/>
      <c r="LYO1182" s="8"/>
      <c r="LYP1182" s="8"/>
      <c r="LYQ1182" s="8"/>
      <c r="LYR1182" s="8"/>
      <c r="LYS1182" s="8"/>
      <c r="LYT1182" s="8"/>
      <c r="LYU1182" s="8"/>
      <c r="LYV1182" s="8"/>
      <c r="LYW1182" s="8"/>
      <c r="LYX1182" s="8"/>
      <c r="LYY1182" s="8"/>
      <c r="LYZ1182" s="8"/>
      <c r="LZA1182" s="8"/>
      <c r="LZB1182" s="8"/>
      <c r="LZC1182" s="8"/>
      <c r="LZD1182" s="8"/>
      <c r="LZE1182" s="8"/>
      <c r="LZF1182" s="8"/>
      <c r="LZG1182" s="8"/>
      <c r="LZH1182" s="8"/>
      <c r="LZI1182" s="8"/>
      <c r="LZJ1182" s="8"/>
      <c r="LZK1182" s="8"/>
      <c r="LZL1182" s="8"/>
      <c r="LZM1182" s="8"/>
      <c r="LZN1182" s="8"/>
      <c r="LZO1182" s="8"/>
      <c r="LZP1182" s="8"/>
      <c r="LZQ1182" s="8"/>
      <c r="LZR1182" s="8"/>
      <c r="LZS1182" s="8"/>
      <c r="LZT1182" s="8"/>
      <c r="LZU1182" s="8"/>
      <c r="LZV1182" s="8"/>
      <c r="LZW1182" s="8"/>
      <c r="LZX1182" s="8"/>
      <c r="LZY1182" s="8"/>
      <c r="LZZ1182" s="8"/>
      <c r="MAA1182" s="8"/>
      <c r="MAB1182" s="8"/>
      <c r="MAC1182" s="8"/>
      <c r="MAD1182" s="8"/>
      <c r="MAE1182" s="8"/>
      <c r="MAF1182" s="8"/>
      <c r="MAG1182" s="8"/>
      <c r="MAH1182" s="8"/>
      <c r="MAI1182" s="8"/>
      <c r="MAJ1182" s="8"/>
      <c r="MAK1182" s="8"/>
      <c r="MAL1182" s="8"/>
      <c r="MAM1182" s="8"/>
      <c r="MAN1182" s="8"/>
      <c r="MAO1182" s="8"/>
      <c r="MAP1182" s="8"/>
      <c r="MAQ1182" s="8"/>
      <c r="MAR1182" s="8"/>
      <c r="MAS1182" s="8"/>
      <c r="MAT1182" s="8"/>
      <c r="MAU1182" s="8"/>
      <c r="MAV1182" s="8"/>
      <c r="MAW1182" s="8"/>
      <c r="MAX1182" s="8"/>
      <c r="MAY1182" s="8"/>
      <c r="MAZ1182" s="8"/>
      <c r="MBA1182" s="8"/>
      <c r="MBB1182" s="8"/>
      <c r="MBC1182" s="8"/>
      <c r="MBD1182" s="8"/>
      <c r="MBE1182" s="8"/>
      <c r="MBF1182" s="8"/>
      <c r="MBG1182" s="8"/>
      <c r="MBH1182" s="8"/>
      <c r="MBI1182" s="8"/>
      <c r="MBJ1182" s="8"/>
      <c r="MBK1182" s="8"/>
      <c r="MBL1182" s="8"/>
      <c r="MBM1182" s="8"/>
      <c r="MBN1182" s="8"/>
      <c r="MBO1182" s="8"/>
      <c r="MBP1182" s="8"/>
      <c r="MBQ1182" s="8"/>
      <c r="MBR1182" s="8"/>
      <c r="MBS1182" s="8"/>
      <c r="MBT1182" s="8"/>
      <c r="MBU1182" s="8"/>
      <c r="MBV1182" s="8"/>
      <c r="MBW1182" s="8"/>
      <c r="MBX1182" s="8"/>
      <c r="MBY1182" s="8"/>
      <c r="MBZ1182" s="8"/>
      <c r="MCA1182" s="8"/>
      <c r="MCB1182" s="8"/>
      <c r="MCC1182" s="8"/>
      <c r="MCD1182" s="8"/>
      <c r="MCE1182" s="8"/>
      <c r="MCF1182" s="8"/>
      <c r="MCG1182" s="8"/>
      <c r="MCH1182" s="8"/>
      <c r="MCI1182" s="8"/>
      <c r="MCJ1182" s="8"/>
      <c r="MCK1182" s="8"/>
      <c r="MCL1182" s="8"/>
      <c r="MCM1182" s="8"/>
      <c r="MCN1182" s="8"/>
      <c r="MCO1182" s="8"/>
      <c r="MCP1182" s="8"/>
      <c r="MCQ1182" s="8"/>
      <c r="MCR1182" s="8"/>
      <c r="MCS1182" s="8"/>
      <c r="MCT1182" s="8"/>
      <c r="MCU1182" s="8"/>
      <c r="MCV1182" s="8"/>
      <c r="MCW1182" s="8"/>
      <c r="MCX1182" s="8"/>
      <c r="MCY1182" s="8"/>
      <c r="MCZ1182" s="8"/>
      <c r="MDA1182" s="8"/>
      <c r="MDB1182" s="8"/>
      <c r="MDC1182" s="8"/>
      <c r="MDD1182" s="8"/>
      <c r="MDE1182" s="8"/>
      <c r="MDF1182" s="8"/>
      <c r="MDG1182" s="8"/>
      <c r="MDH1182" s="8"/>
      <c r="MDI1182" s="8"/>
      <c r="MDJ1182" s="8"/>
      <c r="MDK1182" s="8"/>
      <c r="MDL1182" s="8"/>
      <c r="MDM1182" s="8"/>
      <c r="MDN1182" s="8"/>
      <c r="MDO1182" s="8"/>
      <c r="MDP1182" s="8"/>
      <c r="MDQ1182" s="8"/>
      <c r="MDR1182" s="8"/>
      <c r="MDS1182" s="8"/>
      <c r="MDT1182" s="8"/>
      <c r="MDU1182" s="8"/>
      <c r="MDV1182" s="8"/>
      <c r="MDW1182" s="8"/>
      <c r="MDX1182" s="8"/>
      <c r="MDY1182" s="8"/>
      <c r="MDZ1182" s="8"/>
      <c r="MEA1182" s="8"/>
      <c r="MEB1182" s="8"/>
      <c r="MEC1182" s="8"/>
      <c r="MED1182" s="8"/>
      <c r="MEE1182" s="8"/>
      <c r="MEF1182" s="8"/>
      <c r="MEG1182" s="8"/>
      <c r="MEH1182" s="8"/>
      <c r="MEI1182" s="8"/>
      <c r="MEJ1182" s="8"/>
      <c r="MEK1182" s="8"/>
      <c r="MEL1182" s="8"/>
      <c r="MEM1182" s="8"/>
      <c r="MEN1182" s="8"/>
      <c r="MEO1182" s="8"/>
      <c r="MEP1182" s="8"/>
      <c r="MEQ1182" s="8"/>
      <c r="MER1182" s="8"/>
      <c r="MES1182" s="8"/>
      <c r="MET1182" s="8"/>
      <c r="MEU1182" s="8"/>
      <c r="MEV1182" s="8"/>
      <c r="MEW1182" s="8"/>
      <c r="MEX1182" s="8"/>
      <c r="MEY1182" s="8"/>
      <c r="MEZ1182" s="8"/>
      <c r="MFA1182" s="8"/>
      <c r="MFB1182" s="8"/>
      <c r="MFC1182" s="8"/>
      <c r="MFD1182" s="8"/>
      <c r="MFE1182" s="8"/>
      <c r="MFF1182" s="8"/>
      <c r="MFG1182" s="8"/>
      <c r="MFH1182" s="8"/>
      <c r="MFI1182" s="8"/>
      <c r="MFJ1182" s="8"/>
      <c r="MFK1182" s="8"/>
      <c r="MFL1182" s="8"/>
      <c r="MFM1182" s="8"/>
      <c r="MFN1182" s="8"/>
      <c r="MFO1182" s="8"/>
      <c r="MFP1182" s="8"/>
      <c r="MFQ1182" s="8"/>
      <c r="MFR1182" s="8"/>
      <c r="MFS1182" s="8"/>
      <c r="MFT1182" s="8"/>
      <c r="MFU1182" s="8"/>
      <c r="MFV1182" s="8"/>
      <c r="MFW1182" s="8"/>
      <c r="MFX1182" s="8"/>
      <c r="MFY1182" s="8"/>
      <c r="MFZ1182" s="8"/>
      <c r="MGA1182" s="8"/>
      <c r="MGB1182" s="8"/>
      <c r="MGC1182" s="8"/>
      <c r="MGD1182" s="8"/>
      <c r="MGE1182" s="8"/>
      <c r="MGF1182" s="8"/>
      <c r="MGG1182" s="8"/>
      <c r="MGH1182" s="8"/>
      <c r="MGI1182" s="8"/>
      <c r="MGJ1182" s="8"/>
      <c r="MGK1182" s="8"/>
      <c r="MGL1182" s="8"/>
      <c r="MGM1182" s="8"/>
      <c r="MGN1182" s="8"/>
      <c r="MGO1182" s="8"/>
      <c r="MGP1182" s="8"/>
      <c r="MGQ1182" s="8"/>
      <c r="MGR1182" s="8"/>
      <c r="MGS1182" s="8"/>
      <c r="MGT1182" s="8"/>
      <c r="MGU1182" s="8"/>
      <c r="MGV1182" s="8"/>
      <c r="MGW1182" s="8"/>
      <c r="MGX1182" s="8"/>
      <c r="MGY1182" s="8"/>
      <c r="MGZ1182" s="8"/>
      <c r="MHA1182" s="8"/>
      <c r="MHB1182" s="8"/>
      <c r="MHC1182" s="8"/>
      <c r="MHD1182" s="8"/>
      <c r="MHE1182" s="8"/>
      <c r="MHF1182" s="8"/>
      <c r="MHG1182" s="8"/>
      <c r="MHH1182" s="8"/>
      <c r="MHI1182" s="8"/>
      <c r="MHJ1182" s="8"/>
      <c r="MHK1182" s="8"/>
      <c r="MHL1182" s="8"/>
      <c r="MHM1182" s="8"/>
      <c r="MHN1182" s="8"/>
      <c r="MHO1182" s="8"/>
      <c r="MHP1182" s="8"/>
      <c r="MHQ1182" s="8"/>
      <c r="MHR1182" s="8"/>
      <c r="MHS1182" s="8"/>
      <c r="MHT1182" s="8"/>
      <c r="MHU1182" s="8"/>
      <c r="MHV1182" s="8"/>
      <c r="MHW1182" s="8"/>
      <c r="MHX1182" s="8"/>
      <c r="MHY1182" s="8"/>
      <c r="MHZ1182" s="8"/>
      <c r="MIA1182" s="8"/>
      <c r="MIB1182" s="8"/>
      <c r="MIC1182" s="8"/>
      <c r="MID1182" s="8"/>
      <c r="MIE1182" s="8"/>
      <c r="MIF1182" s="8"/>
      <c r="MIG1182" s="8"/>
      <c r="MIH1182" s="8"/>
      <c r="MII1182" s="8"/>
      <c r="MIJ1182" s="8"/>
      <c r="MIK1182" s="8"/>
      <c r="MIL1182" s="8"/>
      <c r="MIM1182" s="8"/>
      <c r="MIN1182" s="8"/>
      <c r="MIO1182" s="8"/>
      <c r="MIP1182" s="8"/>
      <c r="MIQ1182" s="8"/>
      <c r="MIR1182" s="8"/>
      <c r="MIS1182" s="8"/>
      <c r="MIT1182" s="8"/>
      <c r="MIU1182" s="8"/>
      <c r="MIV1182" s="8"/>
      <c r="MIW1182" s="8"/>
      <c r="MIX1182" s="8"/>
      <c r="MIY1182" s="8"/>
      <c r="MIZ1182" s="8"/>
      <c r="MJA1182" s="8"/>
      <c r="MJB1182" s="8"/>
      <c r="MJC1182" s="8"/>
      <c r="MJD1182" s="8"/>
      <c r="MJE1182" s="8"/>
      <c r="MJF1182" s="8"/>
      <c r="MJG1182" s="8"/>
      <c r="MJH1182" s="8"/>
      <c r="MJI1182" s="8"/>
      <c r="MJJ1182" s="8"/>
      <c r="MJK1182" s="8"/>
      <c r="MJL1182" s="8"/>
      <c r="MJM1182" s="8"/>
      <c r="MJN1182" s="8"/>
      <c r="MJO1182" s="8"/>
      <c r="MJP1182" s="8"/>
      <c r="MJQ1182" s="8"/>
      <c r="MJR1182" s="8"/>
      <c r="MJS1182" s="8"/>
      <c r="MJT1182" s="8"/>
      <c r="MJU1182" s="8"/>
      <c r="MJV1182" s="8"/>
      <c r="MJW1182" s="8"/>
      <c r="MJX1182" s="8"/>
      <c r="MJY1182" s="8"/>
      <c r="MJZ1182" s="8"/>
      <c r="MKA1182" s="8"/>
      <c r="MKB1182" s="8"/>
      <c r="MKC1182" s="8"/>
      <c r="MKD1182" s="8"/>
      <c r="MKE1182" s="8"/>
      <c r="MKF1182" s="8"/>
      <c r="MKG1182" s="8"/>
      <c r="MKH1182" s="8"/>
      <c r="MKI1182" s="8"/>
      <c r="MKJ1182" s="8"/>
      <c r="MKK1182" s="8"/>
      <c r="MKL1182" s="8"/>
      <c r="MKM1182" s="8"/>
      <c r="MKN1182" s="8"/>
      <c r="MKO1182" s="8"/>
      <c r="MKP1182" s="8"/>
      <c r="MKQ1182" s="8"/>
      <c r="MKR1182" s="8"/>
      <c r="MKS1182" s="8"/>
      <c r="MKT1182" s="8"/>
      <c r="MKU1182" s="8"/>
      <c r="MKV1182" s="8"/>
      <c r="MKW1182" s="8"/>
      <c r="MKX1182" s="8"/>
      <c r="MKY1182" s="8"/>
      <c r="MKZ1182" s="8"/>
      <c r="MLA1182" s="8"/>
      <c r="MLB1182" s="8"/>
      <c r="MLC1182" s="8"/>
      <c r="MLD1182" s="8"/>
      <c r="MLE1182" s="8"/>
      <c r="MLF1182" s="8"/>
      <c r="MLG1182" s="8"/>
      <c r="MLH1182" s="8"/>
      <c r="MLI1182" s="8"/>
      <c r="MLJ1182" s="8"/>
      <c r="MLK1182" s="8"/>
      <c r="MLL1182" s="8"/>
      <c r="MLM1182" s="8"/>
      <c r="MLN1182" s="8"/>
      <c r="MLO1182" s="8"/>
      <c r="MLP1182" s="8"/>
      <c r="MLQ1182" s="8"/>
      <c r="MLR1182" s="8"/>
      <c r="MLS1182" s="8"/>
      <c r="MLT1182" s="8"/>
      <c r="MLU1182" s="8"/>
      <c r="MLV1182" s="8"/>
      <c r="MLW1182" s="8"/>
      <c r="MLX1182" s="8"/>
      <c r="MLY1182" s="8"/>
      <c r="MLZ1182" s="8"/>
      <c r="MMA1182" s="8"/>
      <c r="MMB1182" s="8"/>
      <c r="MMC1182" s="8"/>
      <c r="MMD1182" s="8"/>
      <c r="MME1182" s="8"/>
      <c r="MMF1182" s="8"/>
      <c r="MMG1182" s="8"/>
      <c r="MMH1182" s="8"/>
      <c r="MMI1182" s="8"/>
      <c r="MMJ1182" s="8"/>
      <c r="MMK1182" s="8"/>
      <c r="MML1182" s="8"/>
      <c r="MMM1182" s="8"/>
      <c r="MMN1182" s="8"/>
      <c r="MMO1182" s="8"/>
      <c r="MMP1182" s="8"/>
      <c r="MMQ1182" s="8"/>
      <c r="MMR1182" s="8"/>
      <c r="MMS1182" s="8"/>
      <c r="MMT1182" s="8"/>
      <c r="MMU1182" s="8"/>
      <c r="MMV1182" s="8"/>
      <c r="MMW1182" s="8"/>
      <c r="MMX1182" s="8"/>
      <c r="MMY1182" s="8"/>
      <c r="MMZ1182" s="8"/>
      <c r="MNA1182" s="8"/>
      <c r="MNB1182" s="8"/>
      <c r="MNC1182" s="8"/>
      <c r="MND1182" s="8"/>
      <c r="MNE1182" s="8"/>
      <c r="MNF1182" s="8"/>
      <c r="MNG1182" s="8"/>
      <c r="MNH1182" s="8"/>
      <c r="MNI1182" s="8"/>
      <c r="MNJ1182" s="8"/>
      <c r="MNK1182" s="8"/>
      <c r="MNL1182" s="8"/>
      <c r="MNM1182" s="8"/>
      <c r="MNN1182" s="8"/>
      <c r="MNO1182" s="8"/>
      <c r="MNP1182" s="8"/>
      <c r="MNQ1182" s="8"/>
      <c r="MNR1182" s="8"/>
      <c r="MNS1182" s="8"/>
      <c r="MNT1182" s="8"/>
      <c r="MNU1182" s="8"/>
      <c r="MNV1182" s="8"/>
      <c r="MNW1182" s="8"/>
      <c r="MNX1182" s="8"/>
      <c r="MNY1182" s="8"/>
      <c r="MNZ1182" s="8"/>
      <c r="MOA1182" s="8"/>
      <c r="MOB1182" s="8"/>
      <c r="MOC1182" s="8"/>
      <c r="MOD1182" s="8"/>
      <c r="MOE1182" s="8"/>
      <c r="MOF1182" s="8"/>
      <c r="MOG1182" s="8"/>
      <c r="MOH1182" s="8"/>
      <c r="MOI1182" s="8"/>
      <c r="MOJ1182" s="8"/>
      <c r="MOK1182" s="8"/>
      <c r="MOL1182" s="8"/>
      <c r="MOM1182" s="8"/>
      <c r="MON1182" s="8"/>
      <c r="MOO1182" s="8"/>
      <c r="MOP1182" s="8"/>
      <c r="MOQ1182" s="8"/>
      <c r="MOR1182" s="8"/>
      <c r="MOS1182" s="8"/>
      <c r="MOT1182" s="8"/>
      <c r="MOU1182" s="8"/>
      <c r="MOV1182" s="8"/>
      <c r="MOW1182" s="8"/>
      <c r="MOX1182" s="8"/>
      <c r="MOY1182" s="8"/>
      <c r="MOZ1182" s="8"/>
      <c r="MPA1182" s="8"/>
      <c r="MPB1182" s="8"/>
      <c r="MPC1182" s="8"/>
      <c r="MPD1182" s="8"/>
      <c r="MPE1182" s="8"/>
      <c r="MPF1182" s="8"/>
      <c r="MPG1182" s="8"/>
      <c r="MPH1182" s="8"/>
      <c r="MPI1182" s="8"/>
      <c r="MPJ1182" s="8"/>
      <c r="MPK1182" s="8"/>
      <c r="MPL1182" s="8"/>
      <c r="MPM1182" s="8"/>
      <c r="MPN1182" s="8"/>
      <c r="MPO1182" s="8"/>
      <c r="MPP1182" s="8"/>
      <c r="MPQ1182" s="8"/>
      <c r="MPR1182" s="8"/>
      <c r="MPS1182" s="8"/>
      <c r="MPT1182" s="8"/>
      <c r="MPU1182" s="8"/>
      <c r="MPV1182" s="8"/>
      <c r="MPW1182" s="8"/>
      <c r="MPX1182" s="8"/>
      <c r="MPY1182" s="8"/>
      <c r="MPZ1182" s="8"/>
      <c r="MQA1182" s="8"/>
      <c r="MQB1182" s="8"/>
      <c r="MQC1182" s="8"/>
      <c r="MQD1182" s="8"/>
      <c r="MQE1182" s="8"/>
      <c r="MQF1182" s="8"/>
      <c r="MQG1182" s="8"/>
      <c r="MQH1182" s="8"/>
      <c r="MQI1182" s="8"/>
      <c r="MQJ1182" s="8"/>
      <c r="MQK1182" s="8"/>
      <c r="MQL1182" s="8"/>
      <c r="MQM1182" s="8"/>
      <c r="MQN1182" s="8"/>
      <c r="MQO1182" s="8"/>
      <c r="MQP1182" s="8"/>
      <c r="MQQ1182" s="8"/>
      <c r="MQR1182" s="8"/>
      <c r="MQS1182" s="8"/>
      <c r="MQT1182" s="8"/>
      <c r="MQU1182" s="8"/>
      <c r="MQV1182" s="8"/>
      <c r="MQW1182" s="8"/>
      <c r="MQX1182" s="8"/>
      <c r="MQY1182" s="8"/>
      <c r="MQZ1182" s="8"/>
      <c r="MRA1182" s="8"/>
      <c r="MRB1182" s="8"/>
      <c r="MRC1182" s="8"/>
      <c r="MRD1182" s="8"/>
      <c r="MRE1182" s="8"/>
      <c r="MRF1182" s="8"/>
      <c r="MRG1182" s="8"/>
      <c r="MRH1182" s="8"/>
      <c r="MRI1182" s="8"/>
      <c r="MRJ1182" s="8"/>
      <c r="MRK1182" s="8"/>
      <c r="MRL1182" s="8"/>
      <c r="MRM1182" s="8"/>
      <c r="MRN1182" s="8"/>
      <c r="MRO1182" s="8"/>
      <c r="MRP1182" s="8"/>
      <c r="MRQ1182" s="8"/>
      <c r="MRR1182" s="8"/>
      <c r="MRS1182" s="8"/>
      <c r="MRT1182" s="8"/>
      <c r="MRU1182" s="8"/>
      <c r="MRV1182" s="8"/>
      <c r="MRW1182" s="8"/>
      <c r="MRX1182" s="8"/>
      <c r="MRY1182" s="8"/>
      <c r="MRZ1182" s="8"/>
      <c r="MSA1182" s="8"/>
      <c r="MSB1182" s="8"/>
      <c r="MSC1182" s="8"/>
      <c r="MSD1182" s="8"/>
      <c r="MSE1182" s="8"/>
      <c r="MSF1182" s="8"/>
      <c r="MSG1182" s="8"/>
      <c r="MSH1182" s="8"/>
      <c r="MSI1182" s="8"/>
      <c r="MSJ1182" s="8"/>
      <c r="MSK1182" s="8"/>
      <c r="MSL1182" s="8"/>
      <c r="MSM1182" s="8"/>
      <c r="MSN1182" s="8"/>
      <c r="MSO1182" s="8"/>
      <c r="MSP1182" s="8"/>
      <c r="MSQ1182" s="8"/>
      <c r="MSR1182" s="8"/>
      <c r="MSS1182" s="8"/>
      <c r="MST1182" s="8"/>
      <c r="MSU1182" s="8"/>
      <c r="MSV1182" s="8"/>
      <c r="MSW1182" s="8"/>
      <c r="MSX1182" s="8"/>
      <c r="MSY1182" s="8"/>
      <c r="MSZ1182" s="8"/>
      <c r="MTA1182" s="8"/>
      <c r="MTB1182" s="8"/>
      <c r="MTC1182" s="8"/>
      <c r="MTD1182" s="8"/>
      <c r="MTE1182" s="8"/>
      <c r="MTF1182" s="8"/>
      <c r="MTG1182" s="8"/>
      <c r="MTH1182" s="8"/>
      <c r="MTI1182" s="8"/>
      <c r="MTJ1182" s="8"/>
      <c r="MTK1182" s="8"/>
      <c r="MTL1182" s="8"/>
      <c r="MTM1182" s="8"/>
      <c r="MTN1182" s="8"/>
      <c r="MTO1182" s="8"/>
      <c r="MTP1182" s="8"/>
      <c r="MTQ1182" s="8"/>
      <c r="MTR1182" s="8"/>
      <c r="MTS1182" s="8"/>
      <c r="MTT1182" s="8"/>
      <c r="MTU1182" s="8"/>
      <c r="MTV1182" s="8"/>
      <c r="MTW1182" s="8"/>
      <c r="MTX1182" s="8"/>
      <c r="MTY1182" s="8"/>
      <c r="MTZ1182" s="8"/>
      <c r="MUA1182" s="8"/>
      <c r="MUB1182" s="8"/>
      <c r="MUC1182" s="8"/>
      <c r="MUD1182" s="8"/>
      <c r="MUE1182" s="8"/>
      <c r="MUF1182" s="8"/>
      <c r="MUG1182" s="8"/>
      <c r="MUH1182" s="8"/>
      <c r="MUI1182" s="8"/>
      <c r="MUJ1182" s="8"/>
      <c r="MUK1182" s="8"/>
      <c r="MUL1182" s="8"/>
      <c r="MUM1182" s="8"/>
      <c r="MUN1182" s="8"/>
      <c r="MUO1182" s="8"/>
      <c r="MUP1182" s="8"/>
      <c r="MUQ1182" s="8"/>
      <c r="MUR1182" s="8"/>
      <c r="MUS1182" s="8"/>
      <c r="MUT1182" s="8"/>
      <c r="MUU1182" s="8"/>
      <c r="MUV1182" s="8"/>
      <c r="MUW1182" s="8"/>
      <c r="MUX1182" s="8"/>
      <c r="MUY1182" s="8"/>
      <c r="MUZ1182" s="8"/>
      <c r="MVA1182" s="8"/>
      <c r="MVB1182" s="8"/>
      <c r="MVC1182" s="8"/>
      <c r="MVD1182" s="8"/>
      <c r="MVE1182" s="8"/>
      <c r="MVF1182" s="8"/>
      <c r="MVG1182" s="8"/>
      <c r="MVH1182" s="8"/>
      <c r="MVI1182" s="8"/>
      <c r="MVJ1182" s="8"/>
      <c r="MVK1182" s="8"/>
      <c r="MVL1182" s="8"/>
      <c r="MVM1182" s="8"/>
      <c r="MVN1182" s="8"/>
      <c r="MVO1182" s="8"/>
      <c r="MVP1182" s="8"/>
      <c r="MVQ1182" s="8"/>
      <c r="MVR1182" s="8"/>
      <c r="MVS1182" s="8"/>
      <c r="MVT1182" s="8"/>
      <c r="MVU1182" s="8"/>
      <c r="MVV1182" s="8"/>
      <c r="MVW1182" s="8"/>
      <c r="MVX1182" s="8"/>
      <c r="MVY1182" s="8"/>
      <c r="MVZ1182" s="8"/>
      <c r="MWA1182" s="8"/>
      <c r="MWB1182" s="8"/>
      <c r="MWC1182" s="8"/>
      <c r="MWD1182" s="8"/>
      <c r="MWE1182" s="8"/>
      <c r="MWF1182" s="8"/>
      <c r="MWG1182" s="8"/>
      <c r="MWH1182" s="8"/>
      <c r="MWI1182" s="8"/>
      <c r="MWJ1182" s="8"/>
      <c r="MWK1182" s="8"/>
      <c r="MWL1182" s="8"/>
      <c r="MWM1182" s="8"/>
      <c r="MWN1182" s="8"/>
      <c r="MWO1182" s="8"/>
      <c r="MWP1182" s="8"/>
      <c r="MWQ1182" s="8"/>
      <c r="MWR1182" s="8"/>
      <c r="MWS1182" s="8"/>
      <c r="MWT1182" s="8"/>
      <c r="MWU1182" s="8"/>
      <c r="MWV1182" s="8"/>
      <c r="MWW1182" s="8"/>
      <c r="MWX1182" s="8"/>
      <c r="MWY1182" s="8"/>
      <c r="MWZ1182" s="8"/>
      <c r="MXA1182" s="8"/>
      <c r="MXB1182" s="8"/>
      <c r="MXC1182" s="8"/>
      <c r="MXD1182" s="8"/>
      <c r="MXE1182" s="8"/>
      <c r="MXF1182" s="8"/>
      <c r="MXG1182" s="8"/>
      <c r="MXH1182" s="8"/>
      <c r="MXI1182" s="8"/>
      <c r="MXJ1182" s="8"/>
      <c r="MXK1182" s="8"/>
      <c r="MXL1182" s="8"/>
      <c r="MXM1182" s="8"/>
      <c r="MXN1182" s="8"/>
      <c r="MXO1182" s="8"/>
      <c r="MXP1182" s="8"/>
      <c r="MXQ1182" s="8"/>
      <c r="MXR1182" s="8"/>
      <c r="MXS1182" s="8"/>
      <c r="MXT1182" s="8"/>
      <c r="MXU1182" s="8"/>
      <c r="MXV1182" s="8"/>
      <c r="MXW1182" s="8"/>
      <c r="MXX1182" s="8"/>
      <c r="MXY1182" s="8"/>
      <c r="MXZ1182" s="8"/>
      <c r="MYA1182" s="8"/>
      <c r="MYB1182" s="8"/>
      <c r="MYC1182" s="8"/>
      <c r="MYD1182" s="8"/>
      <c r="MYE1182" s="8"/>
      <c r="MYF1182" s="8"/>
      <c r="MYG1182" s="8"/>
      <c r="MYH1182" s="8"/>
      <c r="MYI1182" s="8"/>
      <c r="MYJ1182" s="8"/>
      <c r="MYK1182" s="8"/>
      <c r="MYL1182" s="8"/>
      <c r="MYM1182" s="8"/>
      <c r="MYN1182" s="8"/>
      <c r="MYO1182" s="8"/>
      <c r="MYP1182" s="8"/>
      <c r="MYQ1182" s="8"/>
      <c r="MYR1182" s="8"/>
      <c r="MYS1182" s="8"/>
      <c r="MYT1182" s="8"/>
      <c r="MYU1182" s="8"/>
      <c r="MYV1182" s="8"/>
      <c r="MYW1182" s="8"/>
      <c r="MYX1182" s="8"/>
      <c r="MYY1182" s="8"/>
      <c r="MYZ1182" s="8"/>
      <c r="MZA1182" s="8"/>
      <c r="MZB1182" s="8"/>
      <c r="MZC1182" s="8"/>
      <c r="MZD1182" s="8"/>
      <c r="MZE1182" s="8"/>
      <c r="MZF1182" s="8"/>
      <c r="MZG1182" s="8"/>
      <c r="MZH1182" s="8"/>
      <c r="MZI1182" s="8"/>
      <c r="MZJ1182" s="8"/>
      <c r="MZK1182" s="8"/>
      <c r="MZL1182" s="8"/>
      <c r="MZM1182" s="8"/>
      <c r="MZN1182" s="8"/>
      <c r="MZO1182" s="8"/>
      <c r="MZP1182" s="8"/>
      <c r="MZQ1182" s="8"/>
      <c r="MZR1182" s="8"/>
      <c r="MZS1182" s="8"/>
      <c r="MZT1182" s="8"/>
      <c r="MZU1182" s="8"/>
      <c r="MZV1182" s="8"/>
      <c r="MZW1182" s="8"/>
      <c r="MZX1182" s="8"/>
      <c r="MZY1182" s="8"/>
      <c r="MZZ1182" s="8"/>
      <c r="NAA1182" s="8"/>
      <c r="NAB1182" s="8"/>
      <c r="NAC1182" s="8"/>
      <c r="NAD1182" s="8"/>
      <c r="NAE1182" s="8"/>
      <c r="NAF1182" s="8"/>
      <c r="NAG1182" s="8"/>
      <c r="NAH1182" s="8"/>
      <c r="NAI1182" s="8"/>
      <c r="NAJ1182" s="8"/>
      <c r="NAK1182" s="8"/>
      <c r="NAL1182" s="8"/>
      <c r="NAM1182" s="8"/>
      <c r="NAN1182" s="8"/>
      <c r="NAO1182" s="8"/>
      <c r="NAP1182" s="8"/>
      <c r="NAQ1182" s="8"/>
      <c r="NAR1182" s="8"/>
      <c r="NAS1182" s="8"/>
      <c r="NAT1182" s="8"/>
      <c r="NAU1182" s="8"/>
      <c r="NAV1182" s="8"/>
      <c r="NAW1182" s="8"/>
      <c r="NAX1182" s="8"/>
      <c r="NAY1182" s="8"/>
      <c r="NAZ1182" s="8"/>
      <c r="NBA1182" s="8"/>
      <c r="NBB1182" s="8"/>
      <c r="NBC1182" s="8"/>
      <c r="NBD1182" s="8"/>
      <c r="NBE1182" s="8"/>
      <c r="NBF1182" s="8"/>
      <c r="NBG1182" s="8"/>
      <c r="NBH1182" s="8"/>
      <c r="NBI1182" s="8"/>
      <c r="NBJ1182" s="8"/>
      <c r="NBK1182" s="8"/>
      <c r="NBL1182" s="8"/>
      <c r="NBM1182" s="8"/>
      <c r="NBN1182" s="8"/>
      <c r="NBO1182" s="8"/>
      <c r="NBP1182" s="8"/>
      <c r="NBQ1182" s="8"/>
      <c r="NBR1182" s="8"/>
      <c r="NBS1182" s="8"/>
      <c r="NBT1182" s="8"/>
      <c r="NBU1182" s="8"/>
      <c r="NBV1182" s="8"/>
      <c r="NBW1182" s="8"/>
      <c r="NBX1182" s="8"/>
      <c r="NBY1182" s="8"/>
      <c r="NBZ1182" s="8"/>
      <c r="NCA1182" s="8"/>
      <c r="NCB1182" s="8"/>
      <c r="NCC1182" s="8"/>
      <c r="NCD1182" s="8"/>
      <c r="NCE1182" s="8"/>
      <c r="NCF1182" s="8"/>
      <c r="NCG1182" s="8"/>
      <c r="NCH1182" s="8"/>
      <c r="NCI1182" s="8"/>
      <c r="NCJ1182" s="8"/>
      <c r="NCK1182" s="8"/>
      <c r="NCL1182" s="8"/>
      <c r="NCM1182" s="8"/>
      <c r="NCN1182" s="8"/>
      <c r="NCO1182" s="8"/>
      <c r="NCP1182" s="8"/>
      <c r="NCQ1182" s="8"/>
      <c r="NCR1182" s="8"/>
      <c r="NCS1182" s="8"/>
      <c r="NCT1182" s="8"/>
      <c r="NCU1182" s="8"/>
      <c r="NCV1182" s="8"/>
      <c r="NCW1182" s="8"/>
      <c r="NCX1182" s="8"/>
      <c r="NCY1182" s="8"/>
      <c r="NCZ1182" s="8"/>
      <c r="NDA1182" s="8"/>
      <c r="NDB1182" s="8"/>
      <c r="NDC1182" s="8"/>
      <c r="NDD1182" s="8"/>
      <c r="NDE1182" s="8"/>
      <c r="NDF1182" s="8"/>
      <c r="NDG1182" s="8"/>
      <c r="NDH1182" s="8"/>
      <c r="NDI1182" s="8"/>
      <c r="NDJ1182" s="8"/>
      <c r="NDK1182" s="8"/>
      <c r="NDL1182" s="8"/>
      <c r="NDM1182" s="8"/>
      <c r="NDN1182" s="8"/>
      <c r="NDO1182" s="8"/>
      <c r="NDP1182" s="8"/>
      <c r="NDQ1182" s="8"/>
      <c r="NDR1182" s="8"/>
      <c r="NDS1182" s="8"/>
      <c r="NDT1182" s="8"/>
      <c r="NDU1182" s="8"/>
      <c r="NDV1182" s="8"/>
      <c r="NDW1182" s="8"/>
      <c r="NDX1182" s="8"/>
      <c r="NDY1182" s="8"/>
      <c r="NDZ1182" s="8"/>
      <c r="NEA1182" s="8"/>
      <c r="NEB1182" s="8"/>
      <c r="NEC1182" s="8"/>
      <c r="NED1182" s="8"/>
      <c r="NEE1182" s="8"/>
      <c r="NEF1182" s="8"/>
      <c r="NEG1182" s="8"/>
      <c r="NEH1182" s="8"/>
      <c r="NEI1182" s="8"/>
      <c r="NEJ1182" s="8"/>
      <c r="NEK1182" s="8"/>
      <c r="NEL1182" s="8"/>
      <c r="NEM1182" s="8"/>
      <c r="NEN1182" s="8"/>
      <c r="NEO1182" s="8"/>
      <c r="NEP1182" s="8"/>
      <c r="NEQ1182" s="8"/>
      <c r="NER1182" s="8"/>
      <c r="NES1182" s="8"/>
      <c r="NET1182" s="8"/>
      <c r="NEU1182" s="8"/>
      <c r="NEV1182" s="8"/>
      <c r="NEW1182" s="8"/>
      <c r="NEX1182" s="8"/>
      <c r="NEY1182" s="8"/>
      <c r="NEZ1182" s="8"/>
      <c r="NFA1182" s="8"/>
      <c r="NFB1182" s="8"/>
      <c r="NFC1182" s="8"/>
      <c r="NFD1182" s="8"/>
      <c r="NFE1182" s="8"/>
      <c r="NFF1182" s="8"/>
      <c r="NFG1182" s="8"/>
      <c r="NFH1182" s="8"/>
      <c r="NFI1182" s="8"/>
      <c r="NFJ1182" s="8"/>
      <c r="NFK1182" s="8"/>
      <c r="NFL1182" s="8"/>
      <c r="NFM1182" s="8"/>
      <c r="NFN1182" s="8"/>
      <c r="NFO1182" s="8"/>
      <c r="NFP1182" s="8"/>
      <c r="NFQ1182" s="8"/>
      <c r="NFR1182" s="8"/>
      <c r="NFS1182" s="8"/>
      <c r="NFT1182" s="8"/>
      <c r="NFU1182" s="8"/>
      <c r="NFV1182" s="8"/>
      <c r="NFW1182" s="8"/>
      <c r="NFX1182" s="8"/>
      <c r="NFY1182" s="8"/>
      <c r="NFZ1182" s="8"/>
      <c r="NGA1182" s="8"/>
      <c r="NGB1182" s="8"/>
      <c r="NGC1182" s="8"/>
      <c r="NGD1182" s="8"/>
      <c r="NGE1182" s="8"/>
      <c r="NGF1182" s="8"/>
      <c r="NGG1182" s="8"/>
      <c r="NGH1182" s="8"/>
      <c r="NGI1182" s="8"/>
      <c r="NGJ1182" s="8"/>
      <c r="NGK1182" s="8"/>
      <c r="NGL1182" s="8"/>
      <c r="NGM1182" s="8"/>
      <c r="NGN1182" s="8"/>
      <c r="NGO1182" s="8"/>
      <c r="NGP1182" s="8"/>
      <c r="NGQ1182" s="8"/>
      <c r="NGR1182" s="8"/>
      <c r="NGS1182" s="8"/>
      <c r="NGT1182" s="8"/>
      <c r="NGU1182" s="8"/>
      <c r="NGV1182" s="8"/>
      <c r="NGW1182" s="8"/>
      <c r="NGX1182" s="8"/>
      <c r="NGY1182" s="8"/>
      <c r="NGZ1182" s="8"/>
      <c r="NHA1182" s="8"/>
      <c r="NHB1182" s="8"/>
      <c r="NHC1182" s="8"/>
      <c r="NHD1182" s="8"/>
      <c r="NHE1182" s="8"/>
      <c r="NHF1182" s="8"/>
      <c r="NHG1182" s="8"/>
      <c r="NHH1182" s="8"/>
      <c r="NHI1182" s="8"/>
      <c r="NHJ1182" s="8"/>
      <c r="NHK1182" s="8"/>
      <c r="NHL1182" s="8"/>
      <c r="NHM1182" s="8"/>
      <c r="NHN1182" s="8"/>
      <c r="NHO1182" s="8"/>
      <c r="NHP1182" s="8"/>
      <c r="NHQ1182" s="8"/>
      <c r="NHR1182" s="8"/>
      <c r="NHS1182" s="8"/>
      <c r="NHT1182" s="8"/>
      <c r="NHU1182" s="8"/>
      <c r="NHV1182" s="8"/>
      <c r="NHW1182" s="8"/>
      <c r="NHX1182" s="8"/>
      <c r="NHY1182" s="8"/>
      <c r="NHZ1182" s="8"/>
      <c r="NIA1182" s="8"/>
      <c r="NIB1182" s="8"/>
      <c r="NIC1182" s="8"/>
      <c r="NID1182" s="8"/>
      <c r="NIE1182" s="8"/>
      <c r="NIF1182" s="8"/>
      <c r="NIG1182" s="8"/>
      <c r="NIH1182" s="8"/>
      <c r="NII1182" s="8"/>
      <c r="NIJ1182" s="8"/>
      <c r="NIK1182" s="8"/>
      <c r="NIL1182" s="8"/>
      <c r="NIM1182" s="8"/>
      <c r="NIN1182" s="8"/>
      <c r="NIO1182" s="8"/>
      <c r="NIP1182" s="8"/>
      <c r="NIQ1182" s="8"/>
      <c r="NIR1182" s="8"/>
      <c r="NIS1182" s="8"/>
      <c r="NIT1182" s="8"/>
      <c r="NIU1182" s="8"/>
      <c r="NIV1182" s="8"/>
      <c r="NIW1182" s="8"/>
      <c r="NIX1182" s="8"/>
      <c r="NIY1182" s="8"/>
      <c r="NIZ1182" s="8"/>
      <c r="NJA1182" s="8"/>
      <c r="NJB1182" s="8"/>
      <c r="NJC1182" s="8"/>
      <c r="NJD1182" s="8"/>
      <c r="NJE1182" s="8"/>
      <c r="NJF1182" s="8"/>
      <c r="NJG1182" s="8"/>
      <c r="NJH1182" s="8"/>
      <c r="NJI1182" s="8"/>
      <c r="NJJ1182" s="8"/>
      <c r="NJK1182" s="8"/>
      <c r="NJL1182" s="8"/>
      <c r="NJM1182" s="8"/>
      <c r="NJN1182" s="8"/>
      <c r="NJO1182" s="8"/>
      <c r="NJP1182" s="8"/>
      <c r="NJQ1182" s="8"/>
      <c r="NJR1182" s="8"/>
      <c r="NJS1182" s="8"/>
      <c r="NJT1182" s="8"/>
      <c r="NJU1182" s="8"/>
      <c r="NJV1182" s="8"/>
      <c r="NJW1182" s="8"/>
      <c r="NJX1182" s="8"/>
      <c r="NJY1182" s="8"/>
      <c r="NJZ1182" s="8"/>
      <c r="NKA1182" s="8"/>
      <c r="NKB1182" s="8"/>
      <c r="NKC1182" s="8"/>
      <c r="NKD1182" s="8"/>
      <c r="NKE1182" s="8"/>
      <c r="NKF1182" s="8"/>
      <c r="NKG1182" s="8"/>
      <c r="NKH1182" s="8"/>
      <c r="NKI1182" s="8"/>
      <c r="NKJ1182" s="8"/>
      <c r="NKK1182" s="8"/>
      <c r="NKL1182" s="8"/>
      <c r="NKM1182" s="8"/>
      <c r="NKN1182" s="8"/>
      <c r="NKO1182" s="8"/>
      <c r="NKP1182" s="8"/>
      <c r="NKQ1182" s="8"/>
      <c r="NKR1182" s="8"/>
      <c r="NKS1182" s="8"/>
      <c r="NKT1182" s="8"/>
      <c r="NKU1182" s="8"/>
      <c r="NKV1182" s="8"/>
      <c r="NKW1182" s="8"/>
      <c r="NKX1182" s="8"/>
      <c r="NKY1182" s="8"/>
      <c r="NKZ1182" s="8"/>
      <c r="NLA1182" s="8"/>
      <c r="NLB1182" s="8"/>
      <c r="NLC1182" s="8"/>
      <c r="NLD1182" s="8"/>
      <c r="NLE1182" s="8"/>
      <c r="NLF1182" s="8"/>
      <c r="NLG1182" s="8"/>
      <c r="NLH1182" s="8"/>
      <c r="NLI1182" s="8"/>
      <c r="NLJ1182" s="8"/>
      <c r="NLK1182" s="8"/>
      <c r="NLL1182" s="8"/>
      <c r="NLM1182" s="8"/>
      <c r="NLN1182" s="8"/>
      <c r="NLO1182" s="8"/>
      <c r="NLP1182" s="8"/>
      <c r="NLQ1182" s="8"/>
      <c r="NLR1182" s="8"/>
      <c r="NLS1182" s="8"/>
      <c r="NLT1182" s="8"/>
      <c r="NLU1182" s="8"/>
      <c r="NLV1182" s="8"/>
      <c r="NLW1182" s="8"/>
      <c r="NLX1182" s="8"/>
      <c r="NLY1182" s="8"/>
      <c r="NLZ1182" s="8"/>
      <c r="NMA1182" s="8"/>
      <c r="NMB1182" s="8"/>
      <c r="NMC1182" s="8"/>
      <c r="NMD1182" s="8"/>
      <c r="NME1182" s="8"/>
      <c r="NMF1182" s="8"/>
      <c r="NMG1182" s="8"/>
      <c r="NMH1182" s="8"/>
      <c r="NMI1182" s="8"/>
      <c r="NMJ1182" s="8"/>
      <c r="NMK1182" s="8"/>
      <c r="NML1182" s="8"/>
      <c r="NMM1182" s="8"/>
      <c r="NMN1182" s="8"/>
      <c r="NMO1182" s="8"/>
      <c r="NMP1182" s="8"/>
      <c r="NMQ1182" s="8"/>
      <c r="NMR1182" s="8"/>
      <c r="NMS1182" s="8"/>
      <c r="NMT1182" s="8"/>
      <c r="NMU1182" s="8"/>
      <c r="NMV1182" s="8"/>
      <c r="NMW1182" s="8"/>
      <c r="NMX1182" s="8"/>
      <c r="NMY1182" s="8"/>
      <c r="NMZ1182" s="8"/>
      <c r="NNA1182" s="8"/>
      <c r="NNB1182" s="8"/>
      <c r="NNC1182" s="8"/>
      <c r="NND1182" s="8"/>
      <c r="NNE1182" s="8"/>
      <c r="NNF1182" s="8"/>
      <c r="NNG1182" s="8"/>
      <c r="NNH1182" s="8"/>
      <c r="NNI1182" s="8"/>
      <c r="NNJ1182" s="8"/>
      <c r="NNK1182" s="8"/>
      <c r="NNL1182" s="8"/>
      <c r="NNM1182" s="8"/>
      <c r="NNN1182" s="8"/>
      <c r="NNO1182" s="8"/>
      <c r="NNP1182" s="8"/>
      <c r="NNQ1182" s="8"/>
      <c r="NNR1182" s="8"/>
      <c r="NNS1182" s="8"/>
      <c r="NNT1182" s="8"/>
      <c r="NNU1182" s="8"/>
      <c r="NNV1182" s="8"/>
      <c r="NNW1182" s="8"/>
      <c r="NNX1182" s="8"/>
      <c r="NNY1182" s="8"/>
      <c r="NNZ1182" s="8"/>
      <c r="NOA1182" s="8"/>
      <c r="NOB1182" s="8"/>
      <c r="NOC1182" s="8"/>
      <c r="NOD1182" s="8"/>
      <c r="NOE1182" s="8"/>
      <c r="NOF1182" s="8"/>
      <c r="NOG1182" s="8"/>
      <c r="NOH1182" s="8"/>
      <c r="NOI1182" s="8"/>
      <c r="NOJ1182" s="8"/>
      <c r="NOK1182" s="8"/>
      <c r="NOL1182" s="8"/>
      <c r="NOM1182" s="8"/>
      <c r="NON1182" s="8"/>
      <c r="NOO1182" s="8"/>
      <c r="NOP1182" s="8"/>
      <c r="NOQ1182" s="8"/>
      <c r="NOR1182" s="8"/>
      <c r="NOS1182" s="8"/>
      <c r="NOT1182" s="8"/>
      <c r="NOU1182" s="8"/>
      <c r="NOV1182" s="8"/>
      <c r="NOW1182" s="8"/>
      <c r="NOX1182" s="8"/>
      <c r="NOY1182" s="8"/>
      <c r="NOZ1182" s="8"/>
      <c r="NPA1182" s="8"/>
      <c r="NPB1182" s="8"/>
      <c r="NPC1182" s="8"/>
      <c r="NPD1182" s="8"/>
      <c r="NPE1182" s="8"/>
      <c r="NPF1182" s="8"/>
      <c r="NPG1182" s="8"/>
      <c r="NPH1182" s="8"/>
      <c r="NPI1182" s="8"/>
      <c r="NPJ1182" s="8"/>
      <c r="NPK1182" s="8"/>
      <c r="NPL1182" s="8"/>
      <c r="NPM1182" s="8"/>
      <c r="NPN1182" s="8"/>
      <c r="NPO1182" s="8"/>
      <c r="NPP1182" s="8"/>
      <c r="NPQ1182" s="8"/>
      <c r="NPR1182" s="8"/>
      <c r="NPS1182" s="8"/>
      <c r="NPT1182" s="8"/>
      <c r="NPU1182" s="8"/>
      <c r="NPV1182" s="8"/>
      <c r="NPW1182" s="8"/>
      <c r="NPX1182" s="8"/>
      <c r="NPY1182" s="8"/>
      <c r="NPZ1182" s="8"/>
      <c r="NQA1182" s="8"/>
      <c r="NQB1182" s="8"/>
      <c r="NQC1182" s="8"/>
      <c r="NQD1182" s="8"/>
      <c r="NQE1182" s="8"/>
      <c r="NQF1182" s="8"/>
      <c r="NQG1182" s="8"/>
      <c r="NQH1182" s="8"/>
      <c r="NQI1182" s="8"/>
      <c r="NQJ1182" s="8"/>
      <c r="NQK1182" s="8"/>
      <c r="NQL1182" s="8"/>
      <c r="NQM1182" s="8"/>
      <c r="NQN1182" s="8"/>
      <c r="NQO1182" s="8"/>
      <c r="NQP1182" s="8"/>
      <c r="NQQ1182" s="8"/>
      <c r="NQR1182" s="8"/>
      <c r="NQS1182" s="8"/>
      <c r="NQT1182" s="8"/>
      <c r="NQU1182" s="8"/>
      <c r="NQV1182" s="8"/>
      <c r="NQW1182" s="8"/>
      <c r="NQX1182" s="8"/>
      <c r="NQY1182" s="8"/>
      <c r="NQZ1182" s="8"/>
      <c r="NRA1182" s="8"/>
      <c r="NRB1182" s="8"/>
      <c r="NRC1182" s="8"/>
      <c r="NRD1182" s="8"/>
      <c r="NRE1182" s="8"/>
      <c r="NRF1182" s="8"/>
      <c r="NRG1182" s="8"/>
      <c r="NRH1182" s="8"/>
      <c r="NRI1182" s="8"/>
      <c r="NRJ1182" s="8"/>
      <c r="NRK1182" s="8"/>
      <c r="NRL1182" s="8"/>
      <c r="NRM1182" s="8"/>
      <c r="NRN1182" s="8"/>
      <c r="NRO1182" s="8"/>
      <c r="NRP1182" s="8"/>
      <c r="NRQ1182" s="8"/>
      <c r="NRR1182" s="8"/>
      <c r="NRS1182" s="8"/>
      <c r="NRT1182" s="8"/>
      <c r="NRU1182" s="8"/>
      <c r="NRV1182" s="8"/>
      <c r="NRW1182" s="8"/>
      <c r="NRX1182" s="8"/>
      <c r="NRY1182" s="8"/>
      <c r="NRZ1182" s="8"/>
      <c r="NSA1182" s="8"/>
      <c r="NSB1182" s="8"/>
      <c r="NSC1182" s="8"/>
      <c r="NSD1182" s="8"/>
      <c r="NSE1182" s="8"/>
      <c r="NSF1182" s="8"/>
      <c r="NSG1182" s="8"/>
      <c r="NSH1182" s="8"/>
      <c r="NSI1182" s="8"/>
      <c r="NSJ1182" s="8"/>
      <c r="NSK1182" s="8"/>
      <c r="NSL1182" s="8"/>
      <c r="NSM1182" s="8"/>
      <c r="NSN1182" s="8"/>
      <c r="NSO1182" s="8"/>
      <c r="NSP1182" s="8"/>
      <c r="NSQ1182" s="8"/>
      <c r="NSR1182" s="8"/>
      <c r="NSS1182" s="8"/>
      <c r="NST1182" s="8"/>
      <c r="NSU1182" s="8"/>
      <c r="NSV1182" s="8"/>
      <c r="NSW1182" s="8"/>
      <c r="NSX1182" s="8"/>
      <c r="NSY1182" s="8"/>
      <c r="NSZ1182" s="8"/>
      <c r="NTA1182" s="8"/>
      <c r="NTB1182" s="8"/>
      <c r="NTC1182" s="8"/>
      <c r="NTD1182" s="8"/>
      <c r="NTE1182" s="8"/>
      <c r="NTF1182" s="8"/>
      <c r="NTG1182" s="8"/>
      <c r="NTH1182" s="8"/>
      <c r="NTI1182" s="8"/>
      <c r="NTJ1182" s="8"/>
      <c r="NTK1182" s="8"/>
      <c r="NTL1182" s="8"/>
      <c r="NTM1182" s="8"/>
      <c r="NTN1182" s="8"/>
      <c r="NTO1182" s="8"/>
      <c r="NTP1182" s="8"/>
      <c r="NTQ1182" s="8"/>
      <c r="NTR1182" s="8"/>
      <c r="NTS1182" s="8"/>
      <c r="NTT1182" s="8"/>
      <c r="NTU1182" s="8"/>
      <c r="NTV1182" s="8"/>
      <c r="NTW1182" s="8"/>
      <c r="NTX1182" s="8"/>
      <c r="NTY1182" s="8"/>
      <c r="NTZ1182" s="8"/>
      <c r="NUA1182" s="8"/>
      <c r="NUB1182" s="8"/>
      <c r="NUC1182" s="8"/>
      <c r="NUD1182" s="8"/>
      <c r="NUE1182" s="8"/>
      <c r="NUF1182" s="8"/>
      <c r="NUG1182" s="8"/>
      <c r="NUH1182" s="8"/>
      <c r="NUI1182" s="8"/>
      <c r="NUJ1182" s="8"/>
      <c r="NUK1182" s="8"/>
      <c r="NUL1182" s="8"/>
      <c r="NUM1182" s="8"/>
      <c r="NUN1182" s="8"/>
      <c r="NUO1182" s="8"/>
      <c r="NUP1182" s="8"/>
      <c r="NUQ1182" s="8"/>
      <c r="NUR1182" s="8"/>
      <c r="NUS1182" s="8"/>
      <c r="NUT1182" s="8"/>
      <c r="NUU1182" s="8"/>
      <c r="NUV1182" s="8"/>
      <c r="NUW1182" s="8"/>
      <c r="NUX1182" s="8"/>
      <c r="NUY1182" s="8"/>
      <c r="NUZ1182" s="8"/>
      <c r="NVA1182" s="8"/>
      <c r="NVB1182" s="8"/>
      <c r="NVC1182" s="8"/>
      <c r="NVD1182" s="8"/>
      <c r="NVE1182" s="8"/>
      <c r="NVF1182" s="8"/>
      <c r="NVG1182" s="8"/>
      <c r="NVH1182" s="8"/>
      <c r="NVI1182" s="8"/>
      <c r="NVJ1182" s="8"/>
      <c r="NVK1182" s="8"/>
      <c r="NVL1182" s="8"/>
      <c r="NVM1182" s="8"/>
      <c r="NVN1182" s="8"/>
      <c r="NVO1182" s="8"/>
      <c r="NVP1182" s="8"/>
      <c r="NVQ1182" s="8"/>
      <c r="NVR1182" s="8"/>
      <c r="NVS1182" s="8"/>
      <c r="NVT1182" s="8"/>
      <c r="NVU1182" s="8"/>
      <c r="NVV1182" s="8"/>
      <c r="NVW1182" s="8"/>
      <c r="NVX1182" s="8"/>
      <c r="NVY1182" s="8"/>
      <c r="NVZ1182" s="8"/>
      <c r="NWA1182" s="8"/>
      <c r="NWB1182" s="8"/>
      <c r="NWC1182" s="8"/>
      <c r="NWD1182" s="8"/>
      <c r="NWE1182" s="8"/>
      <c r="NWF1182" s="8"/>
      <c r="NWG1182" s="8"/>
      <c r="NWH1182" s="8"/>
      <c r="NWI1182" s="8"/>
      <c r="NWJ1182" s="8"/>
      <c r="NWK1182" s="8"/>
      <c r="NWL1182" s="8"/>
      <c r="NWM1182" s="8"/>
      <c r="NWN1182" s="8"/>
      <c r="NWO1182" s="8"/>
      <c r="NWP1182" s="8"/>
      <c r="NWQ1182" s="8"/>
      <c r="NWR1182" s="8"/>
      <c r="NWS1182" s="8"/>
      <c r="NWT1182" s="8"/>
      <c r="NWU1182" s="8"/>
      <c r="NWV1182" s="8"/>
      <c r="NWW1182" s="8"/>
      <c r="NWX1182" s="8"/>
      <c r="NWY1182" s="8"/>
      <c r="NWZ1182" s="8"/>
      <c r="NXA1182" s="8"/>
      <c r="NXB1182" s="8"/>
      <c r="NXC1182" s="8"/>
      <c r="NXD1182" s="8"/>
      <c r="NXE1182" s="8"/>
      <c r="NXF1182" s="8"/>
      <c r="NXG1182" s="8"/>
      <c r="NXH1182" s="8"/>
      <c r="NXI1182" s="8"/>
      <c r="NXJ1182" s="8"/>
      <c r="NXK1182" s="8"/>
      <c r="NXL1182" s="8"/>
      <c r="NXM1182" s="8"/>
      <c r="NXN1182" s="8"/>
      <c r="NXO1182" s="8"/>
      <c r="NXP1182" s="8"/>
      <c r="NXQ1182" s="8"/>
      <c r="NXR1182" s="8"/>
      <c r="NXS1182" s="8"/>
      <c r="NXT1182" s="8"/>
      <c r="NXU1182" s="8"/>
      <c r="NXV1182" s="8"/>
      <c r="NXW1182" s="8"/>
      <c r="NXX1182" s="8"/>
      <c r="NXY1182" s="8"/>
      <c r="NXZ1182" s="8"/>
      <c r="NYA1182" s="8"/>
      <c r="NYB1182" s="8"/>
      <c r="NYC1182" s="8"/>
      <c r="NYD1182" s="8"/>
      <c r="NYE1182" s="8"/>
      <c r="NYF1182" s="8"/>
      <c r="NYG1182" s="8"/>
      <c r="NYH1182" s="8"/>
      <c r="NYI1182" s="8"/>
      <c r="NYJ1182" s="8"/>
      <c r="NYK1182" s="8"/>
      <c r="NYL1182" s="8"/>
      <c r="NYM1182" s="8"/>
      <c r="NYN1182" s="8"/>
      <c r="NYO1182" s="8"/>
      <c r="NYP1182" s="8"/>
      <c r="NYQ1182" s="8"/>
      <c r="NYR1182" s="8"/>
      <c r="NYS1182" s="8"/>
      <c r="NYT1182" s="8"/>
      <c r="NYU1182" s="8"/>
      <c r="NYV1182" s="8"/>
      <c r="NYW1182" s="8"/>
      <c r="NYX1182" s="8"/>
      <c r="NYY1182" s="8"/>
      <c r="NYZ1182" s="8"/>
      <c r="NZA1182" s="8"/>
      <c r="NZB1182" s="8"/>
      <c r="NZC1182" s="8"/>
      <c r="NZD1182" s="8"/>
      <c r="NZE1182" s="8"/>
      <c r="NZF1182" s="8"/>
      <c r="NZG1182" s="8"/>
      <c r="NZH1182" s="8"/>
      <c r="NZI1182" s="8"/>
      <c r="NZJ1182" s="8"/>
      <c r="NZK1182" s="8"/>
      <c r="NZL1182" s="8"/>
      <c r="NZM1182" s="8"/>
      <c r="NZN1182" s="8"/>
      <c r="NZO1182" s="8"/>
      <c r="NZP1182" s="8"/>
      <c r="NZQ1182" s="8"/>
      <c r="NZR1182" s="8"/>
      <c r="NZS1182" s="8"/>
      <c r="NZT1182" s="8"/>
      <c r="NZU1182" s="8"/>
      <c r="NZV1182" s="8"/>
      <c r="NZW1182" s="8"/>
      <c r="NZX1182" s="8"/>
      <c r="NZY1182" s="8"/>
      <c r="NZZ1182" s="8"/>
      <c r="OAA1182" s="8"/>
      <c r="OAB1182" s="8"/>
      <c r="OAC1182" s="8"/>
      <c r="OAD1182" s="8"/>
      <c r="OAE1182" s="8"/>
      <c r="OAF1182" s="8"/>
      <c r="OAG1182" s="8"/>
      <c r="OAH1182" s="8"/>
      <c r="OAI1182" s="8"/>
      <c r="OAJ1182" s="8"/>
      <c r="OAK1182" s="8"/>
      <c r="OAL1182" s="8"/>
      <c r="OAM1182" s="8"/>
      <c r="OAN1182" s="8"/>
      <c r="OAO1182" s="8"/>
      <c r="OAP1182" s="8"/>
      <c r="OAQ1182" s="8"/>
      <c r="OAR1182" s="8"/>
      <c r="OAS1182" s="8"/>
      <c r="OAT1182" s="8"/>
      <c r="OAU1182" s="8"/>
      <c r="OAV1182" s="8"/>
      <c r="OAW1182" s="8"/>
      <c r="OAX1182" s="8"/>
      <c r="OAY1182" s="8"/>
      <c r="OAZ1182" s="8"/>
      <c r="OBA1182" s="8"/>
      <c r="OBB1182" s="8"/>
      <c r="OBC1182" s="8"/>
      <c r="OBD1182" s="8"/>
      <c r="OBE1182" s="8"/>
      <c r="OBF1182" s="8"/>
      <c r="OBG1182" s="8"/>
      <c r="OBH1182" s="8"/>
      <c r="OBI1182" s="8"/>
      <c r="OBJ1182" s="8"/>
      <c r="OBK1182" s="8"/>
      <c r="OBL1182" s="8"/>
      <c r="OBM1182" s="8"/>
      <c r="OBN1182" s="8"/>
      <c r="OBO1182" s="8"/>
      <c r="OBP1182" s="8"/>
      <c r="OBQ1182" s="8"/>
      <c r="OBR1182" s="8"/>
      <c r="OBS1182" s="8"/>
      <c r="OBT1182" s="8"/>
      <c r="OBU1182" s="8"/>
      <c r="OBV1182" s="8"/>
      <c r="OBW1182" s="8"/>
      <c r="OBX1182" s="8"/>
      <c r="OBY1182" s="8"/>
      <c r="OBZ1182" s="8"/>
      <c r="OCA1182" s="8"/>
      <c r="OCB1182" s="8"/>
      <c r="OCC1182" s="8"/>
      <c r="OCD1182" s="8"/>
      <c r="OCE1182" s="8"/>
      <c r="OCF1182" s="8"/>
      <c r="OCG1182" s="8"/>
      <c r="OCH1182" s="8"/>
      <c r="OCI1182" s="8"/>
      <c r="OCJ1182" s="8"/>
      <c r="OCK1182" s="8"/>
      <c r="OCL1182" s="8"/>
      <c r="OCM1182" s="8"/>
      <c r="OCN1182" s="8"/>
      <c r="OCO1182" s="8"/>
      <c r="OCP1182" s="8"/>
      <c r="OCQ1182" s="8"/>
      <c r="OCR1182" s="8"/>
      <c r="OCS1182" s="8"/>
      <c r="OCT1182" s="8"/>
      <c r="OCU1182" s="8"/>
      <c r="OCV1182" s="8"/>
      <c r="OCW1182" s="8"/>
      <c r="OCX1182" s="8"/>
      <c r="OCY1182" s="8"/>
      <c r="OCZ1182" s="8"/>
      <c r="ODA1182" s="8"/>
      <c r="ODB1182" s="8"/>
      <c r="ODC1182" s="8"/>
      <c r="ODD1182" s="8"/>
      <c r="ODE1182" s="8"/>
      <c r="ODF1182" s="8"/>
      <c r="ODG1182" s="8"/>
      <c r="ODH1182" s="8"/>
      <c r="ODI1182" s="8"/>
      <c r="ODJ1182" s="8"/>
      <c r="ODK1182" s="8"/>
      <c r="ODL1182" s="8"/>
      <c r="ODM1182" s="8"/>
      <c r="ODN1182" s="8"/>
      <c r="ODO1182" s="8"/>
      <c r="ODP1182" s="8"/>
      <c r="ODQ1182" s="8"/>
      <c r="ODR1182" s="8"/>
      <c r="ODS1182" s="8"/>
      <c r="ODT1182" s="8"/>
      <c r="ODU1182" s="8"/>
      <c r="ODV1182" s="8"/>
      <c r="ODW1182" s="8"/>
      <c r="ODX1182" s="8"/>
      <c r="ODY1182" s="8"/>
      <c r="ODZ1182" s="8"/>
      <c r="OEA1182" s="8"/>
      <c r="OEB1182" s="8"/>
      <c r="OEC1182" s="8"/>
      <c r="OED1182" s="8"/>
      <c r="OEE1182" s="8"/>
      <c r="OEF1182" s="8"/>
      <c r="OEG1182" s="8"/>
      <c r="OEH1182" s="8"/>
      <c r="OEI1182" s="8"/>
      <c r="OEJ1182" s="8"/>
      <c r="OEK1182" s="8"/>
      <c r="OEL1182" s="8"/>
      <c r="OEM1182" s="8"/>
      <c r="OEN1182" s="8"/>
      <c r="OEO1182" s="8"/>
      <c r="OEP1182" s="8"/>
      <c r="OEQ1182" s="8"/>
      <c r="OER1182" s="8"/>
      <c r="OES1182" s="8"/>
      <c r="OET1182" s="8"/>
      <c r="OEU1182" s="8"/>
      <c r="OEV1182" s="8"/>
      <c r="OEW1182" s="8"/>
      <c r="OEX1182" s="8"/>
      <c r="OEY1182" s="8"/>
      <c r="OEZ1182" s="8"/>
      <c r="OFA1182" s="8"/>
      <c r="OFB1182" s="8"/>
      <c r="OFC1182" s="8"/>
      <c r="OFD1182" s="8"/>
      <c r="OFE1182" s="8"/>
      <c r="OFF1182" s="8"/>
      <c r="OFG1182" s="8"/>
      <c r="OFH1182" s="8"/>
      <c r="OFI1182" s="8"/>
      <c r="OFJ1182" s="8"/>
      <c r="OFK1182" s="8"/>
      <c r="OFL1182" s="8"/>
      <c r="OFM1182" s="8"/>
      <c r="OFN1182" s="8"/>
      <c r="OFO1182" s="8"/>
      <c r="OFP1182" s="8"/>
      <c r="OFQ1182" s="8"/>
      <c r="OFR1182" s="8"/>
      <c r="OFS1182" s="8"/>
      <c r="OFT1182" s="8"/>
      <c r="OFU1182" s="8"/>
      <c r="OFV1182" s="8"/>
      <c r="OFW1182" s="8"/>
      <c r="OFX1182" s="8"/>
      <c r="OFY1182" s="8"/>
      <c r="OFZ1182" s="8"/>
      <c r="OGA1182" s="8"/>
      <c r="OGB1182" s="8"/>
      <c r="OGC1182" s="8"/>
      <c r="OGD1182" s="8"/>
      <c r="OGE1182" s="8"/>
      <c r="OGF1182" s="8"/>
      <c r="OGG1182" s="8"/>
      <c r="OGH1182" s="8"/>
      <c r="OGI1182" s="8"/>
      <c r="OGJ1182" s="8"/>
      <c r="OGK1182" s="8"/>
      <c r="OGL1182" s="8"/>
      <c r="OGM1182" s="8"/>
      <c r="OGN1182" s="8"/>
      <c r="OGO1182" s="8"/>
      <c r="OGP1182" s="8"/>
      <c r="OGQ1182" s="8"/>
      <c r="OGR1182" s="8"/>
      <c r="OGS1182" s="8"/>
      <c r="OGT1182" s="8"/>
      <c r="OGU1182" s="8"/>
      <c r="OGV1182" s="8"/>
      <c r="OGW1182" s="8"/>
      <c r="OGX1182" s="8"/>
      <c r="OGY1182" s="8"/>
      <c r="OGZ1182" s="8"/>
      <c r="OHA1182" s="8"/>
      <c r="OHB1182" s="8"/>
      <c r="OHC1182" s="8"/>
      <c r="OHD1182" s="8"/>
      <c r="OHE1182" s="8"/>
      <c r="OHF1182" s="8"/>
      <c r="OHG1182" s="8"/>
      <c r="OHH1182" s="8"/>
      <c r="OHI1182" s="8"/>
      <c r="OHJ1182" s="8"/>
      <c r="OHK1182" s="8"/>
      <c r="OHL1182" s="8"/>
      <c r="OHM1182" s="8"/>
      <c r="OHN1182" s="8"/>
      <c r="OHO1182" s="8"/>
      <c r="OHP1182" s="8"/>
      <c r="OHQ1182" s="8"/>
      <c r="OHR1182" s="8"/>
      <c r="OHS1182" s="8"/>
      <c r="OHT1182" s="8"/>
      <c r="OHU1182" s="8"/>
      <c r="OHV1182" s="8"/>
      <c r="OHW1182" s="8"/>
      <c r="OHX1182" s="8"/>
      <c r="OHY1182" s="8"/>
      <c r="OHZ1182" s="8"/>
      <c r="OIA1182" s="8"/>
      <c r="OIB1182" s="8"/>
      <c r="OIC1182" s="8"/>
      <c r="OID1182" s="8"/>
      <c r="OIE1182" s="8"/>
      <c r="OIF1182" s="8"/>
      <c r="OIG1182" s="8"/>
      <c r="OIH1182" s="8"/>
      <c r="OII1182" s="8"/>
      <c r="OIJ1182" s="8"/>
      <c r="OIK1182" s="8"/>
      <c r="OIL1182" s="8"/>
      <c r="OIM1182" s="8"/>
      <c r="OIN1182" s="8"/>
      <c r="OIO1182" s="8"/>
      <c r="OIP1182" s="8"/>
      <c r="OIQ1182" s="8"/>
      <c r="OIR1182" s="8"/>
      <c r="OIS1182" s="8"/>
      <c r="OIT1182" s="8"/>
      <c r="OIU1182" s="8"/>
      <c r="OIV1182" s="8"/>
      <c r="OIW1182" s="8"/>
      <c r="OIX1182" s="8"/>
      <c r="OIY1182" s="8"/>
      <c r="OIZ1182" s="8"/>
      <c r="OJA1182" s="8"/>
      <c r="OJB1182" s="8"/>
      <c r="OJC1182" s="8"/>
      <c r="OJD1182" s="8"/>
      <c r="OJE1182" s="8"/>
      <c r="OJF1182" s="8"/>
      <c r="OJG1182" s="8"/>
      <c r="OJH1182" s="8"/>
      <c r="OJI1182" s="8"/>
      <c r="OJJ1182" s="8"/>
      <c r="OJK1182" s="8"/>
      <c r="OJL1182" s="8"/>
      <c r="OJM1182" s="8"/>
      <c r="OJN1182" s="8"/>
      <c r="OJO1182" s="8"/>
      <c r="OJP1182" s="8"/>
      <c r="OJQ1182" s="8"/>
      <c r="OJR1182" s="8"/>
      <c r="OJS1182" s="8"/>
      <c r="OJT1182" s="8"/>
      <c r="OJU1182" s="8"/>
      <c r="OJV1182" s="8"/>
      <c r="OJW1182" s="8"/>
      <c r="OJX1182" s="8"/>
      <c r="OJY1182" s="8"/>
      <c r="OJZ1182" s="8"/>
      <c r="OKA1182" s="8"/>
      <c r="OKB1182" s="8"/>
      <c r="OKC1182" s="8"/>
      <c r="OKD1182" s="8"/>
      <c r="OKE1182" s="8"/>
      <c r="OKF1182" s="8"/>
      <c r="OKG1182" s="8"/>
      <c r="OKH1182" s="8"/>
      <c r="OKI1182" s="8"/>
      <c r="OKJ1182" s="8"/>
      <c r="OKK1182" s="8"/>
      <c r="OKL1182" s="8"/>
      <c r="OKM1182" s="8"/>
      <c r="OKN1182" s="8"/>
      <c r="OKO1182" s="8"/>
      <c r="OKP1182" s="8"/>
      <c r="OKQ1182" s="8"/>
      <c r="OKR1182" s="8"/>
      <c r="OKS1182" s="8"/>
      <c r="OKT1182" s="8"/>
      <c r="OKU1182" s="8"/>
      <c r="OKV1182" s="8"/>
      <c r="OKW1182" s="8"/>
      <c r="OKX1182" s="8"/>
      <c r="OKY1182" s="8"/>
      <c r="OKZ1182" s="8"/>
      <c r="OLA1182" s="8"/>
      <c r="OLB1182" s="8"/>
      <c r="OLC1182" s="8"/>
      <c r="OLD1182" s="8"/>
      <c r="OLE1182" s="8"/>
      <c r="OLF1182" s="8"/>
      <c r="OLG1182" s="8"/>
      <c r="OLH1182" s="8"/>
      <c r="OLI1182" s="8"/>
      <c r="OLJ1182" s="8"/>
      <c r="OLK1182" s="8"/>
      <c r="OLL1182" s="8"/>
      <c r="OLM1182" s="8"/>
      <c r="OLN1182" s="8"/>
      <c r="OLO1182" s="8"/>
      <c r="OLP1182" s="8"/>
      <c r="OLQ1182" s="8"/>
      <c r="OLR1182" s="8"/>
      <c r="OLS1182" s="8"/>
      <c r="OLT1182" s="8"/>
      <c r="OLU1182" s="8"/>
      <c r="OLV1182" s="8"/>
      <c r="OLW1182" s="8"/>
      <c r="OLX1182" s="8"/>
      <c r="OLY1182" s="8"/>
      <c r="OLZ1182" s="8"/>
      <c r="OMA1182" s="8"/>
      <c r="OMB1182" s="8"/>
      <c r="OMC1182" s="8"/>
      <c r="OMD1182" s="8"/>
      <c r="OME1182" s="8"/>
      <c r="OMF1182" s="8"/>
      <c r="OMG1182" s="8"/>
      <c r="OMH1182" s="8"/>
      <c r="OMI1182" s="8"/>
      <c r="OMJ1182" s="8"/>
      <c r="OMK1182" s="8"/>
      <c r="OML1182" s="8"/>
      <c r="OMM1182" s="8"/>
      <c r="OMN1182" s="8"/>
      <c r="OMO1182" s="8"/>
      <c r="OMP1182" s="8"/>
      <c r="OMQ1182" s="8"/>
      <c r="OMR1182" s="8"/>
      <c r="OMS1182" s="8"/>
      <c r="OMT1182" s="8"/>
      <c r="OMU1182" s="8"/>
      <c r="OMV1182" s="8"/>
      <c r="OMW1182" s="8"/>
      <c r="OMX1182" s="8"/>
      <c r="OMY1182" s="8"/>
      <c r="OMZ1182" s="8"/>
      <c r="ONA1182" s="8"/>
      <c r="ONB1182" s="8"/>
      <c r="ONC1182" s="8"/>
      <c r="OND1182" s="8"/>
      <c r="ONE1182" s="8"/>
      <c r="ONF1182" s="8"/>
      <c r="ONG1182" s="8"/>
      <c r="ONH1182" s="8"/>
      <c r="ONI1182" s="8"/>
      <c r="ONJ1182" s="8"/>
      <c r="ONK1182" s="8"/>
      <c r="ONL1182" s="8"/>
      <c r="ONM1182" s="8"/>
      <c r="ONN1182" s="8"/>
      <c r="ONO1182" s="8"/>
      <c r="ONP1182" s="8"/>
      <c r="ONQ1182" s="8"/>
      <c r="ONR1182" s="8"/>
      <c r="ONS1182" s="8"/>
      <c r="ONT1182" s="8"/>
      <c r="ONU1182" s="8"/>
      <c r="ONV1182" s="8"/>
      <c r="ONW1182" s="8"/>
      <c r="ONX1182" s="8"/>
      <c r="ONY1182" s="8"/>
      <c r="ONZ1182" s="8"/>
      <c r="OOA1182" s="8"/>
      <c r="OOB1182" s="8"/>
      <c r="OOC1182" s="8"/>
      <c r="OOD1182" s="8"/>
      <c r="OOE1182" s="8"/>
      <c r="OOF1182" s="8"/>
      <c r="OOG1182" s="8"/>
      <c r="OOH1182" s="8"/>
      <c r="OOI1182" s="8"/>
      <c r="OOJ1182" s="8"/>
      <c r="OOK1182" s="8"/>
      <c r="OOL1182" s="8"/>
      <c r="OOM1182" s="8"/>
      <c r="OON1182" s="8"/>
      <c r="OOO1182" s="8"/>
      <c r="OOP1182" s="8"/>
      <c r="OOQ1182" s="8"/>
      <c r="OOR1182" s="8"/>
      <c r="OOS1182" s="8"/>
      <c r="OOT1182" s="8"/>
      <c r="OOU1182" s="8"/>
      <c r="OOV1182" s="8"/>
      <c r="OOW1182" s="8"/>
      <c r="OOX1182" s="8"/>
      <c r="OOY1182" s="8"/>
      <c r="OOZ1182" s="8"/>
      <c r="OPA1182" s="8"/>
      <c r="OPB1182" s="8"/>
      <c r="OPC1182" s="8"/>
      <c r="OPD1182" s="8"/>
      <c r="OPE1182" s="8"/>
      <c r="OPF1182" s="8"/>
      <c r="OPG1182" s="8"/>
      <c r="OPH1182" s="8"/>
      <c r="OPI1182" s="8"/>
      <c r="OPJ1182" s="8"/>
      <c r="OPK1182" s="8"/>
      <c r="OPL1182" s="8"/>
      <c r="OPM1182" s="8"/>
      <c r="OPN1182" s="8"/>
      <c r="OPO1182" s="8"/>
      <c r="OPP1182" s="8"/>
      <c r="OPQ1182" s="8"/>
      <c r="OPR1182" s="8"/>
      <c r="OPS1182" s="8"/>
      <c r="OPT1182" s="8"/>
      <c r="OPU1182" s="8"/>
      <c r="OPV1182" s="8"/>
      <c r="OPW1182" s="8"/>
      <c r="OPX1182" s="8"/>
      <c r="OPY1182" s="8"/>
      <c r="OPZ1182" s="8"/>
      <c r="OQA1182" s="8"/>
      <c r="OQB1182" s="8"/>
      <c r="OQC1182" s="8"/>
      <c r="OQD1182" s="8"/>
      <c r="OQE1182" s="8"/>
      <c r="OQF1182" s="8"/>
      <c r="OQG1182" s="8"/>
      <c r="OQH1182" s="8"/>
      <c r="OQI1182" s="8"/>
      <c r="OQJ1182" s="8"/>
      <c r="OQK1182" s="8"/>
      <c r="OQL1182" s="8"/>
      <c r="OQM1182" s="8"/>
      <c r="OQN1182" s="8"/>
      <c r="OQO1182" s="8"/>
      <c r="OQP1182" s="8"/>
      <c r="OQQ1182" s="8"/>
      <c r="OQR1182" s="8"/>
      <c r="OQS1182" s="8"/>
      <c r="OQT1182" s="8"/>
      <c r="OQU1182" s="8"/>
      <c r="OQV1182" s="8"/>
      <c r="OQW1182" s="8"/>
      <c r="OQX1182" s="8"/>
      <c r="OQY1182" s="8"/>
      <c r="OQZ1182" s="8"/>
      <c r="ORA1182" s="8"/>
      <c r="ORB1182" s="8"/>
      <c r="ORC1182" s="8"/>
      <c r="ORD1182" s="8"/>
      <c r="ORE1182" s="8"/>
      <c r="ORF1182" s="8"/>
      <c r="ORG1182" s="8"/>
      <c r="ORH1182" s="8"/>
      <c r="ORI1182" s="8"/>
      <c r="ORJ1182" s="8"/>
      <c r="ORK1182" s="8"/>
      <c r="ORL1182" s="8"/>
      <c r="ORM1182" s="8"/>
      <c r="ORN1182" s="8"/>
      <c r="ORO1182" s="8"/>
      <c r="ORP1182" s="8"/>
      <c r="ORQ1182" s="8"/>
      <c r="ORR1182" s="8"/>
      <c r="ORS1182" s="8"/>
      <c r="ORT1182" s="8"/>
      <c r="ORU1182" s="8"/>
      <c r="ORV1182" s="8"/>
      <c r="ORW1182" s="8"/>
      <c r="ORX1182" s="8"/>
      <c r="ORY1182" s="8"/>
      <c r="ORZ1182" s="8"/>
      <c r="OSA1182" s="8"/>
      <c r="OSB1182" s="8"/>
      <c r="OSC1182" s="8"/>
      <c r="OSD1182" s="8"/>
      <c r="OSE1182" s="8"/>
      <c r="OSF1182" s="8"/>
      <c r="OSG1182" s="8"/>
      <c r="OSH1182" s="8"/>
      <c r="OSI1182" s="8"/>
      <c r="OSJ1182" s="8"/>
      <c r="OSK1182" s="8"/>
      <c r="OSL1182" s="8"/>
      <c r="OSM1182" s="8"/>
      <c r="OSN1182" s="8"/>
      <c r="OSO1182" s="8"/>
      <c r="OSP1182" s="8"/>
      <c r="OSQ1182" s="8"/>
      <c r="OSR1182" s="8"/>
      <c r="OSS1182" s="8"/>
      <c r="OST1182" s="8"/>
      <c r="OSU1182" s="8"/>
      <c r="OSV1182" s="8"/>
      <c r="OSW1182" s="8"/>
      <c r="OSX1182" s="8"/>
      <c r="OSY1182" s="8"/>
      <c r="OSZ1182" s="8"/>
      <c r="OTA1182" s="8"/>
      <c r="OTB1182" s="8"/>
      <c r="OTC1182" s="8"/>
      <c r="OTD1182" s="8"/>
      <c r="OTE1182" s="8"/>
      <c r="OTF1182" s="8"/>
      <c r="OTG1182" s="8"/>
      <c r="OTH1182" s="8"/>
      <c r="OTI1182" s="8"/>
      <c r="OTJ1182" s="8"/>
      <c r="OTK1182" s="8"/>
      <c r="OTL1182" s="8"/>
      <c r="OTM1182" s="8"/>
      <c r="OTN1182" s="8"/>
      <c r="OTO1182" s="8"/>
      <c r="OTP1182" s="8"/>
      <c r="OTQ1182" s="8"/>
      <c r="OTR1182" s="8"/>
      <c r="OTS1182" s="8"/>
      <c r="OTT1182" s="8"/>
      <c r="OTU1182" s="8"/>
      <c r="OTV1182" s="8"/>
      <c r="OTW1182" s="8"/>
      <c r="OTX1182" s="8"/>
      <c r="OTY1182" s="8"/>
      <c r="OTZ1182" s="8"/>
      <c r="OUA1182" s="8"/>
      <c r="OUB1182" s="8"/>
      <c r="OUC1182" s="8"/>
      <c r="OUD1182" s="8"/>
      <c r="OUE1182" s="8"/>
      <c r="OUF1182" s="8"/>
      <c r="OUG1182" s="8"/>
      <c r="OUH1182" s="8"/>
      <c r="OUI1182" s="8"/>
      <c r="OUJ1182" s="8"/>
      <c r="OUK1182" s="8"/>
      <c r="OUL1182" s="8"/>
      <c r="OUM1182" s="8"/>
      <c r="OUN1182" s="8"/>
      <c r="OUO1182" s="8"/>
      <c r="OUP1182" s="8"/>
      <c r="OUQ1182" s="8"/>
      <c r="OUR1182" s="8"/>
      <c r="OUS1182" s="8"/>
      <c r="OUT1182" s="8"/>
      <c r="OUU1182" s="8"/>
      <c r="OUV1182" s="8"/>
      <c r="OUW1182" s="8"/>
      <c r="OUX1182" s="8"/>
      <c r="OUY1182" s="8"/>
      <c r="OUZ1182" s="8"/>
      <c r="OVA1182" s="8"/>
      <c r="OVB1182" s="8"/>
      <c r="OVC1182" s="8"/>
      <c r="OVD1182" s="8"/>
      <c r="OVE1182" s="8"/>
      <c r="OVF1182" s="8"/>
      <c r="OVG1182" s="8"/>
      <c r="OVH1182" s="8"/>
      <c r="OVI1182" s="8"/>
      <c r="OVJ1182" s="8"/>
      <c r="OVK1182" s="8"/>
      <c r="OVL1182" s="8"/>
      <c r="OVM1182" s="8"/>
      <c r="OVN1182" s="8"/>
      <c r="OVO1182" s="8"/>
      <c r="OVP1182" s="8"/>
      <c r="OVQ1182" s="8"/>
      <c r="OVR1182" s="8"/>
      <c r="OVS1182" s="8"/>
      <c r="OVT1182" s="8"/>
      <c r="OVU1182" s="8"/>
      <c r="OVV1182" s="8"/>
      <c r="OVW1182" s="8"/>
      <c r="OVX1182" s="8"/>
      <c r="OVY1182" s="8"/>
      <c r="OVZ1182" s="8"/>
      <c r="OWA1182" s="8"/>
      <c r="OWB1182" s="8"/>
      <c r="OWC1182" s="8"/>
      <c r="OWD1182" s="8"/>
      <c r="OWE1182" s="8"/>
      <c r="OWF1182" s="8"/>
      <c r="OWG1182" s="8"/>
      <c r="OWH1182" s="8"/>
      <c r="OWI1182" s="8"/>
      <c r="OWJ1182" s="8"/>
      <c r="OWK1182" s="8"/>
      <c r="OWL1182" s="8"/>
      <c r="OWM1182" s="8"/>
      <c r="OWN1182" s="8"/>
      <c r="OWO1182" s="8"/>
      <c r="OWP1182" s="8"/>
      <c r="OWQ1182" s="8"/>
      <c r="OWR1182" s="8"/>
      <c r="OWS1182" s="8"/>
      <c r="OWT1182" s="8"/>
      <c r="OWU1182" s="8"/>
      <c r="OWV1182" s="8"/>
      <c r="OWW1182" s="8"/>
      <c r="OWX1182" s="8"/>
      <c r="OWY1182" s="8"/>
      <c r="OWZ1182" s="8"/>
      <c r="OXA1182" s="8"/>
      <c r="OXB1182" s="8"/>
      <c r="OXC1182" s="8"/>
      <c r="OXD1182" s="8"/>
      <c r="OXE1182" s="8"/>
      <c r="OXF1182" s="8"/>
      <c r="OXG1182" s="8"/>
      <c r="OXH1182" s="8"/>
      <c r="OXI1182" s="8"/>
      <c r="OXJ1182" s="8"/>
      <c r="OXK1182" s="8"/>
      <c r="OXL1182" s="8"/>
      <c r="OXM1182" s="8"/>
      <c r="OXN1182" s="8"/>
      <c r="OXO1182" s="8"/>
      <c r="OXP1182" s="8"/>
      <c r="OXQ1182" s="8"/>
      <c r="OXR1182" s="8"/>
      <c r="OXS1182" s="8"/>
      <c r="OXT1182" s="8"/>
      <c r="OXU1182" s="8"/>
      <c r="OXV1182" s="8"/>
      <c r="OXW1182" s="8"/>
      <c r="OXX1182" s="8"/>
      <c r="OXY1182" s="8"/>
      <c r="OXZ1182" s="8"/>
      <c r="OYA1182" s="8"/>
      <c r="OYB1182" s="8"/>
      <c r="OYC1182" s="8"/>
      <c r="OYD1182" s="8"/>
      <c r="OYE1182" s="8"/>
      <c r="OYF1182" s="8"/>
      <c r="OYG1182" s="8"/>
      <c r="OYH1182" s="8"/>
      <c r="OYI1182" s="8"/>
      <c r="OYJ1182" s="8"/>
      <c r="OYK1182" s="8"/>
      <c r="OYL1182" s="8"/>
      <c r="OYM1182" s="8"/>
      <c r="OYN1182" s="8"/>
      <c r="OYO1182" s="8"/>
      <c r="OYP1182" s="8"/>
      <c r="OYQ1182" s="8"/>
      <c r="OYR1182" s="8"/>
      <c r="OYS1182" s="8"/>
      <c r="OYT1182" s="8"/>
      <c r="OYU1182" s="8"/>
      <c r="OYV1182" s="8"/>
      <c r="OYW1182" s="8"/>
      <c r="OYX1182" s="8"/>
      <c r="OYY1182" s="8"/>
      <c r="OYZ1182" s="8"/>
      <c r="OZA1182" s="8"/>
      <c r="OZB1182" s="8"/>
      <c r="OZC1182" s="8"/>
      <c r="OZD1182" s="8"/>
      <c r="OZE1182" s="8"/>
      <c r="OZF1182" s="8"/>
      <c r="OZG1182" s="8"/>
      <c r="OZH1182" s="8"/>
      <c r="OZI1182" s="8"/>
      <c r="OZJ1182" s="8"/>
      <c r="OZK1182" s="8"/>
      <c r="OZL1182" s="8"/>
      <c r="OZM1182" s="8"/>
      <c r="OZN1182" s="8"/>
      <c r="OZO1182" s="8"/>
      <c r="OZP1182" s="8"/>
      <c r="OZQ1182" s="8"/>
      <c r="OZR1182" s="8"/>
      <c r="OZS1182" s="8"/>
      <c r="OZT1182" s="8"/>
      <c r="OZU1182" s="8"/>
      <c r="OZV1182" s="8"/>
      <c r="OZW1182" s="8"/>
      <c r="OZX1182" s="8"/>
      <c r="OZY1182" s="8"/>
      <c r="OZZ1182" s="8"/>
      <c r="PAA1182" s="8"/>
      <c r="PAB1182" s="8"/>
      <c r="PAC1182" s="8"/>
      <c r="PAD1182" s="8"/>
      <c r="PAE1182" s="8"/>
      <c r="PAF1182" s="8"/>
      <c r="PAG1182" s="8"/>
      <c r="PAH1182" s="8"/>
      <c r="PAI1182" s="8"/>
      <c r="PAJ1182" s="8"/>
      <c r="PAK1182" s="8"/>
      <c r="PAL1182" s="8"/>
      <c r="PAM1182" s="8"/>
      <c r="PAN1182" s="8"/>
      <c r="PAO1182" s="8"/>
      <c r="PAP1182" s="8"/>
      <c r="PAQ1182" s="8"/>
      <c r="PAR1182" s="8"/>
      <c r="PAS1182" s="8"/>
      <c r="PAT1182" s="8"/>
      <c r="PAU1182" s="8"/>
      <c r="PAV1182" s="8"/>
      <c r="PAW1182" s="8"/>
      <c r="PAX1182" s="8"/>
      <c r="PAY1182" s="8"/>
      <c r="PAZ1182" s="8"/>
      <c r="PBA1182" s="8"/>
      <c r="PBB1182" s="8"/>
      <c r="PBC1182" s="8"/>
      <c r="PBD1182" s="8"/>
      <c r="PBE1182" s="8"/>
      <c r="PBF1182" s="8"/>
      <c r="PBG1182" s="8"/>
      <c r="PBH1182" s="8"/>
      <c r="PBI1182" s="8"/>
      <c r="PBJ1182" s="8"/>
      <c r="PBK1182" s="8"/>
      <c r="PBL1182" s="8"/>
      <c r="PBM1182" s="8"/>
      <c r="PBN1182" s="8"/>
      <c r="PBO1182" s="8"/>
      <c r="PBP1182" s="8"/>
      <c r="PBQ1182" s="8"/>
      <c r="PBR1182" s="8"/>
      <c r="PBS1182" s="8"/>
      <c r="PBT1182" s="8"/>
      <c r="PBU1182" s="8"/>
      <c r="PBV1182" s="8"/>
      <c r="PBW1182" s="8"/>
      <c r="PBX1182" s="8"/>
      <c r="PBY1182" s="8"/>
      <c r="PBZ1182" s="8"/>
      <c r="PCA1182" s="8"/>
      <c r="PCB1182" s="8"/>
      <c r="PCC1182" s="8"/>
      <c r="PCD1182" s="8"/>
      <c r="PCE1182" s="8"/>
      <c r="PCF1182" s="8"/>
      <c r="PCG1182" s="8"/>
      <c r="PCH1182" s="8"/>
      <c r="PCI1182" s="8"/>
      <c r="PCJ1182" s="8"/>
      <c r="PCK1182" s="8"/>
      <c r="PCL1182" s="8"/>
      <c r="PCM1182" s="8"/>
      <c r="PCN1182" s="8"/>
      <c r="PCO1182" s="8"/>
      <c r="PCP1182" s="8"/>
      <c r="PCQ1182" s="8"/>
      <c r="PCR1182" s="8"/>
      <c r="PCS1182" s="8"/>
      <c r="PCT1182" s="8"/>
      <c r="PCU1182" s="8"/>
      <c r="PCV1182" s="8"/>
      <c r="PCW1182" s="8"/>
      <c r="PCX1182" s="8"/>
      <c r="PCY1182" s="8"/>
      <c r="PCZ1182" s="8"/>
      <c r="PDA1182" s="8"/>
      <c r="PDB1182" s="8"/>
      <c r="PDC1182" s="8"/>
      <c r="PDD1182" s="8"/>
      <c r="PDE1182" s="8"/>
      <c r="PDF1182" s="8"/>
      <c r="PDG1182" s="8"/>
      <c r="PDH1182" s="8"/>
      <c r="PDI1182" s="8"/>
      <c r="PDJ1182" s="8"/>
      <c r="PDK1182" s="8"/>
      <c r="PDL1182" s="8"/>
      <c r="PDM1182" s="8"/>
      <c r="PDN1182" s="8"/>
      <c r="PDO1182" s="8"/>
      <c r="PDP1182" s="8"/>
      <c r="PDQ1182" s="8"/>
      <c r="PDR1182" s="8"/>
      <c r="PDS1182" s="8"/>
      <c r="PDT1182" s="8"/>
      <c r="PDU1182" s="8"/>
      <c r="PDV1182" s="8"/>
      <c r="PDW1182" s="8"/>
      <c r="PDX1182" s="8"/>
      <c r="PDY1182" s="8"/>
      <c r="PDZ1182" s="8"/>
      <c r="PEA1182" s="8"/>
      <c r="PEB1182" s="8"/>
      <c r="PEC1182" s="8"/>
      <c r="PED1182" s="8"/>
      <c r="PEE1182" s="8"/>
      <c r="PEF1182" s="8"/>
      <c r="PEG1182" s="8"/>
      <c r="PEH1182" s="8"/>
      <c r="PEI1182" s="8"/>
      <c r="PEJ1182" s="8"/>
      <c r="PEK1182" s="8"/>
      <c r="PEL1182" s="8"/>
      <c r="PEM1182" s="8"/>
      <c r="PEN1182" s="8"/>
      <c r="PEO1182" s="8"/>
      <c r="PEP1182" s="8"/>
      <c r="PEQ1182" s="8"/>
      <c r="PER1182" s="8"/>
      <c r="PES1182" s="8"/>
      <c r="PET1182" s="8"/>
      <c r="PEU1182" s="8"/>
      <c r="PEV1182" s="8"/>
      <c r="PEW1182" s="8"/>
      <c r="PEX1182" s="8"/>
      <c r="PEY1182" s="8"/>
      <c r="PEZ1182" s="8"/>
      <c r="PFA1182" s="8"/>
      <c r="PFB1182" s="8"/>
      <c r="PFC1182" s="8"/>
      <c r="PFD1182" s="8"/>
      <c r="PFE1182" s="8"/>
      <c r="PFF1182" s="8"/>
      <c r="PFG1182" s="8"/>
      <c r="PFH1182" s="8"/>
      <c r="PFI1182" s="8"/>
      <c r="PFJ1182" s="8"/>
      <c r="PFK1182" s="8"/>
      <c r="PFL1182" s="8"/>
      <c r="PFM1182" s="8"/>
      <c r="PFN1182" s="8"/>
      <c r="PFO1182" s="8"/>
      <c r="PFP1182" s="8"/>
      <c r="PFQ1182" s="8"/>
      <c r="PFR1182" s="8"/>
      <c r="PFS1182" s="8"/>
      <c r="PFT1182" s="8"/>
      <c r="PFU1182" s="8"/>
      <c r="PFV1182" s="8"/>
      <c r="PFW1182" s="8"/>
      <c r="PFX1182" s="8"/>
      <c r="PFY1182" s="8"/>
      <c r="PFZ1182" s="8"/>
      <c r="PGA1182" s="8"/>
      <c r="PGB1182" s="8"/>
      <c r="PGC1182" s="8"/>
      <c r="PGD1182" s="8"/>
      <c r="PGE1182" s="8"/>
      <c r="PGF1182" s="8"/>
      <c r="PGG1182" s="8"/>
      <c r="PGH1182" s="8"/>
      <c r="PGI1182" s="8"/>
      <c r="PGJ1182" s="8"/>
      <c r="PGK1182" s="8"/>
      <c r="PGL1182" s="8"/>
      <c r="PGM1182" s="8"/>
      <c r="PGN1182" s="8"/>
      <c r="PGO1182" s="8"/>
      <c r="PGP1182" s="8"/>
      <c r="PGQ1182" s="8"/>
      <c r="PGR1182" s="8"/>
      <c r="PGS1182" s="8"/>
      <c r="PGT1182" s="8"/>
      <c r="PGU1182" s="8"/>
      <c r="PGV1182" s="8"/>
      <c r="PGW1182" s="8"/>
      <c r="PGX1182" s="8"/>
      <c r="PGY1182" s="8"/>
      <c r="PGZ1182" s="8"/>
      <c r="PHA1182" s="8"/>
      <c r="PHB1182" s="8"/>
      <c r="PHC1182" s="8"/>
      <c r="PHD1182" s="8"/>
      <c r="PHE1182" s="8"/>
      <c r="PHF1182" s="8"/>
      <c r="PHG1182" s="8"/>
      <c r="PHH1182" s="8"/>
      <c r="PHI1182" s="8"/>
      <c r="PHJ1182" s="8"/>
      <c r="PHK1182" s="8"/>
      <c r="PHL1182" s="8"/>
      <c r="PHM1182" s="8"/>
      <c r="PHN1182" s="8"/>
      <c r="PHO1182" s="8"/>
      <c r="PHP1182" s="8"/>
      <c r="PHQ1182" s="8"/>
      <c r="PHR1182" s="8"/>
      <c r="PHS1182" s="8"/>
      <c r="PHT1182" s="8"/>
      <c r="PHU1182" s="8"/>
      <c r="PHV1182" s="8"/>
      <c r="PHW1182" s="8"/>
      <c r="PHX1182" s="8"/>
      <c r="PHY1182" s="8"/>
      <c r="PHZ1182" s="8"/>
      <c r="PIA1182" s="8"/>
      <c r="PIB1182" s="8"/>
      <c r="PIC1182" s="8"/>
      <c r="PID1182" s="8"/>
      <c r="PIE1182" s="8"/>
      <c r="PIF1182" s="8"/>
      <c r="PIG1182" s="8"/>
      <c r="PIH1182" s="8"/>
      <c r="PII1182" s="8"/>
      <c r="PIJ1182" s="8"/>
      <c r="PIK1182" s="8"/>
      <c r="PIL1182" s="8"/>
      <c r="PIM1182" s="8"/>
      <c r="PIN1182" s="8"/>
      <c r="PIO1182" s="8"/>
      <c r="PIP1182" s="8"/>
      <c r="PIQ1182" s="8"/>
      <c r="PIR1182" s="8"/>
      <c r="PIS1182" s="8"/>
      <c r="PIT1182" s="8"/>
      <c r="PIU1182" s="8"/>
      <c r="PIV1182" s="8"/>
      <c r="PIW1182" s="8"/>
      <c r="PIX1182" s="8"/>
      <c r="PIY1182" s="8"/>
      <c r="PIZ1182" s="8"/>
      <c r="PJA1182" s="8"/>
      <c r="PJB1182" s="8"/>
      <c r="PJC1182" s="8"/>
      <c r="PJD1182" s="8"/>
      <c r="PJE1182" s="8"/>
      <c r="PJF1182" s="8"/>
      <c r="PJG1182" s="8"/>
      <c r="PJH1182" s="8"/>
      <c r="PJI1182" s="8"/>
      <c r="PJJ1182" s="8"/>
      <c r="PJK1182" s="8"/>
      <c r="PJL1182" s="8"/>
      <c r="PJM1182" s="8"/>
      <c r="PJN1182" s="8"/>
      <c r="PJO1182" s="8"/>
      <c r="PJP1182" s="8"/>
      <c r="PJQ1182" s="8"/>
      <c r="PJR1182" s="8"/>
      <c r="PJS1182" s="8"/>
      <c r="PJT1182" s="8"/>
      <c r="PJU1182" s="8"/>
      <c r="PJV1182" s="8"/>
      <c r="PJW1182" s="8"/>
      <c r="PJX1182" s="8"/>
      <c r="PJY1182" s="8"/>
      <c r="PJZ1182" s="8"/>
      <c r="PKA1182" s="8"/>
      <c r="PKB1182" s="8"/>
      <c r="PKC1182" s="8"/>
      <c r="PKD1182" s="8"/>
      <c r="PKE1182" s="8"/>
      <c r="PKF1182" s="8"/>
      <c r="PKG1182" s="8"/>
      <c r="PKH1182" s="8"/>
      <c r="PKI1182" s="8"/>
      <c r="PKJ1182" s="8"/>
      <c r="PKK1182" s="8"/>
      <c r="PKL1182" s="8"/>
      <c r="PKM1182" s="8"/>
      <c r="PKN1182" s="8"/>
      <c r="PKO1182" s="8"/>
      <c r="PKP1182" s="8"/>
      <c r="PKQ1182" s="8"/>
      <c r="PKR1182" s="8"/>
      <c r="PKS1182" s="8"/>
      <c r="PKT1182" s="8"/>
      <c r="PKU1182" s="8"/>
      <c r="PKV1182" s="8"/>
      <c r="PKW1182" s="8"/>
      <c r="PKX1182" s="8"/>
      <c r="PKY1182" s="8"/>
      <c r="PKZ1182" s="8"/>
      <c r="PLA1182" s="8"/>
      <c r="PLB1182" s="8"/>
      <c r="PLC1182" s="8"/>
      <c r="PLD1182" s="8"/>
      <c r="PLE1182" s="8"/>
      <c r="PLF1182" s="8"/>
      <c r="PLG1182" s="8"/>
      <c r="PLH1182" s="8"/>
      <c r="PLI1182" s="8"/>
      <c r="PLJ1182" s="8"/>
      <c r="PLK1182" s="8"/>
      <c r="PLL1182" s="8"/>
      <c r="PLM1182" s="8"/>
      <c r="PLN1182" s="8"/>
      <c r="PLO1182" s="8"/>
      <c r="PLP1182" s="8"/>
      <c r="PLQ1182" s="8"/>
      <c r="PLR1182" s="8"/>
      <c r="PLS1182" s="8"/>
      <c r="PLT1182" s="8"/>
      <c r="PLU1182" s="8"/>
      <c r="PLV1182" s="8"/>
      <c r="PLW1182" s="8"/>
      <c r="PLX1182" s="8"/>
      <c r="PLY1182" s="8"/>
      <c r="PLZ1182" s="8"/>
      <c r="PMA1182" s="8"/>
      <c r="PMB1182" s="8"/>
      <c r="PMC1182" s="8"/>
      <c r="PMD1182" s="8"/>
      <c r="PME1182" s="8"/>
      <c r="PMF1182" s="8"/>
      <c r="PMG1182" s="8"/>
      <c r="PMH1182" s="8"/>
      <c r="PMI1182" s="8"/>
      <c r="PMJ1182" s="8"/>
      <c r="PMK1182" s="8"/>
      <c r="PML1182" s="8"/>
      <c r="PMM1182" s="8"/>
      <c r="PMN1182" s="8"/>
      <c r="PMO1182" s="8"/>
      <c r="PMP1182" s="8"/>
      <c r="PMQ1182" s="8"/>
      <c r="PMR1182" s="8"/>
      <c r="PMS1182" s="8"/>
      <c r="PMT1182" s="8"/>
      <c r="PMU1182" s="8"/>
      <c r="PMV1182" s="8"/>
      <c r="PMW1182" s="8"/>
      <c r="PMX1182" s="8"/>
      <c r="PMY1182" s="8"/>
      <c r="PMZ1182" s="8"/>
      <c r="PNA1182" s="8"/>
      <c r="PNB1182" s="8"/>
      <c r="PNC1182" s="8"/>
      <c r="PND1182" s="8"/>
      <c r="PNE1182" s="8"/>
      <c r="PNF1182" s="8"/>
      <c r="PNG1182" s="8"/>
      <c r="PNH1182" s="8"/>
      <c r="PNI1182" s="8"/>
      <c r="PNJ1182" s="8"/>
      <c r="PNK1182" s="8"/>
      <c r="PNL1182" s="8"/>
      <c r="PNM1182" s="8"/>
      <c r="PNN1182" s="8"/>
      <c r="PNO1182" s="8"/>
      <c r="PNP1182" s="8"/>
      <c r="PNQ1182" s="8"/>
      <c r="PNR1182" s="8"/>
      <c r="PNS1182" s="8"/>
      <c r="PNT1182" s="8"/>
      <c r="PNU1182" s="8"/>
      <c r="PNV1182" s="8"/>
      <c r="PNW1182" s="8"/>
      <c r="PNX1182" s="8"/>
      <c r="PNY1182" s="8"/>
      <c r="PNZ1182" s="8"/>
      <c r="POA1182" s="8"/>
      <c r="POB1182" s="8"/>
      <c r="POC1182" s="8"/>
      <c r="POD1182" s="8"/>
      <c r="POE1182" s="8"/>
      <c r="POF1182" s="8"/>
      <c r="POG1182" s="8"/>
      <c r="POH1182" s="8"/>
      <c r="POI1182" s="8"/>
      <c r="POJ1182" s="8"/>
      <c r="POK1182" s="8"/>
      <c r="POL1182" s="8"/>
      <c r="POM1182" s="8"/>
      <c r="PON1182" s="8"/>
      <c r="POO1182" s="8"/>
      <c r="POP1182" s="8"/>
      <c r="POQ1182" s="8"/>
      <c r="POR1182" s="8"/>
      <c r="POS1182" s="8"/>
      <c r="POT1182" s="8"/>
      <c r="POU1182" s="8"/>
      <c r="POV1182" s="8"/>
      <c r="POW1182" s="8"/>
      <c r="POX1182" s="8"/>
      <c r="POY1182" s="8"/>
      <c r="POZ1182" s="8"/>
      <c r="PPA1182" s="8"/>
      <c r="PPB1182" s="8"/>
      <c r="PPC1182" s="8"/>
      <c r="PPD1182" s="8"/>
      <c r="PPE1182" s="8"/>
      <c r="PPF1182" s="8"/>
      <c r="PPG1182" s="8"/>
      <c r="PPH1182" s="8"/>
      <c r="PPI1182" s="8"/>
      <c r="PPJ1182" s="8"/>
      <c r="PPK1182" s="8"/>
      <c r="PPL1182" s="8"/>
      <c r="PPM1182" s="8"/>
      <c r="PPN1182" s="8"/>
      <c r="PPO1182" s="8"/>
      <c r="PPP1182" s="8"/>
      <c r="PPQ1182" s="8"/>
      <c r="PPR1182" s="8"/>
      <c r="PPS1182" s="8"/>
      <c r="PPT1182" s="8"/>
      <c r="PPU1182" s="8"/>
      <c r="PPV1182" s="8"/>
      <c r="PPW1182" s="8"/>
      <c r="PPX1182" s="8"/>
      <c r="PPY1182" s="8"/>
      <c r="PPZ1182" s="8"/>
      <c r="PQA1182" s="8"/>
      <c r="PQB1182" s="8"/>
      <c r="PQC1182" s="8"/>
      <c r="PQD1182" s="8"/>
      <c r="PQE1182" s="8"/>
      <c r="PQF1182" s="8"/>
      <c r="PQG1182" s="8"/>
      <c r="PQH1182" s="8"/>
      <c r="PQI1182" s="8"/>
      <c r="PQJ1182" s="8"/>
      <c r="PQK1182" s="8"/>
      <c r="PQL1182" s="8"/>
      <c r="PQM1182" s="8"/>
      <c r="PQN1182" s="8"/>
      <c r="PQO1182" s="8"/>
      <c r="PQP1182" s="8"/>
      <c r="PQQ1182" s="8"/>
      <c r="PQR1182" s="8"/>
      <c r="PQS1182" s="8"/>
      <c r="PQT1182" s="8"/>
      <c r="PQU1182" s="8"/>
      <c r="PQV1182" s="8"/>
      <c r="PQW1182" s="8"/>
      <c r="PQX1182" s="8"/>
      <c r="PQY1182" s="8"/>
      <c r="PQZ1182" s="8"/>
      <c r="PRA1182" s="8"/>
      <c r="PRB1182" s="8"/>
      <c r="PRC1182" s="8"/>
      <c r="PRD1182" s="8"/>
      <c r="PRE1182" s="8"/>
      <c r="PRF1182" s="8"/>
      <c r="PRG1182" s="8"/>
      <c r="PRH1182" s="8"/>
      <c r="PRI1182" s="8"/>
      <c r="PRJ1182" s="8"/>
      <c r="PRK1182" s="8"/>
      <c r="PRL1182" s="8"/>
      <c r="PRM1182" s="8"/>
      <c r="PRN1182" s="8"/>
      <c r="PRO1182" s="8"/>
      <c r="PRP1182" s="8"/>
      <c r="PRQ1182" s="8"/>
      <c r="PRR1182" s="8"/>
      <c r="PRS1182" s="8"/>
      <c r="PRT1182" s="8"/>
      <c r="PRU1182" s="8"/>
      <c r="PRV1182" s="8"/>
      <c r="PRW1182" s="8"/>
      <c r="PRX1182" s="8"/>
      <c r="PRY1182" s="8"/>
      <c r="PRZ1182" s="8"/>
      <c r="PSA1182" s="8"/>
      <c r="PSB1182" s="8"/>
      <c r="PSC1182" s="8"/>
      <c r="PSD1182" s="8"/>
      <c r="PSE1182" s="8"/>
      <c r="PSF1182" s="8"/>
      <c r="PSG1182" s="8"/>
      <c r="PSH1182" s="8"/>
      <c r="PSI1182" s="8"/>
      <c r="PSJ1182" s="8"/>
      <c r="PSK1182" s="8"/>
      <c r="PSL1182" s="8"/>
      <c r="PSM1182" s="8"/>
      <c r="PSN1182" s="8"/>
      <c r="PSO1182" s="8"/>
      <c r="PSP1182" s="8"/>
      <c r="PSQ1182" s="8"/>
      <c r="PSR1182" s="8"/>
      <c r="PSS1182" s="8"/>
      <c r="PST1182" s="8"/>
      <c r="PSU1182" s="8"/>
      <c r="PSV1182" s="8"/>
      <c r="PSW1182" s="8"/>
      <c r="PSX1182" s="8"/>
      <c r="PSY1182" s="8"/>
      <c r="PSZ1182" s="8"/>
      <c r="PTA1182" s="8"/>
      <c r="PTB1182" s="8"/>
      <c r="PTC1182" s="8"/>
      <c r="PTD1182" s="8"/>
      <c r="PTE1182" s="8"/>
      <c r="PTF1182" s="8"/>
      <c r="PTG1182" s="8"/>
      <c r="PTH1182" s="8"/>
      <c r="PTI1182" s="8"/>
      <c r="PTJ1182" s="8"/>
      <c r="PTK1182" s="8"/>
      <c r="PTL1182" s="8"/>
      <c r="PTM1182" s="8"/>
      <c r="PTN1182" s="8"/>
      <c r="PTO1182" s="8"/>
      <c r="PTP1182" s="8"/>
      <c r="PTQ1182" s="8"/>
      <c r="PTR1182" s="8"/>
      <c r="PTS1182" s="8"/>
      <c r="PTT1182" s="8"/>
      <c r="PTU1182" s="8"/>
      <c r="PTV1182" s="8"/>
      <c r="PTW1182" s="8"/>
      <c r="PTX1182" s="8"/>
      <c r="PTY1182" s="8"/>
      <c r="PTZ1182" s="8"/>
      <c r="PUA1182" s="8"/>
      <c r="PUB1182" s="8"/>
      <c r="PUC1182" s="8"/>
      <c r="PUD1182" s="8"/>
      <c r="PUE1182" s="8"/>
      <c r="PUF1182" s="8"/>
      <c r="PUG1182" s="8"/>
      <c r="PUH1182" s="8"/>
      <c r="PUI1182" s="8"/>
      <c r="PUJ1182" s="8"/>
      <c r="PUK1182" s="8"/>
      <c r="PUL1182" s="8"/>
      <c r="PUM1182" s="8"/>
      <c r="PUN1182" s="8"/>
      <c r="PUO1182" s="8"/>
      <c r="PUP1182" s="8"/>
      <c r="PUQ1182" s="8"/>
      <c r="PUR1182" s="8"/>
      <c r="PUS1182" s="8"/>
      <c r="PUT1182" s="8"/>
      <c r="PUU1182" s="8"/>
      <c r="PUV1182" s="8"/>
      <c r="PUW1182" s="8"/>
      <c r="PUX1182" s="8"/>
      <c r="PUY1182" s="8"/>
      <c r="PUZ1182" s="8"/>
      <c r="PVA1182" s="8"/>
      <c r="PVB1182" s="8"/>
      <c r="PVC1182" s="8"/>
      <c r="PVD1182" s="8"/>
      <c r="PVE1182" s="8"/>
      <c r="PVF1182" s="8"/>
      <c r="PVG1182" s="8"/>
      <c r="PVH1182" s="8"/>
      <c r="PVI1182" s="8"/>
      <c r="PVJ1182" s="8"/>
      <c r="PVK1182" s="8"/>
      <c r="PVL1182" s="8"/>
      <c r="PVM1182" s="8"/>
      <c r="PVN1182" s="8"/>
      <c r="PVO1182" s="8"/>
      <c r="PVP1182" s="8"/>
      <c r="PVQ1182" s="8"/>
      <c r="PVR1182" s="8"/>
      <c r="PVS1182" s="8"/>
      <c r="PVT1182" s="8"/>
      <c r="PVU1182" s="8"/>
      <c r="PVV1182" s="8"/>
      <c r="PVW1182" s="8"/>
      <c r="PVX1182" s="8"/>
      <c r="PVY1182" s="8"/>
      <c r="PVZ1182" s="8"/>
      <c r="PWA1182" s="8"/>
      <c r="PWB1182" s="8"/>
      <c r="PWC1182" s="8"/>
      <c r="PWD1182" s="8"/>
      <c r="PWE1182" s="8"/>
      <c r="PWF1182" s="8"/>
      <c r="PWG1182" s="8"/>
      <c r="PWH1182" s="8"/>
      <c r="PWI1182" s="8"/>
      <c r="PWJ1182" s="8"/>
      <c r="PWK1182" s="8"/>
      <c r="PWL1182" s="8"/>
      <c r="PWM1182" s="8"/>
      <c r="PWN1182" s="8"/>
      <c r="PWO1182" s="8"/>
      <c r="PWP1182" s="8"/>
      <c r="PWQ1182" s="8"/>
      <c r="PWR1182" s="8"/>
      <c r="PWS1182" s="8"/>
      <c r="PWT1182" s="8"/>
      <c r="PWU1182" s="8"/>
      <c r="PWV1182" s="8"/>
      <c r="PWW1182" s="8"/>
      <c r="PWX1182" s="8"/>
      <c r="PWY1182" s="8"/>
      <c r="PWZ1182" s="8"/>
      <c r="PXA1182" s="8"/>
      <c r="PXB1182" s="8"/>
      <c r="PXC1182" s="8"/>
      <c r="PXD1182" s="8"/>
      <c r="PXE1182" s="8"/>
      <c r="PXF1182" s="8"/>
      <c r="PXG1182" s="8"/>
      <c r="PXH1182" s="8"/>
      <c r="PXI1182" s="8"/>
      <c r="PXJ1182" s="8"/>
      <c r="PXK1182" s="8"/>
      <c r="PXL1182" s="8"/>
      <c r="PXM1182" s="8"/>
      <c r="PXN1182" s="8"/>
      <c r="PXO1182" s="8"/>
      <c r="PXP1182" s="8"/>
      <c r="PXQ1182" s="8"/>
      <c r="PXR1182" s="8"/>
      <c r="PXS1182" s="8"/>
      <c r="PXT1182" s="8"/>
      <c r="PXU1182" s="8"/>
      <c r="PXV1182" s="8"/>
      <c r="PXW1182" s="8"/>
      <c r="PXX1182" s="8"/>
      <c r="PXY1182" s="8"/>
      <c r="PXZ1182" s="8"/>
      <c r="PYA1182" s="8"/>
      <c r="PYB1182" s="8"/>
      <c r="PYC1182" s="8"/>
      <c r="PYD1182" s="8"/>
      <c r="PYE1182" s="8"/>
      <c r="PYF1182" s="8"/>
      <c r="PYG1182" s="8"/>
      <c r="PYH1182" s="8"/>
      <c r="PYI1182" s="8"/>
      <c r="PYJ1182" s="8"/>
      <c r="PYK1182" s="8"/>
      <c r="PYL1182" s="8"/>
      <c r="PYM1182" s="8"/>
      <c r="PYN1182" s="8"/>
      <c r="PYO1182" s="8"/>
      <c r="PYP1182" s="8"/>
      <c r="PYQ1182" s="8"/>
      <c r="PYR1182" s="8"/>
      <c r="PYS1182" s="8"/>
      <c r="PYT1182" s="8"/>
      <c r="PYU1182" s="8"/>
      <c r="PYV1182" s="8"/>
      <c r="PYW1182" s="8"/>
      <c r="PYX1182" s="8"/>
      <c r="PYY1182" s="8"/>
      <c r="PYZ1182" s="8"/>
      <c r="PZA1182" s="8"/>
      <c r="PZB1182" s="8"/>
      <c r="PZC1182" s="8"/>
      <c r="PZD1182" s="8"/>
      <c r="PZE1182" s="8"/>
      <c r="PZF1182" s="8"/>
      <c r="PZG1182" s="8"/>
      <c r="PZH1182" s="8"/>
      <c r="PZI1182" s="8"/>
      <c r="PZJ1182" s="8"/>
      <c r="PZK1182" s="8"/>
      <c r="PZL1182" s="8"/>
      <c r="PZM1182" s="8"/>
      <c r="PZN1182" s="8"/>
      <c r="PZO1182" s="8"/>
      <c r="PZP1182" s="8"/>
      <c r="PZQ1182" s="8"/>
      <c r="PZR1182" s="8"/>
      <c r="PZS1182" s="8"/>
      <c r="PZT1182" s="8"/>
      <c r="PZU1182" s="8"/>
      <c r="PZV1182" s="8"/>
      <c r="PZW1182" s="8"/>
      <c r="PZX1182" s="8"/>
      <c r="PZY1182" s="8"/>
      <c r="PZZ1182" s="8"/>
      <c r="QAA1182" s="8"/>
      <c r="QAB1182" s="8"/>
      <c r="QAC1182" s="8"/>
      <c r="QAD1182" s="8"/>
      <c r="QAE1182" s="8"/>
      <c r="QAF1182" s="8"/>
      <c r="QAG1182" s="8"/>
      <c r="QAH1182" s="8"/>
      <c r="QAI1182" s="8"/>
      <c r="QAJ1182" s="8"/>
      <c r="QAK1182" s="8"/>
      <c r="QAL1182" s="8"/>
      <c r="QAM1182" s="8"/>
      <c r="QAN1182" s="8"/>
      <c r="QAO1182" s="8"/>
      <c r="QAP1182" s="8"/>
      <c r="QAQ1182" s="8"/>
      <c r="QAR1182" s="8"/>
      <c r="QAS1182" s="8"/>
      <c r="QAT1182" s="8"/>
      <c r="QAU1182" s="8"/>
      <c r="QAV1182" s="8"/>
      <c r="QAW1182" s="8"/>
      <c r="QAX1182" s="8"/>
      <c r="QAY1182" s="8"/>
      <c r="QAZ1182" s="8"/>
      <c r="QBA1182" s="8"/>
      <c r="QBB1182" s="8"/>
      <c r="QBC1182" s="8"/>
      <c r="QBD1182" s="8"/>
      <c r="QBE1182" s="8"/>
      <c r="QBF1182" s="8"/>
      <c r="QBG1182" s="8"/>
      <c r="QBH1182" s="8"/>
      <c r="QBI1182" s="8"/>
      <c r="QBJ1182" s="8"/>
      <c r="QBK1182" s="8"/>
      <c r="QBL1182" s="8"/>
      <c r="QBM1182" s="8"/>
      <c r="QBN1182" s="8"/>
      <c r="QBO1182" s="8"/>
      <c r="QBP1182" s="8"/>
      <c r="QBQ1182" s="8"/>
      <c r="QBR1182" s="8"/>
      <c r="QBS1182" s="8"/>
      <c r="QBT1182" s="8"/>
      <c r="QBU1182" s="8"/>
      <c r="QBV1182" s="8"/>
      <c r="QBW1182" s="8"/>
      <c r="QBX1182" s="8"/>
      <c r="QBY1182" s="8"/>
      <c r="QBZ1182" s="8"/>
      <c r="QCA1182" s="8"/>
      <c r="QCB1182" s="8"/>
      <c r="QCC1182" s="8"/>
      <c r="QCD1182" s="8"/>
      <c r="QCE1182" s="8"/>
      <c r="QCF1182" s="8"/>
      <c r="QCG1182" s="8"/>
      <c r="QCH1182" s="8"/>
      <c r="QCI1182" s="8"/>
      <c r="QCJ1182" s="8"/>
      <c r="QCK1182" s="8"/>
      <c r="QCL1182" s="8"/>
      <c r="QCM1182" s="8"/>
      <c r="QCN1182" s="8"/>
      <c r="QCO1182" s="8"/>
      <c r="QCP1182" s="8"/>
      <c r="QCQ1182" s="8"/>
      <c r="QCR1182" s="8"/>
      <c r="QCS1182" s="8"/>
      <c r="QCT1182" s="8"/>
      <c r="QCU1182" s="8"/>
      <c r="QCV1182" s="8"/>
      <c r="QCW1182" s="8"/>
      <c r="QCX1182" s="8"/>
      <c r="QCY1182" s="8"/>
      <c r="QCZ1182" s="8"/>
      <c r="QDA1182" s="8"/>
      <c r="QDB1182" s="8"/>
      <c r="QDC1182" s="8"/>
      <c r="QDD1182" s="8"/>
      <c r="QDE1182" s="8"/>
      <c r="QDF1182" s="8"/>
      <c r="QDG1182" s="8"/>
      <c r="QDH1182" s="8"/>
      <c r="QDI1182" s="8"/>
      <c r="QDJ1182" s="8"/>
      <c r="QDK1182" s="8"/>
      <c r="QDL1182" s="8"/>
      <c r="QDM1182" s="8"/>
      <c r="QDN1182" s="8"/>
      <c r="QDO1182" s="8"/>
      <c r="QDP1182" s="8"/>
      <c r="QDQ1182" s="8"/>
      <c r="QDR1182" s="8"/>
      <c r="QDS1182" s="8"/>
      <c r="QDT1182" s="8"/>
      <c r="QDU1182" s="8"/>
      <c r="QDV1182" s="8"/>
      <c r="QDW1182" s="8"/>
      <c r="QDX1182" s="8"/>
      <c r="QDY1182" s="8"/>
      <c r="QDZ1182" s="8"/>
      <c r="QEA1182" s="8"/>
      <c r="QEB1182" s="8"/>
      <c r="QEC1182" s="8"/>
      <c r="QED1182" s="8"/>
      <c r="QEE1182" s="8"/>
      <c r="QEF1182" s="8"/>
      <c r="QEG1182" s="8"/>
      <c r="QEH1182" s="8"/>
      <c r="QEI1182" s="8"/>
      <c r="QEJ1182" s="8"/>
      <c r="QEK1182" s="8"/>
      <c r="QEL1182" s="8"/>
      <c r="QEM1182" s="8"/>
      <c r="QEN1182" s="8"/>
      <c r="QEO1182" s="8"/>
      <c r="QEP1182" s="8"/>
      <c r="QEQ1182" s="8"/>
      <c r="QER1182" s="8"/>
      <c r="QES1182" s="8"/>
      <c r="QET1182" s="8"/>
      <c r="QEU1182" s="8"/>
      <c r="QEV1182" s="8"/>
      <c r="QEW1182" s="8"/>
      <c r="QEX1182" s="8"/>
      <c r="QEY1182" s="8"/>
      <c r="QEZ1182" s="8"/>
      <c r="QFA1182" s="8"/>
      <c r="QFB1182" s="8"/>
      <c r="QFC1182" s="8"/>
      <c r="QFD1182" s="8"/>
      <c r="QFE1182" s="8"/>
      <c r="QFF1182" s="8"/>
      <c r="QFG1182" s="8"/>
      <c r="QFH1182" s="8"/>
      <c r="QFI1182" s="8"/>
      <c r="QFJ1182" s="8"/>
      <c r="QFK1182" s="8"/>
      <c r="QFL1182" s="8"/>
      <c r="QFM1182" s="8"/>
      <c r="QFN1182" s="8"/>
      <c r="QFO1182" s="8"/>
      <c r="QFP1182" s="8"/>
      <c r="QFQ1182" s="8"/>
      <c r="QFR1182" s="8"/>
      <c r="QFS1182" s="8"/>
      <c r="QFT1182" s="8"/>
      <c r="QFU1182" s="8"/>
      <c r="QFV1182" s="8"/>
      <c r="QFW1182" s="8"/>
      <c r="QFX1182" s="8"/>
      <c r="QFY1182" s="8"/>
      <c r="QFZ1182" s="8"/>
      <c r="QGA1182" s="8"/>
      <c r="QGB1182" s="8"/>
      <c r="QGC1182" s="8"/>
      <c r="QGD1182" s="8"/>
      <c r="QGE1182" s="8"/>
      <c r="QGF1182" s="8"/>
      <c r="QGG1182" s="8"/>
      <c r="QGH1182" s="8"/>
      <c r="QGI1182" s="8"/>
      <c r="QGJ1182" s="8"/>
      <c r="QGK1182" s="8"/>
      <c r="QGL1182" s="8"/>
      <c r="QGM1182" s="8"/>
      <c r="QGN1182" s="8"/>
      <c r="QGO1182" s="8"/>
      <c r="QGP1182" s="8"/>
      <c r="QGQ1182" s="8"/>
      <c r="QGR1182" s="8"/>
      <c r="QGS1182" s="8"/>
      <c r="QGT1182" s="8"/>
      <c r="QGU1182" s="8"/>
      <c r="QGV1182" s="8"/>
      <c r="QGW1182" s="8"/>
      <c r="QGX1182" s="8"/>
      <c r="QGY1182" s="8"/>
      <c r="QGZ1182" s="8"/>
      <c r="QHA1182" s="8"/>
      <c r="QHB1182" s="8"/>
      <c r="QHC1182" s="8"/>
      <c r="QHD1182" s="8"/>
      <c r="QHE1182" s="8"/>
      <c r="QHF1182" s="8"/>
      <c r="QHG1182" s="8"/>
      <c r="QHH1182" s="8"/>
      <c r="QHI1182" s="8"/>
      <c r="QHJ1182" s="8"/>
      <c r="QHK1182" s="8"/>
      <c r="QHL1182" s="8"/>
      <c r="QHM1182" s="8"/>
      <c r="QHN1182" s="8"/>
      <c r="QHO1182" s="8"/>
      <c r="QHP1182" s="8"/>
      <c r="QHQ1182" s="8"/>
      <c r="QHR1182" s="8"/>
      <c r="QHS1182" s="8"/>
      <c r="QHT1182" s="8"/>
      <c r="QHU1182" s="8"/>
      <c r="QHV1182" s="8"/>
      <c r="QHW1182" s="8"/>
      <c r="QHX1182" s="8"/>
      <c r="QHY1182" s="8"/>
      <c r="QHZ1182" s="8"/>
      <c r="QIA1182" s="8"/>
      <c r="QIB1182" s="8"/>
      <c r="QIC1182" s="8"/>
      <c r="QID1182" s="8"/>
      <c r="QIE1182" s="8"/>
      <c r="QIF1182" s="8"/>
      <c r="QIG1182" s="8"/>
      <c r="QIH1182" s="8"/>
      <c r="QII1182" s="8"/>
      <c r="QIJ1182" s="8"/>
      <c r="QIK1182" s="8"/>
      <c r="QIL1182" s="8"/>
      <c r="QIM1182" s="8"/>
      <c r="QIN1182" s="8"/>
      <c r="QIO1182" s="8"/>
      <c r="QIP1182" s="8"/>
      <c r="QIQ1182" s="8"/>
      <c r="QIR1182" s="8"/>
      <c r="QIS1182" s="8"/>
      <c r="QIT1182" s="8"/>
      <c r="QIU1182" s="8"/>
      <c r="QIV1182" s="8"/>
      <c r="QIW1182" s="8"/>
      <c r="QIX1182" s="8"/>
      <c r="QIY1182" s="8"/>
      <c r="QIZ1182" s="8"/>
      <c r="QJA1182" s="8"/>
      <c r="QJB1182" s="8"/>
      <c r="QJC1182" s="8"/>
      <c r="QJD1182" s="8"/>
      <c r="QJE1182" s="8"/>
      <c r="QJF1182" s="8"/>
      <c r="QJG1182" s="8"/>
      <c r="QJH1182" s="8"/>
      <c r="QJI1182" s="8"/>
      <c r="QJJ1182" s="8"/>
      <c r="QJK1182" s="8"/>
      <c r="QJL1182" s="8"/>
      <c r="QJM1182" s="8"/>
      <c r="QJN1182" s="8"/>
      <c r="QJO1182" s="8"/>
      <c r="QJP1182" s="8"/>
      <c r="QJQ1182" s="8"/>
      <c r="QJR1182" s="8"/>
      <c r="QJS1182" s="8"/>
      <c r="QJT1182" s="8"/>
      <c r="QJU1182" s="8"/>
      <c r="QJV1182" s="8"/>
      <c r="QJW1182" s="8"/>
      <c r="QJX1182" s="8"/>
      <c r="QJY1182" s="8"/>
      <c r="QJZ1182" s="8"/>
      <c r="QKA1182" s="8"/>
      <c r="QKB1182" s="8"/>
      <c r="QKC1182" s="8"/>
      <c r="QKD1182" s="8"/>
      <c r="QKE1182" s="8"/>
      <c r="QKF1182" s="8"/>
      <c r="QKG1182" s="8"/>
      <c r="QKH1182" s="8"/>
      <c r="QKI1182" s="8"/>
      <c r="QKJ1182" s="8"/>
      <c r="QKK1182" s="8"/>
      <c r="QKL1182" s="8"/>
      <c r="QKM1182" s="8"/>
      <c r="QKN1182" s="8"/>
      <c r="QKO1182" s="8"/>
      <c r="QKP1182" s="8"/>
      <c r="QKQ1182" s="8"/>
      <c r="QKR1182" s="8"/>
      <c r="QKS1182" s="8"/>
      <c r="QKT1182" s="8"/>
      <c r="QKU1182" s="8"/>
      <c r="QKV1182" s="8"/>
      <c r="QKW1182" s="8"/>
      <c r="QKX1182" s="8"/>
      <c r="QKY1182" s="8"/>
      <c r="QKZ1182" s="8"/>
      <c r="QLA1182" s="8"/>
      <c r="QLB1182" s="8"/>
      <c r="QLC1182" s="8"/>
      <c r="QLD1182" s="8"/>
      <c r="QLE1182" s="8"/>
      <c r="QLF1182" s="8"/>
      <c r="QLG1182" s="8"/>
      <c r="QLH1182" s="8"/>
      <c r="QLI1182" s="8"/>
      <c r="QLJ1182" s="8"/>
      <c r="QLK1182" s="8"/>
      <c r="QLL1182" s="8"/>
      <c r="QLM1182" s="8"/>
      <c r="QLN1182" s="8"/>
      <c r="QLO1182" s="8"/>
      <c r="QLP1182" s="8"/>
      <c r="QLQ1182" s="8"/>
      <c r="QLR1182" s="8"/>
      <c r="QLS1182" s="8"/>
      <c r="QLT1182" s="8"/>
      <c r="QLU1182" s="8"/>
      <c r="QLV1182" s="8"/>
      <c r="QLW1182" s="8"/>
      <c r="QLX1182" s="8"/>
      <c r="QLY1182" s="8"/>
      <c r="QLZ1182" s="8"/>
      <c r="QMA1182" s="8"/>
      <c r="QMB1182" s="8"/>
      <c r="QMC1182" s="8"/>
      <c r="QMD1182" s="8"/>
      <c r="QME1182" s="8"/>
      <c r="QMF1182" s="8"/>
      <c r="QMG1182" s="8"/>
      <c r="QMH1182" s="8"/>
      <c r="QMI1182" s="8"/>
      <c r="QMJ1182" s="8"/>
      <c r="QMK1182" s="8"/>
      <c r="QML1182" s="8"/>
      <c r="QMM1182" s="8"/>
      <c r="QMN1182" s="8"/>
      <c r="QMO1182" s="8"/>
      <c r="QMP1182" s="8"/>
      <c r="QMQ1182" s="8"/>
      <c r="QMR1182" s="8"/>
      <c r="QMS1182" s="8"/>
      <c r="QMT1182" s="8"/>
      <c r="QMU1182" s="8"/>
      <c r="QMV1182" s="8"/>
      <c r="QMW1182" s="8"/>
      <c r="QMX1182" s="8"/>
      <c r="QMY1182" s="8"/>
      <c r="QMZ1182" s="8"/>
      <c r="QNA1182" s="8"/>
      <c r="QNB1182" s="8"/>
      <c r="QNC1182" s="8"/>
      <c r="QND1182" s="8"/>
      <c r="QNE1182" s="8"/>
      <c r="QNF1182" s="8"/>
      <c r="QNG1182" s="8"/>
      <c r="QNH1182" s="8"/>
      <c r="QNI1182" s="8"/>
      <c r="QNJ1182" s="8"/>
      <c r="QNK1182" s="8"/>
      <c r="QNL1182" s="8"/>
      <c r="QNM1182" s="8"/>
      <c r="QNN1182" s="8"/>
      <c r="QNO1182" s="8"/>
      <c r="QNP1182" s="8"/>
      <c r="QNQ1182" s="8"/>
      <c r="QNR1182" s="8"/>
      <c r="QNS1182" s="8"/>
      <c r="QNT1182" s="8"/>
      <c r="QNU1182" s="8"/>
      <c r="QNV1182" s="8"/>
      <c r="QNW1182" s="8"/>
      <c r="QNX1182" s="8"/>
      <c r="QNY1182" s="8"/>
      <c r="QNZ1182" s="8"/>
      <c r="QOA1182" s="8"/>
      <c r="QOB1182" s="8"/>
      <c r="QOC1182" s="8"/>
      <c r="QOD1182" s="8"/>
      <c r="QOE1182" s="8"/>
      <c r="QOF1182" s="8"/>
      <c r="QOG1182" s="8"/>
      <c r="QOH1182" s="8"/>
      <c r="QOI1182" s="8"/>
      <c r="QOJ1182" s="8"/>
      <c r="QOK1182" s="8"/>
      <c r="QOL1182" s="8"/>
      <c r="QOM1182" s="8"/>
      <c r="QON1182" s="8"/>
      <c r="QOO1182" s="8"/>
      <c r="QOP1182" s="8"/>
      <c r="QOQ1182" s="8"/>
      <c r="QOR1182" s="8"/>
      <c r="QOS1182" s="8"/>
      <c r="QOT1182" s="8"/>
      <c r="QOU1182" s="8"/>
      <c r="QOV1182" s="8"/>
      <c r="QOW1182" s="8"/>
      <c r="QOX1182" s="8"/>
      <c r="QOY1182" s="8"/>
      <c r="QOZ1182" s="8"/>
      <c r="QPA1182" s="8"/>
      <c r="QPB1182" s="8"/>
      <c r="QPC1182" s="8"/>
      <c r="QPD1182" s="8"/>
      <c r="QPE1182" s="8"/>
      <c r="QPF1182" s="8"/>
      <c r="QPG1182" s="8"/>
      <c r="QPH1182" s="8"/>
      <c r="QPI1182" s="8"/>
      <c r="QPJ1182" s="8"/>
      <c r="QPK1182" s="8"/>
      <c r="QPL1182" s="8"/>
      <c r="QPM1182" s="8"/>
      <c r="QPN1182" s="8"/>
      <c r="QPO1182" s="8"/>
      <c r="QPP1182" s="8"/>
      <c r="QPQ1182" s="8"/>
      <c r="QPR1182" s="8"/>
      <c r="QPS1182" s="8"/>
      <c r="QPT1182" s="8"/>
      <c r="QPU1182" s="8"/>
      <c r="QPV1182" s="8"/>
      <c r="QPW1182" s="8"/>
      <c r="QPX1182" s="8"/>
      <c r="QPY1182" s="8"/>
      <c r="QPZ1182" s="8"/>
      <c r="QQA1182" s="8"/>
      <c r="QQB1182" s="8"/>
      <c r="QQC1182" s="8"/>
      <c r="QQD1182" s="8"/>
      <c r="QQE1182" s="8"/>
      <c r="QQF1182" s="8"/>
      <c r="QQG1182" s="8"/>
      <c r="QQH1182" s="8"/>
      <c r="QQI1182" s="8"/>
      <c r="QQJ1182" s="8"/>
      <c r="QQK1182" s="8"/>
      <c r="QQL1182" s="8"/>
      <c r="QQM1182" s="8"/>
      <c r="QQN1182" s="8"/>
      <c r="QQO1182" s="8"/>
      <c r="QQP1182" s="8"/>
      <c r="QQQ1182" s="8"/>
      <c r="QQR1182" s="8"/>
      <c r="QQS1182" s="8"/>
      <c r="QQT1182" s="8"/>
      <c r="QQU1182" s="8"/>
      <c r="QQV1182" s="8"/>
      <c r="QQW1182" s="8"/>
      <c r="QQX1182" s="8"/>
      <c r="QQY1182" s="8"/>
      <c r="QQZ1182" s="8"/>
      <c r="QRA1182" s="8"/>
      <c r="QRB1182" s="8"/>
      <c r="QRC1182" s="8"/>
      <c r="QRD1182" s="8"/>
      <c r="QRE1182" s="8"/>
      <c r="QRF1182" s="8"/>
      <c r="QRG1182" s="8"/>
      <c r="QRH1182" s="8"/>
      <c r="QRI1182" s="8"/>
      <c r="QRJ1182" s="8"/>
      <c r="QRK1182" s="8"/>
      <c r="QRL1182" s="8"/>
      <c r="QRM1182" s="8"/>
      <c r="QRN1182" s="8"/>
      <c r="QRO1182" s="8"/>
      <c r="QRP1182" s="8"/>
      <c r="QRQ1182" s="8"/>
      <c r="QRR1182" s="8"/>
      <c r="QRS1182" s="8"/>
      <c r="QRT1182" s="8"/>
      <c r="QRU1182" s="8"/>
      <c r="QRV1182" s="8"/>
      <c r="QRW1182" s="8"/>
      <c r="QRX1182" s="8"/>
      <c r="QRY1182" s="8"/>
      <c r="QRZ1182" s="8"/>
      <c r="QSA1182" s="8"/>
      <c r="QSB1182" s="8"/>
      <c r="QSC1182" s="8"/>
      <c r="QSD1182" s="8"/>
      <c r="QSE1182" s="8"/>
      <c r="QSF1182" s="8"/>
      <c r="QSG1182" s="8"/>
      <c r="QSH1182" s="8"/>
      <c r="QSI1182" s="8"/>
      <c r="QSJ1182" s="8"/>
      <c r="QSK1182" s="8"/>
      <c r="QSL1182" s="8"/>
      <c r="QSM1182" s="8"/>
      <c r="QSN1182" s="8"/>
      <c r="QSO1182" s="8"/>
      <c r="QSP1182" s="8"/>
      <c r="QSQ1182" s="8"/>
      <c r="QSR1182" s="8"/>
      <c r="QSS1182" s="8"/>
      <c r="QST1182" s="8"/>
      <c r="QSU1182" s="8"/>
      <c r="QSV1182" s="8"/>
      <c r="QSW1182" s="8"/>
      <c r="QSX1182" s="8"/>
      <c r="QSY1182" s="8"/>
      <c r="QSZ1182" s="8"/>
      <c r="QTA1182" s="8"/>
      <c r="QTB1182" s="8"/>
      <c r="QTC1182" s="8"/>
      <c r="QTD1182" s="8"/>
      <c r="QTE1182" s="8"/>
      <c r="QTF1182" s="8"/>
      <c r="QTG1182" s="8"/>
      <c r="QTH1182" s="8"/>
      <c r="QTI1182" s="8"/>
      <c r="QTJ1182" s="8"/>
      <c r="QTK1182" s="8"/>
      <c r="QTL1182" s="8"/>
      <c r="QTM1182" s="8"/>
      <c r="QTN1182" s="8"/>
      <c r="QTO1182" s="8"/>
      <c r="QTP1182" s="8"/>
      <c r="QTQ1182" s="8"/>
      <c r="QTR1182" s="8"/>
      <c r="QTS1182" s="8"/>
      <c r="QTT1182" s="8"/>
      <c r="QTU1182" s="8"/>
      <c r="QTV1182" s="8"/>
      <c r="QTW1182" s="8"/>
      <c r="QTX1182" s="8"/>
      <c r="QTY1182" s="8"/>
      <c r="QTZ1182" s="8"/>
      <c r="QUA1182" s="8"/>
      <c r="QUB1182" s="8"/>
      <c r="QUC1182" s="8"/>
      <c r="QUD1182" s="8"/>
      <c r="QUE1182" s="8"/>
      <c r="QUF1182" s="8"/>
      <c r="QUG1182" s="8"/>
      <c r="QUH1182" s="8"/>
      <c r="QUI1182" s="8"/>
      <c r="QUJ1182" s="8"/>
      <c r="QUK1182" s="8"/>
      <c r="QUL1182" s="8"/>
      <c r="QUM1182" s="8"/>
      <c r="QUN1182" s="8"/>
      <c r="QUO1182" s="8"/>
      <c r="QUP1182" s="8"/>
      <c r="QUQ1182" s="8"/>
      <c r="QUR1182" s="8"/>
      <c r="QUS1182" s="8"/>
      <c r="QUT1182" s="8"/>
      <c r="QUU1182" s="8"/>
      <c r="QUV1182" s="8"/>
      <c r="QUW1182" s="8"/>
      <c r="QUX1182" s="8"/>
      <c r="QUY1182" s="8"/>
      <c r="QUZ1182" s="8"/>
      <c r="QVA1182" s="8"/>
      <c r="QVB1182" s="8"/>
      <c r="QVC1182" s="8"/>
      <c r="QVD1182" s="8"/>
      <c r="QVE1182" s="8"/>
      <c r="QVF1182" s="8"/>
      <c r="QVG1182" s="8"/>
      <c r="QVH1182" s="8"/>
      <c r="QVI1182" s="8"/>
      <c r="QVJ1182" s="8"/>
      <c r="QVK1182" s="8"/>
      <c r="QVL1182" s="8"/>
      <c r="QVM1182" s="8"/>
      <c r="QVN1182" s="8"/>
      <c r="QVO1182" s="8"/>
      <c r="QVP1182" s="8"/>
      <c r="QVQ1182" s="8"/>
      <c r="QVR1182" s="8"/>
      <c r="QVS1182" s="8"/>
      <c r="QVT1182" s="8"/>
      <c r="QVU1182" s="8"/>
      <c r="QVV1182" s="8"/>
      <c r="QVW1182" s="8"/>
      <c r="QVX1182" s="8"/>
      <c r="QVY1182" s="8"/>
      <c r="QVZ1182" s="8"/>
      <c r="QWA1182" s="8"/>
      <c r="QWB1182" s="8"/>
      <c r="QWC1182" s="8"/>
      <c r="QWD1182" s="8"/>
      <c r="QWE1182" s="8"/>
      <c r="QWF1182" s="8"/>
      <c r="QWG1182" s="8"/>
      <c r="QWH1182" s="8"/>
      <c r="QWI1182" s="8"/>
      <c r="QWJ1182" s="8"/>
      <c r="QWK1182" s="8"/>
      <c r="QWL1182" s="8"/>
      <c r="QWM1182" s="8"/>
      <c r="QWN1182" s="8"/>
      <c r="QWO1182" s="8"/>
      <c r="QWP1182" s="8"/>
      <c r="QWQ1182" s="8"/>
      <c r="QWR1182" s="8"/>
      <c r="QWS1182" s="8"/>
      <c r="QWT1182" s="8"/>
      <c r="QWU1182" s="8"/>
      <c r="QWV1182" s="8"/>
      <c r="QWW1182" s="8"/>
      <c r="QWX1182" s="8"/>
      <c r="QWY1182" s="8"/>
      <c r="QWZ1182" s="8"/>
      <c r="QXA1182" s="8"/>
      <c r="QXB1182" s="8"/>
      <c r="QXC1182" s="8"/>
      <c r="QXD1182" s="8"/>
      <c r="QXE1182" s="8"/>
      <c r="QXF1182" s="8"/>
      <c r="QXG1182" s="8"/>
      <c r="QXH1182" s="8"/>
      <c r="QXI1182" s="8"/>
      <c r="QXJ1182" s="8"/>
      <c r="QXK1182" s="8"/>
      <c r="QXL1182" s="8"/>
      <c r="QXM1182" s="8"/>
      <c r="QXN1182" s="8"/>
      <c r="QXO1182" s="8"/>
      <c r="QXP1182" s="8"/>
      <c r="QXQ1182" s="8"/>
      <c r="QXR1182" s="8"/>
      <c r="QXS1182" s="8"/>
      <c r="QXT1182" s="8"/>
      <c r="QXU1182" s="8"/>
      <c r="QXV1182" s="8"/>
      <c r="QXW1182" s="8"/>
      <c r="QXX1182" s="8"/>
      <c r="QXY1182" s="8"/>
      <c r="QXZ1182" s="8"/>
      <c r="QYA1182" s="8"/>
      <c r="QYB1182" s="8"/>
      <c r="QYC1182" s="8"/>
      <c r="QYD1182" s="8"/>
      <c r="QYE1182" s="8"/>
      <c r="QYF1182" s="8"/>
      <c r="QYG1182" s="8"/>
      <c r="QYH1182" s="8"/>
      <c r="QYI1182" s="8"/>
      <c r="QYJ1182" s="8"/>
      <c r="QYK1182" s="8"/>
      <c r="QYL1182" s="8"/>
      <c r="QYM1182" s="8"/>
      <c r="QYN1182" s="8"/>
      <c r="QYO1182" s="8"/>
      <c r="QYP1182" s="8"/>
      <c r="QYQ1182" s="8"/>
      <c r="QYR1182" s="8"/>
      <c r="QYS1182" s="8"/>
      <c r="QYT1182" s="8"/>
      <c r="QYU1182" s="8"/>
      <c r="QYV1182" s="8"/>
      <c r="QYW1182" s="8"/>
      <c r="QYX1182" s="8"/>
      <c r="QYY1182" s="8"/>
      <c r="QYZ1182" s="8"/>
      <c r="QZA1182" s="8"/>
      <c r="QZB1182" s="8"/>
      <c r="QZC1182" s="8"/>
      <c r="QZD1182" s="8"/>
      <c r="QZE1182" s="8"/>
      <c r="QZF1182" s="8"/>
      <c r="QZG1182" s="8"/>
      <c r="QZH1182" s="8"/>
      <c r="QZI1182" s="8"/>
      <c r="QZJ1182" s="8"/>
      <c r="QZK1182" s="8"/>
      <c r="QZL1182" s="8"/>
      <c r="QZM1182" s="8"/>
      <c r="QZN1182" s="8"/>
      <c r="QZO1182" s="8"/>
      <c r="QZP1182" s="8"/>
      <c r="QZQ1182" s="8"/>
      <c r="QZR1182" s="8"/>
      <c r="QZS1182" s="8"/>
      <c r="QZT1182" s="8"/>
      <c r="QZU1182" s="8"/>
      <c r="QZV1182" s="8"/>
      <c r="QZW1182" s="8"/>
      <c r="QZX1182" s="8"/>
      <c r="QZY1182" s="8"/>
      <c r="QZZ1182" s="8"/>
      <c r="RAA1182" s="8"/>
      <c r="RAB1182" s="8"/>
      <c r="RAC1182" s="8"/>
      <c r="RAD1182" s="8"/>
      <c r="RAE1182" s="8"/>
      <c r="RAF1182" s="8"/>
      <c r="RAG1182" s="8"/>
      <c r="RAH1182" s="8"/>
      <c r="RAI1182" s="8"/>
      <c r="RAJ1182" s="8"/>
      <c r="RAK1182" s="8"/>
      <c r="RAL1182" s="8"/>
      <c r="RAM1182" s="8"/>
      <c r="RAN1182" s="8"/>
      <c r="RAO1182" s="8"/>
      <c r="RAP1182" s="8"/>
      <c r="RAQ1182" s="8"/>
      <c r="RAR1182" s="8"/>
      <c r="RAS1182" s="8"/>
      <c r="RAT1182" s="8"/>
      <c r="RAU1182" s="8"/>
      <c r="RAV1182" s="8"/>
      <c r="RAW1182" s="8"/>
      <c r="RAX1182" s="8"/>
      <c r="RAY1182" s="8"/>
      <c r="RAZ1182" s="8"/>
      <c r="RBA1182" s="8"/>
      <c r="RBB1182" s="8"/>
      <c r="RBC1182" s="8"/>
      <c r="RBD1182" s="8"/>
      <c r="RBE1182" s="8"/>
      <c r="RBF1182" s="8"/>
      <c r="RBG1182" s="8"/>
      <c r="RBH1182" s="8"/>
      <c r="RBI1182" s="8"/>
      <c r="RBJ1182" s="8"/>
      <c r="RBK1182" s="8"/>
      <c r="RBL1182" s="8"/>
      <c r="RBM1182" s="8"/>
      <c r="RBN1182" s="8"/>
      <c r="RBO1182" s="8"/>
      <c r="RBP1182" s="8"/>
      <c r="RBQ1182" s="8"/>
      <c r="RBR1182" s="8"/>
      <c r="RBS1182" s="8"/>
      <c r="RBT1182" s="8"/>
      <c r="RBU1182" s="8"/>
      <c r="RBV1182" s="8"/>
      <c r="RBW1182" s="8"/>
      <c r="RBX1182" s="8"/>
      <c r="RBY1182" s="8"/>
      <c r="RBZ1182" s="8"/>
      <c r="RCA1182" s="8"/>
      <c r="RCB1182" s="8"/>
      <c r="RCC1182" s="8"/>
      <c r="RCD1182" s="8"/>
      <c r="RCE1182" s="8"/>
      <c r="RCF1182" s="8"/>
      <c r="RCG1182" s="8"/>
      <c r="RCH1182" s="8"/>
      <c r="RCI1182" s="8"/>
      <c r="RCJ1182" s="8"/>
      <c r="RCK1182" s="8"/>
      <c r="RCL1182" s="8"/>
      <c r="RCM1182" s="8"/>
      <c r="RCN1182" s="8"/>
      <c r="RCO1182" s="8"/>
      <c r="RCP1182" s="8"/>
      <c r="RCQ1182" s="8"/>
      <c r="RCR1182" s="8"/>
      <c r="RCS1182" s="8"/>
      <c r="RCT1182" s="8"/>
      <c r="RCU1182" s="8"/>
      <c r="RCV1182" s="8"/>
      <c r="RCW1182" s="8"/>
      <c r="RCX1182" s="8"/>
      <c r="RCY1182" s="8"/>
      <c r="RCZ1182" s="8"/>
      <c r="RDA1182" s="8"/>
      <c r="RDB1182" s="8"/>
      <c r="RDC1182" s="8"/>
      <c r="RDD1182" s="8"/>
      <c r="RDE1182" s="8"/>
      <c r="RDF1182" s="8"/>
      <c r="RDG1182" s="8"/>
      <c r="RDH1182" s="8"/>
      <c r="RDI1182" s="8"/>
      <c r="RDJ1182" s="8"/>
      <c r="RDK1182" s="8"/>
      <c r="RDL1182" s="8"/>
      <c r="RDM1182" s="8"/>
      <c r="RDN1182" s="8"/>
      <c r="RDO1182" s="8"/>
      <c r="RDP1182" s="8"/>
      <c r="RDQ1182" s="8"/>
      <c r="RDR1182" s="8"/>
      <c r="RDS1182" s="8"/>
      <c r="RDT1182" s="8"/>
      <c r="RDU1182" s="8"/>
      <c r="RDV1182" s="8"/>
      <c r="RDW1182" s="8"/>
      <c r="RDX1182" s="8"/>
      <c r="RDY1182" s="8"/>
      <c r="RDZ1182" s="8"/>
      <c r="REA1182" s="8"/>
      <c r="REB1182" s="8"/>
      <c r="REC1182" s="8"/>
      <c r="RED1182" s="8"/>
      <c r="REE1182" s="8"/>
      <c r="REF1182" s="8"/>
      <c r="REG1182" s="8"/>
      <c r="REH1182" s="8"/>
      <c r="REI1182" s="8"/>
      <c r="REJ1182" s="8"/>
      <c r="REK1182" s="8"/>
      <c r="REL1182" s="8"/>
      <c r="REM1182" s="8"/>
      <c r="REN1182" s="8"/>
      <c r="REO1182" s="8"/>
      <c r="REP1182" s="8"/>
      <c r="REQ1182" s="8"/>
      <c r="RER1182" s="8"/>
      <c r="RES1182" s="8"/>
      <c r="RET1182" s="8"/>
      <c r="REU1182" s="8"/>
      <c r="REV1182" s="8"/>
      <c r="REW1182" s="8"/>
      <c r="REX1182" s="8"/>
      <c r="REY1182" s="8"/>
      <c r="REZ1182" s="8"/>
      <c r="RFA1182" s="8"/>
      <c r="RFB1182" s="8"/>
      <c r="RFC1182" s="8"/>
      <c r="RFD1182" s="8"/>
      <c r="RFE1182" s="8"/>
      <c r="RFF1182" s="8"/>
      <c r="RFG1182" s="8"/>
      <c r="RFH1182" s="8"/>
      <c r="RFI1182" s="8"/>
      <c r="RFJ1182" s="8"/>
      <c r="RFK1182" s="8"/>
      <c r="RFL1182" s="8"/>
      <c r="RFM1182" s="8"/>
      <c r="RFN1182" s="8"/>
      <c r="RFO1182" s="8"/>
      <c r="RFP1182" s="8"/>
      <c r="RFQ1182" s="8"/>
      <c r="RFR1182" s="8"/>
      <c r="RFS1182" s="8"/>
      <c r="RFT1182" s="8"/>
      <c r="RFU1182" s="8"/>
      <c r="RFV1182" s="8"/>
      <c r="RFW1182" s="8"/>
      <c r="RFX1182" s="8"/>
      <c r="RFY1182" s="8"/>
      <c r="RFZ1182" s="8"/>
      <c r="RGA1182" s="8"/>
      <c r="RGB1182" s="8"/>
      <c r="RGC1182" s="8"/>
      <c r="RGD1182" s="8"/>
      <c r="RGE1182" s="8"/>
      <c r="RGF1182" s="8"/>
      <c r="RGG1182" s="8"/>
      <c r="RGH1182" s="8"/>
      <c r="RGI1182" s="8"/>
      <c r="RGJ1182" s="8"/>
      <c r="RGK1182" s="8"/>
      <c r="RGL1182" s="8"/>
      <c r="RGM1182" s="8"/>
      <c r="RGN1182" s="8"/>
      <c r="RGO1182" s="8"/>
      <c r="RGP1182" s="8"/>
      <c r="RGQ1182" s="8"/>
      <c r="RGR1182" s="8"/>
      <c r="RGS1182" s="8"/>
      <c r="RGT1182" s="8"/>
      <c r="RGU1182" s="8"/>
      <c r="RGV1182" s="8"/>
      <c r="RGW1182" s="8"/>
      <c r="RGX1182" s="8"/>
      <c r="RGY1182" s="8"/>
      <c r="RGZ1182" s="8"/>
      <c r="RHA1182" s="8"/>
      <c r="RHB1182" s="8"/>
      <c r="RHC1182" s="8"/>
      <c r="RHD1182" s="8"/>
      <c r="RHE1182" s="8"/>
      <c r="RHF1182" s="8"/>
      <c r="RHG1182" s="8"/>
      <c r="RHH1182" s="8"/>
      <c r="RHI1182" s="8"/>
      <c r="RHJ1182" s="8"/>
      <c r="RHK1182" s="8"/>
      <c r="RHL1182" s="8"/>
      <c r="RHM1182" s="8"/>
      <c r="RHN1182" s="8"/>
      <c r="RHO1182" s="8"/>
      <c r="RHP1182" s="8"/>
      <c r="RHQ1182" s="8"/>
      <c r="RHR1182" s="8"/>
      <c r="RHS1182" s="8"/>
      <c r="RHT1182" s="8"/>
      <c r="RHU1182" s="8"/>
      <c r="RHV1182" s="8"/>
      <c r="RHW1182" s="8"/>
      <c r="RHX1182" s="8"/>
      <c r="RHY1182" s="8"/>
      <c r="RHZ1182" s="8"/>
      <c r="RIA1182" s="8"/>
      <c r="RIB1182" s="8"/>
      <c r="RIC1182" s="8"/>
      <c r="RID1182" s="8"/>
      <c r="RIE1182" s="8"/>
      <c r="RIF1182" s="8"/>
      <c r="RIG1182" s="8"/>
      <c r="RIH1182" s="8"/>
      <c r="RII1182" s="8"/>
      <c r="RIJ1182" s="8"/>
      <c r="RIK1182" s="8"/>
      <c r="RIL1182" s="8"/>
      <c r="RIM1182" s="8"/>
      <c r="RIN1182" s="8"/>
      <c r="RIO1182" s="8"/>
      <c r="RIP1182" s="8"/>
      <c r="RIQ1182" s="8"/>
      <c r="RIR1182" s="8"/>
      <c r="RIS1182" s="8"/>
      <c r="RIT1182" s="8"/>
      <c r="RIU1182" s="8"/>
      <c r="RIV1182" s="8"/>
      <c r="RIW1182" s="8"/>
      <c r="RIX1182" s="8"/>
      <c r="RIY1182" s="8"/>
      <c r="RIZ1182" s="8"/>
      <c r="RJA1182" s="8"/>
      <c r="RJB1182" s="8"/>
      <c r="RJC1182" s="8"/>
      <c r="RJD1182" s="8"/>
      <c r="RJE1182" s="8"/>
      <c r="RJF1182" s="8"/>
      <c r="RJG1182" s="8"/>
      <c r="RJH1182" s="8"/>
      <c r="RJI1182" s="8"/>
      <c r="RJJ1182" s="8"/>
      <c r="RJK1182" s="8"/>
      <c r="RJL1182" s="8"/>
      <c r="RJM1182" s="8"/>
      <c r="RJN1182" s="8"/>
      <c r="RJO1182" s="8"/>
      <c r="RJP1182" s="8"/>
      <c r="RJQ1182" s="8"/>
      <c r="RJR1182" s="8"/>
      <c r="RJS1182" s="8"/>
      <c r="RJT1182" s="8"/>
      <c r="RJU1182" s="8"/>
      <c r="RJV1182" s="8"/>
      <c r="RJW1182" s="8"/>
      <c r="RJX1182" s="8"/>
      <c r="RJY1182" s="8"/>
      <c r="RJZ1182" s="8"/>
      <c r="RKA1182" s="8"/>
      <c r="RKB1182" s="8"/>
      <c r="RKC1182" s="8"/>
      <c r="RKD1182" s="8"/>
      <c r="RKE1182" s="8"/>
      <c r="RKF1182" s="8"/>
      <c r="RKG1182" s="8"/>
      <c r="RKH1182" s="8"/>
      <c r="RKI1182" s="8"/>
      <c r="RKJ1182" s="8"/>
      <c r="RKK1182" s="8"/>
      <c r="RKL1182" s="8"/>
      <c r="RKM1182" s="8"/>
      <c r="RKN1182" s="8"/>
      <c r="RKO1182" s="8"/>
      <c r="RKP1182" s="8"/>
      <c r="RKQ1182" s="8"/>
      <c r="RKR1182" s="8"/>
      <c r="RKS1182" s="8"/>
      <c r="RKT1182" s="8"/>
      <c r="RKU1182" s="8"/>
      <c r="RKV1182" s="8"/>
      <c r="RKW1182" s="8"/>
      <c r="RKX1182" s="8"/>
      <c r="RKY1182" s="8"/>
      <c r="RKZ1182" s="8"/>
      <c r="RLA1182" s="8"/>
      <c r="RLB1182" s="8"/>
      <c r="RLC1182" s="8"/>
      <c r="RLD1182" s="8"/>
      <c r="RLE1182" s="8"/>
      <c r="RLF1182" s="8"/>
      <c r="RLG1182" s="8"/>
      <c r="RLH1182" s="8"/>
      <c r="RLI1182" s="8"/>
      <c r="RLJ1182" s="8"/>
      <c r="RLK1182" s="8"/>
      <c r="RLL1182" s="8"/>
      <c r="RLM1182" s="8"/>
      <c r="RLN1182" s="8"/>
      <c r="RLO1182" s="8"/>
      <c r="RLP1182" s="8"/>
      <c r="RLQ1182" s="8"/>
      <c r="RLR1182" s="8"/>
      <c r="RLS1182" s="8"/>
      <c r="RLT1182" s="8"/>
      <c r="RLU1182" s="8"/>
      <c r="RLV1182" s="8"/>
      <c r="RLW1182" s="8"/>
      <c r="RLX1182" s="8"/>
      <c r="RLY1182" s="8"/>
      <c r="RLZ1182" s="8"/>
      <c r="RMA1182" s="8"/>
      <c r="RMB1182" s="8"/>
      <c r="RMC1182" s="8"/>
      <c r="RMD1182" s="8"/>
      <c r="RME1182" s="8"/>
      <c r="RMF1182" s="8"/>
      <c r="RMG1182" s="8"/>
      <c r="RMH1182" s="8"/>
      <c r="RMI1182" s="8"/>
      <c r="RMJ1182" s="8"/>
      <c r="RMK1182" s="8"/>
      <c r="RML1182" s="8"/>
      <c r="RMM1182" s="8"/>
      <c r="RMN1182" s="8"/>
      <c r="RMO1182" s="8"/>
      <c r="RMP1182" s="8"/>
      <c r="RMQ1182" s="8"/>
      <c r="RMR1182" s="8"/>
      <c r="RMS1182" s="8"/>
      <c r="RMT1182" s="8"/>
      <c r="RMU1182" s="8"/>
      <c r="RMV1182" s="8"/>
      <c r="RMW1182" s="8"/>
      <c r="RMX1182" s="8"/>
      <c r="RMY1182" s="8"/>
      <c r="RMZ1182" s="8"/>
      <c r="RNA1182" s="8"/>
      <c r="RNB1182" s="8"/>
      <c r="RNC1182" s="8"/>
      <c r="RND1182" s="8"/>
      <c r="RNE1182" s="8"/>
      <c r="RNF1182" s="8"/>
      <c r="RNG1182" s="8"/>
      <c r="RNH1182" s="8"/>
      <c r="RNI1182" s="8"/>
      <c r="RNJ1182" s="8"/>
      <c r="RNK1182" s="8"/>
      <c r="RNL1182" s="8"/>
      <c r="RNM1182" s="8"/>
      <c r="RNN1182" s="8"/>
      <c r="RNO1182" s="8"/>
      <c r="RNP1182" s="8"/>
      <c r="RNQ1182" s="8"/>
      <c r="RNR1182" s="8"/>
      <c r="RNS1182" s="8"/>
      <c r="RNT1182" s="8"/>
      <c r="RNU1182" s="8"/>
      <c r="RNV1182" s="8"/>
      <c r="RNW1182" s="8"/>
      <c r="RNX1182" s="8"/>
      <c r="RNY1182" s="8"/>
      <c r="RNZ1182" s="8"/>
      <c r="ROA1182" s="8"/>
      <c r="ROB1182" s="8"/>
      <c r="ROC1182" s="8"/>
      <c r="ROD1182" s="8"/>
      <c r="ROE1182" s="8"/>
      <c r="ROF1182" s="8"/>
      <c r="ROG1182" s="8"/>
      <c r="ROH1182" s="8"/>
      <c r="ROI1182" s="8"/>
      <c r="ROJ1182" s="8"/>
      <c r="ROK1182" s="8"/>
      <c r="ROL1182" s="8"/>
      <c r="ROM1182" s="8"/>
      <c r="RON1182" s="8"/>
      <c r="ROO1182" s="8"/>
      <c r="ROP1182" s="8"/>
      <c r="ROQ1182" s="8"/>
      <c r="ROR1182" s="8"/>
      <c r="ROS1182" s="8"/>
      <c r="ROT1182" s="8"/>
      <c r="ROU1182" s="8"/>
      <c r="ROV1182" s="8"/>
      <c r="ROW1182" s="8"/>
      <c r="ROX1182" s="8"/>
      <c r="ROY1182" s="8"/>
      <c r="ROZ1182" s="8"/>
      <c r="RPA1182" s="8"/>
      <c r="RPB1182" s="8"/>
      <c r="RPC1182" s="8"/>
      <c r="RPD1182" s="8"/>
      <c r="RPE1182" s="8"/>
      <c r="RPF1182" s="8"/>
      <c r="RPG1182" s="8"/>
      <c r="RPH1182" s="8"/>
      <c r="RPI1182" s="8"/>
      <c r="RPJ1182" s="8"/>
      <c r="RPK1182" s="8"/>
      <c r="RPL1182" s="8"/>
      <c r="RPM1182" s="8"/>
      <c r="RPN1182" s="8"/>
      <c r="RPO1182" s="8"/>
      <c r="RPP1182" s="8"/>
      <c r="RPQ1182" s="8"/>
      <c r="RPR1182" s="8"/>
      <c r="RPS1182" s="8"/>
      <c r="RPT1182" s="8"/>
      <c r="RPU1182" s="8"/>
      <c r="RPV1182" s="8"/>
      <c r="RPW1182" s="8"/>
      <c r="RPX1182" s="8"/>
      <c r="RPY1182" s="8"/>
      <c r="RPZ1182" s="8"/>
      <c r="RQA1182" s="8"/>
      <c r="RQB1182" s="8"/>
      <c r="RQC1182" s="8"/>
      <c r="RQD1182" s="8"/>
      <c r="RQE1182" s="8"/>
      <c r="RQF1182" s="8"/>
      <c r="RQG1182" s="8"/>
      <c r="RQH1182" s="8"/>
      <c r="RQI1182" s="8"/>
      <c r="RQJ1182" s="8"/>
      <c r="RQK1182" s="8"/>
      <c r="RQL1182" s="8"/>
      <c r="RQM1182" s="8"/>
      <c r="RQN1182" s="8"/>
      <c r="RQO1182" s="8"/>
      <c r="RQP1182" s="8"/>
      <c r="RQQ1182" s="8"/>
      <c r="RQR1182" s="8"/>
      <c r="RQS1182" s="8"/>
      <c r="RQT1182" s="8"/>
      <c r="RQU1182" s="8"/>
      <c r="RQV1182" s="8"/>
      <c r="RQW1182" s="8"/>
      <c r="RQX1182" s="8"/>
      <c r="RQY1182" s="8"/>
      <c r="RQZ1182" s="8"/>
      <c r="RRA1182" s="8"/>
      <c r="RRB1182" s="8"/>
      <c r="RRC1182" s="8"/>
      <c r="RRD1182" s="8"/>
      <c r="RRE1182" s="8"/>
      <c r="RRF1182" s="8"/>
      <c r="RRG1182" s="8"/>
      <c r="RRH1182" s="8"/>
      <c r="RRI1182" s="8"/>
      <c r="RRJ1182" s="8"/>
      <c r="RRK1182" s="8"/>
      <c r="RRL1182" s="8"/>
      <c r="RRM1182" s="8"/>
      <c r="RRN1182" s="8"/>
      <c r="RRO1182" s="8"/>
      <c r="RRP1182" s="8"/>
      <c r="RRQ1182" s="8"/>
      <c r="RRR1182" s="8"/>
      <c r="RRS1182" s="8"/>
      <c r="RRT1182" s="8"/>
      <c r="RRU1182" s="8"/>
      <c r="RRV1182" s="8"/>
      <c r="RRW1182" s="8"/>
      <c r="RRX1182" s="8"/>
      <c r="RRY1182" s="8"/>
      <c r="RRZ1182" s="8"/>
      <c r="RSA1182" s="8"/>
      <c r="RSB1182" s="8"/>
      <c r="RSC1182" s="8"/>
      <c r="RSD1182" s="8"/>
      <c r="RSE1182" s="8"/>
      <c r="RSF1182" s="8"/>
      <c r="RSG1182" s="8"/>
      <c r="RSH1182" s="8"/>
      <c r="RSI1182" s="8"/>
      <c r="RSJ1182" s="8"/>
      <c r="RSK1182" s="8"/>
      <c r="RSL1182" s="8"/>
      <c r="RSM1182" s="8"/>
      <c r="RSN1182" s="8"/>
      <c r="RSO1182" s="8"/>
      <c r="RSP1182" s="8"/>
      <c r="RSQ1182" s="8"/>
      <c r="RSR1182" s="8"/>
      <c r="RSS1182" s="8"/>
      <c r="RST1182" s="8"/>
      <c r="RSU1182" s="8"/>
      <c r="RSV1182" s="8"/>
      <c r="RSW1182" s="8"/>
      <c r="RSX1182" s="8"/>
      <c r="RSY1182" s="8"/>
      <c r="RSZ1182" s="8"/>
      <c r="RTA1182" s="8"/>
      <c r="RTB1182" s="8"/>
      <c r="RTC1182" s="8"/>
      <c r="RTD1182" s="8"/>
      <c r="RTE1182" s="8"/>
      <c r="RTF1182" s="8"/>
      <c r="RTG1182" s="8"/>
      <c r="RTH1182" s="8"/>
      <c r="RTI1182" s="8"/>
      <c r="RTJ1182" s="8"/>
      <c r="RTK1182" s="8"/>
      <c r="RTL1182" s="8"/>
      <c r="RTM1182" s="8"/>
      <c r="RTN1182" s="8"/>
      <c r="RTO1182" s="8"/>
      <c r="RTP1182" s="8"/>
      <c r="RTQ1182" s="8"/>
      <c r="RTR1182" s="8"/>
      <c r="RTS1182" s="8"/>
      <c r="RTT1182" s="8"/>
      <c r="RTU1182" s="8"/>
      <c r="RTV1182" s="8"/>
      <c r="RTW1182" s="8"/>
      <c r="RTX1182" s="8"/>
      <c r="RTY1182" s="8"/>
      <c r="RTZ1182" s="8"/>
      <c r="RUA1182" s="8"/>
      <c r="RUB1182" s="8"/>
      <c r="RUC1182" s="8"/>
      <c r="RUD1182" s="8"/>
      <c r="RUE1182" s="8"/>
      <c r="RUF1182" s="8"/>
      <c r="RUG1182" s="8"/>
      <c r="RUH1182" s="8"/>
      <c r="RUI1182" s="8"/>
      <c r="RUJ1182" s="8"/>
      <c r="RUK1182" s="8"/>
      <c r="RUL1182" s="8"/>
      <c r="RUM1182" s="8"/>
      <c r="RUN1182" s="8"/>
      <c r="RUO1182" s="8"/>
      <c r="RUP1182" s="8"/>
      <c r="RUQ1182" s="8"/>
      <c r="RUR1182" s="8"/>
      <c r="RUS1182" s="8"/>
      <c r="RUT1182" s="8"/>
      <c r="RUU1182" s="8"/>
      <c r="RUV1182" s="8"/>
      <c r="RUW1182" s="8"/>
      <c r="RUX1182" s="8"/>
      <c r="RUY1182" s="8"/>
      <c r="RUZ1182" s="8"/>
      <c r="RVA1182" s="8"/>
      <c r="RVB1182" s="8"/>
      <c r="RVC1182" s="8"/>
      <c r="RVD1182" s="8"/>
      <c r="RVE1182" s="8"/>
      <c r="RVF1182" s="8"/>
      <c r="RVG1182" s="8"/>
      <c r="RVH1182" s="8"/>
      <c r="RVI1182" s="8"/>
      <c r="RVJ1182" s="8"/>
      <c r="RVK1182" s="8"/>
      <c r="RVL1182" s="8"/>
      <c r="RVM1182" s="8"/>
      <c r="RVN1182" s="8"/>
      <c r="RVO1182" s="8"/>
      <c r="RVP1182" s="8"/>
      <c r="RVQ1182" s="8"/>
      <c r="RVR1182" s="8"/>
      <c r="RVS1182" s="8"/>
      <c r="RVT1182" s="8"/>
      <c r="RVU1182" s="8"/>
      <c r="RVV1182" s="8"/>
      <c r="RVW1182" s="8"/>
      <c r="RVX1182" s="8"/>
      <c r="RVY1182" s="8"/>
      <c r="RVZ1182" s="8"/>
      <c r="RWA1182" s="8"/>
      <c r="RWB1182" s="8"/>
      <c r="RWC1182" s="8"/>
      <c r="RWD1182" s="8"/>
      <c r="RWE1182" s="8"/>
      <c r="RWF1182" s="8"/>
      <c r="RWG1182" s="8"/>
      <c r="RWH1182" s="8"/>
      <c r="RWI1182" s="8"/>
      <c r="RWJ1182" s="8"/>
      <c r="RWK1182" s="8"/>
      <c r="RWL1182" s="8"/>
      <c r="RWM1182" s="8"/>
      <c r="RWN1182" s="8"/>
      <c r="RWO1182" s="8"/>
      <c r="RWP1182" s="8"/>
      <c r="RWQ1182" s="8"/>
      <c r="RWR1182" s="8"/>
      <c r="RWS1182" s="8"/>
      <c r="RWT1182" s="8"/>
      <c r="RWU1182" s="8"/>
      <c r="RWV1182" s="8"/>
      <c r="RWW1182" s="8"/>
      <c r="RWX1182" s="8"/>
      <c r="RWY1182" s="8"/>
      <c r="RWZ1182" s="8"/>
      <c r="RXA1182" s="8"/>
      <c r="RXB1182" s="8"/>
      <c r="RXC1182" s="8"/>
      <c r="RXD1182" s="8"/>
      <c r="RXE1182" s="8"/>
      <c r="RXF1182" s="8"/>
      <c r="RXG1182" s="8"/>
      <c r="RXH1182" s="8"/>
      <c r="RXI1182" s="8"/>
      <c r="RXJ1182" s="8"/>
      <c r="RXK1182" s="8"/>
      <c r="RXL1182" s="8"/>
      <c r="RXM1182" s="8"/>
      <c r="RXN1182" s="8"/>
      <c r="RXO1182" s="8"/>
      <c r="RXP1182" s="8"/>
      <c r="RXQ1182" s="8"/>
      <c r="RXR1182" s="8"/>
      <c r="RXS1182" s="8"/>
      <c r="RXT1182" s="8"/>
      <c r="RXU1182" s="8"/>
      <c r="RXV1182" s="8"/>
      <c r="RXW1182" s="8"/>
      <c r="RXX1182" s="8"/>
      <c r="RXY1182" s="8"/>
      <c r="RXZ1182" s="8"/>
      <c r="RYA1182" s="8"/>
      <c r="RYB1182" s="8"/>
      <c r="RYC1182" s="8"/>
      <c r="RYD1182" s="8"/>
      <c r="RYE1182" s="8"/>
      <c r="RYF1182" s="8"/>
      <c r="RYG1182" s="8"/>
      <c r="RYH1182" s="8"/>
      <c r="RYI1182" s="8"/>
      <c r="RYJ1182" s="8"/>
      <c r="RYK1182" s="8"/>
      <c r="RYL1182" s="8"/>
      <c r="RYM1182" s="8"/>
      <c r="RYN1182" s="8"/>
      <c r="RYO1182" s="8"/>
      <c r="RYP1182" s="8"/>
      <c r="RYQ1182" s="8"/>
      <c r="RYR1182" s="8"/>
      <c r="RYS1182" s="8"/>
      <c r="RYT1182" s="8"/>
      <c r="RYU1182" s="8"/>
      <c r="RYV1182" s="8"/>
      <c r="RYW1182" s="8"/>
      <c r="RYX1182" s="8"/>
      <c r="RYY1182" s="8"/>
      <c r="RYZ1182" s="8"/>
      <c r="RZA1182" s="8"/>
      <c r="RZB1182" s="8"/>
      <c r="RZC1182" s="8"/>
      <c r="RZD1182" s="8"/>
      <c r="RZE1182" s="8"/>
      <c r="RZF1182" s="8"/>
      <c r="RZG1182" s="8"/>
      <c r="RZH1182" s="8"/>
      <c r="RZI1182" s="8"/>
      <c r="RZJ1182" s="8"/>
      <c r="RZK1182" s="8"/>
      <c r="RZL1182" s="8"/>
      <c r="RZM1182" s="8"/>
      <c r="RZN1182" s="8"/>
      <c r="RZO1182" s="8"/>
      <c r="RZP1182" s="8"/>
      <c r="RZQ1182" s="8"/>
      <c r="RZR1182" s="8"/>
      <c r="RZS1182" s="8"/>
      <c r="RZT1182" s="8"/>
      <c r="RZU1182" s="8"/>
      <c r="RZV1182" s="8"/>
      <c r="RZW1182" s="8"/>
      <c r="RZX1182" s="8"/>
      <c r="RZY1182" s="8"/>
      <c r="RZZ1182" s="8"/>
      <c r="SAA1182" s="8"/>
      <c r="SAB1182" s="8"/>
      <c r="SAC1182" s="8"/>
      <c r="SAD1182" s="8"/>
      <c r="SAE1182" s="8"/>
      <c r="SAF1182" s="8"/>
      <c r="SAG1182" s="8"/>
      <c r="SAH1182" s="8"/>
      <c r="SAI1182" s="8"/>
      <c r="SAJ1182" s="8"/>
      <c r="SAK1182" s="8"/>
      <c r="SAL1182" s="8"/>
      <c r="SAM1182" s="8"/>
      <c r="SAN1182" s="8"/>
      <c r="SAO1182" s="8"/>
      <c r="SAP1182" s="8"/>
      <c r="SAQ1182" s="8"/>
      <c r="SAR1182" s="8"/>
      <c r="SAS1182" s="8"/>
      <c r="SAT1182" s="8"/>
      <c r="SAU1182" s="8"/>
      <c r="SAV1182" s="8"/>
      <c r="SAW1182" s="8"/>
      <c r="SAX1182" s="8"/>
      <c r="SAY1182" s="8"/>
      <c r="SAZ1182" s="8"/>
      <c r="SBA1182" s="8"/>
      <c r="SBB1182" s="8"/>
      <c r="SBC1182" s="8"/>
      <c r="SBD1182" s="8"/>
      <c r="SBE1182" s="8"/>
      <c r="SBF1182" s="8"/>
      <c r="SBG1182" s="8"/>
      <c r="SBH1182" s="8"/>
      <c r="SBI1182" s="8"/>
      <c r="SBJ1182" s="8"/>
      <c r="SBK1182" s="8"/>
      <c r="SBL1182" s="8"/>
      <c r="SBM1182" s="8"/>
      <c r="SBN1182" s="8"/>
      <c r="SBO1182" s="8"/>
      <c r="SBP1182" s="8"/>
      <c r="SBQ1182" s="8"/>
      <c r="SBR1182" s="8"/>
      <c r="SBS1182" s="8"/>
      <c r="SBT1182" s="8"/>
      <c r="SBU1182" s="8"/>
      <c r="SBV1182" s="8"/>
      <c r="SBW1182" s="8"/>
      <c r="SBX1182" s="8"/>
      <c r="SBY1182" s="8"/>
      <c r="SBZ1182" s="8"/>
      <c r="SCA1182" s="8"/>
      <c r="SCB1182" s="8"/>
      <c r="SCC1182" s="8"/>
      <c r="SCD1182" s="8"/>
      <c r="SCE1182" s="8"/>
      <c r="SCF1182" s="8"/>
      <c r="SCG1182" s="8"/>
      <c r="SCH1182" s="8"/>
      <c r="SCI1182" s="8"/>
      <c r="SCJ1182" s="8"/>
      <c r="SCK1182" s="8"/>
      <c r="SCL1182" s="8"/>
      <c r="SCM1182" s="8"/>
      <c r="SCN1182" s="8"/>
      <c r="SCO1182" s="8"/>
      <c r="SCP1182" s="8"/>
      <c r="SCQ1182" s="8"/>
      <c r="SCR1182" s="8"/>
      <c r="SCS1182" s="8"/>
      <c r="SCT1182" s="8"/>
      <c r="SCU1182" s="8"/>
      <c r="SCV1182" s="8"/>
      <c r="SCW1182" s="8"/>
      <c r="SCX1182" s="8"/>
      <c r="SCY1182" s="8"/>
      <c r="SCZ1182" s="8"/>
      <c r="SDA1182" s="8"/>
      <c r="SDB1182" s="8"/>
      <c r="SDC1182" s="8"/>
      <c r="SDD1182" s="8"/>
      <c r="SDE1182" s="8"/>
      <c r="SDF1182" s="8"/>
      <c r="SDG1182" s="8"/>
      <c r="SDH1182" s="8"/>
      <c r="SDI1182" s="8"/>
      <c r="SDJ1182" s="8"/>
      <c r="SDK1182" s="8"/>
      <c r="SDL1182" s="8"/>
      <c r="SDM1182" s="8"/>
      <c r="SDN1182" s="8"/>
      <c r="SDO1182" s="8"/>
      <c r="SDP1182" s="8"/>
      <c r="SDQ1182" s="8"/>
      <c r="SDR1182" s="8"/>
      <c r="SDS1182" s="8"/>
      <c r="SDT1182" s="8"/>
      <c r="SDU1182" s="8"/>
      <c r="SDV1182" s="8"/>
      <c r="SDW1182" s="8"/>
      <c r="SDX1182" s="8"/>
      <c r="SDY1182" s="8"/>
      <c r="SDZ1182" s="8"/>
      <c r="SEA1182" s="8"/>
      <c r="SEB1182" s="8"/>
      <c r="SEC1182" s="8"/>
      <c r="SED1182" s="8"/>
      <c r="SEE1182" s="8"/>
      <c r="SEF1182" s="8"/>
      <c r="SEG1182" s="8"/>
      <c r="SEH1182" s="8"/>
      <c r="SEI1182" s="8"/>
      <c r="SEJ1182" s="8"/>
      <c r="SEK1182" s="8"/>
      <c r="SEL1182" s="8"/>
      <c r="SEM1182" s="8"/>
      <c r="SEN1182" s="8"/>
      <c r="SEO1182" s="8"/>
      <c r="SEP1182" s="8"/>
      <c r="SEQ1182" s="8"/>
      <c r="SER1182" s="8"/>
      <c r="SES1182" s="8"/>
      <c r="SET1182" s="8"/>
      <c r="SEU1182" s="8"/>
      <c r="SEV1182" s="8"/>
      <c r="SEW1182" s="8"/>
      <c r="SEX1182" s="8"/>
      <c r="SEY1182" s="8"/>
      <c r="SEZ1182" s="8"/>
      <c r="SFA1182" s="8"/>
      <c r="SFB1182" s="8"/>
      <c r="SFC1182" s="8"/>
      <c r="SFD1182" s="8"/>
      <c r="SFE1182" s="8"/>
      <c r="SFF1182" s="8"/>
      <c r="SFG1182" s="8"/>
      <c r="SFH1182" s="8"/>
      <c r="SFI1182" s="8"/>
      <c r="SFJ1182" s="8"/>
      <c r="SFK1182" s="8"/>
      <c r="SFL1182" s="8"/>
      <c r="SFM1182" s="8"/>
      <c r="SFN1182" s="8"/>
      <c r="SFO1182" s="8"/>
      <c r="SFP1182" s="8"/>
      <c r="SFQ1182" s="8"/>
      <c r="SFR1182" s="8"/>
      <c r="SFS1182" s="8"/>
      <c r="SFT1182" s="8"/>
      <c r="SFU1182" s="8"/>
      <c r="SFV1182" s="8"/>
      <c r="SFW1182" s="8"/>
      <c r="SFX1182" s="8"/>
      <c r="SFY1182" s="8"/>
      <c r="SFZ1182" s="8"/>
      <c r="SGA1182" s="8"/>
      <c r="SGB1182" s="8"/>
      <c r="SGC1182" s="8"/>
      <c r="SGD1182" s="8"/>
      <c r="SGE1182" s="8"/>
      <c r="SGF1182" s="8"/>
      <c r="SGG1182" s="8"/>
      <c r="SGH1182" s="8"/>
      <c r="SGI1182" s="8"/>
      <c r="SGJ1182" s="8"/>
      <c r="SGK1182" s="8"/>
      <c r="SGL1182" s="8"/>
      <c r="SGM1182" s="8"/>
      <c r="SGN1182" s="8"/>
      <c r="SGO1182" s="8"/>
      <c r="SGP1182" s="8"/>
      <c r="SGQ1182" s="8"/>
      <c r="SGR1182" s="8"/>
      <c r="SGS1182" s="8"/>
      <c r="SGT1182" s="8"/>
      <c r="SGU1182" s="8"/>
      <c r="SGV1182" s="8"/>
      <c r="SGW1182" s="8"/>
      <c r="SGX1182" s="8"/>
      <c r="SGY1182" s="8"/>
      <c r="SGZ1182" s="8"/>
      <c r="SHA1182" s="8"/>
      <c r="SHB1182" s="8"/>
      <c r="SHC1182" s="8"/>
      <c r="SHD1182" s="8"/>
      <c r="SHE1182" s="8"/>
      <c r="SHF1182" s="8"/>
      <c r="SHG1182" s="8"/>
      <c r="SHH1182" s="8"/>
      <c r="SHI1182" s="8"/>
      <c r="SHJ1182" s="8"/>
      <c r="SHK1182" s="8"/>
      <c r="SHL1182" s="8"/>
      <c r="SHM1182" s="8"/>
      <c r="SHN1182" s="8"/>
      <c r="SHO1182" s="8"/>
      <c r="SHP1182" s="8"/>
      <c r="SHQ1182" s="8"/>
      <c r="SHR1182" s="8"/>
      <c r="SHS1182" s="8"/>
      <c r="SHT1182" s="8"/>
      <c r="SHU1182" s="8"/>
      <c r="SHV1182" s="8"/>
      <c r="SHW1182" s="8"/>
      <c r="SHX1182" s="8"/>
      <c r="SHY1182" s="8"/>
      <c r="SHZ1182" s="8"/>
      <c r="SIA1182" s="8"/>
      <c r="SIB1182" s="8"/>
      <c r="SIC1182" s="8"/>
      <c r="SID1182" s="8"/>
      <c r="SIE1182" s="8"/>
      <c r="SIF1182" s="8"/>
      <c r="SIG1182" s="8"/>
      <c r="SIH1182" s="8"/>
      <c r="SII1182" s="8"/>
      <c r="SIJ1182" s="8"/>
      <c r="SIK1182" s="8"/>
      <c r="SIL1182" s="8"/>
      <c r="SIM1182" s="8"/>
      <c r="SIN1182" s="8"/>
      <c r="SIO1182" s="8"/>
      <c r="SIP1182" s="8"/>
      <c r="SIQ1182" s="8"/>
      <c r="SIR1182" s="8"/>
      <c r="SIS1182" s="8"/>
      <c r="SIT1182" s="8"/>
      <c r="SIU1182" s="8"/>
      <c r="SIV1182" s="8"/>
      <c r="SIW1182" s="8"/>
      <c r="SIX1182" s="8"/>
      <c r="SIY1182" s="8"/>
      <c r="SIZ1182" s="8"/>
      <c r="SJA1182" s="8"/>
      <c r="SJB1182" s="8"/>
      <c r="SJC1182" s="8"/>
      <c r="SJD1182" s="8"/>
      <c r="SJE1182" s="8"/>
      <c r="SJF1182" s="8"/>
      <c r="SJG1182" s="8"/>
      <c r="SJH1182" s="8"/>
      <c r="SJI1182" s="8"/>
      <c r="SJJ1182" s="8"/>
      <c r="SJK1182" s="8"/>
      <c r="SJL1182" s="8"/>
      <c r="SJM1182" s="8"/>
      <c r="SJN1182" s="8"/>
      <c r="SJO1182" s="8"/>
      <c r="SJP1182" s="8"/>
      <c r="SJQ1182" s="8"/>
      <c r="SJR1182" s="8"/>
      <c r="SJS1182" s="8"/>
      <c r="SJT1182" s="8"/>
      <c r="SJU1182" s="8"/>
      <c r="SJV1182" s="8"/>
      <c r="SJW1182" s="8"/>
      <c r="SJX1182" s="8"/>
      <c r="SJY1182" s="8"/>
      <c r="SJZ1182" s="8"/>
      <c r="SKA1182" s="8"/>
      <c r="SKB1182" s="8"/>
      <c r="SKC1182" s="8"/>
      <c r="SKD1182" s="8"/>
      <c r="SKE1182" s="8"/>
      <c r="SKF1182" s="8"/>
      <c r="SKG1182" s="8"/>
      <c r="SKH1182" s="8"/>
      <c r="SKI1182" s="8"/>
      <c r="SKJ1182" s="8"/>
      <c r="SKK1182" s="8"/>
      <c r="SKL1182" s="8"/>
      <c r="SKM1182" s="8"/>
      <c r="SKN1182" s="8"/>
      <c r="SKO1182" s="8"/>
      <c r="SKP1182" s="8"/>
      <c r="SKQ1182" s="8"/>
      <c r="SKR1182" s="8"/>
      <c r="SKS1182" s="8"/>
      <c r="SKT1182" s="8"/>
      <c r="SKU1182" s="8"/>
      <c r="SKV1182" s="8"/>
      <c r="SKW1182" s="8"/>
      <c r="SKX1182" s="8"/>
      <c r="SKY1182" s="8"/>
      <c r="SKZ1182" s="8"/>
      <c r="SLA1182" s="8"/>
      <c r="SLB1182" s="8"/>
      <c r="SLC1182" s="8"/>
      <c r="SLD1182" s="8"/>
      <c r="SLE1182" s="8"/>
      <c r="SLF1182" s="8"/>
      <c r="SLG1182" s="8"/>
      <c r="SLH1182" s="8"/>
      <c r="SLI1182" s="8"/>
      <c r="SLJ1182" s="8"/>
      <c r="SLK1182" s="8"/>
      <c r="SLL1182" s="8"/>
      <c r="SLM1182" s="8"/>
      <c r="SLN1182" s="8"/>
      <c r="SLO1182" s="8"/>
      <c r="SLP1182" s="8"/>
      <c r="SLQ1182" s="8"/>
      <c r="SLR1182" s="8"/>
      <c r="SLS1182" s="8"/>
      <c r="SLT1182" s="8"/>
      <c r="SLU1182" s="8"/>
      <c r="SLV1182" s="8"/>
      <c r="SLW1182" s="8"/>
      <c r="SLX1182" s="8"/>
      <c r="SLY1182" s="8"/>
      <c r="SLZ1182" s="8"/>
      <c r="SMA1182" s="8"/>
      <c r="SMB1182" s="8"/>
      <c r="SMC1182" s="8"/>
      <c r="SMD1182" s="8"/>
      <c r="SME1182" s="8"/>
      <c r="SMF1182" s="8"/>
      <c r="SMG1182" s="8"/>
      <c r="SMH1182" s="8"/>
      <c r="SMI1182" s="8"/>
      <c r="SMJ1182" s="8"/>
      <c r="SMK1182" s="8"/>
      <c r="SML1182" s="8"/>
      <c r="SMM1182" s="8"/>
      <c r="SMN1182" s="8"/>
      <c r="SMO1182" s="8"/>
      <c r="SMP1182" s="8"/>
      <c r="SMQ1182" s="8"/>
      <c r="SMR1182" s="8"/>
      <c r="SMS1182" s="8"/>
      <c r="SMT1182" s="8"/>
      <c r="SMU1182" s="8"/>
      <c r="SMV1182" s="8"/>
      <c r="SMW1182" s="8"/>
      <c r="SMX1182" s="8"/>
      <c r="SMY1182" s="8"/>
      <c r="SMZ1182" s="8"/>
      <c r="SNA1182" s="8"/>
      <c r="SNB1182" s="8"/>
      <c r="SNC1182" s="8"/>
      <c r="SND1182" s="8"/>
      <c r="SNE1182" s="8"/>
      <c r="SNF1182" s="8"/>
      <c r="SNG1182" s="8"/>
      <c r="SNH1182" s="8"/>
      <c r="SNI1182" s="8"/>
      <c r="SNJ1182" s="8"/>
      <c r="SNK1182" s="8"/>
      <c r="SNL1182" s="8"/>
      <c r="SNM1182" s="8"/>
      <c r="SNN1182" s="8"/>
      <c r="SNO1182" s="8"/>
      <c r="SNP1182" s="8"/>
      <c r="SNQ1182" s="8"/>
      <c r="SNR1182" s="8"/>
      <c r="SNS1182" s="8"/>
      <c r="SNT1182" s="8"/>
      <c r="SNU1182" s="8"/>
      <c r="SNV1182" s="8"/>
      <c r="SNW1182" s="8"/>
      <c r="SNX1182" s="8"/>
      <c r="SNY1182" s="8"/>
      <c r="SNZ1182" s="8"/>
      <c r="SOA1182" s="8"/>
      <c r="SOB1182" s="8"/>
      <c r="SOC1182" s="8"/>
      <c r="SOD1182" s="8"/>
      <c r="SOE1182" s="8"/>
      <c r="SOF1182" s="8"/>
      <c r="SOG1182" s="8"/>
      <c r="SOH1182" s="8"/>
      <c r="SOI1182" s="8"/>
      <c r="SOJ1182" s="8"/>
      <c r="SOK1182" s="8"/>
      <c r="SOL1182" s="8"/>
      <c r="SOM1182" s="8"/>
      <c r="SON1182" s="8"/>
      <c r="SOO1182" s="8"/>
      <c r="SOP1182" s="8"/>
      <c r="SOQ1182" s="8"/>
      <c r="SOR1182" s="8"/>
      <c r="SOS1182" s="8"/>
      <c r="SOT1182" s="8"/>
      <c r="SOU1182" s="8"/>
      <c r="SOV1182" s="8"/>
      <c r="SOW1182" s="8"/>
      <c r="SOX1182" s="8"/>
      <c r="SOY1182" s="8"/>
      <c r="SOZ1182" s="8"/>
      <c r="SPA1182" s="8"/>
      <c r="SPB1182" s="8"/>
      <c r="SPC1182" s="8"/>
      <c r="SPD1182" s="8"/>
      <c r="SPE1182" s="8"/>
      <c r="SPF1182" s="8"/>
      <c r="SPG1182" s="8"/>
      <c r="SPH1182" s="8"/>
      <c r="SPI1182" s="8"/>
      <c r="SPJ1182" s="8"/>
      <c r="SPK1182" s="8"/>
      <c r="SPL1182" s="8"/>
      <c r="SPM1182" s="8"/>
      <c r="SPN1182" s="8"/>
      <c r="SPO1182" s="8"/>
      <c r="SPP1182" s="8"/>
      <c r="SPQ1182" s="8"/>
      <c r="SPR1182" s="8"/>
      <c r="SPS1182" s="8"/>
      <c r="SPT1182" s="8"/>
      <c r="SPU1182" s="8"/>
      <c r="SPV1182" s="8"/>
      <c r="SPW1182" s="8"/>
      <c r="SPX1182" s="8"/>
      <c r="SPY1182" s="8"/>
      <c r="SPZ1182" s="8"/>
      <c r="SQA1182" s="8"/>
      <c r="SQB1182" s="8"/>
      <c r="SQC1182" s="8"/>
      <c r="SQD1182" s="8"/>
      <c r="SQE1182" s="8"/>
      <c r="SQF1182" s="8"/>
      <c r="SQG1182" s="8"/>
      <c r="SQH1182" s="8"/>
      <c r="SQI1182" s="8"/>
      <c r="SQJ1182" s="8"/>
      <c r="SQK1182" s="8"/>
      <c r="SQL1182" s="8"/>
      <c r="SQM1182" s="8"/>
      <c r="SQN1182" s="8"/>
      <c r="SQO1182" s="8"/>
      <c r="SQP1182" s="8"/>
      <c r="SQQ1182" s="8"/>
      <c r="SQR1182" s="8"/>
      <c r="SQS1182" s="8"/>
      <c r="SQT1182" s="8"/>
      <c r="SQU1182" s="8"/>
      <c r="SQV1182" s="8"/>
      <c r="SQW1182" s="8"/>
      <c r="SQX1182" s="8"/>
      <c r="SQY1182" s="8"/>
      <c r="SQZ1182" s="8"/>
      <c r="SRA1182" s="8"/>
      <c r="SRB1182" s="8"/>
      <c r="SRC1182" s="8"/>
      <c r="SRD1182" s="8"/>
      <c r="SRE1182" s="8"/>
      <c r="SRF1182" s="8"/>
      <c r="SRG1182" s="8"/>
      <c r="SRH1182" s="8"/>
      <c r="SRI1182" s="8"/>
      <c r="SRJ1182" s="8"/>
      <c r="SRK1182" s="8"/>
      <c r="SRL1182" s="8"/>
      <c r="SRM1182" s="8"/>
      <c r="SRN1182" s="8"/>
      <c r="SRO1182" s="8"/>
      <c r="SRP1182" s="8"/>
      <c r="SRQ1182" s="8"/>
      <c r="SRR1182" s="8"/>
      <c r="SRS1182" s="8"/>
      <c r="SRT1182" s="8"/>
      <c r="SRU1182" s="8"/>
      <c r="SRV1182" s="8"/>
      <c r="SRW1182" s="8"/>
      <c r="SRX1182" s="8"/>
      <c r="SRY1182" s="8"/>
      <c r="SRZ1182" s="8"/>
      <c r="SSA1182" s="8"/>
      <c r="SSB1182" s="8"/>
      <c r="SSC1182" s="8"/>
      <c r="SSD1182" s="8"/>
      <c r="SSE1182" s="8"/>
      <c r="SSF1182" s="8"/>
      <c r="SSG1182" s="8"/>
      <c r="SSH1182" s="8"/>
      <c r="SSI1182" s="8"/>
      <c r="SSJ1182" s="8"/>
      <c r="SSK1182" s="8"/>
      <c r="SSL1182" s="8"/>
      <c r="SSM1182" s="8"/>
      <c r="SSN1182" s="8"/>
      <c r="SSO1182" s="8"/>
      <c r="SSP1182" s="8"/>
      <c r="SSQ1182" s="8"/>
      <c r="SSR1182" s="8"/>
      <c r="SSS1182" s="8"/>
      <c r="SST1182" s="8"/>
      <c r="SSU1182" s="8"/>
      <c r="SSV1182" s="8"/>
      <c r="SSW1182" s="8"/>
      <c r="SSX1182" s="8"/>
      <c r="SSY1182" s="8"/>
      <c r="SSZ1182" s="8"/>
      <c r="STA1182" s="8"/>
      <c r="STB1182" s="8"/>
      <c r="STC1182" s="8"/>
      <c r="STD1182" s="8"/>
      <c r="STE1182" s="8"/>
      <c r="STF1182" s="8"/>
      <c r="STG1182" s="8"/>
      <c r="STH1182" s="8"/>
      <c r="STI1182" s="8"/>
      <c r="STJ1182" s="8"/>
      <c r="STK1182" s="8"/>
      <c r="STL1182" s="8"/>
      <c r="STM1182" s="8"/>
      <c r="STN1182" s="8"/>
      <c r="STO1182" s="8"/>
      <c r="STP1182" s="8"/>
      <c r="STQ1182" s="8"/>
      <c r="STR1182" s="8"/>
      <c r="STS1182" s="8"/>
      <c r="STT1182" s="8"/>
      <c r="STU1182" s="8"/>
      <c r="STV1182" s="8"/>
      <c r="STW1182" s="8"/>
      <c r="STX1182" s="8"/>
      <c r="STY1182" s="8"/>
      <c r="STZ1182" s="8"/>
      <c r="SUA1182" s="8"/>
      <c r="SUB1182" s="8"/>
      <c r="SUC1182" s="8"/>
      <c r="SUD1182" s="8"/>
      <c r="SUE1182" s="8"/>
      <c r="SUF1182" s="8"/>
      <c r="SUG1182" s="8"/>
      <c r="SUH1182" s="8"/>
      <c r="SUI1182" s="8"/>
      <c r="SUJ1182" s="8"/>
      <c r="SUK1182" s="8"/>
      <c r="SUL1182" s="8"/>
      <c r="SUM1182" s="8"/>
      <c r="SUN1182" s="8"/>
      <c r="SUO1182" s="8"/>
      <c r="SUP1182" s="8"/>
      <c r="SUQ1182" s="8"/>
      <c r="SUR1182" s="8"/>
      <c r="SUS1182" s="8"/>
      <c r="SUT1182" s="8"/>
      <c r="SUU1182" s="8"/>
      <c r="SUV1182" s="8"/>
      <c r="SUW1182" s="8"/>
      <c r="SUX1182" s="8"/>
      <c r="SUY1182" s="8"/>
      <c r="SUZ1182" s="8"/>
      <c r="SVA1182" s="8"/>
      <c r="SVB1182" s="8"/>
      <c r="SVC1182" s="8"/>
      <c r="SVD1182" s="8"/>
      <c r="SVE1182" s="8"/>
      <c r="SVF1182" s="8"/>
      <c r="SVG1182" s="8"/>
      <c r="SVH1182" s="8"/>
      <c r="SVI1182" s="8"/>
      <c r="SVJ1182" s="8"/>
      <c r="SVK1182" s="8"/>
      <c r="SVL1182" s="8"/>
      <c r="SVM1182" s="8"/>
      <c r="SVN1182" s="8"/>
      <c r="SVO1182" s="8"/>
      <c r="SVP1182" s="8"/>
      <c r="SVQ1182" s="8"/>
      <c r="SVR1182" s="8"/>
      <c r="SVS1182" s="8"/>
      <c r="SVT1182" s="8"/>
      <c r="SVU1182" s="8"/>
      <c r="SVV1182" s="8"/>
      <c r="SVW1182" s="8"/>
      <c r="SVX1182" s="8"/>
      <c r="SVY1182" s="8"/>
      <c r="SVZ1182" s="8"/>
      <c r="SWA1182" s="8"/>
      <c r="SWB1182" s="8"/>
      <c r="SWC1182" s="8"/>
      <c r="SWD1182" s="8"/>
      <c r="SWE1182" s="8"/>
      <c r="SWF1182" s="8"/>
      <c r="SWG1182" s="8"/>
      <c r="SWH1182" s="8"/>
      <c r="SWI1182" s="8"/>
      <c r="SWJ1182" s="8"/>
      <c r="SWK1182" s="8"/>
      <c r="SWL1182" s="8"/>
      <c r="SWM1182" s="8"/>
      <c r="SWN1182" s="8"/>
      <c r="SWO1182" s="8"/>
      <c r="SWP1182" s="8"/>
      <c r="SWQ1182" s="8"/>
      <c r="SWR1182" s="8"/>
      <c r="SWS1182" s="8"/>
      <c r="SWT1182" s="8"/>
      <c r="SWU1182" s="8"/>
      <c r="SWV1182" s="8"/>
      <c r="SWW1182" s="8"/>
      <c r="SWX1182" s="8"/>
      <c r="SWY1182" s="8"/>
      <c r="SWZ1182" s="8"/>
      <c r="SXA1182" s="8"/>
      <c r="SXB1182" s="8"/>
      <c r="SXC1182" s="8"/>
      <c r="SXD1182" s="8"/>
      <c r="SXE1182" s="8"/>
      <c r="SXF1182" s="8"/>
      <c r="SXG1182" s="8"/>
      <c r="SXH1182" s="8"/>
      <c r="SXI1182" s="8"/>
      <c r="SXJ1182" s="8"/>
      <c r="SXK1182" s="8"/>
      <c r="SXL1182" s="8"/>
      <c r="SXM1182" s="8"/>
      <c r="SXN1182" s="8"/>
      <c r="SXO1182" s="8"/>
      <c r="SXP1182" s="8"/>
      <c r="SXQ1182" s="8"/>
      <c r="SXR1182" s="8"/>
      <c r="SXS1182" s="8"/>
      <c r="SXT1182" s="8"/>
      <c r="SXU1182" s="8"/>
      <c r="SXV1182" s="8"/>
      <c r="SXW1182" s="8"/>
      <c r="SXX1182" s="8"/>
      <c r="SXY1182" s="8"/>
      <c r="SXZ1182" s="8"/>
      <c r="SYA1182" s="8"/>
      <c r="SYB1182" s="8"/>
      <c r="SYC1182" s="8"/>
      <c r="SYD1182" s="8"/>
      <c r="SYE1182" s="8"/>
      <c r="SYF1182" s="8"/>
      <c r="SYG1182" s="8"/>
      <c r="SYH1182" s="8"/>
      <c r="SYI1182" s="8"/>
      <c r="SYJ1182" s="8"/>
      <c r="SYK1182" s="8"/>
      <c r="SYL1182" s="8"/>
      <c r="SYM1182" s="8"/>
      <c r="SYN1182" s="8"/>
      <c r="SYO1182" s="8"/>
      <c r="SYP1182" s="8"/>
      <c r="SYQ1182" s="8"/>
      <c r="SYR1182" s="8"/>
      <c r="SYS1182" s="8"/>
      <c r="SYT1182" s="8"/>
      <c r="SYU1182" s="8"/>
      <c r="SYV1182" s="8"/>
      <c r="SYW1182" s="8"/>
      <c r="SYX1182" s="8"/>
      <c r="SYY1182" s="8"/>
      <c r="SYZ1182" s="8"/>
      <c r="SZA1182" s="8"/>
      <c r="SZB1182" s="8"/>
      <c r="SZC1182" s="8"/>
      <c r="SZD1182" s="8"/>
      <c r="SZE1182" s="8"/>
      <c r="SZF1182" s="8"/>
      <c r="SZG1182" s="8"/>
      <c r="SZH1182" s="8"/>
      <c r="SZI1182" s="8"/>
      <c r="SZJ1182" s="8"/>
      <c r="SZK1182" s="8"/>
      <c r="SZL1182" s="8"/>
      <c r="SZM1182" s="8"/>
      <c r="SZN1182" s="8"/>
      <c r="SZO1182" s="8"/>
      <c r="SZP1182" s="8"/>
      <c r="SZQ1182" s="8"/>
      <c r="SZR1182" s="8"/>
      <c r="SZS1182" s="8"/>
      <c r="SZT1182" s="8"/>
      <c r="SZU1182" s="8"/>
      <c r="SZV1182" s="8"/>
      <c r="SZW1182" s="8"/>
      <c r="SZX1182" s="8"/>
      <c r="SZY1182" s="8"/>
      <c r="SZZ1182" s="8"/>
      <c r="TAA1182" s="8"/>
      <c r="TAB1182" s="8"/>
      <c r="TAC1182" s="8"/>
      <c r="TAD1182" s="8"/>
      <c r="TAE1182" s="8"/>
      <c r="TAF1182" s="8"/>
      <c r="TAG1182" s="8"/>
      <c r="TAH1182" s="8"/>
      <c r="TAI1182" s="8"/>
      <c r="TAJ1182" s="8"/>
      <c r="TAK1182" s="8"/>
      <c r="TAL1182" s="8"/>
      <c r="TAM1182" s="8"/>
      <c r="TAN1182" s="8"/>
      <c r="TAO1182" s="8"/>
      <c r="TAP1182" s="8"/>
      <c r="TAQ1182" s="8"/>
      <c r="TAR1182" s="8"/>
      <c r="TAS1182" s="8"/>
      <c r="TAT1182" s="8"/>
      <c r="TAU1182" s="8"/>
      <c r="TAV1182" s="8"/>
      <c r="TAW1182" s="8"/>
      <c r="TAX1182" s="8"/>
      <c r="TAY1182" s="8"/>
      <c r="TAZ1182" s="8"/>
      <c r="TBA1182" s="8"/>
      <c r="TBB1182" s="8"/>
      <c r="TBC1182" s="8"/>
      <c r="TBD1182" s="8"/>
      <c r="TBE1182" s="8"/>
      <c r="TBF1182" s="8"/>
      <c r="TBG1182" s="8"/>
      <c r="TBH1182" s="8"/>
      <c r="TBI1182" s="8"/>
      <c r="TBJ1182" s="8"/>
      <c r="TBK1182" s="8"/>
      <c r="TBL1182" s="8"/>
      <c r="TBM1182" s="8"/>
      <c r="TBN1182" s="8"/>
      <c r="TBO1182" s="8"/>
      <c r="TBP1182" s="8"/>
      <c r="TBQ1182" s="8"/>
      <c r="TBR1182" s="8"/>
      <c r="TBS1182" s="8"/>
      <c r="TBT1182" s="8"/>
      <c r="TBU1182" s="8"/>
      <c r="TBV1182" s="8"/>
      <c r="TBW1182" s="8"/>
      <c r="TBX1182" s="8"/>
      <c r="TBY1182" s="8"/>
      <c r="TBZ1182" s="8"/>
      <c r="TCA1182" s="8"/>
      <c r="TCB1182" s="8"/>
      <c r="TCC1182" s="8"/>
      <c r="TCD1182" s="8"/>
      <c r="TCE1182" s="8"/>
      <c r="TCF1182" s="8"/>
      <c r="TCG1182" s="8"/>
      <c r="TCH1182" s="8"/>
      <c r="TCI1182" s="8"/>
      <c r="TCJ1182" s="8"/>
      <c r="TCK1182" s="8"/>
      <c r="TCL1182" s="8"/>
      <c r="TCM1182" s="8"/>
      <c r="TCN1182" s="8"/>
      <c r="TCO1182" s="8"/>
      <c r="TCP1182" s="8"/>
      <c r="TCQ1182" s="8"/>
      <c r="TCR1182" s="8"/>
      <c r="TCS1182" s="8"/>
      <c r="TCT1182" s="8"/>
      <c r="TCU1182" s="8"/>
      <c r="TCV1182" s="8"/>
      <c r="TCW1182" s="8"/>
      <c r="TCX1182" s="8"/>
      <c r="TCY1182" s="8"/>
      <c r="TCZ1182" s="8"/>
      <c r="TDA1182" s="8"/>
      <c r="TDB1182" s="8"/>
      <c r="TDC1182" s="8"/>
      <c r="TDD1182" s="8"/>
      <c r="TDE1182" s="8"/>
      <c r="TDF1182" s="8"/>
      <c r="TDG1182" s="8"/>
      <c r="TDH1182" s="8"/>
      <c r="TDI1182" s="8"/>
      <c r="TDJ1182" s="8"/>
      <c r="TDK1182" s="8"/>
      <c r="TDL1182" s="8"/>
      <c r="TDM1182" s="8"/>
      <c r="TDN1182" s="8"/>
      <c r="TDO1182" s="8"/>
      <c r="TDP1182" s="8"/>
      <c r="TDQ1182" s="8"/>
      <c r="TDR1182" s="8"/>
      <c r="TDS1182" s="8"/>
      <c r="TDT1182" s="8"/>
      <c r="TDU1182" s="8"/>
      <c r="TDV1182" s="8"/>
      <c r="TDW1182" s="8"/>
      <c r="TDX1182" s="8"/>
      <c r="TDY1182" s="8"/>
      <c r="TDZ1182" s="8"/>
      <c r="TEA1182" s="8"/>
      <c r="TEB1182" s="8"/>
      <c r="TEC1182" s="8"/>
      <c r="TED1182" s="8"/>
      <c r="TEE1182" s="8"/>
      <c r="TEF1182" s="8"/>
      <c r="TEG1182" s="8"/>
      <c r="TEH1182" s="8"/>
      <c r="TEI1182" s="8"/>
      <c r="TEJ1182" s="8"/>
      <c r="TEK1182" s="8"/>
      <c r="TEL1182" s="8"/>
      <c r="TEM1182" s="8"/>
      <c r="TEN1182" s="8"/>
      <c r="TEO1182" s="8"/>
      <c r="TEP1182" s="8"/>
      <c r="TEQ1182" s="8"/>
      <c r="TER1182" s="8"/>
      <c r="TES1182" s="8"/>
      <c r="TET1182" s="8"/>
      <c r="TEU1182" s="8"/>
      <c r="TEV1182" s="8"/>
      <c r="TEW1182" s="8"/>
      <c r="TEX1182" s="8"/>
      <c r="TEY1182" s="8"/>
      <c r="TEZ1182" s="8"/>
      <c r="TFA1182" s="8"/>
      <c r="TFB1182" s="8"/>
      <c r="TFC1182" s="8"/>
      <c r="TFD1182" s="8"/>
      <c r="TFE1182" s="8"/>
      <c r="TFF1182" s="8"/>
      <c r="TFG1182" s="8"/>
      <c r="TFH1182" s="8"/>
      <c r="TFI1182" s="8"/>
      <c r="TFJ1182" s="8"/>
      <c r="TFK1182" s="8"/>
      <c r="TFL1182" s="8"/>
      <c r="TFM1182" s="8"/>
      <c r="TFN1182" s="8"/>
      <c r="TFO1182" s="8"/>
      <c r="TFP1182" s="8"/>
      <c r="TFQ1182" s="8"/>
      <c r="TFR1182" s="8"/>
      <c r="TFS1182" s="8"/>
      <c r="TFT1182" s="8"/>
      <c r="TFU1182" s="8"/>
      <c r="TFV1182" s="8"/>
      <c r="TFW1182" s="8"/>
      <c r="TFX1182" s="8"/>
      <c r="TFY1182" s="8"/>
      <c r="TFZ1182" s="8"/>
      <c r="TGA1182" s="8"/>
      <c r="TGB1182" s="8"/>
      <c r="TGC1182" s="8"/>
      <c r="TGD1182" s="8"/>
      <c r="TGE1182" s="8"/>
      <c r="TGF1182" s="8"/>
      <c r="TGG1182" s="8"/>
      <c r="TGH1182" s="8"/>
      <c r="TGI1182" s="8"/>
      <c r="TGJ1182" s="8"/>
      <c r="TGK1182" s="8"/>
      <c r="TGL1182" s="8"/>
      <c r="TGM1182" s="8"/>
      <c r="TGN1182" s="8"/>
      <c r="TGO1182" s="8"/>
      <c r="TGP1182" s="8"/>
      <c r="TGQ1182" s="8"/>
      <c r="TGR1182" s="8"/>
      <c r="TGS1182" s="8"/>
      <c r="TGT1182" s="8"/>
      <c r="TGU1182" s="8"/>
      <c r="TGV1182" s="8"/>
      <c r="TGW1182" s="8"/>
      <c r="TGX1182" s="8"/>
      <c r="TGY1182" s="8"/>
      <c r="TGZ1182" s="8"/>
      <c r="THA1182" s="8"/>
      <c r="THB1182" s="8"/>
      <c r="THC1182" s="8"/>
      <c r="THD1182" s="8"/>
      <c r="THE1182" s="8"/>
      <c r="THF1182" s="8"/>
      <c r="THG1182" s="8"/>
      <c r="THH1182" s="8"/>
      <c r="THI1182" s="8"/>
      <c r="THJ1182" s="8"/>
      <c r="THK1182" s="8"/>
      <c r="THL1182" s="8"/>
      <c r="THM1182" s="8"/>
      <c r="THN1182" s="8"/>
      <c r="THO1182" s="8"/>
      <c r="THP1182" s="8"/>
      <c r="THQ1182" s="8"/>
      <c r="THR1182" s="8"/>
      <c r="THS1182" s="8"/>
      <c r="THT1182" s="8"/>
      <c r="THU1182" s="8"/>
      <c r="THV1182" s="8"/>
      <c r="THW1182" s="8"/>
      <c r="THX1182" s="8"/>
      <c r="THY1182" s="8"/>
      <c r="THZ1182" s="8"/>
      <c r="TIA1182" s="8"/>
      <c r="TIB1182" s="8"/>
      <c r="TIC1182" s="8"/>
      <c r="TID1182" s="8"/>
      <c r="TIE1182" s="8"/>
      <c r="TIF1182" s="8"/>
      <c r="TIG1182" s="8"/>
      <c r="TIH1182" s="8"/>
      <c r="TII1182" s="8"/>
      <c r="TIJ1182" s="8"/>
      <c r="TIK1182" s="8"/>
      <c r="TIL1182" s="8"/>
      <c r="TIM1182" s="8"/>
      <c r="TIN1182" s="8"/>
      <c r="TIO1182" s="8"/>
      <c r="TIP1182" s="8"/>
      <c r="TIQ1182" s="8"/>
      <c r="TIR1182" s="8"/>
      <c r="TIS1182" s="8"/>
      <c r="TIT1182" s="8"/>
      <c r="TIU1182" s="8"/>
      <c r="TIV1182" s="8"/>
      <c r="TIW1182" s="8"/>
      <c r="TIX1182" s="8"/>
      <c r="TIY1182" s="8"/>
      <c r="TIZ1182" s="8"/>
      <c r="TJA1182" s="8"/>
      <c r="TJB1182" s="8"/>
      <c r="TJC1182" s="8"/>
      <c r="TJD1182" s="8"/>
      <c r="TJE1182" s="8"/>
      <c r="TJF1182" s="8"/>
      <c r="TJG1182" s="8"/>
      <c r="TJH1182" s="8"/>
      <c r="TJI1182" s="8"/>
      <c r="TJJ1182" s="8"/>
      <c r="TJK1182" s="8"/>
      <c r="TJL1182" s="8"/>
      <c r="TJM1182" s="8"/>
      <c r="TJN1182" s="8"/>
      <c r="TJO1182" s="8"/>
      <c r="TJP1182" s="8"/>
      <c r="TJQ1182" s="8"/>
      <c r="TJR1182" s="8"/>
      <c r="TJS1182" s="8"/>
      <c r="TJT1182" s="8"/>
      <c r="TJU1182" s="8"/>
      <c r="TJV1182" s="8"/>
      <c r="TJW1182" s="8"/>
      <c r="TJX1182" s="8"/>
      <c r="TJY1182" s="8"/>
      <c r="TJZ1182" s="8"/>
      <c r="TKA1182" s="8"/>
      <c r="TKB1182" s="8"/>
      <c r="TKC1182" s="8"/>
      <c r="TKD1182" s="8"/>
      <c r="TKE1182" s="8"/>
      <c r="TKF1182" s="8"/>
      <c r="TKG1182" s="8"/>
      <c r="TKH1182" s="8"/>
      <c r="TKI1182" s="8"/>
      <c r="TKJ1182" s="8"/>
      <c r="TKK1182" s="8"/>
      <c r="TKL1182" s="8"/>
      <c r="TKM1182" s="8"/>
      <c r="TKN1182" s="8"/>
      <c r="TKO1182" s="8"/>
      <c r="TKP1182" s="8"/>
      <c r="TKQ1182" s="8"/>
      <c r="TKR1182" s="8"/>
      <c r="TKS1182" s="8"/>
      <c r="TKT1182" s="8"/>
      <c r="TKU1182" s="8"/>
      <c r="TKV1182" s="8"/>
      <c r="TKW1182" s="8"/>
      <c r="TKX1182" s="8"/>
      <c r="TKY1182" s="8"/>
      <c r="TKZ1182" s="8"/>
      <c r="TLA1182" s="8"/>
      <c r="TLB1182" s="8"/>
      <c r="TLC1182" s="8"/>
      <c r="TLD1182" s="8"/>
      <c r="TLE1182" s="8"/>
      <c r="TLF1182" s="8"/>
      <c r="TLG1182" s="8"/>
      <c r="TLH1182" s="8"/>
      <c r="TLI1182" s="8"/>
      <c r="TLJ1182" s="8"/>
      <c r="TLK1182" s="8"/>
      <c r="TLL1182" s="8"/>
      <c r="TLM1182" s="8"/>
      <c r="TLN1182" s="8"/>
      <c r="TLO1182" s="8"/>
      <c r="TLP1182" s="8"/>
      <c r="TLQ1182" s="8"/>
      <c r="TLR1182" s="8"/>
      <c r="TLS1182" s="8"/>
      <c r="TLT1182" s="8"/>
      <c r="TLU1182" s="8"/>
      <c r="TLV1182" s="8"/>
      <c r="TLW1182" s="8"/>
      <c r="TLX1182" s="8"/>
      <c r="TLY1182" s="8"/>
      <c r="TLZ1182" s="8"/>
      <c r="TMA1182" s="8"/>
      <c r="TMB1182" s="8"/>
      <c r="TMC1182" s="8"/>
      <c r="TMD1182" s="8"/>
      <c r="TME1182" s="8"/>
      <c r="TMF1182" s="8"/>
      <c r="TMG1182" s="8"/>
      <c r="TMH1182" s="8"/>
      <c r="TMI1182" s="8"/>
      <c r="TMJ1182" s="8"/>
      <c r="TMK1182" s="8"/>
      <c r="TML1182" s="8"/>
      <c r="TMM1182" s="8"/>
      <c r="TMN1182" s="8"/>
      <c r="TMO1182" s="8"/>
      <c r="TMP1182" s="8"/>
      <c r="TMQ1182" s="8"/>
      <c r="TMR1182" s="8"/>
      <c r="TMS1182" s="8"/>
      <c r="TMT1182" s="8"/>
      <c r="TMU1182" s="8"/>
      <c r="TMV1182" s="8"/>
      <c r="TMW1182" s="8"/>
      <c r="TMX1182" s="8"/>
      <c r="TMY1182" s="8"/>
      <c r="TMZ1182" s="8"/>
      <c r="TNA1182" s="8"/>
      <c r="TNB1182" s="8"/>
      <c r="TNC1182" s="8"/>
      <c r="TND1182" s="8"/>
      <c r="TNE1182" s="8"/>
      <c r="TNF1182" s="8"/>
      <c r="TNG1182" s="8"/>
      <c r="TNH1182" s="8"/>
      <c r="TNI1182" s="8"/>
      <c r="TNJ1182" s="8"/>
      <c r="TNK1182" s="8"/>
      <c r="TNL1182" s="8"/>
      <c r="TNM1182" s="8"/>
      <c r="TNN1182" s="8"/>
      <c r="TNO1182" s="8"/>
      <c r="TNP1182" s="8"/>
      <c r="TNQ1182" s="8"/>
      <c r="TNR1182" s="8"/>
      <c r="TNS1182" s="8"/>
      <c r="TNT1182" s="8"/>
      <c r="TNU1182" s="8"/>
      <c r="TNV1182" s="8"/>
      <c r="TNW1182" s="8"/>
      <c r="TNX1182" s="8"/>
      <c r="TNY1182" s="8"/>
      <c r="TNZ1182" s="8"/>
      <c r="TOA1182" s="8"/>
      <c r="TOB1182" s="8"/>
      <c r="TOC1182" s="8"/>
      <c r="TOD1182" s="8"/>
      <c r="TOE1182" s="8"/>
      <c r="TOF1182" s="8"/>
      <c r="TOG1182" s="8"/>
      <c r="TOH1182" s="8"/>
      <c r="TOI1182" s="8"/>
      <c r="TOJ1182" s="8"/>
      <c r="TOK1182" s="8"/>
      <c r="TOL1182" s="8"/>
      <c r="TOM1182" s="8"/>
      <c r="TON1182" s="8"/>
      <c r="TOO1182" s="8"/>
      <c r="TOP1182" s="8"/>
      <c r="TOQ1182" s="8"/>
      <c r="TOR1182" s="8"/>
      <c r="TOS1182" s="8"/>
      <c r="TOT1182" s="8"/>
      <c r="TOU1182" s="8"/>
      <c r="TOV1182" s="8"/>
      <c r="TOW1182" s="8"/>
      <c r="TOX1182" s="8"/>
      <c r="TOY1182" s="8"/>
      <c r="TOZ1182" s="8"/>
      <c r="TPA1182" s="8"/>
      <c r="TPB1182" s="8"/>
      <c r="TPC1182" s="8"/>
      <c r="TPD1182" s="8"/>
      <c r="TPE1182" s="8"/>
      <c r="TPF1182" s="8"/>
      <c r="TPG1182" s="8"/>
      <c r="TPH1182" s="8"/>
      <c r="TPI1182" s="8"/>
      <c r="TPJ1182" s="8"/>
      <c r="TPK1182" s="8"/>
      <c r="TPL1182" s="8"/>
      <c r="TPM1182" s="8"/>
      <c r="TPN1182" s="8"/>
      <c r="TPO1182" s="8"/>
      <c r="TPP1182" s="8"/>
      <c r="TPQ1182" s="8"/>
      <c r="TPR1182" s="8"/>
      <c r="TPS1182" s="8"/>
      <c r="TPT1182" s="8"/>
      <c r="TPU1182" s="8"/>
      <c r="TPV1182" s="8"/>
      <c r="TPW1182" s="8"/>
      <c r="TPX1182" s="8"/>
      <c r="TPY1182" s="8"/>
      <c r="TPZ1182" s="8"/>
      <c r="TQA1182" s="8"/>
      <c r="TQB1182" s="8"/>
      <c r="TQC1182" s="8"/>
      <c r="TQD1182" s="8"/>
      <c r="TQE1182" s="8"/>
      <c r="TQF1182" s="8"/>
      <c r="TQG1182" s="8"/>
      <c r="TQH1182" s="8"/>
      <c r="TQI1182" s="8"/>
      <c r="TQJ1182" s="8"/>
      <c r="TQK1182" s="8"/>
      <c r="TQL1182" s="8"/>
      <c r="TQM1182" s="8"/>
      <c r="TQN1182" s="8"/>
      <c r="TQO1182" s="8"/>
      <c r="TQP1182" s="8"/>
      <c r="TQQ1182" s="8"/>
      <c r="TQR1182" s="8"/>
      <c r="TQS1182" s="8"/>
      <c r="TQT1182" s="8"/>
      <c r="TQU1182" s="8"/>
      <c r="TQV1182" s="8"/>
      <c r="TQW1182" s="8"/>
      <c r="TQX1182" s="8"/>
      <c r="TQY1182" s="8"/>
      <c r="TQZ1182" s="8"/>
      <c r="TRA1182" s="8"/>
      <c r="TRB1182" s="8"/>
      <c r="TRC1182" s="8"/>
      <c r="TRD1182" s="8"/>
      <c r="TRE1182" s="8"/>
      <c r="TRF1182" s="8"/>
      <c r="TRG1182" s="8"/>
      <c r="TRH1182" s="8"/>
      <c r="TRI1182" s="8"/>
      <c r="TRJ1182" s="8"/>
      <c r="TRK1182" s="8"/>
      <c r="TRL1182" s="8"/>
      <c r="TRM1182" s="8"/>
      <c r="TRN1182" s="8"/>
      <c r="TRO1182" s="8"/>
      <c r="TRP1182" s="8"/>
      <c r="TRQ1182" s="8"/>
      <c r="TRR1182" s="8"/>
      <c r="TRS1182" s="8"/>
      <c r="TRT1182" s="8"/>
      <c r="TRU1182" s="8"/>
      <c r="TRV1182" s="8"/>
      <c r="TRW1182" s="8"/>
      <c r="TRX1182" s="8"/>
      <c r="TRY1182" s="8"/>
      <c r="TRZ1182" s="8"/>
      <c r="TSA1182" s="8"/>
      <c r="TSB1182" s="8"/>
      <c r="TSC1182" s="8"/>
      <c r="TSD1182" s="8"/>
      <c r="TSE1182" s="8"/>
      <c r="TSF1182" s="8"/>
      <c r="TSG1182" s="8"/>
      <c r="TSH1182" s="8"/>
      <c r="TSI1182" s="8"/>
      <c r="TSJ1182" s="8"/>
      <c r="TSK1182" s="8"/>
      <c r="TSL1182" s="8"/>
      <c r="TSM1182" s="8"/>
      <c r="TSN1182" s="8"/>
      <c r="TSO1182" s="8"/>
      <c r="TSP1182" s="8"/>
      <c r="TSQ1182" s="8"/>
      <c r="TSR1182" s="8"/>
      <c r="TSS1182" s="8"/>
      <c r="TST1182" s="8"/>
      <c r="TSU1182" s="8"/>
      <c r="TSV1182" s="8"/>
      <c r="TSW1182" s="8"/>
      <c r="TSX1182" s="8"/>
      <c r="TSY1182" s="8"/>
      <c r="TSZ1182" s="8"/>
      <c r="TTA1182" s="8"/>
      <c r="TTB1182" s="8"/>
      <c r="TTC1182" s="8"/>
      <c r="TTD1182" s="8"/>
      <c r="TTE1182" s="8"/>
      <c r="TTF1182" s="8"/>
      <c r="TTG1182" s="8"/>
      <c r="TTH1182" s="8"/>
      <c r="TTI1182" s="8"/>
      <c r="TTJ1182" s="8"/>
      <c r="TTK1182" s="8"/>
      <c r="TTL1182" s="8"/>
      <c r="TTM1182" s="8"/>
      <c r="TTN1182" s="8"/>
      <c r="TTO1182" s="8"/>
      <c r="TTP1182" s="8"/>
      <c r="TTQ1182" s="8"/>
      <c r="TTR1182" s="8"/>
      <c r="TTS1182" s="8"/>
      <c r="TTT1182" s="8"/>
      <c r="TTU1182" s="8"/>
      <c r="TTV1182" s="8"/>
      <c r="TTW1182" s="8"/>
      <c r="TTX1182" s="8"/>
      <c r="TTY1182" s="8"/>
      <c r="TTZ1182" s="8"/>
      <c r="TUA1182" s="8"/>
      <c r="TUB1182" s="8"/>
      <c r="TUC1182" s="8"/>
      <c r="TUD1182" s="8"/>
      <c r="TUE1182" s="8"/>
      <c r="TUF1182" s="8"/>
      <c r="TUG1182" s="8"/>
      <c r="TUH1182" s="8"/>
      <c r="TUI1182" s="8"/>
      <c r="TUJ1182" s="8"/>
      <c r="TUK1182" s="8"/>
      <c r="TUL1182" s="8"/>
      <c r="TUM1182" s="8"/>
      <c r="TUN1182" s="8"/>
      <c r="TUO1182" s="8"/>
      <c r="TUP1182" s="8"/>
      <c r="TUQ1182" s="8"/>
      <c r="TUR1182" s="8"/>
      <c r="TUS1182" s="8"/>
      <c r="TUT1182" s="8"/>
      <c r="TUU1182" s="8"/>
      <c r="TUV1182" s="8"/>
      <c r="TUW1182" s="8"/>
      <c r="TUX1182" s="8"/>
      <c r="TUY1182" s="8"/>
      <c r="TUZ1182" s="8"/>
      <c r="TVA1182" s="8"/>
      <c r="TVB1182" s="8"/>
      <c r="TVC1182" s="8"/>
      <c r="TVD1182" s="8"/>
      <c r="TVE1182" s="8"/>
      <c r="TVF1182" s="8"/>
      <c r="TVG1182" s="8"/>
      <c r="TVH1182" s="8"/>
      <c r="TVI1182" s="8"/>
      <c r="TVJ1182" s="8"/>
      <c r="TVK1182" s="8"/>
      <c r="TVL1182" s="8"/>
      <c r="TVM1182" s="8"/>
      <c r="TVN1182" s="8"/>
      <c r="TVO1182" s="8"/>
      <c r="TVP1182" s="8"/>
      <c r="TVQ1182" s="8"/>
      <c r="TVR1182" s="8"/>
      <c r="TVS1182" s="8"/>
      <c r="TVT1182" s="8"/>
      <c r="TVU1182" s="8"/>
      <c r="TVV1182" s="8"/>
      <c r="TVW1182" s="8"/>
      <c r="TVX1182" s="8"/>
      <c r="TVY1182" s="8"/>
      <c r="TVZ1182" s="8"/>
      <c r="TWA1182" s="8"/>
      <c r="TWB1182" s="8"/>
      <c r="TWC1182" s="8"/>
      <c r="TWD1182" s="8"/>
      <c r="TWE1182" s="8"/>
      <c r="TWF1182" s="8"/>
      <c r="TWG1182" s="8"/>
      <c r="TWH1182" s="8"/>
      <c r="TWI1182" s="8"/>
      <c r="TWJ1182" s="8"/>
      <c r="TWK1182" s="8"/>
      <c r="TWL1182" s="8"/>
      <c r="TWM1182" s="8"/>
      <c r="TWN1182" s="8"/>
      <c r="TWO1182" s="8"/>
      <c r="TWP1182" s="8"/>
      <c r="TWQ1182" s="8"/>
      <c r="TWR1182" s="8"/>
      <c r="TWS1182" s="8"/>
      <c r="TWT1182" s="8"/>
      <c r="TWU1182" s="8"/>
      <c r="TWV1182" s="8"/>
      <c r="TWW1182" s="8"/>
      <c r="TWX1182" s="8"/>
      <c r="TWY1182" s="8"/>
      <c r="TWZ1182" s="8"/>
      <c r="TXA1182" s="8"/>
      <c r="TXB1182" s="8"/>
      <c r="TXC1182" s="8"/>
      <c r="TXD1182" s="8"/>
      <c r="TXE1182" s="8"/>
      <c r="TXF1182" s="8"/>
      <c r="TXG1182" s="8"/>
      <c r="TXH1182" s="8"/>
      <c r="TXI1182" s="8"/>
      <c r="TXJ1182" s="8"/>
      <c r="TXK1182" s="8"/>
      <c r="TXL1182" s="8"/>
      <c r="TXM1182" s="8"/>
      <c r="TXN1182" s="8"/>
      <c r="TXO1182" s="8"/>
      <c r="TXP1182" s="8"/>
      <c r="TXQ1182" s="8"/>
      <c r="TXR1182" s="8"/>
      <c r="TXS1182" s="8"/>
      <c r="TXT1182" s="8"/>
      <c r="TXU1182" s="8"/>
      <c r="TXV1182" s="8"/>
      <c r="TXW1182" s="8"/>
      <c r="TXX1182" s="8"/>
      <c r="TXY1182" s="8"/>
      <c r="TXZ1182" s="8"/>
      <c r="TYA1182" s="8"/>
      <c r="TYB1182" s="8"/>
      <c r="TYC1182" s="8"/>
      <c r="TYD1182" s="8"/>
      <c r="TYE1182" s="8"/>
      <c r="TYF1182" s="8"/>
      <c r="TYG1182" s="8"/>
      <c r="TYH1182" s="8"/>
      <c r="TYI1182" s="8"/>
      <c r="TYJ1182" s="8"/>
      <c r="TYK1182" s="8"/>
      <c r="TYL1182" s="8"/>
      <c r="TYM1182" s="8"/>
      <c r="TYN1182" s="8"/>
      <c r="TYO1182" s="8"/>
      <c r="TYP1182" s="8"/>
      <c r="TYQ1182" s="8"/>
      <c r="TYR1182" s="8"/>
      <c r="TYS1182" s="8"/>
      <c r="TYT1182" s="8"/>
      <c r="TYU1182" s="8"/>
      <c r="TYV1182" s="8"/>
      <c r="TYW1182" s="8"/>
      <c r="TYX1182" s="8"/>
      <c r="TYY1182" s="8"/>
      <c r="TYZ1182" s="8"/>
      <c r="TZA1182" s="8"/>
      <c r="TZB1182" s="8"/>
      <c r="TZC1182" s="8"/>
      <c r="TZD1182" s="8"/>
      <c r="TZE1182" s="8"/>
      <c r="TZF1182" s="8"/>
      <c r="TZG1182" s="8"/>
      <c r="TZH1182" s="8"/>
      <c r="TZI1182" s="8"/>
      <c r="TZJ1182" s="8"/>
      <c r="TZK1182" s="8"/>
      <c r="TZL1182" s="8"/>
      <c r="TZM1182" s="8"/>
      <c r="TZN1182" s="8"/>
      <c r="TZO1182" s="8"/>
      <c r="TZP1182" s="8"/>
      <c r="TZQ1182" s="8"/>
      <c r="TZR1182" s="8"/>
      <c r="TZS1182" s="8"/>
      <c r="TZT1182" s="8"/>
      <c r="TZU1182" s="8"/>
      <c r="TZV1182" s="8"/>
      <c r="TZW1182" s="8"/>
      <c r="TZX1182" s="8"/>
      <c r="TZY1182" s="8"/>
      <c r="TZZ1182" s="8"/>
      <c r="UAA1182" s="8"/>
      <c r="UAB1182" s="8"/>
      <c r="UAC1182" s="8"/>
      <c r="UAD1182" s="8"/>
      <c r="UAE1182" s="8"/>
      <c r="UAF1182" s="8"/>
      <c r="UAG1182" s="8"/>
      <c r="UAH1182" s="8"/>
      <c r="UAI1182" s="8"/>
      <c r="UAJ1182" s="8"/>
      <c r="UAK1182" s="8"/>
      <c r="UAL1182" s="8"/>
      <c r="UAM1182" s="8"/>
      <c r="UAN1182" s="8"/>
      <c r="UAO1182" s="8"/>
      <c r="UAP1182" s="8"/>
      <c r="UAQ1182" s="8"/>
      <c r="UAR1182" s="8"/>
      <c r="UAS1182" s="8"/>
      <c r="UAT1182" s="8"/>
      <c r="UAU1182" s="8"/>
      <c r="UAV1182" s="8"/>
      <c r="UAW1182" s="8"/>
      <c r="UAX1182" s="8"/>
      <c r="UAY1182" s="8"/>
      <c r="UAZ1182" s="8"/>
      <c r="UBA1182" s="8"/>
      <c r="UBB1182" s="8"/>
      <c r="UBC1182" s="8"/>
      <c r="UBD1182" s="8"/>
      <c r="UBE1182" s="8"/>
      <c r="UBF1182" s="8"/>
      <c r="UBG1182" s="8"/>
      <c r="UBH1182" s="8"/>
      <c r="UBI1182" s="8"/>
      <c r="UBJ1182" s="8"/>
      <c r="UBK1182" s="8"/>
      <c r="UBL1182" s="8"/>
      <c r="UBM1182" s="8"/>
      <c r="UBN1182" s="8"/>
      <c r="UBO1182" s="8"/>
      <c r="UBP1182" s="8"/>
      <c r="UBQ1182" s="8"/>
      <c r="UBR1182" s="8"/>
      <c r="UBS1182" s="8"/>
      <c r="UBT1182" s="8"/>
      <c r="UBU1182" s="8"/>
      <c r="UBV1182" s="8"/>
      <c r="UBW1182" s="8"/>
      <c r="UBX1182" s="8"/>
      <c r="UBY1182" s="8"/>
      <c r="UBZ1182" s="8"/>
      <c r="UCA1182" s="8"/>
      <c r="UCB1182" s="8"/>
      <c r="UCC1182" s="8"/>
      <c r="UCD1182" s="8"/>
      <c r="UCE1182" s="8"/>
      <c r="UCF1182" s="8"/>
      <c r="UCG1182" s="8"/>
      <c r="UCH1182" s="8"/>
      <c r="UCI1182" s="8"/>
      <c r="UCJ1182" s="8"/>
      <c r="UCK1182" s="8"/>
      <c r="UCL1182" s="8"/>
      <c r="UCM1182" s="8"/>
      <c r="UCN1182" s="8"/>
      <c r="UCO1182" s="8"/>
      <c r="UCP1182" s="8"/>
      <c r="UCQ1182" s="8"/>
      <c r="UCR1182" s="8"/>
      <c r="UCS1182" s="8"/>
      <c r="UCT1182" s="8"/>
      <c r="UCU1182" s="8"/>
      <c r="UCV1182" s="8"/>
      <c r="UCW1182" s="8"/>
      <c r="UCX1182" s="8"/>
      <c r="UCY1182" s="8"/>
      <c r="UCZ1182" s="8"/>
      <c r="UDA1182" s="8"/>
      <c r="UDB1182" s="8"/>
      <c r="UDC1182" s="8"/>
      <c r="UDD1182" s="8"/>
      <c r="UDE1182" s="8"/>
      <c r="UDF1182" s="8"/>
      <c r="UDG1182" s="8"/>
      <c r="UDH1182" s="8"/>
      <c r="UDI1182" s="8"/>
      <c r="UDJ1182" s="8"/>
      <c r="UDK1182" s="8"/>
      <c r="UDL1182" s="8"/>
      <c r="UDM1182" s="8"/>
      <c r="UDN1182" s="8"/>
      <c r="UDO1182" s="8"/>
      <c r="UDP1182" s="8"/>
      <c r="UDQ1182" s="8"/>
      <c r="UDR1182" s="8"/>
      <c r="UDS1182" s="8"/>
      <c r="UDT1182" s="8"/>
      <c r="UDU1182" s="8"/>
      <c r="UDV1182" s="8"/>
      <c r="UDW1182" s="8"/>
      <c r="UDX1182" s="8"/>
      <c r="UDY1182" s="8"/>
      <c r="UDZ1182" s="8"/>
      <c r="UEA1182" s="8"/>
      <c r="UEB1182" s="8"/>
      <c r="UEC1182" s="8"/>
      <c r="UED1182" s="8"/>
      <c r="UEE1182" s="8"/>
      <c r="UEF1182" s="8"/>
      <c r="UEG1182" s="8"/>
      <c r="UEH1182" s="8"/>
      <c r="UEI1182" s="8"/>
      <c r="UEJ1182" s="8"/>
      <c r="UEK1182" s="8"/>
      <c r="UEL1182" s="8"/>
      <c r="UEM1182" s="8"/>
      <c r="UEN1182" s="8"/>
      <c r="UEO1182" s="8"/>
      <c r="UEP1182" s="8"/>
      <c r="UEQ1182" s="8"/>
      <c r="UER1182" s="8"/>
      <c r="UES1182" s="8"/>
      <c r="UET1182" s="8"/>
      <c r="UEU1182" s="8"/>
      <c r="UEV1182" s="8"/>
      <c r="UEW1182" s="8"/>
      <c r="UEX1182" s="8"/>
      <c r="UEY1182" s="8"/>
      <c r="UEZ1182" s="8"/>
      <c r="UFA1182" s="8"/>
      <c r="UFB1182" s="8"/>
      <c r="UFC1182" s="8"/>
      <c r="UFD1182" s="8"/>
      <c r="UFE1182" s="8"/>
      <c r="UFF1182" s="8"/>
      <c r="UFG1182" s="8"/>
      <c r="UFH1182" s="8"/>
      <c r="UFI1182" s="8"/>
      <c r="UFJ1182" s="8"/>
      <c r="UFK1182" s="8"/>
      <c r="UFL1182" s="8"/>
      <c r="UFM1182" s="8"/>
      <c r="UFN1182" s="8"/>
      <c r="UFO1182" s="8"/>
      <c r="UFP1182" s="8"/>
      <c r="UFQ1182" s="8"/>
      <c r="UFR1182" s="8"/>
      <c r="UFS1182" s="8"/>
      <c r="UFT1182" s="8"/>
      <c r="UFU1182" s="8"/>
      <c r="UFV1182" s="8"/>
      <c r="UFW1182" s="8"/>
      <c r="UFX1182" s="8"/>
      <c r="UFY1182" s="8"/>
      <c r="UFZ1182" s="8"/>
      <c r="UGA1182" s="8"/>
      <c r="UGB1182" s="8"/>
      <c r="UGC1182" s="8"/>
      <c r="UGD1182" s="8"/>
      <c r="UGE1182" s="8"/>
      <c r="UGF1182" s="8"/>
      <c r="UGG1182" s="8"/>
      <c r="UGH1182" s="8"/>
      <c r="UGI1182" s="8"/>
      <c r="UGJ1182" s="8"/>
      <c r="UGK1182" s="8"/>
      <c r="UGL1182" s="8"/>
      <c r="UGM1182" s="8"/>
      <c r="UGN1182" s="8"/>
      <c r="UGO1182" s="8"/>
      <c r="UGP1182" s="8"/>
      <c r="UGQ1182" s="8"/>
      <c r="UGR1182" s="8"/>
      <c r="UGS1182" s="8"/>
      <c r="UGT1182" s="8"/>
      <c r="UGU1182" s="8"/>
      <c r="UGV1182" s="8"/>
      <c r="UGW1182" s="8"/>
      <c r="UGX1182" s="8"/>
      <c r="UGY1182" s="8"/>
      <c r="UGZ1182" s="8"/>
      <c r="UHA1182" s="8"/>
      <c r="UHB1182" s="8"/>
      <c r="UHC1182" s="8"/>
      <c r="UHD1182" s="8"/>
      <c r="UHE1182" s="8"/>
      <c r="UHF1182" s="8"/>
      <c r="UHG1182" s="8"/>
      <c r="UHH1182" s="8"/>
      <c r="UHI1182" s="8"/>
      <c r="UHJ1182" s="8"/>
      <c r="UHK1182" s="8"/>
      <c r="UHL1182" s="8"/>
      <c r="UHM1182" s="8"/>
      <c r="UHN1182" s="8"/>
      <c r="UHO1182" s="8"/>
      <c r="UHP1182" s="8"/>
      <c r="UHQ1182" s="8"/>
      <c r="UHR1182" s="8"/>
      <c r="UHS1182" s="8"/>
      <c r="UHT1182" s="8"/>
      <c r="UHU1182" s="8"/>
      <c r="UHV1182" s="8"/>
      <c r="UHW1182" s="8"/>
      <c r="UHX1182" s="8"/>
      <c r="UHY1182" s="8"/>
      <c r="UHZ1182" s="8"/>
      <c r="UIA1182" s="8"/>
      <c r="UIB1182" s="8"/>
      <c r="UIC1182" s="8"/>
      <c r="UID1182" s="8"/>
      <c r="UIE1182" s="8"/>
      <c r="UIF1182" s="8"/>
      <c r="UIG1182" s="8"/>
      <c r="UIH1182" s="8"/>
      <c r="UII1182" s="8"/>
      <c r="UIJ1182" s="8"/>
      <c r="UIK1182" s="8"/>
      <c r="UIL1182" s="8"/>
      <c r="UIM1182" s="8"/>
      <c r="UIN1182" s="8"/>
      <c r="UIO1182" s="8"/>
      <c r="UIP1182" s="8"/>
      <c r="UIQ1182" s="8"/>
      <c r="UIR1182" s="8"/>
      <c r="UIS1182" s="8"/>
      <c r="UIT1182" s="8"/>
      <c r="UIU1182" s="8"/>
      <c r="UIV1182" s="8"/>
      <c r="UIW1182" s="8"/>
      <c r="UIX1182" s="8"/>
      <c r="UIY1182" s="8"/>
      <c r="UIZ1182" s="8"/>
      <c r="UJA1182" s="8"/>
      <c r="UJB1182" s="8"/>
      <c r="UJC1182" s="8"/>
      <c r="UJD1182" s="8"/>
      <c r="UJE1182" s="8"/>
      <c r="UJF1182" s="8"/>
      <c r="UJG1182" s="8"/>
      <c r="UJH1182" s="8"/>
      <c r="UJI1182" s="8"/>
      <c r="UJJ1182" s="8"/>
      <c r="UJK1182" s="8"/>
      <c r="UJL1182" s="8"/>
      <c r="UJM1182" s="8"/>
      <c r="UJN1182" s="8"/>
      <c r="UJO1182" s="8"/>
      <c r="UJP1182" s="8"/>
      <c r="UJQ1182" s="8"/>
      <c r="UJR1182" s="8"/>
      <c r="UJS1182" s="8"/>
      <c r="UJT1182" s="8"/>
      <c r="UJU1182" s="8"/>
      <c r="UJV1182" s="8"/>
      <c r="UJW1182" s="8"/>
      <c r="UJX1182" s="8"/>
      <c r="UJY1182" s="8"/>
      <c r="UJZ1182" s="8"/>
      <c r="UKA1182" s="8"/>
      <c r="UKB1182" s="8"/>
      <c r="UKC1182" s="8"/>
      <c r="UKD1182" s="8"/>
      <c r="UKE1182" s="8"/>
      <c r="UKF1182" s="8"/>
      <c r="UKG1182" s="8"/>
      <c r="UKH1182" s="8"/>
      <c r="UKI1182" s="8"/>
      <c r="UKJ1182" s="8"/>
      <c r="UKK1182" s="8"/>
      <c r="UKL1182" s="8"/>
      <c r="UKM1182" s="8"/>
      <c r="UKN1182" s="8"/>
      <c r="UKO1182" s="8"/>
      <c r="UKP1182" s="8"/>
      <c r="UKQ1182" s="8"/>
      <c r="UKR1182" s="8"/>
      <c r="UKS1182" s="8"/>
      <c r="UKT1182" s="8"/>
      <c r="UKU1182" s="8"/>
      <c r="UKV1182" s="8"/>
      <c r="UKW1182" s="8"/>
      <c r="UKX1182" s="8"/>
      <c r="UKY1182" s="8"/>
      <c r="UKZ1182" s="8"/>
      <c r="ULA1182" s="8"/>
      <c r="ULB1182" s="8"/>
      <c r="ULC1182" s="8"/>
      <c r="ULD1182" s="8"/>
      <c r="ULE1182" s="8"/>
      <c r="ULF1182" s="8"/>
      <c r="ULG1182" s="8"/>
      <c r="ULH1182" s="8"/>
      <c r="ULI1182" s="8"/>
      <c r="ULJ1182" s="8"/>
      <c r="ULK1182" s="8"/>
      <c r="ULL1182" s="8"/>
      <c r="ULM1182" s="8"/>
      <c r="ULN1182" s="8"/>
      <c r="ULO1182" s="8"/>
      <c r="ULP1182" s="8"/>
      <c r="ULQ1182" s="8"/>
      <c r="ULR1182" s="8"/>
      <c r="ULS1182" s="8"/>
      <c r="ULT1182" s="8"/>
      <c r="ULU1182" s="8"/>
      <c r="ULV1182" s="8"/>
      <c r="ULW1182" s="8"/>
      <c r="ULX1182" s="8"/>
      <c r="ULY1182" s="8"/>
      <c r="ULZ1182" s="8"/>
      <c r="UMA1182" s="8"/>
      <c r="UMB1182" s="8"/>
      <c r="UMC1182" s="8"/>
      <c r="UMD1182" s="8"/>
      <c r="UME1182" s="8"/>
      <c r="UMF1182" s="8"/>
      <c r="UMG1182" s="8"/>
      <c r="UMH1182" s="8"/>
      <c r="UMI1182" s="8"/>
      <c r="UMJ1182" s="8"/>
      <c r="UMK1182" s="8"/>
      <c r="UML1182" s="8"/>
      <c r="UMM1182" s="8"/>
      <c r="UMN1182" s="8"/>
      <c r="UMO1182" s="8"/>
      <c r="UMP1182" s="8"/>
      <c r="UMQ1182" s="8"/>
      <c r="UMR1182" s="8"/>
      <c r="UMS1182" s="8"/>
      <c r="UMT1182" s="8"/>
      <c r="UMU1182" s="8"/>
      <c r="UMV1182" s="8"/>
      <c r="UMW1182" s="8"/>
      <c r="UMX1182" s="8"/>
      <c r="UMY1182" s="8"/>
      <c r="UMZ1182" s="8"/>
      <c r="UNA1182" s="8"/>
      <c r="UNB1182" s="8"/>
      <c r="UNC1182" s="8"/>
      <c r="UND1182" s="8"/>
      <c r="UNE1182" s="8"/>
      <c r="UNF1182" s="8"/>
      <c r="UNG1182" s="8"/>
      <c r="UNH1182" s="8"/>
      <c r="UNI1182" s="8"/>
      <c r="UNJ1182" s="8"/>
      <c r="UNK1182" s="8"/>
      <c r="UNL1182" s="8"/>
      <c r="UNM1182" s="8"/>
      <c r="UNN1182" s="8"/>
      <c r="UNO1182" s="8"/>
      <c r="UNP1182" s="8"/>
      <c r="UNQ1182" s="8"/>
      <c r="UNR1182" s="8"/>
      <c r="UNS1182" s="8"/>
      <c r="UNT1182" s="8"/>
      <c r="UNU1182" s="8"/>
      <c r="UNV1182" s="8"/>
      <c r="UNW1182" s="8"/>
      <c r="UNX1182" s="8"/>
      <c r="UNY1182" s="8"/>
      <c r="UNZ1182" s="8"/>
      <c r="UOA1182" s="8"/>
      <c r="UOB1182" s="8"/>
      <c r="UOC1182" s="8"/>
      <c r="UOD1182" s="8"/>
      <c r="UOE1182" s="8"/>
      <c r="UOF1182" s="8"/>
      <c r="UOG1182" s="8"/>
      <c r="UOH1182" s="8"/>
      <c r="UOI1182" s="8"/>
      <c r="UOJ1182" s="8"/>
      <c r="UOK1182" s="8"/>
      <c r="UOL1182" s="8"/>
      <c r="UOM1182" s="8"/>
      <c r="UON1182" s="8"/>
      <c r="UOO1182" s="8"/>
      <c r="UOP1182" s="8"/>
      <c r="UOQ1182" s="8"/>
      <c r="UOR1182" s="8"/>
      <c r="UOS1182" s="8"/>
      <c r="UOT1182" s="8"/>
      <c r="UOU1182" s="8"/>
      <c r="UOV1182" s="8"/>
      <c r="UOW1182" s="8"/>
      <c r="UOX1182" s="8"/>
      <c r="UOY1182" s="8"/>
      <c r="UOZ1182" s="8"/>
      <c r="UPA1182" s="8"/>
      <c r="UPB1182" s="8"/>
      <c r="UPC1182" s="8"/>
      <c r="UPD1182" s="8"/>
      <c r="UPE1182" s="8"/>
      <c r="UPF1182" s="8"/>
      <c r="UPG1182" s="8"/>
      <c r="UPH1182" s="8"/>
      <c r="UPI1182" s="8"/>
      <c r="UPJ1182" s="8"/>
      <c r="UPK1182" s="8"/>
      <c r="UPL1182" s="8"/>
      <c r="UPM1182" s="8"/>
      <c r="UPN1182" s="8"/>
      <c r="UPO1182" s="8"/>
      <c r="UPP1182" s="8"/>
      <c r="UPQ1182" s="8"/>
      <c r="UPR1182" s="8"/>
      <c r="UPS1182" s="8"/>
      <c r="UPT1182" s="8"/>
      <c r="UPU1182" s="8"/>
      <c r="UPV1182" s="8"/>
      <c r="UPW1182" s="8"/>
      <c r="UPX1182" s="8"/>
      <c r="UPY1182" s="8"/>
      <c r="UPZ1182" s="8"/>
      <c r="UQA1182" s="8"/>
      <c r="UQB1182" s="8"/>
      <c r="UQC1182" s="8"/>
      <c r="UQD1182" s="8"/>
      <c r="UQE1182" s="8"/>
      <c r="UQF1182" s="8"/>
      <c r="UQG1182" s="8"/>
      <c r="UQH1182" s="8"/>
      <c r="UQI1182" s="8"/>
      <c r="UQJ1182" s="8"/>
      <c r="UQK1182" s="8"/>
      <c r="UQL1182" s="8"/>
      <c r="UQM1182" s="8"/>
      <c r="UQN1182" s="8"/>
      <c r="UQO1182" s="8"/>
      <c r="UQP1182" s="8"/>
      <c r="UQQ1182" s="8"/>
      <c r="UQR1182" s="8"/>
      <c r="UQS1182" s="8"/>
      <c r="UQT1182" s="8"/>
      <c r="UQU1182" s="8"/>
      <c r="UQV1182" s="8"/>
      <c r="UQW1182" s="8"/>
      <c r="UQX1182" s="8"/>
      <c r="UQY1182" s="8"/>
      <c r="UQZ1182" s="8"/>
      <c r="URA1182" s="8"/>
      <c r="URB1182" s="8"/>
      <c r="URC1182" s="8"/>
      <c r="URD1182" s="8"/>
      <c r="URE1182" s="8"/>
      <c r="URF1182" s="8"/>
      <c r="URG1182" s="8"/>
      <c r="URH1182" s="8"/>
      <c r="URI1182" s="8"/>
      <c r="URJ1182" s="8"/>
      <c r="URK1182" s="8"/>
      <c r="URL1182" s="8"/>
      <c r="URM1182" s="8"/>
      <c r="URN1182" s="8"/>
      <c r="URO1182" s="8"/>
      <c r="URP1182" s="8"/>
      <c r="URQ1182" s="8"/>
      <c r="URR1182" s="8"/>
      <c r="URS1182" s="8"/>
      <c r="URT1182" s="8"/>
      <c r="URU1182" s="8"/>
      <c r="URV1182" s="8"/>
      <c r="URW1182" s="8"/>
      <c r="URX1182" s="8"/>
      <c r="URY1182" s="8"/>
      <c r="URZ1182" s="8"/>
      <c r="USA1182" s="8"/>
      <c r="USB1182" s="8"/>
      <c r="USC1182" s="8"/>
      <c r="USD1182" s="8"/>
      <c r="USE1182" s="8"/>
      <c r="USF1182" s="8"/>
      <c r="USG1182" s="8"/>
      <c r="USH1182" s="8"/>
      <c r="USI1182" s="8"/>
      <c r="USJ1182" s="8"/>
      <c r="USK1182" s="8"/>
      <c r="USL1182" s="8"/>
      <c r="USM1182" s="8"/>
      <c r="USN1182" s="8"/>
      <c r="USO1182" s="8"/>
      <c r="USP1182" s="8"/>
      <c r="USQ1182" s="8"/>
      <c r="USR1182" s="8"/>
      <c r="USS1182" s="8"/>
      <c r="UST1182" s="8"/>
      <c r="USU1182" s="8"/>
      <c r="USV1182" s="8"/>
      <c r="USW1182" s="8"/>
      <c r="USX1182" s="8"/>
      <c r="USY1182" s="8"/>
      <c r="USZ1182" s="8"/>
      <c r="UTA1182" s="8"/>
      <c r="UTB1182" s="8"/>
      <c r="UTC1182" s="8"/>
      <c r="UTD1182" s="8"/>
      <c r="UTE1182" s="8"/>
      <c r="UTF1182" s="8"/>
      <c r="UTG1182" s="8"/>
      <c r="UTH1182" s="8"/>
      <c r="UTI1182" s="8"/>
      <c r="UTJ1182" s="8"/>
      <c r="UTK1182" s="8"/>
      <c r="UTL1182" s="8"/>
      <c r="UTM1182" s="8"/>
      <c r="UTN1182" s="8"/>
      <c r="UTO1182" s="8"/>
      <c r="UTP1182" s="8"/>
      <c r="UTQ1182" s="8"/>
      <c r="UTR1182" s="8"/>
      <c r="UTS1182" s="8"/>
      <c r="UTT1182" s="8"/>
      <c r="UTU1182" s="8"/>
      <c r="UTV1182" s="8"/>
      <c r="UTW1182" s="8"/>
      <c r="UTX1182" s="8"/>
      <c r="UTY1182" s="8"/>
      <c r="UTZ1182" s="8"/>
      <c r="UUA1182" s="8"/>
      <c r="UUB1182" s="8"/>
      <c r="UUC1182" s="8"/>
      <c r="UUD1182" s="8"/>
      <c r="UUE1182" s="8"/>
      <c r="UUF1182" s="8"/>
      <c r="UUG1182" s="8"/>
      <c r="UUH1182" s="8"/>
      <c r="UUI1182" s="8"/>
      <c r="UUJ1182" s="8"/>
      <c r="UUK1182" s="8"/>
      <c r="UUL1182" s="8"/>
      <c r="UUM1182" s="8"/>
      <c r="UUN1182" s="8"/>
      <c r="UUO1182" s="8"/>
      <c r="UUP1182" s="8"/>
      <c r="UUQ1182" s="8"/>
      <c r="UUR1182" s="8"/>
      <c r="UUS1182" s="8"/>
      <c r="UUT1182" s="8"/>
      <c r="UUU1182" s="8"/>
      <c r="UUV1182" s="8"/>
      <c r="UUW1182" s="8"/>
      <c r="UUX1182" s="8"/>
      <c r="UUY1182" s="8"/>
      <c r="UUZ1182" s="8"/>
      <c r="UVA1182" s="8"/>
      <c r="UVB1182" s="8"/>
      <c r="UVC1182" s="8"/>
      <c r="UVD1182" s="8"/>
      <c r="UVE1182" s="8"/>
      <c r="UVF1182" s="8"/>
      <c r="UVG1182" s="8"/>
      <c r="UVH1182" s="8"/>
      <c r="UVI1182" s="8"/>
      <c r="UVJ1182" s="8"/>
      <c r="UVK1182" s="8"/>
      <c r="UVL1182" s="8"/>
      <c r="UVM1182" s="8"/>
      <c r="UVN1182" s="8"/>
      <c r="UVO1182" s="8"/>
      <c r="UVP1182" s="8"/>
      <c r="UVQ1182" s="8"/>
      <c r="UVR1182" s="8"/>
      <c r="UVS1182" s="8"/>
      <c r="UVT1182" s="8"/>
      <c r="UVU1182" s="8"/>
      <c r="UVV1182" s="8"/>
      <c r="UVW1182" s="8"/>
      <c r="UVX1182" s="8"/>
      <c r="UVY1182" s="8"/>
      <c r="UVZ1182" s="8"/>
      <c r="UWA1182" s="8"/>
      <c r="UWB1182" s="8"/>
      <c r="UWC1182" s="8"/>
      <c r="UWD1182" s="8"/>
      <c r="UWE1182" s="8"/>
      <c r="UWF1182" s="8"/>
      <c r="UWG1182" s="8"/>
      <c r="UWH1182" s="8"/>
      <c r="UWI1182" s="8"/>
      <c r="UWJ1182" s="8"/>
      <c r="UWK1182" s="8"/>
      <c r="UWL1182" s="8"/>
      <c r="UWM1182" s="8"/>
      <c r="UWN1182" s="8"/>
      <c r="UWO1182" s="8"/>
      <c r="UWP1182" s="8"/>
      <c r="UWQ1182" s="8"/>
      <c r="UWR1182" s="8"/>
      <c r="UWS1182" s="8"/>
      <c r="UWT1182" s="8"/>
      <c r="UWU1182" s="8"/>
      <c r="UWV1182" s="8"/>
      <c r="UWW1182" s="8"/>
      <c r="UWX1182" s="8"/>
      <c r="UWY1182" s="8"/>
      <c r="UWZ1182" s="8"/>
      <c r="UXA1182" s="8"/>
      <c r="UXB1182" s="8"/>
      <c r="UXC1182" s="8"/>
      <c r="UXD1182" s="8"/>
      <c r="UXE1182" s="8"/>
      <c r="UXF1182" s="8"/>
      <c r="UXG1182" s="8"/>
      <c r="UXH1182" s="8"/>
      <c r="UXI1182" s="8"/>
      <c r="UXJ1182" s="8"/>
      <c r="UXK1182" s="8"/>
      <c r="UXL1182" s="8"/>
      <c r="UXM1182" s="8"/>
      <c r="UXN1182" s="8"/>
      <c r="UXO1182" s="8"/>
      <c r="UXP1182" s="8"/>
      <c r="UXQ1182" s="8"/>
      <c r="UXR1182" s="8"/>
      <c r="UXS1182" s="8"/>
      <c r="UXT1182" s="8"/>
      <c r="UXU1182" s="8"/>
      <c r="UXV1182" s="8"/>
      <c r="UXW1182" s="8"/>
      <c r="UXX1182" s="8"/>
      <c r="UXY1182" s="8"/>
      <c r="UXZ1182" s="8"/>
      <c r="UYA1182" s="8"/>
      <c r="UYB1182" s="8"/>
      <c r="UYC1182" s="8"/>
      <c r="UYD1182" s="8"/>
      <c r="UYE1182" s="8"/>
      <c r="UYF1182" s="8"/>
      <c r="UYG1182" s="8"/>
      <c r="UYH1182" s="8"/>
      <c r="UYI1182" s="8"/>
      <c r="UYJ1182" s="8"/>
      <c r="UYK1182" s="8"/>
      <c r="UYL1182" s="8"/>
      <c r="UYM1182" s="8"/>
      <c r="UYN1182" s="8"/>
      <c r="UYO1182" s="8"/>
      <c r="UYP1182" s="8"/>
      <c r="UYQ1182" s="8"/>
      <c r="UYR1182" s="8"/>
      <c r="UYS1182" s="8"/>
      <c r="UYT1182" s="8"/>
      <c r="UYU1182" s="8"/>
      <c r="UYV1182" s="8"/>
      <c r="UYW1182" s="8"/>
      <c r="UYX1182" s="8"/>
      <c r="UYY1182" s="8"/>
      <c r="UYZ1182" s="8"/>
      <c r="UZA1182" s="8"/>
      <c r="UZB1182" s="8"/>
      <c r="UZC1182" s="8"/>
      <c r="UZD1182" s="8"/>
      <c r="UZE1182" s="8"/>
      <c r="UZF1182" s="8"/>
      <c r="UZG1182" s="8"/>
      <c r="UZH1182" s="8"/>
      <c r="UZI1182" s="8"/>
      <c r="UZJ1182" s="8"/>
      <c r="UZK1182" s="8"/>
      <c r="UZL1182" s="8"/>
      <c r="UZM1182" s="8"/>
      <c r="UZN1182" s="8"/>
      <c r="UZO1182" s="8"/>
      <c r="UZP1182" s="8"/>
      <c r="UZQ1182" s="8"/>
      <c r="UZR1182" s="8"/>
      <c r="UZS1182" s="8"/>
      <c r="UZT1182" s="8"/>
      <c r="UZU1182" s="8"/>
      <c r="UZV1182" s="8"/>
      <c r="UZW1182" s="8"/>
      <c r="UZX1182" s="8"/>
      <c r="UZY1182" s="8"/>
      <c r="UZZ1182" s="8"/>
      <c r="VAA1182" s="8"/>
      <c r="VAB1182" s="8"/>
      <c r="VAC1182" s="8"/>
      <c r="VAD1182" s="8"/>
      <c r="VAE1182" s="8"/>
      <c r="VAF1182" s="8"/>
      <c r="VAG1182" s="8"/>
      <c r="VAH1182" s="8"/>
      <c r="VAI1182" s="8"/>
      <c r="VAJ1182" s="8"/>
      <c r="VAK1182" s="8"/>
      <c r="VAL1182" s="8"/>
      <c r="VAM1182" s="8"/>
      <c r="VAN1182" s="8"/>
      <c r="VAO1182" s="8"/>
      <c r="VAP1182" s="8"/>
      <c r="VAQ1182" s="8"/>
      <c r="VAR1182" s="8"/>
      <c r="VAS1182" s="8"/>
      <c r="VAT1182" s="8"/>
      <c r="VAU1182" s="8"/>
      <c r="VAV1182" s="8"/>
      <c r="VAW1182" s="8"/>
      <c r="VAX1182" s="8"/>
      <c r="VAY1182" s="8"/>
      <c r="VAZ1182" s="8"/>
      <c r="VBA1182" s="8"/>
      <c r="VBB1182" s="8"/>
      <c r="VBC1182" s="8"/>
      <c r="VBD1182" s="8"/>
      <c r="VBE1182" s="8"/>
      <c r="VBF1182" s="8"/>
      <c r="VBG1182" s="8"/>
      <c r="VBH1182" s="8"/>
      <c r="VBI1182" s="8"/>
      <c r="VBJ1182" s="8"/>
      <c r="VBK1182" s="8"/>
      <c r="VBL1182" s="8"/>
      <c r="VBM1182" s="8"/>
      <c r="VBN1182" s="8"/>
      <c r="VBO1182" s="8"/>
      <c r="VBP1182" s="8"/>
      <c r="VBQ1182" s="8"/>
      <c r="VBR1182" s="8"/>
      <c r="VBS1182" s="8"/>
      <c r="VBT1182" s="8"/>
      <c r="VBU1182" s="8"/>
      <c r="VBV1182" s="8"/>
      <c r="VBW1182" s="8"/>
      <c r="VBX1182" s="8"/>
      <c r="VBY1182" s="8"/>
      <c r="VBZ1182" s="8"/>
      <c r="VCA1182" s="8"/>
      <c r="VCB1182" s="8"/>
      <c r="VCC1182" s="8"/>
      <c r="VCD1182" s="8"/>
      <c r="VCE1182" s="8"/>
      <c r="VCF1182" s="8"/>
      <c r="VCG1182" s="8"/>
      <c r="VCH1182" s="8"/>
      <c r="VCI1182" s="8"/>
      <c r="VCJ1182" s="8"/>
      <c r="VCK1182" s="8"/>
      <c r="VCL1182" s="8"/>
      <c r="VCM1182" s="8"/>
      <c r="VCN1182" s="8"/>
      <c r="VCO1182" s="8"/>
      <c r="VCP1182" s="8"/>
      <c r="VCQ1182" s="8"/>
      <c r="VCR1182" s="8"/>
      <c r="VCS1182" s="8"/>
      <c r="VCT1182" s="8"/>
      <c r="VCU1182" s="8"/>
      <c r="VCV1182" s="8"/>
      <c r="VCW1182" s="8"/>
      <c r="VCX1182" s="8"/>
      <c r="VCY1182" s="8"/>
      <c r="VCZ1182" s="8"/>
      <c r="VDA1182" s="8"/>
      <c r="VDB1182" s="8"/>
      <c r="VDC1182" s="8"/>
      <c r="VDD1182" s="8"/>
      <c r="VDE1182" s="8"/>
      <c r="VDF1182" s="8"/>
      <c r="VDG1182" s="8"/>
      <c r="VDH1182" s="8"/>
      <c r="VDI1182" s="8"/>
      <c r="VDJ1182" s="8"/>
      <c r="VDK1182" s="8"/>
      <c r="VDL1182" s="8"/>
      <c r="VDM1182" s="8"/>
      <c r="VDN1182" s="8"/>
      <c r="VDO1182" s="8"/>
      <c r="VDP1182" s="8"/>
      <c r="VDQ1182" s="8"/>
      <c r="VDR1182" s="8"/>
      <c r="VDS1182" s="8"/>
      <c r="VDT1182" s="8"/>
      <c r="VDU1182" s="8"/>
      <c r="VDV1182" s="8"/>
      <c r="VDW1182" s="8"/>
      <c r="VDX1182" s="8"/>
      <c r="VDY1182" s="8"/>
      <c r="VDZ1182" s="8"/>
      <c r="VEA1182" s="8"/>
      <c r="VEB1182" s="8"/>
      <c r="VEC1182" s="8"/>
      <c r="VED1182" s="8"/>
      <c r="VEE1182" s="8"/>
      <c r="VEF1182" s="8"/>
      <c r="VEG1182" s="8"/>
      <c r="VEH1182" s="8"/>
      <c r="VEI1182" s="8"/>
      <c r="VEJ1182" s="8"/>
      <c r="VEK1182" s="8"/>
      <c r="VEL1182" s="8"/>
      <c r="VEM1182" s="8"/>
      <c r="VEN1182" s="8"/>
      <c r="VEO1182" s="8"/>
      <c r="VEP1182" s="8"/>
      <c r="VEQ1182" s="8"/>
      <c r="VER1182" s="8"/>
      <c r="VES1182" s="8"/>
      <c r="VET1182" s="8"/>
      <c r="VEU1182" s="8"/>
      <c r="VEV1182" s="8"/>
      <c r="VEW1182" s="8"/>
      <c r="VEX1182" s="8"/>
      <c r="VEY1182" s="8"/>
      <c r="VEZ1182" s="8"/>
      <c r="VFA1182" s="8"/>
      <c r="VFB1182" s="8"/>
      <c r="VFC1182" s="8"/>
      <c r="VFD1182" s="8"/>
      <c r="VFE1182" s="8"/>
      <c r="VFF1182" s="8"/>
      <c r="VFG1182" s="8"/>
      <c r="VFH1182" s="8"/>
      <c r="VFI1182" s="8"/>
      <c r="VFJ1182" s="8"/>
      <c r="VFK1182" s="8"/>
      <c r="VFL1182" s="8"/>
      <c r="VFM1182" s="8"/>
      <c r="VFN1182" s="8"/>
      <c r="VFO1182" s="8"/>
      <c r="VFP1182" s="8"/>
      <c r="VFQ1182" s="8"/>
      <c r="VFR1182" s="8"/>
      <c r="VFS1182" s="8"/>
      <c r="VFT1182" s="8"/>
      <c r="VFU1182" s="8"/>
      <c r="VFV1182" s="8"/>
      <c r="VFW1182" s="8"/>
      <c r="VFX1182" s="8"/>
      <c r="VFY1182" s="8"/>
      <c r="VFZ1182" s="8"/>
      <c r="VGA1182" s="8"/>
      <c r="VGB1182" s="8"/>
      <c r="VGC1182" s="8"/>
      <c r="VGD1182" s="8"/>
      <c r="VGE1182" s="8"/>
      <c r="VGF1182" s="8"/>
      <c r="VGG1182" s="8"/>
      <c r="VGH1182" s="8"/>
      <c r="VGI1182" s="8"/>
      <c r="VGJ1182" s="8"/>
      <c r="VGK1182" s="8"/>
      <c r="VGL1182" s="8"/>
      <c r="VGM1182" s="8"/>
      <c r="VGN1182" s="8"/>
      <c r="VGO1182" s="8"/>
      <c r="VGP1182" s="8"/>
      <c r="VGQ1182" s="8"/>
      <c r="VGR1182" s="8"/>
      <c r="VGS1182" s="8"/>
      <c r="VGT1182" s="8"/>
      <c r="VGU1182" s="8"/>
      <c r="VGV1182" s="8"/>
      <c r="VGW1182" s="8"/>
      <c r="VGX1182" s="8"/>
      <c r="VGY1182" s="8"/>
      <c r="VGZ1182" s="8"/>
      <c r="VHA1182" s="8"/>
      <c r="VHB1182" s="8"/>
      <c r="VHC1182" s="8"/>
      <c r="VHD1182" s="8"/>
      <c r="VHE1182" s="8"/>
      <c r="VHF1182" s="8"/>
      <c r="VHG1182" s="8"/>
      <c r="VHH1182" s="8"/>
      <c r="VHI1182" s="8"/>
      <c r="VHJ1182" s="8"/>
      <c r="VHK1182" s="8"/>
      <c r="VHL1182" s="8"/>
      <c r="VHM1182" s="8"/>
      <c r="VHN1182" s="8"/>
      <c r="VHO1182" s="8"/>
      <c r="VHP1182" s="8"/>
      <c r="VHQ1182" s="8"/>
      <c r="VHR1182" s="8"/>
      <c r="VHS1182" s="8"/>
      <c r="VHT1182" s="8"/>
      <c r="VHU1182" s="8"/>
      <c r="VHV1182" s="8"/>
      <c r="VHW1182" s="8"/>
      <c r="VHX1182" s="8"/>
      <c r="VHY1182" s="8"/>
      <c r="VHZ1182" s="8"/>
      <c r="VIA1182" s="8"/>
      <c r="VIB1182" s="8"/>
      <c r="VIC1182" s="8"/>
      <c r="VID1182" s="8"/>
      <c r="VIE1182" s="8"/>
      <c r="VIF1182" s="8"/>
      <c r="VIG1182" s="8"/>
      <c r="VIH1182" s="8"/>
      <c r="VII1182" s="8"/>
      <c r="VIJ1182" s="8"/>
      <c r="VIK1182" s="8"/>
      <c r="VIL1182" s="8"/>
      <c r="VIM1182" s="8"/>
      <c r="VIN1182" s="8"/>
      <c r="VIO1182" s="8"/>
      <c r="VIP1182" s="8"/>
      <c r="VIQ1182" s="8"/>
      <c r="VIR1182" s="8"/>
      <c r="VIS1182" s="8"/>
      <c r="VIT1182" s="8"/>
      <c r="VIU1182" s="8"/>
      <c r="VIV1182" s="8"/>
      <c r="VIW1182" s="8"/>
      <c r="VIX1182" s="8"/>
      <c r="VIY1182" s="8"/>
      <c r="VIZ1182" s="8"/>
      <c r="VJA1182" s="8"/>
      <c r="VJB1182" s="8"/>
      <c r="VJC1182" s="8"/>
      <c r="VJD1182" s="8"/>
      <c r="VJE1182" s="8"/>
      <c r="VJF1182" s="8"/>
      <c r="VJG1182" s="8"/>
      <c r="VJH1182" s="8"/>
      <c r="VJI1182" s="8"/>
      <c r="VJJ1182" s="8"/>
      <c r="VJK1182" s="8"/>
      <c r="VJL1182" s="8"/>
      <c r="VJM1182" s="8"/>
      <c r="VJN1182" s="8"/>
      <c r="VJO1182" s="8"/>
      <c r="VJP1182" s="8"/>
      <c r="VJQ1182" s="8"/>
      <c r="VJR1182" s="8"/>
      <c r="VJS1182" s="8"/>
      <c r="VJT1182" s="8"/>
      <c r="VJU1182" s="8"/>
      <c r="VJV1182" s="8"/>
      <c r="VJW1182" s="8"/>
      <c r="VJX1182" s="8"/>
      <c r="VJY1182" s="8"/>
      <c r="VJZ1182" s="8"/>
      <c r="VKA1182" s="8"/>
      <c r="VKB1182" s="8"/>
      <c r="VKC1182" s="8"/>
      <c r="VKD1182" s="8"/>
      <c r="VKE1182" s="8"/>
      <c r="VKF1182" s="8"/>
      <c r="VKG1182" s="8"/>
      <c r="VKH1182" s="8"/>
      <c r="VKI1182" s="8"/>
      <c r="VKJ1182" s="8"/>
      <c r="VKK1182" s="8"/>
      <c r="VKL1182" s="8"/>
      <c r="VKM1182" s="8"/>
      <c r="VKN1182" s="8"/>
      <c r="VKO1182" s="8"/>
      <c r="VKP1182" s="8"/>
      <c r="VKQ1182" s="8"/>
      <c r="VKR1182" s="8"/>
      <c r="VKS1182" s="8"/>
      <c r="VKT1182" s="8"/>
      <c r="VKU1182" s="8"/>
      <c r="VKV1182" s="8"/>
      <c r="VKW1182" s="8"/>
      <c r="VKX1182" s="8"/>
      <c r="VKY1182" s="8"/>
      <c r="VKZ1182" s="8"/>
      <c r="VLA1182" s="8"/>
      <c r="VLB1182" s="8"/>
      <c r="VLC1182" s="8"/>
      <c r="VLD1182" s="8"/>
      <c r="VLE1182" s="8"/>
      <c r="VLF1182" s="8"/>
      <c r="VLG1182" s="8"/>
      <c r="VLH1182" s="8"/>
      <c r="VLI1182" s="8"/>
      <c r="VLJ1182" s="8"/>
      <c r="VLK1182" s="8"/>
      <c r="VLL1182" s="8"/>
      <c r="VLM1182" s="8"/>
      <c r="VLN1182" s="8"/>
      <c r="VLO1182" s="8"/>
      <c r="VLP1182" s="8"/>
      <c r="VLQ1182" s="8"/>
      <c r="VLR1182" s="8"/>
      <c r="VLS1182" s="8"/>
      <c r="VLT1182" s="8"/>
      <c r="VLU1182" s="8"/>
      <c r="VLV1182" s="8"/>
      <c r="VLW1182" s="8"/>
      <c r="VLX1182" s="8"/>
      <c r="VLY1182" s="8"/>
      <c r="VLZ1182" s="8"/>
      <c r="VMA1182" s="8"/>
      <c r="VMB1182" s="8"/>
      <c r="VMC1182" s="8"/>
      <c r="VMD1182" s="8"/>
      <c r="VME1182" s="8"/>
      <c r="VMF1182" s="8"/>
      <c r="VMG1182" s="8"/>
      <c r="VMH1182" s="8"/>
      <c r="VMI1182" s="8"/>
      <c r="VMJ1182" s="8"/>
      <c r="VMK1182" s="8"/>
      <c r="VML1182" s="8"/>
      <c r="VMM1182" s="8"/>
      <c r="VMN1182" s="8"/>
      <c r="VMO1182" s="8"/>
      <c r="VMP1182" s="8"/>
      <c r="VMQ1182" s="8"/>
      <c r="VMR1182" s="8"/>
      <c r="VMS1182" s="8"/>
      <c r="VMT1182" s="8"/>
      <c r="VMU1182" s="8"/>
      <c r="VMV1182" s="8"/>
      <c r="VMW1182" s="8"/>
      <c r="VMX1182" s="8"/>
      <c r="VMY1182" s="8"/>
      <c r="VMZ1182" s="8"/>
      <c r="VNA1182" s="8"/>
      <c r="VNB1182" s="8"/>
      <c r="VNC1182" s="8"/>
      <c r="VND1182" s="8"/>
      <c r="VNE1182" s="8"/>
      <c r="VNF1182" s="8"/>
      <c r="VNG1182" s="8"/>
      <c r="VNH1182" s="8"/>
      <c r="VNI1182" s="8"/>
      <c r="VNJ1182" s="8"/>
      <c r="VNK1182" s="8"/>
      <c r="VNL1182" s="8"/>
      <c r="VNM1182" s="8"/>
      <c r="VNN1182" s="8"/>
      <c r="VNO1182" s="8"/>
      <c r="VNP1182" s="8"/>
      <c r="VNQ1182" s="8"/>
      <c r="VNR1182" s="8"/>
      <c r="VNS1182" s="8"/>
      <c r="VNT1182" s="8"/>
      <c r="VNU1182" s="8"/>
      <c r="VNV1182" s="8"/>
      <c r="VNW1182" s="8"/>
      <c r="VNX1182" s="8"/>
      <c r="VNY1182" s="8"/>
      <c r="VNZ1182" s="8"/>
      <c r="VOA1182" s="8"/>
      <c r="VOB1182" s="8"/>
      <c r="VOC1182" s="8"/>
      <c r="VOD1182" s="8"/>
      <c r="VOE1182" s="8"/>
      <c r="VOF1182" s="8"/>
      <c r="VOG1182" s="8"/>
      <c r="VOH1182" s="8"/>
      <c r="VOI1182" s="8"/>
      <c r="VOJ1182" s="8"/>
      <c r="VOK1182" s="8"/>
      <c r="VOL1182" s="8"/>
      <c r="VOM1182" s="8"/>
      <c r="VON1182" s="8"/>
      <c r="VOO1182" s="8"/>
      <c r="VOP1182" s="8"/>
      <c r="VOQ1182" s="8"/>
      <c r="VOR1182" s="8"/>
      <c r="VOS1182" s="8"/>
      <c r="VOT1182" s="8"/>
      <c r="VOU1182" s="8"/>
      <c r="VOV1182" s="8"/>
      <c r="VOW1182" s="8"/>
      <c r="VOX1182" s="8"/>
      <c r="VOY1182" s="8"/>
      <c r="VOZ1182" s="8"/>
      <c r="VPA1182" s="8"/>
      <c r="VPB1182" s="8"/>
      <c r="VPC1182" s="8"/>
      <c r="VPD1182" s="8"/>
      <c r="VPE1182" s="8"/>
      <c r="VPF1182" s="8"/>
      <c r="VPG1182" s="8"/>
      <c r="VPH1182" s="8"/>
      <c r="VPI1182" s="8"/>
      <c r="VPJ1182" s="8"/>
      <c r="VPK1182" s="8"/>
      <c r="VPL1182" s="8"/>
      <c r="VPM1182" s="8"/>
      <c r="VPN1182" s="8"/>
      <c r="VPO1182" s="8"/>
      <c r="VPP1182" s="8"/>
      <c r="VPQ1182" s="8"/>
      <c r="VPR1182" s="8"/>
      <c r="VPS1182" s="8"/>
      <c r="VPT1182" s="8"/>
      <c r="VPU1182" s="8"/>
      <c r="VPV1182" s="8"/>
      <c r="VPW1182" s="8"/>
      <c r="VPX1182" s="8"/>
      <c r="VPY1182" s="8"/>
      <c r="VPZ1182" s="8"/>
      <c r="VQA1182" s="8"/>
      <c r="VQB1182" s="8"/>
      <c r="VQC1182" s="8"/>
      <c r="VQD1182" s="8"/>
      <c r="VQE1182" s="8"/>
      <c r="VQF1182" s="8"/>
      <c r="VQG1182" s="8"/>
      <c r="VQH1182" s="8"/>
      <c r="VQI1182" s="8"/>
      <c r="VQJ1182" s="8"/>
      <c r="VQK1182" s="8"/>
      <c r="VQL1182" s="8"/>
      <c r="VQM1182" s="8"/>
      <c r="VQN1182" s="8"/>
      <c r="VQO1182" s="8"/>
      <c r="VQP1182" s="8"/>
      <c r="VQQ1182" s="8"/>
      <c r="VQR1182" s="8"/>
      <c r="VQS1182" s="8"/>
      <c r="VQT1182" s="8"/>
      <c r="VQU1182" s="8"/>
      <c r="VQV1182" s="8"/>
      <c r="VQW1182" s="8"/>
      <c r="VQX1182" s="8"/>
      <c r="VQY1182" s="8"/>
      <c r="VQZ1182" s="8"/>
      <c r="VRA1182" s="8"/>
      <c r="VRB1182" s="8"/>
      <c r="VRC1182" s="8"/>
      <c r="VRD1182" s="8"/>
      <c r="VRE1182" s="8"/>
      <c r="VRF1182" s="8"/>
      <c r="VRG1182" s="8"/>
      <c r="VRH1182" s="8"/>
      <c r="VRI1182" s="8"/>
      <c r="VRJ1182" s="8"/>
      <c r="VRK1182" s="8"/>
      <c r="VRL1182" s="8"/>
      <c r="VRM1182" s="8"/>
      <c r="VRN1182" s="8"/>
      <c r="VRO1182" s="8"/>
      <c r="VRP1182" s="8"/>
      <c r="VRQ1182" s="8"/>
      <c r="VRR1182" s="8"/>
      <c r="VRS1182" s="8"/>
      <c r="VRT1182" s="8"/>
      <c r="VRU1182" s="8"/>
      <c r="VRV1182" s="8"/>
      <c r="VRW1182" s="8"/>
      <c r="VRX1182" s="8"/>
      <c r="VRY1182" s="8"/>
      <c r="VRZ1182" s="8"/>
      <c r="VSA1182" s="8"/>
      <c r="VSB1182" s="8"/>
      <c r="VSC1182" s="8"/>
      <c r="VSD1182" s="8"/>
      <c r="VSE1182" s="8"/>
      <c r="VSF1182" s="8"/>
      <c r="VSG1182" s="8"/>
      <c r="VSH1182" s="8"/>
      <c r="VSI1182" s="8"/>
      <c r="VSJ1182" s="8"/>
      <c r="VSK1182" s="8"/>
      <c r="VSL1182" s="8"/>
      <c r="VSM1182" s="8"/>
      <c r="VSN1182" s="8"/>
      <c r="VSO1182" s="8"/>
      <c r="VSP1182" s="8"/>
      <c r="VSQ1182" s="8"/>
      <c r="VSR1182" s="8"/>
      <c r="VSS1182" s="8"/>
      <c r="VST1182" s="8"/>
      <c r="VSU1182" s="8"/>
      <c r="VSV1182" s="8"/>
      <c r="VSW1182" s="8"/>
      <c r="VSX1182" s="8"/>
      <c r="VSY1182" s="8"/>
      <c r="VSZ1182" s="8"/>
      <c r="VTA1182" s="8"/>
      <c r="VTB1182" s="8"/>
      <c r="VTC1182" s="8"/>
      <c r="VTD1182" s="8"/>
      <c r="VTE1182" s="8"/>
      <c r="VTF1182" s="8"/>
      <c r="VTG1182" s="8"/>
      <c r="VTH1182" s="8"/>
      <c r="VTI1182" s="8"/>
      <c r="VTJ1182" s="8"/>
      <c r="VTK1182" s="8"/>
      <c r="VTL1182" s="8"/>
      <c r="VTM1182" s="8"/>
      <c r="VTN1182" s="8"/>
      <c r="VTO1182" s="8"/>
      <c r="VTP1182" s="8"/>
      <c r="VTQ1182" s="8"/>
      <c r="VTR1182" s="8"/>
      <c r="VTS1182" s="8"/>
      <c r="VTT1182" s="8"/>
      <c r="VTU1182" s="8"/>
      <c r="VTV1182" s="8"/>
      <c r="VTW1182" s="8"/>
      <c r="VTX1182" s="8"/>
      <c r="VTY1182" s="8"/>
      <c r="VTZ1182" s="8"/>
      <c r="VUA1182" s="8"/>
      <c r="VUB1182" s="8"/>
      <c r="VUC1182" s="8"/>
      <c r="VUD1182" s="8"/>
      <c r="VUE1182" s="8"/>
      <c r="VUF1182" s="8"/>
      <c r="VUG1182" s="8"/>
      <c r="VUH1182" s="8"/>
      <c r="VUI1182" s="8"/>
      <c r="VUJ1182" s="8"/>
      <c r="VUK1182" s="8"/>
      <c r="VUL1182" s="8"/>
      <c r="VUM1182" s="8"/>
      <c r="VUN1182" s="8"/>
      <c r="VUO1182" s="8"/>
      <c r="VUP1182" s="8"/>
      <c r="VUQ1182" s="8"/>
      <c r="VUR1182" s="8"/>
      <c r="VUS1182" s="8"/>
      <c r="VUT1182" s="8"/>
      <c r="VUU1182" s="8"/>
      <c r="VUV1182" s="8"/>
      <c r="VUW1182" s="8"/>
      <c r="VUX1182" s="8"/>
      <c r="VUY1182" s="8"/>
      <c r="VUZ1182" s="8"/>
      <c r="VVA1182" s="8"/>
      <c r="VVB1182" s="8"/>
      <c r="VVC1182" s="8"/>
      <c r="VVD1182" s="8"/>
      <c r="VVE1182" s="8"/>
      <c r="VVF1182" s="8"/>
      <c r="VVG1182" s="8"/>
      <c r="VVH1182" s="8"/>
      <c r="VVI1182" s="8"/>
      <c r="VVJ1182" s="8"/>
      <c r="VVK1182" s="8"/>
      <c r="VVL1182" s="8"/>
      <c r="VVM1182" s="8"/>
      <c r="VVN1182" s="8"/>
      <c r="VVO1182" s="8"/>
      <c r="VVP1182" s="8"/>
      <c r="VVQ1182" s="8"/>
      <c r="VVR1182" s="8"/>
      <c r="VVS1182" s="8"/>
      <c r="VVT1182" s="8"/>
      <c r="VVU1182" s="8"/>
      <c r="VVV1182" s="8"/>
      <c r="VVW1182" s="8"/>
      <c r="VVX1182" s="8"/>
      <c r="VVY1182" s="8"/>
      <c r="VVZ1182" s="8"/>
      <c r="VWA1182" s="8"/>
      <c r="VWB1182" s="8"/>
      <c r="VWC1182" s="8"/>
      <c r="VWD1182" s="8"/>
      <c r="VWE1182" s="8"/>
      <c r="VWF1182" s="8"/>
      <c r="VWG1182" s="8"/>
      <c r="VWH1182" s="8"/>
      <c r="VWI1182" s="8"/>
      <c r="VWJ1182" s="8"/>
      <c r="VWK1182" s="8"/>
      <c r="VWL1182" s="8"/>
      <c r="VWM1182" s="8"/>
      <c r="VWN1182" s="8"/>
      <c r="VWO1182" s="8"/>
      <c r="VWP1182" s="8"/>
      <c r="VWQ1182" s="8"/>
      <c r="VWR1182" s="8"/>
      <c r="VWS1182" s="8"/>
      <c r="VWT1182" s="8"/>
      <c r="VWU1182" s="8"/>
      <c r="VWV1182" s="8"/>
      <c r="VWW1182" s="8"/>
      <c r="VWX1182" s="8"/>
      <c r="VWY1182" s="8"/>
      <c r="VWZ1182" s="8"/>
      <c r="VXA1182" s="8"/>
      <c r="VXB1182" s="8"/>
      <c r="VXC1182" s="8"/>
      <c r="VXD1182" s="8"/>
      <c r="VXE1182" s="8"/>
      <c r="VXF1182" s="8"/>
      <c r="VXG1182" s="8"/>
      <c r="VXH1182" s="8"/>
      <c r="VXI1182" s="8"/>
      <c r="VXJ1182" s="8"/>
      <c r="VXK1182" s="8"/>
      <c r="VXL1182" s="8"/>
      <c r="VXM1182" s="8"/>
      <c r="VXN1182" s="8"/>
      <c r="VXO1182" s="8"/>
      <c r="VXP1182" s="8"/>
      <c r="VXQ1182" s="8"/>
      <c r="VXR1182" s="8"/>
      <c r="VXS1182" s="8"/>
      <c r="VXT1182" s="8"/>
      <c r="VXU1182" s="8"/>
      <c r="VXV1182" s="8"/>
      <c r="VXW1182" s="8"/>
      <c r="VXX1182" s="8"/>
      <c r="VXY1182" s="8"/>
      <c r="VXZ1182" s="8"/>
      <c r="VYA1182" s="8"/>
      <c r="VYB1182" s="8"/>
      <c r="VYC1182" s="8"/>
      <c r="VYD1182" s="8"/>
      <c r="VYE1182" s="8"/>
      <c r="VYF1182" s="8"/>
      <c r="VYG1182" s="8"/>
      <c r="VYH1182" s="8"/>
      <c r="VYI1182" s="8"/>
      <c r="VYJ1182" s="8"/>
      <c r="VYK1182" s="8"/>
      <c r="VYL1182" s="8"/>
      <c r="VYM1182" s="8"/>
      <c r="VYN1182" s="8"/>
      <c r="VYO1182" s="8"/>
      <c r="VYP1182" s="8"/>
      <c r="VYQ1182" s="8"/>
      <c r="VYR1182" s="8"/>
      <c r="VYS1182" s="8"/>
      <c r="VYT1182" s="8"/>
      <c r="VYU1182" s="8"/>
      <c r="VYV1182" s="8"/>
      <c r="VYW1182" s="8"/>
      <c r="VYX1182" s="8"/>
      <c r="VYY1182" s="8"/>
      <c r="VYZ1182" s="8"/>
      <c r="VZA1182" s="8"/>
      <c r="VZB1182" s="8"/>
      <c r="VZC1182" s="8"/>
      <c r="VZD1182" s="8"/>
      <c r="VZE1182" s="8"/>
      <c r="VZF1182" s="8"/>
      <c r="VZG1182" s="8"/>
      <c r="VZH1182" s="8"/>
      <c r="VZI1182" s="8"/>
      <c r="VZJ1182" s="8"/>
      <c r="VZK1182" s="8"/>
      <c r="VZL1182" s="8"/>
      <c r="VZM1182" s="8"/>
      <c r="VZN1182" s="8"/>
      <c r="VZO1182" s="8"/>
      <c r="VZP1182" s="8"/>
      <c r="VZQ1182" s="8"/>
      <c r="VZR1182" s="8"/>
      <c r="VZS1182" s="8"/>
      <c r="VZT1182" s="8"/>
      <c r="VZU1182" s="8"/>
      <c r="VZV1182" s="8"/>
      <c r="VZW1182" s="8"/>
      <c r="VZX1182" s="8"/>
      <c r="VZY1182" s="8"/>
      <c r="VZZ1182" s="8"/>
      <c r="WAA1182" s="8"/>
      <c r="WAB1182" s="8"/>
      <c r="WAC1182" s="8"/>
      <c r="WAD1182" s="8"/>
      <c r="WAE1182" s="8"/>
      <c r="WAF1182" s="8"/>
      <c r="WAG1182" s="8"/>
      <c r="WAH1182" s="8"/>
      <c r="WAI1182" s="8"/>
      <c r="WAJ1182" s="8"/>
      <c r="WAK1182" s="8"/>
      <c r="WAL1182" s="8"/>
      <c r="WAM1182" s="8"/>
      <c r="WAN1182" s="8"/>
      <c r="WAO1182" s="8"/>
      <c r="WAP1182" s="8"/>
      <c r="WAQ1182" s="8"/>
      <c r="WAR1182" s="8"/>
      <c r="WAS1182" s="8"/>
      <c r="WAT1182" s="8"/>
      <c r="WAU1182" s="8"/>
      <c r="WAV1182" s="8"/>
      <c r="WAW1182" s="8"/>
      <c r="WAX1182" s="8"/>
      <c r="WAY1182" s="8"/>
      <c r="WAZ1182" s="8"/>
      <c r="WBA1182" s="8"/>
      <c r="WBB1182" s="8"/>
      <c r="WBC1182" s="8"/>
      <c r="WBD1182" s="8"/>
      <c r="WBE1182" s="8"/>
      <c r="WBF1182" s="8"/>
      <c r="WBG1182" s="8"/>
      <c r="WBH1182" s="8"/>
      <c r="WBI1182" s="8"/>
      <c r="WBJ1182" s="8"/>
      <c r="WBK1182" s="8"/>
      <c r="WBL1182" s="8"/>
      <c r="WBM1182" s="8"/>
      <c r="WBN1182" s="8"/>
      <c r="WBO1182" s="8"/>
      <c r="WBP1182" s="8"/>
      <c r="WBQ1182" s="8"/>
      <c r="WBR1182" s="8"/>
      <c r="WBS1182" s="8"/>
      <c r="WBT1182" s="8"/>
      <c r="WBU1182" s="8"/>
      <c r="WBV1182" s="8"/>
      <c r="WBW1182" s="8"/>
      <c r="WBX1182" s="8"/>
      <c r="WBY1182" s="8"/>
      <c r="WBZ1182" s="8"/>
      <c r="WCA1182" s="8"/>
      <c r="WCB1182" s="8"/>
      <c r="WCC1182" s="8"/>
      <c r="WCD1182" s="8"/>
      <c r="WCE1182" s="8"/>
      <c r="WCF1182" s="8"/>
      <c r="WCG1182" s="8"/>
      <c r="WCH1182" s="8"/>
      <c r="WCI1182" s="8"/>
      <c r="WCJ1182" s="8"/>
      <c r="WCK1182" s="8"/>
      <c r="WCL1182" s="8"/>
      <c r="WCM1182" s="8"/>
      <c r="WCN1182" s="8"/>
      <c r="WCO1182" s="8"/>
      <c r="WCP1182" s="8"/>
      <c r="WCQ1182" s="8"/>
      <c r="WCR1182" s="8"/>
      <c r="WCS1182" s="8"/>
      <c r="WCT1182" s="8"/>
      <c r="WCU1182" s="8"/>
      <c r="WCV1182" s="8"/>
      <c r="WCW1182" s="8"/>
      <c r="WCX1182" s="8"/>
      <c r="WCY1182" s="8"/>
      <c r="WCZ1182" s="8"/>
      <c r="WDA1182" s="8"/>
      <c r="WDB1182" s="8"/>
      <c r="WDC1182" s="8"/>
      <c r="WDD1182" s="8"/>
      <c r="WDE1182" s="8"/>
      <c r="WDF1182" s="8"/>
      <c r="WDG1182" s="8"/>
      <c r="WDH1182" s="8"/>
      <c r="WDI1182" s="8"/>
      <c r="WDJ1182" s="8"/>
      <c r="WDK1182" s="8"/>
      <c r="WDL1182" s="8"/>
      <c r="WDM1182" s="8"/>
      <c r="WDN1182" s="8"/>
      <c r="WDO1182" s="8"/>
      <c r="WDP1182" s="8"/>
      <c r="WDQ1182" s="8"/>
      <c r="WDR1182" s="8"/>
      <c r="WDS1182" s="8"/>
      <c r="WDT1182" s="8"/>
      <c r="WDU1182" s="8"/>
      <c r="WDV1182" s="8"/>
      <c r="WDW1182" s="8"/>
      <c r="WDX1182" s="8"/>
      <c r="WDY1182" s="8"/>
      <c r="WDZ1182" s="8"/>
      <c r="WEA1182" s="8"/>
      <c r="WEB1182" s="8"/>
      <c r="WEC1182" s="8"/>
      <c r="WED1182" s="8"/>
      <c r="WEE1182" s="8"/>
      <c r="WEF1182" s="8"/>
      <c r="WEG1182" s="8"/>
      <c r="WEH1182" s="8"/>
      <c r="WEI1182" s="8"/>
      <c r="WEJ1182" s="8"/>
      <c r="WEK1182" s="8"/>
      <c r="WEL1182" s="8"/>
      <c r="WEM1182" s="8"/>
      <c r="WEN1182" s="8"/>
      <c r="WEO1182" s="8"/>
      <c r="WEP1182" s="8"/>
      <c r="WEQ1182" s="8"/>
      <c r="WER1182" s="8"/>
      <c r="WES1182" s="8"/>
      <c r="WET1182" s="8"/>
      <c r="WEU1182" s="8"/>
      <c r="WEV1182" s="8"/>
      <c r="WEW1182" s="8"/>
      <c r="WEX1182" s="8"/>
      <c r="WEY1182" s="8"/>
      <c r="WEZ1182" s="8"/>
      <c r="WFA1182" s="8"/>
      <c r="WFB1182" s="8"/>
      <c r="WFC1182" s="8"/>
      <c r="WFD1182" s="8"/>
      <c r="WFE1182" s="8"/>
      <c r="WFF1182" s="8"/>
      <c r="WFG1182" s="8"/>
      <c r="WFH1182" s="8"/>
      <c r="WFI1182" s="8"/>
      <c r="WFJ1182" s="8"/>
      <c r="WFK1182" s="8"/>
      <c r="WFL1182" s="8"/>
      <c r="WFM1182" s="8"/>
      <c r="WFN1182" s="8"/>
      <c r="WFO1182" s="8"/>
      <c r="WFP1182" s="8"/>
      <c r="WFQ1182" s="8"/>
      <c r="WFR1182" s="8"/>
      <c r="WFS1182" s="8"/>
      <c r="WFT1182" s="8"/>
      <c r="WFU1182" s="8"/>
      <c r="WFV1182" s="8"/>
      <c r="WFW1182" s="8"/>
      <c r="WFX1182" s="8"/>
      <c r="WFY1182" s="8"/>
      <c r="WFZ1182" s="8"/>
      <c r="WGA1182" s="8"/>
      <c r="WGB1182" s="8"/>
      <c r="WGC1182" s="8"/>
      <c r="WGD1182" s="8"/>
      <c r="WGE1182" s="8"/>
      <c r="WGF1182" s="8"/>
      <c r="WGG1182" s="8"/>
      <c r="WGH1182" s="8"/>
      <c r="WGI1182" s="8"/>
      <c r="WGJ1182" s="8"/>
      <c r="WGK1182" s="8"/>
      <c r="WGL1182" s="8"/>
      <c r="WGM1182" s="8"/>
      <c r="WGN1182" s="8"/>
      <c r="WGO1182" s="8"/>
      <c r="WGP1182" s="8"/>
      <c r="WGQ1182" s="8"/>
      <c r="WGR1182" s="8"/>
      <c r="WGS1182" s="8"/>
      <c r="WGT1182" s="8"/>
      <c r="WGU1182" s="8"/>
      <c r="WGV1182" s="8"/>
      <c r="WGW1182" s="8"/>
      <c r="WGX1182" s="8"/>
      <c r="WGY1182" s="8"/>
      <c r="WGZ1182" s="8"/>
      <c r="WHA1182" s="8"/>
      <c r="WHB1182" s="8"/>
      <c r="WHC1182" s="8"/>
      <c r="WHD1182" s="8"/>
      <c r="WHE1182" s="8"/>
      <c r="WHF1182" s="8"/>
      <c r="WHG1182" s="8"/>
      <c r="WHH1182" s="8"/>
      <c r="WHI1182" s="8"/>
      <c r="WHJ1182" s="8"/>
      <c r="WHK1182" s="8"/>
      <c r="WHL1182" s="8"/>
      <c r="WHM1182" s="8"/>
      <c r="WHN1182" s="8"/>
      <c r="WHO1182" s="8"/>
      <c r="WHP1182" s="8"/>
      <c r="WHQ1182" s="8"/>
      <c r="WHR1182" s="8"/>
      <c r="WHS1182" s="8"/>
      <c r="WHT1182" s="8"/>
      <c r="WHU1182" s="8"/>
      <c r="WHV1182" s="8"/>
      <c r="WHW1182" s="8"/>
      <c r="WHX1182" s="8"/>
      <c r="WHY1182" s="8"/>
      <c r="WHZ1182" s="8"/>
      <c r="WIA1182" s="8"/>
      <c r="WIB1182" s="8"/>
      <c r="WIC1182" s="8"/>
      <c r="WID1182" s="8"/>
      <c r="WIE1182" s="8"/>
      <c r="WIF1182" s="8"/>
      <c r="WIG1182" s="8"/>
      <c r="WIH1182" s="8"/>
      <c r="WII1182" s="8"/>
      <c r="WIJ1182" s="8"/>
      <c r="WIK1182" s="8"/>
      <c r="WIL1182" s="8"/>
      <c r="WIM1182" s="8"/>
      <c r="WIN1182" s="8"/>
      <c r="WIO1182" s="8"/>
      <c r="WIP1182" s="8"/>
      <c r="WIQ1182" s="8"/>
      <c r="WIR1182" s="8"/>
      <c r="WIS1182" s="8"/>
      <c r="WIT1182" s="8"/>
      <c r="WIU1182" s="8"/>
      <c r="WIV1182" s="8"/>
      <c r="WIW1182" s="8"/>
      <c r="WIX1182" s="8"/>
      <c r="WIY1182" s="8"/>
      <c r="WIZ1182" s="8"/>
      <c r="WJA1182" s="8"/>
      <c r="WJB1182" s="8"/>
      <c r="WJC1182" s="8"/>
      <c r="WJD1182" s="8"/>
      <c r="WJE1182" s="8"/>
      <c r="WJF1182" s="8"/>
      <c r="WJG1182" s="8"/>
      <c r="WJH1182" s="8"/>
      <c r="WJI1182" s="8"/>
      <c r="WJJ1182" s="8"/>
      <c r="WJK1182" s="8"/>
      <c r="WJL1182" s="8"/>
      <c r="WJM1182" s="8"/>
      <c r="WJN1182" s="8"/>
      <c r="WJO1182" s="8"/>
      <c r="WJP1182" s="8"/>
      <c r="WJQ1182" s="8"/>
      <c r="WJR1182" s="8"/>
      <c r="WJS1182" s="8"/>
      <c r="WJT1182" s="8"/>
      <c r="WJU1182" s="8"/>
      <c r="WJV1182" s="8"/>
      <c r="WJW1182" s="8"/>
      <c r="WJX1182" s="8"/>
      <c r="WJY1182" s="8"/>
      <c r="WJZ1182" s="8"/>
      <c r="WKA1182" s="8"/>
      <c r="WKB1182" s="8"/>
      <c r="WKC1182" s="8"/>
      <c r="WKD1182" s="8"/>
      <c r="WKE1182" s="8"/>
      <c r="WKF1182" s="8"/>
      <c r="WKG1182" s="8"/>
      <c r="WKH1182" s="8"/>
      <c r="WKI1182" s="8"/>
      <c r="WKJ1182" s="8"/>
      <c r="WKK1182" s="8"/>
      <c r="WKL1182" s="8"/>
      <c r="WKM1182" s="8"/>
      <c r="WKN1182" s="8"/>
      <c r="WKO1182" s="8"/>
      <c r="WKP1182" s="8"/>
      <c r="WKQ1182" s="8"/>
      <c r="WKR1182" s="8"/>
      <c r="WKS1182" s="8"/>
      <c r="WKT1182" s="8"/>
      <c r="WKU1182" s="8"/>
      <c r="WKV1182" s="8"/>
      <c r="WKW1182" s="8"/>
      <c r="WKX1182" s="8"/>
      <c r="WKY1182" s="8"/>
      <c r="WKZ1182" s="8"/>
      <c r="WLA1182" s="8"/>
      <c r="WLB1182" s="8"/>
      <c r="WLC1182" s="8"/>
      <c r="WLD1182" s="8"/>
      <c r="WLE1182" s="8"/>
      <c r="WLF1182" s="8"/>
      <c r="WLG1182" s="8"/>
      <c r="WLH1182" s="8"/>
      <c r="WLI1182" s="8"/>
      <c r="WLJ1182" s="8"/>
      <c r="WLK1182" s="8"/>
      <c r="WLL1182" s="8"/>
      <c r="WLM1182" s="8"/>
      <c r="WLN1182" s="8"/>
      <c r="WLO1182" s="8"/>
      <c r="WLP1182" s="8"/>
      <c r="WLQ1182" s="8"/>
      <c r="WLR1182" s="8"/>
      <c r="WLS1182" s="8"/>
      <c r="WLT1182" s="8"/>
      <c r="WLU1182" s="8"/>
      <c r="WLV1182" s="8"/>
      <c r="WLW1182" s="8"/>
      <c r="WLX1182" s="8"/>
      <c r="WLY1182" s="8"/>
      <c r="WLZ1182" s="8"/>
      <c r="WMA1182" s="8"/>
      <c r="WMB1182" s="8"/>
      <c r="WMC1182" s="8"/>
      <c r="WMD1182" s="8"/>
      <c r="WME1182" s="8"/>
      <c r="WMF1182" s="8"/>
      <c r="WMG1182" s="8"/>
      <c r="WMH1182" s="8"/>
      <c r="WMI1182" s="8"/>
      <c r="WMJ1182" s="8"/>
      <c r="WMK1182" s="8"/>
      <c r="WML1182" s="8"/>
      <c r="WMM1182" s="8"/>
      <c r="WMN1182" s="8"/>
      <c r="WMO1182" s="8"/>
      <c r="WMP1182" s="8"/>
      <c r="WMQ1182" s="8"/>
      <c r="WMR1182" s="8"/>
      <c r="WMS1182" s="8"/>
      <c r="WMT1182" s="8"/>
      <c r="WMU1182" s="8"/>
      <c r="WMV1182" s="8"/>
      <c r="WMW1182" s="8"/>
      <c r="WMX1182" s="8"/>
      <c r="WMY1182" s="8"/>
      <c r="WMZ1182" s="8"/>
      <c r="WNA1182" s="8"/>
      <c r="WNB1182" s="8"/>
      <c r="WNC1182" s="8"/>
      <c r="WND1182" s="8"/>
      <c r="WNE1182" s="8"/>
      <c r="WNF1182" s="8"/>
      <c r="WNG1182" s="8"/>
      <c r="WNH1182" s="8"/>
      <c r="WNI1182" s="8"/>
      <c r="WNJ1182" s="8"/>
      <c r="WNK1182" s="8"/>
      <c r="WNL1182" s="8"/>
      <c r="WNM1182" s="8"/>
      <c r="WNN1182" s="8"/>
      <c r="WNO1182" s="8"/>
      <c r="WNP1182" s="8"/>
      <c r="WNQ1182" s="8"/>
      <c r="WNR1182" s="8"/>
      <c r="WNS1182" s="8"/>
      <c r="WNT1182" s="8"/>
      <c r="WNU1182" s="8"/>
      <c r="WNV1182" s="8"/>
      <c r="WNW1182" s="8"/>
      <c r="WNX1182" s="8"/>
      <c r="WNY1182" s="8"/>
      <c r="WNZ1182" s="8"/>
      <c r="WOA1182" s="8"/>
      <c r="WOB1182" s="8"/>
      <c r="WOC1182" s="8"/>
      <c r="WOD1182" s="8"/>
      <c r="WOE1182" s="8"/>
      <c r="WOF1182" s="8"/>
      <c r="WOG1182" s="8"/>
      <c r="WOH1182" s="8"/>
      <c r="WOI1182" s="8"/>
      <c r="WOJ1182" s="8"/>
      <c r="WOK1182" s="8"/>
      <c r="WOL1182" s="8"/>
      <c r="WOM1182" s="8"/>
      <c r="WON1182" s="8"/>
      <c r="WOO1182" s="8"/>
      <c r="WOP1182" s="8"/>
      <c r="WOQ1182" s="8"/>
      <c r="WOR1182" s="8"/>
      <c r="WOS1182" s="8"/>
      <c r="WOT1182" s="8"/>
      <c r="WOU1182" s="8"/>
      <c r="WOV1182" s="8"/>
      <c r="WOW1182" s="8"/>
      <c r="WOX1182" s="8"/>
      <c r="WOY1182" s="8"/>
      <c r="WOZ1182" s="8"/>
      <c r="WPA1182" s="8"/>
      <c r="WPB1182" s="8"/>
      <c r="WPC1182" s="8"/>
      <c r="WPD1182" s="8"/>
      <c r="WPE1182" s="8"/>
      <c r="WPF1182" s="8"/>
      <c r="WPG1182" s="8"/>
      <c r="WPH1182" s="8"/>
      <c r="WPI1182" s="8"/>
      <c r="WPJ1182" s="8"/>
      <c r="WPK1182" s="8"/>
      <c r="WPL1182" s="8"/>
      <c r="WPM1182" s="8"/>
      <c r="WPN1182" s="8"/>
      <c r="WPO1182" s="8"/>
      <c r="WPP1182" s="8"/>
      <c r="WPQ1182" s="8"/>
      <c r="WPR1182" s="8"/>
      <c r="WPS1182" s="8"/>
      <c r="WPT1182" s="8"/>
      <c r="WPU1182" s="8"/>
      <c r="WPV1182" s="8"/>
      <c r="WPW1182" s="8"/>
      <c r="WPX1182" s="8"/>
      <c r="WPY1182" s="8"/>
      <c r="WPZ1182" s="8"/>
      <c r="WQA1182" s="8"/>
      <c r="WQB1182" s="8"/>
      <c r="WQC1182" s="8"/>
      <c r="WQD1182" s="8"/>
      <c r="WQE1182" s="8"/>
      <c r="WQF1182" s="8"/>
      <c r="WQG1182" s="8"/>
      <c r="WQH1182" s="8"/>
      <c r="WQI1182" s="8"/>
      <c r="WQJ1182" s="8"/>
      <c r="WQK1182" s="8"/>
      <c r="WQL1182" s="8"/>
      <c r="WQM1182" s="8"/>
      <c r="WQN1182" s="8"/>
      <c r="WQO1182" s="8"/>
      <c r="WQP1182" s="8"/>
      <c r="WQQ1182" s="8"/>
      <c r="WQR1182" s="8"/>
      <c r="WQS1182" s="8"/>
      <c r="WQT1182" s="8"/>
      <c r="WQU1182" s="8"/>
      <c r="WQV1182" s="8"/>
      <c r="WQW1182" s="8"/>
      <c r="WQX1182" s="8"/>
      <c r="WQY1182" s="8"/>
      <c r="WQZ1182" s="8"/>
      <c r="WRA1182" s="8"/>
      <c r="WRB1182" s="8"/>
      <c r="WRC1182" s="8"/>
      <c r="WRD1182" s="8"/>
      <c r="WRE1182" s="8"/>
      <c r="WRF1182" s="8"/>
      <c r="WRG1182" s="8"/>
      <c r="WRH1182" s="8"/>
      <c r="WRI1182" s="8"/>
      <c r="WRJ1182" s="8"/>
      <c r="WRK1182" s="8"/>
      <c r="WRL1182" s="8"/>
      <c r="WRM1182" s="8"/>
      <c r="WRN1182" s="8"/>
      <c r="WRO1182" s="8"/>
      <c r="WRP1182" s="8"/>
      <c r="WRQ1182" s="8"/>
      <c r="WRR1182" s="8"/>
      <c r="WRS1182" s="8"/>
      <c r="WRT1182" s="8"/>
      <c r="WRU1182" s="8"/>
      <c r="WRV1182" s="8"/>
      <c r="WRW1182" s="8"/>
      <c r="WRX1182" s="8"/>
      <c r="WRY1182" s="8"/>
      <c r="WRZ1182" s="8"/>
      <c r="WSA1182" s="8"/>
      <c r="WSB1182" s="8"/>
      <c r="WSC1182" s="8"/>
      <c r="WSD1182" s="8"/>
      <c r="WSE1182" s="8"/>
      <c r="WSF1182" s="8"/>
      <c r="WSG1182" s="8"/>
      <c r="WSH1182" s="8"/>
      <c r="WSI1182" s="8"/>
      <c r="WSJ1182" s="8"/>
      <c r="WSK1182" s="8"/>
      <c r="WSL1182" s="8"/>
      <c r="WSM1182" s="8"/>
      <c r="WSN1182" s="8"/>
      <c r="WSO1182" s="8"/>
      <c r="WSP1182" s="8"/>
      <c r="WSQ1182" s="8"/>
      <c r="WSR1182" s="8"/>
      <c r="WSS1182" s="8"/>
      <c r="WST1182" s="8"/>
      <c r="WSU1182" s="8"/>
      <c r="WSV1182" s="8"/>
      <c r="WSW1182" s="8"/>
      <c r="WSX1182" s="8"/>
      <c r="WSY1182" s="8"/>
      <c r="WSZ1182" s="8"/>
      <c r="WTA1182" s="8"/>
      <c r="WTB1182" s="8"/>
      <c r="WTC1182" s="8"/>
      <c r="WTD1182" s="8"/>
      <c r="WTE1182" s="8"/>
      <c r="WTF1182" s="8"/>
      <c r="WTG1182" s="8"/>
      <c r="WTH1182" s="8"/>
      <c r="WTI1182" s="8"/>
      <c r="WTJ1182" s="8"/>
      <c r="WTK1182" s="8"/>
      <c r="WTL1182" s="8"/>
      <c r="WTM1182" s="8"/>
      <c r="WTN1182" s="8"/>
      <c r="WTO1182" s="8"/>
      <c r="WTP1182" s="8"/>
      <c r="WTQ1182" s="8"/>
      <c r="WTR1182" s="8"/>
      <c r="WTS1182" s="8"/>
      <c r="WTT1182" s="8"/>
      <c r="WTU1182" s="8"/>
      <c r="WTV1182" s="8"/>
      <c r="WTW1182" s="8"/>
      <c r="WTX1182" s="8"/>
      <c r="WTY1182" s="8"/>
      <c r="WTZ1182" s="8"/>
      <c r="WUA1182" s="8"/>
      <c r="WUB1182" s="8"/>
      <c r="WUC1182" s="8"/>
      <c r="WUD1182" s="8"/>
      <c r="WUE1182" s="8"/>
      <c r="WUF1182" s="8"/>
      <c r="WUG1182" s="8"/>
      <c r="WUH1182" s="8"/>
      <c r="WUI1182" s="8"/>
      <c r="WUJ1182" s="8"/>
      <c r="WUK1182" s="8"/>
      <c r="WUL1182" s="8"/>
      <c r="WUM1182" s="8"/>
      <c r="WUN1182" s="8"/>
      <c r="WUO1182" s="8"/>
      <c r="WUP1182" s="8"/>
      <c r="WUQ1182" s="8"/>
      <c r="WUR1182" s="8"/>
      <c r="WUS1182" s="8"/>
      <c r="WUT1182" s="8"/>
      <c r="WUU1182" s="8"/>
      <c r="WUV1182" s="8"/>
      <c r="WUW1182" s="8"/>
      <c r="WUX1182" s="8"/>
      <c r="WUY1182" s="8"/>
      <c r="WUZ1182" s="8"/>
      <c r="WVA1182" s="8"/>
      <c r="WVB1182" s="8"/>
      <c r="WVC1182" s="8"/>
      <c r="WVD1182" s="8"/>
      <c r="WVE1182" s="8"/>
      <c r="WVF1182" s="8"/>
      <c r="WVG1182" s="8"/>
      <c r="WVH1182" s="8"/>
      <c r="WVI1182" s="8"/>
      <c r="WVJ1182" s="8"/>
      <c r="WVK1182" s="8"/>
      <c r="WVL1182" s="8"/>
      <c r="WVM1182" s="8"/>
      <c r="WVN1182" s="8"/>
      <c r="WVO1182" s="8"/>
      <c r="WVP1182" s="8"/>
      <c r="WVQ1182" s="8"/>
      <c r="WVR1182" s="8"/>
      <c r="WVS1182" s="8"/>
      <c r="WVT1182" s="8"/>
      <c r="WVU1182" s="8"/>
      <c r="WVV1182" s="8"/>
      <c r="WVW1182" s="8"/>
      <c r="WVX1182" s="8"/>
      <c r="WVY1182" s="8"/>
      <c r="WVZ1182" s="8"/>
      <c r="WWA1182" s="8"/>
      <c r="WWB1182" s="8"/>
      <c r="WWC1182" s="8"/>
      <c r="WWD1182" s="8"/>
      <c r="WWE1182" s="8"/>
      <c r="WWF1182" s="8"/>
      <c r="WWG1182" s="8"/>
      <c r="WWH1182" s="8"/>
      <c r="WWI1182" s="8"/>
      <c r="WWJ1182" s="8"/>
      <c r="WWK1182" s="8"/>
      <c r="WWL1182" s="8"/>
      <c r="WWM1182" s="8"/>
      <c r="WWN1182" s="8"/>
      <c r="WWO1182" s="8"/>
      <c r="WWP1182" s="8"/>
      <c r="WWQ1182" s="8"/>
      <c r="WWR1182" s="8"/>
      <c r="WWS1182" s="8"/>
      <c r="WWT1182" s="8"/>
      <c r="WWU1182" s="8"/>
      <c r="WWV1182" s="8"/>
      <c r="WWW1182" s="8"/>
      <c r="WWX1182" s="8"/>
      <c r="WWY1182" s="8"/>
      <c r="WWZ1182" s="8"/>
      <c r="WXA1182" s="8"/>
      <c r="WXB1182" s="8"/>
      <c r="WXC1182" s="8"/>
      <c r="WXD1182" s="8"/>
      <c r="WXE1182" s="8"/>
      <c r="WXF1182" s="8"/>
      <c r="WXG1182" s="8"/>
      <c r="WXH1182" s="8"/>
      <c r="WXI1182" s="8"/>
      <c r="WXJ1182" s="8"/>
      <c r="WXK1182" s="8"/>
      <c r="WXL1182" s="8"/>
      <c r="WXM1182" s="8"/>
      <c r="WXN1182" s="8"/>
      <c r="WXO1182" s="8"/>
      <c r="WXP1182" s="8"/>
      <c r="WXQ1182" s="8"/>
      <c r="WXR1182" s="8"/>
      <c r="WXS1182" s="8"/>
      <c r="WXT1182" s="8"/>
      <c r="WXU1182" s="8"/>
      <c r="WXV1182" s="8"/>
      <c r="WXW1182" s="8"/>
      <c r="WXX1182" s="8"/>
      <c r="WXY1182" s="8"/>
      <c r="WXZ1182" s="8"/>
    </row>
    <row r="1183" spans="1:16198" s="3" customFormat="1" ht="61.5" x14ac:dyDescent="0.85">
      <c r="A1183" s="8">
        <v>1</v>
      </c>
      <c r="B1183" s="43">
        <f>SUBTOTAL(103,$A$1031:A1183)</f>
        <v>150</v>
      </c>
      <c r="C1183" s="11" t="s">
        <v>391</v>
      </c>
      <c r="D1183" s="17">
        <v>3097759.78</v>
      </c>
      <c r="E1183" s="17">
        <v>0</v>
      </c>
      <c r="F1183" s="17">
        <v>0</v>
      </c>
      <c r="G1183" s="17">
        <v>2100000</v>
      </c>
      <c r="H1183" s="17">
        <v>0</v>
      </c>
      <c r="I1183" s="17">
        <v>0</v>
      </c>
      <c r="J1183" s="17">
        <v>0</v>
      </c>
      <c r="K1183" s="49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800000</v>
      </c>
      <c r="AC1183" s="17">
        <v>62060</v>
      </c>
      <c r="AD1183" s="17">
        <v>135699.78</v>
      </c>
      <c r="AE1183" s="17">
        <v>0</v>
      </c>
      <c r="AF1183" s="20">
        <v>2022</v>
      </c>
      <c r="AG1183" s="20">
        <v>2022</v>
      </c>
      <c r="AH1183" s="21">
        <v>2022</v>
      </c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8"/>
      <c r="FT1183" s="8"/>
      <c r="FU1183" s="8"/>
      <c r="FV1183" s="8"/>
      <c r="FW1183" s="8"/>
      <c r="FX1183" s="8"/>
      <c r="FY1183" s="8"/>
      <c r="FZ1183" s="8"/>
      <c r="GA1183" s="8"/>
      <c r="GB1183" s="8"/>
      <c r="GC1183" s="8"/>
      <c r="GD1183" s="8"/>
      <c r="GE1183" s="8"/>
      <c r="GF1183" s="8"/>
      <c r="GG1183" s="8"/>
      <c r="GH1183" s="8"/>
      <c r="GI1183" s="8"/>
      <c r="GJ1183" s="8"/>
      <c r="GK1183" s="8"/>
      <c r="GL1183" s="8"/>
      <c r="GM1183" s="8"/>
      <c r="GN1183" s="8"/>
      <c r="GO1183" s="8"/>
      <c r="GP1183" s="8"/>
      <c r="GQ1183" s="8"/>
      <c r="GR1183" s="8"/>
      <c r="GS1183" s="8"/>
      <c r="GT1183" s="8"/>
      <c r="GU1183" s="8"/>
      <c r="GV1183" s="8"/>
      <c r="GW1183" s="8"/>
      <c r="GX1183" s="8"/>
      <c r="GY1183" s="8"/>
      <c r="GZ1183" s="8"/>
      <c r="HA1183" s="8"/>
      <c r="HB1183" s="8"/>
      <c r="HC1183" s="8"/>
      <c r="HD1183" s="8"/>
      <c r="HE1183" s="8"/>
      <c r="HF1183" s="8"/>
      <c r="HG1183" s="8"/>
      <c r="HH1183" s="8"/>
      <c r="HI1183" s="8"/>
      <c r="HJ1183" s="8"/>
      <c r="HK1183" s="8"/>
      <c r="HL1183" s="8"/>
      <c r="HM1183" s="8"/>
      <c r="HN1183" s="8"/>
      <c r="HO1183" s="8"/>
      <c r="HP1183" s="8"/>
      <c r="HQ1183" s="8"/>
      <c r="HR1183" s="8"/>
      <c r="HS1183" s="8"/>
      <c r="HT1183" s="8"/>
      <c r="HU1183" s="8"/>
      <c r="HV1183" s="8"/>
      <c r="HW1183" s="8"/>
      <c r="HX1183" s="8"/>
      <c r="HY1183" s="8"/>
      <c r="HZ1183" s="8"/>
      <c r="IA1183" s="8"/>
      <c r="IB1183" s="8"/>
      <c r="IC1183" s="8"/>
      <c r="ID1183" s="8"/>
      <c r="IE1183" s="8"/>
      <c r="IF1183" s="8"/>
      <c r="IG1183" s="8"/>
      <c r="IH1183" s="8"/>
      <c r="II1183" s="8"/>
      <c r="IJ1183" s="8"/>
      <c r="IK1183" s="8"/>
      <c r="IL1183" s="8"/>
      <c r="IM1183" s="8"/>
      <c r="IN1183" s="8"/>
      <c r="IO1183" s="8"/>
      <c r="IP1183" s="8"/>
      <c r="IQ1183" s="8"/>
      <c r="IR1183" s="8"/>
      <c r="IS1183" s="8"/>
      <c r="IT1183" s="8"/>
      <c r="IU1183" s="8"/>
      <c r="IV1183" s="8"/>
      <c r="IW1183" s="8"/>
      <c r="IX1183" s="8"/>
      <c r="IY1183" s="8"/>
      <c r="IZ1183" s="8"/>
      <c r="JA1183" s="8"/>
      <c r="JB1183" s="8"/>
      <c r="JC1183" s="8"/>
      <c r="JD1183" s="8"/>
      <c r="JE1183" s="8"/>
      <c r="JF1183" s="8"/>
      <c r="JG1183" s="8"/>
      <c r="JH1183" s="8"/>
      <c r="JI1183" s="8"/>
      <c r="JJ1183" s="8"/>
      <c r="JK1183" s="8"/>
      <c r="JL1183" s="8"/>
      <c r="JM1183" s="8"/>
      <c r="JN1183" s="8"/>
      <c r="JO1183" s="8"/>
      <c r="JP1183" s="8"/>
      <c r="JQ1183" s="8"/>
      <c r="JR1183" s="8"/>
      <c r="JS1183" s="8"/>
      <c r="JT1183" s="8"/>
      <c r="JU1183" s="8"/>
      <c r="JV1183" s="8"/>
      <c r="JW1183" s="8"/>
      <c r="JX1183" s="8"/>
      <c r="JY1183" s="8"/>
      <c r="JZ1183" s="8"/>
      <c r="KA1183" s="8"/>
      <c r="KB1183" s="8"/>
      <c r="KC1183" s="8"/>
      <c r="KD1183" s="8"/>
      <c r="KE1183" s="8"/>
      <c r="KF1183" s="8"/>
      <c r="KG1183" s="8"/>
      <c r="KH1183" s="8"/>
      <c r="KI1183" s="8"/>
      <c r="KJ1183" s="8"/>
      <c r="KK1183" s="8"/>
      <c r="KL1183" s="8"/>
      <c r="KM1183" s="8"/>
      <c r="KN1183" s="8"/>
      <c r="KO1183" s="8"/>
      <c r="KP1183" s="8"/>
      <c r="KQ1183" s="8"/>
      <c r="KR1183" s="8"/>
      <c r="KS1183" s="8"/>
      <c r="KT1183" s="8"/>
      <c r="KU1183" s="8"/>
      <c r="KV1183" s="8"/>
      <c r="KW1183" s="8"/>
      <c r="KX1183" s="8"/>
      <c r="KY1183" s="8"/>
      <c r="KZ1183" s="8"/>
      <c r="LA1183" s="8"/>
      <c r="LB1183" s="8"/>
      <c r="LC1183" s="8"/>
      <c r="LD1183" s="8"/>
      <c r="LE1183" s="8"/>
      <c r="LF1183" s="8"/>
      <c r="LG1183" s="8"/>
      <c r="LH1183" s="8"/>
      <c r="LI1183" s="8"/>
      <c r="LJ1183" s="8"/>
      <c r="LK1183" s="8"/>
      <c r="LL1183" s="8"/>
      <c r="LM1183" s="8"/>
      <c r="LN1183" s="8"/>
      <c r="LO1183" s="8"/>
      <c r="LP1183" s="8"/>
      <c r="LQ1183" s="8"/>
      <c r="LR1183" s="8"/>
      <c r="LS1183" s="8"/>
      <c r="LT1183" s="8"/>
      <c r="LU1183" s="8"/>
      <c r="LV1183" s="8"/>
      <c r="LW1183" s="8"/>
      <c r="LX1183" s="8"/>
      <c r="LY1183" s="8"/>
      <c r="LZ1183" s="8"/>
      <c r="MA1183" s="8"/>
      <c r="MB1183" s="8"/>
      <c r="MC1183" s="8"/>
      <c r="MD1183" s="8"/>
      <c r="ME1183" s="8"/>
      <c r="MF1183" s="8"/>
      <c r="MG1183" s="8"/>
      <c r="MH1183" s="8"/>
      <c r="MI1183" s="8"/>
      <c r="MJ1183" s="8"/>
      <c r="MK1183" s="8"/>
      <c r="ML1183" s="8"/>
      <c r="MM1183" s="8"/>
      <c r="MN1183" s="8"/>
      <c r="MO1183" s="8"/>
      <c r="MP1183" s="8"/>
      <c r="MQ1183" s="8"/>
      <c r="MR1183" s="8"/>
      <c r="MS1183" s="8"/>
      <c r="MT1183" s="8"/>
      <c r="MU1183" s="8"/>
      <c r="MV1183" s="8"/>
      <c r="MW1183" s="8"/>
      <c r="MX1183" s="8"/>
      <c r="MY1183" s="8"/>
      <c r="MZ1183" s="8"/>
      <c r="NA1183" s="8"/>
      <c r="NB1183" s="8"/>
      <c r="NC1183" s="8"/>
      <c r="ND1183" s="8"/>
      <c r="NE1183" s="8"/>
      <c r="NF1183" s="8"/>
      <c r="NG1183" s="8"/>
      <c r="NH1183" s="8"/>
      <c r="NI1183" s="8"/>
      <c r="NJ1183" s="8"/>
      <c r="NK1183" s="8"/>
      <c r="NL1183" s="8"/>
      <c r="NM1183" s="8"/>
      <c r="NN1183" s="8"/>
      <c r="NO1183" s="8"/>
      <c r="NP1183" s="8"/>
      <c r="NQ1183" s="8"/>
      <c r="NR1183" s="8"/>
      <c r="NS1183" s="8"/>
      <c r="NT1183" s="8"/>
      <c r="NU1183" s="8"/>
      <c r="NV1183" s="8"/>
      <c r="NW1183" s="8"/>
      <c r="NX1183" s="8"/>
      <c r="NY1183" s="8"/>
      <c r="NZ1183" s="8"/>
      <c r="OA1183" s="8"/>
      <c r="OB1183" s="8"/>
      <c r="OC1183" s="8"/>
      <c r="OD1183" s="8"/>
      <c r="OE1183" s="8"/>
      <c r="OF1183" s="8"/>
      <c r="OG1183" s="8"/>
      <c r="OH1183" s="8"/>
      <c r="OI1183" s="8"/>
      <c r="OJ1183" s="8"/>
      <c r="OK1183" s="8"/>
      <c r="OL1183" s="8"/>
      <c r="OM1183" s="8"/>
      <c r="ON1183" s="8"/>
      <c r="OO1183" s="8"/>
      <c r="OP1183" s="8"/>
      <c r="OQ1183" s="8"/>
      <c r="OR1183" s="8"/>
      <c r="OS1183" s="8"/>
      <c r="OT1183" s="8"/>
      <c r="OU1183" s="8"/>
      <c r="OV1183" s="8"/>
      <c r="OW1183" s="8"/>
      <c r="OX1183" s="8"/>
      <c r="OY1183" s="8"/>
      <c r="OZ1183" s="8"/>
      <c r="PA1183" s="8"/>
      <c r="PB1183" s="8"/>
      <c r="PC1183" s="8"/>
      <c r="PD1183" s="8"/>
      <c r="PE1183" s="8"/>
      <c r="PF1183" s="8"/>
      <c r="PG1183" s="8"/>
      <c r="PH1183" s="8"/>
      <c r="PI1183" s="8"/>
      <c r="PJ1183" s="8"/>
      <c r="PK1183" s="8"/>
      <c r="PL1183" s="8"/>
      <c r="PM1183" s="8"/>
      <c r="PN1183" s="8"/>
      <c r="PO1183" s="8"/>
      <c r="PP1183" s="8"/>
      <c r="PQ1183" s="8"/>
      <c r="PR1183" s="8"/>
      <c r="PS1183" s="8"/>
      <c r="PT1183" s="8"/>
      <c r="PU1183" s="8"/>
      <c r="PV1183" s="8"/>
      <c r="PW1183" s="8"/>
      <c r="PX1183" s="8"/>
      <c r="PY1183" s="8"/>
      <c r="PZ1183" s="8"/>
      <c r="QA1183" s="8"/>
      <c r="QB1183" s="8"/>
      <c r="QC1183" s="8"/>
      <c r="QD1183" s="8"/>
      <c r="QE1183" s="8"/>
      <c r="QF1183" s="8"/>
      <c r="QG1183" s="8"/>
      <c r="QH1183" s="8"/>
      <c r="QI1183" s="8"/>
      <c r="QJ1183" s="8"/>
      <c r="QK1183" s="8"/>
      <c r="QL1183" s="8"/>
      <c r="QM1183" s="8"/>
      <c r="QN1183" s="8"/>
      <c r="QO1183" s="8"/>
      <c r="QP1183" s="8"/>
      <c r="QQ1183" s="8"/>
      <c r="QR1183" s="8"/>
      <c r="QS1183" s="8"/>
      <c r="QT1183" s="8"/>
      <c r="QU1183" s="8"/>
      <c r="QV1183" s="8"/>
      <c r="QW1183" s="8"/>
      <c r="QX1183" s="8"/>
      <c r="QY1183" s="8"/>
      <c r="QZ1183" s="8"/>
      <c r="RA1183" s="8"/>
      <c r="RB1183" s="8"/>
      <c r="RC1183" s="8"/>
      <c r="RD1183" s="8"/>
      <c r="RE1183" s="8"/>
      <c r="RF1183" s="8"/>
      <c r="RG1183" s="8"/>
      <c r="RH1183" s="8"/>
      <c r="RI1183" s="8"/>
      <c r="RJ1183" s="8"/>
      <c r="RK1183" s="8"/>
      <c r="RL1183" s="8"/>
      <c r="RM1183" s="8"/>
      <c r="RN1183" s="8"/>
      <c r="RO1183" s="8"/>
      <c r="RP1183" s="8"/>
      <c r="RQ1183" s="8"/>
      <c r="RR1183" s="8"/>
      <c r="RS1183" s="8"/>
      <c r="RT1183" s="8"/>
      <c r="RU1183" s="8"/>
      <c r="RV1183" s="8"/>
      <c r="RW1183" s="8"/>
      <c r="RX1183" s="8"/>
      <c r="RY1183" s="8"/>
      <c r="RZ1183" s="8"/>
      <c r="SA1183" s="8"/>
      <c r="SB1183" s="8"/>
      <c r="SC1183" s="8"/>
      <c r="SD1183" s="8"/>
      <c r="SE1183" s="8"/>
      <c r="SF1183" s="8"/>
      <c r="SG1183" s="8"/>
      <c r="SH1183" s="8"/>
      <c r="SI1183" s="8"/>
      <c r="SJ1183" s="8"/>
      <c r="SK1183" s="8"/>
      <c r="SL1183" s="8"/>
      <c r="SM1183" s="8"/>
      <c r="SN1183" s="8"/>
      <c r="SO1183" s="8"/>
      <c r="SP1183" s="8"/>
      <c r="SQ1183" s="8"/>
      <c r="SR1183" s="8"/>
      <c r="SS1183" s="8"/>
      <c r="ST1183" s="8"/>
      <c r="SU1183" s="8"/>
      <c r="SV1183" s="8"/>
      <c r="SW1183" s="8"/>
      <c r="SX1183" s="8"/>
      <c r="SY1183" s="8"/>
      <c r="SZ1183" s="8"/>
      <c r="TA1183" s="8"/>
      <c r="TB1183" s="8"/>
      <c r="TC1183" s="8"/>
      <c r="TD1183" s="8"/>
      <c r="TE1183" s="8"/>
      <c r="TF1183" s="8"/>
      <c r="TG1183" s="8"/>
      <c r="TH1183" s="8"/>
      <c r="TI1183" s="8"/>
      <c r="TJ1183" s="8"/>
      <c r="TK1183" s="8"/>
      <c r="TL1183" s="8"/>
      <c r="TM1183" s="8"/>
      <c r="TN1183" s="8"/>
      <c r="TO1183" s="8"/>
      <c r="TP1183" s="8"/>
      <c r="TQ1183" s="8"/>
      <c r="TR1183" s="8"/>
      <c r="TS1183" s="8"/>
      <c r="TT1183" s="8"/>
      <c r="TU1183" s="8"/>
      <c r="TV1183" s="8"/>
      <c r="TW1183" s="8"/>
      <c r="TX1183" s="8"/>
      <c r="TY1183" s="8"/>
      <c r="TZ1183" s="8"/>
      <c r="UA1183" s="8"/>
      <c r="UB1183" s="8"/>
      <c r="UC1183" s="8"/>
      <c r="UD1183" s="8"/>
      <c r="UE1183" s="8"/>
      <c r="UF1183" s="8"/>
      <c r="UG1183" s="8"/>
      <c r="UH1183" s="8"/>
      <c r="UI1183" s="8"/>
      <c r="UJ1183" s="8"/>
      <c r="UK1183" s="8"/>
      <c r="UL1183" s="8"/>
      <c r="UM1183" s="8"/>
      <c r="UN1183" s="8"/>
      <c r="UO1183" s="8"/>
      <c r="UP1183" s="8"/>
      <c r="UQ1183" s="8"/>
      <c r="UR1183" s="8"/>
      <c r="US1183" s="8"/>
      <c r="UT1183" s="8"/>
      <c r="UU1183" s="8"/>
      <c r="UV1183" s="8"/>
      <c r="UW1183" s="8"/>
      <c r="UX1183" s="8"/>
      <c r="UY1183" s="8"/>
      <c r="UZ1183" s="8"/>
      <c r="VA1183" s="8"/>
      <c r="VB1183" s="8"/>
      <c r="VC1183" s="8"/>
      <c r="VD1183" s="8"/>
      <c r="VE1183" s="8"/>
      <c r="VF1183" s="8"/>
      <c r="VG1183" s="8"/>
      <c r="VH1183" s="8"/>
      <c r="VI1183" s="8"/>
      <c r="VJ1183" s="8"/>
      <c r="VK1183" s="8"/>
      <c r="VL1183" s="8"/>
      <c r="VM1183" s="8"/>
      <c r="VN1183" s="8"/>
      <c r="VO1183" s="8"/>
      <c r="VP1183" s="8"/>
      <c r="VQ1183" s="8"/>
      <c r="VR1183" s="8"/>
      <c r="VS1183" s="8"/>
      <c r="VT1183" s="8"/>
      <c r="VU1183" s="8"/>
      <c r="VV1183" s="8"/>
      <c r="VW1183" s="8"/>
      <c r="VX1183" s="8"/>
      <c r="VY1183" s="8"/>
      <c r="VZ1183" s="8"/>
      <c r="WA1183" s="8"/>
      <c r="WB1183" s="8"/>
      <c r="WC1183" s="8"/>
      <c r="WD1183" s="8"/>
      <c r="WE1183" s="8"/>
      <c r="WF1183" s="8"/>
      <c r="WG1183" s="8"/>
      <c r="WH1183" s="8"/>
      <c r="WI1183" s="8"/>
      <c r="WJ1183" s="8"/>
      <c r="WK1183" s="8"/>
      <c r="WL1183" s="8"/>
      <c r="WM1183" s="8"/>
      <c r="WN1183" s="8"/>
      <c r="WO1183" s="8"/>
      <c r="WP1183" s="8"/>
      <c r="WQ1183" s="8"/>
      <c r="WR1183" s="8"/>
      <c r="WS1183" s="8"/>
      <c r="WT1183" s="8"/>
      <c r="WU1183" s="8"/>
      <c r="WV1183" s="8"/>
      <c r="WW1183" s="8"/>
      <c r="WX1183" s="8"/>
      <c r="WY1183" s="8"/>
      <c r="WZ1183" s="8"/>
      <c r="XA1183" s="8"/>
      <c r="XB1183" s="8"/>
      <c r="XC1183" s="8"/>
      <c r="XD1183" s="8"/>
      <c r="XE1183" s="8"/>
      <c r="XF1183" s="8"/>
      <c r="XG1183" s="8"/>
      <c r="XH1183" s="8"/>
      <c r="XI1183" s="8"/>
      <c r="XJ1183" s="8"/>
      <c r="XK1183" s="8"/>
      <c r="XL1183" s="8"/>
      <c r="XM1183" s="8"/>
      <c r="XN1183" s="8"/>
      <c r="XO1183" s="8"/>
      <c r="XP1183" s="8"/>
      <c r="XQ1183" s="8"/>
      <c r="XR1183" s="8"/>
      <c r="XS1183" s="8"/>
      <c r="XT1183" s="8"/>
      <c r="XU1183" s="8"/>
      <c r="XV1183" s="8"/>
      <c r="XW1183" s="8"/>
      <c r="XX1183" s="8"/>
      <c r="XY1183" s="8"/>
      <c r="XZ1183" s="8"/>
      <c r="YA1183" s="8"/>
      <c r="YB1183" s="8"/>
      <c r="YC1183" s="8"/>
      <c r="YD1183" s="8"/>
      <c r="YE1183" s="8"/>
      <c r="YF1183" s="8"/>
      <c r="YG1183" s="8"/>
      <c r="YH1183" s="8"/>
      <c r="YI1183" s="8"/>
      <c r="YJ1183" s="8"/>
      <c r="YK1183" s="8"/>
      <c r="YL1183" s="8"/>
      <c r="YM1183" s="8"/>
      <c r="YN1183" s="8"/>
      <c r="YO1183" s="8"/>
      <c r="YP1183" s="8"/>
      <c r="YQ1183" s="8"/>
      <c r="YR1183" s="8"/>
      <c r="YS1183" s="8"/>
      <c r="YT1183" s="8"/>
      <c r="YU1183" s="8"/>
      <c r="YV1183" s="8"/>
      <c r="YW1183" s="8"/>
      <c r="YX1183" s="8"/>
      <c r="YY1183" s="8"/>
      <c r="YZ1183" s="8"/>
      <c r="ZA1183" s="8"/>
      <c r="ZB1183" s="8"/>
      <c r="ZC1183" s="8"/>
      <c r="ZD1183" s="8"/>
      <c r="ZE1183" s="8"/>
      <c r="ZF1183" s="8"/>
      <c r="ZG1183" s="8"/>
      <c r="ZH1183" s="8"/>
      <c r="ZI1183" s="8"/>
      <c r="ZJ1183" s="8"/>
      <c r="ZK1183" s="8"/>
      <c r="ZL1183" s="8"/>
      <c r="ZM1183" s="8"/>
      <c r="ZN1183" s="8"/>
      <c r="ZO1183" s="8"/>
      <c r="ZP1183" s="8"/>
      <c r="ZQ1183" s="8"/>
      <c r="ZR1183" s="8"/>
      <c r="ZS1183" s="8"/>
      <c r="ZT1183" s="8"/>
      <c r="ZU1183" s="8"/>
      <c r="ZV1183" s="8"/>
      <c r="ZW1183" s="8"/>
      <c r="ZX1183" s="8"/>
      <c r="ZY1183" s="8"/>
      <c r="ZZ1183" s="8"/>
      <c r="AAA1183" s="8"/>
      <c r="AAB1183" s="8"/>
      <c r="AAC1183" s="8"/>
      <c r="AAD1183" s="8"/>
      <c r="AAE1183" s="8"/>
      <c r="AAF1183" s="8"/>
      <c r="AAG1183" s="8"/>
      <c r="AAH1183" s="8"/>
      <c r="AAI1183" s="8"/>
      <c r="AAJ1183" s="8"/>
      <c r="AAK1183" s="8"/>
      <c r="AAL1183" s="8"/>
      <c r="AAM1183" s="8"/>
      <c r="AAN1183" s="8"/>
      <c r="AAO1183" s="8"/>
      <c r="AAP1183" s="8"/>
      <c r="AAQ1183" s="8"/>
      <c r="AAR1183" s="8"/>
      <c r="AAS1183" s="8"/>
      <c r="AAT1183" s="8"/>
      <c r="AAU1183" s="8"/>
      <c r="AAV1183" s="8"/>
      <c r="AAW1183" s="8"/>
      <c r="AAX1183" s="8"/>
      <c r="AAY1183" s="8"/>
      <c r="AAZ1183" s="8"/>
      <c r="ABA1183" s="8"/>
      <c r="ABB1183" s="8"/>
      <c r="ABC1183" s="8"/>
      <c r="ABD1183" s="8"/>
      <c r="ABE1183" s="8"/>
      <c r="ABF1183" s="8"/>
      <c r="ABG1183" s="8"/>
      <c r="ABH1183" s="8"/>
      <c r="ABI1183" s="8"/>
      <c r="ABJ1183" s="8"/>
      <c r="ABK1183" s="8"/>
      <c r="ABL1183" s="8"/>
      <c r="ABM1183" s="8"/>
      <c r="ABN1183" s="8"/>
      <c r="ABO1183" s="8"/>
      <c r="ABP1183" s="8"/>
      <c r="ABQ1183" s="8"/>
      <c r="ABR1183" s="8"/>
      <c r="ABS1183" s="8"/>
      <c r="ABT1183" s="8"/>
      <c r="ABU1183" s="8"/>
      <c r="ABV1183" s="8"/>
      <c r="ABW1183" s="8"/>
      <c r="ABX1183" s="8"/>
      <c r="ABY1183" s="8"/>
      <c r="ABZ1183" s="8"/>
      <c r="ACA1183" s="8"/>
      <c r="ACB1183" s="8"/>
      <c r="ACC1183" s="8"/>
      <c r="ACD1183" s="8"/>
      <c r="ACE1183" s="8"/>
      <c r="ACF1183" s="8"/>
      <c r="ACG1183" s="8"/>
      <c r="ACH1183" s="8"/>
      <c r="ACI1183" s="8"/>
      <c r="ACJ1183" s="8"/>
      <c r="ACK1183" s="8"/>
      <c r="ACL1183" s="8"/>
      <c r="ACM1183" s="8"/>
      <c r="ACN1183" s="8"/>
      <c r="ACO1183" s="8"/>
      <c r="ACP1183" s="8"/>
      <c r="ACQ1183" s="8"/>
      <c r="ACR1183" s="8"/>
      <c r="ACS1183" s="8"/>
      <c r="ACT1183" s="8"/>
      <c r="ACU1183" s="8"/>
      <c r="ACV1183" s="8"/>
      <c r="ACW1183" s="8"/>
      <c r="ACX1183" s="8"/>
      <c r="ACY1183" s="8"/>
      <c r="ACZ1183" s="8"/>
      <c r="ADA1183" s="8"/>
      <c r="ADB1183" s="8"/>
      <c r="ADC1183" s="8"/>
      <c r="ADD1183" s="8"/>
      <c r="ADE1183" s="8"/>
      <c r="ADF1183" s="8"/>
      <c r="ADG1183" s="8"/>
      <c r="ADH1183" s="8"/>
      <c r="ADI1183" s="8"/>
      <c r="ADJ1183" s="8"/>
      <c r="ADK1183" s="8"/>
      <c r="ADL1183" s="8"/>
      <c r="ADM1183" s="8"/>
      <c r="ADN1183" s="8"/>
      <c r="ADO1183" s="8"/>
      <c r="ADP1183" s="8"/>
      <c r="ADQ1183" s="8"/>
      <c r="ADR1183" s="8"/>
      <c r="ADS1183" s="8"/>
      <c r="ADT1183" s="8"/>
      <c r="ADU1183" s="8"/>
      <c r="ADV1183" s="8"/>
      <c r="ADW1183" s="8"/>
      <c r="ADX1183" s="8"/>
      <c r="ADY1183" s="8"/>
      <c r="ADZ1183" s="8"/>
      <c r="AEA1183" s="8"/>
      <c r="AEB1183" s="8"/>
      <c r="AEC1183" s="8"/>
      <c r="AED1183" s="8"/>
      <c r="AEE1183" s="8"/>
      <c r="AEF1183" s="8"/>
      <c r="AEG1183" s="8"/>
      <c r="AEH1183" s="8"/>
      <c r="AEI1183" s="8"/>
      <c r="AEJ1183" s="8"/>
      <c r="AEK1183" s="8"/>
      <c r="AEL1183" s="8"/>
      <c r="AEM1183" s="8"/>
      <c r="AEN1183" s="8"/>
      <c r="AEO1183" s="8"/>
      <c r="AEP1183" s="8"/>
      <c r="AEQ1183" s="8"/>
      <c r="AER1183" s="8"/>
      <c r="AES1183" s="8"/>
      <c r="AET1183" s="8"/>
      <c r="AEU1183" s="8"/>
      <c r="AEV1183" s="8"/>
      <c r="AEW1183" s="8"/>
      <c r="AEX1183" s="8"/>
      <c r="AEY1183" s="8"/>
      <c r="AEZ1183" s="8"/>
      <c r="AFA1183" s="8"/>
      <c r="AFB1183" s="8"/>
      <c r="AFC1183" s="8"/>
      <c r="AFD1183" s="8"/>
      <c r="AFE1183" s="8"/>
      <c r="AFF1183" s="8"/>
      <c r="AFG1183" s="8"/>
      <c r="AFH1183" s="8"/>
      <c r="AFI1183" s="8"/>
      <c r="AFJ1183" s="8"/>
      <c r="AFK1183" s="8"/>
      <c r="AFL1183" s="8"/>
      <c r="AFM1183" s="8"/>
      <c r="AFN1183" s="8"/>
      <c r="AFO1183" s="8"/>
      <c r="AFP1183" s="8"/>
      <c r="AFQ1183" s="8"/>
      <c r="AFR1183" s="8"/>
      <c r="AFS1183" s="8"/>
      <c r="AFT1183" s="8"/>
      <c r="AFU1183" s="8"/>
      <c r="AFV1183" s="8"/>
      <c r="AFW1183" s="8"/>
      <c r="AFX1183" s="8"/>
      <c r="AFY1183" s="8"/>
      <c r="AFZ1183" s="8"/>
      <c r="AGA1183" s="8"/>
      <c r="AGB1183" s="8"/>
      <c r="AGC1183" s="8"/>
      <c r="AGD1183" s="8"/>
      <c r="AGE1183" s="8"/>
      <c r="AGF1183" s="8"/>
      <c r="AGG1183" s="8"/>
      <c r="AGH1183" s="8"/>
      <c r="AGI1183" s="8"/>
      <c r="AGJ1183" s="8"/>
      <c r="AGK1183" s="8"/>
      <c r="AGL1183" s="8"/>
      <c r="AGM1183" s="8"/>
      <c r="AGN1183" s="8"/>
      <c r="AGO1183" s="8"/>
      <c r="AGP1183" s="8"/>
      <c r="AGQ1183" s="8"/>
      <c r="AGR1183" s="8"/>
      <c r="AGS1183" s="8"/>
      <c r="AGT1183" s="8"/>
      <c r="AGU1183" s="8"/>
      <c r="AGV1183" s="8"/>
      <c r="AGW1183" s="8"/>
      <c r="AGX1183" s="8"/>
      <c r="AGY1183" s="8"/>
      <c r="AGZ1183" s="8"/>
      <c r="AHA1183" s="8"/>
      <c r="AHB1183" s="8"/>
      <c r="AHC1183" s="8"/>
      <c r="AHD1183" s="8"/>
      <c r="AHE1183" s="8"/>
      <c r="AHF1183" s="8"/>
      <c r="AHG1183" s="8"/>
      <c r="AHH1183" s="8"/>
      <c r="AHI1183" s="8"/>
      <c r="AHJ1183" s="8"/>
      <c r="AHK1183" s="8"/>
      <c r="AHL1183" s="8"/>
      <c r="AHM1183" s="8"/>
      <c r="AHN1183" s="8"/>
      <c r="AHO1183" s="8"/>
      <c r="AHP1183" s="8"/>
      <c r="AHQ1183" s="8"/>
      <c r="AHR1183" s="8"/>
      <c r="AHS1183" s="8"/>
      <c r="AHT1183" s="8"/>
      <c r="AHU1183" s="8"/>
      <c r="AHV1183" s="8"/>
      <c r="AHW1183" s="8"/>
      <c r="AHX1183" s="8"/>
      <c r="AHY1183" s="8"/>
      <c r="AHZ1183" s="8"/>
      <c r="AIA1183" s="8"/>
      <c r="AIB1183" s="8"/>
      <c r="AIC1183" s="8"/>
      <c r="AID1183" s="8"/>
      <c r="AIE1183" s="8"/>
      <c r="AIF1183" s="8"/>
      <c r="AIG1183" s="8"/>
      <c r="AIH1183" s="8"/>
      <c r="AII1183" s="8"/>
      <c r="AIJ1183" s="8"/>
      <c r="AIK1183" s="8"/>
      <c r="AIL1183" s="8"/>
      <c r="AIM1183" s="8"/>
      <c r="AIN1183" s="8"/>
      <c r="AIO1183" s="8"/>
      <c r="AIP1183" s="8"/>
      <c r="AIQ1183" s="8"/>
      <c r="AIR1183" s="8"/>
      <c r="AIS1183" s="8"/>
      <c r="AIT1183" s="8"/>
      <c r="AIU1183" s="8"/>
      <c r="AIV1183" s="8"/>
      <c r="AIW1183" s="8"/>
      <c r="AIX1183" s="8"/>
      <c r="AIY1183" s="8"/>
      <c r="AIZ1183" s="8"/>
      <c r="AJA1183" s="8"/>
      <c r="AJB1183" s="8"/>
      <c r="AJC1183" s="8"/>
      <c r="AJD1183" s="8"/>
      <c r="AJE1183" s="8"/>
      <c r="AJF1183" s="8"/>
      <c r="AJG1183" s="8"/>
      <c r="AJH1183" s="8"/>
      <c r="AJI1183" s="8"/>
      <c r="AJJ1183" s="8"/>
      <c r="AJK1183" s="8"/>
      <c r="AJL1183" s="8"/>
      <c r="AJM1183" s="8"/>
      <c r="AJN1183" s="8"/>
      <c r="AJO1183" s="8"/>
      <c r="AJP1183" s="8"/>
      <c r="AJQ1183" s="8"/>
      <c r="AJR1183" s="8"/>
      <c r="AJS1183" s="8"/>
      <c r="AJT1183" s="8"/>
      <c r="AJU1183" s="8"/>
      <c r="AJV1183" s="8"/>
      <c r="AJW1183" s="8"/>
      <c r="AJX1183" s="8"/>
      <c r="AJY1183" s="8"/>
      <c r="AJZ1183" s="8"/>
      <c r="AKA1183" s="8"/>
      <c r="AKB1183" s="8"/>
      <c r="AKC1183" s="8"/>
      <c r="AKD1183" s="8"/>
      <c r="AKE1183" s="8"/>
      <c r="AKF1183" s="8"/>
      <c r="AKG1183" s="8"/>
      <c r="AKH1183" s="8"/>
      <c r="AKI1183" s="8"/>
      <c r="AKJ1183" s="8"/>
      <c r="AKK1183" s="8"/>
      <c r="AKL1183" s="8"/>
      <c r="AKM1183" s="8"/>
      <c r="AKN1183" s="8"/>
      <c r="AKO1183" s="8"/>
      <c r="AKP1183" s="8"/>
      <c r="AKQ1183" s="8"/>
      <c r="AKR1183" s="8"/>
      <c r="AKS1183" s="8"/>
      <c r="AKT1183" s="8"/>
      <c r="AKU1183" s="8"/>
      <c r="AKV1183" s="8"/>
      <c r="AKW1183" s="8"/>
      <c r="AKX1183" s="8"/>
      <c r="AKY1183" s="8"/>
      <c r="AKZ1183" s="8"/>
      <c r="ALA1183" s="8"/>
      <c r="ALB1183" s="8"/>
      <c r="ALC1183" s="8"/>
      <c r="ALD1183" s="8"/>
      <c r="ALE1183" s="8"/>
      <c r="ALF1183" s="8"/>
      <c r="ALG1183" s="8"/>
      <c r="ALH1183" s="8"/>
      <c r="ALI1183" s="8"/>
      <c r="ALJ1183" s="8"/>
      <c r="ALK1183" s="8"/>
      <c r="ALL1183" s="8"/>
      <c r="ALM1183" s="8"/>
      <c r="ALN1183" s="8"/>
      <c r="ALO1183" s="8"/>
      <c r="ALP1183" s="8"/>
      <c r="ALQ1183" s="8"/>
      <c r="ALR1183" s="8"/>
      <c r="ALS1183" s="8"/>
      <c r="ALT1183" s="8"/>
      <c r="ALU1183" s="8"/>
      <c r="ALV1183" s="8"/>
      <c r="ALW1183" s="8"/>
      <c r="ALX1183" s="8"/>
      <c r="ALY1183" s="8"/>
      <c r="ALZ1183" s="8"/>
      <c r="AMA1183" s="8"/>
      <c r="AMB1183" s="8"/>
      <c r="AMC1183" s="8"/>
      <c r="AMD1183" s="8"/>
      <c r="AME1183" s="8"/>
      <c r="AMF1183" s="8"/>
      <c r="AMG1183" s="8"/>
      <c r="AMH1183" s="8"/>
      <c r="AMI1183" s="8"/>
      <c r="AMJ1183" s="8"/>
      <c r="AMK1183" s="8"/>
      <c r="AML1183" s="8"/>
      <c r="AMM1183" s="8"/>
      <c r="AMN1183" s="8"/>
      <c r="AMO1183" s="8"/>
      <c r="AMP1183" s="8"/>
      <c r="AMQ1183" s="8"/>
      <c r="AMR1183" s="8"/>
      <c r="AMS1183" s="8"/>
      <c r="AMT1183" s="8"/>
      <c r="AMU1183" s="8"/>
      <c r="AMV1183" s="8"/>
      <c r="AMW1183" s="8"/>
      <c r="AMX1183" s="8"/>
      <c r="AMY1183" s="8"/>
      <c r="AMZ1183" s="8"/>
      <c r="ANA1183" s="8"/>
      <c r="ANB1183" s="8"/>
      <c r="ANC1183" s="8"/>
      <c r="AND1183" s="8"/>
      <c r="ANE1183" s="8"/>
      <c r="ANF1183" s="8"/>
      <c r="ANG1183" s="8"/>
      <c r="ANH1183" s="8"/>
      <c r="ANI1183" s="8"/>
      <c r="ANJ1183" s="8"/>
      <c r="ANK1183" s="8"/>
      <c r="ANL1183" s="8"/>
      <c r="ANM1183" s="8"/>
      <c r="ANN1183" s="8"/>
      <c r="ANO1183" s="8"/>
      <c r="ANP1183" s="8"/>
      <c r="ANQ1183" s="8"/>
      <c r="ANR1183" s="8"/>
      <c r="ANS1183" s="8"/>
      <c r="ANT1183" s="8"/>
      <c r="ANU1183" s="8"/>
      <c r="ANV1183" s="8"/>
      <c r="ANW1183" s="8"/>
      <c r="ANX1183" s="8"/>
      <c r="ANY1183" s="8"/>
      <c r="ANZ1183" s="8"/>
      <c r="AOA1183" s="8"/>
      <c r="AOB1183" s="8"/>
      <c r="AOC1183" s="8"/>
      <c r="AOD1183" s="8"/>
      <c r="AOE1183" s="8"/>
      <c r="AOF1183" s="8"/>
      <c r="AOG1183" s="8"/>
      <c r="AOH1183" s="8"/>
      <c r="AOI1183" s="8"/>
      <c r="AOJ1183" s="8"/>
      <c r="AOK1183" s="8"/>
      <c r="AOL1183" s="8"/>
      <c r="AOM1183" s="8"/>
      <c r="AON1183" s="8"/>
      <c r="AOO1183" s="8"/>
      <c r="AOP1183" s="8"/>
      <c r="AOQ1183" s="8"/>
      <c r="AOR1183" s="8"/>
      <c r="AOS1183" s="8"/>
      <c r="AOT1183" s="8"/>
      <c r="AOU1183" s="8"/>
      <c r="AOV1183" s="8"/>
      <c r="AOW1183" s="8"/>
      <c r="AOX1183" s="8"/>
      <c r="AOY1183" s="8"/>
      <c r="AOZ1183" s="8"/>
      <c r="APA1183" s="8"/>
      <c r="APB1183" s="8"/>
      <c r="APC1183" s="8"/>
      <c r="APD1183" s="8"/>
      <c r="APE1183" s="8"/>
      <c r="APF1183" s="8"/>
      <c r="APG1183" s="8"/>
      <c r="APH1183" s="8"/>
      <c r="API1183" s="8"/>
      <c r="APJ1183" s="8"/>
      <c r="APK1183" s="8"/>
      <c r="APL1183" s="8"/>
      <c r="APM1183" s="8"/>
      <c r="APN1183" s="8"/>
      <c r="APO1183" s="8"/>
      <c r="APP1183" s="8"/>
      <c r="APQ1183" s="8"/>
      <c r="APR1183" s="8"/>
      <c r="APS1183" s="8"/>
      <c r="APT1183" s="8"/>
      <c r="APU1183" s="8"/>
      <c r="APV1183" s="8"/>
      <c r="APW1183" s="8"/>
      <c r="APX1183" s="8"/>
      <c r="APY1183" s="8"/>
      <c r="APZ1183" s="8"/>
      <c r="AQA1183" s="8"/>
      <c r="AQB1183" s="8"/>
      <c r="AQC1183" s="8"/>
      <c r="AQD1183" s="8"/>
      <c r="AQE1183" s="8"/>
      <c r="AQF1183" s="8"/>
      <c r="AQG1183" s="8"/>
      <c r="AQH1183" s="8"/>
      <c r="AQI1183" s="8"/>
      <c r="AQJ1183" s="8"/>
      <c r="AQK1183" s="8"/>
      <c r="AQL1183" s="8"/>
      <c r="AQM1183" s="8"/>
      <c r="AQN1183" s="8"/>
      <c r="AQO1183" s="8"/>
      <c r="AQP1183" s="8"/>
      <c r="AQQ1183" s="8"/>
      <c r="AQR1183" s="8"/>
      <c r="AQS1183" s="8"/>
      <c r="AQT1183" s="8"/>
      <c r="AQU1183" s="8"/>
      <c r="AQV1183" s="8"/>
      <c r="AQW1183" s="8"/>
      <c r="AQX1183" s="8"/>
      <c r="AQY1183" s="8"/>
      <c r="AQZ1183" s="8"/>
      <c r="ARA1183" s="8"/>
      <c r="ARB1183" s="8"/>
      <c r="ARC1183" s="8"/>
      <c r="ARD1183" s="8"/>
      <c r="ARE1183" s="8"/>
      <c r="ARF1183" s="8"/>
      <c r="ARG1183" s="8"/>
      <c r="ARH1183" s="8"/>
      <c r="ARI1183" s="8"/>
      <c r="ARJ1183" s="8"/>
      <c r="ARK1183" s="8"/>
      <c r="ARL1183" s="8"/>
      <c r="ARM1183" s="8"/>
      <c r="ARN1183" s="8"/>
      <c r="ARO1183" s="8"/>
      <c r="ARP1183" s="8"/>
      <c r="ARQ1183" s="8"/>
      <c r="ARR1183" s="8"/>
      <c r="ARS1183" s="8"/>
      <c r="ART1183" s="8"/>
      <c r="ARU1183" s="8"/>
      <c r="ARV1183" s="8"/>
      <c r="ARW1183" s="8"/>
      <c r="ARX1183" s="8"/>
      <c r="ARY1183" s="8"/>
      <c r="ARZ1183" s="8"/>
      <c r="ASA1183" s="8"/>
      <c r="ASB1183" s="8"/>
      <c r="ASC1183" s="8"/>
      <c r="ASD1183" s="8"/>
      <c r="ASE1183" s="8"/>
      <c r="ASF1183" s="8"/>
      <c r="ASG1183" s="8"/>
      <c r="ASH1183" s="8"/>
      <c r="ASI1183" s="8"/>
      <c r="ASJ1183" s="8"/>
      <c r="ASK1183" s="8"/>
      <c r="ASL1183" s="8"/>
      <c r="ASM1183" s="8"/>
      <c r="ASN1183" s="8"/>
      <c r="ASO1183" s="8"/>
      <c r="ASP1183" s="8"/>
      <c r="ASQ1183" s="8"/>
      <c r="ASR1183" s="8"/>
      <c r="ASS1183" s="8"/>
      <c r="AST1183" s="8"/>
      <c r="ASU1183" s="8"/>
      <c r="ASV1183" s="8"/>
      <c r="ASW1183" s="8"/>
      <c r="ASX1183" s="8"/>
      <c r="ASY1183" s="8"/>
      <c r="ASZ1183" s="8"/>
      <c r="ATA1183" s="8"/>
      <c r="ATB1183" s="8"/>
      <c r="ATC1183" s="8"/>
      <c r="ATD1183" s="8"/>
      <c r="ATE1183" s="8"/>
      <c r="ATF1183" s="8"/>
      <c r="ATG1183" s="8"/>
      <c r="ATH1183" s="8"/>
      <c r="ATI1183" s="8"/>
      <c r="ATJ1183" s="8"/>
      <c r="ATK1183" s="8"/>
      <c r="ATL1183" s="8"/>
      <c r="ATM1183" s="8"/>
      <c r="ATN1183" s="8"/>
      <c r="ATO1183" s="8"/>
      <c r="ATP1183" s="8"/>
      <c r="ATQ1183" s="8"/>
      <c r="ATR1183" s="8"/>
      <c r="ATS1183" s="8"/>
      <c r="ATT1183" s="8"/>
      <c r="ATU1183" s="8"/>
      <c r="ATV1183" s="8"/>
      <c r="ATW1183" s="8"/>
      <c r="ATX1183" s="8"/>
      <c r="ATY1183" s="8"/>
      <c r="ATZ1183" s="8"/>
      <c r="AUA1183" s="8"/>
      <c r="AUB1183" s="8"/>
      <c r="AUC1183" s="8"/>
      <c r="AUD1183" s="8"/>
      <c r="AUE1183" s="8"/>
      <c r="AUF1183" s="8"/>
      <c r="AUG1183" s="8"/>
      <c r="AUH1183" s="8"/>
      <c r="AUI1183" s="8"/>
      <c r="AUJ1183" s="8"/>
      <c r="AUK1183" s="8"/>
      <c r="AUL1183" s="8"/>
      <c r="AUM1183" s="8"/>
      <c r="AUN1183" s="8"/>
      <c r="AUO1183" s="8"/>
      <c r="AUP1183" s="8"/>
      <c r="AUQ1183" s="8"/>
      <c r="AUR1183" s="8"/>
      <c r="AUS1183" s="8"/>
      <c r="AUT1183" s="8"/>
      <c r="AUU1183" s="8"/>
      <c r="AUV1183" s="8"/>
      <c r="AUW1183" s="8"/>
      <c r="AUX1183" s="8"/>
      <c r="AUY1183" s="8"/>
      <c r="AUZ1183" s="8"/>
      <c r="AVA1183" s="8"/>
      <c r="AVB1183" s="8"/>
      <c r="AVC1183" s="8"/>
      <c r="AVD1183" s="8"/>
      <c r="AVE1183" s="8"/>
      <c r="AVF1183" s="8"/>
      <c r="AVG1183" s="8"/>
      <c r="AVH1183" s="8"/>
      <c r="AVI1183" s="8"/>
      <c r="AVJ1183" s="8"/>
      <c r="AVK1183" s="8"/>
      <c r="AVL1183" s="8"/>
      <c r="AVM1183" s="8"/>
      <c r="AVN1183" s="8"/>
      <c r="AVO1183" s="8"/>
      <c r="AVP1183" s="8"/>
      <c r="AVQ1183" s="8"/>
      <c r="AVR1183" s="8"/>
      <c r="AVS1183" s="8"/>
      <c r="AVT1183" s="8"/>
      <c r="AVU1183" s="8"/>
      <c r="AVV1183" s="8"/>
      <c r="AVW1183" s="8"/>
      <c r="AVX1183" s="8"/>
      <c r="AVY1183" s="8"/>
      <c r="AVZ1183" s="8"/>
      <c r="AWA1183" s="8"/>
      <c r="AWB1183" s="8"/>
      <c r="AWC1183" s="8"/>
      <c r="AWD1183" s="8"/>
      <c r="AWE1183" s="8"/>
      <c r="AWF1183" s="8"/>
      <c r="AWG1183" s="8"/>
      <c r="AWH1183" s="8"/>
      <c r="AWI1183" s="8"/>
      <c r="AWJ1183" s="8"/>
      <c r="AWK1183" s="8"/>
      <c r="AWL1183" s="8"/>
      <c r="AWM1183" s="8"/>
      <c r="AWN1183" s="8"/>
      <c r="AWO1183" s="8"/>
      <c r="AWP1183" s="8"/>
      <c r="AWQ1183" s="8"/>
      <c r="AWR1183" s="8"/>
      <c r="AWS1183" s="8"/>
      <c r="AWT1183" s="8"/>
      <c r="AWU1183" s="8"/>
      <c r="AWV1183" s="8"/>
      <c r="AWW1183" s="8"/>
      <c r="AWX1183" s="8"/>
      <c r="AWY1183" s="8"/>
      <c r="AWZ1183" s="8"/>
      <c r="AXA1183" s="8"/>
      <c r="AXB1183" s="8"/>
      <c r="AXC1183" s="8"/>
      <c r="AXD1183" s="8"/>
      <c r="AXE1183" s="8"/>
      <c r="AXF1183" s="8"/>
      <c r="AXG1183" s="8"/>
      <c r="AXH1183" s="8"/>
      <c r="AXI1183" s="8"/>
      <c r="AXJ1183" s="8"/>
      <c r="AXK1183" s="8"/>
      <c r="AXL1183" s="8"/>
      <c r="AXM1183" s="8"/>
      <c r="AXN1183" s="8"/>
      <c r="AXO1183" s="8"/>
      <c r="AXP1183" s="8"/>
      <c r="AXQ1183" s="8"/>
      <c r="AXR1183" s="8"/>
      <c r="AXS1183" s="8"/>
      <c r="AXT1183" s="8"/>
      <c r="AXU1183" s="8"/>
      <c r="AXV1183" s="8"/>
      <c r="AXW1183" s="8"/>
      <c r="AXX1183" s="8"/>
      <c r="AXY1183" s="8"/>
      <c r="AXZ1183" s="8"/>
      <c r="AYA1183" s="8"/>
      <c r="AYB1183" s="8"/>
      <c r="AYC1183" s="8"/>
      <c r="AYD1183" s="8"/>
      <c r="AYE1183" s="8"/>
      <c r="AYF1183" s="8"/>
      <c r="AYG1183" s="8"/>
      <c r="AYH1183" s="8"/>
      <c r="AYI1183" s="8"/>
      <c r="AYJ1183" s="8"/>
      <c r="AYK1183" s="8"/>
      <c r="AYL1183" s="8"/>
      <c r="AYM1183" s="8"/>
      <c r="AYN1183" s="8"/>
      <c r="AYO1183" s="8"/>
      <c r="AYP1183" s="8"/>
      <c r="AYQ1183" s="8"/>
      <c r="AYR1183" s="8"/>
      <c r="AYS1183" s="8"/>
      <c r="AYT1183" s="8"/>
      <c r="AYU1183" s="8"/>
      <c r="AYV1183" s="8"/>
      <c r="AYW1183" s="8"/>
      <c r="AYX1183" s="8"/>
      <c r="AYY1183" s="8"/>
      <c r="AYZ1183" s="8"/>
      <c r="AZA1183" s="8"/>
      <c r="AZB1183" s="8"/>
      <c r="AZC1183" s="8"/>
      <c r="AZD1183" s="8"/>
      <c r="AZE1183" s="8"/>
      <c r="AZF1183" s="8"/>
      <c r="AZG1183" s="8"/>
      <c r="AZH1183" s="8"/>
      <c r="AZI1183" s="8"/>
      <c r="AZJ1183" s="8"/>
      <c r="AZK1183" s="8"/>
      <c r="AZL1183" s="8"/>
      <c r="AZM1183" s="8"/>
      <c r="AZN1183" s="8"/>
      <c r="AZO1183" s="8"/>
      <c r="AZP1183" s="8"/>
      <c r="AZQ1183" s="8"/>
      <c r="AZR1183" s="8"/>
      <c r="AZS1183" s="8"/>
      <c r="AZT1183" s="8"/>
      <c r="AZU1183" s="8"/>
      <c r="AZV1183" s="8"/>
      <c r="AZW1183" s="8"/>
      <c r="AZX1183" s="8"/>
      <c r="AZY1183" s="8"/>
      <c r="AZZ1183" s="8"/>
      <c r="BAA1183" s="8"/>
      <c r="BAB1183" s="8"/>
      <c r="BAC1183" s="8"/>
      <c r="BAD1183" s="8"/>
      <c r="BAE1183" s="8"/>
      <c r="BAF1183" s="8"/>
      <c r="BAG1183" s="8"/>
      <c r="BAH1183" s="8"/>
      <c r="BAI1183" s="8"/>
      <c r="BAJ1183" s="8"/>
      <c r="BAK1183" s="8"/>
      <c r="BAL1183" s="8"/>
      <c r="BAM1183" s="8"/>
      <c r="BAN1183" s="8"/>
      <c r="BAO1183" s="8"/>
      <c r="BAP1183" s="8"/>
      <c r="BAQ1183" s="8"/>
      <c r="BAR1183" s="8"/>
      <c r="BAS1183" s="8"/>
      <c r="BAT1183" s="8"/>
      <c r="BAU1183" s="8"/>
      <c r="BAV1183" s="8"/>
      <c r="BAW1183" s="8"/>
      <c r="BAX1183" s="8"/>
      <c r="BAY1183" s="8"/>
      <c r="BAZ1183" s="8"/>
      <c r="BBA1183" s="8"/>
      <c r="BBB1183" s="8"/>
      <c r="BBC1183" s="8"/>
      <c r="BBD1183" s="8"/>
      <c r="BBE1183" s="8"/>
      <c r="BBF1183" s="8"/>
      <c r="BBG1183" s="8"/>
      <c r="BBH1183" s="8"/>
      <c r="BBI1183" s="8"/>
      <c r="BBJ1183" s="8"/>
      <c r="BBK1183" s="8"/>
      <c r="BBL1183" s="8"/>
      <c r="BBM1183" s="8"/>
      <c r="BBN1183" s="8"/>
      <c r="BBO1183" s="8"/>
      <c r="BBP1183" s="8"/>
      <c r="BBQ1183" s="8"/>
      <c r="BBR1183" s="8"/>
      <c r="BBS1183" s="8"/>
      <c r="BBT1183" s="8"/>
      <c r="BBU1183" s="8"/>
      <c r="BBV1183" s="8"/>
      <c r="BBW1183" s="8"/>
      <c r="BBX1183" s="8"/>
      <c r="BBY1183" s="8"/>
      <c r="BBZ1183" s="8"/>
      <c r="BCA1183" s="8"/>
      <c r="BCB1183" s="8"/>
      <c r="BCC1183" s="8"/>
      <c r="BCD1183" s="8"/>
      <c r="BCE1183" s="8"/>
      <c r="BCF1183" s="8"/>
      <c r="BCG1183" s="8"/>
      <c r="BCH1183" s="8"/>
      <c r="BCI1183" s="8"/>
      <c r="BCJ1183" s="8"/>
      <c r="BCK1183" s="8"/>
      <c r="BCL1183" s="8"/>
      <c r="BCM1183" s="8"/>
      <c r="BCN1183" s="8"/>
      <c r="BCO1183" s="8"/>
      <c r="BCP1183" s="8"/>
      <c r="BCQ1183" s="8"/>
      <c r="BCR1183" s="8"/>
      <c r="BCS1183" s="8"/>
      <c r="BCT1183" s="8"/>
      <c r="BCU1183" s="8"/>
      <c r="BCV1183" s="8"/>
      <c r="BCW1183" s="8"/>
      <c r="BCX1183" s="8"/>
      <c r="BCY1183" s="8"/>
      <c r="BCZ1183" s="8"/>
      <c r="BDA1183" s="8"/>
      <c r="BDB1183" s="8"/>
      <c r="BDC1183" s="8"/>
      <c r="BDD1183" s="8"/>
      <c r="BDE1183" s="8"/>
      <c r="BDF1183" s="8"/>
      <c r="BDG1183" s="8"/>
      <c r="BDH1183" s="8"/>
      <c r="BDI1183" s="8"/>
      <c r="BDJ1183" s="8"/>
      <c r="BDK1183" s="8"/>
      <c r="BDL1183" s="8"/>
      <c r="BDM1183" s="8"/>
      <c r="BDN1183" s="8"/>
      <c r="BDO1183" s="8"/>
      <c r="BDP1183" s="8"/>
      <c r="BDQ1183" s="8"/>
      <c r="BDR1183" s="8"/>
      <c r="BDS1183" s="8"/>
      <c r="BDT1183" s="8"/>
      <c r="BDU1183" s="8"/>
      <c r="BDV1183" s="8"/>
      <c r="BDW1183" s="8"/>
      <c r="BDX1183" s="8"/>
      <c r="BDY1183" s="8"/>
      <c r="BDZ1183" s="8"/>
      <c r="BEA1183" s="8"/>
      <c r="BEB1183" s="8"/>
      <c r="BEC1183" s="8"/>
      <c r="BED1183" s="8"/>
      <c r="BEE1183" s="8"/>
      <c r="BEF1183" s="8"/>
      <c r="BEG1183" s="8"/>
      <c r="BEH1183" s="8"/>
      <c r="BEI1183" s="8"/>
      <c r="BEJ1183" s="8"/>
      <c r="BEK1183" s="8"/>
      <c r="BEL1183" s="8"/>
      <c r="BEM1183" s="8"/>
      <c r="BEN1183" s="8"/>
      <c r="BEO1183" s="8"/>
      <c r="BEP1183" s="8"/>
      <c r="BEQ1183" s="8"/>
      <c r="BER1183" s="8"/>
      <c r="BES1183" s="8"/>
      <c r="BET1183" s="8"/>
      <c r="BEU1183" s="8"/>
      <c r="BEV1183" s="8"/>
      <c r="BEW1183" s="8"/>
      <c r="BEX1183" s="8"/>
      <c r="BEY1183" s="8"/>
      <c r="BEZ1183" s="8"/>
      <c r="BFA1183" s="8"/>
      <c r="BFB1183" s="8"/>
      <c r="BFC1183" s="8"/>
      <c r="BFD1183" s="8"/>
      <c r="BFE1183" s="8"/>
      <c r="BFF1183" s="8"/>
      <c r="BFG1183" s="8"/>
      <c r="BFH1183" s="8"/>
      <c r="BFI1183" s="8"/>
      <c r="BFJ1183" s="8"/>
      <c r="BFK1183" s="8"/>
      <c r="BFL1183" s="8"/>
      <c r="BFM1183" s="8"/>
      <c r="BFN1183" s="8"/>
      <c r="BFO1183" s="8"/>
      <c r="BFP1183" s="8"/>
      <c r="BFQ1183" s="8"/>
      <c r="BFR1183" s="8"/>
      <c r="BFS1183" s="8"/>
      <c r="BFT1183" s="8"/>
      <c r="BFU1183" s="8"/>
      <c r="BFV1183" s="8"/>
      <c r="BFW1183" s="8"/>
      <c r="BFX1183" s="8"/>
      <c r="BFY1183" s="8"/>
      <c r="BFZ1183" s="8"/>
      <c r="BGA1183" s="8"/>
      <c r="BGB1183" s="8"/>
      <c r="BGC1183" s="8"/>
      <c r="BGD1183" s="8"/>
      <c r="BGE1183" s="8"/>
      <c r="BGF1183" s="8"/>
      <c r="BGG1183" s="8"/>
      <c r="BGH1183" s="8"/>
      <c r="BGI1183" s="8"/>
      <c r="BGJ1183" s="8"/>
      <c r="BGK1183" s="8"/>
      <c r="BGL1183" s="8"/>
      <c r="BGM1183" s="8"/>
      <c r="BGN1183" s="8"/>
      <c r="BGO1183" s="8"/>
      <c r="BGP1183" s="8"/>
      <c r="BGQ1183" s="8"/>
      <c r="BGR1183" s="8"/>
      <c r="BGS1183" s="8"/>
      <c r="BGT1183" s="8"/>
      <c r="BGU1183" s="8"/>
      <c r="BGV1183" s="8"/>
      <c r="BGW1183" s="8"/>
      <c r="BGX1183" s="8"/>
      <c r="BGY1183" s="8"/>
      <c r="BGZ1183" s="8"/>
      <c r="BHA1183" s="8"/>
      <c r="BHB1183" s="8"/>
      <c r="BHC1183" s="8"/>
      <c r="BHD1183" s="8"/>
      <c r="BHE1183" s="8"/>
      <c r="BHF1183" s="8"/>
      <c r="BHG1183" s="8"/>
      <c r="BHH1183" s="8"/>
      <c r="BHI1183" s="8"/>
      <c r="BHJ1183" s="8"/>
      <c r="BHK1183" s="8"/>
      <c r="BHL1183" s="8"/>
      <c r="BHM1183" s="8"/>
      <c r="BHN1183" s="8"/>
      <c r="BHO1183" s="8"/>
      <c r="BHP1183" s="8"/>
      <c r="BHQ1183" s="8"/>
      <c r="BHR1183" s="8"/>
      <c r="BHS1183" s="8"/>
      <c r="BHT1183" s="8"/>
      <c r="BHU1183" s="8"/>
      <c r="BHV1183" s="8"/>
      <c r="BHW1183" s="8"/>
      <c r="BHX1183" s="8"/>
      <c r="BHY1183" s="8"/>
      <c r="BHZ1183" s="8"/>
      <c r="BIA1183" s="8"/>
      <c r="BIB1183" s="8"/>
      <c r="BIC1183" s="8"/>
      <c r="BID1183" s="8"/>
      <c r="BIE1183" s="8"/>
      <c r="BIF1183" s="8"/>
      <c r="BIG1183" s="8"/>
      <c r="BIH1183" s="8"/>
      <c r="BII1183" s="8"/>
      <c r="BIJ1183" s="8"/>
      <c r="BIK1183" s="8"/>
      <c r="BIL1183" s="8"/>
      <c r="BIM1183" s="8"/>
      <c r="BIN1183" s="8"/>
      <c r="BIO1183" s="8"/>
      <c r="BIP1183" s="8"/>
      <c r="BIQ1183" s="8"/>
      <c r="BIR1183" s="8"/>
      <c r="BIS1183" s="8"/>
      <c r="BIT1183" s="8"/>
      <c r="BIU1183" s="8"/>
      <c r="BIV1183" s="8"/>
      <c r="BIW1183" s="8"/>
      <c r="BIX1183" s="8"/>
      <c r="BIY1183" s="8"/>
      <c r="BIZ1183" s="8"/>
      <c r="BJA1183" s="8"/>
      <c r="BJB1183" s="8"/>
      <c r="BJC1183" s="8"/>
      <c r="BJD1183" s="8"/>
      <c r="BJE1183" s="8"/>
      <c r="BJF1183" s="8"/>
      <c r="BJG1183" s="8"/>
      <c r="BJH1183" s="8"/>
      <c r="BJI1183" s="8"/>
      <c r="BJJ1183" s="8"/>
      <c r="BJK1183" s="8"/>
      <c r="BJL1183" s="8"/>
      <c r="BJM1183" s="8"/>
      <c r="BJN1183" s="8"/>
      <c r="BJO1183" s="8"/>
      <c r="BJP1183" s="8"/>
      <c r="BJQ1183" s="8"/>
      <c r="BJR1183" s="8"/>
      <c r="BJS1183" s="8"/>
      <c r="BJT1183" s="8"/>
      <c r="BJU1183" s="8"/>
      <c r="BJV1183" s="8"/>
      <c r="BJW1183" s="8"/>
      <c r="BJX1183" s="8"/>
      <c r="BJY1183" s="8"/>
      <c r="BJZ1183" s="8"/>
      <c r="BKA1183" s="8"/>
      <c r="BKB1183" s="8"/>
      <c r="BKC1183" s="8"/>
      <c r="BKD1183" s="8"/>
      <c r="BKE1183" s="8"/>
      <c r="BKF1183" s="8"/>
      <c r="BKG1183" s="8"/>
      <c r="BKH1183" s="8"/>
      <c r="BKI1183" s="8"/>
      <c r="BKJ1183" s="8"/>
      <c r="BKK1183" s="8"/>
      <c r="BKL1183" s="8"/>
      <c r="BKM1183" s="8"/>
      <c r="BKN1183" s="8"/>
      <c r="BKO1183" s="8"/>
      <c r="BKP1183" s="8"/>
      <c r="BKQ1183" s="8"/>
      <c r="BKR1183" s="8"/>
      <c r="BKS1183" s="8"/>
      <c r="BKT1183" s="8"/>
      <c r="BKU1183" s="8"/>
      <c r="BKV1183" s="8"/>
      <c r="BKW1183" s="8"/>
      <c r="BKX1183" s="8"/>
      <c r="BKY1183" s="8"/>
      <c r="BKZ1183" s="8"/>
      <c r="BLA1183" s="8"/>
      <c r="BLB1183" s="8"/>
      <c r="BLC1183" s="8"/>
      <c r="BLD1183" s="8"/>
      <c r="BLE1183" s="8"/>
      <c r="BLF1183" s="8"/>
      <c r="BLG1183" s="8"/>
      <c r="BLH1183" s="8"/>
      <c r="BLI1183" s="8"/>
      <c r="BLJ1183" s="8"/>
      <c r="BLK1183" s="8"/>
      <c r="BLL1183" s="8"/>
      <c r="BLM1183" s="8"/>
      <c r="BLN1183" s="8"/>
      <c r="BLO1183" s="8"/>
      <c r="BLP1183" s="8"/>
      <c r="BLQ1183" s="8"/>
      <c r="BLR1183" s="8"/>
      <c r="BLS1183" s="8"/>
      <c r="BLT1183" s="8"/>
      <c r="BLU1183" s="8"/>
      <c r="BLV1183" s="8"/>
      <c r="BLW1183" s="8"/>
      <c r="BLX1183" s="8"/>
      <c r="BLY1183" s="8"/>
      <c r="BLZ1183" s="8"/>
      <c r="BMA1183" s="8"/>
      <c r="BMB1183" s="8"/>
      <c r="BMC1183" s="8"/>
      <c r="BMD1183" s="8"/>
      <c r="BME1183" s="8"/>
      <c r="BMF1183" s="8"/>
      <c r="BMG1183" s="8"/>
      <c r="BMH1183" s="8"/>
      <c r="BMI1183" s="8"/>
      <c r="BMJ1183" s="8"/>
      <c r="BMK1183" s="8"/>
      <c r="BML1183" s="8"/>
      <c r="BMM1183" s="8"/>
      <c r="BMN1183" s="8"/>
      <c r="BMO1183" s="8"/>
      <c r="BMP1183" s="8"/>
      <c r="BMQ1183" s="8"/>
      <c r="BMR1183" s="8"/>
      <c r="BMS1183" s="8"/>
      <c r="BMT1183" s="8"/>
      <c r="BMU1183" s="8"/>
      <c r="BMV1183" s="8"/>
      <c r="BMW1183" s="8"/>
      <c r="BMX1183" s="8"/>
      <c r="BMY1183" s="8"/>
      <c r="BMZ1183" s="8"/>
      <c r="BNA1183" s="8"/>
      <c r="BNB1183" s="8"/>
      <c r="BNC1183" s="8"/>
      <c r="BND1183" s="8"/>
      <c r="BNE1183" s="8"/>
      <c r="BNF1183" s="8"/>
      <c r="BNG1183" s="8"/>
      <c r="BNH1183" s="8"/>
      <c r="BNI1183" s="8"/>
      <c r="BNJ1183" s="8"/>
      <c r="BNK1183" s="8"/>
      <c r="BNL1183" s="8"/>
      <c r="BNM1183" s="8"/>
      <c r="BNN1183" s="8"/>
      <c r="BNO1183" s="8"/>
      <c r="BNP1183" s="8"/>
      <c r="BNQ1183" s="8"/>
      <c r="BNR1183" s="8"/>
      <c r="BNS1183" s="8"/>
      <c r="BNT1183" s="8"/>
      <c r="BNU1183" s="8"/>
      <c r="BNV1183" s="8"/>
      <c r="BNW1183" s="8"/>
      <c r="BNX1183" s="8"/>
      <c r="BNY1183" s="8"/>
      <c r="BNZ1183" s="8"/>
      <c r="BOA1183" s="8"/>
      <c r="BOB1183" s="8"/>
      <c r="BOC1183" s="8"/>
      <c r="BOD1183" s="8"/>
      <c r="BOE1183" s="8"/>
      <c r="BOF1183" s="8"/>
      <c r="BOG1183" s="8"/>
      <c r="BOH1183" s="8"/>
      <c r="BOI1183" s="8"/>
      <c r="BOJ1183" s="8"/>
      <c r="BOK1183" s="8"/>
      <c r="BOL1183" s="8"/>
      <c r="BOM1183" s="8"/>
      <c r="BON1183" s="8"/>
      <c r="BOO1183" s="8"/>
      <c r="BOP1183" s="8"/>
      <c r="BOQ1183" s="8"/>
      <c r="BOR1183" s="8"/>
      <c r="BOS1183" s="8"/>
      <c r="BOT1183" s="8"/>
      <c r="BOU1183" s="8"/>
      <c r="BOV1183" s="8"/>
      <c r="BOW1183" s="8"/>
      <c r="BOX1183" s="8"/>
      <c r="BOY1183" s="8"/>
      <c r="BOZ1183" s="8"/>
      <c r="BPA1183" s="8"/>
      <c r="BPB1183" s="8"/>
      <c r="BPC1183" s="8"/>
      <c r="BPD1183" s="8"/>
      <c r="BPE1183" s="8"/>
      <c r="BPF1183" s="8"/>
      <c r="BPG1183" s="8"/>
      <c r="BPH1183" s="8"/>
      <c r="BPI1183" s="8"/>
      <c r="BPJ1183" s="8"/>
      <c r="BPK1183" s="8"/>
      <c r="BPL1183" s="8"/>
      <c r="BPM1183" s="8"/>
      <c r="BPN1183" s="8"/>
      <c r="BPO1183" s="8"/>
      <c r="BPP1183" s="8"/>
      <c r="BPQ1183" s="8"/>
      <c r="BPR1183" s="8"/>
      <c r="BPS1183" s="8"/>
      <c r="BPT1183" s="8"/>
      <c r="BPU1183" s="8"/>
      <c r="BPV1183" s="8"/>
      <c r="BPW1183" s="8"/>
      <c r="BPX1183" s="8"/>
      <c r="BPY1183" s="8"/>
      <c r="BPZ1183" s="8"/>
      <c r="BQA1183" s="8"/>
      <c r="BQB1183" s="8"/>
      <c r="BQC1183" s="8"/>
      <c r="BQD1183" s="8"/>
      <c r="BQE1183" s="8"/>
      <c r="BQF1183" s="8"/>
      <c r="BQG1183" s="8"/>
      <c r="BQH1183" s="8"/>
      <c r="BQI1183" s="8"/>
      <c r="BQJ1183" s="8"/>
      <c r="BQK1183" s="8"/>
      <c r="BQL1183" s="8"/>
      <c r="BQM1183" s="8"/>
      <c r="BQN1183" s="8"/>
      <c r="BQO1183" s="8"/>
      <c r="BQP1183" s="8"/>
      <c r="BQQ1183" s="8"/>
      <c r="BQR1183" s="8"/>
      <c r="BQS1183" s="8"/>
      <c r="BQT1183" s="8"/>
      <c r="BQU1183" s="8"/>
      <c r="BQV1183" s="8"/>
      <c r="BQW1183" s="8"/>
      <c r="BQX1183" s="8"/>
      <c r="BQY1183" s="8"/>
      <c r="BQZ1183" s="8"/>
      <c r="BRA1183" s="8"/>
      <c r="BRB1183" s="8"/>
      <c r="BRC1183" s="8"/>
      <c r="BRD1183" s="8"/>
      <c r="BRE1183" s="8"/>
      <c r="BRF1183" s="8"/>
      <c r="BRG1183" s="8"/>
      <c r="BRH1183" s="8"/>
      <c r="BRI1183" s="8"/>
      <c r="BRJ1183" s="8"/>
      <c r="BRK1183" s="8"/>
      <c r="BRL1183" s="8"/>
      <c r="BRM1183" s="8"/>
      <c r="BRN1183" s="8"/>
      <c r="BRO1183" s="8"/>
      <c r="BRP1183" s="8"/>
      <c r="BRQ1183" s="8"/>
      <c r="BRR1183" s="8"/>
      <c r="BRS1183" s="8"/>
      <c r="BRT1183" s="8"/>
      <c r="BRU1183" s="8"/>
      <c r="BRV1183" s="8"/>
      <c r="BRW1183" s="8"/>
      <c r="BRX1183" s="8"/>
      <c r="BRY1183" s="8"/>
      <c r="BRZ1183" s="8"/>
      <c r="BSA1183" s="8"/>
      <c r="BSB1183" s="8"/>
      <c r="BSC1183" s="8"/>
      <c r="BSD1183" s="8"/>
      <c r="BSE1183" s="8"/>
      <c r="BSF1183" s="8"/>
      <c r="BSG1183" s="8"/>
      <c r="BSH1183" s="8"/>
      <c r="BSI1183" s="8"/>
      <c r="BSJ1183" s="8"/>
      <c r="BSK1183" s="8"/>
      <c r="BSL1183" s="8"/>
      <c r="BSM1183" s="8"/>
      <c r="BSN1183" s="8"/>
      <c r="BSO1183" s="8"/>
      <c r="BSP1183" s="8"/>
      <c r="BSQ1183" s="8"/>
      <c r="BSR1183" s="8"/>
      <c r="BSS1183" s="8"/>
      <c r="BST1183" s="8"/>
      <c r="BSU1183" s="8"/>
      <c r="BSV1183" s="8"/>
      <c r="BSW1183" s="8"/>
      <c r="BSX1183" s="8"/>
      <c r="BSY1183" s="8"/>
      <c r="BSZ1183" s="8"/>
      <c r="BTA1183" s="8"/>
      <c r="BTB1183" s="8"/>
      <c r="BTC1183" s="8"/>
      <c r="BTD1183" s="8"/>
      <c r="BTE1183" s="8"/>
      <c r="BTF1183" s="8"/>
      <c r="BTG1183" s="8"/>
      <c r="BTH1183" s="8"/>
      <c r="BTI1183" s="8"/>
      <c r="BTJ1183" s="8"/>
      <c r="BTK1183" s="8"/>
      <c r="BTL1183" s="8"/>
      <c r="BTM1183" s="8"/>
      <c r="BTN1183" s="8"/>
      <c r="BTO1183" s="8"/>
      <c r="BTP1183" s="8"/>
      <c r="BTQ1183" s="8"/>
      <c r="BTR1183" s="8"/>
      <c r="BTS1183" s="8"/>
      <c r="BTT1183" s="8"/>
      <c r="BTU1183" s="8"/>
      <c r="BTV1183" s="8"/>
      <c r="BTW1183" s="8"/>
      <c r="BTX1183" s="8"/>
      <c r="BTY1183" s="8"/>
      <c r="BTZ1183" s="8"/>
      <c r="BUA1183" s="8"/>
      <c r="BUB1183" s="8"/>
      <c r="BUC1183" s="8"/>
      <c r="BUD1183" s="8"/>
      <c r="BUE1183" s="8"/>
      <c r="BUF1183" s="8"/>
      <c r="BUG1183" s="8"/>
      <c r="BUH1183" s="8"/>
      <c r="BUI1183" s="8"/>
      <c r="BUJ1183" s="8"/>
      <c r="BUK1183" s="8"/>
      <c r="BUL1183" s="8"/>
      <c r="BUM1183" s="8"/>
      <c r="BUN1183" s="8"/>
      <c r="BUO1183" s="8"/>
      <c r="BUP1183" s="8"/>
      <c r="BUQ1183" s="8"/>
      <c r="BUR1183" s="8"/>
      <c r="BUS1183" s="8"/>
      <c r="BUT1183" s="8"/>
      <c r="BUU1183" s="8"/>
      <c r="BUV1183" s="8"/>
      <c r="BUW1183" s="8"/>
      <c r="BUX1183" s="8"/>
      <c r="BUY1183" s="8"/>
      <c r="BUZ1183" s="8"/>
      <c r="BVA1183" s="8"/>
      <c r="BVB1183" s="8"/>
      <c r="BVC1183" s="8"/>
      <c r="BVD1183" s="8"/>
      <c r="BVE1183" s="8"/>
      <c r="BVF1183" s="8"/>
      <c r="BVG1183" s="8"/>
      <c r="BVH1183" s="8"/>
      <c r="BVI1183" s="8"/>
      <c r="BVJ1183" s="8"/>
      <c r="BVK1183" s="8"/>
      <c r="BVL1183" s="8"/>
      <c r="BVM1183" s="8"/>
      <c r="BVN1183" s="8"/>
      <c r="BVO1183" s="8"/>
      <c r="BVP1183" s="8"/>
      <c r="BVQ1183" s="8"/>
      <c r="BVR1183" s="8"/>
      <c r="BVS1183" s="8"/>
      <c r="BVT1183" s="8"/>
      <c r="BVU1183" s="8"/>
      <c r="BVV1183" s="8"/>
      <c r="BVW1183" s="8"/>
      <c r="BVX1183" s="8"/>
      <c r="BVY1183" s="8"/>
      <c r="BVZ1183" s="8"/>
      <c r="BWA1183" s="8"/>
      <c r="BWB1183" s="8"/>
      <c r="BWC1183" s="8"/>
      <c r="BWD1183" s="8"/>
      <c r="BWE1183" s="8"/>
      <c r="BWF1183" s="8"/>
      <c r="BWG1183" s="8"/>
      <c r="BWH1183" s="8"/>
      <c r="BWI1183" s="8"/>
      <c r="BWJ1183" s="8"/>
      <c r="BWK1183" s="8"/>
      <c r="BWL1183" s="8"/>
      <c r="BWM1183" s="8"/>
      <c r="BWN1183" s="8"/>
      <c r="BWO1183" s="8"/>
      <c r="BWP1183" s="8"/>
      <c r="BWQ1183" s="8"/>
      <c r="BWR1183" s="8"/>
      <c r="BWS1183" s="8"/>
      <c r="BWT1183" s="8"/>
      <c r="BWU1183" s="8"/>
      <c r="BWV1183" s="8"/>
      <c r="BWW1183" s="8"/>
      <c r="BWX1183" s="8"/>
      <c r="BWY1183" s="8"/>
      <c r="BWZ1183" s="8"/>
      <c r="BXA1183" s="8"/>
      <c r="BXB1183" s="8"/>
      <c r="BXC1183" s="8"/>
      <c r="BXD1183" s="8"/>
      <c r="BXE1183" s="8"/>
      <c r="BXF1183" s="8"/>
      <c r="BXG1183" s="8"/>
      <c r="BXH1183" s="8"/>
      <c r="BXI1183" s="8"/>
      <c r="BXJ1183" s="8"/>
      <c r="BXK1183" s="8"/>
      <c r="BXL1183" s="8"/>
      <c r="BXM1183" s="8"/>
      <c r="BXN1183" s="8"/>
      <c r="BXO1183" s="8"/>
      <c r="BXP1183" s="8"/>
      <c r="BXQ1183" s="8"/>
      <c r="BXR1183" s="8"/>
      <c r="BXS1183" s="8"/>
      <c r="BXT1183" s="8"/>
      <c r="BXU1183" s="8"/>
      <c r="BXV1183" s="8"/>
      <c r="BXW1183" s="8"/>
      <c r="BXX1183" s="8"/>
      <c r="BXY1183" s="8"/>
      <c r="BXZ1183" s="8"/>
      <c r="BYA1183" s="8"/>
      <c r="BYB1183" s="8"/>
      <c r="BYC1183" s="8"/>
      <c r="BYD1183" s="8"/>
      <c r="BYE1183" s="8"/>
      <c r="BYF1183" s="8"/>
      <c r="BYG1183" s="8"/>
      <c r="BYH1183" s="8"/>
      <c r="BYI1183" s="8"/>
      <c r="BYJ1183" s="8"/>
      <c r="BYK1183" s="8"/>
      <c r="BYL1183" s="8"/>
      <c r="BYM1183" s="8"/>
      <c r="BYN1183" s="8"/>
      <c r="BYO1183" s="8"/>
      <c r="BYP1183" s="8"/>
      <c r="BYQ1183" s="8"/>
      <c r="BYR1183" s="8"/>
      <c r="BYS1183" s="8"/>
      <c r="BYT1183" s="8"/>
      <c r="BYU1183" s="8"/>
      <c r="BYV1183" s="8"/>
      <c r="BYW1183" s="8"/>
      <c r="BYX1183" s="8"/>
      <c r="BYY1183" s="8"/>
      <c r="BYZ1183" s="8"/>
      <c r="BZA1183" s="8"/>
      <c r="BZB1183" s="8"/>
      <c r="BZC1183" s="8"/>
      <c r="BZD1183" s="8"/>
      <c r="BZE1183" s="8"/>
      <c r="BZF1183" s="8"/>
      <c r="BZG1183" s="8"/>
      <c r="BZH1183" s="8"/>
      <c r="BZI1183" s="8"/>
      <c r="BZJ1183" s="8"/>
      <c r="BZK1183" s="8"/>
      <c r="BZL1183" s="8"/>
      <c r="BZM1183" s="8"/>
      <c r="BZN1183" s="8"/>
      <c r="BZO1183" s="8"/>
      <c r="BZP1183" s="8"/>
      <c r="BZQ1183" s="8"/>
      <c r="BZR1183" s="8"/>
      <c r="BZS1183" s="8"/>
      <c r="BZT1183" s="8"/>
      <c r="BZU1183" s="8"/>
      <c r="BZV1183" s="8"/>
      <c r="BZW1183" s="8"/>
      <c r="BZX1183" s="8"/>
      <c r="BZY1183" s="8"/>
      <c r="BZZ1183" s="8"/>
      <c r="CAA1183" s="8"/>
      <c r="CAB1183" s="8"/>
      <c r="CAC1183" s="8"/>
      <c r="CAD1183" s="8"/>
      <c r="CAE1183" s="8"/>
      <c r="CAF1183" s="8"/>
      <c r="CAG1183" s="8"/>
      <c r="CAH1183" s="8"/>
      <c r="CAI1183" s="8"/>
      <c r="CAJ1183" s="8"/>
      <c r="CAK1183" s="8"/>
      <c r="CAL1183" s="8"/>
      <c r="CAM1183" s="8"/>
      <c r="CAN1183" s="8"/>
      <c r="CAO1183" s="8"/>
      <c r="CAP1183" s="8"/>
      <c r="CAQ1183" s="8"/>
      <c r="CAR1183" s="8"/>
      <c r="CAS1183" s="8"/>
      <c r="CAT1183" s="8"/>
      <c r="CAU1183" s="8"/>
      <c r="CAV1183" s="8"/>
      <c r="CAW1183" s="8"/>
      <c r="CAX1183" s="8"/>
      <c r="CAY1183" s="8"/>
      <c r="CAZ1183" s="8"/>
      <c r="CBA1183" s="8"/>
      <c r="CBB1183" s="8"/>
      <c r="CBC1183" s="8"/>
      <c r="CBD1183" s="8"/>
      <c r="CBE1183" s="8"/>
      <c r="CBF1183" s="8"/>
      <c r="CBG1183" s="8"/>
      <c r="CBH1183" s="8"/>
      <c r="CBI1183" s="8"/>
      <c r="CBJ1183" s="8"/>
      <c r="CBK1183" s="8"/>
      <c r="CBL1183" s="8"/>
      <c r="CBM1183" s="8"/>
      <c r="CBN1183" s="8"/>
      <c r="CBO1183" s="8"/>
      <c r="CBP1183" s="8"/>
      <c r="CBQ1183" s="8"/>
      <c r="CBR1183" s="8"/>
      <c r="CBS1183" s="8"/>
      <c r="CBT1183" s="8"/>
      <c r="CBU1183" s="8"/>
      <c r="CBV1183" s="8"/>
      <c r="CBW1183" s="8"/>
      <c r="CBX1183" s="8"/>
      <c r="CBY1183" s="8"/>
      <c r="CBZ1183" s="8"/>
      <c r="CCA1183" s="8"/>
      <c r="CCB1183" s="8"/>
      <c r="CCC1183" s="8"/>
      <c r="CCD1183" s="8"/>
      <c r="CCE1183" s="8"/>
      <c r="CCF1183" s="8"/>
      <c r="CCG1183" s="8"/>
      <c r="CCH1183" s="8"/>
      <c r="CCI1183" s="8"/>
      <c r="CCJ1183" s="8"/>
      <c r="CCK1183" s="8"/>
      <c r="CCL1183" s="8"/>
      <c r="CCM1183" s="8"/>
      <c r="CCN1183" s="8"/>
      <c r="CCO1183" s="8"/>
      <c r="CCP1183" s="8"/>
      <c r="CCQ1183" s="8"/>
      <c r="CCR1183" s="8"/>
      <c r="CCS1183" s="8"/>
      <c r="CCT1183" s="8"/>
      <c r="CCU1183" s="8"/>
      <c r="CCV1183" s="8"/>
      <c r="CCW1183" s="8"/>
      <c r="CCX1183" s="8"/>
      <c r="CCY1183" s="8"/>
      <c r="CCZ1183" s="8"/>
      <c r="CDA1183" s="8"/>
      <c r="CDB1183" s="8"/>
      <c r="CDC1183" s="8"/>
      <c r="CDD1183" s="8"/>
      <c r="CDE1183" s="8"/>
      <c r="CDF1183" s="8"/>
      <c r="CDG1183" s="8"/>
      <c r="CDH1183" s="8"/>
      <c r="CDI1183" s="8"/>
      <c r="CDJ1183" s="8"/>
      <c r="CDK1183" s="8"/>
      <c r="CDL1183" s="8"/>
      <c r="CDM1183" s="8"/>
      <c r="CDN1183" s="8"/>
      <c r="CDO1183" s="8"/>
      <c r="CDP1183" s="8"/>
      <c r="CDQ1183" s="8"/>
      <c r="CDR1183" s="8"/>
      <c r="CDS1183" s="8"/>
      <c r="CDT1183" s="8"/>
      <c r="CDU1183" s="8"/>
      <c r="CDV1183" s="8"/>
      <c r="CDW1183" s="8"/>
      <c r="CDX1183" s="8"/>
      <c r="CDY1183" s="8"/>
      <c r="CDZ1183" s="8"/>
      <c r="CEA1183" s="8"/>
      <c r="CEB1183" s="8"/>
      <c r="CEC1183" s="8"/>
      <c r="CED1183" s="8"/>
      <c r="CEE1183" s="8"/>
      <c r="CEF1183" s="8"/>
      <c r="CEG1183" s="8"/>
      <c r="CEH1183" s="8"/>
      <c r="CEI1183" s="8"/>
      <c r="CEJ1183" s="8"/>
      <c r="CEK1183" s="8"/>
      <c r="CEL1183" s="8"/>
      <c r="CEM1183" s="8"/>
      <c r="CEN1183" s="8"/>
      <c r="CEO1183" s="8"/>
      <c r="CEP1183" s="8"/>
      <c r="CEQ1183" s="8"/>
      <c r="CER1183" s="8"/>
      <c r="CES1183" s="8"/>
      <c r="CET1183" s="8"/>
      <c r="CEU1183" s="8"/>
      <c r="CEV1183" s="8"/>
      <c r="CEW1183" s="8"/>
      <c r="CEX1183" s="8"/>
      <c r="CEY1183" s="8"/>
      <c r="CEZ1183" s="8"/>
      <c r="CFA1183" s="8"/>
      <c r="CFB1183" s="8"/>
      <c r="CFC1183" s="8"/>
      <c r="CFD1183" s="8"/>
      <c r="CFE1183" s="8"/>
      <c r="CFF1183" s="8"/>
      <c r="CFG1183" s="8"/>
      <c r="CFH1183" s="8"/>
      <c r="CFI1183" s="8"/>
      <c r="CFJ1183" s="8"/>
      <c r="CFK1183" s="8"/>
      <c r="CFL1183" s="8"/>
      <c r="CFM1183" s="8"/>
      <c r="CFN1183" s="8"/>
      <c r="CFO1183" s="8"/>
      <c r="CFP1183" s="8"/>
      <c r="CFQ1183" s="8"/>
      <c r="CFR1183" s="8"/>
      <c r="CFS1183" s="8"/>
      <c r="CFT1183" s="8"/>
      <c r="CFU1183" s="8"/>
      <c r="CFV1183" s="8"/>
      <c r="CFW1183" s="8"/>
      <c r="CFX1183" s="8"/>
      <c r="CFY1183" s="8"/>
      <c r="CFZ1183" s="8"/>
      <c r="CGA1183" s="8"/>
      <c r="CGB1183" s="8"/>
      <c r="CGC1183" s="8"/>
      <c r="CGD1183" s="8"/>
      <c r="CGE1183" s="8"/>
      <c r="CGF1183" s="8"/>
      <c r="CGG1183" s="8"/>
      <c r="CGH1183" s="8"/>
      <c r="CGI1183" s="8"/>
      <c r="CGJ1183" s="8"/>
      <c r="CGK1183" s="8"/>
      <c r="CGL1183" s="8"/>
      <c r="CGM1183" s="8"/>
      <c r="CGN1183" s="8"/>
      <c r="CGO1183" s="8"/>
      <c r="CGP1183" s="8"/>
      <c r="CGQ1183" s="8"/>
      <c r="CGR1183" s="8"/>
      <c r="CGS1183" s="8"/>
      <c r="CGT1183" s="8"/>
      <c r="CGU1183" s="8"/>
      <c r="CGV1183" s="8"/>
      <c r="CGW1183" s="8"/>
      <c r="CGX1183" s="8"/>
      <c r="CGY1183" s="8"/>
      <c r="CGZ1183" s="8"/>
      <c r="CHA1183" s="8"/>
      <c r="CHB1183" s="8"/>
      <c r="CHC1183" s="8"/>
      <c r="CHD1183" s="8"/>
      <c r="CHE1183" s="8"/>
      <c r="CHF1183" s="8"/>
      <c r="CHG1183" s="8"/>
      <c r="CHH1183" s="8"/>
      <c r="CHI1183" s="8"/>
      <c r="CHJ1183" s="8"/>
      <c r="CHK1183" s="8"/>
      <c r="CHL1183" s="8"/>
      <c r="CHM1183" s="8"/>
      <c r="CHN1183" s="8"/>
      <c r="CHO1183" s="8"/>
      <c r="CHP1183" s="8"/>
      <c r="CHQ1183" s="8"/>
      <c r="CHR1183" s="8"/>
      <c r="CHS1183" s="8"/>
      <c r="CHT1183" s="8"/>
      <c r="CHU1183" s="8"/>
      <c r="CHV1183" s="8"/>
      <c r="CHW1183" s="8"/>
      <c r="CHX1183" s="8"/>
      <c r="CHY1183" s="8"/>
      <c r="CHZ1183" s="8"/>
      <c r="CIA1183" s="8"/>
      <c r="CIB1183" s="8"/>
      <c r="CIC1183" s="8"/>
      <c r="CID1183" s="8"/>
      <c r="CIE1183" s="8"/>
      <c r="CIF1183" s="8"/>
      <c r="CIG1183" s="8"/>
      <c r="CIH1183" s="8"/>
      <c r="CII1183" s="8"/>
      <c r="CIJ1183" s="8"/>
      <c r="CIK1183" s="8"/>
      <c r="CIL1183" s="8"/>
      <c r="CIM1183" s="8"/>
      <c r="CIN1183" s="8"/>
      <c r="CIO1183" s="8"/>
      <c r="CIP1183" s="8"/>
      <c r="CIQ1183" s="8"/>
      <c r="CIR1183" s="8"/>
      <c r="CIS1183" s="8"/>
      <c r="CIT1183" s="8"/>
      <c r="CIU1183" s="8"/>
      <c r="CIV1183" s="8"/>
      <c r="CIW1183" s="8"/>
      <c r="CIX1183" s="8"/>
      <c r="CIY1183" s="8"/>
      <c r="CIZ1183" s="8"/>
      <c r="CJA1183" s="8"/>
      <c r="CJB1183" s="8"/>
      <c r="CJC1183" s="8"/>
      <c r="CJD1183" s="8"/>
      <c r="CJE1183" s="8"/>
      <c r="CJF1183" s="8"/>
      <c r="CJG1183" s="8"/>
      <c r="CJH1183" s="8"/>
      <c r="CJI1183" s="8"/>
      <c r="CJJ1183" s="8"/>
      <c r="CJK1183" s="8"/>
      <c r="CJL1183" s="8"/>
      <c r="CJM1183" s="8"/>
      <c r="CJN1183" s="8"/>
      <c r="CJO1183" s="8"/>
      <c r="CJP1183" s="8"/>
      <c r="CJQ1183" s="8"/>
      <c r="CJR1183" s="8"/>
      <c r="CJS1183" s="8"/>
      <c r="CJT1183" s="8"/>
      <c r="CJU1183" s="8"/>
      <c r="CJV1183" s="8"/>
      <c r="CJW1183" s="8"/>
      <c r="CJX1183" s="8"/>
      <c r="CJY1183" s="8"/>
      <c r="CJZ1183" s="8"/>
      <c r="CKA1183" s="8"/>
      <c r="CKB1183" s="8"/>
      <c r="CKC1183" s="8"/>
      <c r="CKD1183" s="8"/>
      <c r="CKE1183" s="8"/>
      <c r="CKF1183" s="8"/>
      <c r="CKG1183" s="8"/>
      <c r="CKH1183" s="8"/>
      <c r="CKI1183" s="8"/>
      <c r="CKJ1183" s="8"/>
      <c r="CKK1183" s="8"/>
      <c r="CKL1183" s="8"/>
      <c r="CKM1183" s="8"/>
      <c r="CKN1183" s="8"/>
      <c r="CKO1183" s="8"/>
      <c r="CKP1183" s="8"/>
      <c r="CKQ1183" s="8"/>
      <c r="CKR1183" s="8"/>
      <c r="CKS1183" s="8"/>
      <c r="CKT1183" s="8"/>
      <c r="CKU1183" s="8"/>
      <c r="CKV1183" s="8"/>
      <c r="CKW1183" s="8"/>
      <c r="CKX1183" s="8"/>
      <c r="CKY1183" s="8"/>
      <c r="CKZ1183" s="8"/>
      <c r="CLA1183" s="8"/>
      <c r="CLB1183" s="8"/>
      <c r="CLC1183" s="8"/>
      <c r="CLD1183" s="8"/>
      <c r="CLE1183" s="8"/>
      <c r="CLF1183" s="8"/>
      <c r="CLG1183" s="8"/>
      <c r="CLH1183" s="8"/>
      <c r="CLI1183" s="8"/>
      <c r="CLJ1183" s="8"/>
      <c r="CLK1183" s="8"/>
      <c r="CLL1183" s="8"/>
      <c r="CLM1183" s="8"/>
      <c r="CLN1183" s="8"/>
      <c r="CLO1183" s="8"/>
      <c r="CLP1183" s="8"/>
      <c r="CLQ1183" s="8"/>
      <c r="CLR1183" s="8"/>
      <c r="CLS1183" s="8"/>
      <c r="CLT1183" s="8"/>
      <c r="CLU1183" s="8"/>
      <c r="CLV1183" s="8"/>
      <c r="CLW1183" s="8"/>
      <c r="CLX1183" s="8"/>
      <c r="CLY1183" s="8"/>
      <c r="CLZ1183" s="8"/>
      <c r="CMA1183" s="8"/>
      <c r="CMB1183" s="8"/>
      <c r="CMC1183" s="8"/>
      <c r="CMD1183" s="8"/>
      <c r="CME1183" s="8"/>
      <c r="CMF1183" s="8"/>
      <c r="CMG1183" s="8"/>
      <c r="CMH1183" s="8"/>
      <c r="CMI1183" s="8"/>
      <c r="CMJ1183" s="8"/>
      <c r="CMK1183" s="8"/>
      <c r="CML1183" s="8"/>
      <c r="CMM1183" s="8"/>
      <c r="CMN1183" s="8"/>
      <c r="CMO1183" s="8"/>
      <c r="CMP1183" s="8"/>
      <c r="CMQ1183" s="8"/>
      <c r="CMR1183" s="8"/>
      <c r="CMS1183" s="8"/>
      <c r="CMT1183" s="8"/>
      <c r="CMU1183" s="8"/>
      <c r="CMV1183" s="8"/>
      <c r="CMW1183" s="8"/>
      <c r="CMX1183" s="8"/>
      <c r="CMY1183" s="8"/>
      <c r="CMZ1183" s="8"/>
      <c r="CNA1183" s="8"/>
      <c r="CNB1183" s="8"/>
      <c r="CNC1183" s="8"/>
      <c r="CND1183" s="8"/>
      <c r="CNE1183" s="8"/>
      <c r="CNF1183" s="8"/>
      <c r="CNG1183" s="8"/>
      <c r="CNH1183" s="8"/>
      <c r="CNI1183" s="8"/>
      <c r="CNJ1183" s="8"/>
      <c r="CNK1183" s="8"/>
      <c r="CNL1183" s="8"/>
      <c r="CNM1183" s="8"/>
      <c r="CNN1183" s="8"/>
      <c r="CNO1183" s="8"/>
      <c r="CNP1183" s="8"/>
      <c r="CNQ1183" s="8"/>
      <c r="CNR1183" s="8"/>
      <c r="CNS1183" s="8"/>
      <c r="CNT1183" s="8"/>
      <c r="CNU1183" s="8"/>
      <c r="CNV1183" s="8"/>
      <c r="CNW1183" s="8"/>
      <c r="CNX1183" s="8"/>
      <c r="CNY1183" s="8"/>
      <c r="CNZ1183" s="8"/>
      <c r="COA1183" s="8"/>
      <c r="COB1183" s="8"/>
      <c r="COC1183" s="8"/>
      <c r="COD1183" s="8"/>
      <c r="COE1183" s="8"/>
      <c r="COF1183" s="8"/>
      <c r="COG1183" s="8"/>
      <c r="COH1183" s="8"/>
      <c r="COI1183" s="8"/>
      <c r="COJ1183" s="8"/>
      <c r="COK1183" s="8"/>
      <c r="COL1183" s="8"/>
      <c r="COM1183" s="8"/>
      <c r="CON1183" s="8"/>
      <c r="COO1183" s="8"/>
      <c r="COP1183" s="8"/>
      <c r="COQ1183" s="8"/>
      <c r="COR1183" s="8"/>
      <c r="COS1183" s="8"/>
      <c r="COT1183" s="8"/>
      <c r="COU1183" s="8"/>
      <c r="COV1183" s="8"/>
      <c r="COW1183" s="8"/>
      <c r="COX1183" s="8"/>
      <c r="COY1183" s="8"/>
      <c r="COZ1183" s="8"/>
      <c r="CPA1183" s="8"/>
      <c r="CPB1183" s="8"/>
      <c r="CPC1183" s="8"/>
      <c r="CPD1183" s="8"/>
      <c r="CPE1183" s="8"/>
      <c r="CPF1183" s="8"/>
      <c r="CPG1183" s="8"/>
      <c r="CPH1183" s="8"/>
      <c r="CPI1183" s="8"/>
      <c r="CPJ1183" s="8"/>
      <c r="CPK1183" s="8"/>
      <c r="CPL1183" s="8"/>
      <c r="CPM1183" s="8"/>
      <c r="CPN1183" s="8"/>
      <c r="CPO1183" s="8"/>
      <c r="CPP1183" s="8"/>
      <c r="CPQ1183" s="8"/>
      <c r="CPR1183" s="8"/>
      <c r="CPS1183" s="8"/>
      <c r="CPT1183" s="8"/>
      <c r="CPU1183" s="8"/>
      <c r="CPV1183" s="8"/>
      <c r="CPW1183" s="8"/>
      <c r="CPX1183" s="8"/>
      <c r="CPY1183" s="8"/>
      <c r="CPZ1183" s="8"/>
      <c r="CQA1183" s="8"/>
      <c r="CQB1183" s="8"/>
      <c r="CQC1183" s="8"/>
      <c r="CQD1183" s="8"/>
      <c r="CQE1183" s="8"/>
      <c r="CQF1183" s="8"/>
      <c r="CQG1183" s="8"/>
      <c r="CQH1183" s="8"/>
      <c r="CQI1183" s="8"/>
      <c r="CQJ1183" s="8"/>
      <c r="CQK1183" s="8"/>
      <c r="CQL1183" s="8"/>
      <c r="CQM1183" s="8"/>
      <c r="CQN1183" s="8"/>
      <c r="CQO1183" s="8"/>
      <c r="CQP1183" s="8"/>
      <c r="CQQ1183" s="8"/>
      <c r="CQR1183" s="8"/>
      <c r="CQS1183" s="8"/>
      <c r="CQT1183" s="8"/>
      <c r="CQU1183" s="8"/>
      <c r="CQV1183" s="8"/>
      <c r="CQW1183" s="8"/>
      <c r="CQX1183" s="8"/>
      <c r="CQY1183" s="8"/>
      <c r="CQZ1183" s="8"/>
      <c r="CRA1183" s="8"/>
      <c r="CRB1183" s="8"/>
      <c r="CRC1183" s="8"/>
      <c r="CRD1183" s="8"/>
      <c r="CRE1183" s="8"/>
      <c r="CRF1183" s="8"/>
      <c r="CRG1183" s="8"/>
      <c r="CRH1183" s="8"/>
      <c r="CRI1183" s="8"/>
      <c r="CRJ1183" s="8"/>
      <c r="CRK1183" s="8"/>
      <c r="CRL1183" s="8"/>
      <c r="CRM1183" s="8"/>
      <c r="CRN1183" s="8"/>
      <c r="CRO1183" s="8"/>
      <c r="CRP1183" s="8"/>
      <c r="CRQ1183" s="8"/>
      <c r="CRR1183" s="8"/>
      <c r="CRS1183" s="8"/>
      <c r="CRT1183" s="8"/>
      <c r="CRU1183" s="8"/>
      <c r="CRV1183" s="8"/>
      <c r="CRW1183" s="8"/>
      <c r="CRX1183" s="8"/>
      <c r="CRY1183" s="8"/>
      <c r="CRZ1183" s="8"/>
      <c r="CSA1183" s="8"/>
      <c r="CSB1183" s="8"/>
      <c r="CSC1183" s="8"/>
      <c r="CSD1183" s="8"/>
      <c r="CSE1183" s="8"/>
      <c r="CSF1183" s="8"/>
      <c r="CSG1183" s="8"/>
      <c r="CSH1183" s="8"/>
      <c r="CSI1183" s="8"/>
      <c r="CSJ1183" s="8"/>
      <c r="CSK1183" s="8"/>
      <c r="CSL1183" s="8"/>
      <c r="CSM1183" s="8"/>
      <c r="CSN1183" s="8"/>
      <c r="CSO1183" s="8"/>
      <c r="CSP1183" s="8"/>
      <c r="CSQ1183" s="8"/>
      <c r="CSR1183" s="8"/>
      <c r="CSS1183" s="8"/>
      <c r="CST1183" s="8"/>
      <c r="CSU1183" s="8"/>
      <c r="CSV1183" s="8"/>
      <c r="CSW1183" s="8"/>
      <c r="CSX1183" s="8"/>
      <c r="CSY1183" s="8"/>
      <c r="CSZ1183" s="8"/>
      <c r="CTA1183" s="8"/>
      <c r="CTB1183" s="8"/>
      <c r="CTC1183" s="8"/>
      <c r="CTD1183" s="8"/>
      <c r="CTE1183" s="8"/>
      <c r="CTF1183" s="8"/>
      <c r="CTG1183" s="8"/>
      <c r="CTH1183" s="8"/>
      <c r="CTI1183" s="8"/>
      <c r="CTJ1183" s="8"/>
      <c r="CTK1183" s="8"/>
      <c r="CTL1183" s="8"/>
      <c r="CTM1183" s="8"/>
      <c r="CTN1183" s="8"/>
      <c r="CTO1183" s="8"/>
      <c r="CTP1183" s="8"/>
      <c r="CTQ1183" s="8"/>
      <c r="CTR1183" s="8"/>
      <c r="CTS1183" s="8"/>
      <c r="CTT1183" s="8"/>
      <c r="CTU1183" s="8"/>
      <c r="CTV1183" s="8"/>
      <c r="CTW1183" s="8"/>
      <c r="CTX1183" s="8"/>
      <c r="CTY1183" s="8"/>
      <c r="CTZ1183" s="8"/>
      <c r="CUA1183" s="8"/>
      <c r="CUB1183" s="8"/>
      <c r="CUC1183" s="8"/>
      <c r="CUD1183" s="8"/>
      <c r="CUE1183" s="8"/>
      <c r="CUF1183" s="8"/>
      <c r="CUG1183" s="8"/>
      <c r="CUH1183" s="8"/>
      <c r="CUI1183" s="8"/>
      <c r="CUJ1183" s="8"/>
      <c r="CUK1183" s="8"/>
      <c r="CUL1183" s="8"/>
      <c r="CUM1183" s="8"/>
      <c r="CUN1183" s="8"/>
      <c r="CUO1183" s="8"/>
      <c r="CUP1183" s="8"/>
      <c r="CUQ1183" s="8"/>
      <c r="CUR1183" s="8"/>
      <c r="CUS1183" s="8"/>
      <c r="CUT1183" s="8"/>
      <c r="CUU1183" s="8"/>
      <c r="CUV1183" s="8"/>
      <c r="CUW1183" s="8"/>
      <c r="CUX1183" s="8"/>
      <c r="CUY1183" s="8"/>
      <c r="CUZ1183" s="8"/>
      <c r="CVA1183" s="8"/>
      <c r="CVB1183" s="8"/>
      <c r="CVC1183" s="8"/>
      <c r="CVD1183" s="8"/>
      <c r="CVE1183" s="8"/>
      <c r="CVF1183" s="8"/>
      <c r="CVG1183" s="8"/>
      <c r="CVH1183" s="8"/>
      <c r="CVI1183" s="8"/>
      <c r="CVJ1183" s="8"/>
      <c r="CVK1183" s="8"/>
      <c r="CVL1183" s="8"/>
      <c r="CVM1183" s="8"/>
      <c r="CVN1183" s="8"/>
      <c r="CVO1183" s="8"/>
      <c r="CVP1183" s="8"/>
      <c r="CVQ1183" s="8"/>
      <c r="CVR1183" s="8"/>
      <c r="CVS1183" s="8"/>
      <c r="CVT1183" s="8"/>
      <c r="CVU1183" s="8"/>
      <c r="CVV1183" s="8"/>
      <c r="CVW1183" s="8"/>
      <c r="CVX1183" s="8"/>
      <c r="CVY1183" s="8"/>
      <c r="CVZ1183" s="8"/>
      <c r="CWA1183" s="8"/>
      <c r="CWB1183" s="8"/>
      <c r="CWC1183" s="8"/>
      <c r="CWD1183" s="8"/>
      <c r="CWE1183" s="8"/>
      <c r="CWF1183" s="8"/>
      <c r="CWG1183" s="8"/>
      <c r="CWH1183" s="8"/>
      <c r="CWI1183" s="8"/>
      <c r="CWJ1183" s="8"/>
      <c r="CWK1183" s="8"/>
      <c r="CWL1183" s="8"/>
      <c r="CWM1183" s="8"/>
      <c r="CWN1183" s="8"/>
      <c r="CWO1183" s="8"/>
      <c r="CWP1183" s="8"/>
      <c r="CWQ1183" s="8"/>
      <c r="CWR1183" s="8"/>
      <c r="CWS1183" s="8"/>
      <c r="CWT1183" s="8"/>
      <c r="CWU1183" s="8"/>
      <c r="CWV1183" s="8"/>
      <c r="CWW1183" s="8"/>
      <c r="CWX1183" s="8"/>
      <c r="CWY1183" s="8"/>
      <c r="CWZ1183" s="8"/>
      <c r="CXA1183" s="8"/>
      <c r="CXB1183" s="8"/>
      <c r="CXC1183" s="8"/>
      <c r="CXD1183" s="8"/>
      <c r="CXE1183" s="8"/>
      <c r="CXF1183" s="8"/>
      <c r="CXG1183" s="8"/>
      <c r="CXH1183" s="8"/>
      <c r="CXI1183" s="8"/>
      <c r="CXJ1183" s="8"/>
      <c r="CXK1183" s="8"/>
      <c r="CXL1183" s="8"/>
      <c r="CXM1183" s="8"/>
      <c r="CXN1183" s="8"/>
      <c r="CXO1183" s="8"/>
      <c r="CXP1183" s="8"/>
      <c r="CXQ1183" s="8"/>
      <c r="CXR1183" s="8"/>
      <c r="CXS1183" s="8"/>
      <c r="CXT1183" s="8"/>
      <c r="CXU1183" s="8"/>
      <c r="CXV1183" s="8"/>
      <c r="CXW1183" s="8"/>
      <c r="CXX1183" s="8"/>
      <c r="CXY1183" s="8"/>
      <c r="CXZ1183" s="8"/>
      <c r="CYA1183" s="8"/>
      <c r="CYB1183" s="8"/>
      <c r="CYC1183" s="8"/>
      <c r="CYD1183" s="8"/>
      <c r="CYE1183" s="8"/>
      <c r="CYF1183" s="8"/>
      <c r="CYG1183" s="8"/>
      <c r="CYH1183" s="8"/>
      <c r="CYI1183" s="8"/>
      <c r="CYJ1183" s="8"/>
      <c r="CYK1183" s="8"/>
      <c r="CYL1183" s="8"/>
      <c r="CYM1183" s="8"/>
      <c r="CYN1183" s="8"/>
      <c r="CYO1183" s="8"/>
      <c r="CYP1183" s="8"/>
      <c r="CYQ1183" s="8"/>
      <c r="CYR1183" s="8"/>
      <c r="CYS1183" s="8"/>
      <c r="CYT1183" s="8"/>
      <c r="CYU1183" s="8"/>
      <c r="CYV1183" s="8"/>
      <c r="CYW1183" s="8"/>
      <c r="CYX1183" s="8"/>
      <c r="CYY1183" s="8"/>
      <c r="CYZ1183" s="8"/>
      <c r="CZA1183" s="8"/>
      <c r="CZB1183" s="8"/>
      <c r="CZC1183" s="8"/>
      <c r="CZD1183" s="8"/>
      <c r="CZE1183" s="8"/>
      <c r="CZF1183" s="8"/>
      <c r="CZG1183" s="8"/>
      <c r="CZH1183" s="8"/>
      <c r="CZI1183" s="8"/>
      <c r="CZJ1183" s="8"/>
      <c r="CZK1183" s="8"/>
      <c r="CZL1183" s="8"/>
      <c r="CZM1183" s="8"/>
      <c r="CZN1183" s="8"/>
      <c r="CZO1183" s="8"/>
      <c r="CZP1183" s="8"/>
      <c r="CZQ1183" s="8"/>
      <c r="CZR1183" s="8"/>
      <c r="CZS1183" s="8"/>
      <c r="CZT1183" s="8"/>
      <c r="CZU1183" s="8"/>
      <c r="CZV1183" s="8"/>
      <c r="CZW1183" s="8"/>
      <c r="CZX1183" s="8"/>
      <c r="CZY1183" s="8"/>
      <c r="CZZ1183" s="8"/>
      <c r="DAA1183" s="8"/>
      <c r="DAB1183" s="8"/>
      <c r="DAC1183" s="8"/>
      <c r="DAD1183" s="8"/>
      <c r="DAE1183" s="8"/>
      <c r="DAF1183" s="8"/>
      <c r="DAG1183" s="8"/>
      <c r="DAH1183" s="8"/>
      <c r="DAI1183" s="8"/>
      <c r="DAJ1183" s="8"/>
      <c r="DAK1183" s="8"/>
      <c r="DAL1183" s="8"/>
      <c r="DAM1183" s="8"/>
      <c r="DAN1183" s="8"/>
      <c r="DAO1183" s="8"/>
      <c r="DAP1183" s="8"/>
      <c r="DAQ1183" s="8"/>
      <c r="DAR1183" s="8"/>
      <c r="DAS1183" s="8"/>
      <c r="DAT1183" s="8"/>
      <c r="DAU1183" s="8"/>
      <c r="DAV1183" s="8"/>
      <c r="DAW1183" s="8"/>
      <c r="DAX1183" s="8"/>
      <c r="DAY1183" s="8"/>
      <c r="DAZ1183" s="8"/>
      <c r="DBA1183" s="8"/>
      <c r="DBB1183" s="8"/>
      <c r="DBC1183" s="8"/>
      <c r="DBD1183" s="8"/>
      <c r="DBE1183" s="8"/>
      <c r="DBF1183" s="8"/>
      <c r="DBG1183" s="8"/>
      <c r="DBH1183" s="8"/>
      <c r="DBI1183" s="8"/>
      <c r="DBJ1183" s="8"/>
      <c r="DBK1183" s="8"/>
      <c r="DBL1183" s="8"/>
      <c r="DBM1183" s="8"/>
      <c r="DBN1183" s="8"/>
      <c r="DBO1183" s="8"/>
      <c r="DBP1183" s="8"/>
      <c r="DBQ1183" s="8"/>
      <c r="DBR1183" s="8"/>
      <c r="DBS1183" s="8"/>
      <c r="DBT1183" s="8"/>
      <c r="DBU1183" s="8"/>
      <c r="DBV1183" s="8"/>
      <c r="DBW1183" s="8"/>
      <c r="DBX1183" s="8"/>
      <c r="DBY1183" s="8"/>
      <c r="DBZ1183" s="8"/>
      <c r="DCA1183" s="8"/>
      <c r="DCB1183" s="8"/>
      <c r="DCC1183" s="8"/>
      <c r="DCD1183" s="8"/>
      <c r="DCE1183" s="8"/>
      <c r="DCF1183" s="8"/>
      <c r="DCG1183" s="8"/>
      <c r="DCH1183" s="8"/>
      <c r="DCI1183" s="8"/>
      <c r="DCJ1183" s="8"/>
      <c r="DCK1183" s="8"/>
      <c r="DCL1183" s="8"/>
      <c r="DCM1183" s="8"/>
      <c r="DCN1183" s="8"/>
      <c r="DCO1183" s="8"/>
      <c r="DCP1183" s="8"/>
      <c r="DCQ1183" s="8"/>
      <c r="DCR1183" s="8"/>
      <c r="DCS1183" s="8"/>
      <c r="DCT1183" s="8"/>
      <c r="DCU1183" s="8"/>
      <c r="DCV1183" s="8"/>
      <c r="DCW1183" s="8"/>
      <c r="DCX1183" s="8"/>
      <c r="DCY1183" s="8"/>
      <c r="DCZ1183" s="8"/>
      <c r="DDA1183" s="8"/>
      <c r="DDB1183" s="8"/>
      <c r="DDC1183" s="8"/>
      <c r="DDD1183" s="8"/>
      <c r="DDE1183" s="8"/>
      <c r="DDF1183" s="8"/>
      <c r="DDG1183" s="8"/>
      <c r="DDH1183" s="8"/>
      <c r="DDI1183" s="8"/>
      <c r="DDJ1183" s="8"/>
      <c r="DDK1183" s="8"/>
      <c r="DDL1183" s="8"/>
      <c r="DDM1183" s="8"/>
      <c r="DDN1183" s="8"/>
      <c r="DDO1183" s="8"/>
      <c r="DDP1183" s="8"/>
      <c r="DDQ1183" s="8"/>
      <c r="DDR1183" s="8"/>
      <c r="DDS1183" s="8"/>
      <c r="DDT1183" s="8"/>
      <c r="DDU1183" s="8"/>
      <c r="DDV1183" s="8"/>
      <c r="DDW1183" s="8"/>
      <c r="DDX1183" s="8"/>
      <c r="DDY1183" s="8"/>
      <c r="DDZ1183" s="8"/>
      <c r="DEA1183" s="8"/>
      <c r="DEB1183" s="8"/>
      <c r="DEC1183" s="8"/>
      <c r="DED1183" s="8"/>
      <c r="DEE1183" s="8"/>
      <c r="DEF1183" s="8"/>
      <c r="DEG1183" s="8"/>
      <c r="DEH1183" s="8"/>
      <c r="DEI1183" s="8"/>
      <c r="DEJ1183" s="8"/>
      <c r="DEK1183" s="8"/>
      <c r="DEL1183" s="8"/>
      <c r="DEM1183" s="8"/>
      <c r="DEN1183" s="8"/>
      <c r="DEO1183" s="8"/>
      <c r="DEP1183" s="8"/>
      <c r="DEQ1183" s="8"/>
      <c r="DER1183" s="8"/>
      <c r="DES1183" s="8"/>
      <c r="DET1183" s="8"/>
      <c r="DEU1183" s="8"/>
      <c r="DEV1183" s="8"/>
      <c r="DEW1183" s="8"/>
      <c r="DEX1183" s="8"/>
      <c r="DEY1183" s="8"/>
      <c r="DEZ1183" s="8"/>
      <c r="DFA1183" s="8"/>
      <c r="DFB1183" s="8"/>
      <c r="DFC1183" s="8"/>
      <c r="DFD1183" s="8"/>
      <c r="DFE1183" s="8"/>
      <c r="DFF1183" s="8"/>
      <c r="DFG1183" s="8"/>
      <c r="DFH1183" s="8"/>
      <c r="DFI1183" s="8"/>
      <c r="DFJ1183" s="8"/>
      <c r="DFK1183" s="8"/>
      <c r="DFL1183" s="8"/>
      <c r="DFM1183" s="8"/>
      <c r="DFN1183" s="8"/>
      <c r="DFO1183" s="8"/>
      <c r="DFP1183" s="8"/>
      <c r="DFQ1183" s="8"/>
      <c r="DFR1183" s="8"/>
      <c r="DFS1183" s="8"/>
      <c r="DFT1183" s="8"/>
      <c r="DFU1183" s="8"/>
      <c r="DFV1183" s="8"/>
      <c r="DFW1183" s="8"/>
      <c r="DFX1183" s="8"/>
      <c r="DFY1183" s="8"/>
      <c r="DFZ1183" s="8"/>
      <c r="DGA1183" s="8"/>
      <c r="DGB1183" s="8"/>
      <c r="DGC1183" s="8"/>
      <c r="DGD1183" s="8"/>
      <c r="DGE1183" s="8"/>
      <c r="DGF1183" s="8"/>
      <c r="DGG1183" s="8"/>
      <c r="DGH1183" s="8"/>
      <c r="DGI1183" s="8"/>
      <c r="DGJ1183" s="8"/>
      <c r="DGK1183" s="8"/>
      <c r="DGL1183" s="8"/>
      <c r="DGM1183" s="8"/>
      <c r="DGN1183" s="8"/>
      <c r="DGO1183" s="8"/>
      <c r="DGP1183" s="8"/>
      <c r="DGQ1183" s="8"/>
      <c r="DGR1183" s="8"/>
      <c r="DGS1183" s="8"/>
      <c r="DGT1183" s="8"/>
      <c r="DGU1183" s="8"/>
      <c r="DGV1183" s="8"/>
      <c r="DGW1183" s="8"/>
      <c r="DGX1183" s="8"/>
      <c r="DGY1183" s="8"/>
      <c r="DGZ1183" s="8"/>
      <c r="DHA1183" s="8"/>
      <c r="DHB1183" s="8"/>
      <c r="DHC1183" s="8"/>
      <c r="DHD1183" s="8"/>
      <c r="DHE1183" s="8"/>
      <c r="DHF1183" s="8"/>
      <c r="DHG1183" s="8"/>
      <c r="DHH1183" s="8"/>
      <c r="DHI1183" s="8"/>
      <c r="DHJ1183" s="8"/>
      <c r="DHK1183" s="8"/>
      <c r="DHL1183" s="8"/>
      <c r="DHM1183" s="8"/>
      <c r="DHN1183" s="8"/>
      <c r="DHO1183" s="8"/>
      <c r="DHP1183" s="8"/>
      <c r="DHQ1183" s="8"/>
      <c r="DHR1183" s="8"/>
      <c r="DHS1183" s="8"/>
      <c r="DHT1183" s="8"/>
      <c r="DHU1183" s="8"/>
      <c r="DHV1183" s="8"/>
      <c r="DHW1183" s="8"/>
      <c r="DHX1183" s="8"/>
      <c r="DHY1183" s="8"/>
      <c r="DHZ1183" s="8"/>
      <c r="DIA1183" s="8"/>
      <c r="DIB1183" s="8"/>
      <c r="DIC1183" s="8"/>
      <c r="DID1183" s="8"/>
      <c r="DIE1183" s="8"/>
      <c r="DIF1183" s="8"/>
      <c r="DIG1183" s="8"/>
      <c r="DIH1183" s="8"/>
      <c r="DII1183" s="8"/>
      <c r="DIJ1183" s="8"/>
      <c r="DIK1183" s="8"/>
      <c r="DIL1183" s="8"/>
      <c r="DIM1183" s="8"/>
      <c r="DIN1183" s="8"/>
      <c r="DIO1183" s="8"/>
      <c r="DIP1183" s="8"/>
      <c r="DIQ1183" s="8"/>
      <c r="DIR1183" s="8"/>
      <c r="DIS1183" s="8"/>
      <c r="DIT1183" s="8"/>
      <c r="DIU1183" s="8"/>
      <c r="DIV1183" s="8"/>
      <c r="DIW1183" s="8"/>
      <c r="DIX1183" s="8"/>
      <c r="DIY1183" s="8"/>
      <c r="DIZ1183" s="8"/>
      <c r="DJA1183" s="8"/>
      <c r="DJB1183" s="8"/>
      <c r="DJC1183" s="8"/>
      <c r="DJD1183" s="8"/>
      <c r="DJE1183" s="8"/>
      <c r="DJF1183" s="8"/>
      <c r="DJG1183" s="8"/>
      <c r="DJH1183" s="8"/>
      <c r="DJI1183" s="8"/>
      <c r="DJJ1183" s="8"/>
      <c r="DJK1183" s="8"/>
      <c r="DJL1183" s="8"/>
      <c r="DJM1183" s="8"/>
      <c r="DJN1183" s="8"/>
      <c r="DJO1183" s="8"/>
      <c r="DJP1183" s="8"/>
      <c r="DJQ1183" s="8"/>
      <c r="DJR1183" s="8"/>
      <c r="DJS1183" s="8"/>
      <c r="DJT1183" s="8"/>
      <c r="DJU1183" s="8"/>
      <c r="DJV1183" s="8"/>
      <c r="DJW1183" s="8"/>
      <c r="DJX1183" s="8"/>
      <c r="DJY1183" s="8"/>
      <c r="DJZ1183" s="8"/>
      <c r="DKA1183" s="8"/>
      <c r="DKB1183" s="8"/>
      <c r="DKC1183" s="8"/>
      <c r="DKD1183" s="8"/>
      <c r="DKE1183" s="8"/>
      <c r="DKF1183" s="8"/>
      <c r="DKG1183" s="8"/>
      <c r="DKH1183" s="8"/>
      <c r="DKI1183" s="8"/>
      <c r="DKJ1183" s="8"/>
      <c r="DKK1183" s="8"/>
      <c r="DKL1183" s="8"/>
      <c r="DKM1183" s="8"/>
      <c r="DKN1183" s="8"/>
      <c r="DKO1183" s="8"/>
      <c r="DKP1183" s="8"/>
      <c r="DKQ1183" s="8"/>
      <c r="DKR1183" s="8"/>
      <c r="DKS1183" s="8"/>
      <c r="DKT1183" s="8"/>
      <c r="DKU1183" s="8"/>
      <c r="DKV1183" s="8"/>
      <c r="DKW1183" s="8"/>
      <c r="DKX1183" s="8"/>
      <c r="DKY1183" s="8"/>
      <c r="DKZ1183" s="8"/>
      <c r="DLA1183" s="8"/>
      <c r="DLB1183" s="8"/>
      <c r="DLC1183" s="8"/>
      <c r="DLD1183" s="8"/>
      <c r="DLE1183" s="8"/>
      <c r="DLF1183" s="8"/>
      <c r="DLG1183" s="8"/>
      <c r="DLH1183" s="8"/>
      <c r="DLI1183" s="8"/>
      <c r="DLJ1183" s="8"/>
      <c r="DLK1183" s="8"/>
      <c r="DLL1183" s="8"/>
      <c r="DLM1183" s="8"/>
      <c r="DLN1183" s="8"/>
      <c r="DLO1183" s="8"/>
      <c r="DLP1183" s="8"/>
      <c r="DLQ1183" s="8"/>
      <c r="DLR1183" s="8"/>
      <c r="DLS1183" s="8"/>
      <c r="DLT1183" s="8"/>
      <c r="DLU1183" s="8"/>
      <c r="DLV1183" s="8"/>
      <c r="DLW1183" s="8"/>
      <c r="DLX1183" s="8"/>
      <c r="DLY1183" s="8"/>
      <c r="DLZ1183" s="8"/>
      <c r="DMA1183" s="8"/>
      <c r="DMB1183" s="8"/>
      <c r="DMC1183" s="8"/>
      <c r="DMD1183" s="8"/>
      <c r="DME1183" s="8"/>
      <c r="DMF1183" s="8"/>
      <c r="DMG1183" s="8"/>
      <c r="DMH1183" s="8"/>
      <c r="DMI1183" s="8"/>
      <c r="DMJ1183" s="8"/>
      <c r="DMK1183" s="8"/>
      <c r="DML1183" s="8"/>
      <c r="DMM1183" s="8"/>
      <c r="DMN1183" s="8"/>
      <c r="DMO1183" s="8"/>
      <c r="DMP1183" s="8"/>
      <c r="DMQ1183" s="8"/>
      <c r="DMR1183" s="8"/>
      <c r="DMS1183" s="8"/>
      <c r="DMT1183" s="8"/>
      <c r="DMU1183" s="8"/>
      <c r="DMV1183" s="8"/>
      <c r="DMW1183" s="8"/>
      <c r="DMX1183" s="8"/>
      <c r="DMY1183" s="8"/>
      <c r="DMZ1183" s="8"/>
      <c r="DNA1183" s="8"/>
      <c r="DNB1183" s="8"/>
      <c r="DNC1183" s="8"/>
      <c r="DND1183" s="8"/>
      <c r="DNE1183" s="8"/>
      <c r="DNF1183" s="8"/>
      <c r="DNG1183" s="8"/>
      <c r="DNH1183" s="8"/>
      <c r="DNI1183" s="8"/>
      <c r="DNJ1183" s="8"/>
      <c r="DNK1183" s="8"/>
      <c r="DNL1183" s="8"/>
      <c r="DNM1183" s="8"/>
      <c r="DNN1183" s="8"/>
      <c r="DNO1183" s="8"/>
      <c r="DNP1183" s="8"/>
      <c r="DNQ1183" s="8"/>
      <c r="DNR1183" s="8"/>
      <c r="DNS1183" s="8"/>
      <c r="DNT1183" s="8"/>
      <c r="DNU1183" s="8"/>
      <c r="DNV1183" s="8"/>
      <c r="DNW1183" s="8"/>
      <c r="DNX1183" s="8"/>
      <c r="DNY1183" s="8"/>
      <c r="DNZ1183" s="8"/>
      <c r="DOA1183" s="8"/>
      <c r="DOB1183" s="8"/>
      <c r="DOC1183" s="8"/>
      <c r="DOD1183" s="8"/>
      <c r="DOE1183" s="8"/>
      <c r="DOF1183" s="8"/>
      <c r="DOG1183" s="8"/>
      <c r="DOH1183" s="8"/>
      <c r="DOI1183" s="8"/>
      <c r="DOJ1183" s="8"/>
      <c r="DOK1183" s="8"/>
      <c r="DOL1183" s="8"/>
      <c r="DOM1183" s="8"/>
      <c r="DON1183" s="8"/>
      <c r="DOO1183" s="8"/>
      <c r="DOP1183" s="8"/>
      <c r="DOQ1183" s="8"/>
      <c r="DOR1183" s="8"/>
      <c r="DOS1183" s="8"/>
      <c r="DOT1183" s="8"/>
      <c r="DOU1183" s="8"/>
      <c r="DOV1183" s="8"/>
      <c r="DOW1183" s="8"/>
      <c r="DOX1183" s="8"/>
      <c r="DOY1183" s="8"/>
      <c r="DOZ1183" s="8"/>
      <c r="DPA1183" s="8"/>
      <c r="DPB1183" s="8"/>
      <c r="DPC1183" s="8"/>
      <c r="DPD1183" s="8"/>
      <c r="DPE1183" s="8"/>
      <c r="DPF1183" s="8"/>
      <c r="DPG1183" s="8"/>
      <c r="DPH1183" s="8"/>
      <c r="DPI1183" s="8"/>
      <c r="DPJ1183" s="8"/>
      <c r="DPK1183" s="8"/>
      <c r="DPL1183" s="8"/>
      <c r="DPM1183" s="8"/>
      <c r="DPN1183" s="8"/>
      <c r="DPO1183" s="8"/>
      <c r="DPP1183" s="8"/>
      <c r="DPQ1183" s="8"/>
      <c r="DPR1183" s="8"/>
      <c r="DPS1183" s="8"/>
      <c r="DPT1183" s="8"/>
      <c r="DPU1183" s="8"/>
      <c r="DPV1183" s="8"/>
      <c r="DPW1183" s="8"/>
      <c r="DPX1183" s="8"/>
      <c r="DPY1183" s="8"/>
      <c r="DPZ1183" s="8"/>
      <c r="DQA1183" s="8"/>
      <c r="DQB1183" s="8"/>
      <c r="DQC1183" s="8"/>
      <c r="DQD1183" s="8"/>
      <c r="DQE1183" s="8"/>
      <c r="DQF1183" s="8"/>
      <c r="DQG1183" s="8"/>
      <c r="DQH1183" s="8"/>
      <c r="DQI1183" s="8"/>
      <c r="DQJ1183" s="8"/>
      <c r="DQK1183" s="8"/>
      <c r="DQL1183" s="8"/>
      <c r="DQM1183" s="8"/>
      <c r="DQN1183" s="8"/>
      <c r="DQO1183" s="8"/>
      <c r="DQP1183" s="8"/>
      <c r="DQQ1183" s="8"/>
      <c r="DQR1183" s="8"/>
      <c r="DQS1183" s="8"/>
      <c r="DQT1183" s="8"/>
      <c r="DQU1183" s="8"/>
      <c r="DQV1183" s="8"/>
      <c r="DQW1183" s="8"/>
      <c r="DQX1183" s="8"/>
      <c r="DQY1183" s="8"/>
      <c r="DQZ1183" s="8"/>
      <c r="DRA1183" s="8"/>
      <c r="DRB1183" s="8"/>
      <c r="DRC1183" s="8"/>
      <c r="DRD1183" s="8"/>
      <c r="DRE1183" s="8"/>
      <c r="DRF1183" s="8"/>
      <c r="DRG1183" s="8"/>
      <c r="DRH1183" s="8"/>
      <c r="DRI1183" s="8"/>
      <c r="DRJ1183" s="8"/>
      <c r="DRK1183" s="8"/>
      <c r="DRL1183" s="8"/>
      <c r="DRM1183" s="8"/>
      <c r="DRN1183" s="8"/>
      <c r="DRO1183" s="8"/>
      <c r="DRP1183" s="8"/>
      <c r="DRQ1183" s="8"/>
      <c r="DRR1183" s="8"/>
      <c r="DRS1183" s="8"/>
      <c r="DRT1183" s="8"/>
      <c r="DRU1183" s="8"/>
      <c r="DRV1183" s="8"/>
      <c r="DRW1183" s="8"/>
      <c r="DRX1183" s="8"/>
      <c r="DRY1183" s="8"/>
      <c r="DRZ1183" s="8"/>
      <c r="DSA1183" s="8"/>
      <c r="DSB1183" s="8"/>
      <c r="DSC1183" s="8"/>
      <c r="DSD1183" s="8"/>
      <c r="DSE1183" s="8"/>
      <c r="DSF1183" s="8"/>
      <c r="DSG1183" s="8"/>
      <c r="DSH1183" s="8"/>
      <c r="DSI1183" s="8"/>
      <c r="DSJ1183" s="8"/>
      <c r="DSK1183" s="8"/>
      <c r="DSL1183" s="8"/>
      <c r="DSM1183" s="8"/>
      <c r="DSN1183" s="8"/>
      <c r="DSO1183" s="8"/>
      <c r="DSP1183" s="8"/>
      <c r="DSQ1183" s="8"/>
      <c r="DSR1183" s="8"/>
      <c r="DSS1183" s="8"/>
      <c r="DST1183" s="8"/>
      <c r="DSU1183" s="8"/>
      <c r="DSV1183" s="8"/>
      <c r="DSW1183" s="8"/>
      <c r="DSX1183" s="8"/>
      <c r="DSY1183" s="8"/>
      <c r="DSZ1183" s="8"/>
      <c r="DTA1183" s="8"/>
      <c r="DTB1183" s="8"/>
      <c r="DTC1183" s="8"/>
      <c r="DTD1183" s="8"/>
      <c r="DTE1183" s="8"/>
      <c r="DTF1183" s="8"/>
      <c r="DTG1183" s="8"/>
      <c r="DTH1183" s="8"/>
      <c r="DTI1183" s="8"/>
      <c r="DTJ1183" s="8"/>
      <c r="DTK1183" s="8"/>
      <c r="DTL1183" s="8"/>
      <c r="DTM1183" s="8"/>
      <c r="DTN1183" s="8"/>
      <c r="DTO1183" s="8"/>
      <c r="DTP1183" s="8"/>
      <c r="DTQ1183" s="8"/>
      <c r="DTR1183" s="8"/>
      <c r="DTS1183" s="8"/>
      <c r="DTT1183" s="8"/>
      <c r="DTU1183" s="8"/>
      <c r="DTV1183" s="8"/>
      <c r="DTW1183" s="8"/>
      <c r="DTX1183" s="8"/>
      <c r="DTY1183" s="8"/>
      <c r="DTZ1183" s="8"/>
      <c r="DUA1183" s="8"/>
      <c r="DUB1183" s="8"/>
      <c r="DUC1183" s="8"/>
      <c r="DUD1183" s="8"/>
      <c r="DUE1183" s="8"/>
      <c r="DUF1183" s="8"/>
      <c r="DUG1183" s="8"/>
      <c r="DUH1183" s="8"/>
      <c r="DUI1183" s="8"/>
      <c r="DUJ1183" s="8"/>
      <c r="DUK1183" s="8"/>
      <c r="DUL1183" s="8"/>
      <c r="DUM1183" s="8"/>
      <c r="DUN1183" s="8"/>
      <c r="DUO1183" s="8"/>
      <c r="DUP1183" s="8"/>
      <c r="DUQ1183" s="8"/>
      <c r="DUR1183" s="8"/>
      <c r="DUS1183" s="8"/>
      <c r="DUT1183" s="8"/>
      <c r="DUU1183" s="8"/>
      <c r="DUV1183" s="8"/>
      <c r="DUW1183" s="8"/>
      <c r="DUX1183" s="8"/>
      <c r="DUY1183" s="8"/>
      <c r="DUZ1183" s="8"/>
      <c r="DVA1183" s="8"/>
      <c r="DVB1183" s="8"/>
      <c r="DVC1183" s="8"/>
      <c r="DVD1183" s="8"/>
      <c r="DVE1183" s="8"/>
      <c r="DVF1183" s="8"/>
      <c r="DVG1183" s="8"/>
      <c r="DVH1183" s="8"/>
      <c r="DVI1183" s="8"/>
      <c r="DVJ1183" s="8"/>
      <c r="DVK1183" s="8"/>
      <c r="DVL1183" s="8"/>
      <c r="DVM1183" s="8"/>
      <c r="DVN1183" s="8"/>
      <c r="DVO1183" s="8"/>
      <c r="DVP1183" s="8"/>
      <c r="DVQ1183" s="8"/>
      <c r="DVR1183" s="8"/>
      <c r="DVS1183" s="8"/>
      <c r="DVT1183" s="8"/>
      <c r="DVU1183" s="8"/>
      <c r="DVV1183" s="8"/>
      <c r="DVW1183" s="8"/>
      <c r="DVX1183" s="8"/>
      <c r="DVY1183" s="8"/>
      <c r="DVZ1183" s="8"/>
      <c r="DWA1183" s="8"/>
      <c r="DWB1183" s="8"/>
      <c r="DWC1183" s="8"/>
      <c r="DWD1183" s="8"/>
      <c r="DWE1183" s="8"/>
      <c r="DWF1183" s="8"/>
      <c r="DWG1183" s="8"/>
      <c r="DWH1183" s="8"/>
      <c r="DWI1183" s="8"/>
      <c r="DWJ1183" s="8"/>
      <c r="DWK1183" s="8"/>
      <c r="DWL1183" s="8"/>
      <c r="DWM1183" s="8"/>
      <c r="DWN1183" s="8"/>
      <c r="DWO1183" s="8"/>
      <c r="DWP1183" s="8"/>
      <c r="DWQ1183" s="8"/>
      <c r="DWR1183" s="8"/>
      <c r="DWS1183" s="8"/>
      <c r="DWT1183" s="8"/>
      <c r="DWU1183" s="8"/>
      <c r="DWV1183" s="8"/>
      <c r="DWW1183" s="8"/>
      <c r="DWX1183" s="8"/>
      <c r="DWY1183" s="8"/>
      <c r="DWZ1183" s="8"/>
      <c r="DXA1183" s="8"/>
      <c r="DXB1183" s="8"/>
      <c r="DXC1183" s="8"/>
      <c r="DXD1183" s="8"/>
      <c r="DXE1183" s="8"/>
      <c r="DXF1183" s="8"/>
      <c r="DXG1183" s="8"/>
      <c r="DXH1183" s="8"/>
      <c r="DXI1183" s="8"/>
      <c r="DXJ1183" s="8"/>
      <c r="DXK1183" s="8"/>
      <c r="DXL1183" s="8"/>
      <c r="DXM1183" s="8"/>
      <c r="DXN1183" s="8"/>
      <c r="DXO1183" s="8"/>
      <c r="DXP1183" s="8"/>
      <c r="DXQ1183" s="8"/>
      <c r="DXR1183" s="8"/>
      <c r="DXS1183" s="8"/>
      <c r="DXT1183" s="8"/>
      <c r="DXU1183" s="8"/>
      <c r="DXV1183" s="8"/>
      <c r="DXW1183" s="8"/>
      <c r="DXX1183" s="8"/>
      <c r="DXY1183" s="8"/>
      <c r="DXZ1183" s="8"/>
      <c r="DYA1183" s="8"/>
      <c r="DYB1183" s="8"/>
      <c r="DYC1183" s="8"/>
      <c r="DYD1183" s="8"/>
      <c r="DYE1183" s="8"/>
      <c r="DYF1183" s="8"/>
      <c r="DYG1183" s="8"/>
      <c r="DYH1183" s="8"/>
      <c r="DYI1183" s="8"/>
      <c r="DYJ1183" s="8"/>
      <c r="DYK1183" s="8"/>
      <c r="DYL1183" s="8"/>
      <c r="DYM1183" s="8"/>
      <c r="DYN1183" s="8"/>
      <c r="DYO1183" s="8"/>
      <c r="DYP1183" s="8"/>
      <c r="DYQ1183" s="8"/>
      <c r="DYR1183" s="8"/>
      <c r="DYS1183" s="8"/>
      <c r="DYT1183" s="8"/>
      <c r="DYU1183" s="8"/>
      <c r="DYV1183" s="8"/>
      <c r="DYW1183" s="8"/>
      <c r="DYX1183" s="8"/>
      <c r="DYY1183" s="8"/>
      <c r="DYZ1183" s="8"/>
      <c r="DZA1183" s="8"/>
      <c r="DZB1183" s="8"/>
      <c r="DZC1183" s="8"/>
      <c r="DZD1183" s="8"/>
      <c r="DZE1183" s="8"/>
      <c r="DZF1183" s="8"/>
      <c r="DZG1183" s="8"/>
      <c r="DZH1183" s="8"/>
      <c r="DZI1183" s="8"/>
      <c r="DZJ1183" s="8"/>
      <c r="DZK1183" s="8"/>
      <c r="DZL1183" s="8"/>
      <c r="DZM1183" s="8"/>
      <c r="DZN1183" s="8"/>
      <c r="DZO1183" s="8"/>
      <c r="DZP1183" s="8"/>
      <c r="DZQ1183" s="8"/>
      <c r="DZR1183" s="8"/>
      <c r="DZS1183" s="8"/>
      <c r="DZT1183" s="8"/>
      <c r="DZU1183" s="8"/>
      <c r="DZV1183" s="8"/>
      <c r="DZW1183" s="8"/>
      <c r="DZX1183" s="8"/>
      <c r="DZY1183" s="8"/>
      <c r="DZZ1183" s="8"/>
      <c r="EAA1183" s="8"/>
      <c r="EAB1183" s="8"/>
      <c r="EAC1183" s="8"/>
      <c r="EAD1183" s="8"/>
      <c r="EAE1183" s="8"/>
      <c r="EAF1183" s="8"/>
      <c r="EAG1183" s="8"/>
      <c r="EAH1183" s="8"/>
      <c r="EAI1183" s="8"/>
      <c r="EAJ1183" s="8"/>
      <c r="EAK1183" s="8"/>
      <c r="EAL1183" s="8"/>
      <c r="EAM1183" s="8"/>
      <c r="EAN1183" s="8"/>
      <c r="EAO1183" s="8"/>
      <c r="EAP1183" s="8"/>
      <c r="EAQ1183" s="8"/>
      <c r="EAR1183" s="8"/>
      <c r="EAS1183" s="8"/>
      <c r="EAT1183" s="8"/>
      <c r="EAU1183" s="8"/>
      <c r="EAV1183" s="8"/>
      <c r="EAW1183" s="8"/>
      <c r="EAX1183" s="8"/>
      <c r="EAY1183" s="8"/>
      <c r="EAZ1183" s="8"/>
      <c r="EBA1183" s="8"/>
      <c r="EBB1183" s="8"/>
      <c r="EBC1183" s="8"/>
      <c r="EBD1183" s="8"/>
      <c r="EBE1183" s="8"/>
      <c r="EBF1183" s="8"/>
      <c r="EBG1183" s="8"/>
      <c r="EBH1183" s="8"/>
      <c r="EBI1183" s="8"/>
      <c r="EBJ1183" s="8"/>
      <c r="EBK1183" s="8"/>
      <c r="EBL1183" s="8"/>
      <c r="EBM1183" s="8"/>
      <c r="EBN1183" s="8"/>
      <c r="EBO1183" s="8"/>
      <c r="EBP1183" s="8"/>
      <c r="EBQ1183" s="8"/>
      <c r="EBR1183" s="8"/>
      <c r="EBS1183" s="8"/>
      <c r="EBT1183" s="8"/>
      <c r="EBU1183" s="8"/>
      <c r="EBV1183" s="8"/>
      <c r="EBW1183" s="8"/>
      <c r="EBX1183" s="8"/>
      <c r="EBY1183" s="8"/>
      <c r="EBZ1183" s="8"/>
      <c r="ECA1183" s="8"/>
      <c r="ECB1183" s="8"/>
      <c r="ECC1183" s="8"/>
      <c r="ECD1183" s="8"/>
      <c r="ECE1183" s="8"/>
      <c r="ECF1183" s="8"/>
      <c r="ECG1183" s="8"/>
      <c r="ECH1183" s="8"/>
      <c r="ECI1183" s="8"/>
      <c r="ECJ1183" s="8"/>
      <c r="ECK1183" s="8"/>
      <c r="ECL1183" s="8"/>
      <c r="ECM1183" s="8"/>
      <c r="ECN1183" s="8"/>
      <c r="ECO1183" s="8"/>
      <c r="ECP1183" s="8"/>
      <c r="ECQ1183" s="8"/>
      <c r="ECR1183" s="8"/>
      <c r="ECS1183" s="8"/>
      <c r="ECT1183" s="8"/>
      <c r="ECU1183" s="8"/>
      <c r="ECV1183" s="8"/>
      <c r="ECW1183" s="8"/>
      <c r="ECX1183" s="8"/>
      <c r="ECY1183" s="8"/>
      <c r="ECZ1183" s="8"/>
      <c r="EDA1183" s="8"/>
      <c r="EDB1183" s="8"/>
      <c r="EDC1183" s="8"/>
      <c r="EDD1183" s="8"/>
      <c r="EDE1183" s="8"/>
      <c r="EDF1183" s="8"/>
      <c r="EDG1183" s="8"/>
      <c r="EDH1183" s="8"/>
      <c r="EDI1183" s="8"/>
      <c r="EDJ1183" s="8"/>
      <c r="EDK1183" s="8"/>
      <c r="EDL1183" s="8"/>
      <c r="EDM1183" s="8"/>
      <c r="EDN1183" s="8"/>
      <c r="EDO1183" s="8"/>
      <c r="EDP1183" s="8"/>
      <c r="EDQ1183" s="8"/>
      <c r="EDR1183" s="8"/>
      <c r="EDS1183" s="8"/>
      <c r="EDT1183" s="8"/>
      <c r="EDU1183" s="8"/>
      <c r="EDV1183" s="8"/>
      <c r="EDW1183" s="8"/>
      <c r="EDX1183" s="8"/>
      <c r="EDY1183" s="8"/>
      <c r="EDZ1183" s="8"/>
      <c r="EEA1183" s="8"/>
      <c r="EEB1183" s="8"/>
      <c r="EEC1183" s="8"/>
      <c r="EED1183" s="8"/>
      <c r="EEE1183" s="8"/>
      <c r="EEF1183" s="8"/>
      <c r="EEG1183" s="8"/>
      <c r="EEH1183" s="8"/>
      <c r="EEI1183" s="8"/>
      <c r="EEJ1183" s="8"/>
      <c r="EEK1183" s="8"/>
      <c r="EEL1183" s="8"/>
      <c r="EEM1183" s="8"/>
      <c r="EEN1183" s="8"/>
      <c r="EEO1183" s="8"/>
      <c r="EEP1183" s="8"/>
      <c r="EEQ1183" s="8"/>
      <c r="EER1183" s="8"/>
      <c r="EES1183" s="8"/>
      <c r="EET1183" s="8"/>
      <c r="EEU1183" s="8"/>
      <c r="EEV1183" s="8"/>
      <c r="EEW1183" s="8"/>
      <c r="EEX1183" s="8"/>
      <c r="EEY1183" s="8"/>
      <c r="EEZ1183" s="8"/>
      <c r="EFA1183" s="8"/>
      <c r="EFB1183" s="8"/>
      <c r="EFC1183" s="8"/>
      <c r="EFD1183" s="8"/>
      <c r="EFE1183" s="8"/>
      <c r="EFF1183" s="8"/>
      <c r="EFG1183" s="8"/>
      <c r="EFH1183" s="8"/>
      <c r="EFI1183" s="8"/>
      <c r="EFJ1183" s="8"/>
      <c r="EFK1183" s="8"/>
      <c r="EFL1183" s="8"/>
      <c r="EFM1183" s="8"/>
      <c r="EFN1183" s="8"/>
      <c r="EFO1183" s="8"/>
      <c r="EFP1183" s="8"/>
      <c r="EFQ1183" s="8"/>
      <c r="EFR1183" s="8"/>
      <c r="EFS1183" s="8"/>
      <c r="EFT1183" s="8"/>
      <c r="EFU1183" s="8"/>
      <c r="EFV1183" s="8"/>
      <c r="EFW1183" s="8"/>
      <c r="EFX1183" s="8"/>
      <c r="EFY1183" s="8"/>
      <c r="EFZ1183" s="8"/>
      <c r="EGA1183" s="8"/>
      <c r="EGB1183" s="8"/>
      <c r="EGC1183" s="8"/>
      <c r="EGD1183" s="8"/>
      <c r="EGE1183" s="8"/>
      <c r="EGF1183" s="8"/>
      <c r="EGG1183" s="8"/>
      <c r="EGH1183" s="8"/>
      <c r="EGI1183" s="8"/>
      <c r="EGJ1183" s="8"/>
      <c r="EGK1183" s="8"/>
      <c r="EGL1183" s="8"/>
      <c r="EGM1183" s="8"/>
      <c r="EGN1183" s="8"/>
      <c r="EGO1183" s="8"/>
      <c r="EGP1183" s="8"/>
      <c r="EGQ1183" s="8"/>
      <c r="EGR1183" s="8"/>
      <c r="EGS1183" s="8"/>
      <c r="EGT1183" s="8"/>
      <c r="EGU1183" s="8"/>
      <c r="EGV1183" s="8"/>
      <c r="EGW1183" s="8"/>
      <c r="EGX1183" s="8"/>
      <c r="EGY1183" s="8"/>
      <c r="EGZ1183" s="8"/>
      <c r="EHA1183" s="8"/>
      <c r="EHB1183" s="8"/>
      <c r="EHC1183" s="8"/>
      <c r="EHD1183" s="8"/>
      <c r="EHE1183" s="8"/>
      <c r="EHF1183" s="8"/>
      <c r="EHG1183" s="8"/>
      <c r="EHH1183" s="8"/>
      <c r="EHI1183" s="8"/>
      <c r="EHJ1183" s="8"/>
      <c r="EHK1183" s="8"/>
      <c r="EHL1183" s="8"/>
      <c r="EHM1183" s="8"/>
      <c r="EHN1183" s="8"/>
      <c r="EHO1183" s="8"/>
      <c r="EHP1183" s="8"/>
      <c r="EHQ1183" s="8"/>
      <c r="EHR1183" s="8"/>
      <c r="EHS1183" s="8"/>
      <c r="EHT1183" s="8"/>
      <c r="EHU1183" s="8"/>
      <c r="EHV1183" s="8"/>
      <c r="EHW1183" s="8"/>
      <c r="EHX1183" s="8"/>
      <c r="EHY1183" s="8"/>
      <c r="EHZ1183" s="8"/>
      <c r="EIA1183" s="8"/>
      <c r="EIB1183" s="8"/>
      <c r="EIC1183" s="8"/>
      <c r="EID1183" s="8"/>
      <c r="EIE1183" s="8"/>
      <c r="EIF1183" s="8"/>
      <c r="EIG1183" s="8"/>
      <c r="EIH1183" s="8"/>
      <c r="EII1183" s="8"/>
      <c r="EIJ1183" s="8"/>
      <c r="EIK1183" s="8"/>
      <c r="EIL1183" s="8"/>
      <c r="EIM1183" s="8"/>
      <c r="EIN1183" s="8"/>
      <c r="EIO1183" s="8"/>
      <c r="EIP1183" s="8"/>
      <c r="EIQ1183" s="8"/>
      <c r="EIR1183" s="8"/>
      <c r="EIS1183" s="8"/>
      <c r="EIT1183" s="8"/>
      <c r="EIU1183" s="8"/>
      <c r="EIV1183" s="8"/>
      <c r="EIW1183" s="8"/>
      <c r="EIX1183" s="8"/>
      <c r="EIY1183" s="8"/>
      <c r="EIZ1183" s="8"/>
      <c r="EJA1183" s="8"/>
      <c r="EJB1183" s="8"/>
      <c r="EJC1183" s="8"/>
      <c r="EJD1183" s="8"/>
      <c r="EJE1183" s="8"/>
      <c r="EJF1183" s="8"/>
      <c r="EJG1183" s="8"/>
      <c r="EJH1183" s="8"/>
      <c r="EJI1183" s="8"/>
      <c r="EJJ1183" s="8"/>
      <c r="EJK1183" s="8"/>
      <c r="EJL1183" s="8"/>
      <c r="EJM1183" s="8"/>
      <c r="EJN1183" s="8"/>
      <c r="EJO1183" s="8"/>
      <c r="EJP1183" s="8"/>
      <c r="EJQ1183" s="8"/>
      <c r="EJR1183" s="8"/>
      <c r="EJS1183" s="8"/>
      <c r="EJT1183" s="8"/>
      <c r="EJU1183" s="8"/>
      <c r="EJV1183" s="8"/>
      <c r="EJW1183" s="8"/>
      <c r="EJX1183" s="8"/>
      <c r="EJY1183" s="8"/>
      <c r="EJZ1183" s="8"/>
      <c r="EKA1183" s="8"/>
      <c r="EKB1183" s="8"/>
      <c r="EKC1183" s="8"/>
      <c r="EKD1183" s="8"/>
      <c r="EKE1183" s="8"/>
      <c r="EKF1183" s="8"/>
      <c r="EKG1183" s="8"/>
      <c r="EKH1183" s="8"/>
      <c r="EKI1183" s="8"/>
      <c r="EKJ1183" s="8"/>
      <c r="EKK1183" s="8"/>
      <c r="EKL1183" s="8"/>
      <c r="EKM1183" s="8"/>
      <c r="EKN1183" s="8"/>
      <c r="EKO1183" s="8"/>
      <c r="EKP1183" s="8"/>
      <c r="EKQ1183" s="8"/>
      <c r="EKR1183" s="8"/>
      <c r="EKS1183" s="8"/>
      <c r="EKT1183" s="8"/>
      <c r="EKU1183" s="8"/>
      <c r="EKV1183" s="8"/>
      <c r="EKW1183" s="8"/>
      <c r="EKX1183" s="8"/>
      <c r="EKY1183" s="8"/>
      <c r="EKZ1183" s="8"/>
      <c r="ELA1183" s="8"/>
      <c r="ELB1183" s="8"/>
      <c r="ELC1183" s="8"/>
      <c r="ELD1183" s="8"/>
      <c r="ELE1183" s="8"/>
      <c r="ELF1183" s="8"/>
      <c r="ELG1183" s="8"/>
      <c r="ELH1183" s="8"/>
      <c r="ELI1183" s="8"/>
      <c r="ELJ1183" s="8"/>
      <c r="ELK1183" s="8"/>
      <c r="ELL1183" s="8"/>
      <c r="ELM1183" s="8"/>
      <c r="ELN1183" s="8"/>
      <c r="ELO1183" s="8"/>
      <c r="ELP1183" s="8"/>
      <c r="ELQ1183" s="8"/>
      <c r="ELR1183" s="8"/>
      <c r="ELS1183" s="8"/>
      <c r="ELT1183" s="8"/>
      <c r="ELU1183" s="8"/>
      <c r="ELV1183" s="8"/>
      <c r="ELW1183" s="8"/>
      <c r="ELX1183" s="8"/>
      <c r="ELY1183" s="8"/>
      <c r="ELZ1183" s="8"/>
      <c r="EMA1183" s="8"/>
      <c r="EMB1183" s="8"/>
      <c r="EMC1183" s="8"/>
      <c r="EMD1183" s="8"/>
      <c r="EME1183" s="8"/>
      <c r="EMF1183" s="8"/>
      <c r="EMG1183" s="8"/>
      <c r="EMH1183" s="8"/>
      <c r="EMI1183" s="8"/>
      <c r="EMJ1183" s="8"/>
      <c r="EMK1183" s="8"/>
      <c r="EML1183" s="8"/>
      <c r="EMM1183" s="8"/>
      <c r="EMN1183" s="8"/>
      <c r="EMO1183" s="8"/>
      <c r="EMP1183" s="8"/>
      <c r="EMQ1183" s="8"/>
      <c r="EMR1183" s="8"/>
      <c r="EMS1183" s="8"/>
      <c r="EMT1183" s="8"/>
      <c r="EMU1183" s="8"/>
      <c r="EMV1183" s="8"/>
      <c r="EMW1183" s="8"/>
      <c r="EMX1183" s="8"/>
      <c r="EMY1183" s="8"/>
      <c r="EMZ1183" s="8"/>
      <c r="ENA1183" s="8"/>
      <c r="ENB1183" s="8"/>
      <c r="ENC1183" s="8"/>
      <c r="END1183" s="8"/>
      <c r="ENE1183" s="8"/>
      <c r="ENF1183" s="8"/>
      <c r="ENG1183" s="8"/>
      <c r="ENH1183" s="8"/>
      <c r="ENI1183" s="8"/>
      <c r="ENJ1183" s="8"/>
      <c r="ENK1183" s="8"/>
      <c r="ENL1183" s="8"/>
      <c r="ENM1183" s="8"/>
      <c r="ENN1183" s="8"/>
      <c r="ENO1183" s="8"/>
      <c r="ENP1183" s="8"/>
      <c r="ENQ1183" s="8"/>
      <c r="ENR1183" s="8"/>
      <c r="ENS1183" s="8"/>
      <c r="ENT1183" s="8"/>
      <c r="ENU1183" s="8"/>
      <c r="ENV1183" s="8"/>
      <c r="ENW1183" s="8"/>
      <c r="ENX1183" s="8"/>
      <c r="ENY1183" s="8"/>
      <c r="ENZ1183" s="8"/>
      <c r="EOA1183" s="8"/>
      <c r="EOB1183" s="8"/>
      <c r="EOC1183" s="8"/>
      <c r="EOD1183" s="8"/>
      <c r="EOE1183" s="8"/>
      <c r="EOF1183" s="8"/>
      <c r="EOG1183" s="8"/>
      <c r="EOH1183" s="8"/>
      <c r="EOI1183" s="8"/>
      <c r="EOJ1183" s="8"/>
      <c r="EOK1183" s="8"/>
      <c r="EOL1183" s="8"/>
      <c r="EOM1183" s="8"/>
      <c r="EON1183" s="8"/>
      <c r="EOO1183" s="8"/>
      <c r="EOP1183" s="8"/>
      <c r="EOQ1183" s="8"/>
      <c r="EOR1183" s="8"/>
      <c r="EOS1183" s="8"/>
      <c r="EOT1183" s="8"/>
      <c r="EOU1183" s="8"/>
      <c r="EOV1183" s="8"/>
      <c r="EOW1183" s="8"/>
      <c r="EOX1183" s="8"/>
      <c r="EOY1183" s="8"/>
      <c r="EOZ1183" s="8"/>
      <c r="EPA1183" s="8"/>
      <c r="EPB1183" s="8"/>
      <c r="EPC1183" s="8"/>
      <c r="EPD1183" s="8"/>
      <c r="EPE1183" s="8"/>
      <c r="EPF1183" s="8"/>
      <c r="EPG1183" s="8"/>
      <c r="EPH1183" s="8"/>
      <c r="EPI1183" s="8"/>
      <c r="EPJ1183" s="8"/>
      <c r="EPK1183" s="8"/>
      <c r="EPL1183" s="8"/>
      <c r="EPM1183" s="8"/>
      <c r="EPN1183" s="8"/>
      <c r="EPO1183" s="8"/>
      <c r="EPP1183" s="8"/>
      <c r="EPQ1183" s="8"/>
      <c r="EPR1183" s="8"/>
      <c r="EPS1183" s="8"/>
      <c r="EPT1183" s="8"/>
      <c r="EPU1183" s="8"/>
      <c r="EPV1183" s="8"/>
      <c r="EPW1183" s="8"/>
      <c r="EPX1183" s="8"/>
      <c r="EPY1183" s="8"/>
      <c r="EPZ1183" s="8"/>
      <c r="EQA1183" s="8"/>
      <c r="EQB1183" s="8"/>
      <c r="EQC1183" s="8"/>
      <c r="EQD1183" s="8"/>
      <c r="EQE1183" s="8"/>
      <c r="EQF1183" s="8"/>
      <c r="EQG1183" s="8"/>
      <c r="EQH1183" s="8"/>
      <c r="EQI1183" s="8"/>
      <c r="EQJ1183" s="8"/>
      <c r="EQK1183" s="8"/>
      <c r="EQL1183" s="8"/>
      <c r="EQM1183" s="8"/>
      <c r="EQN1183" s="8"/>
      <c r="EQO1183" s="8"/>
      <c r="EQP1183" s="8"/>
      <c r="EQQ1183" s="8"/>
      <c r="EQR1183" s="8"/>
      <c r="EQS1183" s="8"/>
      <c r="EQT1183" s="8"/>
      <c r="EQU1183" s="8"/>
      <c r="EQV1183" s="8"/>
      <c r="EQW1183" s="8"/>
      <c r="EQX1183" s="8"/>
      <c r="EQY1183" s="8"/>
      <c r="EQZ1183" s="8"/>
      <c r="ERA1183" s="8"/>
      <c r="ERB1183" s="8"/>
      <c r="ERC1183" s="8"/>
      <c r="ERD1183" s="8"/>
      <c r="ERE1183" s="8"/>
      <c r="ERF1183" s="8"/>
      <c r="ERG1183" s="8"/>
      <c r="ERH1183" s="8"/>
      <c r="ERI1183" s="8"/>
      <c r="ERJ1183" s="8"/>
      <c r="ERK1183" s="8"/>
      <c r="ERL1183" s="8"/>
      <c r="ERM1183" s="8"/>
      <c r="ERN1183" s="8"/>
      <c r="ERO1183" s="8"/>
      <c r="ERP1183" s="8"/>
      <c r="ERQ1183" s="8"/>
      <c r="ERR1183" s="8"/>
      <c r="ERS1183" s="8"/>
      <c r="ERT1183" s="8"/>
      <c r="ERU1183" s="8"/>
      <c r="ERV1183" s="8"/>
      <c r="ERW1183" s="8"/>
      <c r="ERX1183" s="8"/>
      <c r="ERY1183" s="8"/>
      <c r="ERZ1183" s="8"/>
      <c r="ESA1183" s="8"/>
      <c r="ESB1183" s="8"/>
      <c r="ESC1183" s="8"/>
      <c r="ESD1183" s="8"/>
      <c r="ESE1183" s="8"/>
      <c r="ESF1183" s="8"/>
      <c r="ESG1183" s="8"/>
      <c r="ESH1183" s="8"/>
      <c r="ESI1183" s="8"/>
      <c r="ESJ1183" s="8"/>
      <c r="ESK1183" s="8"/>
      <c r="ESL1183" s="8"/>
      <c r="ESM1183" s="8"/>
      <c r="ESN1183" s="8"/>
      <c r="ESO1183" s="8"/>
      <c r="ESP1183" s="8"/>
      <c r="ESQ1183" s="8"/>
      <c r="ESR1183" s="8"/>
      <c r="ESS1183" s="8"/>
      <c r="EST1183" s="8"/>
      <c r="ESU1183" s="8"/>
      <c r="ESV1183" s="8"/>
      <c r="ESW1183" s="8"/>
      <c r="ESX1183" s="8"/>
      <c r="ESY1183" s="8"/>
      <c r="ESZ1183" s="8"/>
      <c r="ETA1183" s="8"/>
      <c r="ETB1183" s="8"/>
      <c r="ETC1183" s="8"/>
      <c r="ETD1183" s="8"/>
      <c r="ETE1183" s="8"/>
      <c r="ETF1183" s="8"/>
      <c r="ETG1183" s="8"/>
      <c r="ETH1183" s="8"/>
      <c r="ETI1183" s="8"/>
      <c r="ETJ1183" s="8"/>
      <c r="ETK1183" s="8"/>
      <c r="ETL1183" s="8"/>
      <c r="ETM1183" s="8"/>
      <c r="ETN1183" s="8"/>
      <c r="ETO1183" s="8"/>
      <c r="ETP1183" s="8"/>
      <c r="ETQ1183" s="8"/>
      <c r="ETR1183" s="8"/>
      <c r="ETS1183" s="8"/>
      <c r="ETT1183" s="8"/>
      <c r="ETU1183" s="8"/>
      <c r="ETV1183" s="8"/>
      <c r="ETW1183" s="8"/>
      <c r="ETX1183" s="8"/>
      <c r="ETY1183" s="8"/>
      <c r="ETZ1183" s="8"/>
      <c r="EUA1183" s="8"/>
      <c r="EUB1183" s="8"/>
      <c r="EUC1183" s="8"/>
      <c r="EUD1183" s="8"/>
      <c r="EUE1183" s="8"/>
      <c r="EUF1183" s="8"/>
      <c r="EUG1183" s="8"/>
      <c r="EUH1183" s="8"/>
      <c r="EUI1183" s="8"/>
      <c r="EUJ1183" s="8"/>
      <c r="EUK1183" s="8"/>
      <c r="EUL1183" s="8"/>
      <c r="EUM1183" s="8"/>
      <c r="EUN1183" s="8"/>
      <c r="EUO1183" s="8"/>
      <c r="EUP1183" s="8"/>
      <c r="EUQ1183" s="8"/>
      <c r="EUR1183" s="8"/>
      <c r="EUS1183" s="8"/>
      <c r="EUT1183" s="8"/>
      <c r="EUU1183" s="8"/>
      <c r="EUV1183" s="8"/>
      <c r="EUW1183" s="8"/>
      <c r="EUX1183" s="8"/>
      <c r="EUY1183" s="8"/>
      <c r="EUZ1183" s="8"/>
      <c r="EVA1183" s="8"/>
      <c r="EVB1183" s="8"/>
      <c r="EVC1183" s="8"/>
      <c r="EVD1183" s="8"/>
      <c r="EVE1183" s="8"/>
      <c r="EVF1183" s="8"/>
      <c r="EVG1183" s="8"/>
      <c r="EVH1183" s="8"/>
      <c r="EVI1183" s="8"/>
      <c r="EVJ1183" s="8"/>
      <c r="EVK1183" s="8"/>
      <c r="EVL1183" s="8"/>
      <c r="EVM1183" s="8"/>
      <c r="EVN1183" s="8"/>
      <c r="EVO1183" s="8"/>
      <c r="EVP1183" s="8"/>
      <c r="EVQ1183" s="8"/>
      <c r="EVR1183" s="8"/>
      <c r="EVS1183" s="8"/>
      <c r="EVT1183" s="8"/>
      <c r="EVU1183" s="8"/>
      <c r="EVV1183" s="8"/>
      <c r="EVW1183" s="8"/>
      <c r="EVX1183" s="8"/>
      <c r="EVY1183" s="8"/>
      <c r="EVZ1183" s="8"/>
      <c r="EWA1183" s="8"/>
      <c r="EWB1183" s="8"/>
      <c r="EWC1183" s="8"/>
      <c r="EWD1183" s="8"/>
      <c r="EWE1183" s="8"/>
      <c r="EWF1183" s="8"/>
      <c r="EWG1183" s="8"/>
      <c r="EWH1183" s="8"/>
      <c r="EWI1183" s="8"/>
      <c r="EWJ1183" s="8"/>
      <c r="EWK1183" s="8"/>
      <c r="EWL1183" s="8"/>
      <c r="EWM1183" s="8"/>
      <c r="EWN1183" s="8"/>
      <c r="EWO1183" s="8"/>
      <c r="EWP1183" s="8"/>
      <c r="EWQ1183" s="8"/>
      <c r="EWR1183" s="8"/>
      <c r="EWS1183" s="8"/>
      <c r="EWT1183" s="8"/>
      <c r="EWU1183" s="8"/>
      <c r="EWV1183" s="8"/>
      <c r="EWW1183" s="8"/>
      <c r="EWX1183" s="8"/>
      <c r="EWY1183" s="8"/>
      <c r="EWZ1183" s="8"/>
      <c r="EXA1183" s="8"/>
      <c r="EXB1183" s="8"/>
      <c r="EXC1183" s="8"/>
      <c r="EXD1183" s="8"/>
      <c r="EXE1183" s="8"/>
      <c r="EXF1183" s="8"/>
      <c r="EXG1183" s="8"/>
      <c r="EXH1183" s="8"/>
      <c r="EXI1183" s="8"/>
      <c r="EXJ1183" s="8"/>
      <c r="EXK1183" s="8"/>
      <c r="EXL1183" s="8"/>
      <c r="EXM1183" s="8"/>
      <c r="EXN1183" s="8"/>
      <c r="EXO1183" s="8"/>
      <c r="EXP1183" s="8"/>
      <c r="EXQ1183" s="8"/>
      <c r="EXR1183" s="8"/>
      <c r="EXS1183" s="8"/>
      <c r="EXT1183" s="8"/>
      <c r="EXU1183" s="8"/>
      <c r="EXV1183" s="8"/>
      <c r="EXW1183" s="8"/>
      <c r="EXX1183" s="8"/>
      <c r="EXY1183" s="8"/>
      <c r="EXZ1183" s="8"/>
      <c r="EYA1183" s="8"/>
      <c r="EYB1183" s="8"/>
      <c r="EYC1183" s="8"/>
      <c r="EYD1183" s="8"/>
      <c r="EYE1183" s="8"/>
      <c r="EYF1183" s="8"/>
      <c r="EYG1183" s="8"/>
      <c r="EYH1183" s="8"/>
      <c r="EYI1183" s="8"/>
      <c r="EYJ1183" s="8"/>
      <c r="EYK1183" s="8"/>
      <c r="EYL1183" s="8"/>
      <c r="EYM1183" s="8"/>
      <c r="EYN1183" s="8"/>
      <c r="EYO1183" s="8"/>
      <c r="EYP1183" s="8"/>
      <c r="EYQ1183" s="8"/>
      <c r="EYR1183" s="8"/>
      <c r="EYS1183" s="8"/>
      <c r="EYT1183" s="8"/>
      <c r="EYU1183" s="8"/>
      <c r="EYV1183" s="8"/>
      <c r="EYW1183" s="8"/>
      <c r="EYX1183" s="8"/>
      <c r="EYY1183" s="8"/>
      <c r="EYZ1183" s="8"/>
      <c r="EZA1183" s="8"/>
      <c r="EZB1183" s="8"/>
      <c r="EZC1183" s="8"/>
      <c r="EZD1183" s="8"/>
      <c r="EZE1183" s="8"/>
      <c r="EZF1183" s="8"/>
      <c r="EZG1183" s="8"/>
      <c r="EZH1183" s="8"/>
      <c r="EZI1183" s="8"/>
      <c r="EZJ1183" s="8"/>
      <c r="EZK1183" s="8"/>
      <c r="EZL1183" s="8"/>
      <c r="EZM1183" s="8"/>
      <c r="EZN1183" s="8"/>
      <c r="EZO1183" s="8"/>
      <c r="EZP1183" s="8"/>
      <c r="EZQ1183" s="8"/>
      <c r="EZR1183" s="8"/>
      <c r="EZS1183" s="8"/>
      <c r="EZT1183" s="8"/>
      <c r="EZU1183" s="8"/>
      <c r="EZV1183" s="8"/>
      <c r="EZW1183" s="8"/>
      <c r="EZX1183" s="8"/>
      <c r="EZY1183" s="8"/>
      <c r="EZZ1183" s="8"/>
      <c r="FAA1183" s="8"/>
      <c r="FAB1183" s="8"/>
      <c r="FAC1183" s="8"/>
      <c r="FAD1183" s="8"/>
      <c r="FAE1183" s="8"/>
      <c r="FAF1183" s="8"/>
      <c r="FAG1183" s="8"/>
      <c r="FAH1183" s="8"/>
      <c r="FAI1183" s="8"/>
      <c r="FAJ1183" s="8"/>
      <c r="FAK1183" s="8"/>
      <c r="FAL1183" s="8"/>
      <c r="FAM1183" s="8"/>
      <c r="FAN1183" s="8"/>
      <c r="FAO1183" s="8"/>
      <c r="FAP1183" s="8"/>
      <c r="FAQ1183" s="8"/>
      <c r="FAR1183" s="8"/>
      <c r="FAS1183" s="8"/>
      <c r="FAT1183" s="8"/>
      <c r="FAU1183" s="8"/>
      <c r="FAV1183" s="8"/>
      <c r="FAW1183" s="8"/>
      <c r="FAX1183" s="8"/>
      <c r="FAY1183" s="8"/>
      <c r="FAZ1183" s="8"/>
      <c r="FBA1183" s="8"/>
      <c r="FBB1183" s="8"/>
      <c r="FBC1183" s="8"/>
      <c r="FBD1183" s="8"/>
      <c r="FBE1183" s="8"/>
      <c r="FBF1183" s="8"/>
      <c r="FBG1183" s="8"/>
      <c r="FBH1183" s="8"/>
      <c r="FBI1183" s="8"/>
      <c r="FBJ1183" s="8"/>
      <c r="FBK1183" s="8"/>
      <c r="FBL1183" s="8"/>
      <c r="FBM1183" s="8"/>
      <c r="FBN1183" s="8"/>
      <c r="FBO1183" s="8"/>
      <c r="FBP1183" s="8"/>
      <c r="FBQ1183" s="8"/>
      <c r="FBR1183" s="8"/>
      <c r="FBS1183" s="8"/>
      <c r="FBT1183" s="8"/>
      <c r="FBU1183" s="8"/>
      <c r="FBV1183" s="8"/>
      <c r="FBW1183" s="8"/>
      <c r="FBX1183" s="8"/>
      <c r="FBY1183" s="8"/>
      <c r="FBZ1183" s="8"/>
      <c r="FCA1183" s="8"/>
      <c r="FCB1183" s="8"/>
      <c r="FCC1183" s="8"/>
      <c r="FCD1183" s="8"/>
      <c r="FCE1183" s="8"/>
      <c r="FCF1183" s="8"/>
      <c r="FCG1183" s="8"/>
      <c r="FCH1183" s="8"/>
      <c r="FCI1183" s="8"/>
      <c r="FCJ1183" s="8"/>
      <c r="FCK1183" s="8"/>
      <c r="FCL1183" s="8"/>
      <c r="FCM1183" s="8"/>
      <c r="FCN1183" s="8"/>
      <c r="FCO1183" s="8"/>
      <c r="FCP1183" s="8"/>
      <c r="FCQ1183" s="8"/>
      <c r="FCR1183" s="8"/>
      <c r="FCS1183" s="8"/>
      <c r="FCT1183" s="8"/>
      <c r="FCU1183" s="8"/>
      <c r="FCV1183" s="8"/>
      <c r="FCW1183" s="8"/>
      <c r="FCX1183" s="8"/>
      <c r="FCY1183" s="8"/>
      <c r="FCZ1183" s="8"/>
      <c r="FDA1183" s="8"/>
      <c r="FDB1183" s="8"/>
      <c r="FDC1183" s="8"/>
      <c r="FDD1183" s="8"/>
      <c r="FDE1183" s="8"/>
      <c r="FDF1183" s="8"/>
      <c r="FDG1183" s="8"/>
      <c r="FDH1183" s="8"/>
      <c r="FDI1183" s="8"/>
      <c r="FDJ1183" s="8"/>
      <c r="FDK1183" s="8"/>
      <c r="FDL1183" s="8"/>
      <c r="FDM1183" s="8"/>
      <c r="FDN1183" s="8"/>
      <c r="FDO1183" s="8"/>
      <c r="FDP1183" s="8"/>
      <c r="FDQ1183" s="8"/>
      <c r="FDR1183" s="8"/>
      <c r="FDS1183" s="8"/>
      <c r="FDT1183" s="8"/>
      <c r="FDU1183" s="8"/>
      <c r="FDV1183" s="8"/>
      <c r="FDW1183" s="8"/>
      <c r="FDX1183" s="8"/>
      <c r="FDY1183" s="8"/>
      <c r="FDZ1183" s="8"/>
      <c r="FEA1183" s="8"/>
      <c r="FEB1183" s="8"/>
      <c r="FEC1183" s="8"/>
      <c r="FED1183" s="8"/>
      <c r="FEE1183" s="8"/>
      <c r="FEF1183" s="8"/>
      <c r="FEG1183" s="8"/>
      <c r="FEH1183" s="8"/>
      <c r="FEI1183" s="8"/>
      <c r="FEJ1183" s="8"/>
      <c r="FEK1183" s="8"/>
      <c r="FEL1183" s="8"/>
      <c r="FEM1183" s="8"/>
      <c r="FEN1183" s="8"/>
      <c r="FEO1183" s="8"/>
      <c r="FEP1183" s="8"/>
      <c r="FEQ1183" s="8"/>
      <c r="FER1183" s="8"/>
      <c r="FES1183" s="8"/>
      <c r="FET1183" s="8"/>
      <c r="FEU1183" s="8"/>
      <c r="FEV1183" s="8"/>
      <c r="FEW1183" s="8"/>
      <c r="FEX1183" s="8"/>
      <c r="FEY1183" s="8"/>
      <c r="FEZ1183" s="8"/>
      <c r="FFA1183" s="8"/>
      <c r="FFB1183" s="8"/>
      <c r="FFC1183" s="8"/>
      <c r="FFD1183" s="8"/>
      <c r="FFE1183" s="8"/>
      <c r="FFF1183" s="8"/>
      <c r="FFG1183" s="8"/>
      <c r="FFH1183" s="8"/>
      <c r="FFI1183" s="8"/>
      <c r="FFJ1183" s="8"/>
      <c r="FFK1183" s="8"/>
      <c r="FFL1183" s="8"/>
      <c r="FFM1183" s="8"/>
      <c r="FFN1183" s="8"/>
      <c r="FFO1183" s="8"/>
      <c r="FFP1183" s="8"/>
      <c r="FFQ1183" s="8"/>
      <c r="FFR1183" s="8"/>
      <c r="FFS1183" s="8"/>
      <c r="FFT1183" s="8"/>
      <c r="FFU1183" s="8"/>
      <c r="FFV1183" s="8"/>
      <c r="FFW1183" s="8"/>
      <c r="FFX1183" s="8"/>
      <c r="FFY1183" s="8"/>
      <c r="FFZ1183" s="8"/>
      <c r="FGA1183" s="8"/>
      <c r="FGB1183" s="8"/>
      <c r="FGC1183" s="8"/>
      <c r="FGD1183" s="8"/>
      <c r="FGE1183" s="8"/>
      <c r="FGF1183" s="8"/>
      <c r="FGG1183" s="8"/>
      <c r="FGH1183" s="8"/>
      <c r="FGI1183" s="8"/>
      <c r="FGJ1183" s="8"/>
      <c r="FGK1183" s="8"/>
      <c r="FGL1183" s="8"/>
      <c r="FGM1183" s="8"/>
      <c r="FGN1183" s="8"/>
      <c r="FGO1183" s="8"/>
      <c r="FGP1183" s="8"/>
      <c r="FGQ1183" s="8"/>
      <c r="FGR1183" s="8"/>
      <c r="FGS1183" s="8"/>
      <c r="FGT1183" s="8"/>
      <c r="FGU1183" s="8"/>
      <c r="FGV1183" s="8"/>
      <c r="FGW1183" s="8"/>
      <c r="FGX1183" s="8"/>
      <c r="FGY1183" s="8"/>
      <c r="FGZ1183" s="8"/>
      <c r="FHA1183" s="8"/>
      <c r="FHB1183" s="8"/>
      <c r="FHC1183" s="8"/>
      <c r="FHD1183" s="8"/>
      <c r="FHE1183" s="8"/>
      <c r="FHF1183" s="8"/>
      <c r="FHG1183" s="8"/>
      <c r="FHH1183" s="8"/>
      <c r="FHI1183" s="8"/>
      <c r="FHJ1183" s="8"/>
      <c r="FHK1183" s="8"/>
      <c r="FHL1183" s="8"/>
      <c r="FHM1183" s="8"/>
      <c r="FHN1183" s="8"/>
      <c r="FHO1183" s="8"/>
      <c r="FHP1183" s="8"/>
      <c r="FHQ1183" s="8"/>
      <c r="FHR1183" s="8"/>
      <c r="FHS1183" s="8"/>
      <c r="FHT1183" s="8"/>
      <c r="FHU1183" s="8"/>
      <c r="FHV1183" s="8"/>
      <c r="FHW1183" s="8"/>
      <c r="FHX1183" s="8"/>
      <c r="FHY1183" s="8"/>
      <c r="FHZ1183" s="8"/>
      <c r="FIA1183" s="8"/>
      <c r="FIB1183" s="8"/>
      <c r="FIC1183" s="8"/>
      <c r="FID1183" s="8"/>
      <c r="FIE1183" s="8"/>
      <c r="FIF1183" s="8"/>
      <c r="FIG1183" s="8"/>
      <c r="FIH1183" s="8"/>
      <c r="FII1183" s="8"/>
      <c r="FIJ1183" s="8"/>
      <c r="FIK1183" s="8"/>
      <c r="FIL1183" s="8"/>
      <c r="FIM1183" s="8"/>
      <c r="FIN1183" s="8"/>
      <c r="FIO1183" s="8"/>
      <c r="FIP1183" s="8"/>
      <c r="FIQ1183" s="8"/>
      <c r="FIR1183" s="8"/>
      <c r="FIS1183" s="8"/>
      <c r="FIT1183" s="8"/>
      <c r="FIU1183" s="8"/>
      <c r="FIV1183" s="8"/>
      <c r="FIW1183" s="8"/>
      <c r="FIX1183" s="8"/>
      <c r="FIY1183" s="8"/>
      <c r="FIZ1183" s="8"/>
      <c r="FJA1183" s="8"/>
      <c r="FJB1183" s="8"/>
      <c r="FJC1183" s="8"/>
      <c r="FJD1183" s="8"/>
      <c r="FJE1183" s="8"/>
      <c r="FJF1183" s="8"/>
      <c r="FJG1183" s="8"/>
      <c r="FJH1183" s="8"/>
      <c r="FJI1183" s="8"/>
      <c r="FJJ1183" s="8"/>
      <c r="FJK1183" s="8"/>
      <c r="FJL1183" s="8"/>
      <c r="FJM1183" s="8"/>
      <c r="FJN1183" s="8"/>
      <c r="FJO1183" s="8"/>
      <c r="FJP1183" s="8"/>
      <c r="FJQ1183" s="8"/>
      <c r="FJR1183" s="8"/>
      <c r="FJS1183" s="8"/>
      <c r="FJT1183" s="8"/>
      <c r="FJU1183" s="8"/>
      <c r="FJV1183" s="8"/>
      <c r="FJW1183" s="8"/>
      <c r="FJX1183" s="8"/>
      <c r="FJY1183" s="8"/>
      <c r="FJZ1183" s="8"/>
      <c r="FKA1183" s="8"/>
      <c r="FKB1183" s="8"/>
      <c r="FKC1183" s="8"/>
      <c r="FKD1183" s="8"/>
      <c r="FKE1183" s="8"/>
      <c r="FKF1183" s="8"/>
      <c r="FKG1183" s="8"/>
      <c r="FKH1183" s="8"/>
      <c r="FKI1183" s="8"/>
      <c r="FKJ1183" s="8"/>
      <c r="FKK1183" s="8"/>
      <c r="FKL1183" s="8"/>
      <c r="FKM1183" s="8"/>
      <c r="FKN1183" s="8"/>
      <c r="FKO1183" s="8"/>
      <c r="FKP1183" s="8"/>
      <c r="FKQ1183" s="8"/>
      <c r="FKR1183" s="8"/>
      <c r="FKS1183" s="8"/>
      <c r="FKT1183" s="8"/>
      <c r="FKU1183" s="8"/>
      <c r="FKV1183" s="8"/>
      <c r="FKW1183" s="8"/>
      <c r="FKX1183" s="8"/>
      <c r="FKY1183" s="8"/>
      <c r="FKZ1183" s="8"/>
      <c r="FLA1183" s="8"/>
      <c r="FLB1183" s="8"/>
      <c r="FLC1183" s="8"/>
      <c r="FLD1183" s="8"/>
      <c r="FLE1183" s="8"/>
      <c r="FLF1183" s="8"/>
      <c r="FLG1183" s="8"/>
      <c r="FLH1183" s="8"/>
      <c r="FLI1183" s="8"/>
      <c r="FLJ1183" s="8"/>
      <c r="FLK1183" s="8"/>
      <c r="FLL1183" s="8"/>
      <c r="FLM1183" s="8"/>
      <c r="FLN1183" s="8"/>
      <c r="FLO1183" s="8"/>
      <c r="FLP1183" s="8"/>
      <c r="FLQ1183" s="8"/>
      <c r="FLR1183" s="8"/>
      <c r="FLS1183" s="8"/>
      <c r="FLT1183" s="8"/>
      <c r="FLU1183" s="8"/>
      <c r="FLV1183" s="8"/>
      <c r="FLW1183" s="8"/>
      <c r="FLX1183" s="8"/>
      <c r="FLY1183" s="8"/>
      <c r="FLZ1183" s="8"/>
      <c r="FMA1183" s="8"/>
      <c r="FMB1183" s="8"/>
      <c r="FMC1183" s="8"/>
      <c r="FMD1183" s="8"/>
      <c r="FME1183" s="8"/>
      <c r="FMF1183" s="8"/>
      <c r="FMG1183" s="8"/>
      <c r="FMH1183" s="8"/>
      <c r="FMI1183" s="8"/>
      <c r="FMJ1183" s="8"/>
      <c r="FMK1183" s="8"/>
      <c r="FML1183" s="8"/>
      <c r="FMM1183" s="8"/>
      <c r="FMN1183" s="8"/>
      <c r="FMO1183" s="8"/>
      <c r="FMP1183" s="8"/>
      <c r="FMQ1183" s="8"/>
      <c r="FMR1183" s="8"/>
      <c r="FMS1183" s="8"/>
      <c r="FMT1183" s="8"/>
      <c r="FMU1183" s="8"/>
      <c r="FMV1183" s="8"/>
      <c r="FMW1183" s="8"/>
      <c r="FMX1183" s="8"/>
      <c r="FMY1183" s="8"/>
      <c r="FMZ1183" s="8"/>
      <c r="FNA1183" s="8"/>
      <c r="FNB1183" s="8"/>
      <c r="FNC1183" s="8"/>
      <c r="FND1183" s="8"/>
      <c r="FNE1183" s="8"/>
      <c r="FNF1183" s="8"/>
      <c r="FNG1183" s="8"/>
      <c r="FNH1183" s="8"/>
      <c r="FNI1183" s="8"/>
      <c r="FNJ1183" s="8"/>
      <c r="FNK1183" s="8"/>
      <c r="FNL1183" s="8"/>
      <c r="FNM1183" s="8"/>
      <c r="FNN1183" s="8"/>
      <c r="FNO1183" s="8"/>
      <c r="FNP1183" s="8"/>
      <c r="FNQ1183" s="8"/>
      <c r="FNR1183" s="8"/>
      <c r="FNS1183" s="8"/>
      <c r="FNT1183" s="8"/>
      <c r="FNU1183" s="8"/>
      <c r="FNV1183" s="8"/>
      <c r="FNW1183" s="8"/>
      <c r="FNX1183" s="8"/>
      <c r="FNY1183" s="8"/>
      <c r="FNZ1183" s="8"/>
      <c r="FOA1183" s="8"/>
      <c r="FOB1183" s="8"/>
      <c r="FOC1183" s="8"/>
      <c r="FOD1183" s="8"/>
      <c r="FOE1183" s="8"/>
      <c r="FOF1183" s="8"/>
      <c r="FOG1183" s="8"/>
      <c r="FOH1183" s="8"/>
      <c r="FOI1183" s="8"/>
      <c r="FOJ1183" s="8"/>
      <c r="FOK1183" s="8"/>
      <c r="FOL1183" s="8"/>
      <c r="FOM1183" s="8"/>
      <c r="FON1183" s="8"/>
      <c r="FOO1183" s="8"/>
      <c r="FOP1183" s="8"/>
      <c r="FOQ1183" s="8"/>
      <c r="FOR1183" s="8"/>
      <c r="FOS1183" s="8"/>
      <c r="FOT1183" s="8"/>
      <c r="FOU1183" s="8"/>
      <c r="FOV1183" s="8"/>
      <c r="FOW1183" s="8"/>
      <c r="FOX1183" s="8"/>
      <c r="FOY1183" s="8"/>
      <c r="FOZ1183" s="8"/>
      <c r="FPA1183" s="8"/>
      <c r="FPB1183" s="8"/>
      <c r="FPC1183" s="8"/>
      <c r="FPD1183" s="8"/>
      <c r="FPE1183" s="8"/>
      <c r="FPF1183" s="8"/>
      <c r="FPG1183" s="8"/>
      <c r="FPH1183" s="8"/>
      <c r="FPI1183" s="8"/>
      <c r="FPJ1183" s="8"/>
      <c r="FPK1183" s="8"/>
      <c r="FPL1183" s="8"/>
      <c r="FPM1183" s="8"/>
      <c r="FPN1183" s="8"/>
      <c r="FPO1183" s="8"/>
      <c r="FPP1183" s="8"/>
      <c r="FPQ1183" s="8"/>
      <c r="FPR1183" s="8"/>
      <c r="FPS1183" s="8"/>
      <c r="FPT1183" s="8"/>
      <c r="FPU1183" s="8"/>
      <c r="FPV1183" s="8"/>
      <c r="FPW1183" s="8"/>
      <c r="FPX1183" s="8"/>
      <c r="FPY1183" s="8"/>
      <c r="FPZ1183" s="8"/>
      <c r="FQA1183" s="8"/>
      <c r="FQB1183" s="8"/>
      <c r="FQC1183" s="8"/>
      <c r="FQD1183" s="8"/>
      <c r="FQE1183" s="8"/>
      <c r="FQF1183" s="8"/>
      <c r="FQG1183" s="8"/>
      <c r="FQH1183" s="8"/>
      <c r="FQI1183" s="8"/>
      <c r="FQJ1183" s="8"/>
      <c r="FQK1183" s="8"/>
      <c r="FQL1183" s="8"/>
      <c r="FQM1183" s="8"/>
      <c r="FQN1183" s="8"/>
      <c r="FQO1183" s="8"/>
      <c r="FQP1183" s="8"/>
      <c r="FQQ1183" s="8"/>
      <c r="FQR1183" s="8"/>
      <c r="FQS1183" s="8"/>
      <c r="FQT1183" s="8"/>
      <c r="FQU1183" s="8"/>
      <c r="FQV1183" s="8"/>
      <c r="FQW1183" s="8"/>
      <c r="FQX1183" s="8"/>
      <c r="FQY1183" s="8"/>
      <c r="FQZ1183" s="8"/>
      <c r="FRA1183" s="8"/>
      <c r="FRB1183" s="8"/>
      <c r="FRC1183" s="8"/>
      <c r="FRD1183" s="8"/>
      <c r="FRE1183" s="8"/>
      <c r="FRF1183" s="8"/>
      <c r="FRG1183" s="8"/>
      <c r="FRH1183" s="8"/>
      <c r="FRI1183" s="8"/>
      <c r="FRJ1183" s="8"/>
      <c r="FRK1183" s="8"/>
      <c r="FRL1183" s="8"/>
      <c r="FRM1183" s="8"/>
      <c r="FRN1183" s="8"/>
      <c r="FRO1183" s="8"/>
      <c r="FRP1183" s="8"/>
      <c r="FRQ1183" s="8"/>
      <c r="FRR1183" s="8"/>
      <c r="FRS1183" s="8"/>
      <c r="FRT1183" s="8"/>
      <c r="FRU1183" s="8"/>
      <c r="FRV1183" s="8"/>
      <c r="FRW1183" s="8"/>
      <c r="FRX1183" s="8"/>
      <c r="FRY1183" s="8"/>
      <c r="FRZ1183" s="8"/>
      <c r="FSA1183" s="8"/>
      <c r="FSB1183" s="8"/>
      <c r="FSC1183" s="8"/>
      <c r="FSD1183" s="8"/>
      <c r="FSE1183" s="8"/>
      <c r="FSF1183" s="8"/>
      <c r="FSG1183" s="8"/>
      <c r="FSH1183" s="8"/>
      <c r="FSI1183" s="8"/>
      <c r="FSJ1183" s="8"/>
      <c r="FSK1183" s="8"/>
      <c r="FSL1183" s="8"/>
      <c r="FSM1183" s="8"/>
      <c r="FSN1183" s="8"/>
      <c r="FSO1183" s="8"/>
      <c r="FSP1183" s="8"/>
      <c r="FSQ1183" s="8"/>
      <c r="FSR1183" s="8"/>
      <c r="FSS1183" s="8"/>
      <c r="FST1183" s="8"/>
      <c r="FSU1183" s="8"/>
      <c r="FSV1183" s="8"/>
      <c r="FSW1183" s="8"/>
      <c r="FSX1183" s="8"/>
      <c r="FSY1183" s="8"/>
      <c r="FSZ1183" s="8"/>
      <c r="FTA1183" s="8"/>
      <c r="FTB1183" s="8"/>
      <c r="FTC1183" s="8"/>
      <c r="FTD1183" s="8"/>
      <c r="FTE1183" s="8"/>
      <c r="FTF1183" s="8"/>
      <c r="FTG1183" s="8"/>
      <c r="FTH1183" s="8"/>
      <c r="FTI1183" s="8"/>
      <c r="FTJ1183" s="8"/>
      <c r="FTK1183" s="8"/>
      <c r="FTL1183" s="8"/>
      <c r="FTM1183" s="8"/>
      <c r="FTN1183" s="8"/>
      <c r="FTO1183" s="8"/>
      <c r="FTP1183" s="8"/>
      <c r="FTQ1183" s="8"/>
      <c r="FTR1183" s="8"/>
      <c r="FTS1183" s="8"/>
      <c r="FTT1183" s="8"/>
      <c r="FTU1183" s="8"/>
      <c r="FTV1183" s="8"/>
      <c r="FTW1183" s="8"/>
      <c r="FTX1183" s="8"/>
      <c r="FTY1183" s="8"/>
      <c r="FTZ1183" s="8"/>
      <c r="FUA1183" s="8"/>
      <c r="FUB1183" s="8"/>
      <c r="FUC1183" s="8"/>
      <c r="FUD1183" s="8"/>
      <c r="FUE1183" s="8"/>
      <c r="FUF1183" s="8"/>
      <c r="FUG1183" s="8"/>
      <c r="FUH1183" s="8"/>
      <c r="FUI1183" s="8"/>
      <c r="FUJ1183" s="8"/>
      <c r="FUK1183" s="8"/>
      <c r="FUL1183" s="8"/>
      <c r="FUM1183" s="8"/>
      <c r="FUN1183" s="8"/>
      <c r="FUO1183" s="8"/>
      <c r="FUP1183" s="8"/>
      <c r="FUQ1183" s="8"/>
      <c r="FUR1183" s="8"/>
      <c r="FUS1183" s="8"/>
      <c r="FUT1183" s="8"/>
      <c r="FUU1183" s="8"/>
      <c r="FUV1183" s="8"/>
      <c r="FUW1183" s="8"/>
      <c r="FUX1183" s="8"/>
      <c r="FUY1183" s="8"/>
      <c r="FUZ1183" s="8"/>
      <c r="FVA1183" s="8"/>
      <c r="FVB1183" s="8"/>
      <c r="FVC1183" s="8"/>
      <c r="FVD1183" s="8"/>
      <c r="FVE1183" s="8"/>
      <c r="FVF1183" s="8"/>
      <c r="FVG1183" s="8"/>
      <c r="FVH1183" s="8"/>
      <c r="FVI1183" s="8"/>
      <c r="FVJ1183" s="8"/>
      <c r="FVK1183" s="8"/>
      <c r="FVL1183" s="8"/>
      <c r="FVM1183" s="8"/>
      <c r="FVN1183" s="8"/>
      <c r="FVO1183" s="8"/>
      <c r="FVP1183" s="8"/>
      <c r="FVQ1183" s="8"/>
      <c r="FVR1183" s="8"/>
      <c r="FVS1183" s="8"/>
      <c r="FVT1183" s="8"/>
      <c r="FVU1183" s="8"/>
      <c r="FVV1183" s="8"/>
      <c r="FVW1183" s="8"/>
      <c r="FVX1183" s="8"/>
      <c r="FVY1183" s="8"/>
      <c r="FVZ1183" s="8"/>
      <c r="FWA1183" s="8"/>
      <c r="FWB1183" s="8"/>
      <c r="FWC1183" s="8"/>
      <c r="FWD1183" s="8"/>
      <c r="FWE1183" s="8"/>
      <c r="FWF1183" s="8"/>
      <c r="FWG1183" s="8"/>
      <c r="FWH1183" s="8"/>
      <c r="FWI1183" s="8"/>
      <c r="FWJ1183" s="8"/>
      <c r="FWK1183" s="8"/>
      <c r="FWL1183" s="8"/>
      <c r="FWM1183" s="8"/>
      <c r="FWN1183" s="8"/>
      <c r="FWO1183" s="8"/>
      <c r="FWP1183" s="8"/>
      <c r="FWQ1183" s="8"/>
      <c r="FWR1183" s="8"/>
      <c r="FWS1183" s="8"/>
      <c r="FWT1183" s="8"/>
      <c r="FWU1183" s="8"/>
      <c r="FWV1183" s="8"/>
      <c r="FWW1183" s="8"/>
      <c r="FWX1183" s="8"/>
      <c r="FWY1183" s="8"/>
      <c r="FWZ1183" s="8"/>
      <c r="FXA1183" s="8"/>
      <c r="FXB1183" s="8"/>
      <c r="FXC1183" s="8"/>
      <c r="FXD1183" s="8"/>
      <c r="FXE1183" s="8"/>
      <c r="FXF1183" s="8"/>
      <c r="FXG1183" s="8"/>
      <c r="FXH1183" s="8"/>
      <c r="FXI1183" s="8"/>
      <c r="FXJ1183" s="8"/>
      <c r="FXK1183" s="8"/>
      <c r="FXL1183" s="8"/>
      <c r="FXM1183" s="8"/>
      <c r="FXN1183" s="8"/>
      <c r="FXO1183" s="8"/>
      <c r="FXP1183" s="8"/>
      <c r="FXQ1183" s="8"/>
      <c r="FXR1183" s="8"/>
      <c r="FXS1183" s="8"/>
      <c r="FXT1183" s="8"/>
      <c r="FXU1183" s="8"/>
      <c r="FXV1183" s="8"/>
      <c r="FXW1183" s="8"/>
      <c r="FXX1183" s="8"/>
      <c r="FXY1183" s="8"/>
      <c r="FXZ1183" s="8"/>
      <c r="FYA1183" s="8"/>
      <c r="FYB1183" s="8"/>
      <c r="FYC1183" s="8"/>
      <c r="FYD1183" s="8"/>
      <c r="FYE1183" s="8"/>
      <c r="FYF1183" s="8"/>
      <c r="FYG1183" s="8"/>
      <c r="FYH1183" s="8"/>
      <c r="FYI1183" s="8"/>
      <c r="FYJ1183" s="8"/>
      <c r="FYK1183" s="8"/>
      <c r="FYL1183" s="8"/>
      <c r="FYM1183" s="8"/>
      <c r="FYN1183" s="8"/>
      <c r="FYO1183" s="8"/>
      <c r="FYP1183" s="8"/>
      <c r="FYQ1183" s="8"/>
      <c r="FYR1183" s="8"/>
      <c r="FYS1183" s="8"/>
      <c r="FYT1183" s="8"/>
      <c r="FYU1183" s="8"/>
      <c r="FYV1183" s="8"/>
      <c r="FYW1183" s="8"/>
      <c r="FYX1183" s="8"/>
      <c r="FYY1183" s="8"/>
      <c r="FYZ1183" s="8"/>
      <c r="FZA1183" s="8"/>
      <c r="FZB1183" s="8"/>
      <c r="FZC1183" s="8"/>
      <c r="FZD1183" s="8"/>
      <c r="FZE1183" s="8"/>
      <c r="FZF1183" s="8"/>
      <c r="FZG1183" s="8"/>
      <c r="FZH1183" s="8"/>
      <c r="FZI1183" s="8"/>
      <c r="FZJ1183" s="8"/>
      <c r="FZK1183" s="8"/>
      <c r="FZL1183" s="8"/>
      <c r="FZM1183" s="8"/>
      <c r="FZN1183" s="8"/>
      <c r="FZO1183" s="8"/>
      <c r="FZP1183" s="8"/>
      <c r="FZQ1183" s="8"/>
      <c r="FZR1183" s="8"/>
      <c r="FZS1183" s="8"/>
      <c r="FZT1183" s="8"/>
      <c r="FZU1183" s="8"/>
      <c r="FZV1183" s="8"/>
      <c r="FZW1183" s="8"/>
      <c r="FZX1183" s="8"/>
      <c r="FZY1183" s="8"/>
      <c r="FZZ1183" s="8"/>
      <c r="GAA1183" s="8"/>
      <c r="GAB1183" s="8"/>
      <c r="GAC1183" s="8"/>
      <c r="GAD1183" s="8"/>
      <c r="GAE1183" s="8"/>
      <c r="GAF1183" s="8"/>
      <c r="GAG1183" s="8"/>
      <c r="GAH1183" s="8"/>
      <c r="GAI1183" s="8"/>
      <c r="GAJ1183" s="8"/>
      <c r="GAK1183" s="8"/>
      <c r="GAL1183" s="8"/>
      <c r="GAM1183" s="8"/>
      <c r="GAN1183" s="8"/>
      <c r="GAO1183" s="8"/>
      <c r="GAP1183" s="8"/>
      <c r="GAQ1183" s="8"/>
      <c r="GAR1183" s="8"/>
      <c r="GAS1183" s="8"/>
      <c r="GAT1183" s="8"/>
      <c r="GAU1183" s="8"/>
      <c r="GAV1183" s="8"/>
      <c r="GAW1183" s="8"/>
      <c r="GAX1183" s="8"/>
      <c r="GAY1183" s="8"/>
      <c r="GAZ1183" s="8"/>
      <c r="GBA1183" s="8"/>
      <c r="GBB1183" s="8"/>
      <c r="GBC1183" s="8"/>
      <c r="GBD1183" s="8"/>
      <c r="GBE1183" s="8"/>
      <c r="GBF1183" s="8"/>
      <c r="GBG1183" s="8"/>
      <c r="GBH1183" s="8"/>
      <c r="GBI1183" s="8"/>
      <c r="GBJ1183" s="8"/>
      <c r="GBK1183" s="8"/>
      <c r="GBL1183" s="8"/>
      <c r="GBM1183" s="8"/>
      <c r="GBN1183" s="8"/>
      <c r="GBO1183" s="8"/>
      <c r="GBP1183" s="8"/>
      <c r="GBQ1183" s="8"/>
      <c r="GBR1183" s="8"/>
      <c r="GBS1183" s="8"/>
      <c r="GBT1183" s="8"/>
      <c r="GBU1183" s="8"/>
      <c r="GBV1183" s="8"/>
      <c r="GBW1183" s="8"/>
      <c r="GBX1183" s="8"/>
      <c r="GBY1183" s="8"/>
      <c r="GBZ1183" s="8"/>
      <c r="GCA1183" s="8"/>
      <c r="GCB1183" s="8"/>
      <c r="GCC1183" s="8"/>
      <c r="GCD1183" s="8"/>
      <c r="GCE1183" s="8"/>
      <c r="GCF1183" s="8"/>
      <c r="GCG1183" s="8"/>
      <c r="GCH1183" s="8"/>
      <c r="GCI1183" s="8"/>
      <c r="GCJ1183" s="8"/>
      <c r="GCK1183" s="8"/>
      <c r="GCL1183" s="8"/>
      <c r="GCM1183" s="8"/>
      <c r="GCN1183" s="8"/>
      <c r="GCO1183" s="8"/>
      <c r="GCP1183" s="8"/>
      <c r="GCQ1183" s="8"/>
      <c r="GCR1183" s="8"/>
      <c r="GCS1183" s="8"/>
      <c r="GCT1183" s="8"/>
      <c r="GCU1183" s="8"/>
      <c r="GCV1183" s="8"/>
      <c r="GCW1183" s="8"/>
      <c r="GCX1183" s="8"/>
      <c r="GCY1183" s="8"/>
      <c r="GCZ1183" s="8"/>
      <c r="GDA1183" s="8"/>
      <c r="GDB1183" s="8"/>
      <c r="GDC1183" s="8"/>
      <c r="GDD1183" s="8"/>
      <c r="GDE1183" s="8"/>
      <c r="GDF1183" s="8"/>
      <c r="GDG1183" s="8"/>
      <c r="GDH1183" s="8"/>
      <c r="GDI1183" s="8"/>
      <c r="GDJ1183" s="8"/>
      <c r="GDK1183" s="8"/>
      <c r="GDL1183" s="8"/>
      <c r="GDM1183" s="8"/>
      <c r="GDN1183" s="8"/>
      <c r="GDO1183" s="8"/>
      <c r="GDP1183" s="8"/>
      <c r="GDQ1183" s="8"/>
      <c r="GDR1183" s="8"/>
      <c r="GDS1183" s="8"/>
      <c r="GDT1183" s="8"/>
      <c r="GDU1183" s="8"/>
      <c r="GDV1183" s="8"/>
      <c r="GDW1183" s="8"/>
      <c r="GDX1183" s="8"/>
      <c r="GDY1183" s="8"/>
      <c r="GDZ1183" s="8"/>
      <c r="GEA1183" s="8"/>
      <c r="GEB1183" s="8"/>
      <c r="GEC1183" s="8"/>
      <c r="GED1183" s="8"/>
      <c r="GEE1183" s="8"/>
      <c r="GEF1183" s="8"/>
      <c r="GEG1183" s="8"/>
      <c r="GEH1183" s="8"/>
      <c r="GEI1183" s="8"/>
      <c r="GEJ1183" s="8"/>
      <c r="GEK1183" s="8"/>
      <c r="GEL1183" s="8"/>
      <c r="GEM1183" s="8"/>
      <c r="GEN1183" s="8"/>
      <c r="GEO1183" s="8"/>
      <c r="GEP1183" s="8"/>
      <c r="GEQ1183" s="8"/>
      <c r="GER1183" s="8"/>
      <c r="GES1183" s="8"/>
      <c r="GET1183" s="8"/>
      <c r="GEU1183" s="8"/>
      <c r="GEV1183" s="8"/>
      <c r="GEW1183" s="8"/>
      <c r="GEX1183" s="8"/>
      <c r="GEY1183" s="8"/>
      <c r="GEZ1183" s="8"/>
      <c r="GFA1183" s="8"/>
      <c r="GFB1183" s="8"/>
      <c r="GFC1183" s="8"/>
      <c r="GFD1183" s="8"/>
      <c r="GFE1183" s="8"/>
      <c r="GFF1183" s="8"/>
      <c r="GFG1183" s="8"/>
      <c r="GFH1183" s="8"/>
      <c r="GFI1183" s="8"/>
      <c r="GFJ1183" s="8"/>
      <c r="GFK1183" s="8"/>
      <c r="GFL1183" s="8"/>
      <c r="GFM1183" s="8"/>
      <c r="GFN1183" s="8"/>
      <c r="GFO1183" s="8"/>
      <c r="GFP1183" s="8"/>
      <c r="GFQ1183" s="8"/>
      <c r="GFR1183" s="8"/>
      <c r="GFS1183" s="8"/>
      <c r="GFT1183" s="8"/>
      <c r="GFU1183" s="8"/>
      <c r="GFV1183" s="8"/>
      <c r="GFW1183" s="8"/>
      <c r="GFX1183" s="8"/>
      <c r="GFY1183" s="8"/>
      <c r="GFZ1183" s="8"/>
      <c r="GGA1183" s="8"/>
      <c r="GGB1183" s="8"/>
      <c r="GGC1183" s="8"/>
      <c r="GGD1183" s="8"/>
      <c r="GGE1183" s="8"/>
      <c r="GGF1183" s="8"/>
      <c r="GGG1183" s="8"/>
      <c r="GGH1183" s="8"/>
      <c r="GGI1183" s="8"/>
      <c r="GGJ1183" s="8"/>
      <c r="GGK1183" s="8"/>
      <c r="GGL1183" s="8"/>
      <c r="GGM1183" s="8"/>
      <c r="GGN1183" s="8"/>
      <c r="GGO1183" s="8"/>
      <c r="GGP1183" s="8"/>
      <c r="GGQ1183" s="8"/>
      <c r="GGR1183" s="8"/>
      <c r="GGS1183" s="8"/>
      <c r="GGT1183" s="8"/>
      <c r="GGU1183" s="8"/>
      <c r="GGV1183" s="8"/>
      <c r="GGW1183" s="8"/>
      <c r="GGX1183" s="8"/>
      <c r="GGY1183" s="8"/>
      <c r="GGZ1183" s="8"/>
      <c r="GHA1183" s="8"/>
      <c r="GHB1183" s="8"/>
      <c r="GHC1183" s="8"/>
      <c r="GHD1183" s="8"/>
      <c r="GHE1183" s="8"/>
      <c r="GHF1183" s="8"/>
      <c r="GHG1183" s="8"/>
      <c r="GHH1183" s="8"/>
      <c r="GHI1183" s="8"/>
      <c r="GHJ1183" s="8"/>
      <c r="GHK1183" s="8"/>
      <c r="GHL1183" s="8"/>
      <c r="GHM1183" s="8"/>
      <c r="GHN1183" s="8"/>
      <c r="GHO1183" s="8"/>
      <c r="GHP1183" s="8"/>
      <c r="GHQ1183" s="8"/>
      <c r="GHR1183" s="8"/>
      <c r="GHS1183" s="8"/>
      <c r="GHT1183" s="8"/>
      <c r="GHU1183" s="8"/>
      <c r="GHV1183" s="8"/>
      <c r="GHW1183" s="8"/>
      <c r="GHX1183" s="8"/>
      <c r="GHY1183" s="8"/>
      <c r="GHZ1183" s="8"/>
      <c r="GIA1183" s="8"/>
      <c r="GIB1183" s="8"/>
      <c r="GIC1183" s="8"/>
      <c r="GID1183" s="8"/>
      <c r="GIE1183" s="8"/>
      <c r="GIF1183" s="8"/>
      <c r="GIG1183" s="8"/>
      <c r="GIH1183" s="8"/>
      <c r="GII1183" s="8"/>
      <c r="GIJ1183" s="8"/>
      <c r="GIK1183" s="8"/>
      <c r="GIL1183" s="8"/>
      <c r="GIM1183" s="8"/>
      <c r="GIN1183" s="8"/>
      <c r="GIO1183" s="8"/>
      <c r="GIP1183" s="8"/>
      <c r="GIQ1183" s="8"/>
      <c r="GIR1183" s="8"/>
      <c r="GIS1183" s="8"/>
      <c r="GIT1183" s="8"/>
      <c r="GIU1183" s="8"/>
      <c r="GIV1183" s="8"/>
      <c r="GIW1183" s="8"/>
      <c r="GIX1183" s="8"/>
      <c r="GIY1183" s="8"/>
      <c r="GIZ1183" s="8"/>
      <c r="GJA1183" s="8"/>
      <c r="GJB1183" s="8"/>
      <c r="GJC1183" s="8"/>
      <c r="GJD1183" s="8"/>
      <c r="GJE1183" s="8"/>
      <c r="GJF1183" s="8"/>
      <c r="GJG1183" s="8"/>
      <c r="GJH1183" s="8"/>
      <c r="GJI1183" s="8"/>
      <c r="GJJ1183" s="8"/>
      <c r="GJK1183" s="8"/>
      <c r="GJL1183" s="8"/>
      <c r="GJM1183" s="8"/>
      <c r="GJN1183" s="8"/>
      <c r="GJO1183" s="8"/>
      <c r="GJP1183" s="8"/>
      <c r="GJQ1183" s="8"/>
      <c r="GJR1183" s="8"/>
      <c r="GJS1183" s="8"/>
      <c r="GJT1183" s="8"/>
      <c r="GJU1183" s="8"/>
      <c r="GJV1183" s="8"/>
      <c r="GJW1183" s="8"/>
      <c r="GJX1183" s="8"/>
      <c r="GJY1183" s="8"/>
      <c r="GJZ1183" s="8"/>
      <c r="GKA1183" s="8"/>
      <c r="GKB1183" s="8"/>
      <c r="GKC1183" s="8"/>
      <c r="GKD1183" s="8"/>
      <c r="GKE1183" s="8"/>
      <c r="GKF1183" s="8"/>
      <c r="GKG1183" s="8"/>
      <c r="GKH1183" s="8"/>
      <c r="GKI1183" s="8"/>
      <c r="GKJ1183" s="8"/>
      <c r="GKK1183" s="8"/>
      <c r="GKL1183" s="8"/>
      <c r="GKM1183" s="8"/>
      <c r="GKN1183" s="8"/>
      <c r="GKO1183" s="8"/>
      <c r="GKP1183" s="8"/>
      <c r="GKQ1183" s="8"/>
      <c r="GKR1183" s="8"/>
      <c r="GKS1183" s="8"/>
      <c r="GKT1183" s="8"/>
      <c r="GKU1183" s="8"/>
      <c r="GKV1183" s="8"/>
      <c r="GKW1183" s="8"/>
      <c r="GKX1183" s="8"/>
      <c r="GKY1183" s="8"/>
      <c r="GKZ1183" s="8"/>
      <c r="GLA1183" s="8"/>
      <c r="GLB1183" s="8"/>
      <c r="GLC1183" s="8"/>
      <c r="GLD1183" s="8"/>
      <c r="GLE1183" s="8"/>
      <c r="GLF1183" s="8"/>
      <c r="GLG1183" s="8"/>
      <c r="GLH1183" s="8"/>
      <c r="GLI1183" s="8"/>
      <c r="GLJ1183" s="8"/>
      <c r="GLK1183" s="8"/>
      <c r="GLL1183" s="8"/>
      <c r="GLM1183" s="8"/>
      <c r="GLN1183" s="8"/>
      <c r="GLO1183" s="8"/>
      <c r="GLP1183" s="8"/>
      <c r="GLQ1183" s="8"/>
      <c r="GLR1183" s="8"/>
      <c r="GLS1183" s="8"/>
      <c r="GLT1183" s="8"/>
      <c r="GLU1183" s="8"/>
      <c r="GLV1183" s="8"/>
      <c r="GLW1183" s="8"/>
      <c r="GLX1183" s="8"/>
      <c r="GLY1183" s="8"/>
      <c r="GLZ1183" s="8"/>
      <c r="GMA1183" s="8"/>
      <c r="GMB1183" s="8"/>
      <c r="GMC1183" s="8"/>
      <c r="GMD1183" s="8"/>
      <c r="GME1183" s="8"/>
      <c r="GMF1183" s="8"/>
      <c r="GMG1183" s="8"/>
      <c r="GMH1183" s="8"/>
      <c r="GMI1183" s="8"/>
      <c r="GMJ1183" s="8"/>
      <c r="GMK1183" s="8"/>
      <c r="GML1183" s="8"/>
      <c r="GMM1183" s="8"/>
      <c r="GMN1183" s="8"/>
      <c r="GMO1183" s="8"/>
      <c r="GMP1183" s="8"/>
      <c r="GMQ1183" s="8"/>
      <c r="GMR1183" s="8"/>
      <c r="GMS1183" s="8"/>
      <c r="GMT1183" s="8"/>
      <c r="GMU1183" s="8"/>
      <c r="GMV1183" s="8"/>
      <c r="GMW1183" s="8"/>
      <c r="GMX1183" s="8"/>
      <c r="GMY1183" s="8"/>
      <c r="GMZ1183" s="8"/>
      <c r="GNA1183" s="8"/>
      <c r="GNB1183" s="8"/>
      <c r="GNC1183" s="8"/>
      <c r="GND1183" s="8"/>
      <c r="GNE1183" s="8"/>
      <c r="GNF1183" s="8"/>
      <c r="GNG1183" s="8"/>
      <c r="GNH1183" s="8"/>
      <c r="GNI1183" s="8"/>
      <c r="GNJ1183" s="8"/>
      <c r="GNK1183" s="8"/>
      <c r="GNL1183" s="8"/>
      <c r="GNM1183" s="8"/>
      <c r="GNN1183" s="8"/>
      <c r="GNO1183" s="8"/>
      <c r="GNP1183" s="8"/>
      <c r="GNQ1183" s="8"/>
      <c r="GNR1183" s="8"/>
      <c r="GNS1183" s="8"/>
      <c r="GNT1183" s="8"/>
      <c r="GNU1183" s="8"/>
      <c r="GNV1183" s="8"/>
      <c r="GNW1183" s="8"/>
      <c r="GNX1183" s="8"/>
      <c r="GNY1183" s="8"/>
      <c r="GNZ1183" s="8"/>
      <c r="GOA1183" s="8"/>
      <c r="GOB1183" s="8"/>
      <c r="GOC1183" s="8"/>
      <c r="GOD1183" s="8"/>
      <c r="GOE1183" s="8"/>
      <c r="GOF1183" s="8"/>
      <c r="GOG1183" s="8"/>
      <c r="GOH1183" s="8"/>
      <c r="GOI1183" s="8"/>
      <c r="GOJ1183" s="8"/>
      <c r="GOK1183" s="8"/>
      <c r="GOL1183" s="8"/>
      <c r="GOM1183" s="8"/>
      <c r="GON1183" s="8"/>
      <c r="GOO1183" s="8"/>
      <c r="GOP1183" s="8"/>
      <c r="GOQ1183" s="8"/>
      <c r="GOR1183" s="8"/>
      <c r="GOS1183" s="8"/>
      <c r="GOT1183" s="8"/>
      <c r="GOU1183" s="8"/>
      <c r="GOV1183" s="8"/>
      <c r="GOW1183" s="8"/>
      <c r="GOX1183" s="8"/>
      <c r="GOY1183" s="8"/>
      <c r="GOZ1183" s="8"/>
      <c r="GPA1183" s="8"/>
      <c r="GPB1183" s="8"/>
      <c r="GPC1183" s="8"/>
      <c r="GPD1183" s="8"/>
      <c r="GPE1183" s="8"/>
      <c r="GPF1183" s="8"/>
      <c r="GPG1183" s="8"/>
      <c r="GPH1183" s="8"/>
      <c r="GPI1183" s="8"/>
      <c r="GPJ1183" s="8"/>
      <c r="GPK1183" s="8"/>
      <c r="GPL1183" s="8"/>
      <c r="GPM1183" s="8"/>
      <c r="GPN1183" s="8"/>
      <c r="GPO1183" s="8"/>
      <c r="GPP1183" s="8"/>
      <c r="GPQ1183" s="8"/>
      <c r="GPR1183" s="8"/>
      <c r="GPS1183" s="8"/>
      <c r="GPT1183" s="8"/>
      <c r="GPU1183" s="8"/>
      <c r="GPV1183" s="8"/>
      <c r="GPW1183" s="8"/>
      <c r="GPX1183" s="8"/>
      <c r="GPY1183" s="8"/>
      <c r="GPZ1183" s="8"/>
      <c r="GQA1183" s="8"/>
      <c r="GQB1183" s="8"/>
      <c r="GQC1183" s="8"/>
      <c r="GQD1183" s="8"/>
      <c r="GQE1183" s="8"/>
      <c r="GQF1183" s="8"/>
      <c r="GQG1183" s="8"/>
      <c r="GQH1183" s="8"/>
      <c r="GQI1183" s="8"/>
      <c r="GQJ1183" s="8"/>
      <c r="GQK1183" s="8"/>
      <c r="GQL1183" s="8"/>
      <c r="GQM1183" s="8"/>
      <c r="GQN1183" s="8"/>
      <c r="GQO1183" s="8"/>
      <c r="GQP1183" s="8"/>
      <c r="GQQ1183" s="8"/>
      <c r="GQR1183" s="8"/>
      <c r="GQS1183" s="8"/>
      <c r="GQT1183" s="8"/>
      <c r="GQU1183" s="8"/>
      <c r="GQV1183" s="8"/>
      <c r="GQW1183" s="8"/>
      <c r="GQX1183" s="8"/>
      <c r="GQY1183" s="8"/>
      <c r="GQZ1183" s="8"/>
      <c r="GRA1183" s="8"/>
      <c r="GRB1183" s="8"/>
      <c r="GRC1183" s="8"/>
      <c r="GRD1183" s="8"/>
      <c r="GRE1183" s="8"/>
      <c r="GRF1183" s="8"/>
      <c r="GRG1183" s="8"/>
      <c r="GRH1183" s="8"/>
      <c r="GRI1183" s="8"/>
      <c r="GRJ1183" s="8"/>
      <c r="GRK1183" s="8"/>
      <c r="GRL1183" s="8"/>
      <c r="GRM1183" s="8"/>
      <c r="GRN1183" s="8"/>
      <c r="GRO1183" s="8"/>
      <c r="GRP1183" s="8"/>
      <c r="GRQ1183" s="8"/>
      <c r="GRR1183" s="8"/>
      <c r="GRS1183" s="8"/>
      <c r="GRT1183" s="8"/>
      <c r="GRU1183" s="8"/>
      <c r="GRV1183" s="8"/>
      <c r="GRW1183" s="8"/>
      <c r="GRX1183" s="8"/>
      <c r="GRY1183" s="8"/>
      <c r="GRZ1183" s="8"/>
      <c r="GSA1183" s="8"/>
      <c r="GSB1183" s="8"/>
      <c r="GSC1183" s="8"/>
      <c r="GSD1183" s="8"/>
      <c r="GSE1183" s="8"/>
      <c r="GSF1183" s="8"/>
      <c r="GSG1183" s="8"/>
      <c r="GSH1183" s="8"/>
      <c r="GSI1183" s="8"/>
      <c r="GSJ1183" s="8"/>
      <c r="GSK1183" s="8"/>
      <c r="GSL1183" s="8"/>
      <c r="GSM1183" s="8"/>
      <c r="GSN1183" s="8"/>
      <c r="GSO1183" s="8"/>
      <c r="GSP1183" s="8"/>
      <c r="GSQ1183" s="8"/>
      <c r="GSR1183" s="8"/>
      <c r="GSS1183" s="8"/>
      <c r="GST1183" s="8"/>
      <c r="GSU1183" s="8"/>
      <c r="GSV1183" s="8"/>
      <c r="GSW1183" s="8"/>
      <c r="GSX1183" s="8"/>
      <c r="GSY1183" s="8"/>
      <c r="GSZ1183" s="8"/>
      <c r="GTA1183" s="8"/>
      <c r="GTB1183" s="8"/>
      <c r="GTC1183" s="8"/>
      <c r="GTD1183" s="8"/>
      <c r="GTE1183" s="8"/>
      <c r="GTF1183" s="8"/>
      <c r="GTG1183" s="8"/>
      <c r="GTH1183" s="8"/>
      <c r="GTI1183" s="8"/>
      <c r="GTJ1183" s="8"/>
      <c r="GTK1183" s="8"/>
      <c r="GTL1183" s="8"/>
      <c r="GTM1183" s="8"/>
      <c r="GTN1183" s="8"/>
      <c r="GTO1183" s="8"/>
      <c r="GTP1183" s="8"/>
      <c r="GTQ1183" s="8"/>
      <c r="GTR1183" s="8"/>
      <c r="GTS1183" s="8"/>
      <c r="GTT1183" s="8"/>
      <c r="GTU1183" s="8"/>
      <c r="GTV1183" s="8"/>
      <c r="GTW1183" s="8"/>
      <c r="GTX1183" s="8"/>
      <c r="GTY1183" s="8"/>
      <c r="GTZ1183" s="8"/>
      <c r="GUA1183" s="8"/>
      <c r="GUB1183" s="8"/>
      <c r="GUC1183" s="8"/>
      <c r="GUD1183" s="8"/>
      <c r="GUE1183" s="8"/>
      <c r="GUF1183" s="8"/>
      <c r="GUG1183" s="8"/>
      <c r="GUH1183" s="8"/>
      <c r="GUI1183" s="8"/>
      <c r="GUJ1183" s="8"/>
      <c r="GUK1183" s="8"/>
      <c r="GUL1183" s="8"/>
      <c r="GUM1183" s="8"/>
      <c r="GUN1183" s="8"/>
      <c r="GUO1183" s="8"/>
      <c r="GUP1183" s="8"/>
      <c r="GUQ1183" s="8"/>
      <c r="GUR1183" s="8"/>
      <c r="GUS1183" s="8"/>
      <c r="GUT1183" s="8"/>
      <c r="GUU1183" s="8"/>
      <c r="GUV1183" s="8"/>
      <c r="GUW1183" s="8"/>
      <c r="GUX1183" s="8"/>
      <c r="GUY1183" s="8"/>
      <c r="GUZ1183" s="8"/>
      <c r="GVA1183" s="8"/>
      <c r="GVB1183" s="8"/>
      <c r="GVC1183" s="8"/>
      <c r="GVD1183" s="8"/>
      <c r="GVE1183" s="8"/>
      <c r="GVF1183" s="8"/>
      <c r="GVG1183" s="8"/>
      <c r="GVH1183" s="8"/>
      <c r="GVI1183" s="8"/>
      <c r="GVJ1183" s="8"/>
      <c r="GVK1183" s="8"/>
      <c r="GVL1183" s="8"/>
      <c r="GVM1183" s="8"/>
      <c r="GVN1183" s="8"/>
      <c r="GVO1183" s="8"/>
      <c r="GVP1183" s="8"/>
      <c r="GVQ1183" s="8"/>
      <c r="GVR1183" s="8"/>
      <c r="GVS1183" s="8"/>
      <c r="GVT1183" s="8"/>
      <c r="GVU1183" s="8"/>
      <c r="GVV1183" s="8"/>
      <c r="GVW1183" s="8"/>
      <c r="GVX1183" s="8"/>
      <c r="GVY1183" s="8"/>
      <c r="GVZ1183" s="8"/>
      <c r="GWA1183" s="8"/>
      <c r="GWB1183" s="8"/>
      <c r="GWC1183" s="8"/>
      <c r="GWD1183" s="8"/>
      <c r="GWE1183" s="8"/>
      <c r="GWF1183" s="8"/>
      <c r="GWG1183" s="8"/>
      <c r="GWH1183" s="8"/>
      <c r="GWI1183" s="8"/>
      <c r="GWJ1183" s="8"/>
      <c r="GWK1183" s="8"/>
      <c r="GWL1183" s="8"/>
      <c r="GWM1183" s="8"/>
      <c r="GWN1183" s="8"/>
      <c r="GWO1183" s="8"/>
      <c r="GWP1183" s="8"/>
      <c r="GWQ1183" s="8"/>
      <c r="GWR1183" s="8"/>
      <c r="GWS1183" s="8"/>
      <c r="GWT1183" s="8"/>
      <c r="GWU1183" s="8"/>
      <c r="GWV1183" s="8"/>
      <c r="GWW1183" s="8"/>
      <c r="GWX1183" s="8"/>
      <c r="GWY1183" s="8"/>
      <c r="GWZ1183" s="8"/>
      <c r="GXA1183" s="8"/>
      <c r="GXB1183" s="8"/>
      <c r="GXC1183" s="8"/>
      <c r="GXD1183" s="8"/>
      <c r="GXE1183" s="8"/>
      <c r="GXF1183" s="8"/>
      <c r="GXG1183" s="8"/>
      <c r="GXH1183" s="8"/>
      <c r="GXI1183" s="8"/>
      <c r="GXJ1183" s="8"/>
      <c r="GXK1183" s="8"/>
      <c r="GXL1183" s="8"/>
      <c r="GXM1183" s="8"/>
      <c r="GXN1183" s="8"/>
      <c r="GXO1183" s="8"/>
      <c r="GXP1183" s="8"/>
      <c r="GXQ1183" s="8"/>
      <c r="GXR1183" s="8"/>
      <c r="GXS1183" s="8"/>
      <c r="GXT1183" s="8"/>
      <c r="GXU1183" s="8"/>
      <c r="GXV1183" s="8"/>
      <c r="GXW1183" s="8"/>
      <c r="GXX1183" s="8"/>
      <c r="GXY1183" s="8"/>
      <c r="GXZ1183" s="8"/>
      <c r="GYA1183" s="8"/>
      <c r="GYB1183" s="8"/>
      <c r="GYC1183" s="8"/>
      <c r="GYD1183" s="8"/>
      <c r="GYE1183" s="8"/>
      <c r="GYF1183" s="8"/>
      <c r="GYG1183" s="8"/>
      <c r="GYH1183" s="8"/>
      <c r="GYI1183" s="8"/>
      <c r="GYJ1183" s="8"/>
      <c r="GYK1183" s="8"/>
      <c r="GYL1183" s="8"/>
      <c r="GYM1183" s="8"/>
      <c r="GYN1183" s="8"/>
      <c r="GYO1183" s="8"/>
      <c r="GYP1183" s="8"/>
      <c r="GYQ1183" s="8"/>
      <c r="GYR1183" s="8"/>
      <c r="GYS1183" s="8"/>
      <c r="GYT1183" s="8"/>
      <c r="GYU1183" s="8"/>
      <c r="GYV1183" s="8"/>
      <c r="GYW1183" s="8"/>
      <c r="GYX1183" s="8"/>
      <c r="GYY1183" s="8"/>
      <c r="GYZ1183" s="8"/>
      <c r="GZA1183" s="8"/>
      <c r="GZB1183" s="8"/>
      <c r="GZC1183" s="8"/>
      <c r="GZD1183" s="8"/>
      <c r="GZE1183" s="8"/>
      <c r="GZF1183" s="8"/>
      <c r="GZG1183" s="8"/>
      <c r="GZH1183" s="8"/>
      <c r="GZI1183" s="8"/>
      <c r="GZJ1183" s="8"/>
      <c r="GZK1183" s="8"/>
      <c r="GZL1183" s="8"/>
      <c r="GZM1183" s="8"/>
      <c r="GZN1183" s="8"/>
      <c r="GZO1183" s="8"/>
      <c r="GZP1183" s="8"/>
      <c r="GZQ1183" s="8"/>
      <c r="GZR1183" s="8"/>
      <c r="GZS1183" s="8"/>
      <c r="GZT1183" s="8"/>
      <c r="GZU1183" s="8"/>
      <c r="GZV1183" s="8"/>
      <c r="GZW1183" s="8"/>
      <c r="GZX1183" s="8"/>
      <c r="GZY1183" s="8"/>
      <c r="GZZ1183" s="8"/>
      <c r="HAA1183" s="8"/>
      <c r="HAB1183" s="8"/>
      <c r="HAC1183" s="8"/>
      <c r="HAD1183" s="8"/>
      <c r="HAE1183" s="8"/>
      <c r="HAF1183" s="8"/>
      <c r="HAG1183" s="8"/>
      <c r="HAH1183" s="8"/>
      <c r="HAI1183" s="8"/>
      <c r="HAJ1183" s="8"/>
      <c r="HAK1183" s="8"/>
      <c r="HAL1183" s="8"/>
      <c r="HAM1183" s="8"/>
      <c r="HAN1183" s="8"/>
      <c r="HAO1183" s="8"/>
      <c r="HAP1183" s="8"/>
      <c r="HAQ1183" s="8"/>
      <c r="HAR1183" s="8"/>
      <c r="HAS1183" s="8"/>
      <c r="HAT1183" s="8"/>
      <c r="HAU1183" s="8"/>
      <c r="HAV1183" s="8"/>
      <c r="HAW1183" s="8"/>
      <c r="HAX1183" s="8"/>
      <c r="HAY1183" s="8"/>
      <c r="HAZ1183" s="8"/>
      <c r="HBA1183" s="8"/>
      <c r="HBB1183" s="8"/>
      <c r="HBC1183" s="8"/>
      <c r="HBD1183" s="8"/>
      <c r="HBE1183" s="8"/>
      <c r="HBF1183" s="8"/>
      <c r="HBG1183" s="8"/>
      <c r="HBH1183" s="8"/>
      <c r="HBI1183" s="8"/>
      <c r="HBJ1183" s="8"/>
      <c r="HBK1183" s="8"/>
      <c r="HBL1183" s="8"/>
      <c r="HBM1183" s="8"/>
      <c r="HBN1183" s="8"/>
      <c r="HBO1183" s="8"/>
      <c r="HBP1183" s="8"/>
      <c r="HBQ1183" s="8"/>
      <c r="HBR1183" s="8"/>
      <c r="HBS1183" s="8"/>
      <c r="HBT1183" s="8"/>
      <c r="HBU1183" s="8"/>
      <c r="HBV1183" s="8"/>
      <c r="HBW1183" s="8"/>
      <c r="HBX1183" s="8"/>
      <c r="HBY1183" s="8"/>
      <c r="HBZ1183" s="8"/>
      <c r="HCA1183" s="8"/>
      <c r="HCB1183" s="8"/>
      <c r="HCC1183" s="8"/>
      <c r="HCD1183" s="8"/>
      <c r="HCE1183" s="8"/>
      <c r="HCF1183" s="8"/>
      <c r="HCG1183" s="8"/>
      <c r="HCH1183" s="8"/>
      <c r="HCI1183" s="8"/>
      <c r="HCJ1183" s="8"/>
      <c r="HCK1183" s="8"/>
      <c r="HCL1183" s="8"/>
      <c r="HCM1183" s="8"/>
      <c r="HCN1183" s="8"/>
      <c r="HCO1183" s="8"/>
      <c r="HCP1183" s="8"/>
      <c r="HCQ1183" s="8"/>
      <c r="HCR1183" s="8"/>
      <c r="HCS1183" s="8"/>
      <c r="HCT1183" s="8"/>
      <c r="HCU1183" s="8"/>
      <c r="HCV1183" s="8"/>
      <c r="HCW1183" s="8"/>
      <c r="HCX1183" s="8"/>
      <c r="HCY1183" s="8"/>
      <c r="HCZ1183" s="8"/>
      <c r="HDA1183" s="8"/>
      <c r="HDB1183" s="8"/>
      <c r="HDC1183" s="8"/>
      <c r="HDD1183" s="8"/>
      <c r="HDE1183" s="8"/>
      <c r="HDF1183" s="8"/>
      <c r="HDG1183" s="8"/>
      <c r="HDH1183" s="8"/>
      <c r="HDI1183" s="8"/>
      <c r="HDJ1183" s="8"/>
      <c r="HDK1183" s="8"/>
      <c r="HDL1183" s="8"/>
      <c r="HDM1183" s="8"/>
      <c r="HDN1183" s="8"/>
      <c r="HDO1183" s="8"/>
      <c r="HDP1183" s="8"/>
      <c r="HDQ1183" s="8"/>
      <c r="HDR1183" s="8"/>
      <c r="HDS1183" s="8"/>
      <c r="HDT1183" s="8"/>
      <c r="HDU1183" s="8"/>
      <c r="HDV1183" s="8"/>
      <c r="HDW1183" s="8"/>
      <c r="HDX1183" s="8"/>
      <c r="HDY1183" s="8"/>
      <c r="HDZ1183" s="8"/>
      <c r="HEA1183" s="8"/>
      <c r="HEB1183" s="8"/>
      <c r="HEC1183" s="8"/>
      <c r="HED1183" s="8"/>
      <c r="HEE1183" s="8"/>
      <c r="HEF1183" s="8"/>
      <c r="HEG1183" s="8"/>
      <c r="HEH1183" s="8"/>
      <c r="HEI1183" s="8"/>
      <c r="HEJ1183" s="8"/>
      <c r="HEK1183" s="8"/>
      <c r="HEL1183" s="8"/>
      <c r="HEM1183" s="8"/>
      <c r="HEN1183" s="8"/>
      <c r="HEO1183" s="8"/>
      <c r="HEP1183" s="8"/>
      <c r="HEQ1183" s="8"/>
      <c r="HER1183" s="8"/>
      <c r="HES1183" s="8"/>
      <c r="HET1183" s="8"/>
      <c r="HEU1183" s="8"/>
      <c r="HEV1183" s="8"/>
      <c r="HEW1183" s="8"/>
      <c r="HEX1183" s="8"/>
      <c r="HEY1183" s="8"/>
      <c r="HEZ1183" s="8"/>
      <c r="HFA1183" s="8"/>
      <c r="HFB1183" s="8"/>
      <c r="HFC1183" s="8"/>
      <c r="HFD1183" s="8"/>
      <c r="HFE1183" s="8"/>
      <c r="HFF1183" s="8"/>
      <c r="HFG1183" s="8"/>
      <c r="HFH1183" s="8"/>
      <c r="HFI1183" s="8"/>
      <c r="HFJ1183" s="8"/>
      <c r="HFK1183" s="8"/>
      <c r="HFL1183" s="8"/>
      <c r="HFM1183" s="8"/>
      <c r="HFN1183" s="8"/>
      <c r="HFO1183" s="8"/>
      <c r="HFP1183" s="8"/>
      <c r="HFQ1183" s="8"/>
      <c r="HFR1183" s="8"/>
      <c r="HFS1183" s="8"/>
      <c r="HFT1183" s="8"/>
      <c r="HFU1183" s="8"/>
      <c r="HFV1183" s="8"/>
      <c r="HFW1183" s="8"/>
      <c r="HFX1183" s="8"/>
      <c r="HFY1183" s="8"/>
      <c r="HFZ1183" s="8"/>
      <c r="HGA1183" s="8"/>
      <c r="HGB1183" s="8"/>
      <c r="HGC1183" s="8"/>
      <c r="HGD1183" s="8"/>
      <c r="HGE1183" s="8"/>
      <c r="HGF1183" s="8"/>
      <c r="HGG1183" s="8"/>
      <c r="HGH1183" s="8"/>
      <c r="HGI1183" s="8"/>
      <c r="HGJ1183" s="8"/>
      <c r="HGK1183" s="8"/>
      <c r="HGL1183" s="8"/>
      <c r="HGM1183" s="8"/>
      <c r="HGN1183" s="8"/>
      <c r="HGO1183" s="8"/>
      <c r="HGP1183" s="8"/>
      <c r="HGQ1183" s="8"/>
      <c r="HGR1183" s="8"/>
      <c r="HGS1183" s="8"/>
      <c r="HGT1183" s="8"/>
      <c r="HGU1183" s="8"/>
      <c r="HGV1183" s="8"/>
      <c r="HGW1183" s="8"/>
      <c r="HGX1183" s="8"/>
      <c r="HGY1183" s="8"/>
      <c r="HGZ1183" s="8"/>
      <c r="HHA1183" s="8"/>
      <c r="HHB1183" s="8"/>
      <c r="HHC1183" s="8"/>
      <c r="HHD1183" s="8"/>
      <c r="HHE1183" s="8"/>
      <c r="HHF1183" s="8"/>
      <c r="HHG1183" s="8"/>
      <c r="HHH1183" s="8"/>
      <c r="HHI1183" s="8"/>
      <c r="HHJ1183" s="8"/>
      <c r="HHK1183" s="8"/>
      <c r="HHL1183" s="8"/>
      <c r="HHM1183" s="8"/>
      <c r="HHN1183" s="8"/>
      <c r="HHO1183" s="8"/>
      <c r="HHP1183" s="8"/>
      <c r="HHQ1183" s="8"/>
      <c r="HHR1183" s="8"/>
      <c r="HHS1183" s="8"/>
      <c r="HHT1183" s="8"/>
      <c r="HHU1183" s="8"/>
      <c r="HHV1183" s="8"/>
      <c r="HHW1183" s="8"/>
      <c r="HHX1183" s="8"/>
      <c r="HHY1183" s="8"/>
      <c r="HHZ1183" s="8"/>
      <c r="HIA1183" s="8"/>
      <c r="HIB1183" s="8"/>
      <c r="HIC1183" s="8"/>
      <c r="HID1183" s="8"/>
      <c r="HIE1183" s="8"/>
      <c r="HIF1183" s="8"/>
      <c r="HIG1183" s="8"/>
      <c r="HIH1183" s="8"/>
      <c r="HII1183" s="8"/>
      <c r="HIJ1183" s="8"/>
      <c r="HIK1183" s="8"/>
      <c r="HIL1183" s="8"/>
      <c r="HIM1183" s="8"/>
      <c r="HIN1183" s="8"/>
      <c r="HIO1183" s="8"/>
      <c r="HIP1183" s="8"/>
      <c r="HIQ1183" s="8"/>
      <c r="HIR1183" s="8"/>
      <c r="HIS1183" s="8"/>
      <c r="HIT1183" s="8"/>
      <c r="HIU1183" s="8"/>
      <c r="HIV1183" s="8"/>
      <c r="HIW1183" s="8"/>
      <c r="HIX1183" s="8"/>
      <c r="HIY1183" s="8"/>
      <c r="HIZ1183" s="8"/>
      <c r="HJA1183" s="8"/>
      <c r="HJB1183" s="8"/>
      <c r="HJC1183" s="8"/>
      <c r="HJD1183" s="8"/>
      <c r="HJE1183" s="8"/>
      <c r="HJF1183" s="8"/>
      <c r="HJG1183" s="8"/>
      <c r="HJH1183" s="8"/>
      <c r="HJI1183" s="8"/>
      <c r="HJJ1183" s="8"/>
      <c r="HJK1183" s="8"/>
      <c r="HJL1183" s="8"/>
      <c r="HJM1183" s="8"/>
      <c r="HJN1183" s="8"/>
      <c r="HJO1183" s="8"/>
      <c r="HJP1183" s="8"/>
      <c r="HJQ1183" s="8"/>
      <c r="HJR1183" s="8"/>
      <c r="HJS1183" s="8"/>
      <c r="HJT1183" s="8"/>
      <c r="HJU1183" s="8"/>
      <c r="HJV1183" s="8"/>
      <c r="HJW1183" s="8"/>
      <c r="HJX1183" s="8"/>
      <c r="HJY1183" s="8"/>
      <c r="HJZ1183" s="8"/>
      <c r="HKA1183" s="8"/>
      <c r="HKB1183" s="8"/>
      <c r="HKC1183" s="8"/>
      <c r="HKD1183" s="8"/>
      <c r="HKE1183" s="8"/>
      <c r="HKF1183" s="8"/>
      <c r="HKG1183" s="8"/>
      <c r="HKH1183" s="8"/>
      <c r="HKI1183" s="8"/>
      <c r="HKJ1183" s="8"/>
      <c r="HKK1183" s="8"/>
      <c r="HKL1183" s="8"/>
      <c r="HKM1183" s="8"/>
      <c r="HKN1183" s="8"/>
      <c r="HKO1183" s="8"/>
      <c r="HKP1183" s="8"/>
      <c r="HKQ1183" s="8"/>
      <c r="HKR1183" s="8"/>
      <c r="HKS1183" s="8"/>
      <c r="HKT1183" s="8"/>
      <c r="HKU1183" s="8"/>
      <c r="HKV1183" s="8"/>
      <c r="HKW1183" s="8"/>
      <c r="HKX1183" s="8"/>
      <c r="HKY1183" s="8"/>
      <c r="HKZ1183" s="8"/>
      <c r="HLA1183" s="8"/>
      <c r="HLB1183" s="8"/>
      <c r="HLC1183" s="8"/>
      <c r="HLD1183" s="8"/>
      <c r="HLE1183" s="8"/>
      <c r="HLF1183" s="8"/>
      <c r="HLG1183" s="8"/>
      <c r="HLH1183" s="8"/>
      <c r="HLI1183" s="8"/>
      <c r="HLJ1183" s="8"/>
      <c r="HLK1183" s="8"/>
      <c r="HLL1183" s="8"/>
      <c r="HLM1183" s="8"/>
      <c r="HLN1183" s="8"/>
      <c r="HLO1183" s="8"/>
      <c r="HLP1183" s="8"/>
      <c r="HLQ1183" s="8"/>
      <c r="HLR1183" s="8"/>
      <c r="HLS1183" s="8"/>
      <c r="HLT1183" s="8"/>
      <c r="HLU1183" s="8"/>
      <c r="HLV1183" s="8"/>
      <c r="HLW1183" s="8"/>
      <c r="HLX1183" s="8"/>
      <c r="HLY1183" s="8"/>
      <c r="HLZ1183" s="8"/>
      <c r="HMA1183" s="8"/>
      <c r="HMB1183" s="8"/>
      <c r="HMC1183" s="8"/>
      <c r="HMD1183" s="8"/>
      <c r="HME1183" s="8"/>
      <c r="HMF1183" s="8"/>
      <c r="HMG1183" s="8"/>
      <c r="HMH1183" s="8"/>
      <c r="HMI1183" s="8"/>
      <c r="HMJ1183" s="8"/>
      <c r="HMK1183" s="8"/>
      <c r="HML1183" s="8"/>
      <c r="HMM1183" s="8"/>
      <c r="HMN1183" s="8"/>
      <c r="HMO1183" s="8"/>
      <c r="HMP1183" s="8"/>
      <c r="HMQ1183" s="8"/>
      <c r="HMR1183" s="8"/>
      <c r="HMS1183" s="8"/>
      <c r="HMT1183" s="8"/>
      <c r="HMU1183" s="8"/>
      <c r="HMV1183" s="8"/>
      <c r="HMW1183" s="8"/>
      <c r="HMX1183" s="8"/>
      <c r="HMY1183" s="8"/>
      <c r="HMZ1183" s="8"/>
      <c r="HNA1183" s="8"/>
      <c r="HNB1183" s="8"/>
      <c r="HNC1183" s="8"/>
      <c r="HND1183" s="8"/>
      <c r="HNE1183" s="8"/>
      <c r="HNF1183" s="8"/>
      <c r="HNG1183" s="8"/>
      <c r="HNH1183" s="8"/>
      <c r="HNI1183" s="8"/>
      <c r="HNJ1183" s="8"/>
      <c r="HNK1183" s="8"/>
      <c r="HNL1183" s="8"/>
      <c r="HNM1183" s="8"/>
      <c r="HNN1183" s="8"/>
      <c r="HNO1183" s="8"/>
      <c r="HNP1183" s="8"/>
      <c r="HNQ1183" s="8"/>
      <c r="HNR1183" s="8"/>
      <c r="HNS1183" s="8"/>
      <c r="HNT1183" s="8"/>
      <c r="HNU1183" s="8"/>
      <c r="HNV1183" s="8"/>
      <c r="HNW1183" s="8"/>
      <c r="HNX1183" s="8"/>
      <c r="HNY1183" s="8"/>
      <c r="HNZ1183" s="8"/>
      <c r="HOA1183" s="8"/>
      <c r="HOB1183" s="8"/>
      <c r="HOC1183" s="8"/>
      <c r="HOD1183" s="8"/>
      <c r="HOE1183" s="8"/>
      <c r="HOF1183" s="8"/>
      <c r="HOG1183" s="8"/>
      <c r="HOH1183" s="8"/>
      <c r="HOI1183" s="8"/>
      <c r="HOJ1183" s="8"/>
      <c r="HOK1183" s="8"/>
      <c r="HOL1183" s="8"/>
      <c r="HOM1183" s="8"/>
      <c r="HON1183" s="8"/>
      <c r="HOO1183" s="8"/>
      <c r="HOP1183" s="8"/>
      <c r="HOQ1183" s="8"/>
      <c r="HOR1183" s="8"/>
      <c r="HOS1183" s="8"/>
      <c r="HOT1183" s="8"/>
      <c r="HOU1183" s="8"/>
      <c r="HOV1183" s="8"/>
      <c r="HOW1183" s="8"/>
      <c r="HOX1183" s="8"/>
      <c r="HOY1183" s="8"/>
      <c r="HOZ1183" s="8"/>
      <c r="HPA1183" s="8"/>
      <c r="HPB1183" s="8"/>
      <c r="HPC1183" s="8"/>
      <c r="HPD1183" s="8"/>
      <c r="HPE1183" s="8"/>
      <c r="HPF1183" s="8"/>
      <c r="HPG1183" s="8"/>
      <c r="HPH1183" s="8"/>
      <c r="HPI1183" s="8"/>
      <c r="HPJ1183" s="8"/>
      <c r="HPK1183" s="8"/>
      <c r="HPL1183" s="8"/>
      <c r="HPM1183" s="8"/>
      <c r="HPN1183" s="8"/>
      <c r="HPO1183" s="8"/>
      <c r="HPP1183" s="8"/>
      <c r="HPQ1183" s="8"/>
      <c r="HPR1183" s="8"/>
      <c r="HPS1183" s="8"/>
      <c r="HPT1183" s="8"/>
      <c r="HPU1183" s="8"/>
      <c r="HPV1183" s="8"/>
      <c r="HPW1183" s="8"/>
      <c r="HPX1183" s="8"/>
      <c r="HPY1183" s="8"/>
      <c r="HPZ1183" s="8"/>
      <c r="HQA1183" s="8"/>
      <c r="HQB1183" s="8"/>
      <c r="HQC1183" s="8"/>
      <c r="HQD1183" s="8"/>
      <c r="HQE1183" s="8"/>
      <c r="HQF1183" s="8"/>
      <c r="HQG1183" s="8"/>
      <c r="HQH1183" s="8"/>
      <c r="HQI1183" s="8"/>
      <c r="HQJ1183" s="8"/>
      <c r="HQK1183" s="8"/>
      <c r="HQL1183" s="8"/>
      <c r="HQM1183" s="8"/>
      <c r="HQN1183" s="8"/>
      <c r="HQO1183" s="8"/>
      <c r="HQP1183" s="8"/>
      <c r="HQQ1183" s="8"/>
      <c r="HQR1183" s="8"/>
      <c r="HQS1183" s="8"/>
      <c r="HQT1183" s="8"/>
      <c r="HQU1183" s="8"/>
      <c r="HQV1183" s="8"/>
      <c r="HQW1183" s="8"/>
      <c r="HQX1183" s="8"/>
      <c r="HQY1183" s="8"/>
      <c r="HQZ1183" s="8"/>
      <c r="HRA1183" s="8"/>
      <c r="HRB1183" s="8"/>
      <c r="HRC1183" s="8"/>
      <c r="HRD1183" s="8"/>
      <c r="HRE1183" s="8"/>
      <c r="HRF1183" s="8"/>
      <c r="HRG1183" s="8"/>
      <c r="HRH1183" s="8"/>
      <c r="HRI1183" s="8"/>
      <c r="HRJ1183" s="8"/>
      <c r="HRK1183" s="8"/>
      <c r="HRL1183" s="8"/>
      <c r="HRM1183" s="8"/>
      <c r="HRN1183" s="8"/>
      <c r="HRO1183" s="8"/>
      <c r="HRP1183" s="8"/>
      <c r="HRQ1183" s="8"/>
      <c r="HRR1183" s="8"/>
      <c r="HRS1183" s="8"/>
      <c r="HRT1183" s="8"/>
      <c r="HRU1183" s="8"/>
      <c r="HRV1183" s="8"/>
      <c r="HRW1183" s="8"/>
      <c r="HRX1183" s="8"/>
      <c r="HRY1183" s="8"/>
      <c r="HRZ1183" s="8"/>
      <c r="HSA1183" s="8"/>
      <c r="HSB1183" s="8"/>
      <c r="HSC1183" s="8"/>
      <c r="HSD1183" s="8"/>
      <c r="HSE1183" s="8"/>
      <c r="HSF1183" s="8"/>
      <c r="HSG1183" s="8"/>
      <c r="HSH1183" s="8"/>
      <c r="HSI1183" s="8"/>
      <c r="HSJ1183" s="8"/>
      <c r="HSK1183" s="8"/>
      <c r="HSL1183" s="8"/>
      <c r="HSM1183" s="8"/>
      <c r="HSN1183" s="8"/>
      <c r="HSO1183" s="8"/>
      <c r="HSP1183" s="8"/>
      <c r="HSQ1183" s="8"/>
      <c r="HSR1183" s="8"/>
      <c r="HSS1183" s="8"/>
      <c r="HST1183" s="8"/>
      <c r="HSU1183" s="8"/>
      <c r="HSV1183" s="8"/>
      <c r="HSW1183" s="8"/>
      <c r="HSX1183" s="8"/>
      <c r="HSY1183" s="8"/>
      <c r="HSZ1183" s="8"/>
      <c r="HTA1183" s="8"/>
      <c r="HTB1183" s="8"/>
      <c r="HTC1183" s="8"/>
      <c r="HTD1183" s="8"/>
      <c r="HTE1183" s="8"/>
      <c r="HTF1183" s="8"/>
      <c r="HTG1183" s="8"/>
      <c r="HTH1183" s="8"/>
      <c r="HTI1183" s="8"/>
      <c r="HTJ1183" s="8"/>
      <c r="HTK1183" s="8"/>
      <c r="HTL1183" s="8"/>
      <c r="HTM1183" s="8"/>
      <c r="HTN1183" s="8"/>
      <c r="HTO1183" s="8"/>
      <c r="HTP1183" s="8"/>
      <c r="HTQ1183" s="8"/>
      <c r="HTR1183" s="8"/>
      <c r="HTS1183" s="8"/>
      <c r="HTT1183" s="8"/>
      <c r="HTU1183" s="8"/>
      <c r="HTV1183" s="8"/>
      <c r="HTW1183" s="8"/>
      <c r="HTX1183" s="8"/>
      <c r="HTY1183" s="8"/>
      <c r="HTZ1183" s="8"/>
      <c r="HUA1183" s="8"/>
      <c r="HUB1183" s="8"/>
      <c r="HUC1183" s="8"/>
      <c r="HUD1183" s="8"/>
      <c r="HUE1183" s="8"/>
      <c r="HUF1183" s="8"/>
      <c r="HUG1183" s="8"/>
      <c r="HUH1183" s="8"/>
      <c r="HUI1183" s="8"/>
      <c r="HUJ1183" s="8"/>
      <c r="HUK1183" s="8"/>
      <c r="HUL1183" s="8"/>
      <c r="HUM1183" s="8"/>
      <c r="HUN1183" s="8"/>
      <c r="HUO1183" s="8"/>
      <c r="HUP1183" s="8"/>
      <c r="HUQ1183" s="8"/>
      <c r="HUR1183" s="8"/>
      <c r="HUS1183" s="8"/>
      <c r="HUT1183" s="8"/>
      <c r="HUU1183" s="8"/>
      <c r="HUV1183" s="8"/>
      <c r="HUW1183" s="8"/>
      <c r="HUX1183" s="8"/>
      <c r="HUY1183" s="8"/>
      <c r="HUZ1183" s="8"/>
      <c r="HVA1183" s="8"/>
      <c r="HVB1183" s="8"/>
      <c r="HVC1183" s="8"/>
      <c r="HVD1183" s="8"/>
      <c r="HVE1183" s="8"/>
      <c r="HVF1183" s="8"/>
      <c r="HVG1183" s="8"/>
      <c r="HVH1183" s="8"/>
      <c r="HVI1183" s="8"/>
      <c r="HVJ1183" s="8"/>
      <c r="HVK1183" s="8"/>
      <c r="HVL1183" s="8"/>
      <c r="HVM1183" s="8"/>
      <c r="HVN1183" s="8"/>
      <c r="HVO1183" s="8"/>
      <c r="HVP1183" s="8"/>
      <c r="HVQ1183" s="8"/>
      <c r="HVR1183" s="8"/>
      <c r="HVS1183" s="8"/>
      <c r="HVT1183" s="8"/>
      <c r="HVU1183" s="8"/>
      <c r="HVV1183" s="8"/>
      <c r="HVW1183" s="8"/>
      <c r="HVX1183" s="8"/>
      <c r="HVY1183" s="8"/>
      <c r="HVZ1183" s="8"/>
      <c r="HWA1183" s="8"/>
      <c r="HWB1183" s="8"/>
      <c r="HWC1183" s="8"/>
      <c r="HWD1183" s="8"/>
      <c r="HWE1183" s="8"/>
      <c r="HWF1183" s="8"/>
      <c r="HWG1183" s="8"/>
      <c r="HWH1183" s="8"/>
      <c r="HWI1183" s="8"/>
      <c r="HWJ1183" s="8"/>
      <c r="HWK1183" s="8"/>
      <c r="HWL1183" s="8"/>
      <c r="HWM1183" s="8"/>
      <c r="HWN1183" s="8"/>
      <c r="HWO1183" s="8"/>
      <c r="HWP1183" s="8"/>
      <c r="HWQ1183" s="8"/>
      <c r="HWR1183" s="8"/>
      <c r="HWS1183" s="8"/>
      <c r="HWT1183" s="8"/>
      <c r="HWU1183" s="8"/>
      <c r="HWV1183" s="8"/>
      <c r="HWW1183" s="8"/>
      <c r="HWX1183" s="8"/>
      <c r="HWY1183" s="8"/>
      <c r="HWZ1183" s="8"/>
      <c r="HXA1183" s="8"/>
      <c r="HXB1183" s="8"/>
      <c r="HXC1183" s="8"/>
      <c r="HXD1183" s="8"/>
      <c r="HXE1183" s="8"/>
      <c r="HXF1183" s="8"/>
      <c r="HXG1183" s="8"/>
      <c r="HXH1183" s="8"/>
      <c r="HXI1183" s="8"/>
      <c r="HXJ1183" s="8"/>
      <c r="HXK1183" s="8"/>
      <c r="HXL1183" s="8"/>
      <c r="HXM1183" s="8"/>
      <c r="HXN1183" s="8"/>
      <c r="HXO1183" s="8"/>
      <c r="HXP1183" s="8"/>
      <c r="HXQ1183" s="8"/>
      <c r="HXR1183" s="8"/>
      <c r="HXS1183" s="8"/>
      <c r="HXT1183" s="8"/>
      <c r="HXU1183" s="8"/>
      <c r="HXV1183" s="8"/>
      <c r="HXW1183" s="8"/>
      <c r="HXX1183" s="8"/>
      <c r="HXY1183" s="8"/>
      <c r="HXZ1183" s="8"/>
      <c r="HYA1183" s="8"/>
      <c r="HYB1183" s="8"/>
      <c r="HYC1183" s="8"/>
      <c r="HYD1183" s="8"/>
      <c r="HYE1183" s="8"/>
      <c r="HYF1183" s="8"/>
      <c r="HYG1183" s="8"/>
      <c r="HYH1183" s="8"/>
      <c r="HYI1183" s="8"/>
      <c r="HYJ1183" s="8"/>
      <c r="HYK1183" s="8"/>
      <c r="HYL1183" s="8"/>
      <c r="HYM1183" s="8"/>
      <c r="HYN1183" s="8"/>
      <c r="HYO1183" s="8"/>
      <c r="HYP1183" s="8"/>
      <c r="HYQ1183" s="8"/>
      <c r="HYR1183" s="8"/>
      <c r="HYS1183" s="8"/>
      <c r="HYT1183" s="8"/>
      <c r="HYU1183" s="8"/>
      <c r="HYV1183" s="8"/>
      <c r="HYW1183" s="8"/>
      <c r="HYX1183" s="8"/>
      <c r="HYY1183" s="8"/>
      <c r="HYZ1183" s="8"/>
      <c r="HZA1183" s="8"/>
      <c r="HZB1183" s="8"/>
      <c r="HZC1183" s="8"/>
      <c r="HZD1183" s="8"/>
      <c r="HZE1183" s="8"/>
      <c r="HZF1183" s="8"/>
      <c r="HZG1183" s="8"/>
      <c r="HZH1183" s="8"/>
      <c r="HZI1183" s="8"/>
      <c r="HZJ1183" s="8"/>
      <c r="HZK1183" s="8"/>
      <c r="HZL1183" s="8"/>
      <c r="HZM1183" s="8"/>
      <c r="HZN1183" s="8"/>
      <c r="HZO1183" s="8"/>
      <c r="HZP1183" s="8"/>
      <c r="HZQ1183" s="8"/>
      <c r="HZR1183" s="8"/>
      <c r="HZS1183" s="8"/>
      <c r="HZT1183" s="8"/>
      <c r="HZU1183" s="8"/>
      <c r="HZV1183" s="8"/>
      <c r="HZW1183" s="8"/>
      <c r="HZX1183" s="8"/>
      <c r="HZY1183" s="8"/>
      <c r="HZZ1183" s="8"/>
      <c r="IAA1183" s="8"/>
      <c r="IAB1183" s="8"/>
      <c r="IAC1183" s="8"/>
      <c r="IAD1183" s="8"/>
      <c r="IAE1183" s="8"/>
      <c r="IAF1183" s="8"/>
      <c r="IAG1183" s="8"/>
      <c r="IAH1183" s="8"/>
      <c r="IAI1183" s="8"/>
      <c r="IAJ1183" s="8"/>
      <c r="IAK1183" s="8"/>
      <c r="IAL1183" s="8"/>
      <c r="IAM1183" s="8"/>
      <c r="IAN1183" s="8"/>
      <c r="IAO1183" s="8"/>
      <c r="IAP1183" s="8"/>
      <c r="IAQ1183" s="8"/>
      <c r="IAR1183" s="8"/>
      <c r="IAS1183" s="8"/>
      <c r="IAT1183" s="8"/>
      <c r="IAU1183" s="8"/>
      <c r="IAV1183" s="8"/>
      <c r="IAW1183" s="8"/>
      <c r="IAX1183" s="8"/>
      <c r="IAY1183" s="8"/>
      <c r="IAZ1183" s="8"/>
      <c r="IBA1183" s="8"/>
      <c r="IBB1183" s="8"/>
      <c r="IBC1183" s="8"/>
      <c r="IBD1183" s="8"/>
      <c r="IBE1183" s="8"/>
      <c r="IBF1183" s="8"/>
      <c r="IBG1183" s="8"/>
      <c r="IBH1183" s="8"/>
      <c r="IBI1183" s="8"/>
      <c r="IBJ1183" s="8"/>
      <c r="IBK1183" s="8"/>
      <c r="IBL1183" s="8"/>
      <c r="IBM1183" s="8"/>
      <c r="IBN1183" s="8"/>
      <c r="IBO1183" s="8"/>
      <c r="IBP1183" s="8"/>
      <c r="IBQ1183" s="8"/>
      <c r="IBR1183" s="8"/>
      <c r="IBS1183" s="8"/>
      <c r="IBT1183" s="8"/>
      <c r="IBU1183" s="8"/>
      <c r="IBV1183" s="8"/>
      <c r="IBW1183" s="8"/>
      <c r="IBX1183" s="8"/>
      <c r="IBY1183" s="8"/>
      <c r="IBZ1183" s="8"/>
      <c r="ICA1183" s="8"/>
      <c r="ICB1183" s="8"/>
      <c r="ICC1183" s="8"/>
      <c r="ICD1183" s="8"/>
      <c r="ICE1183" s="8"/>
      <c r="ICF1183" s="8"/>
      <c r="ICG1183" s="8"/>
      <c r="ICH1183" s="8"/>
      <c r="ICI1183" s="8"/>
      <c r="ICJ1183" s="8"/>
      <c r="ICK1183" s="8"/>
      <c r="ICL1183" s="8"/>
      <c r="ICM1183" s="8"/>
      <c r="ICN1183" s="8"/>
      <c r="ICO1183" s="8"/>
      <c r="ICP1183" s="8"/>
      <c r="ICQ1183" s="8"/>
      <c r="ICR1183" s="8"/>
      <c r="ICS1183" s="8"/>
      <c r="ICT1183" s="8"/>
      <c r="ICU1183" s="8"/>
      <c r="ICV1183" s="8"/>
      <c r="ICW1183" s="8"/>
      <c r="ICX1183" s="8"/>
      <c r="ICY1183" s="8"/>
      <c r="ICZ1183" s="8"/>
      <c r="IDA1183" s="8"/>
      <c r="IDB1183" s="8"/>
      <c r="IDC1183" s="8"/>
      <c r="IDD1183" s="8"/>
      <c r="IDE1183" s="8"/>
      <c r="IDF1183" s="8"/>
      <c r="IDG1183" s="8"/>
      <c r="IDH1183" s="8"/>
      <c r="IDI1183" s="8"/>
      <c r="IDJ1183" s="8"/>
      <c r="IDK1183" s="8"/>
      <c r="IDL1183" s="8"/>
      <c r="IDM1183" s="8"/>
      <c r="IDN1183" s="8"/>
      <c r="IDO1183" s="8"/>
      <c r="IDP1183" s="8"/>
      <c r="IDQ1183" s="8"/>
      <c r="IDR1183" s="8"/>
      <c r="IDS1183" s="8"/>
      <c r="IDT1183" s="8"/>
      <c r="IDU1183" s="8"/>
      <c r="IDV1183" s="8"/>
      <c r="IDW1183" s="8"/>
      <c r="IDX1183" s="8"/>
      <c r="IDY1183" s="8"/>
      <c r="IDZ1183" s="8"/>
      <c r="IEA1183" s="8"/>
      <c r="IEB1183" s="8"/>
      <c r="IEC1183" s="8"/>
      <c r="IED1183" s="8"/>
      <c r="IEE1183" s="8"/>
      <c r="IEF1183" s="8"/>
      <c r="IEG1183" s="8"/>
      <c r="IEH1183" s="8"/>
      <c r="IEI1183" s="8"/>
      <c r="IEJ1183" s="8"/>
      <c r="IEK1183" s="8"/>
      <c r="IEL1183" s="8"/>
      <c r="IEM1183" s="8"/>
      <c r="IEN1183" s="8"/>
      <c r="IEO1183" s="8"/>
      <c r="IEP1183" s="8"/>
      <c r="IEQ1183" s="8"/>
      <c r="IER1183" s="8"/>
      <c r="IES1183" s="8"/>
      <c r="IET1183" s="8"/>
      <c r="IEU1183" s="8"/>
      <c r="IEV1183" s="8"/>
      <c r="IEW1183" s="8"/>
      <c r="IEX1183" s="8"/>
      <c r="IEY1183" s="8"/>
      <c r="IEZ1183" s="8"/>
      <c r="IFA1183" s="8"/>
      <c r="IFB1183" s="8"/>
      <c r="IFC1183" s="8"/>
      <c r="IFD1183" s="8"/>
      <c r="IFE1183" s="8"/>
      <c r="IFF1183" s="8"/>
      <c r="IFG1183" s="8"/>
      <c r="IFH1183" s="8"/>
      <c r="IFI1183" s="8"/>
      <c r="IFJ1183" s="8"/>
      <c r="IFK1183" s="8"/>
      <c r="IFL1183" s="8"/>
      <c r="IFM1183" s="8"/>
      <c r="IFN1183" s="8"/>
      <c r="IFO1183" s="8"/>
      <c r="IFP1183" s="8"/>
      <c r="IFQ1183" s="8"/>
      <c r="IFR1183" s="8"/>
      <c r="IFS1183" s="8"/>
      <c r="IFT1183" s="8"/>
      <c r="IFU1183" s="8"/>
      <c r="IFV1183" s="8"/>
      <c r="IFW1183" s="8"/>
      <c r="IFX1183" s="8"/>
      <c r="IFY1183" s="8"/>
      <c r="IFZ1183" s="8"/>
      <c r="IGA1183" s="8"/>
      <c r="IGB1183" s="8"/>
      <c r="IGC1183" s="8"/>
      <c r="IGD1183" s="8"/>
      <c r="IGE1183" s="8"/>
      <c r="IGF1183" s="8"/>
      <c r="IGG1183" s="8"/>
      <c r="IGH1183" s="8"/>
      <c r="IGI1183" s="8"/>
      <c r="IGJ1183" s="8"/>
      <c r="IGK1183" s="8"/>
      <c r="IGL1183" s="8"/>
      <c r="IGM1183" s="8"/>
      <c r="IGN1183" s="8"/>
      <c r="IGO1183" s="8"/>
      <c r="IGP1183" s="8"/>
      <c r="IGQ1183" s="8"/>
      <c r="IGR1183" s="8"/>
      <c r="IGS1183" s="8"/>
      <c r="IGT1183" s="8"/>
      <c r="IGU1183" s="8"/>
      <c r="IGV1183" s="8"/>
      <c r="IGW1183" s="8"/>
      <c r="IGX1183" s="8"/>
      <c r="IGY1183" s="8"/>
      <c r="IGZ1183" s="8"/>
      <c r="IHA1183" s="8"/>
      <c r="IHB1183" s="8"/>
      <c r="IHC1183" s="8"/>
      <c r="IHD1183" s="8"/>
      <c r="IHE1183" s="8"/>
      <c r="IHF1183" s="8"/>
      <c r="IHG1183" s="8"/>
      <c r="IHH1183" s="8"/>
      <c r="IHI1183" s="8"/>
      <c r="IHJ1183" s="8"/>
      <c r="IHK1183" s="8"/>
      <c r="IHL1183" s="8"/>
      <c r="IHM1183" s="8"/>
      <c r="IHN1183" s="8"/>
      <c r="IHO1183" s="8"/>
      <c r="IHP1183" s="8"/>
      <c r="IHQ1183" s="8"/>
      <c r="IHR1183" s="8"/>
      <c r="IHS1183" s="8"/>
      <c r="IHT1183" s="8"/>
      <c r="IHU1183" s="8"/>
      <c r="IHV1183" s="8"/>
      <c r="IHW1183" s="8"/>
      <c r="IHX1183" s="8"/>
      <c r="IHY1183" s="8"/>
      <c r="IHZ1183" s="8"/>
      <c r="IIA1183" s="8"/>
      <c r="IIB1183" s="8"/>
      <c r="IIC1183" s="8"/>
      <c r="IID1183" s="8"/>
      <c r="IIE1183" s="8"/>
      <c r="IIF1183" s="8"/>
      <c r="IIG1183" s="8"/>
      <c r="IIH1183" s="8"/>
      <c r="III1183" s="8"/>
      <c r="IIJ1183" s="8"/>
      <c r="IIK1183" s="8"/>
      <c r="IIL1183" s="8"/>
      <c r="IIM1183" s="8"/>
      <c r="IIN1183" s="8"/>
      <c r="IIO1183" s="8"/>
      <c r="IIP1183" s="8"/>
      <c r="IIQ1183" s="8"/>
      <c r="IIR1183" s="8"/>
      <c r="IIS1183" s="8"/>
      <c r="IIT1183" s="8"/>
      <c r="IIU1183" s="8"/>
      <c r="IIV1183" s="8"/>
      <c r="IIW1183" s="8"/>
      <c r="IIX1183" s="8"/>
      <c r="IIY1183" s="8"/>
      <c r="IIZ1183" s="8"/>
      <c r="IJA1183" s="8"/>
      <c r="IJB1183" s="8"/>
      <c r="IJC1183" s="8"/>
      <c r="IJD1183" s="8"/>
      <c r="IJE1183" s="8"/>
      <c r="IJF1183" s="8"/>
      <c r="IJG1183" s="8"/>
      <c r="IJH1183" s="8"/>
      <c r="IJI1183" s="8"/>
      <c r="IJJ1183" s="8"/>
      <c r="IJK1183" s="8"/>
      <c r="IJL1183" s="8"/>
      <c r="IJM1183" s="8"/>
      <c r="IJN1183" s="8"/>
      <c r="IJO1183" s="8"/>
      <c r="IJP1183" s="8"/>
      <c r="IJQ1183" s="8"/>
      <c r="IJR1183" s="8"/>
      <c r="IJS1183" s="8"/>
      <c r="IJT1183" s="8"/>
      <c r="IJU1183" s="8"/>
      <c r="IJV1183" s="8"/>
      <c r="IJW1183" s="8"/>
      <c r="IJX1183" s="8"/>
      <c r="IJY1183" s="8"/>
      <c r="IJZ1183" s="8"/>
      <c r="IKA1183" s="8"/>
      <c r="IKB1183" s="8"/>
      <c r="IKC1183" s="8"/>
      <c r="IKD1183" s="8"/>
      <c r="IKE1183" s="8"/>
      <c r="IKF1183" s="8"/>
      <c r="IKG1183" s="8"/>
      <c r="IKH1183" s="8"/>
      <c r="IKI1183" s="8"/>
      <c r="IKJ1183" s="8"/>
      <c r="IKK1183" s="8"/>
      <c r="IKL1183" s="8"/>
      <c r="IKM1183" s="8"/>
      <c r="IKN1183" s="8"/>
      <c r="IKO1183" s="8"/>
      <c r="IKP1183" s="8"/>
      <c r="IKQ1183" s="8"/>
      <c r="IKR1183" s="8"/>
      <c r="IKS1183" s="8"/>
      <c r="IKT1183" s="8"/>
      <c r="IKU1183" s="8"/>
      <c r="IKV1183" s="8"/>
      <c r="IKW1183" s="8"/>
      <c r="IKX1183" s="8"/>
      <c r="IKY1183" s="8"/>
      <c r="IKZ1183" s="8"/>
      <c r="ILA1183" s="8"/>
      <c r="ILB1183" s="8"/>
      <c r="ILC1183" s="8"/>
      <c r="ILD1183" s="8"/>
      <c r="ILE1183" s="8"/>
      <c r="ILF1183" s="8"/>
      <c r="ILG1183" s="8"/>
      <c r="ILH1183" s="8"/>
      <c r="ILI1183" s="8"/>
      <c r="ILJ1183" s="8"/>
      <c r="ILK1183" s="8"/>
      <c r="ILL1183" s="8"/>
      <c r="ILM1183" s="8"/>
      <c r="ILN1183" s="8"/>
      <c r="ILO1183" s="8"/>
      <c r="ILP1183" s="8"/>
      <c r="ILQ1183" s="8"/>
      <c r="ILR1183" s="8"/>
      <c r="ILS1183" s="8"/>
      <c r="ILT1183" s="8"/>
      <c r="ILU1183" s="8"/>
      <c r="ILV1183" s="8"/>
      <c r="ILW1183" s="8"/>
      <c r="ILX1183" s="8"/>
      <c r="ILY1183" s="8"/>
      <c r="ILZ1183" s="8"/>
      <c r="IMA1183" s="8"/>
      <c r="IMB1183" s="8"/>
      <c r="IMC1183" s="8"/>
      <c r="IMD1183" s="8"/>
      <c r="IME1183" s="8"/>
      <c r="IMF1183" s="8"/>
      <c r="IMG1183" s="8"/>
      <c r="IMH1183" s="8"/>
      <c r="IMI1183" s="8"/>
      <c r="IMJ1183" s="8"/>
      <c r="IMK1183" s="8"/>
      <c r="IML1183" s="8"/>
      <c r="IMM1183" s="8"/>
      <c r="IMN1183" s="8"/>
      <c r="IMO1183" s="8"/>
      <c r="IMP1183" s="8"/>
      <c r="IMQ1183" s="8"/>
      <c r="IMR1183" s="8"/>
      <c r="IMS1183" s="8"/>
      <c r="IMT1183" s="8"/>
      <c r="IMU1183" s="8"/>
      <c r="IMV1183" s="8"/>
      <c r="IMW1183" s="8"/>
      <c r="IMX1183" s="8"/>
      <c r="IMY1183" s="8"/>
      <c r="IMZ1183" s="8"/>
      <c r="INA1183" s="8"/>
      <c r="INB1183" s="8"/>
      <c r="INC1183" s="8"/>
      <c r="IND1183" s="8"/>
      <c r="INE1183" s="8"/>
      <c r="INF1183" s="8"/>
      <c r="ING1183" s="8"/>
      <c r="INH1183" s="8"/>
      <c r="INI1183" s="8"/>
      <c r="INJ1183" s="8"/>
      <c r="INK1183" s="8"/>
      <c r="INL1183" s="8"/>
      <c r="INM1183" s="8"/>
      <c r="INN1183" s="8"/>
      <c r="INO1183" s="8"/>
      <c r="INP1183" s="8"/>
      <c r="INQ1183" s="8"/>
      <c r="INR1183" s="8"/>
      <c r="INS1183" s="8"/>
      <c r="INT1183" s="8"/>
      <c r="INU1183" s="8"/>
      <c r="INV1183" s="8"/>
      <c r="INW1183" s="8"/>
      <c r="INX1183" s="8"/>
      <c r="INY1183" s="8"/>
      <c r="INZ1183" s="8"/>
      <c r="IOA1183" s="8"/>
      <c r="IOB1183" s="8"/>
      <c r="IOC1183" s="8"/>
      <c r="IOD1183" s="8"/>
      <c r="IOE1183" s="8"/>
      <c r="IOF1183" s="8"/>
      <c r="IOG1183" s="8"/>
      <c r="IOH1183" s="8"/>
      <c r="IOI1183" s="8"/>
      <c r="IOJ1183" s="8"/>
      <c r="IOK1183" s="8"/>
      <c r="IOL1183" s="8"/>
      <c r="IOM1183" s="8"/>
      <c r="ION1183" s="8"/>
      <c r="IOO1183" s="8"/>
      <c r="IOP1183" s="8"/>
      <c r="IOQ1183" s="8"/>
      <c r="IOR1183" s="8"/>
      <c r="IOS1183" s="8"/>
      <c r="IOT1183" s="8"/>
      <c r="IOU1183" s="8"/>
      <c r="IOV1183" s="8"/>
      <c r="IOW1183" s="8"/>
      <c r="IOX1183" s="8"/>
      <c r="IOY1183" s="8"/>
      <c r="IOZ1183" s="8"/>
      <c r="IPA1183" s="8"/>
      <c r="IPB1183" s="8"/>
      <c r="IPC1183" s="8"/>
      <c r="IPD1183" s="8"/>
      <c r="IPE1183" s="8"/>
      <c r="IPF1183" s="8"/>
      <c r="IPG1183" s="8"/>
      <c r="IPH1183" s="8"/>
      <c r="IPI1183" s="8"/>
      <c r="IPJ1183" s="8"/>
      <c r="IPK1183" s="8"/>
      <c r="IPL1183" s="8"/>
      <c r="IPM1183" s="8"/>
      <c r="IPN1183" s="8"/>
      <c r="IPO1183" s="8"/>
      <c r="IPP1183" s="8"/>
      <c r="IPQ1183" s="8"/>
      <c r="IPR1183" s="8"/>
      <c r="IPS1183" s="8"/>
      <c r="IPT1183" s="8"/>
      <c r="IPU1183" s="8"/>
      <c r="IPV1183" s="8"/>
      <c r="IPW1183" s="8"/>
      <c r="IPX1183" s="8"/>
      <c r="IPY1183" s="8"/>
      <c r="IPZ1183" s="8"/>
      <c r="IQA1183" s="8"/>
      <c r="IQB1183" s="8"/>
      <c r="IQC1183" s="8"/>
      <c r="IQD1183" s="8"/>
      <c r="IQE1183" s="8"/>
      <c r="IQF1183" s="8"/>
      <c r="IQG1183" s="8"/>
      <c r="IQH1183" s="8"/>
      <c r="IQI1183" s="8"/>
      <c r="IQJ1183" s="8"/>
      <c r="IQK1183" s="8"/>
      <c r="IQL1183" s="8"/>
      <c r="IQM1183" s="8"/>
      <c r="IQN1183" s="8"/>
      <c r="IQO1183" s="8"/>
      <c r="IQP1183" s="8"/>
      <c r="IQQ1183" s="8"/>
      <c r="IQR1183" s="8"/>
      <c r="IQS1183" s="8"/>
      <c r="IQT1183" s="8"/>
      <c r="IQU1183" s="8"/>
      <c r="IQV1183" s="8"/>
      <c r="IQW1183" s="8"/>
      <c r="IQX1183" s="8"/>
      <c r="IQY1183" s="8"/>
      <c r="IQZ1183" s="8"/>
      <c r="IRA1183" s="8"/>
      <c r="IRB1183" s="8"/>
      <c r="IRC1183" s="8"/>
      <c r="IRD1183" s="8"/>
      <c r="IRE1183" s="8"/>
      <c r="IRF1183" s="8"/>
      <c r="IRG1183" s="8"/>
      <c r="IRH1183" s="8"/>
      <c r="IRI1183" s="8"/>
      <c r="IRJ1183" s="8"/>
      <c r="IRK1183" s="8"/>
      <c r="IRL1183" s="8"/>
      <c r="IRM1183" s="8"/>
      <c r="IRN1183" s="8"/>
      <c r="IRO1183" s="8"/>
      <c r="IRP1183" s="8"/>
      <c r="IRQ1183" s="8"/>
      <c r="IRR1183" s="8"/>
      <c r="IRS1183" s="8"/>
      <c r="IRT1183" s="8"/>
      <c r="IRU1183" s="8"/>
      <c r="IRV1183" s="8"/>
      <c r="IRW1183" s="8"/>
      <c r="IRX1183" s="8"/>
      <c r="IRY1183" s="8"/>
      <c r="IRZ1183" s="8"/>
      <c r="ISA1183" s="8"/>
      <c r="ISB1183" s="8"/>
      <c r="ISC1183" s="8"/>
      <c r="ISD1183" s="8"/>
      <c r="ISE1183" s="8"/>
      <c r="ISF1183" s="8"/>
      <c r="ISG1183" s="8"/>
      <c r="ISH1183" s="8"/>
      <c r="ISI1183" s="8"/>
      <c r="ISJ1183" s="8"/>
      <c r="ISK1183" s="8"/>
      <c r="ISL1183" s="8"/>
      <c r="ISM1183" s="8"/>
      <c r="ISN1183" s="8"/>
      <c r="ISO1183" s="8"/>
      <c r="ISP1183" s="8"/>
      <c r="ISQ1183" s="8"/>
      <c r="ISR1183" s="8"/>
      <c r="ISS1183" s="8"/>
      <c r="IST1183" s="8"/>
      <c r="ISU1183" s="8"/>
      <c r="ISV1183" s="8"/>
      <c r="ISW1183" s="8"/>
      <c r="ISX1183" s="8"/>
      <c r="ISY1183" s="8"/>
      <c r="ISZ1183" s="8"/>
      <c r="ITA1183" s="8"/>
      <c r="ITB1183" s="8"/>
      <c r="ITC1183" s="8"/>
      <c r="ITD1183" s="8"/>
      <c r="ITE1183" s="8"/>
      <c r="ITF1183" s="8"/>
      <c r="ITG1183" s="8"/>
      <c r="ITH1183" s="8"/>
      <c r="ITI1183" s="8"/>
      <c r="ITJ1183" s="8"/>
      <c r="ITK1183" s="8"/>
      <c r="ITL1183" s="8"/>
      <c r="ITM1183" s="8"/>
      <c r="ITN1183" s="8"/>
      <c r="ITO1183" s="8"/>
      <c r="ITP1183" s="8"/>
      <c r="ITQ1183" s="8"/>
      <c r="ITR1183" s="8"/>
      <c r="ITS1183" s="8"/>
      <c r="ITT1183" s="8"/>
      <c r="ITU1183" s="8"/>
      <c r="ITV1183" s="8"/>
      <c r="ITW1183" s="8"/>
      <c r="ITX1183" s="8"/>
      <c r="ITY1183" s="8"/>
      <c r="ITZ1183" s="8"/>
      <c r="IUA1183" s="8"/>
      <c r="IUB1183" s="8"/>
      <c r="IUC1183" s="8"/>
      <c r="IUD1183" s="8"/>
      <c r="IUE1183" s="8"/>
      <c r="IUF1183" s="8"/>
      <c r="IUG1183" s="8"/>
      <c r="IUH1183" s="8"/>
      <c r="IUI1183" s="8"/>
      <c r="IUJ1183" s="8"/>
      <c r="IUK1183" s="8"/>
      <c r="IUL1183" s="8"/>
      <c r="IUM1183" s="8"/>
      <c r="IUN1183" s="8"/>
      <c r="IUO1183" s="8"/>
      <c r="IUP1183" s="8"/>
      <c r="IUQ1183" s="8"/>
      <c r="IUR1183" s="8"/>
      <c r="IUS1183" s="8"/>
      <c r="IUT1183" s="8"/>
      <c r="IUU1183" s="8"/>
      <c r="IUV1183" s="8"/>
      <c r="IUW1183" s="8"/>
      <c r="IUX1183" s="8"/>
      <c r="IUY1183" s="8"/>
      <c r="IUZ1183" s="8"/>
      <c r="IVA1183" s="8"/>
      <c r="IVB1183" s="8"/>
      <c r="IVC1183" s="8"/>
      <c r="IVD1183" s="8"/>
      <c r="IVE1183" s="8"/>
      <c r="IVF1183" s="8"/>
      <c r="IVG1183" s="8"/>
      <c r="IVH1183" s="8"/>
      <c r="IVI1183" s="8"/>
      <c r="IVJ1183" s="8"/>
      <c r="IVK1183" s="8"/>
      <c r="IVL1183" s="8"/>
      <c r="IVM1183" s="8"/>
      <c r="IVN1183" s="8"/>
      <c r="IVO1183" s="8"/>
      <c r="IVP1183" s="8"/>
      <c r="IVQ1183" s="8"/>
      <c r="IVR1183" s="8"/>
      <c r="IVS1183" s="8"/>
      <c r="IVT1183" s="8"/>
      <c r="IVU1183" s="8"/>
      <c r="IVV1183" s="8"/>
      <c r="IVW1183" s="8"/>
      <c r="IVX1183" s="8"/>
      <c r="IVY1183" s="8"/>
      <c r="IVZ1183" s="8"/>
      <c r="IWA1183" s="8"/>
      <c r="IWB1183" s="8"/>
      <c r="IWC1183" s="8"/>
      <c r="IWD1183" s="8"/>
      <c r="IWE1183" s="8"/>
      <c r="IWF1183" s="8"/>
      <c r="IWG1183" s="8"/>
      <c r="IWH1183" s="8"/>
      <c r="IWI1183" s="8"/>
      <c r="IWJ1183" s="8"/>
      <c r="IWK1183" s="8"/>
      <c r="IWL1183" s="8"/>
      <c r="IWM1183" s="8"/>
      <c r="IWN1183" s="8"/>
      <c r="IWO1183" s="8"/>
      <c r="IWP1183" s="8"/>
      <c r="IWQ1183" s="8"/>
      <c r="IWR1183" s="8"/>
      <c r="IWS1183" s="8"/>
      <c r="IWT1183" s="8"/>
      <c r="IWU1183" s="8"/>
      <c r="IWV1183" s="8"/>
      <c r="IWW1183" s="8"/>
      <c r="IWX1183" s="8"/>
      <c r="IWY1183" s="8"/>
      <c r="IWZ1183" s="8"/>
      <c r="IXA1183" s="8"/>
      <c r="IXB1183" s="8"/>
      <c r="IXC1183" s="8"/>
      <c r="IXD1183" s="8"/>
      <c r="IXE1183" s="8"/>
      <c r="IXF1183" s="8"/>
      <c r="IXG1183" s="8"/>
      <c r="IXH1183" s="8"/>
      <c r="IXI1183" s="8"/>
      <c r="IXJ1183" s="8"/>
      <c r="IXK1183" s="8"/>
      <c r="IXL1183" s="8"/>
      <c r="IXM1183" s="8"/>
      <c r="IXN1183" s="8"/>
      <c r="IXO1183" s="8"/>
      <c r="IXP1183" s="8"/>
      <c r="IXQ1183" s="8"/>
      <c r="IXR1183" s="8"/>
      <c r="IXS1183" s="8"/>
      <c r="IXT1183" s="8"/>
      <c r="IXU1183" s="8"/>
      <c r="IXV1183" s="8"/>
      <c r="IXW1183" s="8"/>
      <c r="IXX1183" s="8"/>
      <c r="IXY1183" s="8"/>
      <c r="IXZ1183" s="8"/>
      <c r="IYA1183" s="8"/>
      <c r="IYB1183" s="8"/>
      <c r="IYC1183" s="8"/>
      <c r="IYD1183" s="8"/>
      <c r="IYE1183" s="8"/>
      <c r="IYF1183" s="8"/>
      <c r="IYG1183" s="8"/>
      <c r="IYH1183" s="8"/>
      <c r="IYI1183" s="8"/>
      <c r="IYJ1183" s="8"/>
      <c r="IYK1183" s="8"/>
      <c r="IYL1183" s="8"/>
      <c r="IYM1183" s="8"/>
      <c r="IYN1183" s="8"/>
      <c r="IYO1183" s="8"/>
      <c r="IYP1183" s="8"/>
      <c r="IYQ1183" s="8"/>
      <c r="IYR1183" s="8"/>
      <c r="IYS1183" s="8"/>
      <c r="IYT1183" s="8"/>
      <c r="IYU1183" s="8"/>
      <c r="IYV1183" s="8"/>
      <c r="IYW1183" s="8"/>
      <c r="IYX1183" s="8"/>
      <c r="IYY1183" s="8"/>
      <c r="IYZ1183" s="8"/>
      <c r="IZA1183" s="8"/>
      <c r="IZB1183" s="8"/>
      <c r="IZC1183" s="8"/>
      <c r="IZD1183" s="8"/>
      <c r="IZE1183" s="8"/>
      <c r="IZF1183" s="8"/>
      <c r="IZG1183" s="8"/>
      <c r="IZH1183" s="8"/>
      <c r="IZI1183" s="8"/>
      <c r="IZJ1183" s="8"/>
      <c r="IZK1183" s="8"/>
      <c r="IZL1183" s="8"/>
      <c r="IZM1183" s="8"/>
      <c r="IZN1183" s="8"/>
      <c r="IZO1183" s="8"/>
      <c r="IZP1183" s="8"/>
      <c r="IZQ1183" s="8"/>
      <c r="IZR1183" s="8"/>
      <c r="IZS1183" s="8"/>
      <c r="IZT1183" s="8"/>
      <c r="IZU1183" s="8"/>
      <c r="IZV1183" s="8"/>
      <c r="IZW1183" s="8"/>
      <c r="IZX1183" s="8"/>
      <c r="IZY1183" s="8"/>
      <c r="IZZ1183" s="8"/>
      <c r="JAA1183" s="8"/>
      <c r="JAB1183" s="8"/>
      <c r="JAC1183" s="8"/>
      <c r="JAD1183" s="8"/>
      <c r="JAE1183" s="8"/>
      <c r="JAF1183" s="8"/>
      <c r="JAG1183" s="8"/>
      <c r="JAH1183" s="8"/>
      <c r="JAI1183" s="8"/>
      <c r="JAJ1183" s="8"/>
      <c r="JAK1183" s="8"/>
      <c r="JAL1183" s="8"/>
      <c r="JAM1183" s="8"/>
      <c r="JAN1183" s="8"/>
      <c r="JAO1183" s="8"/>
      <c r="JAP1183" s="8"/>
      <c r="JAQ1183" s="8"/>
      <c r="JAR1183" s="8"/>
      <c r="JAS1183" s="8"/>
      <c r="JAT1183" s="8"/>
      <c r="JAU1183" s="8"/>
      <c r="JAV1183" s="8"/>
      <c r="JAW1183" s="8"/>
      <c r="JAX1183" s="8"/>
      <c r="JAY1183" s="8"/>
      <c r="JAZ1183" s="8"/>
      <c r="JBA1183" s="8"/>
      <c r="JBB1183" s="8"/>
      <c r="JBC1183" s="8"/>
      <c r="JBD1183" s="8"/>
      <c r="JBE1183" s="8"/>
      <c r="JBF1183" s="8"/>
      <c r="JBG1183" s="8"/>
      <c r="JBH1183" s="8"/>
      <c r="JBI1183" s="8"/>
      <c r="JBJ1183" s="8"/>
      <c r="JBK1183" s="8"/>
      <c r="JBL1183" s="8"/>
      <c r="JBM1183" s="8"/>
      <c r="JBN1183" s="8"/>
      <c r="JBO1183" s="8"/>
      <c r="JBP1183" s="8"/>
      <c r="JBQ1183" s="8"/>
      <c r="JBR1183" s="8"/>
      <c r="JBS1183" s="8"/>
      <c r="JBT1183" s="8"/>
      <c r="JBU1183" s="8"/>
      <c r="JBV1183" s="8"/>
      <c r="JBW1183" s="8"/>
      <c r="JBX1183" s="8"/>
      <c r="JBY1183" s="8"/>
      <c r="JBZ1183" s="8"/>
      <c r="JCA1183" s="8"/>
      <c r="JCB1183" s="8"/>
      <c r="JCC1183" s="8"/>
      <c r="JCD1183" s="8"/>
      <c r="JCE1183" s="8"/>
      <c r="JCF1183" s="8"/>
      <c r="JCG1183" s="8"/>
      <c r="JCH1183" s="8"/>
      <c r="JCI1183" s="8"/>
      <c r="JCJ1183" s="8"/>
      <c r="JCK1183" s="8"/>
      <c r="JCL1183" s="8"/>
      <c r="JCM1183" s="8"/>
      <c r="JCN1183" s="8"/>
      <c r="JCO1183" s="8"/>
      <c r="JCP1183" s="8"/>
      <c r="JCQ1183" s="8"/>
      <c r="JCR1183" s="8"/>
      <c r="JCS1183" s="8"/>
      <c r="JCT1183" s="8"/>
      <c r="JCU1183" s="8"/>
      <c r="JCV1183" s="8"/>
      <c r="JCW1183" s="8"/>
      <c r="JCX1183" s="8"/>
      <c r="JCY1183" s="8"/>
      <c r="JCZ1183" s="8"/>
      <c r="JDA1183" s="8"/>
      <c r="JDB1183" s="8"/>
      <c r="JDC1183" s="8"/>
      <c r="JDD1183" s="8"/>
      <c r="JDE1183" s="8"/>
      <c r="JDF1183" s="8"/>
      <c r="JDG1183" s="8"/>
      <c r="JDH1183" s="8"/>
      <c r="JDI1183" s="8"/>
      <c r="JDJ1183" s="8"/>
      <c r="JDK1183" s="8"/>
      <c r="JDL1183" s="8"/>
      <c r="JDM1183" s="8"/>
      <c r="JDN1183" s="8"/>
      <c r="JDO1183" s="8"/>
      <c r="JDP1183" s="8"/>
      <c r="JDQ1183" s="8"/>
      <c r="JDR1183" s="8"/>
      <c r="JDS1183" s="8"/>
      <c r="JDT1183" s="8"/>
      <c r="JDU1183" s="8"/>
      <c r="JDV1183" s="8"/>
      <c r="JDW1183" s="8"/>
      <c r="JDX1183" s="8"/>
      <c r="JDY1183" s="8"/>
      <c r="JDZ1183" s="8"/>
      <c r="JEA1183" s="8"/>
      <c r="JEB1183" s="8"/>
      <c r="JEC1183" s="8"/>
      <c r="JED1183" s="8"/>
      <c r="JEE1183" s="8"/>
      <c r="JEF1183" s="8"/>
      <c r="JEG1183" s="8"/>
      <c r="JEH1183" s="8"/>
      <c r="JEI1183" s="8"/>
      <c r="JEJ1183" s="8"/>
      <c r="JEK1183" s="8"/>
      <c r="JEL1183" s="8"/>
      <c r="JEM1183" s="8"/>
      <c r="JEN1183" s="8"/>
      <c r="JEO1183" s="8"/>
      <c r="JEP1183" s="8"/>
      <c r="JEQ1183" s="8"/>
      <c r="JER1183" s="8"/>
      <c r="JES1183" s="8"/>
      <c r="JET1183" s="8"/>
      <c r="JEU1183" s="8"/>
      <c r="JEV1183" s="8"/>
      <c r="JEW1183" s="8"/>
      <c r="JEX1183" s="8"/>
      <c r="JEY1183" s="8"/>
      <c r="JEZ1183" s="8"/>
      <c r="JFA1183" s="8"/>
      <c r="JFB1183" s="8"/>
      <c r="JFC1183" s="8"/>
      <c r="JFD1183" s="8"/>
      <c r="JFE1183" s="8"/>
      <c r="JFF1183" s="8"/>
      <c r="JFG1183" s="8"/>
      <c r="JFH1183" s="8"/>
      <c r="JFI1183" s="8"/>
      <c r="JFJ1183" s="8"/>
      <c r="JFK1183" s="8"/>
      <c r="JFL1183" s="8"/>
      <c r="JFM1183" s="8"/>
      <c r="JFN1183" s="8"/>
      <c r="JFO1183" s="8"/>
      <c r="JFP1183" s="8"/>
      <c r="JFQ1183" s="8"/>
      <c r="JFR1183" s="8"/>
      <c r="JFS1183" s="8"/>
      <c r="JFT1183" s="8"/>
      <c r="JFU1183" s="8"/>
      <c r="JFV1183" s="8"/>
      <c r="JFW1183" s="8"/>
      <c r="JFX1183" s="8"/>
      <c r="JFY1183" s="8"/>
      <c r="JFZ1183" s="8"/>
      <c r="JGA1183" s="8"/>
      <c r="JGB1183" s="8"/>
      <c r="JGC1183" s="8"/>
      <c r="JGD1183" s="8"/>
      <c r="JGE1183" s="8"/>
      <c r="JGF1183" s="8"/>
      <c r="JGG1183" s="8"/>
      <c r="JGH1183" s="8"/>
      <c r="JGI1183" s="8"/>
      <c r="JGJ1183" s="8"/>
      <c r="JGK1183" s="8"/>
      <c r="JGL1183" s="8"/>
      <c r="JGM1183" s="8"/>
      <c r="JGN1183" s="8"/>
      <c r="JGO1183" s="8"/>
      <c r="JGP1183" s="8"/>
      <c r="JGQ1183" s="8"/>
      <c r="JGR1183" s="8"/>
      <c r="JGS1183" s="8"/>
      <c r="JGT1183" s="8"/>
      <c r="JGU1183" s="8"/>
      <c r="JGV1183" s="8"/>
      <c r="JGW1183" s="8"/>
      <c r="JGX1183" s="8"/>
      <c r="JGY1183" s="8"/>
      <c r="JGZ1183" s="8"/>
      <c r="JHA1183" s="8"/>
      <c r="JHB1183" s="8"/>
      <c r="JHC1183" s="8"/>
      <c r="JHD1183" s="8"/>
      <c r="JHE1183" s="8"/>
      <c r="JHF1183" s="8"/>
      <c r="JHG1183" s="8"/>
      <c r="JHH1183" s="8"/>
      <c r="JHI1183" s="8"/>
      <c r="JHJ1183" s="8"/>
      <c r="JHK1183" s="8"/>
      <c r="JHL1183" s="8"/>
      <c r="JHM1183" s="8"/>
      <c r="JHN1183" s="8"/>
      <c r="JHO1183" s="8"/>
      <c r="JHP1183" s="8"/>
      <c r="JHQ1183" s="8"/>
      <c r="JHR1183" s="8"/>
      <c r="JHS1183" s="8"/>
      <c r="JHT1183" s="8"/>
      <c r="JHU1183" s="8"/>
      <c r="JHV1183" s="8"/>
      <c r="JHW1183" s="8"/>
      <c r="JHX1183" s="8"/>
      <c r="JHY1183" s="8"/>
      <c r="JHZ1183" s="8"/>
      <c r="JIA1183" s="8"/>
      <c r="JIB1183" s="8"/>
      <c r="JIC1183" s="8"/>
      <c r="JID1183" s="8"/>
      <c r="JIE1183" s="8"/>
      <c r="JIF1183" s="8"/>
      <c r="JIG1183" s="8"/>
      <c r="JIH1183" s="8"/>
      <c r="JII1183" s="8"/>
      <c r="JIJ1183" s="8"/>
      <c r="JIK1183" s="8"/>
      <c r="JIL1183" s="8"/>
      <c r="JIM1183" s="8"/>
      <c r="JIN1183" s="8"/>
      <c r="JIO1183" s="8"/>
      <c r="JIP1183" s="8"/>
      <c r="JIQ1183" s="8"/>
      <c r="JIR1183" s="8"/>
      <c r="JIS1183" s="8"/>
      <c r="JIT1183" s="8"/>
      <c r="JIU1183" s="8"/>
      <c r="JIV1183" s="8"/>
      <c r="JIW1183" s="8"/>
      <c r="JIX1183" s="8"/>
      <c r="JIY1183" s="8"/>
      <c r="JIZ1183" s="8"/>
      <c r="JJA1183" s="8"/>
      <c r="JJB1183" s="8"/>
      <c r="JJC1183" s="8"/>
      <c r="JJD1183" s="8"/>
      <c r="JJE1183" s="8"/>
      <c r="JJF1183" s="8"/>
      <c r="JJG1183" s="8"/>
      <c r="JJH1183" s="8"/>
      <c r="JJI1183" s="8"/>
      <c r="JJJ1183" s="8"/>
      <c r="JJK1183" s="8"/>
      <c r="JJL1183" s="8"/>
      <c r="JJM1183" s="8"/>
      <c r="JJN1183" s="8"/>
      <c r="JJO1183" s="8"/>
      <c r="JJP1183" s="8"/>
      <c r="JJQ1183" s="8"/>
      <c r="JJR1183" s="8"/>
      <c r="JJS1183" s="8"/>
      <c r="JJT1183" s="8"/>
      <c r="JJU1183" s="8"/>
      <c r="JJV1183" s="8"/>
      <c r="JJW1183" s="8"/>
      <c r="JJX1183" s="8"/>
      <c r="JJY1183" s="8"/>
      <c r="JJZ1183" s="8"/>
      <c r="JKA1183" s="8"/>
      <c r="JKB1183" s="8"/>
      <c r="JKC1183" s="8"/>
      <c r="JKD1183" s="8"/>
      <c r="JKE1183" s="8"/>
      <c r="JKF1183" s="8"/>
      <c r="JKG1183" s="8"/>
      <c r="JKH1183" s="8"/>
      <c r="JKI1183" s="8"/>
      <c r="JKJ1183" s="8"/>
      <c r="JKK1183" s="8"/>
      <c r="JKL1183" s="8"/>
      <c r="JKM1183" s="8"/>
      <c r="JKN1183" s="8"/>
      <c r="JKO1183" s="8"/>
      <c r="JKP1183" s="8"/>
      <c r="JKQ1183" s="8"/>
      <c r="JKR1183" s="8"/>
      <c r="JKS1183" s="8"/>
      <c r="JKT1183" s="8"/>
      <c r="JKU1183" s="8"/>
      <c r="JKV1183" s="8"/>
      <c r="JKW1183" s="8"/>
      <c r="JKX1183" s="8"/>
      <c r="JKY1183" s="8"/>
      <c r="JKZ1183" s="8"/>
      <c r="JLA1183" s="8"/>
      <c r="JLB1183" s="8"/>
      <c r="JLC1183" s="8"/>
      <c r="JLD1183" s="8"/>
      <c r="JLE1183" s="8"/>
      <c r="JLF1183" s="8"/>
      <c r="JLG1183" s="8"/>
      <c r="JLH1183" s="8"/>
      <c r="JLI1183" s="8"/>
      <c r="JLJ1183" s="8"/>
      <c r="JLK1183" s="8"/>
      <c r="JLL1183" s="8"/>
      <c r="JLM1183" s="8"/>
      <c r="JLN1183" s="8"/>
      <c r="JLO1183" s="8"/>
      <c r="JLP1183" s="8"/>
      <c r="JLQ1183" s="8"/>
      <c r="JLR1183" s="8"/>
      <c r="JLS1183" s="8"/>
      <c r="JLT1183" s="8"/>
      <c r="JLU1183" s="8"/>
      <c r="JLV1183" s="8"/>
      <c r="JLW1183" s="8"/>
      <c r="JLX1183" s="8"/>
      <c r="JLY1183" s="8"/>
      <c r="JLZ1183" s="8"/>
      <c r="JMA1183" s="8"/>
      <c r="JMB1183" s="8"/>
      <c r="JMC1183" s="8"/>
      <c r="JMD1183" s="8"/>
      <c r="JME1183" s="8"/>
      <c r="JMF1183" s="8"/>
      <c r="JMG1183" s="8"/>
      <c r="JMH1183" s="8"/>
      <c r="JMI1183" s="8"/>
      <c r="JMJ1183" s="8"/>
      <c r="JMK1183" s="8"/>
      <c r="JML1183" s="8"/>
      <c r="JMM1183" s="8"/>
      <c r="JMN1183" s="8"/>
      <c r="JMO1183" s="8"/>
      <c r="JMP1183" s="8"/>
      <c r="JMQ1183" s="8"/>
      <c r="JMR1183" s="8"/>
      <c r="JMS1183" s="8"/>
      <c r="JMT1183" s="8"/>
      <c r="JMU1183" s="8"/>
      <c r="JMV1183" s="8"/>
      <c r="JMW1183" s="8"/>
      <c r="JMX1183" s="8"/>
      <c r="JMY1183" s="8"/>
      <c r="JMZ1183" s="8"/>
      <c r="JNA1183" s="8"/>
      <c r="JNB1183" s="8"/>
      <c r="JNC1183" s="8"/>
      <c r="JND1183" s="8"/>
      <c r="JNE1183" s="8"/>
      <c r="JNF1183" s="8"/>
      <c r="JNG1183" s="8"/>
      <c r="JNH1183" s="8"/>
      <c r="JNI1183" s="8"/>
      <c r="JNJ1183" s="8"/>
      <c r="JNK1183" s="8"/>
      <c r="JNL1183" s="8"/>
      <c r="JNM1183" s="8"/>
      <c r="JNN1183" s="8"/>
      <c r="JNO1183" s="8"/>
      <c r="JNP1183" s="8"/>
      <c r="JNQ1183" s="8"/>
      <c r="JNR1183" s="8"/>
      <c r="JNS1183" s="8"/>
      <c r="JNT1183" s="8"/>
      <c r="JNU1183" s="8"/>
      <c r="JNV1183" s="8"/>
      <c r="JNW1183" s="8"/>
      <c r="JNX1183" s="8"/>
      <c r="JNY1183" s="8"/>
      <c r="JNZ1183" s="8"/>
      <c r="JOA1183" s="8"/>
      <c r="JOB1183" s="8"/>
      <c r="JOC1183" s="8"/>
      <c r="JOD1183" s="8"/>
      <c r="JOE1183" s="8"/>
      <c r="JOF1183" s="8"/>
      <c r="JOG1183" s="8"/>
      <c r="JOH1183" s="8"/>
      <c r="JOI1183" s="8"/>
      <c r="JOJ1183" s="8"/>
      <c r="JOK1183" s="8"/>
      <c r="JOL1183" s="8"/>
      <c r="JOM1183" s="8"/>
      <c r="JON1183" s="8"/>
      <c r="JOO1183" s="8"/>
      <c r="JOP1183" s="8"/>
      <c r="JOQ1183" s="8"/>
      <c r="JOR1183" s="8"/>
      <c r="JOS1183" s="8"/>
      <c r="JOT1183" s="8"/>
      <c r="JOU1183" s="8"/>
      <c r="JOV1183" s="8"/>
      <c r="JOW1183" s="8"/>
      <c r="JOX1183" s="8"/>
      <c r="JOY1183" s="8"/>
      <c r="JOZ1183" s="8"/>
      <c r="JPA1183" s="8"/>
      <c r="JPB1183" s="8"/>
      <c r="JPC1183" s="8"/>
      <c r="JPD1183" s="8"/>
      <c r="JPE1183" s="8"/>
      <c r="JPF1183" s="8"/>
      <c r="JPG1183" s="8"/>
      <c r="JPH1183" s="8"/>
      <c r="JPI1183" s="8"/>
      <c r="JPJ1183" s="8"/>
      <c r="JPK1183" s="8"/>
      <c r="JPL1183" s="8"/>
      <c r="JPM1183" s="8"/>
      <c r="JPN1183" s="8"/>
      <c r="JPO1183" s="8"/>
      <c r="JPP1183" s="8"/>
      <c r="JPQ1183" s="8"/>
      <c r="JPR1183" s="8"/>
      <c r="JPS1183" s="8"/>
      <c r="JPT1183" s="8"/>
      <c r="JPU1183" s="8"/>
      <c r="JPV1183" s="8"/>
      <c r="JPW1183" s="8"/>
      <c r="JPX1183" s="8"/>
      <c r="JPY1183" s="8"/>
      <c r="JPZ1183" s="8"/>
      <c r="JQA1183" s="8"/>
      <c r="JQB1183" s="8"/>
      <c r="JQC1183" s="8"/>
      <c r="JQD1183" s="8"/>
      <c r="JQE1183" s="8"/>
      <c r="JQF1183" s="8"/>
      <c r="JQG1183" s="8"/>
      <c r="JQH1183" s="8"/>
      <c r="JQI1183" s="8"/>
      <c r="JQJ1183" s="8"/>
      <c r="JQK1183" s="8"/>
      <c r="JQL1183" s="8"/>
      <c r="JQM1183" s="8"/>
      <c r="JQN1183" s="8"/>
      <c r="JQO1183" s="8"/>
      <c r="JQP1183" s="8"/>
      <c r="JQQ1183" s="8"/>
      <c r="JQR1183" s="8"/>
      <c r="JQS1183" s="8"/>
      <c r="JQT1183" s="8"/>
      <c r="JQU1183" s="8"/>
      <c r="JQV1183" s="8"/>
      <c r="JQW1183" s="8"/>
      <c r="JQX1183" s="8"/>
      <c r="JQY1183" s="8"/>
      <c r="JQZ1183" s="8"/>
      <c r="JRA1183" s="8"/>
      <c r="JRB1183" s="8"/>
      <c r="JRC1183" s="8"/>
      <c r="JRD1183" s="8"/>
      <c r="JRE1183" s="8"/>
      <c r="JRF1183" s="8"/>
      <c r="JRG1183" s="8"/>
      <c r="JRH1183" s="8"/>
      <c r="JRI1183" s="8"/>
      <c r="JRJ1183" s="8"/>
      <c r="JRK1183" s="8"/>
      <c r="JRL1183" s="8"/>
      <c r="JRM1183" s="8"/>
      <c r="JRN1183" s="8"/>
      <c r="JRO1183" s="8"/>
      <c r="JRP1183" s="8"/>
      <c r="JRQ1183" s="8"/>
      <c r="JRR1183" s="8"/>
      <c r="JRS1183" s="8"/>
      <c r="JRT1183" s="8"/>
      <c r="JRU1183" s="8"/>
      <c r="JRV1183" s="8"/>
      <c r="JRW1183" s="8"/>
      <c r="JRX1183" s="8"/>
      <c r="JRY1183" s="8"/>
      <c r="JRZ1183" s="8"/>
      <c r="JSA1183" s="8"/>
      <c r="JSB1183" s="8"/>
      <c r="JSC1183" s="8"/>
      <c r="JSD1183" s="8"/>
      <c r="JSE1183" s="8"/>
      <c r="JSF1183" s="8"/>
      <c r="JSG1183" s="8"/>
      <c r="JSH1183" s="8"/>
      <c r="JSI1183" s="8"/>
      <c r="JSJ1183" s="8"/>
      <c r="JSK1183" s="8"/>
      <c r="JSL1183" s="8"/>
      <c r="JSM1183" s="8"/>
      <c r="JSN1183" s="8"/>
      <c r="JSO1183" s="8"/>
      <c r="JSP1183" s="8"/>
      <c r="JSQ1183" s="8"/>
      <c r="JSR1183" s="8"/>
      <c r="JSS1183" s="8"/>
      <c r="JST1183" s="8"/>
      <c r="JSU1183" s="8"/>
      <c r="JSV1183" s="8"/>
      <c r="JSW1183" s="8"/>
      <c r="JSX1183" s="8"/>
      <c r="JSY1183" s="8"/>
      <c r="JSZ1183" s="8"/>
      <c r="JTA1183" s="8"/>
      <c r="JTB1183" s="8"/>
      <c r="JTC1183" s="8"/>
      <c r="JTD1183" s="8"/>
      <c r="JTE1183" s="8"/>
      <c r="JTF1183" s="8"/>
      <c r="JTG1183" s="8"/>
      <c r="JTH1183" s="8"/>
      <c r="JTI1183" s="8"/>
      <c r="JTJ1183" s="8"/>
      <c r="JTK1183" s="8"/>
      <c r="JTL1183" s="8"/>
      <c r="JTM1183" s="8"/>
      <c r="JTN1183" s="8"/>
      <c r="JTO1183" s="8"/>
      <c r="JTP1183" s="8"/>
      <c r="JTQ1183" s="8"/>
      <c r="JTR1183" s="8"/>
      <c r="JTS1183" s="8"/>
      <c r="JTT1183" s="8"/>
      <c r="JTU1183" s="8"/>
      <c r="JTV1183" s="8"/>
      <c r="JTW1183" s="8"/>
      <c r="JTX1183" s="8"/>
      <c r="JTY1183" s="8"/>
      <c r="JTZ1183" s="8"/>
      <c r="JUA1183" s="8"/>
      <c r="JUB1183" s="8"/>
      <c r="JUC1183" s="8"/>
      <c r="JUD1183" s="8"/>
      <c r="JUE1183" s="8"/>
      <c r="JUF1183" s="8"/>
      <c r="JUG1183" s="8"/>
      <c r="JUH1183" s="8"/>
      <c r="JUI1183" s="8"/>
      <c r="JUJ1183" s="8"/>
      <c r="JUK1183" s="8"/>
      <c r="JUL1183" s="8"/>
      <c r="JUM1183" s="8"/>
      <c r="JUN1183" s="8"/>
      <c r="JUO1183" s="8"/>
      <c r="JUP1183" s="8"/>
      <c r="JUQ1183" s="8"/>
      <c r="JUR1183" s="8"/>
      <c r="JUS1183" s="8"/>
      <c r="JUT1183" s="8"/>
      <c r="JUU1183" s="8"/>
      <c r="JUV1183" s="8"/>
      <c r="JUW1183" s="8"/>
      <c r="JUX1183" s="8"/>
      <c r="JUY1183" s="8"/>
      <c r="JUZ1183" s="8"/>
      <c r="JVA1183" s="8"/>
      <c r="JVB1183" s="8"/>
      <c r="JVC1183" s="8"/>
      <c r="JVD1183" s="8"/>
      <c r="JVE1183" s="8"/>
      <c r="JVF1183" s="8"/>
      <c r="JVG1183" s="8"/>
      <c r="JVH1183" s="8"/>
      <c r="JVI1183" s="8"/>
      <c r="JVJ1183" s="8"/>
      <c r="JVK1183" s="8"/>
      <c r="JVL1183" s="8"/>
      <c r="JVM1183" s="8"/>
      <c r="JVN1183" s="8"/>
      <c r="JVO1183" s="8"/>
      <c r="JVP1183" s="8"/>
      <c r="JVQ1183" s="8"/>
      <c r="JVR1183" s="8"/>
      <c r="JVS1183" s="8"/>
      <c r="JVT1183" s="8"/>
      <c r="JVU1183" s="8"/>
      <c r="JVV1183" s="8"/>
      <c r="JVW1183" s="8"/>
      <c r="JVX1183" s="8"/>
      <c r="JVY1183" s="8"/>
      <c r="JVZ1183" s="8"/>
      <c r="JWA1183" s="8"/>
      <c r="JWB1183" s="8"/>
      <c r="JWC1183" s="8"/>
      <c r="JWD1183" s="8"/>
      <c r="JWE1183" s="8"/>
      <c r="JWF1183" s="8"/>
      <c r="JWG1183" s="8"/>
      <c r="JWH1183" s="8"/>
      <c r="JWI1183" s="8"/>
      <c r="JWJ1183" s="8"/>
      <c r="JWK1183" s="8"/>
      <c r="JWL1183" s="8"/>
      <c r="JWM1183" s="8"/>
      <c r="JWN1183" s="8"/>
      <c r="JWO1183" s="8"/>
      <c r="JWP1183" s="8"/>
      <c r="JWQ1183" s="8"/>
      <c r="JWR1183" s="8"/>
      <c r="JWS1183" s="8"/>
      <c r="JWT1183" s="8"/>
      <c r="JWU1183" s="8"/>
      <c r="JWV1183" s="8"/>
      <c r="JWW1183" s="8"/>
      <c r="JWX1183" s="8"/>
      <c r="JWY1183" s="8"/>
      <c r="JWZ1183" s="8"/>
      <c r="JXA1183" s="8"/>
      <c r="JXB1183" s="8"/>
      <c r="JXC1183" s="8"/>
      <c r="JXD1183" s="8"/>
      <c r="JXE1183" s="8"/>
      <c r="JXF1183" s="8"/>
      <c r="JXG1183" s="8"/>
      <c r="JXH1183" s="8"/>
      <c r="JXI1183" s="8"/>
      <c r="JXJ1183" s="8"/>
      <c r="JXK1183" s="8"/>
      <c r="JXL1183" s="8"/>
      <c r="JXM1183" s="8"/>
      <c r="JXN1183" s="8"/>
      <c r="JXO1183" s="8"/>
      <c r="JXP1183" s="8"/>
      <c r="JXQ1183" s="8"/>
      <c r="JXR1183" s="8"/>
      <c r="JXS1183" s="8"/>
      <c r="JXT1183" s="8"/>
      <c r="JXU1183" s="8"/>
      <c r="JXV1183" s="8"/>
      <c r="JXW1183" s="8"/>
      <c r="JXX1183" s="8"/>
      <c r="JXY1183" s="8"/>
      <c r="JXZ1183" s="8"/>
      <c r="JYA1183" s="8"/>
      <c r="JYB1183" s="8"/>
      <c r="JYC1183" s="8"/>
      <c r="JYD1183" s="8"/>
      <c r="JYE1183" s="8"/>
      <c r="JYF1183" s="8"/>
      <c r="JYG1183" s="8"/>
      <c r="JYH1183" s="8"/>
      <c r="JYI1183" s="8"/>
      <c r="JYJ1183" s="8"/>
      <c r="JYK1183" s="8"/>
      <c r="JYL1183" s="8"/>
      <c r="JYM1183" s="8"/>
      <c r="JYN1183" s="8"/>
      <c r="JYO1183" s="8"/>
      <c r="JYP1183" s="8"/>
      <c r="JYQ1183" s="8"/>
      <c r="JYR1183" s="8"/>
      <c r="JYS1183" s="8"/>
      <c r="JYT1183" s="8"/>
      <c r="JYU1183" s="8"/>
      <c r="JYV1183" s="8"/>
      <c r="JYW1183" s="8"/>
      <c r="JYX1183" s="8"/>
      <c r="JYY1183" s="8"/>
      <c r="JYZ1183" s="8"/>
      <c r="JZA1183" s="8"/>
      <c r="JZB1183" s="8"/>
      <c r="JZC1183" s="8"/>
      <c r="JZD1183" s="8"/>
      <c r="JZE1183" s="8"/>
      <c r="JZF1183" s="8"/>
      <c r="JZG1183" s="8"/>
      <c r="JZH1183" s="8"/>
      <c r="JZI1183" s="8"/>
      <c r="JZJ1183" s="8"/>
      <c r="JZK1183" s="8"/>
      <c r="JZL1183" s="8"/>
      <c r="JZM1183" s="8"/>
      <c r="JZN1183" s="8"/>
      <c r="JZO1183" s="8"/>
      <c r="JZP1183" s="8"/>
      <c r="JZQ1183" s="8"/>
      <c r="JZR1183" s="8"/>
      <c r="JZS1183" s="8"/>
      <c r="JZT1183" s="8"/>
      <c r="JZU1183" s="8"/>
      <c r="JZV1183" s="8"/>
      <c r="JZW1183" s="8"/>
      <c r="JZX1183" s="8"/>
      <c r="JZY1183" s="8"/>
      <c r="JZZ1183" s="8"/>
      <c r="KAA1183" s="8"/>
      <c r="KAB1183" s="8"/>
      <c r="KAC1183" s="8"/>
      <c r="KAD1183" s="8"/>
      <c r="KAE1183" s="8"/>
      <c r="KAF1183" s="8"/>
      <c r="KAG1183" s="8"/>
      <c r="KAH1183" s="8"/>
      <c r="KAI1183" s="8"/>
      <c r="KAJ1183" s="8"/>
      <c r="KAK1183" s="8"/>
      <c r="KAL1183" s="8"/>
      <c r="KAM1183" s="8"/>
      <c r="KAN1183" s="8"/>
      <c r="KAO1183" s="8"/>
      <c r="KAP1183" s="8"/>
      <c r="KAQ1183" s="8"/>
      <c r="KAR1183" s="8"/>
      <c r="KAS1183" s="8"/>
      <c r="KAT1183" s="8"/>
      <c r="KAU1183" s="8"/>
      <c r="KAV1183" s="8"/>
      <c r="KAW1183" s="8"/>
      <c r="KAX1183" s="8"/>
      <c r="KAY1183" s="8"/>
      <c r="KAZ1183" s="8"/>
      <c r="KBA1183" s="8"/>
      <c r="KBB1183" s="8"/>
      <c r="KBC1183" s="8"/>
      <c r="KBD1183" s="8"/>
      <c r="KBE1183" s="8"/>
      <c r="KBF1183" s="8"/>
      <c r="KBG1183" s="8"/>
      <c r="KBH1183" s="8"/>
      <c r="KBI1183" s="8"/>
      <c r="KBJ1183" s="8"/>
      <c r="KBK1183" s="8"/>
      <c r="KBL1183" s="8"/>
      <c r="KBM1183" s="8"/>
      <c r="KBN1183" s="8"/>
      <c r="KBO1183" s="8"/>
      <c r="KBP1183" s="8"/>
      <c r="KBQ1183" s="8"/>
      <c r="KBR1183" s="8"/>
      <c r="KBS1183" s="8"/>
      <c r="KBT1183" s="8"/>
      <c r="KBU1183" s="8"/>
      <c r="KBV1183" s="8"/>
      <c r="KBW1183" s="8"/>
      <c r="KBX1183" s="8"/>
      <c r="KBY1183" s="8"/>
      <c r="KBZ1183" s="8"/>
      <c r="KCA1183" s="8"/>
      <c r="KCB1183" s="8"/>
      <c r="KCC1183" s="8"/>
      <c r="KCD1183" s="8"/>
      <c r="KCE1183" s="8"/>
      <c r="KCF1183" s="8"/>
      <c r="KCG1183" s="8"/>
      <c r="KCH1183" s="8"/>
      <c r="KCI1183" s="8"/>
      <c r="KCJ1183" s="8"/>
      <c r="KCK1183" s="8"/>
      <c r="KCL1183" s="8"/>
      <c r="KCM1183" s="8"/>
      <c r="KCN1183" s="8"/>
      <c r="KCO1183" s="8"/>
      <c r="KCP1183" s="8"/>
      <c r="KCQ1183" s="8"/>
      <c r="KCR1183" s="8"/>
      <c r="KCS1183" s="8"/>
      <c r="KCT1183" s="8"/>
      <c r="KCU1183" s="8"/>
      <c r="KCV1183" s="8"/>
      <c r="KCW1183" s="8"/>
      <c r="KCX1183" s="8"/>
      <c r="KCY1183" s="8"/>
      <c r="KCZ1183" s="8"/>
      <c r="KDA1183" s="8"/>
      <c r="KDB1183" s="8"/>
      <c r="KDC1183" s="8"/>
      <c r="KDD1183" s="8"/>
      <c r="KDE1183" s="8"/>
      <c r="KDF1183" s="8"/>
      <c r="KDG1183" s="8"/>
      <c r="KDH1183" s="8"/>
      <c r="KDI1183" s="8"/>
      <c r="KDJ1183" s="8"/>
      <c r="KDK1183" s="8"/>
      <c r="KDL1183" s="8"/>
      <c r="KDM1183" s="8"/>
      <c r="KDN1183" s="8"/>
      <c r="KDO1183" s="8"/>
      <c r="KDP1183" s="8"/>
      <c r="KDQ1183" s="8"/>
      <c r="KDR1183" s="8"/>
      <c r="KDS1183" s="8"/>
      <c r="KDT1183" s="8"/>
      <c r="KDU1183" s="8"/>
      <c r="KDV1183" s="8"/>
      <c r="KDW1183" s="8"/>
      <c r="KDX1183" s="8"/>
      <c r="KDY1183" s="8"/>
      <c r="KDZ1183" s="8"/>
      <c r="KEA1183" s="8"/>
      <c r="KEB1183" s="8"/>
      <c r="KEC1183" s="8"/>
      <c r="KED1183" s="8"/>
      <c r="KEE1183" s="8"/>
      <c r="KEF1183" s="8"/>
      <c r="KEG1183" s="8"/>
      <c r="KEH1183" s="8"/>
      <c r="KEI1183" s="8"/>
      <c r="KEJ1183" s="8"/>
      <c r="KEK1183" s="8"/>
      <c r="KEL1183" s="8"/>
      <c r="KEM1183" s="8"/>
      <c r="KEN1183" s="8"/>
      <c r="KEO1183" s="8"/>
      <c r="KEP1183" s="8"/>
      <c r="KEQ1183" s="8"/>
      <c r="KER1183" s="8"/>
      <c r="KES1183" s="8"/>
      <c r="KET1183" s="8"/>
      <c r="KEU1183" s="8"/>
      <c r="KEV1183" s="8"/>
      <c r="KEW1183" s="8"/>
      <c r="KEX1183" s="8"/>
      <c r="KEY1183" s="8"/>
      <c r="KEZ1183" s="8"/>
      <c r="KFA1183" s="8"/>
      <c r="KFB1183" s="8"/>
      <c r="KFC1183" s="8"/>
      <c r="KFD1183" s="8"/>
      <c r="KFE1183" s="8"/>
      <c r="KFF1183" s="8"/>
      <c r="KFG1183" s="8"/>
      <c r="KFH1183" s="8"/>
      <c r="KFI1183" s="8"/>
      <c r="KFJ1183" s="8"/>
      <c r="KFK1183" s="8"/>
      <c r="KFL1183" s="8"/>
      <c r="KFM1183" s="8"/>
      <c r="KFN1183" s="8"/>
      <c r="KFO1183" s="8"/>
      <c r="KFP1183" s="8"/>
      <c r="KFQ1183" s="8"/>
      <c r="KFR1183" s="8"/>
      <c r="KFS1183" s="8"/>
      <c r="KFT1183" s="8"/>
      <c r="KFU1183" s="8"/>
      <c r="KFV1183" s="8"/>
      <c r="KFW1183" s="8"/>
      <c r="KFX1183" s="8"/>
      <c r="KFY1183" s="8"/>
      <c r="KFZ1183" s="8"/>
      <c r="KGA1183" s="8"/>
      <c r="KGB1183" s="8"/>
      <c r="KGC1183" s="8"/>
      <c r="KGD1183" s="8"/>
      <c r="KGE1183" s="8"/>
      <c r="KGF1183" s="8"/>
      <c r="KGG1183" s="8"/>
      <c r="KGH1183" s="8"/>
      <c r="KGI1183" s="8"/>
      <c r="KGJ1183" s="8"/>
      <c r="KGK1183" s="8"/>
      <c r="KGL1183" s="8"/>
      <c r="KGM1183" s="8"/>
      <c r="KGN1183" s="8"/>
      <c r="KGO1183" s="8"/>
      <c r="KGP1183" s="8"/>
      <c r="KGQ1183" s="8"/>
      <c r="KGR1183" s="8"/>
      <c r="KGS1183" s="8"/>
      <c r="KGT1183" s="8"/>
      <c r="KGU1183" s="8"/>
      <c r="KGV1183" s="8"/>
      <c r="KGW1183" s="8"/>
      <c r="KGX1183" s="8"/>
      <c r="KGY1183" s="8"/>
      <c r="KGZ1183" s="8"/>
      <c r="KHA1183" s="8"/>
      <c r="KHB1183" s="8"/>
      <c r="KHC1183" s="8"/>
      <c r="KHD1183" s="8"/>
      <c r="KHE1183" s="8"/>
      <c r="KHF1183" s="8"/>
      <c r="KHG1183" s="8"/>
      <c r="KHH1183" s="8"/>
      <c r="KHI1183" s="8"/>
      <c r="KHJ1183" s="8"/>
      <c r="KHK1183" s="8"/>
      <c r="KHL1183" s="8"/>
      <c r="KHM1183" s="8"/>
      <c r="KHN1183" s="8"/>
      <c r="KHO1183" s="8"/>
      <c r="KHP1183" s="8"/>
      <c r="KHQ1183" s="8"/>
      <c r="KHR1183" s="8"/>
      <c r="KHS1183" s="8"/>
      <c r="KHT1183" s="8"/>
      <c r="KHU1183" s="8"/>
      <c r="KHV1183" s="8"/>
      <c r="KHW1183" s="8"/>
      <c r="KHX1183" s="8"/>
      <c r="KHY1183" s="8"/>
      <c r="KHZ1183" s="8"/>
      <c r="KIA1183" s="8"/>
      <c r="KIB1183" s="8"/>
      <c r="KIC1183" s="8"/>
      <c r="KID1183" s="8"/>
      <c r="KIE1183" s="8"/>
      <c r="KIF1183" s="8"/>
      <c r="KIG1183" s="8"/>
      <c r="KIH1183" s="8"/>
      <c r="KII1183" s="8"/>
      <c r="KIJ1183" s="8"/>
      <c r="KIK1183" s="8"/>
      <c r="KIL1183" s="8"/>
      <c r="KIM1183" s="8"/>
      <c r="KIN1183" s="8"/>
      <c r="KIO1183" s="8"/>
      <c r="KIP1183" s="8"/>
      <c r="KIQ1183" s="8"/>
      <c r="KIR1183" s="8"/>
      <c r="KIS1183" s="8"/>
      <c r="KIT1183" s="8"/>
      <c r="KIU1183" s="8"/>
      <c r="KIV1183" s="8"/>
      <c r="KIW1183" s="8"/>
      <c r="KIX1183" s="8"/>
      <c r="KIY1183" s="8"/>
      <c r="KIZ1183" s="8"/>
      <c r="KJA1183" s="8"/>
      <c r="KJB1183" s="8"/>
      <c r="KJC1183" s="8"/>
      <c r="KJD1183" s="8"/>
      <c r="KJE1183" s="8"/>
      <c r="KJF1183" s="8"/>
      <c r="KJG1183" s="8"/>
      <c r="KJH1183" s="8"/>
      <c r="KJI1183" s="8"/>
      <c r="KJJ1183" s="8"/>
      <c r="KJK1183" s="8"/>
      <c r="KJL1183" s="8"/>
      <c r="KJM1183" s="8"/>
      <c r="KJN1183" s="8"/>
      <c r="KJO1183" s="8"/>
      <c r="KJP1183" s="8"/>
      <c r="KJQ1183" s="8"/>
      <c r="KJR1183" s="8"/>
      <c r="KJS1183" s="8"/>
      <c r="KJT1183" s="8"/>
      <c r="KJU1183" s="8"/>
      <c r="KJV1183" s="8"/>
      <c r="KJW1183" s="8"/>
      <c r="KJX1183" s="8"/>
      <c r="KJY1183" s="8"/>
      <c r="KJZ1183" s="8"/>
      <c r="KKA1183" s="8"/>
      <c r="KKB1183" s="8"/>
      <c r="KKC1183" s="8"/>
      <c r="KKD1183" s="8"/>
      <c r="KKE1183" s="8"/>
      <c r="KKF1183" s="8"/>
      <c r="KKG1183" s="8"/>
      <c r="KKH1183" s="8"/>
      <c r="KKI1183" s="8"/>
      <c r="KKJ1183" s="8"/>
      <c r="KKK1183" s="8"/>
      <c r="KKL1183" s="8"/>
      <c r="KKM1183" s="8"/>
      <c r="KKN1183" s="8"/>
      <c r="KKO1183" s="8"/>
      <c r="KKP1183" s="8"/>
      <c r="KKQ1183" s="8"/>
      <c r="KKR1183" s="8"/>
      <c r="KKS1183" s="8"/>
      <c r="KKT1183" s="8"/>
      <c r="KKU1183" s="8"/>
      <c r="KKV1183" s="8"/>
      <c r="KKW1183" s="8"/>
      <c r="KKX1183" s="8"/>
      <c r="KKY1183" s="8"/>
      <c r="KKZ1183" s="8"/>
      <c r="KLA1183" s="8"/>
      <c r="KLB1183" s="8"/>
      <c r="KLC1183" s="8"/>
      <c r="KLD1183" s="8"/>
      <c r="KLE1183" s="8"/>
      <c r="KLF1183" s="8"/>
      <c r="KLG1183" s="8"/>
      <c r="KLH1183" s="8"/>
      <c r="KLI1183" s="8"/>
      <c r="KLJ1183" s="8"/>
      <c r="KLK1183" s="8"/>
      <c r="KLL1183" s="8"/>
      <c r="KLM1183" s="8"/>
      <c r="KLN1183" s="8"/>
      <c r="KLO1183" s="8"/>
      <c r="KLP1183" s="8"/>
      <c r="KLQ1183" s="8"/>
      <c r="KLR1183" s="8"/>
      <c r="KLS1183" s="8"/>
      <c r="KLT1183" s="8"/>
      <c r="KLU1183" s="8"/>
      <c r="KLV1183" s="8"/>
      <c r="KLW1183" s="8"/>
      <c r="KLX1183" s="8"/>
      <c r="KLY1183" s="8"/>
      <c r="KLZ1183" s="8"/>
      <c r="KMA1183" s="8"/>
      <c r="KMB1183" s="8"/>
      <c r="KMC1183" s="8"/>
      <c r="KMD1183" s="8"/>
      <c r="KME1183" s="8"/>
      <c r="KMF1183" s="8"/>
      <c r="KMG1183" s="8"/>
      <c r="KMH1183" s="8"/>
      <c r="KMI1183" s="8"/>
      <c r="KMJ1183" s="8"/>
      <c r="KMK1183" s="8"/>
      <c r="KML1183" s="8"/>
      <c r="KMM1183" s="8"/>
      <c r="KMN1183" s="8"/>
      <c r="KMO1183" s="8"/>
      <c r="KMP1183" s="8"/>
      <c r="KMQ1183" s="8"/>
      <c r="KMR1183" s="8"/>
      <c r="KMS1183" s="8"/>
      <c r="KMT1183" s="8"/>
      <c r="KMU1183" s="8"/>
      <c r="KMV1183" s="8"/>
      <c r="KMW1183" s="8"/>
      <c r="KMX1183" s="8"/>
      <c r="KMY1183" s="8"/>
      <c r="KMZ1183" s="8"/>
      <c r="KNA1183" s="8"/>
      <c r="KNB1183" s="8"/>
      <c r="KNC1183" s="8"/>
      <c r="KND1183" s="8"/>
      <c r="KNE1183" s="8"/>
      <c r="KNF1183" s="8"/>
      <c r="KNG1183" s="8"/>
      <c r="KNH1183" s="8"/>
      <c r="KNI1183" s="8"/>
      <c r="KNJ1183" s="8"/>
      <c r="KNK1183" s="8"/>
      <c r="KNL1183" s="8"/>
      <c r="KNM1183" s="8"/>
      <c r="KNN1183" s="8"/>
      <c r="KNO1183" s="8"/>
      <c r="KNP1183" s="8"/>
      <c r="KNQ1183" s="8"/>
      <c r="KNR1183" s="8"/>
      <c r="KNS1183" s="8"/>
      <c r="KNT1183" s="8"/>
      <c r="KNU1183" s="8"/>
      <c r="KNV1183" s="8"/>
      <c r="KNW1183" s="8"/>
      <c r="KNX1183" s="8"/>
      <c r="KNY1183" s="8"/>
      <c r="KNZ1183" s="8"/>
      <c r="KOA1183" s="8"/>
      <c r="KOB1183" s="8"/>
      <c r="KOC1183" s="8"/>
      <c r="KOD1183" s="8"/>
      <c r="KOE1183" s="8"/>
      <c r="KOF1183" s="8"/>
      <c r="KOG1183" s="8"/>
      <c r="KOH1183" s="8"/>
      <c r="KOI1183" s="8"/>
      <c r="KOJ1183" s="8"/>
      <c r="KOK1183" s="8"/>
      <c r="KOL1183" s="8"/>
      <c r="KOM1183" s="8"/>
      <c r="KON1183" s="8"/>
      <c r="KOO1183" s="8"/>
      <c r="KOP1183" s="8"/>
      <c r="KOQ1183" s="8"/>
      <c r="KOR1183" s="8"/>
      <c r="KOS1183" s="8"/>
      <c r="KOT1183" s="8"/>
      <c r="KOU1183" s="8"/>
      <c r="KOV1183" s="8"/>
      <c r="KOW1183" s="8"/>
      <c r="KOX1183" s="8"/>
      <c r="KOY1183" s="8"/>
      <c r="KOZ1183" s="8"/>
      <c r="KPA1183" s="8"/>
      <c r="KPB1183" s="8"/>
      <c r="KPC1183" s="8"/>
      <c r="KPD1183" s="8"/>
      <c r="KPE1183" s="8"/>
      <c r="KPF1183" s="8"/>
      <c r="KPG1183" s="8"/>
      <c r="KPH1183" s="8"/>
      <c r="KPI1183" s="8"/>
      <c r="KPJ1183" s="8"/>
      <c r="KPK1183" s="8"/>
      <c r="KPL1183" s="8"/>
      <c r="KPM1183" s="8"/>
      <c r="KPN1183" s="8"/>
      <c r="KPO1183" s="8"/>
      <c r="KPP1183" s="8"/>
      <c r="KPQ1183" s="8"/>
      <c r="KPR1183" s="8"/>
      <c r="KPS1183" s="8"/>
      <c r="KPT1183" s="8"/>
      <c r="KPU1183" s="8"/>
      <c r="KPV1183" s="8"/>
      <c r="KPW1183" s="8"/>
      <c r="KPX1183" s="8"/>
      <c r="KPY1183" s="8"/>
      <c r="KPZ1183" s="8"/>
      <c r="KQA1183" s="8"/>
      <c r="KQB1183" s="8"/>
      <c r="KQC1183" s="8"/>
      <c r="KQD1183" s="8"/>
      <c r="KQE1183" s="8"/>
      <c r="KQF1183" s="8"/>
      <c r="KQG1183" s="8"/>
      <c r="KQH1183" s="8"/>
      <c r="KQI1183" s="8"/>
      <c r="KQJ1183" s="8"/>
      <c r="KQK1183" s="8"/>
      <c r="KQL1183" s="8"/>
      <c r="KQM1183" s="8"/>
      <c r="KQN1183" s="8"/>
      <c r="KQO1183" s="8"/>
      <c r="KQP1183" s="8"/>
      <c r="KQQ1183" s="8"/>
      <c r="KQR1183" s="8"/>
      <c r="KQS1183" s="8"/>
      <c r="KQT1183" s="8"/>
      <c r="KQU1183" s="8"/>
      <c r="KQV1183" s="8"/>
      <c r="KQW1183" s="8"/>
      <c r="KQX1183" s="8"/>
      <c r="KQY1183" s="8"/>
      <c r="KQZ1183" s="8"/>
      <c r="KRA1183" s="8"/>
      <c r="KRB1183" s="8"/>
      <c r="KRC1183" s="8"/>
      <c r="KRD1183" s="8"/>
      <c r="KRE1183" s="8"/>
      <c r="KRF1183" s="8"/>
      <c r="KRG1183" s="8"/>
      <c r="KRH1183" s="8"/>
      <c r="KRI1183" s="8"/>
      <c r="KRJ1183" s="8"/>
      <c r="KRK1183" s="8"/>
      <c r="KRL1183" s="8"/>
      <c r="KRM1183" s="8"/>
      <c r="KRN1183" s="8"/>
      <c r="KRO1183" s="8"/>
      <c r="KRP1183" s="8"/>
      <c r="KRQ1183" s="8"/>
      <c r="KRR1183" s="8"/>
      <c r="KRS1183" s="8"/>
      <c r="KRT1183" s="8"/>
      <c r="KRU1183" s="8"/>
      <c r="KRV1183" s="8"/>
      <c r="KRW1183" s="8"/>
      <c r="KRX1183" s="8"/>
      <c r="KRY1183" s="8"/>
      <c r="KRZ1183" s="8"/>
      <c r="KSA1183" s="8"/>
      <c r="KSB1183" s="8"/>
      <c r="KSC1183" s="8"/>
      <c r="KSD1183" s="8"/>
      <c r="KSE1183" s="8"/>
      <c r="KSF1183" s="8"/>
      <c r="KSG1183" s="8"/>
      <c r="KSH1183" s="8"/>
      <c r="KSI1183" s="8"/>
      <c r="KSJ1183" s="8"/>
      <c r="KSK1183" s="8"/>
      <c r="KSL1183" s="8"/>
      <c r="KSM1183" s="8"/>
      <c r="KSN1183" s="8"/>
      <c r="KSO1183" s="8"/>
      <c r="KSP1183" s="8"/>
      <c r="KSQ1183" s="8"/>
      <c r="KSR1183" s="8"/>
      <c r="KSS1183" s="8"/>
      <c r="KST1183" s="8"/>
      <c r="KSU1183" s="8"/>
      <c r="KSV1183" s="8"/>
      <c r="KSW1183" s="8"/>
      <c r="KSX1183" s="8"/>
      <c r="KSY1183" s="8"/>
      <c r="KSZ1183" s="8"/>
      <c r="KTA1183" s="8"/>
      <c r="KTB1183" s="8"/>
      <c r="KTC1183" s="8"/>
      <c r="KTD1183" s="8"/>
      <c r="KTE1183" s="8"/>
      <c r="KTF1183" s="8"/>
      <c r="KTG1183" s="8"/>
      <c r="KTH1183" s="8"/>
      <c r="KTI1183" s="8"/>
      <c r="KTJ1183" s="8"/>
      <c r="KTK1183" s="8"/>
      <c r="KTL1183" s="8"/>
      <c r="KTM1183" s="8"/>
      <c r="KTN1183" s="8"/>
      <c r="KTO1183" s="8"/>
      <c r="KTP1183" s="8"/>
      <c r="KTQ1183" s="8"/>
      <c r="KTR1183" s="8"/>
      <c r="KTS1183" s="8"/>
      <c r="KTT1183" s="8"/>
      <c r="KTU1183" s="8"/>
      <c r="KTV1183" s="8"/>
      <c r="KTW1183" s="8"/>
      <c r="KTX1183" s="8"/>
      <c r="KTY1183" s="8"/>
      <c r="KTZ1183" s="8"/>
      <c r="KUA1183" s="8"/>
      <c r="KUB1183" s="8"/>
      <c r="KUC1183" s="8"/>
      <c r="KUD1183" s="8"/>
      <c r="KUE1183" s="8"/>
      <c r="KUF1183" s="8"/>
      <c r="KUG1183" s="8"/>
      <c r="KUH1183" s="8"/>
      <c r="KUI1183" s="8"/>
      <c r="KUJ1183" s="8"/>
      <c r="KUK1183" s="8"/>
      <c r="KUL1183" s="8"/>
      <c r="KUM1183" s="8"/>
      <c r="KUN1183" s="8"/>
      <c r="KUO1183" s="8"/>
      <c r="KUP1183" s="8"/>
      <c r="KUQ1183" s="8"/>
      <c r="KUR1183" s="8"/>
      <c r="KUS1183" s="8"/>
      <c r="KUT1183" s="8"/>
      <c r="KUU1183" s="8"/>
      <c r="KUV1183" s="8"/>
      <c r="KUW1183" s="8"/>
      <c r="KUX1183" s="8"/>
      <c r="KUY1183" s="8"/>
      <c r="KUZ1183" s="8"/>
      <c r="KVA1183" s="8"/>
      <c r="KVB1183" s="8"/>
      <c r="KVC1183" s="8"/>
      <c r="KVD1183" s="8"/>
      <c r="KVE1183" s="8"/>
      <c r="KVF1183" s="8"/>
      <c r="KVG1183" s="8"/>
      <c r="KVH1183" s="8"/>
      <c r="KVI1183" s="8"/>
      <c r="KVJ1183" s="8"/>
      <c r="KVK1183" s="8"/>
      <c r="KVL1183" s="8"/>
      <c r="KVM1183" s="8"/>
      <c r="KVN1183" s="8"/>
      <c r="KVO1183" s="8"/>
      <c r="KVP1183" s="8"/>
      <c r="KVQ1183" s="8"/>
      <c r="KVR1183" s="8"/>
      <c r="KVS1183" s="8"/>
      <c r="KVT1183" s="8"/>
      <c r="KVU1183" s="8"/>
      <c r="KVV1183" s="8"/>
      <c r="KVW1183" s="8"/>
      <c r="KVX1183" s="8"/>
      <c r="KVY1183" s="8"/>
      <c r="KVZ1183" s="8"/>
      <c r="KWA1183" s="8"/>
      <c r="KWB1183" s="8"/>
      <c r="KWC1183" s="8"/>
      <c r="KWD1183" s="8"/>
      <c r="KWE1183" s="8"/>
      <c r="KWF1183" s="8"/>
      <c r="KWG1183" s="8"/>
      <c r="KWH1183" s="8"/>
      <c r="KWI1183" s="8"/>
      <c r="KWJ1183" s="8"/>
      <c r="KWK1183" s="8"/>
      <c r="KWL1183" s="8"/>
      <c r="KWM1183" s="8"/>
      <c r="KWN1183" s="8"/>
      <c r="KWO1183" s="8"/>
      <c r="KWP1183" s="8"/>
      <c r="KWQ1183" s="8"/>
      <c r="KWR1183" s="8"/>
      <c r="KWS1183" s="8"/>
      <c r="KWT1183" s="8"/>
      <c r="KWU1183" s="8"/>
      <c r="KWV1183" s="8"/>
      <c r="KWW1183" s="8"/>
      <c r="KWX1183" s="8"/>
      <c r="KWY1183" s="8"/>
      <c r="KWZ1183" s="8"/>
      <c r="KXA1183" s="8"/>
      <c r="KXB1183" s="8"/>
      <c r="KXC1183" s="8"/>
      <c r="KXD1183" s="8"/>
      <c r="KXE1183" s="8"/>
      <c r="KXF1183" s="8"/>
      <c r="KXG1183" s="8"/>
      <c r="KXH1183" s="8"/>
      <c r="KXI1183" s="8"/>
      <c r="KXJ1183" s="8"/>
      <c r="KXK1183" s="8"/>
      <c r="KXL1183" s="8"/>
      <c r="KXM1183" s="8"/>
      <c r="KXN1183" s="8"/>
      <c r="KXO1183" s="8"/>
      <c r="KXP1183" s="8"/>
      <c r="KXQ1183" s="8"/>
      <c r="KXR1183" s="8"/>
      <c r="KXS1183" s="8"/>
      <c r="KXT1183" s="8"/>
      <c r="KXU1183" s="8"/>
      <c r="KXV1183" s="8"/>
      <c r="KXW1183" s="8"/>
      <c r="KXX1183" s="8"/>
      <c r="KXY1183" s="8"/>
      <c r="KXZ1183" s="8"/>
      <c r="KYA1183" s="8"/>
      <c r="KYB1183" s="8"/>
      <c r="KYC1183" s="8"/>
      <c r="KYD1183" s="8"/>
      <c r="KYE1183" s="8"/>
      <c r="KYF1183" s="8"/>
      <c r="KYG1183" s="8"/>
      <c r="KYH1183" s="8"/>
      <c r="KYI1183" s="8"/>
      <c r="KYJ1183" s="8"/>
      <c r="KYK1183" s="8"/>
      <c r="KYL1183" s="8"/>
      <c r="KYM1183" s="8"/>
      <c r="KYN1183" s="8"/>
      <c r="KYO1183" s="8"/>
      <c r="KYP1183" s="8"/>
      <c r="KYQ1183" s="8"/>
      <c r="KYR1183" s="8"/>
      <c r="KYS1183" s="8"/>
      <c r="KYT1183" s="8"/>
      <c r="KYU1183" s="8"/>
      <c r="KYV1183" s="8"/>
      <c r="KYW1183" s="8"/>
      <c r="KYX1183" s="8"/>
      <c r="KYY1183" s="8"/>
      <c r="KYZ1183" s="8"/>
      <c r="KZA1183" s="8"/>
      <c r="KZB1183" s="8"/>
      <c r="KZC1183" s="8"/>
      <c r="KZD1183" s="8"/>
      <c r="KZE1183" s="8"/>
      <c r="KZF1183" s="8"/>
      <c r="KZG1183" s="8"/>
      <c r="KZH1183" s="8"/>
      <c r="KZI1183" s="8"/>
      <c r="KZJ1183" s="8"/>
      <c r="KZK1183" s="8"/>
      <c r="KZL1183" s="8"/>
      <c r="KZM1183" s="8"/>
      <c r="KZN1183" s="8"/>
      <c r="KZO1183" s="8"/>
      <c r="KZP1183" s="8"/>
      <c r="KZQ1183" s="8"/>
      <c r="KZR1183" s="8"/>
      <c r="KZS1183" s="8"/>
      <c r="KZT1183" s="8"/>
      <c r="KZU1183" s="8"/>
      <c r="KZV1183" s="8"/>
      <c r="KZW1183" s="8"/>
      <c r="KZX1183" s="8"/>
      <c r="KZY1183" s="8"/>
      <c r="KZZ1183" s="8"/>
      <c r="LAA1183" s="8"/>
      <c r="LAB1183" s="8"/>
      <c r="LAC1183" s="8"/>
      <c r="LAD1183" s="8"/>
      <c r="LAE1183" s="8"/>
      <c r="LAF1183" s="8"/>
      <c r="LAG1183" s="8"/>
      <c r="LAH1183" s="8"/>
      <c r="LAI1183" s="8"/>
      <c r="LAJ1183" s="8"/>
      <c r="LAK1183" s="8"/>
      <c r="LAL1183" s="8"/>
      <c r="LAM1183" s="8"/>
      <c r="LAN1183" s="8"/>
      <c r="LAO1183" s="8"/>
      <c r="LAP1183" s="8"/>
      <c r="LAQ1183" s="8"/>
      <c r="LAR1183" s="8"/>
      <c r="LAS1183" s="8"/>
      <c r="LAT1183" s="8"/>
      <c r="LAU1183" s="8"/>
      <c r="LAV1183" s="8"/>
      <c r="LAW1183" s="8"/>
      <c r="LAX1183" s="8"/>
      <c r="LAY1183" s="8"/>
      <c r="LAZ1183" s="8"/>
      <c r="LBA1183" s="8"/>
      <c r="LBB1183" s="8"/>
      <c r="LBC1183" s="8"/>
      <c r="LBD1183" s="8"/>
      <c r="LBE1183" s="8"/>
      <c r="LBF1183" s="8"/>
      <c r="LBG1183" s="8"/>
      <c r="LBH1183" s="8"/>
      <c r="LBI1183" s="8"/>
      <c r="LBJ1183" s="8"/>
      <c r="LBK1183" s="8"/>
      <c r="LBL1183" s="8"/>
      <c r="LBM1183" s="8"/>
      <c r="LBN1183" s="8"/>
      <c r="LBO1183" s="8"/>
      <c r="LBP1183" s="8"/>
      <c r="LBQ1183" s="8"/>
      <c r="LBR1183" s="8"/>
      <c r="LBS1183" s="8"/>
      <c r="LBT1183" s="8"/>
      <c r="LBU1183" s="8"/>
      <c r="LBV1183" s="8"/>
      <c r="LBW1183" s="8"/>
      <c r="LBX1183" s="8"/>
      <c r="LBY1183" s="8"/>
      <c r="LBZ1183" s="8"/>
      <c r="LCA1183" s="8"/>
      <c r="LCB1183" s="8"/>
      <c r="LCC1183" s="8"/>
      <c r="LCD1183" s="8"/>
      <c r="LCE1183" s="8"/>
      <c r="LCF1183" s="8"/>
      <c r="LCG1183" s="8"/>
      <c r="LCH1183" s="8"/>
      <c r="LCI1183" s="8"/>
      <c r="LCJ1183" s="8"/>
      <c r="LCK1183" s="8"/>
      <c r="LCL1183" s="8"/>
      <c r="LCM1183" s="8"/>
      <c r="LCN1183" s="8"/>
      <c r="LCO1183" s="8"/>
      <c r="LCP1183" s="8"/>
      <c r="LCQ1183" s="8"/>
      <c r="LCR1183" s="8"/>
      <c r="LCS1183" s="8"/>
      <c r="LCT1183" s="8"/>
      <c r="LCU1183" s="8"/>
      <c r="LCV1183" s="8"/>
      <c r="LCW1183" s="8"/>
      <c r="LCX1183" s="8"/>
      <c r="LCY1183" s="8"/>
      <c r="LCZ1183" s="8"/>
      <c r="LDA1183" s="8"/>
      <c r="LDB1183" s="8"/>
      <c r="LDC1183" s="8"/>
      <c r="LDD1183" s="8"/>
      <c r="LDE1183" s="8"/>
      <c r="LDF1183" s="8"/>
      <c r="LDG1183" s="8"/>
      <c r="LDH1183" s="8"/>
      <c r="LDI1183" s="8"/>
      <c r="LDJ1183" s="8"/>
      <c r="LDK1183" s="8"/>
      <c r="LDL1183" s="8"/>
      <c r="LDM1183" s="8"/>
      <c r="LDN1183" s="8"/>
      <c r="LDO1183" s="8"/>
      <c r="LDP1183" s="8"/>
      <c r="LDQ1183" s="8"/>
      <c r="LDR1183" s="8"/>
      <c r="LDS1183" s="8"/>
      <c r="LDT1183" s="8"/>
      <c r="LDU1183" s="8"/>
      <c r="LDV1183" s="8"/>
      <c r="LDW1183" s="8"/>
      <c r="LDX1183" s="8"/>
      <c r="LDY1183" s="8"/>
      <c r="LDZ1183" s="8"/>
      <c r="LEA1183" s="8"/>
      <c r="LEB1183" s="8"/>
      <c r="LEC1183" s="8"/>
      <c r="LED1183" s="8"/>
      <c r="LEE1183" s="8"/>
      <c r="LEF1183" s="8"/>
      <c r="LEG1183" s="8"/>
      <c r="LEH1183" s="8"/>
      <c r="LEI1183" s="8"/>
      <c r="LEJ1183" s="8"/>
      <c r="LEK1183" s="8"/>
      <c r="LEL1183" s="8"/>
      <c r="LEM1183" s="8"/>
      <c r="LEN1183" s="8"/>
      <c r="LEO1183" s="8"/>
      <c r="LEP1183" s="8"/>
      <c r="LEQ1183" s="8"/>
      <c r="LER1183" s="8"/>
      <c r="LES1183" s="8"/>
      <c r="LET1183" s="8"/>
      <c r="LEU1183" s="8"/>
      <c r="LEV1183" s="8"/>
      <c r="LEW1183" s="8"/>
      <c r="LEX1183" s="8"/>
      <c r="LEY1183" s="8"/>
      <c r="LEZ1183" s="8"/>
      <c r="LFA1183" s="8"/>
      <c r="LFB1183" s="8"/>
      <c r="LFC1183" s="8"/>
      <c r="LFD1183" s="8"/>
      <c r="LFE1183" s="8"/>
      <c r="LFF1183" s="8"/>
      <c r="LFG1183" s="8"/>
      <c r="LFH1183" s="8"/>
      <c r="LFI1183" s="8"/>
      <c r="LFJ1183" s="8"/>
      <c r="LFK1183" s="8"/>
      <c r="LFL1183" s="8"/>
      <c r="LFM1183" s="8"/>
      <c r="LFN1183" s="8"/>
      <c r="LFO1183" s="8"/>
      <c r="LFP1183" s="8"/>
      <c r="LFQ1183" s="8"/>
      <c r="LFR1183" s="8"/>
      <c r="LFS1183" s="8"/>
      <c r="LFT1183" s="8"/>
      <c r="LFU1183" s="8"/>
      <c r="LFV1183" s="8"/>
      <c r="LFW1183" s="8"/>
      <c r="LFX1183" s="8"/>
      <c r="LFY1183" s="8"/>
      <c r="LFZ1183" s="8"/>
      <c r="LGA1183" s="8"/>
      <c r="LGB1183" s="8"/>
      <c r="LGC1183" s="8"/>
      <c r="LGD1183" s="8"/>
      <c r="LGE1183" s="8"/>
      <c r="LGF1183" s="8"/>
      <c r="LGG1183" s="8"/>
      <c r="LGH1183" s="8"/>
      <c r="LGI1183" s="8"/>
      <c r="LGJ1183" s="8"/>
      <c r="LGK1183" s="8"/>
      <c r="LGL1183" s="8"/>
      <c r="LGM1183" s="8"/>
      <c r="LGN1183" s="8"/>
      <c r="LGO1183" s="8"/>
      <c r="LGP1183" s="8"/>
      <c r="LGQ1183" s="8"/>
      <c r="LGR1183" s="8"/>
      <c r="LGS1183" s="8"/>
      <c r="LGT1183" s="8"/>
      <c r="LGU1183" s="8"/>
      <c r="LGV1183" s="8"/>
      <c r="LGW1183" s="8"/>
      <c r="LGX1183" s="8"/>
      <c r="LGY1183" s="8"/>
      <c r="LGZ1183" s="8"/>
      <c r="LHA1183" s="8"/>
      <c r="LHB1183" s="8"/>
      <c r="LHC1183" s="8"/>
      <c r="LHD1183" s="8"/>
      <c r="LHE1183" s="8"/>
      <c r="LHF1183" s="8"/>
      <c r="LHG1183" s="8"/>
      <c r="LHH1183" s="8"/>
      <c r="LHI1183" s="8"/>
      <c r="LHJ1183" s="8"/>
      <c r="LHK1183" s="8"/>
      <c r="LHL1183" s="8"/>
      <c r="LHM1183" s="8"/>
      <c r="LHN1183" s="8"/>
      <c r="LHO1183" s="8"/>
      <c r="LHP1183" s="8"/>
      <c r="LHQ1183" s="8"/>
      <c r="LHR1183" s="8"/>
      <c r="LHS1183" s="8"/>
      <c r="LHT1183" s="8"/>
      <c r="LHU1183" s="8"/>
      <c r="LHV1183" s="8"/>
      <c r="LHW1183" s="8"/>
      <c r="LHX1183" s="8"/>
      <c r="LHY1183" s="8"/>
      <c r="LHZ1183" s="8"/>
      <c r="LIA1183" s="8"/>
      <c r="LIB1183" s="8"/>
      <c r="LIC1183" s="8"/>
      <c r="LID1183" s="8"/>
      <c r="LIE1183" s="8"/>
      <c r="LIF1183" s="8"/>
      <c r="LIG1183" s="8"/>
      <c r="LIH1183" s="8"/>
      <c r="LII1183" s="8"/>
      <c r="LIJ1183" s="8"/>
      <c r="LIK1183" s="8"/>
      <c r="LIL1183" s="8"/>
      <c r="LIM1183" s="8"/>
      <c r="LIN1183" s="8"/>
      <c r="LIO1183" s="8"/>
      <c r="LIP1183" s="8"/>
      <c r="LIQ1183" s="8"/>
      <c r="LIR1183" s="8"/>
      <c r="LIS1183" s="8"/>
      <c r="LIT1183" s="8"/>
      <c r="LIU1183" s="8"/>
      <c r="LIV1183" s="8"/>
      <c r="LIW1183" s="8"/>
      <c r="LIX1183" s="8"/>
      <c r="LIY1183" s="8"/>
      <c r="LIZ1183" s="8"/>
      <c r="LJA1183" s="8"/>
      <c r="LJB1183" s="8"/>
      <c r="LJC1183" s="8"/>
      <c r="LJD1183" s="8"/>
      <c r="LJE1183" s="8"/>
      <c r="LJF1183" s="8"/>
      <c r="LJG1183" s="8"/>
      <c r="LJH1183" s="8"/>
      <c r="LJI1183" s="8"/>
      <c r="LJJ1183" s="8"/>
      <c r="LJK1183" s="8"/>
      <c r="LJL1183" s="8"/>
      <c r="LJM1183" s="8"/>
      <c r="LJN1183" s="8"/>
      <c r="LJO1183" s="8"/>
      <c r="LJP1183" s="8"/>
      <c r="LJQ1183" s="8"/>
      <c r="LJR1183" s="8"/>
      <c r="LJS1183" s="8"/>
      <c r="LJT1183" s="8"/>
      <c r="LJU1183" s="8"/>
      <c r="LJV1183" s="8"/>
      <c r="LJW1183" s="8"/>
      <c r="LJX1183" s="8"/>
      <c r="LJY1183" s="8"/>
      <c r="LJZ1183" s="8"/>
      <c r="LKA1183" s="8"/>
      <c r="LKB1183" s="8"/>
      <c r="LKC1183" s="8"/>
      <c r="LKD1183" s="8"/>
      <c r="LKE1183" s="8"/>
      <c r="LKF1183" s="8"/>
      <c r="LKG1183" s="8"/>
      <c r="LKH1183" s="8"/>
      <c r="LKI1183" s="8"/>
      <c r="LKJ1183" s="8"/>
      <c r="LKK1183" s="8"/>
      <c r="LKL1183" s="8"/>
      <c r="LKM1183" s="8"/>
      <c r="LKN1183" s="8"/>
      <c r="LKO1183" s="8"/>
      <c r="LKP1183" s="8"/>
      <c r="LKQ1183" s="8"/>
      <c r="LKR1183" s="8"/>
      <c r="LKS1183" s="8"/>
      <c r="LKT1183" s="8"/>
      <c r="LKU1183" s="8"/>
      <c r="LKV1183" s="8"/>
      <c r="LKW1183" s="8"/>
      <c r="LKX1183" s="8"/>
      <c r="LKY1183" s="8"/>
      <c r="LKZ1183" s="8"/>
      <c r="LLA1183" s="8"/>
      <c r="LLB1183" s="8"/>
      <c r="LLC1183" s="8"/>
      <c r="LLD1183" s="8"/>
      <c r="LLE1183" s="8"/>
      <c r="LLF1183" s="8"/>
      <c r="LLG1183" s="8"/>
      <c r="LLH1183" s="8"/>
      <c r="LLI1183" s="8"/>
      <c r="LLJ1183" s="8"/>
      <c r="LLK1183" s="8"/>
      <c r="LLL1183" s="8"/>
      <c r="LLM1183" s="8"/>
      <c r="LLN1183" s="8"/>
      <c r="LLO1183" s="8"/>
      <c r="LLP1183" s="8"/>
      <c r="LLQ1183" s="8"/>
      <c r="LLR1183" s="8"/>
      <c r="LLS1183" s="8"/>
      <c r="LLT1183" s="8"/>
      <c r="LLU1183" s="8"/>
      <c r="LLV1183" s="8"/>
      <c r="LLW1183" s="8"/>
      <c r="LLX1183" s="8"/>
      <c r="LLY1183" s="8"/>
      <c r="LLZ1183" s="8"/>
      <c r="LMA1183" s="8"/>
      <c r="LMB1183" s="8"/>
      <c r="LMC1183" s="8"/>
      <c r="LMD1183" s="8"/>
      <c r="LME1183" s="8"/>
      <c r="LMF1183" s="8"/>
      <c r="LMG1183" s="8"/>
      <c r="LMH1183" s="8"/>
      <c r="LMI1183" s="8"/>
      <c r="LMJ1183" s="8"/>
      <c r="LMK1183" s="8"/>
      <c r="LML1183" s="8"/>
      <c r="LMM1183" s="8"/>
      <c r="LMN1183" s="8"/>
      <c r="LMO1183" s="8"/>
      <c r="LMP1183" s="8"/>
      <c r="LMQ1183" s="8"/>
      <c r="LMR1183" s="8"/>
      <c r="LMS1183" s="8"/>
      <c r="LMT1183" s="8"/>
      <c r="LMU1183" s="8"/>
      <c r="LMV1183" s="8"/>
      <c r="LMW1183" s="8"/>
      <c r="LMX1183" s="8"/>
      <c r="LMY1183" s="8"/>
      <c r="LMZ1183" s="8"/>
      <c r="LNA1183" s="8"/>
      <c r="LNB1183" s="8"/>
      <c r="LNC1183" s="8"/>
      <c r="LND1183" s="8"/>
      <c r="LNE1183" s="8"/>
      <c r="LNF1183" s="8"/>
      <c r="LNG1183" s="8"/>
      <c r="LNH1183" s="8"/>
      <c r="LNI1183" s="8"/>
      <c r="LNJ1183" s="8"/>
      <c r="LNK1183" s="8"/>
      <c r="LNL1183" s="8"/>
      <c r="LNM1183" s="8"/>
      <c r="LNN1183" s="8"/>
      <c r="LNO1183" s="8"/>
      <c r="LNP1183" s="8"/>
      <c r="LNQ1183" s="8"/>
      <c r="LNR1183" s="8"/>
      <c r="LNS1183" s="8"/>
      <c r="LNT1183" s="8"/>
      <c r="LNU1183" s="8"/>
      <c r="LNV1183" s="8"/>
      <c r="LNW1183" s="8"/>
      <c r="LNX1183" s="8"/>
      <c r="LNY1183" s="8"/>
      <c r="LNZ1183" s="8"/>
      <c r="LOA1183" s="8"/>
      <c r="LOB1183" s="8"/>
      <c r="LOC1183" s="8"/>
      <c r="LOD1183" s="8"/>
      <c r="LOE1183" s="8"/>
      <c r="LOF1183" s="8"/>
      <c r="LOG1183" s="8"/>
      <c r="LOH1183" s="8"/>
      <c r="LOI1183" s="8"/>
      <c r="LOJ1183" s="8"/>
      <c r="LOK1183" s="8"/>
      <c r="LOL1183" s="8"/>
      <c r="LOM1183" s="8"/>
      <c r="LON1183" s="8"/>
      <c r="LOO1183" s="8"/>
      <c r="LOP1183" s="8"/>
      <c r="LOQ1183" s="8"/>
      <c r="LOR1183" s="8"/>
      <c r="LOS1183" s="8"/>
      <c r="LOT1183" s="8"/>
      <c r="LOU1183" s="8"/>
      <c r="LOV1183" s="8"/>
      <c r="LOW1183" s="8"/>
      <c r="LOX1183" s="8"/>
      <c r="LOY1183" s="8"/>
      <c r="LOZ1183" s="8"/>
      <c r="LPA1183" s="8"/>
      <c r="LPB1183" s="8"/>
      <c r="LPC1183" s="8"/>
      <c r="LPD1183" s="8"/>
      <c r="LPE1183" s="8"/>
      <c r="LPF1183" s="8"/>
      <c r="LPG1183" s="8"/>
      <c r="LPH1183" s="8"/>
      <c r="LPI1183" s="8"/>
      <c r="LPJ1183" s="8"/>
      <c r="LPK1183" s="8"/>
      <c r="LPL1183" s="8"/>
      <c r="LPM1183" s="8"/>
      <c r="LPN1183" s="8"/>
      <c r="LPO1183" s="8"/>
      <c r="LPP1183" s="8"/>
      <c r="LPQ1183" s="8"/>
      <c r="LPR1183" s="8"/>
      <c r="LPS1183" s="8"/>
      <c r="LPT1183" s="8"/>
      <c r="LPU1183" s="8"/>
      <c r="LPV1183" s="8"/>
      <c r="LPW1183" s="8"/>
      <c r="LPX1183" s="8"/>
      <c r="LPY1183" s="8"/>
      <c r="LPZ1183" s="8"/>
      <c r="LQA1183" s="8"/>
      <c r="LQB1183" s="8"/>
      <c r="LQC1183" s="8"/>
      <c r="LQD1183" s="8"/>
      <c r="LQE1183" s="8"/>
      <c r="LQF1183" s="8"/>
      <c r="LQG1183" s="8"/>
      <c r="LQH1183" s="8"/>
      <c r="LQI1183" s="8"/>
      <c r="LQJ1183" s="8"/>
      <c r="LQK1183" s="8"/>
      <c r="LQL1183" s="8"/>
      <c r="LQM1183" s="8"/>
      <c r="LQN1183" s="8"/>
      <c r="LQO1183" s="8"/>
      <c r="LQP1183" s="8"/>
      <c r="LQQ1183" s="8"/>
      <c r="LQR1183" s="8"/>
      <c r="LQS1183" s="8"/>
      <c r="LQT1183" s="8"/>
      <c r="LQU1183" s="8"/>
      <c r="LQV1183" s="8"/>
      <c r="LQW1183" s="8"/>
      <c r="LQX1183" s="8"/>
      <c r="LQY1183" s="8"/>
      <c r="LQZ1183" s="8"/>
      <c r="LRA1183" s="8"/>
      <c r="LRB1183" s="8"/>
      <c r="LRC1183" s="8"/>
      <c r="LRD1183" s="8"/>
      <c r="LRE1183" s="8"/>
      <c r="LRF1183" s="8"/>
      <c r="LRG1183" s="8"/>
      <c r="LRH1183" s="8"/>
      <c r="LRI1183" s="8"/>
      <c r="LRJ1183" s="8"/>
      <c r="LRK1183" s="8"/>
      <c r="LRL1183" s="8"/>
      <c r="LRM1183" s="8"/>
      <c r="LRN1183" s="8"/>
      <c r="LRO1183" s="8"/>
      <c r="LRP1183" s="8"/>
      <c r="LRQ1183" s="8"/>
      <c r="LRR1183" s="8"/>
      <c r="LRS1183" s="8"/>
      <c r="LRT1183" s="8"/>
      <c r="LRU1183" s="8"/>
      <c r="LRV1183" s="8"/>
      <c r="LRW1183" s="8"/>
      <c r="LRX1183" s="8"/>
      <c r="LRY1183" s="8"/>
      <c r="LRZ1183" s="8"/>
      <c r="LSA1183" s="8"/>
      <c r="LSB1183" s="8"/>
      <c r="LSC1183" s="8"/>
      <c r="LSD1183" s="8"/>
      <c r="LSE1183" s="8"/>
      <c r="LSF1183" s="8"/>
      <c r="LSG1183" s="8"/>
      <c r="LSH1183" s="8"/>
      <c r="LSI1183" s="8"/>
      <c r="LSJ1183" s="8"/>
      <c r="LSK1183" s="8"/>
      <c r="LSL1183" s="8"/>
      <c r="LSM1183" s="8"/>
      <c r="LSN1183" s="8"/>
      <c r="LSO1183" s="8"/>
      <c r="LSP1183" s="8"/>
      <c r="LSQ1183" s="8"/>
      <c r="LSR1183" s="8"/>
      <c r="LSS1183" s="8"/>
      <c r="LST1183" s="8"/>
      <c r="LSU1183" s="8"/>
      <c r="LSV1183" s="8"/>
      <c r="LSW1183" s="8"/>
      <c r="LSX1183" s="8"/>
      <c r="LSY1183" s="8"/>
      <c r="LSZ1183" s="8"/>
      <c r="LTA1183" s="8"/>
      <c r="LTB1183" s="8"/>
      <c r="LTC1183" s="8"/>
      <c r="LTD1183" s="8"/>
      <c r="LTE1183" s="8"/>
      <c r="LTF1183" s="8"/>
      <c r="LTG1183" s="8"/>
      <c r="LTH1183" s="8"/>
      <c r="LTI1183" s="8"/>
      <c r="LTJ1183" s="8"/>
      <c r="LTK1183" s="8"/>
      <c r="LTL1183" s="8"/>
      <c r="LTM1183" s="8"/>
      <c r="LTN1183" s="8"/>
      <c r="LTO1183" s="8"/>
      <c r="LTP1183" s="8"/>
      <c r="LTQ1183" s="8"/>
      <c r="LTR1183" s="8"/>
      <c r="LTS1183" s="8"/>
      <c r="LTT1183" s="8"/>
      <c r="LTU1183" s="8"/>
      <c r="LTV1183" s="8"/>
      <c r="LTW1183" s="8"/>
      <c r="LTX1183" s="8"/>
      <c r="LTY1183" s="8"/>
      <c r="LTZ1183" s="8"/>
      <c r="LUA1183" s="8"/>
      <c r="LUB1183" s="8"/>
      <c r="LUC1183" s="8"/>
      <c r="LUD1183" s="8"/>
      <c r="LUE1183" s="8"/>
      <c r="LUF1183" s="8"/>
      <c r="LUG1183" s="8"/>
      <c r="LUH1183" s="8"/>
      <c r="LUI1183" s="8"/>
      <c r="LUJ1183" s="8"/>
      <c r="LUK1183" s="8"/>
      <c r="LUL1183" s="8"/>
      <c r="LUM1183" s="8"/>
      <c r="LUN1183" s="8"/>
      <c r="LUO1183" s="8"/>
      <c r="LUP1183" s="8"/>
      <c r="LUQ1183" s="8"/>
      <c r="LUR1183" s="8"/>
      <c r="LUS1183" s="8"/>
      <c r="LUT1183" s="8"/>
      <c r="LUU1183" s="8"/>
      <c r="LUV1183" s="8"/>
      <c r="LUW1183" s="8"/>
      <c r="LUX1183" s="8"/>
      <c r="LUY1183" s="8"/>
      <c r="LUZ1183" s="8"/>
      <c r="LVA1183" s="8"/>
      <c r="LVB1183" s="8"/>
      <c r="LVC1183" s="8"/>
      <c r="LVD1183" s="8"/>
      <c r="LVE1183" s="8"/>
      <c r="LVF1183" s="8"/>
      <c r="LVG1183" s="8"/>
      <c r="LVH1183" s="8"/>
      <c r="LVI1183" s="8"/>
      <c r="LVJ1183" s="8"/>
      <c r="LVK1183" s="8"/>
      <c r="LVL1183" s="8"/>
      <c r="LVM1183" s="8"/>
      <c r="LVN1183" s="8"/>
      <c r="LVO1183" s="8"/>
      <c r="LVP1183" s="8"/>
      <c r="LVQ1183" s="8"/>
      <c r="LVR1183" s="8"/>
      <c r="LVS1183" s="8"/>
      <c r="LVT1183" s="8"/>
      <c r="LVU1183" s="8"/>
      <c r="LVV1183" s="8"/>
      <c r="LVW1183" s="8"/>
      <c r="LVX1183" s="8"/>
      <c r="LVY1183" s="8"/>
      <c r="LVZ1183" s="8"/>
      <c r="LWA1183" s="8"/>
      <c r="LWB1183" s="8"/>
      <c r="LWC1183" s="8"/>
      <c r="LWD1183" s="8"/>
      <c r="LWE1183" s="8"/>
      <c r="LWF1183" s="8"/>
      <c r="LWG1183" s="8"/>
      <c r="LWH1183" s="8"/>
      <c r="LWI1183" s="8"/>
      <c r="LWJ1183" s="8"/>
      <c r="LWK1183" s="8"/>
      <c r="LWL1183" s="8"/>
      <c r="LWM1183" s="8"/>
      <c r="LWN1183" s="8"/>
      <c r="LWO1183" s="8"/>
      <c r="LWP1183" s="8"/>
      <c r="LWQ1183" s="8"/>
      <c r="LWR1183" s="8"/>
      <c r="LWS1183" s="8"/>
      <c r="LWT1183" s="8"/>
      <c r="LWU1183" s="8"/>
      <c r="LWV1183" s="8"/>
      <c r="LWW1183" s="8"/>
      <c r="LWX1183" s="8"/>
      <c r="LWY1183" s="8"/>
      <c r="LWZ1183" s="8"/>
      <c r="LXA1183" s="8"/>
      <c r="LXB1183" s="8"/>
      <c r="LXC1183" s="8"/>
      <c r="LXD1183" s="8"/>
      <c r="LXE1183" s="8"/>
      <c r="LXF1183" s="8"/>
      <c r="LXG1183" s="8"/>
      <c r="LXH1183" s="8"/>
      <c r="LXI1183" s="8"/>
      <c r="LXJ1183" s="8"/>
      <c r="LXK1183" s="8"/>
      <c r="LXL1183" s="8"/>
      <c r="LXM1183" s="8"/>
      <c r="LXN1183" s="8"/>
      <c r="LXO1183" s="8"/>
      <c r="LXP1183" s="8"/>
      <c r="LXQ1183" s="8"/>
      <c r="LXR1183" s="8"/>
      <c r="LXS1183" s="8"/>
      <c r="LXT1183" s="8"/>
      <c r="LXU1183" s="8"/>
      <c r="LXV1183" s="8"/>
      <c r="LXW1183" s="8"/>
      <c r="LXX1183" s="8"/>
      <c r="LXY1183" s="8"/>
      <c r="LXZ1183" s="8"/>
      <c r="LYA1183" s="8"/>
      <c r="LYB1183" s="8"/>
      <c r="LYC1183" s="8"/>
      <c r="LYD1183" s="8"/>
      <c r="LYE1183" s="8"/>
      <c r="LYF1183" s="8"/>
      <c r="LYG1183" s="8"/>
      <c r="LYH1183" s="8"/>
      <c r="LYI1183" s="8"/>
      <c r="LYJ1183" s="8"/>
      <c r="LYK1183" s="8"/>
      <c r="LYL1183" s="8"/>
      <c r="LYM1183" s="8"/>
      <c r="LYN1183" s="8"/>
      <c r="LYO1183" s="8"/>
      <c r="LYP1183" s="8"/>
      <c r="LYQ1183" s="8"/>
      <c r="LYR1183" s="8"/>
      <c r="LYS1183" s="8"/>
      <c r="LYT1183" s="8"/>
      <c r="LYU1183" s="8"/>
      <c r="LYV1183" s="8"/>
      <c r="LYW1183" s="8"/>
      <c r="LYX1183" s="8"/>
      <c r="LYY1183" s="8"/>
      <c r="LYZ1183" s="8"/>
      <c r="LZA1183" s="8"/>
      <c r="LZB1183" s="8"/>
      <c r="LZC1183" s="8"/>
      <c r="LZD1183" s="8"/>
      <c r="LZE1183" s="8"/>
      <c r="LZF1183" s="8"/>
      <c r="LZG1183" s="8"/>
      <c r="LZH1183" s="8"/>
      <c r="LZI1183" s="8"/>
      <c r="LZJ1183" s="8"/>
      <c r="LZK1183" s="8"/>
      <c r="LZL1183" s="8"/>
      <c r="LZM1183" s="8"/>
      <c r="LZN1183" s="8"/>
      <c r="LZO1183" s="8"/>
      <c r="LZP1183" s="8"/>
      <c r="LZQ1183" s="8"/>
      <c r="LZR1183" s="8"/>
      <c r="LZS1183" s="8"/>
      <c r="LZT1183" s="8"/>
      <c r="LZU1183" s="8"/>
      <c r="LZV1183" s="8"/>
      <c r="LZW1183" s="8"/>
      <c r="LZX1183" s="8"/>
      <c r="LZY1183" s="8"/>
      <c r="LZZ1183" s="8"/>
      <c r="MAA1183" s="8"/>
      <c r="MAB1183" s="8"/>
      <c r="MAC1183" s="8"/>
      <c r="MAD1183" s="8"/>
      <c r="MAE1183" s="8"/>
      <c r="MAF1183" s="8"/>
      <c r="MAG1183" s="8"/>
      <c r="MAH1183" s="8"/>
      <c r="MAI1183" s="8"/>
      <c r="MAJ1183" s="8"/>
      <c r="MAK1183" s="8"/>
      <c r="MAL1183" s="8"/>
      <c r="MAM1183" s="8"/>
      <c r="MAN1183" s="8"/>
      <c r="MAO1183" s="8"/>
      <c r="MAP1183" s="8"/>
      <c r="MAQ1183" s="8"/>
      <c r="MAR1183" s="8"/>
      <c r="MAS1183" s="8"/>
      <c r="MAT1183" s="8"/>
      <c r="MAU1183" s="8"/>
      <c r="MAV1183" s="8"/>
      <c r="MAW1183" s="8"/>
      <c r="MAX1183" s="8"/>
      <c r="MAY1183" s="8"/>
      <c r="MAZ1183" s="8"/>
      <c r="MBA1183" s="8"/>
      <c r="MBB1183" s="8"/>
      <c r="MBC1183" s="8"/>
      <c r="MBD1183" s="8"/>
      <c r="MBE1183" s="8"/>
      <c r="MBF1183" s="8"/>
      <c r="MBG1183" s="8"/>
      <c r="MBH1183" s="8"/>
      <c r="MBI1183" s="8"/>
      <c r="MBJ1183" s="8"/>
      <c r="MBK1183" s="8"/>
      <c r="MBL1183" s="8"/>
      <c r="MBM1183" s="8"/>
      <c r="MBN1183" s="8"/>
      <c r="MBO1183" s="8"/>
      <c r="MBP1183" s="8"/>
      <c r="MBQ1183" s="8"/>
      <c r="MBR1183" s="8"/>
      <c r="MBS1183" s="8"/>
      <c r="MBT1183" s="8"/>
      <c r="MBU1183" s="8"/>
      <c r="MBV1183" s="8"/>
      <c r="MBW1183" s="8"/>
      <c r="MBX1183" s="8"/>
      <c r="MBY1183" s="8"/>
      <c r="MBZ1183" s="8"/>
      <c r="MCA1183" s="8"/>
      <c r="MCB1183" s="8"/>
      <c r="MCC1183" s="8"/>
      <c r="MCD1183" s="8"/>
      <c r="MCE1183" s="8"/>
      <c r="MCF1183" s="8"/>
      <c r="MCG1183" s="8"/>
      <c r="MCH1183" s="8"/>
      <c r="MCI1183" s="8"/>
      <c r="MCJ1183" s="8"/>
      <c r="MCK1183" s="8"/>
      <c r="MCL1183" s="8"/>
      <c r="MCM1183" s="8"/>
      <c r="MCN1183" s="8"/>
      <c r="MCO1183" s="8"/>
      <c r="MCP1183" s="8"/>
      <c r="MCQ1183" s="8"/>
      <c r="MCR1183" s="8"/>
      <c r="MCS1183" s="8"/>
      <c r="MCT1183" s="8"/>
      <c r="MCU1183" s="8"/>
      <c r="MCV1183" s="8"/>
      <c r="MCW1183" s="8"/>
      <c r="MCX1183" s="8"/>
      <c r="MCY1183" s="8"/>
      <c r="MCZ1183" s="8"/>
      <c r="MDA1183" s="8"/>
      <c r="MDB1183" s="8"/>
      <c r="MDC1183" s="8"/>
      <c r="MDD1183" s="8"/>
      <c r="MDE1183" s="8"/>
      <c r="MDF1183" s="8"/>
      <c r="MDG1183" s="8"/>
      <c r="MDH1183" s="8"/>
      <c r="MDI1183" s="8"/>
      <c r="MDJ1183" s="8"/>
      <c r="MDK1183" s="8"/>
      <c r="MDL1183" s="8"/>
      <c r="MDM1183" s="8"/>
      <c r="MDN1183" s="8"/>
      <c r="MDO1183" s="8"/>
      <c r="MDP1183" s="8"/>
      <c r="MDQ1183" s="8"/>
      <c r="MDR1183" s="8"/>
      <c r="MDS1183" s="8"/>
      <c r="MDT1183" s="8"/>
      <c r="MDU1183" s="8"/>
      <c r="MDV1183" s="8"/>
      <c r="MDW1183" s="8"/>
      <c r="MDX1183" s="8"/>
      <c r="MDY1183" s="8"/>
      <c r="MDZ1183" s="8"/>
      <c r="MEA1183" s="8"/>
      <c r="MEB1183" s="8"/>
      <c r="MEC1183" s="8"/>
      <c r="MED1183" s="8"/>
      <c r="MEE1183" s="8"/>
      <c r="MEF1183" s="8"/>
      <c r="MEG1183" s="8"/>
      <c r="MEH1183" s="8"/>
      <c r="MEI1183" s="8"/>
      <c r="MEJ1183" s="8"/>
      <c r="MEK1183" s="8"/>
      <c r="MEL1183" s="8"/>
      <c r="MEM1183" s="8"/>
      <c r="MEN1183" s="8"/>
      <c r="MEO1183" s="8"/>
      <c r="MEP1183" s="8"/>
      <c r="MEQ1183" s="8"/>
      <c r="MER1183" s="8"/>
      <c r="MES1183" s="8"/>
      <c r="MET1183" s="8"/>
      <c r="MEU1183" s="8"/>
      <c r="MEV1183" s="8"/>
      <c r="MEW1183" s="8"/>
      <c r="MEX1183" s="8"/>
      <c r="MEY1183" s="8"/>
      <c r="MEZ1183" s="8"/>
      <c r="MFA1183" s="8"/>
      <c r="MFB1183" s="8"/>
      <c r="MFC1183" s="8"/>
      <c r="MFD1183" s="8"/>
      <c r="MFE1183" s="8"/>
      <c r="MFF1183" s="8"/>
      <c r="MFG1183" s="8"/>
      <c r="MFH1183" s="8"/>
      <c r="MFI1183" s="8"/>
      <c r="MFJ1183" s="8"/>
      <c r="MFK1183" s="8"/>
      <c r="MFL1183" s="8"/>
      <c r="MFM1183" s="8"/>
      <c r="MFN1183" s="8"/>
      <c r="MFO1183" s="8"/>
      <c r="MFP1183" s="8"/>
      <c r="MFQ1183" s="8"/>
      <c r="MFR1183" s="8"/>
      <c r="MFS1183" s="8"/>
      <c r="MFT1183" s="8"/>
      <c r="MFU1183" s="8"/>
      <c r="MFV1183" s="8"/>
      <c r="MFW1183" s="8"/>
      <c r="MFX1183" s="8"/>
      <c r="MFY1183" s="8"/>
      <c r="MFZ1183" s="8"/>
      <c r="MGA1183" s="8"/>
      <c r="MGB1183" s="8"/>
      <c r="MGC1183" s="8"/>
      <c r="MGD1183" s="8"/>
      <c r="MGE1183" s="8"/>
      <c r="MGF1183" s="8"/>
      <c r="MGG1183" s="8"/>
      <c r="MGH1183" s="8"/>
      <c r="MGI1183" s="8"/>
      <c r="MGJ1183" s="8"/>
      <c r="MGK1183" s="8"/>
      <c r="MGL1183" s="8"/>
      <c r="MGM1183" s="8"/>
      <c r="MGN1183" s="8"/>
      <c r="MGO1183" s="8"/>
      <c r="MGP1183" s="8"/>
      <c r="MGQ1183" s="8"/>
      <c r="MGR1183" s="8"/>
      <c r="MGS1183" s="8"/>
      <c r="MGT1183" s="8"/>
      <c r="MGU1183" s="8"/>
      <c r="MGV1183" s="8"/>
      <c r="MGW1183" s="8"/>
      <c r="MGX1183" s="8"/>
      <c r="MGY1183" s="8"/>
      <c r="MGZ1183" s="8"/>
      <c r="MHA1183" s="8"/>
      <c r="MHB1183" s="8"/>
      <c r="MHC1183" s="8"/>
      <c r="MHD1183" s="8"/>
      <c r="MHE1183" s="8"/>
      <c r="MHF1183" s="8"/>
      <c r="MHG1183" s="8"/>
      <c r="MHH1183" s="8"/>
      <c r="MHI1183" s="8"/>
      <c r="MHJ1183" s="8"/>
      <c r="MHK1183" s="8"/>
      <c r="MHL1183" s="8"/>
      <c r="MHM1183" s="8"/>
      <c r="MHN1183" s="8"/>
      <c r="MHO1183" s="8"/>
      <c r="MHP1183" s="8"/>
      <c r="MHQ1183" s="8"/>
      <c r="MHR1183" s="8"/>
      <c r="MHS1183" s="8"/>
      <c r="MHT1183" s="8"/>
      <c r="MHU1183" s="8"/>
      <c r="MHV1183" s="8"/>
      <c r="MHW1183" s="8"/>
      <c r="MHX1183" s="8"/>
      <c r="MHY1183" s="8"/>
      <c r="MHZ1183" s="8"/>
      <c r="MIA1183" s="8"/>
      <c r="MIB1183" s="8"/>
      <c r="MIC1183" s="8"/>
      <c r="MID1183" s="8"/>
      <c r="MIE1183" s="8"/>
      <c r="MIF1183" s="8"/>
      <c r="MIG1183" s="8"/>
      <c r="MIH1183" s="8"/>
      <c r="MII1183" s="8"/>
      <c r="MIJ1183" s="8"/>
      <c r="MIK1183" s="8"/>
      <c r="MIL1183" s="8"/>
      <c r="MIM1183" s="8"/>
      <c r="MIN1183" s="8"/>
      <c r="MIO1183" s="8"/>
      <c r="MIP1183" s="8"/>
      <c r="MIQ1183" s="8"/>
      <c r="MIR1183" s="8"/>
      <c r="MIS1183" s="8"/>
      <c r="MIT1183" s="8"/>
      <c r="MIU1183" s="8"/>
      <c r="MIV1183" s="8"/>
      <c r="MIW1183" s="8"/>
      <c r="MIX1183" s="8"/>
      <c r="MIY1183" s="8"/>
      <c r="MIZ1183" s="8"/>
      <c r="MJA1183" s="8"/>
      <c r="MJB1183" s="8"/>
      <c r="MJC1183" s="8"/>
      <c r="MJD1183" s="8"/>
      <c r="MJE1183" s="8"/>
      <c r="MJF1183" s="8"/>
      <c r="MJG1183" s="8"/>
      <c r="MJH1183" s="8"/>
      <c r="MJI1183" s="8"/>
      <c r="MJJ1183" s="8"/>
      <c r="MJK1183" s="8"/>
      <c r="MJL1183" s="8"/>
      <c r="MJM1183" s="8"/>
      <c r="MJN1183" s="8"/>
      <c r="MJO1183" s="8"/>
      <c r="MJP1183" s="8"/>
      <c r="MJQ1183" s="8"/>
      <c r="MJR1183" s="8"/>
      <c r="MJS1183" s="8"/>
      <c r="MJT1183" s="8"/>
      <c r="MJU1183" s="8"/>
      <c r="MJV1183" s="8"/>
      <c r="MJW1183" s="8"/>
      <c r="MJX1183" s="8"/>
      <c r="MJY1183" s="8"/>
      <c r="MJZ1183" s="8"/>
      <c r="MKA1183" s="8"/>
      <c r="MKB1183" s="8"/>
      <c r="MKC1183" s="8"/>
      <c r="MKD1183" s="8"/>
      <c r="MKE1183" s="8"/>
      <c r="MKF1183" s="8"/>
      <c r="MKG1183" s="8"/>
      <c r="MKH1183" s="8"/>
      <c r="MKI1183" s="8"/>
      <c r="MKJ1183" s="8"/>
      <c r="MKK1183" s="8"/>
      <c r="MKL1183" s="8"/>
      <c r="MKM1183" s="8"/>
      <c r="MKN1183" s="8"/>
      <c r="MKO1183" s="8"/>
      <c r="MKP1183" s="8"/>
      <c r="MKQ1183" s="8"/>
      <c r="MKR1183" s="8"/>
      <c r="MKS1183" s="8"/>
      <c r="MKT1183" s="8"/>
      <c r="MKU1183" s="8"/>
      <c r="MKV1183" s="8"/>
      <c r="MKW1183" s="8"/>
      <c r="MKX1183" s="8"/>
      <c r="MKY1183" s="8"/>
      <c r="MKZ1183" s="8"/>
      <c r="MLA1183" s="8"/>
      <c r="MLB1183" s="8"/>
      <c r="MLC1183" s="8"/>
      <c r="MLD1183" s="8"/>
      <c r="MLE1183" s="8"/>
      <c r="MLF1183" s="8"/>
      <c r="MLG1183" s="8"/>
      <c r="MLH1183" s="8"/>
      <c r="MLI1183" s="8"/>
      <c r="MLJ1183" s="8"/>
      <c r="MLK1183" s="8"/>
      <c r="MLL1183" s="8"/>
      <c r="MLM1183" s="8"/>
      <c r="MLN1183" s="8"/>
      <c r="MLO1183" s="8"/>
      <c r="MLP1183" s="8"/>
      <c r="MLQ1183" s="8"/>
      <c r="MLR1183" s="8"/>
      <c r="MLS1183" s="8"/>
      <c r="MLT1183" s="8"/>
      <c r="MLU1183" s="8"/>
      <c r="MLV1183" s="8"/>
      <c r="MLW1183" s="8"/>
      <c r="MLX1183" s="8"/>
      <c r="MLY1183" s="8"/>
      <c r="MLZ1183" s="8"/>
      <c r="MMA1183" s="8"/>
      <c r="MMB1183" s="8"/>
      <c r="MMC1183" s="8"/>
      <c r="MMD1183" s="8"/>
      <c r="MME1183" s="8"/>
      <c r="MMF1183" s="8"/>
      <c r="MMG1183" s="8"/>
      <c r="MMH1183" s="8"/>
      <c r="MMI1183" s="8"/>
      <c r="MMJ1183" s="8"/>
      <c r="MMK1183" s="8"/>
      <c r="MML1183" s="8"/>
      <c r="MMM1183" s="8"/>
      <c r="MMN1183" s="8"/>
      <c r="MMO1183" s="8"/>
      <c r="MMP1183" s="8"/>
      <c r="MMQ1183" s="8"/>
      <c r="MMR1183" s="8"/>
      <c r="MMS1183" s="8"/>
      <c r="MMT1183" s="8"/>
      <c r="MMU1183" s="8"/>
      <c r="MMV1183" s="8"/>
      <c r="MMW1183" s="8"/>
      <c r="MMX1183" s="8"/>
      <c r="MMY1183" s="8"/>
      <c r="MMZ1183" s="8"/>
      <c r="MNA1183" s="8"/>
      <c r="MNB1183" s="8"/>
      <c r="MNC1183" s="8"/>
      <c r="MND1183" s="8"/>
      <c r="MNE1183" s="8"/>
      <c r="MNF1183" s="8"/>
      <c r="MNG1183" s="8"/>
      <c r="MNH1183" s="8"/>
      <c r="MNI1183" s="8"/>
      <c r="MNJ1183" s="8"/>
      <c r="MNK1183" s="8"/>
      <c r="MNL1183" s="8"/>
      <c r="MNM1183" s="8"/>
      <c r="MNN1183" s="8"/>
      <c r="MNO1183" s="8"/>
      <c r="MNP1183" s="8"/>
      <c r="MNQ1183" s="8"/>
      <c r="MNR1183" s="8"/>
      <c r="MNS1183" s="8"/>
      <c r="MNT1183" s="8"/>
      <c r="MNU1183" s="8"/>
      <c r="MNV1183" s="8"/>
      <c r="MNW1183" s="8"/>
      <c r="MNX1183" s="8"/>
      <c r="MNY1183" s="8"/>
      <c r="MNZ1183" s="8"/>
      <c r="MOA1183" s="8"/>
      <c r="MOB1183" s="8"/>
      <c r="MOC1183" s="8"/>
      <c r="MOD1183" s="8"/>
      <c r="MOE1183" s="8"/>
      <c r="MOF1183" s="8"/>
      <c r="MOG1183" s="8"/>
      <c r="MOH1183" s="8"/>
      <c r="MOI1183" s="8"/>
      <c r="MOJ1183" s="8"/>
      <c r="MOK1183" s="8"/>
      <c r="MOL1183" s="8"/>
      <c r="MOM1183" s="8"/>
      <c r="MON1183" s="8"/>
      <c r="MOO1183" s="8"/>
      <c r="MOP1183" s="8"/>
      <c r="MOQ1183" s="8"/>
      <c r="MOR1183" s="8"/>
      <c r="MOS1183" s="8"/>
      <c r="MOT1183" s="8"/>
      <c r="MOU1183" s="8"/>
      <c r="MOV1183" s="8"/>
      <c r="MOW1183" s="8"/>
      <c r="MOX1183" s="8"/>
      <c r="MOY1183" s="8"/>
      <c r="MOZ1183" s="8"/>
      <c r="MPA1183" s="8"/>
      <c r="MPB1183" s="8"/>
      <c r="MPC1183" s="8"/>
      <c r="MPD1183" s="8"/>
      <c r="MPE1183" s="8"/>
      <c r="MPF1183" s="8"/>
      <c r="MPG1183" s="8"/>
      <c r="MPH1183" s="8"/>
      <c r="MPI1183" s="8"/>
      <c r="MPJ1183" s="8"/>
      <c r="MPK1183" s="8"/>
      <c r="MPL1183" s="8"/>
      <c r="MPM1183" s="8"/>
      <c r="MPN1183" s="8"/>
      <c r="MPO1183" s="8"/>
      <c r="MPP1183" s="8"/>
      <c r="MPQ1183" s="8"/>
      <c r="MPR1183" s="8"/>
      <c r="MPS1183" s="8"/>
      <c r="MPT1183" s="8"/>
      <c r="MPU1183" s="8"/>
      <c r="MPV1183" s="8"/>
      <c r="MPW1183" s="8"/>
      <c r="MPX1183" s="8"/>
      <c r="MPY1183" s="8"/>
      <c r="MPZ1183" s="8"/>
      <c r="MQA1183" s="8"/>
      <c r="MQB1183" s="8"/>
      <c r="MQC1183" s="8"/>
      <c r="MQD1183" s="8"/>
      <c r="MQE1183" s="8"/>
      <c r="MQF1183" s="8"/>
      <c r="MQG1183" s="8"/>
      <c r="MQH1183" s="8"/>
      <c r="MQI1183" s="8"/>
      <c r="MQJ1183" s="8"/>
      <c r="MQK1183" s="8"/>
      <c r="MQL1183" s="8"/>
      <c r="MQM1183" s="8"/>
      <c r="MQN1183" s="8"/>
      <c r="MQO1183" s="8"/>
      <c r="MQP1183" s="8"/>
      <c r="MQQ1183" s="8"/>
      <c r="MQR1183" s="8"/>
      <c r="MQS1183" s="8"/>
      <c r="MQT1183" s="8"/>
      <c r="MQU1183" s="8"/>
      <c r="MQV1183" s="8"/>
      <c r="MQW1183" s="8"/>
      <c r="MQX1183" s="8"/>
      <c r="MQY1183" s="8"/>
      <c r="MQZ1183" s="8"/>
      <c r="MRA1183" s="8"/>
      <c r="MRB1183" s="8"/>
      <c r="MRC1183" s="8"/>
      <c r="MRD1183" s="8"/>
      <c r="MRE1183" s="8"/>
      <c r="MRF1183" s="8"/>
      <c r="MRG1183" s="8"/>
      <c r="MRH1183" s="8"/>
      <c r="MRI1183" s="8"/>
      <c r="MRJ1183" s="8"/>
      <c r="MRK1183" s="8"/>
      <c r="MRL1183" s="8"/>
      <c r="MRM1183" s="8"/>
      <c r="MRN1183" s="8"/>
      <c r="MRO1183" s="8"/>
      <c r="MRP1183" s="8"/>
      <c r="MRQ1183" s="8"/>
      <c r="MRR1183" s="8"/>
      <c r="MRS1183" s="8"/>
      <c r="MRT1183" s="8"/>
      <c r="MRU1183" s="8"/>
      <c r="MRV1183" s="8"/>
      <c r="MRW1183" s="8"/>
      <c r="MRX1183" s="8"/>
      <c r="MRY1183" s="8"/>
      <c r="MRZ1183" s="8"/>
      <c r="MSA1183" s="8"/>
      <c r="MSB1183" s="8"/>
      <c r="MSC1183" s="8"/>
      <c r="MSD1183" s="8"/>
      <c r="MSE1183" s="8"/>
      <c r="MSF1183" s="8"/>
      <c r="MSG1183" s="8"/>
      <c r="MSH1183" s="8"/>
      <c r="MSI1183" s="8"/>
      <c r="MSJ1183" s="8"/>
      <c r="MSK1183" s="8"/>
      <c r="MSL1183" s="8"/>
      <c r="MSM1183" s="8"/>
      <c r="MSN1183" s="8"/>
      <c r="MSO1183" s="8"/>
      <c r="MSP1183" s="8"/>
      <c r="MSQ1183" s="8"/>
      <c r="MSR1183" s="8"/>
      <c r="MSS1183" s="8"/>
      <c r="MST1183" s="8"/>
      <c r="MSU1183" s="8"/>
      <c r="MSV1183" s="8"/>
      <c r="MSW1183" s="8"/>
      <c r="MSX1183" s="8"/>
      <c r="MSY1183" s="8"/>
      <c r="MSZ1183" s="8"/>
      <c r="MTA1183" s="8"/>
      <c r="MTB1183" s="8"/>
      <c r="MTC1183" s="8"/>
      <c r="MTD1183" s="8"/>
      <c r="MTE1183" s="8"/>
      <c r="MTF1183" s="8"/>
      <c r="MTG1183" s="8"/>
      <c r="MTH1183" s="8"/>
      <c r="MTI1183" s="8"/>
      <c r="MTJ1183" s="8"/>
      <c r="MTK1183" s="8"/>
      <c r="MTL1183" s="8"/>
      <c r="MTM1183" s="8"/>
      <c r="MTN1183" s="8"/>
      <c r="MTO1183" s="8"/>
      <c r="MTP1183" s="8"/>
      <c r="MTQ1183" s="8"/>
      <c r="MTR1183" s="8"/>
      <c r="MTS1183" s="8"/>
      <c r="MTT1183" s="8"/>
      <c r="MTU1183" s="8"/>
      <c r="MTV1183" s="8"/>
      <c r="MTW1183" s="8"/>
      <c r="MTX1183" s="8"/>
      <c r="MTY1183" s="8"/>
      <c r="MTZ1183" s="8"/>
      <c r="MUA1183" s="8"/>
      <c r="MUB1183" s="8"/>
      <c r="MUC1183" s="8"/>
      <c r="MUD1183" s="8"/>
      <c r="MUE1183" s="8"/>
      <c r="MUF1183" s="8"/>
      <c r="MUG1183" s="8"/>
      <c r="MUH1183" s="8"/>
      <c r="MUI1183" s="8"/>
      <c r="MUJ1183" s="8"/>
      <c r="MUK1183" s="8"/>
      <c r="MUL1183" s="8"/>
      <c r="MUM1183" s="8"/>
      <c r="MUN1183" s="8"/>
      <c r="MUO1183" s="8"/>
      <c r="MUP1183" s="8"/>
      <c r="MUQ1183" s="8"/>
      <c r="MUR1183" s="8"/>
      <c r="MUS1183" s="8"/>
      <c r="MUT1183" s="8"/>
      <c r="MUU1183" s="8"/>
      <c r="MUV1183" s="8"/>
      <c r="MUW1183" s="8"/>
      <c r="MUX1183" s="8"/>
      <c r="MUY1183" s="8"/>
      <c r="MUZ1183" s="8"/>
      <c r="MVA1183" s="8"/>
      <c r="MVB1183" s="8"/>
      <c r="MVC1183" s="8"/>
      <c r="MVD1183" s="8"/>
      <c r="MVE1183" s="8"/>
      <c r="MVF1183" s="8"/>
      <c r="MVG1183" s="8"/>
      <c r="MVH1183" s="8"/>
      <c r="MVI1183" s="8"/>
      <c r="MVJ1183" s="8"/>
      <c r="MVK1183" s="8"/>
      <c r="MVL1183" s="8"/>
      <c r="MVM1183" s="8"/>
      <c r="MVN1183" s="8"/>
      <c r="MVO1183" s="8"/>
      <c r="MVP1183" s="8"/>
      <c r="MVQ1183" s="8"/>
      <c r="MVR1183" s="8"/>
      <c r="MVS1183" s="8"/>
      <c r="MVT1183" s="8"/>
      <c r="MVU1183" s="8"/>
      <c r="MVV1183" s="8"/>
      <c r="MVW1183" s="8"/>
      <c r="MVX1183" s="8"/>
      <c r="MVY1183" s="8"/>
      <c r="MVZ1183" s="8"/>
      <c r="MWA1183" s="8"/>
      <c r="MWB1183" s="8"/>
      <c r="MWC1183" s="8"/>
      <c r="MWD1183" s="8"/>
      <c r="MWE1183" s="8"/>
      <c r="MWF1183" s="8"/>
      <c r="MWG1183" s="8"/>
      <c r="MWH1183" s="8"/>
      <c r="MWI1183" s="8"/>
      <c r="MWJ1183" s="8"/>
      <c r="MWK1183" s="8"/>
      <c r="MWL1183" s="8"/>
      <c r="MWM1183" s="8"/>
      <c r="MWN1183" s="8"/>
      <c r="MWO1183" s="8"/>
      <c r="MWP1183" s="8"/>
      <c r="MWQ1183" s="8"/>
      <c r="MWR1183" s="8"/>
      <c r="MWS1183" s="8"/>
      <c r="MWT1183" s="8"/>
      <c r="MWU1183" s="8"/>
      <c r="MWV1183" s="8"/>
      <c r="MWW1183" s="8"/>
      <c r="MWX1183" s="8"/>
      <c r="MWY1183" s="8"/>
      <c r="MWZ1183" s="8"/>
      <c r="MXA1183" s="8"/>
      <c r="MXB1183" s="8"/>
      <c r="MXC1183" s="8"/>
      <c r="MXD1183" s="8"/>
      <c r="MXE1183" s="8"/>
      <c r="MXF1183" s="8"/>
      <c r="MXG1183" s="8"/>
      <c r="MXH1183" s="8"/>
      <c r="MXI1183" s="8"/>
      <c r="MXJ1183" s="8"/>
      <c r="MXK1183" s="8"/>
      <c r="MXL1183" s="8"/>
      <c r="MXM1183" s="8"/>
      <c r="MXN1183" s="8"/>
      <c r="MXO1183" s="8"/>
      <c r="MXP1183" s="8"/>
      <c r="MXQ1183" s="8"/>
      <c r="MXR1183" s="8"/>
      <c r="MXS1183" s="8"/>
      <c r="MXT1183" s="8"/>
      <c r="MXU1183" s="8"/>
      <c r="MXV1183" s="8"/>
      <c r="MXW1183" s="8"/>
      <c r="MXX1183" s="8"/>
      <c r="MXY1183" s="8"/>
      <c r="MXZ1183" s="8"/>
      <c r="MYA1183" s="8"/>
      <c r="MYB1183" s="8"/>
      <c r="MYC1183" s="8"/>
      <c r="MYD1183" s="8"/>
      <c r="MYE1183" s="8"/>
      <c r="MYF1183" s="8"/>
      <c r="MYG1183" s="8"/>
      <c r="MYH1183" s="8"/>
      <c r="MYI1183" s="8"/>
      <c r="MYJ1183" s="8"/>
      <c r="MYK1183" s="8"/>
      <c r="MYL1183" s="8"/>
      <c r="MYM1183" s="8"/>
      <c r="MYN1183" s="8"/>
      <c r="MYO1183" s="8"/>
      <c r="MYP1183" s="8"/>
      <c r="MYQ1183" s="8"/>
      <c r="MYR1183" s="8"/>
      <c r="MYS1183" s="8"/>
      <c r="MYT1183" s="8"/>
      <c r="MYU1183" s="8"/>
      <c r="MYV1183" s="8"/>
      <c r="MYW1183" s="8"/>
      <c r="MYX1183" s="8"/>
      <c r="MYY1183" s="8"/>
      <c r="MYZ1183" s="8"/>
      <c r="MZA1183" s="8"/>
      <c r="MZB1183" s="8"/>
      <c r="MZC1183" s="8"/>
      <c r="MZD1183" s="8"/>
      <c r="MZE1183" s="8"/>
      <c r="MZF1183" s="8"/>
      <c r="MZG1183" s="8"/>
      <c r="MZH1183" s="8"/>
      <c r="MZI1183" s="8"/>
      <c r="MZJ1183" s="8"/>
      <c r="MZK1183" s="8"/>
      <c r="MZL1183" s="8"/>
      <c r="MZM1183" s="8"/>
      <c r="MZN1183" s="8"/>
      <c r="MZO1183" s="8"/>
      <c r="MZP1183" s="8"/>
      <c r="MZQ1183" s="8"/>
      <c r="MZR1183" s="8"/>
      <c r="MZS1183" s="8"/>
      <c r="MZT1183" s="8"/>
      <c r="MZU1183" s="8"/>
      <c r="MZV1183" s="8"/>
      <c r="MZW1183" s="8"/>
      <c r="MZX1183" s="8"/>
      <c r="MZY1183" s="8"/>
      <c r="MZZ1183" s="8"/>
      <c r="NAA1183" s="8"/>
      <c r="NAB1183" s="8"/>
      <c r="NAC1183" s="8"/>
      <c r="NAD1183" s="8"/>
      <c r="NAE1183" s="8"/>
      <c r="NAF1183" s="8"/>
      <c r="NAG1183" s="8"/>
      <c r="NAH1183" s="8"/>
      <c r="NAI1183" s="8"/>
      <c r="NAJ1183" s="8"/>
      <c r="NAK1183" s="8"/>
      <c r="NAL1183" s="8"/>
      <c r="NAM1183" s="8"/>
      <c r="NAN1183" s="8"/>
      <c r="NAO1183" s="8"/>
      <c r="NAP1183" s="8"/>
      <c r="NAQ1183" s="8"/>
      <c r="NAR1183" s="8"/>
      <c r="NAS1183" s="8"/>
      <c r="NAT1183" s="8"/>
      <c r="NAU1183" s="8"/>
      <c r="NAV1183" s="8"/>
      <c r="NAW1183" s="8"/>
      <c r="NAX1183" s="8"/>
      <c r="NAY1183" s="8"/>
      <c r="NAZ1183" s="8"/>
      <c r="NBA1183" s="8"/>
      <c r="NBB1183" s="8"/>
      <c r="NBC1183" s="8"/>
      <c r="NBD1183" s="8"/>
      <c r="NBE1183" s="8"/>
      <c r="NBF1183" s="8"/>
      <c r="NBG1183" s="8"/>
      <c r="NBH1183" s="8"/>
      <c r="NBI1183" s="8"/>
      <c r="NBJ1183" s="8"/>
      <c r="NBK1183" s="8"/>
      <c r="NBL1183" s="8"/>
      <c r="NBM1183" s="8"/>
      <c r="NBN1183" s="8"/>
      <c r="NBO1183" s="8"/>
      <c r="NBP1183" s="8"/>
      <c r="NBQ1183" s="8"/>
      <c r="NBR1183" s="8"/>
      <c r="NBS1183" s="8"/>
      <c r="NBT1183" s="8"/>
      <c r="NBU1183" s="8"/>
      <c r="NBV1183" s="8"/>
      <c r="NBW1183" s="8"/>
      <c r="NBX1183" s="8"/>
      <c r="NBY1183" s="8"/>
      <c r="NBZ1183" s="8"/>
      <c r="NCA1183" s="8"/>
      <c r="NCB1183" s="8"/>
      <c r="NCC1183" s="8"/>
      <c r="NCD1183" s="8"/>
      <c r="NCE1183" s="8"/>
      <c r="NCF1183" s="8"/>
      <c r="NCG1183" s="8"/>
      <c r="NCH1183" s="8"/>
      <c r="NCI1183" s="8"/>
      <c r="NCJ1183" s="8"/>
      <c r="NCK1183" s="8"/>
      <c r="NCL1183" s="8"/>
      <c r="NCM1183" s="8"/>
      <c r="NCN1183" s="8"/>
      <c r="NCO1183" s="8"/>
      <c r="NCP1183" s="8"/>
      <c r="NCQ1183" s="8"/>
      <c r="NCR1183" s="8"/>
      <c r="NCS1183" s="8"/>
      <c r="NCT1183" s="8"/>
      <c r="NCU1183" s="8"/>
      <c r="NCV1183" s="8"/>
      <c r="NCW1183" s="8"/>
      <c r="NCX1183" s="8"/>
      <c r="NCY1183" s="8"/>
      <c r="NCZ1183" s="8"/>
      <c r="NDA1183" s="8"/>
      <c r="NDB1183" s="8"/>
      <c r="NDC1183" s="8"/>
      <c r="NDD1183" s="8"/>
      <c r="NDE1183" s="8"/>
      <c r="NDF1183" s="8"/>
      <c r="NDG1183" s="8"/>
      <c r="NDH1183" s="8"/>
      <c r="NDI1183" s="8"/>
      <c r="NDJ1183" s="8"/>
      <c r="NDK1183" s="8"/>
      <c r="NDL1183" s="8"/>
      <c r="NDM1183" s="8"/>
      <c r="NDN1183" s="8"/>
      <c r="NDO1183" s="8"/>
      <c r="NDP1183" s="8"/>
      <c r="NDQ1183" s="8"/>
      <c r="NDR1183" s="8"/>
      <c r="NDS1183" s="8"/>
      <c r="NDT1183" s="8"/>
      <c r="NDU1183" s="8"/>
      <c r="NDV1183" s="8"/>
      <c r="NDW1183" s="8"/>
      <c r="NDX1183" s="8"/>
      <c r="NDY1183" s="8"/>
      <c r="NDZ1183" s="8"/>
      <c r="NEA1183" s="8"/>
      <c r="NEB1183" s="8"/>
      <c r="NEC1183" s="8"/>
      <c r="NED1183" s="8"/>
      <c r="NEE1183" s="8"/>
      <c r="NEF1183" s="8"/>
      <c r="NEG1183" s="8"/>
      <c r="NEH1183" s="8"/>
      <c r="NEI1183" s="8"/>
      <c r="NEJ1183" s="8"/>
      <c r="NEK1183" s="8"/>
      <c r="NEL1183" s="8"/>
      <c r="NEM1183" s="8"/>
      <c r="NEN1183" s="8"/>
      <c r="NEO1183" s="8"/>
      <c r="NEP1183" s="8"/>
      <c r="NEQ1183" s="8"/>
      <c r="NER1183" s="8"/>
      <c r="NES1183" s="8"/>
      <c r="NET1183" s="8"/>
      <c r="NEU1183" s="8"/>
      <c r="NEV1183" s="8"/>
      <c r="NEW1183" s="8"/>
      <c r="NEX1183" s="8"/>
      <c r="NEY1183" s="8"/>
      <c r="NEZ1183" s="8"/>
      <c r="NFA1183" s="8"/>
      <c r="NFB1183" s="8"/>
      <c r="NFC1183" s="8"/>
      <c r="NFD1183" s="8"/>
      <c r="NFE1183" s="8"/>
      <c r="NFF1183" s="8"/>
      <c r="NFG1183" s="8"/>
      <c r="NFH1183" s="8"/>
      <c r="NFI1183" s="8"/>
      <c r="NFJ1183" s="8"/>
      <c r="NFK1183" s="8"/>
      <c r="NFL1183" s="8"/>
      <c r="NFM1183" s="8"/>
      <c r="NFN1183" s="8"/>
      <c r="NFO1183" s="8"/>
      <c r="NFP1183" s="8"/>
      <c r="NFQ1183" s="8"/>
      <c r="NFR1183" s="8"/>
      <c r="NFS1183" s="8"/>
      <c r="NFT1183" s="8"/>
      <c r="NFU1183" s="8"/>
      <c r="NFV1183" s="8"/>
      <c r="NFW1183" s="8"/>
      <c r="NFX1183" s="8"/>
      <c r="NFY1183" s="8"/>
      <c r="NFZ1183" s="8"/>
      <c r="NGA1183" s="8"/>
      <c r="NGB1183" s="8"/>
      <c r="NGC1183" s="8"/>
      <c r="NGD1183" s="8"/>
      <c r="NGE1183" s="8"/>
      <c r="NGF1183" s="8"/>
      <c r="NGG1183" s="8"/>
      <c r="NGH1183" s="8"/>
      <c r="NGI1183" s="8"/>
      <c r="NGJ1183" s="8"/>
      <c r="NGK1183" s="8"/>
      <c r="NGL1183" s="8"/>
      <c r="NGM1183" s="8"/>
      <c r="NGN1183" s="8"/>
      <c r="NGO1183" s="8"/>
      <c r="NGP1183" s="8"/>
      <c r="NGQ1183" s="8"/>
      <c r="NGR1183" s="8"/>
      <c r="NGS1183" s="8"/>
      <c r="NGT1183" s="8"/>
      <c r="NGU1183" s="8"/>
      <c r="NGV1183" s="8"/>
      <c r="NGW1183" s="8"/>
      <c r="NGX1183" s="8"/>
      <c r="NGY1183" s="8"/>
      <c r="NGZ1183" s="8"/>
      <c r="NHA1183" s="8"/>
      <c r="NHB1183" s="8"/>
      <c r="NHC1183" s="8"/>
      <c r="NHD1183" s="8"/>
      <c r="NHE1183" s="8"/>
      <c r="NHF1183" s="8"/>
      <c r="NHG1183" s="8"/>
      <c r="NHH1183" s="8"/>
      <c r="NHI1183" s="8"/>
      <c r="NHJ1183" s="8"/>
      <c r="NHK1183" s="8"/>
      <c r="NHL1183" s="8"/>
      <c r="NHM1183" s="8"/>
      <c r="NHN1183" s="8"/>
      <c r="NHO1183" s="8"/>
      <c r="NHP1183" s="8"/>
      <c r="NHQ1183" s="8"/>
      <c r="NHR1183" s="8"/>
      <c r="NHS1183" s="8"/>
      <c r="NHT1183" s="8"/>
      <c r="NHU1183" s="8"/>
      <c r="NHV1183" s="8"/>
      <c r="NHW1183" s="8"/>
      <c r="NHX1183" s="8"/>
      <c r="NHY1183" s="8"/>
      <c r="NHZ1183" s="8"/>
      <c r="NIA1183" s="8"/>
      <c r="NIB1183" s="8"/>
      <c r="NIC1183" s="8"/>
      <c r="NID1183" s="8"/>
      <c r="NIE1183" s="8"/>
      <c r="NIF1183" s="8"/>
      <c r="NIG1183" s="8"/>
      <c r="NIH1183" s="8"/>
      <c r="NII1183" s="8"/>
      <c r="NIJ1183" s="8"/>
      <c r="NIK1183" s="8"/>
      <c r="NIL1183" s="8"/>
      <c r="NIM1183" s="8"/>
      <c r="NIN1183" s="8"/>
      <c r="NIO1183" s="8"/>
      <c r="NIP1183" s="8"/>
      <c r="NIQ1183" s="8"/>
      <c r="NIR1183" s="8"/>
      <c r="NIS1183" s="8"/>
      <c r="NIT1183" s="8"/>
      <c r="NIU1183" s="8"/>
      <c r="NIV1183" s="8"/>
      <c r="NIW1183" s="8"/>
      <c r="NIX1183" s="8"/>
      <c r="NIY1183" s="8"/>
      <c r="NIZ1183" s="8"/>
      <c r="NJA1183" s="8"/>
      <c r="NJB1183" s="8"/>
      <c r="NJC1183" s="8"/>
      <c r="NJD1183" s="8"/>
      <c r="NJE1183" s="8"/>
      <c r="NJF1183" s="8"/>
      <c r="NJG1183" s="8"/>
      <c r="NJH1183" s="8"/>
      <c r="NJI1183" s="8"/>
      <c r="NJJ1183" s="8"/>
      <c r="NJK1183" s="8"/>
      <c r="NJL1183" s="8"/>
      <c r="NJM1183" s="8"/>
      <c r="NJN1183" s="8"/>
      <c r="NJO1183" s="8"/>
      <c r="NJP1183" s="8"/>
      <c r="NJQ1183" s="8"/>
      <c r="NJR1183" s="8"/>
      <c r="NJS1183" s="8"/>
      <c r="NJT1183" s="8"/>
      <c r="NJU1183" s="8"/>
      <c r="NJV1183" s="8"/>
      <c r="NJW1183" s="8"/>
      <c r="NJX1183" s="8"/>
      <c r="NJY1183" s="8"/>
      <c r="NJZ1183" s="8"/>
      <c r="NKA1183" s="8"/>
      <c r="NKB1183" s="8"/>
      <c r="NKC1183" s="8"/>
      <c r="NKD1183" s="8"/>
      <c r="NKE1183" s="8"/>
      <c r="NKF1183" s="8"/>
      <c r="NKG1183" s="8"/>
      <c r="NKH1183" s="8"/>
      <c r="NKI1183" s="8"/>
      <c r="NKJ1183" s="8"/>
      <c r="NKK1183" s="8"/>
      <c r="NKL1183" s="8"/>
      <c r="NKM1183" s="8"/>
      <c r="NKN1183" s="8"/>
      <c r="NKO1183" s="8"/>
      <c r="NKP1183" s="8"/>
      <c r="NKQ1183" s="8"/>
      <c r="NKR1183" s="8"/>
      <c r="NKS1183" s="8"/>
      <c r="NKT1183" s="8"/>
      <c r="NKU1183" s="8"/>
      <c r="NKV1183" s="8"/>
      <c r="NKW1183" s="8"/>
      <c r="NKX1183" s="8"/>
      <c r="NKY1183" s="8"/>
      <c r="NKZ1183" s="8"/>
      <c r="NLA1183" s="8"/>
      <c r="NLB1183" s="8"/>
      <c r="NLC1183" s="8"/>
      <c r="NLD1183" s="8"/>
      <c r="NLE1183" s="8"/>
      <c r="NLF1183" s="8"/>
      <c r="NLG1183" s="8"/>
      <c r="NLH1183" s="8"/>
      <c r="NLI1183" s="8"/>
      <c r="NLJ1183" s="8"/>
      <c r="NLK1183" s="8"/>
      <c r="NLL1183" s="8"/>
      <c r="NLM1183" s="8"/>
      <c r="NLN1183" s="8"/>
      <c r="NLO1183" s="8"/>
      <c r="NLP1183" s="8"/>
      <c r="NLQ1183" s="8"/>
      <c r="NLR1183" s="8"/>
      <c r="NLS1183" s="8"/>
      <c r="NLT1183" s="8"/>
      <c r="NLU1183" s="8"/>
      <c r="NLV1183" s="8"/>
      <c r="NLW1183" s="8"/>
      <c r="NLX1183" s="8"/>
      <c r="NLY1183" s="8"/>
      <c r="NLZ1183" s="8"/>
      <c r="NMA1183" s="8"/>
      <c r="NMB1183" s="8"/>
      <c r="NMC1183" s="8"/>
      <c r="NMD1183" s="8"/>
      <c r="NME1183" s="8"/>
      <c r="NMF1183" s="8"/>
      <c r="NMG1183" s="8"/>
      <c r="NMH1183" s="8"/>
      <c r="NMI1183" s="8"/>
      <c r="NMJ1183" s="8"/>
      <c r="NMK1183" s="8"/>
      <c r="NML1183" s="8"/>
      <c r="NMM1183" s="8"/>
      <c r="NMN1183" s="8"/>
      <c r="NMO1183" s="8"/>
      <c r="NMP1183" s="8"/>
      <c r="NMQ1183" s="8"/>
      <c r="NMR1183" s="8"/>
      <c r="NMS1183" s="8"/>
      <c r="NMT1183" s="8"/>
      <c r="NMU1183" s="8"/>
      <c r="NMV1183" s="8"/>
      <c r="NMW1183" s="8"/>
      <c r="NMX1183" s="8"/>
      <c r="NMY1183" s="8"/>
      <c r="NMZ1183" s="8"/>
      <c r="NNA1183" s="8"/>
      <c r="NNB1183" s="8"/>
      <c r="NNC1183" s="8"/>
      <c r="NND1183" s="8"/>
      <c r="NNE1183" s="8"/>
      <c r="NNF1183" s="8"/>
      <c r="NNG1183" s="8"/>
      <c r="NNH1183" s="8"/>
      <c r="NNI1183" s="8"/>
      <c r="NNJ1183" s="8"/>
      <c r="NNK1183" s="8"/>
      <c r="NNL1183" s="8"/>
      <c r="NNM1183" s="8"/>
      <c r="NNN1183" s="8"/>
      <c r="NNO1183" s="8"/>
      <c r="NNP1183" s="8"/>
      <c r="NNQ1183" s="8"/>
      <c r="NNR1183" s="8"/>
      <c r="NNS1183" s="8"/>
      <c r="NNT1183" s="8"/>
      <c r="NNU1183" s="8"/>
      <c r="NNV1183" s="8"/>
      <c r="NNW1183" s="8"/>
      <c r="NNX1183" s="8"/>
      <c r="NNY1183" s="8"/>
      <c r="NNZ1183" s="8"/>
      <c r="NOA1183" s="8"/>
      <c r="NOB1183" s="8"/>
      <c r="NOC1183" s="8"/>
      <c r="NOD1183" s="8"/>
      <c r="NOE1183" s="8"/>
      <c r="NOF1183" s="8"/>
      <c r="NOG1183" s="8"/>
      <c r="NOH1183" s="8"/>
      <c r="NOI1183" s="8"/>
      <c r="NOJ1183" s="8"/>
      <c r="NOK1183" s="8"/>
      <c r="NOL1183" s="8"/>
      <c r="NOM1183" s="8"/>
      <c r="NON1183" s="8"/>
      <c r="NOO1183" s="8"/>
      <c r="NOP1183" s="8"/>
      <c r="NOQ1183" s="8"/>
      <c r="NOR1183" s="8"/>
      <c r="NOS1183" s="8"/>
      <c r="NOT1183" s="8"/>
      <c r="NOU1183" s="8"/>
      <c r="NOV1183" s="8"/>
      <c r="NOW1183" s="8"/>
      <c r="NOX1183" s="8"/>
      <c r="NOY1183" s="8"/>
      <c r="NOZ1183" s="8"/>
      <c r="NPA1183" s="8"/>
      <c r="NPB1183" s="8"/>
      <c r="NPC1183" s="8"/>
      <c r="NPD1183" s="8"/>
      <c r="NPE1183" s="8"/>
      <c r="NPF1183" s="8"/>
      <c r="NPG1183" s="8"/>
      <c r="NPH1183" s="8"/>
      <c r="NPI1183" s="8"/>
      <c r="NPJ1183" s="8"/>
      <c r="NPK1183" s="8"/>
      <c r="NPL1183" s="8"/>
      <c r="NPM1183" s="8"/>
      <c r="NPN1183" s="8"/>
      <c r="NPO1183" s="8"/>
      <c r="NPP1183" s="8"/>
      <c r="NPQ1183" s="8"/>
      <c r="NPR1183" s="8"/>
      <c r="NPS1183" s="8"/>
      <c r="NPT1183" s="8"/>
      <c r="NPU1183" s="8"/>
      <c r="NPV1183" s="8"/>
      <c r="NPW1183" s="8"/>
      <c r="NPX1183" s="8"/>
      <c r="NPY1183" s="8"/>
      <c r="NPZ1183" s="8"/>
      <c r="NQA1183" s="8"/>
      <c r="NQB1183" s="8"/>
      <c r="NQC1183" s="8"/>
      <c r="NQD1183" s="8"/>
      <c r="NQE1183" s="8"/>
      <c r="NQF1183" s="8"/>
      <c r="NQG1183" s="8"/>
      <c r="NQH1183" s="8"/>
      <c r="NQI1183" s="8"/>
      <c r="NQJ1183" s="8"/>
      <c r="NQK1183" s="8"/>
      <c r="NQL1183" s="8"/>
      <c r="NQM1183" s="8"/>
      <c r="NQN1183" s="8"/>
      <c r="NQO1183" s="8"/>
      <c r="NQP1183" s="8"/>
      <c r="NQQ1183" s="8"/>
      <c r="NQR1183" s="8"/>
      <c r="NQS1183" s="8"/>
      <c r="NQT1183" s="8"/>
      <c r="NQU1183" s="8"/>
      <c r="NQV1183" s="8"/>
      <c r="NQW1183" s="8"/>
      <c r="NQX1183" s="8"/>
      <c r="NQY1183" s="8"/>
      <c r="NQZ1183" s="8"/>
      <c r="NRA1183" s="8"/>
      <c r="NRB1183" s="8"/>
      <c r="NRC1183" s="8"/>
      <c r="NRD1183" s="8"/>
      <c r="NRE1183" s="8"/>
      <c r="NRF1183" s="8"/>
      <c r="NRG1183" s="8"/>
      <c r="NRH1183" s="8"/>
      <c r="NRI1183" s="8"/>
      <c r="NRJ1183" s="8"/>
      <c r="NRK1183" s="8"/>
      <c r="NRL1183" s="8"/>
      <c r="NRM1183" s="8"/>
      <c r="NRN1183" s="8"/>
      <c r="NRO1183" s="8"/>
      <c r="NRP1183" s="8"/>
      <c r="NRQ1183" s="8"/>
      <c r="NRR1183" s="8"/>
      <c r="NRS1183" s="8"/>
      <c r="NRT1183" s="8"/>
      <c r="NRU1183" s="8"/>
      <c r="NRV1183" s="8"/>
      <c r="NRW1183" s="8"/>
      <c r="NRX1183" s="8"/>
      <c r="NRY1183" s="8"/>
      <c r="NRZ1183" s="8"/>
      <c r="NSA1183" s="8"/>
      <c r="NSB1183" s="8"/>
      <c r="NSC1183" s="8"/>
      <c r="NSD1183" s="8"/>
      <c r="NSE1183" s="8"/>
      <c r="NSF1183" s="8"/>
      <c r="NSG1183" s="8"/>
      <c r="NSH1183" s="8"/>
      <c r="NSI1183" s="8"/>
      <c r="NSJ1183" s="8"/>
      <c r="NSK1183" s="8"/>
      <c r="NSL1183" s="8"/>
      <c r="NSM1183" s="8"/>
      <c r="NSN1183" s="8"/>
      <c r="NSO1183" s="8"/>
      <c r="NSP1183" s="8"/>
      <c r="NSQ1183" s="8"/>
      <c r="NSR1183" s="8"/>
      <c r="NSS1183" s="8"/>
      <c r="NST1183" s="8"/>
      <c r="NSU1183" s="8"/>
      <c r="NSV1183" s="8"/>
      <c r="NSW1183" s="8"/>
      <c r="NSX1183" s="8"/>
      <c r="NSY1183" s="8"/>
      <c r="NSZ1183" s="8"/>
      <c r="NTA1183" s="8"/>
      <c r="NTB1183" s="8"/>
      <c r="NTC1183" s="8"/>
      <c r="NTD1183" s="8"/>
      <c r="NTE1183" s="8"/>
      <c r="NTF1183" s="8"/>
      <c r="NTG1183" s="8"/>
      <c r="NTH1183" s="8"/>
      <c r="NTI1183" s="8"/>
      <c r="NTJ1183" s="8"/>
      <c r="NTK1183" s="8"/>
      <c r="NTL1183" s="8"/>
      <c r="NTM1183" s="8"/>
      <c r="NTN1183" s="8"/>
      <c r="NTO1183" s="8"/>
      <c r="NTP1183" s="8"/>
      <c r="NTQ1183" s="8"/>
      <c r="NTR1183" s="8"/>
      <c r="NTS1183" s="8"/>
      <c r="NTT1183" s="8"/>
      <c r="NTU1183" s="8"/>
      <c r="NTV1183" s="8"/>
      <c r="NTW1183" s="8"/>
      <c r="NTX1183" s="8"/>
      <c r="NTY1183" s="8"/>
      <c r="NTZ1183" s="8"/>
      <c r="NUA1183" s="8"/>
      <c r="NUB1183" s="8"/>
      <c r="NUC1183" s="8"/>
      <c r="NUD1183" s="8"/>
      <c r="NUE1183" s="8"/>
      <c r="NUF1183" s="8"/>
      <c r="NUG1183" s="8"/>
      <c r="NUH1183" s="8"/>
      <c r="NUI1183" s="8"/>
      <c r="NUJ1183" s="8"/>
      <c r="NUK1183" s="8"/>
      <c r="NUL1183" s="8"/>
      <c r="NUM1183" s="8"/>
      <c r="NUN1183" s="8"/>
      <c r="NUO1183" s="8"/>
      <c r="NUP1183" s="8"/>
      <c r="NUQ1183" s="8"/>
      <c r="NUR1183" s="8"/>
      <c r="NUS1183" s="8"/>
      <c r="NUT1183" s="8"/>
      <c r="NUU1183" s="8"/>
      <c r="NUV1183" s="8"/>
      <c r="NUW1183" s="8"/>
      <c r="NUX1183" s="8"/>
      <c r="NUY1183" s="8"/>
      <c r="NUZ1183" s="8"/>
      <c r="NVA1183" s="8"/>
      <c r="NVB1183" s="8"/>
      <c r="NVC1183" s="8"/>
      <c r="NVD1183" s="8"/>
      <c r="NVE1183" s="8"/>
      <c r="NVF1183" s="8"/>
      <c r="NVG1183" s="8"/>
      <c r="NVH1183" s="8"/>
      <c r="NVI1183" s="8"/>
      <c r="NVJ1183" s="8"/>
      <c r="NVK1183" s="8"/>
      <c r="NVL1183" s="8"/>
      <c r="NVM1183" s="8"/>
      <c r="NVN1183" s="8"/>
      <c r="NVO1183" s="8"/>
      <c r="NVP1183" s="8"/>
      <c r="NVQ1183" s="8"/>
      <c r="NVR1183" s="8"/>
      <c r="NVS1183" s="8"/>
      <c r="NVT1183" s="8"/>
      <c r="NVU1183" s="8"/>
      <c r="NVV1183" s="8"/>
      <c r="NVW1183" s="8"/>
      <c r="NVX1183" s="8"/>
      <c r="NVY1183" s="8"/>
      <c r="NVZ1183" s="8"/>
      <c r="NWA1183" s="8"/>
      <c r="NWB1183" s="8"/>
      <c r="NWC1183" s="8"/>
      <c r="NWD1183" s="8"/>
      <c r="NWE1183" s="8"/>
      <c r="NWF1183" s="8"/>
      <c r="NWG1183" s="8"/>
      <c r="NWH1183" s="8"/>
      <c r="NWI1183" s="8"/>
      <c r="NWJ1183" s="8"/>
      <c r="NWK1183" s="8"/>
      <c r="NWL1183" s="8"/>
      <c r="NWM1183" s="8"/>
      <c r="NWN1183" s="8"/>
      <c r="NWO1183" s="8"/>
      <c r="NWP1183" s="8"/>
      <c r="NWQ1183" s="8"/>
      <c r="NWR1183" s="8"/>
      <c r="NWS1183" s="8"/>
      <c r="NWT1183" s="8"/>
      <c r="NWU1183" s="8"/>
      <c r="NWV1183" s="8"/>
      <c r="NWW1183" s="8"/>
      <c r="NWX1183" s="8"/>
      <c r="NWY1183" s="8"/>
      <c r="NWZ1183" s="8"/>
      <c r="NXA1183" s="8"/>
      <c r="NXB1183" s="8"/>
      <c r="NXC1183" s="8"/>
      <c r="NXD1183" s="8"/>
      <c r="NXE1183" s="8"/>
      <c r="NXF1183" s="8"/>
      <c r="NXG1183" s="8"/>
      <c r="NXH1183" s="8"/>
      <c r="NXI1183" s="8"/>
      <c r="NXJ1183" s="8"/>
      <c r="NXK1183" s="8"/>
      <c r="NXL1183" s="8"/>
      <c r="NXM1183" s="8"/>
      <c r="NXN1183" s="8"/>
      <c r="NXO1183" s="8"/>
      <c r="NXP1183" s="8"/>
      <c r="NXQ1183" s="8"/>
      <c r="NXR1183" s="8"/>
      <c r="NXS1183" s="8"/>
      <c r="NXT1183" s="8"/>
      <c r="NXU1183" s="8"/>
      <c r="NXV1183" s="8"/>
      <c r="NXW1183" s="8"/>
      <c r="NXX1183" s="8"/>
      <c r="NXY1183" s="8"/>
      <c r="NXZ1183" s="8"/>
      <c r="NYA1183" s="8"/>
      <c r="NYB1183" s="8"/>
      <c r="NYC1183" s="8"/>
      <c r="NYD1183" s="8"/>
      <c r="NYE1183" s="8"/>
      <c r="NYF1183" s="8"/>
      <c r="NYG1183" s="8"/>
      <c r="NYH1183" s="8"/>
      <c r="NYI1183" s="8"/>
      <c r="NYJ1183" s="8"/>
      <c r="NYK1183" s="8"/>
      <c r="NYL1183" s="8"/>
      <c r="NYM1183" s="8"/>
      <c r="NYN1183" s="8"/>
      <c r="NYO1183" s="8"/>
      <c r="NYP1183" s="8"/>
      <c r="NYQ1183" s="8"/>
      <c r="NYR1183" s="8"/>
      <c r="NYS1183" s="8"/>
      <c r="NYT1183" s="8"/>
      <c r="NYU1183" s="8"/>
      <c r="NYV1183" s="8"/>
      <c r="NYW1183" s="8"/>
      <c r="NYX1183" s="8"/>
      <c r="NYY1183" s="8"/>
      <c r="NYZ1183" s="8"/>
      <c r="NZA1183" s="8"/>
      <c r="NZB1183" s="8"/>
      <c r="NZC1183" s="8"/>
      <c r="NZD1183" s="8"/>
      <c r="NZE1183" s="8"/>
      <c r="NZF1183" s="8"/>
      <c r="NZG1183" s="8"/>
      <c r="NZH1183" s="8"/>
      <c r="NZI1183" s="8"/>
      <c r="NZJ1183" s="8"/>
      <c r="NZK1183" s="8"/>
      <c r="NZL1183" s="8"/>
      <c r="NZM1183" s="8"/>
      <c r="NZN1183" s="8"/>
      <c r="NZO1183" s="8"/>
      <c r="NZP1183" s="8"/>
      <c r="NZQ1183" s="8"/>
      <c r="NZR1183" s="8"/>
      <c r="NZS1183" s="8"/>
      <c r="NZT1183" s="8"/>
      <c r="NZU1183" s="8"/>
      <c r="NZV1183" s="8"/>
      <c r="NZW1183" s="8"/>
      <c r="NZX1183" s="8"/>
      <c r="NZY1183" s="8"/>
      <c r="NZZ1183" s="8"/>
      <c r="OAA1183" s="8"/>
      <c r="OAB1183" s="8"/>
      <c r="OAC1183" s="8"/>
      <c r="OAD1183" s="8"/>
      <c r="OAE1183" s="8"/>
      <c r="OAF1183" s="8"/>
      <c r="OAG1183" s="8"/>
      <c r="OAH1183" s="8"/>
      <c r="OAI1183" s="8"/>
      <c r="OAJ1183" s="8"/>
      <c r="OAK1183" s="8"/>
      <c r="OAL1183" s="8"/>
      <c r="OAM1183" s="8"/>
      <c r="OAN1183" s="8"/>
      <c r="OAO1183" s="8"/>
      <c r="OAP1183" s="8"/>
      <c r="OAQ1183" s="8"/>
      <c r="OAR1183" s="8"/>
      <c r="OAS1183" s="8"/>
      <c r="OAT1183" s="8"/>
      <c r="OAU1183" s="8"/>
      <c r="OAV1183" s="8"/>
      <c r="OAW1183" s="8"/>
      <c r="OAX1183" s="8"/>
      <c r="OAY1183" s="8"/>
      <c r="OAZ1183" s="8"/>
      <c r="OBA1183" s="8"/>
      <c r="OBB1183" s="8"/>
      <c r="OBC1183" s="8"/>
      <c r="OBD1183" s="8"/>
      <c r="OBE1183" s="8"/>
      <c r="OBF1183" s="8"/>
      <c r="OBG1183" s="8"/>
      <c r="OBH1183" s="8"/>
      <c r="OBI1183" s="8"/>
      <c r="OBJ1183" s="8"/>
      <c r="OBK1183" s="8"/>
      <c r="OBL1183" s="8"/>
      <c r="OBM1183" s="8"/>
      <c r="OBN1183" s="8"/>
      <c r="OBO1183" s="8"/>
      <c r="OBP1183" s="8"/>
      <c r="OBQ1183" s="8"/>
      <c r="OBR1183" s="8"/>
      <c r="OBS1183" s="8"/>
      <c r="OBT1183" s="8"/>
      <c r="OBU1183" s="8"/>
      <c r="OBV1183" s="8"/>
      <c r="OBW1183" s="8"/>
      <c r="OBX1183" s="8"/>
      <c r="OBY1183" s="8"/>
      <c r="OBZ1183" s="8"/>
      <c r="OCA1183" s="8"/>
      <c r="OCB1183" s="8"/>
      <c r="OCC1183" s="8"/>
      <c r="OCD1183" s="8"/>
      <c r="OCE1183" s="8"/>
      <c r="OCF1183" s="8"/>
      <c r="OCG1183" s="8"/>
      <c r="OCH1183" s="8"/>
      <c r="OCI1183" s="8"/>
      <c r="OCJ1183" s="8"/>
      <c r="OCK1183" s="8"/>
      <c r="OCL1183" s="8"/>
      <c r="OCM1183" s="8"/>
      <c r="OCN1183" s="8"/>
      <c r="OCO1183" s="8"/>
      <c r="OCP1183" s="8"/>
      <c r="OCQ1183" s="8"/>
      <c r="OCR1183" s="8"/>
      <c r="OCS1183" s="8"/>
      <c r="OCT1183" s="8"/>
      <c r="OCU1183" s="8"/>
      <c r="OCV1183" s="8"/>
      <c r="OCW1183" s="8"/>
      <c r="OCX1183" s="8"/>
      <c r="OCY1183" s="8"/>
      <c r="OCZ1183" s="8"/>
      <c r="ODA1183" s="8"/>
      <c r="ODB1183" s="8"/>
      <c r="ODC1183" s="8"/>
      <c r="ODD1183" s="8"/>
      <c r="ODE1183" s="8"/>
      <c r="ODF1183" s="8"/>
      <c r="ODG1183" s="8"/>
      <c r="ODH1183" s="8"/>
      <c r="ODI1183" s="8"/>
      <c r="ODJ1183" s="8"/>
      <c r="ODK1183" s="8"/>
      <c r="ODL1183" s="8"/>
      <c r="ODM1183" s="8"/>
      <c r="ODN1183" s="8"/>
      <c r="ODO1183" s="8"/>
      <c r="ODP1183" s="8"/>
      <c r="ODQ1183" s="8"/>
      <c r="ODR1183" s="8"/>
      <c r="ODS1183" s="8"/>
      <c r="ODT1183" s="8"/>
      <c r="ODU1183" s="8"/>
      <c r="ODV1183" s="8"/>
      <c r="ODW1183" s="8"/>
      <c r="ODX1183" s="8"/>
      <c r="ODY1183" s="8"/>
      <c r="ODZ1183" s="8"/>
      <c r="OEA1183" s="8"/>
      <c r="OEB1183" s="8"/>
      <c r="OEC1183" s="8"/>
      <c r="OED1183" s="8"/>
      <c r="OEE1183" s="8"/>
      <c r="OEF1183" s="8"/>
      <c r="OEG1183" s="8"/>
      <c r="OEH1183" s="8"/>
      <c r="OEI1183" s="8"/>
      <c r="OEJ1183" s="8"/>
      <c r="OEK1183" s="8"/>
      <c r="OEL1183" s="8"/>
      <c r="OEM1183" s="8"/>
      <c r="OEN1183" s="8"/>
      <c r="OEO1183" s="8"/>
      <c r="OEP1183" s="8"/>
      <c r="OEQ1183" s="8"/>
      <c r="OER1183" s="8"/>
      <c r="OES1183" s="8"/>
      <c r="OET1183" s="8"/>
      <c r="OEU1183" s="8"/>
      <c r="OEV1183" s="8"/>
      <c r="OEW1183" s="8"/>
      <c r="OEX1183" s="8"/>
      <c r="OEY1183" s="8"/>
      <c r="OEZ1183" s="8"/>
      <c r="OFA1183" s="8"/>
      <c r="OFB1183" s="8"/>
      <c r="OFC1183" s="8"/>
      <c r="OFD1183" s="8"/>
      <c r="OFE1183" s="8"/>
      <c r="OFF1183" s="8"/>
      <c r="OFG1183" s="8"/>
      <c r="OFH1183" s="8"/>
      <c r="OFI1183" s="8"/>
      <c r="OFJ1183" s="8"/>
      <c r="OFK1183" s="8"/>
      <c r="OFL1183" s="8"/>
      <c r="OFM1183" s="8"/>
      <c r="OFN1183" s="8"/>
      <c r="OFO1183" s="8"/>
      <c r="OFP1183" s="8"/>
      <c r="OFQ1183" s="8"/>
      <c r="OFR1183" s="8"/>
      <c r="OFS1183" s="8"/>
      <c r="OFT1183" s="8"/>
      <c r="OFU1183" s="8"/>
      <c r="OFV1183" s="8"/>
      <c r="OFW1183" s="8"/>
      <c r="OFX1183" s="8"/>
      <c r="OFY1183" s="8"/>
      <c r="OFZ1183" s="8"/>
      <c r="OGA1183" s="8"/>
      <c r="OGB1183" s="8"/>
      <c r="OGC1183" s="8"/>
      <c r="OGD1183" s="8"/>
      <c r="OGE1183" s="8"/>
      <c r="OGF1183" s="8"/>
      <c r="OGG1183" s="8"/>
      <c r="OGH1183" s="8"/>
      <c r="OGI1183" s="8"/>
      <c r="OGJ1183" s="8"/>
      <c r="OGK1183" s="8"/>
      <c r="OGL1183" s="8"/>
      <c r="OGM1183" s="8"/>
      <c r="OGN1183" s="8"/>
      <c r="OGO1183" s="8"/>
      <c r="OGP1183" s="8"/>
      <c r="OGQ1183" s="8"/>
      <c r="OGR1183" s="8"/>
      <c r="OGS1183" s="8"/>
      <c r="OGT1183" s="8"/>
      <c r="OGU1183" s="8"/>
      <c r="OGV1183" s="8"/>
      <c r="OGW1183" s="8"/>
      <c r="OGX1183" s="8"/>
      <c r="OGY1183" s="8"/>
      <c r="OGZ1183" s="8"/>
      <c r="OHA1183" s="8"/>
      <c r="OHB1183" s="8"/>
      <c r="OHC1183" s="8"/>
      <c r="OHD1183" s="8"/>
      <c r="OHE1183" s="8"/>
      <c r="OHF1183" s="8"/>
      <c r="OHG1183" s="8"/>
      <c r="OHH1183" s="8"/>
      <c r="OHI1183" s="8"/>
      <c r="OHJ1183" s="8"/>
      <c r="OHK1183" s="8"/>
      <c r="OHL1183" s="8"/>
      <c r="OHM1183" s="8"/>
      <c r="OHN1183" s="8"/>
      <c r="OHO1183" s="8"/>
      <c r="OHP1183" s="8"/>
      <c r="OHQ1183" s="8"/>
      <c r="OHR1183" s="8"/>
      <c r="OHS1183" s="8"/>
      <c r="OHT1183" s="8"/>
      <c r="OHU1183" s="8"/>
      <c r="OHV1183" s="8"/>
      <c r="OHW1183" s="8"/>
      <c r="OHX1183" s="8"/>
      <c r="OHY1183" s="8"/>
      <c r="OHZ1183" s="8"/>
      <c r="OIA1183" s="8"/>
      <c r="OIB1183" s="8"/>
      <c r="OIC1183" s="8"/>
      <c r="OID1183" s="8"/>
      <c r="OIE1183" s="8"/>
      <c r="OIF1183" s="8"/>
      <c r="OIG1183" s="8"/>
      <c r="OIH1183" s="8"/>
      <c r="OII1183" s="8"/>
      <c r="OIJ1183" s="8"/>
      <c r="OIK1183" s="8"/>
      <c r="OIL1183" s="8"/>
      <c r="OIM1183" s="8"/>
      <c r="OIN1183" s="8"/>
      <c r="OIO1183" s="8"/>
      <c r="OIP1183" s="8"/>
      <c r="OIQ1183" s="8"/>
      <c r="OIR1183" s="8"/>
      <c r="OIS1183" s="8"/>
      <c r="OIT1183" s="8"/>
      <c r="OIU1183" s="8"/>
      <c r="OIV1183" s="8"/>
      <c r="OIW1183" s="8"/>
      <c r="OIX1183" s="8"/>
      <c r="OIY1183" s="8"/>
      <c r="OIZ1183" s="8"/>
      <c r="OJA1183" s="8"/>
      <c r="OJB1183" s="8"/>
      <c r="OJC1183" s="8"/>
      <c r="OJD1183" s="8"/>
      <c r="OJE1183" s="8"/>
      <c r="OJF1183" s="8"/>
      <c r="OJG1183" s="8"/>
      <c r="OJH1183" s="8"/>
      <c r="OJI1183" s="8"/>
      <c r="OJJ1183" s="8"/>
      <c r="OJK1183" s="8"/>
      <c r="OJL1183" s="8"/>
      <c r="OJM1183" s="8"/>
      <c r="OJN1183" s="8"/>
      <c r="OJO1183" s="8"/>
      <c r="OJP1183" s="8"/>
      <c r="OJQ1183" s="8"/>
      <c r="OJR1183" s="8"/>
      <c r="OJS1183" s="8"/>
      <c r="OJT1183" s="8"/>
      <c r="OJU1183" s="8"/>
      <c r="OJV1183" s="8"/>
      <c r="OJW1183" s="8"/>
      <c r="OJX1183" s="8"/>
      <c r="OJY1183" s="8"/>
      <c r="OJZ1183" s="8"/>
      <c r="OKA1183" s="8"/>
      <c r="OKB1183" s="8"/>
      <c r="OKC1183" s="8"/>
      <c r="OKD1183" s="8"/>
      <c r="OKE1183" s="8"/>
      <c r="OKF1183" s="8"/>
      <c r="OKG1183" s="8"/>
      <c r="OKH1183" s="8"/>
      <c r="OKI1183" s="8"/>
      <c r="OKJ1183" s="8"/>
      <c r="OKK1183" s="8"/>
      <c r="OKL1183" s="8"/>
      <c r="OKM1183" s="8"/>
      <c r="OKN1183" s="8"/>
      <c r="OKO1183" s="8"/>
      <c r="OKP1183" s="8"/>
      <c r="OKQ1183" s="8"/>
      <c r="OKR1183" s="8"/>
      <c r="OKS1183" s="8"/>
      <c r="OKT1183" s="8"/>
      <c r="OKU1183" s="8"/>
      <c r="OKV1183" s="8"/>
      <c r="OKW1183" s="8"/>
      <c r="OKX1183" s="8"/>
      <c r="OKY1183" s="8"/>
      <c r="OKZ1183" s="8"/>
      <c r="OLA1183" s="8"/>
      <c r="OLB1183" s="8"/>
      <c r="OLC1183" s="8"/>
      <c r="OLD1183" s="8"/>
      <c r="OLE1183" s="8"/>
      <c r="OLF1183" s="8"/>
      <c r="OLG1183" s="8"/>
      <c r="OLH1183" s="8"/>
      <c r="OLI1183" s="8"/>
      <c r="OLJ1183" s="8"/>
      <c r="OLK1183" s="8"/>
      <c r="OLL1183" s="8"/>
      <c r="OLM1183" s="8"/>
      <c r="OLN1183" s="8"/>
      <c r="OLO1183" s="8"/>
      <c r="OLP1183" s="8"/>
      <c r="OLQ1183" s="8"/>
      <c r="OLR1183" s="8"/>
      <c r="OLS1183" s="8"/>
      <c r="OLT1183" s="8"/>
      <c r="OLU1183" s="8"/>
      <c r="OLV1183" s="8"/>
      <c r="OLW1183" s="8"/>
      <c r="OLX1183" s="8"/>
      <c r="OLY1183" s="8"/>
      <c r="OLZ1183" s="8"/>
      <c r="OMA1183" s="8"/>
      <c r="OMB1183" s="8"/>
      <c r="OMC1183" s="8"/>
      <c r="OMD1183" s="8"/>
      <c r="OME1183" s="8"/>
      <c r="OMF1183" s="8"/>
      <c r="OMG1183" s="8"/>
      <c r="OMH1183" s="8"/>
      <c r="OMI1183" s="8"/>
      <c r="OMJ1183" s="8"/>
      <c r="OMK1183" s="8"/>
      <c r="OML1183" s="8"/>
      <c r="OMM1183" s="8"/>
      <c r="OMN1183" s="8"/>
      <c r="OMO1183" s="8"/>
      <c r="OMP1183" s="8"/>
      <c r="OMQ1183" s="8"/>
      <c r="OMR1183" s="8"/>
      <c r="OMS1183" s="8"/>
      <c r="OMT1183" s="8"/>
      <c r="OMU1183" s="8"/>
      <c r="OMV1183" s="8"/>
      <c r="OMW1183" s="8"/>
      <c r="OMX1183" s="8"/>
      <c r="OMY1183" s="8"/>
      <c r="OMZ1183" s="8"/>
      <c r="ONA1183" s="8"/>
      <c r="ONB1183" s="8"/>
      <c r="ONC1183" s="8"/>
      <c r="OND1183" s="8"/>
      <c r="ONE1183" s="8"/>
      <c r="ONF1183" s="8"/>
      <c r="ONG1183" s="8"/>
      <c r="ONH1183" s="8"/>
      <c r="ONI1183" s="8"/>
      <c r="ONJ1183" s="8"/>
      <c r="ONK1183" s="8"/>
      <c r="ONL1183" s="8"/>
      <c r="ONM1183" s="8"/>
      <c r="ONN1183" s="8"/>
      <c r="ONO1183" s="8"/>
      <c r="ONP1183" s="8"/>
      <c r="ONQ1183" s="8"/>
      <c r="ONR1183" s="8"/>
      <c r="ONS1183" s="8"/>
      <c r="ONT1183" s="8"/>
      <c r="ONU1183" s="8"/>
      <c r="ONV1183" s="8"/>
      <c r="ONW1183" s="8"/>
      <c r="ONX1183" s="8"/>
      <c r="ONY1183" s="8"/>
      <c r="ONZ1183" s="8"/>
      <c r="OOA1183" s="8"/>
      <c r="OOB1183" s="8"/>
      <c r="OOC1183" s="8"/>
      <c r="OOD1183" s="8"/>
      <c r="OOE1183" s="8"/>
      <c r="OOF1183" s="8"/>
      <c r="OOG1183" s="8"/>
      <c r="OOH1183" s="8"/>
      <c r="OOI1183" s="8"/>
      <c r="OOJ1183" s="8"/>
      <c r="OOK1183" s="8"/>
      <c r="OOL1183" s="8"/>
      <c r="OOM1183" s="8"/>
      <c r="OON1183" s="8"/>
      <c r="OOO1183" s="8"/>
      <c r="OOP1183" s="8"/>
      <c r="OOQ1183" s="8"/>
      <c r="OOR1183" s="8"/>
      <c r="OOS1183" s="8"/>
      <c r="OOT1183" s="8"/>
      <c r="OOU1183" s="8"/>
      <c r="OOV1183" s="8"/>
      <c r="OOW1183" s="8"/>
      <c r="OOX1183" s="8"/>
      <c r="OOY1183" s="8"/>
      <c r="OOZ1183" s="8"/>
      <c r="OPA1183" s="8"/>
      <c r="OPB1183" s="8"/>
      <c r="OPC1183" s="8"/>
      <c r="OPD1183" s="8"/>
      <c r="OPE1183" s="8"/>
      <c r="OPF1183" s="8"/>
      <c r="OPG1183" s="8"/>
      <c r="OPH1183" s="8"/>
      <c r="OPI1183" s="8"/>
      <c r="OPJ1183" s="8"/>
      <c r="OPK1183" s="8"/>
      <c r="OPL1183" s="8"/>
      <c r="OPM1183" s="8"/>
      <c r="OPN1183" s="8"/>
      <c r="OPO1183" s="8"/>
      <c r="OPP1183" s="8"/>
      <c r="OPQ1183" s="8"/>
      <c r="OPR1183" s="8"/>
      <c r="OPS1183" s="8"/>
      <c r="OPT1183" s="8"/>
      <c r="OPU1183" s="8"/>
      <c r="OPV1183" s="8"/>
      <c r="OPW1183" s="8"/>
      <c r="OPX1183" s="8"/>
      <c r="OPY1183" s="8"/>
      <c r="OPZ1183" s="8"/>
      <c r="OQA1183" s="8"/>
      <c r="OQB1183" s="8"/>
      <c r="OQC1183" s="8"/>
      <c r="OQD1183" s="8"/>
      <c r="OQE1183" s="8"/>
      <c r="OQF1183" s="8"/>
      <c r="OQG1183" s="8"/>
      <c r="OQH1183" s="8"/>
      <c r="OQI1183" s="8"/>
      <c r="OQJ1183" s="8"/>
      <c r="OQK1183" s="8"/>
      <c r="OQL1183" s="8"/>
      <c r="OQM1183" s="8"/>
      <c r="OQN1183" s="8"/>
      <c r="OQO1183" s="8"/>
      <c r="OQP1183" s="8"/>
      <c r="OQQ1183" s="8"/>
      <c r="OQR1183" s="8"/>
      <c r="OQS1183" s="8"/>
      <c r="OQT1183" s="8"/>
      <c r="OQU1183" s="8"/>
      <c r="OQV1183" s="8"/>
      <c r="OQW1183" s="8"/>
      <c r="OQX1183" s="8"/>
      <c r="OQY1183" s="8"/>
      <c r="OQZ1183" s="8"/>
      <c r="ORA1183" s="8"/>
      <c r="ORB1183" s="8"/>
      <c r="ORC1183" s="8"/>
      <c r="ORD1183" s="8"/>
      <c r="ORE1183" s="8"/>
      <c r="ORF1183" s="8"/>
      <c r="ORG1183" s="8"/>
      <c r="ORH1183" s="8"/>
      <c r="ORI1183" s="8"/>
      <c r="ORJ1183" s="8"/>
      <c r="ORK1183" s="8"/>
      <c r="ORL1183" s="8"/>
      <c r="ORM1183" s="8"/>
      <c r="ORN1183" s="8"/>
      <c r="ORO1183" s="8"/>
      <c r="ORP1183" s="8"/>
      <c r="ORQ1183" s="8"/>
      <c r="ORR1183" s="8"/>
      <c r="ORS1183" s="8"/>
      <c r="ORT1183" s="8"/>
      <c r="ORU1183" s="8"/>
      <c r="ORV1183" s="8"/>
      <c r="ORW1183" s="8"/>
      <c r="ORX1183" s="8"/>
      <c r="ORY1183" s="8"/>
      <c r="ORZ1183" s="8"/>
      <c r="OSA1183" s="8"/>
      <c r="OSB1183" s="8"/>
      <c r="OSC1183" s="8"/>
      <c r="OSD1183" s="8"/>
      <c r="OSE1183" s="8"/>
      <c r="OSF1183" s="8"/>
      <c r="OSG1183" s="8"/>
      <c r="OSH1183" s="8"/>
      <c r="OSI1183" s="8"/>
      <c r="OSJ1183" s="8"/>
      <c r="OSK1183" s="8"/>
      <c r="OSL1183" s="8"/>
      <c r="OSM1183" s="8"/>
      <c r="OSN1183" s="8"/>
      <c r="OSO1183" s="8"/>
      <c r="OSP1183" s="8"/>
      <c r="OSQ1183" s="8"/>
      <c r="OSR1183" s="8"/>
      <c r="OSS1183" s="8"/>
      <c r="OST1183" s="8"/>
      <c r="OSU1183" s="8"/>
      <c r="OSV1183" s="8"/>
      <c r="OSW1183" s="8"/>
      <c r="OSX1183" s="8"/>
      <c r="OSY1183" s="8"/>
      <c r="OSZ1183" s="8"/>
      <c r="OTA1183" s="8"/>
      <c r="OTB1183" s="8"/>
      <c r="OTC1183" s="8"/>
      <c r="OTD1183" s="8"/>
      <c r="OTE1183" s="8"/>
      <c r="OTF1183" s="8"/>
      <c r="OTG1183" s="8"/>
      <c r="OTH1183" s="8"/>
      <c r="OTI1183" s="8"/>
      <c r="OTJ1183" s="8"/>
      <c r="OTK1183" s="8"/>
      <c r="OTL1183" s="8"/>
      <c r="OTM1183" s="8"/>
      <c r="OTN1183" s="8"/>
      <c r="OTO1183" s="8"/>
      <c r="OTP1183" s="8"/>
      <c r="OTQ1183" s="8"/>
      <c r="OTR1183" s="8"/>
      <c r="OTS1183" s="8"/>
      <c r="OTT1183" s="8"/>
      <c r="OTU1183" s="8"/>
      <c r="OTV1183" s="8"/>
      <c r="OTW1183" s="8"/>
      <c r="OTX1183" s="8"/>
      <c r="OTY1183" s="8"/>
      <c r="OTZ1183" s="8"/>
      <c r="OUA1183" s="8"/>
      <c r="OUB1183" s="8"/>
      <c r="OUC1183" s="8"/>
      <c r="OUD1183" s="8"/>
      <c r="OUE1183" s="8"/>
      <c r="OUF1183" s="8"/>
      <c r="OUG1183" s="8"/>
      <c r="OUH1183" s="8"/>
      <c r="OUI1183" s="8"/>
      <c r="OUJ1183" s="8"/>
      <c r="OUK1183" s="8"/>
      <c r="OUL1183" s="8"/>
      <c r="OUM1183" s="8"/>
      <c r="OUN1183" s="8"/>
      <c r="OUO1183" s="8"/>
      <c r="OUP1183" s="8"/>
      <c r="OUQ1183" s="8"/>
      <c r="OUR1183" s="8"/>
      <c r="OUS1183" s="8"/>
      <c r="OUT1183" s="8"/>
      <c r="OUU1183" s="8"/>
      <c r="OUV1183" s="8"/>
      <c r="OUW1183" s="8"/>
      <c r="OUX1183" s="8"/>
      <c r="OUY1183" s="8"/>
      <c r="OUZ1183" s="8"/>
      <c r="OVA1183" s="8"/>
      <c r="OVB1183" s="8"/>
      <c r="OVC1183" s="8"/>
      <c r="OVD1183" s="8"/>
      <c r="OVE1183" s="8"/>
      <c r="OVF1183" s="8"/>
      <c r="OVG1183" s="8"/>
      <c r="OVH1183" s="8"/>
      <c r="OVI1183" s="8"/>
      <c r="OVJ1183" s="8"/>
      <c r="OVK1183" s="8"/>
      <c r="OVL1183" s="8"/>
      <c r="OVM1183" s="8"/>
      <c r="OVN1183" s="8"/>
      <c r="OVO1183" s="8"/>
      <c r="OVP1183" s="8"/>
      <c r="OVQ1183" s="8"/>
      <c r="OVR1183" s="8"/>
      <c r="OVS1183" s="8"/>
      <c r="OVT1183" s="8"/>
      <c r="OVU1183" s="8"/>
      <c r="OVV1183" s="8"/>
      <c r="OVW1183" s="8"/>
      <c r="OVX1183" s="8"/>
      <c r="OVY1183" s="8"/>
      <c r="OVZ1183" s="8"/>
      <c r="OWA1183" s="8"/>
      <c r="OWB1183" s="8"/>
      <c r="OWC1183" s="8"/>
      <c r="OWD1183" s="8"/>
      <c r="OWE1183" s="8"/>
      <c r="OWF1183" s="8"/>
      <c r="OWG1183" s="8"/>
      <c r="OWH1183" s="8"/>
      <c r="OWI1183" s="8"/>
      <c r="OWJ1183" s="8"/>
      <c r="OWK1183" s="8"/>
      <c r="OWL1183" s="8"/>
      <c r="OWM1183" s="8"/>
      <c r="OWN1183" s="8"/>
      <c r="OWO1183" s="8"/>
      <c r="OWP1183" s="8"/>
      <c r="OWQ1183" s="8"/>
      <c r="OWR1183" s="8"/>
      <c r="OWS1183" s="8"/>
      <c r="OWT1183" s="8"/>
      <c r="OWU1183" s="8"/>
      <c r="OWV1183" s="8"/>
      <c r="OWW1183" s="8"/>
      <c r="OWX1183" s="8"/>
      <c r="OWY1183" s="8"/>
      <c r="OWZ1183" s="8"/>
      <c r="OXA1183" s="8"/>
      <c r="OXB1183" s="8"/>
      <c r="OXC1183" s="8"/>
      <c r="OXD1183" s="8"/>
      <c r="OXE1183" s="8"/>
      <c r="OXF1183" s="8"/>
      <c r="OXG1183" s="8"/>
      <c r="OXH1183" s="8"/>
      <c r="OXI1183" s="8"/>
      <c r="OXJ1183" s="8"/>
      <c r="OXK1183" s="8"/>
      <c r="OXL1183" s="8"/>
      <c r="OXM1183" s="8"/>
      <c r="OXN1183" s="8"/>
      <c r="OXO1183" s="8"/>
      <c r="OXP1183" s="8"/>
      <c r="OXQ1183" s="8"/>
      <c r="OXR1183" s="8"/>
      <c r="OXS1183" s="8"/>
      <c r="OXT1183" s="8"/>
      <c r="OXU1183" s="8"/>
      <c r="OXV1183" s="8"/>
      <c r="OXW1183" s="8"/>
      <c r="OXX1183" s="8"/>
      <c r="OXY1183" s="8"/>
      <c r="OXZ1183" s="8"/>
      <c r="OYA1183" s="8"/>
      <c r="OYB1183" s="8"/>
      <c r="OYC1183" s="8"/>
      <c r="OYD1183" s="8"/>
      <c r="OYE1183" s="8"/>
      <c r="OYF1183" s="8"/>
      <c r="OYG1183" s="8"/>
      <c r="OYH1183" s="8"/>
      <c r="OYI1183" s="8"/>
      <c r="OYJ1183" s="8"/>
      <c r="OYK1183" s="8"/>
      <c r="OYL1183" s="8"/>
      <c r="OYM1183" s="8"/>
      <c r="OYN1183" s="8"/>
      <c r="OYO1183" s="8"/>
      <c r="OYP1183" s="8"/>
      <c r="OYQ1183" s="8"/>
      <c r="OYR1183" s="8"/>
      <c r="OYS1183" s="8"/>
      <c r="OYT1183" s="8"/>
      <c r="OYU1183" s="8"/>
      <c r="OYV1183" s="8"/>
      <c r="OYW1183" s="8"/>
      <c r="OYX1183" s="8"/>
      <c r="OYY1183" s="8"/>
      <c r="OYZ1183" s="8"/>
      <c r="OZA1183" s="8"/>
      <c r="OZB1183" s="8"/>
      <c r="OZC1183" s="8"/>
      <c r="OZD1183" s="8"/>
      <c r="OZE1183" s="8"/>
      <c r="OZF1183" s="8"/>
      <c r="OZG1183" s="8"/>
      <c r="OZH1183" s="8"/>
      <c r="OZI1183" s="8"/>
      <c r="OZJ1183" s="8"/>
      <c r="OZK1183" s="8"/>
      <c r="OZL1183" s="8"/>
      <c r="OZM1183" s="8"/>
      <c r="OZN1183" s="8"/>
      <c r="OZO1183" s="8"/>
      <c r="OZP1183" s="8"/>
      <c r="OZQ1183" s="8"/>
      <c r="OZR1183" s="8"/>
      <c r="OZS1183" s="8"/>
      <c r="OZT1183" s="8"/>
      <c r="OZU1183" s="8"/>
      <c r="OZV1183" s="8"/>
      <c r="OZW1183" s="8"/>
      <c r="OZX1183" s="8"/>
      <c r="OZY1183" s="8"/>
      <c r="OZZ1183" s="8"/>
      <c r="PAA1183" s="8"/>
      <c r="PAB1183" s="8"/>
      <c r="PAC1183" s="8"/>
      <c r="PAD1183" s="8"/>
      <c r="PAE1183" s="8"/>
      <c r="PAF1183" s="8"/>
      <c r="PAG1183" s="8"/>
      <c r="PAH1183" s="8"/>
      <c r="PAI1183" s="8"/>
      <c r="PAJ1183" s="8"/>
      <c r="PAK1183" s="8"/>
      <c r="PAL1183" s="8"/>
      <c r="PAM1183" s="8"/>
      <c r="PAN1183" s="8"/>
      <c r="PAO1183" s="8"/>
      <c r="PAP1183" s="8"/>
      <c r="PAQ1183" s="8"/>
      <c r="PAR1183" s="8"/>
      <c r="PAS1183" s="8"/>
      <c r="PAT1183" s="8"/>
      <c r="PAU1183" s="8"/>
      <c r="PAV1183" s="8"/>
      <c r="PAW1183" s="8"/>
      <c r="PAX1183" s="8"/>
      <c r="PAY1183" s="8"/>
      <c r="PAZ1183" s="8"/>
      <c r="PBA1183" s="8"/>
      <c r="PBB1183" s="8"/>
      <c r="PBC1183" s="8"/>
      <c r="PBD1183" s="8"/>
      <c r="PBE1183" s="8"/>
      <c r="PBF1183" s="8"/>
      <c r="PBG1183" s="8"/>
      <c r="PBH1183" s="8"/>
      <c r="PBI1183" s="8"/>
      <c r="PBJ1183" s="8"/>
      <c r="PBK1183" s="8"/>
      <c r="PBL1183" s="8"/>
      <c r="PBM1183" s="8"/>
      <c r="PBN1183" s="8"/>
      <c r="PBO1183" s="8"/>
      <c r="PBP1183" s="8"/>
      <c r="PBQ1183" s="8"/>
      <c r="PBR1183" s="8"/>
      <c r="PBS1183" s="8"/>
      <c r="PBT1183" s="8"/>
      <c r="PBU1183" s="8"/>
      <c r="PBV1183" s="8"/>
      <c r="PBW1183" s="8"/>
      <c r="PBX1183" s="8"/>
      <c r="PBY1183" s="8"/>
      <c r="PBZ1183" s="8"/>
      <c r="PCA1183" s="8"/>
      <c r="PCB1183" s="8"/>
      <c r="PCC1183" s="8"/>
      <c r="PCD1183" s="8"/>
      <c r="PCE1183" s="8"/>
      <c r="PCF1183" s="8"/>
      <c r="PCG1183" s="8"/>
      <c r="PCH1183" s="8"/>
      <c r="PCI1183" s="8"/>
      <c r="PCJ1183" s="8"/>
      <c r="PCK1183" s="8"/>
      <c r="PCL1183" s="8"/>
      <c r="PCM1183" s="8"/>
      <c r="PCN1183" s="8"/>
      <c r="PCO1183" s="8"/>
      <c r="PCP1183" s="8"/>
      <c r="PCQ1183" s="8"/>
      <c r="PCR1183" s="8"/>
      <c r="PCS1183" s="8"/>
      <c r="PCT1183" s="8"/>
      <c r="PCU1183" s="8"/>
      <c r="PCV1183" s="8"/>
      <c r="PCW1183" s="8"/>
      <c r="PCX1183" s="8"/>
      <c r="PCY1183" s="8"/>
      <c r="PCZ1183" s="8"/>
      <c r="PDA1183" s="8"/>
      <c r="PDB1183" s="8"/>
      <c r="PDC1183" s="8"/>
      <c r="PDD1183" s="8"/>
      <c r="PDE1183" s="8"/>
      <c r="PDF1183" s="8"/>
      <c r="PDG1183" s="8"/>
      <c r="PDH1183" s="8"/>
      <c r="PDI1183" s="8"/>
      <c r="PDJ1183" s="8"/>
      <c r="PDK1183" s="8"/>
      <c r="PDL1183" s="8"/>
      <c r="PDM1183" s="8"/>
      <c r="PDN1183" s="8"/>
      <c r="PDO1183" s="8"/>
      <c r="PDP1183" s="8"/>
      <c r="PDQ1183" s="8"/>
      <c r="PDR1183" s="8"/>
      <c r="PDS1183" s="8"/>
      <c r="PDT1183" s="8"/>
      <c r="PDU1183" s="8"/>
      <c r="PDV1183" s="8"/>
      <c r="PDW1183" s="8"/>
      <c r="PDX1183" s="8"/>
      <c r="PDY1183" s="8"/>
      <c r="PDZ1183" s="8"/>
      <c r="PEA1183" s="8"/>
      <c r="PEB1183" s="8"/>
      <c r="PEC1183" s="8"/>
      <c r="PED1183" s="8"/>
      <c r="PEE1183" s="8"/>
      <c r="PEF1183" s="8"/>
      <c r="PEG1183" s="8"/>
      <c r="PEH1183" s="8"/>
      <c r="PEI1183" s="8"/>
      <c r="PEJ1183" s="8"/>
      <c r="PEK1183" s="8"/>
      <c r="PEL1183" s="8"/>
      <c r="PEM1183" s="8"/>
      <c r="PEN1183" s="8"/>
      <c r="PEO1183" s="8"/>
      <c r="PEP1183" s="8"/>
      <c r="PEQ1183" s="8"/>
      <c r="PER1183" s="8"/>
      <c r="PES1183" s="8"/>
      <c r="PET1183" s="8"/>
      <c r="PEU1183" s="8"/>
      <c r="PEV1183" s="8"/>
      <c r="PEW1183" s="8"/>
      <c r="PEX1183" s="8"/>
      <c r="PEY1183" s="8"/>
      <c r="PEZ1183" s="8"/>
      <c r="PFA1183" s="8"/>
      <c r="PFB1183" s="8"/>
      <c r="PFC1183" s="8"/>
      <c r="PFD1183" s="8"/>
      <c r="PFE1183" s="8"/>
      <c r="PFF1183" s="8"/>
      <c r="PFG1183" s="8"/>
      <c r="PFH1183" s="8"/>
      <c r="PFI1183" s="8"/>
      <c r="PFJ1183" s="8"/>
      <c r="PFK1183" s="8"/>
      <c r="PFL1183" s="8"/>
      <c r="PFM1183" s="8"/>
      <c r="PFN1183" s="8"/>
      <c r="PFO1183" s="8"/>
      <c r="PFP1183" s="8"/>
      <c r="PFQ1183" s="8"/>
      <c r="PFR1183" s="8"/>
      <c r="PFS1183" s="8"/>
      <c r="PFT1183" s="8"/>
      <c r="PFU1183" s="8"/>
      <c r="PFV1183" s="8"/>
      <c r="PFW1183" s="8"/>
      <c r="PFX1183" s="8"/>
      <c r="PFY1183" s="8"/>
      <c r="PFZ1183" s="8"/>
      <c r="PGA1183" s="8"/>
      <c r="PGB1183" s="8"/>
      <c r="PGC1183" s="8"/>
      <c r="PGD1183" s="8"/>
      <c r="PGE1183" s="8"/>
      <c r="PGF1183" s="8"/>
      <c r="PGG1183" s="8"/>
      <c r="PGH1183" s="8"/>
      <c r="PGI1183" s="8"/>
      <c r="PGJ1183" s="8"/>
      <c r="PGK1183" s="8"/>
      <c r="PGL1183" s="8"/>
      <c r="PGM1183" s="8"/>
      <c r="PGN1183" s="8"/>
      <c r="PGO1183" s="8"/>
      <c r="PGP1183" s="8"/>
      <c r="PGQ1183" s="8"/>
      <c r="PGR1183" s="8"/>
      <c r="PGS1183" s="8"/>
      <c r="PGT1183" s="8"/>
      <c r="PGU1183" s="8"/>
      <c r="PGV1183" s="8"/>
      <c r="PGW1183" s="8"/>
      <c r="PGX1183" s="8"/>
      <c r="PGY1183" s="8"/>
      <c r="PGZ1183" s="8"/>
      <c r="PHA1183" s="8"/>
      <c r="PHB1183" s="8"/>
      <c r="PHC1183" s="8"/>
      <c r="PHD1183" s="8"/>
      <c r="PHE1183" s="8"/>
      <c r="PHF1183" s="8"/>
      <c r="PHG1183" s="8"/>
      <c r="PHH1183" s="8"/>
      <c r="PHI1183" s="8"/>
      <c r="PHJ1183" s="8"/>
      <c r="PHK1183" s="8"/>
      <c r="PHL1183" s="8"/>
      <c r="PHM1183" s="8"/>
      <c r="PHN1183" s="8"/>
      <c r="PHO1183" s="8"/>
      <c r="PHP1183" s="8"/>
      <c r="PHQ1183" s="8"/>
      <c r="PHR1183" s="8"/>
      <c r="PHS1183" s="8"/>
      <c r="PHT1183" s="8"/>
      <c r="PHU1183" s="8"/>
      <c r="PHV1183" s="8"/>
      <c r="PHW1183" s="8"/>
      <c r="PHX1183" s="8"/>
      <c r="PHY1183" s="8"/>
      <c r="PHZ1183" s="8"/>
      <c r="PIA1183" s="8"/>
      <c r="PIB1183" s="8"/>
      <c r="PIC1183" s="8"/>
      <c r="PID1183" s="8"/>
      <c r="PIE1183" s="8"/>
      <c r="PIF1183" s="8"/>
      <c r="PIG1183" s="8"/>
      <c r="PIH1183" s="8"/>
      <c r="PII1183" s="8"/>
      <c r="PIJ1183" s="8"/>
      <c r="PIK1183" s="8"/>
      <c r="PIL1183" s="8"/>
      <c r="PIM1183" s="8"/>
      <c r="PIN1183" s="8"/>
      <c r="PIO1183" s="8"/>
      <c r="PIP1183" s="8"/>
      <c r="PIQ1183" s="8"/>
      <c r="PIR1183" s="8"/>
      <c r="PIS1183" s="8"/>
      <c r="PIT1183" s="8"/>
      <c r="PIU1183" s="8"/>
      <c r="PIV1183" s="8"/>
      <c r="PIW1183" s="8"/>
      <c r="PIX1183" s="8"/>
      <c r="PIY1183" s="8"/>
      <c r="PIZ1183" s="8"/>
      <c r="PJA1183" s="8"/>
      <c r="PJB1183" s="8"/>
      <c r="PJC1183" s="8"/>
      <c r="PJD1183" s="8"/>
      <c r="PJE1183" s="8"/>
      <c r="PJF1183" s="8"/>
      <c r="PJG1183" s="8"/>
      <c r="PJH1183" s="8"/>
      <c r="PJI1183" s="8"/>
      <c r="PJJ1183" s="8"/>
      <c r="PJK1183" s="8"/>
      <c r="PJL1183" s="8"/>
      <c r="PJM1183" s="8"/>
      <c r="PJN1183" s="8"/>
      <c r="PJO1183" s="8"/>
      <c r="PJP1183" s="8"/>
      <c r="PJQ1183" s="8"/>
      <c r="PJR1183" s="8"/>
      <c r="PJS1183" s="8"/>
      <c r="PJT1183" s="8"/>
      <c r="PJU1183" s="8"/>
      <c r="PJV1183" s="8"/>
      <c r="PJW1183" s="8"/>
      <c r="PJX1183" s="8"/>
      <c r="PJY1183" s="8"/>
      <c r="PJZ1183" s="8"/>
      <c r="PKA1183" s="8"/>
      <c r="PKB1183" s="8"/>
      <c r="PKC1183" s="8"/>
      <c r="PKD1183" s="8"/>
      <c r="PKE1183" s="8"/>
      <c r="PKF1183" s="8"/>
      <c r="PKG1183" s="8"/>
      <c r="PKH1183" s="8"/>
      <c r="PKI1183" s="8"/>
      <c r="PKJ1183" s="8"/>
      <c r="PKK1183" s="8"/>
      <c r="PKL1183" s="8"/>
      <c r="PKM1183" s="8"/>
      <c r="PKN1183" s="8"/>
      <c r="PKO1183" s="8"/>
      <c r="PKP1183" s="8"/>
      <c r="PKQ1183" s="8"/>
      <c r="PKR1183" s="8"/>
      <c r="PKS1183" s="8"/>
      <c r="PKT1183" s="8"/>
      <c r="PKU1183" s="8"/>
      <c r="PKV1183" s="8"/>
      <c r="PKW1183" s="8"/>
      <c r="PKX1183" s="8"/>
      <c r="PKY1183" s="8"/>
      <c r="PKZ1183" s="8"/>
      <c r="PLA1183" s="8"/>
      <c r="PLB1183" s="8"/>
      <c r="PLC1183" s="8"/>
      <c r="PLD1183" s="8"/>
      <c r="PLE1183" s="8"/>
      <c r="PLF1183" s="8"/>
      <c r="PLG1183" s="8"/>
      <c r="PLH1183" s="8"/>
      <c r="PLI1183" s="8"/>
      <c r="PLJ1183" s="8"/>
      <c r="PLK1183" s="8"/>
      <c r="PLL1183" s="8"/>
      <c r="PLM1183" s="8"/>
      <c r="PLN1183" s="8"/>
      <c r="PLO1183" s="8"/>
      <c r="PLP1183" s="8"/>
      <c r="PLQ1183" s="8"/>
      <c r="PLR1183" s="8"/>
      <c r="PLS1183" s="8"/>
      <c r="PLT1183" s="8"/>
      <c r="PLU1183" s="8"/>
      <c r="PLV1183" s="8"/>
      <c r="PLW1183" s="8"/>
      <c r="PLX1183" s="8"/>
      <c r="PLY1183" s="8"/>
      <c r="PLZ1183" s="8"/>
      <c r="PMA1183" s="8"/>
      <c r="PMB1183" s="8"/>
      <c r="PMC1183" s="8"/>
      <c r="PMD1183" s="8"/>
      <c r="PME1183" s="8"/>
      <c r="PMF1183" s="8"/>
      <c r="PMG1183" s="8"/>
      <c r="PMH1183" s="8"/>
      <c r="PMI1183" s="8"/>
      <c r="PMJ1183" s="8"/>
      <c r="PMK1183" s="8"/>
      <c r="PML1183" s="8"/>
      <c r="PMM1183" s="8"/>
      <c r="PMN1183" s="8"/>
      <c r="PMO1183" s="8"/>
      <c r="PMP1183" s="8"/>
      <c r="PMQ1183" s="8"/>
      <c r="PMR1183" s="8"/>
      <c r="PMS1183" s="8"/>
      <c r="PMT1183" s="8"/>
      <c r="PMU1183" s="8"/>
      <c r="PMV1183" s="8"/>
      <c r="PMW1183" s="8"/>
      <c r="PMX1183" s="8"/>
      <c r="PMY1183" s="8"/>
      <c r="PMZ1183" s="8"/>
      <c r="PNA1183" s="8"/>
      <c r="PNB1183" s="8"/>
      <c r="PNC1183" s="8"/>
      <c r="PND1183" s="8"/>
      <c r="PNE1183" s="8"/>
      <c r="PNF1183" s="8"/>
      <c r="PNG1183" s="8"/>
      <c r="PNH1183" s="8"/>
      <c r="PNI1183" s="8"/>
      <c r="PNJ1183" s="8"/>
      <c r="PNK1183" s="8"/>
      <c r="PNL1183" s="8"/>
      <c r="PNM1183" s="8"/>
      <c r="PNN1183" s="8"/>
      <c r="PNO1183" s="8"/>
      <c r="PNP1183" s="8"/>
      <c r="PNQ1183" s="8"/>
      <c r="PNR1183" s="8"/>
      <c r="PNS1183" s="8"/>
      <c r="PNT1183" s="8"/>
      <c r="PNU1183" s="8"/>
      <c r="PNV1183" s="8"/>
      <c r="PNW1183" s="8"/>
      <c r="PNX1183" s="8"/>
      <c r="PNY1183" s="8"/>
      <c r="PNZ1183" s="8"/>
      <c r="POA1183" s="8"/>
      <c r="POB1183" s="8"/>
      <c r="POC1183" s="8"/>
      <c r="POD1183" s="8"/>
      <c r="POE1183" s="8"/>
      <c r="POF1183" s="8"/>
      <c r="POG1183" s="8"/>
      <c r="POH1183" s="8"/>
      <c r="POI1183" s="8"/>
      <c r="POJ1183" s="8"/>
      <c r="POK1183" s="8"/>
      <c r="POL1183" s="8"/>
      <c r="POM1183" s="8"/>
      <c r="PON1183" s="8"/>
      <c r="POO1183" s="8"/>
      <c r="POP1183" s="8"/>
      <c r="POQ1183" s="8"/>
      <c r="POR1183" s="8"/>
      <c r="POS1183" s="8"/>
      <c r="POT1183" s="8"/>
      <c r="POU1183" s="8"/>
      <c r="POV1183" s="8"/>
      <c r="POW1183" s="8"/>
      <c r="POX1183" s="8"/>
      <c r="POY1183" s="8"/>
      <c r="POZ1183" s="8"/>
      <c r="PPA1183" s="8"/>
      <c r="PPB1183" s="8"/>
      <c r="PPC1183" s="8"/>
      <c r="PPD1183" s="8"/>
      <c r="PPE1183" s="8"/>
      <c r="PPF1183" s="8"/>
      <c r="PPG1183" s="8"/>
      <c r="PPH1183" s="8"/>
      <c r="PPI1183" s="8"/>
      <c r="PPJ1183" s="8"/>
      <c r="PPK1183" s="8"/>
      <c r="PPL1183" s="8"/>
      <c r="PPM1183" s="8"/>
      <c r="PPN1183" s="8"/>
      <c r="PPO1183" s="8"/>
      <c r="PPP1183" s="8"/>
      <c r="PPQ1183" s="8"/>
      <c r="PPR1183" s="8"/>
      <c r="PPS1183" s="8"/>
      <c r="PPT1183" s="8"/>
      <c r="PPU1183" s="8"/>
      <c r="PPV1183" s="8"/>
      <c r="PPW1183" s="8"/>
      <c r="PPX1183" s="8"/>
      <c r="PPY1183" s="8"/>
      <c r="PPZ1183" s="8"/>
      <c r="PQA1183" s="8"/>
      <c r="PQB1183" s="8"/>
      <c r="PQC1183" s="8"/>
      <c r="PQD1183" s="8"/>
      <c r="PQE1183" s="8"/>
      <c r="PQF1183" s="8"/>
      <c r="PQG1183" s="8"/>
      <c r="PQH1183" s="8"/>
      <c r="PQI1183" s="8"/>
      <c r="PQJ1183" s="8"/>
      <c r="PQK1183" s="8"/>
      <c r="PQL1183" s="8"/>
      <c r="PQM1183" s="8"/>
      <c r="PQN1183" s="8"/>
      <c r="PQO1183" s="8"/>
      <c r="PQP1183" s="8"/>
      <c r="PQQ1183" s="8"/>
      <c r="PQR1183" s="8"/>
      <c r="PQS1183" s="8"/>
      <c r="PQT1183" s="8"/>
      <c r="PQU1183" s="8"/>
      <c r="PQV1183" s="8"/>
      <c r="PQW1183" s="8"/>
      <c r="PQX1183" s="8"/>
      <c r="PQY1183" s="8"/>
      <c r="PQZ1183" s="8"/>
      <c r="PRA1183" s="8"/>
      <c r="PRB1183" s="8"/>
      <c r="PRC1183" s="8"/>
      <c r="PRD1183" s="8"/>
      <c r="PRE1183" s="8"/>
      <c r="PRF1183" s="8"/>
      <c r="PRG1183" s="8"/>
      <c r="PRH1183" s="8"/>
      <c r="PRI1183" s="8"/>
      <c r="PRJ1183" s="8"/>
      <c r="PRK1183" s="8"/>
      <c r="PRL1183" s="8"/>
      <c r="PRM1183" s="8"/>
      <c r="PRN1183" s="8"/>
      <c r="PRO1183" s="8"/>
      <c r="PRP1183" s="8"/>
      <c r="PRQ1183" s="8"/>
      <c r="PRR1183" s="8"/>
      <c r="PRS1183" s="8"/>
      <c r="PRT1183" s="8"/>
      <c r="PRU1183" s="8"/>
      <c r="PRV1183" s="8"/>
      <c r="PRW1183" s="8"/>
      <c r="PRX1183" s="8"/>
      <c r="PRY1183" s="8"/>
      <c r="PRZ1183" s="8"/>
      <c r="PSA1183" s="8"/>
      <c r="PSB1183" s="8"/>
      <c r="PSC1183" s="8"/>
      <c r="PSD1183" s="8"/>
      <c r="PSE1183" s="8"/>
      <c r="PSF1183" s="8"/>
      <c r="PSG1183" s="8"/>
      <c r="PSH1183" s="8"/>
      <c r="PSI1183" s="8"/>
      <c r="PSJ1183" s="8"/>
      <c r="PSK1183" s="8"/>
      <c r="PSL1183" s="8"/>
      <c r="PSM1183" s="8"/>
      <c r="PSN1183" s="8"/>
      <c r="PSO1183" s="8"/>
      <c r="PSP1183" s="8"/>
      <c r="PSQ1183" s="8"/>
      <c r="PSR1183" s="8"/>
      <c r="PSS1183" s="8"/>
      <c r="PST1183" s="8"/>
      <c r="PSU1183" s="8"/>
      <c r="PSV1183" s="8"/>
      <c r="PSW1183" s="8"/>
      <c r="PSX1183" s="8"/>
      <c r="PSY1183" s="8"/>
      <c r="PSZ1183" s="8"/>
      <c r="PTA1183" s="8"/>
      <c r="PTB1183" s="8"/>
      <c r="PTC1183" s="8"/>
      <c r="PTD1183" s="8"/>
      <c r="PTE1183" s="8"/>
      <c r="PTF1183" s="8"/>
      <c r="PTG1183" s="8"/>
      <c r="PTH1183" s="8"/>
      <c r="PTI1183" s="8"/>
      <c r="PTJ1183" s="8"/>
      <c r="PTK1183" s="8"/>
      <c r="PTL1183" s="8"/>
      <c r="PTM1183" s="8"/>
      <c r="PTN1183" s="8"/>
      <c r="PTO1183" s="8"/>
      <c r="PTP1183" s="8"/>
      <c r="PTQ1183" s="8"/>
      <c r="PTR1183" s="8"/>
      <c r="PTS1183" s="8"/>
      <c r="PTT1183" s="8"/>
      <c r="PTU1183" s="8"/>
      <c r="PTV1183" s="8"/>
      <c r="PTW1183" s="8"/>
      <c r="PTX1183" s="8"/>
      <c r="PTY1183" s="8"/>
      <c r="PTZ1183" s="8"/>
      <c r="PUA1183" s="8"/>
      <c r="PUB1183" s="8"/>
      <c r="PUC1183" s="8"/>
      <c r="PUD1183" s="8"/>
      <c r="PUE1183" s="8"/>
      <c r="PUF1183" s="8"/>
      <c r="PUG1183" s="8"/>
      <c r="PUH1183" s="8"/>
      <c r="PUI1183" s="8"/>
      <c r="PUJ1183" s="8"/>
      <c r="PUK1183" s="8"/>
      <c r="PUL1183" s="8"/>
      <c r="PUM1183" s="8"/>
      <c r="PUN1183" s="8"/>
      <c r="PUO1183" s="8"/>
      <c r="PUP1183" s="8"/>
      <c r="PUQ1183" s="8"/>
      <c r="PUR1183" s="8"/>
      <c r="PUS1183" s="8"/>
      <c r="PUT1183" s="8"/>
      <c r="PUU1183" s="8"/>
      <c r="PUV1183" s="8"/>
      <c r="PUW1183" s="8"/>
      <c r="PUX1183" s="8"/>
      <c r="PUY1183" s="8"/>
      <c r="PUZ1183" s="8"/>
      <c r="PVA1183" s="8"/>
      <c r="PVB1183" s="8"/>
      <c r="PVC1183" s="8"/>
      <c r="PVD1183" s="8"/>
      <c r="PVE1183" s="8"/>
      <c r="PVF1183" s="8"/>
      <c r="PVG1183" s="8"/>
      <c r="PVH1183" s="8"/>
      <c r="PVI1183" s="8"/>
      <c r="PVJ1183" s="8"/>
      <c r="PVK1183" s="8"/>
      <c r="PVL1183" s="8"/>
      <c r="PVM1183" s="8"/>
      <c r="PVN1183" s="8"/>
      <c r="PVO1183" s="8"/>
      <c r="PVP1183" s="8"/>
      <c r="PVQ1183" s="8"/>
      <c r="PVR1183" s="8"/>
      <c r="PVS1183" s="8"/>
      <c r="PVT1183" s="8"/>
      <c r="PVU1183" s="8"/>
      <c r="PVV1183" s="8"/>
      <c r="PVW1183" s="8"/>
      <c r="PVX1183" s="8"/>
      <c r="PVY1183" s="8"/>
      <c r="PVZ1183" s="8"/>
      <c r="PWA1183" s="8"/>
      <c r="PWB1183" s="8"/>
      <c r="PWC1183" s="8"/>
      <c r="PWD1183" s="8"/>
      <c r="PWE1183" s="8"/>
      <c r="PWF1183" s="8"/>
      <c r="PWG1183" s="8"/>
      <c r="PWH1183" s="8"/>
      <c r="PWI1183" s="8"/>
      <c r="PWJ1183" s="8"/>
      <c r="PWK1183" s="8"/>
      <c r="PWL1183" s="8"/>
      <c r="PWM1183" s="8"/>
      <c r="PWN1183" s="8"/>
      <c r="PWO1183" s="8"/>
      <c r="PWP1183" s="8"/>
      <c r="PWQ1183" s="8"/>
      <c r="PWR1183" s="8"/>
      <c r="PWS1183" s="8"/>
      <c r="PWT1183" s="8"/>
      <c r="PWU1183" s="8"/>
      <c r="PWV1183" s="8"/>
      <c r="PWW1183" s="8"/>
      <c r="PWX1183" s="8"/>
      <c r="PWY1183" s="8"/>
      <c r="PWZ1183" s="8"/>
      <c r="PXA1183" s="8"/>
      <c r="PXB1183" s="8"/>
      <c r="PXC1183" s="8"/>
      <c r="PXD1183" s="8"/>
      <c r="PXE1183" s="8"/>
      <c r="PXF1183" s="8"/>
      <c r="PXG1183" s="8"/>
      <c r="PXH1183" s="8"/>
      <c r="PXI1183" s="8"/>
      <c r="PXJ1183" s="8"/>
      <c r="PXK1183" s="8"/>
      <c r="PXL1183" s="8"/>
      <c r="PXM1183" s="8"/>
      <c r="PXN1183" s="8"/>
      <c r="PXO1183" s="8"/>
      <c r="PXP1183" s="8"/>
      <c r="PXQ1183" s="8"/>
      <c r="PXR1183" s="8"/>
      <c r="PXS1183" s="8"/>
      <c r="PXT1183" s="8"/>
      <c r="PXU1183" s="8"/>
      <c r="PXV1183" s="8"/>
      <c r="PXW1183" s="8"/>
      <c r="PXX1183" s="8"/>
      <c r="PXY1183" s="8"/>
      <c r="PXZ1183" s="8"/>
      <c r="PYA1183" s="8"/>
      <c r="PYB1183" s="8"/>
      <c r="PYC1183" s="8"/>
      <c r="PYD1183" s="8"/>
      <c r="PYE1183" s="8"/>
      <c r="PYF1183" s="8"/>
      <c r="PYG1183" s="8"/>
      <c r="PYH1183" s="8"/>
      <c r="PYI1183" s="8"/>
      <c r="PYJ1183" s="8"/>
      <c r="PYK1183" s="8"/>
      <c r="PYL1183" s="8"/>
      <c r="PYM1183" s="8"/>
      <c r="PYN1183" s="8"/>
      <c r="PYO1183" s="8"/>
      <c r="PYP1183" s="8"/>
      <c r="PYQ1183" s="8"/>
      <c r="PYR1183" s="8"/>
      <c r="PYS1183" s="8"/>
      <c r="PYT1183" s="8"/>
      <c r="PYU1183" s="8"/>
      <c r="PYV1183" s="8"/>
      <c r="PYW1183" s="8"/>
      <c r="PYX1183" s="8"/>
      <c r="PYY1183" s="8"/>
      <c r="PYZ1183" s="8"/>
      <c r="PZA1183" s="8"/>
      <c r="PZB1183" s="8"/>
      <c r="PZC1183" s="8"/>
      <c r="PZD1183" s="8"/>
      <c r="PZE1183" s="8"/>
      <c r="PZF1183" s="8"/>
      <c r="PZG1183" s="8"/>
      <c r="PZH1183" s="8"/>
      <c r="PZI1183" s="8"/>
      <c r="PZJ1183" s="8"/>
      <c r="PZK1183" s="8"/>
      <c r="PZL1183" s="8"/>
      <c r="PZM1183" s="8"/>
      <c r="PZN1183" s="8"/>
      <c r="PZO1183" s="8"/>
      <c r="PZP1183" s="8"/>
      <c r="PZQ1183" s="8"/>
      <c r="PZR1183" s="8"/>
      <c r="PZS1183" s="8"/>
      <c r="PZT1183" s="8"/>
      <c r="PZU1183" s="8"/>
      <c r="PZV1183" s="8"/>
      <c r="PZW1183" s="8"/>
      <c r="PZX1183" s="8"/>
      <c r="PZY1183" s="8"/>
      <c r="PZZ1183" s="8"/>
      <c r="QAA1183" s="8"/>
      <c r="QAB1183" s="8"/>
      <c r="QAC1183" s="8"/>
      <c r="QAD1183" s="8"/>
      <c r="QAE1183" s="8"/>
      <c r="QAF1183" s="8"/>
      <c r="QAG1183" s="8"/>
      <c r="QAH1183" s="8"/>
      <c r="QAI1183" s="8"/>
      <c r="QAJ1183" s="8"/>
      <c r="QAK1183" s="8"/>
      <c r="QAL1183" s="8"/>
      <c r="QAM1183" s="8"/>
      <c r="QAN1183" s="8"/>
      <c r="QAO1183" s="8"/>
      <c r="QAP1183" s="8"/>
      <c r="QAQ1183" s="8"/>
      <c r="QAR1183" s="8"/>
      <c r="QAS1183" s="8"/>
      <c r="QAT1183" s="8"/>
      <c r="QAU1183" s="8"/>
      <c r="QAV1183" s="8"/>
      <c r="QAW1183" s="8"/>
      <c r="QAX1183" s="8"/>
      <c r="QAY1183" s="8"/>
      <c r="QAZ1183" s="8"/>
      <c r="QBA1183" s="8"/>
      <c r="QBB1183" s="8"/>
      <c r="QBC1183" s="8"/>
      <c r="QBD1183" s="8"/>
      <c r="QBE1183" s="8"/>
      <c r="QBF1183" s="8"/>
      <c r="QBG1183" s="8"/>
      <c r="QBH1183" s="8"/>
      <c r="QBI1183" s="8"/>
      <c r="QBJ1183" s="8"/>
      <c r="QBK1183" s="8"/>
      <c r="QBL1183" s="8"/>
      <c r="QBM1183" s="8"/>
      <c r="QBN1183" s="8"/>
      <c r="QBO1183" s="8"/>
      <c r="QBP1183" s="8"/>
      <c r="QBQ1183" s="8"/>
      <c r="QBR1183" s="8"/>
      <c r="QBS1183" s="8"/>
      <c r="QBT1183" s="8"/>
      <c r="QBU1183" s="8"/>
      <c r="QBV1183" s="8"/>
      <c r="QBW1183" s="8"/>
      <c r="QBX1183" s="8"/>
      <c r="QBY1183" s="8"/>
      <c r="QBZ1183" s="8"/>
      <c r="QCA1183" s="8"/>
      <c r="QCB1183" s="8"/>
      <c r="QCC1183" s="8"/>
      <c r="QCD1183" s="8"/>
      <c r="QCE1183" s="8"/>
      <c r="QCF1183" s="8"/>
      <c r="QCG1183" s="8"/>
      <c r="QCH1183" s="8"/>
      <c r="QCI1183" s="8"/>
      <c r="QCJ1183" s="8"/>
      <c r="QCK1183" s="8"/>
      <c r="QCL1183" s="8"/>
      <c r="QCM1183" s="8"/>
      <c r="QCN1183" s="8"/>
      <c r="QCO1183" s="8"/>
      <c r="QCP1183" s="8"/>
      <c r="QCQ1183" s="8"/>
      <c r="QCR1183" s="8"/>
      <c r="QCS1183" s="8"/>
      <c r="QCT1183" s="8"/>
      <c r="QCU1183" s="8"/>
      <c r="QCV1183" s="8"/>
      <c r="QCW1183" s="8"/>
      <c r="QCX1183" s="8"/>
      <c r="QCY1183" s="8"/>
      <c r="QCZ1183" s="8"/>
      <c r="QDA1183" s="8"/>
      <c r="QDB1183" s="8"/>
      <c r="QDC1183" s="8"/>
      <c r="QDD1183" s="8"/>
      <c r="QDE1183" s="8"/>
      <c r="QDF1183" s="8"/>
      <c r="QDG1183" s="8"/>
      <c r="QDH1183" s="8"/>
      <c r="QDI1183" s="8"/>
      <c r="QDJ1183" s="8"/>
      <c r="QDK1183" s="8"/>
      <c r="QDL1183" s="8"/>
      <c r="QDM1183" s="8"/>
      <c r="QDN1183" s="8"/>
      <c r="QDO1183" s="8"/>
      <c r="QDP1183" s="8"/>
      <c r="QDQ1183" s="8"/>
      <c r="QDR1183" s="8"/>
      <c r="QDS1183" s="8"/>
      <c r="QDT1183" s="8"/>
      <c r="QDU1183" s="8"/>
      <c r="QDV1183" s="8"/>
      <c r="QDW1183" s="8"/>
      <c r="QDX1183" s="8"/>
      <c r="QDY1183" s="8"/>
      <c r="QDZ1183" s="8"/>
      <c r="QEA1183" s="8"/>
      <c r="QEB1183" s="8"/>
      <c r="QEC1183" s="8"/>
      <c r="QED1183" s="8"/>
      <c r="QEE1183" s="8"/>
      <c r="QEF1183" s="8"/>
      <c r="QEG1183" s="8"/>
      <c r="QEH1183" s="8"/>
      <c r="QEI1183" s="8"/>
      <c r="QEJ1183" s="8"/>
      <c r="QEK1183" s="8"/>
      <c r="QEL1183" s="8"/>
      <c r="QEM1183" s="8"/>
      <c r="QEN1183" s="8"/>
      <c r="QEO1183" s="8"/>
      <c r="QEP1183" s="8"/>
      <c r="QEQ1183" s="8"/>
      <c r="QER1183" s="8"/>
      <c r="QES1183" s="8"/>
      <c r="QET1183" s="8"/>
      <c r="QEU1183" s="8"/>
      <c r="QEV1183" s="8"/>
      <c r="QEW1183" s="8"/>
      <c r="QEX1183" s="8"/>
      <c r="QEY1183" s="8"/>
      <c r="QEZ1183" s="8"/>
      <c r="QFA1183" s="8"/>
      <c r="QFB1183" s="8"/>
      <c r="QFC1183" s="8"/>
      <c r="QFD1183" s="8"/>
      <c r="QFE1183" s="8"/>
      <c r="QFF1183" s="8"/>
      <c r="QFG1183" s="8"/>
      <c r="QFH1183" s="8"/>
      <c r="QFI1183" s="8"/>
      <c r="QFJ1183" s="8"/>
      <c r="QFK1183" s="8"/>
      <c r="QFL1183" s="8"/>
      <c r="QFM1183" s="8"/>
      <c r="QFN1183" s="8"/>
      <c r="QFO1183" s="8"/>
      <c r="QFP1183" s="8"/>
      <c r="QFQ1183" s="8"/>
      <c r="QFR1183" s="8"/>
      <c r="QFS1183" s="8"/>
      <c r="QFT1183" s="8"/>
      <c r="QFU1183" s="8"/>
      <c r="QFV1183" s="8"/>
      <c r="QFW1183" s="8"/>
      <c r="QFX1183" s="8"/>
      <c r="QFY1183" s="8"/>
      <c r="QFZ1183" s="8"/>
      <c r="QGA1183" s="8"/>
      <c r="QGB1183" s="8"/>
      <c r="QGC1183" s="8"/>
      <c r="QGD1183" s="8"/>
      <c r="QGE1183" s="8"/>
      <c r="QGF1183" s="8"/>
      <c r="QGG1183" s="8"/>
      <c r="QGH1183" s="8"/>
      <c r="QGI1183" s="8"/>
      <c r="QGJ1183" s="8"/>
      <c r="QGK1183" s="8"/>
      <c r="QGL1183" s="8"/>
      <c r="QGM1183" s="8"/>
      <c r="QGN1183" s="8"/>
      <c r="QGO1183" s="8"/>
      <c r="QGP1183" s="8"/>
      <c r="QGQ1183" s="8"/>
      <c r="QGR1183" s="8"/>
      <c r="QGS1183" s="8"/>
      <c r="QGT1183" s="8"/>
      <c r="QGU1183" s="8"/>
      <c r="QGV1183" s="8"/>
      <c r="QGW1183" s="8"/>
      <c r="QGX1183" s="8"/>
      <c r="QGY1183" s="8"/>
      <c r="QGZ1183" s="8"/>
      <c r="QHA1183" s="8"/>
      <c r="QHB1183" s="8"/>
      <c r="QHC1183" s="8"/>
      <c r="QHD1183" s="8"/>
      <c r="QHE1183" s="8"/>
      <c r="QHF1183" s="8"/>
      <c r="QHG1183" s="8"/>
      <c r="QHH1183" s="8"/>
      <c r="QHI1183" s="8"/>
      <c r="QHJ1183" s="8"/>
      <c r="QHK1183" s="8"/>
      <c r="QHL1183" s="8"/>
      <c r="QHM1183" s="8"/>
      <c r="QHN1183" s="8"/>
      <c r="QHO1183" s="8"/>
      <c r="QHP1183" s="8"/>
      <c r="QHQ1183" s="8"/>
      <c r="QHR1183" s="8"/>
      <c r="QHS1183" s="8"/>
      <c r="QHT1183" s="8"/>
      <c r="QHU1183" s="8"/>
      <c r="QHV1183" s="8"/>
      <c r="QHW1183" s="8"/>
      <c r="QHX1183" s="8"/>
      <c r="QHY1183" s="8"/>
      <c r="QHZ1183" s="8"/>
      <c r="QIA1183" s="8"/>
      <c r="QIB1183" s="8"/>
      <c r="QIC1183" s="8"/>
      <c r="QID1183" s="8"/>
      <c r="QIE1183" s="8"/>
      <c r="QIF1183" s="8"/>
      <c r="QIG1183" s="8"/>
      <c r="QIH1183" s="8"/>
      <c r="QII1183" s="8"/>
      <c r="QIJ1183" s="8"/>
      <c r="QIK1183" s="8"/>
      <c r="QIL1183" s="8"/>
      <c r="QIM1183" s="8"/>
      <c r="QIN1183" s="8"/>
      <c r="QIO1183" s="8"/>
      <c r="QIP1183" s="8"/>
      <c r="QIQ1183" s="8"/>
      <c r="QIR1183" s="8"/>
      <c r="QIS1183" s="8"/>
      <c r="QIT1183" s="8"/>
      <c r="QIU1183" s="8"/>
      <c r="QIV1183" s="8"/>
      <c r="QIW1183" s="8"/>
      <c r="QIX1183" s="8"/>
      <c r="QIY1183" s="8"/>
      <c r="QIZ1183" s="8"/>
      <c r="QJA1183" s="8"/>
      <c r="QJB1183" s="8"/>
      <c r="QJC1183" s="8"/>
      <c r="QJD1183" s="8"/>
      <c r="QJE1183" s="8"/>
      <c r="QJF1183" s="8"/>
      <c r="QJG1183" s="8"/>
      <c r="QJH1183" s="8"/>
      <c r="QJI1183" s="8"/>
      <c r="QJJ1183" s="8"/>
      <c r="QJK1183" s="8"/>
      <c r="QJL1183" s="8"/>
      <c r="QJM1183" s="8"/>
      <c r="QJN1183" s="8"/>
      <c r="QJO1183" s="8"/>
      <c r="QJP1183" s="8"/>
      <c r="QJQ1183" s="8"/>
      <c r="QJR1183" s="8"/>
      <c r="QJS1183" s="8"/>
      <c r="QJT1183" s="8"/>
      <c r="QJU1183" s="8"/>
      <c r="QJV1183" s="8"/>
      <c r="QJW1183" s="8"/>
      <c r="QJX1183" s="8"/>
      <c r="QJY1183" s="8"/>
      <c r="QJZ1183" s="8"/>
      <c r="QKA1183" s="8"/>
      <c r="QKB1183" s="8"/>
      <c r="QKC1183" s="8"/>
      <c r="QKD1183" s="8"/>
      <c r="QKE1183" s="8"/>
      <c r="QKF1183" s="8"/>
      <c r="QKG1183" s="8"/>
      <c r="QKH1183" s="8"/>
      <c r="QKI1183" s="8"/>
      <c r="QKJ1183" s="8"/>
      <c r="QKK1183" s="8"/>
      <c r="QKL1183" s="8"/>
      <c r="QKM1183" s="8"/>
      <c r="QKN1183" s="8"/>
      <c r="QKO1183" s="8"/>
      <c r="QKP1183" s="8"/>
      <c r="QKQ1183" s="8"/>
      <c r="QKR1183" s="8"/>
      <c r="QKS1183" s="8"/>
      <c r="QKT1183" s="8"/>
      <c r="QKU1183" s="8"/>
      <c r="QKV1183" s="8"/>
      <c r="QKW1183" s="8"/>
      <c r="QKX1183" s="8"/>
      <c r="QKY1183" s="8"/>
      <c r="QKZ1183" s="8"/>
      <c r="QLA1183" s="8"/>
      <c r="QLB1183" s="8"/>
      <c r="QLC1183" s="8"/>
      <c r="QLD1183" s="8"/>
      <c r="QLE1183" s="8"/>
      <c r="QLF1183" s="8"/>
      <c r="QLG1183" s="8"/>
      <c r="QLH1183" s="8"/>
      <c r="QLI1183" s="8"/>
      <c r="QLJ1183" s="8"/>
      <c r="QLK1183" s="8"/>
      <c r="QLL1183" s="8"/>
      <c r="QLM1183" s="8"/>
      <c r="QLN1183" s="8"/>
      <c r="QLO1183" s="8"/>
      <c r="QLP1183" s="8"/>
      <c r="QLQ1183" s="8"/>
      <c r="QLR1183" s="8"/>
      <c r="QLS1183" s="8"/>
      <c r="QLT1183" s="8"/>
      <c r="QLU1183" s="8"/>
      <c r="QLV1183" s="8"/>
      <c r="QLW1183" s="8"/>
      <c r="QLX1183" s="8"/>
      <c r="QLY1183" s="8"/>
      <c r="QLZ1183" s="8"/>
      <c r="QMA1183" s="8"/>
      <c r="QMB1183" s="8"/>
      <c r="QMC1183" s="8"/>
      <c r="QMD1183" s="8"/>
      <c r="QME1183" s="8"/>
      <c r="QMF1183" s="8"/>
      <c r="QMG1183" s="8"/>
      <c r="QMH1183" s="8"/>
      <c r="QMI1183" s="8"/>
      <c r="QMJ1183" s="8"/>
      <c r="QMK1183" s="8"/>
      <c r="QML1183" s="8"/>
      <c r="QMM1183" s="8"/>
      <c r="QMN1183" s="8"/>
      <c r="QMO1183" s="8"/>
      <c r="QMP1183" s="8"/>
      <c r="QMQ1183" s="8"/>
      <c r="QMR1183" s="8"/>
      <c r="QMS1183" s="8"/>
      <c r="QMT1183" s="8"/>
      <c r="QMU1183" s="8"/>
      <c r="QMV1183" s="8"/>
      <c r="QMW1183" s="8"/>
      <c r="QMX1183" s="8"/>
      <c r="QMY1183" s="8"/>
      <c r="QMZ1183" s="8"/>
      <c r="QNA1183" s="8"/>
      <c r="QNB1183" s="8"/>
      <c r="QNC1183" s="8"/>
      <c r="QND1183" s="8"/>
      <c r="QNE1183" s="8"/>
      <c r="QNF1183" s="8"/>
      <c r="QNG1183" s="8"/>
      <c r="QNH1183" s="8"/>
      <c r="QNI1183" s="8"/>
      <c r="QNJ1183" s="8"/>
      <c r="QNK1183" s="8"/>
      <c r="QNL1183" s="8"/>
      <c r="QNM1183" s="8"/>
      <c r="QNN1183" s="8"/>
      <c r="QNO1183" s="8"/>
      <c r="QNP1183" s="8"/>
      <c r="QNQ1183" s="8"/>
      <c r="QNR1183" s="8"/>
      <c r="QNS1183" s="8"/>
      <c r="QNT1183" s="8"/>
      <c r="QNU1183" s="8"/>
      <c r="QNV1183" s="8"/>
      <c r="QNW1183" s="8"/>
      <c r="QNX1183" s="8"/>
      <c r="QNY1183" s="8"/>
      <c r="QNZ1183" s="8"/>
      <c r="QOA1183" s="8"/>
      <c r="QOB1183" s="8"/>
      <c r="QOC1183" s="8"/>
      <c r="QOD1183" s="8"/>
      <c r="QOE1183" s="8"/>
      <c r="QOF1183" s="8"/>
      <c r="QOG1183" s="8"/>
      <c r="QOH1183" s="8"/>
      <c r="QOI1183" s="8"/>
      <c r="QOJ1183" s="8"/>
      <c r="QOK1183" s="8"/>
      <c r="QOL1183" s="8"/>
      <c r="QOM1183" s="8"/>
      <c r="QON1183" s="8"/>
      <c r="QOO1183" s="8"/>
      <c r="QOP1183" s="8"/>
      <c r="QOQ1183" s="8"/>
      <c r="QOR1183" s="8"/>
      <c r="QOS1183" s="8"/>
      <c r="QOT1183" s="8"/>
      <c r="QOU1183" s="8"/>
      <c r="QOV1183" s="8"/>
      <c r="QOW1183" s="8"/>
      <c r="QOX1183" s="8"/>
      <c r="QOY1183" s="8"/>
      <c r="QOZ1183" s="8"/>
      <c r="QPA1183" s="8"/>
      <c r="QPB1183" s="8"/>
      <c r="QPC1183" s="8"/>
      <c r="QPD1183" s="8"/>
      <c r="QPE1183" s="8"/>
      <c r="QPF1183" s="8"/>
      <c r="QPG1183" s="8"/>
      <c r="QPH1183" s="8"/>
      <c r="QPI1183" s="8"/>
      <c r="QPJ1183" s="8"/>
      <c r="QPK1183" s="8"/>
      <c r="QPL1183" s="8"/>
      <c r="QPM1183" s="8"/>
      <c r="QPN1183" s="8"/>
      <c r="QPO1183" s="8"/>
      <c r="QPP1183" s="8"/>
      <c r="QPQ1183" s="8"/>
      <c r="QPR1183" s="8"/>
      <c r="QPS1183" s="8"/>
      <c r="QPT1183" s="8"/>
      <c r="QPU1183" s="8"/>
      <c r="QPV1183" s="8"/>
      <c r="QPW1183" s="8"/>
      <c r="QPX1183" s="8"/>
      <c r="QPY1183" s="8"/>
      <c r="QPZ1183" s="8"/>
      <c r="QQA1183" s="8"/>
      <c r="QQB1183" s="8"/>
      <c r="QQC1183" s="8"/>
      <c r="QQD1183" s="8"/>
      <c r="QQE1183" s="8"/>
      <c r="QQF1183" s="8"/>
      <c r="QQG1183" s="8"/>
      <c r="QQH1183" s="8"/>
      <c r="QQI1183" s="8"/>
      <c r="QQJ1183" s="8"/>
      <c r="QQK1183" s="8"/>
      <c r="QQL1183" s="8"/>
      <c r="QQM1183" s="8"/>
      <c r="QQN1183" s="8"/>
      <c r="QQO1183" s="8"/>
      <c r="QQP1183" s="8"/>
      <c r="QQQ1183" s="8"/>
      <c r="QQR1183" s="8"/>
      <c r="QQS1183" s="8"/>
      <c r="QQT1183" s="8"/>
      <c r="QQU1183" s="8"/>
      <c r="QQV1183" s="8"/>
      <c r="QQW1183" s="8"/>
      <c r="QQX1183" s="8"/>
      <c r="QQY1183" s="8"/>
      <c r="QQZ1183" s="8"/>
      <c r="QRA1183" s="8"/>
      <c r="QRB1183" s="8"/>
      <c r="QRC1183" s="8"/>
      <c r="QRD1183" s="8"/>
      <c r="QRE1183" s="8"/>
      <c r="QRF1183" s="8"/>
      <c r="QRG1183" s="8"/>
      <c r="QRH1183" s="8"/>
      <c r="QRI1183" s="8"/>
      <c r="QRJ1183" s="8"/>
      <c r="QRK1183" s="8"/>
      <c r="QRL1183" s="8"/>
      <c r="QRM1183" s="8"/>
      <c r="QRN1183" s="8"/>
      <c r="QRO1183" s="8"/>
      <c r="QRP1183" s="8"/>
      <c r="QRQ1183" s="8"/>
      <c r="QRR1183" s="8"/>
      <c r="QRS1183" s="8"/>
      <c r="QRT1183" s="8"/>
      <c r="QRU1183" s="8"/>
      <c r="QRV1183" s="8"/>
      <c r="QRW1183" s="8"/>
      <c r="QRX1183" s="8"/>
      <c r="QRY1183" s="8"/>
      <c r="QRZ1183" s="8"/>
      <c r="QSA1183" s="8"/>
      <c r="QSB1183" s="8"/>
      <c r="QSC1183" s="8"/>
      <c r="QSD1183" s="8"/>
      <c r="QSE1183" s="8"/>
      <c r="QSF1183" s="8"/>
      <c r="QSG1183" s="8"/>
      <c r="QSH1183" s="8"/>
      <c r="QSI1183" s="8"/>
      <c r="QSJ1183" s="8"/>
      <c r="QSK1183" s="8"/>
      <c r="QSL1183" s="8"/>
      <c r="QSM1183" s="8"/>
      <c r="QSN1183" s="8"/>
      <c r="QSO1183" s="8"/>
      <c r="QSP1183" s="8"/>
      <c r="QSQ1183" s="8"/>
      <c r="QSR1183" s="8"/>
      <c r="QSS1183" s="8"/>
      <c r="QST1183" s="8"/>
      <c r="QSU1183" s="8"/>
      <c r="QSV1183" s="8"/>
      <c r="QSW1183" s="8"/>
      <c r="QSX1183" s="8"/>
      <c r="QSY1183" s="8"/>
      <c r="QSZ1183" s="8"/>
      <c r="QTA1183" s="8"/>
      <c r="QTB1183" s="8"/>
      <c r="QTC1183" s="8"/>
      <c r="QTD1183" s="8"/>
      <c r="QTE1183" s="8"/>
      <c r="QTF1183" s="8"/>
      <c r="QTG1183" s="8"/>
      <c r="QTH1183" s="8"/>
      <c r="QTI1183" s="8"/>
      <c r="QTJ1183" s="8"/>
      <c r="QTK1183" s="8"/>
      <c r="QTL1183" s="8"/>
      <c r="QTM1183" s="8"/>
      <c r="QTN1183" s="8"/>
      <c r="QTO1183" s="8"/>
      <c r="QTP1183" s="8"/>
      <c r="QTQ1183" s="8"/>
      <c r="QTR1183" s="8"/>
      <c r="QTS1183" s="8"/>
      <c r="QTT1183" s="8"/>
      <c r="QTU1183" s="8"/>
      <c r="QTV1183" s="8"/>
      <c r="QTW1183" s="8"/>
      <c r="QTX1183" s="8"/>
      <c r="QTY1183" s="8"/>
      <c r="QTZ1183" s="8"/>
      <c r="QUA1183" s="8"/>
      <c r="QUB1183" s="8"/>
      <c r="QUC1183" s="8"/>
      <c r="QUD1183" s="8"/>
      <c r="QUE1183" s="8"/>
      <c r="QUF1183" s="8"/>
      <c r="QUG1183" s="8"/>
      <c r="QUH1183" s="8"/>
      <c r="QUI1183" s="8"/>
      <c r="QUJ1183" s="8"/>
      <c r="QUK1183" s="8"/>
      <c r="QUL1183" s="8"/>
      <c r="QUM1183" s="8"/>
      <c r="QUN1183" s="8"/>
      <c r="QUO1183" s="8"/>
      <c r="QUP1183" s="8"/>
      <c r="QUQ1183" s="8"/>
      <c r="QUR1183" s="8"/>
      <c r="QUS1183" s="8"/>
      <c r="QUT1183" s="8"/>
      <c r="QUU1183" s="8"/>
      <c r="QUV1183" s="8"/>
      <c r="QUW1183" s="8"/>
      <c r="QUX1183" s="8"/>
      <c r="QUY1183" s="8"/>
      <c r="QUZ1183" s="8"/>
      <c r="QVA1183" s="8"/>
      <c r="QVB1183" s="8"/>
      <c r="QVC1183" s="8"/>
      <c r="QVD1183" s="8"/>
      <c r="QVE1183" s="8"/>
      <c r="QVF1183" s="8"/>
      <c r="QVG1183" s="8"/>
      <c r="QVH1183" s="8"/>
      <c r="QVI1183" s="8"/>
      <c r="QVJ1183" s="8"/>
      <c r="QVK1183" s="8"/>
      <c r="QVL1183" s="8"/>
      <c r="QVM1183" s="8"/>
      <c r="QVN1183" s="8"/>
      <c r="QVO1183" s="8"/>
      <c r="QVP1183" s="8"/>
      <c r="QVQ1183" s="8"/>
      <c r="QVR1183" s="8"/>
      <c r="QVS1183" s="8"/>
      <c r="QVT1183" s="8"/>
      <c r="QVU1183" s="8"/>
      <c r="QVV1183" s="8"/>
      <c r="QVW1183" s="8"/>
      <c r="QVX1183" s="8"/>
      <c r="QVY1183" s="8"/>
      <c r="QVZ1183" s="8"/>
      <c r="QWA1183" s="8"/>
      <c r="QWB1183" s="8"/>
      <c r="QWC1183" s="8"/>
      <c r="QWD1183" s="8"/>
      <c r="QWE1183" s="8"/>
      <c r="QWF1183" s="8"/>
      <c r="QWG1183" s="8"/>
      <c r="QWH1183" s="8"/>
      <c r="QWI1183" s="8"/>
      <c r="QWJ1183" s="8"/>
      <c r="QWK1183" s="8"/>
      <c r="QWL1183" s="8"/>
      <c r="QWM1183" s="8"/>
      <c r="QWN1183" s="8"/>
      <c r="QWO1183" s="8"/>
      <c r="QWP1183" s="8"/>
      <c r="QWQ1183" s="8"/>
      <c r="QWR1183" s="8"/>
      <c r="QWS1183" s="8"/>
      <c r="QWT1183" s="8"/>
      <c r="QWU1183" s="8"/>
      <c r="QWV1183" s="8"/>
      <c r="QWW1183" s="8"/>
      <c r="QWX1183" s="8"/>
      <c r="QWY1183" s="8"/>
      <c r="QWZ1183" s="8"/>
      <c r="QXA1183" s="8"/>
      <c r="QXB1183" s="8"/>
      <c r="QXC1183" s="8"/>
      <c r="QXD1183" s="8"/>
      <c r="QXE1183" s="8"/>
      <c r="QXF1183" s="8"/>
      <c r="QXG1183" s="8"/>
      <c r="QXH1183" s="8"/>
      <c r="QXI1183" s="8"/>
      <c r="QXJ1183" s="8"/>
      <c r="QXK1183" s="8"/>
      <c r="QXL1183" s="8"/>
      <c r="QXM1183" s="8"/>
      <c r="QXN1183" s="8"/>
      <c r="QXO1183" s="8"/>
      <c r="QXP1183" s="8"/>
      <c r="QXQ1183" s="8"/>
      <c r="QXR1183" s="8"/>
      <c r="QXS1183" s="8"/>
      <c r="QXT1183" s="8"/>
      <c r="QXU1183" s="8"/>
      <c r="QXV1183" s="8"/>
      <c r="QXW1183" s="8"/>
      <c r="QXX1183" s="8"/>
      <c r="QXY1183" s="8"/>
      <c r="QXZ1183" s="8"/>
      <c r="QYA1183" s="8"/>
      <c r="QYB1183" s="8"/>
      <c r="QYC1183" s="8"/>
      <c r="QYD1183" s="8"/>
      <c r="QYE1183" s="8"/>
      <c r="QYF1183" s="8"/>
      <c r="QYG1183" s="8"/>
      <c r="QYH1183" s="8"/>
      <c r="QYI1183" s="8"/>
      <c r="QYJ1183" s="8"/>
      <c r="QYK1183" s="8"/>
      <c r="QYL1183" s="8"/>
      <c r="QYM1183" s="8"/>
      <c r="QYN1183" s="8"/>
      <c r="QYO1183" s="8"/>
      <c r="QYP1183" s="8"/>
      <c r="QYQ1183" s="8"/>
      <c r="QYR1183" s="8"/>
      <c r="QYS1183" s="8"/>
      <c r="QYT1183" s="8"/>
      <c r="QYU1183" s="8"/>
      <c r="QYV1183" s="8"/>
      <c r="QYW1183" s="8"/>
      <c r="QYX1183" s="8"/>
      <c r="QYY1183" s="8"/>
      <c r="QYZ1183" s="8"/>
      <c r="QZA1183" s="8"/>
      <c r="QZB1183" s="8"/>
      <c r="QZC1183" s="8"/>
      <c r="QZD1183" s="8"/>
      <c r="QZE1183" s="8"/>
      <c r="QZF1183" s="8"/>
      <c r="QZG1183" s="8"/>
      <c r="QZH1183" s="8"/>
      <c r="QZI1183" s="8"/>
      <c r="QZJ1183" s="8"/>
      <c r="QZK1183" s="8"/>
      <c r="QZL1183" s="8"/>
      <c r="QZM1183" s="8"/>
      <c r="QZN1183" s="8"/>
      <c r="QZO1183" s="8"/>
      <c r="QZP1183" s="8"/>
      <c r="QZQ1183" s="8"/>
      <c r="QZR1183" s="8"/>
      <c r="QZS1183" s="8"/>
      <c r="QZT1183" s="8"/>
      <c r="QZU1183" s="8"/>
      <c r="QZV1183" s="8"/>
      <c r="QZW1183" s="8"/>
      <c r="QZX1183" s="8"/>
      <c r="QZY1183" s="8"/>
      <c r="QZZ1183" s="8"/>
      <c r="RAA1183" s="8"/>
      <c r="RAB1183" s="8"/>
      <c r="RAC1183" s="8"/>
      <c r="RAD1183" s="8"/>
      <c r="RAE1183" s="8"/>
      <c r="RAF1183" s="8"/>
      <c r="RAG1183" s="8"/>
      <c r="RAH1183" s="8"/>
      <c r="RAI1183" s="8"/>
      <c r="RAJ1183" s="8"/>
      <c r="RAK1183" s="8"/>
      <c r="RAL1183" s="8"/>
      <c r="RAM1183" s="8"/>
      <c r="RAN1183" s="8"/>
      <c r="RAO1183" s="8"/>
      <c r="RAP1183" s="8"/>
      <c r="RAQ1183" s="8"/>
      <c r="RAR1183" s="8"/>
      <c r="RAS1183" s="8"/>
      <c r="RAT1183" s="8"/>
      <c r="RAU1183" s="8"/>
      <c r="RAV1183" s="8"/>
      <c r="RAW1183" s="8"/>
      <c r="RAX1183" s="8"/>
      <c r="RAY1183" s="8"/>
      <c r="RAZ1183" s="8"/>
      <c r="RBA1183" s="8"/>
      <c r="RBB1183" s="8"/>
      <c r="RBC1183" s="8"/>
      <c r="RBD1183" s="8"/>
      <c r="RBE1183" s="8"/>
      <c r="RBF1183" s="8"/>
      <c r="RBG1183" s="8"/>
      <c r="RBH1183" s="8"/>
      <c r="RBI1183" s="8"/>
      <c r="RBJ1183" s="8"/>
      <c r="RBK1183" s="8"/>
      <c r="RBL1183" s="8"/>
      <c r="RBM1183" s="8"/>
      <c r="RBN1183" s="8"/>
      <c r="RBO1183" s="8"/>
      <c r="RBP1183" s="8"/>
      <c r="RBQ1183" s="8"/>
      <c r="RBR1183" s="8"/>
      <c r="RBS1183" s="8"/>
      <c r="RBT1183" s="8"/>
      <c r="RBU1183" s="8"/>
      <c r="RBV1183" s="8"/>
      <c r="RBW1183" s="8"/>
      <c r="RBX1183" s="8"/>
      <c r="RBY1183" s="8"/>
      <c r="RBZ1183" s="8"/>
      <c r="RCA1183" s="8"/>
      <c r="RCB1183" s="8"/>
      <c r="RCC1183" s="8"/>
      <c r="RCD1183" s="8"/>
      <c r="RCE1183" s="8"/>
      <c r="RCF1183" s="8"/>
      <c r="RCG1183" s="8"/>
      <c r="RCH1183" s="8"/>
      <c r="RCI1183" s="8"/>
      <c r="RCJ1183" s="8"/>
      <c r="RCK1183" s="8"/>
      <c r="RCL1183" s="8"/>
      <c r="RCM1183" s="8"/>
      <c r="RCN1183" s="8"/>
      <c r="RCO1183" s="8"/>
      <c r="RCP1183" s="8"/>
      <c r="RCQ1183" s="8"/>
      <c r="RCR1183" s="8"/>
      <c r="RCS1183" s="8"/>
      <c r="RCT1183" s="8"/>
      <c r="RCU1183" s="8"/>
      <c r="RCV1183" s="8"/>
      <c r="RCW1183" s="8"/>
      <c r="RCX1183" s="8"/>
      <c r="RCY1183" s="8"/>
      <c r="RCZ1183" s="8"/>
      <c r="RDA1183" s="8"/>
      <c r="RDB1183" s="8"/>
      <c r="RDC1183" s="8"/>
      <c r="RDD1183" s="8"/>
      <c r="RDE1183" s="8"/>
      <c r="RDF1183" s="8"/>
      <c r="RDG1183" s="8"/>
      <c r="RDH1183" s="8"/>
      <c r="RDI1183" s="8"/>
      <c r="RDJ1183" s="8"/>
      <c r="RDK1183" s="8"/>
      <c r="RDL1183" s="8"/>
      <c r="RDM1183" s="8"/>
      <c r="RDN1183" s="8"/>
      <c r="RDO1183" s="8"/>
      <c r="RDP1183" s="8"/>
      <c r="RDQ1183" s="8"/>
      <c r="RDR1183" s="8"/>
      <c r="RDS1183" s="8"/>
      <c r="RDT1183" s="8"/>
      <c r="RDU1183" s="8"/>
      <c r="RDV1183" s="8"/>
      <c r="RDW1183" s="8"/>
      <c r="RDX1183" s="8"/>
      <c r="RDY1183" s="8"/>
      <c r="RDZ1183" s="8"/>
      <c r="REA1183" s="8"/>
      <c r="REB1183" s="8"/>
      <c r="REC1183" s="8"/>
      <c r="RED1183" s="8"/>
      <c r="REE1183" s="8"/>
      <c r="REF1183" s="8"/>
      <c r="REG1183" s="8"/>
      <c r="REH1183" s="8"/>
      <c r="REI1183" s="8"/>
      <c r="REJ1183" s="8"/>
      <c r="REK1183" s="8"/>
      <c r="REL1183" s="8"/>
      <c r="REM1183" s="8"/>
      <c r="REN1183" s="8"/>
      <c r="REO1183" s="8"/>
      <c r="REP1183" s="8"/>
      <c r="REQ1183" s="8"/>
      <c r="RER1183" s="8"/>
      <c r="RES1183" s="8"/>
      <c r="RET1183" s="8"/>
      <c r="REU1183" s="8"/>
      <c r="REV1183" s="8"/>
      <c r="REW1183" s="8"/>
      <c r="REX1183" s="8"/>
      <c r="REY1183" s="8"/>
      <c r="REZ1183" s="8"/>
      <c r="RFA1183" s="8"/>
      <c r="RFB1183" s="8"/>
      <c r="RFC1183" s="8"/>
      <c r="RFD1183" s="8"/>
      <c r="RFE1183" s="8"/>
      <c r="RFF1183" s="8"/>
      <c r="RFG1183" s="8"/>
      <c r="RFH1183" s="8"/>
      <c r="RFI1183" s="8"/>
      <c r="RFJ1183" s="8"/>
      <c r="RFK1183" s="8"/>
      <c r="RFL1183" s="8"/>
      <c r="RFM1183" s="8"/>
      <c r="RFN1183" s="8"/>
      <c r="RFO1183" s="8"/>
      <c r="RFP1183" s="8"/>
      <c r="RFQ1183" s="8"/>
      <c r="RFR1183" s="8"/>
      <c r="RFS1183" s="8"/>
      <c r="RFT1183" s="8"/>
      <c r="RFU1183" s="8"/>
      <c r="RFV1183" s="8"/>
      <c r="RFW1183" s="8"/>
      <c r="RFX1183" s="8"/>
      <c r="RFY1183" s="8"/>
      <c r="RFZ1183" s="8"/>
      <c r="RGA1183" s="8"/>
      <c r="RGB1183" s="8"/>
      <c r="RGC1183" s="8"/>
      <c r="RGD1183" s="8"/>
      <c r="RGE1183" s="8"/>
      <c r="RGF1183" s="8"/>
      <c r="RGG1183" s="8"/>
      <c r="RGH1183" s="8"/>
      <c r="RGI1183" s="8"/>
      <c r="RGJ1183" s="8"/>
      <c r="RGK1183" s="8"/>
      <c r="RGL1183" s="8"/>
      <c r="RGM1183" s="8"/>
      <c r="RGN1183" s="8"/>
      <c r="RGO1183" s="8"/>
      <c r="RGP1183" s="8"/>
      <c r="RGQ1183" s="8"/>
      <c r="RGR1183" s="8"/>
      <c r="RGS1183" s="8"/>
      <c r="RGT1183" s="8"/>
      <c r="RGU1183" s="8"/>
      <c r="RGV1183" s="8"/>
      <c r="RGW1183" s="8"/>
      <c r="RGX1183" s="8"/>
      <c r="RGY1183" s="8"/>
      <c r="RGZ1183" s="8"/>
      <c r="RHA1183" s="8"/>
      <c r="RHB1183" s="8"/>
      <c r="RHC1183" s="8"/>
      <c r="RHD1183" s="8"/>
      <c r="RHE1183" s="8"/>
      <c r="RHF1183" s="8"/>
      <c r="RHG1183" s="8"/>
      <c r="RHH1183" s="8"/>
      <c r="RHI1183" s="8"/>
      <c r="RHJ1183" s="8"/>
      <c r="RHK1183" s="8"/>
      <c r="RHL1183" s="8"/>
      <c r="RHM1183" s="8"/>
      <c r="RHN1183" s="8"/>
      <c r="RHO1183" s="8"/>
      <c r="RHP1183" s="8"/>
      <c r="RHQ1183" s="8"/>
      <c r="RHR1183" s="8"/>
      <c r="RHS1183" s="8"/>
      <c r="RHT1183" s="8"/>
      <c r="RHU1183" s="8"/>
      <c r="RHV1183" s="8"/>
      <c r="RHW1183" s="8"/>
      <c r="RHX1183" s="8"/>
      <c r="RHY1183" s="8"/>
      <c r="RHZ1183" s="8"/>
      <c r="RIA1183" s="8"/>
      <c r="RIB1183" s="8"/>
      <c r="RIC1183" s="8"/>
      <c r="RID1183" s="8"/>
      <c r="RIE1183" s="8"/>
      <c r="RIF1183" s="8"/>
      <c r="RIG1183" s="8"/>
      <c r="RIH1183" s="8"/>
      <c r="RII1183" s="8"/>
      <c r="RIJ1183" s="8"/>
      <c r="RIK1183" s="8"/>
      <c r="RIL1183" s="8"/>
      <c r="RIM1183" s="8"/>
      <c r="RIN1183" s="8"/>
      <c r="RIO1183" s="8"/>
      <c r="RIP1183" s="8"/>
      <c r="RIQ1183" s="8"/>
      <c r="RIR1183" s="8"/>
      <c r="RIS1183" s="8"/>
      <c r="RIT1183" s="8"/>
      <c r="RIU1183" s="8"/>
      <c r="RIV1183" s="8"/>
      <c r="RIW1183" s="8"/>
      <c r="RIX1183" s="8"/>
      <c r="RIY1183" s="8"/>
      <c r="RIZ1183" s="8"/>
      <c r="RJA1183" s="8"/>
      <c r="RJB1183" s="8"/>
      <c r="RJC1183" s="8"/>
      <c r="RJD1183" s="8"/>
      <c r="RJE1183" s="8"/>
      <c r="RJF1183" s="8"/>
      <c r="RJG1183" s="8"/>
      <c r="RJH1183" s="8"/>
      <c r="RJI1183" s="8"/>
      <c r="RJJ1183" s="8"/>
      <c r="RJK1183" s="8"/>
      <c r="RJL1183" s="8"/>
      <c r="RJM1183" s="8"/>
      <c r="RJN1183" s="8"/>
      <c r="RJO1183" s="8"/>
      <c r="RJP1183" s="8"/>
      <c r="RJQ1183" s="8"/>
      <c r="RJR1183" s="8"/>
      <c r="RJS1183" s="8"/>
      <c r="RJT1183" s="8"/>
      <c r="RJU1183" s="8"/>
      <c r="RJV1183" s="8"/>
      <c r="RJW1183" s="8"/>
      <c r="RJX1183" s="8"/>
      <c r="RJY1183" s="8"/>
      <c r="RJZ1183" s="8"/>
      <c r="RKA1183" s="8"/>
      <c r="RKB1183" s="8"/>
      <c r="RKC1183" s="8"/>
      <c r="RKD1183" s="8"/>
      <c r="RKE1183" s="8"/>
      <c r="RKF1183" s="8"/>
      <c r="RKG1183" s="8"/>
      <c r="RKH1183" s="8"/>
      <c r="RKI1183" s="8"/>
      <c r="RKJ1183" s="8"/>
      <c r="RKK1183" s="8"/>
      <c r="RKL1183" s="8"/>
      <c r="RKM1183" s="8"/>
      <c r="RKN1183" s="8"/>
      <c r="RKO1183" s="8"/>
      <c r="RKP1183" s="8"/>
      <c r="RKQ1183" s="8"/>
      <c r="RKR1183" s="8"/>
      <c r="RKS1183" s="8"/>
      <c r="RKT1183" s="8"/>
      <c r="RKU1183" s="8"/>
      <c r="RKV1183" s="8"/>
      <c r="RKW1183" s="8"/>
      <c r="RKX1183" s="8"/>
      <c r="RKY1183" s="8"/>
      <c r="RKZ1183" s="8"/>
      <c r="RLA1183" s="8"/>
      <c r="RLB1183" s="8"/>
      <c r="RLC1183" s="8"/>
      <c r="RLD1183" s="8"/>
      <c r="RLE1183" s="8"/>
      <c r="RLF1183" s="8"/>
      <c r="RLG1183" s="8"/>
      <c r="RLH1183" s="8"/>
      <c r="RLI1183" s="8"/>
      <c r="RLJ1183" s="8"/>
      <c r="RLK1183" s="8"/>
      <c r="RLL1183" s="8"/>
      <c r="RLM1183" s="8"/>
      <c r="RLN1183" s="8"/>
      <c r="RLO1183" s="8"/>
      <c r="RLP1183" s="8"/>
      <c r="RLQ1183" s="8"/>
      <c r="RLR1183" s="8"/>
      <c r="RLS1183" s="8"/>
      <c r="RLT1183" s="8"/>
      <c r="RLU1183" s="8"/>
      <c r="RLV1183" s="8"/>
      <c r="RLW1183" s="8"/>
      <c r="RLX1183" s="8"/>
      <c r="RLY1183" s="8"/>
      <c r="RLZ1183" s="8"/>
      <c r="RMA1183" s="8"/>
      <c r="RMB1183" s="8"/>
      <c r="RMC1183" s="8"/>
      <c r="RMD1183" s="8"/>
      <c r="RME1183" s="8"/>
      <c r="RMF1183" s="8"/>
      <c r="RMG1183" s="8"/>
      <c r="RMH1183" s="8"/>
      <c r="RMI1183" s="8"/>
      <c r="RMJ1183" s="8"/>
      <c r="RMK1183" s="8"/>
      <c r="RML1183" s="8"/>
      <c r="RMM1183" s="8"/>
      <c r="RMN1183" s="8"/>
      <c r="RMO1183" s="8"/>
      <c r="RMP1183" s="8"/>
      <c r="RMQ1183" s="8"/>
      <c r="RMR1183" s="8"/>
      <c r="RMS1183" s="8"/>
      <c r="RMT1183" s="8"/>
      <c r="RMU1183" s="8"/>
      <c r="RMV1183" s="8"/>
      <c r="RMW1183" s="8"/>
      <c r="RMX1183" s="8"/>
      <c r="RMY1183" s="8"/>
      <c r="RMZ1183" s="8"/>
      <c r="RNA1183" s="8"/>
      <c r="RNB1183" s="8"/>
      <c r="RNC1183" s="8"/>
      <c r="RND1183" s="8"/>
      <c r="RNE1183" s="8"/>
      <c r="RNF1183" s="8"/>
      <c r="RNG1183" s="8"/>
      <c r="RNH1183" s="8"/>
      <c r="RNI1183" s="8"/>
      <c r="RNJ1183" s="8"/>
      <c r="RNK1183" s="8"/>
      <c r="RNL1183" s="8"/>
      <c r="RNM1183" s="8"/>
      <c r="RNN1183" s="8"/>
      <c r="RNO1183" s="8"/>
      <c r="RNP1183" s="8"/>
      <c r="RNQ1183" s="8"/>
      <c r="RNR1183" s="8"/>
      <c r="RNS1183" s="8"/>
      <c r="RNT1183" s="8"/>
      <c r="RNU1183" s="8"/>
      <c r="RNV1183" s="8"/>
      <c r="RNW1183" s="8"/>
      <c r="RNX1183" s="8"/>
      <c r="RNY1183" s="8"/>
      <c r="RNZ1183" s="8"/>
      <c r="ROA1183" s="8"/>
      <c r="ROB1183" s="8"/>
      <c r="ROC1183" s="8"/>
      <c r="ROD1183" s="8"/>
      <c r="ROE1183" s="8"/>
      <c r="ROF1183" s="8"/>
      <c r="ROG1183" s="8"/>
      <c r="ROH1183" s="8"/>
      <c r="ROI1183" s="8"/>
      <c r="ROJ1183" s="8"/>
      <c r="ROK1183" s="8"/>
      <c r="ROL1183" s="8"/>
      <c r="ROM1183" s="8"/>
      <c r="RON1183" s="8"/>
      <c r="ROO1183" s="8"/>
      <c r="ROP1183" s="8"/>
      <c r="ROQ1183" s="8"/>
      <c r="ROR1183" s="8"/>
      <c r="ROS1183" s="8"/>
      <c r="ROT1183" s="8"/>
      <c r="ROU1183" s="8"/>
      <c r="ROV1183" s="8"/>
      <c r="ROW1183" s="8"/>
      <c r="ROX1183" s="8"/>
      <c r="ROY1183" s="8"/>
      <c r="ROZ1183" s="8"/>
      <c r="RPA1183" s="8"/>
      <c r="RPB1183" s="8"/>
      <c r="RPC1183" s="8"/>
      <c r="RPD1183" s="8"/>
      <c r="RPE1183" s="8"/>
      <c r="RPF1183" s="8"/>
      <c r="RPG1183" s="8"/>
      <c r="RPH1183" s="8"/>
      <c r="RPI1183" s="8"/>
      <c r="RPJ1183" s="8"/>
      <c r="RPK1183" s="8"/>
      <c r="RPL1183" s="8"/>
      <c r="RPM1183" s="8"/>
      <c r="RPN1183" s="8"/>
      <c r="RPO1183" s="8"/>
      <c r="RPP1183" s="8"/>
      <c r="RPQ1183" s="8"/>
      <c r="RPR1183" s="8"/>
      <c r="RPS1183" s="8"/>
      <c r="RPT1183" s="8"/>
      <c r="RPU1183" s="8"/>
      <c r="RPV1183" s="8"/>
      <c r="RPW1183" s="8"/>
      <c r="RPX1183" s="8"/>
      <c r="RPY1183" s="8"/>
      <c r="RPZ1183" s="8"/>
      <c r="RQA1183" s="8"/>
      <c r="RQB1183" s="8"/>
      <c r="RQC1183" s="8"/>
      <c r="RQD1183" s="8"/>
      <c r="RQE1183" s="8"/>
      <c r="RQF1183" s="8"/>
      <c r="RQG1183" s="8"/>
      <c r="RQH1183" s="8"/>
      <c r="RQI1183" s="8"/>
      <c r="RQJ1183" s="8"/>
      <c r="RQK1183" s="8"/>
      <c r="RQL1183" s="8"/>
      <c r="RQM1183" s="8"/>
      <c r="RQN1183" s="8"/>
      <c r="RQO1183" s="8"/>
      <c r="RQP1183" s="8"/>
      <c r="RQQ1183" s="8"/>
      <c r="RQR1183" s="8"/>
      <c r="RQS1183" s="8"/>
      <c r="RQT1183" s="8"/>
      <c r="RQU1183" s="8"/>
      <c r="RQV1183" s="8"/>
      <c r="RQW1183" s="8"/>
      <c r="RQX1183" s="8"/>
      <c r="RQY1183" s="8"/>
      <c r="RQZ1183" s="8"/>
      <c r="RRA1183" s="8"/>
      <c r="RRB1183" s="8"/>
      <c r="RRC1183" s="8"/>
      <c r="RRD1183" s="8"/>
      <c r="RRE1183" s="8"/>
      <c r="RRF1183" s="8"/>
      <c r="RRG1183" s="8"/>
      <c r="RRH1183" s="8"/>
      <c r="RRI1183" s="8"/>
      <c r="RRJ1183" s="8"/>
      <c r="RRK1183" s="8"/>
      <c r="RRL1183" s="8"/>
      <c r="RRM1183" s="8"/>
      <c r="RRN1183" s="8"/>
      <c r="RRO1183" s="8"/>
      <c r="RRP1183" s="8"/>
      <c r="RRQ1183" s="8"/>
      <c r="RRR1183" s="8"/>
      <c r="RRS1183" s="8"/>
      <c r="RRT1183" s="8"/>
      <c r="RRU1183" s="8"/>
      <c r="RRV1183" s="8"/>
      <c r="RRW1183" s="8"/>
      <c r="RRX1183" s="8"/>
      <c r="RRY1183" s="8"/>
      <c r="RRZ1183" s="8"/>
      <c r="RSA1183" s="8"/>
      <c r="RSB1183" s="8"/>
      <c r="RSC1183" s="8"/>
      <c r="RSD1183" s="8"/>
      <c r="RSE1183" s="8"/>
      <c r="RSF1183" s="8"/>
      <c r="RSG1183" s="8"/>
      <c r="RSH1183" s="8"/>
      <c r="RSI1183" s="8"/>
      <c r="RSJ1183" s="8"/>
      <c r="RSK1183" s="8"/>
      <c r="RSL1183" s="8"/>
      <c r="RSM1183" s="8"/>
      <c r="RSN1183" s="8"/>
      <c r="RSO1183" s="8"/>
      <c r="RSP1183" s="8"/>
      <c r="RSQ1183" s="8"/>
      <c r="RSR1183" s="8"/>
      <c r="RSS1183" s="8"/>
      <c r="RST1183" s="8"/>
      <c r="RSU1183" s="8"/>
      <c r="RSV1183" s="8"/>
      <c r="RSW1183" s="8"/>
      <c r="RSX1183" s="8"/>
      <c r="RSY1183" s="8"/>
      <c r="RSZ1183" s="8"/>
      <c r="RTA1183" s="8"/>
      <c r="RTB1183" s="8"/>
      <c r="RTC1183" s="8"/>
      <c r="RTD1183" s="8"/>
      <c r="RTE1183" s="8"/>
      <c r="RTF1183" s="8"/>
      <c r="RTG1183" s="8"/>
      <c r="RTH1183" s="8"/>
      <c r="RTI1183" s="8"/>
      <c r="RTJ1183" s="8"/>
      <c r="RTK1183" s="8"/>
      <c r="RTL1183" s="8"/>
      <c r="RTM1183" s="8"/>
      <c r="RTN1183" s="8"/>
      <c r="RTO1183" s="8"/>
      <c r="RTP1183" s="8"/>
      <c r="RTQ1183" s="8"/>
      <c r="RTR1183" s="8"/>
      <c r="RTS1183" s="8"/>
      <c r="RTT1183" s="8"/>
      <c r="RTU1183" s="8"/>
      <c r="RTV1183" s="8"/>
      <c r="RTW1183" s="8"/>
      <c r="RTX1183" s="8"/>
      <c r="RTY1183" s="8"/>
      <c r="RTZ1183" s="8"/>
      <c r="RUA1183" s="8"/>
      <c r="RUB1183" s="8"/>
      <c r="RUC1183" s="8"/>
      <c r="RUD1183" s="8"/>
      <c r="RUE1183" s="8"/>
      <c r="RUF1183" s="8"/>
      <c r="RUG1183" s="8"/>
      <c r="RUH1183" s="8"/>
      <c r="RUI1183" s="8"/>
      <c r="RUJ1183" s="8"/>
      <c r="RUK1183" s="8"/>
      <c r="RUL1183" s="8"/>
      <c r="RUM1183" s="8"/>
      <c r="RUN1183" s="8"/>
      <c r="RUO1183" s="8"/>
      <c r="RUP1183" s="8"/>
      <c r="RUQ1183" s="8"/>
      <c r="RUR1183" s="8"/>
      <c r="RUS1183" s="8"/>
      <c r="RUT1183" s="8"/>
      <c r="RUU1183" s="8"/>
      <c r="RUV1183" s="8"/>
      <c r="RUW1183" s="8"/>
      <c r="RUX1183" s="8"/>
      <c r="RUY1183" s="8"/>
      <c r="RUZ1183" s="8"/>
      <c r="RVA1183" s="8"/>
      <c r="RVB1183" s="8"/>
      <c r="RVC1183" s="8"/>
      <c r="RVD1183" s="8"/>
      <c r="RVE1183" s="8"/>
      <c r="RVF1183" s="8"/>
      <c r="RVG1183" s="8"/>
      <c r="RVH1183" s="8"/>
      <c r="RVI1183" s="8"/>
      <c r="RVJ1183" s="8"/>
      <c r="RVK1183" s="8"/>
      <c r="RVL1183" s="8"/>
      <c r="RVM1183" s="8"/>
      <c r="RVN1183" s="8"/>
      <c r="RVO1183" s="8"/>
      <c r="RVP1183" s="8"/>
      <c r="RVQ1183" s="8"/>
      <c r="RVR1183" s="8"/>
      <c r="RVS1183" s="8"/>
      <c r="RVT1183" s="8"/>
      <c r="RVU1183" s="8"/>
      <c r="RVV1183" s="8"/>
      <c r="RVW1183" s="8"/>
      <c r="RVX1183" s="8"/>
      <c r="RVY1183" s="8"/>
      <c r="RVZ1183" s="8"/>
      <c r="RWA1183" s="8"/>
      <c r="RWB1183" s="8"/>
      <c r="RWC1183" s="8"/>
      <c r="RWD1183" s="8"/>
      <c r="RWE1183" s="8"/>
      <c r="RWF1183" s="8"/>
      <c r="RWG1183" s="8"/>
      <c r="RWH1183" s="8"/>
      <c r="RWI1183" s="8"/>
      <c r="RWJ1183" s="8"/>
      <c r="RWK1183" s="8"/>
      <c r="RWL1183" s="8"/>
      <c r="RWM1183" s="8"/>
      <c r="RWN1183" s="8"/>
      <c r="RWO1183" s="8"/>
      <c r="RWP1183" s="8"/>
      <c r="RWQ1183" s="8"/>
      <c r="RWR1183" s="8"/>
      <c r="RWS1183" s="8"/>
      <c r="RWT1183" s="8"/>
      <c r="RWU1183" s="8"/>
      <c r="RWV1183" s="8"/>
      <c r="RWW1183" s="8"/>
      <c r="RWX1183" s="8"/>
      <c r="RWY1183" s="8"/>
      <c r="RWZ1183" s="8"/>
      <c r="RXA1183" s="8"/>
      <c r="RXB1183" s="8"/>
      <c r="RXC1183" s="8"/>
      <c r="RXD1183" s="8"/>
      <c r="RXE1183" s="8"/>
      <c r="RXF1183" s="8"/>
      <c r="RXG1183" s="8"/>
      <c r="RXH1183" s="8"/>
      <c r="RXI1183" s="8"/>
      <c r="RXJ1183" s="8"/>
      <c r="RXK1183" s="8"/>
      <c r="RXL1183" s="8"/>
      <c r="RXM1183" s="8"/>
      <c r="RXN1183" s="8"/>
      <c r="RXO1183" s="8"/>
      <c r="RXP1183" s="8"/>
      <c r="RXQ1183" s="8"/>
      <c r="RXR1183" s="8"/>
      <c r="RXS1183" s="8"/>
      <c r="RXT1183" s="8"/>
      <c r="RXU1183" s="8"/>
      <c r="RXV1183" s="8"/>
      <c r="RXW1183" s="8"/>
      <c r="RXX1183" s="8"/>
      <c r="RXY1183" s="8"/>
      <c r="RXZ1183" s="8"/>
      <c r="RYA1183" s="8"/>
      <c r="RYB1183" s="8"/>
      <c r="RYC1183" s="8"/>
      <c r="RYD1183" s="8"/>
      <c r="RYE1183" s="8"/>
      <c r="RYF1183" s="8"/>
      <c r="RYG1183" s="8"/>
      <c r="RYH1183" s="8"/>
      <c r="RYI1183" s="8"/>
      <c r="RYJ1183" s="8"/>
      <c r="RYK1183" s="8"/>
      <c r="RYL1183" s="8"/>
      <c r="RYM1183" s="8"/>
      <c r="RYN1183" s="8"/>
      <c r="RYO1183" s="8"/>
      <c r="RYP1183" s="8"/>
      <c r="RYQ1183" s="8"/>
      <c r="RYR1183" s="8"/>
      <c r="RYS1183" s="8"/>
      <c r="RYT1183" s="8"/>
      <c r="RYU1183" s="8"/>
      <c r="RYV1183" s="8"/>
      <c r="RYW1183" s="8"/>
      <c r="RYX1183" s="8"/>
      <c r="RYY1183" s="8"/>
      <c r="RYZ1183" s="8"/>
      <c r="RZA1183" s="8"/>
      <c r="RZB1183" s="8"/>
      <c r="RZC1183" s="8"/>
      <c r="RZD1183" s="8"/>
      <c r="RZE1183" s="8"/>
      <c r="RZF1183" s="8"/>
      <c r="RZG1183" s="8"/>
      <c r="RZH1183" s="8"/>
      <c r="RZI1183" s="8"/>
      <c r="RZJ1183" s="8"/>
      <c r="RZK1183" s="8"/>
      <c r="RZL1183" s="8"/>
      <c r="RZM1183" s="8"/>
      <c r="RZN1183" s="8"/>
      <c r="RZO1183" s="8"/>
      <c r="RZP1183" s="8"/>
      <c r="RZQ1183" s="8"/>
      <c r="RZR1183" s="8"/>
      <c r="RZS1183" s="8"/>
      <c r="RZT1183" s="8"/>
      <c r="RZU1183" s="8"/>
      <c r="RZV1183" s="8"/>
      <c r="RZW1183" s="8"/>
      <c r="RZX1183" s="8"/>
      <c r="RZY1183" s="8"/>
      <c r="RZZ1183" s="8"/>
      <c r="SAA1183" s="8"/>
      <c r="SAB1183" s="8"/>
      <c r="SAC1183" s="8"/>
      <c r="SAD1183" s="8"/>
      <c r="SAE1183" s="8"/>
      <c r="SAF1183" s="8"/>
      <c r="SAG1183" s="8"/>
      <c r="SAH1183" s="8"/>
      <c r="SAI1183" s="8"/>
      <c r="SAJ1183" s="8"/>
      <c r="SAK1183" s="8"/>
      <c r="SAL1183" s="8"/>
      <c r="SAM1183" s="8"/>
      <c r="SAN1183" s="8"/>
      <c r="SAO1183" s="8"/>
      <c r="SAP1183" s="8"/>
      <c r="SAQ1183" s="8"/>
      <c r="SAR1183" s="8"/>
      <c r="SAS1183" s="8"/>
      <c r="SAT1183" s="8"/>
      <c r="SAU1183" s="8"/>
      <c r="SAV1183" s="8"/>
      <c r="SAW1183" s="8"/>
      <c r="SAX1183" s="8"/>
      <c r="SAY1183" s="8"/>
      <c r="SAZ1183" s="8"/>
      <c r="SBA1183" s="8"/>
      <c r="SBB1183" s="8"/>
      <c r="SBC1183" s="8"/>
      <c r="SBD1183" s="8"/>
      <c r="SBE1183" s="8"/>
      <c r="SBF1183" s="8"/>
      <c r="SBG1183" s="8"/>
      <c r="SBH1183" s="8"/>
      <c r="SBI1183" s="8"/>
      <c r="SBJ1183" s="8"/>
      <c r="SBK1183" s="8"/>
      <c r="SBL1183" s="8"/>
      <c r="SBM1183" s="8"/>
      <c r="SBN1183" s="8"/>
      <c r="SBO1183" s="8"/>
      <c r="SBP1183" s="8"/>
      <c r="SBQ1183" s="8"/>
      <c r="SBR1183" s="8"/>
      <c r="SBS1183" s="8"/>
      <c r="SBT1183" s="8"/>
      <c r="SBU1183" s="8"/>
      <c r="SBV1183" s="8"/>
      <c r="SBW1183" s="8"/>
      <c r="SBX1183" s="8"/>
      <c r="SBY1183" s="8"/>
      <c r="SBZ1183" s="8"/>
      <c r="SCA1183" s="8"/>
      <c r="SCB1183" s="8"/>
      <c r="SCC1183" s="8"/>
      <c r="SCD1183" s="8"/>
      <c r="SCE1183" s="8"/>
      <c r="SCF1183" s="8"/>
      <c r="SCG1183" s="8"/>
      <c r="SCH1183" s="8"/>
      <c r="SCI1183" s="8"/>
      <c r="SCJ1183" s="8"/>
      <c r="SCK1183" s="8"/>
      <c r="SCL1183" s="8"/>
      <c r="SCM1183" s="8"/>
      <c r="SCN1183" s="8"/>
      <c r="SCO1183" s="8"/>
      <c r="SCP1183" s="8"/>
      <c r="SCQ1183" s="8"/>
      <c r="SCR1183" s="8"/>
      <c r="SCS1183" s="8"/>
      <c r="SCT1183" s="8"/>
      <c r="SCU1183" s="8"/>
      <c r="SCV1183" s="8"/>
      <c r="SCW1183" s="8"/>
      <c r="SCX1183" s="8"/>
      <c r="SCY1183" s="8"/>
      <c r="SCZ1183" s="8"/>
      <c r="SDA1183" s="8"/>
      <c r="SDB1183" s="8"/>
      <c r="SDC1183" s="8"/>
      <c r="SDD1183" s="8"/>
      <c r="SDE1183" s="8"/>
      <c r="SDF1183" s="8"/>
      <c r="SDG1183" s="8"/>
      <c r="SDH1183" s="8"/>
      <c r="SDI1183" s="8"/>
      <c r="SDJ1183" s="8"/>
      <c r="SDK1183" s="8"/>
      <c r="SDL1183" s="8"/>
      <c r="SDM1183" s="8"/>
      <c r="SDN1183" s="8"/>
      <c r="SDO1183" s="8"/>
      <c r="SDP1183" s="8"/>
      <c r="SDQ1183" s="8"/>
      <c r="SDR1183" s="8"/>
      <c r="SDS1183" s="8"/>
      <c r="SDT1183" s="8"/>
      <c r="SDU1183" s="8"/>
      <c r="SDV1183" s="8"/>
      <c r="SDW1183" s="8"/>
      <c r="SDX1183" s="8"/>
      <c r="SDY1183" s="8"/>
      <c r="SDZ1183" s="8"/>
      <c r="SEA1183" s="8"/>
      <c r="SEB1183" s="8"/>
      <c r="SEC1183" s="8"/>
      <c r="SED1183" s="8"/>
      <c r="SEE1183" s="8"/>
      <c r="SEF1183" s="8"/>
      <c r="SEG1183" s="8"/>
      <c r="SEH1183" s="8"/>
      <c r="SEI1183" s="8"/>
      <c r="SEJ1183" s="8"/>
      <c r="SEK1183" s="8"/>
      <c r="SEL1183" s="8"/>
      <c r="SEM1183" s="8"/>
      <c r="SEN1183" s="8"/>
      <c r="SEO1183" s="8"/>
      <c r="SEP1183" s="8"/>
      <c r="SEQ1183" s="8"/>
      <c r="SER1183" s="8"/>
      <c r="SES1183" s="8"/>
      <c r="SET1183" s="8"/>
      <c r="SEU1183" s="8"/>
      <c r="SEV1183" s="8"/>
      <c r="SEW1183" s="8"/>
      <c r="SEX1183" s="8"/>
      <c r="SEY1183" s="8"/>
      <c r="SEZ1183" s="8"/>
      <c r="SFA1183" s="8"/>
      <c r="SFB1183" s="8"/>
      <c r="SFC1183" s="8"/>
      <c r="SFD1183" s="8"/>
      <c r="SFE1183" s="8"/>
      <c r="SFF1183" s="8"/>
      <c r="SFG1183" s="8"/>
      <c r="SFH1183" s="8"/>
      <c r="SFI1183" s="8"/>
      <c r="SFJ1183" s="8"/>
      <c r="SFK1183" s="8"/>
      <c r="SFL1183" s="8"/>
      <c r="SFM1183" s="8"/>
      <c r="SFN1183" s="8"/>
      <c r="SFO1183" s="8"/>
      <c r="SFP1183" s="8"/>
      <c r="SFQ1183" s="8"/>
      <c r="SFR1183" s="8"/>
      <c r="SFS1183" s="8"/>
      <c r="SFT1183" s="8"/>
      <c r="SFU1183" s="8"/>
      <c r="SFV1183" s="8"/>
      <c r="SFW1183" s="8"/>
      <c r="SFX1183" s="8"/>
      <c r="SFY1183" s="8"/>
      <c r="SFZ1183" s="8"/>
      <c r="SGA1183" s="8"/>
      <c r="SGB1183" s="8"/>
      <c r="SGC1183" s="8"/>
      <c r="SGD1183" s="8"/>
      <c r="SGE1183" s="8"/>
      <c r="SGF1183" s="8"/>
      <c r="SGG1183" s="8"/>
      <c r="SGH1183" s="8"/>
      <c r="SGI1183" s="8"/>
      <c r="SGJ1183" s="8"/>
      <c r="SGK1183" s="8"/>
      <c r="SGL1183" s="8"/>
      <c r="SGM1183" s="8"/>
      <c r="SGN1183" s="8"/>
      <c r="SGO1183" s="8"/>
      <c r="SGP1183" s="8"/>
      <c r="SGQ1183" s="8"/>
      <c r="SGR1183" s="8"/>
      <c r="SGS1183" s="8"/>
      <c r="SGT1183" s="8"/>
      <c r="SGU1183" s="8"/>
      <c r="SGV1183" s="8"/>
      <c r="SGW1183" s="8"/>
      <c r="SGX1183" s="8"/>
      <c r="SGY1183" s="8"/>
      <c r="SGZ1183" s="8"/>
      <c r="SHA1183" s="8"/>
      <c r="SHB1183" s="8"/>
      <c r="SHC1183" s="8"/>
      <c r="SHD1183" s="8"/>
      <c r="SHE1183" s="8"/>
      <c r="SHF1183" s="8"/>
      <c r="SHG1183" s="8"/>
      <c r="SHH1183" s="8"/>
      <c r="SHI1183" s="8"/>
      <c r="SHJ1183" s="8"/>
      <c r="SHK1183" s="8"/>
      <c r="SHL1183" s="8"/>
      <c r="SHM1183" s="8"/>
      <c r="SHN1183" s="8"/>
      <c r="SHO1183" s="8"/>
      <c r="SHP1183" s="8"/>
      <c r="SHQ1183" s="8"/>
      <c r="SHR1183" s="8"/>
      <c r="SHS1183" s="8"/>
      <c r="SHT1183" s="8"/>
      <c r="SHU1183" s="8"/>
      <c r="SHV1183" s="8"/>
      <c r="SHW1183" s="8"/>
      <c r="SHX1183" s="8"/>
      <c r="SHY1183" s="8"/>
      <c r="SHZ1183" s="8"/>
      <c r="SIA1183" s="8"/>
      <c r="SIB1183" s="8"/>
      <c r="SIC1183" s="8"/>
      <c r="SID1183" s="8"/>
      <c r="SIE1183" s="8"/>
      <c r="SIF1183" s="8"/>
      <c r="SIG1183" s="8"/>
      <c r="SIH1183" s="8"/>
      <c r="SII1183" s="8"/>
      <c r="SIJ1183" s="8"/>
      <c r="SIK1183" s="8"/>
      <c r="SIL1183" s="8"/>
      <c r="SIM1183" s="8"/>
      <c r="SIN1183" s="8"/>
      <c r="SIO1183" s="8"/>
      <c r="SIP1183" s="8"/>
      <c r="SIQ1183" s="8"/>
      <c r="SIR1183" s="8"/>
      <c r="SIS1183" s="8"/>
      <c r="SIT1183" s="8"/>
      <c r="SIU1183" s="8"/>
      <c r="SIV1183" s="8"/>
      <c r="SIW1183" s="8"/>
      <c r="SIX1183" s="8"/>
      <c r="SIY1183" s="8"/>
      <c r="SIZ1183" s="8"/>
      <c r="SJA1183" s="8"/>
      <c r="SJB1183" s="8"/>
      <c r="SJC1183" s="8"/>
      <c r="SJD1183" s="8"/>
      <c r="SJE1183" s="8"/>
      <c r="SJF1183" s="8"/>
      <c r="SJG1183" s="8"/>
      <c r="SJH1183" s="8"/>
      <c r="SJI1183" s="8"/>
      <c r="SJJ1183" s="8"/>
      <c r="SJK1183" s="8"/>
      <c r="SJL1183" s="8"/>
      <c r="SJM1183" s="8"/>
      <c r="SJN1183" s="8"/>
      <c r="SJO1183" s="8"/>
      <c r="SJP1183" s="8"/>
      <c r="SJQ1183" s="8"/>
      <c r="SJR1183" s="8"/>
      <c r="SJS1183" s="8"/>
      <c r="SJT1183" s="8"/>
      <c r="SJU1183" s="8"/>
      <c r="SJV1183" s="8"/>
      <c r="SJW1183" s="8"/>
      <c r="SJX1183" s="8"/>
      <c r="SJY1183" s="8"/>
      <c r="SJZ1183" s="8"/>
      <c r="SKA1183" s="8"/>
      <c r="SKB1183" s="8"/>
      <c r="SKC1183" s="8"/>
      <c r="SKD1183" s="8"/>
      <c r="SKE1183" s="8"/>
      <c r="SKF1183" s="8"/>
      <c r="SKG1183" s="8"/>
      <c r="SKH1183" s="8"/>
      <c r="SKI1183" s="8"/>
      <c r="SKJ1183" s="8"/>
      <c r="SKK1183" s="8"/>
      <c r="SKL1183" s="8"/>
      <c r="SKM1183" s="8"/>
      <c r="SKN1183" s="8"/>
      <c r="SKO1183" s="8"/>
      <c r="SKP1183" s="8"/>
      <c r="SKQ1183" s="8"/>
      <c r="SKR1183" s="8"/>
      <c r="SKS1183" s="8"/>
      <c r="SKT1183" s="8"/>
      <c r="SKU1183" s="8"/>
      <c r="SKV1183" s="8"/>
      <c r="SKW1183" s="8"/>
      <c r="SKX1183" s="8"/>
      <c r="SKY1183" s="8"/>
      <c r="SKZ1183" s="8"/>
      <c r="SLA1183" s="8"/>
      <c r="SLB1183" s="8"/>
      <c r="SLC1183" s="8"/>
      <c r="SLD1183" s="8"/>
      <c r="SLE1183" s="8"/>
      <c r="SLF1183" s="8"/>
      <c r="SLG1183" s="8"/>
      <c r="SLH1183" s="8"/>
      <c r="SLI1183" s="8"/>
      <c r="SLJ1183" s="8"/>
      <c r="SLK1183" s="8"/>
      <c r="SLL1183" s="8"/>
      <c r="SLM1183" s="8"/>
      <c r="SLN1183" s="8"/>
      <c r="SLO1183" s="8"/>
      <c r="SLP1183" s="8"/>
      <c r="SLQ1183" s="8"/>
      <c r="SLR1183" s="8"/>
      <c r="SLS1183" s="8"/>
      <c r="SLT1183" s="8"/>
      <c r="SLU1183" s="8"/>
      <c r="SLV1183" s="8"/>
      <c r="SLW1183" s="8"/>
      <c r="SLX1183" s="8"/>
      <c r="SLY1183" s="8"/>
      <c r="SLZ1183" s="8"/>
      <c r="SMA1183" s="8"/>
      <c r="SMB1183" s="8"/>
      <c r="SMC1183" s="8"/>
      <c r="SMD1183" s="8"/>
      <c r="SME1183" s="8"/>
      <c r="SMF1183" s="8"/>
      <c r="SMG1183" s="8"/>
      <c r="SMH1183" s="8"/>
      <c r="SMI1183" s="8"/>
      <c r="SMJ1183" s="8"/>
      <c r="SMK1183" s="8"/>
      <c r="SML1183" s="8"/>
      <c r="SMM1183" s="8"/>
      <c r="SMN1183" s="8"/>
      <c r="SMO1183" s="8"/>
      <c r="SMP1183" s="8"/>
      <c r="SMQ1183" s="8"/>
      <c r="SMR1183" s="8"/>
      <c r="SMS1183" s="8"/>
      <c r="SMT1183" s="8"/>
      <c r="SMU1183" s="8"/>
      <c r="SMV1183" s="8"/>
      <c r="SMW1183" s="8"/>
      <c r="SMX1183" s="8"/>
      <c r="SMY1183" s="8"/>
      <c r="SMZ1183" s="8"/>
      <c r="SNA1183" s="8"/>
      <c r="SNB1183" s="8"/>
      <c r="SNC1183" s="8"/>
      <c r="SND1183" s="8"/>
      <c r="SNE1183" s="8"/>
      <c r="SNF1183" s="8"/>
      <c r="SNG1183" s="8"/>
      <c r="SNH1183" s="8"/>
      <c r="SNI1183" s="8"/>
      <c r="SNJ1183" s="8"/>
      <c r="SNK1183" s="8"/>
      <c r="SNL1183" s="8"/>
      <c r="SNM1183" s="8"/>
      <c r="SNN1183" s="8"/>
      <c r="SNO1183" s="8"/>
      <c r="SNP1183" s="8"/>
      <c r="SNQ1183" s="8"/>
      <c r="SNR1183" s="8"/>
      <c r="SNS1183" s="8"/>
      <c r="SNT1183" s="8"/>
      <c r="SNU1183" s="8"/>
      <c r="SNV1183" s="8"/>
      <c r="SNW1183" s="8"/>
      <c r="SNX1183" s="8"/>
      <c r="SNY1183" s="8"/>
      <c r="SNZ1183" s="8"/>
      <c r="SOA1183" s="8"/>
      <c r="SOB1183" s="8"/>
      <c r="SOC1183" s="8"/>
      <c r="SOD1183" s="8"/>
      <c r="SOE1183" s="8"/>
      <c r="SOF1183" s="8"/>
      <c r="SOG1183" s="8"/>
      <c r="SOH1183" s="8"/>
      <c r="SOI1183" s="8"/>
      <c r="SOJ1183" s="8"/>
      <c r="SOK1183" s="8"/>
      <c r="SOL1183" s="8"/>
      <c r="SOM1183" s="8"/>
      <c r="SON1183" s="8"/>
      <c r="SOO1183" s="8"/>
      <c r="SOP1183" s="8"/>
      <c r="SOQ1183" s="8"/>
      <c r="SOR1183" s="8"/>
      <c r="SOS1183" s="8"/>
      <c r="SOT1183" s="8"/>
      <c r="SOU1183" s="8"/>
      <c r="SOV1183" s="8"/>
      <c r="SOW1183" s="8"/>
      <c r="SOX1183" s="8"/>
      <c r="SOY1183" s="8"/>
      <c r="SOZ1183" s="8"/>
      <c r="SPA1183" s="8"/>
      <c r="SPB1183" s="8"/>
      <c r="SPC1183" s="8"/>
      <c r="SPD1183" s="8"/>
      <c r="SPE1183" s="8"/>
      <c r="SPF1183" s="8"/>
      <c r="SPG1183" s="8"/>
      <c r="SPH1183" s="8"/>
      <c r="SPI1183" s="8"/>
      <c r="SPJ1183" s="8"/>
      <c r="SPK1183" s="8"/>
      <c r="SPL1183" s="8"/>
      <c r="SPM1183" s="8"/>
      <c r="SPN1183" s="8"/>
      <c r="SPO1183" s="8"/>
      <c r="SPP1183" s="8"/>
      <c r="SPQ1183" s="8"/>
      <c r="SPR1183" s="8"/>
      <c r="SPS1183" s="8"/>
      <c r="SPT1183" s="8"/>
      <c r="SPU1183" s="8"/>
      <c r="SPV1183" s="8"/>
      <c r="SPW1183" s="8"/>
      <c r="SPX1183" s="8"/>
      <c r="SPY1183" s="8"/>
      <c r="SPZ1183" s="8"/>
      <c r="SQA1183" s="8"/>
      <c r="SQB1183" s="8"/>
      <c r="SQC1183" s="8"/>
      <c r="SQD1183" s="8"/>
      <c r="SQE1183" s="8"/>
      <c r="SQF1183" s="8"/>
      <c r="SQG1183" s="8"/>
      <c r="SQH1183" s="8"/>
      <c r="SQI1183" s="8"/>
      <c r="SQJ1183" s="8"/>
      <c r="SQK1183" s="8"/>
      <c r="SQL1183" s="8"/>
      <c r="SQM1183" s="8"/>
      <c r="SQN1183" s="8"/>
      <c r="SQO1183" s="8"/>
      <c r="SQP1183" s="8"/>
      <c r="SQQ1183" s="8"/>
      <c r="SQR1183" s="8"/>
      <c r="SQS1183" s="8"/>
      <c r="SQT1183" s="8"/>
      <c r="SQU1183" s="8"/>
      <c r="SQV1183" s="8"/>
      <c r="SQW1183" s="8"/>
      <c r="SQX1183" s="8"/>
      <c r="SQY1183" s="8"/>
      <c r="SQZ1183" s="8"/>
      <c r="SRA1183" s="8"/>
      <c r="SRB1183" s="8"/>
      <c r="SRC1183" s="8"/>
      <c r="SRD1183" s="8"/>
      <c r="SRE1183" s="8"/>
      <c r="SRF1183" s="8"/>
      <c r="SRG1183" s="8"/>
      <c r="SRH1183" s="8"/>
      <c r="SRI1183" s="8"/>
      <c r="SRJ1183" s="8"/>
      <c r="SRK1183" s="8"/>
      <c r="SRL1183" s="8"/>
      <c r="SRM1183" s="8"/>
      <c r="SRN1183" s="8"/>
      <c r="SRO1183" s="8"/>
      <c r="SRP1183" s="8"/>
      <c r="SRQ1183" s="8"/>
      <c r="SRR1183" s="8"/>
      <c r="SRS1183" s="8"/>
      <c r="SRT1183" s="8"/>
      <c r="SRU1183" s="8"/>
      <c r="SRV1183" s="8"/>
      <c r="SRW1183" s="8"/>
      <c r="SRX1183" s="8"/>
      <c r="SRY1183" s="8"/>
      <c r="SRZ1183" s="8"/>
      <c r="SSA1183" s="8"/>
      <c r="SSB1183" s="8"/>
      <c r="SSC1183" s="8"/>
      <c r="SSD1183" s="8"/>
      <c r="SSE1183" s="8"/>
      <c r="SSF1183" s="8"/>
      <c r="SSG1183" s="8"/>
      <c r="SSH1183" s="8"/>
      <c r="SSI1183" s="8"/>
      <c r="SSJ1183" s="8"/>
      <c r="SSK1183" s="8"/>
      <c r="SSL1183" s="8"/>
      <c r="SSM1183" s="8"/>
      <c r="SSN1183" s="8"/>
      <c r="SSO1183" s="8"/>
      <c r="SSP1183" s="8"/>
      <c r="SSQ1183" s="8"/>
      <c r="SSR1183" s="8"/>
      <c r="SSS1183" s="8"/>
      <c r="SST1183" s="8"/>
      <c r="SSU1183" s="8"/>
      <c r="SSV1183" s="8"/>
      <c r="SSW1183" s="8"/>
      <c r="SSX1183" s="8"/>
      <c r="SSY1183" s="8"/>
      <c r="SSZ1183" s="8"/>
      <c r="STA1183" s="8"/>
      <c r="STB1183" s="8"/>
      <c r="STC1183" s="8"/>
      <c r="STD1183" s="8"/>
      <c r="STE1183" s="8"/>
      <c r="STF1183" s="8"/>
      <c r="STG1183" s="8"/>
      <c r="STH1183" s="8"/>
      <c r="STI1183" s="8"/>
      <c r="STJ1183" s="8"/>
      <c r="STK1183" s="8"/>
      <c r="STL1183" s="8"/>
      <c r="STM1183" s="8"/>
      <c r="STN1183" s="8"/>
      <c r="STO1183" s="8"/>
      <c r="STP1183" s="8"/>
      <c r="STQ1183" s="8"/>
      <c r="STR1183" s="8"/>
      <c r="STS1183" s="8"/>
      <c r="STT1183" s="8"/>
      <c r="STU1183" s="8"/>
      <c r="STV1183" s="8"/>
      <c r="STW1183" s="8"/>
      <c r="STX1183" s="8"/>
      <c r="STY1183" s="8"/>
      <c r="STZ1183" s="8"/>
      <c r="SUA1183" s="8"/>
      <c r="SUB1183" s="8"/>
      <c r="SUC1183" s="8"/>
      <c r="SUD1183" s="8"/>
      <c r="SUE1183" s="8"/>
      <c r="SUF1183" s="8"/>
      <c r="SUG1183" s="8"/>
      <c r="SUH1183" s="8"/>
      <c r="SUI1183" s="8"/>
      <c r="SUJ1183" s="8"/>
      <c r="SUK1183" s="8"/>
      <c r="SUL1183" s="8"/>
      <c r="SUM1183" s="8"/>
      <c r="SUN1183" s="8"/>
      <c r="SUO1183" s="8"/>
      <c r="SUP1183" s="8"/>
      <c r="SUQ1183" s="8"/>
      <c r="SUR1183" s="8"/>
      <c r="SUS1183" s="8"/>
      <c r="SUT1183" s="8"/>
      <c r="SUU1183" s="8"/>
      <c r="SUV1183" s="8"/>
      <c r="SUW1183" s="8"/>
      <c r="SUX1183" s="8"/>
      <c r="SUY1183" s="8"/>
      <c r="SUZ1183" s="8"/>
      <c r="SVA1183" s="8"/>
      <c r="SVB1183" s="8"/>
      <c r="SVC1183" s="8"/>
      <c r="SVD1183" s="8"/>
      <c r="SVE1183" s="8"/>
      <c r="SVF1183" s="8"/>
      <c r="SVG1183" s="8"/>
      <c r="SVH1183" s="8"/>
      <c r="SVI1183" s="8"/>
      <c r="SVJ1183" s="8"/>
      <c r="SVK1183" s="8"/>
      <c r="SVL1183" s="8"/>
      <c r="SVM1183" s="8"/>
      <c r="SVN1183" s="8"/>
      <c r="SVO1183" s="8"/>
      <c r="SVP1183" s="8"/>
      <c r="SVQ1183" s="8"/>
      <c r="SVR1183" s="8"/>
      <c r="SVS1183" s="8"/>
      <c r="SVT1183" s="8"/>
      <c r="SVU1183" s="8"/>
      <c r="SVV1183" s="8"/>
      <c r="SVW1183" s="8"/>
      <c r="SVX1183" s="8"/>
      <c r="SVY1183" s="8"/>
      <c r="SVZ1183" s="8"/>
      <c r="SWA1183" s="8"/>
      <c r="SWB1183" s="8"/>
      <c r="SWC1183" s="8"/>
      <c r="SWD1183" s="8"/>
      <c r="SWE1183" s="8"/>
      <c r="SWF1183" s="8"/>
      <c r="SWG1183" s="8"/>
      <c r="SWH1183" s="8"/>
      <c r="SWI1183" s="8"/>
      <c r="SWJ1183" s="8"/>
      <c r="SWK1183" s="8"/>
      <c r="SWL1183" s="8"/>
      <c r="SWM1183" s="8"/>
      <c r="SWN1183" s="8"/>
      <c r="SWO1183" s="8"/>
      <c r="SWP1183" s="8"/>
      <c r="SWQ1183" s="8"/>
      <c r="SWR1183" s="8"/>
      <c r="SWS1183" s="8"/>
      <c r="SWT1183" s="8"/>
      <c r="SWU1183" s="8"/>
      <c r="SWV1183" s="8"/>
      <c r="SWW1183" s="8"/>
      <c r="SWX1183" s="8"/>
      <c r="SWY1183" s="8"/>
      <c r="SWZ1183" s="8"/>
      <c r="SXA1183" s="8"/>
      <c r="SXB1183" s="8"/>
      <c r="SXC1183" s="8"/>
      <c r="SXD1183" s="8"/>
      <c r="SXE1183" s="8"/>
      <c r="SXF1183" s="8"/>
      <c r="SXG1183" s="8"/>
      <c r="SXH1183" s="8"/>
      <c r="SXI1183" s="8"/>
      <c r="SXJ1183" s="8"/>
      <c r="SXK1183" s="8"/>
      <c r="SXL1183" s="8"/>
      <c r="SXM1183" s="8"/>
      <c r="SXN1183" s="8"/>
      <c r="SXO1183" s="8"/>
      <c r="SXP1183" s="8"/>
      <c r="SXQ1183" s="8"/>
      <c r="SXR1183" s="8"/>
      <c r="SXS1183" s="8"/>
      <c r="SXT1183" s="8"/>
      <c r="SXU1183" s="8"/>
      <c r="SXV1183" s="8"/>
      <c r="SXW1183" s="8"/>
      <c r="SXX1183" s="8"/>
      <c r="SXY1183" s="8"/>
      <c r="SXZ1183" s="8"/>
      <c r="SYA1183" s="8"/>
      <c r="SYB1183" s="8"/>
      <c r="SYC1183" s="8"/>
      <c r="SYD1183" s="8"/>
      <c r="SYE1183" s="8"/>
      <c r="SYF1183" s="8"/>
      <c r="SYG1183" s="8"/>
      <c r="SYH1183" s="8"/>
      <c r="SYI1183" s="8"/>
      <c r="SYJ1183" s="8"/>
      <c r="SYK1183" s="8"/>
      <c r="SYL1183" s="8"/>
      <c r="SYM1183" s="8"/>
      <c r="SYN1183" s="8"/>
      <c r="SYO1183" s="8"/>
      <c r="SYP1183" s="8"/>
      <c r="SYQ1183" s="8"/>
      <c r="SYR1183" s="8"/>
      <c r="SYS1183" s="8"/>
      <c r="SYT1183" s="8"/>
      <c r="SYU1183" s="8"/>
      <c r="SYV1183" s="8"/>
      <c r="SYW1183" s="8"/>
      <c r="SYX1183" s="8"/>
      <c r="SYY1183" s="8"/>
      <c r="SYZ1183" s="8"/>
      <c r="SZA1183" s="8"/>
      <c r="SZB1183" s="8"/>
      <c r="SZC1183" s="8"/>
      <c r="SZD1183" s="8"/>
      <c r="SZE1183" s="8"/>
      <c r="SZF1183" s="8"/>
      <c r="SZG1183" s="8"/>
      <c r="SZH1183" s="8"/>
      <c r="SZI1183" s="8"/>
      <c r="SZJ1183" s="8"/>
      <c r="SZK1183" s="8"/>
      <c r="SZL1183" s="8"/>
      <c r="SZM1183" s="8"/>
      <c r="SZN1183" s="8"/>
      <c r="SZO1183" s="8"/>
      <c r="SZP1183" s="8"/>
      <c r="SZQ1183" s="8"/>
      <c r="SZR1183" s="8"/>
      <c r="SZS1183" s="8"/>
      <c r="SZT1183" s="8"/>
      <c r="SZU1183" s="8"/>
      <c r="SZV1183" s="8"/>
      <c r="SZW1183" s="8"/>
      <c r="SZX1183" s="8"/>
      <c r="SZY1183" s="8"/>
      <c r="SZZ1183" s="8"/>
      <c r="TAA1183" s="8"/>
      <c r="TAB1183" s="8"/>
      <c r="TAC1183" s="8"/>
      <c r="TAD1183" s="8"/>
      <c r="TAE1183" s="8"/>
      <c r="TAF1183" s="8"/>
      <c r="TAG1183" s="8"/>
      <c r="TAH1183" s="8"/>
      <c r="TAI1183" s="8"/>
      <c r="TAJ1183" s="8"/>
      <c r="TAK1183" s="8"/>
      <c r="TAL1183" s="8"/>
      <c r="TAM1183" s="8"/>
      <c r="TAN1183" s="8"/>
      <c r="TAO1183" s="8"/>
      <c r="TAP1183" s="8"/>
      <c r="TAQ1183" s="8"/>
      <c r="TAR1183" s="8"/>
      <c r="TAS1183" s="8"/>
      <c r="TAT1183" s="8"/>
      <c r="TAU1183" s="8"/>
      <c r="TAV1183" s="8"/>
      <c r="TAW1183" s="8"/>
      <c r="TAX1183" s="8"/>
      <c r="TAY1183" s="8"/>
      <c r="TAZ1183" s="8"/>
      <c r="TBA1183" s="8"/>
      <c r="TBB1183" s="8"/>
      <c r="TBC1183" s="8"/>
      <c r="TBD1183" s="8"/>
      <c r="TBE1183" s="8"/>
      <c r="TBF1183" s="8"/>
      <c r="TBG1183" s="8"/>
      <c r="TBH1183" s="8"/>
      <c r="TBI1183" s="8"/>
      <c r="TBJ1183" s="8"/>
      <c r="TBK1183" s="8"/>
      <c r="TBL1183" s="8"/>
      <c r="TBM1183" s="8"/>
      <c r="TBN1183" s="8"/>
      <c r="TBO1183" s="8"/>
      <c r="TBP1183" s="8"/>
      <c r="TBQ1183" s="8"/>
      <c r="TBR1183" s="8"/>
      <c r="TBS1183" s="8"/>
      <c r="TBT1183" s="8"/>
      <c r="TBU1183" s="8"/>
      <c r="TBV1183" s="8"/>
      <c r="TBW1183" s="8"/>
      <c r="TBX1183" s="8"/>
      <c r="TBY1183" s="8"/>
      <c r="TBZ1183" s="8"/>
      <c r="TCA1183" s="8"/>
      <c r="TCB1183" s="8"/>
      <c r="TCC1183" s="8"/>
      <c r="TCD1183" s="8"/>
      <c r="TCE1183" s="8"/>
      <c r="TCF1183" s="8"/>
      <c r="TCG1183" s="8"/>
      <c r="TCH1183" s="8"/>
      <c r="TCI1183" s="8"/>
      <c r="TCJ1183" s="8"/>
      <c r="TCK1183" s="8"/>
      <c r="TCL1183" s="8"/>
      <c r="TCM1183" s="8"/>
      <c r="TCN1183" s="8"/>
      <c r="TCO1183" s="8"/>
      <c r="TCP1183" s="8"/>
      <c r="TCQ1183" s="8"/>
      <c r="TCR1183" s="8"/>
      <c r="TCS1183" s="8"/>
      <c r="TCT1183" s="8"/>
      <c r="TCU1183" s="8"/>
      <c r="TCV1183" s="8"/>
      <c r="TCW1183" s="8"/>
      <c r="TCX1183" s="8"/>
      <c r="TCY1183" s="8"/>
      <c r="TCZ1183" s="8"/>
      <c r="TDA1183" s="8"/>
      <c r="TDB1183" s="8"/>
      <c r="TDC1183" s="8"/>
      <c r="TDD1183" s="8"/>
      <c r="TDE1183" s="8"/>
      <c r="TDF1183" s="8"/>
      <c r="TDG1183" s="8"/>
      <c r="TDH1183" s="8"/>
      <c r="TDI1183" s="8"/>
      <c r="TDJ1183" s="8"/>
      <c r="TDK1183" s="8"/>
      <c r="TDL1183" s="8"/>
      <c r="TDM1183" s="8"/>
      <c r="TDN1183" s="8"/>
      <c r="TDO1183" s="8"/>
      <c r="TDP1183" s="8"/>
      <c r="TDQ1183" s="8"/>
      <c r="TDR1183" s="8"/>
      <c r="TDS1183" s="8"/>
      <c r="TDT1183" s="8"/>
      <c r="TDU1183" s="8"/>
      <c r="TDV1183" s="8"/>
      <c r="TDW1183" s="8"/>
      <c r="TDX1183" s="8"/>
      <c r="TDY1183" s="8"/>
      <c r="TDZ1183" s="8"/>
      <c r="TEA1183" s="8"/>
      <c r="TEB1183" s="8"/>
      <c r="TEC1183" s="8"/>
      <c r="TED1183" s="8"/>
      <c r="TEE1183" s="8"/>
      <c r="TEF1183" s="8"/>
      <c r="TEG1183" s="8"/>
      <c r="TEH1183" s="8"/>
      <c r="TEI1183" s="8"/>
      <c r="TEJ1183" s="8"/>
      <c r="TEK1183" s="8"/>
      <c r="TEL1183" s="8"/>
      <c r="TEM1183" s="8"/>
      <c r="TEN1183" s="8"/>
      <c r="TEO1183" s="8"/>
      <c r="TEP1183" s="8"/>
      <c r="TEQ1183" s="8"/>
      <c r="TER1183" s="8"/>
      <c r="TES1183" s="8"/>
      <c r="TET1183" s="8"/>
      <c r="TEU1183" s="8"/>
      <c r="TEV1183" s="8"/>
      <c r="TEW1183" s="8"/>
      <c r="TEX1183" s="8"/>
      <c r="TEY1183" s="8"/>
      <c r="TEZ1183" s="8"/>
      <c r="TFA1183" s="8"/>
      <c r="TFB1183" s="8"/>
      <c r="TFC1183" s="8"/>
      <c r="TFD1183" s="8"/>
      <c r="TFE1183" s="8"/>
      <c r="TFF1183" s="8"/>
      <c r="TFG1183" s="8"/>
      <c r="TFH1183" s="8"/>
      <c r="TFI1183" s="8"/>
      <c r="TFJ1183" s="8"/>
      <c r="TFK1183" s="8"/>
      <c r="TFL1183" s="8"/>
      <c r="TFM1183" s="8"/>
      <c r="TFN1183" s="8"/>
      <c r="TFO1183" s="8"/>
      <c r="TFP1183" s="8"/>
      <c r="TFQ1183" s="8"/>
      <c r="TFR1183" s="8"/>
      <c r="TFS1183" s="8"/>
      <c r="TFT1183" s="8"/>
      <c r="TFU1183" s="8"/>
      <c r="TFV1183" s="8"/>
      <c r="TFW1183" s="8"/>
      <c r="TFX1183" s="8"/>
      <c r="TFY1183" s="8"/>
      <c r="TFZ1183" s="8"/>
      <c r="TGA1183" s="8"/>
      <c r="TGB1183" s="8"/>
      <c r="TGC1183" s="8"/>
      <c r="TGD1183" s="8"/>
      <c r="TGE1183" s="8"/>
      <c r="TGF1183" s="8"/>
      <c r="TGG1183" s="8"/>
      <c r="TGH1183" s="8"/>
      <c r="TGI1183" s="8"/>
      <c r="TGJ1183" s="8"/>
      <c r="TGK1183" s="8"/>
      <c r="TGL1183" s="8"/>
      <c r="TGM1183" s="8"/>
      <c r="TGN1183" s="8"/>
      <c r="TGO1183" s="8"/>
      <c r="TGP1183" s="8"/>
      <c r="TGQ1183" s="8"/>
      <c r="TGR1183" s="8"/>
      <c r="TGS1183" s="8"/>
      <c r="TGT1183" s="8"/>
      <c r="TGU1183" s="8"/>
      <c r="TGV1183" s="8"/>
      <c r="TGW1183" s="8"/>
      <c r="TGX1183" s="8"/>
      <c r="TGY1183" s="8"/>
      <c r="TGZ1183" s="8"/>
      <c r="THA1183" s="8"/>
      <c r="THB1183" s="8"/>
      <c r="THC1183" s="8"/>
      <c r="THD1183" s="8"/>
      <c r="THE1183" s="8"/>
      <c r="THF1183" s="8"/>
      <c r="THG1183" s="8"/>
      <c r="THH1183" s="8"/>
      <c r="THI1183" s="8"/>
      <c r="THJ1183" s="8"/>
      <c r="THK1183" s="8"/>
      <c r="THL1183" s="8"/>
      <c r="THM1183" s="8"/>
      <c r="THN1183" s="8"/>
      <c r="THO1183" s="8"/>
      <c r="THP1183" s="8"/>
      <c r="THQ1183" s="8"/>
      <c r="THR1183" s="8"/>
      <c r="THS1183" s="8"/>
      <c r="THT1183" s="8"/>
      <c r="THU1183" s="8"/>
      <c r="THV1183" s="8"/>
      <c r="THW1183" s="8"/>
      <c r="THX1183" s="8"/>
      <c r="THY1183" s="8"/>
      <c r="THZ1183" s="8"/>
      <c r="TIA1183" s="8"/>
      <c r="TIB1183" s="8"/>
      <c r="TIC1183" s="8"/>
      <c r="TID1183" s="8"/>
      <c r="TIE1183" s="8"/>
      <c r="TIF1183" s="8"/>
      <c r="TIG1183" s="8"/>
      <c r="TIH1183" s="8"/>
      <c r="TII1183" s="8"/>
      <c r="TIJ1183" s="8"/>
      <c r="TIK1183" s="8"/>
      <c r="TIL1183" s="8"/>
      <c r="TIM1183" s="8"/>
      <c r="TIN1183" s="8"/>
      <c r="TIO1183" s="8"/>
      <c r="TIP1183" s="8"/>
      <c r="TIQ1183" s="8"/>
      <c r="TIR1183" s="8"/>
      <c r="TIS1183" s="8"/>
      <c r="TIT1183" s="8"/>
      <c r="TIU1183" s="8"/>
      <c r="TIV1183" s="8"/>
      <c r="TIW1183" s="8"/>
      <c r="TIX1183" s="8"/>
      <c r="TIY1183" s="8"/>
      <c r="TIZ1183" s="8"/>
      <c r="TJA1183" s="8"/>
      <c r="TJB1183" s="8"/>
      <c r="TJC1183" s="8"/>
      <c r="TJD1183" s="8"/>
      <c r="TJE1183" s="8"/>
      <c r="TJF1183" s="8"/>
      <c r="TJG1183" s="8"/>
      <c r="TJH1183" s="8"/>
      <c r="TJI1183" s="8"/>
      <c r="TJJ1183" s="8"/>
      <c r="TJK1183" s="8"/>
      <c r="TJL1183" s="8"/>
      <c r="TJM1183" s="8"/>
      <c r="TJN1183" s="8"/>
      <c r="TJO1183" s="8"/>
      <c r="TJP1183" s="8"/>
      <c r="TJQ1183" s="8"/>
      <c r="TJR1183" s="8"/>
      <c r="TJS1183" s="8"/>
      <c r="TJT1183" s="8"/>
      <c r="TJU1183" s="8"/>
      <c r="TJV1183" s="8"/>
      <c r="TJW1183" s="8"/>
      <c r="TJX1183" s="8"/>
      <c r="TJY1183" s="8"/>
      <c r="TJZ1183" s="8"/>
      <c r="TKA1183" s="8"/>
      <c r="TKB1183" s="8"/>
      <c r="TKC1183" s="8"/>
      <c r="TKD1183" s="8"/>
      <c r="TKE1183" s="8"/>
      <c r="TKF1183" s="8"/>
      <c r="TKG1183" s="8"/>
      <c r="TKH1183" s="8"/>
      <c r="TKI1183" s="8"/>
      <c r="TKJ1183" s="8"/>
      <c r="TKK1183" s="8"/>
      <c r="TKL1183" s="8"/>
      <c r="TKM1183" s="8"/>
      <c r="TKN1183" s="8"/>
      <c r="TKO1183" s="8"/>
      <c r="TKP1183" s="8"/>
      <c r="TKQ1183" s="8"/>
      <c r="TKR1183" s="8"/>
      <c r="TKS1183" s="8"/>
      <c r="TKT1183" s="8"/>
      <c r="TKU1183" s="8"/>
      <c r="TKV1183" s="8"/>
      <c r="TKW1183" s="8"/>
      <c r="TKX1183" s="8"/>
      <c r="TKY1183" s="8"/>
      <c r="TKZ1183" s="8"/>
      <c r="TLA1183" s="8"/>
      <c r="TLB1183" s="8"/>
      <c r="TLC1183" s="8"/>
      <c r="TLD1183" s="8"/>
      <c r="TLE1183" s="8"/>
      <c r="TLF1183" s="8"/>
      <c r="TLG1183" s="8"/>
      <c r="TLH1183" s="8"/>
      <c r="TLI1183" s="8"/>
      <c r="TLJ1183" s="8"/>
      <c r="TLK1183" s="8"/>
      <c r="TLL1183" s="8"/>
      <c r="TLM1183" s="8"/>
      <c r="TLN1183" s="8"/>
      <c r="TLO1183" s="8"/>
      <c r="TLP1183" s="8"/>
      <c r="TLQ1183" s="8"/>
      <c r="TLR1183" s="8"/>
      <c r="TLS1183" s="8"/>
      <c r="TLT1183" s="8"/>
      <c r="TLU1183" s="8"/>
      <c r="TLV1183" s="8"/>
      <c r="TLW1183" s="8"/>
      <c r="TLX1183" s="8"/>
      <c r="TLY1183" s="8"/>
      <c r="TLZ1183" s="8"/>
      <c r="TMA1183" s="8"/>
      <c r="TMB1183" s="8"/>
      <c r="TMC1183" s="8"/>
      <c r="TMD1183" s="8"/>
      <c r="TME1183" s="8"/>
      <c r="TMF1183" s="8"/>
      <c r="TMG1183" s="8"/>
      <c r="TMH1183" s="8"/>
      <c r="TMI1183" s="8"/>
      <c r="TMJ1183" s="8"/>
      <c r="TMK1183" s="8"/>
      <c r="TML1183" s="8"/>
      <c r="TMM1183" s="8"/>
      <c r="TMN1183" s="8"/>
      <c r="TMO1183" s="8"/>
      <c r="TMP1183" s="8"/>
      <c r="TMQ1183" s="8"/>
      <c r="TMR1183" s="8"/>
      <c r="TMS1183" s="8"/>
      <c r="TMT1183" s="8"/>
      <c r="TMU1183" s="8"/>
      <c r="TMV1183" s="8"/>
      <c r="TMW1183" s="8"/>
      <c r="TMX1183" s="8"/>
      <c r="TMY1183" s="8"/>
      <c r="TMZ1183" s="8"/>
      <c r="TNA1183" s="8"/>
      <c r="TNB1183" s="8"/>
      <c r="TNC1183" s="8"/>
      <c r="TND1183" s="8"/>
      <c r="TNE1183" s="8"/>
      <c r="TNF1183" s="8"/>
      <c r="TNG1183" s="8"/>
      <c r="TNH1183" s="8"/>
      <c r="TNI1183" s="8"/>
      <c r="TNJ1183" s="8"/>
      <c r="TNK1183" s="8"/>
      <c r="TNL1183" s="8"/>
      <c r="TNM1183" s="8"/>
      <c r="TNN1183" s="8"/>
      <c r="TNO1183" s="8"/>
      <c r="TNP1183" s="8"/>
      <c r="TNQ1183" s="8"/>
      <c r="TNR1183" s="8"/>
      <c r="TNS1183" s="8"/>
      <c r="TNT1183" s="8"/>
      <c r="TNU1183" s="8"/>
      <c r="TNV1183" s="8"/>
      <c r="TNW1183" s="8"/>
      <c r="TNX1183" s="8"/>
      <c r="TNY1183" s="8"/>
      <c r="TNZ1183" s="8"/>
      <c r="TOA1183" s="8"/>
      <c r="TOB1183" s="8"/>
      <c r="TOC1183" s="8"/>
      <c r="TOD1183" s="8"/>
      <c r="TOE1183" s="8"/>
      <c r="TOF1183" s="8"/>
      <c r="TOG1183" s="8"/>
      <c r="TOH1183" s="8"/>
      <c r="TOI1183" s="8"/>
      <c r="TOJ1183" s="8"/>
      <c r="TOK1183" s="8"/>
      <c r="TOL1183" s="8"/>
      <c r="TOM1183" s="8"/>
      <c r="TON1183" s="8"/>
      <c r="TOO1183" s="8"/>
      <c r="TOP1183" s="8"/>
      <c r="TOQ1183" s="8"/>
      <c r="TOR1183" s="8"/>
      <c r="TOS1183" s="8"/>
      <c r="TOT1183" s="8"/>
      <c r="TOU1183" s="8"/>
      <c r="TOV1183" s="8"/>
      <c r="TOW1183" s="8"/>
      <c r="TOX1183" s="8"/>
      <c r="TOY1183" s="8"/>
      <c r="TOZ1183" s="8"/>
      <c r="TPA1183" s="8"/>
      <c r="TPB1183" s="8"/>
      <c r="TPC1183" s="8"/>
      <c r="TPD1183" s="8"/>
      <c r="TPE1183" s="8"/>
      <c r="TPF1183" s="8"/>
      <c r="TPG1183" s="8"/>
      <c r="TPH1183" s="8"/>
      <c r="TPI1183" s="8"/>
      <c r="TPJ1183" s="8"/>
      <c r="TPK1183" s="8"/>
      <c r="TPL1183" s="8"/>
      <c r="TPM1183" s="8"/>
      <c r="TPN1183" s="8"/>
      <c r="TPO1183" s="8"/>
      <c r="TPP1183" s="8"/>
      <c r="TPQ1183" s="8"/>
      <c r="TPR1183" s="8"/>
      <c r="TPS1183" s="8"/>
      <c r="TPT1183" s="8"/>
      <c r="TPU1183" s="8"/>
      <c r="TPV1183" s="8"/>
      <c r="TPW1183" s="8"/>
      <c r="TPX1183" s="8"/>
      <c r="TPY1183" s="8"/>
      <c r="TPZ1183" s="8"/>
      <c r="TQA1183" s="8"/>
      <c r="TQB1183" s="8"/>
      <c r="TQC1183" s="8"/>
      <c r="TQD1183" s="8"/>
      <c r="TQE1183" s="8"/>
      <c r="TQF1183" s="8"/>
      <c r="TQG1183" s="8"/>
      <c r="TQH1183" s="8"/>
      <c r="TQI1183" s="8"/>
      <c r="TQJ1183" s="8"/>
      <c r="TQK1183" s="8"/>
      <c r="TQL1183" s="8"/>
      <c r="TQM1183" s="8"/>
      <c r="TQN1183" s="8"/>
      <c r="TQO1183" s="8"/>
      <c r="TQP1183" s="8"/>
      <c r="TQQ1183" s="8"/>
      <c r="TQR1183" s="8"/>
      <c r="TQS1183" s="8"/>
      <c r="TQT1183" s="8"/>
      <c r="TQU1183" s="8"/>
      <c r="TQV1183" s="8"/>
      <c r="TQW1183" s="8"/>
      <c r="TQX1183" s="8"/>
      <c r="TQY1183" s="8"/>
      <c r="TQZ1183" s="8"/>
      <c r="TRA1183" s="8"/>
      <c r="TRB1183" s="8"/>
      <c r="TRC1183" s="8"/>
      <c r="TRD1183" s="8"/>
      <c r="TRE1183" s="8"/>
      <c r="TRF1183" s="8"/>
      <c r="TRG1183" s="8"/>
      <c r="TRH1183" s="8"/>
      <c r="TRI1183" s="8"/>
      <c r="TRJ1183" s="8"/>
      <c r="TRK1183" s="8"/>
      <c r="TRL1183" s="8"/>
      <c r="TRM1183" s="8"/>
      <c r="TRN1183" s="8"/>
      <c r="TRO1183" s="8"/>
      <c r="TRP1183" s="8"/>
      <c r="TRQ1183" s="8"/>
      <c r="TRR1183" s="8"/>
      <c r="TRS1183" s="8"/>
      <c r="TRT1183" s="8"/>
      <c r="TRU1183" s="8"/>
      <c r="TRV1183" s="8"/>
      <c r="TRW1183" s="8"/>
      <c r="TRX1183" s="8"/>
      <c r="TRY1183" s="8"/>
      <c r="TRZ1183" s="8"/>
      <c r="TSA1183" s="8"/>
      <c r="TSB1183" s="8"/>
      <c r="TSC1183" s="8"/>
      <c r="TSD1183" s="8"/>
      <c r="TSE1183" s="8"/>
      <c r="TSF1183" s="8"/>
      <c r="TSG1183" s="8"/>
      <c r="TSH1183" s="8"/>
      <c r="TSI1183" s="8"/>
      <c r="TSJ1183" s="8"/>
      <c r="TSK1183" s="8"/>
      <c r="TSL1183" s="8"/>
      <c r="TSM1183" s="8"/>
      <c r="TSN1183" s="8"/>
      <c r="TSO1183" s="8"/>
      <c r="TSP1183" s="8"/>
      <c r="TSQ1183" s="8"/>
      <c r="TSR1183" s="8"/>
      <c r="TSS1183" s="8"/>
      <c r="TST1183" s="8"/>
      <c r="TSU1183" s="8"/>
      <c r="TSV1183" s="8"/>
      <c r="TSW1183" s="8"/>
      <c r="TSX1183" s="8"/>
      <c r="TSY1183" s="8"/>
      <c r="TSZ1183" s="8"/>
      <c r="TTA1183" s="8"/>
      <c r="TTB1183" s="8"/>
      <c r="TTC1183" s="8"/>
      <c r="TTD1183" s="8"/>
      <c r="TTE1183" s="8"/>
      <c r="TTF1183" s="8"/>
      <c r="TTG1183" s="8"/>
      <c r="TTH1183" s="8"/>
      <c r="TTI1183" s="8"/>
      <c r="TTJ1183" s="8"/>
      <c r="TTK1183" s="8"/>
      <c r="TTL1183" s="8"/>
      <c r="TTM1183" s="8"/>
      <c r="TTN1183" s="8"/>
      <c r="TTO1183" s="8"/>
      <c r="TTP1183" s="8"/>
      <c r="TTQ1183" s="8"/>
      <c r="TTR1183" s="8"/>
      <c r="TTS1183" s="8"/>
      <c r="TTT1183" s="8"/>
      <c r="TTU1183" s="8"/>
      <c r="TTV1183" s="8"/>
      <c r="TTW1183" s="8"/>
      <c r="TTX1183" s="8"/>
      <c r="TTY1183" s="8"/>
      <c r="TTZ1183" s="8"/>
      <c r="TUA1183" s="8"/>
      <c r="TUB1183" s="8"/>
      <c r="TUC1183" s="8"/>
      <c r="TUD1183" s="8"/>
      <c r="TUE1183" s="8"/>
      <c r="TUF1183" s="8"/>
      <c r="TUG1183" s="8"/>
      <c r="TUH1183" s="8"/>
      <c r="TUI1183" s="8"/>
      <c r="TUJ1183" s="8"/>
      <c r="TUK1183" s="8"/>
      <c r="TUL1183" s="8"/>
      <c r="TUM1183" s="8"/>
      <c r="TUN1183" s="8"/>
      <c r="TUO1183" s="8"/>
      <c r="TUP1183" s="8"/>
      <c r="TUQ1183" s="8"/>
      <c r="TUR1183" s="8"/>
      <c r="TUS1183" s="8"/>
      <c r="TUT1183" s="8"/>
      <c r="TUU1183" s="8"/>
      <c r="TUV1183" s="8"/>
      <c r="TUW1183" s="8"/>
      <c r="TUX1183" s="8"/>
      <c r="TUY1183" s="8"/>
      <c r="TUZ1183" s="8"/>
      <c r="TVA1183" s="8"/>
      <c r="TVB1183" s="8"/>
      <c r="TVC1183" s="8"/>
      <c r="TVD1183" s="8"/>
      <c r="TVE1183" s="8"/>
      <c r="TVF1183" s="8"/>
      <c r="TVG1183" s="8"/>
      <c r="TVH1183" s="8"/>
      <c r="TVI1183" s="8"/>
      <c r="TVJ1183" s="8"/>
      <c r="TVK1183" s="8"/>
      <c r="TVL1183" s="8"/>
      <c r="TVM1183" s="8"/>
      <c r="TVN1183" s="8"/>
      <c r="TVO1183" s="8"/>
      <c r="TVP1183" s="8"/>
      <c r="TVQ1183" s="8"/>
      <c r="TVR1183" s="8"/>
      <c r="TVS1183" s="8"/>
      <c r="TVT1183" s="8"/>
      <c r="TVU1183" s="8"/>
      <c r="TVV1183" s="8"/>
      <c r="TVW1183" s="8"/>
      <c r="TVX1183" s="8"/>
      <c r="TVY1183" s="8"/>
      <c r="TVZ1183" s="8"/>
      <c r="TWA1183" s="8"/>
      <c r="TWB1183" s="8"/>
      <c r="TWC1183" s="8"/>
      <c r="TWD1183" s="8"/>
      <c r="TWE1183" s="8"/>
      <c r="TWF1183" s="8"/>
      <c r="TWG1183" s="8"/>
      <c r="TWH1183" s="8"/>
      <c r="TWI1183" s="8"/>
      <c r="TWJ1183" s="8"/>
      <c r="TWK1183" s="8"/>
      <c r="TWL1183" s="8"/>
      <c r="TWM1183" s="8"/>
      <c r="TWN1183" s="8"/>
      <c r="TWO1183" s="8"/>
      <c r="TWP1183" s="8"/>
      <c r="TWQ1183" s="8"/>
      <c r="TWR1183" s="8"/>
      <c r="TWS1183" s="8"/>
      <c r="TWT1183" s="8"/>
      <c r="TWU1183" s="8"/>
      <c r="TWV1183" s="8"/>
      <c r="TWW1183" s="8"/>
      <c r="TWX1183" s="8"/>
      <c r="TWY1183" s="8"/>
      <c r="TWZ1183" s="8"/>
      <c r="TXA1183" s="8"/>
      <c r="TXB1183" s="8"/>
      <c r="TXC1183" s="8"/>
      <c r="TXD1183" s="8"/>
      <c r="TXE1183" s="8"/>
      <c r="TXF1183" s="8"/>
      <c r="TXG1183" s="8"/>
      <c r="TXH1183" s="8"/>
      <c r="TXI1183" s="8"/>
      <c r="TXJ1183" s="8"/>
      <c r="TXK1183" s="8"/>
      <c r="TXL1183" s="8"/>
      <c r="TXM1183" s="8"/>
      <c r="TXN1183" s="8"/>
      <c r="TXO1183" s="8"/>
      <c r="TXP1183" s="8"/>
      <c r="TXQ1183" s="8"/>
      <c r="TXR1183" s="8"/>
      <c r="TXS1183" s="8"/>
      <c r="TXT1183" s="8"/>
      <c r="TXU1183" s="8"/>
      <c r="TXV1183" s="8"/>
      <c r="TXW1183" s="8"/>
      <c r="TXX1183" s="8"/>
      <c r="TXY1183" s="8"/>
      <c r="TXZ1183" s="8"/>
      <c r="TYA1183" s="8"/>
      <c r="TYB1183" s="8"/>
      <c r="TYC1183" s="8"/>
      <c r="TYD1183" s="8"/>
      <c r="TYE1183" s="8"/>
      <c r="TYF1183" s="8"/>
      <c r="TYG1183" s="8"/>
      <c r="TYH1183" s="8"/>
      <c r="TYI1183" s="8"/>
      <c r="TYJ1183" s="8"/>
      <c r="TYK1183" s="8"/>
      <c r="TYL1183" s="8"/>
      <c r="TYM1183" s="8"/>
      <c r="TYN1183" s="8"/>
      <c r="TYO1183" s="8"/>
      <c r="TYP1183" s="8"/>
      <c r="TYQ1183" s="8"/>
      <c r="TYR1183" s="8"/>
      <c r="TYS1183" s="8"/>
      <c r="TYT1183" s="8"/>
      <c r="TYU1183" s="8"/>
      <c r="TYV1183" s="8"/>
      <c r="TYW1183" s="8"/>
      <c r="TYX1183" s="8"/>
      <c r="TYY1183" s="8"/>
      <c r="TYZ1183" s="8"/>
      <c r="TZA1183" s="8"/>
      <c r="TZB1183" s="8"/>
      <c r="TZC1183" s="8"/>
      <c r="TZD1183" s="8"/>
      <c r="TZE1183" s="8"/>
      <c r="TZF1183" s="8"/>
      <c r="TZG1183" s="8"/>
      <c r="TZH1183" s="8"/>
      <c r="TZI1183" s="8"/>
      <c r="TZJ1183" s="8"/>
      <c r="TZK1183" s="8"/>
      <c r="TZL1183" s="8"/>
      <c r="TZM1183" s="8"/>
      <c r="TZN1183" s="8"/>
      <c r="TZO1183" s="8"/>
      <c r="TZP1183" s="8"/>
      <c r="TZQ1183" s="8"/>
      <c r="TZR1183" s="8"/>
      <c r="TZS1183" s="8"/>
      <c r="TZT1183" s="8"/>
      <c r="TZU1183" s="8"/>
      <c r="TZV1183" s="8"/>
      <c r="TZW1183" s="8"/>
      <c r="TZX1183" s="8"/>
      <c r="TZY1183" s="8"/>
      <c r="TZZ1183" s="8"/>
      <c r="UAA1183" s="8"/>
      <c r="UAB1183" s="8"/>
      <c r="UAC1183" s="8"/>
      <c r="UAD1183" s="8"/>
      <c r="UAE1183" s="8"/>
      <c r="UAF1183" s="8"/>
      <c r="UAG1183" s="8"/>
      <c r="UAH1183" s="8"/>
      <c r="UAI1183" s="8"/>
      <c r="UAJ1183" s="8"/>
      <c r="UAK1183" s="8"/>
      <c r="UAL1183" s="8"/>
      <c r="UAM1183" s="8"/>
      <c r="UAN1183" s="8"/>
      <c r="UAO1183" s="8"/>
      <c r="UAP1183" s="8"/>
      <c r="UAQ1183" s="8"/>
      <c r="UAR1183" s="8"/>
      <c r="UAS1183" s="8"/>
      <c r="UAT1183" s="8"/>
      <c r="UAU1183" s="8"/>
      <c r="UAV1183" s="8"/>
      <c r="UAW1183" s="8"/>
      <c r="UAX1183" s="8"/>
      <c r="UAY1183" s="8"/>
      <c r="UAZ1183" s="8"/>
      <c r="UBA1183" s="8"/>
      <c r="UBB1183" s="8"/>
      <c r="UBC1183" s="8"/>
      <c r="UBD1183" s="8"/>
      <c r="UBE1183" s="8"/>
      <c r="UBF1183" s="8"/>
      <c r="UBG1183" s="8"/>
      <c r="UBH1183" s="8"/>
      <c r="UBI1183" s="8"/>
      <c r="UBJ1183" s="8"/>
      <c r="UBK1183" s="8"/>
      <c r="UBL1183" s="8"/>
      <c r="UBM1183" s="8"/>
      <c r="UBN1183" s="8"/>
      <c r="UBO1183" s="8"/>
      <c r="UBP1183" s="8"/>
      <c r="UBQ1183" s="8"/>
      <c r="UBR1183" s="8"/>
      <c r="UBS1183" s="8"/>
      <c r="UBT1183" s="8"/>
      <c r="UBU1183" s="8"/>
      <c r="UBV1183" s="8"/>
      <c r="UBW1183" s="8"/>
      <c r="UBX1183" s="8"/>
      <c r="UBY1183" s="8"/>
      <c r="UBZ1183" s="8"/>
      <c r="UCA1183" s="8"/>
      <c r="UCB1183" s="8"/>
      <c r="UCC1183" s="8"/>
      <c r="UCD1183" s="8"/>
      <c r="UCE1183" s="8"/>
      <c r="UCF1183" s="8"/>
      <c r="UCG1183" s="8"/>
      <c r="UCH1183" s="8"/>
      <c r="UCI1183" s="8"/>
      <c r="UCJ1183" s="8"/>
      <c r="UCK1183" s="8"/>
      <c r="UCL1183" s="8"/>
      <c r="UCM1183" s="8"/>
      <c r="UCN1183" s="8"/>
      <c r="UCO1183" s="8"/>
      <c r="UCP1183" s="8"/>
      <c r="UCQ1183" s="8"/>
      <c r="UCR1183" s="8"/>
      <c r="UCS1183" s="8"/>
      <c r="UCT1183" s="8"/>
      <c r="UCU1183" s="8"/>
      <c r="UCV1183" s="8"/>
      <c r="UCW1183" s="8"/>
      <c r="UCX1183" s="8"/>
      <c r="UCY1183" s="8"/>
      <c r="UCZ1183" s="8"/>
      <c r="UDA1183" s="8"/>
      <c r="UDB1183" s="8"/>
      <c r="UDC1183" s="8"/>
      <c r="UDD1183" s="8"/>
      <c r="UDE1183" s="8"/>
      <c r="UDF1183" s="8"/>
      <c r="UDG1183" s="8"/>
      <c r="UDH1183" s="8"/>
      <c r="UDI1183" s="8"/>
      <c r="UDJ1183" s="8"/>
      <c r="UDK1183" s="8"/>
      <c r="UDL1183" s="8"/>
      <c r="UDM1183" s="8"/>
      <c r="UDN1183" s="8"/>
      <c r="UDO1183" s="8"/>
      <c r="UDP1183" s="8"/>
      <c r="UDQ1183" s="8"/>
      <c r="UDR1183" s="8"/>
      <c r="UDS1183" s="8"/>
      <c r="UDT1183" s="8"/>
      <c r="UDU1183" s="8"/>
      <c r="UDV1183" s="8"/>
      <c r="UDW1183" s="8"/>
      <c r="UDX1183" s="8"/>
      <c r="UDY1183" s="8"/>
      <c r="UDZ1183" s="8"/>
      <c r="UEA1183" s="8"/>
      <c r="UEB1183" s="8"/>
      <c r="UEC1183" s="8"/>
      <c r="UED1183" s="8"/>
      <c r="UEE1183" s="8"/>
      <c r="UEF1183" s="8"/>
      <c r="UEG1183" s="8"/>
      <c r="UEH1183" s="8"/>
      <c r="UEI1183" s="8"/>
      <c r="UEJ1183" s="8"/>
      <c r="UEK1183" s="8"/>
      <c r="UEL1183" s="8"/>
      <c r="UEM1183" s="8"/>
      <c r="UEN1183" s="8"/>
      <c r="UEO1183" s="8"/>
      <c r="UEP1183" s="8"/>
      <c r="UEQ1183" s="8"/>
      <c r="UER1183" s="8"/>
      <c r="UES1183" s="8"/>
      <c r="UET1183" s="8"/>
      <c r="UEU1183" s="8"/>
      <c r="UEV1183" s="8"/>
      <c r="UEW1183" s="8"/>
      <c r="UEX1183" s="8"/>
      <c r="UEY1183" s="8"/>
      <c r="UEZ1183" s="8"/>
      <c r="UFA1183" s="8"/>
      <c r="UFB1183" s="8"/>
      <c r="UFC1183" s="8"/>
      <c r="UFD1183" s="8"/>
      <c r="UFE1183" s="8"/>
      <c r="UFF1183" s="8"/>
      <c r="UFG1183" s="8"/>
      <c r="UFH1183" s="8"/>
      <c r="UFI1183" s="8"/>
      <c r="UFJ1183" s="8"/>
      <c r="UFK1183" s="8"/>
      <c r="UFL1183" s="8"/>
      <c r="UFM1183" s="8"/>
      <c r="UFN1183" s="8"/>
      <c r="UFO1183" s="8"/>
      <c r="UFP1183" s="8"/>
      <c r="UFQ1183" s="8"/>
      <c r="UFR1183" s="8"/>
      <c r="UFS1183" s="8"/>
      <c r="UFT1183" s="8"/>
      <c r="UFU1183" s="8"/>
      <c r="UFV1183" s="8"/>
      <c r="UFW1183" s="8"/>
      <c r="UFX1183" s="8"/>
      <c r="UFY1183" s="8"/>
      <c r="UFZ1183" s="8"/>
      <c r="UGA1183" s="8"/>
      <c r="UGB1183" s="8"/>
      <c r="UGC1183" s="8"/>
      <c r="UGD1183" s="8"/>
      <c r="UGE1183" s="8"/>
      <c r="UGF1183" s="8"/>
      <c r="UGG1183" s="8"/>
      <c r="UGH1183" s="8"/>
      <c r="UGI1183" s="8"/>
      <c r="UGJ1183" s="8"/>
      <c r="UGK1183" s="8"/>
      <c r="UGL1183" s="8"/>
      <c r="UGM1183" s="8"/>
      <c r="UGN1183" s="8"/>
      <c r="UGO1183" s="8"/>
      <c r="UGP1183" s="8"/>
      <c r="UGQ1183" s="8"/>
      <c r="UGR1183" s="8"/>
      <c r="UGS1183" s="8"/>
      <c r="UGT1183" s="8"/>
      <c r="UGU1183" s="8"/>
      <c r="UGV1183" s="8"/>
      <c r="UGW1183" s="8"/>
      <c r="UGX1183" s="8"/>
      <c r="UGY1183" s="8"/>
      <c r="UGZ1183" s="8"/>
      <c r="UHA1183" s="8"/>
      <c r="UHB1183" s="8"/>
      <c r="UHC1183" s="8"/>
      <c r="UHD1183" s="8"/>
      <c r="UHE1183" s="8"/>
      <c r="UHF1183" s="8"/>
      <c r="UHG1183" s="8"/>
      <c r="UHH1183" s="8"/>
      <c r="UHI1183" s="8"/>
      <c r="UHJ1183" s="8"/>
      <c r="UHK1183" s="8"/>
      <c r="UHL1183" s="8"/>
      <c r="UHM1183" s="8"/>
      <c r="UHN1183" s="8"/>
      <c r="UHO1183" s="8"/>
      <c r="UHP1183" s="8"/>
      <c r="UHQ1183" s="8"/>
      <c r="UHR1183" s="8"/>
      <c r="UHS1183" s="8"/>
      <c r="UHT1183" s="8"/>
      <c r="UHU1183" s="8"/>
      <c r="UHV1183" s="8"/>
      <c r="UHW1183" s="8"/>
      <c r="UHX1183" s="8"/>
      <c r="UHY1183" s="8"/>
      <c r="UHZ1183" s="8"/>
      <c r="UIA1183" s="8"/>
      <c r="UIB1183" s="8"/>
      <c r="UIC1183" s="8"/>
      <c r="UID1183" s="8"/>
      <c r="UIE1183" s="8"/>
      <c r="UIF1183" s="8"/>
      <c r="UIG1183" s="8"/>
      <c r="UIH1183" s="8"/>
      <c r="UII1183" s="8"/>
      <c r="UIJ1183" s="8"/>
      <c r="UIK1183" s="8"/>
      <c r="UIL1183" s="8"/>
      <c r="UIM1183" s="8"/>
      <c r="UIN1183" s="8"/>
      <c r="UIO1183" s="8"/>
      <c r="UIP1183" s="8"/>
      <c r="UIQ1183" s="8"/>
      <c r="UIR1183" s="8"/>
      <c r="UIS1183" s="8"/>
      <c r="UIT1183" s="8"/>
      <c r="UIU1183" s="8"/>
      <c r="UIV1183" s="8"/>
      <c r="UIW1183" s="8"/>
      <c r="UIX1183" s="8"/>
      <c r="UIY1183" s="8"/>
      <c r="UIZ1183" s="8"/>
      <c r="UJA1183" s="8"/>
      <c r="UJB1183" s="8"/>
      <c r="UJC1183" s="8"/>
      <c r="UJD1183" s="8"/>
      <c r="UJE1183" s="8"/>
      <c r="UJF1183" s="8"/>
      <c r="UJG1183" s="8"/>
      <c r="UJH1183" s="8"/>
      <c r="UJI1183" s="8"/>
      <c r="UJJ1183" s="8"/>
      <c r="UJK1183" s="8"/>
      <c r="UJL1183" s="8"/>
      <c r="UJM1183" s="8"/>
      <c r="UJN1183" s="8"/>
      <c r="UJO1183" s="8"/>
      <c r="UJP1183" s="8"/>
      <c r="UJQ1183" s="8"/>
      <c r="UJR1183" s="8"/>
      <c r="UJS1183" s="8"/>
      <c r="UJT1183" s="8"/>
      <c r="UJU1183" s="8"/>
      <c r="UJV1183" s="8"/>
      <c r="UJW1183" s="8"/>
      <c r="UJX1183" s="8"/>
      <c r="UJY1183" s="8"/>
      <c r="UJZ1183" s="8"/>
      <c r="UKA1183" s="8"/>
      <c r="UKB1183" s="8"/>
      <c r="UKC1183" s="8"/>
      <c r="UKD1183" s="8"/>
      <c r="UKE1183" s="8"/>
      <c r="UKF1183" s="8"/>
      <c r="UKG1183" s="8"/>
      <c r="UKH1183" s="8"/>
      <c r="UKI1183" s="8"/>
      <c r="UKJ1183" s="8"/>
      <c r="UKK1183" s="8"/>
      <c r="UKL1183" s="8"/>
      <c r="UKM1183" s="8"/>
      <c r="UKN1183" s="8"/>
      <c r="UKO1183" s="8"/>
      <c r="UKP1183" s="8"/>
      <c r="UKQ1183" s="8"/>
      <c r="UKR1183" s="8"/>
      <c r="UKS1183" s="8"/>
      <c r="UKT1183" s="8"/>
      <c r="UKU1183" s="8"/>
      <c r="UKV1183" s="8"/>
      <c r="UKW1183" s="8"/>
      <c r="UKX1183" s="8"/>
      <c r="UKY1183" s="8"/>
      <c r="UKZ1183" s="8"/>
      <c r="ULA1183" s="8"/>
      <c r="ULB1183" s="8"/>
      <c r="ULC1183" s="8"/>
      <c r="ULD1183" s="8"/>
      <c r="ULE1183" s="8"/>
      <c r="ULF1183" s="8"/>
      <c r="ULG1183" s="8"/>
      <c r="ULH1183" s="8"/>
      <c r="ULI1183" s="8"/>
      <c r="ULJ1183" s="8"/>
      <c r="ULK1183" s="8"/>
      <c r="ULL1183" s="8"/>
      <c r="ULM1183" s="8"/>
      <c r="ULN1183" s="8"/>
      <c r="ULO1183" s="8"/>
      <c r="ULP1183" s="8"/>
      <c r="ULQ1183" s="8"/>
      <c r="ULR1183" s="8"/>
      <c r="ULS1183" s="8"/>
      <c r="ULT1183" s="8"/>
      <c r="ULU1183" s="8"/>
      <c r="ULV1183" s="8"/>
      <c r="ULW1183" s="8"/>
      <c r="ULX1183" s="8"/>
      <c r="ULY1183" s="8"/>
      <c r="ULZ1183" s="8"/>
      <c r="UMA1183" s="8"/>
      <c r="UMB1183" s="8"/>
      <c r="UMC1183" s="8"/>
      <c r="UMD1183" s="8"/>
      <c r="UME1183" s="8"/>
      <c r="UMF1183" s="8"/>
      <c r="UMG1183" s="8"/>
      <c r="UMH1183" s="8"/>
      <c r="UMI1183" s="8"/>
      <c r="UMJ1183" s="8"/>
      <c r="UMK1183" s="8"/>
      <c r="UML1183" s="8"/>
      <c r="UMM1183" s="8"/>
      <c r="UMN1183" s="8"/>
      <c r="UMO1183" s="8"/>
      <c r="UMP1183" s="8"/>
      <c r="UMQ1183" s="8"/>
      <c r="UMR1183" s="8"/>
      <c r="UMS1183" s="8"/>
      <c r="UMT1183" s="8"/>
      <c r="UMU1183" s="8"/>
      <c r="UMV1183" s="8"/>
      <c r="UMW1183" s="8"/>
      <c r="UMX1183" s="8"/>
      <c r="UMY1183" s="8"/>
      <c r="UMZ1183" s="8"/>
      <c r="UNA1183" s="8"/>
      <c r="UNB1183" s="8"/>
      <c r="UNC1183" s="8"/>
      <c r="UND1183" s="8"/>
      <c r="UNE1183" s="8"/>
      <c r="UNF1183" s="8"/>
      <c r="UNG1183" s="8"/>
      <c r="UNH1183" s="8"/>
      <c r="UNI1183" s="8"/>
      <c r="UNJ1183" s="8"/>
      <c r="UNK1183" s="8"/>
      <c r="UNL1183" s="8"/>
      <c r="UNM1183" s="8"/>
      <c r="UNN1183" s="8"/>
      <c r="UNO1183" s="8"/>
      <c r="UNP1183" s="8"/>
      <c r="UNQ1183" s="8"/>
      <c r="UNR1183" s="8"/>
      <c r="UNS1183" s="8"/>
      <c r="UNT1183" s="8"/>
      <c r="UNU1183" s="8"/>
      <c r="UNV1183" s="8"/>
      <c r="UNW1183" s="8"/>
      <c r="UNX1183" s="8"/>
      <c r="UNY1183" s="8"/>
      <c r="UNZ1183" s="8"/>
      <c r="UOA1183" s="8"/>
      <c r="UOB1183" s="8"/>
      <c r="UOC1183" s="8"/>
      <c r="UOD1183" s="8"/>
      <c r="UOE1183" s="8"/>
      <c r="UOF1183" s="8"/>
      <c r="UOG1183" s="8"/>
      <c r="UOH1183" s="8"/>
      <c r="UOI1183" s="8"/>
      <c r="UOJ1183" s="8"/>
      <c r="UOK1183" s="8"/>
      <c r="UOL1183" s="8"/>
      <c r="UOM1183" s="8"/>
      <c r="UON1183" s="8"/>
      <c r="UOO1183" s="8"/>
      <c r="UOP1183" s="8"/>
      <c r="UOQ1183" s="8"/>
      <c r="UOR1183" s="8"/>
      <c r="UOS1183" s="8"/>
      <c r="UOT1183" s="8"/>
      <c r="UOU1183" s="8"/>
      <c r="UOV1183" s="8"/>
      <c r="UOW1183" s="8"/>
      <c r="UOX1183" s="8"/>
      <c r="UOY1183" s="8"/>
      <c r="UOZ1183" s="8"/>
      <c r="UPA1183" s="8"/>
      <c r="UPB1183" s="8"/>
      <c r="UPC1183" s="8"/>
      <c r="UPD1183" s="8"/>
      <c r="UPE1183" s="8"/>
      <c r="UPF1183" s="8"/>
      <c r="UPG1183" s="8"/>
      <c r="UPH1183" s="8"/>
      <c r="UPI1183" s="8"/>
      <c r="UPJ1183" s="8"/>
      <c r="UPK1183" s="8"/>
      <c r="UPL1183" s="8"/>
      <c r="UPM1183" s="8"/>
      <c r="UPN1183" s="8"/>
      <c r="UPO1183" s="8"/>
      <c r="UPP1183" s="8"/>
      <c r="UPQ1183" s="8"/>
      <c r="UPR1183" s="8"/>
      <c r="UPS1183" s="8"/>
      <c r="UPT1183" s="8"/>
      <c r="UPU1183" s="8"/>
      <c r="UPV1183" s="8"/>
      <c r="UPW1183" s="8"/>
      <c r="UPX1183" s="8"/>
      <c r="UPY1183" s="8"/>
      <c r="UPZ1183" s="8"/>
      <c r="UQA1183" s="8"/>
      <c r="UQB1183" s="8"/>
      <c r="UQC1183" s="8"/>
      <c r="UQD1183" s="8"/>
      <c r="UQE1183" s="8"/>
      <c r="UQF1183" s="8"/>
      <c r="UQG1183" s="8"/>
      <c r="UQH1183" s="8"/>
      <c r="UQI1183" s="8"/>
      <c r="UQJ1183" s="8"/>
      <c r="UQK1183" s="8"/>
      <c r="UQL1183" s="8"/>
      <c r="UQM1183" s="8"/>
      <c r="UQN1183" s="8"/>
      <c r="UQO1183" s="8"/>
      <c r="UQP1183" s="8"/>
      <c r="UQQ1183" s="8"/>
      <c r="UQR1183" s="8"/>
      <c r="UQS1183" s="8"/>
      <c r="UQT1183" s="8"/>
      <c r="UQU1183" s="8"/>
      <c r="UQV1183" s="8"/>
      <c r="UQW1183" s="8"/>
      <c r="UQX1183" s="8"/>
      <c r="UQY1183" s="8"/>
      <c r="UQZ1183" s="8"/>
      <c r="URA1183" s="8"/>
      <c r="URB1183" s="8"/>
      <c r="URC1183" s="8"/>
      <c r="URD1183" s="8"/>
      <c r="URE1183" s="8"/>
      <c r="URF1183" s="8"/>
      <c r="URG1183" s="8"/>
      <c r="URH1183" s="8"/>
      <c r="URI1183" s="8"/>
      <c r="URJ1183" s="8"/>
      <c r="URK1183" s="8"/>
      <c r="URL1183" s="8"/>
      <c r="URM1183" s="8"/>
      <c r="URN1183" s="8"/>
      <c r="URO1183" s="8"/>
      <c r="URP1183" s="8"/>
      <c r="URQ1183" s="8"/>
      <c r="URR1183" s="8"/>
      <c r="URS1183" s="8"/>
      <c r="URT1183" s="8"/>
      <c r="URU1183" s="8"/>
      <c r="URV1183" s="8"/>
      <c r="URW1183" s="8"/>
      <c r="URX1183" s="8"/>
      <c r="URY1183" s="8"/>
      <c r="URZ1183" s="8"/>
      <c r="USA1183" s="8"/>
      <c r="USB1183" s="8"/>
      <c r="USC1183" s="8"/>
      <c r="USD1183" s="8"/>
      <c r="USE1183" s="8"/>
      <c r="USF1183" s="8"/>
      <c r="USG1183" s="8"/>
      <c r="USH1183" s="8"/>
      <c r="USI1183" s="8"/>
      <c r="USJ1183" s="8"/>
      <c r="USK1183" s="8"/>
      <c r="USL1183" s="8"/>
      <c r="USM1183" s="8"/>
      <c r="USN1183" s="8"/>
      <c r="USO1183" s="8"/>
      <c r="USP1183" s="8"/>
      <c r="USQ1183" s="8"/>
      <c r="USR1183" s="8"/>
      <c r="USS1183" s="8"/>
      <c r="UST1183" s="8"/>
      <c r="USU1183" s="8"/>
      <c r="USV1183" s="8"/>
      <c r="USW1183" s="8"/>
      <c r="USX1183" s="8"/>
      <c r="USY1183" s="8"/>
      <c r="USZ1183" s="8"/>
      <c r="UTA1183" s="8"/>
      <c r="UTB1183" s="8"/>
      <c r="UTC1183" s="8"/>
      <c r="UTD1183" s="8"/>
      <c r="UTE1183" s="8"/>
      <c r="UTF1183" s="8"/>
      <c r="UTG1183" s="8"/>
      <c r="UTH1183" s="8"/>
      <c r="UTI1183" s="8"/>
      <c r="UTJ1183" s="8"/>
      <c r="UTK1183" s="8"/>
      <c r="UTL1183" s="8"/>
      <c r="UTM1183" s="8"/>
      <c r="UTN1183" s="8"/>
      <c r="UTO1183" s="8"/>
      <c r="UTP1183" s="8"/>
      <c r="UTQ1183" s="8"/>
      <c r="UTR1183" s="8"/>
      <c r="UTS1183" s="8"/>
      <c r="UTT1183" s="8"/>
      <c r="UTU1183" s="8"/>
      <c r="UTV1183" s="8"/>
      <c r="UTW1183" s="8"/>
      <c r="UTX1183" s="8"/>
      <c r="UTY1183" s="8"/>
      <c r="UTZ1183" s="8"/>
      <c r="UUA1183" s="8"/>
      <c r="UUB1183" s="8"/>
      <c r="UUC1183" s="8"/>
      <c r="UUD1183" s="8"/>
      <c r="UUE1183" s="8"/>
      <c r="UUF1183" s="8"/>
      <c r="UUG1183" s="8"/>
      <c r="UUH1183" s="8"/>
      <c r="UUI1183" s="8"/>
      <c r="UUJ1183" s="8"/>
      <c r="UUK1183" s="8"/>
      <c r="UUL1183" s="8"/>
      <c r="UUM1183" s="8"/>
      <c r="UUN1183" s="8"/>
      <c r="UUO1183" s="8"/>
      <c r="UUP1183" s="8"/>
      <c r="UUQ1183" s="8"/>
      <c r="UUR1183" s="8"/>
      <c r="UUS1183" s="8"/>
      <c r="UUT1183" s="8"/>
      <c r="UUU1183" s="8"/>
      <c r="UUV1183" s="8"/>
      <c r="UUW1183" s="8"/>
      <c r="UUX1183" s="8"/>
      <c r="UUY1183" s="8"/>
      <c r="UUZ1183" s="8"/>
      <c r="UVA1183" s="8"/>
      <c r="UVB1183" s="8"/>
      <c r="UVC1183" s="8"/>
      <c r="UVD1183" s="8"/>
      <c r="UVE1183" s="8"/>
      <c r="UVF1183" s="8"/>
      <c r="UVG1183" s="8"/>
      <c r="UVH1183" s="8"/>
      <c r="UVI1183" s="8"/>
      <c r="UVJ1183" s="8"/>
      <c r="UVK1183" s="8"/>
      <c r="UVL1183" s="8"/>
      <c r="UVM1183" s="8"/>
      <c r="UVN1183" s="8"/>
      <c r="UVO1183" s="8"/>
      <c r="UVP1183" s="8"/>
      <c r="UVQ1183" s="8"/>
      <c r="UVR1183" s="8"/>
      <c r="UVS1183" s="8"/>
      <c r="UVT1183" s="8"/>
      <c r="UVU1183" s="8"/>
      <c r="UVV1183" s="8"/>
      <c r="UVW1183" s="8"/>
      <c r="UVX1183" s="8"/>
      <c r="UVY1183" s="8"/>
      <c r="UVZ1183" s="8"/>
      <c r="UWA1183" s="8"/>
      <c r="UWB1183" s="8"/>
      <c r="UWC1183" s="8"/>
      <c r="UWD1183" s="8"/>
      <c r="UWE1183" s="8"/>
      <c r="UWF1183" s="8"/>
      <c r="UWG1183" s="8"/>
      <c r="UWH1183" s="8"/>
      <c r="UWI1183" s="8"/>
      <c r="UWJ1183" s="8"/>
      <c r="UWK1183" s="8"/>
      <c r="UWL1183" s="8"/>
      <c r="UWM1183" s="8"/>
      <c r="UWN1183" s="8"/>
      <c r="UWO1183" s="8"/>
      <c r="UWP1183" s="8"/>
      <c r="UWQ1183" s="8"/>
      <c r="UWR1183" s="8"/>
      <c r="UWS1183" s="8"/>
      <c r="UWT1183" s="8"/>
      <c r="UWU1183" s="8"/>
      <c r="UWV1183" s="8"/>
      <c r="UWW1183" s="8"/>
      <c r="UWX1183" s="8"/>
      <c r="UWY1183" s="8"/>
      <c r="UWZ1183" s="8"/>
      <c r="UXA1183" s="8"/>
      <c r="UXB1183" s="8"/>
      <c r="UXC1183" s="8"/>
      <c r="UXD1183" s="8"/>
      <c r="UXE1183" s="8"/>
      <c r="UXF1183" s="8"/>
      <c r="UXG1183" s="8"/>
      <c r="UXH1183" s="8"/>
      <c r="UXI1183" s="8"/>
      <c r="UXJ1183" s="8"/>
      <c r="UXK1183" s="8"/>
      <c r="UXL1183" s="8"/>
      <c r="UXM1183" s="8"/>
      <c r="UXN1183" s="8"/>
      <c r="UXO1183" s="8"/>
      <c r="UXP1183" s="8"/>
      <c r="UXQ1183" s="8"/>
      <c r="UXR1183" s="8"/>
      <c r="UXS1183" s="8"/>
      <c r="UXT1183" s="8"/>
      <c r="UXU1183" s="8"/>
      <c r="UXV1183" s="8"/>
      <c r="UXW1183" s="8"/>
      <c r="UXX1183" s="8"/>
      <c r="UXY1183" s="8"/>
      <c r="UXZ1183" s="8"/>
      <c r="UYA1183" s="8"/>
      <c r="UYB1183" s="8"/>
      <c r="UYC1183" s="8"/>
      <c r="UYD1183" s="8"/>
      <c r="UYE1183" s="8"/>
      <c r="UYF1183" s="8"/>
      <c r="UYG1183" s="8"/>
      <c r="UYH1183" s="8"/>
      <c r="UYI1183" s="8"/>
      <c r="UYJ1183" s="8"/>
      <c r="UYK1183" s="8"/>
      <c r="UYL1183" s="8"/>
      <c r="UYM1183" s="8"/>
      <c r="UYN1183" s="8"/>
      <c r="UYO1183" s="8"/>
      <c r="UYP1183" s="8"/>
      <c r="UYQ1183" s="8"/>
      <c r="UYR1183" s="8"/>
      <c r="UYS1183" s="8"/>
      <c r="UYT1183" s="8"/>
      <c r="UYU1183" s="8"/>
      <c r="UYV1183" s="8"/>
      <c r="UYW1183" s="8"/>
      <c r="UYX1183" s="8"/>
      <c r="UYY1183" s="8"/>
      <c r="UYZ1183" s="8"/>
      <c r="UZA1183" s="8"/>
      <c r="UZB1183" s="8"/>
      <c r="UZC1183" s="8"/>
      <c r="UZD1183" s="8"/>
      <c r="UZE1183" s="8"/>
      <c r="UZF1183" s="8"/>
      <c r="UZG1183" s="8"/>
      <c r="UZH1183" s="8"/>
      <c r="UZI1183" s="8"/>
      <c r="UZJ1183" s="8"/>
      <c r="UZK1183" s="8"/>
      <c r="UZL1183" s="8"/>
      <c r="UZM1183" s="8"/>
      <c r="UZN1183" s="8"/>
      <c r="UZO1183" s="8"/>
      <c r="UZP1183" s="8"/>
      <c r="UZQ1183" s="8"/>
      <c r="UZR1183" s="8"/>
      <c r="UZS1183" s="8"/>
      <c r="UZT1183" s="8"/>
      <c r="UZU1183" s="8"/>
      <c r="UZV1183" s="8"/>
      <c r="UZW1183" s="8"/>
      <c r="UZX1183" s="8"/>
      <c r="UZY1183" s="8"/>
      <c r="UZZ1183" s="8"/>
      <c r="VAA1183" s="8"/>
      <c r="VAB1183" s="8"/>
      <c r="VAC1183" s="8"/>
      <c r="VAD1183" s="8"/>
      <c r="VAE1183" s="8"/>
      <c r="VAF1183" s="8"/>
      <c r="VAG1183" s="8"/>
      <c r="VAH1183" s="8"/>
      <c r="VAI1183" s="8"/>
      <c r="VAJ1183" s="8"/>
      <c r="VAK1183" s="8"/>
      <c r="VAL1183" s="8"/>
      <c r="VAM1183" s="8"/>
      <c r="VAN1183" s="8"/>
      <c r="VAO1183" s="8"/>
      <c r="VAP1183" s="8"/>
      <c r="VAQ1183" s="8"/>
      <c r="VAR1183" s="8"/>
      <c r="VAS1183" s="8"/>
      <c r="VAT1183" s="8"/>
      <c r="VAU1183" s="8"/>
      <c r="VAV1183" s="8"/>
      <c r="VAW1183" s="8"/>
      <c r="VAX1183" s="8"/>
      <c r="VAY1183" s="8"/>
      <c r="VAZ1183" s="8"/>
      <c r="VBA1183" s="8"/>
      <c r="VBB1183" s="8"/>
      <c r="VBC1183" s="8"/>
      <c r="VBD1183" s="8"/>
      <c r="VBE1183" s="8"/>
      <c r="VBF1183" s="8"/>
      <c r="VBG1183" s="8"/>
      <c r="VBH1183" s="8"/>
      <c r="VBI1183" s="8"/>
      <c r="VBJ1183" s="8"/>
      <c r="VBK1183" s="8"/>
      <c r="VBL1183" s="8"/>
      <c r="VBM1183" s="8"/>
      <c r="VBN1183" s="8"/>
      <c r="VBO1183" s="8"/>
      <c r="VBP1183" s="8"/>
      <c r="VBQ1183" s="8"/>
      <c r="VBR1183" s="8"/>
      <c r="VBS1183" s="8"/>
      <c r="VBT1183" s="8"/>
      <c r="VBU1183" s="8"/>
      <c r="VBV1183" s="8"/>
      <c r="VBW1183" s="8"/>
      <c r="VBX1183" s="8"/>
      <c r="VBY1183" s="8"/>
      <c r="VBZ1183" s="8"/>
      <c r="VCA1183" s="8"/>
      <c r="VCB1183" s="8"/>
      <c r="VCC1183" s="8"/>
      <c r="VCD1183" s="8"/>
      <c r="VCE1183" s="8"/>
      <c r="VCF1183" s="8"/>
      <c r="VCG1183" s="8"/>
      <c r="VCH1183" s="8"/>
      <c r="VCI1183" s="8"/>
      <c r="VCJ1183" s="8"/>
      <c r="VCK1183" s="8"/>
      <c r="VCL1183" s="8"/>
      <c r="VCM1183" s="8"/>
      <c r="VCN1183" s="8"/>
      <c r="VCO1183" s="8"/>
      <c r="VCP1183" s="8"/>
      <c r="VCQ1183" s="8"/>
      <c r="VCR1183" s="8"/>
      <c r="VCS1183" s="8"/>
      <c r="VCT1183" s="8"/>
      <c r="VCU1183" s="8"/>
      <c r="VCV1183" s="8"/>
      <c r="VCW1183" s="8"/>
      <c r="VCX1183" s="8"/>
      <c r="VCY1183" s="8"/>
      <c r="VCZ1183" s="8"/>
      <c r="VDA1183" s="8"/>
      <c r="VDB1183" s="8"/>
      <c r="VDC1183" s="8"/>
      <c r="VDD1183" s="8"/>
      <c r="VDE1183" s="8"/>
      <c r="VDF1183" s="8"/>
      <c r="VDG1183" s="8"/>
      <c r="VDH1183" s="8"/>
      <c r="VDI1183" s="8"/>
      <c r="VDJ1183" s="8"/>
      <c r="VDK1183" s="8"/>
      <c r="VDL1183" s="8"/>
      <c r="VDM1183" s="8"/>
      <c r="VDN1183" s="8"/>
      <c r="VDO1183" s="8"/>
      <c r="VDP1183" s="8"/>
      <c r="VDQ1183" s="8"/>
      <c r="VDR1183" s="8"/>
      <c r="VDS1183" s="8"/>
      <c r="VDT1183" s="8"/>
      <c r="VDU1183" s="8"/>
      <c r="VDV1183" s="8"/>
      <c r="VDW1183" s="8"/>
      <c r="VDX1183" s="8"/>
      <c r="VDY1183" s="8"/>
      <c r="VDZ1183" s="8"/>
      <c r="VEA1183" s="8"/>
      <c r="VEB1183" s="8"/>
      <c r="VEC1183" s="8"/>
      <c r="VED1183" s="8"/>
      <c r="VEE1183" s="8"/>
      <c r="VEF1183" s="8"/>
      <c r="VEG1183" s="8"/>
      <c r="VEH1183" s="8"/>
      <c r="VEI1183" s="8"/>
      <c r="VEJ1183" s="8"/>
      <c r="VEK1183" s="8"/>
      <c r="VEL1183" s="8"/>
      <c r="VEM1183" s="8"/>
      <c r="VEN1183" s="8"/>
      <c r="VEO1183" s="8"/>
      <c r="VEP1183" s="8"/>
      <c r="VEQ1183" s="8"/>
      <c r="VER1183" s="8"/>
      <c r="VES1183" s="8"/>
      <c r="VET1183" s="8"/>
      <c r="VEU1183" s="8"/>
      <c r="VEV1183" s="8"/>
      <c r="VEW1183" s="8"/>
      <c r="VEX1183" s="8"/>
      <c r="VEY1183" s="8"/>
      <c r="VEZ1183" s="8"/>
      <c r="VFA1183" s="8"/>
      <c r="VFB1183" s="8"/>
      <c r="VFC1183" s="8"/>
      <c r="VFD1183" s="8"/>
      <c r="VFE1183" s="8"/>
      <c r="VFF1183" s="8"/>
      <c r="VFG1183" s="8"/>
      <c r="VFH1183" s="8"/>
      <c r="VFI1183" s="8"/>
      <c r="VFJ1183" s="8"/>
      <c r="VFK1183" s="8"/>
      <c r="VFL1183" s="8"/>
      <c r="VFM1183" s="8"/>
      <c r="VFN1183" s="8"/>
      <c r="VFO1183" s="8"/>
      <c r="VFP1183" s="8"/>
      <c r="VFQ1183" s="8"/>
      <c r="VFR1183" s="8"/>
      <c r="VFS1183" s="8"/>
      <c r="VFT1183" s="8"/>
      <c r="VFU1183" s="8"/>
      <c r="VFV1183" s="8"/>
      <c r="VFW1183" s="8"/>
      <c r="VFX1183" s="8"/>
      <c r="VFY1183" s="8"/>
      <c r="VFZ1183" s="8"/>
      <c r="VGA1183" s="8"/>
      <c r="VGB1183" s="8"/>
      <c r="VGC1183" s="8"/>
      <c r="VGD1183" s="8"/>
      <c r="VGE1183" s="8"/>
      <c r="VGF1183" s="8"/>
      <c r="VGG1183" s="8"/>
      <c r="VGH1183" s="8"/>
      <c r="VGI1183" s="8"/>
      <c r="VGJ1183" s="8"/>
      <c r="VGK1183" s="8"/>
      <c r="VGL1183" s="8"/>
      <c r="VGM1183" s="8"/>
      <c r="VGN1183" s="8"/>
      <c r="VGO1183" s="8"/>
      <c r="VGP1183" s="8"/>
      <c r="VGQ1183" s="8"/>
      <c r="VGR1183" s="8"/>
      <c r="VGS1183" s="8"/>
      <c r="VGT1183" s="8"/>
      <c r="VGU1183" s="8"/>
      <c r="VGV1183" s="8"/>
      <c r="VGW1183" s="8"/>
      <c r="VGX1183" s="8"/>
      <c r="VGY1183" s="8"/>
      <c r="VGZ1183" s="8"/>
      <c r="VHA1183" s="8"/>
      <c r="VHB1183" s="8"/>
      <c r="VHC1183" s="8"/>
      <c r="VHD1183" s="8"/>
      <c r="VHE1183" s="8"/>
      <c r="VHF1183" s="8"/>
      <c r="VHG1183" s="8"/>
      <c r="VHH1183" s="8"/>
      <c r="VHI1183" s="8"/>
      <c r="VHJ1183" s="8"/>
      <c r="VHK1183" s="8"/>
      <c r="VHL1183" s="8"/>
      <c r="VHM1183" s="8"/>
      <c r="VHN1183" s="8"/>
      <c r="VHO1183" s="8"/>
      <c r="VHP1183" s="8"/>
      <c r="VHQ1183" s="8"/>
      <c r="VHR1183" s="8"/>
      <c r="VHS1183" s="8"/>
      <c r="VHT1183" s="8"/>
      <c r="VHU1183" s="8"/>
      <c r="VHV1183" s="8"/>
      <c r="VHW1183" s="8"/>
      <c r="VHX1183" s="8"/>
      <c r="VHY1183" s="8"/>
      <c r="VHZ1183" s="8"/>
      <c r="VIA1183" s="8"/>
      <c r="VIB1183" s="8"/>
      <c r="VIC1183" s="8"/>
      <c r="VID1183" s="8"/>
      <c r="VIE1183" s="8"/>
      <c r="VIF1183" s="8"/>
      <c r="VIG1183" s="8"/>
      <c r="VIH1183" s="8"/>
      <c r="VII1183" s="8"/>
      <c r="VIJ1183" s="8"/>
      <c r="VIK1183" s="8"/>
      <c r="VIL1183" s="8"/>
      <c r="VIM1183" s="8"/>
      <c r="VIN1183" s="8"/>
      <c r="VIO1183" s="8"/>
      <c r="VIP1183" s="8"/>
      <c r="VIQ1183" s="8"/>
      <c r="VIR1183" s="8"/>
      <c r="VIS1183" s="8"/>
      <c r="VIT1183" s="8"/>
      <c r="VIU1183" s="8"/>
      <c r="VIV1183" s="8"/>
      <c r="VIW1183" s="8"/>
      <c r="VIX1183" s="8"/>
      <c r="VIY1183" s="8"/>
      <c r="VIZ1183" s="8"/>
      <c r="VJA1183" s="8"/>
      <c r="VJB1183" s="8"/>
      <c r="VJC1183" s="8"/>
      <c r="VJD1183" s="8"/>
      <c r="VJE1183" s="8"/>
      <c r="VJF1183" s="8"/>
      <c r="VJG1183" s="8"/>
      <c r="VJH1183" s="8"/>
      <c r="VJI1183" s="8"/>
      <c r="VJJ1183" s="8"/>
      <c r="VJK1183" s="8"/>
      <c r="VJL1183" s="8"/>
      <c r="VJM1183" s="8"/>
      <c r="VJN1183" s="8"/>
      <c r="VJO1183" s="8"/>
      <c r="VJP1183" s="8"/>
      <c r="VJQ1183" s="8"/>
      <c r="VJR1183" s="8"/>
      <c r="VJS1183" s="8"/>
      <c r="VJT1183" s="8"/>
      <c r="VJU1183" s="8"/>
      <c r="VJV1183" s="8"/>
      <c r="VJW1183" s="8"/>
      <c r="VJX1183" s="8"/>
      <c r="VJY1183" s="8"/>
      <c r="VJZ1183" s="8"/>
      <c r="VKA1183" s="8"/>
      <c r="VKB1183" s="8"/>
      <c r="VKC1183" s="8"/>
      <c r="VKD1183" s="8"/>
      <c r="VKE1183" s="8"/>
      <c r="VKF1183" s="8"/>
      <c r="VKG1183" s="8"/>
      <c r="VKH1183" s="8"/>
      <c r="VKI1183" s="8"/>
      <c r="VKJ1183" s="8"/>
      <c r="VKK1183" s="8"/>
      <c r="VKL1183" s="8"/>
      <c r="VKM1183" s="8"/>
      <c r="VKN1183" s="8"/>
      <c r="VKO1183" s="8"/>
      <c r="VKP1183" s="8"/>
      <c r="VKQ1183" s="8"/>
      <c r="VKR1183" s="8"/>
      <c r="VKS1183" s="8"/>
      <c r="VKT1183" s="8"/>
      <c r="VKU1183" s="8"/>
      <c r="VKV1183" s="8"/>
      <c r="VKW1183" s="8"/>
      <c r="VKX1183" s="8"/>
      <c r="VKY1183" s="8"/>
      <c r="VKZ1183" s="8"/>
      <c r="VLA1183" s="8"/>
      <c r="VLB1183" s="8"/>
      <c r="VLC1183" s="8"/>
      <c r="VLD1183" s="8"/>
      <c r="VLE1183" s="8"/>
      <c r="VLF1183" s="8"/>
      <c r="VLG1183" s="8"/>
      <c r="VLH1183" s="8"/>
      <c r="VLI1183" s="8"/>
      <c r="VLJ1183" s="8"/>
      <c r="VLK1183" s="8"/>
      <c r="VLL1183" s="8"/>
      <c r="VLM1183" s="8"/>
      <c r="VLN1183" s="8"/>
      <c r="VLO1183" s="8"/>
      <c r="VLP1183" s="8"/>
      <c r="VLQ1183" s="8"/>
      <c r="VLR1183" s="8"/>
      <c r="VLS1183" s="8"/>
      <c r="VLT1183" s="8"/>
      <c r="VLU1183" s="8"/>
      <c r="VLV1183" s="8"/>
      <c r="VLW1183" s="8"/>
      <c r="VLX1183" s="8"/>
      <c r="VLY1183" s="8"/>
      <c r="VLZ1183" s="8"/>
      <c r="VMA1183" s="8"/>
      <c r="VMB1183" s="8"/>
      <c r="VMC1183" s="8"/>
      <c r="VMD1183" s="8"/>
      <c r="VME1183" s="8"/>
      <c r="VMF1183" s="8"/>
      <c r="VMG1183" s="8"/>
      <c r="VMH1183" s="8"/>
      <c r="VMI1183" s="8"/>
      <c r="VMJ1183" s="8"/>
      <c r="VMK1183" s="8"/>
      <c r="VML1183" s="8"/>
      <c r="VMM1183" s="8"/>
      <c r="VMN1183" s="8"/>
      <c r="VMO1183" s="8"/>
      <c r="VMP1183" s="8"/>
      <c r="VMQ1183" s="8"/>
      <c r="VMR1183" s="8"/>
      <c r="VMS1183" s="8"/>
      <c r="VMT1183" s="8"/>
      <c r="VMU1183" s="8"/>
      <c r="VMV1183" s="8"/>
      <c r="VMW1183" s="8"/>
      <c r="VMX1183" s="8"/>
      <c r="VMY1183" s="8"/>
      <c r="VMZ1183" s="8"/>
      <c r="VNA1183" s="8"/>
      <c r="VNB1183" s="8"/>
      <c r="VNC1183" s="8"/>
      <c r="VND1183" s="8"/>
      <c r="VNE1183" s="8"/>
      <c r="VNF1183" s="8"/>
      <c r="VNG1183" s="8"/>
      <c r="VNH1183" s="8"/>
      <c r="VNI1183" s="8"/>
      <c r="VNJ1183" s="8"/>
      <c r="VNK1183" s="8"/>
      <c r="VNL1183" s="8"/>
      <c r="VNM1183" s="8"/>
      <c r="VNN1183" s="8"/>
      <c r="VNO1183" s="8"/>
      <c r="VNP1183" s="8"/>
      <c r="VNQ1183" s="8"/>
      <c r="VNR1183" s="8"/>
      <c r="VNS1183" s="8"/>
      <c r="VNT1183" s="8"/>
      <c r="VNU1183" s="8"/>
      <c r="VNV1183" s="8"/>
      <c r="VNW1183" s="8"/>
      <c r="VNX1183" s="8"/>
      <c r="VNY1183" s="8"/>
      <c r="VNZ1183" s="8"/>
      <c r="VOA1183" s="8"/>
      <c r="VOB1183" s="8"/>
      <c r="VOC1183" s="8"/>
      <c r="VOD1183" s="8"/>
      <c r="VOE1183" s="8"/>
      <c r="VOF1183" s="8"/>
      <c r="VOG1183" s="8"/>
      <c r="VOH1183" s="8"/>
      <c r="VOI1183" s="8"/>
      <c r="VOJ1183" s="8"/>
      <c r="VOK1183" s="8"/>
      <c r="VOL1183" s="8"/>
      <c r="VOM1183" s="8"/>
      <c r="VON1183" s="8"/>
      <c r="VOO1183" s="8"/>
      <c r="VOP1183" s="8"/>
      <c r="VOQ1183" s="8"/>
      <c r="VOR1183" s="8"/>
      <c r="VOS1183" s="8"/>
      <c r="VOT1183" s="8"/>
      <c r="VOU1183" s="8"/>
      <c r="VOV1183" s="8"/>
      <c r="VOW1183" s="8"/>
      <c r="VOX1183" s="8"/>
      <c r="VOY1183" s="8"/>
      <c r="VOZ1183" s="8"/>
      <c r="VPA1183" s="8"/>
      <c r="VPB1183" s="8"/>
      <c r="VPC1183" s="8"/>
      <c r="VPD1183" s="8"/>
      <c r="VPE1183" s="8"/>
      <c r="VPF1183" s="8"/>
      <c r="VPG1183" s="8"/>
      <c r="VPH1183" s="8"/>
      <c r="VPI1183" s="8"/>
      <c r="VPJ1183" s="8"/>
      <c r="VPK1183" s="8"/>
      <c r="VPL1183" s="8"/>
      <c r="VPM1183" s="8"/>
      <c r="VPN1183" s="8"/>
      <c r="VPO1183" s="8"/>
      <c r="VPP1183" s="8"/>
      <c r="VPQ1183" s="8"/>
      <c r="VPR1183" s="8"/>
      <c r="VPS1183" s="8"/>
      <c r="VPT1183" s="8"/>
      <c r="VPU1183" s="8"/>
      <c r="VPV1183" s="8"/>
      <c r="VPW1183" s="8"/>
      <c r="VPX1183" s="8"/>
      <c r="VPY1183" s="8"/>
      <c r="VPZ1183" s="8"/>
      <c r="VQA1183" s="8"/>
      <c r="VQB1183" s="8"/>
      <c r="VQC1183" s="8"/>
      <c r="VQD1183" s="8"/>
      <c r="VQE1183" s="8"/>
      <c r="VQF1183" s="8"/>
      <c r="VQG1183" s="8"/>
      <c r="VQH1183" s="8"/>
      <c r="VQI1183" s="8"/>
      <c r="VQJ1183" s="8"/>
      <c r="VQK1183" s="8"/>
      <c r="VQL1183" s="8"/>
      <c r="VQM1183" s="8"/>
      <c r="VQN1183" s="8"/>
      <c r="VQO1183" s="8"/>
      <c r="VQP1183" s="8"/>
      <c r="VQQ1183" s="8"/>
      <c r="VQR1183" s="8"/>
      <c r="VQS1183" s="8"/>
      <c r="VQT1183" s="8"/>
      <c r="VQU1183" s="8"/>
      <c r="VQV1183" s="8"/>
      <c r="VQW1183" s="8"/>
      <c r="VQX1183" s="8"/>
      <c r="VQY1183" s="8"/>
      <c r="VQZ1183" s="8"/>
      <c r="VRA1183" s="8"/>
      <c r="VRB1183" s="8"/>
      <c r="VRC1183" s="8"/>
      <c r="VRD1183" s="8"/>
      <c r="VRE1183" s="8"/>
      <c r="VRF1183" s="8"/>
      <c r="VRG1183" s="8"/>
      <c r="VRH1183" s="8"/>
      <c r="VRI1183" s="8"/>
      <c r="VRJ1183" s="8"/>
      <c r="VRK1183" s="8"/>
      <c r="VRL1183" s="8"/>
      <c r="VRM1183" s="8"/>
      <c r="VRN1183" s="8"/>
      <c r="VRO1183" s="8"/>
      <c r="VRP1183" s="8"/>
      <c r="VRQ1183" s="8"/>
      <c r="VRR1183" s="8"/>
      <c r="VRS1183" s="8"/>
      <c r="VRT1183" s="8"/>
      <c r="VRU1183" s="8"/>
      <c r="VRV1183" s="8"/>
      <c r="VRW1183" s="8"/>
      <c r="VRX1183" s="8"/>
      <c r="VRY1183" s="8"/>
      <c r="VRZ1183" s="8"/>
      <c r="VSA1183" s="8"/>
      <c r="VSB1183" s="8"/>
      <c r="VSC1183" s="8"/>
      <c r="VSD1183" s="8"/>
      <c r="VSE1183" s="8"/>
      <c r="VSF1183" s="8"/>
      <c r="VSG1183" s="8"/>
      <c r="VSH1183" s="8"/>
      <c r="VSI1183" s="8"/>
      <c r="VSJ1183" s="8"/>
      <c r="VSK1183" s="8"/>
      <c r="VSL1183" s="8"/>
      <c r="VSM1183" s="8"/>
      <c r="VSN1183" s="8"/>
      <c r="VSO1183" s="8"/>
      <c r="VSP1183" s="8"/>
      <c r="VSQ1183" s="8"/>
      <c r="VSR1183" s="8"/>
      <c r="VSS1183" s="8"/>
      <c r="VST1183" s="8"/>
      <c r="VSU1183" s="8"/>
      <c r="VSV1183" s="8"/>
      <c r="VSW1183" s="8"/>
      <c r="VSX1183" s="8"/>
      <c r="VSY1183" s="8"/>
      <c r="VSZ1183" s="8"/>
      <c r="VTA1183" s="8"/>
      <c r="VTB1183" s="8"/>
      <c r="VTC1183" s="8"/>
      <c r="VTD1183" s="8"/>
      <c r="VTE1183" s="8"/>
      <c r="VTF1183" s="8"/>
      <c r="VTG1183" s="8"/>
      <c r="VTH1183" s="8"/>
      <c r="VTI1183" s="8"/>
      <c r="VTJ1183" s="8"/>
      <c r="VTK1183" s="8"/>
      <c r="VTL1183" s="8"/>
      <c r="VTM1183" s="8"/>
      <c r="VTN1183" s="8"/>
      <c r="VTO1183" s="8"/>
      <c r="VTP1183" s="8"/>
      <c r="VTQ1183" s="8"/>
      <c r="VTR1183" s="8"/>
      <c r="VTS1183" s="8"/>
      <c r="VTT1183" s="8"/>
      <c r="VTU1183" s="8"/>
      <c r="VTV1183" s="8"/>
      <c r="VTW1183" s="8"/>
      <c r="VTX1183" s="8"/>
      <c r="VTY1183" s="8"/>
      <c r="VTZ1183" s="8"/>
      <c r="VUA1183" s="8"/>
      <c r="VUB1183" s="8"/>
      <c r="VUC1183" s="8"/>
      <c r="VUD1183" s="8"/>
      <c r="VUE1183" s="8"/>
      <c r="VUF1183" s="8"/>
      <c r="VUG1183" s="8"/>
      <c r="VUH1183" s="8"/>
      <c r="VUI1183" s="8"/>
      <c r="VUJ1183" s="8"/>
      <c r="VUK1183" s="8"/>
      <c r="VUL1183" s="8"/>
      <c r="VUM1183" s="8"/>
      <c r="VUN1183" s="8"/>
      <c r="VUO1183" s="8"/>
      <c r="VUP1183" s="8"/>
      <c r="VUQ1183" s="8"/>
      <c r="VUR1183" s="8"/>
      <c r="VUS1183" s="8"/>
      <c r="VUT1183" s="8"/>
      <c r="VUU1183" s="8"/>
      <c r="VUV1183" s="8"/>
      <c r="VUW1183" s="8"/>
      <c r="VUX1183" s="8"/>
      <c r="VUY1183" s="8"/>
      <c r="VUZ1183" s="8"/>
      <c r="VVA1183" s="8"/>
      <c r="VVB1183" s="8"/>
      <c r="VVC1183" s="8"/>
      <c r="VVD1183" s="8"/>
      <c r="VVE1183" s="8"/>
      <c r="VVF1183" s="8"/>
      <c r="VVG1183" s="8"/>
      <c r="VVH1183" s="8"/>
      <c r="VVI1183" s="8"/>
      <c r="VVJ1183" s="8"/>
      <c r="VVK1183" s="8"/>
      <c r="VVL1183" s="8"/>
      <c r="VVM1183" s="8"/>
      <c r="VVN1183" s="8"/>
      <c r="VVO1183" s="8"/>
      <c r="VVP1183" s="8"/>
      <c r="VVQ1183" s="8"/>
      <c r="VVR1183" s="8"/>
      <c r="VVS1183" s="8"/>
      <c r="VVT1183" s="8"/>
      <c r="VVU1183" s="8"/>
      <c r="VVV1183" s="8"/>
      <c r="VVW1183" s="8"/>
      <c r="VVX1183" s="8"/>
      <c r="VVY1183" s="8"/>
      <c r="VVZ1183" s="8"/>
      <c r="VWA1183" s="8"/>
      <c r="VWB1183" s="8"/>
      <c r="VWC1183" s="8"/>
      <c r="VWD1183" s="8"/>
      <c r="VWE1183" s="8"/>
      <c r="VWF1183" s="8"/>
      <c r="VWG1183" s="8"/>
      <c r="VWH1183" s="8"/>
      <c r="VWI1183" s="8"/>
      <c r="VWJ1183" s="8"/>
      <c r="VWK1183" s="8"/>
      <c r="VWL1183" s="8"/>
      <c r="VWM1183" s="8"/>
      <c r="VWN1183" s="8"/>
      <c r="VWO1183" s="8"/>
      <c r="VWP1183" s="8"/>
      <c r="VWQ1183" s="8"/>
      <c r="VWR1183" s="8"/>
      <c r="VWS1183" s="8"/>
      <c r="VWT1183" s="8"/>
      <c r="VWU1183" s="8"/>
      <c r="VWV1183" s="8"/>
      <c r="VWW1183" s="8"/>
      <c r="VWX1183" s="8"/>
      <c r="VWY1183" s="8"/>
      <c r="VWZ1183" s="8"/>
      <c r="VXA1183" s="8"/>
      <c r="VXB1183" s="8"/>
      <c r="VXC1183" s="8"/>
      <c r="VXD1183" s="8"/>
      <c r="VXE1183" s="8"/>
      <c r="VXF1183" s="8"/>
      <c r="VXG1183" s="8"/>
      <c r="VXH1183" s="8"/>
      <c r="VXI1183" s="8"/>
      <c r="VXJ1183" s="8"/>
      <c r="VXK1183" s="8"/>
      <c r="VXL1183" s="8"/>
      <c r="VXM1183" s="8"/>
      <c r="VXN1183" s="8"/>
      <c r="VXO1183" s="8"/>
      <c r="VXP1183" s="8"/>
      <c r="VXQ1183" s="8"/>
      <c r="VXR1183" s="8"/>
      <c r="VXS1183" s="8"/>
      <c r="VXT1183" s="8"/>
      <c r="VXU1183" s="8"/>
      <c r="VXV1183" s="8"/>
      <c r="VXW1183" s="8"/>
      <c r="VXX1183" s="8"/>
      <c r="VXY1183" s="8"/>
      <c r="VXZ1183" s="8"/>
      <c r="VYA1183" s="8"/>
      <c r="VYB1183" s="8"/>
      <c r="VYC1183" s="8"/>
      <c r="VYD1183" s="8"/>
      <c r="VYE1183" s="8"/>
      <c r="VYF1183" s="8"/>
      <c r="VYG1183" s="8"/>
      <c r="VYH1183" s="8"/>
      <c r="VYI1183" s="8"/>
      <c r="VYJ1183" s="8"/>
      <c r="VYK1183" s="8"/>
      <c r="VYL1183" s="8"/>
      <c r="VYM1183" s="8"/>
      <c r="VYN1183" s="8"/>
      <c r="VYO1183" s="8"/>
      <c r="VYP1183" s="8"/>
      <c r="VYQ1183" s="8"/>
      <c r="VYR1183" s="8"/>
      <c r="VYS1183" s="8"/>
      <c r="VYT1183" s="8"/>
      <c r="VYU1183" s="8"/>
      <c r="VYV1183" s="8"/>
      <c r="VYW1183" s="8"/>
      <c r="VYX1183" s="8"/>
      <c r="VYY1183" s="8"/>
      <c r="VYZ1183" s="8"/>
      <c r="VZA1183" s="8"/>
      <c r="VZB1183" s="8"/>
      <c r="VZC1183" s="8"/>
      <c r="VZD1183" s="8"/>
      <c r="VZE1183" s="8"/>
      <c r="VZF1183" s="8"/>
      <c r="VZG1183" s="8"/>
      <c r="VZH1183" s="8"/>
      <c r="VZI1183" s="8"/>
      <c r="VZJ1183" s="8"/>
      <c r="VZK1183" s="8"/>
      <c r="VZL1183" s="8"/>
      <c r="VZM1183" s="8"/>
      <c r="VZN1183" s="8"/>
      <c r="VZO1183" s="8"/>
      <c r="VZP1183" s="8"/>
      <c r="VZQ1183" s="8"/>
      <c r="VZR1183" s="8"/>
      <c r="VZS1183" s="8"/>
      <c r="VZT1183" s="8"/>
      <c r="VZU1183" s="8"/>
      <c r="VZV1183" s="8"/>
      <c r="VZW1183" s="8"/>
      <c r="VZX1183" s="8"/>
      <c r="VZY1183" s="8"/>
      <c r="VZZ1183" s="8"/>
      <c r="WAA1183" s="8"/>
      <c r="WAB1183" s="8"/>
      <c r="WAC1183" s="8"/>
      <c r="WAD1183" s="8"/>
      <c r="WAE1183" s="8"/>
      <c r="WAF1183" s="8"/>
      <c r="WAG1183" s="8"/>
      <c r="WAH1183" s="8"/>
      <c r="WAI1183" s="8"/>
      <c r="WAJ1183" s="8"/>
      <c r="WAK1183" s="8"/>
      <c r="WAL1183" s="8"/>
      <c r="WAM1183" s="8"/>
      <c r="WAN1183" s="8"/>
      <c r="WAO1183" s="8"/>
      <c r="WAP1183" s="8"/>
      <c r="WAQ1183" s="8"/>
      <c r="WAR1183" s="8"/>
      <c r="WAS1183" s="8"/>
      <c r="WAT1183" s="8"/>
      <c r="WAU1183" s="8"/>
      <c r="WAV1183" s="8"/>
      <c r="WAW1183" s="8"/>
      <c r="WAX1183" s="8"/>
      <c r="WAY1183" s="8"/>
      <c r="WAZ1183" s="8"/>
      <c r="WBA1183" s="8"/>
      <c r="WBB1183" s="8"/>
      <c r="WBC1183" s="8"/>
      <c r="WBD1183" s="8"/>
      <c r="WBE1183" s="8"/>
      <c r="WBF1183" s="8"/>
      <c r="WBG1183" s="8"/>
      <c r="WBH1183" s="8"/>
      <c r="WBI1183" s="8"/>
      <c r="WBJ1183" s="8"/>
      <c r="WBK1183" s="8"/>
      <c r="WBL1183" s="8"/>
      <c r="WBM1183" s="8"/>
      <c r="WBN1183" s="8"/>
      <c r="WBO1183" s="8"/>
      <c r="WBP1183" s="8"/>
      <c r="WBQ1183" s="8"/>
      <c r="WBR1183" s="8"/>
      <c r="WBS1183" s="8"/>
      <c r="WBT1183" s="8"/>
      <c r="WBU1183" s="8"/>
      <c r="WBV1183" s="8"/>
      <c r="WBW1183" s="8"/>
      <c r="WBX1183" s="8"/>
      <c r="WBY1183" s="8"/>
      <c r="WBZ1183" s="8"/>
      <c r="WCA1183" s="8"/>
      <c r="WCB1183" s="8"/>
      <c r="WCC1183" s="8"/>
      <c r="WCD1183" s="8"/>
      <c r="WCE1183" s="8"/>
      <c r="WCF1183" s="8"/>
      <c r="WCG1183" s="8"/>
      <c r="WCH1183" s="8"/>
      <c r="WCI1183" s="8"/>
      <c r="WCJ1183" s="8"/>
      <c r="WCK1183" s="8"/>
      <c r="WCL1183" s="8"/>
      <c r="WCM1183" s="8"/>
      <c r="WCN1183" s="8"/>
      <c r="WCO1183" s="8"/>
      <c r="WCP1183" s="8"/>
      <c r="WCQ1183" s="8"/>
      <c r="WCR1183" s="8"/>
      <c r="WCS1183" s="8"/>
      <c r="WCT1183" s="8"/>
      <c r="WCU1183" s="8"/>
      <c r="WCV1183" s="8"/>
      <c r="WCW1183" s="8"/>
      <c r="WCX1183" s="8"/>
      <c r="WCY1183" s="8"/>
      <c r="WCZ1183" s="8"/>
      <c r="WDA1183" s="8"/>
      <c r="WDB1183" s="8"/>
      <c r="WDC1183" s="8"/>
      <c r="WDD1183" s="8"/>
      <c r="WDE1183" s="8"/>
      <c r="WDF1183" s="8"/>
      <c r="WDG1183" s="8"/>
      <c r="WDH1183" s="8"/>
      <c r="WDI1183" s="8"/>
      <c r="WDJ1183" s="8"/>
      <c r="WDK1183" s="8"/>
      <c r="WDL1183" s="8"/>
      <c r="WDM1183" s="8"/>
      <c r="WDN1183" s="8"/>
      <c r="WDO1183" s="8"/>
      <c r="WDP1183" s="8"/>
      <c r="WDQ1183" s="8"/>
      <c r="WDR1183" s="8"/>
      <c r="WDS1183" s="8"/>
      <c r="WDT1183" s="8"/>
      <c r="WDU1183" s="8"/>
      <c r="WDV1183" s="8"/>
      <c r="WDW1183" s="8"/>
      <c r="WDX1183" s="8"/>
      <c r="WDY1183" s="8"/>
      <c r="WDZ1183" s="8"/>
      <c r="WEA1183" s="8"/>
      <c r="WEB1183" s="8"/>
      <c r="WEC1183" s="8"/>
      <c r="WED1183" s="8"/>
      <c r="WEE1183" s="8"/>
      <c r="WEF1183" s="8"/>
      <c r="WEG1183" s="8"/>
      <c r="WEH1183" s="8"/>
      <c r="WEI1183" s="8"/>
      <c r="WEJ1183" s="8"/>
      <c r="WEK1183" s="8"/>
      <c r="WEL1183" s="8"/>
      <c r="WEM1183" s="8"/>
      <c r="WEN1183" s="8"/>
      <c r="WEO1183" s="8"/>
      <c r="WEP1183" s="8"/>
      <c r="WEQ1183" s="8"/>
      <c r="WER1183" s="8"/>
      <c r="WES1183" s="8"/>
      <c r="WET1183" s="8"/>
      <c r="WEU1183" s="8"/>
      <c r="WEV1183" s="8"/>
      <c r="WEW1183" s="8"/>
      <c r="WEX1183" s="8"/>
      <c r="WEY1183" s="8"/>
      <c r="WEZ1183" s="8"/>
      <c r="WFA1183" s="8"/>
      <c r="WFB1183" s="8"/>
      <c r="WFC1183" s="8"/>
      <c r="WFD1183" s="8"/>
      <c r="WFE1183" s="8"/>
      <c r="WFF1183" s="8"/>
      <c r="WFG1183" s="8"/>
      <c r="WFH1183" s="8"/>
      <c r="WFI1183" s="8"/>
      <c r="WFJ1183" s="8"/>
      <c r="WFK1183" s="8"/>
      <c r="WFL1183" s="8"/>
      <c r="WFM1183" s="8"/>
      <c r="WFN1183" s="8"/>
      <c r="WFO1183" s="8"/>
      <c r="WFP1183" s="8"/>
      <c r="WFQ1183" s="8"/>
      <c r="WFR1183" s="8"/>
      <c r="WFS1183" s="8"/>
      <c r="WFT1183" s="8"/>
      <c r="WFU1183" s="8"/>
      <c r="WFV1183" s="8"/>
      <c r="WFW1183" s="8"/>
      <c r="WFX1183" s="8"/>
      <c r="WFY1183" s="8"/>
      <c r="WFZ1183" s="8"/>
      <c r="WGA1183" s="8"/>
      <c r="WGB1183" s="8"/>
      <c r="WGC1183" s="8"/>
      <c r="WGD1183" s="8"/>
      <c r="WGE1183" s="8"/>
      <c r="WGF1183" s="8"/>
      <c r="WGG1183" s="8"/>
      <c r="WGH1183" s="8"/>
      <c r="WGI1183" s="8"/>
      <c r="WGJ1183" s="8"/>
      <c r="WGK1183" s="8"/>
      <c r="WGL1183" s="8"/>
      <c r="WGM1183" s="8"/>
      <c r="WGN1183" s="8"/>
      <c r="WGO1183" s="8"/>
      <c r="WGP1183" s="8"/>
      <c r="WGQ1183" s="8"/>
      <c r="WGR1183" s="8"/>
      <c r="WGS1183" s="8"/>
      <c r="WGT1183" s="8"/>
      <c r="WGU1183" s="8"/>
      <c r="WGV1183" s="8"/>
      <c r="WGW1183" s="8"/>
      <c r="WGX1183" s="8"/>
      <c r="WGY1183" s="8"/>
      <c r="WGZ1183" s="8"/>
      <c r="WHA1183" s="8"/>
      <c r="WHB1183" s="8"/>
      <c r="WHC1183" s="8"/>
      <c r="WHD1183" s="8"/>
      <c r="WHE1183" s="8"/>
      <c r="WHF1183" s="8"/>
      <c r="WHG1183" s="8"/>
      <c r="WHH1183" s="8"/>
      <c r="WHI1183" s="8"/>
      <c r="WHJ1183" s="8"/>
      <c r="WHK1183" s="8"/>
      <c r="WHL1183" s="8"/>
      <c r="WHM1183" s="8"/>
      <c r="WHN1183" s="8"/>
      <c r="WHO1183" s="8"/>
      <c r="WHP1183" s="8"/>
      <c r="WHQ1183" s="8"/>
      <c r="WHR1183" s="8"/>
      <c r="WHS1183" s="8"/>
      <c r="WHT1183" s="8"/>
      <c r="WHU1183" s="8"/>
      <c r="WHV1183" s="8"/>
      <c r="WHW1183" s="8"/>
      <c r="WHX1183" s="8"/>
      <c r="WHY1183" s="8"/>
      <c r="WHZ1183" s="8"/>
      <c r="WIA1183" s="8"/>
      <c r="WIB1183" s="8"/>
      <c r="WIC1183" s="8"/>
      <c r="WID1183" s="8"/>
      <c r="WIE1183" s="8"/>
      <c r="WIF1183" s="8"/>
      <c r="WIG1183" s="8"/>
      <c r="WIH1183" s="8"/>
      <c r="WII1183" s="8"/>
      <c r="WIJ1183" s="8"/>
      <c r="WIK1183" s="8"/>
      <c r="WIL1183" s="8"/>
      <c r="WIM1183" s="8"/>
      <c r="WIN1183" s="8"/>
      <c r="WIO1183" s="8"/>
      <c r="WIP1183" s="8"/>
      <c r="WIQ1183" s="8"/>
      <c r="WIR1183" s="8"/>
      <c r="WIS1183" s="8"/>
      <c r="WIT1183" s="8"/>
      <c r="WIU1183" s="8"/>
      <c r="WIV1183" s="8"/>
      <c r="WIW1183" s="8"/>
      <c r="WIX1183" s="8"/>
      <c r="WIY1183" s="8"/>
      <c r="WIZ1183" s="8"/>
      <c r="WJA1183" s="8"/>
      <c r="WJB1183" s="8"/>
      <c r="WJC1183" s="8"/>
      <c r="WJD1183" s="8"/>
      <c r="WJE1183" s="8"/>
      <c r="WJF1183" s="8"/>
      <c r="WJG1183" s="8"/>
      <c r="WJH1183" s="8"/>
      <c r="WJI1183" s="8"/>
      <c r="WJJ1183" s="8"/>
      <c r="WJK1183" s="8"/>
      <c r="WJL1183" s="8"/>
      <c r="WJM1183" s="8"/>
      <c r="WJN1183" s="8"/>
      <c r="WJO1183" s="8"/>
      <c r="WJP1183" s="8"/>
      <c r="WJQ1183" s="8"/>
      <c r="WJR1183" s="8"/>
      <c r="WJS1183" s="8"/>
      <c r="WJT1183" s="8"/>
      <c r="WJU1183" s="8"/>
      <c r="WJV1183" s="8"/>
      <c r="WJW1183" s="8"/>
      <c r="WJX1183" s="8"/>
      <c r="WJY1183" s="8"/>
      <c r="WJZ1183" s="8"/>
      <c r="WKA1183" s="8"/>
      <c r="WKB1183" s="8"/>
      <c r="WKC1183" s="8"/>
      <c r="WKD1183" s="8"/>
      <c r="WKE1183" s="8"/>
      <c r="WKF1183" s="8"/>
      <c r="WKG1183" s="8"/>
      <c r="WKH1183" s="8"/>
      <c r="WKI1183" s="8"/>
      <c r="WKJ1183" s="8"/>
      <c r="WKK1183" s="8"/>
      <c r="WKL1183" s="8"/>
      <c r="WKM1183" s="8"/>
      <c r="WKN1183" s="8"/>
      <c r="WKO1183" s="8"/>
      <c r="WKP1183" s="8"/>
      <c r="WKQ1183" s="8"/>
      <c r="WKR1183" s="8"/>
      <c r="WKS1183" s="8"/>
      <c r="WKT1183" s="8"/>
      <c r="WKU1183" s="8"/>
      <c r="WKV1183" s="8"/>
      <c r="WKW1183" s="8"/>
      <c r="WKX1183" s="8"/>
      <c r="WKY1183" s="8"/>
      <c r="WKZ1183" s="8"/>
      <c r="WLA1183" s="8"/>
      <c r="WLB1183" s="8"/>
      <c r="WLC1183" s="8"/>
      <c r="WLD1183" s="8"/>
      <c r="WLE1183" s="8"/>
      <c r="WLF1183" s="8"/>
      <c r="WLG1183" s="8"/>
      <c r="WLH1183" s="8"/>
      <c r="WLI1183" s="8"/>
      <c r="WLJ1183" s="8"/>
      <c r="WLK1183" s="8"/>
      <c r="WLL1183" s="8"/>
      <c r="WLM1183" s="8"/>
      <c r="WLN1183" s="8"/>
      <c r="WLO1183" s="8"/>
      <c r="WLP1183" s="8"/>
      <c r="WLQ1183" s="8"/>
      <c r="WLR1183" s="8"/>
      <c r="WLS1183" s="8"/>
      <c r="WLT1183" s="8"/>
      <c r="WLU1183" s="8"/>
      <c r="WLV1183" s="8"/>
      <c r="WLW1183" s="8"/>
      <c r="WLX1183" s="8"/>
      <c r="WLY1183" s="8"/>
      <c r="WLZ1183" s="8"/>
      <c r="WMA1183" s="8"/>
      <c r="WMB1183" s="8"/>
      <c r="WMC1183" s="8"/>
      <c r="WMD1183" s="8"/>
      <c r="WME1183" s="8"/>
      <c r="WMF1183" s="8"/>
      <c r="WMG1183" s="8"/>
      <c r="WMH1183" s="8"/>
      <c r="WMI1183" s="8"/>
      <c r="WMJ1183" s="8"/>
      <c r="WMK1183" s="8"/>
      <c r="WML1183" s="8"/>
      <c r="WMM1183" s="8"/>
      <c r="WMN1183" s="8"/>
      <c r="WMO1183" s="8"/>
      <c r="WMP1183" s="8"/>
      <c r="WMQ1183" s="8"/>
      <c r="WMR1183" s="8"/>
      <c r="WMS1183" s="8"/>
      <c r="WMT1183" s="8"/>
      <c r="WMU1183" s="8"/>
      <c r="WMV1183" s="8"/>
      <c r="WMW1183" s="8"/>
      <c r="WMX1183" s="8"/>
      <c r="WMY1183" s="8"/>
      <c r="WMZ1183" s="8"/>
      <c r="WNA1183" s="8"/>
      <c r="WNB1183" s="8"/>
      <c r="WNC1183" s="8"/>
      <c r="WND1183" s="8"/>
      <c r="WNE1183" s="8"/>
      <c r="WNF1183" s="8"/>
      <c r="WNG1183" s="8"/>
      <c r="WNH1183" s="8"/>
      <c r="WNI1183" s="8"/>
      <c r="WNJ1183" s="8"/>
      <c r="WNK1183" s="8"/>
      <c r="WNL1183" s="8"/>
      <c r="WNM1183" s="8"/>
      <c r="WNN1183" s="8"/>
      <c r="WNO1183" s="8"/>
      <c r="WNP1183" s="8"/>
      <c r="WNQ1183" s="8"/>
      <c r="WNR1183" s="8"/>
      <c r="WNS1183" s="8"/>
      <c r="WNT1183" s="8"/>
      <c r="WNU1183" s="8"/>
      <c r="WNV1183" s="8"/>
      <c r="WNW1183" s="8"/>
      <c r="WNX1183" s="8"/>
      <c r="WNY1183" s="8"/>
      <c r="WNZ1183" s="8"/>
      <c r="WOA1183" s="8"/>
      <c r="WOB1183" s="8"/>
      <c r="WOC1183" s="8"/>
      <c r="WOD1183" s="8"/>
      <c r="WOE1183" s="8"/>
      <c r="WOF1183" s="8"/>
      <c r="WOG1183" s="8"/>
      <c r="WOH1183" s="8"/>
      <c r="WOI1183" s="8"/>
      <c r="WOJ1183" s="8"/>
      <c r="WOK1183" s="8"/>
      <c r="WOL1183" s="8"/>
      <c r="WOM1183" s="8"/>
      <c r="WON1183" s="8"/>
      <c r="WOO1183" s="8"/>
      <c r="WOP1183" s="8"/>
      <c r="WOQ1183" s="8"/>
      <c r="WOR1183" s="8"/>
      <c r="WOS1183" s="8"/>
      <c r="WOT1183" s="8"/>
      <c r="WOU1183" s="8"/>
      <c r="WOV1183" s="8"/>
      <c r="WOW1183" s="8"/>
      <c r="WOX1183" s="8"/>
      <c r="WOY1183" s="8"/>
      <c r="WOZ1183" s="8"/>
      <c r="WPA1183" s="8"/>
      <c r="WPB1183" s="8"/>
      <c r="WPC1183" s="8"/>
      <c r="WPD1183" s="8"/>
      <c r="WPE1183" s="8"/>
      <c r="WPF1183" s="8"/>
      <c r="WPG1183" s="8"/>
      <c r="WPH1183" s="8"/>
      <c r="WPI1183" s="8"/>
      <c r="WPJ1183" s="8"/>
      <c r="WPK1183" s="8"/>
      <c r="WPL1183" s="8"/>
      <c r="WPM1183" s="8"/>
      <c r="WPN1183" s="8"/>
      <c r="WPO1183" s="8"/>
      <c r="WPP1183" s="8"/>
      <c r="WPQ1183" s="8"/>
      <c r="WPR1183" s="8"/>
      <c r="WPS1183" s="8"/>
      <c r="WPT1183" s="8"/>
      <c r="WPU1183" s="8"/>
      <c r="WPV1183" s="8"/>
      <c r="WPW1183" s="8"/>
      <c r="WPX1183" s="8"/>
      <c r="WPY1183" s="8"/>
      <c r="WPZ1183" s="8"/>
      <c r="WQA1183" s="8"/>
      <c r="WQB1183" s="8"/>
      <c r="WQC1183" s="8"/>
      <c r="WQD1183" s="8"/>
      <c r="WQE1183" s="8"/>
      <c r="WQF1183" s="8"/>
      <c r="WQG1183" s="8"/>
      <c r="WQH1183" s="8"/>
      <c r="WQI1183" s="8"/>
      <c r="WQJ1183" s="8"/>
      <c r="WQK1183" s="8"/>
      <c r="WQL1183" s="8"/>
      <c r="WQM1183" s="8"/>
      <c r="WQN1183" s="8"/>
      <c r="WQO1183" s="8"/>
      <c r="WQP1183" s="8"/>
      <c r="WQQ1183" s="8"/>
      <c r="WQR1183" s="8"/>
      <c r="WQS1183" s="8"/>
      <c r="WQT1183" s="8"/>
      <c r="WQU1183" s="8"/>
      <c r="WQV1183" s="8"/>
      <c r="WQW1183" s="8"/>
      <c r="WQX1183" s="8"/>
      <c r="WQY1183" s="8"/>
      <c r="WQZ1183" s="8"/>
      <c r="WRA1183" s="8"/>
      <c r="WRB1183" s="8"/>
      <c r="WRC1183" s="8"/>
      <c r="WRD1183" s="8"/>
      <c r="WRE1183" s="8"/>
      <c r="WRF1183" s="8"/>
      <c r="WRG1183" s="8"/>
      <c r="WRH1183" s="8"/>
      <c r="WRI1183" s="8"/>
      <c r="WRJ1183" s="8"/>
      <c r="WRK1183" s="8"/>
      <c r="WRL1183" s="8"/>
      <c r="WRM1183" s="8"/>
      <c r="WRN1183" s="8"/>
      <c r="WRO1183" s="8"/>
      <c r="WRP1183" s="8"/>
      <c r="WRQ1183" s="8"/>
      <c r="WRR1183" s="8"/>
      <c r="WRS1183" s="8"/>
      <c r="WRT1183" s="8"/>
      <c r="WRU1183" s="8"/>
      <c r="WRV1183" s="8"/>
      <c r="WRW1183" s="8"/>
      <c r="WRX1183" s="8"/>
      <c r="WRY1183" s="8"/>
      <c r="WRZ1183" s="8"/>
      <c r="WSA1183" s="8"/>
      <c r="WSB1183" s="8"/>
      <c r="WSC1183" s="8"/>
      <c r="WSD1183" s="8"/>
      <c r="WSE1183" s="8"/>
      <c r="WSF1183" s="8"/>
      <c r="WSG1183" s="8"/>
      <c r="WSH1183" s="8"/>
      <c r="WSI1183" s="8"/>
      <c r="WSJ1183" s="8"/>
      <c r="WSK1183" s="8"/>
      <c r="WSL1183" s="8"/>
      <c r="WSM1183" s="8"/>
      <c r="WSN1183" s="8"/>
      <c r="WSO1183" s="8"/>
      <c r="WSP1183" s="8"/>
      <c r="WSQ1183" s="8"/>
      <c r="WSR1183" s="8"/>
      <c r="WSS1183" s="8"/>
      <c r="WST1183" s="8"/>
      <c r="WSU1183" s="8"/>
      <c r="WSV1183" s="8"/>
      <c r="WSW1183" s="8"/>
      <c r="WSX1183" s="8"/>
      <c r="WSY1183" s="8"/>
      <c r="WSZ1183" s="8"/>
      <c r="WTA1183" s="8"/>
      <c r="WTB1183" s="8"/>
      <c r="WTC1183" s="8"/>
      <c r="WTD1183" s="8"/>
      <c r="WTE1183" s="8"/>
      <c r="WTF1183" s="8"/>
      <c r="WTG1183" s="8"/>
      <c r="WTH1183" s="8"/>
      <c r="WTI1183" s="8"/>
      <c r="WTJ1183" s="8"/>
      <c r="WTK1183" s="8"/>
      <c r="WTL1183" s="8"/>
      <c r="WTM1183" s="8"/>
      <c r="WTN1183" s="8"/>
      <c r="WTO1183" s="8"/>
      <c r="WTP1183" s="8"/>
      <c r="WTQ1183" s="8"/>
      <c r="WTR1183" s="8"/>
      <c r="WTS1183" s="8"/>
      <c r="WTT1183" s="8"/>
      <c r="WTU1183" s="8"/>
      <c r="WTV1183" s="8"/>
      <c r="WTW1183" s="8"/>
      <c r="WTX1183" s="8"/>
      <c r="WTY1183" s="8"/>
      <c r="WTZ1183" s="8"/>
      <c r="WUA1183" s="8"/>
      <c r="WUB1183" s="8"/>
      <c r="WUC1183" s="8"/>
      <c r="WUD1183" s="8"/>
      <c r="WUE1183" s="8"/>
      <c r="WUF1183" s="8"/>
      <c r="WUG1183" s="8"/>
      <c r="WUH1183" s="8"/>
      <c r="WUI1183" s="8"/>
      <c r="WUJ1183" s="8"/>
      <c r="WUK1183" s="8"/>
      <c r="WUL1183" s="8"/>
      <c r="WUM1183" s="8"/>
      <c r="WUN1183" s="8"/>
      <c r="WUO1183" s="8"/>
      <c r="WUP1183" s="8"/>
      <c r="WUQ1183" s="8"/>
      <c r="WUR1183" s="8"/>
      <c r="WUS1183" s="8"/>
      <c r="WUT1183" s="8"/>
      <c r="WUU1183" s="8"/>
      <c r="WUV1183" s="8"/>
      <c r="WUW1183" s="8"/>
      <c r="WUX1183" s="8"/>
      <c r="WUY1183" s="8"/>
      <c r="WUZ1183" s="8"/>
      <c r="WVA1183" s="8"/>
      <c r="WVB1183" s="8"/>
      <c r="WVC1183" s="8"/>
      <c r="WVD1183" s="8"/>
      <c r="WVE1183" s="8"/>
      <c r="WVF1183" s="8"/>
      <c r="WVG1183" s="8"/>
      <c r="WVH1183" s="8"/>
      <c r="WVI1183" s="8"/>
      <c r="WVJ1183" s="8"/>
      <c r="WVK1183" s="8"/>
      <c r="WVL1183" s="8"/>
      <c r="WVM1183" s="8"/>
      <c r="WVN1183" s="8"/>
      <c r="WVO1183" s="8"/>
      <c r="WVP1183" s="8"/>
      <c r="WVQ1183" s="8"/>
      <c r="WVR1183" s="8"/>
      <c r="WVS1183" s="8"/>
      <c r="WVT1183" s="8"/>
      <c r="WVU1183" s="8"/>
      <c r="WVV1183" s="8"/>
      <c r="WVW1183" s="8"/>
      <c r="WVX1183" s="8"/>
      <c r="WVY1183" s="8"/>
      <c r="WVZ1183" s="8"/>
      <c r="WWA1183" s="8"/>
      <c r="WWB1183" s="8"/>
      <c r="WWC1183" s="8"/>
      <c r="WWD1183" s="8"/>
      <c r="WWE1183" s="8"/>
      <c r="WWF1183" s="8"/>
      <c r="WWG1183" s="8"/>
      <c r="WWH1183" s="8"/>
      <c r="WWI1183" s="8"/>
      <c r="WWJ1183" s="8"/>
      <c r="WWK1183" s="8"/>
      <c r="WWL1183" s="8"/>
      <c r="WWM1183" s="8"/>
      <c r="WWN1183" s="8"/>
      <c r="WWO1183" s="8"/>
      <c r="WWP1183" s="8"/>
      <c r="WWQ1183" s="8"/>
      <c r="WWR1183" s="8"/>
      <c r="WWS1183" s="8"/>
      <c r="WWT1183" s="8"/>
      <c r="WWU1183" s="8"/>
      <c r="WWV1183" s="8"/>
      <c r="WWW1183" s="8"/>
      <c r="WWX1183" s="8"/>
      <c r="WWY1183" s="8"/>
      <c r="WWZ1183" s="8"/>
      <c r="WXA1183" s="8"/>
      <c r="WXB1183" s="8"/>
      <c r="WXC1183" s="8"/>
      <c r="WXD1183" s="8"/>
      <c r="WXE1183" s="8"/>
      <c r="WXF1183" s="8"/>
      <c r="WXG1183" s="8"/>
      <c r="WXH1183" s="8"/>
      <c r="WXI1183" s="8"/>
      <c r="WXJ1183" s="8"/>
      <c r="WXK1183" s="8"/>
      <c r="WXL1183" s="8"/>
      <c r="WXM1183" s="8"/>
      <c r="WXN1183" s="8"/>
      <c r="WXO1183" s="8"/>
      <c r="WXP1183" s="8"/>
      <c r="WXQ1183" s="8"/>
      <c r="WXR1183" s="8"/>
      <c r="WXS1183" s="8"/>
      <c r="WXT1183" s="8"/>
      <c r="WXU1183" s="8"/>
      <c r="WXV1183" s="8"/>
      <c r="WXW1183" s="8"/>
      <c r="WXX1183" s="8"/>
      <c r="WXY1183" s="8"/>
      <c r="WXZ1183" s="8"/>
    </row>
    <row r="1184" spans="1:16198" s="3" customFormat="1" ht="61.5" x14ac:dyDescent="0.85">
      <c r="A1184" s="8">
        <v>1</v>
      </c>
      <c r="B1184" s="43">
        <f>SUBTOTAL(103,$A$1031:A1184)</f>
        <v>151</v>
      </c>
      <c r="C1184" s="11" t="s">
        <v>376</v>
      </c>
      <c r="D1184" s="17">
        <v>3246927.19</v>
      </c>
      <c r="E1184" s="17">
        <v>0</v>
      </c>
      <c r="F1184" s="17">
        <v>0</v>
      </c>
      <c r="G1184" s="17">
        <v>2250000</v>
      </c>
      <c r="H1184" s="17">
        <v>0</v>
      </c>
      <c r="I1184" s="17">
        <v>0</v>
      </c>
      <c r="J1184" s="17">
        <v>0</v>
      </c>
      <c r="K1184" s="49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0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800000</v>
      </c>
      <c r="AC1184" s="17">
        <v>65270</v>
      </c>
      <c r="AD1184" s="17">
        <v>131657.19</v>
      </c>
      <c r="AE1184" s="17">
        <v>0</v>
      </c>
      <c r="AF1184" s="20">
        <v>2022</v>
      </c>
      <c r="AG1184" s="20">
        <v>2022</v>
      </c>
      <c r="AH1184" s="21">
        <v>2022</v>
      </c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8"/>
      <c r="FT1184" s="8"/>
      <c r="FU1184" s="8"/>
      <c r="FV1184" s="8"/>
      <c r="FW1184" s="8"/>
      <c r="FX1184" s="8"/>
      <c r="FY1184" s="8"/>
      <c r="FZ1184" s="8"/>
      <c r="GA1184" s="8"/>
      <c r="GB1184" s="8"/>
      <c r="GC1184" s="8"/>
      <c r="GD1184" s="8"/>
      <c r="GE1184" s="8"/>
      <c r="GF1184" s="8"/>
      <c r="GG1184" s="8"/>
      <c r="GH1184" s="8"/>
      <c r="GI1184" s="8"/>
      <c r="GJ1184" s="8"/>
      <c r="GK1184" s="8"/>
      <c r="GL1184" s="8"/>
      <c r="GM1184" s="8"/>
      <c r="GN1184" s="8"/>
      <c r="GO1184" s="8"/>
      <c r="GP1184" s="8"/>
      <c r="GQ1184" s="8"/>
      <c r="GR1184" s="8"/>
      <c r="GS1184" s="8"/>
      <c r="GT1184" s="8"/>
      <c r="GU1184" s="8"/>
      <c r="GV1184" s="8"/>
      <c r="GW1184" s="8"/>
      <c r="GX1184" s="8"/>
      <c r="GY1184" s="8"/>
      <c r="GZ1184" s="8"/>
      <c r="HA1184" s="8"/>
      <c r="HB1184" s="8"/>
      <c r="HC1184" s="8"/>
      <c r="HD1184" s="8"/>
      <c r="HE1184" s="8"/>
      <c r="HF1184" s="8"/>
      <c r="HG1184" s="8"/>
      <c r="HH1184" s="8"/>
      <c r="HI1184" s="8"/>
      <c r="HJ1184" s="8"/>
      <c r="HK1184" s="8"/>
      <c r="HL1184" s="8"/>
      <c r="HM1184" s="8"/>
      <c r="HN1184" s="8"/>
      <c r="HO1184" s="8"/>
      <c r="HP1184" s="8"/>
      <c r="HQ1184" s="8"/>
      <c r="HR1184" s="8"/>
      <c r="HS1184" s="8"/>
      <c r="HT1184" s="8"/>
      <c r="HU1184" s="8"/>
      <c r="HV1184" s="8"/>
      <c r="HW1184" s="8"/>
      <c r="HX1184" s="8"/>
      <c r="HY1184" s="8"/>
      <c r="HZ1184" s="8"/>
      <c r="IA1184" s="8"/>
      <c r="IB1184" s="8"/>
      <c r="IC1184" s="8"/>
      <c r="ID1184" s="8"/>
      <c r="IE1184" s="8"/>
      <c r="IF1184" s="8"/>
      <c r="IG1184" s="8"/>
      <c r="IH1184" s="8"/>
      <c r="II1184" s="8"/>
      <c r="IJ1184" s="8"/>
      <c r="IK1184" s="8"/>
      <c r="IL1184" s="8"/>
      <c r="IM1184" s="8"/>
      <c r="IN1184" s="8"/>
      <c r="IO1184" s="8"/>
      <c r="IP1184" s="8"/>
      <c r="IQ1184" s="8"/>
      <c r="IR1184" s="8"/>
      <c r="IS1184" s="8"/>
      <c r="IT1184" s="8"/>
      <c r="IU1184" s="8"/>
      <c r="IV1184" s="8"/>
      <c r="IW1184" s="8"/>
      <c r="IX1184" s="8"/>
      <c r="IY1184" s="8"/>
      <c r="IZ1184" s="8"/>
      <c r="JA1184" s="8"/>
      <c r="JB1184" s="8"/>
      <c r="JC1184" s="8"/>
      <c r="JD1184" s="8"/>
      <c r="JE1184" s="8"/>
      <c r="JF1184" s="8"/>
      <c r="JG1184" s="8"/>
      <c r="JH1184" s="8"/>
      <c r="JI1184" s="8"/>
      <c r="JJ1184" s="8"/>
      <c r="JK1184" s="8"/>
      <c r="JL1184" s="8"/>
      <c r="JM1184" s="8"/>
      <c r="JN1184" s="8"/>
      <c r="JO1184" s="8"/>
      <c r="JP1184" s="8"/>
      <c r="JQ1184" s="8"/>
      <c r="JR1184" s="8"/>
      <c r="JS1184" s="8"/>
      <c r="JT1184" s="8"/>
      <c r="JU1184" s="8"/>
      <c r="JV1184" s="8"/>
      <c r="JW1184" s="8"/>
      <c r="JX1184" s="8"/>
      <c r="JY1184" s="8"/>
      <c r="JZ1184" s="8"/>
      <c r="KA1184" s="8"/>
      <c r="KB1184" s="8"/>
      <c r="KC1184" s="8"/>
      <c r="KD1184" s="8"/>
      <c r="KE1184" s="8"/>
      <c r="KF1184" s="8"/>
      <c r="KG1184" s="8"/>
      <c r="KH1184" s="8"/>
      <c r="KI1184" s="8"/>
      <c r="KJ1184" s="8"/>
      <c r="KK1184" s="8"/>
      <c r="KL1184" s="8"/>
      <c r="KM1184" s="8"/>
      <c r="KN1184" s="8"/>
      <c r="KO1184" s="8"/>
      <c r="KP1184" s="8"/>
      <c r="KQ1184" s="8"/>
      <c r="KR1184" s="8"/>
      <c r="KS1184" s="8"/>
      <c r="KT1184" s="8"/>
      <c r="KU1184" s="8"/>
      <c r="KV1184" s="8"/>
      <c r="KW1184" s="8"/>
      <c r="KX1184" s="8"/>
      <c r="KY1184" s="8"/>
      <c r="KZ1184" s="8"/>
      <c r="LA1184" s="8"/>
      <c r="LB1184" s="8"/>
      <c r="LC1184" s="8"/>
      <c r="LD1184" s="8"/>
      <c r="LE1184" s="8"/>
      <c r="LF1184" s="8"/>
      <c r="LG1184" s="8"/>
      <c r="LH1184" s="8"/>
      <c r="LI1184" s="8"/>
      <c r="LJ1184" s="8"/>
      <c r="LK1184" s="8"/>
      <c r="LL1184" s="8"/>
      <c r="LM1184" s="8"/>
      <c r="LN1184" s="8"/>
      <c r="LO1184" s="8"/>
      <c r="LP1184" s="8"/>
      <c r="LQ1184" s="8"/>
      <c r="LR1184" s="8"/>
      <c r="LS1184" s="8"/>
      <c r="LT1184" s="8"/>
      <c r="LU1184" s="8"/>
      <c r="LV1184" s="8"/>
      <c r="LW1184" s="8"/>
      <c r="LX1184" s="8"/>
      <c r="LY1184" s="8"/>
      <c r="LZ1184" s="8"/>
      <c r="MA1184" s="8"/>
      <c r="MB1184" s="8"/>
      <c r="MC1184" s="8"/>
      <c r="MD1184" s="8"/>
      <c r="ME1184" s="8"/>
      <c r="MF1184" s="8"/>
      <c r="MG1184" s="8"/>
      <c r="MH1184" s="8"/>
      <c r="MI1184" s="8"/>
      <c r="MJ1184" s="8"/>
      <c r="MK1184" s="8"/>
      <c r="ML1184" s="8"/>
      <c r="MM1184" s="8"/>
      <c r="MN1184" s="8"/>
      <c r="MO1184" s="8"/>
      <c r="MP1184" s="8"/>
      <c r="MQ1184" s="8"/>
      <c r="MR1184" s="8"/>
      <c r="MS1184" s="8"/>
      <c r="MT1184" s="8"/>
      <c r="MU1184" s="8"/>
      <c r="MV1184" s="8"/>
      <c r="MW1184" s="8"/>
      <c r="MX1184" s="8"/>
      <c r="MY1184" s="8"/>
      <c r="MZ1184" s="8"/>
      <c r="NA1184" s="8"/>
      <c r="NB1184" s="8"/>
      <c r="NC1184" s="8"/>
      <c r="ND1184" s="8"/>
      <c r="NE1184" s="8"/>
      <c r="NF1184" s="8"/>
      <c r="NG1184" s="8"/>
      <c r="NH1184" s="8"/>
      <c r="NI1184" s="8"/>
      <c r="NJ1184" s="8"/>
      <c r="NK1184" s="8"/>
      <c r="NL1184" s="8"/>
      <c r="NM1184" s="8"/>
      <c r="NN1184" s="8"/>
      <c r="NO1184" s="8"/>
      <c r="NP1184" s="8"/>
      <c r="NQ1184" s="8"/>
      <c r="NR1184" s="8"/>
      <c r="NS1184" s="8"/>
      <c r="NT1184" s="8"/>
      <c r="NU1184" s="8"/>
      <c r="NV1184" s="8"/>
      <c r="NW1184" s="8"/>
      <c r="NX1184" s="8"/>
      <c r="NY1184" s="8"/>
      <c r="NZ1184" s="8"/>
      <c r="OA1184" s="8"/>
      <c r="OB1184" s="8"/>
      <c r="OC1184" s="8"/>
      <c r="OD1184" s="8"/>
      <c r="OE1184" s="8"/>
      <c r="OF1184" s="8"/>
      <c r="OG1184" s="8"/>
      <c r="OH1184" s="8"/>
      <c r="OI1184" s="8"/>
      <c r="OJ1184" s="8"/>
      <c r="OK1184" s="8"/>
      <c r="OL1184" s="8"/>
      <c r="OM1184" s="8"/>
      <c r="ON1184" s="8"/>
      <c r="OO1184" s="8"/>
      <c r="OP1184" s="8"/>
      <c r="OQ1184" s="8"/>
      <c r="OR1184" s="8"/>
      <c r="OS1184" s="8"/>
      <c r="OT1184" s="8"/>
      <c r="OU1184" s="8"/>
      <c r="OV1184" s="8"/>
      <c r="OW1184" s="8"/>
      <c r="OX1184" s="8"/>
      <c r="OY1184" s="8"/>
      <c r="OZ1184" s="8"/>
      <c r="PA1184" s="8"/>
      <c r="PB1184" s="8"/>
      <c r="PC1184" s="8"/>
      <c r="PD1184" s="8"/>
      <c r="PE1184" s="8"/>
      <c r="PF1184" s="8"/>
      <c r="PG1184" s="8"/>
      <c r="PH1184" s="8"/>
      <c r="PI1184" s="8"/>
      <c r="PJ1184" s="8"/>
      <c r="PK1184" s="8"/>
      <c r="PL1184" s="8"/>
      <c r="PM1184" s="8"/>
      <c r="PN1184" s="8"/>
      <c r="PO1184" s="8"/>
      <c r="PP1184" s="8"/>
      <c r="PQ1184" s="8"/>
      <c r="PR1184" s="8"/>
      <c r="PS1184" s="8"/>
      <c r="PT1184" s="8"/>
      <c r="PU1184" s="8"/>
      <c r="PV1184" s="8"/>
      <c r="PW1184" s="8"/>
      <c r="PX1184" s="8"/>
      <c r="PY1184" s="8"/>
      <c r="PZ1184" s="8"/>
      <c r="QA1184" s="8"/>
      <c r="QB1184" s="8"/>
      <c r="QC1184" s="8"/>
      <c r="QD1184" s="8"/>
      <c r="QE1184" s="8"/>
      <c r="QF1184" s="8"/>
      <c r="QG1184" s="8"/>
      <c r="QH1184" s="8"/>
      <c r="QI1184" s="8"/>
      <c r="QJ1184" s="8"/>
      <c r="QK1184" s="8"/>
      <c r="QL1184" s="8"/>
      <c r="QM1184" s="8"/>
      <c r="QN1184" s="8"/>
      <c r="QO1184" s="8"/>
      <c r="QP1184" s="8"/>
      <c r="QQ1184" s="8"/>
      <c r="QR1184" s="8"/>
      <c r="QS1184" s="8"/>
      <c r="QT1184" s="8"/>
      <c r="QU1184" s="8"/>
      <c r="QV1184" s="8"/>
      <c r="QW1184" s="8"/>
      <c r="QX1184" s="8"/>
      <c r="QY1184" s="8"/>
      <c r="QZ1184" s="8"/>
      <c r="RA1184" s="8"/>
      <c r="RB1184" s="8"/>
      <c r="RC1184" s="8"/>
      <c r="RD1184" s="8"/>
      <c r="RE1184" s="8"/>
      <c r="RF1184" s="8"/>
      <c r="RG1184" s="8"/>
      <c r="RH1184" s="8"/>
      <c r="RI1184" s="8"/>
      <c r="RJ1184" s="8"/>
      <c r="RK1184" s="8"/>
      <c r="RL1184" s="8"/>
      <c r="RM1184" s="8"/>
      <c r="RN1184" s="8"/>
      <c r="RO1184" s="8"/>
      <c r="RP1184" s="8"/>
      <c r="RQ1184" s="8"/>
      <c r="RR1184" s="8"/>
      <c r="RS1184" s="8"/>
      <c r="RT1184" s="8"/>
      <c r="RU1184" s="8"/>
      <c r="RV1184" s="8"/>
      <c r="RW1184" s="8"/>
      <c r="RX1184" s="8"/>
      <c r="RY1184" s="8"/>
      <c r="RZ1184" s="8"/>
      <c r="SA1184" s="8"/>
      <c r="SB1184" s="8"/>
      <c r="SC1184" s="8"/>
      <c r="SD1184" s="8"/>
      <c r="SE1184" s="8"/>
      <c r="SF1184" s="8"/>
      <c r="SG1184" s="8"/>
      <c r="SH1184" s="8"/>
      <c r="SI1184" s="8"/>
      <c r="SJ1184" s="8"/>
      <c r="SK1184" s="8"/>
      <c r="SL1184" s="8"/>
      <c r="SM1184" s="8"/>
      <c r="SN1184" s="8"/>
      <c r="SO1184" s="8"/>
      <c r="SP1184" s="8"/>
      <c r="SQ1184" s="8"/>
      <c r="SR1184" s="8"/>
      <c r="SS1184" s="8"/>
      <c r="ST1184" s="8"/>
      <c r="SU1184" s="8"/>
      <c r="SV1184" s="8"/>
      <c r="SW1184" s="8"/>
      <c r="SX1184" s="8"/>
      <c r="SY1184" s="8"/>
      <c r="SZ1184" s="8"/>
      <c r="TA1184" s="8"/>
      <c r="TB1184" s="8"/>
      <c r="TC1184" s="8"/>
      <c r="TD1184" s="8"/>
      <c r="TE1184" s="8"/>
      <c r="TF1184" s="8"/>
      <c r="TG1184" s="8"/>
      <c r="TH1184" s="8"/>
      <c r="TI1184" s="8"/>
      <c r="TJ1184" s="8"/>
      <c r="TK1184" s="8"/>
      <c r="TL1184" s="8"/>
      <c r="TM1184" s="8"/>
      <c r="TN1184" s="8"/>
      <c r="TO1184" s="8"/>
      <c r="TP1184" s="8"/>
      <c r="TQ1184" s="8"/>
      <c r="TR1184" s="8"/>
      <c r="TS1184" s="8"/>
      <c r="TT1184" s="8"/>
      <c r="TU1184" s="8"/>
      <c r="TV1184" s="8"/>
      <c r="TW1184" s="8"/>
      <c r="TX1184" s="8"/>
      <c r="TY1184" s="8"/>
      <c r="TZ1184" s="8"/>
      <c r="UA1184" s="8"/>
      <c r="UB1184" s="8"/>
      <c r="UC1184" s="8"/>
      <c r="UD1184" s="8"/>
      <c r="UE1184" s="8"/>
      <c r="UF1184" s="8"/>
      <c r="UG1184" s="8"/>
      <c r="UH1184" s="8"/>
      <c r="UI1184" s="8"/>
      <c r="UJ1184" s="8"/>
      <c r="UK1184" s="8"/>
      <c r="UL1184" s="8"/>
      <c r="UM1184" s="8"/>
      <c r="UN1184" s="8"/>
      <c r="UO1184" s="8"/>
      <c r="UP1184" s="8"/>
      <c r="UQ1184" s="8"/>
      <c r="UR1184" s="8"/>
      <c r="US1184" s="8"/>
      <c r="UT1184" s="8"/>
      <c r="UU1184" s="8"/>
      <c r="UV1184" s="8"/>
      <c r="UW1184" s="8"/>
      <c r="UX1184" s="8"/>
      <c r="UY1184" s="8"/>
      <c r="UZ1184" s="8"/>
      <c r="VA1184" s="8"/>
      <c r="VB1184" s="8"/>
      <c r="VC1184" s="8"/>
      <c r="VD1184" s="8"/>
      <c r="VE1184" s="8"/>
      <c r="VF1184" s="8"/>
      <c r="VG1184" s="8"/>
      <c r="VH1184" s="8"/>
      <c r="VI1184" s="8"/>
      <c r="VJ1184" s="8"/>
      <c r="VK1184" s="8"/>
      <c r="VL1184" s="8"/>
      <c r="VM1184" s="8"/>
      <c r="VN1184" s="8"/>
      <c r="VO1184" s="8"/>
      <c r="VP1184" s="8"/>
      <c r="VQ1184" s="8"/>
      <c r="VR1184" s="8"/>
      <c r="VS1184" s="8"/>
      <c r="VT1184" s="8"/>
      <c r="VU1184" s="8"/>
      <c r="VV1184" s="8"/>
      <c r="VW1184" s="8"/>
      <c r="VX1184" s="8"/>
      <c r="VY1184" s="8"/>
      <c r="VZ1184" s="8"/>
      <c r="WA1184" s="8"/>
      <c r="WB1184" s="8"/>
      <c r="WC1184" s="8"/>
      <c r="WD1184" s="8"/>
      <c r="WE1184" s="8"/>
      <c r="WF1184" s="8"/>
      <c r="WG1184" s="8"/>
      <c r="WH1184" s="8"/>
      <c r="WI1184" s="8"/>
      <c r="WJ1184" s="8"/>
      <c r="WK1184" s="8"/>
      <c r="WL1184" s="8"/>
      <c r="WM1184" s="8"/>
      <c r="WN1184" s="8"/>
      <c r="WO1184" s="8"/>
      <c r="WP1184" s="8"/>
      <c r="WQ1184" s="8"/>
      <c r="WR1184" s="8"/>
      <c r="WS1184" s="8"/>
      <c r="WT1184" s="8"/>
      <c r="WU1184" s="8"/>
      <c r="WV1184" s="8"/>
      <c r="WW1184" s="8"/>
      <c r="WX1184" s="8"/>
      <c r="WY1184" s="8"/>
      <c r="WZ1184" s="8"/>
      <c r="XA1184" s="8"/>
      <c r="XB1184" s="8"/>
      <c r="XC1184" s="8"/>
      <c r="XD1184" s="8"/>
      <c r="XE1184" s="8"/>
      <c r="XF1184" s="8"/>
      <c r="XG1184" s="8"/>
      <c r="XH1184" s="8"/>
      <c r="XI1184" s="8"/>
      <c r="XJ1184" s="8"/>
      <c r="XK1184" s="8"/>
      <c r="XL1184" s="8"/>
      <c r="XM1184" s="8"/>
      <c r="XN1184" s="8"/>
      <c r="XO1184" s="8"/>
      <c r="XP1184" s="8"/>
      <c r="XQ1184" s="8"/>
      <c r="XR1184" s="8"/>
      <c r="XS1184" s="8"/>
      <c r="XT1184" s="8"/>
      <c r="XU1184" s="8"/>
      <c r="XV1184" s="8"/>
      <c r="XW1184" s="8"/>
      <c r="XX1184" s="8"/>
      <c r="XY1184" s="8"/>
      <c r="XZ1184" s="8"/>
      <c r="YA1184" s="8"/>
      <c r="YB1184" s="8"/>
      <c r="YC1184" s="8"/>
      <c r="YD1184" s="8"/>
      <c r="YE1184" s="8"/>
      <c r="YF1184" s="8"/>
      <c r="YG1184" s="8"/>
      <c r="YH1184" s="8"/>
      <c r="YI1184" s="8"/>
      <c r="YJ1184" s="8"/>
      <c r="YK1184" s="8"/>
      <c r="YL1184" s="8"/>
      <c r="YM1184" s="8"/>
      <c r="YN1184" s="8"/>
      <c r="YO1184" s="8"/>
      <c r="YP1184" s="8"/>
      <c r="YQ1184" s="8"/>
      <c r="YR1184" s="8"/>
      <c r="YS1184" s="8"/>
      <c r="YT1184" s="8"/>
      <c r="YU1184" s="8"/>
      <c r="YV1184" s="8"/>
      <c r="YW1184" s="8"/>
      <c r="YX1184" s="8"/>
      <c r="YY1184" s="8"/>
      <c r="YZ1184" s="8"/>
      <c r="ZA1184" s="8"/>
      <c r="ZB1184" s="8"/>
      <c r="ZC1184" s="8"/>
      <c r="ZD1184" s="8"/>
      <c r="ZE1184" s="8"/>
      <c r="ZF1184" s="8"/>
      <c r="ZG1184" s="8"/>
      <c r="ZH1184" s="8"/>
      <c r="ZI1184" s="8"/>
      <c r="ZJ1184" s="8"/>
      <c r="ZK1184" s="8"/>
      <c r="ZL1184" s="8"/>
      <c r="ZM1184" s="8"/>
      <c r="ZN1184" s="8"/>
      <c r="ZO1184" s="8"/>
      <c r="ZP1184" s="8"/>
      <c r="ZQ1184" s="8"/>
      <c r="ZR1184" s="8"/>
      <c r="ZS1184" s="8"/>
      <c r="ZT1184" s="8"/>
      <c r="ZU1184" s="8"/>
      <c r="ZV1184" s="8"/>
      <c r="ZW1184" s="8"/>
      <c r="ZX1184" s="8"/>
      <c r="ZY1184" s="8"/>
      <c r="ZZ1184" s="8"/>
      <c r="AAA1184" s="8"/>
      <c r="AAB1184" s="8"/>
      <c r="AAC1184" s="8"/>
      <c r="AAD1184" s="8"/>
      <c r="AAE1184" s="8"/>
      <c r="AAF1184" s="8"/>
      <c r="AAG1184" s="8"/>
      <c r="AAH1184" s="8"/>
      <c r="AAI1184" s="8"/>
      <c r="AAJ1184" s="8"/>
      <c r="AAK1184" s="8"/>
      <c r="AAL1184" s="8"/>
      <c r="AAM1184" s="8"/>
      <c r="AAN1184" s="8"/>
      <c r="AAO1184" s="8"/>
      <c r="AAP1184" s="8"/>
      <c r="AAQ1184" s="8"/>
      <c r="AAR1184" s="8"/>
      <c r="AAS1184" s="8"/>
      <c r="AAT1184" s="8"/>
      <c r="AAU1184" s="8"/>
      <c r="AAV1184" s="8"/>
      <c r="AAW1184" s="8"/>
      <c r="AAX1184" s="8"/>
      <c r="AAY1184" s="8"/>
      <c r="AAZ1184" s="8"/>
      <c r="ABA1184" s="8"/>
      <c r="ABB1184" s="8"/>
      <c r="ABC1184" s="8"/>
      <c r="ABD1184" s="8"/>
      <c r="ABE1184" s="8"/>
      <c r="ABF1184" s="8"/>
      <c r="ABG1184" s="8"/>
      <c r="ABH1184" s="8"/>
      <c r="ABI1184" s="8"/>
      <c r="ABJ1184" s="8"/>
      <c r="ABK1184" s="8"/>
      <c r="ABL1184" s="8"/>
      <c r="ABM1184" s="8"/>
      <c r="ABN1184" s="8"/>
      <c r="ABO1184" s="8"/>
      <c r="ABP1184" s="8"/>
      <c r="ABQ1184" s="8"/>
      <c r="ABR1184" s="8"/>
      <c r="ABS1184" s="8"/>
      <c r="ABT1184" s="8"/>
      <c r="ABU1184" s="8"/>
      <c r="ABV1184" s="8"/>
      <c r="ABW1184" s="8"/>
      <c r="ABX1184" s="8"/>
      <c r="ABY1184" s="8"/>
      <c r="ABZ1184" s="8"/>
      <c r="ACA1184" s="8"/>
      <c r="ACB1184" s="8"/>
      <c r="ACC1184" s="8"/>
      <c r="ACD1184" s="8"/>
      <c r="ACE1184" s="8"/>
      <c r="ACF1184" s="8"/>
      <c r="ACG1184" s="8"/>
      <c r="ACH1184" s="8"/>
      <c r="ACI1184" s="8"/>
      <c r="ACJ1184" s="8"/>
      <c r="ACK1184" s="8"/>
      <c r="ACL1184" s="8"/>
      <c r="ACM1184" s="8"/>
      <c r="ACN1184" s="8"/>
      <c r="ACO1184" s="8"/>
      <c r="ACP1184" s="8"/>
      <c r="ACQ1184" s="8"/>
      <c r="ACR1184" s="8"/>
      <c r="ACS1184" s="8"/>
      <c r="ACT1184" s="8"/>
      <c r="ACU1184" s="8"/>
      <c r="ACV1184" s="8"/>
      <c r="ACW1184" s="8"/>
      <c r="ACX1184" s="8"/>
      <c r="ACY1184" s="8"/>
      <c r="ACZ1184" s="8"/>
      <c r="ADA1184" s="8"/>
      <c r="ADB1184" s="8"/>
      <c r="ADC1184" s="8"/>
      <c r="ADD1184" s="8"/>
      <c r="ADE1184" s="8"/>
      <c r="ADF1184" s="8"/>
      <c r="ADG1184" s="8"/>
      <c r="ADH1184" s="8"/>
      <c r="ADI1184" s="8"/>
      <c r="ADJ1184" s="8"/>
      <c r="ADK1184" s="8"/>
      <c r="ADL1184" s="8"/>
      <c r="ADM1184" s="8"/>
      <c r="ADN1184" s="8"/>
      <c r="ADO1184" s="8"/>
      <c r="ADP1184" s="8"/>
      <c r="ADQ1184" s="8"/>
      <c r="ADR1184" s="8"/>
      <c r="ADS1184" s="8"/>
      <c r="ADT1184" s="8"/>
      <c r="ADU1184" s="8"/>
      <c r="ADV1184" s="8"/>
      <c r="ADW1184" s="8"/>
      <c r="ADX1184" s="8"/>
      <c r="ADY1184" s="8"/>
      <c r="ADZ1184" s="8"/>
      <c r="AEA1184" s="8"/>
      <c r="AEB1184" s="8"/>
      <c r="AEC1184" s="8"/>
      <c r="AED1184" s="8"/>
      <c r="AEE1184" s="8"/>
      <c r="AEF1184" s="8"/>
      <c r="AEG1184" s="8"/>
      <c r="AEH1184" s="8"/>
      <c r="AEI1184" s="8"/>
      <c r="AEJ1184" s="8"/>
      <c r="AEK1184" s="8"/>
      <c r="AEL1184" s="8"/>
      <c r="AEM1184" s="8"/>
      <c r="AEN1184" s="8"/>
      <c r="AEO1184" s="8"/>
      <c r="AEP1184" s="8"/>
      <c r="AEQ1184" s="8"/>
      <c r="AER1184" s="8"/>
      <c r="AES1184" s="8"/>
      <c r="AET1184" s="8"/>
      <c r="AEU1184" s="8"/>
      <c r="AEV1184" s="8"/>
      <c r="AEW1184" s="8"/>
      <c r="AEX1184" s="8"/>
      <c r="AEY1184" s="8"/>
      <c r="AEZ1184" s="8"/>
      <c r="AFA1184" s="8"/>
      <c r="AFB1184" s="8"/>
      <c r="AFC1184" s="8"/>
      <c r="AFD1184" s="8"/>
      <c r="AFE1184" s="8"/>
      <c r="AFF1184" s="8"/>
      <c r="AFG1184" s="8"/>
      <c r="AFH1184" s="8"/>
      <c r="AFI1184" s="8"/>
      <c r="AFJ1184" s="8"/>
      <c r="AFK1184" s="8"/>
      <c r="AFL1184" s="8"/>
      <c r="AFM1184" s="8"/>
      <c r="AFN1184" s="8"/>
      <c r="AFO1184" s="8"/>
      <c r="AFP1184" s="8"/>
      <c r="AFQ1184" s="8"/>
      <c r="AFR1184" s="8"/>
      <c r="AFS1184" s="8"/>
      <c r="AFT1184" s="8"/>
      <c r="AFU1184" s="8"/>
      <c r="AFV1184" s="8"/>
      <c r="AFW1184" s="8"/>
      <c r="AFX1184" s="8"/>
      <c r="AFY1184" s="8"/>
      <c r="AFZ1184" s="8"/>
      <c r="AGA1184" s="8"/>
      <c r="AGB1184" s="8"/>
      <c r="AGC1184" s="8"/>
      <c r="AGD1184" s="8"/>
      <c r="AGE1184" s="8"/>
      <c r="AGF1184" s="8"/>
      <c r="AGG1184" s="8"/>
      <c r="AGH1184" s="8"/>
      <c r="AGI1184" s="8"/>
      <c r="AGJ1184" s="8"/>
      <c r="AGK1184" s="8"/>
      <c r="AGL1184" s="8"/>
      <c r="AGM1184" s="8"/>
      <c r="AGN1184" s="8"/>
      <c r="AGO1184" s="8"/>
      <c r="AGP1184" s="8"/>
      <c r="AGQ1184" s="8"/>
      <c r="AGR1184" s="8"/>
      <c r="AGS1184" s="8"/>
      <c r="AGT1184" s="8"/>
      <c r="AGU1184" s="8"/>
      <c r="AGV1184" s="8"/>
      <c r="AGW1184" s="8"/>
      <c r="AGX1184" s="8"/>
      <c r="AGY1184" s="8"/>
      <c r="AGZ1184" s="8"/>
      <c r="AHA1184" s="8"/>
      <c r="AHB1184" s="8"/>
      <c r="AHC1184" s="8"/>
      <c r="AHD1184" s="8"/>
      <c r="AHE1184" s="8"/>
      <c r="AHF1184" s="8"/>
      <c r="AHG1184" s="8"/>
      <c r="AHH1184" s="8"/>
      <c r="AHI1184" s="8"/>
      <c r="AHJ1184" s="8"/>
      <c r="AHK1184" s="8"/>
      <c r="AHL1184" s="8"/>
      <c r="AHM1184" s="8"/>
      <c r="AHN1184" s="8"/>
      <c r="AHO1184" s="8"/>
      <c r="AHP1184" s="8"/>
      <c r="AHQ1184" s="8"/>
      <c r="AHR1184" s="8"/>
      <c r="AHS1184" s="8"/>
      <c r="AHT1184" s="8"/>
      <c r="AHU1184" s="8"/>
      <c r="AHV1184" s="8"/>
      <c r="AHW1184" s="8"/>
      <c r="AHX1184" s="8"/>
      <c r="AHY1184" s="8"/>
      <c r="AHZ1184" s="8"/>
      <c r="AIA1184" s="8"/>
      <c r="AIB1184" s="8"/>
      <c r="AIC1184" s="8"/>
      <c r="AID1184" s="8"/>
      <c r="AIE1184" s="8"/>
      <c r="AIF1184" s="8"/>
      <c r="AIG1184" s="8"/>
      <c r="AIH1184" s="8"/>
      <c r="AII1184" s="8"/>
      <c r="AIJ1184" s="8"/>
      <c r="AIK1184" s="8"/>
      <c r="AIL1184" s="8"/>
      <c r="AIM1184" s="8"/>
      <c r="AIN1184" s="8"/>
      <c r="AIO1184" s="8"/>
      <c r="AIP1184" s="8"/>
      <c r="AIQ1184" s="8"/>
      <c r="AIR1184" s="8"/>
      <c r="AIS1184" s="8"/>
      <c r="AIT1184" s="8"/>
      <c r="AIU1184" s="8"/>
      <c r="AIV1184" s="8"/>
      <c r="AIW1184" s="8"/>
      <c r="AIX1184" s="8"/>
      <c r="AIY1184" s="8"/>
      <c r="AIZ1184" s="8"/>
      <c r="AJA1184" s="8"/>
      <c r="AJB1184" s="8"/>
      <c r="AJC1184" s="8"/>
      <c r="AJD1184" s="8"/>
      <c r="AJE1184" s="8"/>
      <c r="AJF1184" s="8"/>
      <c r="AJG1184" s="8"/>
      <c r="AJH1184" s="8"/>
      <c r="AJI1184" s="8"/>
      <c r="AJJ1184" s="8"/>
      <c r="AJK1184" s="8"/>
      <c r="AJL1184" s="8"/>
      <c r="AJM1184" s="8"/>
      <c r="AJN1184" s="8"/>
      <c r="AJO1184" s="8"/>
      <c r="AJP1184" s="8"/>
      <c r="AJQ1184" s="8"/>
      <c r="AJR1184" s="8"/>
      <c r="AJS1184" s="8"/>
      <c r="AJT1184" s="8"/>
      <c r="AJU1184" s="8"/>
      <c r="AJV1184" s="8"/>
      <c r="AJW1184" s="8"/>
      <c r="AJX1184" s="8"/>
      <c r="AJY1184" s="8"/>
      <c r="AJZ1184" s="8"/>
      <c r="AKA1184" s="8"/>
      <c r="AKB1184" s="8"/>
      <c r="AKC1184" s="8"/>
      <c r="AKD1184" s="8"/>
      <c r="AKE1184" s="8"/>
      <c r="AKF1184" s="8"/>
      <c r="AKG1184" s="8"/>
      <c r="AKH1184" s="8"/>
      <c r="AKI1184" s="8"/>
      <c r="AKJ1184" s="8"/>
      <c r="AKK1184" s="8"/>
      <c r="AKL1184" s="8"/>
      <c r="AKM1184" s="8"/>
      <c r="AKN1184" s="8"/>
      <c r="AKO1184" s="8"/>
      <c r="AKP1184" s="8"/>
      <c r="AKQ1184" s="8"/>
      <c r="AKR1184" s="8"/>
      <c r="AKS1184" s="8"/>
      <c r="AKT1184" s="8"/>
      <c r="AKU1184" s="8"/>
      <c r="AKV1184" s="8"/>
      <c r="AKW1184" s="8"/>
      <c r="AKX1184" s="8"/>
      <c r="AKY1184" s="8"/>
      <c r="AKZ1184" s="8"/>
      <c r="ALA1184" s="8"/>
      <c r="ALB1184" s="8"/>
      <c r="ALC1184" s="8"/>
      <c r="ALD1184" s="8"/>
      <c r="ALE1184" s="8"/>
      <c r="ALF1184" s="8"/>
      <c r="ALG1184" s="8"/>
      <c r="ALH1184" s="8"/>
      <c r="ALI1184" s="8"/>
      <c r="ALJ1184" s="8"/>
      <c r="ALK1184" s="8"/>
      <c r="ALL1184" s="8"/>
      <c r="ALM1184" s="8"/>
      <c r="ALN1184" s="8"/>
      <c r="ALO1184" s="8"/>
      <c r="ALP1184" s="8"/>
      <c r="ALQ1184" s="8"/>
      <c r="ALR1184" s="8"/>
      <c r="ALS1184" s="8"/>
      <c r="ALT1184" s="8"/>
      <c r="ALU1184" s="8"/>
      <c r="ALV1184" s="8"/>
      <c r="ALW1184" s="8"/>
      <c r="ALX1184" s="8"/>
      <c r="ALY1184" s="8"/>
      <c r="ALZ1184" s="8"/>
      <c r="AMA1184" s="8"/>
      <c r="AMB1184" s="8"/>
      <c r="AMC1184" s="8"/>
      <c r="AMD1184" s="8"/>
      <c r="AME1184" s="8"/>
      <c r="AMF1184" s="8"/>
      <c r="AMG1184" s="8"/>
      <c r="AMH1184" s="8"/>
      <c r="AMI1184" s="8"/>
      <c r="AMJ1184" s="8"/>
      <c r="AMK1184" s="8"/>
      <c r="AML1184" s="8"/>
      <c r="AMM1184" s="8"/>
      <c r="AMN1184" s="8"/>
      <c r="AMO1184" s="8"/>
      <c r="AMP1184" s="8"/>
      <c r="AMQ1184" s="8"/>
      <c r="AMR1184" s="8"/>
      <c r="AMS1184" s="8"/>
      <c r="AMT1184" s="8"/>
      <c r="AMU1184" s="8"/>
      <c r="AMV1184" s="8"/>
      <c r="AMW1184" s="8"/>
      <c r="AMX1184" s="8"/>
      <c r="AMY1184" s="8"/>
      <c r="AMZ1184" s="8"/>
      <c r="ANA1184" s="8"/>
      <c r="ANB1184" s="8"/>
      <c r="ANC1184" s="8"/>
      <c r="AND1184" s="8"/>
      <c r="ANE1184" s="8"/>
      <c r="ANF1184" s="8"/>
      <c r="ANG1184" s="8"/>
      <c r="ANH1184" s="8"/>
      <c r="ANI1184" s="8"/>
      <c r="ANJ1184" s="8"/>
      <c r="ANK1184" s="8"/>
      <c r="ANL1184" s="8"/>
      <c r="ANM1184" s="8"/>
      <c r="ANN1184" s="8"/>
      <c r="ANO1184" s="8"/>
      <c r="ANP1184" s="8"/>
      <c r="ANQ1184" s="8"/>
      <c r="ANR1184" s="8"/>
      <c r="ANS1184" s="8"/>
      <c r="ANT1184" s="8"/>
      <c r="ANU1184" s="8"/>
      <c r="ANV1184" s="8"/>
      <c r="ANW1184" s="8"/>
      <c r="ANX1184" s="8"/>
      <c r="ANY1184" s="8"/>
      <c r="ANZ1184" s="8"/>
      <c r="AOA1184" s="8"/>
      <c r="AOB1184" s="8"/>
      <c r="AOC1184" s="8"/>
      <c r="AOD1184" s="8"/>
      <c r="AOE1184" s="8"/>
      <c r="AOF1184" s="8"/>
      <c r="AOG1184" s="8"/>
      <c r="AOH1184" s="8"/>
      <c r="AOI1184" s="8"/>
      <c r="AOJ1184" s="8"/>
      <c r="AOK1184" s="8"/>
      <c r="AOL1184" s="8"/>
      <c r="AOM1184" s="8"/>
      <c r="AON1184" s="8"/>
      <c r="AOO1184" s="8"/>
      <c r="AOP1184" s="8"/>
      <c r="AOQ1184" s="8"/>
      <c r="AOR1184" s="8"/>
      <c r="AOS1184" s="8"/>
      <c r="AOT1184" s="8"/>
      <c r="AOU1184" s="8"/>
      <c r="AOV1184" s="8"/>
      <c r="AOW1184" s="8"/>
      <c r="AOX1184" s="8"/>
      <c r="AOY1184" s="8"/>
      <c r="AOZ1184" s="8"/>
      <c r="APA1184" s="8"/>
      <c r="APB1184" s="8"/>
      <c r="APC1184" s="8"/>
      <c r="APD1184" s="8"/>
      <c r="APE1184" s="8"/>
      <c r="APF1184" s="8"/>
      <c r="APG1184" s="8"/>
      <c r="APH1184" s="8"/>
      <c r="API1184" s="8"/>
      <c r="APJ1184" s="8"/>
      <c r="APK1184" s="8"/>
      <c r="APL1184" s="8"/>
      <c r="APM1184" s="8"/>
      <c r="APN1184" s="8"/>
      <c r="APO1184" s="8"/>
      <c r="APP1184" s="8"/>
      <c r="APQ1184" s="8"/>
      <c r="APR1184" s="8"/>
      <c r="APS1184" s="8"/>
      <c r="APT1184" s="8"/>
      <c r="APU1184" s="8"/>
      <c r="APV1184" s="8"/>
      <c r="APW1184" s="8"/>
      <c r="APX1184" s="8"/>
      <c r="APY1184" s="8"/>
      <c r="APZ1184" s="8"/>
      <c r="AQA1184" s="8"/>
      <c r="AQB1184" s="8"/>
      <c r="AQC1184" s="8"/>
      <c r="AQD1184" s="8"/>
      <c r="AQE1184" s="8"/>
      <c r="AQF1184" s="8"/>
      <c r="AQG1184" s="8"/>
      <c r="AQH1184" s="8"/>
      <c r="AQI1184" s="8"/>
      <c r="AQJ1184" s="8"/>
      <c r="AQK1184" s="8"/>
      <c r="AQL1184" s="8"/>
      <c r="AQM1184" s="8"/>
      <c r="AQN1184" s="8"/>
      <c r="AQO1184" s="8"/>
      <c r="AQP1184" s="8"/>
      <c r="AQQ1184" s="8"/>
      <c r="AQR1184" s="8"/>
      <c r="AQS1184" s="8"/>
      <c r="AQT1184" s="8"/>
      <c r="AQU1184" s="8"/>
      <c r="AQV1184" s="8"/>
      <c r="AQW1184" s="8"/>
      <c r="AQX1184" s="8"/>
      <c r="AQY1184" s="8"/>
      <c r="AQZ1184" s="8"/>
      <c r="ARA1184" s="8"/>
      <c r="ARB1184" s="8"/>
      <c r="ARC1184" s="8"/>
      <c r="ARD1184" s="8"/>
      <c r="ARE1184" s="8"/>
      <c r="ARF1184" s="8"/>
      <c r="ARG1184" s="8"/>
      <c r="ARH1184" s="8"/>
      <c r="ARI1184" s="8"/>
      <c r="ARJ1184" s="8"/>
      <c r="ARK1184" s="8"/>
      <c r="ARL1184" s="8"/>
      <c r="ARM1184" s="8"/>
      <c r="ARN1184" s="8"/>
      <c r="ARO1184" s="8"/>
      <c r="ARP1184" s="8"/>
      <c r="ARQ1184" s="8"/>
      <c r="ARR1184" s="8"/>
      <c r="ARS1184" s="8"/>
      <c r="ART1184" s="8"/>
      <c r="ARU1184" s="8"/>
      <c r="ARV1184" s="8"/>
      <c r="ARW1184" s="8"/>
      <c r="ARX1184" s="8"/>
      <c r="ARY1184" s="8"/>
      <c r="ARZ1184" s="8"/>
      <c r="ASA1184" s="8"/>
      <c r="ASB1184" s="8"/>
      <c r="ASC1184" s="8"/>
      <c r="ASD1184" s="8"/>
      <c r="ASE1184" s="8"/>
      <c r="ASF1184" s="8"/>
      <c r="ASG1184" s="8"/>
      <c r="ASH1184" s="8"/>
      <c r="ASI1184" s="8"/>
      <c r="ASJ1184" s="8"/>
      <c r="ASK1184" s="8"/>
      <c r="ASL1184" s="8"/>
      <c r="ASM1184" s="8"/>
      <c r="ASN1184" s="8"/>
      <c r="ASO1184" s="8"/>
      <c r="ASP1184" s="8"/>
      <c r="ASQ1184" s="8"/>
      <c r="ASR1184" s="8"/>
      <c r="ASS1184" s="8"/>
      <c r="AST1184" s="8"/>
      <c r="ASU1184" s="8"/>
      <c r="ASV1184" s="8"/>
      <c r="ASW1184" s="8"/>
      <c r="ASX1184" s="8"/>
      <c r="ASY1184" s="8"/>
      <c r="ASZ1184" s="8"/>
      <c r="ATA1184" s="8"/>
      <c r="ATB1184" s="8"/>
      <c r="ATC1184" s="8"/>
      <c r="ATD1184" s="8"/>
      <c r="ATE1184" s="8"/>
      <c r="ATF1184" s="8"/>
      <c r="ATG1184" s="8"/>
      <c r="ATH1184" s="8"/>
      <c r="ATI1184" s="8"/>
      <c r="ATJ1184" s="8"/>
      <c r="ATK1184" s="8"/>
      <c r="ATL1184" s="8"/>
      <c r="ATM1184" s="8"/>
      <c r="ATN1184" s="8"/>
      <c r="ATO1184" s="8"/>
      <c r="ATP1184" s="8"/>
      <c r="ATQ1184" s="8"/>
      <c r="ATR1184" s="8"/>
      <c r="ATS1184" s="8"/>
      <c r="ATT1184" s="8"/>
      <c r="ATU1184" s="8"/>
      <c r="ATV1184" s="8"/>
      <c r="ATW1184" s="8"/>
      <c r="ATX1184" s="8"/>
      <c r="ATY1184" s="8"/>
      <c r="ATZ1184" s="8"/>
      <c r="AUA1184" s="8"/>
      <c r="AUB1184" s="8"/>
      <c r="AUC1184" s="8"/>
      <c r="AUD1184" s="8"/>
      <c r="AUE1184" s="8"/>
      <c r="AUF1184" s="8"/>
      <c r="AUG1184" s="8"/>
      <c r="AUH1184" s="8"/>
      <c r="AUI1184" s="8"/>
      <c r="AUJ1184" s="8"/>
      <c r="AUK1184" s="8"/>
      <c r="AUL1184" s="8"/>
      <c r="AUM1184" s="8"/>
      <c r="AUN1184" s="8"/>
      <c r="AUO1184" s="8"/>
      <c r="AUP1184" s="8"/>
      <c r="AUQ1184" s="8"/>
      <c r="AUR1184" s="8"/>
      <c r="AUS1184" s="8"/>
      <c r="AUT1184" s="8"/>
      <c r="AUU1184" s="8"/>
      <c r="AUV1184" s="8"/>
      <c r="AUW1184" s="8"/>
      <c r="AUX1184" s="8"/>
      <c r="AUY1184" s="8"/>
      <c r="AUZ1184" s="8"/>
      <c r="AVA1184" s="8"/>
      <c r="AVB1184" s="8"/>
      <c r="AVC1184" s="8"/>
      <c r="AVD1184" s="8"/>
      <c r="AVE1184" s="8"/>
      <c r="AVF1184" s="8"/>
      <c r="AVG1184" s="8"/>
      <c r="AVH1184" s="8"/>
      <c r="AVI1184" s="8"/>
      <c r="AVJ1184" s="8"/>
      <c r="AVK1184" s="8"/>
      <c r="AVL1184" s="8"/>
      <c r="AVM1184" s="8"/>
      <c r="AVN1184" s="8"/>
      <c r="AVO1184" s="8"/>
      <c r="AVP1184" s="8"/>
      <c r="AVQ1184" s="8"/>
      <c r="AVR1184" s="8"/>
      <c r="AVS1184" s="8"/>
      <c r="AVT1184" s="8"/>
      <c r="AVU1184" s="8"/>
      <c r="AVV1184" s="8"/>
      <c r="AVW1184" s="8"/>
      <c r="AVX1184" s="8"/>
      <c r="AVY1184" s="8"/>
      <c r="AVZ1184" s="8"/>
      <c r="AWA1184" s="8"/>
      <c r="AWB1184" s="8"/>
      <c r="AWC1184" s="8"/>
      <c r="AWD1184" s="8"/>
      <c r="AWE1184" s="8"/>
      <c r="AWF1184" s="8"/>
      <c r="AWG1184" s="8"/>
      <c r="AWH1184" s="8"/>
      <c r="AWI1184" s="8"/>
      <c r="AWJ1184" s="8"/>
      <c r="AWK1184" s="8"/>
      <c r="AWL1184" s="8"/>
      <c r="AWM1184" s="8"/>
      <c r="AWN1184" s="8"/>
      <c r="AWO1184" s="8"/>
      <c r="AWP1184" s="8"/>
      <c r="AWQ1184" s="8"/>
      <c r="AWR1184" s="8"/>
      <c r="AWS1184" s="8"/>
      <c r="AWT1184" s="8"/>
      <c r="AWU1184" s="8"/>
      <c r="AWV1184" s="8"/>
      <c r="AWW1184" s="8"/>
      <c r="AWX1184" s="8"/>
      <c r="AWY1184" s="8"/>
      <c r="AWZ1184" s="8"/>
      <c r="AXA1184" s="8"/>
      <c r="AXB1184" s="8"/>
      <c r="AXC1184" s="8"/>
      <c r="AXD1184" s="8"/>
      <c r="AXE1184" s="8"/>
      <c r="AXF1184" s="8"/>
      <c r="AXG1184" s="8"/>
      <c r="AXH1184" s="8"/>
      <c r="AXI1184" s="8"/>
      <c r="AXJ1184" s="8"/>
      <c r="AXK1184" s="8"/>
      <c r="AXL1184" s="8"/>
      <c r="AXM1184" s="8"/>
      <c r="AXN1184" s="8"/>
      <c r="AXO1184" s="8"/>
      <c r="AXP1184" s="8"/>
      <c r="AXQ1184" s="8"/>
      <c r="AXR1184" s="8"/>
      <c r="AXS1184" s="8"/>
      <c r="AXT1184" s="8"/>
      <c r="AXU1184" s="8"/>
      <c r="AXV1184" s="8"/>
      <c r="AXW1184" s="8"/>
      <c r="AXX1184" s="8"/>
      <c r="AXY1184" s="8"/>
      <c r="AXZ1184" s="8"/>
      <c r="AYA1184" s="8"/>
      <c r="AYB1184" s="8"/>
      <c r="AYC1184" s="8"/>
      <c r="AYD1184" s="8"/>
      <c r="AYE1184" s="8"/>
      <c r="AYF1184" s="8"/>
      <c r="AYG1184" s="8"/>
      <c r="AYH1184" s="8"/>
      <c r="AYI1184" s="8"/>
      <c r="AYJ1184" s="8"/>
      <c r="AYK1184" s="8"/>
      <c r="AYL1184" s="8"/>
      <c r="AYM1184" s="8"/>
      <c r="AYN1184" s="8"/>
      <c r="AYO1184" s="8"/>
      <c r="AYP1184" s="8"/>
      <c r="AYQ1184" s="8"/>
      <c r="AYR1184" s="8"/>
      <c r="AYS1184" s="8"/>
      <c r="AYT1184" s="8"/>
      <c r="AYU1184" s="8"/>
      <c r="AYV1184" s="8"/>
      <c r="AYW1184" s="8"/>
      <c r="AYX1184" s="8"/>
      <c r="AYY1184" s="8"/>
      <c r="AYZ1184" s="8"/>
      <c r="AZA1184" s="8"/>
      <c r="AZB1184" s="8"/>
      <c r="AZC1184" s="8"/>
      <c r="AZD1184" s="8"/>
      <c r="AZE1184" s="8"/>
      <c r="AZF1184" s="8"/>
      <c r="AZG1184" s="8"/>
      <c r="AZH1184" s="8"/>
      <c r="AZI1184" s="8"/>
      <c r="AZJ1184" s="8"/>
      <c r="AZK1184" s="8"/>
      <c r="AZL1184" s="8"/>
      <c r="AZM1184" s="8"/>
      <c r="AZN1184" s="8"/>
      <c r="AZO1184" s="8"/>
      <c r="AZP1184" s="8"/>
      <c r="AZQ1184" s="8"/>
      <c r="AZR1184" s="8"/>
      <c r="AZS1184" s="8"/>
      <c r="AZT1184" s="8"/>
      <c r="AZU1184" s="8"/>
      <c r="AZV1184" s="8"/>
      <c r="AZW1184" s="8"/>
      <c r="AZX1184" s="8"/>
      <c r="AZY1184" s="8"/>
      <c r="AZZ1184" s="8"/>
      <c r="BAA1184" s="8"/>
      <c r="BAB1184" s="8"/>
      <c r="BAC1184" s="8"/>
      <c r="BAD1184" s="8"/>
      <c r="BAE1184" s="8"/>
      <c r="BAF1184" s="8"/>
      <c r="BAG1184" s="8"/>
      <c r="BAH1184" s="8"/>
      <c r="BAI1184" s="8"/>
      <c r="BAJ1184" s="8"/>
      <c r="BAK1184" s="8"/>
      <c r="BAL1184" s="8"/>
      <c r="BAM1184" s="8"/>
      <c r="BAN1184" s="8"/>
      <c r="BAO1184" s="8"/>
      <c r="BAP1184" s="8"/>
      <c r="BAQ1184" s="8"/>
      <c r="BAR1184" s="8"/>
      <c r="BAS1184" s="8"/>
      <c r="BAT1184" s="8"/>
      <c r="BAU1184" s="8"/>
      <c r="BAV1184" s="8"/>
      <c r="BAW1184" s="8"/>
      <c r="BAX1184" s="8"/>
      <c r="BAY1184" s="8"/>
      <c r="BAZ1184" s="8"/>
      <c r="BBA1184" s="8"/>
      <c r="BBB1184" s="8"/>
      <c r="BBC1184" s="8"/>
      <c r="BBD1184" s="8"/>
      <c r="BBE1184" s="8"/>
      <c r="BBF1184" s="8"/>
      <c r="BBG1184" s="8"/>
      <c r="BBH1184" s="8"/>
      <c r="BBI1184" s="8"/>
      <c r="BBJ1184" s="8"/>
      <c r="BBK1184" s="8"/>
      <c r="BBL1184" s="8"/>
      <c r="BBM1184" s="8"/>
      <c r="BBN1184" s="8"/>
      <c r="BBO1184" s="8"/>
      <c r="BBP1184" s="8"/>
      <c r="BBQ1184" s="8"/>
      <c r="BBR1184" s="8"/>
      <c r="BBS1184" s="8"/>
      <c r="BBT1184" s="8"/>
      <c r="BBU1184" s="8"/>
      <c r="BBV1184" s="8"/>
      <c r="BBW1184" s="8"/>
      <c r="BBX1184" s="8"/>
      <c r="BBY1184" s="8"/>
      <c r="BBZ1184" s="8"/>
      <c r="BCA1184" s="8"/>
      <c r="BCB1184" s="8"/>
      <c r="BCC1184" s="8"/>
      <c r="BCD1184" s="8"/>
      <c r="BCE1184" s="8"/>
      <c r="BCF1184" s="8"/>
      <c r="BCG1184" s="8"/>
      <c r="BCH1184" s="8"/>
      <c r="BCI1184" s="8"/>
      <c r="BCJ1184" s="8"/>
      <c r="BCK1184" s="8"/>
      <c r="BCL1184" s="8"/>
      <c r="BCM1184" s="8"/>
      <c r="BCN1184" s="8"/>
      <c r="BCO1184" s="8"/>
      <c r="BCP1184" s="8"/>
      <c r="BCQ1184" s="8"/>
      <c r="BCR1184" s="8"/>
      <c r="BCS1184" s="8"/>
      <c r="BCT1184" s="8"/>
      <c r="BCU1184" s="8"/>
      <c r="BCV1184" s="8"/>
      <c r="BCW1184" s="8"/>
      <c r="BCX1184" s="8"/>
      <c r="BCY1184" s="8"/>
      <c r="BCZ1184" s="8"/>
      <c r="BDA1184" s="8"/>
      <c r="BDB1184" s="8"/>
      <c r="BDC1184" s="8"/>
      <c r="BDD1184" s="8"/>
      <c r="BDE1184" s="8"/>
      <c r="BDF1184" s="8"/>
      <c r="BDG1184" s="8"/>
      <c r="BDH1184" s="8"/>
      <c r="BDI1184" s="8"/>
      <c r="BDJ1184" s="8"/>
      <c r="BDK1184" s="8"/>
      <c r="BDL1184" s="8"/>
      <c r="BDM1184" s="8"/>
      <c r="BDN1184" s="8"/>
      <c r="BDO1184" s="8"/>
      <c r="BDP1184" s="8"/>
      <c r="BDQ1184" s="8"/>
      <c r="BDR1184" s="8"/>
      <c r="BDS1184" s="8"/>
      <c r="BDT1184" s="8"/>
      <c r="BDU1184" s="8"/>
      <c r="BDV1184" s="8"/>
      <c r="BDW1184" s="8"/>
      <c r="BDX1184" s="8"/>
      <c r="BDY1184" s="8"/>
      <c r="BDZ1184" s="8"/>
      <c r="BEA1184" s="8"/>
      <c r="BEB1184" s="8"/>
      <c r="BEC1184" s="8"/>
      <c r="BED1184" s="8"/>
      <c r="BEE1184" s="8"/>
      <c r="BEF1184" s="8"/>
      <c r="BEG1184" s="8"/>
      <c r="BEH1184" s="8"/>
      <c r="BEI1184" s="8"/>
      <c r="BEJ1184" s="8"/>
      <c r="BEK1184" s="8"/>
      <c r="BEL1184" s="8"/>
      <c r="BEM1184" s="8"/>
      <c r="BEN1184" s="8"/>
      <c r="BEO1184" s="8"/>
      <c r="BEP1184" s="8"/>
      <c r="BEQ1184" s="8"/>
      <c r="BER1184" s="8"/>
      <c r="BES1184" s="8"/>
      <c r="BET1184" s="8"/>
      <c r="BEU1184" s="8"/>
      <c r="BEV1184" s="8"/>
      <c r="BEW1184" s="8"/>
      <c r="BEX1184" s="8"/>
      <c r="BEY1184" s="8"/>
      <c r="BEZ1184" s="8"/>
      <c r="BFA1184" s="8"/>
      <c r="BFB1184" s="8"/>
      <c r="BFC1184" s="8"/>
      <c r="BFD1184" s="8"/>
      <c r="BFE1184" s="8"/>
      <c r="BFF1184" s="8"/>
      <c r="BFG1184" s="8"/>
      <c r="BFH1184" s="8"/>
      <c r="BFI1184" s="8"/>
      <c r="BFJ1184" s="8"/>
      <c r="BFK1184" s="8"/>
      <c r="BFL1184" s="8"/>
      <c r="BFM1184" s="8"/>
      <c r="BFN1184" s="8"/>
      <c r="BFO1184" s="8"/>
      <c r="BFP1184" s="8"/>
      <c r="BFQ1184" s="8"/>
      <c r="BFR1184" s="8"/>
      <c r="BFS1184" s="8"/>
      <c r="BFT1184" s="8"/>
      <c r="BFU1184" s="8"/>
      <c r="BFV1184" s="8"/>
      <c r="BFW1184" s="8"/>
      <c r="BFX1184" s="8"/>
      <c r="BFY1184" s="8"/>
      <c r="BFZ1184" s="8"/>
      <c r="BGA1184" s="8"/>
      <c r="BGB1184" s="8"/>
      <c r="BGC1184" s="8"/>
      <c r="BGD1184" s="8"/>
      <c r="BGE1184" s="8"/>
      <c r="BGF1184" s="8"/>
      <c r="BGG1184" s="8"/>
      <c r="BGH1184" s="8"/>
      <c r="BGI1184" s="8"/>
      <c r="BGJ1184" s="8"/>
      <c r="BGK1184" s="8"/>
      <c r="BGL1184" s="8"/>
      <c r="BGM1184" s="8"/>
      <c r="BGN1184" s="8"/>
      <c r="BGO1184" s="8"/>
      <c r="BGP1184" s="8"/>
      <c r="BGQ1184" s="8"/>
      <c r="BGR1184" s="8"/>
      <c r="BGS1184" s="8"/>
      <c r="BGT1184" s="8"/>
      <c r="BGU1184" s="8"/>
      <c r="BGV1184" s="8"/>
      <c r="BGW1184" s="8"/>
      <c r="BGX1184" s="8"/>
      <c r="BGY1184" s="8"/>
      <c r="BGZ1184" s="8"/>
      <c r="BHA1184" s="8"/>
      <c r="BHB1184" s="8"/>
      <c r="BHC1184" s="8"/>
      <c r="BHD1184" s="8"/>
      <c r="BHE1184" s="8"/>
      <c r="BHF1184" s="8"/>
      <c r="BHG1184" s="8"/>
      <c r="BHH1184" s="8"/>
      <c r="BHI1184" s="8"/>
      <c r="BHJ1184" s="8"/>
      <c r="BHK1184" s="8"/>
      <c r="BHL1184" s="8"/>
      <c r="BHM1184" s="8"/>
      <c r="BHN1184" s="8"/>
      <c r="BHO1184" s="8"/>
      <c r="BHP1184" s="8"/>
      <c r="BHQ1184" s="8"/>
      <c r="BHR1184" s="8"/>
      <c r="BHS1184" s="8"/>
      <c r="BHT1184" s="8"/>
      <c r="BHU1184" s="8"/>
      <c r="BHV1184" s="8"/>
      <c r="BHW1184" s="8"/>
      <c r="BHX1184" s="8"/>
      <c r="BHY1184" s="8"/>
      <c r="BHZ1184" s="8"/>
      <c r="BIA1184" s="8"/>
      <c r="BIB1184" s="8"/>
      <c r="BIC1184" s="8"/>
      <c r="BID1184" s="8"/>
      <c r="BIE1184" s="8"/>
      <c r="BIF1184" s="8"/>
      <c r="BIG1184" s="8"/>
      <c r="BIH1184" s="8"/>
      <c r="BII1184" s="8"/>
      <c r="BIJ1184" s="8"/>
      <c r="BIK1184" s="8"/>
      <c r="BIL1184" s="8"/>
      <c r="BIM1184" s="8"/>
      <c r="BIN1184" s="8"/>
      <c r="BIO1184" s="8"/>
      <c r="BIP1184" s="8"/>
      <c r="BIQ1184" s="8"/>
      <c r="BIR1184" s="8"/>
      <c r="BIS1184" s="8"/>
      <c r="BIT1184" s="8"/>
      <c r="BIU1184" s="8"/>
      <c r="BIV1184" s="8"/>
      <c r="BIW1184" s="8"/>
      <c r="BIX1184" s="8"/>
      <c r="BIY1184" s="8"/>
      <c r="BIZ1184" s="8"/>
      <c r="BJA1184" s="8"/>
      <c r="BJB1184" s="8"/>
      <c r="BJC1184" s="8"/>
      <c r="BJD1184" s="8"/>
      <c r="BJE1184" s="8"/>
      <c r="BJF1184" s="8"/>
      <c r="BJG1184" s="8"/>
      <c r="BJH1184" s="8"/>
      <c r="BJI1184" s="8"/>
      <c r="BJJ1184" s="8"/>
      <c r="BJK1184" s="8"/>
      <c r="BJL1184" s="8"/>
      <c r="BJM1184" s="8"/>
      <c r="BJN1184" s="8"/>
      <c r="BJO1184" s="8"/>
      <c r="BJP1184" s="8"/>
      <c r="BJQ1184" s="8"/>
      <c r="BJR1184" s="8"/>
      <c r="BJS1184" s="8"/>
      <c r="BJT1184" s="8"/>
      <c r="BJU1184" s="8"/>
      <c r="BJV1184" s="8"/>
      <c r="BJW1184" s="8"/>
      <c r="BJX1184" s="8"/>
      <c r="BJY1184" s="8"/>
      <c r="BJZ1184" s="8"/>
      <c r="BKA1184" s="8"/>
      <c r="BKB1184" s="8"/>
      <c r="BKC1184" s="8"/>
      <c r="BKD1184" s="8"/>
      <c r="BKE1184" s="8"/>
      <c r="BKF1184" s="8"/>
      <c r="BKG1184" s="8"/>
      <c r="BKH1184" s="8"/>
      <c r="BKI1184" s="8"/>
      <c r="BKJ1184" s="8"/>
      <c r="BKK1184" s="8"/>
      <c r="BKL1184" s="8"/>
      <c r="BKM1184" s="8"/>
      <c r="BKN1184" s="8"/>
      <c r="BKO1184" s="8"/>
      <c r="BKP1184" s="8"/>
      <c r="BKQ1184" s="8"/>
      <c r="BKR1184" s="8"/>
      <c r="BKS1184" s="8"/>
      <c r="BKT1184" s="8"/>
      <c r="BKU1184" s="8"/>
      <c r="BKV1184" s="8"/>
      <c r="BKW1184" s="8"/>
      <c r="BKX1184" s="8"/>
      <c r="BKY1184" s="8"/>
      <c r="BKZ1184" s="8"/>
      <c r="BLA1184" s="8"/>
      <c r="BLB1184" s="8"/>
      <c r="BLC1184" s="8"/>
      <c r="BLD1184" s="8"/>
      <c r="BLE1184" s="8"/>
      <c r="BLF1184" s="8"/>
      <c r="BLG1184" s="8"/>
      <c r="BLH1184" s="8"/>
      <c r="BLI1184" s="8"/>
      <c r="BLJ1184" s="8"/>
      <c r="BLK1184" s="8"/>
      <c r="BLL1184" s="8"/>
      <c r="BLM1184" s="8"/>
      <c r="BLN1184" s="8"/>
      <c r="BLO1184" s="8"/>
      <c r="BLP1184" s="8"/>
      <c r="BLQ1184" s="8"/>
      <c r="BLR1184" s="8"/>
      <c r="BLS1184" s="8"/>
      <c r="BLT1184" s="8"/>
      <c r="BLU1184" s="8"/>
      <c r="BLV1184" s="8"/>
      <c r="BLW1184" s="8"/>
      <c r="BLX1184" s="8"/>
      <c r="BLY1184" s="8"/>
      <c r="BLZ1184" s="8"/>
      <c r="BMA1184" s="8"/>
      <c r="BMB1184" s="8"/>
      <c r="BMC1184" s="8"/>
      <c r="BMD1184" s="8"/>
      <c r="BME1184" s="8"/>
      <c r="BMF1184" s="8"/>
      <c r="BMG1184" s="8"/>
      <c r="BMH1184" s="8"/>
      <c r="BMI1184" s="8"/>
      <c r="BMJ1184" s="8"/>
      <c r="BMK1184" s="8"/>
      <c r="BML1184" s="8"/>
      <c r="BMM1184" s="8"/>
      <c r="BMN1184" s="8"/>
      <c r="BMO1184" s="8"/>
      <c r="BMP1184" s="8"/>
      <c r="BMQ1184" s="8"/>
      <c r="BMR1184" s="8"/>
      <c r="BMS1184" s="8"/>
      <c r="BMT1184" s="8"/>
      <c r="BMU1184" s="8"/>
      <c r="BMV1184" s="8"/>
      <c r="BMW1184" s="8"/>
      <c r="BMX1184" s="8"/>
      <c r="BMY1184" s="8"/>
      <c r="BMZ1184" s="8"/>
      <c r="BNA1184" s="8"/>
      <c r="BNB1184" s="8"/>
      <c r="BNC1184" s="8"/>
      <c r="BND1184" s="8"/>
      <c r="BNE1184" s="8"/>
      <c r="BNF1184" s="8"/>
      <c r="BNG1184" s="8"/>
      <c r="BNH1184" s="8"/>
      <c r="BNI1184" s="8"/>
      <c r="BNJ1184" s="8"/>
      <c r="BNK1184" s="8"/>
      <c r="BNL1184" s="8"/>
      <c r="BNM1184" s="8"/>
      <c r="BNN1184" s="8"/>
      <c r="BNO1184" s="8"/>
      <c r="BNP1184" s="8"/>
      <c r="BNQ1184" s="8"/>
      <c r="BNR1184" s="8"/>
      <c r="BNS1184" s="8"/>
      <c r="BNT1184" s="8"/>
      <c r="BNU1184" s="8"/>
      <c r="BNV1184" s="8"/>
      <c r="BNW1184" s="8"/>
      <c r="BNX1184" s="8"/>
      <c r="BNY1184" s="8"/>
      <c r="BNZ1184" s="8"/>
      <c r="BOA1184" s="8"/>
      <c r="BOB1184" s="8"/>
      <c r="BOC1184" s="8"/>
      <c r="BOD1184" s="8"/>
      <c r="BOE1184" s="8"/>
      <c r="BOF1184" s="8"/>
      <c r="BOG1184" s="8"/>
      <c r="BOH1184" s="8"/>
      <c r="BOI1184" s="8"/>
      <c r="BOJ1184" s="8"/>
      <c r="BOK1184" s="8"/>
      <c r="BOL1184" s="8"/>
      <c r="BOM1184" s="8"/>
      <c r="BON1184" s="8"/>
      <c r="BOO1184" s="8"/>
      <c r="BOP1184" s="8"/>
      <c r="BOQ1184" s="8"/>
      <c r="BOR1184" s="8"/>
      <c r="BOS1184" s="8"/>
      <c r="BOT1184" s="8"/>
      <c r="BOU1184" s="8"/>
      <c r="BOV1184" s="8"/>
      <c r="BOW1184" s="8"/>
      <c r="BOX1184" s="8"/>
      <c r="BOY1184" s="8"/>
      <c r="BOZ1184" s="8"/>
      <c r="BPA1184" s="8"/>
      <c r="BPB1184" s="8"/>
      <c r="BPC1184" s="8"/>
      <c r="BPD1184" s="8"/>
      <c r="BPE1184" s="8"/>
      <c r="BPF1184" s="8"/>
      <c r="BPG1184" s="8"/>
      <c r="BPH1184" s="8"/>
      <c r="BPI1184" s="8"/>
      <c r="BPJ1184" s="8"/>
      <c r="BPK1184" s="8"/>
      <c r="BPL1184" s="8"/>
      <c r="BPM1184" s="8"/>
      <c r="BPN1184" s="8"/>
      <c r="BPO1184" s="8"/>
      <c r="BPP1184" s="8"/>
      <c r="BPQ1184" s="8"/>
      <c r="BPR1184" s="8"/>
      <c r="BPS1184" s="8"/>
      <c r="BPT1184" s="8"/>
      <c r="BPU1184" s="8"/>
      <c r="BPV1184" s="8"/>
      <c r="BPW1184" s="8"/>
      <c r="BPX1184" s="8"/>
      <c r="BPY1184" s="8"/>
      <c r="BPZ1184" s="8"/>
      <c r="BQA1184" s="8"/>
      <c r="BQB1184" s="8"/>
      <c r="BQC1184" s="8"/>
      <c r="BQD1184" s="8"/>
      <c r="BQE1184" s="8"/>
      <c r="BQF1184" s="8"/>
      <c r="BQG1184" s="8"/>
      <c r="BQH1184" s="8"/>
      <c r="BQI1184" s="8"/>
      <c r="BQJ1184" s="8"/>
      <c r="BQK1184" s="8"/>
      <c r="BQL1184" s="8"/>
      <c r="BQM1184" s="8"/>
      <c r="BQN1184" s="8"/>
      <c r="BQO1184" s="8"/>
      <c r="BQP1184" s="8"/>
      <c r="BQQ1184" s="8"/>
      <c r="BQR1184" s="8"/>
      <c r="BQS1184" s="8"/>
      <c r="BQT1184" s="8"/>
      <c r="BQU1184" s="8"/>
      <c r="BQV1184" s="8"/>
      <c r="BQW1184" s="8"/>
      <c r="BQX1184" s="8"/>
      <c r="BQY1184" s="8"/>
      <c r="BQZ1184" s="8"/>
      <c r="BRA1184" s="8"/>
      <c r="BRB1184" s="8"/>
      <c r="BRC1184" s="8"/>
      <c r="BRD1184" s="8"/>
      <c r="BRE1184" s="8"/>
      <c r="BRF1184" s="8"/>
      <c r="BRG1184" s="8"/>
      <c r="BRH1184" s="8"/>
      <c r="BRI1184" s="8"/>
      <c r="BRJ1184" s="8"/>
      <c r="BRK1184" s="8"/>
      <c r="BRL1184" s="8"/>
      <c r="BRM1184" s="8"/>
      <c r="BRN1184" s="8"/>
      <c r="BRO1184" s="8"/>
      <c r="BRP1184" s="8"/>
      <c r="BRQ1184" s="8"/>
      <c r="BRR1184" s="8"/>
      <c r="BRS1184" s="8"/>
      <c r="BRT1184" s="8"/>
      <c r="BRU1184" s="8"/>
      <c r="BRV1184" s="8"/>
      <c r="BRW1184" s="8"/>
      <c r="BRX1184" s="8"/>
      <c r="BRY1184" s="8"/>
      <c r="BRZ1184" s="8"/>
      <c r="BSA1184" s="8"/>
      <c r="BSB1184" s="8"/>
      <c r="BSC1184" s="8"/>
      <c r="BSD1184" s="8"/>
      <c r="BSE1184" s="8"/>
      <c r="BSF1184" s="8"/>
      <c r="BSG1184" s="8"/>
      <c r="BSH1184" s="8"/>
      <c r="BSI1184" s="8"/>
      <c r="BSJ1184" s="8"/>
      <c r="BSK1184" s="8"/>
      <c r="BSL1184" s="8"/>
      <c r="BSM1184" s="8"/>
      <c r="BSN1184" s="8"/>
      <c r="BSO1184" s="8"/>
      <c r="BSP1184" s="8"/>
      <c r="BSQ1184" s="8"/>
      <c r="BSR1184" s="8"/>
      <c r="BSS1184" s="8"/>
      <c r="BST1184" s="8"/>
      <c r="BSU1184" s="8"/>
      <c r="BSV1184" s="8"/>
      <c r="BSW1184" s="8"/>
      <c r="BSX1184" s="8"/>
      <c r="BSY1184" s="8"/>
      <c r="BSZ1184" s="8"/>
      <c r="BTA1184" s="8"/>
      <c r="BTB1184" s="8"/>
      <c r="BTC1184" s="8"/>
      <c r="BTD1184" s="8"/>
      <c r="BTE1184" s="8"/>
      <c r="BTF1184" s="8"/>
      <c r="BTG1184" s="8"/>
      <c r="BTH1184" s="8"/>
      <c r="BTI1184" s="8"/>
      <c r="BTJ1184" s="8"/>
      <c r="BTK1184" s="8"/>
      <c r="BTL1184" s="8"/>
      <c r="BTM1184" s="8"/>
      <c r="BTN1184" s="8"/>
      <c r="BTO1184" s="8"/>
      <c r="BTP1184" s="8"/>
      <c r="BTQ1184" s="8"/>
      <c r="BTR1184" s="8"/>
      <c r="BTS1184" s="8"/>
      <c r="BTT1184" s="8"/>
      <c r="BTU1184" s="8"/>
      <c r="BTV1184" s="8"/>
      <c r="BTW1184" s="8"/>
      <c r="BTX1184" s="8"/>
      <c r="BTY1184" s="8"/>
      <c r="BTZ1184" s="8"/>
      <c r="BUA1184" s="8"/>
      <c r="BUB1184" s="8"/>
      <c r="BUC1184" s="8"/>
      <c r="BUD1184" s="8"/>
      <c r="BUE1184" s="8"/>
      <c r="BUF1184" s="8"/>
      <c r="BUG1184" s="8"/>
      <c r="BUH1184" s="8"/>
      <c r="BUI1184" s="8"/>
      <c r="BUJ1184" s="8"/>
      <c r="BUK1184" s="8"/>
      <c r="BUL1184" s="8"/>
      <c r="BUM1184" s="8"/>
      <c r="BUN1184" s="8"/>
      <c r="BUO1184" s="8"/>
      <c r="BUP1184" s="8"/>
      <c r="BUQ1184" s="8"/>
      <c r="BUR1184" s="8"/>
      <c r="BUS1184" s="8"/>
      <c r="BUT1184" s="8"/>
      <c r="BUU1184" s="8"/>
      <c r="BUV1184" s="8"/>
      <c r="BUW1184" s="8"/>
      <c r="BUX1184" s="8"/>
      <c r="BUY1184" s="8"/>
      <c r="BUZ1184" s="8"/>
      <c r="BVA1184" s="8"/>
      <c r="BVB1184" s="8"/>
      <c r="BVC1184" s="8"/>
      <c r="BVD1184" s="8"/>
      <c r="BVE1184" s="8"/>
      <c r="BVF1184" s="8"/>
      <c r="BVG1184" s="8"/>
      <c r="BVH1184" s="8"/>
      <c r="BVI1184" s="8"/>
      <c r="BVJ1184" s="8"/>
      <c r="BVK1184" s="8"/>
      <c r="BVL1184" s="8"/>
      <c r="BVM1184" s="8"/>
      <c r="BVN1184" s="8"/>
      <c r="BVO1184" s="8"/>
      <c r="BVP1184" s="8"/>
      <c r="BVQ1184" s="8"/>
      <c r="BVR1184" s="8"/>
      <c r="BVS1184" s="8"/>
      <c r="BVT1184" s="8"/>
      <c r="BVU1184" s="8"/>
      <c r="BVV1184" s="8"/>
      <c r="BVW1184" s="8"/>
      <c r="BVX1184" s="8"/>
      <c r="BVY1184" s="8"/>
      <c r="BVZ1184" s="8"/>
      <c r="BWA1184" s="8"/>
      <c r="BWB1184" s="8"/>
      <c r="BWC1184" s="8"/>
      <c r="BWD1184" s="8"/>
      <c r="BWE1184" s="8"/>
      <c r="BWF1184" s="8"/>
      <c r="BWG1184" s="8"/>
      <c r="BWH1184" s="8"/>
      <c r="BWI1184" s="8"/>
      <c r="BWJ1184" s="8"/>
      <c r="BWK1184" s="8"/>
      <c r="BWL1184" s="8"/>
      <c r="BWM1184" s="8"/>
      <c r="BWN1184" s="8"/>
      <c r="BWO1184" s="8"/>
      <c r="BWP1184" s="8"/>
      <c r="BWQ1184" s="8"/>
      <c r="BWR1184" s="8"/>
      <c r="BWS1184" s="8"/>
      <c r="BWT1184" s="8"/>
      <c r="BWU1184" s="8"/>
      <c r="BWV1184" s="8"/>
      <c r="BWW1184" s="8"/>
      <c r="BWX1184" s="8"/>
      <c r="BWY1184" s="8"/>
      <c r="BWZ1184" s="8"/>
      <c r="BXA1184" s="8"/>
      <c r="BXB1184" s="8"/>
      <c r="BXC1184" s="8"/>
      <c r="BXD1184" s="8"/>
      <c r="BXE1184" s="8"/>
      <c r="BXF1184" s="8"/>
      <c r="BXG1184" s="8"/>
      <c r="BXH1184" s="8"/>
      <c r="BXI1184" s="8"/>
      <c r="BXJ1184" s="8"/>
      <c r="BXK1184" s="8"/>
      <c r="BXL1184" s="8"/>
      <c r="BXM1184" s="8"/>
      <c r="BXN1184" s="8"/>
      <c r="BXO1184" s="8"/>
      <c r="BXP1184" s="8"/>
      <c r="BXQ1184" s="8"/>
      <c r="BXR1184" s="8"/>
      <c r="BXS1184" s="8"/>
      <c r="BXT1184" s="8"/>
      <c r="BXU1184" s="8"/>
      <c r="BXV1184" s="8"/>
      <c r="BXW1184" s="8"/>
      <c r="BXX1184" s="8"/>
      <c r="BXY1184" s="8"/>
      <c r="BXZ1184" s="8"/>
      <c r="BYA1184" s="8"/>
      <c r="BYB1184" s="8"/>
      <c r="BYC1184" s="8"/>
      <c r="BYD1184" s="8"/>
      <c r="BYE1184" s="8"/>
      <c r="BYF1184" s="8"/>
      <c r="BYG1184" s="8"/>
      <c r="BYH1184" s="8"/>
      <c r="BYI1184" s="8"/>
      <c r="BYJ1184" s="8"/>
      <c r="BYK1184" s="8"/>
      <c r="BYL1184" s="8"/>
      <c r="BYM1184" s="8"/>
      <c r="BYN1184" s="8"/>
      <c r="BYO1184" s="8"/>
      <c r="BYP1184" s="8"/>
      <c r="BYQ1184" s="8"/>
      <c r="BYR1184" s="8"/>
      <c r="BYS1184" s="8"/>
      <c r="BYT1184" s="8"/>
      <c r="BYU1184" s="8"/>
      <c r="BYV1184" s="8"/>
      <c r="BYW1184" s="8"/>
      <c r="BYX1184" s="8"/>
      <c r="BYY1184" s="8"/>
      <c r="BYZ1184" s="8"/>
      <c r="BZA1184" s="8"/>
      <c r="BZB1184" s="8"/>
      <c r="BZC1184" s="8"/>
      <c r="BZD1184" s="8"/>
      <c r="BZE1184" s="8"/>
      <c r="BZF1184" s="8"/>
      <c r="BZG1184" s="8"/>
      <c r="BZH1184" s="8"/>
      <c r="BZI1184" s="8"/>
      <c r="BZJ1184" s="8"/>
      <c r="BZK1184" s="8"/>
      <c r="BZL1184" s="8"/>
      <c r="BZM1184" s="8"/>
      <c r="BZN1184" s="8"/>
      <c r="BZO1184" s="8"/>
      <c r="BZP1184" s="8"/>
      <c r="BZQ1184" s="8"/>
      <c r="BZR1184" s="8"/>
      <c r="BZS1184" s="8"/>
      <c r="BZT1184" s="8"/>
      <c r="BZU1184" s="8"/>
      <c r="BZV1184" s="8"/>
      <c r="BZW1184" s="8"/>
      <c r="BZX1184" s="8"/>
      <c r="BZY1184" s="8"/>
      <c r="BZZ1184" s="8"/>
      <c r="CAA1184" s="8"/>
      <c r="CAB1184" s="8"/>
      <c r="CAC1184" s="8"/>
      <c r="CAD1184" s="8"/>
      <c r="CAE1184" s="8"/>
      <c r="CAF1184" s="8"/>
      <c r="CAG1184" s="8"/>
      <c r="CAH1184" s="8"/>
      <c r="CAI1184" s="8"/>
      <c r="CAJ1184" s="8"/>
      <c r="CAK1184" s="8"/>
      <c r="CAL1184" s="8"/>
      <c r="CAM1184" s="8"/>
      <c r="CAN1184" s="8"/>
      <c r="CAO1184" s="8"/>
      <c r="CAP1184" s="8"/>
      <c r="CAQ1184" s="8"/>
      <c r="CAR1184" s="8"/>
      <c r="CAS1184" s="8"/>
      <c r="CAT1184" s="8"/>
      <c r="CAU1184" s="8"/>
      <c r="CAV1184" s="8"/>
      <c r="CAW1184" s="8"/>
      <c r="CAX1184" s="8"/>
      <c r="CAY1184" s="8"/>
      <c r="CAZ1184" s="8"/>
      <c r="CBA1184" s="8"/>
      <c r="CBB1184" s="8"/>
      <c r="CBC1184" s="8"/>
      <c r="CBD1184" s="8"/>
      <c r="CBE1184" s="8"/>
      <c r="CBF1184" s="8"/>
      <c r="CBG1184" s="8"/>
      <c r="CBH1184" s="8"/>
      <c r="CBI1184" s="8"/>
      <c r="CBJ1184" s="8"/>
      <c r="CBK1184" s="8"/>
      <c r="CBL1184" s="8"/>
      <c r="CBM1184" s="8"/>
      <c r="CBN1184" s="8"/>
      <c r="CBO1184" s="8"/>
      <c r="CBP1184" s="8"/>
      <c r="CBQ1184" s="8"/>
      <c r="CBR1184" s="8"/>
      <c r="CBS1184" s="8"/>
      <c r="CBT1184" s="8"/>
      <c r="CBU1184" s="8"/>
      <c r="CBV1184" s="8"/>
      <c r="CBW1184" s="8"/>
      <c r="CBX1184" s="8"/>
      <c r="CBY1184" s="8"/>
      <c r="CBZ1184" s="8"/>
      <c r="CCA1184" s="8"/>
      <c r="CCB1184" s="8"/>
      <c r="CCC1184" s="8"/>
      <c r="CCD1184" s="8"/>
      <c r="CCE1184" s="8"/>
      <c r="CCF1184" s="8"/>
      <c r="CCG1184" s="8"/>
      <c r="CCH1184" s="8"/>
      <c r="CCI1184" s="8"/>
      <c r="CCJ1184" s="8"/>
      <c r="CCK1184" s="8"/>
      <c r="CCL1184" s="8"/>
      <c r="CCM1184" s="8"/>
      <c r="CCN1184" s="8"/>
      <c r="CCO1184" s="8"/>
      <c r="CCP1184" s="8"/>
      <c r="CCQ1184" s="8"/>
      <c r="CCR1184" s="8"/>
      <c r="CCS1184" s="8"/>
      <c r="CCT1184" s="8"/>
      <c r="CCU1184" s="8"/>
      <c r="CCV1184" s="8"/>
      <c r="CCW1184" s="8"/>
      <c r="CCX1184" s="8"/>
      <c r="CCY1184" s="8"/>
      <c r="CCZ1184" s="8"/>
      <c r="CDA1184" s="8"/>
      <c r="CDB1184" s="8"/>
      <c r="CDC1184" s="8"/>
      <c r="CDD1184" s="8"/>
      <c r="CDE1184" s="8"/>
      <c r="CDF1184" s="8"/>
      <c r="CDG1184" s="8"/>
      <c r="CDH1184" s="8"/>
      <c r="CDI1184" s="8"/>
      <c r="CDJ1184" s="8"/>
      <c r="CDK1184" s="8"/>
      <c r="CDL1184" s="8"/>
      <c r="CDM1184" s="8"/>
      <c r="CDN1184" s="8"/>
      <c r="CDO1184" s="8"/>
      <c r="CDP1184" s="8"/>
      <c r="CDQ1184" s="8"/>
      <c r="CDR1184" s="8"/>
      <c r="CDS1184" s="8"/>
      <c r="CDT1184" s="8"/>
      <c r="CDU1184" s="8"/>
      <c r="CDV1184" s="8"/>
      <c r="CDW1184" s="8"/>
      <c r="CDX1184" s="8"/>
      <c r="CDY1184" s="8"/>
      <c r="CDZ1184" s="8"/>
      <c r="CEA1184" s="8"/>
      <c r="CEB1184" s="8"/>
      <c r="CEC1184" s="8"/>
      <c r="CED1184" s="8"/>
      <c r="CEE1184" s="8"/>
      <c r="CEF1184" s="8"/>
      <c r="CEG1184" s="8"/>
      <c r="CEH1184" s="8"/>
      <c r="CEI1184" s="8"/>
      <c r="CEJ1184" s="8"/>
      <c r="CEK1184" s="8"/>
      <c r="CEL1184" s="8"/>
      <c r="CEM1184" s="8"/>
      <c r="CEN1184" s="8"/>
      <c r="CEO1184" s="8"/>
      <c r="CEP1184" s="8"/>
      <c r="CEQ1184" s="8"/>
      <c r="CER1184" s="8"/>
      <c r="CES1184" s="8"/>
      <c r="CET1184" s="8"/>
      <c r="CEU1184" s="8"/>
      <c r="CEV1184" s="8"/>
      <c r="CEW1184" s="8"/>
      <c r="CEX1184" s="8"/>
      <c r="CEY1184" s="8"/>
      <c r="CEZ1184" s="8"/>
      <c r="CFA1184" s="8"/>
      <c r="CFB1184" s="8"/>
      <c r="CFC1184" s="8"/>
      <c r="CFD1184" s="8"/>
      <c r="CFE1184" s="8"/>
      <c r="CFF1184" s="8"/>
      <c r="CFG1184" s="8"/>
      <c r="CFH1184" s="8"/>
      <c r="CFI1184" s="8"/>
      <c r="CFJ1184" s="8"/>
      <c r="CFK1184" s="8"/>
      <c r="CFL1184" s="8"/>
      <c r="CFM1184" s="8"/>
      <c r="CFN1184" s="8"/>
      <c r="CFO1184" s="8"/>
      <c r="CFP1184" s="8"/>
      <c r="CFQ1184" s="8"/>
      <c r="CFR1184" s="8"/>
      <c r="CFS1184" s="8"/>
      <c r="CFT1184" s="8"/>
      <c r="CFU1184" s="8"/>
      <c r="CFV1184" s="8"/>
      <c r="CFW1184" s="8"/>
      <c r="CFX1184" s="8"/>
      <c r="CFY1184" s="8"/>
      <c r="CFZ1184" s="8"/>
      <c r="CGA1184" s="8"/>
      <c r="CGB1184" s="8"/>
      <c r="CGC1184" s="8"/>
      <c r="CGD1184" s="8"/>
      <c r="CGE1184" s="8"/>
      <c r="CGF1184" s="8"/>
      <c r="CGG1184" s="8"/>
      <c r="CGH1184" s="8"/>
      <c r="CGI1184" s="8"/>
      <c r="CGJ1184" s="8"/>
      <c r="CGK1184" s="8"/>
      <c r="CGL1184" s="8"/>
      <c r="CGM1184" s="8"/>
      <c r="CGN1184" s="8"/>
      <c r="CGO1184" s="8"/>
      <c r="CGP1184" s="8"/>
      <c r="CGQ1184" s="8"/>
      <c r="CGR1184" s="8"/>
      <c r="CGS1184" s="8"/>
      <c r="CGT1184" s="8"/>
      <c r="CGU1184" s="8"/>
      <c r="CGV1184" s="8"/>
      <c r="CGW1184" s="8"/>
      <c r="CGX1184" s="8"/>
      <c r="CGY1184" s="8"/>
      <c r="CGZ1184" s="8"/>
      <c r="CHA1184" s="8"/>
      <c r="CHB1184" s="8"/>
      <c r="CHC1184" s="8"/>
      <c r="CHD1184" s="8"/>
      <c r="CHE1184" s="8"/>
      <c r="CHF1184" s="8"/>
      <c r="CHG1184" s="8"/>
      <c r="CHH1184" s="8"/>
      <c r="CHI1184" s="8"/>
      <c r="CHJ1184" s="8"/>
      <c r="CHK1184" s="8"/>
      <c r="CHL1184" s="8"/>
      <c r="CHM1184" s="8"/>
      <c r="CHN1184" s="8"/>
      <c r="CHO1184" s="8"/>
      <c r="CHP1184" s="8"/>
      <c r="CHQ1184" s="8"/>
      <c r="CHR1184" s="8"/>
      <c r="CHS1184" s="8"/>
      <c r="CHT1184" s="8"/>
      <c r="CHU1184" s="8"/>
      <c r="CHV1184" s="8"/>
      <c r="CHW1184" s="8"/>
      <c r="CHX1184" s="8"/>
      <c r="CHY1184" s="8"/>
      <c r="CHZ1184" s="8"/>
      <c r="CIA1184" s="8"/>
      <c r="CIB1184" s="8"/>
      <c r="CIC1184" s="8"/>
      <c r="CID1184" s="8"/>
      <c r="CIE1184" s="8"/>
      <c r="CIF1184" s="8"/>
      <c r="CIG1184" s="8"/>
      <c r="CIH1184" s="8"/>
      <c r="CII1184" s="8"/>
      <c r="CIJ1184" s="8"/>
      <c r="CIK1184" s="8"/>
      <c r="CIL1184" s="8"/>
      <c r="CIM1184" s="8"/>
      <c r="CIN1184" s="8"/>
      <c r="CIO1184" s="8"/>
      <c r="CIP1184" s="8"/>
      <c r="CIQ1184" s="8"/>
      <c r="CIR1184" s="8"/>
      <c r="CIS1184" s="8"/>
      <c r="CIT1184" s="8"/>
      <c r="CIU1184" s="8"/>
      <c r="CIV1184" s="8"/>
      <c r="CIW1184" s="8"/>
      <c r="CIX1184" s="8"/>
      <c r="CIY1184" s="8"/>
      <c r="CIZ1184" s="8"/>
      <c r="CJA1184" s="8"/>
      <c r="CJB1184" s="8"/>
      <c r="CJC1184" s="8"/>
      <c r="CJD1184" s="8"/>
      <c r="CJE1184" s="8"/>
      <c r="CJF1184" s="8"/>
      <c r="CJG1184" s="8"/>
      <c r="CJH1184" s="8"/>
      <c r="CJI1184" s="8"/>
      <c r="CJJ1184" s="8"/>
      <c r="CJK1184" s="8"/>
      <c r="CJL1184" s="8"/>
      <c r="CJM1184" s="8"/>
      <c r="CJN1184" s="8"/>
      <c r="CJO1184" s="8"/>
      <c r="CJP1184" s="8"/>
      <c r="CJQ1184" s="8"/>
      <c r="CJR1184" s="8"/>
      <c r="CJS1184" s="8"/>
      <c r="CJT1184" s="8"/>
      <c r="CJU1184" s="8"/>
      <c r="CJV1184" s="8"/>
      <c r="CJW1184" s="8"/>
      <c r="CJX1184" s="8"/>
      <c r="CJY1184" s="8"/>
      <c r="CJZ1184" s="8"/>
      <c r="CKA1184" s="8"/>
      <c r="CKB1184" s="8"/>
      <c r="CKC1184" s="8"/>
      <c r="CKD1184" s="8"/>
      <c r="CKE1184" s="8"/>
      <c r="CKF1184" s="8"/>
      <c r="CKG1184" s="8"/>
      <c r="CKH1184" s="8"/>
      <c r="CKI1184" s="8"/>
      <c r="CKJ1184" s="8"/>
      <c r="CKK1184" s="8"/>
      <c r="CKL1184" s="8"/>
      <c r="CKM1184" s="8"/>
      <c r="CKN1184" s="8"/>
      <c r="CKO1184" s="8"/>
      <c r="CKP1184" s="8"/>
      <c r="CKQ1184" s="8"/>
      <c r="CKR1184" s="8"/>
      <c r="CKS1184" s="8"/>
      <c r="CKT1184" s="8"/>
      <c r="CKU1184" s="8"/>
      <c r="CKV1184" s="8"/>
      <c r="CKW1184" s="8"/>
      <c r="CKX1184" s="8"/>
      <c r="CKY1184" s="8"/>
      <c r="CKZ1184" s="8"/>
      <c r="CLA1184" s="8"/>
      <c r="CLB1184" s="8"/>
      <c r="CLC1184" s="8"/>
      <c r="CLD1184" s="8"/>
      <c r="CLE1184" s="8"/>
      <c r="CLF1184" s="8"/>
      <c r="CLG1184" s="8"/>
      <c r="CLH1184" s="8"/>
      <c r="CLI1184" s="8"/>
      <c r="CLJ1184" s="8"/>
      <c r="CLK1184" s="8"/>
      <c r="CLL1184" s="8"/>
      <c r="CLM1184" s="8"/>
      <c r="CLN1184" s="8"/>
      <c r="CLO1184" s="8"/>
      <c r="CLP1184" s="8"/>
      <c r="CLQ1184" s="8"/>
      <c r="CLR1184" s="8"/>
      <c r="CLS1184" s="8"/>
      <c r="CLT1184" s="8"/>
      <c r="CLU1184" s="8"/>
      <c r="CLV1184" s="8"/>
      <c r="CLW1184" s="8"/>
      <c r="CLX1184" s="8"/>
      <c r="CLY1184" s="8"/>
      <c r="CLZ1184" s="8"/>
      <c r="CMA1184" s="8"/>
      <c r="CMB1184" s="8"/>
      <c r="CMC1184" s="8"/>
      <c r="CMD1184" s="8"/>
      <c r="CME1184" s="8"/>
      <c r="CMF1184" s="8"/>
      <c r="CMG1184" s="8"/>
      <c r="CMH1184" s="8"/>
      <c r="CMI1184" s="8"/>
      <c r="CMJ1184" s="8"/>
      <c r="CMK1184" s="8"/>
      <c r="CML1184" s="8"/>
      <c r="CMM1184" s="8"/>
      <c r="CMN1184" s="8"/>
      <c r="CMO1184" s="8"/>
      <c r="CMP1184" s="8"/>
      <c r="CMQ1184" s="8"/>
      <c r="CMR1184" s="8"/>
      <c r="CMS1184" s="8"/>
      <c r="CMT1184" s="8"/>
      <c r="CMU1184" s="8"/>
      <c r="CMV1184" s="8"/>
      <c r="CMW1184" s="8"/>
      <c r="CMX1184" s="8"/>
      <c r="CMY1184" s="8"/>
      <c r="CMZ1184" s="8"/>
      <c r="CNA1184" s="8"/>
      <c r="CNB1184" s="8"/>
      <c r="CNC1184" s="8"/>
      <c r="CND1184" s="8"/>
      <c r="CNE1184" s="8"/>
      <c r="CNF1184" s="8"/>
      <c r="CNG1184" s="8"/>
      <c r="CNH1184" s="8"/>
      <c r="CNI1184" s="8"/>
      <c r="CNJ1184" s="8"/>
      <c r="CNK1184" s="8"/>
      <c r="CNL1184" s="8"/>
      <c r="CNM1184" s="8"/>
      <c r="CNN1184" s="8"/>
      <c r="CNO1184" s="8"/>
      <c r="CNP1184" s="8"/>
      <c r="CNQ1184" s="8"/>
      <c r="CNR1184" s="8"/>
      <c r="CNS1184" s="8"/>
      <c r="CNT1184" s="8"/>
      <c r="CNU1184" s="8"/>
      <c r="CNV1184" s="8"/>
      <c r="CNW1184" s="8"/>
      <c r="CNX1184" s="8"/>
      <c r="CNY1184" s="8"/>
      <c r="CNZ1184" s="8"/>
      <c r="COA1184" s="8"/>
      <c r="COB1184" s="8"/>
      <c r="COC1184" s="8"/>
      <c r="COD1184" s="8"/>
      <c r="COE1184" s="8"/>
      <c r="COF1184" s="8"/>
      <c r="COG1184" s="8"/>
      <c r="COH1184" s="8"/>
      <c r="COI1184" s="8"/>
      <c r="COJ1184" s="8"/>
      <c r="COK1184" s="8"/>
      <c r="COL1184" s="8"/>
      <c r="COM1184" s="8"/>
      <c r="CON1184" s="8"/>
      <c r="COO1184" s="8"/>
      <c r="COP1184" s="8"/>
      <c r="COQ1184" s="8"/>
      <c r="COR1184" s="8"/>
      <c r="COS1184" s="8"/>
      <c r="COT1184" s="8"/>
      <c r="COU1184" s="8"/>
      <c r="COV1184" s="8"/>
      <c r="COW1184" s="8"/>
      <c r="COX1184" s="8"/>
      <c r="COY1184" s="8"/>
      <c r="COZ1184" s="8"/>
      <c r="CPA1184" s="8"/>
      <c r="CPB1184" s="8"/>
      <c r="CPC1184" s="8"/>
      <c r="CPD1184" s="8"/>
      <c r="CPE1184" s="8"/>
      <c r="CPF1184" s="8"/>
      <c r="CPG1184" s="8"/>
      <c r="CPH1184" s="8"/>
      <c r="CPI1184" s="8"/>
      <c r="CPJ1184" s="8"/>
      <c r="CPK1184" s="8"/>
      <c r="CPL1184" s="8"/>
      <c r="CPM1184" s="8"/>
      <c r="CPN1184" s="8"/>
      <c r="CPO1184" s="8"/>
      <c r="CPP1184" s="8"/>
      <c r="CPQ1184" s="8"/>
      <c r="CPR1184" s="8"/>
      <c r="CPS1184" s="8"/>
      <c r="CPT1184" s="8"/>
      <c r="CPU1184" s="8"/>
      <c r="CPV1184" s="8"/>
      <c r="CPW1184" s="8"/>
      <c r="CPX1184" s="8"/>
      <c r="CPY1184" s="8"/>
      <c r="CPZ1184" s="8"/>
      <c r="CQA1184" s="8"/>
      <c r="CQB1184" s="8"/>
      <c r="CQC1184" s="8"/>
      <c r="CQD1184" s="8"/>
      <c r="CQE1184" s="8"/>
      <c r="CQF1184" s="8"/>
      <c r="CQG1184" s="8"/>
      <c r="CQH1184" s="8"/>
      <c r="CQI1184" s="8"/>
      <c r="CQJ1184" s="8"/>
      <c r="CQK1184" s="8"/>
      <c r="CQL1184" s="8"/>
      <c r="CQM1184" s="8"/>
      <c r="CQN1184" s="8"/>
      <c r="CQO1184" s="8"/>
      <c r="CQP1184" s="8"/>
      <c r="CQQ1184" s="8"/>
      <c r="CQR1184" s="8"/>
      <c r="CQS1184" s="8"/>
      <c r="CQT1184" s="8"/>
      <c r="CQU1184" s="8"/>
      <c r="CQV1184" s="8"/>
      <c r="CQW1184" s="8"/>
      <c r="CQX1184" s="8"/>
      <c r="CQY1184" s="8"/>
      <c r="CQZ1184" s="8"/>
      <c r="CRA1184" s="8"/>
      <c r="CRB1184" s="8"/>
      <c r="CRC1184" s="8"/>
      <c r="CRD1184" s="8"/>
      <c r="CRE1184" s="8"/>
      <c r="CRF1184" s="8"/>
      <c r="CRG1184" s="8"/>
      <c r="CRH1184" s="8"/>
      <c r="CRI1184" s="8"/>
      <c r="CRJ1184" s="8"/>
      <c r="CRK1184" s="8"/>
      <c r="CRL1184" s="8"/>
      <c r="CRM1184" s="8"/>
      <c r="CRN1184" s="8"/>
      <c r="CRO1184" s="8"/>
      <c r="CRP1184" s="8"/>
      <c r="CRQ1184" s="8"/>
      <c r="CRR1184" s="8"/>
      <c r="CRS1184" s="8"/>
      <c r="CRT1184" s="8"/>
      <c r="CRU1184" s="8"/>
      <c r="CRV1184" s="8"/>
      <c r="CRW1184" s="8"/>
      <c r="CRX1184" s="8"/>
      <c r="CRY1184" s="8"/>
      <c r="CRZ1184" s="8"/>
      <c r="CSA1184" s="8"/>
      <c r="CSB1184" s="8"/>
      <c r="CSC1184" s="8"/>
      <c r="CSD1184" s="8"/>
      <c r="CSE1184" s="8"/>
      <c r="CSF1184" s="8"/>
      <c r="CSG1184" s="8"/>
      <c r="CSH1184" s="8"/>
      <c r="CSI1184" s="8"/>
      <c r="CSJ1184" s="8"/>
      <c r="CSK1184" s="8"/>
      <c r="CSL1184" s="8"/>
      <c r="CSM1184" s="8"/>
      <c r="CSN1184" s="8"/>
      <c r="CSO1184" s="8"/>
      <c r="CSP1184" s="8"/>
      <c r="CSQ1184" s="8"/>
      <c r="CSR1184" s="8"/>
      <c r="CSS1184" s="8"/>
      <c r="CST1184" s="8"/>
      <c r="CSU1184" s="8"/>
      <c r="CSV1184" s="8"/>
      <c r="CSW1184" s="8"/>
      <c r="CSX1184" s="8"/>
      <c r="CSY1184" s="8"/>
      <c r="CSZ1184" s="8"/>
      <c r="CTA1184" s="8"/>
      <c r="CTB1184" s="8"/>
      <c r="CTC1184" s="8"/>
      <c r="CTD1184" s="8"/>
      <c r="CTE1184" s="8"/>
      <c r="CTF1184" s="8"/>
      <c r="CTG1184" s="8"/>
      <c r="CTH1184" s="8"/>
      <c r="CTI1184" s="8"/>
      <c r="CTJ1184" s="8"/>
      <c r="CTK1184" s="8"/>
      <c r="CTL1184" s="8"/>
      <c r="CTM1184" s="8"/>
      <c r="CTN1184" s="8"/>
      <c r="CTO1184" s="8"/>
      <c r="CTP1184" s="8"/>
      <c r="CTQ1184" s="8"/>
      <c r="CTR1184" s="8"/>
      <c r="CTS1184" s="8"/>
      <c r="CTT1184" s="8"/>
      <c r="CTU1184" s="8"/>
      <c r="CTV1184" s="8"/>
      <c r="CTW1184" s="8"/>
      <c r="CTX1184" s="8"/>
      <c r="CTY1184" s="8"/>
      <c r="CTZ1184" s="8"/>
      <c r="CUA1184" s="8"/>
      <c r="CUB1184" s="8"/>
      <c r="CUC1184" s="8"/>
      <c r="CUD1184" s="8"/>
      <c r="CUE1184" s="8"/>
      <c r="CUF1184" s="8"/>
      <c r="CUG1184" s="8"/>
      <c r="CUH1184" s="8"/>
      <c r="CUI1184" s="8"/>
      <c r="CUJ1184" s="8"/>
      <c r="CUK1184" s="8"/>
      <c r="CUL1184" s="8"/>
      <c r="CUM1184" s="8"/>
      <c r="CUN1184" s="8"/>
      <c r="CUO1184" s="8"/>
      <c r="CUP1184" s="8"/>
      <c r="CUQ1184" s="8"/>
      <c r="CUR1184" s="8"/>
      <c r="CUS1184" s="8"/>
      <c r="CUT1184" s="8"/>
      <c r="CUU1184" s="8"/>
      <c r="CUV1184" s="8"/>
      <c r="CUW1184" s="8"/>
      <c r="CUX1184" s="8"/>
      <c r="CUY1184" s="8"/>
      <c r="CUZ1184" s="8"/>
      <c r="CVA1184" s="8"/>
      <c r="CVB1184" s="8"/>
      <c r="CVC1184" s="8"/>
      <c r="CVD1184" s="8"/>
      <c r="CVE1184" s="8"/>
      <c r="CVF1184" s="8"/>
      <c r="CVG1184" s="8"/>
      <c r="CVH1184" s="8"/>
      <c r="CVI1184" s="8"/>
      <c r="CVJ1184" s="8"/>
      <c r="CVK1184" s="8"/>
      <c r="CVL1184" s="8"/>
      <c r="CVM1184" s="8"/>
      <c r="CVN1184" s="8"/>
      <c r="CVO1184" s="8"/>
      <c r="CVP1184" s="8"/>
      <c r="CVQ1184" s="8"/>
      <c r="CVR1184" s="8"/>
      <c r="CVS1184" s="8"/>
      <c r="CVT1184" s="8"/>
      <c r="CVU1184" s="8"/>
      <c r="CVV1184" s="8"/>
      <c r="CVW1184" s="8"/>
      <c r="CVX1184" s="8"/>
      <c r="CVY1184" s="8"/>
      <c r="CVZ1184" s="8"/>
      <c r="CWA1184" s="8"/>
      <c r="CWB1184" s="8"/>
      <c r="CWC1184" s="8"/>
      <c r="CWD1184" s="8"/>
      <c r="CWE1184" s="8"/>
      <c r="CWF1184" s="8"/>
      <c r="CWG1184" s="8"/>
      <c r="CWH1184" s="8"/>
      <c r="CWI1184" s="8"/>
      <c r="CWJ1184" s="8"/>
      <c r="CWK1184" s="8"/>
      <c r="CWL1184" s="8"/>
      <c r="CWM1184" s="8"/>
      <c r="CWN1184" s="8"/>
      <c r="CWO1184" s="8"/>
      <c r="CWP1184" s="8"/>
      <c r="CWQ1184" s="8"/>
      <c r="CWR1184" s="8"/>
      <c r="CWS1184" s="8"/>
      <c r="CWT1184" s="8"/>
      <c r="CWU1184" s="8"/>
      <c r="CWV1184" s="8"/>
      <c r="CWW1184" s="8"/>
      <c r="CWX1184" s="8"/>
      <c r="CWY1184" s="8"/>
      <c r="CWZ1184" s="8"/>
      <c r="CXA1184" s="8"/>
      <c r="CXB1184" s="8"/>
      <c r="CXC1184" s="8"/>
      <c r="CXD1184" s="8"/>
      <c r="CXE1184" s="8"/>
      <c r="CXF1184" s="8"/>
      <c r="CXG1184" s="8"/>
      <c r="CXH1184" s="8"/>
      <c r="CXI1184" s="8"/>
      <c r="CXJ1184" s="8"/>
      <c r="CXK1184" s="8"/>
      <c r="CXL1184" s="8"/>
      <c r="CXM1184" s="8"/>
      <c r="CXN1184" s="8"/>
      <c r="CXO1184" s="8"/>
      <c r="CXP1184" s="8"/>
      <c r="CXQ1184" s="8"/>
      <c r="CXR1184" s="8"/>
      <c r="CXS1184" s="8"/>
      <c r="CXT1184" s="8"/>
      <c r="CXU1184" s="8"/>
      <c r="CXV1184" s="8"/>
      <c r="CXW1184" s="8"/>
      <c r="CXX1184" s="8"/>
      <c r="CXY1184" s="8"/>
      <c r="CXZ1184" s="8"/>
      <c r="CYA1184" s="8"/>
      <c r="CYB1184" s="8"/>
      <c r="CYC1184" s="8"/>
      <c r="CYD1184" s="8"/>
      <c r="CYE1184" s="8"/>
      <c r="CYF1184" s="8"/>
      <c r="CYG1184" s="8"/>
      <c r="CYH1184" s="8"/>
      <c r="CYI1184" s="8"/>
      <c r="CYJ1184" s="8"/>
      <c r="CYK1184" s="8"/>
      <c r="CYL1184" s="8"/>
      <c r="CYM1184" s="8"/>
      <c r="CYN1184" s="8"/>
      <c r="CYO1184" s="8"/>
      <c r="CYP1184" s="8"/>
      <c r="CYQ1184" s="8"/>
      <c r="CYR1184" s="8"/>
      <c r="CYS1184" s="8"/>
      <c r="CYT1184" s="8"/>
      <c r="CYU1184" s="8"/>
      <c r="CYV1184" s="8"/>
      <c r="CYW1184" s="8"/>
      <c r="CYX1184" s="8"/>
      <c r="CYY1184" s="8"/>
      <c r="CYZ1184" s="8"/>
      <c r="CZA1184" s="8"/>
      <c r="CZB1184" s="8"/>
      <c r="CZC1184" s="8"/>
      <c r="CZD1184" s="8"/>
      <c r="CZE1184" s="8"/>
      <c r="CZF1184" s="8"/>
      <c r="CZG1184" s="8"/>
      <c r="CZH1184" s="8"/>
      <c r="CZI1184" s="8"/>
      <c r="CZJ1184" s="8"/>
      <c r="CZK1184" s="8"/>
      <c r="CZL1184" s="8"/>
      <c r="CZM1184" s="8"/>
      <c r="CZN1184" s="8"/>
      <c r="CZO1184" s="8"/>
      <c r="CZP1184" s="8"/>
      <c r="CZQ1184" s="8"/>
      <c r="CZR1184" s="8"/>
      <c r="CZS1184" s="8"/>
      <c r="CZT1184" s="8"/>
      <c r="CZU1184" s="8"/>
      <c r="CZV1184" s="8"/>
      <c r="CZW1184" s="8"/>
      <c r="CZX1184" s="8"/>
      <c r="CZY1184" s="8"/>
      <c r="CZZ1184" s="8"/>
      <c r="DAA1184" s="8"/>
      <c r="DAB1184" s="8"/>
      <c r="DAC1184" s="8"/>
      <c r="DAD1184" s="8"/>
      <c r="DAE1184" s="8"/>
      <c r="DAF1184" s="8"/>
      <c r="DAG1184" s="8"/>
      <c r="DAH1184" s="8"/>
      <c r="DAI1184" s="8"/>
      <c r="DAJ1184" s="8"/>
      <c r="DAK1184" s="8"/>
      <c r="DAL1184" s="8"/>
      <c r="DAM1184" s="8"/>
      <c r="DAN1184" s="8"/>
      <c r="DAO1184" s="8"/>
      <c r="DAP1184" s="8"/>
      <c r="DAQ1184" s="8"/>
      <c r="DAR1184" s="8"/>
      <c r="DAS1184" s="8"/>
      <c r="DAT1184" s="8"/>
      <c r="DAU1184" s="8"/>
      <c r="DAV1184" s="8"/>
      <c r="DAW1184" s="8"/>
      <c r="DAX1184" s="8"/>
      <c r="DAY1184" s="8"/>
      <c r="DAZ1184" s="8"/>
      <c r="DBA1184" s="8"/>
      <c r="DBB1184" s="8"/>
      <c r="DBC1184" s="8"/>
      <c r="DBD1184" s="8"/>
      <c r="DBE1184" s="8"/>
      <c r="DBF1184" s="8"/>
      <c r="DBG1184" s="8"/>
      <c r="DBH1184" s="8"/>
      <c r="DBI1184" s="8"/>
      <c r="DBJ1184" s="8"/>
      <c r="DBK1184" s="8"/>
      <c r="DBL1184" s="8"/>
      <c r="DBM1184" s="8"/>
      <c r="DBN1184" s="8"/>
      <c r="DBO1184" s="8"/>
      <c r="DBP1184" s="8"/>
      <c r="DBQ1184" s="8"/>
      <c r="DBR1184" s="8"/>
      <c r="DBS1184" s="8"/>
      <c r="DBT1184" s="8"/>
      <c r="DBU1184" s="8"/>
      <c r="DBV1184" s="8"/>
      <c r="DBW1184" s="8"/>
      <c r="DBX1184" s="8"/>
      <c r="DBY1184" s="8"/>
      <c r="DBZ1184" s="8"/>
      <c r="DCA1184" s="8"/>
      <c r="DCB1184" s="8"/>
      <c r="DCC1184" s="8"/>
      <c r="DCD1184" s="8"/>
      <c r="DCE1184" s="8"/>
      <c r="DCF1184" s="8"/>
      <c r="DCG1184" s="8"/>
      <c r="DCH1184" s="8"/>
      <c r="DCI1184" s="8"/>
      <c r="DCJ1184" s="8"/>
      <c r="DCK1184" s="8"/>
      <c r="DCL1184" s="8"/>
      <c r="DCM1184" s="8"/>
      <c r="DCN1184" s="8"/>
      <c r="DCO1184" s="8"/>
      <c r="DCP1184" s="8"/>
      <c r="DCQ1184" s="8"/>
      <c r="DCR1184" s="8"/>
      <c r="DCS1184" s="8"/>
      <c r="DCT1184" s="8"/>
      <c r="DCU1184" s="8"/>
      <c r="DCV1184" s="8"/>
      <c r="DCW1184" s="8"/>
      <c r="DCX1184" s="8"/>
      <c r="DCY1184" s="8"/>
      <c r="DCZ1184" s="8"/>
      <c r="DDA1184" s="8"/>
      <c r="DDB1184" s="8"/>
      <c r="DDC1184" s="8"/>
      <c r="DDD1184" s="8"/>
      <c r="DDE1184" s="8"/>
      <c r="DDF1184" s="8"/>
      <c r="DDG1184" s="8"/>
      <c r="DDH1184" s="8"/>
      <c r="DDI1184" s="8"/>
      <c r="DDJ1184" s="8"/>
      <c r="DDK1184" s="8"/>
      <c r="DDL1184" s="8"/>
      <c r="DDM1184" s="8"/>
      <c r="DDN1184" s="8"/>
      <c r="DDO1184" s="8"/>
      <c r="DDP1184" s="8"/>
      <c r="DDQ1184" s="8"/>
      <c r="DDR1184" s="8"/>
      <c r="DDS1184" s="8"/>
      <c r="DDT1184" s="8"/>
      <c r="DDU1184" s="8"/>
      <c r="DDV1184" s="8"/>
      <c r="DDW1184" s="8"/>
      <c r="DDX1184" s="8"/>
      <c r="DDY1184" s="8"/>
      <c r="DDZ1184" s="8"/>
      <c r="DEA1184" s="8"/>
      <c r="DEB1184" s="8"/>
      <c r="DEC1184" s="8"/>
      <c r="DED1184" s="8"/>
      <c r="DEE1184" s="8"/>
      <c r="DEF1184" s="8"/>
      <c r="DEG1184" s="8"/>
      <c r="DEH1184" s="8"/>
      <c r="DEI1184" s="8"/>
      <c r="DEJ1184" s="8"/>
      <c r="DEK1184" s="8"/>
      <c r="DEL1184" s="8"/>
      <c r="DEM1184" s="8"/>
      <c r="DEN1184" s="8"/>
      <c r="DEO1184" s="8"/>
      <c r="DEP1184" s="8"/>
      <c r="DEQ1184" s="8"/>
      <c r="DER1184" s="8"/>
      <c r="DES1184" s="8"/>
      <c r="DET1184" s="8"/>
      <c r="DEU1184" s="8"/>
      <c r="DEV1184" s="8"/>
      <c r="DEW1184" s="8"/>
      <c r="DEX1184" s="8"/>
      <c r="DEY1184" s="8"/>
      <c r="DEZ1184" s="8"/>
      <c r="DFA1184" s="8"/>
      <c r="DFB1184" s="8"/>
      <c r="DFC1184" s="8"/>
      <c r="DFD1184" s="8"/>
      <c r="DFE1184" s="8"/>
      <c r="DFF1184" s="8"/>
      <c r="DFG1184" s="8"/>
      <c r="DFH1184" s="8"/>
      <c r="DFI1184" s="8"/>
      <c r="DFJ1184" s="8"/>
      <c r="DFK1184" s="8"/>
      <c r="DFL1184" s="8"/>
      <c r="DFM1184" s="8"/>
      <c r="DFN1184" s="8"/>
      <c r="DFO1184" s="8"/>
      <c r="DFP1184" s="8"/>
      <c r="DFQ1184" s="8"/>
      <c r="DFR1184" s="8"/>
      <c r="DFS1184" s="8"/>
      <c r="DFT1184" s="8"/>
      <c r="DFU1184" s="8"/>
      <c r="DFV1184" s="8"/>
      <c r="DFW1184" s="8"/>
      <c r="DFX1184" s="8"/>
      <c r="DFY1184" s="8"/>
      <c r="DFZ1184" s="8"/>
      <c r="DGA1184" s="8"/>
      <c r="DGB1184" s="8"/>
      <c r="DGC1184" s="8"/>
      <c r="DGD1184" s="8"/>
      <c r="DGE1184" s="8"/>
      <c r="DGF1184" s="8"/>
      <c r="DGG1184" s="8"/>
      <c r="DGH1184" s="8"/>
      <c r="DGI1184" s="8"/>
      <c r="DGJ1184" s="8"/>
      <c r="DGK1184" s="8"/>
      <c r="DGL1184" s="8"/>
      <c r="DGM1184" s="8"/>
      <c r="DGN1184" s="8"/>
      <c r="DGO1184" s="8"/>
      <c r="DGP1184" s="8"/>
      <c r="DGQ1184" s="8"/>
      <c r="DGR1184" s="8"/>
      <c r="DGS1184" s="8"/>
      <c r="DGT1184" s="8"/>
      <c r="DGU1184" s="8"/>
      <c r="DGV1184" s="8"/>
      <c r="DGW1184" s="8"/>
      <c r="DGX1184" s="8"/>
      <c r="DGY1184" s="8"/>
      <c r="DGZ1184" s="8"/>
      <c r="DHA1184" s="8"/>
      <c r="DHB1184" s="8"/>
      <c r="DHC1184" s="8"/>
      <c r="DHD1184" s="8"/>
      <c r="DHE1184" s="8"/>
      <c r="DHF1184" s="8"/>
      <c r="DHG1184" s="8"/>
      <c r="DHH1184" s="8"/>
      <c r="DHI1184" s="8"/>
      <c r="DHJ1184" s="8"/>
      <c r="DHK1184" s="8"/>
      <c r="DHL1184" s="8"/>
      <c r="DHM1184" s="8"/>
      <c r="DHN1184" s="8"/>
      <c r="DHO1184" s="8"/>
      <c r="DHP1184" s="8"/>
      <c r="DHQ1184" s="8"/>
      <c r="DHR1184" s="8"/>
      <c r="DHS1184" s="8"/>
      <c r="DHT1184" s="8"/>
      <c r="DHU1184" s="8"/>
      <c r="DHV1184" s="8"/>
      <c r="DHW1184" s="8"/>
      <c r="DHX1184" s="8"/>
      <c r="DHY1184" s="8"/>
      <c r="DHZ1184" s="8"/>
      <c r="DIA1184" s="8"/>
      <c r="DIB1184" s="8"/>
      <c r="DIC1184" s="8"/>
      <c r="DID1184" s="8"/>
      <c r="DIE1184" s="8"/>
      <c r="DIF1184" s="8"/>
      <c r="DIG1184" s="8"/>
      <c r="DIH1184" s="8"/>
      <c r="DII1184" s="8"/>
      <c r="DIJ1184" s="8"/>
      <c r="DIK1184" s="8"/>
      <c r="DIL1184" s="8"/>
      <c r="DIM1184" s="8"/>
      <c r="DIN1184" s="8"/>
      <c r="DIO1184" s="8"/>
      <c r="DIP1184" s="8"/>
      <c r="DIQ1184" s="8"/>
      <c r="DIR1184" s="8"/>
      <c r="DIS1184" s="8"/>
      <c r="DIT1184" s="8"/>
      <c r="DIU1184" s="8"/>
      <c r="DIV1184" s="8"/>
      <c r="DIW1184" s="8"/>
      <c r="DIX1184" s="8"/>
      <c r="DIY1184" s="8"/>
      <c r="DIZ1184" s="8"/>
      <c r="DJA1184" s="8"/>
      <c r="DJB1184" s="8"/>
      <c r="DJC1184" s="8"/>
      <c r="DJD1184" s="8"/>
      <c r="DJE1184" s="8"/>
      <c r="DJF1184" s="8"/>
      <c r="DJG1184" s="8"/>
      <c r="DJH1184" s="8"/>
      <c r="DJI1184" s="8"/>
      <c r="DJJ1184" s="8"/>
      <c r="DJK1184" s="8"/>
      <c r="DJL1184" s="8"/>
      <c r="DJM1184" s="8"/>
      <c r="DJN1184" s="8"/>
      <c r="DJO1184" s="8"/>
      <c r="DJP1184" s="8"/>
      <c r="DJQ1184" s="8"/>
      <c r="DJR1184" s="8"/>
      <c r="DJS1184" s="8"/>
      <c r="DJT1184" s="8"/>
      <c r="DJU1184" s="8"/>
      <c r="DJV1184" s="8"/>
      <c r="DJW1184" s="8"/>
      <c r="DJX1184" s="8"/>
      <c r="DJY1184" s="8"/>
      <c r="DJZ1184" s="8"/>
      <c r="DKA1184" s="8"/>
      <c r="DKB1184" s="8"/>
      <c r="DKC1184" s="8"/>
      <c r="DKD1184" s="8"/>
      <c r="DKE1184" s="8"/>
      <c r="DKF1184" s="8"/>
      <c r="DKG1184" s="8"/>
      <c r="DKH1184" s="8"/>
      <c r="DKI1184" s="8"/>
      <c r="DKJ1184" s="8"/>
      <c r="DKK1184" s="8"/>
      <c r="DKL1184" s="8"/>
      <c r="DKM1184" s="8"/>
      <c r="DKN1184" s="8"/>
      <c r="DKO1184" s="8"/>
      <c r="DKP1184" s="8"/>
      <c r="DKQ1184" s="8"/>
      <c r="DKR1184" s="8"/>
      <c r="DKS1184" s="8"/>
      <c r="DKT1184" s="8"/>
      <c r="DKU1184" s="8"/>
      <c r="DKV1184" s="8"/>
      <c r="DKW1184" s="8"/>
      <c r="DKX1184" s="8"/>
      <c r="DKY1184" s="8"/>
      <c r="DKZ1184" s="8"/>
      <c r="DLA1184" s="8"/>
      <c r="DLB1184" s="8"/>
      <c r="DLC1184" s="8"/>
      <c r="DLD1184" s="8"/>
      <c r="DLE1184" s="8"/>
      <c r="DLF1184" s="8"/>
      <c r="DLG1184" s="8"/>
      <c r="DLH1184" s="8"/>
      <c r="DLI1184" s="8"/>
      <c r="DLJ1184" s="8"/>
      <c r="DLK1184" s="8"/>
      <c r="DLL1184" s="8"/>
      <c r="DLM1184" s="8"/>
      <c r="DLN1184" s="8"/>
      <c r="DLO1184" s="8"/>
      <c r="DLP1184" s="8"/>
      <c r="DLQ1184" s="8"/>
      <c r="DLR1184" s="8"/>
      <c r="DLS1184" s="8"/>
      <c r="DLT1184" s="8"/>
      <c r="DLU1184" s="8"/>
      <c r="DLV1184" s="8"/>
      <c r="DLW1184" s="8"/>
      <c r="DLX1184" s="8"/>
      <c r="DLY1184" s="8"/>
      <c r="DLZ1184" s="8"/>
      <c r="DMA1184" s="8"/>
      <c r="DMB1184" s="8"/>
      <c r="DMC1184" s="8"/>
      <c r="DMD1184" s="8"/>
      <c r="DME1184" s="8"/>
      <c r="DMF1184" s="8"/>
      <c r="DMG1184" s="8"/>
      <c r="DMH1184" s="8"/>
      <c r="DMI1184" s="8"/>
      <c r="DMJ1184" s="8"/>
      <c r="DMK1184" s="8"/>
      <c r="DML1184" s="8"/>
      <c r="DMM1184" s="8"/>
      <c r="DMN1184" s="8"/>
      <c r="DMO1184" s="8"/>
      <c r="DMP1184" s="8"/>
      <c r="DMQ1184" s="8"/>
      <c r="DMR1184" s="8"/>
      <c r="DMS1184" s="8"/>
      <c r="DMT1184" s="8"/>
      <c r="DMU1184" s="8"/>
      <c r="DMV1184" s="8"/>
      <c r="DMW1184" s="8"/>
      <c r="DMX1184" s="8"/>
      <c r="DMY1184" s="8"/>
      <c r="DMZ1184" s="8"/>
      <c r="DNA1184" s="8"/>
      <c r="DNB1184" s="8"/>
      <c r="DNC1184" s="8"/>
      <c r="DND1184" s="8"/>
      <c r="DNE1184" s="8"/>
      <c r="DNF1184" s="8"/>
      <c r="DNG1184" s="8"/>
      <c r="DNH1184" s="8"/>
      <c r="DNI1184" s="8"/>
      <c r="DNJ1184" s="8"/>
      <c r="DNK1184" s="8"/>
      <c r="DNL1184" s="8"/>
      <c r="DNM1184" s="8"/>
      <c r="DNN1184" s="8"/>
      <c r="DNO1184" s="8"/>
      <c r="DNP1184" s="8"/>
      <c r="DNQ1184" s="8"/>
      <c r="DNR1184" s="8"/>
      <c r="DNS1184" s="8"/>
      <c r="DNT1184" s="8"/>
      <c r="DNU1184" s="8"/>
      <c r="DNV1184" s="8"/>
      <c r="DNW1184" s="8"/>
      <c r="DNX1184" s="8"/>
      <c r="DNY1184" s="8"/>
      <c r="DNZ1184" s="8"/>
      <c r="DOA1184" s="8"/>
      <c r="DOB1184" s="8"/>
      <c r="DOC1184" s="8"/>
      <c r="DOD1184" s="8"/>
      <c r="DOE1184" s="8"/>
      <c r="DOF1184" s="8"/>
      <c r="DOG1184" s="8"/>
      <c r="DOH1184" s="8"/>
      <c r="DOI1184" s="8"/>
      <c r="DOJ1184" s="8"/>
      <c r="DOK1184" s="8"/>
      <c r="DOL1184" s="8"/>
      <c r="DOM1184" s="8"/>
      <c r="DON1184" s="8"/>
      <c r="DOO1184" s="8"/>
      <c r="DOP1184" s="8"/>
      <c r="DOQ1184" s="8"/>
      <c r="DOR1184" s="8"/>
      <c r="DOS1184" s="8"/>
      <c r="DOT1184" s="8"/>
      <c r="DOU1184" s="8"/>
      <c r="DOV1184" s="8"/>
      <c r="DOW1184" s="8"/>
      <c r="DOX1184" s="8"/>
      <c r="DOY1184" s="8"/>
      <c r="DOZ1184" s="8"/>
      <c r="DPA1184" s="8"/>
      <c r="DPB1184" s="8"/>
      <c r="DPC1184" s="8"/>
      <c r="DPD1184" s="8"/>
      <c r="DPE1184" s="8"/>
      <c r="DPF1184" s="8"/>
      <c r="DPG1184" s="8"/>
      <c r="DPH1184" s="8"/>
      <c r="DPI1184" s="8"/>
      <c r="DPJ1184" s="8"/>
      <c r="DPK1184" s="8"/>
      <c r="DPL1184" s="8"/>
      <c r="DPM1184" s="8"/>
      <c r="DPN1184" s="8"/>
      <c r="DPO1184" s="8"/>
      <c r="DPP1184" s="8"/>
      <c r="DPQ1184" s="8"/>
      <c r="DPR1184" s="8"/>
      <c r="DPS1184" s="8"/>
      <c r="DPT1184" s="8"/>
      <c r="DPU1184" s="8"/>
      <c r="DPV1184" s="8"/>
      <c r="DPW1184" s="8"/>
      <c r="DPX1184" s="8"/>
      <c r="DPY1184" s="8"/>
      <c r="DPZ1184" s="8"/>
      <c r="DQA1184" s="8"/>
      <c r="DQB1184" s="8"/>
      <c r="DQC1184" s="8"/>
      <c r="DQD1184" s="8"/>
      <c r="DQE1184" s="8"/>
      <c r="DQF1184" s="8"/>
      <c r="DQG1184" s="8"/>
      <c r="DQH1184" s="8"/>
      <c r="DQI1184" s="8"/>
      <c r="DQJ1184" s="8"/>
      <c r="DQK1184" s="8"/>
      <c r="DQL1184" s="8"/>
      <c r="DQM1184" s="8"/>
      <c r="DQN1184" s="8"/>
      <c r="DQO1184" s="8"/>
      <c r="DQP1184" s="8"/>
      <c r="DQQ1184" s="8"/>
      <c r="DQR1184" s="8"/>
      <c r="DQS1184" s="8"/>
      <c r="DQT1184" s="8"/>
      <c r="DQU1184" s="8"/>
      <c r="DQV1184" s="8"/>
      <c r="DQW1184" s="8"/>
      <c r="DQX1184" s="8"/>
      <c r="DQY1184" s="8"/>
      <c r="DQZ1184" s="8"/>
      <c r="DRA1184" s="8"/>
      <c r="DRB1184" s="8"/>
      <c r="DRC1184" s="8"/>
      <c r="DRD1184" s="8"/>
      <c r="DRE1184" s="8"/>
      <c r="DRF1184" s="8"/>
      <c r="DRG1184" s="8"/>
      <c r="DRH1184" s="8"/>
      <c r="DRI1184" s="8"/>
      <c r="DRJ1184" s="8"/>
      <c r="DRK1184" s="8"/>
      <c r="DRL1184" s="8"/>
      <c r="DRM1184" s="8"/>
      <c r="DRN1184" s="8"/>
      <c r="DRO1184" s="8"/>
      <c r="DRP1184" s="8"/>
      <c r="DRQ1184" s="8"/>
      <c r="DRR1184" s="8"/>
      <c r="DRS1184" s="8"/>
      <c r="DRT1184" s="8"/>
      <c r="DRU1184" s="8"/>
      <c r="DRV1184" s="8"/>
      <c r="DRW1184" s="8"/>
      <c r="DRX1184" s="8"/>
      <c r="DRY1184" s="8"/>
      <c r="DRZ1184" s="8"/>
      <c r="DSA1184" s="8"/>
      <c r="DSB1184" s="8"/>
      <c r="DSC1184" s="8"/>
      <c r="DSD1184" s="8"/>
      <c r="DSE1184" s="8"/>
      <c r="DSF1184" s="8"/>
      <c r="DSG1184" s="8"/>
      <c r="DSH1184" s="8"/>
      <c r="DSI1184" s="8"/>
      <c r="DSJ1184" s="8"/>
      <c r="DSK1184" s="8"/>
      <c r="DSL1184" s="8"/>
      <c r="DSM1184" s="8"/>
      <c r="DSN1184" s="8"/>
      <c r="DSO1184" s="8"/>
      <c r="DSP1184" s="8"/>
      <c r="DSQ1184" s="8"/>
      <c r="DSR1184" s="8"/>
      <c r="DSS1184" s="8"/>
      <c r="DST1184" s="8"/>
      <c r="DSU1184" s="8"/>
      <c r="DSV1184" s="8"/>
      <c r="DSW1184" s="8"/>
      <c r="DSX1184" s="8"/>
      <c r="DSY1184" s="8"/>
      <c r="DSZ1184" s="8"/>
      <c r="DTA1184" s="8"/>
      <c r="DTB1184" s="8"/>
      <c r="DTC1184" s="8"/>
      <c r="DTD1184" s="8"/>
      <c r="DTE1184" s="8"/>
      <c r="DTF1184" s="8"/>
      <c r="DTG1184" s="8"/>
      <c r="DTH1184" s="8"/>
      <c r="DTI1184" s="8"/>
      <c r="DTJ1184" s="8"/>
      <c r="DTK1184" s="8"/>
      <c r="DTL1184" s="8"/>
      <c r="DTM1184" s="8"/>
      <c r="DTN1184" s="8"/>
      <c r="DTO1184" s="8"/>
      <c r="DTP1184" s="8"/>
      <c r="DTQ1184" s="8"/>
      <c r="DTR1184" s="8"/>
      <c r="DTS1184" s="8"/>
      <c r="DTT1184" s="8"/>
      <c r="DTU1184" s="8"/>
      <c r="DTV1184" s="8"/>
      <c r="DTW1184" s="8"/>
      <c r="DTX1184" s="8"/>
      <c r="DTY1184" s="8"/>
      <c r="DTZ1184" s="8"/>
      <c r="DUA1184" s="8"/>
      <c r="DUB1184" s="8"/>
      <c r="DUC1184" s="8"/>
      <c r="DUD1184" s="8"/>
      <c r="DUE1184" s="8"/>
      <c r="DUF1184" s="8"/>
      <c r="DUG1184" s="8"/>
      <c r="DUH1184" s="8"/>
      <c r="DUI1184" s="8"/>
      <c r="DUJ1184" s="8"/>
      <c r="DUK1184" s="8"/>
      <c r="DUL1184" s="8"/>
      <c r="DUM1184" s="8"/>
      <c r="DUN1184" s="8"/>
      <c r="DUO1184" s="8"/>
      <c r="DUP1184" s="8"/>
      <c r="DUQ1184" s="8"/>
      <c r="DUR1184" s="8"/>
      <c r="DUS1184" s="8"/>
      <c r="DUT1184" s="8"/>
      <c r="DUU1184" s="8"/>
      <c r="DUV1184" s="8"/>
      <c r="DUW1184" s="8"/>
      <c r="DUX1184" s="8"/>
      <c r="DUY1184" s="8"/>
      <c r="DUZ1184" s="8"/>
      <c r="DVA1184" s="8"/>
      <c r="DVB1184" s="8"/>
      <c r="DVC1184" s="8"/>
      <c r="DVD1184" s="8"/>
      <c r="DVE1184" s="8"/>
      <c r="DVF1184" s="8"/>
      <c r="DVG1184" s="8"/>
      <c r="DVH1184" s="8"/>
      <c r="DVI1184" s="8"/>
      <c r="DVJ1184" s="8"/>
      <c r="DVK1184" s="8"/>
      <c r="DVL1184" s="8"/>
      <c r="DVM1184" s="8"/>
      <c r="DVN1184" s="8"/>
      <c r="DVO1184" s="8"/>
      <c r="DVP1184" s="8"/>
      <c r="DVQ1184" s="8"/>
      <c r="DVR1184" s="8"/>
      <c r="DVS1184" s="8"/>
      <c r="DVT1184" s="8"/>
      <c r="DVU1184" s="8"/>
      <c r="DVV1184" s="8"/>
      <c r="DVW1184" s="8"/>
      <c r="DVX1184" s="8"/>
      <c r="DVY1184" s="8"/>
      <c r="DVZ1184" s="8"/>
      <c r="DWA1184" s="8"/>
      <c r="DWB1184" s="8"/>
      <c r="DWC1184" s="8"/>
      <c r="DWD1184" s="8"/>
      <c r="DWE1184" s="8"/>
      <c r="DWF1184" s="8"/>
      <c r="DWG1184" s="8"/>
      <c r="DWH1184" s="8"/>
      <c r="DWI1184" s="8"/>
      <c r="DWJ1184" s="8"/>
      <c r="DWK1184" s="8"/>
      <c r="DWL1184" s="8"/>
      <c r="DWM1184" s="8"/>
      <c r="DWN1184" s="8"/>
      <c r="DWO1184" s="8"/>
      <c r="DWP1184" s="8"/>
      <c r="DWQ1184" s="8"/>
      <c r="DWR1184" s="8"/>
      <c r="DWS1184" s="8"/>
      <c r="DWT1184" s="8"/>
      <c r="DWU1184" s="8"/>
      <c r="DWV1184" s="8"/>
      <c r="DWW1184" s="8"/>
      <c r="DWX1184" s="8"/>
      <c r="DWY1184" s="8"/>
      <c r="DWZ1184" s="8"/>
      <c r="DXA1184" s="8"/>
      <c r="DXB1184" s="8"/>
      <c r="DXC1184" s="8"/>
      <c r="DXD1184" s="8"/>
      <c r="DXE1184" s="8"/>
      <c r="DXF1184" s="8"/>
      <c r="DXG1184" s="8"/>
      <c r="DXH1184" s="8"/>
      <c r="DXI1184" s="8"/>
      <c r="DXJ1184" s="8"/>
      <c r="DXK1184" s="8"/>
      <c r="DXL1184" s="8"/>
      <c r="DXM1184" s="8"/>
      <c r="DXN1184" s="8"/>
      <c r="DXO1184" s="8"/>
      <c r="DXP1184" s="8"/>
      <c r="DXQ1184" s="8"/>
      <c r="DXR1184" s="8"/>
      <c r="DXS1184" s="8"/>
      <c r="DXT1184" s="8"/>
      <c r="DXU1184" s="8"/>
      <c r="DXV1184" s="8"/>
      <c r="DXW1184" s="8"/>
      <c r="DXX1184" s="8"/>
      <c r="DXY1184" s="8"/>
      <c r="DXZ1184" s="8"/>
      <c r="DYA1184" s="8"/>
      <c r="DYB1184" s="8"/>
      <c r="DYC1184" s="8"/>
      <c r="DYD1184" s="8"/>
      <c r="DYE1184" s="8"/>
      <c r="DYF1184" s="8"/>
      <c r="DYG1184" s="8"/>
      <c r="DYH1184" s="8"/>
      <c r="DYI1184" s="8"/>
      <c r="DYJ1184" s="8"/>
      <c r="DYK1184" s="8"/>
      <c r="DYL1184" s="8"/>
      <c r="DYM1184" s="8"/>
      <c r="DYN1184" s="8"/>
      <c r="DYO1184" s="8"/>
      <c r="DYP1184" s="8"/>
      <c r="DYQ1184" s="8"/>
      <c r="DYR1184" s="8"/>
      <c r="DYS1184" s="8"/>
      <c r="DYT1184" s="8"/>
      <c r="DYU1184" s="8"/>
      <c r="DYV1184" s="8"/>
      <c r="DYW1184" s="8"/>
      <c r="DYX1184" s="8"/>
      <c r="DYY1184" s="8"/>
      <c r="DYZ1184" s="8"/>
      <c r="DZA1184" s="8"/>
      <c r="DZB1184" s="8"/>
      <c r="DZC1184" s="8"/>
      <c r="DZD1184" s="8"/>
      <c r="DZE1184" s="8"/>
      <c r="DZF1184" s="8"/>
      <c r="DZG1184" s="8"/>
      <c r="DZH1184" s="8"/>
      <c r="DZI1184" s="8"/>
      <c r="DZJ1184" s="8"/>
      <c r="DZK1184" s="8"/>
      <c r="DZL1184" s="8"/>
      <c r="DZM1184" s="8"/>
      <c r="DZN1184" s="8"/>
      <c r="DZO1184" s="8"/>
      <c r="DZP1184" s="8"/>
      <c r="DZQ1184" s="8"/>
      <c r="DZR1184" s="8"/>
      <c r="DZS1184" s="8"/>
      <c r="DZT1184" s="8"/>
      <c r="DZU1184" s="8"/>
      <c r="DZV1184" s="8"/>
      <c r="DZW1184" s="8"/>
      <c r="DZX1184" s="8"/>
      <c r="DZY1184" s="8"/>
      <c r="DZZ1184" s="8"/>
      <c r="EAA1184" s="8"/>
      <c r="EAB1184" s="8"/>
      <c r="EAC1184" s="8"/>
      <c r="EAD1184" s="8"/>
      <c r="EAE1184" s="8"/>
      <c r="EAF1184" s="8"/>
      <c r="EAG1184" s="8"/>
      <c r="EAH1184" s="8"/>
      <c r="EAI1184" s="8"/>
      <c r="EAJ1184" s="8"/>
      <c r="EAK1184" s="8"/>
      <c r="EAL1184" s="8"/>
      <c r="EAM1184" s="8"/>
      <c r="EAN1184" s="8"/>
      <c r="EAO1184" s="8"/>
      <c r="EAP1184" s="8"/>
      <c r="EAQ1184" s="8"/>
      <c r="EAR1184" s="8"/>
      <c r="EAS1184" s="8"/>
      <c r="EAT1184" s="8"/>
      <c r="EAU1184" s="8"/>
      <c r="EAV1184" s="8"/>
      <c r="EAW1184" s="8"/>
      <c r="EAX1184" s="8"/>
      <c r="EAY1184" s="8"/>
      <c r="EAZ1184" s="8"/>
      <c r="EBA1184" s="8"/>
      <c r="EBB1184" s="8"/>
      <c r="EBC1184" s="8"/>
      <c r="EBD1184" s="8"/>
      <c r="EBE1184" s="8"/>
      <c r="EBF1184" s="8"/>
      <c r="EBG1184" s="8"/>
      <c r="EBH1184" s="8"/>
      <c r="EBI1184" s="8"/>
      <c r="EBJ1184" s="8"/>
      <c r="EBK1184" s="8"/>
      <c r="EBL1184" s="8"/>
      <c r="EBM1184" s="8"/>
      <c r="EBN1184" s="8"/>
      <c r="EBO1184" s="8"/>
      <c r="EBP1184" s="8"/>
      <c r="EBQ1184" s="8"/>
      <c r="EBR1184" s="8"/>
      <c r="EBS1184" s="8"/>
      <c r="EBT1184" s="8"/>
      <c r="EBU1184" s="8"/>
      <c r="EBV1184" s="8"/>
      <c r="EBW1184" s="8"/>
      <c r="EBX1184" s="8"/>
      <c r="EBY1184" s="8"/>
      <c r="EBZ1184" s="8"/>
      <c r="ECA1184" s="8"/>
      <c r="ECB1184" s="8"/>
      <c r="ECC1184" s="8"/>
      <c r="ECD1184" s="8"/>
      <c r="ECE1184" s="8"/>
      <c r="ECF1184" s="8"/>
      <c r="ECG1184" s="8"/>
      <c r="ECH1184" s="8"/>
      <c r="ECI1184" s="8"/>
      <c r="ECJ1184" s="8"/>
      <c r="ECK1184" s="8"/>
      <c r="ECL1184" s="8"/>
      <c r="ECM1184" s="8"/>
      <c r="ECN1184" s="8"/>
      <c r="ECO1184" s="8"/>
      <c r="ECP1184" s="8"/>
      <c r="ECQ1184" s="8"/>
      <c r="ECR1184" s="8"/>
      <c r="ECS1184" s="8"/>
      <c r="ECT1184" s="8"/>
      <c r="ECU1184" s="8"/>
      <c r="ECV1184" s="8"/>
      <c r="ECW1184" s="8"/>
      <c r="ECX1184" s="8"/>
      <c r="ECY1184" s="8"/>
      <c r="ECZ1184" s="8"/>
      <c r="EDA1184" s="8"/>
      <c r="EDB1184" s="8"/>
      <c r="EDC1184" s="8"/>
      <c r="EDD1184" s="8"/>
      <c r="EDE1184" s="8"/>
      <c r="EDF1184" s="8"/>
      <c r="EDG1184" s="8"/>
      <c r="EDH1184" s="8"/>
      <c r="EDI1184" s="8"/>
      <c r="EDJ1184" s="8"/>
      <c r="EDK1184" s="8"/>
      <c r="EDL1184" s="8"/>
      <c r="EDM1184" s="8"/>
      <c r="EDN1184" s="8"/>
      <c r="EDO1184" s="8"/>
      <c r="EDP1184" s="8"/>
      <c r="EDQ1184" s="8"/>
      <c r="EDR1184" s="8"/>
      <c r="EDS1184" s="8"/>
      <c r="EDT1184" s="8"/>
      <c r="EDU1184" s="8"/>
      <c r="EDV1184" s="8"/>
      <c r="EDW1184" s="8"/>
      <c r="EDX1184" s="8"/>
      <c r="EDY1184" s="8"/>
      <c r="EDZ1184" s="8"/>
      <c r="EEA1184" s="8"/>
      <c r="EEB1184" s="8"/>
      <c r="EEC1184" s="8"/>
      <c r="EED1184" s="8"/>
      <c r="EEE1184" s="8"/>
      <c r="EEF1184" s="8"/>
      <c r="EEG1184" s="8"/>
      <c r="EEH1184" s="8"/>
      <c r="EEI1184" s="8"/>
      <c r="EEJ1184" s="8"/>
      <c r="EEK1184" s="8"/>
      <c r="EEL1184" s="8"/>
      <c r="EEM1184" s="8"/>
      <c r="EEN1184" s="8"/>
      <c r="EEO1184" s="8"/>
      <c r="EEP1184" s="8"/>
      <c r="EEQ1184" s="8"/>
      <c r="EER1184" s="8"/>
      <c r="EES1184" s="8"/>
      <c r="EET1184" s="8"/>
      <c r="EEU1184" s="8"/>
      <c r="EEV1184" s="8"/>
      <c r="EEW1184" s="8"/>
      <c r="EEX1184" s="8"/>
      <c r="EEY1184" s="8"/>
      <c r="EEZ1184" s="8"/>
      <c r="EFA1184" s="8"/>
      <c r="EFB1184" s="8"/>
      <c r="EFC1184" s="8"/>
      <c r="EFD1184" s="8"/>
      <c r="EFE1184" s="8"/>
      <c r="EFF1184" s="8"/>
      <c r="EFG1184" s="8"/>
      <c r="EFH1184" s="8"/>
      <c r="EFI1184" s="8"/>
      <c r="EFJ1184" s="8"/>
      <c r="EFK1184" s="8"/>
      <c r="EFL1184" s="8"/>
      <c r="EFM1184" s="8"/>
      <c r="EFN1184" s="8"/>
      <c r="EFO1184" s="8"/>
      <c r="EFP1184" s="8"/>
      <c r="EFQ1184" s="8"/>
      <c r="EFR1184" s="8"/>
      <c r="EFS1184" s="8"/>
      <c r="EFT1184" s="8"/>
      <c r="EFU1184" s="8"/>
      <c r="EFV1184" s="8"/>
      <c r="EFW1184" s="8"/>
      <c r="EFX1184" s="8"/>
      <c r="EFY1184" s="8"/>
      <c r="EFZ1184" s="8"/>
      <c r="EGA1184" s="8"/>
      <c r="EGB1184" s="8"/>
      <c r="EGC1184" s="8"/>
      <c r="EGD1184" s="8"/>
      <c r="EGE1184" s="8"/>
      <c r="EGF1184" s="8"/>
      <c r="EGG1184" s="8"/>
      <c r="EGH1184" s="8"/>
      <c r="EGI1184" s="8"/>
      <c r="EGJ1184" s="8"/>
      <c r="EGK1184" s="8"/>
      <c r="EGL1184" s="8"/>
      <c r="EGM1184" s="8"/>
      <c r="EGN1184" s="8"/>
      <c r="EGO1184" s="8"/>
      <c r="EGP1184" s="8"/>
      <c r="EGQ1184" s="8"/>
      <c r="EGR1184" s="8"/>
      <c r="EGS1184" s="8"/>
      <c r="EGT1184" s="8"/>
      <c r="EGU1184" s="8"/>
      <c r="EGV1184" s="8"/>
      <c r="EGW1184" s="8"/>
      <c r="EGX1184" s="8"/>
      <c r="EGY1184" s="8"/>
      <c r="EGZ1184" s="8"/>
      <c r="EHA1184" s="8"/>
      <c r="EHB1184" s="8"/>
      <c r="EHC1184" s="8"/>
      <c r="EHD1184" s="8"/>
      <c r="EHE1184" s="8"/>
      <c r="EHF1184" s="8"/>
      <c r="EHG1184" s="8"/>
      <c r="EHH1184" s="8"/>
      <c r="EHI1184" s="8"/>
      <c r="EHJ1184" s="8"/>
      <c r="EHK1184" s="8"/>
      <c r="EHL1184" s="8"/>
      <c r="EHM1184" s="8"/>
      <c r="EHN1184" s="8"/>
      <c r="EHO1184" s="8"/>
      <c r="EHP1184" s="8"/>
      <c r="EHQ1184" s="8"/>
      <c r="EHR1184" s="8"/>
      <c r="EHS1184" s="8"/>
      <c r="EHT1184" s="8"/>
      <c r="EHU1184" s="8"/>
      <c r="EHV1184" s="8"/>
      <c r="EHW1184" s="8"/>
      <c r="EHX1184" s="8"/>
      <c r="EHY1184" s="8"/>
      <c r="EHZ1184" s="8"/>
      <c r="EIA1184" s="8"/>
      <c r="EIB1184" s="8"/>
      <c r="EIC1184" s="8"/>
      <c r="EID1184" s="8"/>
      <c r="EIE1184" s="8"/>
      <c r="EIF1184" s="8"/>
      <c r="EIG1184" s="8"/>
      <c r="EIH1184" s="8"/>
      <c r="EII1184" s="8"/>
      <c r="EIJ1184" s="8"/>
      <c r="EIK1184" s="8"/>
      <c r="EIL1184" s="8"/>
      <c r="EIM1184" s="8"/>
      <c r="EIN1184" s="8"/>
      <c r="EIO1184" s="8"/>
      <c r="EIP1184" s="8"/>
      <c r="EIQ1184" s="8"/>
      <c r="EIR1184" s="8"/>
      <c r="EIS1184" s="8"/>
      <c r="EIT1184" s="8"/>
      <c r="EIU1184" s="8"/>
      <c r="EIV1184" s="8"/>
      <c r="EIW1184" s="8"/>
      <c r="EIX1184" s="8"/>
      <c r="EIY1184" s="8"/>
      <c r="EIZ1184" s="8"/>
      <c r="EJA1184" s="8"/>
      <c r="EJB1184" s="8"/>
      <c r="EJC1184" s="8"/>
      <c r="EJD1184" s="8"/>
      <c r="EJE1184" s="8"/>
      <c r="EJF1184" s="8"/>
      <c r="EJG1184" s="8"/>
      <c r="EJH1184" s="8"/>
      <c r="EJI1184" s="8"/>
      <c r="EJJ1184" s="8"/>
      <c r="EJK1184" s="8"/>
      <c r="EJL1184" s="8"/>
      <c r="EJM1184" s="8"/>
      <c r="EJN1184" s="8"/>
      <c r="EJO1184" s="8"/>
      <c r="EJP1184" s="8"/>
      <c r="EJQ1184" s="8"/>
      <c r="EJR1184" s="8"/>
      <c r="EJS1184" s="8"/>
      <c r="EJT1184" s="8"/>
      <c r="EJU1184" s="8"/>
      <c r="EJV1184" s="8"/>
      <c r="EJW1184" s="8"/>
      <c r="EJX1184" s="8"/>
      <c r="EJY1184" s="8"/>
      <c r="EJZ1184" s="8"/>
      <c r="EKA1184" s="8"/>
      <c r="EKB1184" s="8"/>
      <c r="EKC1184" s="8"/>
      <c r="EKD1184" s="8"/>
      <c r="EKE1184" s="8"/>
      <c r="EKF1184" s="8"/>
      <c r="EKG1184" s="8"/>
      <c r="EKH1184" s="8"/>
      <c r="EKI1184" s="8"/>
      <c r="EKJ1184" s="8"/>
      <c r="EKK1184" s="8"/>
      <c r="EKL1184" s="8"/>
      <c r="EKM1184" s="8"/>
      <c r="EKN1184" s="8"/>
      <c r="EKO1184" s="8"/>
      <c r="EKP1184" s="8"/>
      <c r="EKQ1184" s="8"/>
      <c r="EKR1184" s="8"/>
      <c r="EKS1184" s="8"/>
      <c r="EKT1184" s="8"/>
      <c r="EKU1184" s="8"/>
      <c r="EKV1184" s="8"/>
      <c r="EKW1184" s="8"/>
      <c r="EKX1184" s="8"/>
      <c r="EKY1184" s="8"/>
      <c r="EKZ1184" s="8"/>
      <c r="ELA1184" s="8"/>
      <c r="ELB1184" s="8"/>
      <c r="ELC1184" s="8"/>
      <c r="ELD1184" s="8"/>
      <c r="ELE1184" s="8"/>
      <c r="ELF1184" s="8"/>
      <c r="ELG1184" s="8"/>
      <c r="ELH1184" s="8"/>
      <c r="ELI1184" s="8"/>
      <c r="ELJ1184" s="8"/>
      <c r="ELK1184" s="8"/>
      <c r="ELL1184" s="8"/>
      <c r="ELM1184" s="8"/>
      <c r="ELN1184" s="8"/>
      <c r="ELO1184" s="8"/>
      <c r="ELP1184" s="8"/>
      <c r="ELQ1184" s="8"/>
      <c r="ELR1184" s="8"/>
      <c r="ELS1184" s="8"/>
      <c r="ELT1184" s="8"/>
      <c r="ELU1184" s="8"/>
      <c r="ELV1184" s="8"/>
      <c r="ELW1184" s="8"/>
      <c r="ELX1184" s="8"/>
      <c r="ELY1184" s="8"/>
      <c r="ELZ1184" s="8"/>
      <c r="EMA1184" s="8"/>
      <c r="EMB1184" s="8"/>
      <c r="EMC1184" s="8"/>
      <c r="EMD1184" s="8"/>
      <c r="EME1184" s="8"/>
      <c r="EMF1184" s="8"/>
      <c r="EMG1184" s="8"/>
      <c r="EMH1184" s="8"/>
      <c r="EMI1184" s="8"/>
      <c r="EMJ1184" s="8"/>
      <c r="EMK1184" s="8"/>
      <c r="EML1184" s="8"/>
      <c r="EMM1184" s="8"/>
      <c r="EMN1184" s="8"/>
      <c r="EMO1184" s="8"/>
      <c r="EMP1184" s="8"/>
      <c r="EMQ1184" s="8"/>
      <c r="EMR1184" s="8"/>
      <c r="EMS1184" s="8"/>
      <c r="EMT1184" s="8"/>
      <c r="EMU1184" s="8"/>
      <c r="EMV1184" s="8"/>
      <c r="EMW1184" s="8"/>
      <c r="EMX1184" s="8"/>
      <c r="EMY1184" s="8"/>
      <c r="EMZ1184" s="8"/>
      <c r="ENA1184" s="8"/>
      <c r="ENB1184" s="8"/>
      <c r="ENC1184" s="8"/>
      <c r="END1184" s="8"/>
      <c r="ENE1184" s="8"/>
      <c r="ENF1184" s="8"/>
      <c r="ENG1184" s="8"/>
      <c r="ENH1184" s="8"/>
      <c r="ENI1184" s="8"/>
      <c r="ENJ1184" s="8"/>
      <c r="ENK1184" s="8"/>
      <c r="ENL1184" s="8"/>
      <c r="ENM1184" s="8"/>
      <c r="ENN1184" s="8"/>
      <c r="ENO1184" s="8"/>
      <c r="ENP1184" s="8"/>
      <c r="ENQ1184" s="8"/>
      <c r="ENR1184" s="8"/>
      <c r="ENS1184" s="8"/>
      <c r="ENT1184" s="8"/>
      <c r="ENU1184" s="8"/>
      <c r="ENV1184" s="8"/>
      <c r="ENW1184" s="8"/>
      <c r="ENX1184" s="8"/>
      <c r="ENY1184" s="8"/>
      <c r="ENZ1184" s="8"/>
      <c r="EOA1184" s="8"/>
      <c r="EOB1184" s="8"/>
      <c r="EOC1184" s="8"/>
      <c r="EOD1184" s="8"/>
      <c r="EOE1184" s="8"/>
      <c r="EOF1184" s="8"/>
      <c r="EOG1184" s="8"/>
      <c r="EOH1184" s="8"/>
      <c r="EOI1184" s="8"/>
      <c r="EOJ1184" s="8"/>
      <c r="EOK1184" s="8"/>
      <c r="EOL1184" s="8"/>
      <c r="EOM1184" s="8"/>
      <c r="EON1184" s="8"/>
      <c r="EOO1184" s="8"/>
      <c r="EOP1184" s="8"/>
      <c r="EOQ1184" s="8"/>
      <c r="EOR1184" s="8"/>
      <c r="EOS1184" s="8"/>
      <c r="EOT1184" s="8"/>
      <c r="EOU1184" s="8"/>
      <c r="EOV1184" s="8"/>
      <c r="EOW1184" s="8"/>
      <c r="EOX1184" s="8"/>
      <c r="EOY1184" s="8"/>
      <c r="EOZ1184" s="8"/>
      <c r="EPA1184" s="8"/>
      <c r="EPB1184" s="8"/>
      <c r="EPC1184" s="8"/>
      <c r="EPD1184" s="8"/>
      <c r="EPE1184" s="8"/>
      <c r="EPF1184" s="8"/>
      <c r="EPG1184" s="8"/>
      <c r="EPH1184" s="8"/>
      <c r="EPI1184" s="8"/>
      <c r="EPJ1184" s="8"/>
      <c r="EPK1184" s="8"/>
      <c r="EPL1184" s="8"/>
      <c r="EPM1184" s="8"/>
      <c r="EPN1184" s="8"/>
      <c r="EPO1184" s="8"/>
      <c r="EPP1184" s="8"/>
      <c r="EPQ1184" s="8"/>
      <c r="EPR1184" s="8"/>
      <c r="EPS1184" s="8"/>
      <c r="EPT1184" s="8"/>
      <c r="EPU1184" s="8"/>
      <c r="EPV1184" s="8"/>
      <c r="EPW1184" s="8"/>
      <c r="EPX1184" s="8"/>
      <c r="EPY1184" s="8"/>
      <c r="EPZ1184" s="8"/>
      <c r="EQA1184" s="8"/>
      <c r="EQB1184" s="8"/>
      <c r="EQC1184" s="8"/>
      <c r="EQD1184" s="8"/>
      <c r="EQE1184" s="8"/>
      <c r="EQF1184" s="8"/>
      <c r="EQG1184" s="8"/>
      <c r="EQH1184" s="8"/>
      <c r="EQI1184" s="8"/>
      <c r="EQJ1184" s="8"/>
      <c r="EQK1184" s="8"/>
      <c r="EQL1184" s="8"/>
      <c r="EQM1184" s="8"/>
      <c r="EQN1184" s="8"/>
      <c r="EQO1184" s="8"/>
      <c r="EQP1184" s="8"/>
      <c r="EQQ1184" s="8"/>
      <c r="EQR1184" s="8"/>
      <c r="EQS1184" s="8"/>
      <c r="EQT1184" s="8"/>
      <c r="EQU1184" s="8"/>
      <c r="EQV1184" s="8"/>
      <c r="EQW1184" s="8"/>
      <c r="EQX1184" s="8"/>
      <c r="EQY1184" s="8"/>
      <c r="EQZ1184" s="8"/>
      <c r="ERA1184" s="8"/>
      <c r="ERB1184" s="8"/>
      <c r="ERC1184" s="8"/>
      <c r="ERD1184" s="8"/>
      <c r="ERE1184" s="8"/>
      <c r="ERF1184" s="8"/>
      <c r="ERG1184" s="8"/>
      <c r="ERH1184" s="8"/>
      <c r="ERI1184" s="8"/>
      <c r="ERJ1184" s="8"/>
      <c r="ERK1184" s="8"/>
      <c r="ERL1184" s="8"/>
      <c r="ERM1184" s="8"/>
      <c r="ERN1184" s="8"/>
      <c r="ERO1184" s="8"/>
      <c r="ERP1184" s="8"/>
      <c r="ERQ1184" s="8"/>
      <c r="ERR1184" s="8"/>
      <c r="ERS1184" s="8"/>
      <c r="ERT1184" s="8"/>
      <c r="ERU1184" s="8"/>
      <c r="ERV1184" s="8"/>
      <c r="ERW1184" s="8"/>
      <c r="ERX1184" s="8"/>
      <c r="ERY1184" s="8"/>
      <c r="ERZ1184" s="8"/>
      <c r="ESA1184" s="8"/>
      <c r="ESB1184" s="8"/>
      <c r="ESC1184" s="8"/>
      <c r="ESD1184" s="8"/>
      <c r="ESE1184" s="8"/>
      <c r="ESF1184" s="8"/>
      <c r="ESG1184" s="8"/>
      <c r="ESH1184" s="8"/>
      <c r="ESI1184" s="8"/>
      <c r="ESJ1184" s="8"/>
      <c r="ESK1184" s="8"/>
      <c r="ESL1184" s="8"/>
      <c r="ESM1184" s="8"/>
      <c r="ESN1184" s="8"/>
      <c r="ESO1184" s="8"/>
      <c r="ESP1184" s="8"/>
      <c r="ESQ1184" s="8"/>
      <c r="ESR1184" s="8"/>
      <c r="ESS1184" s="8"/>
      <c r="EST1184" s="8"/>
      <c r="ESU1184" s="8"/>
      <c r="ESV1184" s="8"/>
      <c r="ESW1184" s="8"/>
      <c r="ESX1184" s="8"/>
      <c r="ESY1184" s="8"/>
      <c r="ESZ1184" s="8"/>
      <c r="ETA1184" s="8"/>
      <c r="ETB1184" s="8"/>
      <c r="ETC1184" s="8"/>
      <c r="ETD1184" s="8"/>
      <c r="ETE1184" s="8"/>
      <c r="ETF1184" s="8"/>
      <c r="ETG1184" s="8"/>
      <c r="ETH1184" s="8"/>
      <c r="ETI1184" s="8"/>
      <c r="ETJ1184" s="8"/>
      <c r="ETK1184" s="8"/>
      <c r="ETL1184" s="8"/>
      <c r="ETM1184" s="8"/>
      <c r="ETN1184" s="8"/>
      <c r="ETO1184" s="8"/>
      <c r="ETP1184" s="8"/>
      <c r="ETQ1184" s="8"/>
      <c r="ETR1184" s="8"/>
      <c r="ETS1184" s="8"/>
      <c r="ETT1184" s="8"/>
      <c r="ETU1184" s="8"/>
      <c r="ETV1184" s="8"/>
      <c r="ETW1184" s="8"/>
      <c r="ETX1184" s="8"/>
      <c r="ETY1184" s="8"/>
      <c r="ETZ1184" s="8"/>
      <c r="EUA1184" s="8"/>
      <c r="EUB1184" s="8"/>
      <c r="EUC1184" s="8"/>
      <c r="EUD1184" s="8"/>
      <c r="EUE1184" s="8"/>
      <c r="EUF1184" s="8"/>
      <c r="EUG1184" s="8"/>
      <c r="EUH1184" s="8"/>
      <c r="EUI1184" s="8"/>
      <c r="EUJ1184" s="8"/>
      <c r="EUK1184" s="8"/>
      <c r="EUL1184" s="8"/>
      <c r="EUM1184" s="8"/>
      <c r="EUN1184" s="8"/>
      <c r="EUO1184" s="8"/>
      <c r="EUP1184" s="8"/>
      <c r="EUQ1184" s="8"/>
      <c r="EUR1184" s="8"/>
      <c r="EUS1184" s="8"/>
      <c r="EUT1184" s="8"/>
      <c r="EUU1184" s="8"/>
      <c r="EUV1184" s="8"/>
      <c r="EUW1184" s="8"/>
      <c r="EUX1184" s="8"/>
      <c r="EUY1184" s="8"/>
      <c r="EUZ1184" s="8"/>
      <c r="EVA1184" s="8"/>
      <c r="EVB1184" s="8"/>
      <c r="EVC1184" s="8"/>
      <c r="EVD1184" s="8"/>
      <c r="EVE1184" s="8"/>
      <c r="EVF1184" s="8"/>
      <c r="EVG1184" s="8"/>
      <c r="EVH1184" s="8"/>
      <c r="EVI1184" s="8"/>
      <c r="EVJ1184" s="8"/>
      <c r="EVK1184" s="8"/>
      <c r="EVL1184" s="8"/>
      <c r="EVM1184" s="8"/>
      <c r="EVN1184" s="8"/>
      <c r="EVO1184" s="8"/>
      <c r="EVP1184" s="8"/>
      <c r="EVQ1184" s="8"/>
      <c r="EVR1184" s="8"/>
      <c r="EVS1184" s="8"/>
      <c r="EVT1184" s="8"/>
      <c r="EVU1184" s="8"/>
      <c r="EVV1184" s="8"/>
      <c r="EVW1184" s="8"/>
      <c r="EVX1184" s="8"/>
      <c r="EVY1184" s="8"/>
      <c r="EVZ1184" s="8"/>
      <c r="EWA1184" s="8"/>
      <c r="EWB1184" s="8"/>
      <c r="EWC1184" s="8"/>
      <c r="EWD1184" s="8"/>
      <c r="EWE1184" s="8"/>
      <c r="EWF1184" s="8"/>
      <c r="EWG1184" s="8"/>
      <c r="EWH1184" s="8"/>
      <c r="EWI1184" s="8"/>
      <c r="EWJ1184" s="8"/>
      <c r="EWK1184" s="8"/>
      <c r="EWL1184" s="8"/>
      <c r="EWM1184" s="8"/>
      <c r="EWN1184" s="8"/>
      <c r="EWO1184" s="8"/>
      <c r="EWP1184" s="8"/>
      <c r="EWQ1184" s="8"/>
      <c r="EWR1184" s="8"/>
      <c r="EWS1184" s="8"/>
      <c r="EWT1184" s="8"/>
      <c r="EWU1184" s="8"/>
      <c r="EWV1184" s="8"/>
      <c r="EWW1184" s="8"/>
      <c r="EWX1184" s="8"/>
      <c r="EWY1184" s="8"/>
      <c r="EWZ1184" s="8"/>
      <c r="EXA1184" s="8"/>
      <c r="EXB1184" s="8"/>
      <c r="EXC1184" s="8"/>
      <c r="EXD1184" s="8"/>
      <c r="EXE1184" s="8"/>
      <c r="EXF1184" s="8"/>
      <c r="EXG1184" s="8"/>
      <c r="EXH1184" s="8"/>
      <c r="EXI1184" s="8"/>
      <c r="EXJ1184" s="8"/>
      <c r="EXK1184" s="8"/>
      <c r="EXL1184" s="8"/>
      <c r="EXM1184" s="8"/>
      <c r="EXN1184" s="8"/>
      <c r="EXO1184" s="8"/>
      <c r="EXP1184" s="8"/>
      <c r="EXQ1184" s="8"/>
      <c r="EXR1184" s="8"/>
      <c r="EXS1184" s="8"/>
      <c r="EXT1184" s="8"/>
      <c r="EXU1184" s="8"/>
      <c r="EXV1184" s="8"/>
      <c r="EXW1184" s="8"/>
      <c r="EXX1184" s="8"/>
      <c r="EXY1184" s="8"/>
      <c r="EXZ1184" s="8"/>
      <c r="EYA1184" s="8"/>
      <c r="EYB1184" s="8"/>
      <c r="EYC1184" s="8"/>
      <c r="EYD1184" s="8"/>
      <c r="EYE1184" s="8"/>
      <c r="EYF1184" s="8"/>
      <c r="EYG1184" s="8"/>
      <c r="EYH1184" s="8"/>
      <c r="EYI1184" s="8"/>
      <c r="EYJ1184" s="8"/>
      <c r="EYK1184" s="8"/>
      <c r="EYL1184" s="8"/>
      <c r="EYM1184" s="8"/>
      <c r="EYN1184" s="8"/>
      <c r="EYO1184" s="8"/>
      <c r="EYP1184" s="8"/>
      <c r="EYQ1184" s="8"/>
      <c r="EYR1184" s="8"/>
      <c r="EYS1184" s="8"/>
      <c r="EYT1184" s="8"/>
      <c r="EYU1184" s="8"/>
      <c r="EYV1184" s="8"/>
      <c r="EYW1184" s="8"/>
      <c r="EYX1184" s="8"/>
      <c r="EYY1184" s="8"/>
      <c r="EYZ1184" s="8"/>
      <c r="EZA1184" s="8"/>
      <c r="EZB1184" s="8"/>
      <c r="EZC1184" s="8"/>
      <c r="EZD1184" s="8"/>
      <c r="EZE1184" s="8"/>
      <c r="EZF1184" s="8"/>
      <c r="EZG1184" s="8"/>
      <c r="EZH1184" s="8"/>
      <c r="EZI1184" s="8"/>
      <c r="EZJ1184" s="8"/>
      <c r="EZK1184" s="8"/>
      <c r="EZL1184" s="8"/>
      <c r="EZM1184" s="8"/>
      <c r="EZN1184" s="8"/>
      <c r="EZO1184" s="8"/>
      <c r="EZP1184" s="8"/>
      <c r="EZQ1184" s="8"/>
      <c r="EZR1184" s="8"/>
      <c r="EZS1184" s="8"/>
      <c r="EZT1184" s="8"/>
      <c r="EZU1184" s="8"/>
      <c r="EZV1184" s="8"/>
      <c r="EZW1184" s="8"/>
      <c r="EZX1184" s="8"/>
      <c r="EZY1184" s="8"/>
      <c r="EZZ1184" s="8"/>
      <c r="FAA1184" s="8"/>
      <c r="FAB1184" s="8"/>
      <c r="FAC1184" s="8"/>
      <c r="FAD1184" s="8"/>
      <c r="FAE1184" s="8"/>
      <c r="FAF1184" s="8"/>
      <c r="FAG1184" s="8"/>
      <c r="FAH1184" s="8"/>
      <c r="FAI1184" s="8"/>
      <c r="FAJ1184" s="8"/>
      <c r="FAK1184" s="8"/>
      <c r="FAL1184" s="8"/>
      <c r="FAM1184" s="8"/>
      <c r="FAN1184" s="8"/>
      <c r="FAO1184" s="8"/>
      <c r="FAP1184" s="8"/>
      <c r="FAQ1184" s="8"/>
      <c r="FAR1184" s="8"/>
      <c r="FAS1184" s="8"/>
      <c r="FAT1184" s="8"/>
      <c r="FAU1184" s="8"/>
      <c r="FAV1184" s="8"/>
      <c r="FAW1184" s="8"/>
      <c r="FAX1184" s="8"/>
      <c r="FAY1184" s="8"/>
      <c r="FAZ1184" s="8"/>
      <c r="FBA1184" s="8"/>
      <c r="FBB1184" s="8"/>
      <c r="FBC1184" s="8"/>
      <c r="FBD1184" s="8"/>
      <c r="FBE1184" s="8"/>
      <c r="FBF1184" s="8"/>
      <c r="FBG1184" s="8"/>
      <c r="FBH1184" s="8"/>
      <c r="FBI1184" s="8"/>
      <c r="FBJ1184" s="8"/>
      <c r="FBK1184" s="8"/>
      <c r="FBL1184" s="8"/>
      <c r="FBM1184" s="8"/>
      <c r="FBN1184" s="8"/>
      <c r="FBO1184" s="8"/>
      <c r="FBP1184" s="8"/>
      <c r="FBQ1184" s="8"/>
      <c r="FBR1184" s="8"/>
      <c r="FBS1184" s="8"/>
      <c r="FBT1184" s="8"/>
      <c r="FBU1184" s="8"/>
      <c r="FBV1184" s="8"/>
      <c r="FBW1184" s="8"/>
      <c r="FBX1184" s="8"/>
      <c r="FBY1184" s="8"/>
      <c r="FBZ1184" s="8"/>
      <c r="FCA1184" s="8"/>
      <c r="FCB1184" s="8"/>
      <c r="FCC1184" s="8"/>
      <c r="FCD1184" s="8"/>
      <c r="FCE1184" s="8"/>
      <c r="FCF1184" s="8"/>
      <c r="FCG1184" s="8"/>
      <c r="FCH1184" s="8"/>
      <c r="FCI1184" s="8"/>
      <c r="FCJ1184" s="8"/>
      <c r="FCK1184" s="8"/>
      <c r="FCL1184" s="8"/>
      <c r="FCM1184" s="8"/>
      <c r="FCN1184" s="8"/>
      <c r="FCO1184" s="8"/>
      <c r="FCP1184" s="8"/>
      <c r="FCQ1184" s="8"/>
      <c r="FCR1184" s="8"/>
      <c r="FCS1184" s="8"/>
      <c r="FCT1184" s="8"/>
      <c r="FCU1184" s="8"/>
      <c r="FCV1184" s="8"/>
      <c r="FCW1184" s="8"/>
      <c r="FCX1184" s="8"/>
      <c r="FCY1184" s="8"/>
      <c r="FCZ1184" s="8"/>
      <c r="FDA1184" s="8"/>
      <c r="FDB1184" s="8"/>
      <c r="FDC1184" s="8"/>
      <c r="FDD1184" s="8"/>
      <c r="FDE1184" s="8"/>
      <c r="FDF1184" s="8"/>
      <c r="FDG1184" s="8"/>
      <c r="FDH1184" s="8"/>
      <c r="FDI1184" s="8"/>
      <c r="FDJ1184" s="8"/>
      <c r="FDK1184" s="8"/>
      <c r="FDL1184" s="8"/>
      <c r="FDM1184" s="8"/>
      <c r="FDN1184" s="8"/>
      <c r="FDO1184" s="8"/>
      <c r="FDP1184" s="8"/>
      <c r="FDQ1184" s="8"/>
      <c r="FDR1184" s="8"/>
      <c r="FDS1184" s="8"/>
      <c r="FDT1184" s="8"/>
      <c r="FDU1184" s="8"/>
      <c r="FDV1184" s="8"/>
      <c r="FDW1184" s="8"/>
      <c r="FDX1184" s="8"/>
      <c r="FDY1184" s="8"/>
      <c r="FDZ1184" s="8"/>
      <c r="FEA1184" s="8"/>
      <c r="FEB1184" s="8"/>
      <c r="FEC1184" s="8"/>
      <c r="FED1184" s="8"/>
      <c r="FEE1184" s="8"/>
      <c r="FEF1184" s="8"/>
      <c r="FEG1184" s="8"/>
      <c r="FEH1184" s="8"/>
      <c r="FEI1184" s="8"/>
      <c r="FEJ1184" s="8"/>
      <c r="FEK1184" s="8"/>
      <c r="FEL1184" s="8"/>
      <c r="FEM1184" s="8"/>
      <c r="FEN1184" s="8"/>
      <c r="FEO1184" s="8"/>
      <c r="FEP1184" s="8"/>
      <c r="FEQ1184" s="8"/>
      <c r="FER1184" s="8"/>
      <c r="FES1184" s="8"/>
      <c r="FET1184" s="8"/>
      <c r="FEU1184" s="8"/>
      <c r="FEV1184" s="8"/>
      <c r="FEW1184" s="8"/>
      <c r="FEX1184" s="8"/>
      <c r="FEY1184" s="8"/>
      <c r="FEZ1184" s="8"/>
      <c r="FFA1184" s="8"/>
      <c r="FFB1184" s="8"/>
      <c r="FFC1184" s="8"/>
      <c r="FFD1184" s="8"/>
      <c r="FFE1184" s="8"/>
      <c r="FFF1184" s="8"/>
      <c r="FFG1184" s="8"/>
      <c r="FFH1184" s="8"/>
      <c r="FFI1184" s="8"/>
      <c r="FFJ1184" s="8"/>
      <c r="FFK1184" s="8"/>
      <c r="FFL1184" s="8"/>
      <c r="FFM1184" s="8"/>
      <c r="FFN1184" s="8"/>
      <c r="FFO1184" s="8"/>
      <c r="FFP1184" s="8"/>
      <c r="FFQ1184" s="8"/>
      <c r="FFR1184" s="8"/>
      <c r="FFS1184" s="8"/>
      <c r="FFT1184" s="8"/>
      <c r="FFU1184" s="8"/>
      <c r="FFV1184" s="8"/>
      <c r="FFW1184" s="8"/>
      <c r="FFX1184" s="8"/>
      <c r="FFY1184" s="8"/>
      <c r="FFZ1184" s="8"/>
      <c r="FGA1184" s="8"/>
      <c r="FGB1184" s="8"/>
      <c r="FGC1184" s="8"/>
      <c r="FGD1184" s="8"/>
      <c r="FGE1184" s="8"/>
      <c r="FGF1184" s="8"/>
      <c r="FGG1184" s="8"/>
      <c r="FGH1184" s="8"/>
      <c r="FGI1184" s="8"/>
      <c r="FGJ1184" s="8"/>
      <c r="FGK1184" s="8"/>
      <c r="FGL1184" s="8"/>
      <c r="FGM1184" s="8"/>
      <c r="FGN1184" s="8"/>
      <c r="FGO1184" s="8"/>
      <c r="FGP1184" s="8"/>
      <c r="FGQ1184" s="8"/>
      <c r="FGR1184" s="8"/>
      <c r="FGS1184" s="8"/>
      <c r="FGT1184" s="8"/>
      <c r="FGU1184" s="8"/>
      <c r="FGV1184" s="8"/>
      <c r="FGW1184" s="8"/>
      <c r="FGX1184" s="8"/>
      <c r="FGY1184" s="8"/>
      <c r="FGZ1184" s="8"/>
      <c r="FHA1184" s="8"/>
      <c r="FHB1184" s="8"/>
      <c r="FHC1184" s="8"/>
      <c r="FHD1184" s="8"/>
      <c r="FHE1184" s="8"/>
      <c r="FHF1184" s="8"/>
      <c r="FHG1184" s="8"/>
      <c r="FHH1184" s="8"/>
      <c r="FHI1184" s="8"/>
      <c r="FHJ1184" s="8"/>
      <c r="FHK1184" s="8"/>
      <c r="FHL1184" s="8"/>
      <c r="FHM1184" s="8"/>
      <c r="FHN1184" s="8"/>
      <c r="FHO1184" s="8"/>
      <c r="FHP1184" s="8"/>
      <c r="FHQ1184" s="8"/>
      <c r="FHR1184" s="8"/>
      <c r="FHS1184" s="8"/>
      <c r="FHT1184" s="8"/>
      <c r="FHU1184" s="8"/>
      <c r="FHV1184" s="8"/>
      <c r="FHW1184" s="8"/>
      <c r="FHX1184" s="8"/>
      <c r="FHY1184" s="8"/>
      <c r="FHZ1184" s="8"/>
      <c r="FIA1184" s="8"/>
      <c r="FIB1184" s="8"/>
      <c r="FIC1184" s="8"/>
      <c r="FID1184" s="8"/>
      <c r="FIE1184" s="8"/>
      <c r="FIF1184" s="8"/>
      <c r="FIG1184" s="8"/>
      <c r="FIH1184" s="8"/>
      <c r="FII1184" s="8"/>
      <c r="FIJ1184" s="8"/>
      <c r="FIK1184" s="8"/>
      <c r="FIL1184" s="8"/>
      <c r="FIM1184" s="8"/>
      <c r="FIN1184" s="8"/>
      <c r="FIO1184" s="8"/>
      <c r="FIP1184" s="8"/>
      <c r="FIQ1184" s="8"/>
      <c r="FIR1184" s="8"/>
      <c r="FIS1184" s="8"/>
      <c r="FIT1184" s="8"/>
      <c r="FIU1184" s="8"/>
      <c r="FIV1184" s="8"/>
      <c r="FIW1184" s="8"/>
      <c r="FIX1184" s="8"/>
      <c r="FIY1184" s="8"/>
      <c r="FIZ1184" s="8"/>
      <c r="FJA1184" s="8"/>
      <c r="FJB1184" s="8"/>
      <c r="FJC1184" s="8"/>
      <c r="FJD1184" s="8"/>
      <c r="FJE1184" s="8"/>
      <c r="FJF1184" s="8"/>
      <c r="FJG1184" s="8"/>
      <c r="FJH1184" s="8"/>
      <c r="FJI1184" s="8"/>
      <c r="FJJ1184" s="8"/>
      <c r="FJK1184" s="8"/>
      <c r="FJL1184" s="8"/>
      <c r="FJM1184" s="8"/>
      <c r="FJN1184" s="8"/>
      <c r="FJO1184" s="8"/>
      <c r="FJP1184" s="8"/>
      <c r="FJQ1184" s="8"/>
      <c r="FJR1184" s="8"/>
      <c r="FJS1184" s="8"/>
      <c r="FJT1184" s="8"/>
      <c r="FJU1184" s="8"/>
      <c r="FJV1184" s="8"/>
      <c r="FJW1184" s="8"/>
      <c r="FJX1184" s="8"/>
      <c r="FJY1184" s="8"/>
      <c r="FJZ1184" s="8"/>
      <c r="FKA1184" s="8"/>
      <c r="FKB1184" s="8"/>
      <c r="FKC1184" s="8"/>
      <c r="FKD1184" s="8"/>
      <c r="FKE1184" s="8"/>
      <c r="FKF1184" s="8"/>
      <c r="FKG1184" s="8"/>
      <c r="FKH1184" s="8"/>
      <c r="FKI1184" s="8"/>
      <c r="FKJ1184" s="8"/>
      <c r="FKK1184" s="8"/>
      <c r="FKL1184" s="8"/>
      <c r="FKM1184" s="8"/>
      <c r="FKN1184" s="8"/>
      <c r="FKO1184" s="8"/>
      <c r="FKP1184" s="8"/>
      <c r="FKQ1184" s="8"/>
      <c r="FKR1184" s="8"/>
      <c r="FKS1184" s="8"/>
      <c r="FKT1184" s="8"/>
      <c r="FKU1184" s="8"/>
      <c r="FKV1184" s="8"/>
      <c r="FKW1184" s="8"/>
      <c r="FKX1184" s="8"/>
      <c r="FKY1184" s="8"/>
      <c r="FKZ1184" s="8"/>
      <c r="FLA1184" s="8"/>
      <c r="FLB1184" s="8"/>
      <c r="FLC1184" s="8"/>
      <c r="FLD1184" s="8"/>
      <c r="FLE1184" s="8"/>
      <c r="FLF1184" s="8"/>
      <c r="FLG1184" s="8"/>
      <c r="FLH1184" s="8"/>
      <c r="FLI1184" s="8"/>
      <c r="FLJ1184" s="8"/>
      <c r="FLK1184" s="8"/>
      <c r="FLL1184" s="8"/>
      <c r="FLM1184" s="8"/>
      <c r="FLN1184" s="8"/>
      <c r="FLO1184" s="8"/>
      <c r="FLP1184" s="8"/>
      <c r="FLQ1184" s="8"/>
      <c r="FLR1184" s="8"/>
      <c r="FLS1184" s="8"/>
      <c r="FLT1184" s="8"/>
      <c r="FLU1184" s="8"/>
      <c r="FLV1184" s="8"/>
      <c r="FLW1184" s="8"/>
      <c r="FLX1184" s="8"/>
      <c r="FLY1184" s="8"/>
      <c r="FLZ1184" s="8"/>
      <c r="FMA1184" s="8"/>
      <c r="FMB1184" s="8"/>
      <c r="FMC1184" s="8"/>
      <c r="FMD1184" s="8"/>
      <c r="FME1184" s="8"/>
      <c r="FMF1184" s="8"/>
      <c r="FMG1184" s="8"/>
      <c r="FMH1184" s="8"/>
      <c r="FMI1184" s="8"/>
      <c r="FMJ1184" s="8"/>
      <c r="FMK1184" s="8"/>
      <c r="FML1184" s="8"/>
      <c r="FMM1184" s="8"/>
      <c r="FMN1184" s="8"/>
      <c r="FMO1184" s="8"/>
      <c r="FMP1184" s="8"/>
      <c r="FMQ1184" s="8"/>
      <c r="FMR1184" s="8"/>
      <c r="FMS1184" s="8"/>
      <c r="FMT1184" s="8"/>
      <c r="FMU1184" s="8"/>
      <c r="FMV1184" s="8"/>
      <c r="FMW1184" s="8"/>
      <c r="FMX1184" s="8"/>
      <c r="FMY1184" s="8"/>
      <c r="FMZ1184" s="8"/>
      <c r="FNA1184" s="8"/>
      <c r="FNB1184" s="8"/>
      <c r="FNC1184" s="8"/>
      <c r="FND1184" s="8"/>
      <c r="FNE1184" s="8"/>
      <c r="FNF1184" s="8"/>
      <c r="FNG1184" s="8"/>
      <c r="FNH1184" s="8"/>
      <c r="FNI1184" s="8"/>
      <c r="FNJ1184" s="8"/>
      <c r="FNK1184" s="8"/>
      <c r="FNL1184" s="8"/>
      <c r="FNM1184" s="8"/>
      <c r="FNN1184" s="8"/>
      <c r="FNO1184" s="8"/>
      <c r="FNP1184" s="8"/>
      <c r="FNQ1184" s="8"/>
      <c r="FNR1184" s="8"/>
      <c r="FNS1184" s="8"/>
      <c r="FNT1184" s="8"/>
      <c r="FNU1184" s="8"/>
      <c r="FNV1184" s="8"/>
      <c r="FNW1184" s="8"/>
      <c r="FNX1184" s="8"/>
      <c r="FNY1184" s="8"/>
      <c r="FNZ1184" s="8"/>
      <c r="FOA1184" s="8"/>
      <c r="FOB1184" s="8"/>
      <c r="FOC1184" s="8"/>
      <c r="FOD1184" s="8"/>
      <c r="FOE1184" s="8"/>
      <c r="FOF1184" s="8"/>
      <c r="FOG1184" s="8"/>
      <c r="FOH1184" s="8"/>
      <c r="FOI1184" s="8"/>
      <c r="FOJ1184" s="8"/>
      <c r="FOK1184" s="8"/>
      <c r="FOL1184" s="8"/>
      <c r="FOM1184" s="8"/>
      <c r="FON1184" s="8"/>
      <c r="FOO1184" s="8"/>
      <c r="FOP1184" s="8"/>
      <c r="FOQ1184" s="8"/>
      <c r="FOR1184" s="8"/>
      <c r="FOS1184" s="8"/>
      <c r="FOT1184" s="8"/>
      <c r="FOU1184" s="8"/>
      <c r="FOV1184" s="8"/>
      <c r="FOW1184" s="8"/>
      <c r="FOX1184" s="8"/>
      <c r="FOY1184" s="8"/>
      <c r="FOZ1184" s="8"/>
      <c r="FPA1184" s="8"/>
      <c r="FPB1184" s="8"/>
      <c r="FPC1184" s="8"/>
      <c r="FPD1184" s="8"/>
      <c r="FPE1184" s="8"/>
      <c r="FPF1184" s="8"/>
      <c r="FPG1184" s="8"/>
      <c r="FPH1184" s="8"/>
      <c r="FPI1184" s="8"/>
      <c r="FPJ1184" s="8"/>
      <c r="FPK1184" s="8"/>
      <c r="FPL1184" s="8"/>
      <c r="FPM1184" s="8"/>
      <c r="FPN1184" s="8"/>
      <c r="FPO1184" s="8"/>
      <c r="FPP1184" s="8"/>
      <c r="FPQ1184" s="8"/>
      <c r="FPR1184" s="8"/>
      <c r="FPS1184" s="8"/>
      <c r="FPT1184" s="8"/>
      <c r="FPU1184" s="8"/>
      <c r="FPV1184" s="8"/>
      <c r="FPW1184" s="8"/>
      <c r="FPX1184" s="8"/>
      <c r="FPY1184" s="8"/>
      <c r="FPZ1184" s="8"/>
      <c r="FQA1184" s="8"/>
      <c r="FQB1184" s="8"/>
      <c r="FQC1184" s="8"/>
      <c r="FQD1184" s="8"/>
      <c r="FQE1184" s="8"/>
      <c r="FQF1184" s="8"/>
      <c r="FQG1184" s="8"/>
      <c r="FQH1184" s="8"/>
      <c r="FQI1184" s="8"/>
      <c r="FQJ1184" s="8"/>
      <c r="FQK1184" s="8"/>
      <c r="FQL1184" s="8"/>
      <c r="FQM1184" s="8"/>
      <c r="FQN1184" s="8"/>
      <c r="FQO1184" s="8"/>
      <c r="FQP1184" s="8"/>
      <c r="FQQ1184" s="8"/>
      <c r="FQR1184" s="8"/>
      <c r="FQS1184" s="8"/>
      <c r="FQT1184" s="8"/>
      <c r="FQU1184" s="8"/>
      <c r="FQV1184" s="8"/>
      <c r="FQW1184" s="8"/>
      <c r="FQX1184" s="8"/>
      <c r="FQY1184" s="8"/>
      <c r="FQZ1184" s="8"/>
      <c r="FRA1184" s="8"/>
      <c r="FRB1184" s="8"/>
      <c r="FRC1184" s="8"/>
      <c r="FRD1184" s="8"/>
      <c r="FRE1184" s="8"/>
      <c r="FRF1184" s="8"/>
      <c r="FRG1184" s="8"/>
      <c r="FRH1184" s="8"/>
      <c r="FRI1184" s="8"/>
      <c r="FRJ1184" s="8"/>
      <c r="FRK1184" s="8"/>
      <c r="FRL1184" s="8"/>
      <c r="FRM1184" s="8"/>
      <c r="FRN1184" s="8"/>
      <c r="FRO1184" s="8"/>
      <c r="FRP1184" s="8"/>
      <c r="FRQ1184" s="8"/>
      <c r="FRR1184" s="8"/>
      <c r="FRS1184" s="8"/>
      <c r="FRT1184" s="8"/>
      <c r="FRU1184" s="8"/>
      <c r="FRV1184" s="8"/>
      <c r="FRW1184" s="8"/>
      <c r="FRX1184" s="8"/>
      <c r="FRY1184" s="8"/>
      <c r="FRZ1184" s="8"/>
      <c r="FSA1184" s="8"/>
      <c r="FSB1184" s="8"/>
      <c r="FSC1184" s="8"/>
      <c r="FSD1184" s="8"/>
      <c r="FSE1184" s="8"/>
      <c r="FSF1184" s="8"/>
      <c r="FSG1184" s="8"/>
      <c r="FSH1184" s="8"/>
      <c r="FSI1184" s="8"/>
      <c r="FSJ1184" s="8"/>
      <c r="FSK1184" s="8"/>
      <c r="FSL1184" s="8"/>
      <c r="FSM1184" s="8"/>
      <c r="FSN1184" s="8"/>
      <c r="FSO1184" s="8"/>
      <c r="FSP1184" s="8"/>
      <c r="FSQ1184" s="8"/>
      <c r="FSR1184" s="8"/>
      <c r="FSS1184" s="8"/>
      <c r="FST1184" s="8"/>
      <c r="FSU1184" s="8"/>
      <c r="FSV1184" s="8"/>
      <c r="FSW1184" s="8"/>
      <c r="FSX1184" s="8"/>
      <c r="FSY1184" s="8"/>
      <c r="FSZ1184" s="8"/>
      <c r="FTA1184" s="8"/>
      <c r="FTB1184" s="8"/>
      <c r="FTC1184" s="8"/>
      <c r="FTD1184" s="8"/>
      <c r="FTE1184" s="8"/>
      <c r="FTF1184" s="8"/>
      <c r="FTG1184" s="8"/>
      <c r="FTH1184" s="8"/>
      <c r="FTI1184" s="8"/>
      <c r="FTJ1184" s="8"/>
      <c r="FTK1184" s="8"/>
      <c r="FTL1184" s="8"/>
      <c r="FTM1184" s="8"/>
      <c r="FTN1184" s="8"/>
      <c r="FTO1184" s="8"/>
      <c r="FTP1184" s="8"/>
      <c r="FTQ1184" s="8"/>
      <c r="FTR1184" s="8"/>
      <c r="FTS1184" s="8"/>
      <c r="FTT1184" s="8"/>
      <c r="FTU1184" s="8"/>
      <c r="FTV1184" s="8"/>
      <c r="FTW1184" s="8"/>
      <c r="FTX1184" s="8"/>
      <c r="FTY1184" s="8"/>
      <c r="FTZ1184" s="8"/>
      <c r="FUA1184" s="8"/>
      <c r="FUB1184" s="8"/>
      <c r="FUC1184" s="8"/>
      <c r="FUD1184" s="8"/>
      <c r="FUE1184" s="8"/>
      <c r="FUF1184" s="8"/>
      <c r="FUG1184" s="8"/>
      <c r="FUH1184" s="8"/>
      <c r="FUI1184" s="8"/>
      <c r="FUJ1184" s="8"/>
      <c r="FUK1184" s="8"/>
      <c r="FUL1184" s="8"/>
      <c r="FUM1184" s="8"/>
      <c r="FUN1184" s="8"/>
      <c r="FUO1184" s="8"/>
      <c r="FUP1184" s="8"/>
      <c r="FUQ1184" s="8"/>
      <c r="FUR1184" s="8"/>
      <c r="FUS1184" s="8"/>
      <c r="FUT1184" s="8"/>
      <c r="FUU1184" s="8"/>
      <c r="FUV1184" s="8"/>
      <c r="FUW1184" s="8"/>
      <c r="FUX1184" s="8"/>
      <c r="FUY1184" s="8"/>
      <c r="FUZ1184" s="8"/>
      <c r="FVA1184" s="8"/>
      <c r="FVB1184" s="8"/>
      <c r="FVC1184" s="8"/>
      <c r="FVD1184" s="8"/>
      <c r="FVE1184" s="8"/>
      <c r="FVF1184" s="8"/>
      <c r="FVG1184" s="8"/>
      <c r="FVH1184" s="8"/>
      <c r="FVI1184" s="8"/>
      <c r="FVJ1184" s="8"/>
      <c r="FVK1184" s="8"/>
      <c r="FVL1184" s="8"/>
      <c r="FVM1184" s="8"/>
      <c r="FVN1184" s="8"/>
      <c r="FVO1184" s="8"/>
      <c r="FVP1184" s="8"/>
      <c r="FVQ1184" s="8"/>
      <c r="FVR1184" s="8"/>
      <c r="FVS1184" s="8"/>
      <c r="FVT1184" s="8"/>
      <c r="FVU1184" s="8"/>
      <c r="FVV1184" s="8"/>
      <c r="FVW1184" s="8"/>
      <c r="FVX1184" s="8"/>
      <c r="FVY1184" s="8"/>
      <c r="FVZ1184" s="8"/>
      <c r="FWA1184" s="8"/>
      <c r="FWB1184" s="8"/>
      <c r="FWC1184" s="8"/>
      <c r="FWD1184" s="8"/>
      <c r="FWE1184" s="8"/>
      <c r="FWF1184" s="8"/>
      <c r="FWG1184" s="8"/>
      <c r="FWH1184" s="8"/>
      <c r="FWI1184" s="8"/>
      <c r="FWJ1184" s="8"/>
      <c r="FWK1184" s="8"/>
      <c r="FWL1184" s="8"/>
      <c r="FWM1184" s="8"/>
      <c r="FWN1184" s="8"/>
      <c r="FWO1184" s="8"/>
      <c r="FWP1184" s="8"/>
      <c r="FWQ1184" s="8"/>
      <c r="FWR1184" s="8"/>
      <c r="FWS1184" s="8"/>
      <c r="FWT1184" s="8"/>
      <c r="FWU1184" s="8"/>
      <c r="FWV1184" s="8"/>
      <c r="FWW1184" s="8"/>
      <c r="FWX1184" s="8"/>
      <c r="FWY1184" s="8"/>
      <c r="FWZ1184" s="8"/>
      <c r="FXA1184" s="8"/>
      <c r="FXB1184" s="8"/>
      <c r="FXC1184" s="8"/>
      <c r="FXD1184" s="8"/>
      <c r="FXE1184" s="8"/>
      <c r="FXF1184" s="8"/>
      <c r="FXG1184" s="8"/>
      <c r="FXH1184" s="8"/>
      <c r="FXI1184" s="8"/>
      <c r="FXJ1184" s="8"/>
      <c r="FXK1184" s="8"/>
      <c r="FXL1184" s="8"/>
      <c r="FXM1184" s="8"/>
      <c r="FXN1184" s="8"/>
      <c r="FXO1184" s="8"/>
      <c r="FXP1184" s="8"/>
      <c r="FXQ1184" s="8"/>
      <c r="FXR1184" s="8"/>
      <c r="FXS1184" s="8"/>
      <c r="FXT1184" s="8"/>
      <c r="FXU1184" s="8"/>
      <c r="FXV1184" s="8"/>
      <c r="FXW1184" s="8"/>
      <c r="FXX1184" s="8"/>
      <c r="FXY1184" s="8"/>
      <c r="FXZ1184" s="8"/>
      <c r="FYA1184" s="8"/>
      <c r="FYB1184" s="8"/>
      <c r="FYC1184" s="8"/>
      <c r="FYD1184" s="8"/>
      <c r="FYE1184" s="8"/>
      <c r="FYF1184" s="8"/>
      <c r="FYG1184" s="8"/>
      <c r="FYH1184" s="8"/>
      <c r="FYI1184" s="8"/>
      <c r="FYJ1184" s="8"/>
      <c r="FYK1184" s="8"/>
      <c r="FYL1184" s="8"/>
      <c r="FYM1184" s="8"/>
      <c r="FYN1184" s="8"/>
      <c r="FYO1184" s="8"/>
      <c r="FYP1184" s="8"/>
      <c r="FYQ1184" s="8"/>
      <c r="FYR1184" s="8"/>
      <c r="FYS1184" s="8"/>
      <c r="FYT1184" s="8"/>
      <c r="FYU1184" s="8"/>
      <c r="FYV1184" s="8"/>
      <c r="FYW1184" s="8"/>
      <c r="FYX1184" s="8"/>
      <c r="FYY1184" s="8"/>
      <c r="FYZ1184" s="8"/>
      <c r="FZA1184" s="8"/>
      <c r="FZB1184" s="8"/>
      <c r="FZC1184" s="8"/>
      <c r="FZD1184" s="8"/>
      <c r="FZE1184" s="8"/>
      <c r="FZF1184" s="8"/>
      <c r="FZG1184" s="8"/>
      <c r="FZH1184" s="8"/>
      <c r="FZI1184" s="8"/>
      <c r="FZJ1184" s="8"/>
      <c r="FZK1184" s="8"/>
      <c r="FZL1184" s="8"/>
      <c r="FZM1184" s="8"/>
      <c r="FZN1184" s="8"/>
      <c r="FZO1184" s="8"/>
      <c r="FZP1184" s="8"/>
      <c r="FZQ1184" s="8"/>
      <c r="FZR1184" s="8"/>
      <c r="FZS1184" s="8"/>
      <c r="FZT1184" s="8"/>
      <c r="FZU1184" s="8"/>
      <c r="FZV1184" s="8"/>
      <c r="FZW1184" s="8"/>
      <c r="FZX1184" s="8"/>
      <c r="FZY1184" s="8"/>
      <c r="FZZ1184" s="8"/>
      <c r="GAA1184" s="8"/>
      <c r="GAB1184" s="8"/>
      <c r="GAC1184" s="8"/>
      <c r="GAD1184" s="8"/>
      <c r="GAE1184" s="8"/>
      <c r="GAF1184" s="8"/>
      <c r="GAG1184" s="8"/>
      <c r="GAH1184" s="8"/>
      <c r="GAI1184" s="8"/>
      <c r="GAJ1184" s="8"/>
      <c r="GAK1184" s="8"/>
      <c r="GAL1184" s="8"/>
      <c r="GAM1184" s="8"/>
      <c r="GAN1184" s="8"/>
      <c r="GAO1184" s="8"/>
      <c r="GAP1184" s="8"/>
      <c r="GAQ1184" s="8"/>
      <c r="GAR1184" s="8"/>
      <c r="GAS1184" s="8"/>
      <c r="GAT1184" s="8"/>
      <c r="GAU1184" s="8"/>
      <c r="GAV1184" s="8"/>
      <c r="GAW1184" s="8"/>
      <c r="GAX1184" s="8"/>
      <c r="GAY1184" s="8"/>
      <c r="GAZ1184" s="8"/>
      <c r="GBA1184" s="8"/>
      <c r="GBB1184" s="8"/>
      <c r="GBC1184" s="8"/>
      <c r="GBD1184" s="8"/>
      <c r="GBE1184" s="8"/>
      <c r="GBF1184" s="8"/>
      <c r="GBG1184" s="8"/>
      <c r="GBH1184" s="8"/>
      <c r="GBI1184" s="8"/>
      <c r="GBJ1184" s="8"/>
      <c r="GBK1184" s="8"/>
      <c r="GBL1184" s="8"/>
      <c r="GBM1184" s="8"/>
      <c r="GBN1184" s="8"/>
      <c r="GBO1184" s="8"/>
      <c r="GBP1184" s="8"/>
      <c r="GBQ1184" s="8"/>
      <c r="GBR1184" s="8"/>
      <c r="GBS1184" s="8"/>
      <c r="GBT1184" s="8"/>
      <c r="GBU1184" s="8"/>
      <c r="GBV1184" s="8"/>
      <c r="GBW1184" s="8"/>
      <c r="GBX1184" s="8"/>
      <c r="GBY1184" s="8"/>
      <c r="GBZ1184" s="8"/>
      <c r="GCA1184" s="8"/>
      <c r="GCB1184" s="8"/>
      <c r="GCC1184" s="8"/>
      <c r="GCD1184" s="8"/>
      <c r="GCE1184" s="8"/>
      <c r="GCF1184" s="8"/>
      <c r="GCG1184" s="8"/>
      <c r="GCH1184" s="8"/>
      <c r="GCI1184" s="8"/>
      <c r="GCJ1184" s="8"/>
      <c r="GCK1184" s="8"/>
      <c r="GCL1184" s="8"/>
      <c r="GCM1184" s="8"/>
      <c r="GCN1184" s="8"/>
      <c r="GCO1184" s="8"/>
      <c r="GCP1184" s="8"/>
      <c r="GCQ1184" s="8"/>
      <c r="GCR1184" s="8"/>
      <c r="GCS1184" s="8"/>
      <c r="GCT1184" s="8"/>
      <c r="GCU1184" s="8"/>
      <c r="GCV1184" s="8"/>
      <c r="GCW1184" s="8"/>
      <c r="GCX1184" s="8"/>
      <c r="GCY1184" s="8"/>
      <c r="GCZ1184" s="8"/>
      <c r="GDA1184" s="8"/>
      <c r="GDB1184" s="8"/>
      <c r="GDC1184" s="8"/>
      <c r="GDD1184" s="8"/>
      <c r="GDE1184" s="8"/>
      <c r="GDF1184" s="8"/>
      <c r="GDG1184" s="8"/>
      <c r="GDH1184" s="8"/>
      <c r="GDI1184" s="8"/>
      <c r="GDJ1184" s="8"/>
      <c r="GDK1184" s="8"/>
      <c r="GDL1184" s="8"/>
      <c r="GDM1184" s="8"/>
      <c r="GDN1184" s="8"/>
      <c r="GDO1184" s="8"/>
      <c r="GDP1184" s="8"/>
      <c r="GDQ1184" s="8"/>
      <c r="GDR1184" s="8"/>
      <c r="GDS1184" s="8"/>
      <c r="GDT1184" s="8"/>
      <c r="GDU1184" s="8"/>
      <c r="GDV1184" s="8"/>
      <c r="GDW1184" s="8"/>
      <c r="GDX1184" s="8"/>
      <c r="GDY1184" s="8"/>
      <c r="GDZ1184" s="8"/>
      <c r="GEA1184" s="8"/>
      <c r="GEB1184" s="8"/>
      <c r="GEC1184" s="8"/>
      <c r="GED1184" s="8"/>
      <c r="GEE1184" s="8"/>
      <c r="GEF1184" s="8"/>
      <c r="GEG1184" s="8"/>
      <c r="GEH1184" s="8"/>
      <c r="GEI1184" s="8"/>
      <c r="GEJ1184" s="8"/>
      <c r="GEK1184" s="8"/>
      <c r="GEL1184" s="8"/>
      <c r="GEM1184" s="8"/>
      <c r="GEN1184" s="8"/>
      <c r="GEO1184" s="8"/>
      <c r="GEP1184" s="8"/>
      <c r="GEQ1184" s="8"/>
      <c r="GER1184" s="8"/>
      <c r="GES1184" s="8"/>
      <c r="GET1184" s="8"/>
      <c r="GEU1184" s="8"/>
      <c r="GEV1184" s="8"/>
      <c r="GEW1184" s="8"/>
      <c r="GEX1184" s="8"/>
      <c r="GEY1184" s="8"/>
      <c r="GEZ1184" s="8"/>
      <c r="GFA1184" s="8"/>
      <c r="GFB1184" s="8"/>
      <c r="GFC1184" s="8"/>
      <c r="GFD1184" s="8"/>
      <c r="GFE1184" s="8"/>
      <c r="GFF1184" s="8"/>
      <c r="GFG1184" s="8"/>
      <c r="GFH1184" s="8"/>
      <c r="GFI1184" s="8"/>
      <c r="GFJ1184" s="8"/>
      <c r="GFK1184" s="8"/>
      <c r="GFL1184" s="8"/>
      <c r="GFM1184" s="8"/>
      <c r="GFN1184" s="8"/>
      <c r="GFO1184" s="8"/>
      <c r="GFP1184" s="8"/>
      <c r="GFQ1184" s="8"/>
      <c r="GFR1184" s="8"/>
      <c r="GFS1184" s="8"/>
      <c r="GFT1184" s="8"/>
      <c r="GFU1184" s="8"/>
      <c r="GFV1184" s="8"/>
      <c r="GFW1184" s="8"/>
      <c r="GFX1184" s="8"/>
      <c r="GFY1184" s="8"/>
      <c r="GFZ1184" s="8"/>
      <c r="GGA1184" s="8"/>
      <c r="GGB1184" s="8"/>
      <c r="GGC1184" s="8"/>
      <c r="GGD1184" s="8"/>
      <c r="GGE1184" s="8"/>
      <c r="GGF1184" s="8"/>
      <c r="GGG1184" s="8"/>
      <c r="GGH1184" s="8"/>
      <c r="GGI1184" s="8"/>
      <c r="GGJ1184" s="8"/>
      <c r="GGK1184" s="8"/>
      <c r="GGL1184" s="8"/>
      <c r="GGM1184" s="8"/>
      <c r="GGN1184" s="8"/>
      <c r="GGO1184" s="8"/>
      <c r="GGP1184" s="8"/>
      <c r="GGQ1184" s="8"/>
      <c r="GGR1184" s="8"/>
      <c r="GGS1184" s="8"/>
      <c r="GGT1184" s="8"/>
      <c r="GGU1184" s="8"/>
      <c r="GGV1184" s="8"/>
      <c r="GGW1184" s="8"/>
      <c r="GGX1184" s="8"/>
      <c r="GGY1184" s="8"/>
      <c r="GGZ1184" s="8"/>
      <c r="GHA1184" s="8"/>
      <c r="GHB1184" s="8"/>
      <c r="GHC1184" s="8"/>
      <c r="GHD1184" s="8"/>
      <c r="GHE1184" s="8"/>
      <c r="GHF1184" s="8"/>
      <c r="GHG1184" s="8"/>
      <c r="GHH1184" s="8"/>
      <c r="GHI1184" s="8"/>
      <c r="GHJ1184" s="8"/>
      <c r="GHK1184" s="8"/>
      <c r="GHL1184" s="8"/>
      <c r="GHM1184" s="8"/>
      <c r="GHN1184" s="8"/>
      <c r="GHO1184" s="8"/>
      <c r="GHP1184" s="8"/>
      <c r="GHQ1184" s="8"/>
      <c r="GHR1184" s="8"/>
      <c r="GHS1184" s="8"/>
      <c r="GHT1184" s="8"/>
      <c r="GHU1184" s="8"/>
      <c r="GHV1184" s="8"/>
      <c r="GHW1184" s="8"/>
      <c r="GHX1184" s="8"/>
      <c r="GHY1184" s="8"/>
      <c r="GHZ1184" s="8"/>
      <c r="GIA1184" s="8"/>
      <c r="GIB1184" s="8"/>
      <c r="GIC1184" s="8"/>
      <c r="GID1184" s="8"/>
      <c r="GIE1184" s="8"/>
      <c r="GIF1184" s="8"/>
      <c r="GIG1184" s="8"/>
      <c r="GIH1184" s="8"/>
      <c r="GII1184" s="8"/>
      <c r="GIJ1184" s="8"/>
      <c r="GIK1184" s="8"/>
      <c r="GIL1184" s="8"/>
      <c r="GIM1184" s="8"/>
      <c r="GIN1184" s="8"/>
      <c r="GIO1184" s="8"/>
      <c r="GIP1184" s="8"/>
      <c r="GIQ1184" s="8"/>
      <c r="GIR1184" s="8"/>
      <c r="GIS1184" s="8"/>
      <c r="GIT1184" s="8"/>
      <c r="GIU1184" s="8"/>
      <c r="GIV1184" s="8"/>
      <c r="GIW1184" s="8"/>
      <c r="GIX1184" s="8"/>
      <c r="GIY1184" s="8"/>
      <c r="GIZ1184" s="8"/>
      <c r="GJA1184" s="8"/>
      <c r="GJB1184" s="8"/>
      <c r="GJC1184" s="8"/>
      <c r="GJD1184" s="8"/>
      <c r="GJE1184" s="8"/>
      <c r="GJF1184" s="8"/>
      <c r="GJG1184" s="8"/>
      <c r="GJH1184" s="8"/>
      <c r="GJI1184" s="8"/>
      <c r="GJJ1184" s="8"/>
      <c r="GJK1184" s="8"/>
      <c r="GJL1184" s="8"/>
      <c r="GJM1184" s="8"/>
      <c r="GJN1184" s="8"/>
      <c r="GJO1184" s="8"/>
      <c r="GJP1184" s="8"/>
      <c r="GJQ1184" s="8"/>
      <c r="GJR1184" s="8"/>
      <c r="GJS1184" s="8"/>
      <c r="GJT1184" s="8"/>
      <c r="GJU1184" s="8"/>
      <c r="GJV1184" s="8"/>
      <c r="GJW1184" s="8"/>
      <c r="GJX1184" s="8"/>
      <c r="GJY1184" s="8"/>
      <c r="GJZ1184" s="8"/>
      <c r="GKA1184" s="8"/>
      <c r="GKB1184" s="8"/>
      <c r="GKC1184" s="8"/>
      <c r="GKD1184" s="8"/>
      <c r="GKE1184" s="8"/>
      <c r="GKF1184" s="8"/>
      <c r="GKG1184" s="8"/>
      <c r="GKH1184" s="8"/>
      <c r="GKI1184" s="8"/>
      <c r="GKJ1184" s="8"/>
      <c r="GKK1184" s="8"/>
      <c r="GKL1184" s="8"/>
      <c r="GKM1184" s="8"/>
      <c r="GKN1184" s="8"/>
      <c r="GKO1184" s="8"/>
      <c r="GKP1184" s="8"/>
      <c r="GKQ1184" s="8"/>
      <c r="GKR1184" s="8"/>
      <c r="GKS1184" s="8"/>
      <c r="GKT1184" s="8"/>
      <c r="GKU1184" s="8"/>
      <c r="GKV1184" s="8"/>
      <c r="GKW1184" s="8"/>
      <c r="GKX1184" s="8"/>
      <c r="GKY1184" s="8"/>
      <c r="GKZ1184" s="8"/>
      <c r="GLA1184" s="8"/>
      <c r="GLB1184" s="8"/>
      <c r="GLC1184" s="8"/>
      <c r="GLD1184" s="8"/>
      <c r="GLE1184" s="8"/>
      <c r="GLF1184" s="8"/>
      <c r="GLG1184" s="8"/>
      <c r="GLH1184" s="8"/>
      <c r="GLI1184" s="8"/>
      <c r="GLJ1184" s="8"/>
      <c r="GLK1184" s="8"/>
      <c r="GLL1184" s="8"/>
      <c r="GLM1184" s="8"/>
      <c r="GLN1184" s="8"/>
      <c r="GLO1184" s="8"/>
      <c r="GLP1184" s="8"/>
      <c r="GLQ1184" s="8"/>
      <c r="GLR1184" s="8"/>
      <c r="GLS1184" s="8"/>
      <c r="GLT1184" s="8"/>
      <c r="GLU1184" s="8"/>
      <c r="GLV1184" s="8"/>
      <c r="GLW1184" s="8"/>
      <c r="GLX1184" s="8"/>
      <c r="GLY1184" s="8"/>
      <c r="GLZ1184" s="8"/>
      <c r="GMA1184" s="8"/>
      <c r="GMB1184" s="8"/>
      <c r="GMC1184" s="8"/>
      <c r="GMD1184" s="8"/>
      <c r="GME1184" s="8"/>
      <c r="GMF1184" s="8"/>
      <c r="GMG1184" s="8"/>
      <c r="GMH1184" s="8"/>
      <c r="GMI1184" s="8"/>
      <c r="GMJ1184" s="8"/>
      <c r="GMK1184" s="8"/>
      <c r="GML1184" s="8"/>
      <c r="GMM1184" s="8"/>
      <c r="GMN1184" s="8"/>
      <c r="GMO1184" s="8"/>
      <c r="GMP1184" s="8"/>
      <c r="GMQ1184" s="8"/>
      <c r="GMR1184" s="8"/>
      <c r="GMS1184" s="8"/>
      <c r="GMT1184" s="8"/>
      <c r="GMU1184" s="8"/>
      <c r="GMV1184" s="8"/>
      <c r="GMW1184" s="8"/>
      <c r="GMX1184" s="8"/>
      <c r="GMY1184" s="8"/>
      <c r="GMZ1184" s="8"/>
      <c r="GNA1184" s="8"/>
      <c r="GNB1184" s="8"/>
      <c r="GNC1184" s="8"/>
      <c r="GND1184" s="8"/>
      <c r="GNE1184" s="8"/>
      <c r="GNF1184" s="8"/>
      <c r="GNG1184" s="8"/>
      <c r="GNH1184" s="8"/>
      <c r="GNI1184" s="8"/>
      <c r="GNJ1184" s="8"/>
      <c r="GNK1184" s="8"/>
      <c r="GNL1184" s="8"/>
      <c r="GNM1184" s="8"/>
      <c r="GNN1184" s="8"/>
      <c r="GNO1184" s="8"/>
      <c r="GNP1184" s="8"/>
      <c r="GNQ1184" s="8"/>
      <c r="GNR1184" s="8"/>
      <c r="GNS1184" s="8"/>
      <c r="GNT1184" s="8"/>
      <c r="GNU1184" s="8"/>
      <c r="GNV1184" s="8"/>
      <c r="GNW1184" s="8"/>
      <c r="GNX1184" s="8"/>
      <c r="GNY1184" s="8"/>
      <c r="GNZ1184" s="8"/>
      <c r="GOA1184" s="8"/>
      <c r="GOB1184" s="8"/>
      <c r="GOC1184" s="8"/>
      <c r="GOD1184" s="8"/>
      <c r="GOE1184" s="8"/>
      <c r="GOF1184" s="8"/>
      <c r="GOG1184" s="8"/>
      <c r="GOH1184" s="8"/>
      <c r="GOI1184" s="8"/>
      <c r="GOJ1184" s="8"/>
      <c r="GOK1184" s="8"/>
      <c r="GOL1184" s="8"/>
      <c r="GOM1184" s="8"/>
      <c r="GON1184" s="8"/>
      <c r="GOO1184" s="8"/>
      <c r="GOP1184" s="8"/>
      <c r="GOQ1184" s="8"/>
      <c r="GOR1184" s="8"/>
      <c r="GOS1184" s="8"/>
      <c r="GOT1184" s="8"/>
      <c r="GOU1184" s="8"/>
      <c r="GOV1184" s="8"/>
      <c r="GOW1184" s="8"/>
      <c r="GOX1184" s="8"/>
      <c r="GOY1184" s="8"/>
      <c r="GOZ1184" s="8"/>
      <c r="GPA1184" s="8"/>
      <c r="GPB1184" s="8"/>
      <c r="GPC1184" s="8"/>
      <c r="GPD1184" s="8"/>
      <c r="GPE1184" s="8"/>
      <c r="GPF1184" s="8"/>
      <c r="GPG1184" s="8"/>
      <c r="GPH1184" s="8"/>
      <c r="GPI1184" s="8"/>
      <c r="GPJ1184" s="8"/>
      <c r="GPK1184" s="8"/>
      <c r="GPL1184" s="8"/>
      <c r="GPM1184" s="8"/>
      <c r="GPN1184" s="8"/>
      <c r="GPO1184" s="8"/>
      <c r="GPP1184" s="8"/>
      <c r="GPQ1184" s="8"/>
      <c r="GPR1184" s="8"/>
      <c r="GPS1184" s="8"/>
      <c r="GPT1184" s="8"/>
      <c r="GPU1184" s="8"/>
      <c r="GPV1184" s="8"/>
      <c r="GPW1184" s="8"/>
      <c r="GPX1184" s="8"/>
      <c r="GPY1184" s="8"/>
      <c r="GPZ1184" s="8"/>
      <c r="GQA1184" s="8"/>
      <c r="GQB1184" s="8"/>
      <c r="GQC1184" s="8"/>
      <c r="GQD1184" s="8"/>
      <c r="GQE1184" s="8"/>
      <c r="GQF1184" s="8"/>
      <c r="GQG1184" s="8"/>
      <c r="GQH1184" s="8"/>
      <c r="GQI1184" s="8"/>
      <c r="GQJ1184" s="8"/>
      <c r="GQK1184" s="8"/>
      <c r="GQL1184" s="8"/>
      <c r="GQM1184" s="8"/>
      <c r="GQN1184" s="8"/>
      <c r="GQO1184" s="8"/>
      <c r="GQP1184" s="8"/>
      <c r="GQQ1184" s="8"/>
      <c r="GQR1184" s="8"/>
      <c r="GQS1184" s="8"/>
      <c r="GQT1184" s="8"/>
      <c r="GQU1184" s="8"/>
      <c r="GQV1184" s="8"/>
      <c r="GQW1184" s="8"/>
      <c r="GQX1184" s="8"/>
      <c r="GQY1184" s="8"/>
      <c r="GQZ1184" s="8"/>
      <c r="GRA1184" s="8"/>
      <c r="GRB1184" s="8"/>
      <c r="GRC1184" s="8"/>
      <c r="GRD1184" s="8"/>
      <c r="GRE1184" s="8"/>
      <c r="GRF1184" s="8"/>
      <c r="GRG1184" s="8"/>
      <c r="GRH1184" s="8"/>
      <c r="GRI1184" s="8"/>
      <c r="GRJ1184" s="8"/>
      <c r="GRK1184" s="8"/>
      <c r="GRL1184" s="8"/>
      <c r="GRM1184" s="8"/>
      <c r="GRN1184" s="8"/>
      <c r="GRO1184" s="8"/>
      <c r="GRP1184" s="8"/>
      <c r="GRQ1184" s="8"/>
      <c r="GRR1184" s="8"/>
      <c r="GRS1184" s="8"/>
      <c r="GRT1184" s="8"/>
      <c r="GRU1184" s="8"/>
      <c r="GRV1184" s="8"/>
      <c r="GRW1184" s="8"/>
      <c r="GRX1184" s="8"/>
      <c r="GRY1184" s="8"/>
      <c r="GRZ1184" s="8"/>
      <c r="GSA1184" s="8"/>
      <c r="GSB1184" s="8"/>
      <c r="GSC1184" s="8"/>
      <c r="GSD1184" s="8"/>
      <c r="GSE1184" s="8"/>
      <c r="GSF1184" s="8"/>
      <c r="GSG1184" s="8"/>
      <c r="GSH1184" s="8"/>
      <c r="GSI1184" s="8"/>
      <c r="GSJ1184" s="8"/>
      <c r="GSK1184" s="8"/>
      <c r="GSL1184" s="8"/>
      <c r="GSM1184" s="8"/>
      <c r="GSN1184" s="8"/>
      <c r="GSO1184" s="8"/>
      <c r="GSP1184" s="8"/>
      <c r="GSQ1184" s="8"/>
      <c r="GSR1184" s="8"/>
      <c r="GSS1184" s="8"/>
      <c r="GST1184" s="8"/>
      <c r="GSU1184" s="8"/>
      <c r="GSV1184" s="8"/>
      <c r="GSW1184" s="8"/>
      <c r="GSX1184" s="8"/>
      <c r="GSY1184" s="8"/>
      <c r="GSZ1184" s="8"/>
      <c r="GTA1184" s="8"/>
      <c r="GTB1184" s="8"/>
      <c r="GTC1184" s="8"/>
      <c r="GTD1184" s="8"/>
      <c r="GTE1184" s="8"/>
      <c r="GTF1184" s="8"/>
      <c r="GTG1184" s="8"/>
      <c r="GTH1184" s="8"/>
      <c r="GTI1184" s="8"/>
      <c r="GTJ1184" s="8"/>
      <c r="GTK1184" s="8"/>
      <c r="GTL1184" s="8"/>
      <c r="GTM1184" s="8"/>
      <c r="GTN1184" s="8"/>
      <c r="GTO1184" s="8"/>
      <c r="GTP1184" s="8"/>
      <c r="GTQ1184" s="8"/>
      <c r="GTR1184" s="8"/>
      <c r="GTS1184" s="8"/>
      <c r="GTT1184" s="8"/>
      <c r="GTU1184" s="8"/>
      <c r="GTV1184" s="8"/>
      <c r="GTW1184" s="8"/>
      <c r="GTX1184" s="8"/>
      <c r="GTY1184" s="8"/>
      <c r="GTZ1184" s="8"/>
      <c r="GUA1184" s="8"/>
      <c r="GUB1184" s="8"/>
      <c r="GUC1184" s="8"/>
      <c r="GUD1184" s="8"/>
      <c r="GUE1184" s="8"/>
      <c r="GUF1184" s="8"/>
      <c r="GUG1184" s="8"/>
      <c r="GUH1184" s="8"/>
      <c r="GUI1184" s="8"/>
      <c r="GUJ1184" s="8"/>
      <c r="GUK1184" s="8"/>
      <c r="GUL1184" s="8"/>
      <c r="GUM1184" s="8"/>
      <c r="GUN1184" s="8"/>
      <c r="GUO1184" s="8"/>
      <c r="GUP1184" s="8"/>
      <c r="GUQ1184" s="8"/>
      <c r="GUR1184" s="8"/>
      <c r="GUS1184" s="8"/>
      <c r="GUT1184" s="8"/>
      <c r="GUU1184" s="8"/>
      <c r="GUV1184" s="8"/>
      <c r="GUW1184" s="8"/>
      <c r="GUX1184" s="8"/>
      <c r="GUY1184" s="8"/>
      <c r="GUZ1184" s="8"/>
      <c r="GVA1184" s="8"/>
      <c r="GVB1184" s="8"/>
      <c r="GVC1184" s="8"/>
      <c r="GVD1184" s="8"/>
      <c r="GVE1184" s="8"/>
      <c r="GVF1184" s="8"/>
      <c r="GVG1184" s="8"/>
      <c r="GVH1184" s="8"/>
      <c r="GVI1184" s="8"/>
      <c r="GVJ1184" s="8"/>
      <c r="GVK1184" s="8"/>
      <c r="GVL1184" s="8"/>
      <c r="GVM1184" s="8"/>
      <c r="GVN1184" s="8"/>
      <c r="GVO1184" s="8"/>
      <c r="GVP1184" s="8"/>
      <c r="GVQ1184" s="8"/>
      <c r="GVR1184" s="8"/>
      <c r="GVS1184" s="8"/>
      <c r="GVT1184" s="8"/>
      <c r="GVU1184" s="8"/>
      <c r="GVV1184" s="8"/>
      <c r="GVW1184" s="8"/>
      <c r="GVX1184" s="8"/>
      <c r="GVY1184" s="8"/>
      <c r="GVZ1184" s="8"/>
      <c r="GWA1184" s="8"/>
      <c r="GWB1184" s="8"/>
      <c r="GWC1184" s="8"/>
      <c r="GWD1184" s="8"/>
      <c r="GWE1184" s="8"/>
      <c r="GWF1184" s="8"/>
      <c r="GWG1184" s="8"/>
      <c r="GWH1184" s="8"/>
      <c r="GWI1184" s="8"/>
      <c r="GWJ1184" s="8"/>
      <c r="GWK1184" s="8"/>
      <c r="GWL1184" s="8"/>
      <c r="GWM1184" s="8"/>
      <c r="GWN1184" s="8"/>
      <c r="GWO1184" s="8"/>
      <c r="GWP1184" s="8"/>
      <c r="GWQ1184" s="8"/>
      <c r="GWR1184" s="8"/>
      <c r="GWS1184" s="8"/>
      <c r="GWT1184" s="8"/>
      <c r="GWU1184" s="8"/>
      <c r="GWV1184" s="8"/>
      <c r="GWW1184" s="8"/>
      <c r="GWX1184" s="8"/>
      <c r="GWY1184" s="8"/>
      <c r="GWZ1184" s="8"/>
      <c r="GXA1184" s="8"/>
      <c r="GXB1184" s="8"/>
      <c r="GXC1184" s="8"/>
      <c r="GXD1184" s="8"/>
      <c r="GXE1184" s="8"/>
      <c r="GXF1184" s="8"/>
      <c r="GXG1184" s="8"/>
      <c r="GXH1184" s="8"/>
      <c r="GXI1184" s="8"/>
      <c r="GXJ1184" s="8"/>
      <c r="GXK1184" s="8"/>
      <c r="GXL1184" s="8"/>
      <c r="GXM1184" s="8"/>
      <c r="GXN1184" s="8"/>
      <c r="GXO1184" s="8"/>
      <c r="GXP1184" s="8"/>
      <c r="GXQ1184" s="8"/>
      <c r="GXR1184" s="8"/>
      <c r="GXS1184" s="8"/>
      <c r="GXT1184" s="8"/>
      <c r="GXU1184" s="8"/>
      <c r="GXV1184" s="8"/>
      <c r="GXW1184" s="8"/>
      <c r="GXX1184" s="8"/>
      <c r="GXY1184" s="8"/>
      <c r="GXZ1184" s="8"/>
      <c r="GYA1184" s="8"/>
      <c r="GYB1184" s="8"/>
      <c r="GYC1184" s="8"/>
      <c r="GYD1184" s="8"/>
      <c r="GYE1184" s="8"/>
      <c r="GYF1184" s="8"/>
      <c r="GYG1184" s="8"/>
      <c r="GYH1184" s="8"/>
      <c r="GYI1184" s="8"/>
      <c r="GYJ1184" s="8"/>
      <c r="GYK1184" s="8"/>
      <c r="GYL1184" s="8"/>
      <c r="GYM1184" s="8"/>
      <c r="GYN1184" s="8"/>
      <c r="GYO1184" s="8"/>
      <c r="GYP1184" s="8"/>
      <c r="GYQ1184" s="8"/>
      <c r="GYR1184" s="8"/>
      <c r="GYS1184" s="8"/>
      <c r="GYT1184" s="8"/>
      <c r="GYU1184" s="8"/>
      <c r="GYV1184" s="8"/>
      <c r="GYW1184" s="8"/>
      <c r="GYX1184" s="8"/>
      <c r="GYY1184" s="8"/>
      <c r="GYZ1184" s="8"/>
      <c r="GZA1184" s="8"/>
      <c r="GZB1184" s="8"/>
      <c r="GZC1184" s="8"/>
      <c r="GZD1184" s="8"/>
      <c r="GZE1184" s="8"/>
      <c r="GZF1184" s="8"/>
      <c r="GZG1184" s="8"/>
      <c r="GZH1184" s="8"/>
      <c r="GZI1184" s="8"/>
      <c r="GZJ1184" s="8"/>
      <c r="GZK1184" s="8"/>
      <c r="GZL1184" s="8"/>
      <c r="GZM1184" s="8"/>
      <c r="GZN1184" s="8"/>
      <c r="GZO1184" s="8"/>
      <c r="GZP1184" s="8"/>
      <c r="GZQ1184" s="8"/>
      <c r="GZR1184" s="8"/>
      <c r="GZS1184" s="8"/>
      <c r="GZT1184" s="8"/>
      <c r="GZU1184" s="8"/>
      <c r="GZV1184" s="8"/>
      <c r="GZW1184" s="8"/>
      <c r="GZX1184" s="8"/>
      <c r="GZY1184" s="8"/>
      <c r="GZZ1184" s="8"/>
      <c r="HAA1184" s="8"/>
      <c r="HAB1184" s="8"/>
      <c r="HAC1184" s="8"/>
      <c r="HAD1184" s="8"/>
      <c r="HAE1184" s="8"/>
      <c r="HAF1184" s="8"/>
      <c r="HAG1184" s="8"/>
      <c r="HAH1184" s="8"/>
      <c r="HAI1184" s="8"/>
      <c r="HAJ1184" s="8"/>
      <c r="HAK1184" s="8"/>
      <c r="HAL1184" s="8"/>
      <c r="HAM1184" s="8"/>
      <c r="HAN1184" s="8"/>
      <c r="HAO1184" s="8"/>
      <c r="HAP1184" s="8"/>
      <c r="HAQ1184" s="8"/>
      <c r="HAR1184" s="8"/>
      <c r="HAS1184" s="8"/>
      <c r="HAT1184" s="8"/>
      <c r="HAU1184" s="8"/>
      <c r="HAV1184" s="8"/>
      <c r="HAW1184" s="8"/>
      <c r="HAX1184" s="8"/>
      <c r="HAY1184" s="8"/>
      <c r="HAZ1184" s="8"/>
      <c r="HBA1184" s="8"/>
      <c r="HBB1184" s="8"/>
      <c r="HBC1184" s="8"/>
      <c r="HBD1184" s="8"/>
      <c r="HBE1184" s="8"/>
      <c r="HBF1184" s="8"/>
      <c r="HBG1184" s="8"/>
      <c r="HBH1184" s="8"/>
      <c r="HBI1184" s="8"/>
      <c r="HBJ1184" s="8"/>
      <c r="HBK1184" s="8"/>
      <c r="HBL1184" s="8"/>
      <c r="HBM1184" s="8"/>
      <c r="HBN1184" s="8"/>
      <c r="HBO1184" s="8"/>
      <c r="HBP1184" s="8"/>
      <c r="HBQ1184" s="8"/>
      <c r="HBR1184" s="8"/>
      <c r="HBS1184" s="8"/>
      <c r="HBT1184" s="8"/>
      <c r="HBU1184" s="8"/>
      <c r="HBV1184" s="8"/>
      <c r="HBW1184" s="8"/>
      <c r="HBX1184" s="8"/>
      <c r="HBY1184" s="8"/>
      <c r="HBZ1184" s="8"/>
      <c r="HCA1184" s="8"/>
      <c r="HCB1184" s="8"/>
      <c r="HCC1184" s="8"/>
      <c r="HCD1184" s="8"/>
      <c r="HCE1184" s="8"/>
      <c r="HCF1184" s="8"/>
      <c r="HCG1184" s="8"/>
      <c r="HCH1184" s="8"/>
      <c r="HCI1184" s="8"/>
      <c r="HCJ1184" s="8"/>
      <c r="HCK1184" s="8"/>
      <c r="HCL1184" s="8"/>
      <c r="HCM1184" s="8"/>
      <c r="HCN1184" s="8"/>
      <c r="HCO1184" s="8"/>
      <c r="HCP1184" s="8"/>
      <c r="HCQ1184" s="8"/>
      <c r="HCR1184" s="8"/>
      <c r="HCS1184" s="8"/>
      <c r="HCT1184" s="8"/>
      <c r="HCU1184" s="8"/>
      <c r="HCV1184" s="8"/>
      <c r="HCW1184" s="8"/>
      <c r="HCX1184" s="8"/>
      <c r="HCY1184" s="8"/>
      <c r="HCZ1184" s="8"/>
      <c r="HDA1184" s="8"/>
      <c r="HDB1184" s="8"/>
      <c r="HDC1184" s="8"/>
      <c r="HDD1184" s="8"/>
      <c r="HDE1184" s="8"/>
      <c r="HDF1184" s="8"/>
      <c r="HDG1184" s="8"/>
      <c r="HDH1184" s="8"/>
      <c r="HDI1184" s="8"/>
      <c r="HDJ1184" s="8"/>
      <c r="HDK1184" s="8"/>
      <c r="HDL1184" s="8"/>
      <c r="HDM1184" s="8"/>
      <c r="HDN1184" s="8"/>
      <c r="HDO1184" s="8"/>
      <c r="HDP1184" s="8"/>
      <c r="HDQ1184" s="8"/>
      <c r="HDR1184" s="8"/>
      <c r="HDS1184" s="8"/>
      <c r="HDT1184" s="8"/>
      <c r="HDU1184" s="8"/>
      <c r="HDV1184" s="8"/>
      <c r="HDW1184" s="8"/>
      <c r="HDX1184" s="8"/>
      <c r="HDY1184" s="8"/>
      <c r="HDZ1184" s="8"/>
      <c r="HEA1184" s="8"/>
      <c r="HEB1184" s="8"/>
      <c r="HEC1184" s="8"/>
      <c r="HED1184" s="8"/>
      <c r="HEE1184" s="8"/>
      <c r="HEF1184" s="8"/>
      <c r="HEG1184" s="8"/>
      <c r="HEH1184" s="8"/>
      <c r="HEI1184" s="8"/>
      <c r="HEJ1184" s="8"/>
      <c r="HEK1184" s="8"/>
      <c r="HEL1184" s="8"/>
      <c r="HEM1184" s="8"/>
      <c r="HEN1184" s="8"/>
      <c r="HEO1184" s="8"/>
      <c r="HEP1184" s="8"/>
      <c r="HEQ1184" s="8"/>
      <c r="HER1184" s="8"/>
      <c r="HES1184" s="8"/>
      <c r="HET1184" s="8"/>
      <c r="HEU1184" s="8"/>
      <c r="HEV1184" s="8"/>
      <c r="HEW1184" s="8"/>
      <c r="HEX1184" s="8"/>
      <c r="HEY1184" s="8"/>
      <c r="HEZ1184" s="8"/>
      <c r="HFA1184" s="8"/>
      <c r="HFB1184" s="8"/>
      <c r="HFC1184" s="8"/>
      <c r="HFD1184" s="8"/>
      <c r="HFE1184" s="8"/>
      <c r="HFF1184" s="8"/>
      <c r="HFG1184" s="8"/>
      <c r="HFH1184" s="8"/>
      <c r="HFI1184" s="8"/>
      <c r="HFJ1184" s="8"/>
      <c r="HFK1184" s="8"/>
      <c r="HFL1184" s="8"/>
      <c r="HFM1184" s="8"/>
      <c r="HFN1184" s="8"/>
      <c r="HFO1184" s="8"/>
      <c r="HFP1184" s="8"/>
      <c r="HFQ1184" s="8"/>
      <c r="HFR1184" s="8"/>
      <c r="HFS1184" s="8"/>
      <c r="HFT1184" s="8"/>
      <c r="HFU1184" s="8"/>
      <c r="HFV1184" s="8"/>
      <c r="HFW1184" s="8"/>
      <c r="HFX1184" s="8"/>
      <c r="HFY1184" s="8"/>
      <c r="HFZ1184" s="8"/>
      <c r="HGA1184" s="8"/>
      <c r="HGB1184" s="8"/>
      <c r="HGC1184" s="8"/>
      <c r="HGD1184" s="8"/>
      <c r="HGE1184" s="8"/>
      <c r="HGF1184" s="8"/>
      <c r="HGG1184" s="8"/>
      <c r="HGH1184" s="8"/>
      <c r="HGI1184" s="8"/>
      <c r="HGJ1184" s="8"/>
      <c r="HGK1184" s="8"/>
      <c r="HGL1184" s="8"/>
      <c r="HGM1184" s="8"/>
      <c r="HGN1184" s="8"/>
      <c r="HGO1184" s="8"/>
      <c r="HGP1184" s="8"/>
      <c r="HGQ1184" s="8"/>
      <c r="HGR1184" s="8"/>
      <c r="HGS1184" s="8"/>
      <c r="HGT1184" s="8"/>
      <c r="HGU1184" s="8"/>
      <c r="HGV1184" s="8"/>
      <c r="HGW1184" s="8"/>
      <c r="HGX1184" s="8"/>
      <c r="HGY1184" s="8"/>
      <c r="HGZ1184" s="8"/>
      <c r="HHA1184" s="8"/>
      <c r="HHB1184" s="8"/>
      <c r="HHC1184" s="8"/>
      <c r="HHD1184" s="8"/>
      <c r="HHE1184" s="8"/>
      <c r="HHF1184" s="8"/>
      <c r="HHG1184" s="8"/>
      <c r="HHH1184" s="8"/>
      <c r="HHI1184" s="8"/>
      <c r="HHJ1184" s="8"/>
      <c r="HHK1184" s="8"/>
      <c r="HHL1184" s="8"/>
      <c r="HHM1184" s="8"/>
      <c r="HHN1184" s="8"/>
      <c r="HHO1184" s="8"/>
      <c r="HHP1184" s="8"/>
      <c r="HHQ1184" s="8"/>
      <c r="HHR1184" s="8"/>
      <c r="HHS1184" s="8"/>
      <c r="HHT1184" s="8"/>
      <c r="HHU1184" s="8"/>
      <c r="HHV1184" s="8"/>
      <c r="HHW1184" s="8"/>
      <c r="HHX1184" s="8"/>
      <c r="HHY1184" s="8"/>
      <c r="HHZ1184" s="8"/>
      <c r="HIA1184" s="8"/>
      <c r="HIB1184" s="8"/>
      <c r="HIC1184" s="8"/>
      <c r="HID1184" s="8"/>
      <c r="HIE1184" s="8"/>
      <c r="HIF1184" s="8"/>
      <c r="HIG1184" s="8"/>
      <c r="HIH1184" s="8"/>
      <c r="HII1184" s="8"/>
      <c r="HIJ1184" s="8"/>
      <c r="HIK1184" s="8"/>
      <c r="HIL1184" s="8"/>
      <c r="HIM1184" s="8"/>
      <c r="HIN1184" s="8"/>
      <c r="HIO1184" s="8"/>
      <c r="HIP1184" s="8"/>
      <c r="HIQ1184" s="8"/>
      <c r="HIR1184" s="8"/>
      <c r="HIS1184" s="8"/>
      <c r="HIT1184" s="8"/>
      <c r="HIU1184" s="8"/>
      <c r="HIV1184" s="8"/>
      <c r="HIW1184" s="8"/>
      <c r="HIX1184" s="8"/>
      <c r="HIY1184" s="8"/>
      <c r="HIZ1184" s="8"/>
      <c r="HJA1184" s="8"/>
      <c r="HJB1184" s="8"/>
      <c r="HJC1184" s="8"/>
      <c r="HJD1184" s="8"/>
      <c r="HJE1184" s="8"/>
      <c r="HJF1184" s="8"/>
      <c r="HJG1184" s="8"/>
      <c r="HJH1184" s="8"/>
      <c r="HJI1184" s="8"/>
      <c r="HJJ1184" s="8"/>
      <c r="HJK1184" s="8"/>
      <c r="HJL1184" s="8"/>
      <c r="HJM1184" s="8"/>
      <c r="HJN1184" s="8"/>
      <c r="HJO1184" s="8"/>
      <c r="HJP1184" s="8"/>
      <c r="HJQ1184" s="8"/>
      <c r="HJR1184" s="8"/>
      <c r="HJS1184" s="8"/>
      <c r="HJT1184" s="8"/>
      <c r="HJU1184" s="8"/>
      <c r="HJV1184" s="8"/>
      <c r="HJW1184" s="8"/>
      <c r="HJX1184" s="8"/>
      <c r="HJY1184" s="8"/>
      <c r="HJZ1184" s="8"/>
      <c r="HKA1184" s="8"/>
      <c r="HKB1184" s="8"/>
      <c r="HKC1184" s="8"/>
      <c r="HKD1184" s="8"/>
      <c r="HKE1184" s="8"/>
      <c r="HKF1184" s="8"/>
      <c r="HKG1184" s="8"/>
      <c r="HKH1184" s="8"/>
      <c r="HKI1184" s="8"/>
      <c r="HKJ1184" s="8"/>
      <c r="HKK1184" s="8"/>
      <c r="HKL1184" s="8"/>
      <c r="HKM1184" s="8"/>
      <c r="HKN1184" s="8"/>
      <c r="HKO1184" s="8"/>
      <c r="HKP1184" s="8"/>
      <c r="HKQ1184" s="8"/>
      <c r="HKR1184" s="8"/>
      <c r="HKS1184" s="8"/>
      <c r="HKT1184" s="8"/>
      <c r="HKU1184" s="8"/>
      <c r="HKV1184" s="8"/>
      <c r="HKW1184" s="8"/>
      <c r="HKX1184" s="8"/>
      <c r="HKY1184" s="8"/>
      <c r="HKZ1184" s="8"/>
      <c r="HLA1184" s="8"/>
      <c r="HLB1184" s="8"/>
      <c r="HLC1184" s="8"/>
      <c r="HLD1184" s="8"/>
      <c r="HLE1184" s="8"/>
      <c r="HLF1184" s="8"/>
      <c r="HLG1184" s="8"/>
      <c r="HLH1184" s="8"/>
      <c r="HLI1184" s="8"/>
      <c r="HLJ1184" s="8"/>
      <c r="HLK1184" s="8"/>
      <c r="HLL1184" s="8"/>
      <c r="HLM1184" s="8"/>
      <c r="HLN1184" s="8"/>
      <c r="HLO1184" s="8"/>
      <c r="HLP1184" s="8"/>
      <c r="HLQ1184" s="8"/>
      <c r="HLR1184" s="8"/>
      <c r="HLS1184" s="8"/>
      <c r="HLT1184" s="8"/>
      <c r="HLU1184" s="8"/>
      <c r="HLV1184" s="8"/>
      <c r="HLW1184" s="8"/>
      <c r="HLX1184" s="8"/>
      <c r="HLY1184" s="8"/>
      <c r="HLZ1184" s="8"/>
      <c r="HMA1184" s="8"/>
      <c r="HMB1184" s="8"/>
      <c r="HMC1184" s="8"/>
      <c r="HMD1184" s="8"/>
      <c r="HME1184" s="8"/>
      <c r="HMF1184" s="8"/>
      <c r="HMG1184" s="8"/>
      <c r="HMH1184" s="8"/>
      <c r="HMI1184" s="8"/>
      <c r="HMJ1184" s="8"/>
      <c r="HMK1184" s="8"/>
      <c r="HML1184" s="8"/>
      <c r="HMM1184" s="8"/>
      <c r="HMN1184" s="8"/>
      <c r="HMO1184" s="8"/>
      <c r="HMP1184" s="8"/>
      <c r="HMQ1184" s="8"/>
      <c r="HMR1184" s="8"/>
      <c r="HMS1184" s="8"/>
      <c r="HMT1184" s="8"/>
      <c r="HMU1184" s="8"/>
      <c r="HMV1184" s="8"/>
      <c r="HMW1184" s="8"/>
      <c r="HMX1184" s="8"/>
      <c r="HMY1184" s="8"/>
      <c r="HMZ1184" s="8"/>
      <c r="HNA1184" s="8"/>
      <c r="HNB1184" s="8"/>
      <c r="HNC1184" s="8"/>
      <c r="HND1184" s="8"/>
      <c r="HNE1184" s="8"/>
      <c r="HNF1184" s="8"/>
      <c r="HNG1184" s="8"/>
      <c r="HNH1184" s="8"/>
      <c r="HNI1184" s="8"/>
      <c r="HNJ1184" s="8"/>
      <c r="HNK1184" s="8"/>
      <c r="HNL1184" s="8"/>
      <c r="HNM1184" s="8"/>
      <c r="HNN1184" s="8"/>
      <c r="HNO1184" s="8"/>
      <c r="HNP1184" s="8"/>
      <c r="HNQ1184" s="8"/>
      <c r="HNR1184" s="8"/>
      <c r="HNS1184" s="8"/>
      <c r="HNT1184" s="8"/>
      <c r="HNU1184" s="8"/>
      <c r="HNV1184" s="8"/>
      <c r="HNW1184" s="8"/>
      <c r="HNX1184" s="8"/>
      <c r="HNY1184" s="8"/>
      <c r="HNZ1184" s="8"/>
      <c r="HOA1184" s="8"/>
      <c r="HOB1184" s="8"/>
      <c r="HOC1184" s="8"/>
      <c r="HOD1184" s="8"/>
      <c r="HOE1184" s="8"/>
      <c r="HOF1184" s="8"/>
      <c r="HOG1184" s="8"/>
      <c r="HOH1184" s="8"/>
      <c r="HOI1184" s="8"/>
      <c r="HOJ1184" s="8"/>
      <c r="HOK1184" s="8"/>
      <c r="HOL1184" s="8"/>
      <c r="HOM1184" s="8"/>
      <c r="HON1184" s="8"/>
      <c r="HOO1184" s="8"/>
      <c r="HOP1184" s="8"/>
      <c r="HOQ1184" s="8"/>
      <c r="HOR1184" s="8"/>
      <c r="HOS1184" s="8"/>
      <c r="HOT1184" s="8"/>
      <c r="HOU1184" s="8"/>
      <c r="HOV1184" s="8"/>
      <c r="HOW1184" s="8"/>
      <c r="HOX1184" s="8"/>
      <c r="HOY1184" s="8"/>
      <c r="HOZ1184" s="8"/>
      <c r="HPA1184" s="8"/>
      <c r="HPB1184" s="8"/>
      <c r="HPC1184" s="8"/>
      <c r="HPD1184" s="8"/>
      <c r="HPE1184" s="8"/>
      <c r="HPF1184" s="8"/>
      <c r="HPG1184" s="8"/>
      <c r="HPH1184" s="8"/>
      <c r="HPI1184" s="8"/>
      <c r="HPJ1184" s="8"/>
      <c r="HPK1184" s="8"/>
      <c r="HPL1184" s="8"/>
      <c r="HPM1184" s="8"/>
      <c r="HPN1184" s="8"/>
      <c r="HPO1184" s="8"/>
      <c r="HPP1184" s="8"/>
      <c r="HPQ1184" s="8"/>
      <c r="HPR1184" s="8"/>
      <c r="HPS1184" s="8"/>
      <c r="HPT1184" s="8"/>
      <c r="HPU1184" s="8"/>
      <c r="HPV1184" s="8"/>
      <c r="HPW1184" s="8"/>
      <c r="HPX1184" s="8"/>
      <c r="HPY1184" s="8"/>
      <c r="HPZ1184" s="8"/>
      <c r="HQA1184" s="8"/>
      <c r="HQB1184" s="8"/>
      <c r="HQC1184" s="8"/>
      <c r="HQD1184" s="8"/>
      <c r="HQE1184" s="8"/>
      <c r="HQF1184" s="8"/>
      <c r="HQG1184" s="8"/>
      <c r="HQH1184" s="8"/>
      <c r="HQI1184" s="8"/>
      <c r="HQJ1184" s="8"/>
      <c r="HQK1184" s="8"/>
      <c r="HQL1184" s="8"/>
      <c r="HQM1184" s="8"/>
      <c r="HQN1184" s="8"/>
      <c r="HQO1184" s="8"/>
      <c r="HQP1184" s="8"/>
      <c r="HQQ1184" s="8"/>
      <c r="HQR1184" s="8"/>
      <c r="HQS1184" s="8"/>
      <c r="HQT1184" s="8"/>
      <c r="HQU1184" s="8"/>
      <c r="HQV1184" s="8"/>
      <c r="HQW1184" s="8"/>
      <c r="HQX1184" s="8"/>
      <c r="HQY1184" s="8"/>
      <c r="HQZ1184" s="8"/>
      <c r="HRA1184" s="8"/>
      <c r="HRB1184" s="8"/>
      <c r="HRC1184" s="8"/>
      <c r="HRD1184" s="8"/>
      <c r="HRE1184" s="8"/>
      <c r="HRF1184" s="8"/>
      <c r="HRG1184" s="8"/>
      <c r="HRH1184" s="8"/>
      <c r="HRI1184" s="8"/>
      <c r="HRJ1184" s="8"/>
      <c r="HRK1184" s="8"/>
      <c r="HRL1184" s="8"/>
      <c r="HRM1184" s="8"/>
      <c r="HRN1184" s="8"/>
      <c r="HRO1184" s="8"/>
      <c r="HRP1184" s="8"/>
      <c r="HRQ1184" s="8"/>
      <c r="HRR1184" s="8"/>
      <c r="HRS1184" s="8"/>
      <c r="HRT1184" s="8"/>
      <c r="HRU1184" s="8"/>
      <c r="HRV1184" s="8"/>
      <c r="HRW1184" s="8"/>
      <c r="HRX1184" s="8"/>
      <c r="HRY1184" s="8"/>
      <c r="HRZ1184" s="8"/>
      <c r="HSA1184" s="8"/>
      <c r="HSB1184" s="8"/>
      <c r="HSC1184" s="8"/>
      <c r="HSD1184" s="8"/>
      <c r="HSE1184" s="8"/>
      <c r="HSF1184" s="8"/>
      <c r="HSG1184" s="8"/>
      <c r="HSH1184" s="8"/>
      <c r="HSI1184" s="8"/>
      <c r="HSJ1184" s="8"/>
      <c r="HSK1184" s="8"/>
      <c r="HSL1184" s="8"/>
      <c r="HSM1184" s="8"/>
      <c r="HSN1184" s="8"/>
      <c r="HSO1184" s="8"/>
      <c r="HSP1184" s="8"/>
      <c r="HSQ1184" s="8"/>
      <c r="HSR1184" s="8"/>
      <c r="HSS1184" s="8"/>
      <c r="HST1184" s="8"/>
      <c r="HSU1184" s="8"/>
      <c r="HSV1184" s="8"/>
      <c r="HSW1184" s="8"/>
      <c r="HSX1184" s="8"/>
      <c r="HSY1184" s="8"/>
      <c r="HSZ1184" s="8"/>
      <c r="HTA1184" s="8"/>
      <c r="HTB1184" s="8"/>
      <c r="HTC1184" s="8"/>
      <c r="HTD1184" s="8"/>
      <c r="HTE1184" s="8"/>
      <c r="HTF1184" s="8"/>
      <c r="HTG1184" s="8"/>
      <c r="HTH1184" s="8"/>
      <c r="HTI1184" s="8"/>
      <c r="HTJ1184" s="8"/>
      <c r="HTK1184" s="8"/>
      <c r="HTL1184" s="8"/>
      <c r="HTM1184" s="8"/>
      <c r="HTN1184" s="8"/>
      <c r="HTO1184" s="8"/>
      <c r="HTP1184" s="8"/>
      <c r="HTQ1184" s="8"/>
      <c r="HTR1184" s="8"/>
      <c r="HTS1184" s="8"/>
      <c r="HTT1184" s="8"/>
      <c r="HTU1184" s="8"/>
      <c r="HTV1184" s="8"/>
      <c r="HTW1184" s="8"/>
      <c r="HTX1184" s="8"/>
      <c r="HTY1184" s="8"/>
      <c r="HTZ1184" s="8"/>
      <c r="HUA1184" s="8"/>
      <c r="HUB1184" s="8"/>
      <c r="HUC1184" s="8"/>
      <c r="HUD1184" s="8"/>
      <c r="HUE1184" s="8"/>
      <c r="HUF1184" s="8"/>
      <c r="HUG1184" s="8"/>
      <c r="HUH1184" s="8"/>
      <c r="HUI1184" s="8"/>
      <c r="HUJ1184" s="8"/>
      <c r="HUK1184" s="8"/>
      <c r="HUL1184" s="8"/>
      <c r="HUM1184" s="8"/>
      <c r="HUN1184" s="8"/>
      <c r="HUO1184" s="8"/>
      <c r="HUP1184" s="8"/>
      <c r="HUQ1184" s="8"/>
      <c r="HUR1184" s="8"/>
      <c r="HUS1184" s="8"/>
      <c r="HUT1184" s="8"/>
      <c r="HUU1184" s="8"/>
      <c r="HUV1184" s="8"/>
      <c r="HUW1184" s="8"/>
      <c r="HUX1184" s="8"/>
      <c r="HUY1184" s="8"/>
      <c r="HUZ1184" s="8"/>
      <c r="HVA1184" s="8"/>
      <c r="HVB1184" s="8"/>
      <c r="HVC1184" s="8"/>
      <c r="HVD1184" s="8"/>
      <c r="HVE1184" s="8"/>
      <c r="HVF1184" s="8"/>
      <c r="HVG1184" s="8"/>
      <c r="HVH1184" s="8"/>
      <c r="HVI1184" s="8"/>
      <c r="HVJ1184" s="8"/>
      <c r="HVK1184" s="8"/>
      <c r="HVL1184" s="8"/>
      <c r="HVM1184" s="8"/>
      <c r="HVN1184" s="8"/>
      <c r="HVO1184" s="8"/>
      <c r="HVP1184" s="8"/>
      <c r="HVQ1184" s="8"/>
      <c r="HVR1184" s="8"/>
      <c r="HVS1184" s="8"/>
      <c r="HVT1184" s="8"/>
      <c r="HVU1184" s="8"/>
      <c r="HVV1184" s="8"/>
      <c r="HVW1184" s="8"/>
      <c r="HVX1184" s="8"/>
      <c r="HVY1184" s="8"/>
      <c r="HVZ1184" s="8"/>
      <c r="HWA1184" s="8"/>
      <c r="HWB1184" s="8"/>
      <c r="HWC1184" s="8"/>
      <c r="HWD1184" s="8"/>
      <c r="HWE1184" s="8"/>
      <c r="HWF1184" s="8"/>
      <c r="HWG1184" s="8"/>
      <c r="HWH1184" s="8"/>
      <c r="HWI1184" s="8"/>
      <c r="HWJ1184" s="8"/>
      <c r="HWK1184" s="8"/>
      <c r="HWL1184" s="8"/>
      <c r="HWM1184" s="8"/>
      <c r="HWN1184" s="8"/>
      <c r="HWO1184" s="8"/>
      <c r="HWP1184" s="8"/>
      <c r="HWQ1184" s="8"/>
      <c r="HWR1184" s="8"/>
      <c r="HWS1184" s="8"/>
      <c r="HWT1184" s="8"/>
      <c r="HWU1184" s="8"/>
      <c r="HWV1184" s="8"/>
      <c r="HWW1184" s="8"/>
      <c r="HWX1184" s="8"/>
      <c r="HWY1184" s="8"/>
      <c r="HWZ1184" s="8"/>
      <c r="HXA1184" s="8"/>
      <c r="HXB1184" s="8"/>
      <c r="HXC1184" s="8"/>
      <c r="HXD1184" s="8"/>
      <c r="HXE1184" s="8"/>
      <c r="HXF1184" s="8"/>
      <c r="HXG1184" s="8"/>
      <c r="HXH1184" s="8"/>
      <c r="HXI1184" s="8"/>
      <c r="HXJ1184" s="8"/>
      <c r="HXK1184" s="8"/>
      <c r="HXL1184" s="8"/>
      <c r="HXM1184" s="8"/>
      <c r="HXN1184" s="8"/>
      <c r="HXO1184" s="8"/>
      <c r="HXP1184" s="8"/>
      <c r="HXQ1184" s="8"/>
      <c r="HXR1184" s="8"/>
      <c r="HXS1184" s="8"/>
      <c r="HXT1184" s="8"/>
      <c r="HXU1184" s="8"/>
      <c r="HXV1184" s="8"/>
      <c r="HXW1184" s="8"/>
      <c r="HXX1184" s="8"/>
      <c r="HXY1184" s="8"/>
      <c r="HXZ1184" s="8"/>
      <c r="HYA1184" s="8"/>
      <c r="HYB1184" s="8"/>
      <c r="HYC1184" s="8"/>
      <c r="HYD1184" s="8"/>
      <c r="HYE1184" s="8"/>
      <c r="HYF1184" s="8"/>
      <c r="HYG1184" s="8"/>
      <c r="HYH1184" s="8"/>
      <c r="HYI1184" s="8"/>
      <c r="HYJ1184" s="8"/>
      <c r="HYK1184" s="8"/>
      <c r="HYL1184" s="8"/>
      <c r="HYM1184" s="8"/>
      <c r="HYN1184" s="8"/>
      <c r="HYO1184" s="8"/>
      <c r="HYP1184" s="8"/>
      <c r="HYQ1184" s="8"/>
      <c r="HYR1184" s="8"/>
      <c r="HYS1184" s="8"/>
      <c r="HYT1184" s="8"/>
      <c r="HYU1184" s="8"/>
      <c r="HYV1184" s="8"/>
      <c r="HYW1184" s="8"/>
      <c r="HYX1184" s="8"/>
      <c r="HYY1184" s="8"/>
      <c r="HYZ1184" s="8"/>
      <c r="HZA1184" s="8"/>
      <c r="HZB1184" s="8"/>
      <c r="HZC1184" s="8"/>
      <c r="HZD1184" s="8"/>
      <c r="HZE1184" s="8"/>
      <c r="HZF1184" s="8"/>
      <c r="HZG1184" s="8"/>
      <c r="HZH1184" s="8"/>
      <c r="HZI1184" s="8"/>
      <c r="HZJ1184" s="8"/>
      <c r="HZK1184" s="8"/>
      <c r="HZL1184" s="8"/>
      <c r="HZM1184" s="8"/>
      <c r="HZN1184" s="8"/>
      <c r="HZO1184" s="8"/>
      <c r="HZP1184" s="8"/>
      <c r="HZQ1184" s="8"/>
      <c r="HZR1184" s="8"/>
      <c r="HZS1184" s="8"/>
      <c r="HZT1184" s="8"/>
      <c r="HZU1184" s="8"/>
      <c r="HZV1184" s="8"/>
      <c r="HZW1184" s="8"/>
      <c r="HZX1184" s="8"/>
      <c r="HZY1184" s="8"/>
      <c r="HZZ1184" s="8"/>
      <c r="IAA1184" s="8"/>
      <c r="IAB1184" s="8"/>
      <c r="IAC1184" s="8"/>
      <c r="IAD1184" s="8"/>
      <c r="IAE1184" s="8"/>
      <c r="IAF1184" s="8"/>
      <c r="IAG1184" s="8"/>
      <c r="IAH1184" s="8"/>
      <c r="IAI1184" s="8"/>
      <c r="IAJ1184" s="8"/>
      <c r="IAK1184" s="8"/>
      <c r="IAL1184" s="8"/>
      <c r="IAM1184" s="8"/>
      <c r="IAN1184" s="8"/>
      <c r="IAO1184" s="8"/>
      <c r="IAP1184" s="8"/>
      <c r="IAQ1184" s="8"/>
      <c r="IAR1184" s="8"/>
      <c r="IAS1184" s="8"/>
      <c r="IAT1184" s="8"/>
      <c r="IAU1184" s="8"/>
      <c r="IAV1184" s="8"/>
      <c r="IAW1184" s="8"/>
      <c r="IAX1184" s="8"/>
      <c r="IAY1184" s="8"/>
      <c r="IAZ1184" s="8"/>
      <c r="IBA1184" s="8"/>
      <c r="IBB1184" s="8"/>
      <c r="IBC1184" s="8"/>
      <c r="IBD1184" s="8"/>
      <c r="IBE1184" s="8"/>
      <c r="IBF1184" s="8"/>
      <c r="IBG1184" s="8"/>
      <c r="IBH1184" s="8"/>
      <c r="IBI1184" s="8"/>
      <c r="IBJ1184" s="8"/>
      <c r="IBK1184" s="8"/>
      <c r="IBL1184" s="8"/>
      <c r="IBM1184" s="8"/>
      <c r="IBN1184" s="8"/>
      <c r="IBO1184" s="8"/>
      <c r="IBP1184" s="8"/>
      <c r="IBQ1184" s="8"/>
      <c r="IBR1184" s="8"/>
      <c r="IBS1184" s="8"/>
      <c r="IBT1184" s="8"/>
      <c r="IBU1184" s="8"/>
      <c r="IBV1184" s="8"/>
      <c r="IBW1184" s="8"/>
      <c r="IBX1184" s="8"/>
      <c r="IBY1184" s="8"/>
      <c r="IBZ1184" s="8"/>
      <c r="ICA1184" s="8"/>
      <c r="ICB1184" s="8"/>
      <c r="ICC1184" s="8"/>
      <c r="ICD1184" s="8"/>
      <c r="ICE1184" s="8"/>
      <c r="ICF1184" s="8"/>
      <c r="ICG1184" s="8"/>
      <c r="ICH1184" s="8"/>
      <c r="ICI1184" s="8"/>
      <c r="ICJ1184" s="8"/>
      <c r="ICK1184" s="8"/>
      <c r="ICL1184" s="8"/>
      <c r="ICM1184" s="8"/>
      <c r="ICN1184" s="8"/>
      <c r="ICO1184" s="8"/>
      <c r="ICP1184" s="8"/>
      <c r="ICQ1184" s="8"/>
      <c r="ICR1184" s="8"/>
      <c r="ICS1184" s="8"/>
      <c r="ICT1184" s="8"/>
      <c r="ICU1184" s="8"/>
      <c r="ICV1184" s="8"/>
      <c r="ICW1184" s="8"/>
      <c r="ICX1184" s="8"/>
      <c r="ICY1184" s="8"/>
      <c r="ICZ1184" s="8"/>
      <c r="IDA1184" s="8"/>
      <c r="IDB1184" s="8"/>
      <c r="IDC1184" s="8"/>
      <c r="IDD1184" s="8"/>
      <c r="IDE1184" s="8"/>
      <c r="IDF1184" s="8"/>
      <c r="IDG1184" s="8"/>
      <c r="IDH1184" s="8"/>
      <c r="IDI1184" s="8"/>
      <c r="IDJ1184" s="8"/>
      <c r="IDK1184" s="8"/>
      <c r="IDL1184" s="8"/>
      <c r="IDM1184" s="8"/>
      <c r="IDN1184" s="8"/>
      <c r="IDO1184" s="8"/>
      <c r="IDP1184" s="8"/>
      <c r="IDQ1184" s="8"/>
      <c r="IDR1184" s="8"/>
      <c r="IDS1184" s="8"/>
      <c r="IDT1184" s="8"/>
      <c r="IDU1184" s="8"/>
      <c r="IDV1184" s="8"/>
      <c r="IDW1184" s="8"/>
      <c r="IDX1184" s="8"/>
      <c r="IDY1184" s="8"/>
      <c r="IDZ1184" s="8"/>
      <c r="IEA1184" s="8"/>
      <c r="IEB1184" s="8"/>
      <c r="IEC1184" s="8"/>
      <c r="IED1184" s="8"/>
      <c r="IEE1184" s="8"/>
      <c r="IEF1184" s="8"/>
      <c r="IEG1184" s="8"/>
      <c r="IEH1184" s="8"/>
      <c r="IEI1184" s="8"/>
      <c r="IEJ1184" s="8"/>
      <c r="IEK1184" s="8"/>
      <c r="IEL1184" s="8"/>
      <c r="IEM1184" s="8"/>
      <c r="IEN1184" s="8"/>
      <c r="IEO1184" s="8"/>
      <c r="IEP1184" s="8"/>
      <c r="IEQ1184" s="8"/>
      <c r="IER1184" s="8"/>
      <c r="IES1184" s="8"/>
      <c r="IET1184" s="8"/>
      <c r="IEU1184" s="8"/>
      <c r="IEV1184" s="8"/>
      <c r="IEW1184" s="8"/>
      <c r="IEX1184" s="8"/>
      <c r="IEY1184" s="8"/>
      <c r="IEZ1184" s="8"/>
      <c r="IFA1184" s="8"/>
      <c r="IFB1184" s="8"/>
      <c r="IFC1184" s="8"/>
      <c r="IFD1184" s="8"/>
      <c r="IFE1184" s="8"/>
      <c r="IFF1184" s="8"/>
      <c r="IFG1184" s="8"/>
      <c r="IFH1184" s="8"/>
      <c r="IFI1184" s="8"/>
      <c r="IFJ1184" s="8"/>
      <c r="IFK1184" s="8"/>
      <c r="IFL1184" s="8"/>
      <c r="IFM1184" s="8"/>
      <c r="IFN1184" s="8"/>
      <c r="IFO1184" s="8"/>
      <c r="IFP1184" s="8"/>
      <c r="IFQ1184" s="8"/>
      <c r="IFR1184" s="8"/>
      <c r="IFS1184" s="8"/>
      <c r="IFT1184" s="8"/>
      <c r="IFU1184" s="8"/>
      <c r="IFV1184" s="8"/>
      <c r="IFW1184" s="8"/>
      <c r="IFX1184" s="8"/>
      <c r="IFY1184" s="8"/>
      <c r="IFZ1184" s="8"/>
      <c r="IGA1184" s="8"/>
      <c r="IGB1184" s="8"/>
      <c r="IGC1184" s="8"/>
      <c r="IGD1184" s="8"/>
      <c r="IGE1184" s="8"/>
      <c r="IGF1184" s="8"/>
      <c r="IGG1184" s="8"/>
      <c r="IGH1184" s="8"/>
      <c r="IGI1184" s="8"/>
      <c r="IGJ1184" s="8"/>
      <c r="IGK1184" s="8"/>
      <c r="IGL1184" s="8"/>
      <c r="IGM1184" s="8"/>
      <c r="IGN1184" s="8"/>
      <c r="IGO1184" s="8"/>
      <c r="IGP1184" s="8"/>
      <c r="IGQ1184" s="8"/>
      <c r="IGR1184" s="8"/>
      <c r="IGS1184" s="8"/>
      <c r="IGT1184" s="8"/>
      <c r="IGU1184" s="8"/>
      <c r="IGV1184" s="8"/>
      <c r="IGW1184" s="8"/>
      <c r="IGX1184" s="8"/>
      <c r="IGY1184" s="8"/>
      <c r="IGZ1184" s="8"/>
      <c r="IHA1184" s="8"/>
      <c r="IHB1184" s="8"/>
      <c r="IHC1184" s="8"/>
      <c r="IHD1184" s="8"/>
      <c r="IHE1184" s="8"/>
      <c r="IHF1184" s="8"/>
      <c r="IHG1184" s="8"/>
      <c r="IHH1184" s="8"/>
      <c r="IHI1184" s="8"/>
      <c r="IHJ1184" s="8"/>
      <c r="IHK1184" s="8"/>
      <c r="IHL1184" s="8"/>
      <c r="IHM1184" s="8"/>
      <c r="IHN1184" s="8"/>
      <c r="IHO1184" s="8"/>
      <c r="IHP1184" s="8"/>
      <c r="IHQ1184" s="8"/>
      <c r="IHR1184" s="8"/>
      <c r="IHS1184" s="8"/>
      <c r="IHT1184" s="8"/>
      <c r="IHU1184" s="8"/>
      <c r="IHV1184" s="8"/>
      <c r="IHW1184" s="8"/>
      <c r="IHX1184" s="8"/>
      <c r="IHY1184" s="8"/>
      <c r="IHZ1184" s="8"/>
      <c r="IIA1184" s="8"/>
      <c r="IIB1184" s="8"/>
      <c r="IIC1184" s="8"/>
      <c r="IID1184" s="8"/>
      <c r="IIE1184" s="8"/>
      <c r="IIF1184" s="8"/>
      <c r="IIG1184" s="8"/>
      <c r="IIH1184" s="8"/>
      <c r="III1184" s="8"/>
      <c r="IIJ1184" s="8"/>
      <c r="IIK1184" s="8"/>
      <c r="IIL1184" s="8"/>
      <c r="IIM1184" s="8"/>
      <c r="IIN1184" s="8"/>
      <c r="IIO1184" s="8"/>
      <c r="IIP1184" s="8"/>
      <c r="IIQ1184" s="8"/>
      <c r="IIR1184" s="8"/>
      <c r="IIS1184" s="8"/>
      <c r="IIT1184" s="8"/>
      <c r="IIU1184" s="8"/>
      <c r="IIV1184" s="8"/>
      <c r="IIW1184" s="8"/>
      <c r="IIX1184" s="8"/>
      <c r="IIY1184" s="8"/>
      <c r="IIZ1184" s="8"/>
      <c r="IJA1184" s="8"/>
      <c r="IJB1184" s="8"/>
      <c r="IJC1184" s="8"/>
      <c r="IJD1184" s="8"/>
      <c r="IJE1184" s="8"/>
      <c r="IJF1184" s="8"/>
      <c r="IJG1184" s="8"/>
      <c r="IJH1184" s="8"/>
      <c r="IJI1184" s="8"/>
      <c r="IJJ1184" s="8"/>
      <c r="IJK1184" s="8"/>
      <c r="IJL1184" s="8"/>
      <c r="IJM1184" s="8"/>
      <c r="IJN1184" s="8"/>
      <c r="IJO1184" s="8"/>
      <c r="IJP1184" s="8"/>
      <c r="IJQ1184" s="8"/>
      <c r="IJR1184" s="8"/>
      <c r="IJS1184" s="8"/>
      <c r="IJT1184" s="8"/>
      <c r="IJU1184" s="8"/>
      <c r="IJV1184" s="8"/>
      <c r="IJW1184" s="8"/>
      <c r="IJX1184" s="8"/>
      <c r="IJY1184" s="8"/>
      <c r="IJZ1184" s="8"/>
      <c r="IKA1184" s="8"/>
      <c r="IKB1184" s="8"/>
      <c r="IKC1184" s="8"/>
      <c r="IKD1184" s="8"/>
      <c r="IKE1184" s="8"/>
      <c r="IKF1184" s="8"/>
      <c r="IKG1184" s="8"/>
      <c r="IKH1184" s="8"/>
      <c r="IKI1184" s="8"/>
      <c r="IKJ1184" s="8"/>
      <c r="IKK1184" s="8"/>
      <c r="IKL1184" s="8"/>
      <c r="IKM1184" s="8"/>
      <c r="IKN1184" s="8"/>
      <c r="IKO1184" s="8"/>
      <c r="IKP1184" s="8"/>
      <c r="IKQ1184" s="8"/>
      <c r="IKR1184" s="8"/>
      <c r="IKS1184" s="8"/>
      <c r="IKT1184" s="8"/>
      <c r="IKU1184" s="8"/>
      <c r="IKV1184" s="8"/>
      <c r="IKW1184" s="8"/>
      <c r="IKX1184" s="8"/>
      <c r="IKY1184" s="8"/>
      <c r="IKZ1184" s="8"/>
      <c r="ILA1184" s="8"/>
      <c r="ILB1184" s="8"/>
      <c r="ILC1184" s="8"/>
      <c r="ILD1184" s="8"/>
      <c r="ILE1184" s="8"/>
      <c r="ILF1184" s="8"/>
      <c r="ILG1184" s="8"/>
      <c r="ILH1184" s="8"/>
      <c r="ILI1184" s="8"/>
      <c r="ILJ1184" s="8"/>
      <c r="ILK1184" s="8"/>
      <c r="ILL1184" s="8"/>
      <c r="ILM1184" s="8"/>
      <c r="ILN1184" s="8"/>
      <c r="ILO1184" s="8"/>
      <c r="ILP1184" s="8"/>
      <c r="ILQ1184" s="8"/>
      <c r="ILR1184" s="8"/>
      <c r="ILS1184" s="8"/>
      <c r="ILT1184" s="8"/>
      <c r="ILU1184" s="8"/>
      <c r="ILV1184" s="8"/>
      <c r="ILW1184" s="8"/>
      <c r="ILX1184" s="8"/>
      <c r="ILY1184" s="8"/>
      <c r="ILZ1184" s="8"/>
      <c r="IMA1184" s="8"/>
      <c r="IMB1184" s="8"/>
      <c r="IMC1184" s="8"/>
      <c r="IMD1184" s="8"/>
      <c r="IME1184" s="8"/>
      <c r="IMF1184" s="8"/>
      <c r="IMG1184" s="8"/>
      <c r="IMH1184" s="8"/>
      <c r="IMI1184" s="8"/>
      <c r="IMJ1184" s="8"/>
      <c r="IMK1184" s="8"/>
      <c r="IML1184" s="8"/>
      <c r="IMM1184" s="8"/>
      <c r="IMN1184" s="8"/>
      <c r="IMO1184" s="8"/>
      <c r="IMP1184" s="8"/>
      <c r="IMQ1184" s="8"/>
      <c r="IMR1184" s="8"/>
      <c r="IMS1184" s="8"/>
      <c r="IMT1184" s="8"/>
      <c r="IMU1184" s="8"/>
      <c r="IMV1184" s="8"/>
      <c r="IMW1184" s="8"/>
      <c r="IMX1184" s="8"/>
      <c r="IMY1184" s="8"/>
      <c r="IMZ1184" s="8"/>
      <c r="INA1184" s="8"/>
      <c r="INB1184" s="8"/>
      <c r="INC1184" s="8"/>
      <c r="IND1184" s="8"/>
      <c r="INE1184" s="8"/>
      <c r="INF1184" s="8"/>
      <c r="ING1184" s="8"/>
      <c r="INH1184" s="8"/>
      <c r="INI1184" s="8"/>
      <c r="INJ1184" s="8"/>
      <c r="INK1184" s="8"/>
      <c r="INL1184" s="8"/>
      <c r="INM1184" s="8"/>
      <c r="INN1184" s="8"/>
      <c r="INO1184" s="8"/>
      <c r="INP1184" s="8"/>
      <c r="INQ1184" s="8"/>
      <c r="INR1184" s="8"/>
      <c r="INS1184" s="8"/>
      <c r="INT1184" s="8"/>
      <c r="INU1184" s="8"/>
      <c r="INV1184" s="8"/>
      <c r="INW1184" s="8"/>
      <c r="INX1184" s="8"/>
      <c r="INY1184" s="8"/>
      <c r="INZ1184" s="8"/>
      <c r="IOA1184" s="8"/>
      <c r="IOB1184" s="8"/>
      <c r="IOC1184" s="8"/>
      <c r="IOD1184" s="8"/>
      <c r="IOE1184" s="8"/>
      <c r="IOF1184" s="8"/>
      <c r="IOG1184" s="8"/>
      <c r="IOH1184" s="8"/>
      <c r="IOI1184" s="8"/>
      <c r="IOJ1184" s="8"/>
      <c r="IOK1184" s="8"/>
      <c r="IOL1184" s="8"/>
      <c r="IOM1184" s="8"/>
      <c r="ION1184" s="8"/>
      <c r="IOO1184" s="8"/>
      <c r="IOP1184" s="8"/>
      <c r="IOQ1184" s="8"/>
      <c r="IOR1184" s="8"/>
      <c r="IOS1184" s="8"/>
      <c r="IOT1184" s="8"/>
      <c r="IOU1184" s="8"/>
      <c r="IOV1184" s="8"/>
      <c r="IOW1184" s="8"/>
      <c r="IOX1184" s="8"/>
      <c r="IOY1184" s="8"/>
      <c r="IOZ1184" s="8"/>
      <c r="IPA1184" s="8"/>
      <c r="IPB1184" s="8"/>
      <c r="IPC1184" s="8"/>
      <c r="IPD1184" s="8"/>
      <c r="IPE1184" s="8"/>
      <c r="IPF1184" s="8"/>
      <c r="IPG1184" s="8"/>
      <c r="IPH1184" s="8"/>
      <c r="IPI1184" s="8"/>
      <c r="IPJ1184" s="8"/>
      <c r="IPK1184" s="8"/>
      <c r="IPL1184" s="8"/>
      <c r="IPM1184" s="8"/>
      <c r="IPN1184" s="8"/>
      <c r="IPO1184" s="8"/>
      <c r="IPP1184" s="8"/>
      <c r="IPQ1184" s="8"/>
      <c r="IPR1184" s="8"/>
      <c r="IPS1184" s="8"/>
      <c r="IPT1184" s="8"/>
      <c r="IPU1184" s="8"/>
      <c r="IPV1184" s="8"/>
      <c r="IPW1184" s="8"/>
      <c r="IPX1184" s="8"/>
      <c r="IPY1184" s="8"/>
      <c r="IPZ1184" s="8"/>
      <c r="IQA1184" s="8"/>
      <c r="IQB1184" s="8"/>
      <c r="IQC1184" s="8"/>
      <c r="IQD1184" s="8"/>
      <c r="IQE1184" s="8"/>
      <c r="IQF1184" s="8"/>
      <c r="IQG1184" s="8"/>
      <c r="IQH1184" s="8"/>
      <c r="IQI1184" s="8"/>
      <c r="IQJ1184" s="8"/>
      <c r="IQK1184" s="8"/>
      <c r="IQL1184" s="8"/>
      <c r="IQM1184" s="8"/>
      <c r="IQN1184" s="8"/>
      <c r="IQO1184" s="8"/>
      <c r="IQP1184" s="8"/>
      <c r="IQQ1184" s="8"/>
      <c r="IQR1184" s="8"/>
      <c r="IQS1184" s="8"/>
      <c r="IQT1184" s="8"/>
      <c r="IQU1184" s="8"/>
      <c r="IQV1184" s="8"/>
      <c r="IQW1184" s="8"/>
      <c r="IQX1184" s="8"/>
      <c r="IQY1184" s="8"/>
      <c r="IQZ1184" s="8"/>
      <c r="IRA1184" s="8"/>
      <c r="IRB1184" s="8"/>
      <c r="IRC1184" s="8"/>
      <c r="IRD1184" s="8"/>
      <c r="IRE1184" s="8"/>
      <c r="IRF1184" s="8"/>
      <c r="IRG1184" s="8"/>
      <c r="IRH1184" s="8"/>
      <c r="IRI1184" s="8"/>
      <c r="IRJ1184" s="8"/>
      <c r="IRK1184" s="8"/>
      <c r="IRL1184" s="8"/>
      <c r="IRM1184" s="8"/>
      <c r="IRN1184" s="8"/>
      <c r="IRO1184" s="8"/>
      <c r="IRP1184" s="8"/>
      <c r="IRQ1184" s="8"/>
      <c r="IRR1184" s="8"/>
      <c r="IRS1184" s="8"/>
      <c r="IRT1184" s="8"/>
      <c r="IRU1184" s="8"/>
      <c r="IRV1184" s="8"/>
      <c r="IRW1184" s="8"/>
      <c r="IRX1184" s="8"/>
      <c r="IRY1184" s="8"/>
      <c r="IRZ1184" s="8"/>
      <c r="ISA1184" s="8"/>
      <c r="ISB1184" s="8"/>
      <c r="ISC1184" s="8"/>
      <c r="ISD1184" s="8"/>
      <c r="ISE1184" s="8"/>
      <c r="ISF1184" s="8"/>
      <c r="ISG1184" s="8"/>
      <c r="ISH1184" s="8"/>
      <c r="ISI1184" s="8"/>
      <c r="ISJ1184" s="8"/>
      <c r="ISK1184" s="8"/>
      <c r="ISL1184" s="8"/>
      <c r="ISM1184" s="8"/>
      <c r="ISN1184" s="8"/>
      <c r="ISO1184" s="8"/>
      <c r="ISP1184" s="8"/>
      <c r="ISQ1184" s="8"/>
      <c r="ISR1184" s="8"/>
      <c r="ISS1184" s="8"/>
      <c r="IST1184" s="8"/>
      <c r="ISU1184" s="8"/>
      <c r="ISV1184" s="8"/>
      <c r="ISW1184" s="8"/>
      <c r="ISX1184" s="8"/>
      <c r="ISY1184" s="8"/>
      <c r="ISZ1184" s="8"/>
      <c r="ITA1184" s="8"/>
      <c r="ITB1184" s="8"/>
      <c r="ITC1184" s="8"/>
      <c r="ITD1184" s="8"/>
      <c r="ITE1184" s="8"/>
      <c r="ITF1184" s="8"/>
      <c r="ITG1184" s="8"/>
      <c r="ITH1184" s="8"/>
      <c r="ITI1184" s="8"/>
      <c r="ITJ1184" s="8"/>
      <c r="ITK1184" s="8"/>
      <c r="ITL1184" s="8"/>
      <c r="ITM1184" s="8"/>
      <c r="ITN1184" s="8"/>
      <c r="ITO1184" s="8"/>
      <c r="ITP1184" s="8"/>
      <c r="ITQ1184" s="8"/>
      <c r="ITR1184" s="8"/>
      <c r="ITS1184" s="8"/>
      <c r="ITT1184" s="8"/>
      <c r="ITU1184" s="8"/>
      <c r="ITV1184" s="8"/>
      <c r="ITW1184" s="8"/>
      <c r="ITX1184" s="8"/>
      <c r="ITY1184" s="8"/>
      <c r="ITZ1184" s="8"/>
      <c r="IUA1184" s="8"/>
      <c r="IUB1184" s="8"/>
      <c r="IUC1184" s="8"/>
      <c r="IUD1184" s="8"/>
      <c r="IUE1184" s="8"/>
      <c r="IUF1184" s="8"/>
      <c r="IUG1184" s="8"/>
      <c r="IUH1184" s="8"/>
      <c r="IUI1184" s="8"/>
      <c r="IUJ1184" s="8"/>
      <c r="IUK1184" s="8"/>
      <c r="IUL1184" s="8"/>
      <c r="IUM1184" s="8"/>
      <c r="IUN1184" s="8"/>
      <c r="IUO1184" s="8"/>
      <c r="IUP1184" s="8"/>
      <c r="IUQ1184" s="8"/>
      <c r="IUR1184" s="8"/>
      <c r="IUS1184" s="8"/>
      <c r="IUT1184" s="8"/>
      <c r="IUU1184" s="8"/>
      <c r="IUV1184" s="8"/>
      <c r="IUW1184" s="8"/>
      <c r="IUX1184" s="8"/>
      <c r="IUY1184" s="8"/>
      <c r="IUZ1184" s="8"/>
      <c r="IVA1184" s="8"/>
      <c r="IVB1184" s="8"/>
      <c r="IVC1184" s="8"/>
      <c r="IVD1184" s="8"/>
      <c r="IVE1184" s="8"/>
      <c r="IVF1184" s="8"/>
      <c r="IVG1184" s="8"/>
      <c r="IVH1184" s="8"/>
      <c r="IVI1184" s="8"/>
      <c r="IVJ1184" s="8"/>
      <c r="IVK1184" s="8"/>
      <c r="IVL1184" s="8"/>
      <c r="IVM1184" s="8"/>
      <c r="IVN1184" s="8"/>
      <c r="IVO1184" s="8"/>
      <c r="IVP1184" s="8"/>
      <c r="IVQ1184" s="8"/>
      <c r="IVR1184" s="8"/>
      <c r="IVS1184" s="8"/>
      <c r="IVT1184" s="8"/>
      <c r="IVU1184" s="8"/>
      <c r="IVV1184" s="8"/>
      <c r="IVW1184" s="8"/>
      <c r="IVX1184" s="8"/>
      <c r="IVY1184" s="8"/>
      <c r="IVZ1184" s="8"/>
      <c r="IWA1184" s="8"/>
      <c r="IWB1184" s="8"/>
      <c r="IWC1184" s="8"/>
      <c r="IWD1184" s="8"/>
      <c r="IWE1184" s="8"/>
      <c r="IWF1184" s="8"/>
      <c r="IWG1184" s="8"/>
      <c r="IWH1184" s="8"/>
      <c r="IWI1184" s="8"/>
      <c r="IWJ1184" s="8"/>
      <c r="IWK1184" s="8"/>
      <c r="IWL1184" s="8"/>
      <c r="IWM1184" s="8"/>
      <c r="IWN1184" s="8"/>
      <c r="IWO1184" s="8"/>
      <c r="IWP1184" s="8"/>
      <c r="IWQ1184" s="8"/>
      <c r="IWR1184" s="8"/>
      <c r="IWS1184" s="8"/>
      <c r="IWT1184" s="8"/>
      <c r="IWU1184" s="8"/>
      <c r="IWV1184" s="8"/>
      <c r="IWW1184" s="8"/>
      <c r="IWX1184" s="8"/>
      <c r="IWY1184" s="8"/>
      <c r="IWZ1184" s="8"/>
      <c r="IXA1184" s="8"/>
      <c r="IXB1184" s="8"/>
      <c r="IXC1184" s="8"/>
      <c r="IXD1184" s="8"/>
      <c r="IXE1184" s="8"/>
      <c r="IXF1184" s="8"/>
      <c r="IXG1184" s="8"/>
      <c r="IXH1184" s="8"/>
      <c r="IXI1184" s="8"/>
      <c r="IXJ1184" s="8"/>
      <c r="IXK1184" s="8"/>
      <c r="IXL1184" s="8"/>
      <c r="IXM1184" s="8"/>
      <c r="IXN1184" s="8"/>
      <c r="IXO1184" s="8"/>
      <c r="IXP1184" s="8"/>
      <c r="IXQ1184" s="8"/>
      <c r="IXR1184" s="8"/>
      <c r="IXS1184" s="8"/>
      <c r="IXT1184" s="8"/>
      <c r="IXU1184" s="8"/>
      <c r="IXV1184" s="8"/>
      <c r="IXW1184" s="8"/>
      <c r="IXX1184" s="8"/>
      <c r="IXY1184" s="8"/>
      <c r="IXZ1184" s="8"/>
      <c r="IYA1184" s="8"/>
      <c r="IYB1184" s="8"/>
      <c r="IYC1184" s="8"/>
      <c r="IYD1184" s="8"/>
      <c r="IYE1184" s="8"/>
      <c r="IYF1184" s="8"/>
      <c r="IYG1184" s="8"/>
      <c r="IYH1184" s="8"/>
      <c r="IYI1184" s="8"/>
      <c r="IYJ1184" s="8"/>
      <c r="IYK1184" s="8"/>
      <c r="IYL1184" s="8"/>
      <c r="IYM1184" s="8"/>
      <c r="IYN1184" s="8"/>
      <c r="IYO1184" s="8"/>
      <c r="IYP1184" s="8"/>
      <c r="IYQ1184" s="8"/>
      <c r="IYR1184" s="8"/>
      <c r="IYS1184" s="8"/>
      <c r="IYT1184" s="8"/>
      <c r="IYU1184" s="8"/>
      <c r="IYV1184" s="8"/>
      <c r="IYW1184" s="8"/>
      <c r="IYX1184" s="8"/>
      <c r="IYY1184" s="8"/>
      <c r="IYZ1184" s="8"/>
      <c r="IZA1184" s="8"/>
      <c r="IZB1184" s="8"/>
      <c r="IZC1184" s="8"/>
      <c r="IZD1184" s="8"/>
      <c r="IZE1184" s="8"/>
      <c r="IZF1184" s="8"/>
      <c r="IZG1184" s="8"/>
      <c r="IZH1184" s="8"/>
      <c r="IZI1184" s="8"/>
      <c r="IZJ1184" s="8"/>
      <c r="IZK1184" s="8"/>
      <c r="IZL1184" s="8"/>
      <c r="IZM1184" s="8"/>
      <c r="IZN1184" s="8"/>
      <c r="IZO1184" s="8"/>
      <c r="IZP1184" s="8"/>
      <c r="IZQ1184" s="8"/>
      <c r="IZR1184" s="8"/>
      <c r="IZS1184" s="8"/>
      <c r="IZT1184" s="8"/>
      <c r="IZU1184" s="8"/>
      <c r="IZV1184" s="8"/>
      <c r="IZW1184" s="8"/>
      <c r="IZX1184" s="8"/>
      <c r="IZY1184" s="8"/>
      <c r="IZZ1184" s="8"/>
      <c r="JAA1184" s="8"/>
      <c r="JAB1184" s="8"/>
      <c r="JAC1184" s="8"/>
      <c r="JAD1184" s="8"/>
      <c r="JAE1184" s="8"/>
      <c r="JAF1184" s="8"/>
      <c r="JAG1184" s="8"/>
      <c r="JAH1184" s="8"/>
      <c r="JAI1184" s="8"/>
      <c r="JAJ1184" s="8"/>
      <c r="JAK1184" s="8"/>
      <c r="JAL1184" s="8"/>
      <c r="JAM1184" s="8"/>
      <c r="JAN1184" s="8"/>
      <c r="JAO1184" s="8"/>
      <c r="JAP1184" s="8"/>
      <c r="JAQ1184" s="8"/>
      <c r="JAR1184" s="8"/>
      <c r="JAS1184" s="8"/>
      <c r="JAT1184" s="8"/>
      <c r="JAU1184" s="8"/>
      <c r="JAV1184" s="8"/>
      <c r="JAW1184" s="8"/>
      <c r="JAX1184" s="8"/>
      <c r="JAY1184" s="8"/>
      <c r="JAZ1184" s="8"/>
      <c r="JBA1184" s="8"/>
      <c r="JBB1184" s="8"/>
      <c r="JBC1184" s="8"/>
      <c r="JBD1184" s="8"/>
      <c r="JBE1184" s="8"/>
      <c r="JBF1184" s="8"/>
      <c r="JBG1184" s="8"/>
      <c r="JBH1184" s="8"/>
      <c r="JBI1184" s="8"/>
      <c r="JBJ1184" s="8"/>
      <c r="JBK1184" s="8"/>
      <c r="JBL1184" s="8"/>
      <c r="JBM1184" s="8"/>
      <c r="JBN1184" s="8"/>
      <c r="JBO1184" s="8"/>
      <c r="JBP1184" s="8"/>
      <c r="JBQ1184" s="8"/>
      <c r="JBR1184" s="8"/>
      <c r="JBS1184" s="8"/>
      <c r="JBT1184" s="8"/>
      <c r="JBU1184" s="8"/>
      <c r="JBV1184" s="8"/>
      <c r="JBW1184" s="8"/>
      <c r="JBX1184" s="8"/>
      <c r="JBY1184" s="8"/>
      <c r="JBZ1184" s="8"/>
      <c r="JCA1184" s="8"/>
      <c r="JCB1184" s="8"/>
      <c r="JCC1184" s="8"/>
      <c r="JCD1184" s="8"/>
      <c r="JCE1184" s="8"/>
      <c r="JCF1184" s="8"/>
      <c r="JCG1184" s="8"/>
      <c r="JCH1184" s="8"/>
      <c r="JCI1184" s="8"/>
      <c r="JCJ1184" s="8"/>
      <c r="JCK1184" s="8"/>
      <c r="JCL1184" s="8"/>
      <c r="JCM1184" s="8"/>
      <c r="JCN1184" s="8"/>
      <c r="JCO1184" s="8"/>
      <c r="JCP1184" s="8"/>
      <c r="JCQ1184" s="8"/>
      <c r="JCR1184" s="8"/>
      <c r="JCS1184" s="8"/>
      <c r="JCT1184" s="8"/>
      <c r="JCU1184" s="8"/>
      <c r="JCV1184" s="8"/>
      <c r="JCW1184" s="8"/>
      <c r="JCX1184" s="8"/>
      <c r="JCY1184" s="8"/>
      <c r="JCZ1184" s="8"/>
      <c r="JDA1184" s="8"/>
      <c r="JDB1184" s="8"/>
      <c r="JDC1184" s="8"/>
      <c r="JDD1184" s="8"/>
      <c r="JDE1184" s="8"/>
      <c r="JDF1184" s="8"/>
      <c r="JDG1184" s="8"/>
      <c r="JDH1184" s="8"/>
      <c r="JDI1184" s="8"/>
      <c r="JDJ1184" s="8"/>
      <c r="JDK1184" s="8"/>
      <c r="JDL1184" s="8"/>
      <c r="JDM1184" s="8"/>
      <c r="JDN1184" s="8"/>
      <c r="JDO1184" s="8"/>
      <c r="JDP1184" s="8"/>
      <c r="JDQ1184" s="8"/>
      <c r="JDR1184" s="8"/>
      <c r="JDS1184" s="8"/>
      <c r="JDT1184" s="8"/>
      <c r="JDU1184" s="8"/>
      <c r="JDV1184" s="8"/>
      <c r="JDW1184" s="8"/>
      <c r="JDX1184" s="8"/>
      <c r="JDY1184" s="8"/>
      <c r="JDZ1184" s="8"/>
      <c r="JEA1184" s="8"/>
      <c r="JEB1184" s="8"/>
      <c r="JEC1184" s="8"/>
      <c r="JED1184" s="8"/>
      <c r="JEE1184" s="8"/>
      <c r="JEF1184" s="8"/>
      <c r="JEG1184" s="8"/>
      <c r="JEH1184" s="8"/>
      <c r="JEI1184" s="8"/>
      <c r="JEJ1184" s="8"/>
      <c r="JEK1184" s="8"/>
      <c r="JEL1184" s="8"/>
      <c r="JEM1184" s="8"/>
      <c r="JEN1184" s="8"/>
      <c r="JEO1184" s="8"/>
      <c r="JEP1184" s="8"/>
      <c r="JEQ1184" s="8"/>
      <c r="JER1184" s="8"/>
      <c r="JES1184" s="8"/>
      <c r="JET1184" s="8"/>
      <c r="JEU1184" s="8"/>
      <c r="JEV1184" s="8"/>
      <c r="JEW1184" s="8"/>
      <c r="JEX1184" s="8"/>
      <c r="JEY1184" s="8"/>
      <c r="JEZ1184" s="8"/>
      <c r="JFA1184" s="8"/>
      <c r="JFB1184" s="8"/>
      <c r="JFC1184" s="8"/>
      <c r="JFD1184" s="8"/>
      <c r="JFE1184" s="8"/>
      <c r="JFF1184" s="8"/>
      <c r="JFG1184" s="8"/>
      <c r="JFH1184" s="8"/>
      <c r="JFI1184" s="8"/>
      <c r="JFJ1184" s="8"/>
      <c r="JFK1184" s="8"/>
      <c r="JFL1184" s="8"/>
      <c r="JFM1184" s="8"/>
      <c r="JFN1184" s="8"/>
      <c r="JFO1184" s="8"/>
      <c r="JFP1184" s="8"/>
      <c r="JFQ1184" s="8"/>
      <c r="JFR1184" s="8"/>
      <c r="JFS1184" s="8"/>
      <c r="JFT1184" s="8"/>
      <c r="JFU1184" s="8"/>
      <c r="JFV1184" s="8"/>
      <c r="JFW1184" s="8"/>
      <c r="JFX1184" s="8"/>
      <c r="JFY1184" s="8"/>
      <c r="JFZ1184" s="8"/>
      <c r="JGA1184" s="8"/>
      <c r="JGB1184" s="8"/>
      <c r="JGC1184" s="8"/>
      <c r="JGD1184" s="8"/>
      <c r="JGE1184" s="8"/>
      <c r="JGF1184" s="8"/>
      <c r="JGG1184" s="8"/>
      <c r="JGH1184" s="8"/>
      <c r="JGI1184" s="8"/>
      <c r="JGJ1184" s="8"/>
      <c r="JGK1184" s="8"/>
      <c r="JGL1184" s="8"/>
      <c r="JGM1184" s="8"/>
      <c r="JGN1184" s="8"/>
      <c r="JGO1184" s="8"/>
      <c r="JGP1184" s="8"/>
      <c r="JGQ1184" s="8"/>
      <c r="JGR1184" s="8"/>
      <c r="JGS1184" s="8"/>
      <c r="JGT1184" s="8"/>
      <c r="JGU1184" s="8"/>
      <c r="JGV1184" s="8"/>
      <c r="JGW1184" s="8"/>
      <c r="JGX1184" s="8"/>
      <c r="JGY1184" s="8"/>
      <c r="JGZ1184" s="8"/>
      <c r="JHA1184" s="8"/>
      <c r="JHB1184" s="8"/>
      <c r="JHC1184" s="8"/>
      <c r="JHD1184" s="8"/>
      <c r="JHE1184" s="8"/>
      <c r="JHF1184" s="8"/>
      <c r="JHG1184" s="8"/>
      <c r="JHH1184" s="8"/>
      <c r="JHI1184" s="8"/>
      <c r="JHJ1184" s="8"/>
      <c r="JHK1184" s="8"/>
      <c r="JHL1184" s="8"/>
      <c r="JHM1184" s="8"/>
      <c r="JHN1184" s="8"/>
      <c r="JHO1184" s="8"/>
      <c r="JHP1184" s="8"/>
      <c r="JHQ1184" s="8"/>
      <c r="JHR1184" s="8"/>
      <c r="JHS1184" s="8"/>
      <c r="JHT1184" s="8"/>
      <c r="JHU1184" s="8"/>
      <c r="JHV1184" s="8"/>
      <c r="JHW1184" s="8"/>
      <c r="JHX1184" s="8"/>
      <c r="JHY1184" s="8"/>
      <c r="JHZ1184" s="8"/>
      <c r="JIA1184" s="8"/>
      <c r="JIB1184" s="8"/>
      <c r="JIC1184" s="8"/>
      <c r="JID1184" s="8"/>
      <c r="JIE1184" s="8"/>
      <c r="JIF1184" s="8"/>
      <c r="JIG1184" s="8"/>
      <c r="JIH1184" s="8"/>
      <c r="JII1184" s="8"/>
      <c r="JIJ1184" s="8"/>
      <c r="JIK1184" s="8"/>
      <c r="JIL1184" s="8"/>
      <c r="JIM1184" s="8"/>
      <c r="JIN1184" s="8"/>
      <c r="JIO1184" s="8"/>
      <c r="JIP1184" s="8"/>
      <c r="JIQ1184" s="8"/>
      <c r="JIR1184" s="8"/>
      <c r="JIS1184" s="8"/>
      <c r="JIT1184" s="8"/>
      <c r="JIU1184" s="8"/>
      <c r="JIV1184" s="8"/>
      <c r="JIW1184" s="8"/>
      <c r="JIX1184" s="8"/>
      <c r="JIY1184" s="8"/>
      <c r="JIZ1184" s="8"/>
      <c r="JJA1184" s="8"/>
      <c r="JJB1184" s="8"/>
      <c r="JJC1184" s="8"/>
      <c r="JJD1184" s="8"/>
      <c r="JJE1184" s="8"/>
      <c r="JJF1184" s="8"/>
      <c r="JJG1184" s="8"/>
      <c r="JJH1184" s="8"/>
      <c r="JJI1184" s="8"/>
      <c r="JJJ1184" s="8"/>
      <c r="JJK1184" s="8"/>
      <c r="JJL1184" s="8"/>
      <c r="JJM1184" s="8"/>
      <c r="JJN1184" s="8"/>
      <c r="JJO1184" s="8"/>
      <c r="JJP1184" s="8"/>
      <c r="JJQ1184" s="8"/>
      <c r="JJR1184" s="8"/>
      <c r="JJS1184" s="8"/>
      <c r="JJT1184" s="8"/>
      <c r="JJU1184" s="8"/>
      <c r="JJV1184" s="8"/>
      <c r="JJW1184" s="8"/>
      <c r="JJX1184" s="8"/>
      <c r="JJY1184" s="8"/>
      <c r="JJZ1184" s="8"/>
      <c r="JKA1184" s="8"/>
      <c r="JKB1184" s="8"/>
      <c r="JKC1184" s="8"/>
      <c r="JKD1184" s="8"/>
      <c r="JKE1184" s="8"/>
      <c r="JKF1184" s="8"/>
      <c r="JKG1184" s="8"/>
      <c r="JKH1184" s="8"/>
      <c r="JKI1184" s="8"/>
      <c r="JKJ1184" s="8"/>
      <c r="JKK1184" s="8"/>
      <c r="JKL1184" s="8"/>
      <c r="JKM1184" s="8"/>
      <c r="JKN1184" s="8"/>
      <c r="JKO1184" s="8"/>
      <c r="JKP1184" s="8"/>
      <c r="JKQ1184" s="8"/>
      <c r="JKR1184" s="8"/>
      <c r="JKS1184" s="8"/>
      <c r="JKT1184" s="8"/>
      <c r="JKU1184" s="8"/>
      <c r="JKV1184" s="8"/>
      <c r="JKW1184" s="8"/>
      <c r="JKX1184" s="8"/>
      <c r="JKY1184" s="8"/>
      <c r="JKZ1184" s="8"/>
      <c r="JLA1184" s="8"/>
      <c r="JLB1184" s="8"/>
      <c r="JLC1184" s="8"/>
      <c r="JLD1184" s="8"/>
      <c r="JLE1184" s="8"/>
      <c r="JLF1184" s="8"/>
      <c r="JLG1184" s="8"/>
      <c r="JLH1184" s="8"/>
      <c r="JLI1184" s="8"/>
      <c r="JLJ1184" s="8"/>
      <c r="JLK1184" s="8"/>
      <c r="JLL1184" s="8"/>
      <c r="JLM1184" s="8"/>
      <c r="JLN1184" s="8"/>
      <c r="JLO1184" s="8"/>
      <c r="JLP1184" s="8"/>
      <c r="JLQ1184" s="8"/>
      <c r="JLR1184" s="8"/>
      <c r="JLS1184" s="8"/>
      <c r="JLT1184" s="8"/>
      <c r="JLU1184" s="8"/>
      <c r="JLV1184" s="8"/>
      <c r="JLW1184" s="8"/>
      <c r="JLX1184" s="8"/>
      <c r="JLY1184" s="8"/>
      <c r="JLZ1184" s="8"/>
      <c r="JMA1184" s="8"/>
      <c r="JMB1184" s="8"/>
      <c r="JMC1184" s="8"/>
      <c r="JMD1184" s="8"/>
      <c r="JME1184" s="8"/>
      <c r="JMF1184" s="8"/>
      <c r="JMG1184" s="8"/>
      <c r="JMH1184" s="8"/>
      <c r="JMI1184" s="8"/>
      <c r="JMJ1184" s="8"/>
      <c r="JMK1184" s="8"/>
      <c r="JML1184" s="8"/>
      <c r="JMM1184" s="8"/>
      <c r="JMN1184" s="8"/>
      <c r="JMO1184" s="8"/>
      <c r="JMP1184" s="8"/>
      <c r="JMQ1184" s="8"/>
      <c r="JMR1184" s="8"/>
      <c r="JMS1184" s="8"/>
      <c r="JMT1184" s="8"/>
      <c r="JMU1184" s="8"/>
      <c r="JMV1184" s="8"/>
      <c r="JMW1184" s="8"/>
      <c r="JMX1184" s="8"/>
      <c r="JMY1184" s="8"/>
      <c r="JMZ1184" s="8"/>
      <c r="JNA1184" s="8"/>
      <c r="JNB1184" s="8"/>
      <c r="JNC1184" s="8"/>
      <c r="JND1184" s="8"/>
      <c r="JNE1184" s="8"/>
      <c r="JNF1184" s="8"/>
      <c r="JNG1184" s="8"/>
      <c r="JNH1184" s="8"/>
      <c r="JNI1184" s="8"/>
      <c r="JNJ1184" s="8"/>
      <c r="JNK1184" s="8"/>
      <c r="JNL1184" s="8"/>
      <c r="JNM1184" s="8"/>
      <c r="JNN1184" s="8"/>
      <c r="JNO1184" s="8"/>
      <c r="JNP1184" s="8"/>
      <c r="JNQ1184" s="8"/>
      <c r="JNR1184" s="8"/>
      <c r="JNS1184" s="8"/>
      <c r="JNT1184" s="8"/>
      <c r="JNU1184" s="8"/>
      <c r="JNV1184" s="8"/>
      <c r="JNW1184" s="8"/>
      <c r="JNX1184" s="8"/>
      <c r="JNY1184" s="8"/>
      <c r="JNZ1184" s="8"/>
      <c r="JOA1184" s="8"/>
      <c r="JOB1184" s="8"/>
      <c r="JOC1184" s="8"/>
      <c r="JOD1184" s="8"/>
      <c r="JOE1184" s="8"/>
      <c r="JOF1184" s="8"/>
      <c r="JOG1184" s="8"/>
      <c r="JOH1184" s="8"/>
      <c r="JOI1184" s="8"/>
      <c r="JOJ1184" s="8"/>
      <c r="JOK1184" s="8"/>
      <c r="JOL1184" s="8"/>
      <c r="JOM1184" s="8"/>
      <c r="JON1184" s="8"/>
      <c r="JOO1184" s="8"/>
      <c r="JOP1184" s="8"/>
      <c r="JOQ1184" s="8"/>
      <c r="JOR1184" s="8"/>
      <c r="JOS1184" s="8"/>
      <c r="JOT1184" s="8"/>
      <c r="JOU1184" s="8"/>
      <c r="JOV1184" s="8"/>
      <c r="JOW1184" s="8"/>
      <c r="JOX1184" s="8"/>
      <c r="JOY1184" s="8"/>
      <c r="JOZ1184" s="8"/>
      <c r="JPA1184" s="8"/>
      <c r="JPB1184" s="8"/>
      <c r="JPC1184" s="8"/>
      <c r="JPD1184" s="8"/>
      <c r="JPE1184" s="8"/>
      <c r="JPF1184" s="8"/>
      <c r="JPG1184" s="8"/>
      <c r="JPH1184" s="8"/>
      <c r="JPI1184" s="8"/>
      <c r="JPJ1184" s="8"/>
      <c r="JPK1184" s="8"/>
      <c r="JPL1184" s="8"/>
      <c r="JPM1184" s="8"/>
      <c r="JPN1184" s="8"/>
      <c r="JPO1184" s="8"/>
      <c r="JPP1184" s="8"/>
      <c r="JPQ1184" s="8"/>
      <c r="JPR1184" s="8"/>
      <c r="JPS1184" s="8"/>
      <c r="JPT1184" s="8"/>
      <c r="JPU1184" s="8"/>
      <c r="JPV1184" s="8"/>
      <c r="JPW1184" s="8"/>
      <c r="JPX1184" s="8"/>
      <c r="JPY1184" s="8"/>
      <c r="JPZ1184" s="8"/>
      <c r="JQA1184" s="8"/>
      <c r="JQB1184" s="8"/>
      <c r="JQC1184" s="8"/>
      <c r="JQD1184" s="8"/>
      <c r="JQE1184" s="8"/>
      <c r="JQF1184" s="8"/>
      <c r="JQG1184" s="8"/>
      <c r="JQH1184" s="8"/>
      <c r="JQI1184" s="8"/>
      <c r="JQJ1184" s="8"/>
      <c r="JQK1184" s="8"/>
      <c r="JQL1184" s="8"/>
      <c r="JQM1184" s="8"/>
      <c r="JQN1184" s="8"/>
      <c r="JQO1184" s="8"/>
      <c r="JQP1184" s="8"/>
      <c r="JQQ1184" s="8"/>
      <c r="JQR1184" s="8"/>
      <c r="JQS1184" s="8"/>
      <c r="JQT1184" s="8"/>
      <c r="JQU1184" s="8"/>
      <c r="JQV1184" s="8"/>
      <c r="JQW1184" s="8"/>
      <c r="JQX1184" s="8"/>
      <c r="JQY1184" s="8"/>
      <c r="JQZ1184" s="8"/>
      <c r="JRA1184" s="8"/>
      <c r="JRB1184" s="8"/>
      <c r="JRC1184" s="8"/>
      <c r="JRD1184" s="8"/>
      <c r="JRE1184" s="8"/>
      <c r="JRF1184" s="8"/>
      <c r="JRG1184" s="8"/>
      <c r="JRH1184" s="8"/>
      <c r="JRI1184" s="8"/>
      <c r="JRJ1184" s="8"/>
      <c r="JRK1184" s="8"/>
      <c r="JRL1184" s="8"/>
      <c r="JRM1184" s="8"/>
      <c r="JRN1184" s="8"/>
      <c r="JRO1184" s="8"/>
      <c r="JRP1184" s="8"/>
      <c r="JRQ1184" s="8"/>
      <c r="JRR1184" s="8"/>
      <c r="JRS1184" s="8"/>
      <c r="JRT1184" s="8"/>
      <c r="JRU1184" s="8"/>
      <c r="JRV1184" s="8"/>
      <c r="JRW1184" s="8"/>
      <c r="JRX1184" s="8"/>
      <c r="JRY1184" s="8"/>
      <c r="JRZ1184" s="8"/>
      <c r="JSA1184" s="8"/>
      <c r="JSB1184" s="8"/>
      <c r="JSC1184" s="8"/>
      <c r="JSD1184" s="8"/>
      <c r="JSE1184" s="8"/>
      <c r="JSF1184" s="8"/>
      <c r="JSG1184" s="8"/>
      <c r="JSH1184" s="8"/>
      <c r="JSI1184" s="8"/>
      <c r="JSJ1184" s="8"/>
      <c r="JSK1184" s="8"/>
      <c r="JSL1184" s="8"/>
      <c r="JSM1184" s="8"/>
      <c r="JSN1184" s="8"/>
      <c r="JSO1184" s="8"/>
      <c r="JSP1184" s="8"/>
      <c r="JSQ1184" s="8"/>
      <c r="JSR1184" s="8"/>
      <c r="JSS1184" s="8"/>
      <c r="JST1184" s="8"/>
      <c r="JSU1184" s="8"/>
      <c r="JSV1184" s="8"/>
      <c r="JSW1184" s="8"/>
      <c r="JSX1184" s="8"/>
      <c r="JSY1184" s="8"/>
      <c r="JSZ1184" s="8"/>
      <c r="JTA1184" s="8"/>
      <c r="JTB1184" s="8"/>
      <c r="JTC1184" s="8"/>
      <c r="JTD1184" s="8"/>
      <c r="JTE1184" s="8"/>
      <c r="JTF1184" s="8"/>
      <c r="JTG1184" s="8"/>
      <c r="JTH1184" s="8"/>
      <c r="JTI1184" s="8"/>
      <c r="JTJ1184" s="8"/>
      <c r="JTK1184" s="8"/>
      <c r="JTL1184" s="8"/>
      <c r="JTM1184" s="8"/>
      <c r="JTN1184" s="8"/>
      <c r="JTO1184" s="8"/>
      <c r="JTP1184" s="8"/>
      <c r="JTQ1184" s="8"/>
      <c r="JTR1184" s="8"/>
      <c r="JTS1184" s="8"/>
      <c r="JTT1184" s="8"/>
      <c r="JTU1184" s="8"/>
      <c r="JTV1184" s="8"/>
      <c r="JTW1184" s="8"/>
      <c r="JTX1184" s="8"/>
      <c r="JTY1184" s="8"/>
      <c r="JTZ1184" s="8"/>
      <c r="JUA1184" s="8"/>
      <c r="JUB1184" s="8"/>
      <c r="JUC1184" s="8"/>
      <c r="JUD1184" s="8"/>
      <c r="JUE1184" s="8"/>
      <c r="JUF1184" s="8"/>
      <c r="JUG1184" s="8"/>
      <c r="JUH1184" s="8"/>
      <c r="JUI1184" s="8"/>
      <c r="JUJ1184" s="8"/>
      <c r="JUK1184" s="8"/>
      <c r="JUL1184" s="8"/>
      <c r="JUM1184" s="8"/>
      <c r="JUN1184" s="8"/>
      <c r="JUO1184" s="8"/>
      <c r="JUP1184" s="8"/>
      <c r="JUQ1184" s="8"/>
      <c r="JUR1184" s="8"/>
      <c r="JUS1184" s="8"/>
      <c r="JUT1184" s="8"/>
      <c r="JUU1184" s="8"/>
      <c r="JUV1184" s="8"/>
      <c r="JUW1184" s="8"/>
      <c r="JUX1184" s="8"/>
      <c r="JUY1184" s="8"/>
      <c r="JUZ1184" s="8"/>
      <c r="JVA1184" s="8"/>
      <c r="JVB1184" s="8"/>
      <c r="JVC1184" s="8"/>
      <c r="JVD1184" s="8"/>
      <c r="JVE1184" s="8"/>
      <c r="JVF1184" s="8"/>
      <c r="JVG1184" s="8"/>
      <c r="JVH1184" s="8"/>
      <c r="JVI1184" s="8"/>
      <c r="JVJ1184" s="8"/>
      <c r="JVK1184" s="8"/>
      <c r="JVL1184" s="8"/>
      <c r="JVM1184" s="8"/>
      <c r="JVN1184" s="8"/>
      <c r="JVO1184" s="8"/>
      <c r="JVP1184" s="8"/>
      <c r="JVQ1184" s="8"/>
      <c r="JVR1184" s="8"/>
      <c r="JVS1184" s="8"/>
      <c r="JVT1184" s="8"/>
      <c r="JVU1184" s="8"/>
      <c r="JVV1184" s="8"/>
      <c r="JVW1184" s="8"/>
      <c r="JVX1184" s="8"/>
      <c r="JVY1184" s="8"/>
      <c r="JVZ1184" s="8"/>
      <c r="JWA1184" s="8"/>
      <c r="JWB1184" s="8"/>
      <c r="JWC1184" s="8"/>
      <c r="JWD1184" s="8"/>
      <c r="JWE1184" s="8"/>
      <c r="JWF1184" s="8"/>
      <c r="JWG1184" s="8"/>
      <c r="JWH1184" s="8"/>
      <c r="JWI1184" s="8"/>
      <c r="JWJ1184" s="8"/>
      <c r="JWK1184" s="8"/>
      <c r="JWL1184" s="8"/>
      <c r="JWM1184" s="8"/>
      <c r="JWN1184" s="8"/>
      <c r="JWO1184" s="8"/>
      <c r="JWP1184" s="8"/>
      <c r="JWQ1184" s="8"/>
      <c r="JWR1184" s="8"/>
      <c r="JWS1184" s="8"/>
      <c r="JWT1184" s="8"/>
      <c r="JWU1184" s="8"/>
      <c r="JWV1184" s="8"/>
      <c r="JWW1184" s="8"/>
      <c r="JWX1184" s="8"/>
      <c r="JWY1184" s="8"/>
      <c r="JWZ1184" s="8"/>
      <c r="JXA1184" s="8"/>
      <c r="JXB1184" s="8"/>
      <c r="JXC1184" s="8"/>
      <c r="JXD1184" s="8"/>
      <c r="JXE1184" s="8"/>
      <c r="JXF1184" s="8"/>
      <c r="JXG1184" s="8"/>
      <c r="JXH1184" s="8"/>
      <c r="JXI1184" s="8"/>
      <c r="JXJ1184" s="8"/>
      <c r="JXK1184" s="8"/>
      <c r="JXL1184" s="8"/>
      <c r="JXM1184" s="8"/>
      <c r="JXN1184" s="8"/>
      <c r="JXO1184" s="8"/>
      <c r="JXP1184" s="8"/>
      <c r="JXQ1184" s="8"/>
      <c r="JXR1184" s="8"/>
      <c r="JXS1184" s="8"/>
      <c r="JXT1184" s="8"/>
      <c r="JXU1184" s="8"/>
      <c r="JXV1184" s="8"/>
      <c r="JXW1184" s="8"/>
      <c r="JXX1184" s="8"/>
      <c r="JXY1184" s="8"/>
      <c r="JXZ1184" s="8"/>
      <c r="JYA1184" s="8"/>
      <c r="JYB1184" s="8"/>
      <c r="JYC1184" s="8"/>
      <c r="JYD1184" s="8"/>
      <c r="JYE1184" s="8"/>
      <c r="JYF1184" s="8"/>
      <c r="JYG1184" s="8"/>
      <c r="JYH1184" s="8"/>
      <c r="JYI1184" s="8"/>
      <c r="JYJ1184" s="8"/>
      <c r="JYK1184" s="8"/>
      <c r="JYL1184" s="8"/>
      <c r="JYM1184" s="8"/>
      <c r="JYN1184" s="8"/>
      <c r="JYO1184" s="8"/>
      <c r="JYP1184" s="8"/>
      <c r="JYQ1184" s="8"/>
      <c r="JYR1184" s="8"/>
      <c r="JYS1184" s="8"/>
      <c r="JYT1184" s="8"/>
      <c r="JYU1184" s="8"/>
      <c r="JYV1184" s="8"/>
      <c r="JYW1184" s="8"/>
      <c r="JYX1184" s="8"/>
      <c r="JYY1184" s="8"/>
      <c r="JYZ1184" s="8"/>
      <c r="JZA1184" s="8"/>
      <c r="JZB1184" s="8"/>
      <c r="JZC1184" s="8"/>
      <c r="JZD1184" s="8"/>
      <c r="JZE1184" s="8"/>
      <c r="JZF1184" s="8"/>
      <c r="JZG1184" s="8"/>
      <c r="JZH1184" s="8"/>
      <c r="JZI1184" s="8"/>
      <c r="JZJ1184" s="8"/>
      <c r="JZK1184" s="8"/>
      <c r="JZL1184" s="8"/>
      <c r="JZM1184" s="8"/>
      <c r="JZN1184" s="8"/>
      <c r="JZO1184" s="8"/>
      <c r="JZP1184" s="8"/>
      <c r="JZQ1184" s="8"/>
      <c r="JZR1184" s="8"/>
      <c r="JZS1184" s="8"/>
      <c r="JZT1184" s="8"/>
      <c r="JZU1184" s="8"/>
      <c r="JZV1184" s="8"/>
      <c r="JZW1184" s="8"/>
      <c r="JZX1184" s="8"/>
      <c r="JZY1184" s="8"/>
      <c r="JZZ1184" s="8"/>
      <c r="KAA1184" s="8"/>
      <c r="KAB1184" s="8"/>
      <c r="KAC1184" s="8"/>
      <c r="KAD1184" s="8"/>
      <c r="KAE1184" s="8"/>
      <c r="KAF1184" s="8"/>
      <c r="KAG1184" s="8"/>
      <c r="KAH1184" s="8"/>
      <c r="KAI1184" s="8"/>
      <c r="KAJ1184" s="8"/>
      <c r="KAK1184" s="8"/>
      <c r="KAL1184" s="8"/>
      <c r="KAM1184" s="8"/>
      <c r="KAN1184" s="8"/>
      <c r="KAO1184" s="8"/>
      <c r="KAP1184" s="8"/>
      <c r="KAQ1184" s="8"/>
      <c r="KAR1184" s="8"/>
      <c r="KAS1184" s="8"/>
      <c r="KAT1184" s="8"/>
      <c r="KAU1184" s="8"/>
      <c r="KAV1184" s="8"/>
      <c r="KAW1184" s="8"/>
      <c r="KAX1184" s="8"/>
      <c r="KAY1184" s="8"/>
      <c r="KAZ1184" s="8"/>
      <c r="KBA1184" s="8"/>
      <c r="KBB1184" s="8"/>
      <c r="KBC1184" s="8"/>
      <c r="KBD1184" s="8"/>
      <c r="KBE1184" s="8"/>
      <c r="KBF1184" s="8"/>
      <c r="KBG1184" s="8"/>
      <c r="KBH1184" s="8"/>
      <c r="KBI1184" s="8"/>
      <c r="KBJ1184" s="8"/>
      <c r="KBK1184" s="8"/>
      <c r="KBL1184" s="8"/>
      <c r="KBM1184" s="8"/>
      <c r="KBN1184" s="8"/>
      <c r="KBO1184" s="8"/>
      <c r="KBP1184" s="8"/>
      <c r="KBQ1184" s="8"/>
      <c r="KBR1184" s="8"/>
      <c r="KBS1184" s="8"/>
      <c r="KBT1184" s="8"/>
      <c r="KBU1184" s="8"/>
      <c r="KBV1184" s="8"/>
      <c r="KBW1184" s="8"/>
      <c r="KBX1184" s="8"/>
      <c r="KBY1184" s="8"/>
      <c r="KBZ1184" s="8"/>
      <c r="KCA1184" s="8"/>
      <c r="KCB1184" s="8"/>
      <c r="KCC1184" s="8"/>
      <c r="KCD1184" s="8"/>
      <c r="KCE1184" s="8"/>
      <c r="KCF1184" s="8"/>
      <c r="KCG1184" s="8"/>
      <c r="KCH1184" s="8"/>
      <c r="KCI1184" s="8"/>
      <c r="KCJ1184" s="8"/>
      <c r="KCK1184" s="8"/>
      <c r="KCL1184" s="8"/>
      <c r="KCM1184" s="8"/>
      <c r="KCN1184" s="8"/>
      <c r="KCO1184" s="8"/>
      <c r="KCP1184" s="8"/>
      <c r="KCQ1184" s="8"/>
      <c r="KCR1184" s="8"/>
      <c r="KCS1184" s="8"/>
      <c r="KCT1184" s="8"/>
      <c r="KCU1184" s="8"/>
      <c r="KCV1184" s="8"/>
      <c r="KCW1184" s="8"/>
      <c r="KCX1184" s="8"/>
      <c r="KCY1184" s="8"/>
      <c r="KCZ1184" s="8"/>
      <c r="KDA1184" s="8"/>
      <c r="KDB1184" s="8"/>
      <c r="KDC1184" s="8"/>
      <c r="KDD1184" s="8"/>
      <c r="KDE1184" s="8"/>
      <c r="KDF1184" s="8"/>
      <c r="KDG1184" s="8"/>
      <c r="KDH1184" s="8"/>
      <c r="KDI1184" s="8"/>
      <c r="KDJ1184" s="8"/>
      <c r="KDK1184" s="8"/>
      <c r="KDL1184" s="8"/>
      <c r="KDM1184" s="8"/>
      <c r="KDN1184" s="8"/>
      <c r="KDO1184" s="8"/>
      <c r="KDP1184" s="8"/>
      <c r="KDQ1184" s="8"/>
      <c r="KDR1184" s="8"/>
      <c r="KDS1184" s="8"/>
      <c r="KDT1184" s="8"/>
      <c r="KDU1184" s="8"/>
      <c r="KDV1184" s="8"/>
      <c r="KDW1184" s="8"/>
      <c r="KDX1184" s="8"/>
      <c r="KDY1184" s="8"/>
      <c r="KDZ1184" s="8"/>
      <c r="KEA1184" s="8"/>
      <c r="KEB1184" s="8"/>
      <c r="KEC1184" s="8"/>
      <c r="KED1184" s="8"/>
      <c r="KEE1184" s="8"/>
      <c r="KEF1184" s="8"/>
      <c r="KEG1184" s="8"/>
      <c r="KEH1184" s="8"/>
      <c r="KEI1184" s="8"/>
      <c r="KEJ1184" s="8"/>
      <c r="KEK1184" s="8"/>
      <c r="KEL1184" s="8"/>
      <c r="KEM1184" s="8"/>
      <c r="KEN1184" s="8"/>
      <c r="KEO1184" s="8"/>
      <c r="KEP1184" s="8"/>
      <c r="KEQ1184" s="8"/>
      <c r="KER1184" s="8"/>
      <c r="KES1184" s="8"/>
      <c r="KET1184" s="8"/>
      <c r="KEU1184" s="8"/>
      <c r="KEV1184" s="8"/>
      <c r="KEW1184" s="8"/>
      <c r="KEX1184" s="8"/>
      <c r="KEY1184" s="8"/>
      <c r="KEZ1184" s="8"/>
      <c r="KFA1184" s="8"/>
      <c r="KFB1184" s="8"/>
      <c r="KFC1184" s="8"/>
      <c r="KFD1184" s="8"/>
      <c r="KFE1184" s="8"/>
      <c r="KFF1184" s="8"/>
      <c r="KFG1184" s="8"/>
      <c r="KFH1184" s="8"/>
      <c r="KFI1184" s="8"/>
      <c r="KFJ1184" s="8"/>
      <c r="KFK1184" s="8"/>
      <c r="KFL1184" s="8"/>
      <c r="KFM1184" s="8"/>
      <c r="KFN1184" s="8"/>
      <c r="KFO1184" s="8"/>
      <c r="KFP1184" s="8"/>
      <c r="KFQ1184" s="8"/>
      <c r="KFR1184" s="8"/>
      <c r="KFS1184" s="8"/>
      <c r="KFT1184" s="8"/>
      <c r="KFU1184" s="8"/>
      <c r="KFV1184" s="8"/>
      <c r="KFW1184" s="8"/>
      <c r="KFX1184" s="8"/>
      <c r="KFY1184" s="8"/>
      <c r="KFZ1184" s="8"/>
      <c r="KGA1184" s="8"/>
      <c r="KGB1184" s="8"/>
      <c r="KGC1184" s="8"/>
      <c r="KGD1184" s="8"/>
      <c r="KGE1184" s="8"/>
      <c r="KGF1184" s="8"/>
      <c r="KGG1184" s="8"/>
      <c r="KGH1184" s="8"/>
      <c r="KGI1184" s="8"/>
      <c r="KGJ1184" s="8"/>
      <c r="KGK1184" s="8"/>
      <c r="KGL1184" s="8"/>
      <c r="KGM1184" s="8"/>
      <c r="KGN1184" s="8"/>
      <c r="KGO1184" s="8"/>
      <c r="KGP1184" s="8"/>
      <c r="KGQ1184" s="8"/>
      <c r="KGR1184" s="8"/>
      <c r="KGS1184" s="8"/>
      <c r="KGT1184" s="8"/>
      <c r="KGU1184" s="8"/>
      <c r="KGV1184" s="8"/>
      <c r="KGW1184" s="8"/>
      <c r="KGX1184" s="8"/>
      <c r="KGY1184" s="8"/>
      <c r="KGZ1184" s="8"/>
      <c r="KHA1184" s="8"/>
      <c r="KHB1184" s="8"/>
      <c r="KHC1184" s="8"/>
      <c r="KHD1184" s="8"/>
      <c r="KHE1184" s="8"/>
      <c r="KHF1184" s="8"/>
      <c r="KHG1184" s="8"/>
      <c r="KHH1184" s="8"/>
      <c r="KHI1184" s="8"/>
      <c r="KHJ1184" s="8"/>
      <c r="KHK1184" s="8"/>
      <c r="KHL1184" s="8"/>
      <c r="KHM1184" s="8"/>
      <c r="KHN1184" s="8"/>
      <c r="KHO1184" s="8"/>
      <c r="KHP1184" s="8"/>
      <c r="KHQ1184" s="8"/>
      <c r="KHR1184" s="8"/>
      <c r="KHS1184" s="8"/>
      <c r="KHT1184" s="8"/>
      <c r="KHU1184" s="8"/>
      <c r="KHV1184" s="8"/>
      <c r="KHW1184" s="8"/>
      <c r="KHX1184" s="8"/>
      <c r="KHY1184" s="8"/>
      <c r="KHZ1184" s="8"/>
      <c r="KIA1184" s="8"/>
      <c r="KIB1184" s="8"/>
      <c r="KIC1184" s="8"/>
      <c r="KID1184" s="8"/>
      <c r="KIE1184" s="8"/>
      <c r="KIF1184" s="8"/>
      <c r="KIG1184" s="8"/>
      <c r="KIH1184" s="8"/>
      <c r="KII1184" s="8"/>
      <c r="KIJ1184" s="8"/>
      <c r="KIK1184" s="8"/>
      <c r="KIL1184" s="8"/>
      <c r="KIM1184" s="8"/>
      <c r="KIN1184" s="8"/>
      <c r="KIO1184" s="8"/>
      <c r="KIP1184" s="8"/>
      <c r="KIQ1184" s="8"/>
      <c r="KIR1184" s="8"/>
      <c r="KIS1184" s="8"/>
      <c r="KIT1184" s="8"/>
      <c r="KIU1184" s="8"/>
      <c r="KIV1184" s="8"/>
      <c r="KIW1184" s="8"/>
      <c r="KIX1184" s="8"/>
      <c r="KIY1184" s="8"/>
      <c r="KIZ1184" s="8"/>
      <c r="KJA1184" s="8"/>
      <c r="KJB1184" s="8"/>
      <c r="KJC1184" s="8"/>
      <c r="KJD1184" s="8"/>
      <c r="KJE1184" s="8"/>
      <c r="KJF1184" s="8"/>
      <c r="KJG1184" s="8"/>
      <c r="KJH1184" s="8"/>
      <c r="KJI1184" s="8"/>
      <c r="KJJ1184" s="8"/>
      <c r="KJK1184" s="8"/>
      <c r="KJL1184" s="8"/>
      <c r="KJM1184" s="8"/>
      <c r="KJN1184" s="8"/>
      <c r="KJO1184" s="8"/>
      <c r="KJP1184" s="8"/>
      <c r="KJQ1184" s="8"/>
      <c r="KJR1184" s="8"/>
      <c r="KJS1184" s="8"/>
      <c r="KJT1184" s="8"/>
      <c r="KJU1184" s="8"/>
      <c r="KJV1184" s="8"/>
      <c r="KJW1184" s="8"/>
      <c r="KJX1184" s="8"/>
      <c r="KJY1184" s="8"/>
      <c r="KJZ1184" s="8"/>
      <c r="KKA1184" s="8"/>
      <c r="KKB1184" s="8"/>
      <c r="KKC1184" s="8"/>
      <c r="KKD1184" s="8"/>
      <c r="KKE1184" s="8"/>
      <c r="KKF1184" s="8"/>
      <c r="KKG1184" s="8"/>
      <c r="KKH1184" s="8"/>
      <c r="KKI1184" s="8"/>
      <c r="KKJ1184" s="8"/>
      <c r="KKK1184" s="8"/>
      <c r="KKL1184" s="8"/>
      <c r="KKM1184" s="8"/>
      <c r="KKN1184" s="8"/>
      <c r="KKO1184" s="8"/>
      <c r="KKP1184" s="8"/>
      <c r="KKQ1184" s="8"/>
      <c r="KKR1184" s="8"/>
      <c r="KKS1184" s="8"/>
      <c r="KKT1184" s="8"/>
      <c r="KKU1184" s="8"/>
      <c r="KKV1184" s="8"/>
      <c r="KKW1184" s="8"/>
      <c r="KKX1184" s="8"/>
      <c r="KKY1184" s="8"/>
      <c r="KKZ1184" s="8"/>
      <c r="KLA1184" s="8"/>
      <c r="KLB1184" s="8"/>
      <c r="KLC1184" s="8"/>
      <c r="KLD1184" s="8"/>
      <c r="KLE1184" s="8"/>
      <c r="KLF1184" s="8"/>
      <c r="KLG1184" s="8"/>
      <c r="KLH1184" s="8"/>
      <c r="KLI1184" s="8"/>
      <c r="KLJ1184" s="8"/>
      <c r="KLK1184" s="8"/>
      <c r="KLL1184" s="8"/>
      <c r="KLM1184" s="8"/>
      <c r="KLN1184" s="8"/>
      <c r="KLO1184" s="8"/>
      <c r="KLP1184" s="8"/>
      <c r="KLQ1184" s="8"/>
      <c r="KLR1184" s="8"/>
      <c r="KLS1184" s="8"/>
      <c r="KLT1184" s="8"/>
      <c r="KLU1184" s="8"/>
      <c r="KLV1184" s="8"/>
      <c r="KLW1184" s="8"/>
      <c r="KLX1184" s="8"/>
      <c r="KLY1184" s="8"/>
      <c r="KLZ1184" s="8"/>
      <c r="KMA1184" s="8"/>
      <c r="KMB1184" s="8"/>
      <c r="KMC1184" s="8"/>
      <c r="KMD1184" s="8"/>
      <c r="KME1184" s="8"/>
      <c r="KMF1184" s="8"/>
      <c r="KMG1184" s="8"/>
      <c r="KMH1184" s="8"/>
      <c r="KMI1184" s="8"/>
      <c r="KMJ1184" s="8"/>
      <c r="KMK1184" s="8"/>
      <c r="KML1184" s="8"/>
      <c r="KMM1184" s="8"/>
      <c r="KMN1184" s="8"/>
      <c r="KMO1184" s="8"/>
      <c r="KMP1184" s="8"/>
      <c r="KMQ1184" s="8"/>
      <c r="KMR1184" s="8"/>
      <c r="KMS1184" s="8"/>
      <c r="KMT1184" s="8"/>
      <c r="KMU1184" s="8"/>
      <c r="KMV1184" s="8"/>
      <c r="KMW1184" s="8"/>
      <c r="KMX1184" s="8"/>
      <c r="KMY1184" s="8"/>
      <c r="KMZ1184" s="8"/>
      <c r="KNA1184" s="8"/>
      <c r="KNB1184" s="8"/>
      <c r="KNC1184" s="8"/>
      <c r="KND1184" s="8"/>
      <c r="KNE1184" s="8"/>
      <c r="KNF1184" s="8"/>
      <c r="KNG1184" s="8"/>
      <c r="KNH1184" s="8"/>
      <c r="KNI1184" s="8"/>
      <c r="KNJ1184" s="8"/>
      <c r="KNK1184" s="8"/>
      <c r="KNL1184" s="8"/>
      <c r="KNM1184" s="8"/>
      <c r="KNN1184" s="8"/>
      <c r="KNO1184" s="8"/>
      <c r="KNP1184" s="8"/>
      <c r="KNQ1184" s="8"/>
      <c r="KNR1184" s="8"/>
      <c r="KNS1184" s="8"/>
      <c r="KNT1184" s="8"/>
      <c r="KNU1184" s="8"/>
      <c r="KNV1184" s="8"/>
      <c r="KNW1184" s="8"/>
      <c r="KNX1184" s="8"/>
      <c r="KNY1184" s="8"/>
      <c r="KNZ1184" s="8"/>
      <c r="KOA1184" s="8"/>
      <c r="KOB1184" s="8"/>
      <c r="KOC1184" s="8"/>
      <c r="KOD1184" s="8"/>
      <c r="KOE1184" s="8"/>
      <c r="KOF1184" s="8"/>
      <c r="KOG1184" s="8"/>
      <c r="KOH1184" s="8"/>
      <c r="KOI1184" s="8"/>
      <c r="KOJ1184" s="8"/>
      <c r="KOK1184" s="8"/>
      <c r="KOL1184" s="8"/>
      <c r="KOM1184" s="8"/>
      <c r="KON1184" s="8"/>
      <c r="KOO1184" s="8"/>
      <c r="KOP1184" s="8"/>
      <c r="KOQ1184" s="8"/>
      <c r="KOR1184" s="8"/>
      <c r="KOS1184" s="8"/>
      <c r="KOT1184" s="8"/>
      <c r="KOU1184" s="8"/>
      <c r="KOV1184" s="8"/>
      <c r="KOW1184" s="8"/>
      <c r="KOX1184" s="8"/>
      <c r="KOY1184" s="8"/>
      <c r="KOZ1184" s="8"/>
      <c r="KPA1184" s="8"/>
      <c r="KPB1184" s="8"/>
      <c r="KPC1184" s="8"/>
      <c r="KPD1184" s="8"/>
      <c r="KPE1184" s="8"/>
      <c r="KPF1184" s="8"/>
      <c r="KPG1184" s="8"/>
      <c r="KPH1184" s="8"/>
      <c r="KPI1184" s="8"/>
      <c r="KPJ1184" s="8"/>
      <c r="KPK1184" s="8"/>
      <c r="KPL1184" s="8"/>
      <c r="KPM1184" s="8"/>
      <c r="KPN1184" s="8"/>
      <c r="KPO1184" s="8"/>
      <c r="KPP1184" s="8"/>
      <c r="KPQ1184" s="8"/>
      <c r="KPR1184" s="8"/>
      <c r="KPS1184" s="8"/>
      <c r="KPT1184" s="8"/>
      <c r="KPU1184" s="8"/>
      <c r="KPV1184" s="8"/>
      <c r="KPW1184" s="8"/>
      <c r="KPX1184" s="8"/>
      <c r="KPY1184" s="8"/>
      <c r="KPZ1184" s="8"/>
      <c r="KQA1184" s="8"/>
      <c r="KQB1184" s="8"/>
      <c r="KQC1184" s="8"/>
      <c r="KQD1184" s="8"/>
      <c r="KQE1184" s="8"/>
      <c r="KQF1184" s="8"/>
      <c r="KQG1184" s="8"/>
      <c r="KQH1184" s="8"/>
      <c r="KQI1184" s="8"/>
      <c r="KQJ1184" s="8"/>
      <c r="KQK1184" s="8"/>
      <c r="KQL1184" s="8"/>
      <c r="KQM1184" s="8"/>
      <c r="KQN1184" s="8"/>
      <c r="KQO1184" s="8"/>
      <c r="KQP1184" s="8"/>
      <c r="KQQ1184" s="8"/>
      <c r="KQR1184" s="8"/>
      <c r="KQS1184" s="8"/>
      <c r="KQT1184" s="8"/>
      <c r="KQU1184" s="8"/>
      <c r="KQV1184" s="8"/>
      <c r="KQW1184" s="8"/>
      <c r="KQX1184" s="8"/>
      <c r="KQY1184" s="8"/>
      <c r="KQZ1184" s="8"/>
      <c r="KRA1184" s="8"/>
      <c r="KRB1184" s="8"/>
      <c r="KRC1184" s="8"/>
      <c r="KRD1184" s="8"/>
      <c r="KRE1184" s="8"/>
      <c r="KRF1184" s="8"/>
      <c r="KRG1184" s="8"/>
      <c r="KRH1184" s="8"/>
      <c r="KRI1184" s="8"/>
      <c r="KRJ1184" s="8"/>
      <c r="KRK1184" s="8"/>
      <c r="KRL1184" s="8"/>
      <c r="KRM1184" s="8"/>
      <c r="KRN1184" s="8"/>
      <c r="KRO1184" s="8"/>
      <c r="KRP1184" s="8"/>
      <c r="KRQ1184" s="8"/>
      <c r="KRR1184" s="8"/>
      <c r="KRS1184" s="8"/>
      <c r="KRT1184" s="8"/>
      <c r="KRU1184" s="8"/>
      <c r="KRV1184" s="8"/>
      <c r="KRW1184" s="8"/>
      <c r="KRX1184" s="8"/>
      <c r="KRY1184" s="8"/>
      <c r="KRZ1184" s="8"/>
      <c r="KSA1184" s="8"/>
      <c r="KSB1184" s="8"/>
      <c r="KSC1184" s="8"/>
      <c r="KSD1184" s="8"/>
      <c r="KSE1184" s="8"/>
      <c r="KSF1184" s="8"/>
      <c r="KSG1184" s="8"/>
      <c r="KSH1184" s="8"/>
      <c r="KSI1184" s="8"/>
      <c r="KSJ1184" s="8"/>
      <c r="KSK1184" s="8"/>
      <c r="KSL1184" s="8"/>
      <c r="KSM1184" s="8"/>
      <c r="KSN1184" s="8"/>
      <c r="KSO1184" s="8"/>
      <c r="KSP1184" s="8"/>
      <c r="KSQ1184" s="8"/>
      <c r="KSR1184" s="8"/>
      <c r="KSS1184" s="8"/>
      <c r="KST1184" s="8"/>
      <c r="KSU1184" s="8"/>
      <c r="KSV1184" s="8"/>
      <c r="KSW1184" s="8"/>
      <c r="KSX1184" s="8"/>
      <c r="KSY1184" s="8"/>
      <c r="KSZ1184" s="8"/>
      <c r="KTA1184" s="8"/>
      <c r="KTB1184" s="8"/>
      <c r="KTC1184" s="8"/>
      <c r="KTD1184" s="8"/>
      <c r="KTE1184" s="8"/>
      <c r="KTF1184" s="8"/>
      <c r="KTG1184" s="8"/>
      <c r="KTH1184" s="8"/>
      <c r="KTI1184" s="8"/>
      <c r="KTJ1184" s="8"/>
      <c r="KTK1184" s="8"/>
      <c r="KTL1184" s="8"/>
      <c r="KTM1184" s="8"/>
      <c r="KTN1184" s="8"/>
      <c r="KTO1184" s="8"/>
      <c r="KTP1184" s="8"/>
      <c r="KTQ1184" s="8"/>
      <c r="KTR1184" s="8"/>
      <c r="KTS1184" s="8"/>
      <c r="KTT1184" s="8"/>
      <c r="KTU1184" s="8"/>
      <c r="KTV1184" s="8"/>
      <c r="KTW1184" s="8"/>
      <c r="KTX1184" s="8"/>
      <c r="KTY1184" s="8"/>
      <c r="KTZ1184" s="8"/>
      <c r="KUA1184" s="8"/>
      <c r="KUB1184" s="8"/>
      <c r="KUC1184" s="8"/>
      <c r="KUD1184" s="8"/>
      <c r="KUE1184" s="8"/>
      <c r="KUF1184" s="8"/>
      <c r="KUG1184" s="8"/>
      <c r="KUH1184" s="8"/>
      <c r="KUI1184" s="8"/>
      <c r="KUJ1184" s="8"/>
      <c r="KUK1184" s="8"/>
      <c r="KUL1184" s="8"/>
      <c r="KUM1184" s="8"/>
      <c r="KUN1184" s="8"/>
      <c r="KUO1184" s="8"/>
      <c r="KUP1184" s="8"/>
      <c r="KUQ1184" s="8"/>
      <c r="KUR1184" s="8"/>
      <c r="KUS1184" s="8"/>
      <c r="KUT1184" s="8"/>
      <c r="KUU1184" s="8"/>
      <c r="KUV1184" s="8"/>
      <c r="KUW1184" s="8"/>
      <c r="KUX1184" s="8"/>
      <c r="KUY1184" s="8"/>
      <c r="KUZ1184" s="8"/>
      <c r="KVA1184" s="8"/>
      <c r="KVB1184" s="8"/>
      <c r="KVC1184" s="8"/>
      <c r="KVD1184" s="8"/>
      <c r="KVE1184" s="8"/>
      <c r="KVF1184" s="8"/>
      <c r="KVG1184" s="8"/>
      <c r="KVH1184" s="8"/>
      <c r="KVI1184" s="8"/>
      <c r="KVJ1184" s="8"/>
      <c r="KVK1184" s="8"/>
      <c r="KVL1184" s="8"/>
      <c r="KVM1184" s="8"/>
      <c r="KVN1184" s="8"/>
      <c r="KVO1184" s="8"/>
      <c r="KVP1184" s="8"/>
      <c r="KVQ1184" s="8"/>
      <c r="KVR1184" s="8"/>
      <c r="KVS1184" s="8"/>
      <c r="KVT1184" s="8"/>
      <c r="KVU1184" s="8"/>
      <c r="KVV1184" s="8"/>
      <c r="KVW1184" s="8"/>
      <c r="KVX1184" s="8"/>
      <c r="KVY1184" s="8"/>
      <c r="KVZ1184" s="8"/>
      <c r="KWA1184" s="8"/>
      <c r="KWB1184" s="8"/>
      <c r="KWC1184" s="8"/>
      <c r="KWD1184" s="8"/>
      <c r="KWE1184" s="8"/>
      <c r="KWF1184" s="8"/>
      <c r="KWG1184" s="8"/>
      <c r="KWH1184" s="8"/>
      <c r="KWI1184" s="8"/>
      <c r="KWJ1184" s="8"/>
      <c r="KWK1184" s="8"/>
      <c r="KWL1184" s="8"/>
      <c r="KWM1184" s="8"/>
      <c r="KWN1184" s="8"/>
      <c r="KWO1184" s="8"/>
      <c r="KWP1184" s="8"/>
      <c r="KWQ1184" s="8"/>
      <c r="KWR1184" s="8"/>
      <c r="KWS1184" s="8"/>
      <c r="KWT1184" s="8"/>
      <c r="KWU1184" s="8"/>
      <c r="KWV1184" s="8"/>
      <c r="KWW1184" s="8"/>
      <c r="KWX1184" s="8"/>
      <c r="KWY1184" s="8"/>
      <c r="KWZ1184" s="8"/>
      <c r="KXA1184" s="8"/>
      <c r="KXB1184" s="8"/>
      <c r="KXC1184" s="8"/>
      <c r="KXD1184" s="8"/>
      <c r="KXE1184" s="8"/>
      <c r="KXF1184" s="8"/>
      <c r="KXG1184" s="8"/>
      <c r="KXH1184" s="8"/>
      <c r="KXI1184" s="8"/>
      <c r="KXJ1184" s="8"/>
      <c r="KXK1184" s="8"/>
      <c r="KXL1184" s="8"/>
      <c r="KXM1184" s="8"/>
      <c r="KXN1184" s="8"/>
      <c r="KXO1184" s="8"/>
      <c r="KXP1184" s="8"/>
      <c r="KXQ1184" s="8"/>
      <c r="KXR1184" s="8"/>
      <c r="KXS1184" s="8"/>
      <c r="KXT1184" s="8"/>
      <c r="KXU1184" s="8"/>
      <c r="KXV1184" s="8"/>
      <c r="KXW1184" s="8"/>
      <c r="KXX1184" s="8"/>
      <c r="KXY1184" s="8"/>
      <c r="KXZ1184" s="8"/>
      <c r="KYA1184" s="8"/>
      <c r="KYB1184" s="8"/>
      <c r="KYC1184" s="8"/>
      <c r="KYD1184" s="8"/>
      <c r="KYE1184" s="8"/>
      <c r="KYF1184" s="8"/>
      <c r="KYG1184" s="8"/>
      <c r="KYH1184" s="8"/>
      <c r="KYI1184" s="8"/>
      <c r="KYJ1184" s="8"/>
      <c r="KYK1184" s="8"/>
      <c r="KYL1184" s="8"/>
      <c r="KYM1184" s="8"/>
      <c r="KYN1184" s="8"/>
      <c r="KYO1184" s="8"/>
      <c r="KYP1184" s="8"/>
      <c r="KYQ1184" s="8"/>
      <c r="KYR1184" s="8"/>
      <c r="KYS1184" s="8"/>
      <c r="KYT1184" s="8"/>
      <c r="KYU1184" s="8"/>
      <c r="KYV1184" s="8"/>
      <c r="KYW1184" s="8"/>
      <c r="KYX1184" s="8"/>
      <c r="KYY1184" s="8"/>
      <c r="KYZ1184" s="8"/>
      <c r="KZA1184" s="8"/>
      <c r="KZB1184" s="8"/>
      <c r="KZC1184" s="8"/>
      <c r="KZD1184" s="8"/>
      <c r="KZE1184" s="8"/>
      <c r="KZF1184" s="8"/>
      <c r="KZG1184" s="8"/>
      <c r="KZH1184" s="8"/>
      <c r="KZI1184" s="8"/>
      <c r="KZJ1184" s="8"/>
      <c r="KZK1184" s="8"/>
      <c r="KZL1184" s="8"/>
      <c r="KZM1184" s="8"/>
      <c r="KZN1184" s="8"/>
      <c r="KZO1184" s="8"/>
      <c r="KZP1184" s="8"/>
      <c r="KZQ1184" s="8"/>
      <c r="KZR1184" s="8"/>
      <c r="KZS1184" s="8"/>
      <c r="KZT1184" s="8"/>
      <c r="KZU1184" s="8"/>
      <c r="KZV1184" s="8"/>
      <c r="KZW1184" s="8"/>
      <c r="KZX1184" s="8"/>
      <c r="KZY1184" s="8"/>
      <c r="KZZ1184" s="8"/>
      <c r="LAA1184" s="8"/>
      <c r="LAB1184" s="8"/>
      <c r="LAC1184" s="8"/>
      <c r="LAD1184" s="8"/>
      <c r="LAE1184" s="8"/>
      <c r="LAF1184" s="8"/>
      <c r="LAG1184" s="8"/>
      <c r="LAH1184" s="8"/>
      <c r="LAI1184" s="8"/>
      <c r="LAJ1184" s="8"/>
      <c r="LAK1184" s="8"/>
      <c r="LAL1184" s="8"/>
      <c r="LAM1184" s="8"/>
      <c r="LAN1184" s="8"/>
      <c r="LAO1184" s="8"/>
      <c r="LAP1184" s="8"/>
      <c r="LAQ1184" s="8"/>
      <c r="LAR1184" s="8"/>
      <c r="LAS1184" s="8"/>
      <c r="LAT1184" s="8"/>
      <c r="LAU1184" s="8"/>
      <c r="LAV1184" s="8"/>
      <c r="LAW1184" s="8"/>
      <c r="LAX1184" s="8"/>
      <c r="LAY1184" s="8"/>
      <c r="LAZ1184" s="8"/>
      <c r="LBA1184" s="8"/>
      <c r="LBB1184" s="8"/>
      <c r="LBC1184" s="8"/>
      <c r="LBD1184" s="8"/>
      <c r="LBE1184" s="8"/>
      <c r="LBF1184" s="8"/>
      <c r="LBG1184" s="8"/>
      <c r="LBH1184" s="8"/>
      <c r="LBI1184" s="8"/>
      <c r="LBJ1184" s="8"/>
      <c r="LBK1184" s="8"/>
      <c r="LBL1184" s="8"/>
      <c r="LBM1184" s="8"/>
      <c r="LBN1184" s="8"/>
      <c r="LBO1184" s="8"/>
      <c r="LBP1184" s="8"/>
      <c r="LBQ1184" s="8"/>
      <c r="LBR1184" s="8"/>
      <c r="LBS1184" s="8"/>
      <c r="LBT1184" s="8"/>
      <c r="LBU1184" s="8"/>
      <c r="LBV1184" s="8"/>
      <c r="LBW1184" s="8"/>
      <c r="LBX1184" s="8"/>
      <c r="LBY1184" s="8"/>
      <c r="LBZ1184" s="8"/>
      <c r="LCA1184" s="8"/>
      <c r="LCB1184" s="8"/>
      <c r="LCC1184" s="8"/>
      <c r="LCD1184" s="8"/>
      <c r="LCE1184" s="8"/>
      <c r="LCF1184" s="8"/>
      <c r="LCG1184" s="8"/>
      <c r="LCH1184" s="8"/>
      <c r="LCI1184" s="8"/>
      <c r="LCJ1184" s="8"/>
      <c r="LCK1184" s="8"/>
      <c r="LCL1184" s="8"/>
      <c r="LCM1184" s="8"/>
      <c r="LCN1184" s="8"/>
      <c r="LCO1184" s="8"/>
      <c r="LCP1184" s="8"/>
      <c r="LCQ1184" s="8"/>
      <c r="LCR1184" s="8"/>
      <c r="LCS1184" s="8"/>
      <c r="LCT1184" s="8"/>
      <c r="LCU1184" s="8"/>
      <c r="LCV1184" s="8"/>
      <c r="LCW1184" s="8"/>
      <c r="LCX1184" s="8"/>
      <c r="LCY1184" s="8"/>
      <c r="LCZ1184" s="8"/>
      <c r="LDA1184" s="8"/>
      <c r="LDB1184" s="8"/>
      <c r="LDC1184" s="8"/>
      <c r="LDD1184" s="8"/>
      <c r="LDE1184" s="8"/>
      <c r="LDF1184" s="8"/>
      <c r="LDG1184" s="8"/>
      <c r="LDH1184" s="8"/>
      <c r="LDI1184" s="8"/>
      <c r="LDJ1184" s="8"/>
      <c r="LDK1184" s="8"/>
      <c r="LDL1184" s="8"/>
      <c r="LDM1184" s="8"/>
      <c r="LDN1184" s="8"/>
      <c r="LDO1184" s="8"/>
      <c r="LDP1184" s="8"/>
      <c r="LDQ1184" s="8"/>
      <c r="LDR1184" s="8"/>
      <c r="LDS1184" s="8"/>
      <c r="LDT1184" s="8"/>
      <c r="LDU1184" s="8"/>
      <c r="LDV1184" s="8"/>
      <c r="LDW1184" s="8"/>
      <c r="LDX1184" s="8"/>
      <c r="LDY1184" s="8"/>
      <c r="LDZ1184" s="8"/>
      <c r="LEA1184" s="8"/>
      <c r="LEB1184" s="8"/>
      <c r="LEC1184" s="8"/>
      <c r="LED1184" s="8"/>
      <c r="LEE1184" s="8"/>
      <c r="LEF1184" s="8"/>
      <c r="LEG1184" s="8"/>
      <c r="LEH1184" s="8"/>
      <c r="LEI1184" s="8"/>
      <c r="LEJ1184" s="8"/>
      <c r="LEK1184" s="8"/>
      <c r="LEL1184" s="8"/>
      <c r="LEM1184" s="8"/>
      <c r="LEN1184" s="8"/>
      <c r="LEO1184" s="8"/>
      <c r="LEP1184" s="8"/>
      <c r="LEQ1184" s="8"/>
      <c r="LER1184" s="8"/>
      <c r="LES1184" s="8"/>
      <c r="LET1184" s="8"/>
      <c r="LEU1184" s="8"/>
      <c r="LEV1184" s="8"/>
      <c r="LEW1184" s="8"/>
      <c r="LEX1184" s="8"/>
      <c r="LEY1184" s="8"/>
      <c r="LEZ1184" s="8"/>
      <c r="LFA1184" s="8"/>
      <c r="LFB1184" s="8"/>
      <c r="LFC1184" s="8"/>
      <c r="LFD1184" s="8"/>
      <c r="LFE1184" s="8"/>
      <c r="LFF1184" s="8"/>
      <c r="LFG1184" s="8"/>
      <c r="LFH1184" s="8"/>
      <c r="LFI1184" s="8"/>
      <c r="LFJ1184" s="8"/>
      <c r="LFK1184" s="8"/>
      <c r="LFL1184" s="8"/>
      <c r="LFM1184" s="8"/>
      <c r="LFN1184" s="8"/>
      <c r="LFO1184" s="8"/>
      <c r="LFP1184" s="8"/>
      <c r="LFQ1184" s="8"/>
      <c r="LFR1184" s="8"/>
      <c r="LFS1184" s="8"/>
      <c r="LFT1184" s="8"/>
      <c r="LFU1184" s="8"/>
      <c r="LFV1184" s="8"/>
      <c r="LFW1184" s="8"/>
      <c r="LFX1184" s="8"/>
      <c r="LFY1184" s="8"/>
      <c r="LFZ1184" s="8"/>
      <c r="LGA1184" s="8"/>
      <c r="LGB1184" s="8"/>
      <c r="LGC1184" s="8"/>
      <c r="LGD1184" s="8"/>
      <c r="LGE1184" s="8"/>
      <c r="LGF1184" s="8"/>
      <c r="LGG1184" s="8"/>
      <c r="LGH1184" s="8"/>
      <c r="LGI1184" s="8"/>
      <c r="LGJ1184" s="8"/>
      <c r="LGK1184" s="8"/>
      <c r="LGL1184" s="8"/>
      <c r="LGM1184" s="8"/>
      <c r="LGN1184" s="8"/>
      <c r="LGO1184" s="8"/>
      <c r="LGP1184" s="8"/>
      <c r="LGQ1184" s="8"/>
      <c r="LGR1184" s="8"/>
      <c r="LGS1184" s="8"/>
      <c r="LGT1184" s="8"/>
      <c r="LGU1184" s="8"/>
      <c r="LGV1184" s="8"/>
      <c r="LGW1184" s="8"/>
      <c r="LGX1184" s="8"/>
      <c r="LGY1184" s="8"/>
      <c r="LGZ1184" s="8"/>
      <c r="LHA1184" s="8"/>
      <c r="LHB1184" s="8"/>
      <c r="LHC1184" s="8"/>
      <c r="LHD1184" s="8"/>
      <c r="LHE1184" s="8"/>
      <c r="LHF1184" s="8"/>
      <c r="LHG1184" s="8"/>
      <c r="LHH1184" s="8"/>
      <c r="LHI1184" s="8"/>
      <c r="LHJ1184" s="8"/>
      <c r="LHK1184" s="8"/>
      <c r="LHL1184" s="8"/>
      <c r="LHM1184" s="8"/>
      <c r="LHN1184" s="8"/>
      <c r="LHO1184" s="8"/>
      <c r="LHP1184" s="8"/>
      <c r="LHQ1184" s="8"/>
      <c r="LHR1184" s="8"/>
      <c r="LHS1184" s="8"/>
      <c r="LHT1184" s="8"/>
      <c r="LHU1184" s="8"/>
      <c r="LHV1184" s="8"/>
      <c r="LHW1184" s="8"/>
      <c r="LHX1184" s="8"/>
      <c r="LHY1184" s="8"/>
      <c r="LHZ1184" s="8"/>
      <c r="LIA1184" s="8"/>
      <c r="LIB1184" s="8"/>
      <c r="LIC1184" s="8"/>
      <c r="LID1184" s="8"/>
      <c r="LIE1184" s="8"/>
      <c r="LIF1184" s="8"/>
      <c r="LIG1184" s="8"/>
      <c r="LIH1184" s="8"/>
      <c r="LII1184" s="8"/>
      <c r="LIJ1184" s="8"/>
      <c r="LIK1184" s="8"/>
      <c r="LIL1184" s="8"/>
      <c r="LIM1184" s="8"/>
      <c r="LIN1184" s="8"/>
      <c r="LIO1184" s="8"/>
      <c r="LIP1184" s="8"/>
      <c r="LIQ1184" s="8"/>
      <c r="LIR1184" s="8"/>
      <c r="LIS1184" s="8"/>
      <c r="LIT1184" s="8"/>
      <c r="LIU1184" s="8"/>
      <c r="LIV1184" s="8"/>
      <c r="LIW1184" s="8"/>
      <c r="LIX1184" s="8"/>
      <c r="LIY1184" s="8"/>
      <c r="LIZ1184" s="8"/>
      <c r="LJA1184" s="8"/>
      <c r="LJB1184" s="8"/>
      <c r="LJC1184" s="8"/>
      <c r="LJD1184" s="8"/>
      <c r="LJE1184" s="8"/>
      <c r="LJF1184" s="8"/>
      <c r="LJG1184" s="8"/>
      <c r="LJH1184" s="8"/>
      <c r="LJI1184" s="8"/>
      <c r="LJJ1184" s="8"/>
      <c r="LJK1184" s="8"/>
      <c r="LJL1184" s="8"/>
      <c r="LJM1184" s="8"/>
      <c r="LJN1184" s="8"/>
      <c r="LJO1184" s="8"/>
      <c r="LJP1184" s="8"/>
      <c r="LJQ1184" s="8"/>
      <c r="LJR1184" s="8"/>
      <c r="LJS1184" s="8"/>
      <c r="LJT1184" s="8"/>
      <c r="LJU1184" s="8"/>
      <c r="LJV1184" s="8"/>
      <c r="LJW1184" s="8"/>
      <c r="LJX1184" s="8"/>
      <c r="LJY1184" s="8"/>
      <c r="LJZ1184" s="8"/>
      <c r="LKA1184" s="8"/>
      <c r="LKB1184" s="8"/>
      <c r="LKC1184" s="8"/>
      <c r="LKD1184" s="8"/>
      <c r="LKE1184" s="8"/>
      <c r="LKF1184" s="8"/>
      <c r="LKG1184" s="8"/>
      <c r="LKH1184" s="8"/>
      <c r="LKI1184" s="8"/>
      <c r="LKJ1184" s="8"/>
      <c r="LKK1184" s="8"/>
      <c r="LKL1184" s="8"/>
      <c r="LKM1184" s="8"/>
      <c r="LKN1184" s="8"/>
      <c r="LKO1184" s="8"/>
      <c r="LKP1184" s="8"/>
      <c r="LKQ1184" s="8"/>
      <c r="LKR1184" s="8"/>
      <c r="LKS1184" s="8"/>
      <c r="LKT1184" s="8"/>
      <c r="LKU1184" s="8"/>
      <c r="LKV1184" s="8"/>
      <c r="LKW1184" s="8"/>
      <c r="LKX1184" s="8"/>
      <c r="LKY1184" s="8"/>
      <c r="LKZ1184" s="8"/>
      <c r="LLA1184" s="8"/>
      <c r="LLB1184" s="8"/>
      <c r="LLC1184" s="8"/>
      <c r="LLD1184" s="8"/>
      <c r="LLE1184" s="8"/>
      <c r="LLF1184" s="8"/>
      <c r="LLG1184" s="8"/>
      <c r="LLH1184" s="8"/>
      <c r="LLI1184" s="8"/>
      <c r="LLJ1184" s="8"/>
      <c r="LLK1184" s="8"/>
      <c r="LLL1184" s="8"/>
      <c r="LLM1184" s="8"/>
      <c r="LLN1184" s="8"/>
      <c r="LLO1184" s="8"/>
      <c r="LLP1184" s="8"/>
      <c r="LLQ1184" s="8"/>
      <c r="LLR1184" s="8"/>
      <c r="LLS1184" s="8"/>
      <c r="LLT1184" s="8"/>
      <c r="LLU1184" s="8"/>
      <c r="LLV1184" s="8"/>
      <c r="LLW1184" s="8"/>
      <c r="LLX1184" s="8"/>
      <c r="LLY1184" s="8"/>
      <c r="LLZ1184" s="8"/>
      <c r="LMA1184" s="8"/>
      <c r="LMB1184" s="8"/>
      <c r="LMC1184" s="8"/>
      <c r="LMD1184" s="8"/>
      <c r="LME1184" s="8"/>
      <c r="LMF1184" s="8"/>
      <c r="LMG1184" s="8"/>
      <c r="LMH1184" s="8"/>
      <c r="LMI1184" s="8"/>
      <c r="LMJ1184" s="8"/>
      <c r="LMK1184" s="8"/>
      <c r="LML1184" s="8"/>
      <c r="LMM1184" s="8"/>
      <c r="LMN1184" s="8"/>
      <c r="LMO1184" s="8"/>
      <c r="LMP1184" s="8"/>
      <c r="LMQ1184" s="8"/>
      <c r="LMR1184" s="8"/>
      <c r="LMS1184" s="8"/>
      <c r="LMT1184" s="8"/>
      <c r="LMU1184" s="8"/>
      <c r="LMV1184" s="8"/>
      <c r="LMW1184" s="8"/>
      <c r="LMX1184" s="8"/>
      <c r="LMY1184" s="8"/>
      <c r="LMZ1184" s="8"/>
      <c r="LNA1184" s="8"/>
      <c r="LNB1184" s="8"/>
      <c r="LNC1184" s="8"/>
      <c r="LND1184" s="8"/>
      <c r="LNE1184" s="8"/>
      <c r="LNF1184" s="8"/>
      <c r="LNG1184" s="8"/>
      <c r="LNH1184" s="8"/>
      <c r="LNI1184" s="8"/>
      <c r="LNJ1184" s="8"/>
      <c r="LNK1184" s="8"/>
      <c r="LNL1184" s="8"/>
      <c r="LNM1184" s="8"/>
      <c r="LNN1184" s="8"/>
      <c r="LNO1184" s="8"/>
      <c r="LNP1184" s="8"/>
      <c r="LNQ1184" s="8"/>
      <c r="LNR1184" s="8"/>
      <c r="LNS1184" s="8"/>
      <c r="LNT1184" s="8"/>
      <c r="LNU1184" s="8"/>
      <c r="LNV1184" s="8"/>
      <c r="LNW1184" s="8"/>
      <c r="LNX1184" s="8"/>
      <c r="LNY1184" s="8"/>
      <c r="LNZ1184" s="8"/>
      <c r="LOA1184" s="8"/>
      <c r="LOB1184" s="8"/>
      <c r="LOC1184" s="8"/>
      <c r="LOD1184" s="8"/>
      <c r="LOE1184" s="8"/>
      <c r="LOF1184" s="8"/>
      <c r="LOG1184" s="8"/>
      <c r="LOH1184" s="8"/>
      <c r="LOI1184" s="8"/>
      <c r="LOJ1184" s="8"/>
      <c r="LOK1184" s="8"/>
      <c r="LOL1184" s="8"/>
      <c r="LOM1184" s="8"/>
      <c r="LON1184" s="8"/>
      <c r="LOO1184" s="8"/>
      <c r="LOP1184" s="8"/>
      <c r="LOQ1184" s="8"/>
      <c r="LOR1184" s="8"/>
      <c r="LOS1184" s="8"/>
      <c r="LOT1184" s="8"/>
      <c r="LOU1184" s="8"/>
      <c r="LOV1184" s="8"/>
      <c r="LOW1184" s="8"/>
      <c r="LOX1184" s="8"/>
      <c r="LOY1184" s="8"/>
      <c r="LOZ1184" s="8"/>
      <c r="LPA1184" s="8"/>
      <c r="LPB1184" s="8"/>
      <c r="LPC1184" s="8"/>
      <c r="LPD1184" s="8"/>
      <c r="LPE1184" s="8"/>
      <c r="LPF1184" s="8"/>
      <c r="LPG1184" s="8"/>
      <c r="LPH1184" s="8"/>
      <c r="LPI1184" s="8"/>
      <c r="LPJ1184" s="8"/>
      <c r="LPK1184" s="8"/>
      <c r="LPL1184" s="8"/>
      <c r="LPM1184" s="8"/>
      <c r="LPN1184" s="8"/>
      <c r="LPO1184" s="8"/>
      <c r="LPP1184" s="8"/>
      <c r="LPQ1184" s="8"/>
      <c r="LPR1184" s="8"/>
      <c r="LPS1184" s="8"/>
      <c r="LPT1184" s="8"/>
      <c r="LPU1184" s="8"/>
      <c r="LPV1184" s="8"/>
      <c r="LPW1184" s="8"/>
      <c r="LPX1184" s="8"/>
      <c r="LPY1184" s="8"/>
      <c r="LPZ1184" s="8"/>
      <c r="LQA1184" s="8"/>
      <c r="LQB1184" s="8"/>
      <c r="LQC1184" s="8"/>
      <c r="LQD1184" s="8"/>
      <c r="LQE1184" s="8"/>
      <c r="LQF1184" s="8"/>
      <c r="LQG1184" s="8"/>
      <c r="LQH1184" s="8"/>
      <c r="LQI1184" s="8"/>
      <c r="LQJ1184" s="8"/>
      <c r="LQK1184" s="8"/>
      <c r="LQL1184" s="8"/>
      <c r="LQM1184" s="8"/>
      <c r="LQN1184" s="8"/>
      <c r="LQO1184" s="8"/>
      <c r="LQP1184" s="8"/>
      <c r="LQQ1184" s="8"/>
      <c r="LQR1184" s="8"/>
      <c r="LQS1184" s="8"/>
      <c r="LQT1184" s="8"/>
      <c r="LQU1184" s="8"/>
      <c r="LQV1184" s="8"/>
      <c r="LQW1184" s="8"/>
      <c r="LQX1184" s="8"/>
      <c r="LQY1184" s="8"/>
      <c r="LQZ1184" s="8"/>
      <c r="LRA1184" s="8"/>
      <c r="LRB1184" s="8"/>
      <c r="LRC1184" s="8"/>
      <c r="LRD1184" s="8"/>
      <c r="LRE1184" s="8"/>
      <c r="LRF1184" s="8"/>
      <c r="LRG1184" s="8"/>
      <c r="LRH1184" s="8"/>
      <c r="LRI1184" s="8"/>
      <c r="LRJ1184" s="8"/>
      <c r="LRK1184" s="8"/>
      <c r="LRL1184" s="8"/>
      <c r="LRM1184" s="8"/>
      <c r="LRN1184" s="8"/>
      <c r="LRO1184" s="8"/>
      <c r="LRP1184" s="8"/>
      <c r="LRQ1184" s="8"/>
      <c r="LRR1184" s="8"/>
      <c r="LRS1184" s="8"/>
      <c r="LRT1184" s="8"/>
      <c r="LRU1184" s="8"/>
      <c r="LRV1184" s="8"/>
      <c r="LRW1184" s="8"/>
      <c r="LRX1184" s="8"/>
      <c r="LRY1184" s="8"/>
      <c r="LRZ1184" s="8"/>
      <c r="LSA1184" s="8"/>
      <c r="LSB1184" s="8"/>
      <c r="LSC1184" s="8"/>
      <c r="LSD1184" s="8"/>
      <c r="LSE1184" s="8"/>
      <c r="LSF1184" s="8"/>
      <c r="LSG1184" s="8"/>
      <c r="LSH1184" s="8"/>
      <c r="LSI1184" s="8"/>
      <c r="LSJ1184" s="8"/>
      <c r="LSK1184" s="8"/>
      <c r="LSL1184" s="8"/>
      <c r="LSM1184" s="8"/>
      <c r="LSN1184" s="8"/>
      <c r="LSO1184" s="8"/>
      <c r="LSP1184" s="8"/>
      <c r="LSQ1184" s="8"/>
      <c r="LSR1184" s="8"/>
      <c r="LSS1184" s="8"/>
      <c r="LST1184" s="8"/>
      <c r="LSU1184" s="8"/>
      <c r="LSV1184" s="8"/>
      <c r="LSW1184" s="8"/>
      <c r="LSX1184" s="8"/>
      <c r="LSY1184" s="8"/>
      <c r="LSZ1184" s="8"/>
      <c r="LTA1184" s="8"/>
      <c r="LTB1184" s="8"/>
      <c r="LTC1184" s="8"/>
      <c r="LTD1184" s="8"/>
      <c r="LTE1184" s="8"/>
      <c r="LTF1184" s="8"/>
      <c r="LTG1184" s="8"/>
      <c r="LTH1184" s="8"/>
      <c r="LTI1184" s="8"/>
      <c r="LTJ1184" s="8"/>
      <c r="LTK1184" s="8"/>
      <c r="LTL1184" s="8"/>
      <c r="LTM1184" s="8"/>
      <c r="LTN1184" s="8"/>
      <c r="LTO1184" s="8"/>
      <c r="LTP1184" s="8"/>
      <c r="LTQ1184" s="8"/>
      <c r="LTR1184" s="8"/>
      <c r="LTS1184" s="8"/>
      <c r="LTT1184" s="8"/>
      <c r="LTU1184" s="8"/>
      <c r="LTV1184" s="8"/>
      <c r="LTW1184" s="8"/>
      <c r="LTX1184" s="8"/>
      <c r="LTY1184" s="8"/>
      <c r="LTZ1184" s="8"/>
      <c r="LUA1184" s="8"/>
      <c r="LUB1184" s="8"/>
      <c r="LUC1184" s="8"/>
      <c r="LUD1184" s="8"/>
      <c r="LUE1184" s="8"/>
      <c r="LUF1184" s="8"/>
      <c r="LUG1184" s="8"/>
      <c r="LUH1184" s="8"/>
      <c r="LUI1184" s="8"/>
      <c r="LUJ1184" s="8"/>
      <c r="LUK1184" s="8"/>
      <c r="LUL1184" s="8"/>
      <c r="LUM1184" s="8"/>
      <c r="LUN1184" s="8"/>
      <c r="LUO1184" s="8"/>
      <c r="LUP1184" s="8"/>
      <c r="LUQ1184" s="8"/>
      <c r="LUR1184" s="8"/>
      <c r="LUS1184" s="8"/>
      <c r="LUT1184" s="8"/>
      <c r="LUU1184" s="8"/>
      <c r="LUV1184" s="8"/>
      <c r="LUW1184" s="8"/>
      <c r="LUX1184" s="8"/>
      <c r="LUY1184" s="8"/>
      <c r="LUZ1184" s="8"/>
      <c r="LVA1184" s="8"/>
      <c r="LVB1184" s="8"/>
      <c r="LVC1184" s="8"/>
      <c r="LVD1184" s="8"/>
      <c r="LVE1184" s="8"/>
      <c r="LVF1184" s="8"/>
      <c r="LVG1184" s="8"/>
      <c r="LVH1184" s="8"/>
      <c r="LVI1184" s="8"/>
      <c r="LVJ1184" s="8"/>
      <c r="LVK1184" s="8"/>
      <c r="LVL1184" s="8"/>
      <c r="LVM1184" s="8"/>
      <c r="LVN1184" s="8"/>
      <c r="LVO1184" s="8"/>
      <c r="LVP1184" s="8"/>
      <c r="LVQ1184" s="8"/>
      <c r="LVR1184" s="8"/>
      <c r="LVS1184" s="8"/>
      <c r="LVT1184" s="8"/>
      <c r="LVU1184" s="8"/>
      <c r="LVV1184" s="8"/>
      <c r="LVW1184" s="8"/>
      <c r="LVX1184" s="8"/>
      <c r="LVY1184" s="8"/>
      <c r="LVZ1184" s="8"/>
      <c r="LWA1184" s="8"/>
      <c r="LWB1184" s="8"/>
      <c r="LWC1184" s="8"/>
      <c r="LWD1184" s="8"/>
      <c r="LWE1184" s="8"/>
      <c r="LWF1184" s="8"/>
      <c r="LWG1184" s="8"/>
      <c r="LWH1184" s="8"/>
      <c r="LWI1184" s="8"/>
      <c r="LWJ1184" s="8"/>
      <c r="LWK1184" s="8"/>
      <c r="LWL1184" s="8"/>
      <c r="LWM1184" s="8"/>
      <c r="LWN1184" s="8"/>
      <c r="LWO1184" s="8"/>
      <c r="LWP1184" s="8"/>
      <c r="LWQ1184" s="8"/>
      <c r="LWR1184" s="8"/>
      <c r="LWS1184" s="8"/>
      <c r="LWT1184" s="8"/>
      <c r="LWU1184" s="8"/>
      <c r="LWV1184" s="8"/>
      <c r="LWW1184" s="8"/>
      <c r="LWX1184" s="8"/>
      <c r="LWY1184" s="8"/>
      <c r="LWZ1184" s="8"/>
      <c r="LXA1184" s="8"/>
      <c r="LXB1184" s="8"/>
      <c r="LXC1184" s="8"/>
      <c r="LXD1184" s="8"/>
      <c r="LXE1184" s="8"/>
      <c r="LXF1184" s="8"/>
      <c r="LXG1184" s="8"/>
      <c r="LXH1184" s="8"/>
      <c r="LXI1184" s="8"/>
      <c r="LXJ1184" s="8"/>
      <c r="LXK1184" s="8"/>
      <c r="LXL1184" s="8"/>
      <c r="LXM1184" s="8"/>
      <c r="LXN1184" s="8"/>
      <c r="LXO1184" s="8"/>
      <c r="LXP1184" s="8"/>
      <c r="LXQ1184" s="8"/>
      <c r="LXR1184" s="8"/>
      <c r="LXS1184" s="8"/>
      <c r="LXT1184" s="8"/>
      <c r="LXU1184" s="8"/>
      <c r="LXV1184" s="8"/>
      <c r="LXW1184" s="8"/>
      <c r="LXX1184" s="8"/>
      <c r="LXY1184" s="8"/>
      <c r="LXZ1184" s="8"/>
      <c r="LYA1184" s="8"/>
      <c r="LYB1184" s="8"/>
      <c r="LYC1184" s="8"/>
      <c r="LYD1184" s="8"/>
      <c r="LYE1184" s="8"/>
      <c r="LYF1184" s="8"/>
      <c r="LYG1184" s="8"/>
      <c r="LYH1184" s="8"/>
      <c r="LYI1184" s="8"/>
      <c r="LYJ1184" s="8"/>
      <c r="LYK1184" s="8"/>
      <c r="LYL1184" s="8"/>
      <c r="LYM1184" s="8"/>
      <c r="LYN1184" s="8"/>
      <c r="LYO1184" s="8"/>
      <c r="LYP1184" s="8"/>
      <c r="LYQ1184" s="8"/>
      <c r="LYR1184" s="8"/>
      <c r="LYS1184" s="8"/>
      <c r="LYT1184" s="8"/>
      <c r="LYU1184" s="8"/>
      <c r="LYV1184" s="8"/>
      <c r="LYW1184" s="8"/>
      <c r="LYX1184" s="8"/>
      <c r="LYY1184" s="8"/>
      <c r="LYZ1184" s="8"/>
      <c r="LZA1184" s="8"/>
      <c r="LZB1184" s="8"/>
      <c r="LZC1184" s="8"/>
      <c r="LZD1184" s="8"/>
      <c r="LZE1184" s="8"/>
      <c r="LZF1184" s="8"/>
      <c r="LZG1184" s="8"/>
      <c r="LZH1184" s="8"/>
      <c r="LZI1184" s="8"/>
      <c r="LZJ1184" s="8"/>
      <c r="LZK1184" s="8"/>
      <c r="LZL1184" s="8"/>
      <c r="LZM1184" s="8"/>
      <c r="LZN1184" s="8"/>
      <c r="LZO1184" s="8"/>
      <c r="LZP1184" s="8"/>
      <c r="LZQ1184" s="8"/>
      <c r="LZR1184" s="8"/>
      <c r="LZS1184" s="8"/>
      <c r="LZT1184" s="8"/>
      <c r="LZU1184" s="8"/>
      <c r="LZV1184" s="8"/>
      <c r="LZW1184" s="8"/>
      <c r="LZX1184" s="8"/>
      <c r="LZY1184" s="8"/>
      <c r="LZZ1184" s="8"/>
      <c r="MAA1184" s="8"/>
      <c r="MAB1184" s="8"/>
      <c r="MAC1184" s="8"/>
      <c r="MAD1184" s="8"/>
      <c r="MAE1184" s="8"/>
      <c r="MAF1184" s="8"/>
      <c r="MAG1184" s="8"/>
      <c r="MAH1184" s="8"/>
      <c r="MAI1184" s="8"/>
      <c r="MAJ1184" s="8"/>
      <c r="MAK1184" s="8"/>
      <c r="MAL1184" s="8"/>
      <c r="MAM1184" s="8"/>
      <c r="MAN1184" s="8"/>
      <c r="MAO1184" s="8"/>
      <c r="MAP1184" s="8"/>
      <c r="MAQ1184" s="8"/>
      <c r="MAR1184" s="8"/>
      <c r="MAS1184" s="8"/>
      <c r="MAT1184" s="8"/>
      <c r="MAU1184" s="8"/>
      <c r="MAV1184" s="8"/>
      <c r="MAW1184" s="8"/>
      <c r="MAX1184" s="8"/>
      <c r="MAY1184" s="8"/>
      <c r="MAZ1184" s="8"/>
      <c r="MBA1184" s="8"/>
      <c r="MBB1184" s="8"/>
      <c r="MBC1184" s="8"/>
      <c r="MBD1184" s="8"/>
      <c r="MBE1184" s="8"/>
      <c r="MBF1184" s="8"/>
      <c r="MBG1184" s="8"/>
      <c r="MBH1184" s="8"/>
      <c r="MBI1184" s="8"/>
      <c r="MBJ1184" s="8"/>
      <c r="MBK1184" s="8"/>
      <c r="MBL1184" s="8"/>
      <c r="MBM1184" s="8"/>
      <c r="MBN1184" s="8"/>
      <c r="MBO1184" s="8"/>
      <c r="MBP1184" s="8"/>
      <c r="MBQ1184" s="8"/>
      <c r="MBR1184" s="8"/>
      <c r="MBS1184" s="8"/>
      <c r="MBT1184" s="8"/>
      <c r="MBU1184" s="8"/>
      <c r="MBV1184" s="8"/>
      <c r="MBW1184" s="8"/>
      <c r="MBX1184" s="8"/>
      <c r="MBY1184" s="8"/>
      <c r="MBZ1184" s="8"/>
      <c r="MCA1184" s="8"/>
      <c r="MCB1184" s="8"/>
      <c r="MCC1184" s="8"/>
      <c r="MCD1184" s="8"/>
      <c r="MCE1184" s="8"/>
      <c r="MCF1184" s="8"/>
      <c r="MCG1184" s="8"/>
      <c r="MCH1184" s="8"/>
      <c r="MCI1184" s="8"/>
      <c r="MCJ1184" s="8"/>
      <c r="MCK1184" s="8"/>
      <c r="MCL1184" s="8"/>
      <c r="MCM1184" s="8"/>
      <c r="MCN1184" s="8"/>
      <c r="MCO1184" s="8"/>
      <c r="MCP1184" s="8"/>
      <c r="MCQ1184" s="8"/>
      <c r="MCR1184" s="8"/>
      <c r="MCS1184" s="8"/>
      <c r="MCT1184" s="8"/>
      <c r="MCU1184" s="8"/>
      <c r="MCV1184" s="8"/>
      <c r="MCW1184" s="8"/>
      <c r="MCX1184" s="8"/>
      <c r="MCY1184" s="8"/>
      <c r="MCZ1184" s="8"/>
      <c r="MDA1184" s="8"/>
      <c r="MDB1184" s="8"/>
      <c r="MDC1184" s="8"/>
      <c r="MDD1184" s="8"/>
      <c r="MDE1184" s="8"/>
      <c r="MDF1184" s="8"/>
      <c r="MDG1184" s="8"/>
      <c r="MDH1184" s="8"/>
      <c r="MDI1184" s="8"/>
      <c r="MDJ1184" s="8"/>
      <c r="MDK1184" s="8"/>
      <c r="MDL1184" s="8"/>
      <c r="MDM1184" s="8"/>
      <c r="MDN1184" s="8"/>
      <c r="MDO1184" s="8"/>
      <c r="MDP1184" s="8"/>
      <c r="MDQ1184" s="8"/>
      <c r="MDR1184" s="8"/>
      <c r="MDS1184" s="8"/>
      <c r="MDT1184" s="8"/>
      <c r="MDU1184" s="8"/>
      <c r="MDV1184" s="8"/>
      <c r="MDW1184" s="8"/>
      <c r="MDX1184" s="8"/>
      <c r="MDY1184" s="8"/>
      <c r="MDZ1184" s="8"/>
      <c r="MEA1184" s="8"/>
      <c r="MEB1184" s="8"/>
      <c r="MEC1184" s="8"/>
      <c r="MED1184" s="8"/>
      <c r="MEE1184" s="8"/>
      <c r="MEF1184" s="8"/>
      <c r="MEG1184" s="8"/>
      <c r="MEH1184" s="8"/>
      <c r="MEI1184" s="8"/>
      <c r="MEJ1184" s="8"/>
      <c r="MEK1184" s="8"/>
      <c r="MEL1184" s="8"/>
      <c r="MEM1184" s="8"/>
      <c r="MEN1184" s="8"/>
      <c r="MEO1184" s="8"/>
      <c r="MEP1184" s="8"/>
      <c r="MEQ1184" s="8"/>
      <c r="MER1184" s="8"/>
      <c r="MES1184" s="8"/>
      <c r="MET1184" s="8"/>
      <c r="MEU1184" s="8"/>
      <c r="MEV1184" s="8"/>
      <c r="MEW1184" s="8"/>
      <c r="MEX1184" s="8"/>
      <c r="MEY1184" s="8"/>
      <c r="MEZ1184" s="8"/>
      <c r="MFA1184" s="8"/>
      <c r="MFB1184" s="8"/>
      <c r="MFC1184" s="8"/>
      <c r="MFD1184" s="8"/>
      <c r="MFE1184" s="8"/>
      <c r="MFF1184" s="8"/>
      <c r="MFG1184" s="8"/>
      <c r="MFH1184" s="8"/>
      <c r="MFI1184" s="8"/>
      <c r="MFJ1184" s="8"/>
      <c r="MFK1184" s="8"/>
      <c r="MFL1184" s="8"/>
      <c r="MFM1184" s="8"/>
      <c r="MFN1184" s="8"/>
      <c r="MFO1184" s="8"/>
      <c r="MFP1184" s="8"/>
      <c r="MFQ1184" s="8"/>
      <c r="MFR1184" s="8"/>
      <c r="MFS1184" s="8"/>
      <c r="MFT1184" s="8"/>
      <c r="MFU1184" s="8"/>
      <c r="MFV1184" s="8"/>
      <c r="MFW1184" s="8"/>
      <c r="MFX1184" s="8"/>
      <c r="MFY1184" s="8"/>
      <c r="MFZ1184" s="8"/>
      <c r="MGA1184" s="8"/>
      <c r="MGB1184" s="8"/>
      <c r="MGC1184" s="8"/>
      <c r="MGD1184" s="8"/>
      <c r="MGE1184" s="8"/>
      <c r="MGF1184" s="8"/>
      <c r="MGG1184" s="8"/>
      <c r="MGH1184" s="8"/>
      <c r="MGI1184" s="8"/>
      <c r="MGJ1184" s="8"/>
      <c r="MGK1184" s="8"/>
      <c r="MGL1184" s="8"/>
      <c r="MGM1184" s="8"/>
      <c r="MGN1184" s="8"/>
      <c r="MGO1184" s="8"/>
      <c r="MGP1184" s="8"/>
      <c r="MGQ1184" s="8"/>
      <c r="MGR1184" s="8"/>
      <c r="MGS1184" s="8"/>
      <c r="MGT1184" s="8"/>
      <c r="MGU1184" s="8"/>
      <c r="MGV1184" s="8"/>
      <c r="MGW1184" s="8"/>
      <c r="MGX1184" s="8"/>
      <c r="MGY1184" s="8"/>
      <c r="MGZ1184" s="8"/>
      <c r="MHA1184" s="8"/>
      <c r="MHB1184" s="8"/>
      <c r="MHC1184" s="8"/>
      <c r="MHD1184" s="8"/>
      <c r="MHE1184" s="8"/>
      <c r="MHF1184" s="8"/>
      <c r="MHG1184" s="8"/>
      <c r="MHH1184" s="8"/>
      <c r="MHI1184" s="8"/>
      <c r="MHJ1184" s="8"/>
      <c r="MHK1184" s="8"/>
      <c r="MHL1184" s="8"/>
      <c r="MHM1184" s="8"/>
      <c r="MHN1184" s="8"/>
      <c r="MHO1184" s="8"/>
      <c r="MHP1184" s="8"/>
      <c r="MHQ1184" s="8"/>
      <c r="MHR1184" s="8"/>
      <c r="MHS1184" s="8"/>
      <c r="MHT1184" s="8"/>
      <c r="MHU1184" s="8"/>
      <c r="MHV1184" s="8"/>
      <c r="MHW1184" s="8"/>
      <c r="MHX1184" s="8"/>
      <c r="MHY1184" s="8"/>
      <c r="MHZ1184" s="8"/>
      <c r="MIA1184" s="8"/>
      <c r="MIB1184" s="8"/>
      <c r="MIC1184" s="8"/>
      <c r="MID1184" s="8"/>
      <c r="MIE1184" s="8"/>
      <c r="MIF1184" s="8"/>
      <c r="MIG1184" s="8"/>
      <c r="MIH1184" s="8"/>
      <c r="MII1184" s="8"/>
      <c r="MIJ1184" s="8"/>
      <c r="MIK1184" s="8"/>
      <c r="MIL1184" s="8"/>
      <c r="MIM1184" s="8"/>
      <c r="MIN1184" s="8"/>
      <c r="MIO1184" s="8"/>
      <c r="MIP1184" s="8"/>
      <c r="MIQ1184" s="8"/>
      <c r="MIR1184" s="8"/>
      <c r="MIS1184" s="8"/>
      <c r="MIT1184" s="8"/>
      <c r="MIU1184" s="8"/>
      <c r="MIV1184" s="8"/>
      <c r="MIW1184" s="8"/>
      <c r="MIX1184" s="8"/>
      <c r="MIY1184" s="8"/>
      <c r="MIZ1184" s="8"/>
      <c r="MJA1184" s="8"/>
      <c r="MJB1184" s="8"/>
      <c r="MJC1184" s="8"/>
      <c r="MJD1184" s="8"/>
      <c r="MJE1184" s="8"/>
      <c r="MJF1184" s="8"/>
      <c r="MJG1184" s="8"/>
      <c r="MJH1184" s="8"/>
      <c r="MJI1184" s="8"/>
      <c r="MJJ1184" s="8"/>
      <c r="MJK1184" s="8"/>
      <c r="MJL1184" s="8"/>
      <c r="MJM1184" s="8"/>
      <c r="MJN1184" s="8"/>
      <c r="MJO1184" s="8"/>
      <c r="MJP1184" s="8"/>
      <c r="MJQ1184" s="8"/>
      <c r="MJR1184" s="8"/>
      <c r="MJS1184" s="8"/>
      <c r="MJT1184" s="8"/>
      <c r="MJU1184" s="8"/>
      <c r="MJV1184" s="8"/>
      <c r="MJW1184" s="8"/>
      <c r="MJX1184" s="8"/>
      <c r="MJY1184" s="8"/>
      <c r="MJZ1184" s="8"/>
      <c r="MKA1184" s="8"/>
      <c r="MKB1184" s="8"/>
      <c r="MKC1184" s="8"/>
      <c r="MKD1184" s="8"/>
      <c r="MKE1184" s="8"/>
      <c r="MKF1184" s="8"/>
      <c r="MKG1184" s="8"/>
      <c r="MKH1184" s="8"/>
      <c r="MKI1184" s="8"/>
      <c r="MKJ1184" s="8"/>
      <c r="MKK1184" s="8"/>
      <c r="MKL1184" s="8"/>
      <c r="MKM1184" s="8"/>
      <c r="MKN1184" s="8"/>
      <c r="MKO1184" s="8"/>
      <c r="MKP1184" s="8"/>
      <c r="MKQ1184" s="8"/>
      <c r="MKR1184" s="8"/>
      <c r="MKS1184" s="8"/>
      <c r="MKT1184" s="8"/>
      <c r="MKU1184" s="8"/>
      <c r="MKV1184" s="8"/>
      <c r="MKW1184" s="8"/>
      <c r="MKX1184" s="8"/>
      <c r="MKY1184" s="8"/>
      <c r="MKZ1184" s="8"/>
      <c r="MLA1184" s="8"/>
      <c r="MLB1184" s="8"/>
      <c r="MLC1184" s="8"/>
      <c r="MLD1184" s="8"/>
      <c r="MLE1184" s="8"/>
      <c r="MLF1184" s="8"/>
      <c r="MLG1184" s="8"/>
      <c r="MLH1184" s="8"/>
      <c r="MLI1184" s="8"/>
      <c r="MLJ1184" s="8"/>
      <c r="MLK1184" s="8"/>
      <c r="MLL1184" s="8"/>
      <c r="MLM1184" s="8"/>
      <c r="MLN1184" s="8"/>
      <c r="MLO1184" s="8"/>
      <c r="MLP1184" s="8"/>
      <c r="MLQ1184" s="8"/>
      <c r="MLR1184" s="8"/>
      <c r="MLS1184" s="8"/>
      <c r="MLT1184" s="8"/>
      <c r="MLU1184" s="8"/>
      <c r="MLV1184" s="8"/>
      <c r="MLW1184" s="8"/>
      <c r="MLX1184" s="8"/>
      <c r="MLY1184" s="8"/>
      <c r="MLZ1184" s="8"/>
      <c r="MMA1184" s="8"/>
      <c r="MMB1184" s="8"/>
      <c r="MMC1184" s="8"/>
      <c r="MMD1184" s="8"/>
      <c r="MME1184" s="8"/>
      <c r="MMF1184" s="8"/>
      <c r="MMG1184" s="8"/>
      <c r="MMH1184" s="8"/>
      <c r="MMI1184" s="8"/>
      <c r="MMJ1184" s="8"/>
      <c r="MMK1184" s="8"/>
      <c r="MML1184" s="8"/>
      <c r="MMM1184" s="8"/>
      <c r="MMN1184" s="8"/>
      <c r="MMO1184" s="8"/>
      <c r="MMP1184" s="8"/>
      <c r="MMQ1184" s="8"/>
      <c r="MMR1184" s="8"/>
      <c r="MMS1184" s="8"/>
      <c r="MMT1184" s="8"/>
      <c r="MMU1184" s="8"/>
      <c r="MMV1184" s="8"/>
      <c r="MMW1184" s="8"/>
      <c r="MMX1184" s="8"/>
      <c r="MMY1184" s="8"/>
      <c r="MMZ1184" s="8"/>
      <c r="MNA1184" s="8"/>
      <c r="MNB1184" s="8"/>
      <c r="MNC1184" s="8"/>
      <c r="MND1184" s="8"/>
      <c r="MNE1184" s="8"/>
      <c r="MNF1184" s="8"/>
      <c r="MNG1184" s="8"/>
      <c r="MNH1184" s="8"/>
      <c r="MNI1184" s="8"/>
      <c r="MNJ1184" s="8"/>
      <c r="MNK1184" s="8"/>
      <c r="MNL1184" s="8"/>
      <c r="MNM1184" s="8"/>
      <c r="MNN1184" s="8"/>
      <c r="MNO1184" s="8"/>
      <c r="MNP1184" s="8"/>
      <c r="MNQ1184" s="8"/>
      <c r="MNR1184" s="8"/>
      <c r="MNS1184" s="8"/>
      <c r="MNT1184" s="8"/>
      <c r="MNU1184" s="8"/>
      <c r="MNV1184" s="8"/>
      <c r="MNW1184" s="8"/>
      <c r="MNX1184" s="8"/>
      <c r="MNY1184" s="8"/>
      <c r="MNZ1184" s="8"/>
      <c r="MOA1184" s="8"/>
      <c r="MOB1184" s="8"/>
      <c r="MOC1184" s="8"/>
      <c r="MOD1184" s="8"/>
      <c r="MOE1184" s="8"/>
      <c r="MOF1184" s="8"/>
      <c r="MOG1184" s="8"/>
      <c r="MOH1184" s="8"/>
      <c r="MOI1184" s="8"/>
      <c r="MOJ1184" s="8"/>
      <c r="MOK1184" s="8"/>
      <c r="MOL1184" s="8"/>
      <c r="MOM1184" s="8"/>
      <c r="MON1184" s="8"/>
      <c r="MOO1184" s="8"/>
      <c r="MOP1184" s="8"/>
      <c r="MOQ1184" s="8"/>
      <c r="MOR1184" s="8"/>
      <c r="MOS1184" s="8"/>
      <c r="MOT1184" s="8"/>
      <c r="MOU1184" s="8"/>
      <c r="MOV1184" s="8"/>
      <c r="MOW1184" s="8"/>
      <c r="MOX1184" s="8"/>
      <c r="MOY1184" s="8"/>
      <c r="MOZ1184" s="8"/>
      <c r="MPA1184" s="8"/>
      <c r="MPB1184" s="8"/>
      <c r="MPC1184" s="8"/>
      <c r="MPD1184" s="8"/>
      <c r="MPE1184" s="8"/>
      <c r="MPF1184" s="8"/>
      <c r="MPG1184" s="8"/>
      <c r="MPH1184" s="8"/>
      <c r="MPI1184" s="8"/>
      <c r="MPJ1184" s="8"/>
      <c r="MPK1184" s="8"/>
      <c r="MPL1184" s="8"/>
      <c r="MPM1184" s="8"/>
      <c r="MPN1184" s="8"/>
      <c r="MPO1184" s="8"/>
      <c r="MPP1184" s="8"/>
      <c r="MPQ1184" s="8"/>
      <c r="MPR1184" s="8"/>
      <c r="MPS1184" s="8"/>
      <c r="MPT1184" s="8"/>
      <c r="MPU1184" s="8"/>
      <c r="MPV1184" s="8"/>
      <c r="MPW1184" s="8"/>
      <c r="MPX1184" s="8"/>
      <c r="MPY1184" s="8"/>
      <c r="MPZ1184" s="8"/>
      <c r="MQA1184" s="8"/>
      <c r="MQB1184" s="8"/>
      <c r="MQC1184" s="8"/>
      <c r="MQD1184" s="8"/>
      <c r="MQE1184" s="8"/>
      <c r="MQF1184" s="8"/>
      <c r="MQG1184" s="8"/>
      <c r="MQH1184" s="8"/>
      <c r="MQI1184" s="8"/>
      <c r="MQJ1184" s="8"/>
      <c r="MQK1184" s="8"/>
      <c r="MQL1184" s="8"/>
      <c r="MQM1184" s="8"/>
      <c r="MQN1184" s="8"/>
      <c r="MQO1184" s="8"/>
      <c r="MQP1184" s="8"/>
      <c r="MQQ1184" s="8"/>
      <c r="MQR1184" s="8"/>
      <c r="MQS1184" s="8"/>
      <c r="MQT1184" s="8"/>
      <c r="MQU1184" s="8"/>
      <c r="MQV1184" s="8"/>
      <c r="MQW1184" s="8"/>
      <c r="MQX1184" s="8"/>
      <c r="MQY1184" s="8"/>
      <c r="MQZ1184" s="8"/>
      <c r="MRA1184" s="8"/>
      <c r="MRB1184" s="8"/>
      <c r="MRC1184" s="8"/>
      <c r="MRD1184" s="8"/>
      <c r="MRE1184" s="8"/>
      <c r="MRF1184" s="8"/>
      <c r="MRG1184" s="8"/>
      <c r="MRH1184" s="8"/>
      <c r="MRI1184" s="8"/>
      <c r="MRJ1184" s="8"/>
      <c r="MRK1184" s="8"/>
      <c r="MRL1184" s="8"/>
      <c r="MRM1184" s="8"/>
      <c r="MRN1184" s="8"/>
      <c r="MRO1184" s="8"/>
      <c r="MRP1184" s="8"/>
      <c r="MRQ1184" s="8"/>
      <c r="MRR1184" s="8"/>
      <c r="MRS1184" s="8"/>
      <c r="MRT1184" s="8"/>
      <c r="MRU1184" s="8"/>
      <c r="MRV1184" s="8"/>
      <c r="MRW1184" s="8"/>
      <c r="MRX1184" s="8"/>
      <c r="MRY1184" s="8"/>
      <c r="MRZ1184" s="8"/>
      <c r="MSA1184" s="8"/>
      <c r="MSB1184" s="8"/>
      <c r="MSC1184" s="8"/>
      <c r="MSD1184" s="8"/>
      <c r="MSE1184" s="8"/>
      <c r="MSF1184" s="8"/>
      <c r="MSG1184" s="8"/>
      <c r="MSH1184" s="8"/>
      <c r="MSI1184" s="8"/>
      <c r="MSJ1184" s="8"/>
      <c r="MSK1184" s="8"/>
      <c r="MSL1184" s="8"/>
      <c r="MSM1184" s="8"/>
      <c r="MSN1184" s="8"/>
      <c r="MSO1184" s="8"/>
      <c r="MSP1184" s="8"/>
      <c r="MSQ1184" s="8"/>
      <c r="MSR1184" s="8"/>
      <c r="MSS1184" s="8"/>
      <c r="MST1184" s="8"/>
      <c r="MSU1184" s="8"/>
      <c r="MSV1184" s="8"/>
      <c r="MSW1184" s="8"/>
      <c r="MSX1184" s="8"/>
      <c r="MSY1184" s="8"/>
      <c r="MSZ1184" s="8"/>
      <c r="MTA1184" s="8"/>
      <c r="MTB1184" s="8"/>
      <c r="MTC1184" s="8"/>
      <c r="MTD1184" s="8"/>
      <c r="MTE1184" s="8"/>
      <c r="MTF1184" s="8"/>
      <c r="MTG1184" s="8"/>
      <c r="MTH1184" s="8"/>
      <c r="MTI1184" s="8"/>
      <c r="MTJ1184" s="8"/>
      <c r="MTK1184" s="8"/>
      <c r="MTL1184" s="8"/>
      <c r="MTM1184" s="8"/>
      <c r="MTN1184" s="8"/>
      <c r="MTO1184" s="8"/>
      <c r="MTP1184" s="8"/>
      <c r="MTQ1184" s="8"/>
      <c r="MTR1184" s="8"/>
      <c r="MTS1184" s="8"/>
      <c r="MTT1184" s="8"/>
      <c r="MTU1184" s="8"/>
      <c r="MTV1184" s="8"/>
      <c r="MTW1184" s="8"/>
      <c r="MTX1184" s="8"/>
      <c r="MTY1184" s="8"/>
      <c r="MTZ1184" s="8"/>
      <c r="MUA1184" s="8"/>
      <c r="MUB1184" s="8"/>
      <c r="MUC1184" s="8"/>
      <c r="MUD1184" s="8"/>
      <c r="MUE1184" s="8"/>
      <c r="MUF1184" s="8"/>
      <c r="MUG1184" s="8"/>
      <c r="MUH1184" s="8"/>
      <c r="MUI1184" s="8"/>
      <c r="MUJ1184" s="8"/>
      <c r="MUK1184" s="8"/>
      <c r="MUL1184" s="8"/>
      <c r="MUM1184" s="8"/>
      <c r="MUN1184" s="8"/>
      <c r="MUO1184" s="8"/>
      <c r="MUP1184" s="8"/>
      <c r="MUQ1184" s="8"/>
      <c r="MUR1184" s="8"/>
      <c r="MUS1184" s="8"/>
      <c r="MUT1184" s="8"/>
      <c r="MUU1184" s="8"/>
      <c r="MUV1184" s="8"/>
      <c r="MUW1184" s="8"/>
      <c r="MUX1184" s="8"/>
      <c r="MUY1184" s="8"/>
      <c r="MUZ1184" s="8"/>
      <c r="MVA1184" s="8"/>
      <c r="MVB1184" s="8"/>
      <c r="MVC1184" s="8"/>
      <c r="MVD1184" s="8"/>
      <c r="MVE1184" s="8"/>
      <c r="MVF1184" s="8"/>
      <c r="MVG1184" s="8"/>
      <c r="MVH1184" s="8"/>
      <c r="MVI1184" s="8"/>
      <c r="MVJ1184" s="8"/>
      <c r="MVK1184" s="8"/>
      <c r="MVL1184" s="8"/>
      <c r="MVM1184" s="8"/>
      <c r="MVN1184" s="8"/>
      <c r="MVO1184" s="8"/>
      <c r="MVP1184" s="8"/>
      <c r="MVQ1184" s="8"/>
      <c r="MVR1184" s="8"/>
      <c r="MVS1184" s="8"/>
      <c r="MVT1184" s="8"/>
      <c r="MVU1184" s="8"/>
      <c r="MVV1184" s="8"/>
      <c r="MVW1184" s="8"/>
      <c r="MVX1184" s="8"/>
      <c r="MVY1184" s="8"/>
      <c r="MVZ1184" s="8"/>
      <c r="MWA1184" s="8"/>
      <c r="MWB1184" s="8"/>
      <c r="MWC1184" s="8"/>
      <c r="MWD1184" s="8"/>
      <c r="MWE1184" s="8"/>
      <c r="MWF1184" s="8"/>
      <c r="MWG1184" s="8"/>
      <c r="MWH1184" s="8"/>
      <c r="MWI1184" s="8"/>
      <c r="MWJ1184" s="8"/>
      <c r="MWK1184" s="8"/>
      <c r="MWL1184" s="8"/>
      <c r="MWM1184" s="8"/>
      <c r="MWN1184" s="8"/>
      <c r="MWO1184" s="8"/>
      <c r="MWP1184" s="8"/>
      <c r="MWQ1184" s="8"/>
      <c r="MWR1184" s="8"/>
      <c r="MWS1184" s="8"/>
      <c r="MWT1184" s="8"/>
      <c r="MWU1184" s="8"/>
      <c r="MWV1184" s="8"/>
      <c r="MWW1184" s="8"/>
      <c r="MWX1184" s="8"/>
      <c r="MWY1184" s="8"/>
      <c r="MWZ1184" s="8"/>
      <c r="MXA1184" s="8"/>
      <c r="MXB1184" s="8"/>
      <c r="MXC1184" s="8"/>
      <c r="MXD1184" s="8"/>
      <c r="MXE1184" s="8"/>
      <c r="MXF1184" s="8"/>
      <c r="MXG1184" s="8"/>
      <c r="MXH1184" s="8"/>
      <c r="MXI1184" s="8"/>
      <c r="MXJ1184" s="8"/>
      <c r="MXK1184" s="8"/>
      <c r="MXL1184" s="8"/>
      <c r="MXM1184" s="8"/>
      <c r="MXN1184" s="8"/>
      <c r="MXO1184" s="8"/>
      <c r="MXP1184" s="8"/>
      <c r="MXQ1184" s="8"/>
      <c r="MXR1184" s="8"/>
      <c r="MXS1184" s="8"/>
      <c r="MXT1184" s="8"/>
      <c r="MXU1184" s="8"/>
      <c r="MXV1184" s="8"/>
      <c r="MXW1184" s="8"/>
      <c r="MXX1184" s="8"/>
      <c r="MXY1184" s="8"/>
      <c r="MXZ1184" s="8"/>
      <c r="MYA1184" s="8"/>
      <c r="MYB1184" s="8"/>
      <c r="MYC1184" s="8"/>
      <c r="MYD1184" s="8"/>
      <c r="MYE1184" s="8"/>
      <c r="MYF1184" s="8"/>
      <c r="MYG1184" s="8"/>
      <c r="MYH1184" s="8"/>
      <c r="MYI1184" s="8"/>
      <c r="MYJ1184" s="8"/>
      <c r="MYK1184" s="8"/>
      <c r="MYL1184" s="8"/>
      <c r="MYM1184" s="8"/>
      <c r="MYN1184" s="8"/>
      <c r="MYO1184" s="8"/>
      <c r="MYP1184" s="8"/>
      <c r="MYQ1184" s="8"/>
      <c r="MYR1184" s="8"/>
      <c r="MYS1184" s="8"/>
      <c r="MYT1184" s="8"/>
      <c r="MYU1184" s="8"/>
      <c r="MYV1184" s="8"/>
      <c r="MYW1184" s="8"/>
      <c r="MYX1184" s="8"/>
      <c r="MYY1184" s="8"/>
      <c r="MYZ1184" s="8"/>
      <c r="MZA1184" s="8"/>
      <c r="MZB1184" s="8"/>
      <c r="MZC1184" s="8"/>
      <c r="MZD1184" s="8"/>
      <c r="MZE1184" s="8"/>
      <c r="MZF1184" s="8"/>
      <c r="MZG1184" s="8"/>
      <c r="MZH1184" s="8"/>
      <c r="MZI1184" s="8"/>
      <c r="MZJ1184" s="8"/>
      <c r="MZK1184" s="8"/>
      <c r="MZL1184" s="8"/>
      <c r="MZM1184" s="8"/>
      <c r="MZN1184" s="8"/>
      <c r="MZO1184" s="8"/>
      <c r="MZP1184" s="8"/>
      <c r="MZQ1184" s="8"/>
      <c r="MZR1184" s="8"/>
      <c r="MZS1184" s="8"/>
      <c r="MZT1184" s="8"/>
      <c r="MZU1184" s="8"/>
      <c r="MZV1184" s="8"/>
      <c r="MZW1184" s="8"/>
      <c r="MZX1184" s="8"/>
      <c r="MZY1184" s="8"/>
      <c r="MZZ1184" s="8"/>
      <c r="NAA1184" s="8"/>
      <c r="NAB1184" s="8"/>
      <c r="NAC1184" s="8"/>
      <c r="NAD1184" s="8"/>
      <c r="NAE1184" s="8"/>
      <c r="NAF1184" s="8"/>
      <c r="NAG1184" s="8"/>
      <c r="NAH1184" s="8"/>
      <c r="NAI1184" s="8"/>
      <c r="NAJ1184" s="8"/>
      <c r="NAK1184" s="8"/>
      <c r="NAL1184" s="8"/>
      <c r="NAM1184" s="8"/>
      <c r="NAN1184" s="8"/>
      <c r="NAO1184" s="8"/>
      <c r="NAP1184" s="8"/>
      <c r="NAQ1184" s="8"/>
      <c r="NAR1184" s="8"/>
      <c r="NAS1184" s="8"/>
      <c r="NAT1184" s="8"/>
      <c r="NAU1184" s="8"/>
      <c r="NAV1184" s="8"/>
      <c r="NAW1184" s="8"/>
      <c r="NAX1184" s="8"/>
      <c r="NAY1184" s="8"/>
      <c r="NAZ1184" s="8"/>
      <c r="NBA1184" s="8"/>
      <c r="NBB1184" s="8"/>
      <c r="NBC1184" s="8"/>
      <c r="NBD1184" s="8"/>
      <c r="NBE1184" s="8"/>
      <c r="NBF1184" s="8"/>
      <c r="NBG1184" s="8"/>
      <c r="NBH1184" s="8"/>
      <c r="NBI1184" s="8"/>
      <c r="NBJ1184" s="8"/>
      <c r="NBK1184" s="8"/>
      <c r="NBL1184" s="8"/>
      <c r="NBM1184" s="8"/>
      <c r="NBN1184" s="8"/>
      <c r="NBO1184" s="8"/>
      <c r="NBP1184" s="8"/>
      <c r="NBQ1184" s="8"/>
      <c r="NBR1184" s="8"/>
      <c r="NBS1184" s="8"/>
      <c r="NBT1184" s="8"/>
      <c r="NBU1184" s="8"/>
      <c r="NBV1184" s="8"/>
      <c r="NBW1184" s="8"/>
      <c r="NBX1184" s="8"/>
      <c r="NBY1184" s="8"/>
      <c r="NBZ1184" s="8"/>
      <c r="NCA1184" s="8"/>
      <c r="NCB1184" s="8"/>
      <c r="NCC1184" s="8"/>
      <c r="NCD1184" s="8"/>
      <c r="NCE1184" s="8"/>
      <c r="NCF1184" s="8"/>
      <c r="NCG1184" s="8"/>
      <c r="NCH1184" s="8"/>
      <c r="NCI1184" s="8"/>
      <c r="NCJ1184" s="8"/>
      <c r="NCK1184" s="8"/>
      <c r="NCL1184" s="8"/>
      <c r="NCM1184" s="8"/>
      <c r="NCN1184" s="8"/>
      <c r="NCO1184" s="8"/>
      <c r="NCP1184" s="8"/>
      <c r="NCQ1184" s="8"/>
      <c r="NCR1184" s="8"/>
      <c r="NCS1184" s="8"/>
      <c r="NCT1184" s="8"/>
      <c r="NCU1184" s="8"/>
      <c r="NCV1184" s="8"/>
      <c r="NCW1184" s="8"/>
      <c r="NCX1184" s="8"/>
      <c r="NCY1184" s="8"/>
      <c r="NCZ1184" s="8"/>
      <c r="NDA1184" s="8"/>
      <c r="NDB1184" s="8"/>
      <c r="NDC1184" s="8"/>
      <c r="NDD1184" s="8"/>
      <c r="NDE1184" s="8"/>
      <c r="NDF1184" s="8"/>
      <c r="NDG1184" s="8"/>
      <c r="NDH1184" s="8"/>
      <c r="NDI1184" s="8"/>
      <c r="NDJ1184" s="8"/>
      <c r="NDK1184" s="8"/>
      <c r="NDL1184" s="8"/>
      <c r="NDM1184" s="8"/>
      <c r="NDN1184" s="8"/>
      <c r="NDO1184" s="8"/>
      <c r="NDP1184" s="8"/>
      <c r="NDQ1184" s="8"/>
      <c r="NDR1184" s="8"/>
      <c r="NDS1184" s="8"/>
      <c r="NDT1184" s="8"/>
      <c r="NDU1184" s="8"/>
      <c r="NDV1184" s="8"/>
      <c r="NDW1184" s="8"/>
      <c r="NDX1184" s="8"/>
      <c r="NDY1184" s="8"/>
      <c r="NDZ1184" s="8"/>
      <c r="NEA1184" s="8"/>
      <c r="NEB1184" s="8"/>
      <c r="NEC1184" s="8"/>
      <c r="NED1184" s="8"/>
      <c r="NEE1184" s="8"/>
      <c r="NEF1184" s="8"/>
      <c r="NEG1184" s="8"/>
      <c r="NEH1184" s="8"/>
      <c r="NEI1184" s="8"/>
      <c r="NEJ1184" s="8"/>
      <c r="NEK1184" s="8"/>
      <c r="NEL1184" s="8"/>
      <c r="NEM1184" s="8"/>
      <c r="NEN1184" s="8"/>
      <c r="NEO1184" s="8"/>
      <c r="NEP1184" s="8"/>
      <c r="NEQ1184" s="8"/>
      <c r="NER1184" s="8"/>
      <c r="NES1184" s="8"/>
      <c r="NET1184" s="8"/>
      <c r="NEU1184" s="8"/>
      <c r="NEV1184" s="8"/>
      <c r="NEW1184" s="8"/>
      <c r="NEX1184" s="8"/>
      <c r="NEY1184" s="8"/>
      <c r="NEZ1184" s="8"/>
      <c r="NFA1184" s="8"/>
      <c r="NFB1184" s="8"/>
      <c r="NFC1184" s="8"/>
      <c r="NFD1184" s="8"/>
      <c r="NFE1184" s="8"/>
      <c r="NFF1184" s="8"/>
      <c r="NFG1184" s="8"/>
      <c r="NFH1184" s="8"/>
      <c r="NFI1184" s="8"/>
      <c r="NFJ1184" s="8"/>
      <c r="NFK1184" s="8"/>
      <c r="NFL1184" s="8"/>
      <c r="NFM1184" s="8"/>
      <c r="NFN1184" s="8"/>
      <c r="NFO1184" s="8"/>
      <c r="NFP1184" s="8"/>
      <c r="NFQ1184" s="8"/>
      <c r="NFR1184" s="8"/>
      <c r="NFS1184" s="8"/>
      <c r="NFT1184" s="8"/>
      <c r="NFU1184" s="8"/>
      <c r="NFV1184" s="8"/>
      <c r="NFW1184" s="8"/>
      <c r="NFX1184" s="8"/>
      <c r="NFY1184" s="8"/>
      <c r="NFZ1184" s="8"/>
      <c r="NGA1184" s="8"/>
      <c r="NGB1184" s="8"/>
      <c r="NGC1184" s="8"/>
      <c r="NGD1184" s="8"/>
      <c r="NGE1184" s="8"/>
      <c r="NGF1184" s="8"/>
      <c r="NGG1184" s="8"/>
      <c r="NGH1184" s="8"/>
      <c r="NGI1184" s="8"/>
      <c r="NGJ1184" s="8"/>
      <c r="NGK1184" s="8"/>
      <c r="NGL1184" s="8"/>
      <c r="NGM1184" s="8"/>
      <c r="NGN1184" s="8"/>
      <c r="NGO1184" s="8"/>
      <c r="NGP1184" s="8"/>
      <c r="NGQ1184" s="8"/>
      <c r="NGR1184" s="8"/>
      <c r="NGS1184" s="8"/>
      <c r="NGT1184" s="8"/>
      <c r="NGU1184" s="8"/>
      <c r="NGV1184" s="8"/>
      <c r="NGW1184" s="8"/>
      <c r="NGX1184" s="8"/>
      <c r="NGY1184" s="8"/>
      <c r="NGZ1184" s="8"/>
      <c r="NHA1184" s="8"/>
      <c r="NHB1184" s="8"/>
      <c r="NHC1184" s="8"/>
      <c r="NHD1184" s="8"/>
      <c r="NHE1184" s="8"/>
      <c r="NHF1184" s="8"/>
      <c r="NHG1184" s="8"/>
      <c r="NHH1184" s="8"/>
      <c r="NHI1184" s="8"/>
      <c r="NHJ1184" s="8"/>
      <c r="NHK1184" s="8"/>
      <c r="NHL1184" s="8"/>
      <c r="NHM1184" s="8"/>
      <c r="NHN1184" s="8"/>
      <c r="NHO1184" s="8"/>
      <c r="NHP1184" s="8"/>
      <c r="NHQ1184" s="8"/>
      <c r="NHR1184" s="8"/>
      <c r="NHS1184" s="8"/>
      <c r="NHT1184" s="8"/>
      <c r="NHU1184" s="8"/>
      <c r="NHV1184" s="8"/>
      <c r="NHW1184" s="8"/>
      <c r="NHX1184" s="8"/>
      <c r="NHY1184" s="8"/>
      <c r="NHZ1184" s="8"/>
      <c r="NIA1184" s="8"/>
      <c r="NIB1184" s="8"/>
      <c r="NIC1184" s="8"/>
      <c r="NID1184" s="8"/>
      <c r="NIE1184" s="8"/>
      <c r="NIF1184" s="8"/>
      <c r="NIG1184" s="8"/>
      <c r="NIH1184" s="8"/>
      <c r="NII1184" s="8"/>
      <c r="NIJ1184" s="8"/>
      <c r="NIK1184" s="8"/>
      <c r="NIL1184" s="8"/>
      <c r="NIM1184" s="8"/>
      <c r="NIN1184" s="8"/>
      <c r="NIO1184" s="8"/>
      <c r="NIP1184" s="8"/>
      <c r="NIQ1184" s="8"/>
      <c r="NIR1184" s="8"/>
      <c r="NIS1184" s="8"/>
      <c r="NIT1184" s="8"/>
      <c r="NIU1184" s="8"/>
      <c r="NIV1184" s="8"/>
      <c r="NIW1184" s="8"/>
      <c r="NIX1184" s="8"/>
      <c r="NIY1184" s="8"/>
      <c r="NIZ1184" s="8"/>
      <c r="NJA1184" s="8"/>
      <c r="NJB1184" s="8"/>
      <c r="NJC1184" s="8"/>
      <c r="NJD1184" s="8"/>
      <c r="NJE1184" s="8"/>
      <c r="NJF1184" s="8"/>
      <c r="NJG1184" s="8"/>
      <c r="NJH1184" s="8"/>
      <c r="NJI1184" s="8"/>
      <c r="NJJ1184" s="8"/>
      <c r="NJK1184" s="8"/>
      <c r="NJL1184" s="8"/>
      <c r="NJM1184" s="8"/>
      <c r="NJN1184" s="8"/>
      <c r="NJO1184" s="8"/>
      <c r="NJP1184" s="8"/>
      <c r="NJQ1184" s="8"/>
      <c r="NJR1184" s="8"/>
      <c r="NJS1184" s="8"/>
      <c r="NJT1184" s="8"/>
      <c r="NJU1184" s="8"/>
      <c r="NJV1184" s="8"/>
      <c r="NJW1184" s="8"/>
      <c r="NJX1184" s="8"/>
      <c r="NJY1184" s="8"/>
      <c r="NJZ1184" s="8"/>
      <c r="NKA1184" s="8"/>
      <c r="NKB1184" s="8"/>
      <c r="NKC1184" s="8"/>
      <c r="NKD1184" s="8"/>
      <c r="NKE1184" s="8"/>
      <c r="NKF1184" s="8"/>
      <c r="NKG1184" s="8"/>
      <c r="NKH1184" s="8"/>
      <c r="NKI1184" s="8"/>
      <c r="NKJ1184" s="8"/>
      <c r="NKK1184" s="8"/>
      <c r="NKL1184" s="8"/>
      <c r="NKM1184" s="8"/>
      <c r="NKN1184" s="8"/>
      <c r="NKO1184" s="8"/>
      <c r="NKP1184" s="8"/>
      <c r="NKQ1184" s="8"/>
      <c r="NKR1184" s="8"/>
      <c r="NKS1184" s="8"/>
      <c r="NKT1184" s="8"/>
      <c r="NKU1184" s="8"/>
      <c r="NKV1184" s="8"/>
      <c r="NKW1184" s="8"/>
      <c r="NKX1184" s="8"/>
      <c r="NKY1184" s="8"/>
      <c r="NKZ1184" s="8"/>
      <c r="NLA1184" s="8"/>
      <c r="NLB1184" s="8"/>
      <c r="NLC1184" s="8"/>
      <c r="NLD1184" s="8"/>
      <c r="NLE1184" s="8"/>
      <c r="NLF1184" s="8"/>
      <c r="NLG1184" s="8"/>
      <c r="NLH1184" s="8"/>
      <c r="NLI1184" s="8"/>
      <c r="NLJ1184" s="8"/>
      <c r="NLK1184" s="8"/>
      <c r="NLL1184" s="8"/>
      <c r="NLM1184" s="8"/>
      <c r="NLN1184" s="8"/>
      <c r="NLO1184" s="8"/>
      <c r="NLP1184" s="8"/>
      <c r="NLQ1184" s="8"/>
      <c r="NLR1184" s="8"/>
      <c r="NLS1184" s="8"/>
      <c r="NLT1184" s="8"/>
      <c r="NLU1184" s="8"/>
      <c r="NLV1184" s="8"/>
      <c r="NLW1184" s="8"/>
      <c r="NLX1184" s="8"/>
      <c r="NLY1184" s="8"/>
      <c r="NLZ1184" s="8"/>
      <c r="NMA1184" s="8"/>
      <c r="NMB1184" s="8"/>
      <c r="NMC1184" s="8"/>
      <c r="NMD1184" s="8"/>
      <c r="NME1184" s="8"/>
      <c r="NMF1184" s="8"/>
      <c r="NMG1184" s="8"/>
      <c r="NMH1184" s="8"/>
      <c r="NMI1184" s="8"/>
      <c r="NMJ1184" s="8"/>
      <c r="NMK1184" s="8"/>
      <c r="NML1184" s="8"/>
      <c r="NMM1184" s="8"/>
      <c r="NMN1184" s="8"/>
      <c r="NMO1184" s="8"/>
      <c r="NMP1184" s="8"/>
      <c r="NMQ1184" s="8"/>
      <c r="NMR1184" s="8"/>
      <c r="NMS1184" s="8"/>
      <c r="NMT1184" s="8"/>
      <c r="NMU1184" s="8"/>
      <c r="NMV1184" s="8"/>
      <c r="NMW1184" s="8"/>
      <c r="NMX1184" s="8"/>
      <c r="NMY1184" s="8"/>
      <c r="NMZ1184" s="8"/>
      <c r="NNA1184" s="8"/>
      <c r="NNB1184" s="8"/>
      <c r="NNC1184" s="8"/>
      <c r="NND1184" s="8"/>
      <c r="NNE1184" s="8"/>
      <c r="NNF1184" s="8"/>
      <c r="NNG1184" s="8"/>
      <c r="NNH1184" s="8"/>
      <c r="NNI1184" s="8"/>
      <c r="NNJ1184" s="8"/>
      <c r="NNK1184" s="8"/>
      <c r="NNL1184" s="8"/>
      <c r="NNM1184" s="8"/>
      <c r="NNN1184" s="8"/>
      <c r="NNO1184" s="8"/>
      <c r="NNP1184" s="8"/>
      <c r="NNQ1184" s="8"/>
      <c r="NNR1184" s="8"/>
      <c r="NNS1184" s="8"/>
      <c r="NNT1184" s="8"/>
      <c r="NNU1184" s="8"/>
      <c r="NNV1184" s="8"/>
      <c r="NNW1184" s="8"/>
      <c r="NNX1184" s="8"/>
      <c r="NNY1184" s="8"/>
      <c r="NNZ1184" s="8"/>
      <c r="NOA1184" s="8"/>
      <c r="NOB1184" s="8"/>
      <c r="NOC1184" s="8"/>
      <c r="NOD1184" s="8"/>
      <c r="NOE1184" s="8"/>
      <c r="NOF1184" s="8"/>
      <c r="NOG1184" s="8"/>
      <c r="NOH1184" s="8"/>
      <c r="NOI1184" s="8"/>
      <c r="NOJ1184" s="8"/>
      <c r="NOK1184" s="8"/>
      <c r="NOL1184" s="8"/>
      <c r="NOM1184" s="8"/>
      <c r="NON1184" s="8"/>
      <c r="NOO1184" s="8"/>
      <c r="NOP1184" s="8"/>
      <c r="NOQ1184" s="8"/>
      <c r="NOR1184" s="8"/>
      <c r="NOS1184" s="8"/>
      <c r="NOT1184" s="8"/>
      <c r="NOU1184" s="8"/>
      <c r="NOV1184" s="8"/>
      <c r="NOW1184" s="8"/>
      <c r="NOX1184" s="8"/>
      <c r="NOY1184" s="8"/>
      <c r="NOZ1184" s="8"/>
      <c r="NPA1184" s="8"/>
      <c r="NPB1184" s="8"/>
      <c r="NPC1184" s="8"/>
      <c r="NPD1184" s="8"/>
      <c r="NPE1184" s="8"/>
      <c r="NPF1184" s="8"/>
      <c r="NPG1184" s="8"/>
      <c r="NPH1184" s="8"/>
      <c r="NPI1184" s="8"/>
      <c r="NPJ1184" s="8"/>
      <c r="NPK1184" s="8"/>
      <c r="NPL1184" s="8"/>
      <c r="NPM1184" s="8"/>
      <c r="NPN1184" s="8"/>
      <c r="NPO1184" s="8"/>
      <c r="NPP1184" s="8"/>
      <c r="NPQ1184" s="8"/>
      <c r="NPR1184" s="8"/>
      <c r="NPS1184" s="8"/>
      <c r="NPT1184" s="8"/>
      <c r="NPU1184" s="8"/>
      <c r="NPV1184" s="8"/>
      <c r="NPW1184" s="8"/>
      <c r="NPX1184" s="8"/>
      <c r="NPY1184" s="8"/>
      <c r="NPZ1184" s="8"/>
      <c r="NQA1184" s="8"/>
      <c r="NQB1184" s="8"/>
      <c r="NQC1184" s="8"/>
      <c r="NQD1184" s="8"/>
      <c r="NQE1184" s="8"/>
      <c r="NQF1184" s="8"/>
      <c r="NQG1184" s="8"/>
      <c r="NQH1184" s="8"/>
      <c r="NQI1184" s="8"/>
      <c r="NQJ1184" s="8"/>
      <c r="NQK1184" s="8"/>
      <c r="NQL1184" s="8"/>
      <c r="NQM1184" s="8"/>
      <c r="NQN1184" s="8"/>
      <c r="NQO1184" s="8"/>
      <c r="NQP1184" s="8"/>
      <c r="NQQ1184" s="8"/>
      <c r="NQR1184" s="8"/>
      <c r="NQS1184" s="8"/>
      <c r="NQT1184" s="8"/>
      <c r="NQU1184" s="8"/>
      <c r="NQV1184" s="8"/>
      <c r="NQW1184" s="8"/>
      <c r="NQX1184" s="8"/>
      <c r="NQY1184" s="8"/>
      <c r="NQZ1184" s="8"/>
      <c r="NRA1184" s="8"/>
      <c r="NRB1184" s="8"/>
      <c r="NRC1184" s="8"/>
      <c r="NRD1184" s="8"/>
      <c r="NRE1184" s="8"/>
      <c r="NRF1184" s="8"/>
      <c r="NRG1184" s="8"/>
      <c r="NRH1184" s="8"/>
      <c r="NRI1184" s="8"/>
      <c r="NRJ1184" s="8"/>
      <c r="NRK1184" s="8"/>
      <c r="NRL1184" s="8"/>
      <c r="NRM1184" s="8"/>
      <c r="NRN1184" s="8"/>
      <c r="NRO1184" s="8"/>
      <c r="NRP1184" s="8"/>
      <c r="NRQ1184" s="8"/>
      <c r="NRR1184" s="8"/>
      <c r="NRS1184" s="8"/>
      <c r="NRT1184" s="8"/>
      <c r="NRU1184" s="8"/>
      <c r="NRV1184" s="8"/>
      <c r="NRW1184" s="8"/>
      <c r="NRX1184" s="8"/>
      <c r="NRY1184" s="8"/>
      <c r="NRZ1184" s="8"/>
      <c r="NSA1184" s="8"/>
      <c r="NSB1184" s="8"/>
      <c r="NSC1184" s="8"/>
      <c r="NSD1184" s="8"/>
      <c r="NSE1184" s="8"/>
      <c r="NSF1184" s="8"/>
      <c r="NSG1184" s="8"/>
      <c r="NSH1184" s="8"/>
      <c r="NSI1184" s="8"/>
      <c r="NSJ1184" s="8"/>
      <c r="NSK1184" s="8"/>
      <c r="NSL1184" s="8"/>
      <c r="NSM1184" s="8"/>
      <c r="NSN1184" s="8"/>
      <c r="NSO1184" s="8"/>
      <c r="NSP1184" s="8"/>
      <c r="NSQ1184" s="8"/>
      <c r="NSR1184" s="8"/>
      <c r="NSS1184" s="8"/>
      <c r="NST1184" s="8"/>
      <c r="NSU1184" s="8"/>
      <c r="NSV1184" s="8"/>
      <c r="NSW1184" s="8"/>
      <c r="NSX1184" s="8"/>
      <c r="NSY1184" s="8"/>
      <c r="NSZ1184" s="8"/>
      <c r="NTA1184" s="8"/>
      <c r="NTB1184" s="8"/>
      <c r="NTC1184" s="8"/>
      <c r="NTD1184" s="8"/>
      <c r="NTE1184" s="8"/>
      <c r="NTF1184" s="8"/>
      <c r="NTG1184" s="8"/>
      <c r="NTH1184" s="8"/>
      <c r="NTI1184" s="8"/>
      <c r="NTJ1184" s="8"/>
      <c r="NTK1184" s="8"/>
      <c r="NTL1184" s="8"/>
      <c r="NTM1184" s="8"/>
      <c r="NTN1184" s="8"/>
      <c r="NTO1184" s="8"/>
      <c r="NTP1184" s="8"/>
      <c r="NTQ1184" s="8"/>
      <c r="NTR1184" s="8"/>
      <c r="NTS1184" s="8"/>
      <c r="NTT1184" s="8"/>
      <c r="NTU1184" s="8"/>
      <c r="NTV1184" s="8"/>
      <c r="NTW1184" s="8"/>
      <c r="NTX1184" s="8"/>
      <c r="NTY1184" s="8"/>
      <c r="NTZ1184" s="8"/>
      <c r="NUA1184" s="8"/>
      <c r="NUB1184" s="8"/>
      <c r="NUC1184" s="8"/>
      <c r="NUD1184" s="8"/>
      <c r="NUE1184" s="8"/>
      <c r="NUF1184" s="8"/>
      <c r="NUG1184" s="8"/>
      <c r="NUH1184" s="8"/>
      <c r="NUI1184" s="8"/>
      <c r="NUJ1184" s="8"/>
      <c r="NUK1184" s="8"/>
      <c r="NUL1184" s="8"/>
      <c r="NUM1184" s="8"/>
      <c r="NUN1184" s="8"/>
      <c r="NUO1184" s="8"/>
      <c r="NUP1184" s="8"/>
      <c r="NUQ1184" s="8"/>
      <c r="NUR1184" s="8"/>
      <c r="NUS1184" s="8"/>
      <c r="NUT1184" s="8"/>
      <c r="NUU1184" s="8"/>
      <c r="NUV1184" s="8"/>
      <c r="NUW1184" s="8"/>
      <c r="NUX1184" s="8"/>
      <c r="NUY1184" s="8"/>
      <c r="NUZ1184" s="8"/>
      <c r="NVA1184" s="8"/>
      <c r="NVB1184" s="8"/>
      <c r="NVC1184" s="8"/>
      <c r="NVD1184" s="8"/>
      <c r="NVE1184" s="8"/>
      <c r="NVF1184" s="8"/>
      <c r="NVG1184" s="8"/>
      <c r="NVH1184" s="8"/>
      <c r="NVI1184" s="8"/>
      <c r="NVJ1184" s="8"/>
      <c r="NVK1184" s="8"/>
      <c r="NVL1184" s="8"/>
      <c r="NVM1184" s="8"/>
      <c r="NVN1184" s="8"/>
      <c r="NVO1184" s="8"/>
      <c r="NVP1184" s="8"/>
      <c r="NVQ1184" s="8"/>
      <c r="NVR1184" s="8"/>
      <c r="NVS1184" s="8"/>
      <c r="NVT1184" s="8"/>
      <c r="NVU1184" s="8"/>
      <c r="NVV1184" s="8"/>
      <c r="NVW1184" s="8"/>
      <c r="NVX1184" s="8"/>
      <c r="NVY1184" s="8"/>
      <c r="NVZ1184" s="8"/>
      <c r="NWA1184" s="8"/>
      <c r="NWB1184" s="8"/>
      <c r="NWC1184" s="8"/>
      <c r="NWD1184" s="8"/>
      <c r="NWE1184" s="8"/>
      <c r="NWF1184" s="8"/>
      <c r="NWG1184" s="8"/>
      <c r="NWH1184" s="8"/>
      <c r="NWI1184" s="8"/>
      <c r="NWJ1184" s="8"/>
      <c r="NWK1184" s="8"/>
      <c r="NWL1184" s="8"/>
      <c r="NWM1184" s="8"/>
      <c r="NWN1184" s="8"/>
      <c r="NWO1184" s="8"/>
      <c r="NWP1184" s="8"/>
      <c r="NWQ1184" s="8"/>
      <c r="NWR1184" s="8"/>
      <c r="NWS1184" s="8"/>
      <c r="NWT1184" s="8"/>
      <c r="NWU1184" s="8"/>
      <c r="NWV1184" s="8"/>
      <c r="NWW1184" s="8"/>
      <c r="NWX1184" s="8"/>
      <c r="NWY1184" s="8"/>
      <c r="NWZ1184" s="8"/>
      <c r="NXA1184" s="8"/>
      <c r="NXB1184" s="8"/>
      <c r="NXC1184" s="8"/>
      <c r="NXD1184" s="8"/>
      <c r="NXE1184" s="8"/>
      <c r="NXF1184" s="8"/>
      <c r="NXG1184" s="8"/>
      <c r="NXH1184" s="8"/>
      <c r="NXI1184" s="8"/>
      <c r="NXJ1184" s="8"/>
      <c r="NXK1184" s="8"/>
      <c r="NXL1184" s="8"/>
      <c r="NXM1184" s="8"/>
      <c r="NXN1184" s="8"/>
      <c r="NXO1184" s="8"/>
      <c r="NXP1184" s="8"/>
      <c r="NXQ1184" s="8"/>
      <c r="NXR1184" s="8"/>
      <c r="NXS1184" s="8"/>
      <c r="NXT1184" s="8"/>
      <c r="NXU1184" s="8"/>
      <c r="NXV1184" s="8"/>
      <c r="NXW1184" s="8"/>
      <c r="NXX1184" s="8"/>
      <c r="NXY1184" s="8"/>
      <c r="NXZ1184" s="8"/>
      <c r="NYA1184" s="8"/>
      <c r="NYB1184" s="8"/>
      <c r="NYC1184" s="8"/>
      <c r="NYD1184" s="8"/>
      <c r="NYE1184" s="8"/>
      <c r="NYF1184" s="8"/>
      <c r="NYG1184" s="8"/>
      <c r="NYH1184" s="8"/>
      <c r="NYI1184" s="8"/>
      <c r="NYJ1184" s="8"/>
      <c r="NYK1184" s="8"/>
      <c r="NYL1184" s="8"/>
      <c r="NYM1184" s="8"/>
      <c r="NYN1184" s="8"/>
      <c r="NYO1184" s="8"/>
      <c r="NYP1184" s="8"/>
      <c r="NYQ1184" s="8"/>
      <c r="NYR1184" s="8"/>
      <c r="NYS1184" s="8"/>
      <c r="NYT1184" s="8"/>
      <c r="NYU1184" s="8"/>
      <c r="NYV1184" s="8"/>
      <c r="NYW1184" s="8"/>
      <c r="NYX1184" s="8"/>
      <c r="NYY1184" s="8"/>
      <c r="NYZ1184" s="8"/>
      <c r="NZA1184" s="8"/>
      <c r="NZB1184" s="8"/>
      <c r="NZC1184" s="8"/>
      <c r="NZD1184" s="8"/>
      <c r="NZE1184" s="8"/>
      <c r="NZF1184" s="8"/>
      <c r="NZG1184" s="8"/>
      <c r="NZH1184" s="8"/>
      <c r="NZI1184" s="8"/>
      <c r="NZJ1184" s="8"/>
      <c r="NZK1184" s="8"/>
      <c r="NZL1184" s="8"/>
      <c r="NZM1184" s="8"/>
      <c r="NZN1184" s="8"/>
      <c r="NZO1184" s="8"/>
      <c r="NZP1184" s="8"/>
      <c r="NZQ1184" s="8"/>
      <c r="NZR1184" s="8"/>
      <c r="NZS1184" s="8"/>
      <c r="NZT1184" s="8"/>
      <c r="NZU1184" s="8"/>
      <c r="NZV1184" s="8"/>
      <c r="NZW1184" s="8"/>
      <c r="NZX1184" s="8"/>
      <c r="NZY1184" s="8"/>
      <c r="NZZ1184" s="8"/>
      <c r="OAA1184" s="8"/>
      <c r="OAB1184" s="8"/>
      <c r="OAC1184" s="8"/>
      <c r="OAD1184" s="8"/>
      <c r="OAE1184" s="8"/>
      <c r="OAF1184" s="8"/>
      <c r="OAG1184" s="8"/>
      <c r="OAH1184" s="8"/>
      <c r="OAI1184" s="8"/>
      <c r="OAJ1184" s="8"/>
      <c r="OAK1184" s="8"/>
      <c r="OAL1184" s="8"/>
      <c r="OAM1184" s="8"/>
      <c r="OAN1184" s="8"/>
      <c r="OAO1184" s="8"/>
      <c r="OAP1184" s="8"/>
      <c r="OAQ1184" s="8"/>
      <c r="OAR1184" s="8"/>
      <c r="OAS1184" s="8"/>
      <c r="OAT1184" s="8"/>
      <c r="OAU1184" s="8"/>
      <c r="OAV1184" s="8"/>
      <c r="OAW1184" s="8"/>
      <c r="OAX1184" s="8"/>
      <c r="OAY1184" s="8"/>
      <c r="OAZ1184" s="8"/>
      <c r="OBA1184" s="8"/>
      <c r="OBB1184" s="8"/>
      <c r="OBC1184" s="8"/>
      <c r="OBD1184" s="8"/>
      <c r="OBE1184" s="8"/>
      <c r="OBF1184" s="8"/>
      <c r="OBG1184" s="8"/>
      <c r="OBH1184" s="8"/>
      <c r="OBI1184" s="8"/>
      <c r="OBJ1184" s="8"/>
      <c r="OBK1184" s="8"/>
      <c r="OBL1184" s="8"/>
      <c r="OBM1184" s="8"/>
      <c r="OBN1184" s="8"/>
      <c r="OBO1184" s="8"/>
      <c r="OBP1184" s="8"/>
      <c r="OBQ1184" s="8"/>
      <c r="OBR1184" s="8"/>
      <c r="OBS1184" s="8"/>
      <c r="OBT1184" s="8"/>
      <c r="OBU1184" s="8"/>
      <c r="OBV1184" s="8"/>
      <c r="OBW1184" s="8"/>
      <c r="OBX1184" s="8"/>
      <c r="OBY1184" s="8"/>
      <c r="OBZ1184" s="8"/>
      <c r="OCA1184" s="8"/>
      <c r="OCB1184" s="8"/>
      <c r="OCC1184" s="8"/>
      <c r="OCD1184" s="8"/>
      <c r="OCE1184" s="8"/>
      <c r="OCF1184" s="8"/>
      <c r="OCG1184" s="8"/>
      <c r="OCH1184" s="8"/>
      <c r="OCI1184" s="8"/>
      <c r="OCJ1184" s="8"/>
      <c r="OCK1184" s="8"/>
      <c r="OCL1184" s="8"/>
      <c r="OCM1184" s="8"/>
      <c r="OCN1184" s="8"/>
      <c r="OCO1184" s="8"/>
      <c r="OCP1184" s="8"/>
      <c r="OCQ1184" s="8"/>
      <c r="OCR1184" s="8"/>
      <c r="OCS1184" s="8"/>
      <c r="OCT1184" s="8"/>
      <c r="OCU1184" s="8"/>
      <c r="OCV1184" s="8"/>
      <c r="OCW1184" s="8"/>
      <c r="OCX1184" s="8"/>
      <c r="OCY1184" s="8"/>
      <c r="OCZ1184" s="8"/>
      <c r="ODA1184" s="8"/>
      <c r="ODB1184" s="8"/>
      <c r="ODC1184" s="8"/>
      <c r="ODD1184" s="8"/>
      <c r="ODE1184" s="8"/>
      <c r="ODF1184" s="8"/>
      <c r="ODG1184" s="8"/>
      <c r="ODH1184" s="8"/>
      <c r="ODI1184" s="8"/>
      <c r="ODJ1184" s="8"/>
      <c r="ODK1184" s="8"/>
      <c r="ODL1184" s="8"/>
      <c r="ODM1184" s="8"/>
      <c r="ODN1184" s="8"/>
      <c r="ODO1184" s="8"/>
      <c r="ODP1184" s="8"/>
      <c r="ODQ1184" s="8"/>
      <c r="ODR1184" s="8"/>
      <c r="ODS1184" s="8"/>
      <c r="ODT1184" s="8"/>
      <c r="ODU1184" s="8"/>
      <c r="ODV1184" s="8"/>
      <c r="ODW1184" s="8"/>
      <c r="ODX1184" s="8"/>
      <c r="ODY1184" s="8"/>
      <c r="ODZ1184" s="8"/>
      <c r="OEA1184" s="8"/>
      <c r="OEB1184" s="8"/>
      <c r="OEC1184" s="8"/>
      <c r="OED1184" s="8"/>
      <c r="OEE1184" s="8"/>
      <c r="OEF1184" s="8"/>
      <c r="OEG1184" s="8"/>
      <c r="OEH1184" s="8"/>
      <c r="OEI1184" s="8"/>
      <c r="OEJ1184" s="8"/>
      <c r="OEK1184" s="8"/>
      <c r="OEL1184" s="8"/>
      <c r="OEM1184" s="8"/>
      <c r="OEN1184" s="8"/>
      <c r="OEO1184" s="8"/>
      <c r="OEP1184" s="8"/>
      <c r="OEQ1184" s="8"/>
      <c r="OER1184" s="8"/>
      <c r="OES1184" s="8"/>
      <c r="OET1184" s="8"/>
      <c r="OEU1184" s="8"/>
      <c r="OEV1184" s="8"/>
      <c r="OEW1184" s="8"/>
      <c r="OEX1184" s="8"/>
      <c r="OEY1184" s="8"/>
      <c r="OEZ1184" s="8"/>
      <c r="OFA1184" s="8"/>
      <c r="OFB1184" s="8"/>
      <c r="OFC1184" s="8"/>
      <c r="OFD1184" s="8"/>
      <c r="OFE1184" s="8"/>
      <c r="OFF1184" s="8"/>
      <c r="OFG1184" s="8"/>
      <c r="OFH1184" s="8"/>
      <c r="OFI1184" s="8"/>
      <c r="OFJ1184" s="8"/>
      <c r="OFK1184" s="8"/>
      <c r="OFL1184" s="8"/>
      <c r="OFM1184" s="8"/>
      <c r="OFN1184" s="8"/>
      <c r="OFO1184" s="8"/>
      <c r="OFP1184" s="8"/>
      <c r="OFQ1184" s="8"/>
      <c r="OFR1184" s="8"/>
      <c r="OFS1184" s="8"/>
      <c r="OFT1184" s="8"/>
      <c r="OFU1184" s="8"/>
      <c r="OFV1184" s="8"/>
      <c r="OFW1184" s="8"/>
      <c r="OFX1184" s="8"/>
      <c r="OFY1184" s="8"/>
      <c r="OFZ1184" s="8"/>
      <c r="OGA1184" s="8"/>
      <c r="OGB1184" s="8"/>
      <c r="OGC1184" s="8"/>
      <c r="OGD1184" s="8"/>
      <c r="OGE1184" s="8"/>
      <c r="OGF1184" s="8"/>
      <c r="OGG1184" s="8"/>
      <c r="OGH1184" s="8"/>
      <c r="OGI1184" s="8"/>
      <c r="OGJ1184" s="8"/>
      <c r="OGK1184" s="8"/>
      <c r="OGL1184" s="8"/>
      <c r="OGM1184" s="8"/>
      <c r="OGN1184" s="8"/>
      <c r="OGO1184" s="8"/>
      <c r="OGP1184" s="8"/>
      <c r="OGQ1184" s="8"/>
      <c r="OGR1184" s="8"/>
      <c r="OGS1184" s="8"/>
      <c r="OGT1184" s="8"/>
      <c r="OGU1184" s="8"/>
      <c r="OGV1184" s="8"/>
      <c r="OGW1184" s="8"/>
      <c r="OGX1184" s="8"/>
      <c r="OGY1184" s="8"/>
      <c r="OGZ1184" s="8"/>
      <c r="OHA1184" s="8"/>
      <c r="OHB1184" s="8"/>
      <c r="OHC1184" s="8"/>
      <c r="OHD1184" s="8"/>
      <c r="OHE1184" s="8"/>
      <c r="OHF1184" s="8"/>
      <c r="OHG1184" s="8"/>
      <c r="OHH1184" s="8"/>
      <c r="OHI1184" s="8"/>
      <c r="OHJ1184" s="8"/>
      <c r="OHK1184" s="8"/>
      <c r="OHL1184" s="8"/>
      <c r="OHM1184" s="8"/>
      <c r="OHN1184" s="8"/>
      <c r="OHO1184" s="8"/>
      <c r="OHP1184" s="8"/>
      <c r="OHQ1184" s="8"/>
      <c r="OHR1184" s="8"/>
      <c r="OHS1184" s="8"/>
      <c r="OHT1184" s="8"/>
      <c r="OHU1184" s="8"/>
      <c r="OHV1184" s="8"/>
      <c r="OHW1184" s="8"/>
      <c r="OHX1184" s="8"/>
      <c r="OHY1184" s="8"/>
      <c r="OHZ1184" s="8"/>
      <c r="OIA1184" s="8"/>
      <c r="OIB1184" s="8"/>
      <c r="OIC1184" s="8"/>
      <c r="OID1184" s="8"/>
      <c r="OIE1184" s="8"/>
      <c r="OIF1184" s="8"/>
      <c r="OIG1184" s="8"/>
      <c r="OIH1184" s="8"/>
      <c r="OII1184" s="8"/>
      <c r="OIJ1184" s="8"/>
      <c r="OIK1184" s="8"/>
      <c r="OIL1184" s="8"/>
      <c r="OIM1184" s="8"/>
      <c r="OIN1184" s="8"/>
      <c r="OIO1184" s="8"/>
      <c r="OIP1184" s="8"/>
      <c r="OIQ1184" s="8"/>
      <c r="OIR1184" s="8"/>
      <c r="OIS1184" s="8"/>
      <c r="OIT1184" s="8"/>
      <c r="OIU1184" s="8"/>
      <c r="OIV1184" s="8"/>
      <c r="OIW1184" s="8"/>
      <c r="OIX1184" s="8"/>
      <c r="OIY1184" s="8"/>
      <c r="OIZ1184" s="8"/>
      <c r="OJA1184" s="8"/>
      <c r="OJB1184" s="8"/>
      <c r="OJC1184" s="8"/>
      <c r="OJD1184" s="8"/>
      <c r="OJE1184" s="8"/>
      <c r="OJF1184" s="8"/>
      <c r="OJG1184" s="8"/>
      <c r="OJH1184" s="8"/>
      <c r="OJI1184" s="8"/>
      <c r="OJJ1184" s="8"/>
      <c r="OJK1184" s="8"/>
      <c r="OJL1184" s="8"/>
      <c r="OJM1184" s="8"/>
      <c r="OJN1184" s="8"/>
      <c r="OJO1184" s="8"/>
      <c r="OJP1184" s="8"/>
      <c r="OJQ1184" s="8"/>
      <c r="OJR1184" s="8"/>
      <c r="OJS1184" s="8"/>
      <c r="OJT1184" s="8"/>
      <c r="OJU1184" s="8"/>
      <c r="OJV1184" s="8"/>
      <c r="OJW1184" s="8"/>
      <c r="OJX1184" s="8"/>
      <c r="OJY1184" s="8"/>
      <c r="OJZ1184" s="8"/>
      <c r="OKA1184" s="8"/>
      <c r="OKB1184" s="8"/>
      <c r="OKC1184" s="8"/>
      <c r="OKD1184" s="8"/>
      <c r="OKE1184" s="8"/>
      <c r="OKF1184" s="8"/>
      <c r="OKG1184" s="8"/>
      <c r="OKH1184" s="8"/>
      <c r="OKI1184" s="8"/>
      <c r="OKJ1184" s="8"/>
      <c r="OKK1184" s="8"/>
      <c r="OKL1184" s="8"/>
      <c r="OKM1184" s="8"/>
      <c r="OKN1184" s="8"/>
      <c r="OKO1184" s="8"/>
      <c r="OKP1184" s="8"/>
      <c r="OKQ1184" s="8"/>
      <c r="OKR1184" s="8"/>
      <c r="OKS1184" s="8"/>
      <c r="OKT1184" s="8"/>
      <c r="OKU1184" s="8"/>
      <c r="OKV1184" s="8"/>
      <c r="OKW1184" s="8"/>
      <c r="OKX1184" s="8"/>
      <c r="OKY1184" s="8"/>
      <c r="OKZ1184" s="8"/>
      <c r="OLA1184" s="8"/>
      <c r="OLB1184" s="8"/>
      <c r="OLC1184" s="8"/>
      <c r="OLD1184" s="8"/>
      <c r="OLE1184" s="8"/>
      <c r="OLF1184" s="8"/>
      <c r="OLG1184" s="8"/>
      <c r="OLH1184" s="8"/>
      <c r="OLI1184" s="8"/>
      <c r="OLJ1184" s="8"/>
      <c r="OLK1184" s="8"/>
      <c r="OLL1184" s="8"/>
      <c r="OLM1184" s="8"/>
      <c r="OLN1184" s="8"/>
      <c r="OLO1184" s="8"/>
      <c r="OLP1184" s="8"/>
      <c r="OLQ1184" s="8"/>
      <c r="OLR1184" s="8"/>
      <c r="OLS1184" s="8"/>
      <c r="OLT1184" s="8"/>
      <c r="OLU1184" s="8"/>
      <c r="OLV1184" s="8"/>
      <c r="OLW1184" s="8"/>
      <c r="OLX1184" s="8"/>
      <c r="OLY1184" s="8"/>
      <c r="OLZ1184" s="8"/>
      <c r="OMA1184" s="8"/>
      <c r="OMB1184" s="8"/>
      <c r="OMC1184" s="8"/>
      <c r="OMD1184" s="8"/>
      <c r="OME1184" s="8"/>
      <c r="OMF1184" s="8"/>
      <c r="OMG1184" s="8"/>
      <c r="OMH1184" s="8"/>
      <c r="OMI1184" s="8"/>
      <c r="OMJ1184" s="8"/>
      <c r="OMK1184" s="8"/>
      <c r="OML1184" s="8"/>
      <c r="OMM1184" s="8"/>
      <c r="OMN1184" s="8"/>
      <c r="OMO1184" s="8"/>
      <c r="OMP1184" s="8"/>
      <c r="OMQ1184" s="8"/>
      <c r="OMR1184" s="8"/>
      <c r="OMS1184" s="8"/>
      <c r="OMT1184" s="8"/>
      <c r="OMU1184" s="8"/>
      <c r="OMV1184" s="8"/>
      <c r="OMW1184" s="8"/>
      <c r="OMX1184" s="8"/>
      <c r="OMY1184" s="8"/>
      <c r="OMZ1184" s="8"/>
      <c r="ONA1184" s="8"/>
      <c r="ONB1184" s="8"/>
      <c r="ONC1184" s="8"/>
      <c r="OND1184" s="8"/>
      <c r="ONE1184" s="8"/>
      <c r="ONF1184" s="8"/>
      <c r="ONG1184" s="8"/>
      <c r="ONH1184" s="8"/>
      <c r="ONI1184" s="8"/>
      <c r="ONJ1184" s="8"/>
      <c r="ONK1184" s="8"/>
      <c r="ONL1184" s="8"/>
      <c r="ONM1184" s="8"/>
      <c r="ONN1184" s="8"/>
      <c r="ONO1184" s="8"/>
      <c r="ONP1184" s="8"/>
      <c r="ONQ1184" s="8"/>
      <c r="ONR1184" s="8"/>
      <c r="ONS1184" s="8"/>
      <c r="ONT1184" s="8"/>
      <c r="ONU1184" s="8"/>
      <c r="ONV1184" s="8"/>
      <c r="ONW1184" s="8"/>
      <c r="ONX1184" s="8"/>
      <c r="ONY1184" s="8"/>
      <c r="ONZ1184" s="8"/>
      <c r="OOA1184" s="8"/>
      <c r="OOB1184" s="8"/>
      <c r="OOC1184" s="8"/>
      <c r="OOD1184" s="8"/>
      <c r="OOE1184" s="8"/>
      <c r="OOF1184" s="8"/>
      <c r="OOG1184" s="8"/>
      <c r="OOH1184" s="8"/>
      <c r="OOI1184" s="8"/>
      <c r="OOJ1184" s="8"/>
      <c r="OOK1184" s="8"/>
      <c r="OOL1184" s="8"/>
      <c r="OOM1184" s="8"/>
      <c r="OON1184" s="8"/>
      <c r="OOO1184" s="8"/>
      <c r="OOP1184" s="8"/>
      <c r="OOQ1184" s="8"/>
      <c r="OOR1184" s="8"/>
      <c r="OOS1184" s="8"/>
      <c r="OOT1184" s="8"/>
      <c r="OOU1184" s="8"/>
      <c r="OOV1184" s="8"/>
      <c r="OOW1184" s="8"/>
      <c r="OOX1184" s="8"/>
      <c r="OOY1184" s="8"/>
      <c r="OOZ1184" s="8"/>
      <c r="OPA1184" s="8"/>
      <c r="OPB1184" s="8"/>
      <c r="OPC1184" s="8"/>
      <c r="OPD1184" s="8"/>
      <c r="OPE1184" s="8"/>
      <c r="OPF1184" s="8"/>
      <c r="OPG1184" s="8"/>
      <c r="OPH1184" s="8"/>
      <c r="OPI1184" s="8"/>
      <c r="OPJ1184" s="8"/>
      <c r="OPK1184" s="8"/>
      <c r="OPL1184" s="8"/>
      <c r="OPM1184" s="8"/>
      <c r="OPN1184" s="8"/>
      <c r="OPO1184" s="8"/>
      <c r="OPP1184" s="8"/>
      <c r="OPQ1184" s="8"/>
      <c r="OPR1184" s="8"/>
      <c r="OPS1184" s="8"/>
      <c r="OPT1184" s="8"/>
      <c r="OPU1184" s="8"/>
      <c r="OPV1184" s="8"/>
      <c r="OPW1184" s="8"/>
      <c r="OPX1184" s="8"/>
      <c r="OPY1184" s="8"/>
      <c r="OPZ1184" s="8"/>
      <c r="OQA1184" s="8"/>
      <c r="OQB1184" s="8"/>
      <c r="OQC1184" s="8"/>
      <c r="OQD1184" s="8"/>
      <c r="OQE1184" s="8"/>
      <c r="OQF1184" s="8"/>
      <c r="OQG1184" s="8"/>
      <c r="OQH1184" s="8"/>
      <c r="OQI1184" s="8"/>
      <c r="OQJ1184" s="8"/>
      <c r="OQK1184" s="8"/>
      <c r="OQL1184" s="8"/>
      <c r="OQM1184" s="8"/>
      <c r="OQN1184" s="8"/>
      <c r="OQO1184" s="8"/>
      <c r="OQP1184" s="8"/>
      <c r="OQQ1184" s="8"/>
      <c r="OQR1184" s="8"/>
      <c r="OQS1184" s="8"/>
      <c r="OQT1184" s="8"/>
      <c r="OQU1184" s="8"/>
      <c r="OQV1184" s="8"/>
      <c r="OQW1184" s="8"/>
      <c r="OQX1184" s="8"/>
      <c r="OQY1184" s="8"/>
      <c r="OQZ1184" s="8"/>
      <c r="ORA1184" s="8"/>
      <c r="ORB1184" s="8"/>
      <c r="ORC1184" s="8"/>
      <c r="ORD1184" s="8"/>
      <c r="ORE1184" s="8"/>
      <c r="ORF1184" s="8"/>
      <c r="ORG1184" s="8"/>
      <c r="ORH1184" s="8"/>
      <c r="ORI1184" s="8"/>
      <c r="ORJ1184" s="8"/>
      <c r="ORK1184" s="8"/>
      <c r="ORL1184" s="8"/>
      <c r="ORM1184" s="8"/>
      <c r="ORN1184" s="8"/>
      <c r="ORO1184" s="8"/>
      <c r="ORP1184" s="8"/>
      <c r="ORQ1184" s="8"/>
      <c r="ORR1184" s="8"/>
      <c r="ORS1184" s="8"/>
      <c r="ORT1184" s="8"/>
      <c r="ORU1184" s="8"/>
      <c r="ORV1184" s="8"/>
      <c r="ORW1184" s="8"/>
      <c r="ORX1184" s="8"/>
      <c r="ORY1184" s="8"/>
      <c r="ORZ1184" s="8"/>
      <c r="OSA1184" s="8"/>
      <c r="OSB1184" s="8"/>
      <c r="OSC1184" s="8"/>
      <c r="OSD1184" s="8"/>
      <c r="OSE1184" s="8"/>
      <c r="OSF1184" s="8"/>
      <c r="OSG1184" s="8"/>
      <c r="OSH1184" s="8"/>
      <c r="OSI1184" s="8"/>
      <c r="OSJ1184" s="8"/>
      <c r="OSK1184" s="8"/>
      <c r="OSL1184" s="8"/>
      <c r="OSM1184" s="8"/>
      <c r="OSN1184" s="8"/>
      <c r="OSO1184" s="8"/>
      <c r="OSP1184" s="8"/>
      <c r="OSQ1184" s="8"/>
      <c r="OSR1184" s="8"/>
      <c r="OSS1184" s="8"/>
      <c r="OST1184" s="8"/>
      <c r="OSU1184" s="8"/>
      <c r="OSV1184" s="8"/>
      <c r="OSW1184" s="8"/>
      <c r="OSX1184" s="8"/>
      <c r="OSY1184" s="8"/>
      <c r="OSZ1184" s="8"/>
      <c r="OTA1184" s="8"/>
      <c r="OTB1184" s="8"/>
      <c r="OTC1184" s="8"/>
      <c r="OTD1184" s="8"/>
      <c r="OTE1184" s="8"/>
      <c r="OTF1184" s="8"/>
      <c r="OTG1184" s="8"/>
      <c r="OTH1184" s="8"/>
      <c r="OTI1184" s="8"/>
      <c r="OTJ1184" s="8"/>
      <c r="OTK1184" s="8"/>
      <c r="OTL1184" s="8"/>
      <c r="OTM1184" s="8"/>
      <c r="OTN1184" s="8"/>
      <c r="OTO1184" s="8"/>
      <c r="OTP1184" s="8"/>
      <c r="OTQ1184" s="8"/>
      <c r="OTR1184" s="8"/>
      <c r="OTS1184" s="8"/>
      <c r="OTT1184" s="8"/>
      <c r="OTU1184" s="8"/>
      <c r="OTV1184" s="8"/>
      <c r="OTW1184" s="8"/>
      <c r="OTX1184" s="8"/>
      <c r="OTY1184" s="8"/>
      <c r="OTZ1184" s="8"/>
      <c r="OUA1184" s="8"/>
      <c r="OUB1184" s="8"/>
      <c r="OUC1184" s="8"/>
      <c r="OUD1184" s="8"/>
      <c r="OUE1184" s="8"/>
      <c r="OUF1184" s="8"/>
      <c r="OUG1184" s="8"/>
      <c r="OUH1184" s="8"/>
      <c r="OUI1184" s="8"/>
      <c r="OUJ1184" s="8"/>
      <c r="OUK1184" s="8"/>
      <c r="OUL1184" s="8"/>
      <c r="OUM1184" s="8"/>
      <c r="OUN1184" s="8"/>
      <c r="OUO1184" s="8"/>
      <c r="OUP1184" s="8"/>
      <c r="OUQ1184" s="8"/>
      <c r="OUR1184" s="8"/>
      <c r="OUS1184" s="8"/>
      <c r="OUT1184" s="8"/>
      <c r="OUU1184" s="8"/>
      <c r="OUV1184" s="8"/>
      <c r="OUW1184" s="8"/>
      <c r="OUX1184" s="8"/>
      <c r="OUY1184" s="8"/>
      <c r="OUZ1184" s="8"/>
      <c r="OVA1184" s="8"/>
      <c r="OVB1184" s="8"/>
      <c r="OVC1184" s="8"/>
      <c r="OVD1184" s="8"/>
      <c r="OVE1184" s="8"/>
      <c r="OVF1184" s="8"/>
      <c r="OVG1184" s="8"/>
      <c r="OVH1184" s="8"/>
      <c r="OVI1184" s="8"/>
      <c r="OVJ1184" s="8"/>
      <c r="OVK1184" s="8"/>
      <c r="OVL1184" s="8"/>
      <c r="OVM1184" s="8"/>
      <c r="OVN1184" s="8"/>
      <c r="OVO1184" s="8"/>
      <c r="OVP1184" s="8"/>
      <c r="OVQ1184" s="8"/>
      <c r="OVR1184" s="8"/>
      <c r="OVS1184" s="8"/>
      <c r="OVT1184" s="8"/>
      <c r="OVU1184" s="8"/>
      <c r="OVV1184" s="8"/>
      <c r="OVW1184" s="8"/>
      <c r="OVX1184" s="8"/>
      <c r="OVY1184" s="8"/>
      <c r="OVZ1184" s="8"/>
      <c r="OWA1184" s="8"/>
      <c r="OWB1184" s="8"/>
      <c r="OWC1184" s="8"/>
      <c r="OWD1184" s="8"/>
      <c r="OWE1184" s="8"/>
      <c r="OWF1184" s="8"/>
      <c r="OWG1184" s="8"/>
      <c r="OWH1184" s="8"/>
      <c r="OWI1184" s="8"/>
      <c r="OWJ1184" s="8"/>
      <c r="OWK1184" s="8"/>
      <c r="OWL1184" s="8"/>
      <c r="OWM1184" s="8"/>
      <c r="OWN1184" s="8"/>
      <c r="OWO1184" s="8"/>
      <c r="OWP1184" s="8"/>
      <c r="OWQ1184" s="8"/>
      <c r="OWR1184" s="8"/>
      <c r="OWS1184" s="8"/>
      <c r="OWT1184" s="8"/>
      <c r="OWU1184" s="8"/>
      <c r="OWV1184" s="8"/>
      <c r="OWW1184" s="8"/>
      <c r="OWX1184" s="8"/>
      <c r="OWY1184" s="8"/>
      <c r="OWZ1184" s="8"/>
      <c r="OXA1184" s="8"/>
      <c r="OXB1184" s="8"/>
      <c r="OXC1184" s="8"/>
      <c r="OXD1184" s="8"/>
      <c r="OXE1184" s="8"/>
      <c r="OXF1184" s="8"/>
      <c r="OXG1184" s="8"/>
      <c r="OXH1184" s="8"/>
      <c r="OXI1184" s="8"/>
      <c r="OXJ1184" s="8"/>
      <c r="OXK1184" s="8"/>
      <c r="OXL1184" s="8"/>
      <c r="OXM1184" s="8"/>
      <c r="OXN1184" s="8"/>
      <c r="OXO1184" s="8"/>
      <c r="OXP1184" s="8"/>
      <c r="OXQ1184" s="8"/>
      <c r="OXR1184" s="8"/>
      <c r="OXS1184" s="8"/>
      <c r="OXT1184" s="8"/>
      <c r="OXU1184" s="8"/>
      <c r="OXV1184" s="8"/>
      <c r="OXW1184" s="8"/>
      <c r="OXX1184" s="8"/>
      <c r="OXY1184" s="8"/>
      <c r="OXZ1184" s="8"/>
      <c r="OYA1184" s="8"/>
      <c r="OYB1184" s="8"/>
      <c r="OYC1184" s="8"/>
      <c r="OYD1184" s="8"/>
      <c r="OYE1184" s="8"/>
      <c r="OYF1184" s="8"/>
      <c r="OYG1184" s="8"/>
      <c r="OYH1184" s="8"/>
      <c r="OYI1184" s="8"/>
      <c r="OYJ1184" s="8"/>
      <c r="OYK1184" s="8"/>
      <c r="OYL1184" s="8"/>
      <c r="OYM1184" s="8"/>
      <c r="OYN1184" s="8"/>
      <c r="OYO1184" s="8"/>
      <c r="OYP1184" s="8"/>
      <c r="OYQ1184" s="8"/>
      <c r="OYR1184" s="8"/>
      <c r="OYS1184" s="8"/>
      <c r="OYT1184" s="8"/>
      <c r="OYU1184" s="8"/>
      <c r="OYV1184" s="8"/>
      <c r="OYW1184" s="8"/>
      <c r="OYX1184" s="8"/>
      <c r="OYY1184" s="8"/>
      <c r="OYZ1184" s="8"/>
      <c r="OZA1184" s="8"/>
      <c r="OZB1184" s="8"/>
      <c r="OZC1184" s="8"/>
      <c r="OZD1184" s="8"/>
      <c r="OZE1184" s="8"/>
      <c r="OZF1184" s="8"/>
      <c r="OZG1184" s="8"/>
      <c r="OZH1184" s="8"/>
      <c r="OZI1184" s="8"/>
      <c r="OZJ1184" s="8"/>
      <c r="OZK1184" s="8"/>
      <c r="OZL1184" s="8"/>
      <c r="OZM1184" s="8"/>
      <c r="OZN1184" s="8"/>
      <c r="OZO1184" s="8"/>
      <c r="OZP1184" s="8"/>
      <c r="OZQ1184" s="8"/>
      <c r="OZR1184" s="8"/>
      <c r="OZS1184" s="8"/>
      <c r="OZT1184" s="8"/>
      <c r="OZU1184" s="8"/>
      <c r="OZV1184" s="8"/>
      <c r="OZW1184" s="8"/>
      <c r="OZX1184" s="8"/>
      <c r="OZY1184" s="8"/>
      <c r="OZZ1184" s="8"/>
      <c r="PAA1184" s="8"/>
      <c r="PAB1184" s="8"/>
      <c r="PAC1184" s="8"/>
      <c r="PAD1184" s="8"/>
      <c r="PAE1184" s="8"/>
      <c r="PAF1184" s="8"/>
      <c r="PAG1184" s="8"/>
      <c r="PAH1184" s="8"/>
      <c r="PAI1184" s="8"/>
      <c r="PAJ1184" s="8"/>
      <c r="PAK1184" s="8"/>
      <c r="PAL1184" s="8"/>
      <c r="PAM1184" s="8"/>
      <c r="PAN1184" s="8"/>
      <c r="PAO1184" s="8"/>
      <c r="PAP1184" s="8"/>
      <c r="PAQ1184" s="8"/>
      <c r="PAR1184" s="8"/>
      <c r="PAS1184" s="8"/>
      <c r="PAT1184" s="8"/>
      <c r="PAU1184" s="8"/>
      <c r="PAV1184" s="8"/>
      <c r="PAW1184" s="8"/>
      <c r="PAX1184" s="8"/>
      <c r="PAY1184" s="8"/>
      <c r="PAZ1184" s="8"/>
      <c r="PBA1184" s="8"/>
      <c r="PBB1184" s="8"/>
      <c r="PBC1184" s="8"/>
      <c r="PBD1184" s="8"/>
      <c r="PBE1184" s="8"/>
      <c r="PBF1184" s="8"/>
      <c r="PBG1184" s="8"/>
      <c r="PBH1184" s="8"/>
      <c r="PBI1184" s="8"/>
      <c r="PBJ1184" s="8"/>
      <c r="PBK1184" s="8"/>
      <c r="PBL1184" s="8"/>
      <c r="PBM1184" s="8"/>
      <c r="PBN1184" s="8"/>
      <c r="PBO1184" s="8"/>
      <c r="PBP1184" s="8"/>
      <c r="PBQ1184" s="8"/>
      <c r="PBR1184" s="8"/>
      <c r="PBS1184" s="8"/>
      <c r="PBT1184" s="8"/>
      <c r="PBU1184" s="8"/>
      <c r="PBV1184" s="8"/>
      <c r="PBW1184" s="8"/>
      <c r="PBX1184" s="8"/>
      <c r="PBY1184" s="8"/>
      <c r="PBZ1184" s="8"/>
      <c r="PCA1184" s="8"/>
      <c r="PCB1184" s="8"/>
      <c r="PCC1184" s="8"/>
      <c r="PCD1184" s="8"/>
      <c r="PCE1184" s="8"/>
      <c r="PCF1184" s="8"/>
      <c r="PCG1184" s="8"/>
      <c r="PCH1184" s="8"/>
      <c r="PCI1184" s="8"/>
      <c r="PCJ1184" s="8"/>
      <c r="PCK1184" s="8"/>
      <c r="PCL1184" s="8"/>
      <c r="PCM1184" s="8"/>
      <c r="PCN1184" s="8"/>
      <c r="PCO1184" s="8"/>
      <c r="PCP1184" s="8"/>
      <c r="PCQ1184" s="8"/>
      <c r="PCR1184" s="8"/>
      <c r="PCS1184" s="8"/>
      <c r="PCT1184" s="8"/>
      <c r="PCU1184" s="8"/>
      <c r="PCV1184" s="8"/>
      <c r="PCW1184" s="8"/>
      <c r="PCX1184" s="8"/>
      <c r="PCY1184" s="8"/>
      <c r="PCZ1184" s="8"/>
      <c r="PDA1184" s="8"/>
      <c r="PDB1184" s="8"/>
      <c r="PDC1184" s="8"/>
      <c r="PDD1184" s="8"/>
      <c r="PDE1184" s="8"/>
      <c r="PDF1184" s="8"/>
      <c r="PDG1184" s="8"/>
      <c r="PDH1184" s="8"/>
      <c r="PDI1184" s="8"/>
      <c r="PDJ1184" s="8"/>
      <c r="PDK1184" s="8"/>
      <c r="PDL1184" s="8"/>
      <c r="PDM1184" s="8"/>
      <c r="PDN1184" s="8"/>
      <c r="PDO1184" s="8"/>
      <c r="PDP1184" s="8"/>
      <c r="PDQ1184" s="8"/>
      <c r="PDR1184" s="8"/>
      <c r="PDS1184" s="8"/>
      <c r="PDT1184" s="8"/>
      <c r="PDU1184" s="8"/>
      <c r="PDV1184" s="8"/>
      <c r="PDW1184" s="8"/>
      <c r="PDX1184" s="8"/>
      <c r="PDY1184" s="8"/>
      <c r="PDZ1184" s="8"/>
      <c r="PEA1184" s="8"/>
      <c r="PEB1184" s="8"/>
      <c r="PEC1184" s="8"/>
      <c r="PED1184" s="8"/>
      <c r="PEE1184" s="8"/>
      <c r="PEF1184" s="8"/>
      <c r="PEG1184" s="8"/>
      <c r="PEH1184" s="8"/>
      <c r="PEI1184" s="8"/>
      <c r="PEJ1184" s="8"/>
      <c r="PEK1184" s="8"/>
      <c r="PEL1184" s="8"/>
      <c r="PEM1184" s="8"/>
      <c r="PEN1184" s="8"/>
      <c r="PEO1184" s="8"/>
      <c r="PEP1184" s="8"/>
      <c r="PEQ1184" s="8"/>
      <c r="PER1184" s="8"/>
      <c r="PES1184" s="8"/>
      <c r="PET1184" s="8"/>
      <c r="PEU1184" s="8"/>
      <c r="PEV1184" s="8"/>
      <c r="PEW1184" s="8"/>
      <c r="PEX1184" s="8"/>
      <c r="PEY1184" s="8"/>
      <c r="PEZ1184" s="8"/>
      <c r="PFA1184" s="8"/>
      <c r="PFB1184" s="8"/>
      <c r="PFC1184" s="8"/>
      <c r="PFD1184" s="8"/>
      <c r="PFE1184" s="8"/>
      <c r="PFF1184" s="8"/>
      <c r="PFG1184" s="8"/>
      <c r="PFH1184" s="8"/>
      <c r="PFI1184" s="8"/>
      <c r="PFJ1184" s="8"/>
      <c r="PFK1184" s="8"/>
      <c r="PFL1184" s="8"/>
      <c r="PFM1184" s="8"/>
      <c r="PFN1184" s="8"/>
      <c r="PFO1184" s="8"/>
      <c r="PFP1184" s="8"/>
      <c r="PFQ1184" s="8"/>
      <c r="PFR1184" s="8"/>
      <c r="PFS1184" s="8"/>
      <c r="PFT1184" s="8"/>
      <c r="PFU1184" s="8"/>
      <c r="PFV1184" s="8"/>
      <c r="PFW1184" s="8"/>
      <c r="PFX1184" s="8"/>
      <c r="PFY1184" s="8"/>
      <c r="PFZ1184" s="8"/>
      <c r="PGA1184" s="8"/>
      <c r="PGB1184" s="8"/>
      <c r="PGC1184" s="8"/>
      <c r="PGD1184" s="8"/>
      <c r="PGE1184" s="8"/>
      <c r="PGF1184" s="8"/>
      <c r="PGG1184" s="8"/>
      <c r="PGH1184" s="8"/>
      <c r="PGI1184" s="8"/>
      <c r="PGJ1184" s="8"/>
      <c r="PGK1184" s="8"/>
      <c r="PGL1184" s="8"/>
      <c r="PGM1184" s="8"/>
      <c r="PGN1184" s="8"/>
      <c r="PGO1184" s="8"/>
      <c r="PGP1184" s="8"/>
      <c r="PGQ1184" s="8"/>
      <c r="PGR1184" s="8"/>
      <c r="PGS1184" s="8"/>
      <c r="PGT1184" s="8"/>
      <c r="PGU1184" s="8"/>
      <c r="PGV1184" s="8"/>
      <c r="PGW1184" s="8"/>
      <c r="PGX1184" s="8"/>
      <c r="PGY1184" s="8"/>
      <c r="PGZ1184" s="8"/>
      <c r="PHA1184" s="8"/>
      <c r="PHB1184" s="8"/>
      <c r="PHC1184" s="8"/>
      <c r="PHD1184" s="8"/>
      <c r="PHE1184" s="8"/>
      <c r="PHF1184" s="8"/>
      <c r="PHG1184" s="8"/>
      <c r="PHH1184" s="8"/>
      <c r="PHI1184" s="8"/>
      <c r="PHJ1184" s="8"/>
      <c r="PHK1184" s="8"/>
      <c r="PHL1184" s="8"/>
      <c r="PHM1184" s="8"/>
      <c r="PHN1184" s="8"/>
      <c r="PHO1184" s="8"/>
      <c r="PHP1184" s="8"/>
      <c r="PHQ1184" s="8"/>
      <c r="PHR1184" s="8"/>
      <c r="PHS1184" s="8"/>
      <c r="PHT1184" s="8"/>
      <c r="PHU1184" s="8"/>
      <c r="PHV1184" s="8"/>
      <c r="PHW1184" s="8"/>
      <c r="PHX1184" s="8"/>
      <c r="PHY1184" s="8"/>
      <c r="PHZ1184" s="8"/>
      <c r="PIA1184" s="8"/>
      <c r="PIB1184" s="8"/>
      <c r="PIC1184" s="8"/>
      <c r="PID1184" s="8"/>
      <c r="PIE1184" s="8"/>
      <c r="PIF1184" s="8"/>
      <c r="PIG1184" s="8"/>
      <c r="PIH1184" s="8"/>
      <c r="PII1184" s="8"/>
      <c r="PIJ1184" s="8"/>
      <c r="PIK1184" s="8"/>
      <c r="PIL1184" s="8"/>
      <c r="PIM1184" s="8"/>
      <c r="PIN1184" s="8"/>
      <c r="PIO1184" s="8"/>
      <c r="PIP1184" s="8"/>
      <c r="PIQ1184" s="8"/>
      <c r="PIR1184" s="8"/>
      <c r="PIS1184" s="8"/>
      <c r="PIT1184" s="8"/>
      <c r="PIU1184" s="8"/>
      <c r="PIV1184" s="8"/>
      <c r="PIW1184" s="8"/>
      <c r="PIX1184" s="8"/>
      <c r="PIY1184" s="8"/>
      <c r="PIZ1184" s="8"/>
      <c r="PJA1184" s="8"/>
      <c r="PJB1184" s="8"/>
      <c r="PJC1184" s="8"/>
      <c r="PJD1184" s="8"/>
      <c r="PJE1184" s="8"/>
      <c r="PJF1184" s="8"/>
      <c r="PJG1184" s="8"/>
      <c r="PJH1184" s="8"/>
      <c r="PJI1184" s="8"/>
      <c r="PJJ1184" s="8"/>
      <c r="PJK1184" s="8"/>
      <c r="PJL1184" s="8"/>
      <c r="PJM1184" s="8"/>
      <c r="PJN1184" s="8"/>
      <c r="PJO1184" s="8"/>
      <c r="PJP1184" s="8"/>
      <c r="PJQ1184" s="8"/>
      <c r="PJR1184" s="8"/>
      <c r="PJS1184" s="8"/>
      <c r="PJT1184" s="8"/>
      <c r="PJU1184" s="8"/>
      <c r="PJV1184" s="8"/>
      <c r="PJW1184" s="8"/>
      <c r="PJX1184" s="8"/>
      <c r="PJY1184" s="8"/>
      <c r="PJZ1184" s="8"/>
      <c r="PKA1184" s="8"/>
      <c r="PKB1184" s="8"/>
      <c r="PKC1184" s="8"/>
      <c r="PKD1184" s="8"/>
      <c r="PKE1184" s="8"/>
      <c r="PKF1184" s="8"/>
      <c r="PKG1184" s="8"/>
      <c r="PKH1184" s="8"/>
      <c r="PKI1184" s="8"/>
      <c r="PKJ1184" s="8"/>
      <c r="PKK1184" s="8"/>
      <c r="PKL1184" s="8"/>
      <c r="PKM1184" s="8"/>
      <c r="PKN1184" s="8"/>
      <c r="PKO1184" s="8"/>
      <c r="PKP1184" s="8"/>
      <c r="PKQ1184" s="8"/>
      <c r="PKR1184" s="8"/>
      <c r="PKS1184" s="8"/>
      <c r="PKT1184" s="8"/>
      <c r="PKU1184" s="8"/>
      <c r="PKV1184" s="8"/>
      <c r="PKW1184" s="8"/>
      <c r="PKX1184" s="8"/>
      <c r="PKY1184" s="8"/>
      <c r="PKZ1184" s="8"/>
      <c r="PLA1184" s="8"/>
      <c r="PLB1184" s="8"/>
      <c r="PLC1184" s="8"/>
      <c r="PLD1184" s="8"/>
      <c r="PLE1184" s="8"/>
      <c r="PLF1184" s="8"/>
      <c r="PLG1184" s="8"/>
      <c r="PLH1184" s="8"/>
      <c r="PLI1184" s="8"/>
      <c r="PLJ1184" s="8"/>
      <c r="PLK1184" s="8"/>
      <c r="PLL1184" s="8"/>
      <c r="PLM1184" s="8"/>
      <c r="PLN1184" s="8"/>
      <c r="PLO1184" s="8"/>
      <c r="PLP1184" s="8"/>
      <c r="PLQ1184" s="8"/>
      <c r="PLR1184" s="8"/>
      <c r="PLS1184" s="8"/>
      <c r="PLT1184" s="8"/>
      <c r="PLU1184" s="8"/>
      <c r="PLV1184" s="8"/>
      <c r="PLW1184" s="8"/>
      <c r="PLX1184" s="8"/>
      <c r="PLY1184" s="8"/>
      <c r="PLZ1184" s="8"/>
      <c r="PMA1184" s="8"/>
      <c r="PMB1184" s="8"/>
      <c r="PMC1184" s="8"/>
      <c r="PMD1184" s="8"/>
      <c r="PME1184" s="8"/>
      <c r="PMF1184" s="8"/>
      <c r="PMG1184" s="8"/>
      <c r="PMH1184" s="8"/>
      <c r="PMI1184" s="8"/>
      <c r="PMJ1184" s="8"/>
      <c r="PMK1184" s="8"/>
      <c r="PML1184" s="8"/>
      <c r="PMM1184" s="8"/>
      <c r="PMN1184" s="8"/>
      <c r="PMO1184" s="8"/>
      <c r="PMP1184" s="8"/>
      <c r="PMQ1184" s="8"/>
      <c r="PMR1184" s="8"/>
      <c r="PMS1184" s="8"/>
      <c r="PMT1184" s="8"/>
      <c r="PMU1184" s="8"/>
      <c r="PMV1184" s="8"/>
      <c r="PMW1184" s="8"/>
      <c r="PMX1184" s="8"/>
      <c r="PMY1184" s="8"/>
      <c r="PMZ1184" s="8"/>
      <c r="PNA1184" s="8"/>
      <c r="PNB1184" s="8"/>
      <c r="PNC1184" s="8"/>
      <c r="PND1184" s="8"/>
      <c r="PNE1184" s="8"/>
      <c r="PNF1184" s="8"/>
      <c r="PNG1184" s="8"/>
      <c r="PNH1184" s="8"/>
      <c r="PNI1184" s="8"/>
      <c r="PNJ1184" s="8"/>
      <c r="PNK1184" s="8"/>
      <c r="PNL1184" s="8"/>
      <c r="PNM1184" s="8"/>
      <c r="PNN1184" s="8"/>
      <c r="PNO1184" s="8"/>
      <c r="PNP1184" s="8"/>
      <c r="PNQ1184" s="8"/>
      <c r="PNR1184" s="8"/>
      <c r="PNS1184" s="8"/>
      <c r="PNT1184" s="8"/>
      <c r="PNU1184" s="8"/>
      <c r="PNV1184" s="8"/>
      <c r="PNW1184" s="8"/>
      <c r="PNX1184" s="8"/>
      <c r="PNY1184" s="8"/>
      <c r="PNZ1184" s="8"/>
      <c r="POA1184" s="8"/>
      <c r="POB1184" s="8"/>
      <c r="POC1184" s="8"/>
      <c r="POD1184" s="8"/>
      <c r="POE1184" s="8"/>
      <c r="POF1184" s="8"/>
      <c r="POG1184" s="8"/>
      <c r="POH1184" s="8"/>
      <c r="POI1184" s="8"/>
      <c r="POJ1184" s="8"/>
      <c r="POK1184" s="8"/>
      <c r="POL1184" s="8"/>
      <c r="POM1184" s="8"/>
      <c r="PON1184" s="8"/>
      <c r="POO1184" s="8"/>
      <c r="POP1184" s="8"/>
      <c r="POQ1184" s="8"/>
      <c r="POR1184" s="8"/>
      <c r="POS1184" s="8"/>
      <c r="POT1184" s="8"/>
      <c r="POU1184" s="8"/>
      <c r="POV1184" s="8"/>
      <c r="POW1184" s="8"/>
      <c r="POX1184" s="8"/>
      <c r="POY1184" s="8"/>
      <c r="POZ1184" s="8"/>
      <c r="PPA1184" s="8"/>
      <c r="PPB1184" s="8"/>
      <c r="PPC1184" s="8"/>
      <c r="PPD1184" s="8"/>
      <c r="PPE1184" s="8"/>
      <c r="PPF1184" s="8"/>
      <c r="PPG1184" s="8"/>
      <c r="PPH1184" s="8"/>
      <c r="PPI1184" s="8"/>
      <c r="PPJ1184" s="8"/>
      <c r="PPK1184" s="8"/>
      <c r="PPL1184" s="8"/>
      <c r="PPM1184" s="8"/>
      <c r="PPN1184" s="8"/>
      <c r="PPO1184" s="8"/>
      <c r="PPP1184" s="8"/>
      <c r="PPQ1184" s="8"/>
      <c r="PPR1184" s="8"/>
      <c r="PPS1184" s="8"/>
      <c r="PPT1184" s="8"/>
      <c r="PPU1184" s="8"/>
      <c r="PPV1184" s="8"/>
      <c r="PPW1184" s="8"/>
      <c r="PPX1184" s="8"/>
      <c r="PPY1184" s="8"/>
      <c r="PPZ1184" s="8"/>
      <c r="PQA1184" s="8"/>
      <c r="PQB1184" s="8"/>
      <c r="PQC1184" s="8"/>
      <c r="PQD1184" s="8"/>
      <c r="PQE1184" s="8"/>
      <c r="PQF1184" s="8"/>
      <c r="PQG1184" s="8"/>
      <c r="PQH1184" s="8"/>
      <c r="PQI1184" s="8"/>
      <c r="PQJ1184" s="8"/>
      <c r="PQK1184" s="8"/>
      <c r="PQL1184" s="8"/>
      <c r="PQM1184" s="8"/>
      <c r="PQN1184" s="8"/>
      <c r="PQO1184" s="8"/>
      <c r="PQP1184" s="8"/>
      <c r="PQQ1184" s="8"/>
      <c r="PQR1184" s="8"/>
      <c r="PQS1184" s="8"/>
      <c r="PQT1184" s="8"/>
      <c r="PQU1184" s="8"/>
      <c r="PQV1184" s="8"/>
      <c r="PQW1184" s="8"/>
      <c r="PQX1184" s="8"/>
      <c r="PQY1184" s="8"/>
      <c r="PQZ1184" s="8"/>
      <c r="PRA1184" s="8"/>
      <c r="PRB1184" s="8"/>
      <c r="PRC1184" s="8"/>
      <c r="PRD1184" s="8"/>
      <c r="PRE1184" s="8"/>
      <c r="PRF1184" s="8"/>
      <c r="PRG1184" s="8"/>
      <c r="PRH1184" s="8"/>
      <c r="PRI1184" s="8"/>
      <c r="PRJ1184" s="8"/>
      <c r="PRK1184" s="8"/>
      <c r="PRL1184" s="8"/>
      <c r="PRM1184" s="8"/>
      <c r="PRN1184" s="8"/>
      <c r="PRO1184" s="8"/>
      <c r="PRP1184" s="8"/>
      <c r="PRQ1184" s="8"/>
      <c r="PRR1184" s="8"/>
      <c r="PRS1184" s="8"/>
      <c r="PRT1184" s="8"/>
      <c r="PRU1184" s="8"/>
      <c r="PRV1184" s="8"/>
      <c r="PRW1184" s="8"/>
      <c r="PRX1184" s="8"/>
      <c r="PRY1184" s="8"/>
      <c r="PRZ1184" s="8"/>
      <c r="PSA1184" s="8"/>
      <c r="PSB1184" s="8"/>
      <c r="PSC1184" s="8"/>
      <c r="PSD1184" s="8"/>
      <c r="PSE1184" s="8"/>
      <c r="PSF1184" s="8"/>
      <c r="PSG1184" s="8"/>
      <c r="PSH1184" s="8"/>
      <c r="PSI1184" s="8"/>
      <c r="PSJ1184" s="8"/>
      <c r="PSK1184" s="8"/>
      <c r="PSL1184" s="8"/>
      <c r="PSM1184" s="8"/>
      <c r="PSN1184" s="8"/>
      <c r="PSO1184" s="8"/>
      <c r="PSP1184" s="8"/>
      <c r="PSQ1184" s="8"/>
      <c r="PSR1184" s="8"/>
      <c r="PSS1184" s="8"/>
      <c r="PST1184" s="8"/>
      <c r="PSU1184" s="8"/>
      <c r="PSV1184" s="8"/>
      <c r="PSW1184" s="8"/>
      <c r="PSX1184" s="8"/>
      <c r="PSY1184" s="8"/>
      <c r="PSZ1184" s="8"/>
      <c r="PTA1184" s="8"/>
      <c r="PTB1184" s="8"/>
      <c r="PTC1184" s="8"/>
      <c r="PTD1184" s="8"/>
      <c r="PTE1184" s="8"/>
      <c r="PTF1184" s="8"/>
      <c r="PTG1184" s="8"/>
      <c r="PTH1184" s="8"/>
      <c r="PTI1184" s="8"/>
      <c r="PTJ1184" s="8"/>
      <c r="PTK1184" s="8"/>
      <c r="PTL1184" s="8"/>
      <c r="PTM1184" s="8"/>
      <c r="PTN1184" s="8"/>
      <c r="PTO1184" s="8"/>
      <c r="PTP1184" s="8"/>
      <c r="PTQ1184" s="8"/>
      <c r="PTR1184" s="8"/>
      <c r="PTS1184" s="8"/>
      <c r="PTT1184" s="8"/>
      <c r="PTU1184" s="8"/>
      <c r="PTV1184" s="8"/>
      <c r="PTW1184" s="8"/>
      <c r="PTX1184" s="8"/>
      <c r="PTY1184" s="8"/>
      <c r="PTZ1184" s="8"/>
      <c r="PUA1184" s="8"/>
      <c r="PUB1184" s="8"/>
      <c r="PUC1184" s="8"/>
      <c r="PUD1184" s="8"/>
      <c r="PUE1184" s="8"/>
      <c r="PUF1184" s="8"/>
      <c r="PUG1184" s="8"/>
      <c r="PUH1184" s="8"/>
      <c r="PUI1184" s="8"/>
      <c r="PUJ1184" s="8"/>
      <c r="PUK1184" s="8"/>
      <c r="PUL1184" s="8"/>
      <c r="PUM1184" s="8"/>
      <c r="PUN1184" s="8"/>
      <c r="PUO1184" s="8"/>
      <c r="PUP1184" s="8"/>
      <c r="PUQ1184" s="8"/>
      <c r="PUR1184" s="8"/>
      <c r="PUS1184" s="8"/>
      <c r="PUT1184" s="8"/>
      <c r="PUU1184" s="8"/>
      <c r="PUV1184" s="8"/>
      <c r="PUW1184" s="8"/>
      <c r="PUX1184" s="8"/>
      <c r="PUY1184" s="8"/>
      <c r="PUZ1184" s="8"/>
      <c r="PVA1184" s="8"/>
      <c r="PVB1184" s="8"/>
      <c r="PVC1184" s="8"/>
      <c r="PVD1184" s="8"/>
      <c r="PVE1184" s="8"/>
      <c r="PVF1184" s="8"/>
      <c r="PVG1184" s="8"/>
      <c r="PVH1184" s="8"/>
      <c r="PVI1184" s="8"/>
      <c r="PVJ1184" s="8"/>
      <c r="PVK1184" s="8"/>
      <c r="PVL1184" s="8"/>
      <c r="PVM1184" s="8"/>
      <c r="PVN1184" s="8"/>
      <c r="PVO1184" s="8"/>
      <c r="PVP1184" s="8"/>
      <c r="PVQ1184" s="8"/>
      <c r="PVR1184" s="8"/>
      <c r="PVS1184" s="8"/>
      <c r="PVT1184" s="8"/>
      <c r="PVU1184" s="8"/>
      <c r="PVV1184" s="8"/>
      <c r="PVW1184" s="8"/>
      <c r="PVX1184" s="8"/>
      <c r="PVY1184" s="8"/>
      <c r="PVZ1184" s="8"/>
      <c r="PWA1184" s="8"/>
      <c r="PWB1184" s="8"/>
      <c r="PWC1184" s="8"/>
      <c r="PWD1184" s="8"/>
      <c r="PWE1184" s="8"/>
      <c r="PWF1184" s="8"/>
      <c r="PWG1184" s="8"/>
      <c r="PWH1184" s="8"/>
      <c r="PWI1184" s="8"/>
      <c r="PWJ1184" s="8"/>
      <c r="PWK1184" s="8"/>
      <c r="PWL1184" s="8"/>
      <c r="PWM1184" s="8"/>
      <c r="PWN1184" s="8"/>
      <c r="PWO1184" s="8"/>
      <c r="PWP1184" s="8"/>
      <c r="PWQ1184" s="8"/>
      <c r="PWR1184" s="8"/>
      <c r="PWS1184" s="8"/>
      <c r="PWT1184" s="8"/>
      <c r="PWU1184" s="8"/>
      <c r="PWV1184" s="8"/>
      <c r="PWW1184" s="8"/>
      <c r="PWX1184" s="8"/>
      <c r="PWY1184" s="8"/>
      <c r="PWZ1184" s="8"/>
      <c r="PXA1184" s="8"/>
      <c r="PXB1184" s="8"/>
      <c r="PXC1184" s="8"/>
      <c r="PXD1184" s="8"/>
      <c r="PXE1184" s="8"/>
      <c r="PXF1184" s="8"/>
      <c r="PXG1184" s="8"/>
      <c r="PXH1184" s="8"/>
      <c r="PXI1184" s="8"/>
      <c r="PXJ1184" s="8"/>
      <c r="PXK1184" s="8"/>
      <c r="PXL1184" s="8"/>
      <c r="PXM1184" s="8"/>
      <c r="PXN1184" s="8"/>
      <c r="PXO1184" s="8"/>
      <c r="PXP1184" s="8"/>
      <c r="PXQ1184" s="8"/>
      <c r="PXR1184" s="8"/>
      <c r="PXS1184" s="8"/>
      <c r="PXT1184" s="8"/>
      <c r="PXU1184" s="8"/>
      <c r="PXV1184" s="8"/>
      <c r="PXW1184" s="8"/>
      <c r="PXX1184" s="8"/>
      <c r="PXY1184" s="8"/>
      <c r="PXZ1184" s="8"/>
      <c r="PYA1184" s="8"/>
      <c r="PYB1184" s="8"/>
      <c r="PYC1184" s="8"/>
      <c r="PYD1184" s="8"/>
      <c r="PYE1184" s="8"/>
      <c r="PYF1184" s="8"/>
      <c r="PYG1184" s="8"/>
      <c r="PYH1184" s="8"/>
      <c r="PYI1184" s="8"/>
      <c r="PYJ1184" s="8"/>
      <c r="PYK1184" s="8"/>
      <c r="PYL1184" s="8"/>
      <c r="PYM1184" s="8"/>
      <c r="PYN1184" s="8"/>
      <c r="PYO1184" s="8"/>
      <c r="PYP1184" s="8"/>
      <c r="PYQ1184" s="8"/>
      <c r="PYR1184" s="8"/>
      <c r="PYS1184" s="8"/>
      <c r="PYT1184" s="8"/>
      <c r="PYU1184" s="8"/>
      <c r="PYV1184" s="8"/>
      <c r="PYW1184" s="8"/>
      <c r="PYX1184" s="8"/>
      <c r="PYY1184" s="8"/>
      <c r="PYZ1184" s="8"/>
      <c r="PZA1184" s="8"/>
      <c r="PZB1184" s="8"/>
      <c r="PZC1184" s="8"/>
      <c r="PZD1184" s="8"/>
      <c r="PZE1184" s="8"/>
      <c r="PZF1184" s="8"/>
      <c r="PZG1184" s="8"/>
      <c r="PZH1184" s="8"/>
      <c r="PZI1184" s="8"/>
      <c r="PZJ1184" s="8"/>
      <c r="PZK1184" s="8"/>
      <c r="PZL1184" s="8"/>
      <c r="PZM1184" s="8"/>
      <c r="PZN1184" s="8"/>
      <c r="PZO1184" s="8"/>
      <c r="PZP1184" s="8"/>
      <c r="PZQ1184" s="8"/>
      <c r="PZR1184" s="8"/>
      <c r="PZS1184" s="8"/>
      <c r="PZT1184" s="8"/>
      <c r="PZU1184" s="8"/>
      <c r="PZV1184" s="8"/>
      <c r="PZW1184" s="8"/>
      <c r="PZX1184" s="8"/>
      <c r="PZY1184" s="8"/>
      <c r="PZZ1184" s="8"/>
      <c r="QAA1184" s="8"/>
      <c r="QAB1184" s="8"/>
      <c r="QAC1184" s="8"/>
      <c r="QAD1184" s="8"/>
      <c r="QAE1184" s="8"/>
      <c r="QAF1184" s="8"/>
      <c r="QAG1184" s="8"/>
      <c r="QAH1184" s="8"/>
      <c r="QAI1184" s="8"/>
      <c r="QAJ1184" s="8"/>
      <c r="QAK1184" s="8"/>
      <c r="QAL1184" s="8"/>
      <c r="QAM1184" s="8"/>
      <c r="QAN1184" s="8"/>
      <c r="QAO1184" s="8"/>
      <c r="QAP1184" s="8"/>
      <c r="QAQ1184" s="8"/>
      <c r="QAR1184" s="8"/>
      <c r="QAS1184" s="8"/>
      <c r="QAT1184" s="8"/>
      <c r="QAU1184" s="8"/>
      <c r="QAV1184" s="8"/>
      <c r="QAW1184" s="8"/>
      <c r="QAX1184" s="8"/>
      <c r="QAY1184" s="8"/>
      <c r="QAZ1184" s="8"/>
      <c r="QBA1184" s="8"/>
      <c r="QBB1184" s="8"/>
      <c r="QBC1184" s="8"/>
      <c r="QBD1184" s="8"/>
      <c r="QBE1184" s="8"/>
      <c r="QBF1184" s="8"/>
      <c r="QBG1184" s="8"/>
      <c r="QBH1184" s="8"/>
      <c r="QBI1184" s="8"/>
      <c r="QBJ1184" s="8"/>
      <c r="QBK1184" s="8"/>
      <c r="QBL1184" s="8"/>
      <c r="QBM1184" s="8"/>
      <c r="QBN1184" s="8"/>
      <c r="QBO1184" s="8"/>
      <c r="QBP1184" s="8"/>
      <c r="QBQ1184" s="8"/>
      <c r="QBR1184" s="8"/>
      <c r="QBS1184" s="8"/>
      <c r="QBT1184" s="8"/>
      <c r="QBU1184" s="8"/>
      <c r="QBV1184" s="8"/>
      <c r="QBW1184" s="8"/>
      <c r="QBX1184" s="8"/>
      <c r="QBY1184" s="8"/>
      <c r="QBZ1184" s="8"/>
      <c r="QCA1184" s="8"/>
      <c r="QCB1184" s="8"/>
      <c r="QCC1184" s="8"/>
      <c r="QCD1184" s="8"/>
      <c r="QCE1184" s="8"/>
      <c r="QCF1184" s="8"/>
      <c r="QCG1184" s="8"/>
      <c r="QCH1184" s="8"/>
      <c r="QCI1184" s="8"/>
      <c r="QCJ1184" s="8"/>
      <c r="QCK1184" s="8"/>
      <c r="QCL1184" s="8"/>
      <c r="QCM1184" s="8"/>
      <c r="QCN1184" s="8"/>
      <c r="QCO1184" s="8"/>
      <c r="QCP1184" s="8"/>
      <c r="QCQ1184" s="8"/>
      <c r="QCR1184" s="8"/>
      <c r="QCS1184" s="8"/>
      <c r="QCT1184" s="8"/>
      <c r="QCU1184" s="8"/>
      <c r="QCV1184" s="8"/>
      <c r="QCW1184" s="8"/>
      <c r="QCX1184" s="8"/>
      <c r="QCY1184" s="8"/>
      <c r="QCZ1184" s="8"/>
      <c r="QDA1184" s="8"/>
      <c r="QDB1184" s="8"/>
      <c r="QDC1184" s="8"/>
      <c r="QDD1184" s="8"/>
      <c r="QDE1184" s="8"/>
      <c r="QDF1184" s="8"/>
      <c r="QDG1184" s="8"/>
      <c r="QDH1184" s="8"/>
      <c r="QDI1184" s="8"/>
      <c r="QDJ1184" s="8"/>
      <c r="QDK1184" s="8"/>
      <c r="QDL1184" s="8"/>
      <c r="QDM1184" s="8"/>
      <c r="QDN1184" s="8"/>
      <c r="QDO1184" s="8"/>
      <c r="QDP1184" s="8"/>
      <c r="QDQ1184" s="8"/>
      <c r="QDR1184" s="8"/>
      <c r="QDS1184" s="8"/>
      <c r="QDT1184" s="8"/>
      <c r="QDU1184" s="8"/>
      <c r="QDV1184" s="8"/>
      <c r="QDW1184" s="8"/>
      <c r="QDX1184" s="8"/>
      <c r="QDY1184" s="8"/>
      <c r="QDZ1184" s="8"/>
      <c r="QEA1184" s="8"/>
      <c r="QEB1184" s="8"/>
      <c r="QEC1184" s="8"/>
      <c r="QED1184" s="8"/>
      <c r="QEE1184" s="8"/>
      <c r="QEF1184" s="8"/>
      <c r="QEG1184" s="8"/>
      <c r="QEH1184" s="8"/>
      <c r="QEI1184" s="8"/>
      <c r="QEJ1184" s="8"/>
      <c r="QEK1184" s="8"/>
      <c r="QEL1184" s="8"/>
      <c r="QEM1184" s="8"/>
      <c r="QEN1184" s="8"/>
      <c r="QEO1184" s="8"/>
      <c r="QEP1184" s="8"/>
      <c r="QEQ1184" s="8"/>
      <c r="QER1184" s="8"/>
      <c r="QES1184" s="8"/>
      <c r="QET1184" s="8"/>
      <c r="QEU1184" s="8"/>
      <c r="QEV1184" s="8"/>
      <c r="QEW1184" s="8"/>
      <c r="QEX1184" s="8"/>
      <c r="QEY1184" s="8"/>
      <c r="QEZ1184" s="8"/>
      <c r="QFA1184" s="8"/>
      <c r="QFB1184" s="8"/>
      <c r="QFC1184" s="8"/>
      <c r="QFD1184" s="8"/>
      <c r="QFE1184" s="8"/>
      <c r="QFF1184" s="8"/>
      <c r="QFG1184" s="8"/>
      <c r="QFH1184" s="8"/>
      <c r="QFI1184" s="8"/>
      <c r="QFJ1184" s="8"/>
      <c r="QFK1184" s="8"/>
      <c r="QFL1184" s="8"/>
      <c r="QFM1184" s="8"/>
      <c r="QFN1184" s="8"/>
      <c r="QFO1184" s="8"/>
      <c r="QFP1184" s="8"/>
      <c r="QFQ1184" s="8"/>
      <c r="QFR1184" s="8"/>
      <c r="QFS1184" s="8"/>
      <c r="QFT1184" s="8"/>
      <c r="QFU1184" s="8"/>
      <c r="QFV1184" s="8"/>
      <c r="QFW1184" s="8"/>
      <c r="QFX1184" s="8"/>
      <c r="QFY1184" s="8"/>
      <c r="QFZ1184" s="8"/>
      <c r="QGA1184" s="8"/>
      <c r="QGB1184" s="8"/>
      <c r="QGC1184" s="8"/>
      <c r="QGD1184" s="8"/>
      <c r="QGE1184" s="8"/>
      <c r="QGF1184" s="8"/>
      <c r="QGG1184" s="8"/>
      <c r="QGH1184" s="8"/>
      <c r="QGI1184" s="8"/>
      <c r="QGJ1184" s="8"/>
      <c r="QGK1184" s="8"/>
      <c r="QGL1184" s="8"/>
      <c r="QGM1184" s="8"/>
      <c r="QGN1184" s="8"/>
      <c r="QGO1184" s="8"/>
      <c r="QGP1184" s="8"/>
      <c r="QGQ1184" s="8"/>
      <c r="QGR1184" s="8"/>
      <c r="QGS1184" s="8"/>
      <c r="QGT1184" s="8"/>
      <c r="QGU1184" s="8"/>
      <c r="QGV1184" s="8"/>
      <c r="QGW1184" s="8"/>
      <c r="QGX1184" s="8"/>
      <c r="QGY1184" s="8"/>
      <c r="QGZ1184" s="8"/>
      <c r="QHA1184" s="8"/>
      <c r="QHB1184" s="8"/>
      <c r="QHC1184" s="8"/>
      <c r="QHD1184" s="8"/>
      <c r="QHE1184" s="8"/>
      <c r="QHF1184" s="8"/>
      <c r="QHG1184" s="8"/>
      <c r="QHH1184" s="8"/>
      <c r="QHI1184" s="8"/>
      <c r="QHJ1184" s="8"/>
      <c r="QHK1184" s="8"/>
      <c r="QHL1184" s="8"/>
      <c r="QHM1184" s="8"/>
      <c r="QHN1184" s="8"/>
      <c r="QHO1184" s="8"/>
      <c r="QHP1184" s="8"/>
      <c r="QHQ1184" s="8"/>
      <c r="QHR1184" s="8"/>
      <c r="QHS1184" s="8"/>
      <c r="QHT1184" s="8"/>
      <c r="QHU1184" s="8"/>
      <c r="QHV1184" s="8"/>
      <c r="QHW1184" s="8"/>
      <c r="QHX1184" s="8"/>
      <c r="QHY1184" s="8"/>
      <c r="QHZ1184" s="8"/>
      <c r="QIA1184" s="8"/>
      <c r="QIB1184" s="8"/>
      <c r="QIC1184" s="8"/>
      <c r="QID1184" s="8"/>
      <c r="QIE1184" s="8"/>
      <c r="QIF1184" s="8"/>
      <c r="QIG1184" s="8"/>
      <c r="QIH1184" s="8"/>
      <c r="QII1184" s="8"/>
      <c r="QIJ1184" s="8"/>
      <c r="QIK1184" s="8"/>
      <c r="QIL1184" s="8"/>
      <c r="QIM1184" s="8"/>
      <c r="QIN1184" s="8"/>
      <c r="QIO1184" s="8"/>
      <c r="QIP1184" s="8"/>
      <c r="QIQ1184" s="8"/>
      <c r="QIR1184" s="8"/>
      <c r="QIS1184" s="8"/>
      <c r="QIT1184" s="8"/>
      <c r="QIU1184" s="8"/>
      <c r="QIV1184" s="8"/>
      <c r="QIW1184" s="8"/>
      <c r="QIX1184" s="8"/>
      <c r="QIY1184" s="8"/>
      <c r="QIZ1184" s="8"/>
      <c r="QJA1184" s="8"/>
      <c r="QJB1184" s="8"/>
      <c r="QJC1184" s="8"/>
      <c r="QJD1184" s="8"/>
      <c r="QJE1184" s="8"/>
      <c r="QJF1184" s="8"/>
      <c r="QJG1184" s="8"/>
      <c r="QJH1184" s="8"/>
      <c r="QJI1184" s="8"/>
      <c r="QJJ1184" s="8"/>
      <c r="QJK1184" s="8"/>
      <c r="QJL1184" s="8"/>
      <c r="QJM1184" s="8"/>
      <c r="QJN1184" s="8"/>
      <c r="QJO1184" s="8"/>
      <c r="QJP1184" s="8"/>
      <c r="QJQ1184" s="8"/>
      <c r="QJR1184" s="8"/>
      <c r="QJS1184" s="8"/>
      <c r="QJT1184" s="8"/>
      <c r="QJU1184" s="8"/>
      <c r="QJV1184" s="8"/>
      <c r="QJW1184" s="8"/>
      <c r="QJX1184" s="8"/>
      <c r="QJY1184" s="8"/>
      <c r="QJZ1184" s="8"/>
      <c r="QKA1184" s="8"/>
      <c r="QKB1184" s="8"/>
      <c r="QKC1184" s="8"/>
      <c r="QKD1184" s="8"/>
      <c r="QKE1184" s="8"/>
      <c r="QKF1184" s="8"/>
      <c r="QKG1184" s="8"/>
      <c r="QKH1184" s="8"/>
      <c r="QKI1184" s="8"/>
      <c r="QKJ1184" s="8"/>
      <c r="QKK1184" s="8"/>
      <c r="QKL1184" s="8"/>
      <c r="QKM1184" s="8"/>
      <c r="QKN1184" s="8"/>
      <c r="QKO1184" s="8"/>
      <c r="QKP1184" s="8"/>
      <c r="QKQ1184" s="8"/>
      <c r="QKR1184" s="8"/>
      <c r="QKS1184" s="8"/>
      <c r="QKT1184" s="8"/>
      <c r="QKU1184" s="8"/>
      <c r="QKV1184" s="8"/>
      <c r="QKW1184" s="8"/>
      <c r="QKX1184" s="8"/>
      <c r="QKY1184" s="8"/>
      <c r="QKZ1184" s="8"/>
      <c r="QLA1184" s="8"/>
      <c r="QLB1184" s="8"/>
      <c r="QLC1184" s="8"/>
      <c r="QLD1184" s="8"/>
      <c r="QLE1184" s="8"/>
      <c r="QLF1184" s="8"/>
      <c r="QLG1184" s="8"/>
      <c r="QLH1184" s="8"/>
      <c r="QLI1184" s="8"/>
      <c r="QLJ1184" s="8"/>
      <c r="QLK1184" s="8"/>
      <c r="QLL1184" s="8"/>
      <c r="QLM1184" s="8"/>
      <c r="QLN1184" s="8"/>
      <c r="QLO1184" s="8"/>
      <c r="QLP1184" s="8"/>
      <c r="QLQ1184" s="8"/>
      <c r="QLR1184" s="8"/>
      <c r="QLS1184" s="8"/>
      <c r="QLT1184" s="8"/>
      <c r="QLU1184" s="8"/>
      <c r="QLV1184" s="8"/>
      <c r="QLW1184" s="8"/>
      <c r="QLX1184" s="8"/>
      <c r="QLY1184" s="8"/>
      <c r="QLZ1184" s="8"/>
      <c r="QMA1184" s="8"/>
      <c r="QMB1184" s="8"/>
      <c r="QMC1184" s="8"/>
      <c r="QMD1184" s="8"/>
      <c r="QME1184" s="8"/>
      <c r="QMF1184" s="8"/>
      <c r="QMG1184" s="8"/>
      <c r="QMH1184" s="8"/>
      <c r="QMI1184" s="8"/>
      <c r="QMJ1184" s="8"/>
      <c r="QMK1184" s="8"/>
      <c r="QML1184" s="8"/>
      <c r="QMM1184" s="8"/>
      <c r="QMN1184" s="8"/>
      <c r="QMO1184" s="8"/>
      <c r="QMP1184" s="8"/>
      <c r="QMQ1184" s="8"/>
      <c r="QMR1184" s="8"/>
      <c r="QMS1184" s="8"/>
      <c r="QMT1184" s="8"/>
      <c r="QMU1184" s="8"/>
      <c r="QMV1184" s="8"/>
      <c r="QMW1184" s="8"/>
      <c r="QMX1184" s="8"/>
      <c r="QMY1184" s="8"/>
      <c r="QMZ1184" s="8"/>
      <c r="QNA1184" s="8"/>
      <c r="QNB1184" s="8"/>
      <c r="QNC1184" s="8"/>
      <c r="QND1184" s="8"/>
      <c r="QNE1184" s="8"/>
      <c r="QNF1184" s="8"/>
      <c r="QNG1184" s="8"/>
      <c r="QNH1184" s="8"/>
      <c r="QNI1184" s="8"/>
      <c r="QNJ1184" s="8"/>
      <c r="QNK1184" s="8"/>
      <c r="QNL1184" s="8"/>
      <c r="QNM1184" s="8"/>
      <c r="QNN1184" s="8"/>
      <c r="QNO1184" s="8"/>
      <c r="QNP1184" s="8"/>
      <c r="QNQ1184" s="8"/>
      <c r="QNR1184" s="8"/>
      <c r="QNS1184" s="8"/>
      <c r="QNT1184" s="8"/>
      <c r="QNU1184" s="8"/>
      <c r="QNV1184" s="8"/>
      <c r="QNW1184" s="8"/>
      <c r="QNX1184" s="8"/>
      <c r="QNY1184" s="8"/>
      <c r="QNZ1184" s="8"/>
      <c r="QOA1184" s="8"/>
      <c r="QOB1184" s="8"/>
      <c r="QOC1184" s="8"/>
      <c r="QOD1184" s="8"/>
      <c r="QOE1184" s="8"/>
      <c r="QOF1184" s="8"/>
      <c r="QOG1184" s="8"/>
      <c r="QOH1184" s="8"/>
      <c r="QOI1184" s="8"/>
      <c r="QOJ1184" s="8"/>
      <c r="QOK1184" s="8"/>
      <c r="QOL1184" s="8"/>
      <c r="QOM1184" s="8"/>
      <c r="QON1184" s="8"/>
      <c r="QOO1184" s="8"/>
      <c r="QOP1184" s="8"/>
      <c r="QOQ1184" s="8"/>
      <c r="QOR1184" s="8"/>
      <c r="QOS1184" s="8"/>
      <c r="QOT1184" s="8"/>
      <c r="QOU1184" s="8"/>
      <c r="QOV1184" s="8"/>
      <c r="QOW1184" s="8"/>
      <c r="QOX1184" s="8"/>
      <c r="QOY1184" s="8"/>
      <c r="QOZ1184" s="8"/>
      <c r="QPA1184" s="8"/>
      <c r="QPB1184" s="8"/>
      <c r="QPC1184" s="8"/>
      <c r="QPD1184" s="8"/>
      <c r="QPE1184" s="8"/>
      <c r="QPF1184" s="8"/>
      <c r="QPG1184" s="8"/>
      <c r="QPH1184" s="8"/>
      <c r="QPI1184" s="8"/>
      <c r="QPJ1184" s="8"/>
      <c r="QPK1184" s="8"/>
      <c r="QPL1184" s="8"/>
      <c r="QPM1184" s="8"/>
      <c r="QPN1184" s="8"/>
      <c r="QPO1184" s="8"/>
      <c r="QPP1184" s="8"/>
      <c r="QPQ1184" s="8"/>
      <c r="QPR1184" s="8"/>
      <c r="QPS1184" s="8"/>
      <c r="QPT1184" s="8"/>
      <c r="QPU1184" s="8"/>
      <c r="QPV1184" s="8"/>
      <c r="QPW1184" s="8"/>
      <c r="QPX1184" s="8"/>
      <c r="QPY1184" s="8"/>
      <c r="QPZ1184" s="8"/>
      <c r="QQA1184" s="8"/>
      <c r="QQB1184" s="8"/>
      <c r="QQC1184" s="8"/>
      <c r="QQD1184" s="8"/>
      <c r="QQE1184" s="8"/>
      <c r="QQF1184" s="8"/>
      <c r="QQG1184" s="8"/>
      <c r="QQH1184" s="8"/>
      <c r="QQI1184" s="8"/>
      <c r="QQJ1184" s="8"/>
      <c r="QQK1184" s="8"/>
      <c r="QQL1184" s="8"/>
      <c r="QQM1184" s="8"/>
      <c r="QQN1184" s="8"/>
      <c r="QQO1184" s="8"/>
      <c r="QQP1184" s="8"/>
      <c r="QQQ1184" s="8"/>
      <c r="QQR1184" s="8"/>
      <c r="QQS1184" s="8"/>
      <c r="QQT1184" s="8"/>
      <c r="QQU1184" s="8"/>
      <c r="QQV1184" s="8"/>
      <c r="QQW1184" s="8"/>
      <c r="QQX1184" s="8"/>
      <c r="QQY1184" s="8"/>
      <c r="QQZ1184" s="8"/>
      <c r="QRA1184" s="8"/>
      <c r="QRB1184" s="8"/>
      <c r="QRC1184" s="8"/>
      <c r="QRD1184" s="8"/>
      <c r="QRE1184" s="8"/>
      <c r="QRF1184" s="8"/>
      <c r="QRG1184" s="8"/>
      <c r="QRH1184" s="8"/>
      <c r="QRI1184" s="8"/>
      <c r="QRJ1184" s="8"/>
      <c r="QRK1184" s="8"/>
      <c r="QRL1184" s="8"/>
      <c r="QRM1184" s="8"/>
      <c r="QRN1184" s="8"/>
      <c r="QRO1184" s="8"/>
      <c r="QRP1184" s="8"/>
      <c r="QRQ1184" s="8"/>
      <c r="QRR1184" s="8"/>
      <c r="QRS1184" s="8"/>
      <c r="QRT1184" s="8"/>
      <c r="QRU1184" s="8"/>
      <c r="QRV1184" s="8"/>
      <c r="QRW1184" s="8"/>
      <c r="QRX1184" s="8"/>
      <c r="QRY1184" s="8"/>
      <c r="QRZ1184" s="8"/>
      <c r="QSA1184" s="8"/>
      <c r="QSB1184" s="8"/>
      <c r="QSC1184" s="8"/>
      <c r="QSD1184" s="8"/>
      <c r="QSE1184" s="8"/>
      <c r="QSF1184" s="8"/>
      <c r="QSG1184" s="8"/>
      <c r="QSH1184" s="8"/>
      <c r="QSI1184" s="8"/>
      <c r="QSJ1184" s="8"/>
      <c r="QSK1184" s="8"/>
      <c r="QSL1184" s="8"/>
      <c r="QSM1184" s="8"/>
      <c r="QSN1184" s="8"/>
      <c r="QSO1184" s="8"/>
      <c r="QSP1184" s="8"/>
      <c r="QSQ1184" s="8"/>
      <c r="QSR1184" s="8"/>
      <c r="QSS1184" s="8"/>
      <c r="QST1184" s="8"/>
      <c r="QSU1184" s="8"/>
      <c r="QSV1184" s="8"/>
      <c r="QSW1184" s="8"/>
      <c r="QSX1184" s="8"/>
      <c r="QSY1184" s="8"/>
      <c r="QSZ1184" s="8"/>
      <c r="QTA1184" s="8"/>
      <c r="QTB1184" s="8"/>
      <c r="QTC1184" s="8"/>
      <c r="QTD1184" s="8"/>
      <c r="QTE1184" s="8"/>
      <c r="QTF1184" s="8"/>
      <c r="QTG1184" s="8"/>
      <c r="QTH1184" s="8"/>
      <c r="QTI1184" s="8"/>
      <c r="QTJ1184" s="8"/>
      <c r="QTK1184" s="8"/>
      <c r="QTL1184" s="8"/>
      <c r="QTM1184" s="8"/>
      <c r="QTN1184" s="8"/>
      <c r="QTO1184" s="8"/>
      <c r="QTP1184" s="8"/>
      <c r="QTQ1184" s="8"/>
      <c r="QTR1184" s="8"/>
      <c r="QTS1184" s="8"/>
      <c r="QTT1184" s="8"/>
      <c r="QTU1184" s="8"/>
      <c r="QTV1184" s="8"/>
      <c r="QTW1184" s="8"/>
      <c r="QTX1184" s="8"/>
      <c r="QTY1184" s="8"/>
      <c r="QTZ1184" s="8"/>
      <c r="QUA1184" s="8"/>
      <c r="QUB1184" s="8"/>
      <c r="QUC1184" s="8"/>
      <c r="QUD1184" s="8"/>
      <c r="QUE1184" s="8"/>
      <c r="QUF1184" s="8"/>
      <c r="QUG1184" s="8"/>
      <c r="QUH1184" s="8"/>
      <c r="QUI1184" s="8"/>
      <c r="QUJ1184" s="8"/>
      <c r="QUK1184" s="8"/>
      <c r="QUL1184" s="8"/>
      <c r="QUM1184" s="8"/>
      <c r="QUN1184" s="8"/>
      <c r="QUO1184" s="8"/>
      <c r="QUP1184" s="8"/>
      <c r="QUQ1184" s="8"/>
      <c r="QUR1184" s="8"/>
      <c r="QUS1184" s="8"/>
      <c r="QUT1184" s="8"/>
      <c r="QUU1184" s="8"/>
      <c r="QUV1184" s="8"/>
      <c r="QUW1184" s="8"/>
      <c r="QUX1184" s="8"/>
      <c r="QUY1184" s="8"/>
      <c r="QUZ1184" s="8"/>
      <c r="QVA1184" s="8"/>
      <c r="QVB1184" s="8"/>
      <c r="QVC1184" s="8"/>
      <c r="QVD1184" s="8"/>
      <c r="QVE1184" s="8"/>
      <c r="QVF1184" s="8"/>
      <c r="QVG1184" s="8"/>
      <c r="QVH1184" s="8"/>
      <c r="QVI1184" s="8"/>
      <c r="QVJ1184" s="8"/>
      <c r="QVK1184" s="8"/>
      <c r="QVL1184" s="8"/>
      <c r="QVM1184" s="8"/>
      <c r="QVN1184" s="8"/>
      <c r="QVO1184" s="8"/>
      <c r="QVP1184" s="8"/>
      <c r="QVQ1184" s="8"/>
      <c r="QVR1184" s="8"/>
      <c r="QVS1184" s="8"/>
      <c r="QVT1184" s="8"/>
      <c r="QVU1184" s="8"/>
      <c r="QVV1184" s="8"/>
      <c r="QVW1184" s="8"/>
      <c r="QVX1184" s="8"/>
      <c r="QVY1184" s="8"/>
      <c r="QVZ1184" s="8"/>
      <c r="QWA1184" s="8"/>
      <c r="QWB1184" s="8"/>
      <c r="QWC1184" s="8"/>
      <c r="QWD1184" s="8"/>
      <c r="QWE1184" s="8"/>
      <c r="QWF1184" s="8"/>
      <c r="QWG1184" s="8"/>
      <c r="QWH1184" s="8"/>
      <c r="QWI1184" s="8"/>
      <c r="QWJ1184" s="8"/>
      <c r="QWK1184" s="8"/>
      <c r="QWL1184" s="8"/>
      <c r="QWM1184" s="8"/>
      <c r="QWN1184" s="8"/>
      <c r="QWO1184" s="8"/>
      <c r="QWP1184" s="8"/>
      <c r="QWQ1184" s="8"/>
      <c r="QWR1184" s="8"/>
      <c r="QWS1184" s="8"/>
      <c r="QWT1184" s="8"/>
      <c r="QWU1184" s="8"/>
      <c r="QWV1184" s="8"/>
      <c r="QWW1184" s="8"/>
      <c r="QWX1184" s="8"/>
      <c r="QWY1184" s="8"/>
      <c r="QWZ1184" s="8"/>
      <c r="QXA1184" s="8"/>
      <c r="QXB1184" s="8"/>
      <c r="QXC1184" s="8"/>
      <c r="QXD1184" s="8"/>
      <c r="QXE1184" s="8"/>
      <c r="QXF1184" s="8"/>
      <c r="QXG1184" s="8"/>
      <c r="QXH1184" s="8"/>
      <c r="QXI1184" s="8"/>
      <c r="QXJ1184" s="8"/>
      <c r="QXK1184" s="8"/>
      <c r="QXL1184" s="8"/>
      <c r="QXM1184" s="8"/>
      <c r="QXN1184" s="8"/>
      <c r="QXO1184" s="8"/>
      <c r="QXP1184" s="8"/>
      <c r="QXQ1184" s="8"/>
      <c r="QXR1184" s="8"/>
      <c r="QXS1184" s="8"/>
      <c r="QXT1184" s="8"/>
      <c r="QXU1184" s="8"/>
      <c r="QXV1184" s="8"/>
      <c r="QXW1184" s="8"/>
      <c r="QXX1184" s="8"/>
      <c r="QXY1184" s="8"/>
      <c r="QXZ1184" s="8"/>
      <c r="QYA1184" s="8"/>
      <c r="QYB1184" s="8"/>
      <c r="QYC1184" s="8"/>
      <c r="QYD1184" s="8"/>
      <c r="QYE1184" s="8"/>
      <c r="QYF1184" s="8"/>
      <c r="QYG1184" s="8"/>
      <c r="QYH1184" s="8"/>
      <c r="QYI1184" s="8"/>
      <c r="QYJ1184" s="8"/>
      <c r="QYK1184" s="8"/>
      <c r="QYL1184" s="8"/>
      <c r="QYM1184" s="8"/>
      <c r="QYN1184" s="8"/>
      <c r="QYO1184" s="8"/>
      <c r="QYP1184" s="8"/>
      <c r="QYQ1184" s="8"/>
      <c r="QYR1184" s="8"/>
      <c r="QYS1184" s="8"/>
      <c r="QYT1184" s="8"/>
      <c r="QYU1184" s="8"/>
      <c r="QYV1184" s="8"/>
      <c r="QYW1184" s="8"/>
      <c r="QYX1184" s="8"/>
      <c r="QYY1184" s="8"/>
      <c r="QYZ1184" s="8"/>
      <c r="QZA1184" s="8"/>
      <c r="QZB1184" s="8"/>
      <c r="QZC1184" s="8"/>
      <c r="QZD1184" s="8"/>
      <c r="QZE1184" s="8"/>
      <c r="QZF1184" s="8"/>
      <c r="QZG1184" s="8"/>
      <c r="QZH1184" s="8"/>
      <c r="QZI1184" s="8"/>
      <c r="QZJ1184" s="8"/>
      <c r="QZK1184" s="8"/>
      <c r="QZL1184" s="8"/>
      <c r="QZM1184" s="8"/>
      <c r="QZN1184" s="8"/>
      <c r="QZO1184" s="8"/>
      <c r="QZP1184" s="8"/>
      <c r="QZQ1184" s="8"/>
      <c r="QZR1184" s="8"/>
      <c r="QZS1184" s="8"/>
      <c r="QZT1184" s="8"/>
      <c r="QZU1184" s="8"/>
      <c r="QZV1184" s="8"/>
      <c r="QZW1184" s="8"/>
      <c r="QZX1184" s="8"/>
      <c r="QZY1184" s="8"/>
      <c r="QZZ1184" s="8"/>
      <c r="RAA1184" s="8"/>
      <c r="RAB1184" s="8"/>
      <c r="RAC1184" s="8"/>
      <c r="RAD1184" s="8"/>
      <c r="RAE1184" s="8"/>
      <c r="RAF1184" s="8"/>
      <c r="RAG1184" s="8"/>
      <c r="RAH1184" s="8"/>
      <c r="RAI1184" s="8"/>
      <c r="RAJ1184" s="8"/>
      <c r="RAK1184" s="8"/>
      <c r="RAL1184" s="8"/>
      <c r="RAM1184" s="8"/>
      <c r="RAN1184" s="8"/>
      <c r="RAO1184" s="8"/>
      <c r="RAP1184" s="8"/>
      <c r="RAQ1184" s="8"/>
      <c r="RAR1184" s="8"/>
      <c r="RAS1184" s="8"/>
      <c r="RAT1184" s="8"/>
      <c r="RAU1184" s="8"/>
      <c r="RAV1184" s="8"/>
      <c r="RAW1184" s="8"/>
      <c r="RAX1184" s="8"/>
      <c r="RAY1184" s="8"/>
      <c r="RAZ1184" s="8"/>
      <c r="RBA1184" s="8"/>
      <c r="RBB1184" s="8"/>
      <c r="RBC1184" s="8"/>
      <c r="RBD1184" s="8"/>
      <c r="RBE1184" s="8"/>
      <c r="RBF1184" s="8"/>
      <c r="RBG1184" s="8"/>
      <c r="RBH1184" s="8"/>
      <c r="RBI1184" s="8"/>
      <c r="RBJ1184" s="8"/>
      <c r="RBK1184" s="8"/>
      <c r="RBL1184" s="8"/>
      <c r="RBM1184" s="8"/>
      <c r="RBN1184" s="8"/>
      <c r="RBO1184" s="8"/>
      <c r="RBP1184" s="8"/>
      <c r="RBQ1184" s="8"/>
      <c r="RBR1184" s="8"/>
      <c r="RBS1184" s="8"/>
      <c r="RBT1184" s="8"/>
      <c r="RBU1184" s="8"/>
      <c r="RBV1184" s="8"/>
      <c r="RBW1184" s="8"/>
      <c r="RBX1184" s="8"/>
      <c r="RBY1184" s="8"/>
      <c r="RBZ1184" s="8"/>
      <c r="RCA1184" s="8"/>
      <c r="RCB1184" s="8"/>
      <c r="RCC1184" s="8"/>
      <c r="RCD1184" s="8"/>
      <c r="RCE1184" s="8"/>
      <c r="RCF1184" s="8"/>
      <c r="RCG1184" s="8"/>
      <c r="RCH1184" s="8"/>
      <c r="RCI1184" s="8"/>
      <c r="RCJ1184" s="8"/>
      <c r="RCK1184" s="8"/>
      <c r="RCL1184" s="8"/>
      <c r="RCM1184" s="8"/>
      <c r="RCN1184" s="8"/>
      <c r="RCO1184" s="8"/>
      <c r="RCP1184" s="8"/>
      <c r="RCQ1184" s="8"/>
      <c r="RCR1184" s="8"/>
      <c r="RCS1184" s="8"/>
      <c r="RCT1184" s="8"/>
      <c r="RCU1184" s="8"/>
      <c r="RCV1184" s="8"/>
      <c r="RCW1184" s="8"/>
      <c r="RCX1184" s="8"/>
      <c r="RCY1184" s="8"/>
      <c r="RCZ1184" s="8"/>
      <c r="RDA1184" s="8"/>
      <c r="RDB1184" s="8"/>
      <c r="RDC1184" s="8"/>
      <c r="RDD1184" s="8"/>
      <c r="RDE1184" s="8"/>
      <c r="RDF1184" s="8"/>
      <c r="RDG1184" s="8"/>
      <c r="RDH1184" s="8"/>
      <c r="RDI1184" s="8"/>
      <c r="RDJ1184" s="8"/>
      <c r="RDK1184" s="8"/>
      <c r="RDL1184" s="8"/>
      <c r="RDM1184" s="8"/>
      <c r="RDN1184" s="8"/>
      <c r="RDO1184" s="8"/>
      <c r="RDP1184" s="8"/>
      <c r="RDQ1184" s="8"/>
      <c r="RDR1184" s="8"/>
      <c r="RDS1184" s="8"/>
      <c r="RDT1184" s="8"/>
      <c r="RDU1184" s="8"/>
      <c r="RDV1184" s="8"/>
      <c r="RDW1184" s="8"/>
      <c r="RDX1184" s="8"/>
      <c r="RDY1184" s="8"/>
      <c r="RDZ1184" s="8"/>
      <c r="REA1184" s="8"/>
      <c r="REB1184" s="8"/>
      <c r="REC1184" s="8"/>
      <c r="RED1184" s="8"/>
      <c r="REE1184" s="8"/>
      <c r="REF1184" s="8"/>
      <c r="REG1184" s="8"/>
      <c r="REH1184" s="8"/>
      <c r="REI1184" s="8"/>
      <c r="REJ1184" s="8"/>
      <c r="REK1184" s="8"/>
      <c r="REL1184" s="8"/>
      <c r="REM1184" s="8"/>
      <c r="REN1184" s="8"/>
      <c r="REO1184" s="8"/>
      <c r="REP1184" s="8"/>
      <c r="REQ1184" s="8"/>
      <c r="RER1184" s="8"/>
      <c r="RES1184" s="8"/>
      <c r="RET1184" s="8"/>
      <c r="REU1184" s="8"/>
      <c r="REV1184" s="8"/>
      <c r="REW1184" s="8"/>
      <c r="REX1184" s="8"/>
      <c r="REY1184" s="8"/>
      <c r="REZ1184" s="8"/>
      <c r="RFA1184" s="8"/>
      <c r="RFB1184" s="8"/>
      <c r="RFC1184" s="8"/>
      <c r="RFD1184" s="8"/>
      <c r="RFE1184" s="8"/>
      <c r="RFF1184" s="8"/>
      <c r="RFG1184" s="8"/>
      <c r="RFH1184" s="8"/>
      <c r="RFI1184" s="8"/>
      <c r="RFJ1184" s="8"/>
      <c r="RFK1184" s="8"/>
      <c r="RFL1184" s="8"/>
      <c r="RFM1184" s="8"/>
      <c r="RFN1184" s="8"/>
      <c r="RFO1184" s="8"/>
      <c r="RFP1184" s="8"/>
      <c r="RFQ1184" s="8"/>
      <c r="RFR1184" s="8"/>
      <c r="RFS1184" s="8"/>
      <c r="RFT1184" s="8"/>
      <c r="RFU1184" s="8"/>
      <c r="RFV1184" s="8"/>
      <c r="RFW1184" s="8"/>
      <c r="RFX1184" s="8"/>
      <c r="RFY1184" s="8"/>
      <c r="RFZ1184" s="8"/>
      <c r="RGA1184" s="8"/>
      <c r="RGB1184" s="8"/>
      <c r="RGC1184" s="8"/>
      <c r="RGD1184" s="8"/>
      <c r="RGE1184" s="8"/>
      <c r="RGF1184" s="8"/>
      <c r="RGG1184" s="8"/>
      <c r="RGH1184" s="8"/>
      <c r="RGI1184" s="8"/>
      <c r="RGJ1184" s="8"/>
      <c r="RGK1184" s="8"/>
      <c r="RGL1184" s="8"/>
      <c r="RGM1184" s="8"/>
      <c r="RGN1184" s="8"/>
      <c r="RGO1184" s="8"/>
      <c r="RGP1184" s="8"/>
      <c r="RGQ1184" s="8"/>
      <c r="RGR1184" s="8"/>
      <c r="RGS1184" s="8"/>
      <c r="RGT1184" s="8"/>
      <c r="RGU1184" s="8"/>
      <c r="RGV1184" s="8"/>
      <c r="RGW1184" s="8"/>
      <c r="RGX1184" s="8"/>
      <c r="RGY1184" s="8"/>
      <c r="RGZ1184" s="8"/>
      <c r="RHA1184" s="8"/>
      <c r="RHB1184" s="8"/>
      <c r="RHC1184" s="8"/>
      <c r="RHD1184" s="8"/>
      <c r="RHE1184" s="8"/>
      <c r="RHF1184" s="8"/>
      <c r="RHG1184" s="8"/>
      <c r="RHH1184" s="8"/>
      <c r="RHI1184" s="8"/>
      <c r="RHJ1184" s="8"/>
      <c r="RHK1184" s="8"/>
      <c r="RHL1184" s="8"/>
      <c r="RHM1184" s="8"/>
      <c r="RHN1184" s="8"/>
      <c r="RHO1184" s="8"/>
      <c r="RHP1184" s="8"/>
      <c r="RHQ1184" s="8"/>
      <c r="RHR1184" s="8"/>
      <c r="RHS1184" s="8"/>
      <c r="RHT1184" s="8"/>
      <c r="RHU1184" s="8"/>
      <c r="RHV1184" s="8"/>
      <c r="RHW1184" s="8"/>
      <c r="RHX1184" s="8"/>
      <c r="RHY1184" s="8"/>
      <c r="RHZ1184" s="8"/>
      <c r="RIA1184" s="8"/>
      <c r="RIB1184" s="8"/>
      <c r="RIC1184" s="8"/>
      <c r="RID1184" s="8"/>
      <c r="RIE1184" s="8"/>
      <c r="RIF1184" s="8"/>
      <c r="RIG1184" s="8"/>
      <c r="RIH1184" s="8"/>
      <c r="RII1184" s="8"/>
      <c r="RIJ1184" s="8"/>
      <c r="RIK1184" s="8"/>
      <c r="RIL1184" s="8"/>
      <c r="RIM1184" s="8"/>
      <c r="RIN1184" s="8"/>
      <c r="RIO1184" s="8"/>
      <c r="RIP1184" s="8"/>
      <c r="RIQ1184" s="8"/>
      <c r="RIR1184" s="8"/>
      <c r="RIS1184" s="8"/>
      <c r="RIT1184" s="8"/>
      <c r="RIU1184" s="8"/>
      <c r="RIV1184" s="8"/>
      <c r="RIW1184" s="8"/>
      <c r="RIX1184" s="8"/>
      <c r="RIY1184" s="8"/>
      <c r="RIZ1184" s="8"/>
      <c r="RJA1184" s="8"/>
      <c r="RJB1184" s="8"/>
      <c r="RJC1184" s="8"/>
      <c r="RJD1184" s="8"/>
      <c r="RJE1184" s="8"/>
      <c r="RJF1184" s="8"/>
      <c r="RJG1184" s="8"/>
      <c r="RJH1184" s="8"/>
      <c r="RJI1184" s="8"/>
      <c r="RJJ1184" s="8"/>
      <c r="RJK1184" s="8"/>
      <c r="RJL1184" s="8"/>
      <c r="RJM1184" s="8"/>
      <c r="RJN1184" s="8"/>
      <c r="RJO1184" s="8"/>
      <c r="RJP1184" s="8"/>
      <c r="RJQ1184" s="8"/>
      <c r="RJR1184" s="8"/>
      <c r="RJS1184" s="8"/>
      <c r="RJT1184" s="8"/>
      <c r="RJU1184" s="8"/>
      <c r="RJV1184" s="8"/>
      <c r="RJW1184" s="8"/>
      <c r="RJX1184" s="8"/>
      <c r="RJY1184" s="8"/>
      <c r="RJZ1184" s="8"/>
      <c r="RKA1184" s="8"/>
      <c r="RKB1184" s="8"/>
      <c r="RKC1184" s="8"/>
      <c r="RKD1184" s="8"/>
      <c r="RKE1184" s="8"/>
      <c r="RKF1184" s="8"/>
      <c r="RKG1184" s="8"/>
      <c r="RKH1184" s="8"/>
      <c r="RKI1184" s="8"/>
      <c r="RKJ1184" s="8"/>
      <c r="RKK1184" s="8"/>
      <c r="RKL1184" s="8"/>
      <c r="RKM1184" s="8"/>
      <c r="RKN1184" s="8"/>
      <c r="RKO1184" s="8"/>
      <c r="RKP1184" s="8"/>
      <c r="RKQ1184" s="8"/>
      <c r="RKR1184" s="8"/>
      <c r="RKS1184" s="8"/>
      <c r="RKT1184" s="8"/>
      <c r="RKU1184" s="8"/>
      <c r="RKV1184" s="8"/>
      <c r="RKW1184" s="8"/>
      <c r="RKX1184" s="8"/>
      <c r="RKY1184" s="8"/>
      <c r="RKZ1184" s="8"/>
      <c r="RLA1184" s="8"/>
      <c r="RLB1184" s="8"/>
      <c r="RLC1184" s="8"/>
      <c r="RLD1184" s="8"/>
      <c r="RLE1184" s="8"/>
      <c r="RLF1184" s="8"/>
      <c r="RLG1184" s="8"/>
      <c r="RLH1184" s="8"/>
      <c r="RLI1184" s="8"/>
      <c r="RLJ1184" s="8"/>
      <c r="RLK1184" s="8"/>
      <c r="RLL1184" s="8"/>
      <c r="RLM1184" s="8"/>
      <c r="RLN1184" s="8"/>
      <c r="RLO1184" s="8"/>
      <c r="RLP1184" s="8"/>
      <c r="RLQ1184" s="8"/>
      <c r="RLR1184" s="8"/>
      <c r="RLS1184" s="8"/>
      <c r="RLT1184" s="8"/>
      <c r="RLU1184" s="8"/>
      <c r="RLV1184" s="8"/>
      <c r="RLW1184" s="8"/>
      <c r="RLX1184" s="8"/>
      <c r="RLY1184" s="8"/>
      <c r="RLZ1184" s="8"/>
      <c r="RMA1184" s="8"/>
      <c r="RMB1184" s="8"/>
      <c r="RMC1184" s="8"/>
      <c r="RMD1184" s="8"/>
      <c r="RME1184" s="8"/>
      <c r="RMF1184" s="8"/>
      <c r="RMG1184" s="8"/>
      <c r="RMH1184" s="8"/>
      <c r="RMI1184" s="8"/>
      <c r="RMJ1184" s="8"/>
      <c r="RMK1184" s="8"/>
      <c r="RML1184" s="8"/>
      <c r="RMM1184" s="8"/>
      <c r="RMN1184" s="8"/>
      <c r="RMO1184" s="8"/>
      <c r="RMP1184" s="8"/>
      <c r="RMQ1184" s="8"/>
      <c r="RMR1184" s="8"/>
      <c r="RMS1184" s="8"/>
      <c r="RMT1184" s="8"/>
      <c r="RMU1184" s="8"/>
      <c r="RMV1184" s="8"/>
      <c r="RMW1184" s="8"/>
      <c r="RMX1184" s="8"/>
      <c r="RMY1184" s="8"/>
      <c r="RMZ1184" s="8"/>
      <c r="RNA1184" s="8"/>
      <c r="RNB1184" s="8"/>
      <c r="RNC1184" s="8"/>
      <c r="RND1184" s="8"/>
      <c r="RNE1184" s="8"/>
      <c r="RNF1184" s="8"/>
      <c r="RNG1184" s="8"/>
      <c r="RNH1184" s="8"/>
      <c r="RNI1184" s="8"/>
      <c r="RNJ1184" s="8"/>
      <c r="RNK1184" s="8"/>
      <c r="RNL1184" s="8"/>
      <c r="RNM1184" s="8"/>
      <c r="RNN1184" s="8"/>
      <c r="RNO1184" s="8"/>
      <c r="RNP1184" s="8"/>
      <c r="RNQ1184" s="8"/>
      <c r="RNR1184" s="8"/>
      <c r="RNS1184" s="8"/>
      <c r="RNT1184" s="8"/>
      <c r="RNU1184" s="8"/>
      <c r="RNV1184" s="8"/>
      <c r="RNW1184" s="8"/>
      <c r="RNX1184" s="8"/>
      <c r="RNY1184" s="8"/>
      <c r="RNZ1184" s="8"/>
      <c r="ROA1184" s="8"/>
      <c r="ROB1184" s="8"/>
      <c r="ROC1184" s="8"/>
      <c r="ROD1184" s="8"/>
      <c r="ROE1184" s="8"/>
      <c r="ROF1184" s="8"/>
      <c r="ROG1184" s="8"/>
      <c r="ROH1184" s="8"/>
      <c r="ROI1184" s="8"/>
      <c r="ROJ1184" s="8"/>
      <c r="ROK1184" s="8"/>
      <c r="ROL1184" s="8"/>
      <c r="ROM1184" s="8"/>
      <c r="RON1184" s="8"/>
      <c r="ROO1184" s="8"/>
      <c r="ROP1184" s="8"/>
      <c r="ROQ1184" s="8"/>
      <c r="ROR1184" s="8"/>
      <c r="ROS1184" s="8"/>
      <c r="ROT1184" s="8"/>
      <c r="ROU1184" s="8"/>
      <c r="ROV1184" s="8"/>
      <c r="ROW1184" s="8"/>
      <c r="ROX1184" s="8"/>
      <c r="ROY1184" s="8"/>
      <c r="ROZ1184" s="8"/>
      <c r="RPA1184" s="8"/>
      <c r="RPB1184" s="8"/>
      <c r="RPC1184" s="8"/>
      <c r="RPD1184" s="8"/>
      <c r="RPE1184" s="8"/>
      <c r="RPF1184" s="8"/>
      <c r="RPG1184" s="8"/>
      <c r="RPH1184" s="8"/>
      <c r="RPI1184" s="8"/>
      <c r="RPJ1184" s="8"/>
      <c r="RPK1184" s="8"/>
      <c r="RPL1184" s="8"/>
      <c r="RPM1184" s="8"/>
      <c r="RPN1184" s="8"/>
      <c r="RPO1184" s="8"/>
      <c r="RPP1184" s="8"/>
      <c r="RPQ1184" s="8"/>
      <c r="RPR1184" s="8"/>
      <c r="RPS1184" s="8"/>
      <c r="RPT1184" s="8"/>
      <c r="RPU1184" s="8"/>
      <c r="RPV1184" s="8"/>
      <c r="RPW1184" s="8"/>
      <c r="RPX1184" s="8"/>
      <c r="RPY1184" s="8"/>
      <c r="RPZ1184" s="8"/>
      <c r="RQA1184" s="8"/>
      <c r="RQB1184" s="8"/>
      <c r="RQC1184" s="8"/>
      <c r="RQD1184" s="8"/>
      <c r="RQE1184" s="8"/>
      <c r="RQF1184" s="8"/>
      <c r="RQG1184" s="8"/>
      <c r="RQH1184" s="8"/>
      <c r="RQI1184" s="8"/>
      <c r="RQJ1184" s="8"/>
      <c r="RQK1184" s="8"/>
      <c r="RQL1184" s="8"/>
      <c r="RQM1184" s="8"/>
      <c r="RQN1184" s="8"/>
      <c r="RQO1184" s="8"/>
      <c r="RQP1184" s="8"/>
      <c r="RQQ1184" s="8"/>
      <c r="RQR1184" s="8"/>
      <c r="RQS1184" s="8"/>
      <c r="RQT1184" s="8"/>
      <c r="RQU1184" s="8"/>
      <c r="RQV1184" s="8"/>
      <c r="RQW1184" s="8"/>
      <c r="RQX1184" s="8"/>
      <c r="RQY1184" s="8"/>
      <c r="RQZ1184" s="8"/>
      <c r="RRA1184" s="8"/>
      <c r="RRB1184" s="8"/>
      <c r="RRC1184" s="8"/>
      <c r="RRD1184" s="8"/>
      <c r="RRE1184" s="8"/>
      <c r="RRF1184" s="8"/>
      <c r="RRG1184" s="8"/>
      <c r="RRH1184" s="8"/>
      <c r="RRI1184" s="8"/>
      <c r="RRJ1184" s="8"/>
      <c r="RRK1184" s="8"/>
      <c r="RRL1184" s="8"/>
      <c r="RRM1184" s="8"/>
      <c r="RRN1184" s="8"/>
      <c r="RRO1184" s="8"/>
      <c r="RRP1184" s="8"/>
      <c r="RRQ1184" s="8"/>
      <c r="RRR1184" s="8"/>
      <c r="RRS1184" s="8"/>
      <c r="RRT1184" s="8"/>
      <c r="RRU1184" s="8"/>
      <c r="RRV1184" s="8"/>
      <c r="RRW1184" s="8"/>
      <c r="RRX1184" s="8"/>
      <c r="RRY1184" s="8"/>
      <c r="RRZ1184" s="8"/>
      <c r="RSA1184" s="8"/>
      <c r="RSB1184" s="8"/>
      <c r="RSC1184" s="8"/>
      <c r="RSD1184" s="8"/>
      <c r="RSE1184" s="8"/>
      <c r="RSF1184" s="8"/>
      <c r="RSG1184" s="8"/>
      <c r="RSH1184" s="8"/>
      <c r="RSI1184" s="8"/>
      <c r="RSJ1184" s="8"/>
      <c r="RSK1184" s="8"/>
      <c r="RSL1184" s="8"/>
      <c r="RSM1184" s="8"/>
      <c r="RSN1184" s="8"/>
      <c r="RSO1184" s="8"/>
      <c r="RSP1184" s="8"/>
      <c r="RSQ1184" s="8"/>
      <c r="RSR1184" s="8"/>
      <c r="RSS1184" s="8"/>
      <c r="RST1184" s="8"/>
      <c r="RSU1184" s="8"/>
      <c r="RSV1184" s="8"/>
      <c r="RSW1184" s="8"/>
      <c r="RSX1184" s="8"/>
      <c r="RSY1184" s="8"/>
      <c r="RSZ1184" s="8"/>
      <c r="RTA1184" s="8"/>
      <c r="RTB1184" s="8"/>
      <c r="RTC1184" s="8"/>
      <c r="RTD1184" s="8"/>
      <c r="RTE1184" s="8"/>
      <c r="RTF1184" s="8"/>
      <c r="RTG1184" s="8"/>
      <c r="RTH1184" s="8"/>
      <c r="RTI1184" s="8"/>
      <c r="RTJ1184" s="8"/>
      <c r="RTK1184" s="8"/>
      <c r="RTL1184" s="8"/>
      <c r="RTM1184" s="8"/>
      <c r="RTN1184" s="8"/>
      <c r="RTO1184" s="8"/>
      <c r="RTP1184" s="8"/>
      <c r="RTQ1184" s="8"/>
      <c r="RTR1184" s="8"/>
      <c r="RTS1184" s="8"/>
      <c r="RTT1184" s="8"/>
      <c r="RTU1184" s="8"/>
      <c r="RTV1184" s="8"/>
      <c r="RTW1184" s="8"/>
      <c r="RTX1184" s="8"/>
      <c r="RTY1184" s="8"/>
      <c r="RTZ1184" s="8"/>
      <c r="RUA1184" s="8"/>
      <c r="RUB1184" s="8"/>
      <c r="RUC1184" s="8"/>
      <c r="RUD1184" s="8"/>
      <c r="RUE1184" s="8"/>
      <c r="RUF1184" s="8"/>
      <c r="RUG1184" s="8"/>
      <c r="RUH1184" s="8"/>
      <c r="RUI1184" s="8"/>
      <c r="RUJ1184" s="8"/>
      <c r="RUK1184" s="8"/>
      <c r="RUL1184" s="8"/>
      <c r="RUM1184" s="8"/>
      <c r="RUN1184" s="8"/>
      <c r="RUO1184" s="8"/>
      <c r="RUP1184" s="8"/>
      <c r="RUQ1184" s="8"/>
      <c r="RUR1184" s="8"/>
      <c r="RUS1184" s="8"/>
      <c r="RUT1184" s="8"/>
      <c r="RUU1184" s="8"/>
      <c r="RUV1184" s="8"/>
      <c r="RUW1184" s="8"/>
      <c r="RUX1184" s="8"/>
      <c r="RUY1184" s="8"/>
      <c r="RUZ1184" s="8"/>
      <c r="RVA1184" s="8"/>
      <c r="RVB1184" s="8"/>
      <c r="RVC1184" s="8"/>
      <c r="RVD1184" s="8"/>
      <c r="RVE1184" s="8"/>
      <c r="RVF1184" s="8"/>
      <c r="RVG1184" s="8"/>
      <c r="RVH1184" s="8"/>
      <c r="RVI1184" s="8"/>
      <c r="RVJ1184" s="8"/>
      <c r="RVK1184" s="8"/>
      <c r="RVL1184" s="8"/>
      <c r="RVM1184" s="8"/>
      <c r="RVN1184" s="8"/>
      <c r="RVO1184" s="8"/>
      <c r="RVP1184" s="8"/>
      <c r="RVQ1184" s="8"/>
      <c r="RVR1184" s="8"/>
      <c r="RVS1184" s="8"/>
      <c r="RVT1184" s="8"/>
      <c r="RVU1184" s="8"/>
      <c r="RVV1184" s="8"/>
      <c r="RVW1184" s="8"/>
      <c r="RVX1184" s="8"/>
      <c r="RVY1184" s="8"/>
      <c r="RVZ1184" s="8"/>
      <c r="RWA1184" s="8"/>
      <c r="RWB1184" s="8"/>
      <c r="RWC1184" s="8"/>
      <c r="RWD1184" s="8"/>
      <c r="RWE1184" s="8"/>
      <c r="RWF1184" s="8"/>
      <c r="RWG1184" s="8"/>
      <c r="RWH1184" s="8"/>
      <c r="RWI1184" s="8"/>
      <c r="RWJ1184" s="8"/>
      <c r="RWK1184" s="8"/>
      <c r="RWL1184" s="8"/>
      <c r="RWM1184" s="8"/>
      <c r="RWN1184" s="8"/>
      <c r="RWO1184" s="8"/>
      <c r="RWP1184" s="8"/>
      <c r="RWQ1184" s="8"/>
      <c r="RWR1184" s="8"/>
      <c r="RWS1184" s="8"/>
      <c r="RWT1184" s="8"/>
      <c r="RWU1184" s="8"/>
      <c r="RWV1184" s="8"/>
      <c r="RWW1184" s="8"/>
      <c r="RWX1184" s="8"/>
      <c r="RWY1184" s="8"/>
      <c r="RWZ1184" s="8"/>
      <c r="RXA1184" s="8"/>
      <c r="RXB1184" s="8"/>
      <c r="RXC1184" s="8"/>
      <c r="RXD1184" s="8"/>
      <c r="RXE1184" s="8"/>
      <c r="RXF1184" s="8"/>
      <c r="RXG1184" s="8"/>
      <c r="RXH1184" s="8"/>
      <c r="RXI1184" s="8"/>
      <c r="RXJ1184" s="8"/>
      <c r="RXK1184" s="8"/>
      <c r="RXL1184" s="8"/>
      <c r="RXM1184" s="8"/>
      <c r="RXN1184" s="8"/>
      <c r="RXO1184" s="8"/>
      <c r="RXP1184" s="8"/>
      <c r="RXQ1184" s="8"/>
      <c r="RXR1184" s="8"/>
      <c r="RXS1184" s="8"/>
      <c r="RXT1184" s="8"/>
      <c r="RXU1184" s="8"/>
      <c r="RXV1184" s="8"/>
      <c r="RXW1184" s="8"/>
      <c r="RXX1184" s="8"/>
      <c r="RXY1184" s="8"/>
      <c r="RXZ1184" s="8"/>
      <c r="RYA1184" s="8"/>
      <c r="RYB1184" s="8"/>
      <c r="RYC1184" s="8"/>
      <c r="RYD1184" s="8"/>
      <c r="RYE1184" s="8"/>
      <c r="RYF1184" s="8"/>
      <c r="RYG1184" s="8"/>
      <c r="RYH1184" s="8"/>
      <c r="RYI1184" s="8"/>
      <c r="RYJ1184" s="8"/>
      <c r="RYK1184" s="8"/>
      <c r="RYL1184" s="8"/>
      <c r="RYM1184" s="8"/>
      <c r="RYN1184" s="8"/>
      <c r="RYO1184" s="8"/>
      <c r="RYP1184" s="8"/>
      <c r="RYQ1184" s="8"/>
      <c r="RYR1184" s="8"/>
      <c r="RYS1184" s="8"/>
      <c r="RYT1184" s="8"/>
      <c r="RYU1184" s="8"/>
      <c r="RYV1184" s="8"/>
      <c r="RYW1184" s="8"/>
      <c r="RYX1184" s="8"/>
      <c r="RYY1184" s="8"/>
      <c r="RYZ1184" s="8"/>
      <c r="RZA1184" s="8"/>
      <c r="RZB1184" s="8"/>
      <c r="RZC1184" s="8"/>
      <c r="RZD1184" s="8"/>
      <c r="RZE1184" s="8"/>
      <c r="RZF1184" s="8"/>
      <c r="RZG1184" s="8"/>
      <c r="RZH1184" s="8"/>
      <c r="RZI1184" s="8"/>
      <c r="RZJ1184" s="8"/>
      <c r="RZK1184" s="8"/>
      <c r="RZL1184" s="8"/>
      <c r="RZM1184" s="8"/>
      <c r="RZN1184" s="8"/>
      <c r="RZO1184" s="8"/>
      <c r="RZP1184" s="8"/>
      <c r="RZQ1184" s="8"/>
      <c r="RZR1184" s="8"/>
      <c r="RZS1184" s="8"/>
      <c r="RZT1184" s="8"/>
      <c r="RZU1184" s="8"/>
      <c r="RZV1184" s="8"/>
      <c r="RZW1184" s="8"/>
      <c r="RZX1184" s="8"/>
      <c r="RZY1184" s="8"/>
      <c r="RZZ1184" s="8"/>
      <c r="SAA1184" s="8"/>
      <c r="SAB1184" s="8"/>
      <c r="SAC1184" s="8"/>
      <c r="SAD1184" s="8"/>
      <c r="SAE1184" s="8"/>
      <c r="SAF1184" s="8"/>
      <c r="SAG1184" s="8"/>
      <c r="SAH1184" s="8"/>
      <c r="SAI1184" s="8"/>
      <c r="SAJ1184" s="8"/>
      <c r="SAK1184" s="8"/>
      <c r="SAL1184" s="8"/>
      <c r="SAM1184" s="8"/>
      <c r="SAN1184" s="8"/>
      <c r="SAO1184" s="8"/>
      <c r="SAP1184" s="8"/>
      <c r="SAQ1184" s="8"/>
      <c r="SAR1184" s="8"/>
      <c r="SAS1184" s="8"/>
      <c r="SAT1184" s="8"/>
      <c r="SAU1184" s="8"/>
      <c r="SAV1184" s="8"/>
      <c r="SAW1184" s="8"/>
      <c r="SAX1184" s="8"/>
      <c r="SAY1184" s="8"/>
      <c r="SAZ1184" s="8"/>
      <c r="SBA1184" s="8"/>
      <c r="SBB1184" s="8"/>
      <c r="SBC1184" s="8"/>
      <c r="SBD1184" s="8"/>
      <c r="SBE1184" s="8"/>
      <c r="SBF1184" s="8"/>
      <c r="SBG1184" s="8"/>
      <c r="SBH1184" s="8"/>
      <c r="SBI1184" s="8"/>
      <c r="SBJ1184" s="8"/>
      <c r="SBK1184" s="8"/>
      <c r="SBL1184" s="8"/>
      <c r="SBM1184" s="8"/>
      <c r="SBN1184" s="8"/>
      <c r="SBO1184" s="8"/>
      <c r="SBP1184" s="8"/>
      <c r="SBQ1184" s="8"/>
      <c r="SBR1184" s="8"/>
      <c r="SBS1184" s="8"/>
      <c r="SBT1184" s="8"/>
      <c r="SBU1184" s="8"/>
      <c r="SBV1184" s="8"/>
      <c r="SBW1184" s="8"/>
      <c r="SBX1184" s="8"/>
      <c r="SBY1184" s="8"/>
      <c r="SBZ1184" s="8"/>
      <c r="SCA1184" s="8"/>
      <c r="SCB1184" s="8"/>
      <c r="SCC1184" s="8"/>
      <c r="SCD1184" s="8"/>
      <c r="SCE1184" s="8"/>
      <c r="SCF1184" s="8"/>
      <c r="SCG1184" s="8"/>
      <c r="SCH1184" s="8"/>
      <c r="SCI1184" s="8"/>
      <c r="SCJ1184" s="8"/>
      <c r="SCK1184" s="8"/>
      <c r="SCL1184" s="8"/>
      <c r="SCM1184" s="8"/>
      <c r="SCN1184" s="8"/>
      <c r="SCO1184" s="8"/>
      <c r="SCP1184" s="8"/>
      <c r="SCQ1184" s="8"/>
      <c r="SCR1184" s="8"/>
      <c r="SCS1184" s="8"/>
      <c r="SCT1184" s="8"/>
      <c r="SCU1184" s="8"/>
      <c r="SCV1184" s="8"/>
      <c r="SCW1184" s="8"/>
      <c r="SCX1184" s="8"/>
      <c r="SCY1184" s="8"/>
      <c r="SCZ1184" s="8"/>
      <c r="SDA1184" s="8"/>
      <c r="SDB1184" s="8"/>
      <c r="SDC1184" s="8"/>
      <c r="SDD1184" s="8"/>
      <c r="SDE1184" s="8"/>
      <c r="SDF1184" s="8"/>
      <c r="SDG1184" s="8"/>
      <c r="SDH1184" s="8"/>
      <c r="SDI1184" s="8"/>
      <c r="SDJ1184" s="8"/>
      <c r="SDK1184" s="8"/>
      <c r="SDL1184" s="8"/>
      <c r="SDM1184" s="8"/>
      <c r="SDN1184" s="8"/>
      <c r="SDO1184" s="8"/>
      <c r="SDP1184" s="8"/>
      <c r="SDQ1184" s="8"/>
      <c r="SDR1184" s="8"/>
      <c r="SDS1184" s="8"/>
      <c r="SDT1184" s="8"/>
      <c r="SDU1184" s="8"/>
      <c r="SDV1184" s="8"/>
      <c r="SDW1184" s="8"/>
      <c r="SDX1184" s="8"/>
      <c r="SDY1184" s="8"/>
      <c r="SDZ1184" s="8"/>
      <c r="SEA1184" s="8"/>
      <c r="SEB1184" s="8"/>
      <c r="SEC1184" s="8"/>
      <c r="SED1184" s="8"/>
      <c r="SEE1184" s="8"/>
      <c r="SEF1184" s="8"/>
      <c r="SEG1184" s="8"/>
      <c r="SEH1184" s="8"/>
      <c r="SEI1184" s="8"/>
      <c r="SEJ1184" s="8"/>
      <c r="SEK1184" s="8"/>
      <c r="SEL1184" s="8"/>
      <c r="SEM1184" s="8"/>
      <c r="SEN1184" s="8"/>
      <c r="SEO1184" s="8"/>
      <c r="SEP1184" s="8"/>
      <c r="SEQ1184" s="8"/>
      <c r="SER1184" s="8"/>
      <c r="SES1184" s="8"/>
      <c r="SET1184" s="8"/>
      <c r="SEU1184" s="8"/>
      <c r="SEV1184" s="8"/>
      <c r="SEW1184" s="8"/>
      <c r="SEX1184" s="8"/>
      <c r="SEY1184" s="8"/>
      <c r="SEZ1184" s="8"/>
      <c r="SFA1184" s="8"/>
      <c r="SFB1184" s="8"/>
      <c r="SFC1184" s="8"/>
      <c r="SFD1184" s="8"/>
      <c r="SFE1184" s="8"/>
      <c r="SFF1184" s="8"/>
      <c r="SFG1184" s="8"/>
      <c r="SFH1184" s="8"/>
      <c r="SFI1184" s="8"/>
      <c r="SFJ1184" s="8"/>
      <c r="SFK1184" s="8"/>
      <c r="SFL1184" s="8"/>
      <c r="SFM1184" s="8"/>
      <c r="SFN1184" s="8"/>
      <c r="SFO1184" s="8"/>
      <c r="SFP1184" s="8"/>
      <c r="SFQ1184" s="8"/>
      <c r="SFR1184" s="8"/>
      <c r="SFS1184" s="8"/>
      <c r="SFT1184" s="8"/>
      <c r="SFU1184" s="8"/>
      <c r="SFV1184" s="8"/>
      <c r="SFW1184" s="8"/>
      <c r="SFX1184" s="8"/>
      <c r="SFY1184" s="8"/>
      <c r="SFZ1184" s="8"/>
      <c r="SGA1184" s="8"/>
      <c r="SGB1184" s="8"/>
      <c r="SGC1184" s="8"/>
      <c r="SGD1184" s="8"/>
      <c r="SGE1184" s="8"/>
      <c r="SGF1184" s="8"/>
      <c r="SGG1184" s="8"/>
      <c r="SGH1184" s="8"/>
      <c r="SGI1184" s="8"/>
      <c r="SGJ1184" s="8"/>
      <c r="SGK1184" s="8"/>
      <c r="SGL1184" s="8"/>
      <c r="SGM1184" s="8"/>
      <c r="SGN1184" s="8"/>
      <c r="SGO1184" s="8"/>
      <c r="SGP1184" s="8"/>
      <c r="SGQ1184" s="8"/>
      <c r="SGR1184" s="8"/>
      <c r="SGS1184" s="8"/>
      <c r="SGT1184" s="8"/>
      <c r="SGU1184" s="8"/>
      <c r="SGV1184" s="8"/>
      <c r="SGW1184" s="8"/>
      <c r="SGX1184" s="8"/>
      <c r="SGY1184" s="8"/>
      <c r="SGZ1184" s="8"/>
      <c r="SHA1184" s="8"/>
      <c r="SHB1184" s="8"/>
      <c r="SHC1184" s="8"/>
      <c r="SHD1184" s="8"/>
      <c r="SHE1184" s="8"/>
      <c r="SHF1184" s="8"/>
      <c r="SHG1184" s="8"/>
      <c r="SHH1184" s="8"/>
      <c r="SHI1184" s="8"/>
      <c r="SHJ1184" s="8"/>
      <c r="SHK1184" s="8"/>
      <c r="SHL1184" s="8"/>
      <c r="SHM1184" s="8"/>
      <c r="SHN1184" s="8"/>
      <c r="SHO1184" s="8"/>
      <c r="SHP1184" s="8"/>
      <c r="SHQ1184" s="8"/>
      <c r="SHR1184" s="8"/>
      <c r="SHS1184" s="8"/>
      <c r="SHT1184" s="8"/>
      <c r="SHU1184" s="8"/>
      <c r="SHV1184" s="8"/>
      <c r="SHW1184" s="8"/>
      <c r="SHX1184" s="8"/>
      <c r="SHY1184" s="8"/>
      <c r="SHZ1184" s="8"/>
      <c r="SIA1184" s="8"/>
      <c r="SIB1184" s="8"/>
      <c r="SIC1184" s="8"/>
      <c r="SID1184" s="8"/>
      <c r="SIE1184" s="8"/>
      <c r="SIF1184" s="8"/>
      <c r="SIG1184" s="8"/>
      <c r="SIH1184" s="8"/>
      <c r="SII1184" s="8"/>
      <c r="SIJ1184" s="8"/>
      <c r="SIK1184" s="8"/>
      <c r="SIL1184" s="8"/>
      <c r="SIM1184" s="8"/>
      <c r="SIN1184" s="8"/>
      <c r="SIO1184" s="8"/>
      <c r="SIP1184" s="8"/>
      <c r="SIQ1184" s="8"/>
      <c r="SIR1184" s="8"/>
      <c r="SIS1184" s="8"/>
      <c r="SIT1184" s="8"/>
      <c r="SIU1184" s="8"/>
      <c r="SIV1184" s="8"/>
      <c r="SIW1184" s="8"/>
      <c r="SIX1184" s="8"/>
      <c r="SIY1184" s="8"/>
      <c r="SIZ1184" s="8"/>
      <c r="SJA1184" s="8"/>
      <c r="SJB1184" s="8"/>
      <c r="SJC1184" s="8"/>
      <c r="SJD1184" s="8"/>
      <c r="SJE1184" s="8"/>
      <c r="SJF1184" s="8"/>
      <c r="SJG1184" s="8"/>
      <c r="SJH1184" s="8"/>
      <c r="SJI1184" s="8"/>
      <c r="SJJ1184" s="8"/>
      <c r="SJK1184" s="8"/>
      <c r="SJL1184" s="8"/>
      <c r="SJM1184" s="8"/>
      <c r="SJN1184" s="8"/>
      <c r="SJO1184" s="8"/>
      <c r="SJP1184" s="8"/>
      <c r="SJQ1184" s="8"/>
      <c r="SJR1184" s="8"/>
      <c r="SJS1184" s="8"/>
      <c r="SJT1184" s="8"/>
      <c r="SJU1184" s="8"/>
      <c r="SJV1184" s="8"/>
      <c r="SJW1184" s="8"/>
      <c r="SJX1184" s="8"/>
      <c r="SJY1184" s="8"/>
      <c r="SJZ1184" s="8"/>
      <c r="SKA1184" s="8"/>
      <c r="SKB1184" s="8"/>
      <c r="SKC1184" s="8"/>
      <c r="SKD1184" s="8"/>
      <c r="SKE1184" s="8"/>
      <c r="SKF1184" s="8"/>
      <c r="SKG1184" s="8"/>
      <c r="SKH1184" s="8"/>
      <c r="SKI1184" s="8"/>
      <c r="SKJ1184" s="8"/>
      <c r="SKK1184" s="8"/>
      <c r="SKL1184" s="8"/>
      <c r="SKM1184" s="8"/>
      <c r="SKN1184" s="8"/>
      <c r="SKO1184" s="8"/>
      <c r="SKP1184" s="8"/>
      <c r="SKQ1184" s="8"/>
      <c r="SKR1184" s="8"/>
      <c r="SKS1184" s="8"/>
      <c r="SKT1184" s="8"/>
      <c r="SKU1184" s="8"/>
      <c r="SKV1184" s="8"/>
      <c r="SKW1184" s="8"/>
      <c r="SKX1184" s="8"/>
      <c r="SKY1184" s="8"/>
      <c r="SKZ1184" s="8"/>
      <c r="SLA1184" s="8"/>
      <c r="SLB1184" s="8"/>
      <c r="SLC1184" s="8"/>
      <c r="SLD1184" s="8"/>
      <c r="SLE1184" s="8"/>
      <c r="SLF1184" s="8"/>
      <c r="SLG1184" s="8"/>
      <c r="SLH1184" s="8"/>
      <c r="SLI1184" s="8"/>
      <c r="SLJ1184" s="8"/>
      <c r="SLK1184" s="8"/>
      <c r="SLL1184" s="8"/>
      <c r="SLM1184" s="8"/>
      <c r="SLN1184" s="8"/>
      <c r="SLO1184" s="8"/>
      <c r="SLP1184" s="8"/>
      <c r="SLQ1184" s="8"/>
      <c r="SLR1184" s="8"/>
      <c r="SLS1184" s="8"/>
      <c r="SLT1184" s="8"/>
      <c r="SLU1184" s="8"/>
      <c r="SLV1184" s="8"/>
      <c r="SLW1184" s="8"/>
      <c r="SLX1184" s="8"/>
      <c r="SLY1184" s="8"/>
      <c r="SLZ1184" s="8"/>
      <c r="SMA1184" s="8"/>
      <c r="SMB1184" s="8"/>
      <c r="SMC1184" s="8"/>
      <c r="SMD1184" s="8"/>
      <c r="SME1184" s="8"/>
      <c r="SMF1184" s="8"/>
      <c r="SMG1184" s="8"/>
      <c r="SMH1184" s="8"/>
      <c r="SMI1184" s="8"/>
      <c r="SMJ1184" s="8"/>
      <c r="SMK1184" s="8"/>
      <c r="SML1184" s="8"/>
      <c r="SMM1184" s="8"/>
      <c r="SMN1184" s="8"/>
      <c r="SMO1184" s="8"/>
      <c r="SMP1184" s="8"/>
      <c r="SMQ1184" s="8"/>
      <c r="SMR1184" s="8"/>
      <c r="SMS1184" s="8"/>
      <c r="SMT1184" s="8"/>
      <c r="SMU1184" s="8"/>
      <c r="SMV1184" s="8"/>
      <c r="SMW1184" s="8"/>
      <c r="SMX1184" s="8"/>
      <c r="SMY1184" s="8"/>
      <c r="SMZ1184" s="8"/>
      <c r="SNA1184" s="8"/>
      <c r="SNB1184" s="8"/>
      <c r="SNC1184" s="8"/>
      <c r="SND1184" s="8"/>
      <c r="SNE1184" s="8"/>
      <c r="SNF1184" s="8"/>
      <c r="SNG1184" s="8"/>
      <c r="SNH1184" s="8"/>
      <c r="SNI1184" s="8"/>
      <c r="SNJ1184" s="8"/>
      <c r="SNK1184" s="8"/>
      <c r="SNL1184" s="8"/>
      <c r="SNM1184" s="8"/>
      <c r="SNN1184" s="8"/>
      <c r="SNO1184" s="8"/>
      <c r="SNP1184" s="8"/>
      <c r="SNQ1184" s="8"/>
      <c r="SNR1184" s="8"/>
      <c r="SNS1184" s="8"/>
      <c r="SNT1184" s="8"/>
      <c r="SNU1184" s="8"/>
      <c r="SNV1184" s="8"/>
      <c r="SNW1184" s="8"/>
      <c r="SNX1184" s="8"/>
      <c r="SNY1184" s="8"/>
      <c r="SNZ1184" s="8"/>
      <c r="SOA1184" s="8"/>
      <c r="SOB1184" s="8"/>
      <c r="SOC1184" s="8"/>
      <c r="SOD1184" s="8"/>
      <c r="SOE1184" s="8"/>
      <c r="SOF1184" s="8"/>
      <c r="SOG1184" s="8"/>
      <c r="SOH1184" s="8"/>
      <c r="SOI1184" s="8"/>
      <c r="SOJ1184" s="8"/>
      <c r="SOK1184" s="8"/>
      <c r="SOL1184" s="8"/>
      <c r="SOM1184" s="8"/>
      <c r="SON1184" s="8"/>
      <c r="SOO1184" s="8"/>
      <c r="SOP1184" s="8"/>
      <c r="SOQ1184" s="8"/>
      <c r="SOR1184" s="8"/>
      <c r="SOS1184" s="8"/>
      <c r="SOT1184" s="8"/>
      <c r="SOU1184" s="8"/>
      <c r="SOV1184" s="8"/>
      <c r="SOW1184" s="8"/>
      <c r="SOX1184" s="8"/>
      <c r="SOY1184" s="8"/>
      <c r="SOZ1184" s="8"/>
      <c r="SPA1184" s="8"/>
      <c r="SPB1184" s="8"/>
      <c r="SPC1184" s="8"/>
      <c r="SPD1184" s="8"/>
      <c r="SPE1184" s="8"/>
      <c r="SPF1184" s="8"/>
      <c r="SPG1184" s="8"/>
      <c r="SPH1184" s="8"/>
      <c r="SPI1184" s="8"/>
      <c r="SPJ1184" s="8"/>
      <c r="SPK1184" s="8"/>
      <c r="SPL1184" s="8"/>
      <c r="SPM1184" s="8"/>
      <c r="SPN1184" s="8"/>
      <c r="SPO1184" s="8"/>
      <c r="SPP1184" s="8"/>
      <c r="SPQ1184" s="8"/>
      <c r="SPR1184" s="8"/>
      <c r="SPS1184" s="8"/>
      <c r="SPT1184" s="8"/>
      <c r="SPU1184" s="8"/>
      <c r="SPV1184" s="8"/>
      <c r="SPW1184" s="8"/>
      <c r="SPX1184" s="8"/>
      <c r="SPY1184" s="8"/>
      <c r="SPZ1184" s="8"/>
      <c r="SQA1184" s="8"/>
      <c r="SQB1184" s="8"/>
      <c r="SQC1184" s="8"/>
      <c r="SQD1184" s="8"/>
      <c r="SQE1184" s="8"/>
      <c r="SQF1184" s="8"/>
      <c r="SQG1184" s="8"/>
      <c r="SQH1184" s="8"/>
      <c r="SQI1184" s="8"/>
      <c r="SQJ1184" s="8"/>
      <c r="SQK1184" s="8"/>
      <c r="SQL1184" s="8"/>
      <c r="SQM1184" s="8"/>
      <c r="SQN1184" s="8"/>
      <c r="SQO1184" s="8"/>
      <c r="SQP1184" s="8"/>
      <c r="SQQ1184" s="8"/>
      <c r="SQR1184" s="8"/>
      <c r="SQS1184" s="8"/>
      <c r="SQT1184" s="8"/>
      <c r="SQU1184" s="8"/>
      <c r="SQV1184" s="8"/>
      <c r="SQW1184" s="8"/>
      <c r="SQX1184" s="8"/>
      <c r="SQY1184" s="8"/>
      <c r="SQZ1184" s="8"/>
      <c r="SRA1184" s="8"/>
      <c r="SRB1184" s="8"/>
      <c r="SRC1184" s="8"/>
      <c r="SRD1184" s="8"/>
      <c r="SRE1184" s="8"/>
      <c r="SRF1184" s="8"/>
      <c r="SRG1184" s="8"/>
      <c r="SRH1184" s="8"/>
      <c r="SRI1184" s="8"/>
      <c r="SRJ1184" s="8"/>
      <c r="SRK1184" s="8"/>
      <c r="SRL1184" s="8"/>
      <c r="SRM1184" s="8"/>
      <c r="SRN1184" s="8"/>
      <c r="SRO1184" s="8"/>
      <c r="SRP1184" s="8"/>
      <c r="SRQ1184" s="8"/>
      <c r="SRR1184" s="8"/>
      <c r="SRS1184" s="8"/>
      <c r="SRT1184" s="8"/>
      <c r="SRU1184" s="8"/>
      <c r="SRV1184" s="8"/>
      <c r="SRW1184" s="8"/>
      <c r="SRX1184" s="8"/>
      <c r="SRY1184" s="8"/>
      <c r="SRZ1184" s="8"/>
      <c r="SSA1184" s="8"/>
      <c r="SSB1184" s="8"/>
      <c r="SSC1184" s="8"/>
      <c r="SSD1184" s="8"/>
      <c r="SSE1184" s="8"/>
      <c r="SSF1184" s="8"/>
      <c r="SSG1184" s="8"/>
      <c r="SSH1184" s="8"/>
      <c r="SSI1184" s="8"/>
      <c r="SSJ1184" s="8"/>
      <c r="SSK1184" s="8"/>
      <c r="SSL1184" s="8"/>
      <c r="SSM1184" s="8"/>
      <c r="SSN1184" s="8"/>
      <c r="SSO1184" s="8"/>
      <c r="SSP1184" s="8"/>
      <c r="SSQ1184" s="8"/>
      <c r="SSR1184" s="8"/>
      <c r="SSS1184" s="8"/>
      <c r="SST1184" s="8"/>
      <c r="SSU1184" s="8"/>
      <c r="SSV1184" s="8"/>
      <c r="SSW1184" s="8"/>
      <c r="SSX1184" s="8"/>
      <c r="SSY1184" s="8"/>
      <c r="SSZ1184" s="8"/>
      <c r="STA1184" s="8"/>
      <c r="STB1184" s="8"/>
      <c r="STC1184" s="8"/>
      <c r="STD1184" s="8"/>
      <c r="STE1184" s="8"/>
      <c r="STF1184" s="8"/>
      <c r="STG1184" s="8"/>
      <c r="STH1184" s="8"/>
      <c r="STI1184" s="8"/>
      <c r="STJ1184" s="8"/>
      <c r="STK1184" s="8"/>
      <c r="STL1184" s="8"/>
      <c r="STM1184" s="8"/>
      <c r="STN1184" s="8"/>
      <c r="STO1184" s="8"/>
      <c r="STP1184" s="8"/>
      <c r="STQ1184" s="8"/>
      <c r="STR1184" s="8"/>
      <c r="STS1184" s="8"/>
      <c r="STT1184" s="8"/>
      <c r="STU1184" s="8"/>
      <c r="STV1184" s="8"/>
      <c r="STW1184" s="8"/>
      <c r="STX1184" s="8"/>
      <c r="STY1184" s="8"/>
      <c r="STZ1184" s="8"/>
      <c r="SUA1184" s="8"/>
      <c r="SUB1184" s="8"/>
      <c r="SUC1184" s="8"/>
      <c r="SUD1184" s="8"/>
      <c r="SUE1184" s="8"/>
      <c r="SUF1184" s="8"/>
      <c r="SUG1184" s="8"/>
      <c r="SUH1184" s="8"/>
      <c r="SUI1184" s="8"/>
      <c r="SUJ1184" s="8"/>
      <c r="SUK1184" s="8"/>
      <c r="SUL1184" s="8"/>
      <c r="SUM1184" s="8"/>
      <c r="SUN1184" s="8"/>
      <c r="SUO1184" s="8"/>
      <c r="SUP1184" s="8"/>
      <c r="SUQ1184" s="8"/>
      <c r="SUR1184" s="8"/>
      <c r="SUS1184" s="8"/>
      <c r="SUT1184" s="8"/>
      <c r="SUU1184" s="8"/>
      <c r="SUV1184" s="8"/>
      <c r="SUW1184" s="8"/>
      <c r="SUX1184" s="8"/>
      <c r="SUY1184" s="8"/>
      <c r="SUZ1184" s="8"/>
      <c r="SVA1184" s="8"/>
      <c r="SVB1184" s="8"/>
      <c r="SVC1184" s="8"/>
      <c r="SVD1184" s="8"/>
      <c r="SVE1184" s="8"/>
      <c r="SVF1184" s="8"/>
      <c r="SVG1184" s="8"/>
      <c r="SVH1184" s="8"/>
      <c r="SVI1184" s="8"/>
      <c r="SVJ1184" s="8"/>
      <c r="SVK1184" s="8"/>
      <c r="SVL1184" s="8"/>
      <c r="SVM1184" s="8"/>
      <c r="SVN1184" s="8"/>
      <c r="SVO1184" s="8"/>
      <c r="SVP1184" s="8"/>
      <c r="SVQ1184" s="8"/>
      <c r="SVR1184" s="8"/>
      <c r="SVS1184" s="8"/>
      <c r="SVT1184" s="8"/>
      <c r="SVU1184" s="8"/>
      <c r="SVV1184" s="8"/>
      <c r="SVW1184" s="8"/>
      <c r="SVX1184" s="8"/>
      <c r="SVY1184" s="8"/>
      <c r="SVZ1184" s="8"/>
      <c r="SWA1184" s="8"/>
      <c r="SWB1184" s="8"/>
      <c r="SWC1184" s="8"/>
      <c r="SWD1184" s="8"/>
      <c r="SWE1184" s="8"/>
      <c r="SWF1184" s="8"/>
      <c r="SWG1184" s="8"/>
      <c r="SWH1184" s="8"/>
      <c r="SWI1184" s="8"/>
      <c r="SWJ1184" s="8"/>
      <c r="SWK1184" s="8"/>
      <c r="SWL1184" s="8"/>
      <c r="SWM1184" s="8"/>
      <c r="SWN1184" s="8"/>
      <c r="SWO1184" s="8"/>
      <c r="SWP1184" s="8"/>
      <c r="SWQ1184" s="8"/>
      <c r="SWR1184" s="8"/>
      <c r="SWS1184" s="8"/>
      <c r="SWT1184" s="8"/>
      <c r="SWU1184" s="8"/>
      <c r="SWV1184" s="8"/>
      <c r="SWW1184" s="8"/>
      <c r="SWX1184" s="8"/>
      <c r="SWY1184" s="8"/>
      <c r="SWZ1184" s="8"/>
      <c r="SXA1184" s="8"/>
      <c r="SXB1184" s="8"/>
      <c r="SXC1184" s="8"/>
      <c r="SXD1184" s="8"/>
      <c r="SXE1184" s="8"/>
      <c r="SXF1184" s="8"/>
      <c r="SXG1184" s="8"/>
      <c r="SXH1184" s="8"/>
      <c r="SXI1184" s="8"/>
      <c r="SXJ1184" s="8"/>
      <c r="SXK1184" s="8"/>
      <c r="SXL1184" s="8"/>
      <c r="SXM1184" s="8"/>
      <c r="SXN1184" s="8"/>
      <c r="SXO1184" s="8"/>
      <c r="SXP1184" s="8"/>
      <c r="SXQ1184" s="8"/>
      <c r="SXR1184" s="8"/>
      <c r="SXS1184" s="8"/>
      <c r="SXT1184" s="8"/>
      <c r="SXU1184" s="8"/>
      <c r="SXV1184" s="8"/>
      <c r="SXW1184" s="8"/>
      <c r="SXX1184" s="8"/>
      <c r="SXY1184" s="8"/>
      <c r="SXZ1184" s="8"/>
      <c r="SYA1184" s="8"/>
      <c r="SYB1184" s="8"/>
      <c r="SYC1184" s="8"/>
      <c r="SYD1184" s="8"/>
      <c r="SYE1184" s="8"/>
      <c r="SYF1184" s="8"/>
      <c r="SYG1184" s="8"/>
      <c r="SYH1184" s="8"/>
      <c r="SYI1184" s="8"/>
      <c r="SYJ1184" s="8"/>
      <c r="SYK1184" s="8"/>
      <c r="SYL1184" s="8"/>
      <c r="SYM1184" s="8"/>
      <c r="SYN1184" s="8"/>
      <c r="SYO1184" s="8"/>
      <c r="SYP1184" s="8"/>
      <c r="SYQ1184" s="8"/>
      <c r="SYR1184" s="8"/>
      <c r="SYS1184" s="8"/>
      <c r="SYT1184" s="8"/>
      <c r="SYU1184" s="8"/>
      <c r="SYV1184" s="8"/>
      <c r="SYW1184" s="8"/>
      <c r="SYX1184" s="8"/>
      <c r="SYY1184" s="8"/>
      <c r="SYZ1184" s="8"/>
      <c r="SZA1184" s="8"/>
      <c r="SZB1184" s="8"/>
      <c r="SZC1184" s="8"/>
      <c r="SZD1184" s="8"/>
      <c r="SZE1184" s="8"/>
      <c r="SZF1184" s="8"/>
      <c r="SZG1184" s="8"/>
      <c r="SZH1184" s="8"/>
      <c r="SZI1184" s="8"/>
      <c r="SZJ1184" s="8"/>
      <c r="SZK1184" s="8"/>
      <c r="SZL1184" s="8"/>
      <c r="SZM1184" s="8"/>
      <c r="SZN1184" s="8"/>
      <c r="SZO1184" s="8"/>
      <c r="SZP1184" s="8"/>
      <c r="SZQ1184" s="8"/>
      <c r="SZR1184" s="8"/>
      <c r="SZS1184" s="8"/>
      <c r="SZT1184" s="8"/>
      <c r="SZU1184" s="8"/>
      <c r="SZV1184" s="8"/>
      <c r="SZW1184" s="8"/>
      <c r="SZX1184" s="8"/>
      <c r="SZY1184" s="8"/>
      <c r="SZZ1184" s="8"/>
      <c r="TAA1184" s="8"/>
      <c r="TAB1184" s="8"/>
      <c r="TAC1184" s="8"/>
      <c r="TAD1184" s="8"/>
      <c r="TAE1184" s="8"/>
      <c r="TAF1184" s="8"/>
      <c r="TAG1184" s="8"/>
      <c r="TAH1184" s="8"/>
      <c r="TAI1184" s="8"/>
      <c r="TAJ1184" s="8"/>
      <c r="TAK1184" s="8"/>
      <c r="TAL1184" s="8"/>
      <c r="TAM1184" s="8"/>
      <c r="TAN1184" s="8"/>
      <c r="TAO1184" s="8"/>
      <c r="TAP1184" s="8"/>
      <c r="TAQ1184" s="8"/>
      <c r="TAR1184" s="8"/>
      <c r="TAS1184" s="8"/>
      <c r="TAT1184" s="8"/>
      <c r="TAU1184" s="8"/>
      <c r="TAV1184" s="8"/>
      <c r="TAW1184" s="8"/>
      <c r="TAX1184" s="8"/>
      <c r="TAY1184" s="8"/>
      <c r="TAZ1184" s="8"/>
      <c r="TBA1184" s="8"/>
      <c r="TBB1184" s="8"/>
      <c r="TBC1184" s="8"/>
      <c r="TBD1184" s="8"/>
      <c r="TBE1184" s="8"/>
      <c r="TBF1184" s="8"/>
      <c r="TBG1184" s="8"/>
      <c r="TBH1184" s="8"/>
      <c r="TBI1184" s="8"/>
      <c r="TBJ1184" s="8"/>
      <c r="TBK1184" s="8"/>
      <c r="TBL1184" s="8"/>
      <c r="TBM1184" s="8"/>
      <c r="TBN1184" s="8"/>
      <c r="TBO1184" s="8"/>
      <c r="TBP1184" s="8"/>
      <c r="TBQ1184" s="8"/>
      <c r="TBR1184" s="8"/>
      <c r="TBS1184" s="8"/>
      <c r="TBT1184" s="8"/>
      <c r="TBU1184" s="8"/>
      <c r="TBV1184" s="8"/>
      <c r="TBW1184" s="8"/>
      <c r="TBX1184" s="8"/>
      <c r="TBY1184" s="8"/>
      <c r="TBZ1184" s="8"/>
      <c r="TCA1184" s="8"/>
      <c r="TCB1184" s="8"/>
      <c r="TCC1184" s="8"/>
      <c r="TCD1184" s="8"/>
      <c r="TCE1184" s="8"/>
      <c r="TCF1184" s="8"/>
      <c r="TCG1184" s="8"/>
      <c r="TCH1184" s="8"/>
      <c r="TCI1184" s="8"/>
      <c r="TCJ1184" s="8"/>
      <c r="TCK1184" s="8"/>
      <c r="TCL1184" s="8"/>
      <c r="TCM1184" s="8"/>
      <c r="TCN1184" s="8"/>
      <c r="TCO1184" s="8"/>
      <c r="TCP1184" s="8"/>
      <c r="TCQ1184" s="8"/>
      <c r="TCR1184" s="8"/>
      <c r="TCS1184" s="8"/>
      <c r="TCT1184" s="8"/>
      <c r="TCU1184" s="8"/>
      <c r="TCV1184" s="8"/>
      <c r="TCW1184" s="8"/>
      <c r="TCX1184" s="8"/>
      <c r="TCY1184" s="8"/>
      <c r="TCZ1184" s="8"/>
      <c r="TDA1184" s="8"/>
      <c r="TDB1184" s="8"/>
      <c r="TDC1184" s="8"/>
      <c r="TDD1184" s="8"/>
      <c r="TDE1184" s="8"/>
      <c r="TDF1184" s="8"/>
      <c r="TDG1184" s="8"/>
      <c r="TDH1184" s="8"/>
      <c r="TDI1184" s="8"/>
      <c r="TDJ1184" s="8"/>
      <c r="TDK1184" s="8"/>
      <c r="TDL1184" s="8"/>
      <c r="TDM1184" s="8"/>
      <c r="TDN1184" s="8"/>
      <c r="TDO1184" s="8"/>
      <c r="TDP1184" s="8"/>
      <c r="TDQ1184" s="8"/>
      <c r="TDR1184" s="8"/>
      <c r="TDS1184" s="8"/>
      <c r="TDT1184" s="8"/>
      <c r="TDU1184" s="8"/>
      <c r="TDV1184" s="8"/>
      <c r="TDW1184" s="8"/>
      <c r="TDX1184" s="8"/>
      <c r="TDY1184" s="8"/>
      <c r="TDZ1184" s="8"/>
      <c r="TEA1184" s="8"/>
      <c r="TEB1184" s="8"/>
      <c r="TEC1184" s="8"/>
      <c r="TED1184" s="8"/>
      <c r="TEE1184" s="8"/>
      <c r="TEF1184" s="8"/>
      <c r="TEG1184" s="8"/>
      <c r="TEH1184" s="8"/>
      <c r="TEI1184" s="8"/>
      <c r="TEJ1184" s="8"/>
      <c r="TEK1184" s="8"/>
      <c r="TEL1184" s="8"/>
      <c r="TEM1184" s="8"/>
      <c r="TEN1184" s="8"/>
      <c r="TEO1184" s="8"/>
      <c r="TEP1184" s="8"/>
      <c r="TEQ1184" s="8"/>
      <c r="TER1184" s="8"/>
      <c r="TES1184" s="8"/>
      <c r="TET1184" s="8"/>
      <c r="TEU1184" s="8"/>
      <c r="TEV1184" s="8"/>
      <c r="TEW1184" s="8"/>
      <c r="TEX1184" s="8"/>
      <c r="TEY1184" s="8"/>
      <c r="TEZ1184" s="8"/>
      <c r="TFA1184" s="8"/>
      <c r="TFB1184" s="8"/>
      <c r="TFC1184" s="8"/>
      <c r="TFD1184" s="8"/>
      <c r="TFE1184" s="8"/>
      <c r="TFF1184" s="8"/>
      <c r="TFG1184" s="8"/>
      <c r="TFH1184" s="8"/>
      <c r="TFI1184" s="8"/>
      <c r="TFJ1184" s="8"/>
      <c r="TFK1184" s="8"/>
      <c r="TFL1184" s="8"/>
      <c r="TFM1184" s="8"/>
      <c r="TFN1184" s="8"/>
      <c r="TFO1184" s="8"/>
      <c r="TFP1184" s="8"/>
      <c r="TFQ1184" s="8"/>
      <c r="TFR1184" s="8"/>
      <c r="TFS1184" s="8"/>
      <c r="TFT1184" s="8"/>
      <c r="TFU1184" s="8"/>
      <c r="TFV1184" s="8"/>
      <c r="TFW1184" s="8"/>
      <c r="TFX1184" s="8"/>
      <c r="TFY1184" s="8"/>
      <c r="TFZ1184" s="8"/>
      <c r="TGA1184" s="8"/>
      <c r="TGB1184" s="8"/>
      <c r="TGC1184" s="8"/>
      <c r="TGD1184" s="8"/>
      <c r="TGE1184" s="8"/>
      <c r="TGF1184" s="8"/>
      <c r="TGG1184" s="8"/>
      <c r="TGH1184" s="8"/>
      <c r="TGI1184" s="8"/>
      <c r="TGJ1184" s="8"/>
      <c r="TGK1184" s="8"/>
      <c r="TGL1184" s="8"/>
      <c r="TGM1184" s="8"/>
      <c r="TGN1184" s="8"/>
      <c r="TGO1184" s="8"/>
      <c r="TGP1184" s="8"/>
      <c r="TGQ1184" s="8"/>
      <c r="TGR1184" s="8"/>
      <c r="TGS1184" s="8"/>
      <c r="TGT1184" s="8"/>
      <c r="TGU1184" s="8"/>
      <c r="TGV1184" s="8"/>
      <c r="TGW1184" s="8"/>
      <c r="TGX1184" s="8"/>
      <c r="TGY1184" s="8"/>
      <c r="TGZ1184" s="8"/>
      <c r="THA1184" s="8"/>
      <c r="THB1184" s="8"/>
      <c r="THC1184" s="8"/>
      <c r="THD1184" s="8"/>
      <c r="THE1184" s="8"/>
      <c r="THF1184" s="8"/>
      <c r="THG1184" s="8"/>
      <c r="THH1184" s="8"/>
      <c r="THI1184" s="8"/>
      <c r="THJ1184" s="8"/>
      <c r="THK1184" s="8"/>
      <c r="THL1184" s="8"/>
      <c r="THM1184" s="8"/>
      <c r="THN1184" s="8"/>
      <c r="THO1184" s="8"/>
      <c r="THP1184" s="8"/>
      <c r="THQ1184" s="8"/>
      <c r="THR1184" s="8"/>
      <c r="THS1184" s="8"/>
      <c r="THT1184" s="8"/>
      <c r="THU1184" s="8"/>
      <c r="THV1184" s="8"/>
      <c r="THW1184" s="8"/>
      <c r="THX1184" s="8"/>
      <c r="THY1184" s="8"/>
      <c r="THZ1184" s="8"/>
      <c r="TIA1184" s="8"/>
      <c r="TIB1184" s="8"/>
      <c r="TIC1184" s="8"/>
      <c r="TID1184" s="8"/>
      <c r="TIE1184" s="8"/>
      <c r="TIF1184" s="8"/>
      <c r="TIG1184" s="8"/>
      <c r="TIH1184" s="8"/>
      <c r="TII1184" s="8"/>
      <c r="TIJ1184" s="8"/>
      <c r="TIK1184" s="8"/>
      <c r="TIL1184" s="8"/>
      <c r="TIM1184" s="8"/>
      <c r="TIN1184" s="8"/>
      <c r="TIO1184" s="8"/>
      <c r="TIP1184" s="8"/>
      <c r="TIQ1184" s="8"/>
      <c r="TIR1184" s="8"/>
      <c r="TIS1184" s="8"/>
      <c r="TIT1184" s="8"/>
      <c r="TIU1184" s="8"/>
      <c r="TIV1184" s="8"/>
      <c r="TIW1184" s="8"/>
      <c r="TIX1184" s="8"/>
      <c r="TIY1184" s="8"/>
      <c r="TIZ1184" s="8"/>
      <c r="TJA1184" s="8"/>
      <c r="TJB1184" s="8"/>
      <c r="TJC1184" s="8"/>
      <c r="TJD1184" s="8"/>
      <c r="TJE1184" s="8"/>
      <c r="TJF1184" s="8"/>
      <c r="TJG1184" s="8"/>
      <c r="TJH1184" s="8"/>
      <c r="TJI1184" s="8"/>
      <c r="TJJ1184" s="8"/>
      <c r="TJK1184" s="8"/>
      <c r="TJL1184" s="8"/>
      <c r="TJM1184" s="8"/>
      <c r="TJN1184" s="8"/>
      <c r="TJO1184" s="8"/>
      <c r="TJP1184" s="8"/>
      <c r="TJQ1184" s="8"/>
      <c r="TJR1184" s="8"/>
      <c r="TJS1184" s="8"/>
      <c r="TJT1184" s="8"/>
      <c r="TJU1184" s="8"/>
      <c r="TJV1184" s="8"/>
      <c r="TJW1184" s="8"/>
      <c r="TJX1184" s="8"/>
      <c r="TJY1184" s="8"/>
      <c r="TJZ1184" s="8"/>
      <c r="TKA1184" s="8"/>
      <c r="TKB1184" s="8"/>
      <c r="TKC1184" s="8"/>
      <c r="TKD1184" s="8"/>
      <c r="TKE1184" s="8"/>
      <c r="TKF1184" s="8"/>
      <c r="TKG1184" s="8"/>
      <c r="TKH1184" s="8"/>
      <c r="TKI1184" s="8"/>
      <c r="TKJ1184" s="8"/>
      <c r="TKK1184" s="8"/>
      <c r="TKL1184" s="8"/>
      <c r="TKM1184" s="8"/>
      <c r="TKN1184" s="8"/>
      <c r="TKO1184" s="8"/>
      <c r="TKP1184" s="8"/>
      <c r="TKQ1184" s="8"/>
      <c r="TKR1184" s="8"/>
      <c r="TKS1184" s="8"/>
      <c r="TKT1184" s="8"/>
      <c r="TKU1184" s="8"/>
      <c r="TKV1184" s="8"/>
      <c r="TKW1184" s="8"/>
      <c r="TKX1184" s="8"/>
      <c r="TKY1184" s="8"/>
      <c r="TKZ1184" s="8"/>
      <c r="TLA1184" s="8"/>
      <c r="TLB1184" s="8"/>
      <c r="TLC1184" s="8"/>
      <c r="TLD1184" s="8"/>
      <c r="TLE1184" s="8"/>
      <c r="TLF1184" s="8"/>
      <c r="TLG1184" s="8"/>
      <c r="TLH1184" s="8"/>
      <c r="TLI1184" s="8"/>
      <c r="TLJ1184" s="8"/>
      <c r="TLK1184" s="8"/>
      <c r="TLL1184" s="8"/>
      <c r="TLM1184" s="8"/>
      <c r="TLN1184" s="8"/>
      <c r="TLO1184" s="8"/>
      <c r="TLP1184" s="8"/>
      <c r="TLQ1184" s="8"/>
      <c r="TLR1184" s="8"/>
      <c r="TLS1184" s="8"/>
      <c r="TLT1184" s="8"/>
      <c r="TLU1184" s="8"/>
      <c r="TLV1184" s="8"/>
      <c r="TLW1184" s="8"/>
      <c r="TLX1184" s="8"/>
      <c r="TLY1184" s="8"/>
      <c r="TLZ1184" s="8"/>
      <c r="TMA1184" s="8"/>
      <c r="TMB1184" s="8"/>
      <c r="TMC1184" s="8"/>
      <c r="TMD1184" s="8"/>
      <c r="TME1184" s="8"/>
      <c r="TMF1184" s="8"/>
      <c r="TMG1184" s="8"/>
      <c r="TMH1184" s="8"/>
      <c r="TMI1184" s="8"/>
      <c r="TMJ1184" s="8"/>
      <c r="TMK1184" s="8"/>
      <c r="TML1184" s="8"/>
      <c r="TMM1184" s="8"/>
      <c r="TMN1184" s="8"/>
      <c r="TMO1184" s="8"/>
      <c r="TMP1184" s="8"/>
      <c r="TMQ1184" s="8"/>
      <c r="TMR1184" s="8"/>
      <c r="TMS1184" s="8"/>
      <c r="TMT1184" s="8"/>
      <c r="TMU1184" s="8"/>
      <c r="TMV1184" s="8"/>
      <c r="TMW1184" s="8"/>
      <c r="TMX1184" s="8"/>
      <c r="TMY1184" s="8"/>
      <c r="TMZ1184" s="8"/>
      <c r="TNA1184" s="8"/>
      <c r="TNB1184" s="8"/>
      <c r="TNC1184" s="8"/>
      <c r="TND1184" s="8"/>
      <c r="TNE1184" s="8"/>
      <c r="TNF1184" s="8"/>
      <c r="TNG1184" s="8"/>
      <c r="TNH1184" s="8"/>
      <c r="TNI1184" s="8"/>
      <c r="TNJ1184" s="8"/>
      <c r="TNK1184" s="8"/>
      <c r="TNL1184" s="8"/>
      <c r="TNM1184" s="8"/>
      <c r="TNN1184" s="8"/>
      <c r="TNO1184" s="8"/>
      <c r="TNP1184" s="8"/>
      <c r="TNQ1184" s="8"/>
      <c r="TNR1184" s="8"/>
      <c r="TNS1184" s="8"/>
      <c r="TNT1184" s="8"/>
      <c r="TNU1184" s="8"/>
      <c r="TNV1184" s="8"/>
      <c r="TNW1184" s="8"/>
      <c r="TNX1184" s="8"/>
      <c r="TNY1184" s="8"/>
      <c r="TNZ1184" s="8"/>
      <c r="TOA1184" s="8"/>
      <c r="TOB1184" s="8"/>
      <c r="TOC1184" s="8"/>
      <c r="TOD1184" s="8"/>
      <c r="TOE1184" s="8"/>
      <c r="TOF1184" s="8"/>
      <c r="TOG1184" s="8"/>
      <c r="TOH1184" s="8"/>
      <c r="TOI1184" s="8"/>
      <c r="TOJ1184" s="8"/>
      <c r="TOK1184" s="8"/>
      <c r="TOL1184" s="8"/>
      <c r="TOM1184" s="8"/>
      <c r="TON1184" s="8"/>
      <c r="TOO1184" s="8"/>
      <c r="TOP1184" s="8"/>
      <c r="TOQ1184" s="8"/>
      <c r="TOR1184" s="8"/>
      <c r="TOS1184" s="8"/>
      <c r="TOT1184" s="8"/>
      <c r="TOU1184" s="8"/>
      <c r="TOV1184" s="8"/>
      <c r="TOW1184" s="8"/>
      <c r="TOX1184" s="8"/>
      <c r="TOY1184" s="8"/>
      <c r="TOZ1184" s="8"/>
      <c r="TPA1184" s="8"/>
      <c r="TPB1184" s="8"/>
      <c r="TPC1184" s="8"/>
      <c r="TPD1184" s="8"/>
      <c r="TPE1184" s="8"/>
      <c r="TPF1184" s="8"/>
      <c r="TPG1184" s="8"/>
      <c r="TPH1184" s="8"/>
      <c r="TPI1184" s="8"/>
      <c r="TPJ1184" s="8"/>
      <c r="TPK1184" s="8"/>
      <c r="TPL1184" s="8"/>
      <c r="TPM1184" s="8"/>
      <c r="TPN1184" s="8"/>
      <c r="TPO1184" s="8"/>
      <c r="TPP1184" s="8"/>
      <c r="TPQ1184" s="8"/>
      <c r="TPR1184" s="8"/>
      <c r="TPS1184" s="8"/>
      <c r="TPT1184" s="8"/>
      <c r="TPU1184" s="8"/>
      <c r="TPV1184" s="8"/>
      <c r="TPW1184" s="8"/>
      <c r="TPX1184" s="8"/>
      <c r="TPY1184" s="8"/>
      <c r="TPZ1184" s="8"/>
      <c r="TQA1184" s="8"/>
      <c r="TQB1184" s="8"/>
      <c r="TQC1184" s="8"/>
      <c r="TQD1184" s="8"/>
      <c r="TQE1184" s="8"/>
      <c r="TQF1184" s="8"/>
      <c r="TQG1184" s="8"/>
      <c r="TQH1184" s="8"/>
      <c r="TQI1184" s="8"/>
      <c r="TQJ1184" s="8"/>
      <c r="TQK1184" s="8"/>
      <c r="TQL1184" s="8"/>
      <c r="TQM1184" s="8"/>
      <c r="TQN1184" s="8"/>
      <c r="TQO1184" s="8"/>
      <c r="TQP1184" s="8"/>
      <c r="TQQ1184" s="8"/>
      <c r="TQR1184" s="8"/>
      <c r="TQS1184" s="8"/>
      <c r="TQT1184" s="8"/>
      <c r="TQU1184" s="8"/>
      <c r="TQV1184" s="8"/>
      <c r="TQW1184" s="8"/>
      <c r="TQX1184" s="8"/>
      <c r="TQY1184" s="8"/>
      <c r="TQZ1184" s="8"/>
      <c r="TRA1184" s="8"/>
      <c r="TRB1184" s="8"/>
      <c r="TRC1184" s="8"/>
      <c r="TRD1184" s="8"/>
      <c r="TRE1184" s="8"/>
      <c r="TRF1184" s="8"/>
      <c r="TRG1184" s="8"/>
      <c r="TRH1184" s="8"/>
      <c r="TRI1184" s="8"/>
      <c r="TRJ1184" s="8"/>
      <c r="TRK1184" s="8"/>
      <c r="TRL1184" s="8"/>
      <c r="TRM1184" s="8"/>
      <c r="TRN1184" s="8"/>
      <c r="TRO1184" s="8"/>
      <c r="TRP1184" s="8"/>
      <c r="TRQ1184" s="8"/>
      <c r="TRR1184" s="8"/>
      <c r="TRS1184" s="8"/>
      <c r="TRT1184" s="8"/>
      <c r="TRU1184" s="8"/>
      <c r="TRV1184" s="8"/>
      <c r="TRW1184" s="8"/>
      <c r="TRX1184" s="8"/>
      <c r="TRY1184" s="8"/>
      <c r="TRZ1184" s="8"/>
      <c r="TSA1184" s="8"/>
      <c r="TSB1184" s="8"/>
      <c r="TSC1184" s="8"/>
      <c r="TSD1184" s="8"/>
      <c r="TSE1184" s="8"/>
      <c r="TSF1184" s="8"/>
      <c r="TSG1184" s="8"/>
      <c r="TSH1184" s="8"/>
      <c r="TSI1184" s="8"/>
      <c r="TSJ1184" s="8"/>
      <c r="TSK1184" s="8"/>
      <c r="TSL1184" s="8"/>
      <c r="TSM1184" s="8"/>
      <c r="TSN1184" s="8"/>
      <c r="TSO1184" s="8"/>
      <c r="TSP1184" s="8"/>
      <c r="TSQ1184" s="8"/>
      <c r="TSR1184" s="8"/>
      <c r="TSS1184" s="8"/>
      <c r="TST1184" s="8"/>
      <c r="TSU1184" s="8"/>
      <c r="TSV1184" s="8"/>
      <c r="TSW1184" s="8"/>
      <c r="TSX1184" s="8"/>
      <c r="TSY1184" s="8"/>
      <c r="TSZ1184" s="8"/>
      <c r="TTA1184" s="8"/>
      <c r="TTB1184" s="8"/>
      <c r="TTC1184" s="8"/>
      <c r="TTD1184" s="8"/>
      <c r="TTE1184" s="8"/>
      <c r="TTF1184" s="8"/>
      <c r="TTG1184" s="8"/>
      <c r="TTH1184" s="8"/>
      <c r="TTI1184" s="8"/>
      <c r="TTJ1184" s="8"/>
      <c r="TTK1184" s="8"/>
      <c r="TTL1184" s="8"/>
      <c r="TTM1184" s="8"/>
      <c r="TTN1184" s="8"/>
      <c r="TTO1184" s="8"/>
      <c r="TTP1184" s="8"/>
      <c r="TTQ1184" s="8"/>
      <c r="TTR1184" s="8"/>
      <c r="TTS1184" s="8"/>
      <c r="TTT1184" s="8"/>
      <c r="TTU1184" s="8"/>
      <c r="TTV1184" s="8"/>
      <c r="TTW1184" s="8"/>
      <c r="TTX1184" s="8"/>
      <c r="TTY1184" s="8"/>
      <c r="TTZ1184" s="8"/>
      <c r="TUA1184" s="8"/>
      <c r="TUB1184" s="8"/>
      <c r="TUC1184" s="8"/>
      <c r="TUD1184" s="8"/>
      <c r="TUE1184" s="8"/>
      <c r="TUF1184" s="8"/>
      <c r="TUG1184" s="8"/>
      <c r="TUH1184" s="8"/>
      <c r="TUI1184" s="8"/>
      <c r="TUJ1184" s="8"/>
      <c r="TUK1184" s="8"/>
      <c r="TUL1184" s="8"/>
      <c r="TUM1184" s="8"/>
      <c r="TUN1184" s="8"/>
      <c r="TUO1184" s="8"/>
      <c r="TUP1184" s="8"/>
      <c r="TUQ1184" s="8"/>
      <c r="TUR1184" s="8"/>
      <c r="TUS1184" s="8"/>
      <c r="TUT1184" s="8"/>
      <c r="TUU1184" s="8"/>
      <c r="TUV1184" s="8"/>
      <c r="TUW1184" s="8"/>
      <c r="TUX1184" s="8"/>
      <c r="TUY1184" s="8"/>
      <c r="TUZ1184" s="8"/>
      <c r="TVA1184" s="8"/>
      <c r="TVB1184" s="8"/>
      <c r="TVC1184" s="8"/>
      <c r="TVD1184" s="8"/>
      <c r="TVE1184" s="8"/>
      <c r="TVF1184" s="8"/>
      <c r="TVG1184" s="8"/>
      <c r="TVH1184" s="8"/>
      <c r="TVI1184" s="8"/>
      <c r="TVJ1184" s="8"/>
      <c r="TVK1184" s="8"/>
      <c r="TVL1184" s="8"/>
      <c r="TVM1184" s="8"/>
      <c r="TVN1184" s="8"/>
      <c r="TVO1184" s="8"/>
      <c r="TVP1184" s="8"/>
      <c r="TVQ1184" s="8"/>
      <c r="TVR1184" s="8"/>
      <c r="TVS1184" s="8"/>
      <c r="TVT1184" s="8"/>
      <c r="TVU1184" s="8"/>
      <c r="TVV1184" s="8"/>
      <c r="TVW1184" s="8"/>
      <c r="TVX1184" s="8"/>
      <c r="TVY1184" s="8"/>
      <c r="TVZ1184" s="8"/>
      <c r="TWA1184" s="8"/>
      <c r="TWB1184" s="8"/>
      <c r="TWC1184" s="8"/>
      <c r="TWD1184" s="8"/>
      <c r="TWE1184" s="8"/>
      <c r="TWF1184" s="8"/>
      <c r="TWG1184" s="8"/>
      <c r="TWH1184" s="8"/>
      <c r="TWI1184" s="8"/>
      <c r="TWJ1184" s="8"/>
      <c r="TWK1184" s="8"/>
      <c r="TWL1184" s="8"/>
      <c r="TWM1184" s="8"/>
      <c r="TWN1184" s="8"/>
      <c r="TWO1184" s="8"/>
      <c r="TWP1184" s="8"/>
      <c r="TWQ1184" s="8"/>
      <c r="TWR1184" s="8"/>
      <c r="TWS1184" s="8"/>
      <c r="TWT1184" s="8"/>
      <c r="TWU1184" s="8"/>
      <c r="TWV1184" s="8"/>
      <c r="TWW1184" s="8"/>
      <c r="TWX1184" s="8"/>
      <c r="TWY1184" s="8"/>
      <c r="TWZ1184" s="8"/>
      <c r="TXA1184" s="8"/>
      <c r="TXB1184" s="8"/>
      <c r="TXC1184" s="8"/>
      <c r="TXD1184" s="8"/>
      <c r="TXE1184" s="8"/>
      <c r="TXF1184" s="8"/>
      <c r="TXG1184" s="8"/>
      <c r="TXH1184" s="8"/>
      <c r="TXI1184" s="8"/>
      <c r="TXJ1184" s="8"/>
      <c r="TXK1184" s="8"/>
      <c r="TXL1184" s="8"/>
      <c r="TXM1184" s="8"/>
      <c r="TXN1184" s="8"/>
      <c r="TXO1184" s="8"/>
      <c r="TXP1184" s="8"/>
      <c r="TXQ1184" s="8"/>
      <c r="TXR1184" s="8"/>
      <c r="TXS1184" s="8"/>
      <c r="TXT1184" s="8"/>
      <c r="TXU1184" s="8"/>
      <c r="TXV1184" s="8"/>
      <c r="TXW1184" s="8"/>
      <c r="TXX1184" s="8"/>
      <c r="TXY1184" s="8"/>
      <c r="TXZ1184" s="8"/>
      <c r="TYA1184" s="8"/>
      <c r="TYB1184" s="8"/>
      <c r="TYC1184" s="8"/>
      <c r="TYD1184" s="8"/>
      <c r="TYE1184" s="8"/>
      <c r="TYF1184" s="8"/>
      <c r="TYG1184" s="8"/>
      <c r="TYH1184" s="8"/>
      <c r="TYI1184" s="8"/>
      <c r="TYJ1184" s="8"/>
      <c r="TYK1184" s="8"/>
      <c r="TYL1184" s="8"/>
      <c r="TYM1184" s="8"/>
      <c r="TYN1184" s="8"/>
      <c r="TYO1184" s="8"/>
      <c r="TYP1184" s="8"/>
      <c r="TYQ1184" s="8"/>
      <c r="TYR1184" s="8"/>
      <c r="TYS1184" s="8"/>
      <c r="TYT1184" s="8"/>
      <c r="TYU1184" s="8"/>
      <c r="TYV1184" s="8"/>
      <c r="TYW1184" s="8"/>
      <c r="TYX1184" s="8"/>
      <c r="TYY1184" s="8"/>
      <c r="TYZ1184" s="8"/>
      <c r="TZA1184" s="8"/>
      <c r="TZB1184" s="8"/>
      <c r="TZC1184" s="8"/>
      <c r="TZD1184" s="8"/>
      <c r="TZE1184" s="8"/>
      <c r="TZF1184" s="8"/>
      <c r="TZG1184" s="8"/>
      <c r="TZH1184" s="8"/>
      <c r="TZI1184" s="8"/>
      <c r="TZJ1184" s="8"/>
      <c r="TZK1184" s="8"/>
      <c r="TZL1184" s="8"/>
      <c r="TZM1184" s="8"/>
      <c r="TZN1184" s="8"/>
      <c r="TZO1184" s="8"/>
      <c r="TZP1184" s="8"/>
      <c r="TZQ1184" s="8"/>
      <c r="TZR1184" s="8"/>
      <c r="TZS1184" s="8"/>
      <c r="TZT1184" s="8"/>
      <c r="TZU1184" s="8"/>
      <c r="TZV1184" s="8"/>
      <c r="TZW1184" s="8"/>
      <c r="TZX1184" s="8"/>
      <c r="TZY1184" s="8"/>
      <c r="TZZ1184" s="8"/>
      <c r="UAA1184" s="8"/>
      <c r="UAB1184" s="8"/>
      <c r="UAC1184" s="8"/>
      <c r="UAD1184" s="8"/>
      <c r="UAE1184" s="8"/>
      <c r="UAF1184" s="8"/>
      <c r="UAG1184" s="8"/>
      <c r="UAH1184" s="8"/>
      <c r="UAI1184" s="8"/>
      <c r="UAJ1184" s="8"/>
      <c r="UAK1184" s="8"/>
      <c r="UAL1184" s="8"/>
      <c r="UAM1184" s="8"/>
      <c r="UAN1184" s="8"/>
      <c r="UAO1184" s="8"/>
      <c r="UAP1184" s="8"/>
      <c r="UAQ1184" s="8"/>
      <c r="UAR1184" s="8"/>
      <c r="UAS1184" s="8"/>
      <c r="UAT1184" s="8"/>
      <c r="UAU1184" s="8"/>
      <c r="UAV1184" s="8"/>
      <c r="UAW1184" s="8"/>
      <c r="UAX1184" s="8"/>
      <c r="UAY1184" s="8"/>
      <c r="UAZ1184" s="8"/>
      <c r="UBA1184" s="8"/>
      <c r="UBB1184" s="8"/>
      <c r="UBC1184" s="8"/>
      <c r="UBD1184" s="8"/>
      <c r="UBE1184" s="8"/>
      <c r="UBF1184" s="8"/>
      <c r="UBG1184" s="8"/>
      <c r="UBH1184" s="8"/>
      <c r="UBI1184" s="8"/>
      <c r="UBJ1184" s="8"/>
      <c r="UBK1184" s="8"/>
      <c r="UBL1184" s="8"/>
      <c r="UBM1184" s="8"/>
      <c r="UBN1184" s="8"/>
      <c r="UBO1184" s="8"/>
      <c r="UBP1184" s="8"/>
      <c r="UBQ1184" s="8"/>
      <c r="UBR1184" s="8"/>
      <c r="UBS1184" s="8"/>
      <c r="UBT1184" s="8"/>
      <c r="UBU1184" s="8"/>
      <c r="UBV1184" s="8"/>
      <c r="UBW1184" s="8"/>
      <c r="UBX1184" s="8"/>
      <c r="UBY1184" s="8"/>
      <c r="UBZ1184" s="8"/>
      <c r="UCA1184" s="8"/>
      <c r="UCB1184" s="8"/>
      <c r="UCC1184" s="8"/>
      <c r="UCD1184" s="8"/>
      <c r="UCE1184" s="8"/>
      <c r="UCF1184" s="8"/>
      <c r="UCG1184" s="8"/>
      <c r="UCH1184" s="8"/>
      <c r="UCI1184" s="8"/>
      <c r="UCJ1184" s="8"/>
      <c r="UCK1184" s="8"/>
      <c r="UCL1184" s="8"/>
      <c r="UCM1184" s="8"/>
      <c r="UCN1184" s="8"/>
      <c r="UCO1184" s="8"/>
      <c r="UCP1184" s="8"/>
      <c r="UCQ1184" s="8"/>
      <c r="UCR1184" s="8"/>
      <c r="UCS1184" s="8"/>
      <c r="UCT1184" s="8"/>
      <c r="UCU1184" s="8"/>
      <c r="UCV1184" s="8"/>
      <c r="UCW1184" s="8"/>
      <c r="UCX1184" s="8"/>
      <c r="UCY1184" s="8"/>
      <c r="UCZ1184" s="8"/>
      <c r="UDA1184" s="8"/>
      <c r="UDB1184" s="8"/>
      <c r="UDC1184" s="8"/>
      <c r="UDD1184" s="8"/>
      <c r="UDE1184" s="8"/>
      <c r="UDF1184" s="8"/>
      <c r="UDG1184" s="8"/>
      <c r="UDH1184" s="8"/>
      <c r="UDI1184" s="8"/>
      <c r="UDJ1184" s="8"/>
      <c r="UDK1184" s="8"/>
      <c r="UDL1184" s="8"/>
      <c r="UDM1184" s="8"/>
      <c r="UDN1184" s="8"/>
      <c r="UDO1184" s="8"/>
      <c r="UDP1184" s="8"/>
      <c r="UDQ1184" s="8"/>
      <c r="UDR1184" s="8"/>
      <c r="UDS1184" s="8"/>
      <c r="UDT1184" s="8"/>
      <c r="UDU1184" s="8"/>
      <c r="UDV1184" s="8"/>
      <c r="UDW1184" s="8"/>
      <c r="UDX1184" s="8"/>
      <c r="UDY1184" s="8"/>
      <c r="UDZ1184" s="8"/>
      <c r="UEA1184" s="8"/>
      <c r="UEB1184" s="8"/>
      <c r="UEC1184" s="8"/>
      <c r="UED1184" s="8"/>
      <c r="UEE1184" s="8"/>
      <c r="UEF1184" s="8"/>
      <c r="UEG1184" s="8"/>
      <c r="UEH1184" s="8"/>
      <c r="UEI1184" s="8"/>
      <c r="UEJ1184" s="8"/>
      <c r="UEK1184" s="8"/>
      <c r="UEL1184" s="8"/>
      <c r="UEM1184" s="8"/>
      <c r="UEN1184" s="8"/>
      <c r="UEO1184" s="8"/>
      <c r="UEP1184" s="8"/>
      <c r="UEQ1184" s="8"/>
      <c r="UER1184" s="8"/>
      <c r="UES1184" s="8"/>
      <c r="UET1184" s="8"/>
      <c r="UEU1184" s="8"/>
      <c r="UEV1184" s="8"/>
      <c r="UEW1184" s="8"/>
      <c r="UEX1184" s="8"/>
      <c r="UEY1184" s="8"/>
      <c r="UEZ1184" s="8"/>
      <c r="UFA1184" s="8"/>
      <c r="UFB1184" s="8"/>
      <c r="UFC1184" s="8"/>
      <c r="UFD1184" s="8"/>
      <c r="UFE1184" s="8"/>
      <c r="UFF1184" s="8"/>
      <c r="UFG1184" s="8"/>
      <c r="UFH1184" s="8"/>
      <c r="UFI1184" s="8"/>
      <c r="UFJ1184" s="8"/>
      <c r="UFK1184" s="8"/>
      <c r="UFL1184" s="8"/>
      <c r="UFM1184" s="8"/>
      <c r="UFN1184" s="8"/>
      <c r="UFO1184" s="8"/>
      <c r="UFP1184" s="8"/>
      <c r="UFQ1184" s="8"/>
      <c r="UFR1184" s="8"/>
      <c r="UFS1184" s="8"/>
      <c r="UFT1184" s="8"/>
      <c r="UFU1184" s="8"/>
      <c r="UFV1184" s="8"/>
      <c r="UFW1184" s="8"/>
      <c r="UFX1184" s="8"/>
      <c r="UFY1184" s="8"/>
      <c r="UFZ1184" s="8"/>
      <c r="UGA1184" s="8"/>
      <c r="UGB1184" s="8"/>
      <c r="UGC1184" s="8"/>
      <c r="UGD1184" s="8"/>
      <c r="UGE1184" s="8"/>
      <c r="UGF1184" s="8"/>
      <c r="UGG1184" s="8"/>
      <c r="UGH1184" s="8"/>
      <c r="UGI1184" s="8"/>
      <c r="UGJ1184" s="8"/>
      <c r="UGK1184" s="8"/>
      <c r="UGL1184" s="8"/>
      <c r="UGM1184" s="8"/>
      <c r="UGN1184" s="8"/>
      <c r="UGO1184" s="8"/>
      <c r="UGP1184" s="8"/>
      <c r="UGQ1184" s="8"/>
      <c r="UGR1184" s="8"/>
      <c r="UGS1184" s="8"/>
      <c r="UGT1184" s="8"/>
      <c r="UGU1184" s="8"/>
      <c r="UGV1184" s="8"/>
      <c r="UGW1184" s="8"/>
      <c r="UGX1184" s="8"/>
      <c r="UGY1184" s="8"/>
      <c r="UGZ1184" s="8"/>
      <c r="UHA1184" s="8"/>
      <c r="UHB1184" s="8"/>
      <c r="UHC1184" s="8"/>
      <c r="UHD1184" s="8"/>
      <c r="UHE1184" s="8"/>
      <c r="UHF1184" s="8"/>
      <c r="UHG1184" s="8"/>
      <c r="UHH1184" s="8"/>
      <c r="UHI1184" s="8"/>
      <c r="UHJ1184" s="8"/>
      <c r="UHK1184" s="8"/>
      <c r="UHL1184" s="8"/>
      <c r="UHM1184" s="8"/>
      <c r="UHN1184" s="8"/>
      <c r="UHO1184" s="8"/>
      <c r="UHP1184" s="8"/>
      <c r="UHQ1184" s="8"/>
      <c r="UHR1184" s="8"/>
      <c r="UHS1184" s="8"/>
      <c r="UHT1184" s="8"/>
      <c r="UHU1184" s="8"/>
      <c r="UHV1184" s="8"/>
      <c r="UHW1184" s="8"/>
      <c r="UHX1184" s="8"/>
      <c r="UHY1184" s="8"/>
      <c r="UHZ1184" s="8"/>
      <c r="UIA1184" s="8"/>
      <c r="UIB1184" s="8"/>
      <c r="UIC1184" s="8"/>
      <c r="UID1184" s="8"/>
      <c r="UIE1184" s="8"/>
      <c r="UIF1184" s="8"/>
      <c r="UIG1184" s="8"/>
      <c r="UIH1184" s="8"/>
      <c r="UII1184" s="8"/>
      <c r="UIJ1184" s="8"/>
      <c r="UIK1184" s="8"/>
      <c r="UIL1184" s="8"/>
      <c r="UIM1184" s="8"/>
      <c r="UIN1184" s="8"/>
      <c r="UIO1184" s="8"/>
      <c r="UIP1184" s="8"/>
      <c r="UIQ1184" s="8"/>
      <c r="UIR1184" s="8"/>
      <c r="UIS1184" s="8"/>
      <c r="UIT1184" s="8"/>
      <c r="UIU1184" s="8"/>
      <c r="UIV1184" s="8"/>
      <c r="UIW1184" s="8"/>
      <c r="UIX1184" s="8"/>
      <c r="UIY1184" s="8"/>
      <c r="UIZ1184" s="8"/>
      <c r="UJA1184" s="8"/>
      <c r="UJB1184" s="8"/>
      <c r="UJC1184" s="8"/>
      <c r="UJD1184" s="8"/>
      <c r="UJE1184" s="8"/>
      <c r="UJF1184" s="8"/>
      <c r="UJG1184" s="8"/>
      <c r="UJH1184" s="8"/>
      <c r="UJI1184" s="8"/>
      <c r="UJJ1184" s="8"/>
      <c r="UJK1184" s="8"/>
      <c r="UJL1184" s="8"/>
      <c r="UJM1184" s="8"/>
      <c r="UJN1184" s="8"/>
      <c r="UJO1184" s="8"/>
      <c r="UJP1184" s="8"/>
      <c r="UJQ1184" s="8"/>
      <c r="UJR1184" s="8"/>
      <c r="UJS1184" s="8"/>
      <c r="UJT1184" s="8"/>
      <c r="UJU1184" s="8"/>
      <c r="UJV1184" s="8"/>
      <c r="UJW1184" s="8"/>
      <c r="UJX1184" s="8"/>
      <c r="UJY1184" s="8"/>
      <c r="UJZ1184" s="8"/>
      <c r="UKA1184" s="8"/>
      <c r="UKB1184" s="8"/>
      <c r="UKC1184" s="8"/>
      <c r="UKD1184" s="8"/>
      <c r="UKE1184" s="8"/>
      <c r="UKF1184" s="8"/>
      <c r="UKG1184" s="8"/>
      <c r="UKH1184" s="8"/>
      <c r="UKI1184" s="8"/>
      <c r="UKJ1184" s="8"/>
      <c r="UKK1184" s="8"/>
      <c r="UKL1184" s="8"/>
      <c r="UKM1184" s="8"/>
      <c r="UKN1184" s="8"/>
      <c r="UKO1184" s="8"/>
      <c r="UKP1184" s="8"/>
      <c r="UKQ1184" s="8"/>
      <c r="UKR1184" s="8"/>
      <c r="UKS1184" s="8"/>
      <c r="UKT1184" s="8"/>
      <c r="UKU1184" s="8"/>
      <c r="UKV1184" s="8"/>
      <c r="UKW1184" s="8"/>
      <c r="UKX1184" s="8"/>
      <c r="UKY1184" s="8"/>
      <c r="UKZ1184" s="8"/>
      <c r="ULA1184" s="8"/>
      <c r="ULB1184" s="8"/>
      <c r="ULC1184" s="8"/>
      <c r="ULD1184" s="8"/>
      <c r="ULE1184" s="8"/>
      <c r="ULF1184" s="8"/>
      <c r="ULG1184" s="8"/>
      <c r="ULH1184" s="8"/>
      <c r="ULI1184" s="8"/>
      <c r="ULJ1184" s="8"/>
      <c r="ULK1184" s="8"/>
      <c r="ULL1184" s="8"/>
      <c r="ULM1184" s="8"/>
      <c r="ULN1184" s="8"/>
      <c r="ULO1184" s="8"/>
      <c r="ULP1184" s="8"/>
      <c r="ULQ1184" s="8"/>
      <c r="ULR1184" s="8"/>
      <c r="ULS1184" s="8"/>
      <c r="ULT1184" s="8"/>
      <c r="ULU1184" s="8"/>
      <c r="ULV1184" s="8"/>
      <c r="ULW1184" s="8"/>
      <c r="ULX1184" s="8"/>
      <c r="ULY1184" s="8"/>
      <c r="ULZ1184" s="8"/>
      <c r="UMA1184" s="8"/>
      <c r="UMB1184" s="8"/>
      <c r="UMC1184" s="8"/>
      <c r="UMD1184" s="8"/>
      <c r="UME1184" s="8"/>
      <c r="UMF1184" s="8"/>
      <c r="UMG1184" s="8"/>
      <c r="UMH1184" s="8"/>
      <c r="UMI1184" s="8"/>
      <c r="UMJ1184" s="8"/>
      <c r="UMK1184" s="8"/>
      <c r="UML1184" s="8"/>
      <c r="UMM1184" s="8"/>
      <c r="UMN1184" s="8"/>
      <c r="UMO1184" s="8"/>
      <c r="UMP1184" s="8"/>
      <c r="UMQ1184" s="8"/>
      <c r="UMR1184" s="8"/>
      <c r="UMS1184" s="8"/>
      <c r="UMT1184" s="8"/>
      <c r="UMU1184" s="8"/>
      <c r="UMV1184" s="8"/>
      <c r="UMW1184" s="8"/>
      <c r="UMX1184" s="8"/>
      <c r="UMY1184" s="8"/>
      <c r="UMZ1184" s="8"/>
      <c r="UNA1184" s="8"/>
      <c r="UNB1184" s="8"/>
      <c r="UNC1184" s="8"/>
      <c r="UND1184" s="8"/>
      <c r="UNE1184" s="8"/>
      <c r="UNF1184" s="8"/>
      <c r="UNG1184" s="8"/>
      <c r="UNH1184" s="8"/>
      <c r="UNI1184" s="8"/>
      <c r="UNJ1184" s="8"/>
      <c r="UNK1184" s="8"/>
      <c r="UNL1184" s="8"/>
      <c r="UNM1184" s="8"/>
      <c r="UNN1184" s="8"/>
      <c r="UNO1184" s="8"/>
      <c r="UNP1184" s="8"/>
      <c r="UNQ1184" s="8"/>
      <c r="UNR1184" s="8"/>
      <c r="UNS1184" s="8"/>
      <c r="UNT1184" s="8"/>
      <c r="UNU1184" s="8"/>
      <c r="UNV1184" s="8"/>
      <c r="UNW1184" s="8"/>
      <c r="UNX1184" s="8"/>
      <c r="UNY1184" s="8"/>
      <c r="UNZ1184" s="8"/>
      <c r="UOA1184" s="8"/>
      <c r="UOB1184" s="8"/>
      <c r="UOC1184" s="8"/>
      <c r="UOD1184" s="8"/>
      <c r="UOE1184" s="8"/>
      <c r="UOF1184" s="8"/>
      <c r="UOG1184" s="8"/>
      <c r="UOH1184" s="8"/>
      <c r="UOI1184" s="8"/>
      <c r="UOJ1184" s="8"/>
      <c r="UOK1184" s="8"/>
      <c r="UOL1184" s="8"/>
      <c r="UOM1184" s="8"/>
      <c r="UON1184" s="8"/>
      <c r="UOO1184" s="8"/>
      <c r="UOP1184" s="8"/>
      <c r="UOQ1184" s="8"/>
      <c r="UOR1184" s="8"/>
      <c r="UOS1184" s="8"/>
      <c r="UOT1184" s="8"/>
      <c r="UOU1184" s="8"/>
      <c r="UOV1184" s="8"/>
      <c r="UOW1184" s="8"/>
      <c r="UOX1184" s="8"/>
      <c r="UOY1184" s="8"/>
      <c r="UOZ1184" s="8"/>
      <c r="UPA1184" s="8"/>
      <c r="UPB1184" s="8"/>
      <c r="UPC1184" s="8"/>
      <c r="UPD1184" s="8"/>
      <c r="UPE1184" s="8"/>
      <c r="UPF1184" s="8"/>
      <c r="UPG1184" s="8"/>
      <c r="UPH1184" s="8"/>
      <c r="UPI1184" s="8"/>
      <c r="UPJ1184" s="8"/>
      <c r="UPK1184" s="8"/>
      <c r="UPL1184" s="8"/>
      <c r="UPM1184" s="8"/>
      <c r="UPN1184" s="8"/>
      <c r="UPO1184" s="8"/>
      <c r="UPP1184" s="8"/>
      <c r="UPQ1184" s="8"/>
      <c r="UPR1184" s="8"/>
      <c r="UPS1184" s="8"/>
      <c r="UPT1184" s="8"/>
      <c r="UPU1184" s="8"/>
      <c r="UPV1184" s="8"/>
      <c r="UPW1184" s="8"/>
      <c r="UPX1184" s="8"/>
      <c r="UPY1184" s="8"/>
      <c r="UPZ1184" s="8"/>
      <c r="UQA1184" s="8"/>
      <c r="UQB1184" s="8"/>
      <c r="UQC1184" s="8"/>
      <c r="UQD1184" s="8"/>
      <c r="UQE1184" s="8"/>
      <c r="UQF1184" s="8"/>
      <c r="UQG1184" s="8"/>
      <c r="UQH1184" s="8"/>
      <c r="UQI1184" s="8"/>
      <c r="UQJ1184" s="8"/>
      <c r="UQK1184" s="8"/>
      <c r="UQL1184" s="8"/>
      <c r="UQM1184" s="8"/>
      <c r="UQN1184" s="8"/>
      <c r="UQO1184" s="8"/>
      <c r="UQP1184" s="8"/>
      <c r="UQQ1184" s="8"/>
      <c r="UQR1184" s="8"/>
      <c r="UQS1184" s="8"/>
      <c r="UQT1184" s="8"/>
      <c r="UQU1184" s="8"/>
      <c r="UQV1184" s="8"/>
      <c r="UQW1184" s="8"/>
      <c r="UQX1184" s="8"/>
      <c r="UQY1184" s="8"/>
      <c r="UQZ1184" s="8"/>
      <c r="URA1184" s="8"/>
      <c r="URB1184" s="8"/>
      <c r="URC1184" s="8"/>
      <c r="URD1184" s="8"/>
      <c r="URE1184" s="8"/>
      <c r="URF1184" s="8"/>
      <c r="URG1184" s="8"/>
      <c r="URH1184" s="8"/>
      <c r="URI1184" s="8"/>
      <c r="URJ1184" s="8"/>
      <c r="URK1184" s="8"/>
      <c r="URL1184" s="8"/>
      <c r="URM1184" s="8"/>
      <c r="URN1184" s="8"/>
      <c r="URO1184" s="8"/>
      <c r="URP1184" s="8"/>
      <c r="URQ1184" s="8"/>
      <c r="URR1184" s="8"/>
      <c r="URS1184" s="8"/>
      <c r="URT1184" s="8"/>
      <c r="URU1184" s="8"/>
      <c r="URV1184" s="8"/>
      <c r="URW1184" s="8"/>
      <c r="URX1184" s="8"/>
      <c r="URY1184" s="8"/>
      <c r="URZ1184" s="8"/>
      <c r="USA1184" s="8"/>
      <c r="USB1184" s="8"/>
      <c r="USC1184" s="8"/>
      <c r="USD1184" s="8"/>
      <c r="USE1184" s="8"/>
      <c r="USF1184" s="8"/>
      <c r="USG1184" s="8"/>
      <c r="USH1184" s="8"/>
      <c r="USI1184" s="8"/>
      <c r="USJ1184" s="8"/>
      <c r="USK1184" s="8"/>
      <c r="USL1184" s="8"/>
      <c r="USM1184" s="8"/>
      <c r="USN1184" s="8"/>
      <c r="USO1184" s="8"/>
      <c r="USP1184" s="8"/>
      <c r="USQ1184" s="8"/>
      <c r="USR1184" s="8"/>
      <c r="USS1184" s="8"/>
      <c r="UST1184" s="8"/>
      <c r="USU1184" s="8"/>
      <c r="USV1184" s="8"/>
      <c r="USW1184" s="8"/>
      <c r="USX1184" s="8"/>
      <c r="USY1184" s="8"/>
      <c r="USZ1184" s="8"/>
      <c r="UTA1184" s="8"/>
      <c r="UTB1184" s="8"/>
      <c r="UTC1184" s="8"/>
      <c r="UTD1184" s="8"/>
      <c r="UTE1184" s="8"/>
      <c r="UTF1184" s="8"/>
      <c r="UTG1184" s="8"/>
      <c r="UTH1184" s="8"/>
      <c r="UTI1184" s="8"/>
      <c r="UTJ1184" s="8"/>
      <c r="UTK1184" s="8"/>
      <c r="UTL1184" s="8"/>
      <c r="UTM1184" s="8"/>
      <c r="UTN1184" s="8"/>
      <c r="UTO1184" s="8"/>
      <c r="UTP1184" s="8"/>
      <c r="UTQ1184" s="8"/>
      <c r="UTR1184" s="8"/>
      <c r="UTS1184" s="8"/>
      <c r="UTT1184" s="8"/>
      <c r="UTU1184" s="8"/>
      <c r="UTV1184" s="8"/>
      <c r="UTW1184" s="8"/>
      <c r="UTX1184" s="8"/>
      <c r="UTY1184" s="8"/>
      <c r="UTZ1184" s="8"/>
      <c r="UUA1184" s="8"/>
      <c r="UUB1184" s="8"/>
      <c r="UUC1184" s="8"/>
      <c r="UUD1184" s="8"/>
      <c r="UUE1184" s="8"/>
      <c r="UUF1184" s="8"/>
      <c r="UUG1184" s="8"/>
      <c r="UUH1184" s="8"/>
      <c r="UUI1184" s="8"/>
      <c r="UUJ1184" s="8"/>
      <c r="UUK1184" s="8"/>
      <c r="UUL1184" s="8"/>
      <c r="UUM1184" s="8"/>
      <c r="UUN1184" s="8"/>
      <c r="UUO1184" s="8"/>
      <c r="UUP1184" s="8"/>
      <c r="UUQ1184" s="8"/>
      <c r="UUR1184" s="8"/>
      <c r="UUS1184" s="8"/>
      <c r="UUT1184" s="8"/>
      <c r="UUU1184" s="8"/>
      <c r="UUV1184" s="8"/>
      <c r="UUW1184" s="8"/>
      <c r="UUX1184" s="8"/>
      <c r="UUY1184" s="8"/>
      <c r="UUZ1184" s="8"/>
      <c r="UVA1184" s="8"/>
      <c r="UVB1184" s="8"/>
      <c r="UVC1184" s="8"/>
      <c r="UVD1184" s="8"/>
      <c r="UVE1184" s="8"/>
      <c r="UVF1184" s="8"/>
      <c r="UVG1184" s="8"/>
      <c r="UVH1184" s="8"/>
      <c r="UVI1184" s="8"/>
      <c r="UVJ1184" s="8"/>
      <c r="UVK1184" s="8"/>
      <c r="UVL1184" s="8"/>
      <c r="UVM1184" s="8"/>
      <c r="UVN1184" s="8"/>
      <c r="UVO1184" s="8"/>
      <c r="UVP1184" s="8"/>
      <c r="UVQ1184" s="8"/>
      <c r="UVR1184" s="8"/>
      <c r="UVS1184" s="8"/>
      <c r="UVT1184" s="8"/>
      <c r="UVU1184" s="8"/>
      <c r="UVV1184" s="8"/>
      <c r="UVW1184" s="8"/>
      <c r="UVX1184" s="8"/>
      <c r="UVY1184" s="8"/>
      <c r="UVZ1184" s="8"/>
      <c r="UWA1184" s="8"/>
      <c r="UWB1184" s="8"/>
      <c r="UWC1184" s="8"/>
      <c r="UWD1184" s="8"/>
      <c r="UWE1184" s="8"/>
      <c r="UWF1184" s="8"/>
      <c r="UWG1184" s="8"/>
      <c r="UWH1184" s="8"/>
      <c r="UWI1184" s="8"/>
      <c r="UWJ1184" s="8"/>
      <c r="UWK1184" s="8"/>
      <c r="UWL1184" s="8"/>
      <c r="UWM1184" s="8"/>
      <c r="UWN1184" s="8"/>
      <c r="UWO1184" s="8"/>
      <c r="UWP1184" s="8"/>
      <c r="UWQ1184" s="8"/>
      <c r="UWR1184" s="8"/>
      <c r="UWS1184" s="8"/>
      <c r="UWT1184" s="8"/>
      <c r="UWU1184" s="8"/>
      <c r="UWV1184" s="8"/>
      <c r="UWW1184" s="8"/>
      <c r="UWX1184" s="8"/>
      <c r="UWY1184" s="8"/>
      <c r="UWZ1184" s="8"/>
      <c r="UXA1184" s="8"/>
      <c r="UXB1184" s="8"/>
      <c r="UXC1184" s="8"/>
      <c r="UXD1184" s="8"/>
      <c r="UXE1184" s="8"/>
      <c r="UXF1184" s="8"/>
      <c r="UXG1184" s="8"/>
      <c r="UXH1184" s="8"/>
      <c r="UXI1184" s="8"/>
      <c r="UXJ1184" s="8"/>
      <c r="UXK1184" s="8"/>
      <c r="UXL1184" s="8"/>
      <c r="UXM1184" s="8"/>
      <c r="UXN1184" s="8"/>
      <c r="UXO1184" s="8"/>
      <c r="UXP1184" s="8"/>
      <c r="UXQ1184" s="8"/>
      <c r="UXR1184" s="8"/>
      <c r="UXS1184" s="8"/>
      <c r="UXT1184" s="8"/>
      <c r="UXU1184" s="8"/>
      <c r="UXV1184" s="8"/>
      <c r="UXW1184" s="8"/>
      <c r="UXX1184" s="8"/>
      <c r="UXY1184" s="8"/>
      <c r="UXZ1184" s="8"/>
      <c r="UYA1184" s="8"/>
      <c r="UYB1184" s="8"/>
      <c r="UYC1184" s="8"/>
      <c r="UYD1184" s="8"/>
      <c r="UYE1184" s="8"/>
      <c r="UYF1184" s="8"/>
      <c r="UYG1184" s="8"/>
      <c r="UYH1184" s="8"/>
      <c r="UYI1184" s="8"/>
      <c r="UYJ1184" s="8"/>
      <c r="UYK1184" s="8"/>
      <c r="UYL1184" s="8"/>
      <c r="UYM1184" s="8"/>
      <c r="UYN1184" s="8"/>
      <c r="UYO1184" s="8"/>
      <c r="UYP1184" s="8"/>
      <c r="UYQ1184" s="8"/>
      <c r="UYR1184" s="8"/>
      <c r="UYS1184" s="8"/>
      <c r="UYT1184" s="8"/>
      <c r="UYU1184" s="8"/>
      <c r="UYV1184" s="8"/>
      <c r="UYW1184" s="8"/>
      <c r="UYX1184" s="8"/>
      <c r="UYY1184" s="8"/>
      <c r="UYZ1184" s="8"/>
      <c r="UZA1184" s="8"/>
      <c r="UZB1184" s="8"/>
      <c r="UZC1184" s="8"/>
      <c r="UZD1184" s="8"/>
      <c r="UZE1184" s="8"/>
      <c r="UZF1184" s="8"/>
      <c r="UZG1184" s="8"/>
      <c r="UZH1184" s="8"/>
      <c r="UZI1184" s="8"/>
      <c r="UZJ1184" s="8"/>
      <c r="UZK1184" s="8"/>
      <c r="UZL1184" s="8"/>
      <c r="UZM1184" s="8"/>
      <c r="UZN1184" s="8"/>
      <c r="UZO1184" s="8"/>
      <c r="UZP1184" s="8"/>
      <c r="UZQ1184" s="8"/>
      <c r="UZR1184" s="8"/>
      <c r="UZS1184" s="8"/>
      <c r="UZT1184" s="8"/>
      <c r="UZU1184" s="8"/>
      <c r="UZV1184" s="8"/>
      <c r="UZW1184" s="8"/>
      <c r="UZX1184" s="8"/>
      <c r="UZY1184" s="8"/>
      <c r="UZZ1184" s="8"/>
      <c r="VAA1184" s="8"/>
      <c r="VAB1184" s="8"/>
      <c r="VAC1184" s="8"/>
      <c r="VAD1184" s="8"/>
      <c r="VAE1184" s="8"/>
      <c r="VAF1184" s="8"/>
      <c r="VAG1184" s="8"/>
      <c r="VAH1184" s="8"/>
      <c r="VAI1184" s="8"/>
      <c r="VAJ1184" s="8"/>
      <c r="VAK1184" s="8"/>
      <c r="VAL1184" s="8"/>
      <c r="VAM1184" s="8"/>
      <c r="VAN1184" s="8"/>
      <c r="VAO1184" s="8"/>
      <c r="VAP1184" s="8"/>
      <c r="VAQ1184" s="8"/>
      <c r="VAR1184" s="8"/>
      <c r="VAS1184" s="8"/>
      <c r="VAT1184" s="8"/>
      <c r="VAU1184" s="8"/>
      <c r="VAV1184" s="8"/>
      <c r="VAW1184" s="8"/>
      <c r="VAX1184" s="8"/>
      <c r="VAY1184" s="8"/>
      <c r="VAZ1184" s="8"/>
      <c r="VBA1184" s="8"/>
      <c r="VBB1184" s="8"/>
      <c r="VBC1184" s="8"/>
      <c r="VBD1184" s="8"/>
      <c r="VBE1184" s="8"/>
      <c r="VBF1184" s="8"/>
      <c r="VBG1184" s="8"/>
      <c r="VBH1184" s="8"/>
      <c r="VBI1184" s="8"/>
      <c r="VBJ1184" s="8"/>
      <c r="VBK1184" s="8"/>
      <c r="VBL1184" s="8"/>
      <c r="VBM1184" s="8"/>
      <c r="VBN1184" s="8"/>
      <c r="VBO1184" s="8"/>
      <c r="VBP1184" s="8"/>
      <c r="VBQ1184" s="8"/>
      <c r="VBR1184" s="8"/>
      <c r="VBS1184" s="8"/>
      <c r="VBT1184" s="8"/>
      <c r="VBU1184" s="8"/>
      <c r="VBV1184" s="8"/>
      <c r="VBW1184" s="8"/>
      <c r="VBX1184" s="8"/>
      <c r="VBY1184" s="8"/>
      <c r="VBZ1184" s="8"/>
      <c r="VCA1184" s="8"/>
      <c r="VCB1184" s="8"/>
      <c r="VCC1184" s="8"/>
      <c r="VCD1184" s="8"/>
      <c r="VCE1184" s="8"/>
      <c r="VCF1184" s="8"/>
      <c r="VCG1184" s="8"/>
      <c r="VCH1184" s="8"/>
      <c r="VCI1184" s="8"/>
      <c r="VCJ1184" s="8"/>
      <c r="VCK1184" s="8"/>
      <c r="VCL1184" s="8"/>
      <c r="VCM1184" s="8"/>
      <c r="VCN1184" s="8"/>
      <c r="VCO1184" s="8"/>
      <c r="VCP1184" s="8"/>
      <c r="VCQ1184" s="8"/>
      <c r="VCR1184" s="8"/>
      <c r="VCS1184" s="8"/>
      <c r="VCT1184" s="8"/>
      <c r="VCU1184" s="8"/>
      <c r="VCV1184" s="8"/>
      <c r="VCW1184" s="8"/>
      <c r="VCX1184" s="8"/>
      <c r="VCY1184" s="8"/>
      <c r="VCZ1184" s="8"/>
      <c r="VDA1184" s="8"/>
      <c r="VDB1184" s="8"/>
      <c r="VDC1184" s="8"/>
      <c r="VDD1184" s="8"/>
      <c r="VDE1184" s="8"/>
      <c r="VDF1184" s="8"/>
      <c r="VDG1184" s="8"/>
      <c r="VDH1184" s="8"/>
      <c r="VDI1184" s="8"/>
      <c r="VDJ1184" s="8"/>
      <c r="VDK1184" s="8"/>
      <c r="VDL1184" s="8"/>
      <c r="VDM1184" s="8"/>
      <c r="VDN1184" s="8"/>
      <c r="VDO1184" s="8"/>
      <c r="VDP1184" s="8"/>
      <c r="VDQ1184" s="8"/>
      <c r="VDR1184" s="8"/>
      <c r="VDS1184" s="8"/>
      <c r="VDT1184" s="8"/>
      <c r="VDU1184" s="8"/>
      <c r="VDV1184" s="8"/>
      <c r="VDW1184" s="8"/>
      <c r="VDX1184" s="8"/>
      <c r="VDY1184" s="8"/>
      <c r="VDZ1184" s="8"/>
      <c r="VEA1184" s="8"/>
      <c r="VEB1184" s="8"/>
      <c r="VEC1184" s="8"/>
      <c r="VED1184" s="8"/>
      <c r="VEE1184" s="8"/>
      <c r="VEF1184" s="8"/>
      <c r="VEG1184" s="8"/>
      <c r="VEH1184" s="8"/>
      <c r="VEI1184" s="8"/>
      <c r="VEJ1184" s="8"/>
      <c r="VEK1184" s="8"/>
      <c r="VEL1184" s="8"/>
      <c r="VEM1184" s="8"/>
      <c r="VEN1184" s="8"/>
      <c r="VEO1184" s="8"/>
      <c r="VEP1184" s="8"/>
      <c r="VEQ1184" s="8"/>
      <c r="VER1184" s="8"/>
      <c r="VES1184" s="8"/>
      <c r="VET1184" s="8"/>
      <c r="VEU1184" s="8"/>
      <c r="VEV1184" s="8"/>
      <c r="VEW1184" s="8"/>
      <c r="VEX1184" s="8"/>
      <c r="VEY1184" s="8"/>
      <c r="VEZ1184" s="8"/>
      <c r="VFA1184" s="8"/>
      <c r="VFB1184" s="8"/>
      <c r="VFC1184" s="8"/>
      <c r="VFD1184" s="8"/>
      <c r="VFE1184" s="8"/>
      <c r="VFF1184" s="8"/>
      <c r="VFG1184" s="8"/>
      <c r="VFH1184" s="8"/>
      <c r="VFI1184" s="8"/>
      <c r="VFJ1184" s="8"/>
      <c r="VFK1184" s="8"/>
      <c r="VFL1184" s="8"/>
      <c r="VFM1184" s="8"/>
      <c r="VFN1184" s="8"/>
      <c r="VFO1184" s="8"/>
      <c r="VFP1184" s="8"/>
      <c r="VFQ1184" s="8"/>
      <c r="VFR1184" s="8"/>
      <c r="VFS1184" s="8"/>
      <c r="VFT1184" s="8"/>
      <c r="VFU1184" s="8"/>
      <c r="VFV1184" s="8"/>
      <c r="VFW1184" s="8"/>
      <c r="VFX1184" s="8"/>
      <c r="VFY1184" s="8"/>
      <c r="VFZ1184" s="8"/>
      <c r="VGA1184" s="8"/>
      <c r="VGB1184" s="8"/>
      <c r="VGC1184" s="8"/>
      <c r="VGD1184" s="8"/>
      <c r="VGE1184" s="8"/>
      <c r="VGF1184" s="8"/>
      <c r="VGG1184" s="8"/>
      <c r="VGH1184" s="8"/>
      <c r="VGI1184" s="8"/>
      <c r="VGJ1184" s="8"/>
      <c r="VGK1184" s="8"/>
      <c r="VGL1184" s="8"/>
      <c r="VGM1184" s="8"/>
      <c r="VGN1184" s="8"/>
      <c r="VGO1184" s="8"/>
      <c r="VGP1184" s="8"/>
      <c r="VGQ1184" s="8"/>
      <c r="VGR1184" s="8"/>
      <c r="VGS1184" s="8"/>
      <c r="VGT1184" s="8"/>
      <c r="VGU1184" s="8"/>
      <c r="VGV1184" s="8"/>
      <c r="VGW1184" s="8"/>
      <c r="VGX1184" s="8"/>
      <c r="VGY1184" s="8"/>
      <c r="VGZ1184" s="8"/>
      <c r="VHA1184" s="8"/>
      <c r="VHB1184" s="8"/>
      <c r="VHC1184" s="8"/>
      <c r="VHD1184" s="8"/>
      <c r="VHE1184" s="8"/>
      <c r="VHF1184" s="8"/>
      <c r="VHG1184" s="8"/>
      <c r="VHH1184" s="8"/>
      <c r="VHI1184" s="8"/>
      <c r="VHJ1184" s="8"/>
      <c r="VHK1184" s="8"/>
      <c r="VHL1184" s="8"/>
      <c r="VHM1184" s="8"/>
      <c r="VHN1184" s="8"/>
      <c r="VHO1184" s="8"/>
      <c r="VHP1184" s="8"/>
      <c r="VHQ1184" s="8"/>
      <c r="VHR1184" s="8"/>
      <c r="VHS1184" s="8"/>
      <c r="VHT1184" s="8"/>
      <c r="VHU1184" s="8"/>
      <c r="VHV1184" s="8"/>
      <c r="VHW1184" s="8"/>
      <c r="VHX1184" s="8"/>
      <c r="VHY1184" s="8"/>
      <c r="VHZ1184" s="8"/>
      <c r="VIA1184" s="8"/>
      <c r="VIB1184" s="8"/>
      <c r="VIC1184" s="8"/>
      <c r="VID1184" s="8"/>
      <c r="VIE1184" s="8"/>
      <c r="VIF1184" s="8"/>
      <c r="VIG1184" s="8"/>
      <c r="VIH1184" s="8"/>
      <c r="VII1184" s="8"/>
      <c r="VIJ1184" s="8"/>
      <c r="VIK1184" s="8"/>
      <c r="VIL1184" s="8"/>
      <c r="VIM1184" s="8"/>
      <c r="VIN1184" s="8"/>
      <c r="VIO1184" s="8"/>
      <c r="VIP1184" s="8"/>
      <c r="VIQ1184" s="8"/>
      <c r="VIR1184" s="8"/>
      <c r="VIS1184" s="8"/>
      <c r="VIT1184" s="8"/>
      <c r="VIU1184" s="8"/>
      <c r="VIV1184" s="8"/>
      <c r="VIW1184" s="8"/>
      <c r="VIX1184" s="8"/>
      <c r="VIY1184" s="8"/>
      <c r="VIZ1184" s="8"/>
      <c r="VJA1184" s="8"/>
      <c r="VJB1184" s="8"/>
      <c r="VJC1184" s="8"/>
      <c r="VJD1184" s="8"/>
      <c r="VJE1184" s="8"/>
      <c r="VJF1184" s="8"/>
      <c r="VJG1184" s="8"/>
      <c r="VJH1184" s="8"/>
      <c r="VJI1184" s="8"/>
      <c r="VJJ1184" s="8"/>
      <c r="VJK1184" s="8"/>
      <c r="VJL1184" s="8"/>
      <c r="VJM1184" s="8"/>
      <c r="VJN1184" s="8"/>
      <c r="VJO1184" s="8"/>
      <c r="VJP1184" s="8"/>
      <c r="VJQ1184" s="8"/>
      <c r="VJR1184" s="8"/>
      <c r="VJS1184" s="8"/>
      <c r="VJT1184" s="8"/>
      <c r="VJU1184" s="8"/>
      <c r="VJV1184" s="8"/>
      <c r="VJW1184" s="8"/>
      <c r="VJX1184" s="8"/>
      <c r="VJY1184" s="8"/>
      <c r="VJZ1184" s="8"/>
      <c r="VKA1184" s="8"/>
      <c r="VKB1184" s="8"/>
      <c r="VKC1184" s="8"/>
      <c r="VKD1184" s="8"/>
      <c r="VKE1184" s="8"/>
      <c r="VKF1184" s="8"/>
      <c r="VKG1184" s="8"/>
      <c r="VKH1184" s="8"/>
      <c r="VKI1184" s="8"/>
      <c r="VKJ1184" s="8"/>
      <c r="VKK1184" s="8"/>
      <c r="VKL1184" s="8"/>
      <c r="VKM1184" s="8"/>
      <c r="VKN1184" s="8"/>
      <c r="VKO1184" s="8"/>
      <c r="VKP1184" s="8"/>
      <c r="VKQ1184" s="8"/>
      <c r="VKR1184" s="8"/>
      <c r="VKS1184" s="8"/>
      <c r="VKT1184" s="8"/>
      <c r="VKU1184" s="8"/>
      <c r="VKV1184" s="8"/>
      <c r="VKW1184" s="8"/>
      <c r="VKX1184" s="8"/>
      <c r="VKY1184" s="8"/>
      <c r="VKZ1184" s="8"/>
      <c r="VLA1184" s="8"/>
      <c r="VLB1184" s="8"/>
      <c r="VLC1184" s="8"/>
      <c r="VLD1184" s="8"/>
      <c r="VLE1184" s="8"/>
      <c r="VLF1184" s="8"/>
      <c r="VLG1184" s="8"/>
      <c r="VLH1184" s="8"/>
      <c r="VLI1184" s="8"/>
      <c r="VLJ1184" s="8"/>
      <c r="VLK1184" s="8"/>
      <c r="VLL1184" s="8"/>
      <c r="VLM1184" s="8"/>
      <c r="VLN1184" s="8"/>
      <c r="VLO1184" s="8"/>
      <c r="VLP1184" s="8"/>
      <c r="VLQ1184" s="8"/>
      <c r="VLR1184" s="8"/>
      <c r="VLS1184" s="8"/>
      <c r="VLT1184" s="8"/>
      <c r="VLU1184" s="8"/>
      <c r="VLV1184" s="8"/>
      <c r="VLW1184" s="8"/>
      <c r="VLX1184" s="8"/>
      <c r="VLY1184" s="8"/>
      <c r="VLZ1184" s="8"/>
      <c r="VMA1184" s="8"/>
      <c r="VMB1184" s="8"/>
      <c r="VMC1184" s="8"/>
      <c r="VMD1184" s="8"/>
      <c r="VME1184" s="8"/>
      <c r="VMF1184" s="8"/>
      <c r="VMG1184" s="8"/>
      <c r="VMH1184" s="8"/>
      <c r="VMI1184" s="8"/>
      <c r="VMJ1184" s="8"/>
      <c r="VMK1184" s="8"/>
      <c r="VML1184" s="8"/>
      <c r="VMM1184" s="8"/>
      <c r="VMN1184" s="8"/>
      <c r="VMO1184" s="8"/>
      <c r="VMP1184" s="8"/>
      <c r="VMQ1184" s="8"/>
      <c r="VMR1184" s="8"/>
      <c r="VMS1184" s="8"/>
      <c r="VMT1184" s="8"/>
      <c r="VMU1184" s="8"/>
      <c r="VMV1184" s="8"/>
      <c r="VMW1184" s="8"/>
      <c r="VMX1184" s="8"/>
      <c r="VMY1184" s="8"/>
      <c r="VMZ1184" s="8"/>
      <c r="VNA1184" s="8"/>
      <c r="VNB1184" s="8"/>
      <c r="VNC1184" s="8"/>
      <c r="VND1184" s="8"/>
      <c r="VNE1184" s="8"/>
      <c r="VNF1184" s="8"/>
      <c r="VNG1184" s="8"/>
      <c r="VNH1184" s="8"/>
      <c r="VNI1184" s="8"/>
      <c r="VNJ1184" s="8"/>
      <c r="VNK1184" s="8"/>
      <c r="VNL1184" s="8"/>
      <c r="VNM1184" s="8"/>
      <c r="VNN1184" s="8"/>
      <c r="VNO1184" s="8"/>
      <c r="VNP1184" s="8"/>
      <c r="VNQ1184" s="8"/>
      <c r="VNR1184" s="8"/>
      <c r="VNS1184" s="8"/>
      <c r="VNT1184" s="8"/>
      <c r="VNU1184" s="8"/>
      <c r="VNV1184" s="8"/>
      <c r="VNW1184" s="8"/>
      <c r="VNX1184" s="8"/>
      <c r="VNY1184" s="8"/>
      <c r="VNZ1184" s="8"/>
      <c r="VOA1184" s="8"/>
      <c r="VOB1184" s="8"/>
      <c r="VOC1184" s="8"/>
      <c r="VOD1184" s="8"/>
      <c r="VOE1184" s="8"/>
      <c r="VOF1184" s="8"/>
      <c r="VOG1184" s="8"/>
      <c r="VOH1184" s="8"/>
      <c r="VOI1184" s="8"/>
      <c r="VOJ1184" s="8"/>
      <c r="VOK1184" s="8"/>
      <c r="VOL1184" s="8"/>
      <c r="VOM1184" s="8"/>
      <c r="VON1184" s="8"/>
      <c r="VOO1184" s="8"/>
      <c r="VOP1184" s="8"/>
      <c r="VOQ1184" s="8"/>
      <c r="VOR1184" s="8"/>
      <c r="VOS1184" s="8"/>
      <c r="VOT1184" s="8"/>
      <c r="VOU1184" s="8"/>
      <c r="VOV1184" s="8"/>
      <c r="VOW1184" s="8"/>
      <c r="VOX1184" s="8"/>
      <c r="VOY1184" s="8"/>
      <c r="VOZ1184" s="8"/>
      <c r="VPA1184" s="8"/>
      <c r="VPB1184" s="8"/>
      <c r="VPC1184" s="8"/>
      <c r="VPD1184" s="8"/>
      <c r="VPE1184" s="8"/>
      <c r="VPF1184" s="8"/>
      <c r="VPG1184" s="8"/>
      <c r="VPH1184" s="8"/>
      <c r="VPI1184" s="8"/>
      <c r="VPJ1184" s="8"/>
      <c r="VPK1184" s="8"/>
      <c r="VPL1184" s="8"/>
      <c r="VPM1184" s="8"/>
      <c r="VPN1184" s="8"/>
      <c r="VPO1184" s="8"/>
      <c r="VPP1184" s="8"/>
      <c r="VPQ1184" s="8"/>
      <c r="VPR1184" s="8"/>
      <c r="VPS1184" s="8"/>
      <c r="VPT1184" s="8"/>
      <c r="VPU1184" s="8"/>
      <c r="VPV1184" s="8"/>
      <c r="VPW1184" s="8"/>
      <c r="VPX1184" s="8"/>
      <c r="VPY1184" s="8"/>
      <c r="VPZ1184" s="8"/>
      <c r="VQA1184" s="8"/>
      <c r="VQB1184" s="8"/>
      <c r="VQC1184" s="8"/>
      <c r="VQD1184" s="8"/>
      <c r="VQE1184" s="8"/>
      <c r="VQF1184" s="8"/>
      <c r="VQG1184" s="8"/>
      <c r="VQH1184" s="8"/>
      <c r="VQI1184" s="8"/>
      <c r="VQJ1184" s="8"/>
      <c r="VQK1184" s="8"/>
      <c r="VQL1184" s="8"/>
      <c r="VQM1184" s="8"/>
      <c r="VQN1184" s="8"/>
      <c r="VQO1184" s="8"/>
      <c r="VQP1184" s="8"/>
      <c r="VQQ1184" s="8"/>
      <c r="VQR1184" s="8"/>
      <c r="VQS1184" s="8"/>
      <c r="VQT1184" s="8"/>
      <c r="VQU1184" s="8"/>
      <c r="VQV1184" s="8"/>
      <c r="VQW1184" s="8"/>
      <c r="VQX1184" s="8"/>
      <c r="VQY1184" s="8"/>
      <c r="VQZ1184" s="8"/>
      <c r="VRA1184" s="8"/>
      <c r="VRB1184" s="8"/>
      <c r="VRC1184" s="8"/>
      <c r="VRD1184" s="8"/>
      <c r="VRE1184" s="8"/>
      <c r="VRF1184" s="8"/>
      <c r="VRG1184" s="8"/>
      <c r="VRH1184" s="8"/>
      <c r="VRI1184" s="8"/>
      <c r="VRJ1184" s="8"/>
      <c r="VRK1184" s="8"/>
      <c r="VRL1184" s="8"/>
      <c r="VRM1184" s="8"/>
      <c r="VRN1184" s="8"/>
      <c r="VRO1184" s="8"/>
      <c r="VRP1184" s="8"/>
      <c r="VRQ1184" s="8"/>
      <c r="VRR1184" s="8"/>
      <c r="VRS1184" s="8"/>
      <c r="VRT1184" s="8"/>
      <c r="VRU1184" s="8"/>
      <c r="VRV1184" s="8"/>
      <c r="VRW1184" s="8"/>
      <c r="VRX1184" s="8"/>
      <c r="VRY1184" s="8"/>
      <c r="VRZ1184" s="8"/>
      <c r="VSA1184" s="8"/>
      <c r="VSB1184" s="8"/>
      <c r="VSC1184" s="8"/>
      <c r="VSD1184" s="8"/>
      <c r="VSE1184" s="8"/>
      <c r="VSF1184" s="8"/>
      <c r="VSG1184" s="8"/>
      <c r="VSH1184" s="8"/>
      <c r="VSI1184" s="8"/>
      <c r="VSJ1184" s="8"/>
      <c r="VSK1184" s="8"/>
      <c r="VSL1184" s="8"/>
      <c r="VSM1184" s="8"/>
      <c r="VSN1184" s="8"/>
      <c r="VSO1184" s="8"/>
      <c r="VSP1184" s="8"/>
      <c r="VSQ1184" s="8"/>
      <c r="VSR1184" s="8"/>
      <c r="VSS1184" s="8"/>
      <c r="VST1184" s="8"/>
      <c r="VSU1184" s="8"/>
      <c r="VSV1184" s="8"/>
      <c r="VSW1184" s="8"/>
      <c r="VSX1184" s="8"/>
      <c r="VSY1184" s="8"/>
      <c r="VSZ1184" s="8"/>
      <c r="VTA1184" s="8"/>
      <c r="VTB1184" s="8"/>
      <c r="VTC1184" s="8"/>
      <c r="VTD1184" s="8"/>
      <c r="VTE1184" s="8"/>
      <c r="VTF1184" s="8"/>
      <c r="VTG1184" s="8"/>
      <c r="VTH1184" s="8"/>
      <c r="VTI1184" s="8"/>
      <c r="VTJ1184" s="8"/>
      <c r="VTK1184" s="8"/>
      <c r="VTL1184" s="8"/>
      <c r="VTM1184" s="8"/>
      <c r="VTN1184" s="8"/>
      <c r="VTO1184" s="8"/>
      <c r="VTP1184" s="8"/>
      <c r="VTQ1184" s="8"/>
      <c r="VTR1184" s="8"/>
      <c r="VTS1184" s="8"/>
      <c r="VTT1184" s="8"/>
      <c r="VTU1184" s="8"/>
      <c r="VTV1184" s="8"/>
      <c r="VTW1184" s="8"/>
      <c r="VTX1184" s="8"/>
      <c r="VTY1184" s="8"/>
      <c r="VTZ1184" s="8"/>
      <c r="VUA1184" s="8"/>
      <c r="VUB1184" s="8"/>
      <c r="VUC1184" s="8"/>
      <c r="VUD1184" s="8"/>
      <c r="VUE1184" s="8"/>
      <c r="VUF1184" s="8"/>
      <c r="VUG1184" s="8"/>
      <c r="VUH1184" s="8"/>
      <c r="VUI1184" s="8"/>
      <c r="VUJ1184" s="8"/>
      <c r="VUK1184" s="8"/>
      <c r="VUL1184" s="8"/>
      <c r="VUM1184" s="8"/>
      <c r="VUN1184" s="8"/>
      <c r="VUO1184" s="8"/>
      <c r="VUP1184" s="8"/>
      <c r="VUQ1184" s="8"/>
      <c r="VUR1184" s="8"/>
      <c r="VUS1184" s="8"/>
      <c r="VUT1184" s="8"/>
      <c r="VUU1184" s="8"/>
      <c r="VUV1184" s="8"/>
      <c r="VUW1184" s="8"/>
      <c r="VUX1184" s="8"/>
      <c r="VUY1184" s="8"/>
      <c r="VUZ1184" s="8"/>
      <c r="VVA1184" s="8"/>
      <c r="VVB1184" s="8"/>
      <c r="VVC1184" s="8"/>
      <c r="VVD1184" s="8"/>
      <c r="VVE1184" s="8"/>
      <c r="VVF1184" s="8"/>
      <c r="VVG1184" s="8"/>
      <c r="VVH1184" s="8"/>
      <c r="VVI1184" s="8"/>
      <c r="VVJ1184" s="8"/>
      <c r="VVK1184" s="8"/>
      <c r="VVL1184" s="8"/>
      <c r="VVM1184" s="8"/>
      <c r="VVN1184" s="8"/>
      <c r="VVO1184" s="8"/>
      <c r="VVP1184" s="8"/>
      <c r="VVQ1184" s="8"/>
      <c r="VVR1184" s="8"/>
      <c r="VVS1184" s="8"/>
      <c r="VVT1184" s="8"/>
      <c r="VVU1184" s="8"/>
      <c r="VVV1184" s="8"/>
      <c r="VVW1184" s="8"/>
      <c r="VVX1184" s="8"/>
      <c r="VVY1184" s="8"/>
      <c r="VVZ1184" s="8"/>
      <c r="VWA1184" s="8"/>
      <c r="VWB1184" s="8"/>
      <c r="VWC1184" s="8"/>
      <c r="VWD1184" s="8"/>
      <c r="VWE1184" s="8"/>
      <c r="VWF1184" s="8"/>
      <c r="VWG1184" s="8"/>
      <c r="VWH1184" s="8"/>
      <c r="VWI1184" s="8"/>
      <c r="VWJ1184" s="8"/>
      <c r="VWK1184" s="8"/>
      <c r="VWL1184" s="8"/>
      <c r="VWM1184" s="8"/>
      <c r="VWN1184" s="8"/>
      <c r="VWO1184" s="8"/>
      <c r="VWP1184" s="8"/>
      <c r="VWQ1184" s="8"/>
      <c r="VWR1184" s="8"/>
      <c r="VWS1184" s="8"/>
      <c r="VWT1184" s="8"/>
      <c r="VWU1184" s="8"/>
      <c r="VWV1184" s="8"/>
      <c r="VWW1184" s="8"/>
      <c r="VWX1184" s="8"/>
      <c r="VWY1184" s="8"/>
      <c r="VWZ1184" s="8"/>
      <c r="VXA1184" s="8"/>
      <c r="VXB1184" s="8"/>
      <c r="VXC1184" s="8"/>
      <c r="VXD1184" s="8"/>
      <c r="VXE1184" s="8"/>
      <c r="VXF1184" s="8"/>
      <c r="VXG1184" s="8"/>
      <c r="VXH1184" s="8"/>
      <c r="VXI1184" s="8"/>
      <c r="VXJ1184" s="8"/>
      <c r="VXK1184" s="8"/>
      <c r="VXL1184" s="8"/>
      <c r="VXM1184" s="8"/>
      <c r="VXN1184" s="8"/>
      <c r="VXO1184" s="8"/>
      <c r="VXP1184" s="8"/>
      <c r="VXQ1184" s="8"/>
      <c r="VXR1184" s="8"/>
      <c r="VXS1184" s="8"/>
      <c r="VXT1184" s="8"/>
      <c r="VXU1184" s="8"/>
      <c r="VXV1184" s="8"/>
      <c r="VXW1184" s="8"/>
      <c r="VXX1184" s="8"/>
      <c r="VXY1184" s="8"/>
      <c r="VXZ1184" s="8"/>
      <c r="VYA1184" s="8"/>
      <c r="VYB1184" s="8"/>
      <c r="VYC1184" s="8"/>
      <c r="VYD1184" s="8"/>
      <c r="VYE1184" s="8"/>
      <c r="VYF1184" s="8"/>
      <c r="VYG1184" s="8"/>
      <c r="VYH1184" s="8"/>
      <c r="VYI1184" s="8"/>
      <c r="VYJ1184" s="8"/>
      <c r="VYK1184" s="8"/>
      <c r="VYL1184" s="8"/>
      <c r="VYM1184" s="8"/>
      <c r="VYN1184" s="8"/>
      <c r="VYO1184" s="8"/>
      <c r="VYP1184" s="8"/>
      <c r="VYQ1184" s="8"/>
      <c r="VYR1184" s="8"/>
      <c r="VYS1184" s="8"/>
      <c r="VYT1184" s="8"/>
      <c r="VYU1184" s="8"/>
      <c r="VYV1184" s="8"/>
      <c r="VYW1184" s="8"/>
      <c r="VYX1184" s="8"/>
      <c r="VYY1184" s="8"/>
      <c r="VYZ1184" s="8"/>
      <c r="VZA1184" s="8"/>
      <c r="VZB1184" s="8"/>
      <c r="VZC1184" s="8"/>
      <c r="VZD1184" s="8"/>
      <c r="VZE1184" s="8"/>
      <c r="VZF1184" s="8"/>
      <c r="VZG1184" s="8"/>
      <c r="VZH1184" s="8"/>
      <c r="VZI1184" s="8"/>
      <c r="VZJ1184" s="8"/>
      <c r="VZK1184" s="8"/>
      <c r="VZL1184" s="8"/>
      <c r="VZM1184" s="8"/>
      <c r="VZN1184" s="8"/>
      <c r="VZO1184" s="8"/>
      <c r="VZP1184" s="8"/>
      <c r="VZQ1184" s="8"/>
      <c r="VZR1184" s="8"/>
      <c r="VZS1184" s="8"/>
      <c r="VZT1184" s="8"/>
      <c r="VZU1184" s="8"/>
      <c r="VZV1184" s="8"/>
      <c r="VZW1184" s="8"/>
      <c r="VZX1184" s="8"/>
      <c r="VZY1184" s="8"/>
      <c r="VZZ1184" s="8"/>
      <c r="WAA1184" s="8"/>
      <c r="WAB1184" s="8"/>
      <c r="WAC1184" s="8"/>
      <c r="WAD1184" s="8"/>
      <c r="WAE1184" s="8"/>
      <c r="WAF1184" s="8"/>
      <c r="WAG1184" s="8"/>
      <c r="WAH1184" s="8"/>
      <c r="WAI1184" s="8"/>
      <c r="WAJ1184" s="8"/>
      <c r="WAK1184" s="8"/>
      <c r="WAL1184" s="8"/>
      <c r="WAM1184" s="8"/>
      <c r="WAN1184" s="8"/>
      <c r="WAO1184" s="8"/>
      <c r="WAP1184" s="8"/>
      <c r="WAQ1184" s="8"/>
      <c r="WAR1184" s="8"/>
      <c r="WAS1184" s="8"/>
      <c r="WAT1184" s="8"/>
      <c r="WAU1184" s="8"/>
      <c r="WAV1184" s="8"/>
      <c r="WAW1184" s="8"/>
      <c r="WAX1184" s="8"/>
      <c r="WAY1184" s="8"/>
      <c r="WAZ1184" s="8"/>
      <c r="WBA1184" s="8"/>
      <c r="WBB1184" s="8"/>
      <c r="WBC1184" s="8"/>
      <c r="WBD1184" s="8"/>
      <c r="WBE1184" s="8"/>
      <c r="WBF1184" s="8"/>
      <c r="WBG1184" s="8"/>
      <c r="WBH1184" s="8"/>
      <c r="WBI1184" s="8"/>
      <c r="WBJ1184" s="8"/>
      <c r="WBK1184" s="8"/>
      <c r="WBL1184" s="8"/>
      <c r="WBM1184" s="8"/>
      <c r="WBN1184" s="8"/>
      <c r="WBO1184" s="8"/>
      <c r="WBP1184" s="8"/>
      <c r="WBQ1184" s="8"/>
      <c r="WBR1184" s="8"/>
      <c r="WBS1184" s="8"/>
      <c r="WBT1184" s="8"/>
      <c r="WBU1184" s="8"/>
      <c r="WBV1184" s="8"/>
      <c r="WBW1184" s="8"/>
      <c r="WBX1184" s="8"/>
      <c r="WBY1184" s="8"/>
      <c r="WBZ1184" s="8"/>
      <c r="WCA1184" s="8"/>
      <c r="WCB1184" s="8"/>
      <c r="WCC1184" s="8"/>
      <c r="WCD1184" s="8"/>
      <c r="WCE1184" s="8"/>
      <c r="WCF1184" s="8"/>
      <c r="WCG1184" s="8"/>
      <c r="WCH1184" s="8"/>
      <c r="WCI1184" s="8"/>
      <c r="WCJ1184" s="8"/>
      <c r="WCK1184" s="8"/>
      <c r="WCL1184" s="8"/>
      <c r="WCM1184" s="8"/>
      <c r="WCN1184" s="8"/>
      <c r="WCO1184" s="8"/>
      <c r="WCP1184" s="8"/>
      <c r="WCQ1184" s="8"/>
      <c r="WCR1184" s="8"/>
      <c r="WCS1184" s="8"/>
      <c r="WCT1184" s="8"/>
      <c r="WCU1184" s="8"/>
      <c r="WCV1184" s="8"/>
      <c r="WCW1184" s="8"/>
      <c r="WCX1184" s="8"/>
      <c r="WCY1184" s="8"/>
      <c r="WCZ1184" s="8"/>
      <c r="WDA1184" s="8"/>
      <c r="WDB1184" s="8"/>
      <c r="WDC1184" s="8"/>
      <c r="WDD1184" s="8"/>
      <c r="WDE1184" s="8"/>
      <c r="WDF1184" s="8"/>
      <c r="WDG1184" s="8"/>
      <c r="WDH1184" s="8"/>
      <c r="WDI1184" s="8"/>
      <c r="WDJ1184" s="8"/>
      <c r="WDK1184" s="8"/>
      <c r="WDL1184" s="8"/>
      <c r="WDM1184" s="8"/>
      <c r="WDN1184" s="8"/>
      <c r="WDO1184" s="8"/>
      <c r="WDP1184" s="8"/>
      <c r="WDQ1184" s="8"/>
      <c r="WDR1184" s="8"/>
      <c r="WDS1184" s="8"/>
      <c r="WDT1184" s="8"/>
      <c r="WDU1184" s="8"/>
      <c r="WDV1184" s="8"/>
      <c r="WDW1184" s="8"/>
      <c r="WDX1184" s="8"/>
      <c r="WDY1184" s="8"/>
      <c r="WDZ1184" s="8"/>
      <c r="WEA1184" s="8"/>
      <c r="WEB1184" s="8"/>
      <c r="WEC1184" s="8"/>
      <c r="WED1184" s="8"/>
      <c r="WEE1184" s="8"/>
      <c r="WEF1184" s="8"/>
      <c r="WEG1184" s="8"/>
      <c r="WEH1184" s="8"/>
      <c r="WEI1184" s="8"/>
      <c r="WEJ1184" s="8"/>
      <c r="WEK1184" s="8"/>
      <c r="WEL1184" s="8"/>
      <c r="WEM1184" s="8"/>
      <c r="WEN1184" s="8"/>
      <c r="WEO1184" s="8"/>
      <c r="WEP1184" s="8"/>
      <c r="WEQ1184" s="8"/>
      <c r="WER1184" s="8"/>
      <c r="WES1184" s="8"/>
      <c r="WET1184" s="8"/>
      <c r="WEU1184" s="8"/>
      <c r="WEV1184" s="8"/>
      <c r="WEW1184" s="8"/>
      <c r="WEX1184" s="8"/>
      <c r="WEY1184" s="8"/>
      <c r="WEZ1184" s="8"/>
      <c r="WFA1184" s="8"/>
      <c r="WFB1184" s="8"/>
      <c r="WFC1184" s="8"/>
      <c r="WFD1184" s="8"/>
      <c r="WFE1184" s="8"/>
      <c r="WFF1184" s="8"/>
      <c r="WFG1184" s="8"/>
      <c r="WFH1184" s="8"/>
      <c r="WFI1184" s="8"/>
      <c r="WFJ1184" s="8"/>
      <c r="WFK1184" s="8"/>
      <c r="WFL1184" s="8"/>
      <c r="WFM1184" s="8"/>
      <c r="WFN1184" s="8"/>
      <c r="WFO1184" s="8"/>
      <c r="WFP1184" s="8"/>
      <c r="WFQ1184" s="8"/>
      <c r="WFR1184" s="8"/>
      <c r="WFS1184" s="8"/>
      <c r="WFT1184" s="8"/>
      <c r="WFU1184" s="8"/>
      <c r="WFV1184" s="8"/>
      <c r="WFW1184" s="8"/>
      <c r="WFX1184" s="8"/>
      <c r="WFY1184" s="8"/>
      <c r="WFZ1184" s="8"/>
      <c r="WGA1184" s="8"/>
      <c r="WGB1184" s="8"/>
      <c r="WGC1184" s="8"/>
      <c r="WGD1184" s="8"/>
      <c r="WGE1184" s="8"/>
      <c r="WGF1184" s="8"/>
      <c r="WGG1184" s="8"/>
      <c r="WGH1184" s="8"/>
      <c r="WGI1184" s="8"/>
      <c r="WGJ1184" s="8"/>
      <c r="WGK1184" s="8"/>
      <c r="WGL1184" s="8"/>
      <c r="WGM1184" s="8"/>
      <c r="WGN1184" s="8"/>
      <c r="WGO1184" s="8"/>
      <c r="WGP1184" s="8"/>
      <c r="WGQ1184" s="8"/>
      <c r="WGR1184" s="8"/>
      <c r="WGS1184" s="8"/>
      <c r="WGT1184" s="8"/>
      <c r="WGU1184" s="8"/>
      <c r="WGV1184" s="8"/>
      <c r="WGW1184" s="8"/>
      <c r="WGX1184" s="8"/>
      <c r="WGY1184" s="8"/>
      <c r="WGZ1184" s="8"/>
      <c r="WHA1184" s="8"/>
      <c r="WHB1184" s="8"/>
      <c r="WHC1184" s="8"/>
      <c r="WHD1184" s="8"/>
      <c r="WHE1184" s="8"/>
      <c r="WHF1184" s="8"/>
      <c r="WHG1184" s="8"/>
      <c r="WHH1184" s="8"/>
      <c r="WHI1184" s="8"/>
      <c r="WHJ1184" s="8"/>
      <c r="WHK1184" s="8"/>
      <c r="WHL1184" s="8"/>
      <c r="WHM1184" s="8"/>
      <c r="WHN1184" s="8"/>
      <c r="WHO1184" s="8"/>
      <c r="WHP1184" s="8"/>
      <c r="WHQ1184" s="8"/>
      <c r="WHR1184" s="8"/>
      <c r="WHS1184" s="8"/>
      <c r="WHT1184" s="8"/>
      <c r="WHU1184" s="8"/>
      <c r="WHV1184" s="8"/>
      <c r="WHW1184" s="8"/>
      <c r="WHX1184" s="8"/>
      <c r="WHY1184" s="8"/>
      <c r="WHZ1184" s="8"/>
      <c r="WIA1184" s="8"/>
      <c r="WIB1184" s="8"/>
      <c r="WIC1184" s="8"/>
      <c r="WID1184" s="8"/>
      <c r="WIE1184" s="8"/>
      <c r="WIF1184" s="8"/>
      <c r="WIG1184" s="8"/>
      <c r="WIH1184" s="8"/>
      <c r="WII1184" s="8"/>
      <c r="WIJ1184" s="8"/>
      <c r="WIK1184" s="8"/>
      <c r="WIL1184" s="8"/>
      <c r="WIM1184" s="8"/>
      <c r="WIN1184" s="8"/>
      <c r="WIO1184" s="8"/>
      <c r="WIP1184" s="8"/>
      <c r="WIQ1184" s="8"/>
      <c r="WIR1184" s="8"/>
      <c r="WIS1184" s="8"/>
      <c r="WIT1184" s="8"/>
      <c r="WIU1184" s="8"/>
      <c r="WIV1184" s="8"/>
      <c r="WIW1184" s="8"/>
      <c r="WIX1184" s="8"/>
      <c r="WIY1184" s="8"/>
      <c r="WIZ1184" s="8"/>
      <c r="WJA1184" s="8"/>
      <c r="WJB1184" s="8"/>
      <c r="WJC1184" s="8"/>
      <c r="WJD1184" s="8"/>
      <c r="WJE1184" s="8"/>
      <c r="WJF1184" s="8"/>
      <c r="WJG1184" s="8"/>
      <c r="WJH1184" s="8"/>
      <c r="WJI1184" s="8"/>
      <c r="WJJ1184" s="8"/>
      <c r="WJK1184" s="8"/>
      <c r="WJL1184" s="8"/>
      <c r="WJM1184" s="8"/>
      <c r="WJN1184" s="8"/>
      <c r="WJO1184" s="8"/>
      <c r="WJP1184" s="8"/>
      <c r="WJQ1184" s="8"/>
      <c r="WJR1184" s="8"/>
      <c r="WJS1184" s="8"/>
      <c r="WJT1184" s="8"/>
      <c r="WJU1184" s="8"/>
      <c r="WJV1184" s="8"/>
      <c r="WJW1184" s="8"/>
      <c r="WJX1184" s="8"/>
      <c r="WJY1184" s="8"/>
      <c r="WJZ1184" s="8"/>
      <c r="WKA1184" s="8"/>
      <c r="WKB1184" s="8"/>
      <c r="WKC1184" s="8"/>
      <c r="WKD1184" s="8"/>
      <c r="WKE1184" s="8"/>
      <c r="WKF1184" s="8"/>
      <c r="WKG1184" s="8"/>
      <c r="WKH1184" s="8"/>
      <c r="WKI1184" s="8"/>
      <c r="WKJ1184" s="8"/>
      <c r="WKK1184" s="8"/>
      <c r="WKL1184" s="8"/>
      <c r="WKM1184" s="8"/>
      <c r="WKN1184" s="8"/>
      <c r="WKO1184" s="8"/>
      <c r="WKP1184" s="8"/>
      <c r="WKQ1184" s="8"/>
      <c r="WKR1184" s="8"/>
      <c r="WKS1184" s="8"/>
      <c r="WKT1184" s="8"/>
      <c r="WKU1184" s="8"/>
      <c r="WKV1184" s="8"/>
      <c r="WKW1184" s="8"/>
      <c r="WKX1184" s="8"/>
      <c r="WKY1184" s="8"/>
      <c r="WKZ1184" s="8"/>
      <c r="WLA1184" s="8"/>
      <c r="WLB1184" s="8"/>
      <c r="WLC1184" s="8"/>
      <c r="WLD1184" s="8"/>
      <c r="WLE1184" s="8"/>
      <c r="WLF1184" s="8"/>
      <c r="WLG1184" s="8"/>
      <c r="WLH1184" s="8"/>
      <c r="WLI1184" s="8"/>
      <c r="WLJ1184" s="8"/>
      <c r="WLK1184" s="8"/>
      <c r="WLL1184" s="8"/>
      <c r="WLM1184" s="8"/>
      <c r="WLN1184" s="8"/>
      <c r="WLO1184" s="8"/>
      <c r="WLP1184" s="8"/>
      <c r="WLQ1184" s="8"/>
      <c r="WLR1184" s="8"/>
      <c r="WLS1184" s="8"/>
      <c r="WLT1184" s="8"/>
      <c r="WLU1184" s="8"/>
      <c r="WLV1184" s="8"/>
      <c r="WLW1184" s="8"/>
      <c r="WLX1184" s="8"/>
      <c r="WLY1184" s="8"/>
      <c r="WLZ1184" s="8"/>
      <c r="WMA1184" s="8"/>
      <c r="WMB1184" s="8"/>
      <c r="WMC1184" s="8"/>
      <c r="WMD1184" s="8"/>
      <c r="WME1184" s="8"/>
      <c r="WMF1184" s="8"/>
      <c r="WMG1184" s="8"/>
      <c r="WMH1184" s="8"/>
      <c r="WMI1184" s="8"/>
      <c r="WMJ1184" s="8"/>
      <c r="WMK1184" s="8"/>
      <c r="WML1184" s="8"/>
      <c r="WMM1184" s="8"/>
      <c r="WMN1184" s="8"/>
      <c r="WMO1184" s="8"/>
      <c r="WMP1184" s="8"/>
      <c r="WMQ1184" s="8"/>
      <c r="WMR1184" s="8"/>
      <c r="WMS1184" s="8"/>
      <c r="WMT1184" s="8"/>
      <c r="WMU1184" s="8"/>
      <c r="WMV1184" s="8"/>
      <c r="WMW1184" s="8"/>
      <c r="WMX1184" s="8"/>
      <c r="WMY1184" s="8"/>
      <c r="WMZ1184" s="8"/>
      <c r="WNA1184" s="8"/>
      <c r="WNB1184" s="8"/>
      <c r="WNC1184" s="8"/>
      <c r="WND1184" s="8"/>
      <c r="WNE1184" s="8"/>
      <c r="WNF1184" s="8"/>
      <c r="WNG1184" s="8"/>
      <c r="WNH1184" s="8"/>
      <c r="WNI1184" s="8"/>
      <c r="WNJ1184" s="8"/>
      <c r="WNK1184" s="8"/>
      <c r="WNL1184" s="8"/>
      <c r="WNM1184" s="8"/>
      <c r="WNN1184" s="8"/>
      <c r="WNO1184" s="8"/>
      <c r="WNP1184" s="8"/>
      <c r="WNQ1184" s="8"/>
      <c r="WNR1184" s="8"/>
      <c r="WNS1184" s="8"/>
      <c r="WNT1184" s="8"/>
      <c r="WNU1184" s="8"/>
      <c r="WNV1184" s="8"/>
      <c r="WNW1184" s="8"/>
      <c r="WNX1184" s="8"/>
      <c r="WNY1184" s="8"/>
      <c r="WNZ1184" s="8"/>
      <c r="WOA1184" s="8"/>
      <c r="WOB1184" s="8"/>
      <c r="WOC1184" s="8"/>
      <c r="WOD1184" s="8"/>
      <c r="WOE1184" s="8"/>
      <c r="WOF1184" s="8"/>
      <c r="WOG1184" s="8"/>
      <c r="WOH1184" s="8"/>
      <c r="WOI1184" s="8"/>
      <c r="WOJ1184" s="8"/>
      <c r="WOK1184" s="8"/>
      <c r="WOL1184" s="8"/>
      <c r="WOM1184" s="8"/>
      <c r="WON1184" s="8"/>
      <c r="WOO1184" s="8"/>
      <c r="WOP1184" s="8"/>
      <c r="WOQ1184" s="8"/>
      <c r="WOR1184" s="8"/>
      <c r="WOS1184" s="8"/>
      <c r="WOT1184" s="8"/>
      <c r="WOU1184" s="8"/>
      <c r="WOV1184" s="8"/>
      <c r="WOW1184" s="8"/>
      <c r="WOX1184" s="8"/>
      <c r="WOY1184" s="8"/>
      <c r="WOZ1184" s="8"/>
      <c r="WPA1184" s="8"/>
      <c r="WPB1184" s="8"/>
      <c r="WPC1184" s="8"/>
      <c r="WPD1184" s="8"/>
      <c r="WPE1184" s="8"/>
      <c r="WPF1184" s="8"/>
      <c r="WPG1184" s="8"/>
      <c r="WPH1184" s="8"/>
      <c r="WPI1184" s="8"/>
      <c r="WPJ1184" s="8"/>
      <c r="WPK1184" s="8"/>
      <c r="WPL1184" s="8"/>
      <c r="WPM1184" s="8"/>
      <c r="WPN1184" s="8"/>
      <c r="WPO1184" s="8"/>
      <c r="WPP1184" s="8"/>
      <c r="WPQ1184" s="8"/>
      <c r="WPR1184" s="8"/>
      <c r="WPS1184" s="8"/>
      <c r="WPT1184" s="8"/>
      <c r="WPU1184" s="8"/>
      <c r="WPV1184" s="8"/>
      <c r="WPW1184" s="8"/>
      <c r="WPX1184" s="8"/>
      <c r="WPY1184" s="8"/>
      <c r="WPZ1184" s="8"/>
      <c r="WQA1184" s="8"/>
      <c r="WQB1184" s="8"/>
      <c r="WQC1184" s="8"/>
      <c r="WQD1184" s="8"/>
      <c r="WQE1184" s="8"/>
      <c r="WQF1184" s="8"/>
      <c r="WQG1184" s="8"/>
      <c r="WQH1184" s="8"/>
      <c r="WQI1184" s="8"/>
      <c r="WQJ1184" s="8"/>
      <c r="WQK1184" s="8"/>
      <c r="WQL1184" s="8"/>
      <c r="WQM1184" s="8"/>
      <c r="WQN1184" s="8"/>
      <c r="WQO1184" s="8"/>
      <c r="WQP1184" s="8"/>
      <c r="WQQ1184" s="8"/>
      <c r="WQR1184" s="8"/>
      <c r="WQS1184" s="8"/>
      <c r="WQT1184" s="8"/>
      <c r="WQU1184" s="8"/>
      <c r="WQV1184" s="8"/>
      <c r="WQW1184" s="8"/>
      <c r="WQX1184" s="8"/>
      <c r="WQY1184" s="8"/>
      <c r="WQZ1184" s="8"/>
      <c r="WRA1184" s="8"/>
      <c r="WRB1184" s="8"/>
      <c r="WRC1184" s="8"/>
      <c r="WRD1184" s="8"/>
      <c r="WRE1184" s="8"/>
      <c r="WRF1184" s="8"/>
      <c r="WRG1184" s="8"/>
      <c r="WRH1184" s="8"/>
      <c r="WRI1184" s="8"/>
      <c r="WRJ1184" s="8"/>
      <c r="WRK1184" s="8"/>
      <c r="WRL1184" s="8"/>
      <c r="WRM1184" s="8"/>
      <c r="WRN1184" s="8"/>
      <c r="WRO1184" s="8"/>
      <c r="WRP1184" s="8"/>
      <c r="WRQ1184" s="8"/>
      <c r="WRR1184" s="8"/>
      <c r="WRS1184" s="8"/>
      <c r="WRT1184" s="8"/>
      <c r="WRU1184" s="8"/>
      <c r="WRV1184" s="8"/>
      <c r="WRW1184" s="8"/>
      <c r="WRX1184" s="8"/>
      <c r="WRY1184" s="8"/>
      <c r="WRZ1184" s="8"/>
      <c r="WSA1184" s="8"/>
      <c r="WSB1184" s="8"/>
      <c r="WSC1184" s="8"/>
      <c r="WSD1184" s="8"/>
      <c r="WSE1184" s="8"/>
      <c r="WSF1184" s="8"/>
      <c r="WSG1184" s="8"/>
      <c r="WSH1184" s="8"/>
      <c r="WSI1184" s="8"/>
      <c r="WSJ1184" s="8"/>
      <c r="WSK1184" s="8"/>
      <c r="WSL1184" s="8"/>
      <c r="WSM1184" s="8"/>
      <c r="WSN1184" s="8"/>
      <c r="WSO1184" s="8"/>
      <c r="WSP1184" s="8"/>
      <c r="WSQ1184" s="8"/>
      <c r="WSR1184" s="8"/>
      <c r="WSS1184" s="8"/>
      <c r="WST1184" s="8"/>
      <c r="WSU1184" s="8"/>
      <c r="WSV1184" s="8"/>
      <c r="WSW1184" s="8"/>
      <c r="WSX1184" s="8"/>
      <c r="WSY1184" s="8"/>
      <c r="WSZ1184" s="8"/>
      <c r="WTA1184" s="8"/>
      <c r="WTB1184" s="8"/>
      <c r="WTC1184" s="8"/>
      <c r="WTD1184" s="8"/>
      <c r="WTE1184" s="8"/>
      <c r="WTF1184" s="8"/>
      <c r="WTG1184" s="8"/>
      <c r="WTH1184" s="8"/>
      <c r="WTI1184" s="8"/>
      <c r="WTJ1184" s="8"/>
      <c r="WTK1184" s="8"/>
      <c r="WTL1184" s="8"/>
      <c r="WTM1184" s="8"/>
      <c r="WTN1184" s="8"/>
      <c r="WTO1184" s="8"/>
      <c r="WTP1184" s="8"/>
      <c r="WTQ1184" s="8"/>
      <c r="WTR1184" s="8"/>
      <c r="WTS1184" s="8"/>
      <c r="WTT1184" s="8"/>
      <c r="WTU1184" s="8"/>
      <c r="WTV1184" s="8"/>
      <c r="WTW1184" s="8"/>
      <c r="WTX1184" s="8"/>
      <c r="WTY1184" s="8"/>
      <c r="WTZ1184" s="8"/>
      <c r="WUA1184" s="8"/>
      <c r="WUB1184" s="8"/>
      <c r="WUC1184" s="8"/>
      <c r="WUD1184" s="8"/>
      <c r="WUE1184" s="8"/>
      <c r="WUF1184" s="8"/>
      <c r="WUG1184" s="8"/>
      <c r="WUH1184" s="8"/>
      <c r="WUI1184" s="8"/>
      <c r="WUJ1184" s="8"/>
      <c r="WUK1184" s="8"/>
      <c r="WUL1184" s="8"/>
      <c r="WUM1184" s="8"/>
      <c r="WUN1184" s="8"/>
      <c r="WUO1184" s="8"/>
      <c r="WUP1184" s="8"/>
      <c r="WUQ1184" s="8"/>
      <c r="WUR1184" s="8"/>
      <c r="WUS1184" s="8"/>
      <c r="WUT1184" s="8"/>
      <c r="WUU1184" s="8"/>
      <c r="WUV1184" s="8"/>
      <c r="WUW1184" s="8"/>
      <c r="WUX1184" s="8"/>
      <c r="WUY1184" s="8"/>
      <c r="WUZ1184" s="8"/>
      <c r="WVA1184" s="8"/>
      <c r="WVB1184" s="8"/>
      <c r="WVC1184" s="8"/>
      <c r="WVD1184" s="8"/>
      <c r="WVE1184" s="8"/>
      <c r="WVF1184" s="8"/>
      <c r="WVG1184" s="8"/>
      <c r="WVH1184" s="8"/>
      <c r="WVI1184" s="8"/>
      <c r="WVJ1184" s="8"/>
      <c r="WVK1184" s="8"/>
      <c r="WVL1184" s="8"/>
      <c r="WVM1184" s="8"/>
      <c r="WVN1184" s="8"/>
      <c r="WVO1184" s="8"/>
      <c r="WVP1184" s="8"/>
      <c r="WVQ1184" s="8"/>
      <c r="WVR1184" s="8"/>
      <c r="WVS1184" s="8"/>
      <c r="WVT1184" s="8"/>
      <c r="WVU1184" s="8"/>
      <c r="WVV1184" s="8"/>
      <c r="WVW1184" s="8"/>
      <c r="WVX1184" s="8"/>
      <c r="WVY1184" s="8"/>
      <c r="WVZ1184" s="8"/>
      <c r="WWA1184" s="8"/>
      <c r="WWB1184" s="8"/>
      <c r="WWC1184" s="8"/>
      <c r="WWD1184" s="8"/>
      <c r="WWE1184" s="8"/>
      <c r="WWF1184" s="8"/>
      <c r="WWG1184" s="8"/>
      <c r="WWH1184" s="8"/>
      <c r="WWI1184" s="8"/>
      <c r="WWJ1184" s="8"/>
      <c r="WWK1184" s="8"/>
      <c r="WWL1184" s="8"/>
      <c r="WWM1184" s="8"/>
      <c r="WWN1184" s="8"/>
      <c r="WWO1184" s="8"/>
      <c r="WWP1184" s="8"/>
      <c r="WWQ1184" s="8"/>
      <c r="WWR1184" s="8"/>
      <c r="WWS1184" s="8"/>
      <c r="WWT1184" s="8"/>
      <c r="WWU1184" s="8"/>
      <c r="WWV1184" s="8"/>
      <c r="WWW1184" s="8"/>
      <c r="WWX1184" s="8"/>
      <c r="WWY1184" s="8"/>
      <c r="WWZ1184" s="8"/>
      <c r="WXA1184" s="8"/>
      <c r="WXB1184" s="8"/>
      <c r="WXC1184" s="8"/>
      <c r="WXD1184" s="8"/>
      <c r="WXE1184" s="8"/>
      <c r="WXF1184" s="8"/>
      <c r="WXG1184" s="8"/>
      <c r="WXH1184" s="8"/>
      <c r="WXI1184" s="8"/>
      <c r="WXJ1184" s="8"/>
      <c r="WXK1184" s="8"/>
      <c r="WXL1184" s="8"/>
      <c r="WXM1184" s="8"/>
      <c r="WXN1184" s="8"/>
      <c r="WXO1184" s="8"/>
      <c r="WXP1184" s="8"/>
      <c r="WXQ1184" s="8"/>
      <c r="WXR1184" s="8"/>
      <c r="WXS1184" s="8"/>
      <c r="WXT1184" s="8"/>
      <c r="WXU1184" s="8"/>
      <c r="WXV1184" s="8"/>
      <c r="WXW1184" s="8"/>
      <c r="WXX1184" s="8"/>
      <c r="WXY1184" s="8"/>
      <c r="WXZ1184" s="8"/>
    </row>
    <row r="1185" spans="1:16198" s="3" customFormat="1" ht="61.5" x14ac:dyDescent="0.85">
      <c r="A1185" s="8">
        <v>1</v>
      </c>
      <c r="B1185" s="43">
        <f>SUBTOTAL(103,$A$1031:A1185)</f>
        <v>152</v>
      </c>
      <c r="C1185" s="11" t="s">
        <v>779</v>
      </c>
      <c r="D1185" s="17">
        <v>5823622.7299999995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50">
        <v>3</v>
      </c>
      <c r="L1185" s="17">
        <v>5701608.3099999996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122014.42</v>
      </c>
      <c r="AD1185" s="17">
        <v>0</v>
      </c>
      <c r="AE1185" s="17">
        <v>0</v>
      </c>
      <c r="AF1185" s="20" t="s">
        <v>262</v>
      </c>
      <c r="AG1185" s="20">
        <v>2022</v>
      </c>
      <c r="AH1185" s="21">
        <v>2022</v>
      </c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8"/>
      <c r="FT1185" s="8"/>
      <c r="FU1185" s="8"/>
      <c r="FV1185" s="8"/>
      <c r="FW1185" s="8"/>
      <c r="FX1185" s="8"/>
      <c r="FY1185" s="8"/>
      <c r="FZ1185" s="8"/>
      <c r="GA1185" s="8"/>
      <c r="GB1185" s="8"/>
      <c r="GC1185" s="8"/>
      <c r="GD1185" s="8"/>
      <c r="GE1185" s="8"/>
      <c r="GF1185" s="8"/>
      <c r="GG1185" s="8"/>
      <c r="GH1185" s="8"/>
      <c r="GI1185" s="8"/>
      <c r="GJ1185" s="8"/>
      <c r="GK1185" s="8"/>
      <c r="GL1185" s="8"/>
      <c r="GM1185" s="8"/>
      <c r="GN1185" s="8"/>
      <c r="GO1185" s="8"/>
      <c r="GP1185" s="8"/>
      <c r="GQ1185" s="8"/>
      <c r="GR1185" s="8"/>
      <c r="GS1185" s="8"/>
      <c r="GT1185" s="8"/>
      <c r="GU1185" s="8"/>
      <c r="GV1185" s="8"/>
      <c r="GW1185" s="8"/>
      <c r="GX1185" s="8"/>
      <c r="GY1185" s="8"/>
      <c r="GZ1185" s="8"/>
      <c r="HA1185" s="8"/>
      <c r="HB1185" s="8"/>
      <c r="HC1185" s="8"/>
      <c r="HD1185" s="8"/>
      <c r="HE1185" s="8"/>
      <c r="HF1185" s="8"/>
      <c r="HG1185" s="8"/>
      <c r="HH1185" s="8"/>
      <c r="HI1185" s="8"/>
      <c r="HJ1185" s="8"/>
      <c r="HK1185" s="8"/>
      <c r="HL1185" s="8"/>
      <c r="HM1185" s="8"/>
      <c r="HN1185" s="8"/>
      <c r="HO1185" s="8"/>
      <c r="HP1185" s="8"/>
      <c r="HQ1185" s="8"/>
      <c r="HR1185" s="8"/>
      <c r="HS1185" s="8"/>
      <c r="HT1185" s="8"/>
      <c r="HU1185" s="8"/>
      <c r="HV1185" s="8"/>
      <c r="HW1185" s="8"/>
      <c r="HX1185" s="8"/>
      <c r="HY1185" s="8"/>
      <c r="HZ1185" s="8"/>
      <c r="IA1185" s="8"/>
      <c r="IB1185" s="8"/>
      <c r="IC1185" s="8"/>
      <c r="ID1185" s="8"/>
      <c r="IE1185" s="8"/>
      <c r="IF1185" s="8"/>
      <c r="IG1185" s="8"/>
      <c r="IH1185" s="8"/>
      <c r="II1185" s="8"/>
      <c r="IJ1185" s="8"/>
      <c r="IK1185" s="8"/>
      <c r="IL1185" s="8"/>
      <c r="IM1185" s="8"/>
      <c r="IN1185" s="8"/>
      <c r="IO1185" s="8"/>
      <c r="IP1185" s="8"/>
      <c r="IQ1185" s="8"/>
      <c r="IR1185" s="8"/>
      <c r="IS1185" s="8"/>
      <c r="IT1185" s="8"/>
      <c r="IU1185" s="8"/>
      <c r="IV1185" s="8"/>
      <c r="IW1185" s="8"/>
      <c r="IX1185" s="8"/>
      <c r="IY1185" s="8"/>
      <c r="IZ1185" s="8"/>
      <c r="JA1185" s="8"/>
      <c r="JB1185" s="8"/>
      <c r="JC1185" s="8"/>
      <c r="JD1185" s="8"/>
      <c r="JE1185" s="8"/>
      <c r="JF1185" s="8"/>
      <c r="JG1185" s="8"/>
      <c r="JH1185" s="8"/>
      <c r="JI1185" s="8"/>
      <c r="JJ1185" s="8"/>
      <c r="JK1185" s="8"/>
      <c r="JL1185" s="8"/>
      <c r="JM1185" s="8"/>
      <c r="JN1185" s="8"/>
      <c r="JO1185" s="8"/>
      <c r="JP1185" s="8"/>
      <c r="JQ1185" s="8"/>
      <c r="JR1185" s="8"/>
      <c r="JS1185" s="8"/>
      <c r="JT1185" s="8"/>
      <c r="JU1185" s="8"/>
      <c r="JV1185" s="8"/>
      <c r="JW1185" s="8"/>
      <c r="JX1185" s="8"/>
      <c r="JY1185" s="8"/>
      <c r="JZ1185" s="8"/>
      <c r="KA1185" s="8"/>
      <c r="KB1185" s="8"/>
      <c r="KC1185" s="8"/>
      <c r="KD1185" s="8"/>
      <c r="KE1185" s="8"/>
      <c r="KF1185" s="8"/>
      <c r="KG1185" s="8"/>
      <c r="KH1185" s="8"/>
      <c r="KI1185" s="8"/>
      <c r="KJ1185" s="8"/>
      <c r="KK1185" s="8"/>
      <c r="KL1185" s="8"/>
      <c r="KM1185" s="8"/>
      <c r="KN1185" s="8"/>
      <c r="KO1185" s="8"/>
      <c r="KP1185" s="8"/>
      <c r="KQ1185" s="8"/>
      <c r="KR1185" s="8"/>
      <c r="KS1185" s="8"/>
      <c r="KT1185" s="8"/>
      <c r="KU1185" s="8"/>
      <c r="KV1185" s="8"/>
      <c r="KW1185" s="8"/>
      <c r="KX1185" s="8"/>
      <c r="KY1185" s="8"/>
      <c r="KZ1185" s="8"/>
      <c r="LA1185" s="8"/>
      <c r="LB1185" s="8"/>
      <c r="LC1185" s="8"/>
      <c r="LD1185" s="8"/>
      <c r="LE1185" s="8"/>
      <c r="LF1185" s="8"/>
      <c r="LG1185" s="8"/>
      <c r="LH1185" s="8"/>
      <c r="LI1185" s="8"/>
      <c r="LJ1185" s="8"/>
      <c r="LK1185" s="8"/>
      <c r="LL1185" s="8"/>
      <c r="LM1185" s="8"/>
      <c r="LN1185" s="8"/>
      <c r="LO1185" s="8"/>
      <c r="LP1185" s="8"/>
      <c r="LQ1185" s="8"/>
      <c r="LR1185" s="8"/>
      <c r="LS1185" s="8"/>
      <c r="LT1185" s="8"/>
      <c r="LU1185" s="8"/>
      <c r="LV1185" s="8"/>
      <c r="LW1185" s="8"/>
      <c r="LX1185" s="8"/>
      <c r="LY1185" s="8"/>
      <c r="LZ1185" s="8"/>
      <c r="MA1185" s="8"/>
      <c r="MB1185" s="8"/>
      <c r="MC1185" s="8"/>
      <c r="MD1185" s="8"/>
      <c r="ME1185" s="8"/>
      <c r="MF1185" s="8"/>
      <c r="MG1185" s="8"/>
      <c r="MH1185" s="8"/>
      <c r="MI1185" s="8"/>
      <c r="MJ1185" s="8"/>
      <c r="MK1185" s="8"/>
      <c r="ML1185" s="8"/>
      <c r="MM1185" s="8"/>
      <c r="MN1185" s="8"/>
      <c r="MO1185" s="8"/>
      <c r="MP1185" s="8"/>
      <c r="MQ1185" s="8"/>
      <c r="MR1185" s="8"/>
      <c r="MS1185" s="8"/>
      <c r="MT1185" s="8"/>
      <c r="MU1185" s="8"/>
      <c r="MV1185" s="8"/>
      <c r="MW1185" s="8"/>
      <c r="MX1185" s="8"/>
      <c r="MY1185" s="8"/>
      <c r="MZ1185" s="8"/>
      <c r="NA1185" s="8"/>
      <c r="NB1185" s="8"/>
      <c r="NC1185" s="8"/>
      <c r="ND1185" s="8"/>
      <c r="NE1185" s="8"/>
      <c r="NF1185" s="8"/>
      <c r="NG1185" s="8"/>
      <c r="NH1185" s="8"/>
      <c r="NI1185" s="8"/>
      <c r="NJ1185" s="8"/>
      <c r="NK1185" s="8"/>
      <c r="NL1185" s="8"/>
      <c r="NM1185" s="8"/>
      <c r="NN1185" s="8"/>
      <c r="NO1185" s="8"/>
      <c r="NP1185" s="8"/>
      <c r="NQ1185" s="8"/>
      <c r="NR1185" s="8"/>
      <c r="NS1185" s="8"/>
      <c r="NT1185" s="8"/>
      <c r="NU1185" s="8"/>
      <c r="NV1185" s="8"/>
      <c r="NW1185" s="8"/>
      <c r="NX1185" s="8"/>
      <c r="NY1185" s="8"/>
      <c r="NZ1185" s="8"/>
      <c r="OA1185" s="8"/>
      <c r="OB1185" s="8"/>
      <c r="OC1185" s="8"/>
      <c r="OD1185" s="8"/>
      <c r="OE1185" s="8"/>
      <c r="OF1185" s="8"/>
      <c r="OG1185" s="8"/>
      <c r="OH1185" s="8"/>
      <c r="OI1185" s="8"/>
      <c r="OJ1185" s="8"/>
      <c r="OK1185" s="8"/>
      <c r="OL1185" s="8"/>
      <c r="OM1185" s="8"/>
      <c r="ON1185" s="8"/>
      <c r="OO1185" s="8"/>
      <c r="OP1185" s="8"/>
      <c r="OQ1185" s="8"/>
      <c r="OR1185" s="8"/>
      <c r="OS1185" s="8"/>
      <c r="OT1185" s="8"/>
      <c r="OU1185" s="8"/>
      <c r="OV1185" s="8"/>
      <c r="OW1185" s="8"/>
      <c r="OX1185" s="8"/>
      <c r="OY1185" s="8"/>
      <c r="OZ1185" s="8"/>
      <c r="PA1185" s="8"/>
      <c r="PB1185" s="8"/>
      <c r="PC1185" s="8"/>
      <c r="PD1185" s="8"/>
      <c r="PE1185" s="8"/>
      <c r="PF1185" s="8"/>
      <c r="PG1185" s="8"/>
      <c r="PH1185" s="8"/>
      <c r="PI1185" s="8"/>
      <c r="PJ1185" s="8"/>
      <c r="PK1185" s="8"/>
      <c r="PL1185" s="8"/>
      <c r="PM1185" s="8"/>
      <c r="PN1185" s="8"/>
      <c r="PO1185" s="8"/>
      <c r="PP1185" s="8"/>
      <c r="PQ1185" s="8"/>
      <c r="PR1185" s="8"/>
      <c r="PS1185" s="8"/>
      <c r="PT1185" s="8"/>
      <c r="PU1185" s="8"/>
      <c r="PV1185" s="8"/>
      <c r="PW1185" s="8"/>
      <c r="PX1185" s="8"/>
      <c r="PY1185" s="8"/>
      <c r="PZ1185" s="8"/>
      <c r="QA1185" s="8"/>
      <c r="QB1185" s="8"/>
      <c r="QC1185" s="8"/>
      <c r="QD1185" s="8"/>
      <c r="QE1185" s="8"/>
      <c r="QF1185" s="8"/>
      <c r="QG1185" s="8"/>
      <c r="QH1185" s="8"/>
      <c r="QI1185" s="8"/>
      <c r="QJ1185" s="8"/>
      <c r="QK1185" s="8"/>
      <c r="QL1185" s="8"/>
      <c r="QM1185" s="8"/>
      <c r="QN1185" s="8"/>
      <c r="QO1185" s="8"/>
      <c r="QP1185" s="8"/>
      <c r="QQ1185" s="8"/>
      <c r="QR1185" s="8"/>
      <c r="QS1185" s="8"/>
      <c r="QT1185" s="8"/>
      <c r="QU1185" s="8"/>
      <c r="QV1185" s="8"/>
      <c r="QW1185" s="8"/>
      <c r="QX1185" s="8"/>
      <c r="QY1185" s="8"/>
      <c r="QZ1185" s="8"/>
      <c r="RA1185" s="8"/>
      <c r="RB1185" s="8"/>
      <c r="RC1185" s="8"/>
      <c r="RD1185" s="8"/>
      <c r="RE1185" s="8"/>
      <c r="RF1185" s="8"/>
      <c r="RG1185" s="8"/>
      <c r="RH1185" s="8"/>
      <c r="RI1185" s="8"/>
      <c r="RJ1185" s="8"/>
      <c r="RK1185" s="8"/>
      <c r="RL1185" s="8"/>
      <c r="RM1185" s="8"/>
      <c r="RN1185" s="8"/>
      <c r="RO1185" s="8"/>
      <c r="RP1185" s="8"/>
      <c r="RQ1185" s="8"/>
      <c r="RR1185" s="8"/>
      <c r="RS1185" s="8"/>
      <c r="RT1185" s="8"/>
      <c r="RU1185" s="8"/>
      <c r="RV1185" s="8"/>
      <c r="RW1185" s="8"/>
      <c r="RX1185" s="8"/>
      <c r="RY1185" s="8"/>
      <c r="RZ1185" s="8"/>
      <c r="SA1185" s="8"/>
      <c r="SB1185" s="8"/>
      <c r="SC1185" s="8"/>
      <c r="SD1185" s="8"/>
      <c r="SE1185" s="8"/>
      <c r="SF1185" s="8"/>
      <c r="SG1185" s="8"/>
      <c r="SH1185" s="8"/>
      <c r="SI1185" s="8"/>
      <c r="SJ1185" s="8"/>
      <c r="SK1185" s="8"/>
      <c r="SL1185" s="8"/>
      <c r="SM1185" s="8"/>
      <c r="SN1185" s="8"/>
      <c r="SO1185" s="8"/>
      <c r="SP1185" s="8"/>
      <c r="SQ1185" s="8"/>
      <c r="SR1185" s="8"/>
      <c r="SS1185" s="8"/>
      <c r="ST1185" s="8"/>
      <c r="SU1185" s="8"/>
      <c r="SV1185" s="8"/>
      <c r="SW1185" s="8"/>
      <c r="SX1185" s="8"/>
      <c r="SY1185" s="8"/>
      <c r="SZ1185" s="8"/>
      <c r="TA1185" s="8"/>
      <c r="TB1185" s="8"/>
      <c r="TC1185" s="8"/>
      <c r="TD1185" s="8"/>
      <c r="TE1185" s="8"/>
      <c r="TF1185" s="8"/>
      <c r="TG1185" s="8"/>
      <c r="TH1185" s="8"/>
      <c r="TI1185" s="8"/>
      <c r="TJ1185" s="8"/>
      <c r="TK1185" s="8"/>
      <c r="TL1185" s="8"/>
      <c r="TM1185" s="8"/>
      <c r="TN1185" s="8"/>
      <c r="TO1185" s="8"/>
      <c r="TP1185" s="8"/>
      <c r="TQ1185" s="8"/>
      <c r="TR1185" s="8"/>
      <c r="TS1185" s="8"/>
      <c r="TT1185" s="8"/>
      <c r="TU1185" s="8"/>
      <c r="TV1185" s="8"/>
      <c r="TW1185" s="8"/>
      <c r="TX1185" s="8"/>
      <c r="TY1185" s="8"/>
      <c r="TZ1185" s="8"/>
      <c r="UA1185" s="8"/>
      <c r="UB1185" s="8"/>
      <c r="UC1185" s="8"/>
      <c r="UD1185" s="8"/>
      <c r="UE1185" s="8"/>
      <c r="UF1185" s="8"/>
      <c r="UG1185" s="8"/>
      <c r="UH1185" s="8"/>
      <c r="UI1185" s="8"/>
      <c r="UJ1185" s="8"/>
      <c r="UK1185" s="8"/>
      <c r="UL1185" s="8"/>
      <c r="UM1185" s="8"/>
      <c r="UN1185" s="8"/>
      <c r="UO1185" s="8"/>
      <c r="UP1185" s="8"/>
      <c r="UQ1185" s="8"/>
      <c r="UR1185" s="8"/>
      <c r="US1185" s="8"/>
      <c r="UT1185" s="8"/>
      <c r="UU1185" s="8"/>
      <c r="UV1185" s="8"/>
      <c r="UW1185" s="8"/>
      <c r="UX1185" s="8"/>
      <c r="UY1185" s="8"/>
      <c r="UZ1185" s="8"/>
      <c r="VA1185" s="8"/>
      <c r="VB1185" s="8"/>
      <c r="VC1185" s="8"/>
      <c r="VD1185" s="8"/>
      <c r="VE1185" s="8"/>
      <c r="VF1185" s="8"/>
      <c r="VG1185" s="8"/>
      <c r="VH1185" s="8"/>
      <c r="VI1185" s="8"/>
      <c r="VJ1185" s="8"/>
      <c r="VK1185" s="8"/>
      <c r="VL1185" s="8"/>
      <c r="VM1185" s="8"/>
      <c r="VN1185" s="8"/>
      <c r="VO1185" s="8"/>
      <c r="VP1185" s="8"/>
      <c r="VQ1185" s="8"/>
      <c r="VR1185" s="8"/>
      <c r="VS1185" s="8"/>
      <c r="VT1185" s="8"/>
      <c r="VU1185" s="8"/>
      <c r="VV1185" s="8"/>
      <c r="VW1185" s="8"/>
      <c r="VX1185" s="8"/>
      <c r="VY1185" s="8"/>
      <c r="VZ1185" s="8"/>
      <c r="WA1185" s="8"/>
      <c r="WB1185" s="8"/>
      <c r="WC1185" s="8"/>
      <c r="WD1185" s="8"/>
      <c r="WE1185" s="8"/>
      <c r="WF1185" s="8"/>
      <c r="WG1185" s="8"/>
      <c r="WH1185" s="8"/>
      <c r="WI1185" s="8"/>
      <c r="WJ1185" s="8"/>
      <c r="WK1185" s="8"/>
      <c r="WL1185" s="8"/>
      <c r="WM1185" s="8"/>
      <c r="WN1185" s="8"/>
      <c r="WO1185" s="8"/>
      <c r="WP1185" s="8"/>
      <c r="WQ1185" s="8"/>
      <c r="WR1185" s="8"/>
      <c r="WS1185" s="8"/>
      <c r="WT1185" s="8"/>
      <c r="WU1185" s="8"/>
      <c r="WV1185" s="8"/>
      <c r="WW1185" s="8"/>
      <c r="WX1185" s="8"/>
      <c r="WY1185" s="8"/>
      <c r="WZ1185" s="8"/>
      <c r="XA1185" s="8"/>
      <c r="XB1185" s="8"/>
      <c r="XC1185" s="8"/>
      <c r="XD1185" s="8"/>
      <c r="XE1185" s="8"/>
      <c r="XF1185" s="8"/>
      <c r="XG1185" s="8"/>
      <c r="XH1185" s="8"/>
      <c r="XI1185" s="8"/>
      <c r="XJ1185" s="8"/>
      <c r="XK1185" s="8"/>
      <c r="XL1185" s="8"/>
      <c r="XM1185" s="8"/>
      <c r="XN1185" s="8"/>
      <c r="XO1185" s="8"/>
      <c r="XP1185" s="8"/>
      <c r="XQ1185" s="8"/>
      <c r="XR1185" s="8"/>
      <c r="XS1185" s="8"/>
      <c r="XT1185" s="8"/>
      <c r="XU1185" s="8"/>
      <c r="XV1185" s="8"/>
      <c r="XW1185" s="8"/>
      <c r="XX1185" s="8"/>
      <c r="XY1185" s="8"/>
      <c r="XZ1185" s="8"/>
      <c r="YA1185" s="8"/>
      <c r="YB1185" s="8"/>
      <c r="YC1185" s="8"/>
      <c r="YD1185" s="8"/>
      <c r="YE1185" s="8"/>
      <c r="YF1185" s="8"/>
      <c r="YG1185" s="8"/>
      <c r="YH1185" s="8"/>
      <c r="YI1185" s="8"/>
      <c r="YJ1185" s="8"/>
      <c r="YK1185" s="8"/>
      <c r="YL1185" s="8"/>
      <c r="YM1185" s="8"/>
      <c r="YN1185" s="8"/>
      <c r="YO1185" s="8"/>
      <c r="YP1185" s="8"/>
      <c r="YQ1185" s="8"/>
      <c r="YR1185" s="8"/>
      <c r="YS1185" s="8"/>
      <c r="YT1185" s="8"/>
      <c r="YU1185" s="8"/>
      <c r="YV1185" s="8"/>
      <c r="YW1185" s="8"/>
      <c r="YX1185" s="8"/>
      <c r="YY1185" s="8"/>
      <c r="YZ1185" s="8"/>
      <c r="ZA1185" s="8"/>
      <c r="ZB1185" s="8"/>
      <c r="ZC1185" s="8"/>
      <c r="ZD1185" s="8"/>
      <c r="ZE1185" s="8"/>
      <c r="ZF1185" s="8"/>
      <c r="ZG1185" s="8"/>
      <c r="ZH1185" s="8"/>
      <c r="ZI1185" s="8"/>
      <c r="ZJ1185" s="8"/>
      <c r="ZK1185" s="8"/>
      <c r="ZL1185" s="8"/>
      <c r="ZM1185" s="8"/>
      <c r="ZN1185" s="8"/>
      <c r="ZO1185" s="8"/>
      <c r="ZP1185" s="8"/>
      <c r="ZQ1185" s="8"/>
      <c r="ZR1185" s="8"/>
      <c r="ZS1185" s="8"/>
      <c r="ZT1185" s="8"/>
      <c r="ZU1185" s="8"/>
      <c r="ZV1185" s="8"/>
      <c r="ZW1185" s="8"/>
      <c r="ZX1185" s="8"/>
      <c r="ZY1185" s="8"/>
      <c r="ZZ1185" s="8"/>
      <c r="AAA1185" s="8"/>
      <c r="AAB1185" s="8"/>
      <c r="AAC1185" s="8"/>
      <c r="AAD1185" s="8"/>
      <c r="AAE1185" s="8"/>
      <c r="AAF1185" s="8"/>
      <c r="AAG1185" s="8"/>
      <c r="AAH1185" s="8"/>
      <c r="AAI1185" s="8"/>
      <c r="AAJ1185" s="8"/>
      <c r="AAK1185" s="8"/>
      <c r="AAL1185" s="8"/>
      <c r="AAM1185" s="8"/>
      <c r="AAN1185" s="8"/>
      <c r="AAO1185" s="8"/>
      <c r="AAP1185" s="8"/>
      <c r="AAQ1185" s="8"/>
      <c r="AAR1185" s="8"/>
      <c r="AAS1185" s="8"/>
      <c r="AAT1185" s="8"/>
      <c r="AAU1185" s="8"/>
      <c r="AAV1185" s="8"/>
      <c r="AAW1185" s="8"/>
      <c r="AAX1185" s="8"/>
      <c r="AAY1185" s="8"/>
      <c r="AAZ1185" s="8"/>
      <c r="ABA1185" s="8"/>
      <c r="ABB1185" s="8"/>
      <c r="ABC1185" s="8"/>
      <c r="ABD1185" s="8"/>
      <c r="ABE1185" s="8"/>
      <c r="ABF1185" s="8"/>
      <c r="ABG1185" s="8"/>
      <c r="ABH1185" s="8"/>
      <c r="ABI1185" s="8"/>
      <c r="ABJ1185" s="8"/>
      <c r="ABK1185" s="8"/>
      <c r="ABL1185" s="8"/>
      <c r="ABM1185" s="8"/>
      <c r="ABN1185" s="8"/>
      <c r="ABO1185" s="8"/>
      <c r="ABP1185" s="8"/>
      <c r="ABQ1185" s="8"/>
      <c r="ABR1185" s="8"/>
      <c r="ABS1185" s="8"/>
      <c r="ABT1185" s="8"/>
      <c r="ABU1185" s="8"/>
      <c r="ABV1185" s="8"/>
      <c r="ABW1185" s="8"/>
      <c r="ABX1185" s="8"/>
      <c r="ABY1185" s="8"/>
      <c r="ABZ1185" s="8"/>
      <c r="ACA1185" s="8"/>
      <c r="ACB1185" s="8"/>
      <c r="ACC1185" s="8"/>
      <c r="ACD1185" s="8"/>
      <c r="ACE1185" s="8"/>
      <c r="ACF1185" s="8"/>
      <c r="ACG1185" s="8"/>
      <c r="ACH1185" s="8"/>
      <c r="ACI1185" s="8"/>
      <c r="ACJ1185" s="8"/>
      <c r="ACK1185" s="8"/>
      <c r="ACL1185" s="8"/>
      <c r="ACM1185" s="8"/>
      <c r="ACN1185" s="8"/>
      <c r="ACO1185" s="8"/>
      <c r="ACP1185" s="8"/>
      <c r="ACQ1185" s="8"/>
      <c r="ACR1185" s="8"/>
      <c r="ACS1185" s="8"/>
      <c r="ACT1185" s="8"/>
      <c r="ACU1185" s="8"/>
      <c r="ACV1185" s="8"/>
      <c r="ACW1185" s="8"/>
      <c r="ACX1185" s="8"/>
      <c r="ACY1185" s="8"/>
      <c r="ACZ1185" s="8"/>
      <c r="ADA1185" s="8"/>
      <c r="ADB1185" s="8"/>
      <c r="ADC1185" s="8"/>
      <c r="ADD1185" s="8"/>
      <c r="ADE1185" s="8"/>
      <c r="ADF1185" s="8"/>
      <c r="ADG1185" s="8"/>
      <c r="ADH1185" s="8"/>
      <c r="ADI1185" s="8"/>
      <c r="ADJ1185" s="8"/>
      <c r="ADK1185" s="8"/>
      <c r="ADL1185" s="8"/>
      <c r="ADM1185" s="8"/>
      <c r="ADN1185" s="8"/>
      <c r="ADO1185" s="8"/>
      <c r="ADP1185" s="8"/>
      <c r="ADQ1185" s="8"/>
      <c r="ADR1185" s="8"/>
      <c r="ADS1185" s="8"/>
      <c r="ADT1185" s="8"/>
      <c r="ADU1185" s="8"/>
      <c r="ADV1185" s="8"/>
      <c r="ADW1185" s="8"/>
      <c r="ADX1185" s="8"/>
      <c r="ADY1185" s="8"/>
      <c r="ADZ1185" s="8"/>
      <c r="AEA1185" s="8"/>
      <c r="AEB1185" s="8"/>
      <c r="AEC1185" s="8"/>
      <c r="AED1185" s="8"/>
      <c r="AEE1185" s="8"/>
      <c r="AEF1185" s="8"/>
      <c r="AEG1185" s="8"/>
      <c r="AEH1185" s="8"/>
      <c r="AEI1185" s="8"/>
      <c r="AEJ1185" s="8"/>
      <c r="AEK1185" s="8"/>
      <c r="AEL1185" s="8"/>
      <c r="AEM1185" s="8"/>
      <c r="AEN1185" s="8"/>
      <c r="AEO1185" s="8"/>
      <c r="AEP1185" s="8"/>
      <c r="AEQ1185" s="8"/>
      <c r="AER1185" s="8"/>
      <c r="AES1185" s="8"/>
      <c r="AET1185" s="8"/>
      <c r="AEU1185" s="8"/>
      <c r="AEV1185" s="8"/>
      <c r="AEW1185" s="8"/>
      <c r="AEX1185" s="8"/>
      <c r="AEY1185" s="8"/>
      <c r="AEZ1185" s="8"/>
      <c r="AFA1185" s="8"/>
      <c r="AFB1185" s="8"/>
      <c r="AFC1185" s="8"/>
      <c r="AFD1185" s="8"/>
      <c r="AFE1185" s="8"/>
      <c r="AFF1185" s="8"/>
      <c r="AFG1185" s="8"/>
      <c r="AFH1185" s="8"/>
      <c r="AFI1185" s="8"/>
      <c r="AFJ1185" s="8"/>
      <c r="AFK1185" s="8"/>
      <c r="AFL1185" s="8"/>
      <c r="AFM1185" s="8"/>
      <c r="AFN1185" s="8"/>
      <c r="AFO1185" s="8"/>
      <c r="AFP1185" s="8"/>
      <c r="AFQ1185" s="8"/>
      <c r="AFR1185" s="8"/>
      <c r="AFS1185" s="8"/>
      <c r="AFT1185" s="8"/>
      <c r="AFU1185" s="8"/>
      <c r="AFV1185" s="8"/>
      <c r="AFW1185" s="8"/>
      <c r="AFX1185" s="8"/>
      <c r="AFY1185" s="8"/>
      <c r="AFZ1185" s="8"/>
      <c r="AGA1185" s="8"/>
      <c r="AGB1185" s="8"/>
      <c r="AGC1185" s="8"/>
      <c r="AGD1185" s="8"/>
      <c r="AGE1185" s="8"/>
      <c r="AGF1185" s="8"/>
      <c r="AGG1185" s="8"/>
      <c r="AGH1185" s="8"/>
      <c r="AGI1185" s="8"/>
      <c r="AGJ1185" s="8"/>
      <c r="AGK1185" s="8"/>
      <c r="AGL1185" s="8"/>
      <c r="AGM1185" s="8"/>
      <c r="AGN1185" s="8"/>
      <c r="AGO1185" s="8"/>
      <c r="AGP1185" s="8"/>
      <c r="AGQ1185" s="8"/>
      <c r="AGR1185" s="8"/>
      <c r="AGS1185" s="8"/>
      <c r="AGT1185" s="8"/>
      <c r="AGU1185" s="8"/>
      <c r="AGV1185" s="8"/>
      <c r="AGW1185" s="8"/>
      <c r="AGX1185" s="8"/>
      <c r="AGY1185" s="8"/>
      <c r="AGZ1185" s="8"/>
      <c r="AHA1185" s="8"/>
      <c r="AHB1185" s="8"/>
      <c r="AHC1185" s="8"/>
      <c r="AHD1185" s="8"/>
      <c r="AHE1185" s="8"/>
      <c r="AHF1185" s="8"/>
      <c r="AHG1185" s="8"/>
      <c r="AHH1185" s="8"/>
      <c r="AHI1185" s="8"/>
      <c r="AHJ1185" s="8"/>
      <c r="AHK1185" s="8"/>
      <c r="AHL1185" s="8"/>
      <c r="AHM1185" s="8"/>
      <c r="AHN1185" s="8"/>
      <c r="AHO1185" s="8"/>
      <c r="AHP1185" s="8"/>
      <c r="AHQ1185" s="8"/>
      <c r="AHR1185" s="8"/>
      <c r="AHS1185" s="8"/>
      <c r="AHT1185" s="8"/>
      <c r="AHU1185" s="8"/>
      <c r="AHV1185" s="8"/>
      <c r="AHW1185" s="8"/>
      <c r="AHX1185" s="8"/>
      <c r="AHY1185" s="8"/>
      <c r="AHZ1185" s="8"/>
      <c r="AIA1185" s="8"/>
      <c r="AIB1185" s="8"/>
      <c r="AIC1185" s="8"/>
      <c r="AID1185" s="8"/>
      <c r="AIE1185" s="8"/>
      <c r="AIF1185" s="8"/>
      <c r="AIG1185" s="8"/>
      <c r="AIH1185" s="8"/>
      <c r="AII1185" s="8"/>
      <c r="AIJ1185" s="8"/>
      <c r="AIK1185" s="8"/>
      <c r="AIL1185" s="8"/>
      <c r="AIM1185" s="8"/>
      <c r="AIN1185" s="8"/>
      <c r="AIO1185" s="8"/>
      <c r="AIP1185" s="8"/>
      <c r="AIQ1185" s="8"/>
      <c r="AIR1185" s="8"/>
      <c r="AIS1185" s="8"/>
      <c r="AIT1185" s="8"/>
      <c r="AIU1185" s="8"/>
      <c r="AIV1185" s="8"/>
      <c r="AIW1185" s="8"/>
      <c r="AIX1185" s="8"/>
      <c r="AIY1185" s="8"/>
      <c r="AIZ1185" s="8"/>
      <c r="AJA1185" s="8"/>
      <c r="AJB1185" s="8"/>
      <c r="AJC1185" s="8"/>
      <c r="AJD1185" s="8"/>
      <c r="AJE1185" s="8"/>
      <c r="AJF1185" s="8"/>
      <c r="AJG1185" s="8"/>
      <c r="AJH1185" s="8"/>
      <c r="AJI1185" s="8"/>
      <c r="AJJ1185" s="8"/>
      <c r="AJK1185" s="8"/>
      <c r="AJL1185" s="8"/>
      <c r="AJM1185" s="8"/>
      <c r="AJN1185" s="8"/>
      <c r="AJO1185" s="8"/>
      <c r="AJP1185" s="8"/>
      <c r="AJQ1185" s="8"/>
      <c r="AJR1185" s="8"/>
      <c r="AJS1185" s="8"/>
      <c r="AJT1185" s="8"/>
      <c r="AJU1185" s="8"/>
      <c r="AJV1185" s="8"/>
      <c r="AJW1185" s="8"/>
      <c r="AJX1185" s="8"/>
      <c r="AJY1185" s="8"/>
      <c r="AJZ1185" s="8"/>
      <c r="AKA1185" s="8"/>
      <c r="AKB1185" s="8"/>
      <c r="AKC1185" s="8"/>
      <c r="AKD1185" s="8"/>
      <c r="AKE1185" s="8"/>
      <c r="AKF1185" s="8"/>
      <c r="AKG1185" s="8"/>
      <c r="AKH1185" s="8"/>
      <c r="AKI1185" s="8"/>
      <c r="AKJ1185" s="8"/>
      <c r="AKK1185" s="8"/>
      <c r="AKL1185" s="8"/>
      <c r="AKM1185" s="8"/>
      <c r="AKN1185" s="8"/>
      <c r="AKO1185" s="8"/>
      <c r="AKP1185" s="8"/>
      <c r="AKQ1185" s="8"/>
      <c r="AKR1185" s="8"/>
      <c r="AKS1185" s="8"/>
      <c r="AKT1185" s="8"/>
      <c r="AKU1185" s="8"/>
      <c r="AKV1185" s="8"/>
      <c r="AKW1185" s="8"/>
      <c r="AKX1185" s="8"/>
      <c r="AKY1185" s="8"/>
      <c r="AKZ1185" s="8"/>
      <c r="ALA1185" s="8"/>
      <c r="ALB1185" s="8"/>
      <c r="ALC1185" s="8"/>
      <c r="ALD1185" s="8"/>
      <c r="ALE1185" s="8"/>
      <c r="ALF1185" s="8"/>
      <c r="ALG1185" s="8"/>
      <c r="ALH1185" s="8"/>
      <c r="ALI1185" s="8"/>
      <c r="ALJ1185" s="8"/>
      <c r="ALK1185" s="8"/>
      <c r="ALL1185" s="8"/>
      <c r="ALM1185" s="8"/>
      <c r="ALN1185" s="8"/>
      <c r="ALO1185" s="8"/>
      <c r="ALP1185" s="8"/>
      <c r="ALQ1185" s="8"/>
      <c r="ALR1185" s="8"/>
      <c r="ALS1185" s="8"/>
      <c r="ALT1185" s="8"/>
      <c r="ALU1185" s="8"/>
      <c r="ALV1185" s="8"/>
      <c r="ALW1185" s="8"/>
      <c r="ALX1185" s="8"/>
      <c r="ALY1185" s="8"/>
      <c r="ALZ1185" s="8"/>
      <c r="AMA1185" s="8"/>
      <c r="AMB1185" s="8"/>
      <c r="AMC1185" s="8"/>
      <c r="AMD1185" s="8"/>
      <c r="AME1185" s="8"/>
      <c r="AMF1185" s="8"/>
      <c r="AMG1185" s="8"/>
      <c r="AMH1185" s="8"/>
      <c r="AMI1185" s="8"/>
      <c r="AMJ1185" s="8"/>
      <c r="AMK1185" s="8"/>
      <c r="AML1185" s="8"/>
      <c r="AMM1185" s="8"/>
      <c r="AMN1185" s="8"/>
      <c r="AMO1185" s="8"/>
      <c r="AMP1185" s="8"/>
      <c r="AMQ1185" s="8"/>
      <c r="AMR1185" s="8"/>
      <c r="AMS1185" s="8"/>
      <c r="AMT1185" s="8"/>
      <c r="AMU1185" s="8"/>
      <c r="AMV1185" s="8"/>
      <c r="AMW1185" s="8"/>
      <c r="AMX1185" s="8"/>
      <c r="AMY1185" s="8"/>
      <c r="AMZ1185" s="8"/>
      <c r="ANA1185" s="8"/>
      <c r="ANB1185" s="8"/>
      <c r="ANC1185" s="8"/>
      <c r="AND1185" s="8"/>
      <c r="ANE1185" s="8"/>
      <c r="ANF1185" s="8"/>
      <c r="ANG1185" s="8"/>
      <c r="ANH1185" s="8"/>
      <c r="ANI1185" s="8"/>
      <c r="ANJ1185" s="8"/>
      <c r="ANK1185" s="8"/>
      <c r="ANL1185" s="8"/>
      <c r="ANM1185" s="8"/>
      <c r="ANN1185" s="8"/>
      <c r="ANO1185" s="8"/>
      <c r="ANP1185" s="8"/>
      <c r="ANQ1185" s="8"/>
      <c r="ANR1185" s="8"/>
      <c r="ANS1185" s="8"/>
      <c r="ANT1185" s="8"/>
      <c r="ANU1185" s="8"/>
      <c r="ANV1185" s="8"/>
      <c r="ANW1185" s="8"/>
      <c r="ANX1185" s="8"/>
      <c r="ANY1185" s="8"/>
      <c r="ANZ1185" s="8"/>
      <c r="AOA1185" s="8"/>
      <c r="AOB1185" s="8"/>
      <c r="AOC1185" s="8"/>
      <c r="AOD1185" s="8"/>
      <c r="AOE1185" s="8"/>
      <c r="AOF1185" s="8"/>
      <c r="AOG1185" s="8"/>
      <c r="AOH1185" s="8"/>
      <c r="AOI1185" s="8"/>
      <c r="AOJ1185" s="8"/>
      <c r="AOK1185" s="8"/>
      <c r="AOL1185" s="8"/>
      <c r="AOM1185" s="8"/>
      <c r="AON1185" s="8"/>
      <c r="AOO1185" s="8"/>
      <c r="AOP1185" s="8"/>
      <c r="AOQ1185" s="8"/>
      <c r="AOR1185" s="8"/>
      <c r="AOS1185" s="8"/>
      <c r="AOT1185" s="8"/>
      <c r="AOU1185" s="8"/>
      <c r="AOV1185" s="8"/>
      <c r="AOW1185" s="8"/>
      <c r="AOX1185" s="8"/>
      <c r="AOY1185" s="8"/>
      <c r="AOZ1185" s="8"/>
      <c r="APA1185" s="8"/>
      <c r="APB1185" s="8"/>
      <c r="APC1185" s="8"/>
      <c r="APD1185" s="8"/>
      <c r="APE1185" s="8"/>
      <c r="APF1185" s="8"/>
      <c r="APG1185" s="8"/>
      <c r="APH1185" s="8"/>
      <c r="API1185" s="8"/>
      <c r="APJ1185" s="8"/>
      <c r="APK1185" s="8"/>
      <c r="APL1185" s="8"/>
      <c r="APM1185" s="8"/>
      <c r="APN1185" s="8"/>
      <c r="APO1185" s="8"/>
      <c r="APP1185" s="8"/>
      <c r="APQ1185" s="8"/>
      <c r="APR1185" s="8"/>
      <c r="APS1185" s="8"/>
      <c r="APT1185" s="8"/>
      <c r="APU1185" s="8"/>
      <c r="APV1185" s="8"/>
      <c r="APW1185" s="8"/>
      <c r="APX1185" s="8"/>
      <c r="APY1185" s="8"/>
      <c r="APZ1185" s="8"/>
      <c r="AQA1185" s="8"/>
      <c r="AQB1185" s="8"/>
      <c r="AQC1185" s="8"/>
      <c r="AQD1185" s="8"/>
      <c r="AQE1185" s="8"/>
      <c r="AQF1185" s="8"/>
      <c r="AQG1185" s="8"/>
      <c r="AQH1185" s="8"/>
      <c r="AQI1185" s="8"/>
      <c r="AQJ1185" s="8"/>
      <c r="AQK1185" s="8"/>
      <c r="AQL1185" s="8"/>
      <c r="AQM1185" s="8"/>
      <c r="AQN1185" s="8"/>
      <c r="AQO1185" s="8"/>
      <c r="AQP1185" s="8"/>
      <c r="AQQ1185" s="8"/>
      <c r="AQR1185" s="8"/>
      <c r="AQS1185" s="8"/>
      <c r="AQT1185" s="8"/>
      <c r="AQU1185" s="8"/>
      <c r="AQV1185" s="8"/>
      <c r="AQW1185" s="8"/>
      <c r="AQX1185" s="8"/>
      <c r="AQY1185" s="8"/>
      <c r="AQZ1185" s="8"/>
      <c r="ARA1185" s="8"/>
      <c r="ARB1185" s="8"/>
      <c r="ARC1185" s="8"/>
      <c r="ARD1185" s="8"/>
      <c r="ARE1185" s="8"/>
      <c r="ARF1185" s="8"/>
      <c r="ARG1185" s="8"/>
      <c r="ARH1185" s="8"/>
      <c r="ARI1185" s="8"/>
      <c r="ARJ1185" s="8"/>
      <c r="ARK1185" s="8"/>
      <c r="ARL1185" s="8"/>
      <c r="ARM1185" s="8"/>
      <c r="ARN1185" s="8"/>
      <c r="ARO1185" s="8"/>
      <c r="ARP1185" s="8"/>
      <c r="ARQ1185" s="8"/>
      <c r="ARR1185" s="8"/>
      <c r="ARS1185" s="8"/>
      <c r="ART1185" s="8"/>
      <c r="ARU1185" s="8"/>
      <c r="ARV1185" s="8"/>
      <c r="ARW1185" s="8"/>
      <c r="ARX1185" s="8"/>
      <c r="ARY1185" s="8"/>
      <c r="ARZ1185" s="8"/>
      <c r="ASA1185" s="8"/>
      <c r="ASB1185" s="8"/>
      <c r="ASC1185" s="8"/>
      <c r="ASD1185" s="8"/>
      <c r="ASE1185" s="8"/>
      <c r="ASF1185" s="8"/>
      <c r="ASG1185" s="8"/>
      <c r="ASH1185" s="8"/>
      <c r="ASI1185" s="8"/>
      <c r="ASJ1185" s="8"/>
      <c r="ASK1185" s="8"/>
      <c r="ASL1185" s="8"/>
      <c r="ASM1185" s="8"/>
      <c r="ASN1185" s="8"/>
      <c r="ASO1185" s="8"/>
      <c r="ASP1185" s="8"/>
      <c r="ASQ1185" s="8"/>
      <c r="ASR1185" s="8"/>
      <c r="ASS1185" s="8"/>
      <c r="AST1185" s="8"/>
      <c r="ASU1185" s="8"/>
      <c r="ASV1185" s="8"/>
      <c r="ASW1185" s="8"/>
      <c r="ASX1185" s="8"/>
      <c r="ASY1185" s="8"/>
      <c r="ASZ1185" s="8"/>
      <c r="ATA1185" s="8"/>
      <c r="ATB1185" s="8"/>
      <c r="ATC1185" s="8"/>
      <c r="ATD1185" s="8"/>
      <c r="ATE1185" s="8"/>
      <c r="ATF1185" s="8"/>
      <c r="ATG1185" s="8"/>
      <c r="ATH1185" s="8"/>
      <c r="ATI1185" s="8"/>
      <c r="ATJ1185" s="8"/>
      <c r="ATK1185" s="8"/>
      <c r="ATL1185" s="8"/>
      <c r="ATM1185" s="8"/>
      <c r="ATN1185" s="8"/>
      <c r="ATO1185" s="8"/>
      <c r="ATP1185" s="8"/>
      <c r="ATQ1185" s="8"/>
      <c r="ATR1185" s="8"/>
      <c r="ATS1185" s="8"/>
      <c r="ATT1185" s="8"/>
      <c r="ATU1185" s="8"/>
      <c r="ATV1185" s="8"/>
      <c r="ATW1185" s="8"/>
      <c r="ATX1185" s="8"/>
      <c r="ATY1185" s="8"/>
      <c r="ATZ1185" s="8"/>
      <c r="AUA1185" s="8"/>
      <c r="AUB1185" s="8"/>
      <c r="AUC1185" s="8"/>
      <c r="AUD1185" s="8"/>
      <c r="AUE1185" s="8"/>
      <c r="AUF1185" s="8"/>
      <c r="AUG1185" s="8"/>
      <c r="AUH1185" s="8"/>
      <c r="AUI1185" s="8"/>
      <c r="AUJ1185" s="8"/>
      <c r="AUK1185" s="8"/>
      <c r="AUL1185" s="8"/>
      <c r="AUM1185" s="8"/>
      <c r="AUN1185" s="8"/>
      <c r="AUO1185" s="8"/>
      <c r="AUP1185" s="8"/>
      <c r="AUQ1185" s="8"/>
      <c r="AUR1185" s="8"/>
      <c r="AUS1185" s="8"/>
      <c r="AUT1185" s="8"/>
      <c r="AUU1185" s="8"/>
      <c r="AUV1185" s="8"/>
      <c r="AUW1185" s="8"/>
      <c r="AUX1185" s="8"/>
      <c r="AUY1185" s="8"/>
      <c r="AUZ1185" s="8"/>
      <c r="AVA1185" s="8"/>
      <c r="AVB1185" s="8"/>
      <c r="AVC1185" s="8"/>
      <c r="AVD1185" s="8"/>
      <c r="AVE1185" s="8"/>
      <c r="AVF1185" s="8"/>
      <c r="AVG1185" s="8"/>
      <c r="AVH1185" s="8"/>
      <c r="AVI1185" s="8"/>
      <c r="AVJ1185" s="8"/>
      <c r="AVK1185" s="8"/>
      <c r="AVL1185" s="8"/>
      <c r="AVM1185" s="8"/>
      <c r="AVN1185" s="8"/>
      <c r="AVO1185" s="8"/>
      <c r="AVP1185" s="8"/>
      <c r="AVQ1185" s="8"/>
      <c r="AVR1185" s="8"/>
      <c r="AVS1185" s="8"/>
      <c r="AVT1185" s="8"/>
      <c r="AVU1185" s="8"/>
      <c r="AVV1185" s="8"/>
      <c r="AVW1185" s="8"/>
      <c r="AVX1185" s="8"/>
      <c r="AVY1185" s="8"/>
      <c r="AVZ1185" s="8"/>
      <c r="AWA1185" s="8"/>
      <c r="AWB1185" s="8"/>
      <c r="AWC1185" s="8"/>
      <c r="AWD1185" s="8"/>
      <c r="AWE1185" s="8"/>
      <c r="AWF1185" s="8"/>
      <c r="AWG1185" s="8"/>
      <c r="AWH1185" s="8"/>
      <c r="AWI1185" s="8"/>
      <c r="AWJ1185" s="8"/>
      <c r="AWK1185" s="8"/>
      <c r="AWL1185" s="8"/>
      <c r="AWM1185" s="8"/>
      <c r="AWN1185" s="8"/>
      <c r="AWO1185" s="8"/>
      <c r="AWP1185" s="8"/>
      <c r="AWQ1185" s="8"/>
      <c r="AWR1185" s="8"/>
      <c r="AWS1185" s="8"/>
      <c r="AWT1185" s="8"/>
      <c r="AWU1185" s="8"/>
      <c r="AWV1185" s="8"/>
      <c r="AWW1185" s="8"/>
      <c r="AWX1185" s="8"/>
      <c r="AWY1185" s="8"/>
      <c r="AWZ1185" s="8"/>
      <c r="AXA1185" s="8"/>
      <c r="AXB1185" s="8"/>
      <c r="AXC1185" s="8"/>
      <c r="AXD1185" s="8"/>
      <c r="AXE1185" s="8"/>
      <c r="AXF1185" s="8"/>
      <c r="AXG1185" s="8"/>
      <c r="AXH1185" s="8"/>
      <c r="AXI1185" s="8"/>
      <c r="AXJ1185" s="8"/>
      <c r="AXK1185" s="8"/>
      <c r="AXL1185" s="8"/>
      <c r="AXM1185" s="8"/>
      <c r="AXN1185" s="8"/>
      <c r="AXO1185" s="8"/>
      <c r="AXP1185" s="8"/>
      <c r="AXQ1185" s="8"/>
      <c r="AXR1185" s="8"/>
      <c r="AXS1185" s="8"/>
      <c r="AXT1185" s="8"/>
      <c r="AXU1185" s="8"/>
      <c r="AXV1185" s="8"/>
      <c r="AXW1185" s="8"/>
      <c r="AXX1185" s="8"/>
      <c r="AXY1185" s="8"/>
      <c r="AXZ1185" s="8"/>
      <c r="AYA1185" s="8"/>
      <c r="AYB1185" s="8"/>
      <c r="AYC1185" s="8"/>
      <c r="AYD1185" s="8"/>
      <c r="AYE1185" s="8"/>
      <c r="AYF1185" s="8"/>
      <c r="AYG1185" s="8"/>
      <c r="AYH1185" s="8"/>
      <c r="AYI1185" s="8"/>
      <c r="AYJ1185" s="8"/>
      <c r="AYK1185" s="8"/>
      <c r="AYL1185" s="8"/>
      <c r="AYM1185" s="8"/>
      <c r="AYN1185" s="8"/>
      <c r="AYO1185" s="8"/>
      <c r="AYP1185" s="8"/>
      <c r="AYQ1185" s="8"/>
      <c r="AYR1185" s="8"/>
      <c r="AYS1185" s="8"/>
      <c r="AYT1185" s="8"/>
      <c r="AYU1185" s="8"/>
      <c r="AYV1185" s="8"/>
      <c r="AYW1185" s="8"/>
      <c r="AYX1185" s="8"/>
      <c r="AYY1185" s="8"/>
      <c r="AYZ1185" s="8"/>
      <c r="AZA1185" s="8"/>
      <c r="AZB1185" s="8"/>
      <c r="AZC1185" s="8"/>
      <c r="AZD1185" s="8"/>
      <c r="AZE1185" s="8"/>
      <c r="AZF1185" s="8"/>
      <c r="AZG1185" s="8"/>
      <c r="AZH1185" s="8"/>
      <c r="AZI1185" s="8"/>
      <c r="AZJ1185" s="8"/>
      <c r="AZK1185" s="8"/>
      <c r="AZL1185" s="8"/>
      <c r="AZM1185" s="8"/>
      <c r="AZN1185" s="8"/>
      <c r="AZO1185" s="8"/>
      <c r="AZP1185" s="8"/>
      <c r="AZQ1185" s="8"/>
      <c r="AZR1185" s="8"/>
      <c r="AZS1185" s="8"/>
      <c r="AZT1185" s="8"/>
      <c r="AZU1185" s="8"/>
      <c r="AZV1185" s="8"/>
      <c r="AZW1185" s="8"/>
      <c r="AZX1185" s="8"/>
      <c r="AZY1185" s="8"/>
      <c r="AZZ1185" s="8"/>
      <c r="BAA1185" s="8"/>
      <c r="BAB1185" s="8"/>
      <c r="BAC1185" s="8"/>
      <c r="BAD1185" s="8"/>
      <c r="BAE1185" s="8"/>
      <c r="BAF1185" s="8"/>
      <c r="BAG1185" s="8"/>
      <c r="BAH1185" s="8"/>
      <c r="BAI1185" s="8"/>
      <c r="BAJ1185" s="8"/>
      <c r="BAK1185" s="8"/>
      <c r="BAL1185" s="8"/>
      <c r="BAM1185" s="8"/>
      <c r="BAN1185" s="8"/>
      <c r="BAO1185" s="8"/>
      <c r="BAP1185" s="8"/>
      <c r="BAQ1185" s="8"/>
      <c r="BAR1185" s="8"/>
      <c r="BAS1185" s="8"/>
      <c r="BAT1185" s="8"/>
      <c r="BAU1185" s="8"/>
      <c r="BAV1185" s="8"/>
      <c r="BAW1185" s="8"/>
      <c r="BAX1185" s="8"/>
      <c r="BAY1185" s="8"/>
      <c r="BAZ1185" s="8"/>
      <c r="BBA1185" s="8"/>
      <c r="BBB1185" s="8"/>
      <c r="BBC1185" s="8"/>
      <c r="BBD1185" s="8"/>
      <c r="BBE1185" s="8"/>
      <c r="BBF1185" s="8"/>
      <c r="BBG1185" s="8"/>
      <c r="BBH1185" s="8"/>
      <c r="BBI1185" s="8"/>
      <c r="BBJ1185" s="8"/>
      <c r="BBK1185" s="8"/>
      <c r="BBL1185" s="8"/>
      <c r="BBM1185" s="8"/>
      <c r="BBN1185" s="8"/>
      <c r="BBO1185" s="8"/>
      <c r="BBP1185" s="8"/>
      <c r="BBQ1185" s="8"/>
      <c r="BBR1185" s="8"/>
      <c r="BBS1185" s="8"/>
      <c r="BBT1185" s="8"/>
      <c r="BBU1185" s="8"/>
      <c r="BBV1185" s="8"/>
      <c r="BBW1185" s="8"/>
      <c r="BBX1185" s="8"/>
      <c r="BBY1185" s="8"/>
      <c r="BBZ1185" s="8"/>
      <c r="BCA1185" s="8"/>
      <c r="BCB1185" s="8"/>
      <c r="BCC1185" s="8"/>
      <c r="BCD1185" s="8"/>
      <c r="BCE1185" s="8"/>
      <c r="BCF1185" s="8"/>
      <c r="BCG1185" s="8"/>
      <c r="BCH1185" s="8"/>
      <c r="BCI1185" s="8"/>
      <c r="BCJ1185" s="8"/>
      <c r="BCK1185" s="8"/>
      <c r="BCL1185" s="8"/>
      <c r="BCM1185" s="8"/>
      <c r="BCN1185" s="8"/>
      <c r="BCO1185" s="8"/>
      <c r="BCP1185" s="8"/>
      <c r="BCQ1185" s="8"/>
      <c r="BCR1185" s="8"/>
      <c r="BCS1185" s="8"/>
      <c r="BCT1185" s="8"/>
      <c r="BCU1185" s="8"/>
      <c r="BCV1185" s="8"/>
      <c r="BCW1185" s="8"/>
      <c r="BCX1185" s="8"/>
      <c r="BCY1185" s="8"/>
      <c r="BCZ1185" s="8"/>
      <c r="BDA1185" s="8"/>
      <c r="BDB1185" s="8"/>
      <c r="BDC1185" s="8"/>
      <c r="BDD1185" s="8"/>
      <c r="BDE1185" s="8"/>
      <c r="BDF1185" s="8"/>
      <c r="BDG1185" s="8"/>
      <c r="BDH1185" s="8"/>
      <c r="BDI1185" s="8"/>
      <c r="BDJ1185" s="8"/>
      <c r="BDK1185" s="8"/>
      <c r="BDL1185" s="8"/>
      <c r="BDM1185" s="8"/>
      <c r="BDN1185" s="8"/>
      <c r="BDO1185" s="8"/>
      <c r="BDP1185" s="8"/>
      <c r="BDQ1185" s="8"/>
      <c r="BDR1185" s="8"/>
      <c r="BDS1185" s="8"/>
      <c r="BDT1185" s="8"/>
      <c r="BDU1185" s="8"/>
      <c r="BDV1185" s="8"/>
      <c r="BDW1185" s="8"/>
      <c r="BDX1185" s="8"/>
      <c r="BDY1185" s="8"/>
      <c r="BDZ1185" s="8"/>
      <c r="BEA1185" s="8"/>
      <c r="BEB1185" s="8"/>
      <c r="BEC1185" s="8"/>
      <c r="BED1185" s="8"/>
      <c r="BEE1185" s="8"/>
      <c r="BEF1185" s="8"/>
      <c r="BEG1185" s="8"/>
      <c r="BEH1185" s="8"/>
      <c r="BEI1185" s="8"/>
      <c r="BEJ1185" s="8"/>
      <c r="BEK1185" s="8"/>
      <c r="BEL1185" s="8"/>
      <c r="BEM1185" s="8"/>
      <c r="BEN1185" s="8"/>
      <c r="BEO1185" s="8"/>
      <c r="BEP1185" s="8"/>
      <c r="BEQ1185" s="8"/>
      <c r="BER1185" s="8"/>
      <c r="BES1185" s="8"/>
      <c r="BET1185" s="8"/>
      <c r="BEU1185" s="8"/>
      <c r="BEV1185" s="8"/>
      <c r="BEW1185" s="8"/>
      <c r="BEX1185" s="8"/>
      <c r="BEY1185" s="8"/>
      <c r="BEZ1185" s="8"/>
      <c r="BFA1185" s="8"/>
      <c r="BFB1185" s="8"/>
      <c r="BFC1185" s="8"/>
      <c r="BFD1185" s="8"/>
      <c r="BFE1185" s="8"/>
      <c r="BFF1185" s="8"/>
      <c r="BFG1185" s="8"/>
      <c r="BFH1185" s="8"/>
      <c r="BFI1185" s="8"/>
      <c r="BFJ1185" s="8"/>
      <c r="BFK1185" s="8"/>
      <c r="BFL1185" s="8"/>
      <c r="BFM1185" s="8"/>
      <c r="BFN1185" s="8"/>
      <c r="BFO1185" s="8"/>
      <c r="BFP1185" s="8"/>
      <c r="BFQ1185" s="8"/>
      <c r="BFR1185" s="8"/>
      <c r="BFS1185" s="8"/>
      <c r="BFT1185" s="8"/>
      <c r="BFU1185" s="8"/>
      <c r="BFV1185" s="8"/>
      <c r="BFW1185" s="8"/>
      <c r="BFX1185" s="8"/>
      <c r="BFY1185" s="8"/>
      <c r="BFZ1185" s="8"/>
      <c r="BGA1185" s="8"/>
      <c r="BGB1185" s="8"/>
      <c r="BGC1185" s="8"/>
      <c r="BGD1185" s="8"/>
      <c r="BGE1185" s="8"/>
      <c r="BGF1185" s="8"/>
      <c r="BGG1185" s="8"/>
      <c r="BGH1185" s="8"/>
      <c r="BGI1185" s="8"/>
      <c r="BGJ1185" s="8"/>
      <c r="BGK1185" s="8"/>
      <c r="BGL1185" s="8"/>
      <c r="BGM1185" s="8"/>
      <c r="BGN1185" s="8"/>
      <c r="BGO1185" s="8"/>
      <c r="BGP1185" s="8"/>
      <c r="BGQ1185" s="8"/>
      <c r="BGR1185" s="8"/>
      <c r="BGS1185" s="8"/>
      <c r="BGT1185" s="8"/>
      <c r="BGU1185" s="8"/>
      <c r="BGV1185" s="8"/>
      <c r="BGW1185" s="8"/>
      <c r="BGX1185" s="8"/>
      <c r="BGY1185" s="8"/>
      <c r="BGZ1185" s="8"/>
      <c r="BHA1185" s="8"/>
      <c r="BHB1185" s="8"/>
      <c r="BHC1185" s="8"/>
      <c r="BHD1185" s="8"/>
      <c r="BHE1185" s="8"/>
      <c r="BHF1185" s="8"/>
      <c r="BHG1185" s="8"/>
      <c r="BHH1185" s="8"/>
      <c r="BHI1185" s="8"/>
      <c r="BHJ1185" s="8"/>
      <c r="BHK1185" s="8"/>
      <c r="BHL1185" s="8"/>
      <c r="BHM1185" s="8"/>
      <c r="BHN1185" s="8"/>
      <c r="BHO1185" s="8"/>
      <c r="BHP1185" s="8"/>
      <c r="BHQ1185" s="8"/>
      <c r="BHR1185" s="8"/>
      <c r="BHS1185" s="8"/>
      <c r="BHT1185" s="8"/>
      <c r="BHU1185" s="8"/>
      <c r="BHV1185" s="8"/>
      <c r="BHW1185" s="8"/>
      <c r="BHX1185" s="8"/>
      <c r="BHY1185" s="8"/>
      <c r="BHZ1185" s="8"/>
      <c r="BIA1185" s="8"/>
      <c r="BIB1185" s="8"/>
      <c r="BIC1185" s="8"/>
      <c r="BID1185" s="8"/>
      <c r="BIE1185" s="8"/>
      <c r="BIF1185" s="8"/>
      <c r="BIG1185" s="8"/>
      <c r="BIH1185" s="8"/>
      <c r="BII1185" s="8"/>
      <c r="BIJ1185" s="8"/>
      <c r="BIK1185" s="8"/>
      <c r="BIL1185" s="8"/>
      <c r="BIM1185" s="8"/>
      <c r="BIN1185" s="8"/>
      <c r="BIO1185" s="8"/>
      <c r="BIP1185" s="8"/>
      <c r="BIQ1185" s="8"/>
      <c r="BIR1185" s="8"/>
      <c r="BIS1185" s="8"/>
      <c r="BIT1185" s="8"/>
      <c r="BIU1185" s="8"/>
      <c r="BIV1185" s="8"/>
      <c r="BIW1185" s="8"/>
      <c r="BIX1185" s="8"/>
      <c r="BIY1185" s="8"/>
      <c r="BIZ1185" s="8"/>
      <c r="BJA1185" s="8"/>
      <c r="BJB1185" s="8"/>
      <c r="BJC1185" s="8"/>
      <c r="BJD1185" s="8"/>
      <c r="BJE1185" s="8"/>
      <c r="BJF1185" s="8"/>
      <c r="BJG1185" s="8"/>
      <c r="BJH1185" s="8"/>
      <c r="BJI1185" s="8"/>
      <c r="BJJ1185" s="8"/>
      <c r="BJK1185" s="8"/>
      <c r="BJL1185" s="8"/>
      <c r="BJM1185" s="8"/>
      <c r="BJN1185" s="8"/>
      <c r="BJO1185" s="8"/>
      <c r="BJP1185" s="8"/>
      <c r="BJQ1185" s="8"/>
      <c r="BJR1185" s="8"/>
      <c r="BJS1185" s="8"/>
      <c r="BJT1185" s="8"/>
      <c r="BJU1185" s="8"/>
      <c r="BJV1185" s="8"/>
      <c r="BJW1185" s="8"/>
      <c r="BJX1185" s="8"/>
      <c r="BJY1185" s="8"/>
      <c r="BJZ1185" s="8"/>
      <c r="BKA1185" s="8"/>
      <c r="BKB1185" s="8"/>
      <c r="BKC1185" s="8"/>
      <c r="BKD1185" s="8"/>
      <c r="BKE1185" s="8"/>
      <c r="BKF1185" s="8"/>
      <c r="BKG1185" s="8"/>
      <c r="BKH1185" s="8"/>
      <c r="BKI1185" s="8"/>
      <c r="BKJ1185" s="8"/>
      <c r="BKK1185" s="8"/>
      <c r="BKL1185" s="8"/>
      <c r="BKM1185" s="8"/>
      <c r="BKN1185" s="8"/>
      <c r="BKO1185" s="8"/>
      <c r="BKP1185" s="8"/>
      <c r="BKQ1185" s="8"/>
      <c r="BKR1185" s="8"/>
      <c r="BKS1185" s="8"/>
      <c r="BKT1185" s="8"/>
      <c r="BKU1185" s="8"/>
      <c r="BKV1185" s="8"/>
      <c r="BKW1185" s="8"/>
      <c r="BKX1185" s="8"/>
      <c r="BKY1185" s="8"/>
      <c r="BKZ1185" s="8"/>
      <c r="BLA1185" s="8"/>
      <c r="BLB1185" s="8"/>
      <c r="BLC1185" s="8"/>
      <c r="BLD1185" s="8"/>
      <c r="BLE1185" s="8"/>
      <c r="BLF1185" s="8"/>
      <c r="BLG1185" s="8"/>
      <c r="BLH1185" s="8"/>
      <c r="BLI1185" s="8"/>
      <c r="BLJ1185" s="8"/>
      <c r="BLK1185" s="8"/>
      <c r="BLL1185" s="8"/>
      <c r="BLM1185" s="8"/>
      <c r="BLN1185" s="8"/>
      <c r="BLO1185" s="8"/>
      <c r="BLP1185" s="8"/>
      <c r="BLQ1185" s="8"/>
      <c r="BLR1185" s="8"/>
      <c r="BLS1185" s="8"/>
      <c r="BLT1185" s="8"/>
      <c r="BLU1185" s="8"/>
      <c r="BLV1185" s="8"/>
      <c r="BLW1185" s="8"/>
      <c r="BLX1185" s="8"/>
      <c r="BLY1185" s="8"/>
      <c r="BLZ1185" s="8"/>
      <c r="BMA1185" s="8"/>
      <c r="BMB1185" s="8"/>
      <c r="BMC1185" s="8"/>
      <c r="BMD1185" s="8"/>
      <c r="BME1185" s="8"/>
      <c r="BMF1185" s="8"/>
      <c r="BMG1185" s="8"/>
      <c r="BMH1185" s="8"/>
      <c r="BMI1185" s="8"/>
      <c r="BMJ1185" s="8"/>
      <c r="BMK1185" s="8"/>
      <c r="BML1185" s="8"/>
      <c r="BMM1185" s="8"/>
      <c r="BMN1185" s="8"/>
      <c r="BMO1185" s="8"/>
      <c r="BMP1185" s="8"/>
      <c r="BMQ1185" s="8"/>
      <c r="BMR1185" s="8"/>
      <c r="BMS1185" s="8"/>
      <c r="BMT1185" s="8"/>
      <c r="BMU1185" s="8"/>
      <c r="BMV1185" s="8"/>
      <c r="BMW1185" s="8"/>
      <c r="BMX1185" s="8"/>
      <c r="BMY1185" s="8"/>
      <c r="BMZ1185" s="8"/>
      <c r="BNA1185" s="8"/>
      <c r="BNB1185" s="8"/>
      <c r="BNC1185" s="8"/>
      <c r="BND1185" s="8"/>
      <c r="BNE1185" s="8"/>
      <c r="BNF1185" s="8"/>
      <c r="BNG1185" s="8"/>
      <c r="BNH1185" s="8"/>
      <c r="BNI1185" s="8"/>
      <c r="BNJ1185" s="8"/>
      <c r="BNK1185" s="8"/>
      <c r="BNL1185" s="8"/>
      <c r="BNM1185" s="8"/>
      <c r="BNN1185" s="8"/>
      <c r="BNO1185" s="8"/>
      <c r="BNP1185" s="8"/>
      <c r="BNQ1185" s="8"/>
      <c r="BNR1185" s="8"/>
      <c r="BNS1185" s="8"/>
      <c r="BNT1185" s="8"/>
      <c r="BNU1185" s="8"/>
      <c r="BNV1185" s="8"/>
      <c r="BNW1185" s="8"/>
      <c r="BNX1185" s="8"/>
      <c r="BNY1185" s="8"/>
      <c r="BNZ1185" s="8"/>
      <c r="BOA1185" s="8"/>
      <c r="BOB1185" s="8"/>
      <c r="BOC1185" s="8"/>
      <c r="BOD1185" s="8"/>
      <c r="BOE1185" s="8"/>
      <c r="BOF1185" s="8"/>
      <c r="BOG1185" s="8"/>
      <c r="BOH1185" s="8"/>
      <c r="BOI1185" s="8"/>
      <c r="BOJ1185" s="8"/>
      <c r="BOK1185" s="8"/>
      <c r="BOL1185" s="8"/>
      <c r="BOM1185" s="8"/>
      <c r="BON1185" s="8"/>
      <c r="BOO1185" s="8"/>
      <c r="BOP1185" s="8"/>
      <c r="BOQ1185" s="8"/>
      <c r="BOR1185" s="8"/>
      <c r="BOS1185" s="8"/>
      <c r="BOT1185" s="8"/>
      <c r="BOU1185" s="8"/>
      <c r="BOV1185" s="8"/>
      <c r="BOW1185" s="8"/>
      <c r="BOX1185" s="8"/>
      <c r="BOY1185" s="8"/>
      <c r="BOZ1185" s="8"/>
      <c r="BPA1185" s="8"/>
      <c r="BPB1185" s="8"/>
      <c r="BPC1185" s="8"/>
      <c r="BPD1185" s="8"/>
      <c r="BPE1185" s="8"/>
      <c r="BPF1185" s="8"/>
      <c r="BPG1185" s="8"/>
      <c r="BPH1185" s="8"/>
      <c r="BPI1185" s="8"/>
      <c r="BPJ1185" s="8"/>
      <c r="BPK1185" s="8"/>
      <c r="BPL1185" s="8"/>
      <c r="BPM1185" s="8"/>
      <c r="BPN1185" s="8"/>
      <c r="BPO1185" s="8"/>
      <c r="BPP1185" s="8"/>
      <c r="BPQ1185" s="8"/>
      <c r="BPR1185" s="8"/>
      <c r="BPS1185" s="8"/>
      <c r="BPT1185" s="8"/>
      <c r="BPU1185" s="8"/>
      <c r="BPV1185" s="8"/>
      <c r="BPW1185" s="8"/>
      <c r="BPX1185" s="8"/>
      <c r="BPY1185" s="8"/>
      <c r="BPZ1185" s="8"/>
      <c r="BQA1185" s="8"/>
      <c r="BQB1185" s="8"/>
      <c r="BQC1185" s="8"/>
      <c r="BQD1185" s="8"/>
      <c r="BQE1185" s="8"/>
      <c r="BQF1185" s="8"/>
      <c r="BQG1185" s="8"/>
      <c r="BQH1185" s="8"/>
      <c r="BQI1185" s="8"/>
      <c r="BQJ1185" s="8"/>
      <c r="BQK1185" s="8"/>
      <c r="BQL1185" s="8"/>
      <c r="BQM1185" s="8"/>
      <c r="BQN1185" s="8"/>
      <c r="BQO1185" s="8"/>
      <c r="BQP1185" s="8"/>
      <c r="BQQ1185" s="8"/>
      <c r="BQR1185" s="8"/>
      <c r="BQS1185" s="8"/>
      <c r="BQT1185" s="8"/>
      <c r="BQU1185" s="8"/>
      <c r="BQV1185" s="8"/>
      <c r="BQW1185" s="8"/>
      <c r="BQX1185" s="8"/>
      <c r="BQY1185" s="8"/>
      <c r="BQZ1185" s="8"/>
      <c r="BRA1185" s="8"/>
      <c r="BRB1185" s="8"/>
      <c r="BRC1185" s="8"/>
      <c r="BRD1185" s="8"/>
      <c r="BRE1185" s="8"/>
      <c r="BRF1185" s="8"/>
      <c r="BRG1185" s="8"/>
      <c r="BRH1185" s="8"/>
      <c r="BRI1185" s="8"/>
      <c r="BRJ1185" s="8"/>
      <c r="BRK1185" s="8"/>
      <c r="BRL1185" s="8"/>
      <c r="BRM1185" s="8"/>
      <c r="BRN1185" s="8"/>
      <c r="BRO1185" s="8"/>
      <c r="BRP1185" s="8"/>
      <c r="BRQ1185" s="8"/>
      <c r="BRR1185" s="8"/>
      <c r="BRS1185" s="8"/>
      <c r="BRT1185" s="8"/>
      <c r="BRU1185" s="8"/>
      <c r="BRV1185" s="8"/>
      <c r="BRW1185" s="8"/>
      <c r="BRX1185" s="8"/>
      <c r="BRY1185" s="8"/>
      <c r="BRZ1185" s="8"/>
      <c r="BSA1185" s="8"/>
      <c r="BSB1185" s="8"/>
      <c r="BSC1185" s="8"/>
      <c r="BSD1185" s="8"/>
      <c r="BSE1185" s="8"/>
      <c r="BSF1185" s="8"/>
      <c r="BSG1185" s="8"/>
      <c r="BSH1185" s="8"/>
      <c r="BSI1185" s="8"/>
      <c r="BSJ1185" s="8"/>
      <c r="BSK1185" s="8"/>
      <c r="BSL1185" s="8"/>
      <c r="BSM1185" s="8"/>
      <c r="BSN1185" s="8"/>
      <c r="BSO1185" s="8"/>
      <c r="BSP1185" s="8"/>
      <c r="BSQ1185" s="8"/>
      <c r="BSR1185" s="8"/>
      <c r="BSS1185" s="8"/>
      <c r="BST1185" s="8"/>
      <c r="BSU1185" s="8"/>
      <c r="BSV1185" s="8"/>
      <c r="BSW1185" s="8"/>
      <c r="BSX1185" s="8"/>
      <c r="BSY1185" s="8"/>
      <c r="BSZ1185" s="8"/>
      <c r="BTA1185" s="8"/>
      <c r="BTB1185" s="8"/>
      <c r="BTC1185" s="8"/>
      <c r="BTD1185" s="8"/>
      <c r="BTE1185" s="8"/>
      <c r="BTF1185" s="8"/>
      <c r="BTG1185" s="8"/>
      <c r="BTH1185" s="8"/>
      <c r="BTI1185" s="8"/>
      <c r="BTJ1185" s="8"/>
      <c r="BTK1185" s="8"/>
      <c r="BTL1185" s="8"/>
      <c r="BTM1185" s="8"/>
      <c r="BTN1185" s="8"/>
      <c r="BTO1185" s="8"/>
      <c r="BTP1185" s="8"/>
      <c r="BTQ1185" s="8"/>
      <c r="BTR1185" s="8"/>
      <c r="BTS1185" s="8"/>
      <c r="BTT1185" s="8"/>
      <c r="BTU1185" s="8"/>
      <c r="BTV1185" s="8"/>
      <c r="BTW1185" s="8"/>
      <c r="BTX1185" s="8"/>
      <c r="BTY1185" s="8"/>
      <c r="BTZ1185" s="8"/>
      <c r="BUA1185" s="8"/>
      <c r="BUB1185" s="8"/>
      <c r="BUC1185" s="8"/>
      <c r="BUD1185" s="8"/>
      <c r="BUE1185" s="8"/>
      <c r="BUF1185" s="8"/>
      <c r="BUG1185" s="8"/>
      <c r="BUH1185" s="8"/>
      <c r="BUI1185" s="8"/>
      <c r="BUJ1185" s="8"/>
      <c r="BUK1185" s="8"/>
      <c r="BUL1185" s="8"/>
      <c r="BUM1185" s="8"/>
      <c r="BUN1185" s="8"/>
      <c r="BUO1185" s="8"/>
      <c r="BUP1185" s="8"/>
      <c r="BUQ1185" s="8"/>
      <c r="BUR1185" s="8"/>
      <c r="BUS1185" s="8"/>
      <c r="BUT1185" s="8"/>
      <c r="BUU1185" s="8"/>
      <c r="BUV1185" s="8"/>
      <c r="BUW1185" s="8"/>
      <c r="BUX1185" s="8"/>
      <c r="BUY1185" s="8"/>
      <c r="BUZ1185" s="8"/>
      <c r="BVA1185" s="8"/>
      <c r="BVB1185" s="8"/>
      <c r="BVC1185" s="8"/>
      <c r="BVD1185" s="8"/>
      <c r="BVE1185" s="8"/>
      <c r="BVF1185" s="8"/>
      <c r="BVG1185" s="8"/>
      <c r="BVH1185" s="8"/>
      <c r="BVI1185" s="8"/>
      <c r="BVJ1185" s="8"/>
      <c r="BVK1185" s="8"/>
      <c r="BVL1185" s="8"/>
      <c r="BVM1185" s="8"/>
      <c r="BVN1185" s="8"/>
      <c r="BVO1185" s="8"/>
      <c r="BVP1185" s="8"/>
      <c r="BVQ1185" s="8"/>
      <c r="BVR1185" s="8"/>
      <c r="BVS1185" s="8"/>
      <c r="BVT1185" s="8"/>
      <c r="BVU1185" s="8"/>
      <c r="BVV1185" s="8"/>
      <c r="BVW1185" s="8"/>
      <c r="BVX1185" s="8"/>
      <c r="BVY1185" s="8"/>
      <c r="BVZ1185" s="8"/>
      <c r="BWA1185" s="8"/>
      <c r="BWB1185" s="8"/>
      <c r="BWC1185" s="8"/>
      <c r="BWD1185" s="8"/>
      <c r="BWE1185" s="8"/>
      <c r="BWF1185" s="8"/>
      <c r="BWG1185" s="8"/>
      <c r="BWH1185" s="8"/>
      <c r="BWI1185" s="8"/>
      <c r="BWJ1185" s="8"/>
      <c r="BWK1185" s="8"/>
      <c r="BWL1185" s="8"/>
      <c r="BWM1185" s="8"/>
      <c r="BWN1185" s="8"/>
      <c r="BWO1185" s="8"/>
      <c r="BWP1185" s="8"/>
      <c r="BWQ1185" s="8"/>
      <c r="BWR1185" s="8"/>
      <c r="BWS1185" s="8"/>
      <c r="BWT1185" s="8"/>
      <c r="BWU1185" s="8"/>
      <c r="BWV1185" s="8"/>
      <c r="BWW1185" s="8"/>
      <c r="BWX1185" s="8"/>
      <c r="BWY1185" s="8"/>
      <c r="BWZ1185" s="8"/>
      <c r="BXA1185" s="8"/>
      <c r="BXB1185" s="8"/>
      <c r="BXC1185" s="8"/>
      <c r="BXD1185" s="8"/>
      <c r="BXE1185" s="8"/>
      <c r="BXF1185" s="8"/>
      <c r="BXG1185" s="8"/>
      <c r="BXH1185" s="8"/>
      <c r="BXI1185" s="8"/>
      <c r="BXJ1185" s="8"/>
      <c r="BXK1185" s="8"/>
      <c r="BXL1185" s="8"/>
      <c r="BXM1185" s="8"/>
      <c r="BXN1185" s="8"/>
      <c r="BXO1185" s="8"/>
      <c r="BXP1185" s="8"/>
      <c r="BXQ1185" s="8"/>
      <c r="BXR1185" s="8"/>
      <c r="BXS1185" s="8"/>
      <c r="BXT1185" s="8"/>
      <c r="BXU1185" s="8"/>
      <c r="BXV1185" s="8"/>
      <c r="BXW1185" s="8"/>
      <c r="BXX1185" s="8"/>
      <c r="BXY1185" s="8"/>
      <c r="BXZ1185" s="8"/>
      <c r="BYA1185" s="8"/>
      <c r="BYB1185" s="8"/>
      <c r="BYC1185" s="8"/>
      <c r="BYD1185" s="8"/>
      <c r="BYE1185" s="8"/>
      <c r="BYF1185" s="8"/>
      <c r="BYG1185" s="8"/>
      <c r="BYH1185" s="8"/>
      <c r="BYI1185" s="8"/>
      <c r="BYJ1185" s="8"/>
      <c r="BYK1185" s="8"/>
      <c r="BYL1185" s="8"/>
      <c r="BYM1185" s="8"/>
      <c r="BYN1185" s="8"/>
      <c r="BYO1185" s="8"/>
      <c r="BYP1185" s="8"/>
      <c r="BYQ1185" s="8"/>
      <c r="BYR1185" s="8"/>
      <c r="BYS1185" s="8"/>
      <c r="BYT1185" s="8"/>
      <c r="BYU1185" s="8"/>
      <c r="BYV1185" s="8"/>
      <c r="BYW1185" s="8"/>
      <c r="BYX1185" s="8"/>
      <c r="BYY1185" s="8"/>
      <c r="BYZ1185" s="8"/>
      <c r="BZA1185" s="8"/>
      <c r="BZB1185" s="8"/>
      <c r="BZC1185" s="8"/>
      <c r="BZD1185" s="8"/>
      <c r="BZE1185" s="8"/>
      <c r="BZF1185" s="8"/>
      <c r="BZG1185" s="8"/>
      <c r="BZH1185" s="8"/>
      <c r="BZI1185" s="8"/>
      <c r="BZJ1185" s="8"/>
      <c r="BZK1185" s="8"/>
      <c r="BZL1185" s="8"/>
      <c r="BZM1185" s="8"/>
      <c r="BZN1185" s="8"/>
      <c r="BZO1185" s="8"/>
      <c r="BZP1185" s="8"/>
      <c r="BZQ1185" s="8"/>
      <c r="BZR1185" s="8"/>
      <c r="BZS1185" s="8"/>
      <c r="BZT1185" s="8"/>
      <c r="BZU1185" s="8"/>
      <c r="BZV1185" s="8"/>
      <c r="BZW1185" s="8"/>
      <c r="BZX1185" s="8"/>
      <c r="BZY1185" s="8"/>
      <c r="BZZ1185" s="8"/>
      <c r="CAA1185" s="8"/>
      <c r="CAB1185" s="8"/>
      <c r="CAC1185" s="8"/>
      <c r="CAD1185" s="8"/>
      <c r="CAE1185" s="8"/>
      <c r="CAF1185" s="8"/>
      <c r="CAG1185" s="8"/>
      <c r="CAH1185" s="8"/>
      <c r="CAI1185" s="8"/>
      <c r="CAJ1185" s="8"/>
      <c r="CAK1185" s="8"/>
      <c r="CAL1185" s="8"/>
      <c r="CAM1185" s="8"/>
      <c r="CAN1185" s="8"/>
      <c r="CAO1185" s="8"/>
      <c r="CAP1185" s="8"/>
      <c r="CAQ1185" s="8"/>
      <c r="CAR1185" s="8"/>
      <c r="CAS1185" s="8"/>
      <c r="CAT1185" s="8"/>
      <c r="CAU1185" s="8"/>
      <c r="CAV1185" s="8"/>
      <c r="CAW1185" s="8"/>
      <c r="CAX1185" s="8"/>
      <c r="CAY1185" s="8"/>
      <c r="CAZ1185" s="8"/>
      <c r="CBA1185" s="8"/>
      <c r="CBB1185" s="8"/>
      <c r="CBC1185" s="8"/>
      <c r="CBD1185" s="8"/>
      <c r="CBE1185" s="8"/>
      <c r="CBF1185" s="8"/>
      <c r="CBG1185" s="8"/>
      <c r="CBH1185" s="8"/>
      <c r="CBI1185" s="8"/>
      <c r="CBJ1185" s="8"/>
      <c r="CBK1185" s="8"/>
      <c r="CBL1185" s="8"/>
      <c r="CBM1185" s="8"/>
      <c r="CBN1185" s="8"/>
      <c r="CBO1185" s="8"/>
      <c r="CBP1185" s="8"/>
      <c r="CBQ1185" s="8"/>
      <c r="CBR1185" s="8"/>
      <c r="CBS1185" s="8"/>
      <c r="CBT1185" s="8"/>
      <c r="CBU1185" s="8"/>
      <c r="CBV1185" s="8"/>
      <c r="CBW1185" s="8"/>
      <c r="CBX1185" s="8"/>
      <c r="CBY1185" s="8"/>
      <c r="CBZ1185" s="8"/>
      <c r="CCA1185" s="8"/>
      <c r="CCB1185" s="8"/>
      <c r="CCC1185" s="8"/>
      <c r="CCD1185" s="8"/>
      <c r="CCE1185" s="8"/>
      <c r="CCF1185" s="8"/>
      <c r="CCG1185" s="8"/>
      <c r="CCH1185" s="8"/>
      <c r="CCI1185" s="8"/>
      <c r="CCJ1185" s="8"/>
      <c r="CCK1185" s="8"/>
      <c r="CCL1185" s="8"/>
      <c r="CCM1185" s="8"/>
      <c r="CCN1185" s="8"/>
      <c r="CCO1185" s="8"/>
      <c r="CCP1185" s="8"/>
      <c r="CCQ1185" s="8"/>
      <c r="CCR1185" s="8"/>
      <c r="CCS1185" s="8"/>
      <c r="CCT1185" s="8"/>
      <c r="CCU1185" s="8"/>
      <c r="CCV1185" s="8"/>
      <c r="CCW1185" s="8"/>
      <c r="CCX1185" s="8"/>
      <c r="CCY1185" s="8"/>
      <c r="CCZ1185" s="8"/>
      <c r="CDA1185" s="8"/>
      <c r="CDB1185" s="8"/>
      <c r="CDC1185" s="8"/>
      <c r="CDD1185" s="8"/>
      <c r="CDE1185" s="8"/>
      <c r="CDF1185" s="8"/>
      <c r="CDG1185" s="8"/>
      <c r="CDH1185" s="8"/>
      <c r="CDI1185" s="8"/>
      <c r="CDJ1185" s="8"/>
      <c r="CDK1185" s="8"/>
      <c r="CDL1185" s="8"/>
      <c r="CDM1185" s="8"/>
      <c r="CDN1185" s="8"/>
      <c r="CDO1185" s="8"/>
      <c r="CDP1185" s="8"/>
      <c r="CDQ1185" s="8"/>
      <c r="CDR1185" s="8"/>
      <c r="CDS1185" s="8"/>
      <c r="CDT1185" s="8"/>
      <c r="CDU1185" s="8"/>
      <c r="CDV1185" s="8"/>
      <c r="CDW1185" s="8"/>
      <c r="CDX1185" s="8"/>
      <c r="CDY1185" s="8"/>
      <c r="CDZ1185" s="8"/>
      <c r="CEA1185" s="8"/>
      <c r="CEB1185" s="8"/>
      <c r="CEC1185" s="8"/>
      <c r="CED1185" s="8"/>
      <c r="CEE1185" s="8"/>
      <c r="CEF1185" s="8"/>
      <c r="CEG1185" s="8"/>
      <c r="CEH1185" s="8"/>
      <c r="CEI1185" s="8"/>
      <c r="CEJ1185" s="8"/>
      <c r="CEK1185" s="8"/>
      <c r="CEL1185" s="8"/>
      <c r="CEM1185" s="8"/>
      <c r="CEN1185" s="8"/>
      <c r="CEO1185" s="8"/>
      <c r="CEP1185" s="8"/>
      <c r="CEQ1185" s="8"/>
      <c r="CER1185" s="8"/>
      <c r="CES1185" s="8"/>
      <c r="CET1185" s="8"/>
      <c r="CEU1185" s="8"/>
      <c r="CEV1185" s="8"/>
      <c r="CEW1185" s="8"/>
      <c r="CEX1185" s="8"/>
      <c r="CEY1185" s="8"/>
      <c r="CEZ1185" s="8"/>
      <c r="CFA1185" s="8"/>
      <c r="CFB1185" s="8"/>
      <c r="CFC1185" s="8"/>
      <c r="CFD1185" s="8"/>
      <c r="CFE1185" s="8"/>
      <c r="CFF1185" s="8"/>
      <c r="CFG1185" s="8"/>
      <c r="CFH1185" s="8"/>
      <c r="CFI1185" s="8"/>
      <c r="CFJ1185" s="8"/>
      <c r="CFK1185" s="8"/>
      <c r="CFL1185" s="8"/>
      <c r="CFM1185" s="8"/>
      <c r="CFN1185" s="8"/>
      <c r="CFO1185" s="8"/>
      <c r="CFP1185" s="8"/>
      <c r="CFQ1185" s="8"/>
      <c r="CFR1185" s="8"/>
      <c r="CFS1185" s="8"/>
      <c r="CFT1185" s="8"/>
      <c r="CFU1185" s="8"/>
      <c r="CFV1185" s="8"/>
      <c r="CFW1185" s="8"/>
      <c r="CFX1185" s="8"/>
      <c r="CFY1185" s="8"/>
      <c r="CFZ1185" s="8"/>
      <c r="CGA1185" s="8"/>
      <c r="CGB1185" s="8"/>
      <c r="CGC1185" s="8"/>
      <c r="CGD1185" s="8"/>
      <c r="CGE1185" s="8"/>
      <c r="CGF1185" s="8"/>
      <c r="CGG1185" s="8"/>
      <c r="CGH1185" s="8"/>
      <c r="CGI1185" s="8"/>
      <c r="CGJ1185" s="8"/>
      <c r="CGK1185" s="8"/>
      <c r="CGL1185" s="8"/>
      <c r="CGM1185" s="8"/>
      <c r="CGN1185" s="8"/>
      <c r="CGO1185" s="8"/>
      <c r="CGP1185" s="8"/>
      <c r="CGQ1185" s="8"/>
      <c r="CGR1185" s="8"/>
      <c r="CGS1185" s="8"/>
      <c r="CGT1185" s="8"/>
      <c r="CGU1185" s="8"/>
      <c r="CGV1185" s="8"/>
      <c r="CGW1185" s="8"/>
      <c r="CGX1185" s="8"/>
      <c r="CGY1185" s="8"/>
      <c r="CGZ1185" s="8"/>
      <c r="CHA1185" s="8"/>
      <c r="CHB1185" s="8"/>
      <c r="CHC1185" s="8"/>
      <c r="CHD1185" s="8"/>
      <c r="CHE1185" s="8"/>
      <c r="CHF1185" s="8"/>
      <c r="CHG1185" s="8"/>
      <c r="CHH1185" s="8"/>
      <c r="CHI1185" s="8"/>
      <c r="CHJ1185" s="8"/>
      <c r="CHK1185" s="8"/>
      <c r="CHL1185" s="8"/>
      <c r="CHM1185" s="8"/>
      <c r="CHN1185" s="8"/>
      <c r="CHO1185" s="8"/>
      <c r="CHP1185" s="8"/>
      <c r="CHQ1185" s="8"/>
      <c r="CHR1185" s="8"/>
      <c r="CHS1185" s="8"/>
      <c r="CHT1185" s="8"/>
      <c r="CHU1185" s="8"/>
      <c r="CHV1185" s="8"/>
      <c r="CHW1185" s="8"/>
      <c r="CHX1185" s="8"/>
      <c r="CHY1185" s="8"/>
      <c r="CHZ1185" s="8"/>
      <c r="CIA1185" s="8"/>
      <c r="CIB1185" s="8"/>
      <c r="CIC1185" s="8"/>
      <c r="CID1185" s="8"/>
      <c r="CIE1185" s="8"/>
      <c r="CIF1185" s="8"/>
      <c r="CIG1185" s="8"/>
      <c r="CIH1185" s="8"/>
      <c r="CII1185" s="8"/>
      <c r="CIJ1185" s="8"/>
      <c r="CIK1185" s="8"/>
      <c r="CIL1185" s="8"/>
      <c r="CIM1185" s="8"/>
      <c r="CIN1185" s="8"/>
      <c r="CIO1185" s="8"/>
      <c r="CIP1185" s="8"/>
      <c r="CIQ1185" s="8"/>
      <c r="CIR1185" s="8"/>
      <c r="CIS1185" s="8"/>
      <c r="CIT1185" s="8"/>
      <c r="CIU1185" s="8"/>
      <c r="CIV1185" s="8"/>
      <c r="CIW1185" s="8"/>
      <c r="CIX1185" s="8"/>
      <c r="CIY1185" s="8"/>
      <c r="CIZ1185" s="8"/>
      <c r="CJA1185" s="8"/>
      <c r="CJB1185" s="8"/>
      <c r="CJC1185" s="8"/>
      <c r="CJD1185" s="8"/>
      <c r="CJE1185" s="8"/>
      <c r="CJF1185" s="8"/>
      <c r="CJG1185" s="8"/>
      <c r="CJH1185" s="8"/>
      <c r="CJI1185" s="8"/>
      <c r="CJJ1185" s="8"/>
      <c r="CJK1185" s="8"/>
      <c r="CJL1185" s="8"/>
      <c r="CJM1185" s="8"/>
      <c r="CJN1185" s="8"/>
      <c r="CJO1185" s="8"/>
      <c r="CJP1185" s="8"/>
      <c r="CJQ1185" s="8"/>
      <c r="CJR1185" s="8"/>
      <c r="CJS1185" s="8"/>
      <c r="CJT1185" s="8"/>
      <c r="CJU1185" s="8"/>
      <c r="CJV1185" s="8"/>
      <c r="CJW1185" s="8"/>
      <c r="CJX1185" s="8"/>
      <c r="CJY1185" s="8"/>
      <c r="CJZ1185" s="8"/>
      <c r="CKA1185" s="8"/>
      <c r="CKB1185" s="8"/>
      <c r="CKC1185" s="8"/>
      <c r="CKD1185" s="8"/>
      <c r="CKE1185" s="8"/>
      <c r="CKF1185" s="8"/>
      <c r="CKG1185" s="8"/>
      <c r="CKH1185" s="8"/>
      <c r="CKI1185" s="8"/>
      <c r="CKJ1185" s="8"/>
      <c r="CKK1185" s="8"/>
      <c r="CKL1185" s="8"/>
      <c r="CKM1185" s="8"/>
      <c r="CKN1185" s="8"/>
      <c r="CKO1185" s="8"/>
      <c r="CKP1185" s="8"/>
      <c r="CKQ1185" s="8"/>
      <c r="CKR1185" s="8"/>
      <c r="CKS1185" s="8"/>
      <c r="CKT1185" s="8"/>
      <c r="CKU1185" s="8"/>
      <c r="CKV1185" s="8"/>
      <c r="CKW1185" s="8"/>
      <c r="CKX1185" s="8"/>
      <c r="CKY1185" s="8"/>
      <c r="CKZ1185" s="8"/>
      <c r="CLA1185" s="8"/>
      <c r="CLB1185" s="8"/>
      <c r="CLC1185" s="8"/>
      <c r="CLD1185" s="8"/>
      <c r="CLE1185" s="8"/>
      <c r="CLF1185" s="8"/>
      <c r="CLG1185" s="8"/>
      <c r="CLH1185" s="8"/>
      <c r="CLI1185" s="8"/>
      <c r="CLJ1185" s="8"/>
      <c r="CLK1185" s="8"/>
      <c r="CLL1185" s="8"/>
      <c r="CLM1185" s="8"/>
      <c r="CLN1185" s="8"/>
      <c r="CLO1185" s="8"/>
      <c r="CLP1185" s="8"/>
      <c r="CLQ1185" s="8"/>
      <c r="CLR1185" s="8"/>
      <c r="CLS1185" s="8"/>
      <c r="CLT1185" s="8"/>
      <c r="CLU1185" s="8"/>
      <c r="CLV1185" s="8"/>
      <c r="CLW1185" s="8"/>
      <c r="CLX1185" s="8"/>
      <c r="CLY1185" s="8"/>
      <c r="CLZ1185" s="8"/>
      <c r="CMA1185" s="8"/>
      <c r="CMB1185" s="8"/>
      <c r="CMC1185" s="8"/>
      <c r="CMD1185" s="8"/>
      <c r="CME1185" s="8"/>
      <c r="CMF1185" s="8"/>
      <c r="CMG1185" s="8"/>
      <c r="CMH1185" s="8"/>
      <c r="CMI1185" s="8"/>
      <c r="CMJ1185" s="8"/>
      <c r="CMK1185" s="8"/>
      <c r="CML1185" s="8"/>
      <c r="CMM1185" s="8"/>
      <c r="CMN1185" s="8"/>
      <c r="CMO1185" s="8"/>
      <c r="CMP1185" s="8"/>
      <c r="CMQ1185" s="8"/>
      <c r="CMR1185" s="8"/>
      <c r="CMS1185" s="8"/>
      <c r="CMT1185" s="8"/>
      <c r="CMU1185" s="8"/>
      <c r="CMV1185" s="8"/>
      <c r="CMW1185" s="8"/>
      <c r="CMX1185" s="8"/>
      <c r="CMY1185" s="8"/>
      <c r="CMZ1185" s="8"/>
      <c r="CNA1185" s="8"/>
      <c r="CNB1185" s="8"/>
      <c r="CNC1185" s="8"/>
      <c r="CND1185" s="8"/>
      <c r="CNE1185" s="8"/>
      <c r="CNF1185" s="8"/>
      <c r="CNG1185" s="8"/>
      <c r="CNH1185" s="8"/>
      <c r="CNI1185" s="8"/>
      <c r="CNJ1185" s="8"/>
      <c r="CNK1185" s="8"/>
      <c r="CNL1185" s="8"/>
      <c r="CNM1185" s="8"/>
      <c r="CNN1185" s="8"/>
      <c r="CNO1185" s="8"/>
      <c r="CNP1185" s="8"/>
      <c r="CNQ1185" s="8"/>
      <c r="CNR1185" s="8"/>
      <c r="CNS1185" s="8"/>
      <c r="CNT1185" s="8"/>
      <c r="CNU1185" s="8"/>
      <c r="CNV1185" s="8"/>
      <c r="CNW1185" s="8"/>
      <c r="CNX1185" s="8"/>
      <c r="CNY1185" s="8"/>
      <c r="CNZ1185" s="8"/>
      <c r="COA1185" s="8"/>
      <c r="COB1185" s="8"/>
      <c r="COC1185" s="8"/>
      <c r="COD1185" s="8"/>
      <c r="COE1185" s="8"/>
      <c r="COF1185" s="8"/>
      <c r="COG1185" s="8"/>
      <c r="COH1185" s="8"/>
      <c r="COI1185" s="8"/>
      <c r="COJ1185" s="8"/>
      <c r="COK1185" s="8"/>
      <c r="COL1185" s="8"/>
      <c r="COM1185" s="8"/>
      <c r="CON1185" s="8"/>
      <c r="COO1185" s="8"/>
      <c r="COP1185" s="8"/>
      <c r="COQ1185" s="8"/>
      <c r="COR1185" s="8"/>
      <c r="COS1185" s="8"/>
      <c r="COT1185" s="8"/>
      <c r="COU1185" s="8"/>
      <c r="COV1185" s="8"/>
      <c r="COW1185" s="8"/>
      <c r="COX1185" s="8"/>
      <c r="COY1185" s="8"/>
      <c r="COZ1185" s="8"/>
      <c r="CPA1185" s="8"/>
      <c r="CPB1185" s="8"/>
      <c r="CPC1185" s="8"/>
      <c r="CPD1185" s="8"/>
      <c r="CPE1185" s="8"/>
      <c r="CPF1185" s="8"/>
      <c r="CPG1185" s="8"/>
      <c r="CPH1185" s="8"/>
      <c r="CPI1185" s="8"/>
      <c r="CPJ1185" s="8"/>
      <c r="CPK1185" s="8"/>
      <c r="CPL1185" s="8"/>
      <c r="CPM1185" s="8"/>
      <c r="CPN1185" s="8"/>
      <c r="CPO1185" s="8"/>
      <c r="CPP1185" s="8"/>
      <c r="CPQ1185" s="8"/>
      <c r="CPR1185" s="8"/>
      <c r="CPS1185" s="8"/>
      <c r="CPT1185" s="8"/>
      <c r="CPU1185" s="8"/>
      <c r="CPV1185" s="8"/>
      <c r="CPW1185" s="8"/>
      <c r="CPX1185" s="8"/>
      <c r="CPY1185" s="8"/>
      <c r="CPZ1185" s="8"/>
      <c r="CQA1185" s="8"/>
      <c r="CQB1185" s="8"/>
      <c r="CQC1185" s="8"/>
      <c r="CQD1185" s="8"/>
      <c r="CQE1185" s="8"/>
      <c r="CQF1185" s="8"/>
      <c r="CQG1185" s="8"/>
      <c r="CQH1185" s="8"/>
      <c r="CQI1185" s="8"/>
      <c r="CQJ1185" s="8"/>
      <c r="CQK1185" s="8"/>
      <c r="CQL1185" s="8"/>
      <c r="CQM1185" s="8"/>
      <c r="CQN1185" s="8"/>
      <c r="CQO1185" s="8"/>
      <c r="CQP1185" s="8"/>
      <c r="CQQ1185" s="8"/>
      <c r="CQR1185" s="8"/>
      <c r="CQS1185" s="8"/>
      <c r="CQT1185" s="8"/>
      <c r="CQU1185" s="8"/>
      <c r="CQV1185" s="8"/>
      <c r="CQW1185" s="8"/>
      <c r="CQX1185" s="8"/>
      <c r="CQY1185" s="8"/>
      <c r="CQZ1185" s="8"/>
      <c r="CRA1185" s="8"/>
      <c r="CRB1185" s="8"/>
      <c r="CRC1185" s="8"/>
      <c r="CRD1185" s="8"/>
      <c r="CRE1185" s="8"/>
      <c r="CRF1185" s="8"/>
      <c r="CRG1185" s="8"/>
      <c r="CRH1185" s="8"/>
      <c r="CRI1185" s="8"/>
      <c r="CRJ1185" s="8"/>
      <c r="CRK1185" s="8"/>
      <c r="CRL1185" s="8"/>
      <c r="CRM1185" s="8"/>
      <c r="CRN1185" s="8"/>
      <c r="CRO1185" s="8"/>
      <c r="CRP1185" s="8"/>
      <c r="CRQ1185" s="8"/>
      <c r="CRR1185" s="8"/>
      <c r="CRS1185" s="8"/>
      <c r="CRT1185" s="8"/>
      <c r="CRU1185" s="8"/>
      <c r="CRV1185" s="8"/>
      <c r="CRW1185" s="8"/>
      <c r="CRX1185" s="8"/>
      <c r="CRY1185" s="8"/>
      <c r="CRZ1185" s="8"/>
      <c r="CSA1185" s="8"/>
      <c r="CSB1185" s="8"/>
      <c r="CSC1185" s="8"/>
      <c r="CSD1185" s="8"/>
      <c r="CSE1185" s="8"/>
      <c r="CSF1185" s="8"/>
      <c r="CSG1185" s="8"/>
      <c r="CSH1185" s="8"/>
      <c r="CSI1185" s="8"/>
      <c r="CSJ1185" s="8"/>
      <c r="CSK1185" s="8"/>
      <c r="CSL1185" s="8"/>
      <c r="CSM1185" s="8"/>
      <c r="CSN1185" s="8"/>
      <c r="CSO1185" s="8"/>
      <c r="CSP1185" s="8"/>
      <c r="CSQ1185" s="8"/>
      <c r="CSR1185" s="8"/>
      <c r="CSS1185" s="8"/>
      <c r="CST1185" s="8"/>
      <c r="CSU1185" s="8"/>
      <c r="CSV1185" s="8"/>
      <c r="CSW1185" s="8"/>
      <c r="CSX1185" s="8"/>
      <c r="CSY1185" s="8"/>
      <c r="CSZ1185" s="8"/>
      <c r="CTA1185" s="8"/>
      <c r="CTB1185" s="8"/>
      <c r="CTC1185" s="8"/>
      <c r="CTD1185" s="8"/>
      <c r="CTE1185" s="8"/>
      <c r="CTF1185" s="8"/>
      <c r="CTG1185" s="8"/>
      <c r="CTH1185" s="8"/>
      <c r="CTI1185" s="8"/>
      <c r="CTJ1185" s="8"/>
      <c r="CTK1185" s="8"/>
      <c r="CTL1185" s="8"/>
      <c r="CTM1185" s="8"/>
      <c r="CTN1185" s="8"/>
      <c r="CTO1185" s="8"/>
      <c r="CTP1185" s="8"/>
      <c r="CTQ1185" s="8"/>
      <c r="CTR1185" s="8"/>
      <c r="CTS1185" s="8"/>
      <c r="CTT1185" s="8"/>
      <c r="CTU1185" s="8"/>
      <c r="CTV1185" s="8"/>
      <c r="CTW1185" s="8"/>
      <c r="CTX1185" s="8"/>
      <c r="CTY1185" s="8"/>
      <c r="CTZ1185" s="8"/>
      <c r="CUA1185" s="8"/>
      <c r="CUB1185" s="8"/>
      <c r="CUC1185" s="8"/>
      <c r="CUD1185" s="8"/>
      <c r="CUE1185" s="8"/>
      <c r="CUF1185" s="8"/>
      <c r="CUG1185" s="8"/>
      <c r="CUH1185" s="8"/>
      <c r="CUI1185" s="8"/>
      <c r="CUJ1185" s="8"/>
      <c r="CUK1185" s="8"/>
      <c r="CUL1185" s="8"/>
      <c r="CUM1185" s="8"/>
      <c r="CUN1185" s="8"/>
      <c r="CUO1185" s="8"/>
      <c r="CUP1185" s="8"/>
      <c r="CUQ1185" s="8"/>
      <c r="CUR1185" s="8"/>
      <c r="CUS1185" s="8"/>
      <c r="CUT1185" s="8"/>
      <c r="CUU1185" s="8"/>
      <c r="CUV1185" s="8"/>
      <c r="CUW1185" s="8"/>
      <c r="CUX1185" s="8"/>
      <c r="CUY1185" s="8"/>
      <c r="CUZ1185" s="8"/>
      <c r="CVA1185" s="8"/>
      <c r="CVB1185" s="8"/>
      <c r="CVC1185" s="8"/>
      <c r="CVD1185" s="8"/>
      <c r="CVE1185" s="8"/>
      <c r="CVF1185" s="8"/>
      <c r="CVG1185" s="8"/>
      <c r="CVH1185" s="8"/>
      <c r="CVI1185" s="8"/>
      <c r="CVJ1185" s="8"/>
      <c r="CVK1185" s="8"/>
      <c r="CVL1185" s="8"/>
      <c r="CVM1185" s="8"/>
      <c r="CVN1185" s="8"/>
      <c r="CVO1185" s="8"/>
      <c r="CVP1185" s="8"/>
      <c r="CVQ1185" s="8"/>
      <c r="CVR1185" s="8"/>
      <c r="CVS1185" s="8"/>
      <c r="CVT1185" s="8"/>
      <c r="CVU1185" s="8"/>
      <c r="CVV1185" s="8"/>
      <c r="CVW1185" s="8"/>
      <c r="CVX1185" s="8"/>
      <c r="CVY1185" s="8"/>
      <c r="CVZ1185" s="8"/>
      <c r="CWA1185" s="8"/>
      <c r="CWB1185" s="8"/>
      <c r="CWC1185" s="8"/>
      <c r="CWD1185" s="8"/>
      <c r="CWE1185" s="8"/>
      <c r="CWF1185" s="8"/>
      <c r="CWG1185" s="8"/>
      <c r="CWH1185" s="8"/>
      <c r="CWI1185" s="8"/>
      <c r="CWJ1185" s="8"/>
      <c r="CWK1185" s="8"/>
      <c r="CWL1185" s="8"/>
      <c r="CWM1185" s="8"/>
      <c r="CWN1185" s="8"/>
      <c r="CWO1185" s="8"/>
      <c r="CWP1185" s="8"/>
      <c r="CWQ1185" s="8"/>
      <c r="CWR1185" s="8"/>
      <c r="CWS1185" s="8"/>
      <c r="CWT1185" s="8"/>
      <c r="CWU1185" s="8"/>
      <c r="CWV1185" s="8"/>
      <c r="CWW1185" s="8"/>
      <c r="CWX1185" s="8"/>
      <c r="CWY1185" s="8"/>
      <c r="CWZ1185" s="8"/>
      <c r="CXA1185" s="8"/>
      <c r="CXB1185" s="8"/>
      <c r="CXC1185" s="8"/>
      <c r="CXD1185" s="8"/>
      <c r="CXE1185" s="8"/>
      <c r="CXF1185" s="8"/>
      <c r="CXG1185" s="8"/>
      <c r="CXH1185" s="8"/>
      <c r="CXI1185" s="8"/>
      <c r="CXJ1185" s="8"/>
      <c r="CXK1185" s="8"/>
      <c r="CXL1185" s="8"/>
      <c r="CXM1185" s="8"/>
      <c r="CXN1185" s="8"/>
      <c r="CXO1185" s="8"/>
      <c r="CXP1185" s="8"/>
      <c r="CXQ1185" s="8"/>
      <c r="CXR1185" s="8"/>
      <c r="CXS1185" s="8"/>
      <c r="CXT1185" s="8"/>
      <c r="CXU1185" s="8"/>
      <c r="CXV1185" s="8"/>
      <c r="CXW1185" s="8"/>
      <c r="CXX1185" s="8"/>
      <c r="CXY1185" s="8"/>
      <c r="CXZ1185" s="8"/>
      <c r="CYA1185" s="8"/>
      <c r="CYB1185" s="8"/>
      <c r="CYC1185" s="8"/>
      <c r="CYD1185" s="8"/>
      <c r="CYE1185" s="8"/>
      <c r="CYF1185" s="8"/>
      <c r="CYG1185" s="8"/>
      <c r="CYH1185" s="8"/>
      <c r="CYI1185" s="8"/>
      <c r="CYJ1185" s="8"/>
      <c r="CYK1185" s="8"/>
      <c r="CYL1185" s="8"/>
      <c r="CYM1185" s="8"/>
      <c r="CYN1185" s="8"/>
      <c r="CYO1185" s="8"/>
      <c r="CYP1185" s="8"/>
      <c r="CYQ1185" s="8"/>
      <c r="CYR1185" s="8"/>
      <c r="CYS1185" s="8"/>
      <c r="CYT1185" s="8"/>
      <c r="CYU1185" s="8"/>
      <c r="CYV1185" s="8"/>
      <c r="CYW1185" s="8"/>
      <c r="CYX1185" s="8"/>
      <c r="CYY1185" s="8"/>
      <c r="CYZ1185" s="8"/>
      <c r="CZA1185" s="8"/>
      <c r="CZB1185" s="8"/>
      <c r="CZC1185" s="8"/>
      <c r="CZD1185" s="8"/>
      <c r="CZE1185" s="8"/>
      <c r="CZF1185" s="8"/>
      <c r="CZG1185" s="8"/>
      <c r="CZH1185" s="8"/>
      <c r="CZI1185" s="8"/>
      <c r="CZJ1185" s="8"/>
      <c r="CZK1185" s="8"/>
      <c r="CZL1185" s="8"/>
      <c r="CZM1185" s="8"/>
      <c r="CZN1185" s="8"/>
      <c r="CZO1185" s="8"/>
      <c r="CZP1185" s="8"/>
      <c r="CZQ1185" s="8"/>
      <c r="CZR1185" s="8"/>
      <c r="CZS1185" s="8"/>
      <c r="CZT1185" s="8"/>
      <c r="CZU1185" s="8"/>
      <c r="CZV1185" s="8"/>
      <c r="CZW1185" s="8"/>
      <c r="CZX1185" s="8"/>
      <c r="CZY1185" s="8"/>
      <c r="CZZ1185" s="8"/>
      <c r="DAA1185" s="8"/>
      <c r="DAB1185" s="8"/>
      <c r="DAC1185" s="8"/>
      <c r="DAD1185" s="8"/>
      <c r="DAE1185" s="8"/>
      <c r="DAF1185" s="8"/>
      <c r="DAG1185" s="8"/>
      <c r="DAH1185" s="8"/>
      <c r="DAI1185" s="8"/>
      <c r="DAJ1185" s="8"/>
      <c r="DAK1185" s="8"/>
      <c r="DAL1185" s="8"/>
      <c r="DAM1185" s="8"/>
      <c r="DAN1185" s="8"/>
      <c r="DAO1185" s="8"/>
      <c r="DAP1185" s="8"/>
      <c r="DAQ1185" s="8"/>
      <c r="DAR1185" s="8"/>
      <c r="DAS1185" s="8"/>
      <c r="DAT1185" s="8"/>
      <c r="DAU1185" s="8"/>
      <c r="DAV1185" s="8"/>
      <c r="DAW1185" s="8"/>
      <c r="DAX1185" s="8"/>
      <c r="DAY1185" s="8"/>
      <c r="DAZ1185" s="8"/>
      <c r="DBA1185" s="8"/>
      <c r="DBB1185" s="8"/>
      <c r="DBC1185" s="8"/>
      <c r="DBD1185" s="8"/>
      <c r="DBE1185" s="8"/>
      <c r="DBF1185" s="8"/>
      <c r="DBG1185" s="8"/>
      <c r="DBH1185" s="8"/>
      <c r="DBI1185" s="8"/>
      <c r="DBJ1185" s="8"/>
      <c r="DBK1185" s="8"/>
      <c r="DBL1185" s="8"/>
      <c r="DBM1185" s="8"/>
      <c r="DBN1185" s="8"/>
      <c r="DBO1185" s="8"/>
      <c r="DBP1185" s="8"/>
      <c r="DBQ1185" s="8"/>
      <c r="DBR1185" s="8"/>
      <c r="DBS1185" s="8"/>
      <c r="DBT1185" s="8"/>
      <c r="DBU1185" s="8"/>
      <c r="DBV1185" s="8"/>
      <c r="DBW1185" s="8"/>
      <c r="DBX1185" s="8"/>
      <c r="DBY1185" s="8"/>
      <c r="DBZ1185" s="8"/>
      <c r="DCA1185" s="8"/>
      <c r="DCB1185" s="8"/>
      <c r="DCC1185" s="8"/>
      <c r="DCD1185" s="8"/>
      <c r="DCE1185" s="8"/>
      <c r="DCF1185" s="8"/>
      <c r="DCG1185" s="8"/>
      <c r="DCH1185" s="8"/>
      <c r="DCI1185" s="8"/>
      <c r="DCJ1185" s="8"/>
      <c r="DCK1185" s="8"/>
      <c r="DCL1185" s="8"/>
      <c r="DCM1185" s="8"/>
      <c r="DCN1185" s="8"/>
      <c r="DCO1185" s="8"/>
      <c r="DCP1185" s="8"/>
      <c r="DCQ1185" s="8"/>
      <c r="DCR1185" s="8"/>
      <c r="DCS1185" s="8"/>
      <c r="DCT1185" s="8"/>
      <c r="DCU1185" s="8"/>
      <c r="DCV1185" s="8"/>
      <c r="DCW1185" s="8"/>
      <c r="DCX1185" s="8"/>
      <c r="DCY1185" s="8"/>
      <c r="DCZ1185" s="8"/>
      <c r="DDA1185" s="8"/>
      <c r="DDB1185" s="8"/>
      <c r="DDC1185" s="8"/>
      <c r="DDD1185" s="8"/>
      <c r="DDE1185" s="8"/>
      <c r="DDF1185" s="8"/>
      <c r="DDG1185" s="8"/>
      <c r="DDH1185" s="8"/>
      <c r="DDI1185" s="8"/>
      <c r="DDJ1185" s="8"/>
      <c r="DDK1185" s="8"/>
      <c r="DDL1185" s="8"/>
      <c r="DDM1185" s="8"/>
      <c r="DDN1185" s="8"/>
      <c r="DDO1185" s="8"/>
      <c r="DDP1185" s="8"/>
      <c r="DDQ1185" s="8"/>
      <c r="DDR1185" s="8"/>
      <c r="DDS1185" s="8"/>
      <c r="DDT1185" s="8"/>
      <c r="DDU1185" s="8"/>
      <c r="DDV1185" s="8"/>
      <c r="DDW1185" s="8"/>
      <c r="DDX1185" s="8"/>
      <c r="DDY1185" s="8"/>
      <c r="DDZ1185" s="8"/>
      <c r="DEA1185" s="8"/>
      <c r="DEB1185" s="8"/>
      <c r="DEC1185" s="8"/>
      <c r="DED1185" s="8"/>
      <c r="DEE1185" s="8"/>
      <c r="DEF1185" s="8"/>
      <c r="DEG1185" s="8"/>
      <c r="DEH1185" s="8"/>
      <c r="DEI1185" s="8"/>
      <c r="DEJ1185" s="8"/>
      <c r="DEK1185" s="8"/>
      <c r="DEL1185" s="8"/>
      <c r="DEM1185" s="8"/>
      <c r="DEN1185" s="8"/>
      <c r="DEO1185" s="8"/>
      <c r="DEP1185" s="8"/>
      <c r="DEQ1185" s="8"/>
      <c r="DER1185" s="8"/>
      <c r="DES1185" s="8"/>
      <c r="DET1185" s="8"/>
      <c r="DEU1185" s="8"/>
      <c r="DEV1185" s="8"/>
      <c r="DEW1185" s="8"/>
      <c r="DEX1185" s="8"/>
      <c r="DEY1185" s="8"/>
      <c r="DEZ1185" s="8"/>
      <c r="DFA1185" s="8"/>
      <c r="DFB1185" s="8"/>
      <c r="DFC1185" s="8"/>
      <c r="DFD1185" s="8"/>
      <c r="DFE1185" s="8"/>
      <c r="DFF1185" s="8"/>
      <c r="DFG1185" s="8"/>
      <c r="DFH1185" s="8"/>
      <c r="DFI1185" s="8"/>
      <c r="DFJ1185" s="8"/>
      <c r="DFK1185" s="8"/>
      <c r="DFL1185" s="8"/>
      <c r="DFM1185" s="8"/>
      <c r="DFN1185" s="8"/>
      <c r="DFO1185" s="8"/>
      <c r="DFP1185" s="8"/>
      <c r="DFQ1185" s="8"/>
      <c r="DFR1185" s="8"/>
      <c r="DFS1185" s="8"/>
      <c r="DFT1185" s="8"/>
      <c r="DFU1185" s="8"/>
      <c r="DFV1185" s="8"/>
      <c r="DFW1185" s="8"/>
      <c r="DFX1185" s="8"/>
      <c r="DFY1185" s="8"/>
      <c r="DFZ1185" s="8"/>
      <c r="DGA1185" s="8"/>
      <c r="DGB1185" s="8"/>
      <c r="DGC1185" s="8"/>
      <c r="DGD1185" s="8"/>
      <c r="DGE1185" s="8"/>
      <c r="DGF1185" s="8"/>
      <c r="DGG1185" s="8"/>
      <c r="DGH1185" s="8"/>
      <c r="DGI1185" s="8"/>
      <c r="DGJ1185" s="8"/>
      <c r="DGK1185" s="8"/>
      <c r="DGL1185" s="8"/>
      <c r="DGM1185" s="8"/>
      <c r="DGN1185" s="8"/>
      <c r="DGO1185" s="8"/>
      <c r="DGP1185" s="8"/>
      <c r="DGQ1185" s="8"/>
      <c r="DGR1185" s="8"/>
      <c r="DGS1185" s="8"/>
      <c r="DGT1185" s="8"/>
      <c r="DGU1185" s="8"/>
      <c r="DGV1185" s="8"/>
      <c r="DGW1185" s="8"/>
      <c r="DGX1185" s="8"/>
      <c r="DGY1185" s="8"/>
      <c r="DGZ1185" s="8"/>
      <c r="DHA1185" s="8"/>
      <c r="DHB1185" s="8"/>
      <c r="DHC1185" s="8"/>
      <c r="DHD1185" s="8"/>
      <c r="DHE1185" s="8"/>
      <c r="DHF1185" s="8"/>
      <c r="DHG1185" s="8"/>
      <c r="DHH1185" s="8"/>
      <c r="DHI1185" s="8"/>
      <c r="DHJ1185" s="8"/>
      <c r="DHK1185" s="8"/>
      <c r="DHL1185" s="8"/>
      <c r="DHM1185" s="8"/>
      <c r="DHN1185" s="8"/>
      <c r="DHO1185" s="8"/>
      <c r="DHP1185" s="8"/>
      <c r="DHQ1185" s="8"/>
      <c r="DHR1185" s="8"/>
      <c r="DHS1185" s="8"/>
      <c r="DHT1185" s="8"/>
      <c r="DHU1185" s="8"/>
      <c r="DHV1185" s="8"/>
      <c r="DHW1185" s="8"/>
      <c r="DHX1185" s="8"/>
      <c r="DHY1185" s="8"/>
      <c r="DHZ1185" s="8"/>
      <c r="DIA1185" s="8"/>
      <c r="DIB1185" s="8"/>
      <c r="DIC1185" s="8"/>
      <c r="DID1185" s="8"/>
      <c r="DIE1185" s="8"/>
      <c r="DIF1185" s="8"/>
      <c r="DIG1185" s="8"/>
      <c r="DIH1185" s="8"/>
      <c r="DII1185" s="8"/>
      <c r="DIJ1185" s="8"/>
      <c r="DIK1185" s="8"/>
      <c r="DIL1185" s="8"/>
      <c r="DIM1185" s="8"/>
      <c r="DIN1185" s="8"/>
      <c r="DIO1185" s="8"/>
      <c r="DIP1185" s="8"/>
      <c r="DIQ1185" s="8"/>
      <c r="DIR1185" s="8"/>
      <c r="DIS1185" s="8"/>
      <c r="DIT1185" s="8"/>
      <c r="DIU1185" s="8"/>
      <c r="DIV1185" s="8"/>
      <c r="DIW1185" s="8"/>
      <c r="DIX1185" s="8"/>
      <c r="DIY1185" s="8"/>
      <c r="DIZ1185" s="8"/>
      <c r="DJA1185" s="8"/>
      <c r="DJB1185" s="8"/>
      <c r="DJC1185" s="8"/>
      <c r="DJD1185" s="8"/>
      <c r="DJE1185" s="8"/>
      <c r="DJF1185" s="8"/>
      <c r="DJG1185" s="8"/>
      <c r="DJH1185" s="8"/>
      <c r="DJI1185" s="8"/>
      <c r="DJJ1185" s="8"/>
      <c r="DJK1185" s="8"/>
      <c r="DJL1185" s="8"/>
      <c r="DJM1185" s="8"/>
      <c r="DJN1185" s="8"/>
      <c r="DJO1185" s="8"/>
      <c r="DJP1185" s="8"/>
      <c r="DJQ1185" s="8"/>
      <c r="DJR1185" s="8"/>
      <c r="DJS1185" s="8"/>
      <c r="DJT1185" s="8"/>
      <c r="DJU1185" s="8"/>
      <c r="DJV1185" s="8"/>
      <c r="DJW1185" s="8"/>
      <c r="DJX1185" s="8"/>
      <c r="DJY1185" s="8"/>
      <c r="DJZ1185" s="8"/>
      <c r="DKA1185" s="8"/>
      <c r="DKB1185" s="8"/>
      <c r="DKC1185" s="8"/>
      <c r="DKD1185" s="8"/>
      <c r="DKE1185" s="8"/>
      <c r="DKF1185" s="8"/>
      <c r="DKG1185" s="8"/>
      <c r="DKH1185" s="8"/>
      <c r="DKI1185" s="8"/>
      <c r="DKJ1185" s="8"/>
      <c r="DKK1185" s="8"/>
      <c r="DKL1185" s="8"/>
      <c r="DKM1185" s="8"/>
      <c r="DKN1185" s="8"/>
      <c r="DKO1185" s="8"/>
      <c r="DKP1185" s="8"/>
      <c r="DKQ1185" s="8"/>
      <c r="DKR1185" s="8"/>
      <c r="DKS1185" s="8"/>
      <c r="DKT1185" s="8"/>
      <c r="DKU1185" s="8"/>
      <c r="DKV1185" s="8"/>
      <c r="DKW1185" s="8"/>
      <c r="DKX1185" s="8"/>
      <c r="DKY1185" s="8"/>
      <c r="DKZ1185" s="8"/>
      <c r="DLA1185" s="8"/>
      <c r="DLB1185" s="8"/>
      <c r="DLC1185" s="8"/>
      <c r="DLD1185" s="8"/>
      <c r="DLE1185" s="8"/>
      <c r="DLF1185" s="8"/>
      <c r="DLG1185" s="8"/>
      <c r="DLH1185" s="8"/>
      <c r="DLI1185" s="8"/>
      <c r="DLJ1185" s="8"/>
      <c r="DLK1185" s="8"/>
      <c r="DLL1185" s="8"/>
      <c r="DLM1185" s="8"/>
      <c r="DLN1185" s="8"/>
      <c r="DLO1185" s="8"/>
      <c r="DLP1185" s="8"/>
      <c r="DLQ1185" s="8"/>
      <c r="DLR1185" s="8"/>
      <c r="DLS1185" s="8"/>
      <c r="DLT1185" s="8"/>
      <c r="DLU1185" s="8"/>
      <c r="DLV1185" s="8"/>
      <c r="DLW1185" s="8"/>
      <c r="DLX1185" s="8"/>
      <c r="DLY1185" s="8"/>
      <c r="DLZ1185" s="8"/>
      <c r="DMA1185" s="8"/>
      <c r="DMB1185" s="8"/>
      <c r="DMC1185" s="8"/>
      <c r="DMD1185" s="8"/>
      <c r="DME1185" s="8"/>
      <c r="DMF1185" s="8"/>
      <c r="DMG1185" s="8"/>
      <c r="DMH1185" s="8"/>
      <c r="DMI1185" s="8"/>
      <c r="DMJ1185" s="8"/>
      <c r="DMK1185" s="8"/>
      <c r="DML1185" s="8"/>
      <c r="DMM1185" s="8"/>
      <c r="DMN1185" s="8"/>
      <c r="DMO1185" s="8"/>
      <c r="DMP1185" s="8"/>
      <c r="DMQ1185" s="8"/>
      <c r="DMR1185" s="8"/>
      <c r="DMS1185" s="8"/>
      <c r="DMT1185" s="8"/>
      <c r="DMU1185" s="8"/>
      <c r="DMV1185" s="8"/>
      <c r="DMW1185" s="8"/>
      <c r="DMX1185" s="8"/>
      <c r="DMY1185" s="8"/>
      <c r="DMZ1185" s="8"/>
      <c r="DNA1185" s="8"/>
      <c r="DNB1185" s="8"/>
      <c r="DNC1185" s="8"/>
      <c r="DND1185" s="8"/>
      <c r="DNE1185" s="8"/>
      <c r="DNF1185" s="8"/>
      <c r="DNG1185" s="8"/>
      <c r="DNH1185" s="8"/>
      <c r="DNI1185" s="8"/>
      <c r="DNJ1185" s="8"/>
      <c r="DNK1185" s="8"/>
      <c r="DNL1185" s="8"/>
      <c r="DNM1185" s="8"/>
      <c r="DNN1185" s="8"/>
      <c r="DNO1185" s="8"/>
      <c r="DNP1185" s="8"/>
      <c r="DNQ1185" s="8"/>
      <c r="DNR1185" s="8"/>
      <c r="DNS1185" s="8"/>
      <c r="DNT1185" s="8"/>
      <c r="DNU1185" s="8"/>
      <c r="DNV1185" s="8"/>
      <c r="DNW1185" s="8"/>
      <c r="DNX1185" s="8"/>
      <c r="DNY1185" s="8"/>
      <c r="DNZ1185" s="8"/>
      <c r="DOA1185" s="8"/>
      <c r="DOB1185" s="8"/>
      <c r="DOC1185" s="8"/>
      <c r="DOD1185" s="8"/>
      <c r="DOE1185" s="8"/>
      <c r="DOF1185" s="8"/>
      <c r="DOG1185" s="8"/>
      <c r="DOH1185" s="8"/>
      <c r="DOI1185" s="8"/>
      <c r="DOJ1185" s="8"/>
      <c r="DOK1185" s="8"/>
      <c r="DOL1185" s="8"/>
      <c r="DOM1185" s="8"/>
      <c r="DON1185" s="8"/>
      <c r="DOO1185" s="8"/>
      <c r="DOP1185" s="8"/>
      <c r="DOQ1185" s="8"/>
      <c r="DOR1185" s="8"/>
      <c r="DOS1185" s="8"/>
      <c r="DOT1185" s="8"/>
      <c r="DOU1185" s="8"/>
      <c r="DOV1185" s="8"/>
      <c r="DOW1185" s="8"/>
      <c r="DOX1185" s="8"/>
      <c r="DOY1185" s="8"/>
      <c r="DOZ1185" s="8"/>
      <c r="DPA1185" s="8"/>
      <c r="DPB1185" s="8"/>
      <c r="DPC1185" s="8"/>
      <c r="DPD1185" s="8"/>
      <c r="DPE1185" s="8"/>
      <c r="DPF1185" s="8"/>
      <c r="DPG1185" s="8"/>
      <c r="DPH1185" s="8"/>
      <c r="DPI1185" s="8"/>
      <c r="DPJ1185" s="8"/>
      <c r="DPK1185" s="8"/>
      <c r="DPL1185" s="8"/>
      <c r="DPM1185" s="8"/>
      <c r="DPN1185" s="8"/>
      <c r="DPO1185" s="8"/>
      <c r="DPP1185" s="8"/>
      <c r="DPQ1185" s="8"/>
      <c r="DPR1185" s="8"/>
      <c r="DPS1185" s="8"/>
      <c r="DPT1185" s="8"/>
      <c r="DPU1185" s="8"/>
      <c r="DPV1185" s="8"/>
      <c r="DPW1185" s="8"/>
      <c r="DPX1185" s="8"/>
      <c r="DPY1185" s="8"/>
      <c r="DPZ1185" s="8"/>
      <c r="DQA1185" s="8"/>
      <c r="DQB1185" s="8"/>
      <c r="DQC1185" s="8"/>
      <c r="DQD1185" s="8"/>
      <c r="DQE1185" s="8"/>
      <c r="DQF1185" s="8"/>
      <c r="DQG1185" s="8"/>
      <c r="DQH1185" s="8"/>
      <c r="DQI1185" s="8"/>
      <c r="DQJ1185" s="8"/>
      <c r="DQK1185" s="8"/>
      <c r="DQL1185" s="8"/>
      <c r="DQM1185" s="8"/>
      <c r="DQN1185" s="8"/>
      <c r="DQO1185" s="8"/>
      <c r="DQP1185" s="8"/>
      <c r="DQQ1185" s="8"/>
      <c r="DQR1185" s="8"/>
      <c r="DQS1185" s="8"/>
      <c r="DQT1185" s="8"/>
      <c r="DQU1185" s="8"/>
      <c r="DQV1185" s="8"/>
      <c r="DQW1185" s="8"/>
      <c r="DQX1185" s="8"/>
      <c r="DQY1185" s="8"/>
      <c r="DQZ1185" s="8"/>
      <c r="DRA1185" s="8"/>
      <c r="DRB1185" s="8"/>
      <c r="DRC1185" s="8"/>
      <c r="DRD1185" s="8"/>
      <c r="DRE1185" s="8"/>
      <c r="DRF1185" s="8"/>
      <c r="DRG1185" s="8"/>
      <c r="DRH1185" s="8"/>
      <c r="DRI1185" s="8"/>
      <c r="DRJ1185" s="8"/>
      <c r="DRK1185" s="8"/>
      <c r="DRL1185" s="8"/>
      <c r="DRM1185" s="8"/>
      <c r="DRN1185" s="8"/>
      <c r="DRO1185" s="8"/>
      <c r="DRP1185" s="8"/>
      <c r="DRQ1185" s="8"/>
      <c r="DRR1185" s="8"/>
      <c r="DRS1185" s="8"/>
      <c r="DRT1185" s="8"/>
      <c r="DRU1185" s="8"/>
      <c r="DRV1185" s="8"/>
      <c r="DRW1185" s="8"/>
      <c r="DRX1185" s="8"/>
      <c r="DRY1185" s="8"/>
      <c r="DRZ1185" s="8"/>
      <c r="DSA1185" s="8"/>
      <c r="DSB1185" s="8"/>
      <c r="DSC1185" s="8"/>
      <c r="DSD1185" s="8"/>
      <c r="DSE1185" s="8"/>
      <c r="DSF1185" s="8"/>
      <c r="DSG1185" s="8"/>
      <c r="DSH1185" s="8"/>
      <c r="DSI1185" s="8"/>
      <c r="DSJ1185" s="8"/>
      <c r="DSK1185" s="8"/>
      <c r="DSL1185" s="8"/>
      <c r="DSM1185" s="8"/>
      <c r="DSN1185" s="8"/>
      <c r="DSO1185" s="8"/>
      <c r="DSP1185" s="8"/>
      <c r="DSQ1185" s="8"/>
      <c r="DSR1185" s="8"/>
      <c r="DSS1185" s="8"/>
      <c r="DST1185" s="8"/>
      <c r="DSU1185" s="8"/>
      <c r="DSV1185" s="8"/>
      <c r="DSW1185" s="8"/>
      <c r="DSX1185" s="8"/>
      <c r="DSY1185" s="8"/>
      <c r="DSZ1185" s="8"/>
      <c r="DTA1185" s="8"/>
      <c r="DTB1185" s="8"/>
      <c r="DTC1185" s="8"/>
      <c r="DTD1185" s="8"/>
      <c r="DTE1185" s="8"/>
      <c r="DTF1185" s="8"/>
      <c r="DTG1185" s="8"/>
      <c r="DTH1185" s="8"/>
      <c r="DTI1185" s="8"/>
      <c r="DTJ1185" s="8"/>
      <c r="DTK1185" s="8"/>
      <c r="DTL1185" s="8"/>
      <c r="DTM1185" s="8"/>
      <c r="DTN1185" s="8"/>
      <c r="DTO1185" s="8"/>
      <c r="DTP1185" s="8"/>
      <c r="DTQ1185" s="8"/>
      <c r="DTR1185" s="8"/>
      <c r="DTS1185" s="8"/>
      <c r="DTT1185" s="8"/>
      <c r="DTU1185" s="8"/>
      <c r="DTV1185" s="8"/>
      <c r="DTW1185" s="8"/>
      <c r="DTX1185" s="8"/>
      <c r="DTY1185" s="8"/>
      <c r="DTZ1185" s="8"/>
      <c r="DUA1185" s="8"/>
      <c r="DUB1185" s="8"/>
      <c r="DUC1185" s="8"/>
      <c r="DUD1185" s="8"/>
      <c r="DUE1185" s="8"/>
      <c r="DUF1185" s="8"/>
      <c r="DUG1185" s="8"/>
      <c r="DUH1185" s="8"/>
      <c r="DUI1185" s="8"/>
      <c r="DUJ1185" s="8"/>
      <c r="DUK1185" s="8"/>
      <c r="DUL1185" s="8"/>
      <c r="DUM1185" s="8"/>
      <c r="DUN1185" s="8"/>
      <c r="DUO1185" s="8"/>
      <c r="DUP1185" s="8"/>
      <c r="DUQ1185" s="8"/>
      <c r="DUR1185" s="8"/>
      <c r="DUS1185" s="8"/>
      <c r="DUT1185" s="8"/>
      <c r="DUU1185" s="8"/>
      <c r="DUV1185" s="8"/>
      <c r="DUW1185" s="8"/>
      <c r="DUX1185" s="8"/>
      <c r="DUY1185" s="8"/>
      <c r="DUZ1185" s="8"/>
      <c r="DVA1185" s="8"/>
      <c r="DVB1185" s="8"/>
      <c r="DVC1185" s="8"/>
      <c r="DVD1185" s="8"/>
      <c r="DVE1185" s="8"/>
      <c r="DVF1185" s="8"/>
      <c r="DVG1185" s="8"/>
      <c r="DVH1185" s="8"/>
      <c r="DVI1185" s="8"/>
      <c r="DVJ1185" s="8"/>
      <c r="DVK1185" s="8"/>
      <c r="DVL1185" s="8"/>
      <c r="DVM1185" s="8"/>
      <c r="DVN1185" s="8"/>
      <c r="DVO1185" s="8"/>
      <c r="DVP1185" s="8"/>
      <c r="DVQ1185" s="8"/>
      <c r="DVR1185" s="8"/>
      <c r="DVS1185" s="8"/>
      <c r="DVT1185" s="8"/>
      <c r="DVU1185" s="8"/>
      <c r="DVV1185" s="8"/>
      <c r="DVW1185" s="8"/>
      <c r="DVX1185" s="8"/>
      <c r="DVY1185" s="8"/>
      <c r="DVZ1185" s="8"/>
      <c r="DWA1185" s="8"/>
      <c r="DWB1185" s="8"/>
      <c r="DWC1185" s="8"/>
      <c r="DWD1185" s="8"/>
      <c r="DWE1185" s="8"/>
      <c r="DWF1185" s="8"/>
      <c r="DWG1185" s="8"/>
      <c r="DWH1185" s="8"/>
      <c r="DWI1185" s="8"/>
      <c r="DWJ1185" s="8"/>
      <c r="DWK1185" s="8"/>
      <c r="DWL1185" s="8"/>
      <c r="DWM1185" s="8"/>
      <c r="DWN1185" s="8"/>
      <c r="DWO1185" s="8"/>
      <c r="DWP1185" s="8"/>
      <c r="DWQ1185" s="8"/>
      <c r="DWR1185" s="8"/>
      <c r="DWS1185" s="8"/>
      <c r="DWT1185" s="8"/>
      <c r="DWU1185" s="8"/>
      <c r="DWV1185" s="8"/>
      <c r="DWW1185" s="8"/>
      <c r="DWX1185" s="8"/>
      <c r="DWY1185" s="8"/>
      <c r="DWZ1185" s="8"/>
      <c r="DXA1185" s="8"/>
      <c r="DXB1185" s="8"/>
      <c r="DXC1185" s="8"/>
      <c r="DXD1185" s="8"/>
      <c r="DXE1185" s="8"/>
      <c r="DXF1185" s="8"/>
      <c r="DXG1185" s="8"/>
      <c r="DXH1185" s="8"/>
      <c r="DXI1185" s="8"/>
      <c r="DXJ1185" s="8"/>
      <c r="DXK1185" s="8"/>
      <c r="DXL1185" s="8"/>
      <c r="DXM1185" s="8"/>
      <c r="DXN1185" s="8"/>
      <c r="DXO1185" s="8"/>
      <c r="DXP1185" s="8"/>
      <c r="DXQ1185" s="8"/>
      <c r="DXR1185" s="8"/>
      <c r="DXS1185" s="8"/>
      <c r="DXT1185" s="8"/>
      <c r="DXU1185" s="8"/>
      <c r="DXV1185" s="8"/>
      <c r="DXW1185" s="8"/>
      <c r="DXX1185" s="8"/>
      <c r="DXY1185" s="8"/>
      <c r="DXZ1185" s="8"/>
      <c r="DYA1185" s="8"/>
      <c r="DYB1185" s="8"/>
      <c r="DYC1185" s="8"/>
      <c r="DYD1185" s="8"/>
      <c r="DYE1185" s="8"/>
      <c r="DYF1185" s="8"/>
      <c r="DYG1185" s="8"/>
      <c r="DYH1185" s="8"/>
      <c r="DYI1185" s="8"/>
      <c r="DYJ1185" s="8"/>
      <c r="DYK1185" s="8"/>
      <c r="DYL1185" s="8"/>
      <c r="DYM1185" s="8"/>
      <c r="DYN1185" s="8"/>
      <c r="DYO1185" s="8"/>
      <c r="DYP1185" s="8"/>
      <c r="DYQ1185" s="8"/>
      <c r="DYR1185" s="8"/>
      <c r="DYS1185" s="8"/>
      <c r="DYT1185" s="8"/>
      <c r="DYU1185" s="8"/>
      <c r="DYV1185" s="8"/>
      <c r="DYW1185" s="8"/>
      <c r="DYX1185" s="8"/>
      <c r="DYY1185" s="8"/>
      <c r="DYZ1185" s="8"/>
      <c r="DZA1185" s="8"/>
      <c r="DZB1185" s="8"/>
      <c r="DZC1185" s="8"/>
      <c r="DZD1185" s="8"/>
      <c r="DZE1185" s="8"/>
      <c r="DZF1185" s="8"/>
      <c r="DZG1185" s="8"/>
      <c r="DZH1185" s="8"/>
      <c r="DZI1185" s="8"/>
      <c r="DZJ1185" s="8"/>
      <c r="DZK1185" s="8"/>
      <c r="DZL1185" s="8"/>
      <c r="DZM1185" s="8"/>
      <c r="DZN1185" s="8"/>
      <c r="DZO1185" s="8"/>
      <c r="DZP1185" s="8"/>
      <c r="DZQ1185" s="8"/>
      <c r="DZR1185" s="8"/>
      <c r="DZS1185" s="8"/>
      <c r="DZT1185" s="8"/>
      <c r="DZU1185" s="8"/>
      <c r="DZV1185" s="8"/>
      <c r="DZW1185" s="8"/>
      <c r="DZX1185" s="8"/>
      <c r="DZY1185" s="8"/>
      <c r="DZZ1185" s="8"/>
      <c r="EAA1185" s="8"/>
      <c r="EAB1185" s="8"/>
      <c r="EAC1185" s="8"/>
      <c r="EAD1185" s="8"/>
      <c r="EAE1185" s="8"/>
      <c r="EAF1185" s="8"/>
      <c r="EAG1185" s="8"/>
      <c r="EAH1185" s="8"/>
      <c r="EAI1185" s="8"/>
      <c r="EAJ1185" s="8"/>
      <c r="EAK1185" s="8"/>
      <c r="EAL1185" s="8"/>
      <c r="EAM1185" s="8"/>
      <c r="EAN1185" s="8"/>
      <c r="EAO1185" s="8"/>
      <c r="EAP1185" s="8"/>
      <c r="EAQ1185" s="8"/>
      <c r="EAR1185" s="8"/>
      <c r="EAS1185" s="8"/>
      <c r="EAT1185" s="8"/>
      <c r="EAU1185" s="8"/>
      <c r="EAV1185" s="8"/>
      <c r="EAW1185" s="8"/>
      <c r="EAX1185" s="8"/>
      <c r="EAY1185" s="8"/>
      <c r="EAZ1185" s="8"/>
      <c r="EBA1185" s="8"/>
      <c r="EBB1185" s="8"/>
      <c r="EBC1185" s="8"/>
      <c r="EBD1185" s="8"/>
      <c r="EBE1185" s="8"/>
      <c r="EBF1185" s="8"/>
      <c r="EBG1185" s="8"/>
      <c r="EBH1185" s="8"/>
      <c r="EBI1185" s="8"/>
      <c r="EBJ1185" s="8"/>
      <c r="EBK1185" s="8"/>
      <c r="EBL1185" s="8"/>
      <c r="EBM1185" s="8"/>
      <c r="EBN1185" s="8"/>
      <c r="EBO1185" s="8"/>
      <c r="EBP1185" s="8"/>
      <c r="EBQ1185" s="8"/>
      <c r="EBR1185" s="8"/>
      <c r="EBS1185" s="8"/>
      <c r="EBT1185" s="8"/>
      <c r="EBU1185" s="8"/>
      <c r="EBV1185" s="8"/>
      <c r="EBW1185" s="8"/>
      <c r="EBX1185" s="8"/>
      <c r="EBY1185" s="8"/>
      <c r="EBZ1185" s="8"/>
      <c r="ECA1185" s="8"/>
      <c r="ECB1185" s="8"/>
      <c r="ECC1185" s="8"/>
      <c r="ECD1185" s="8"/>
      <c r="ECE1185" s="8"/>
      <c r="ECF1185" s="8"/>
      <c r="ECG1185" s="8"/>
      <c r="ECH1185" s="8"/>
      <c r="ECI1185" s="8"/>
      <c r="ECJ1185" s="8"/>
      <c r="ECK1185" s="8"/>
      <c r="ECL1185" s="8"/>
      <c r="ECM1185" s="8"/>
      <c r="ECN1185" s="8"/>
      <c r="ECO1185" s="8"/>
      <c r="ECP1185" s="8"/>
      <c r="ECQ1185" s="8"/>
      <c r="ECR1185" s="8"/>
      <c r="ECS1185" s="8"/>
      <c r="ECT1185" s="8"/>
      <c r="ECU1185" s="8"/>
      <c r="ECV1185" s="8"/>
      <c r="ECW1185" s="8"/>
      <c r="ECX1185" s="8"/>
      <c r="ECY1185" s="8"/>
      <c r="ECZ1185" s="8"/>
      <c r="EDA1185" s="8"/>
      <c r="EDB1185" s="8"/>
      <c r="EDC1185" s="8"/>
      <c r="EDD1185" s="8"/>
      <c r="EDE1185" s="8"/>
      <c r="EDF1185" s="8"/>
      <c r="EDG1185" s="8"/>
      <c r="EDH1185" s="8"/>
      <c r="EDI1185" s="8"/>
      <c r="EDJ1185" s="8"/>
      <c r="EDK1185" s="8"/>
      <c r="EDL1185" s="8"/>
      <c r="EDM1185" s="8"/>
      <c r="EDN1185" s="8"/>
      <c r="EDO1185" s="8"/>
      <c r="EDP1185" s="8"/>
      <c r="EDQ1185" s="8"/>
      <c r="EDR1185" s="8"/>
      <c r="EDS1185" s="8"/>
      <c r="EDT1185" s="8"/>
      <c r="EDU1185" s="8"/>
      <c r="EDV1185" s="8"/>
      <c r="EDW1185" s="8"/>
      <c r="EDX1185" s="8"/>
      <c r="EDY1185" s="8"/>
      <c r="EDZ1185" s="8"/>
      <c r="EEA1185" s="8"/>
      <c r="EEB1185" s="8"/>
      <c r="EEC1185" s="8"/>
      <c r="EED1185" s="8"/>
      <c r="EEE1185" s="8"/>
      <c r="EEF1185" s="8"/>
      <c r="EEG1185" s="8"/>
      <c r="EEH1185" s="8"/>
      <c r="EEI1185" s="8"/>
      <c r="EEJ1185" s="8"/>
      <c r="EEK1185" s="8"/>
      <c r="EEL1185" s="8"/>
      <c r="EEM1185" s="8"/>
      <c r="EEN1185" s="8"/>
      <c r="EEO1185" s="8"/>
      <c r="EEP1185" s="8"/>
      <c r="EEQ1185" s="8"/>
      <c r="EER1185" s="8"/>
      <c r="EES1185" s="8"/>
      <c r="EET1185" s="8"/>
      <c r="EEU1185" s="8"/>
      <c r="EEV1185" s="8"/>
      <c r="EEW1185" s="8"/>
      <c r="EEX1185" s="8"/>
      <c r="EEY1185" s="8"/>
      <c r="EEZ1185" s="8"/>
      <c r="EFA1185" s="8"/>
      <c r="EFB1185" s="8"/>
      <c r="EFC1185" s="8"/>
      <c r="EFD1185" s="8"/>
      <c r="EFE1185" s="8"/>
      <c r="EFF1185" s="8"/>
      <c r="EFG1185" s="8"/>
      <c r="EFH1185" s="8"/>
      <c r="EFI1185" s="8"/>
      <c r="EFJ1185" s="8"/>
      <c r="EFK1185" s="8"/>
      <c r="EFL1185" s="8"/>
      <c r="EFM1185" s="8"/>
      <c r="EFN1185" s="8"/>
      <c r="EFO1185" s="8"/>
      <c r="EFP1185" s="8"/>
      <c r="EFQ1185" s="8"/>
      <c r="EFR1185" s="8"/>
      <c r="EFS1185" s="8"/>
      <c r="EFT1185" s="8"/>
      <c r="EFU1185" s="8"/>
      <c r="EFV1185" s="8"/>
      <c r="EFW1185" s="8"/>
      <c r="EFX1185" s="8"/>
      <c r="EFY1185" s="8"/>
      <c r="EFZ1185" s="8"/>
      <c r="EGA1185" s="8"/>
      <c r="EGB1185" s="8"/>
      <c r="EGC1185" s="8"/>
      <c r="EGD1185" s="8"/>
      <c r="EGE1185" s="8"/>
      <c r="EGF1185" s="8"/>
      <c r="EGG1185" s="8"/>
      <c r="EGH1185" s="8"/>
      <c r="EGI1185" s="8"/>
      <c r="EGJ1185" s="8"/>
      <c r="EGK1185" s="8"/>
      <c r="EGL1185" s="8"/>
      <c r="EGM1185" s="8"/>
      <c r="EGN1185" s="8"/>
      <c r="EGO1185" s="8"/>
      <c r="EGP1185" s="8"/>
      <c r="EGQ1185" s="8"/>
      <c r="EGR1185" s="8"/>
      <c r="EGS1185" s="8"/>
      <c r="EGT1185" s="8"/>
      <c r="EGU1185" s="8"/>
      <c r="EGV1185" s="8"/>
      <c r="EGW1185" s="8"/>
      <c r="EGX1185" s="8"/>
      <c r="EGY1185" s="8"/>
      <c r="EGZ1185" s="8"/>
      <c r="EHA1185" s="8"/>
      <c r="EHB1185" s="8"/>
      <c r="EHC1185" s="8"/>
      <c r="EHD1185" s="8"/>
      <c r="EHE1185" s="8"/>
      <c r="EHF1185" s="8"/>
      <c r="EHG1185" s="8"/>
      <c r="EHH1185" s="8"/>
      <c r="EHI1185" s="8"/>
      <c r="EHJ1185" s="8"/>
      <c r="EHK1185" s="8"/>
      <c r="EHL1185" s="8"/>
      <c r="EHM1185" s="8"/>
      <c r="EHN1185" s="8"/>
      <c r="EHO1185" s="8"/>
      <c r="EHP1185" s="8"/>
      <c r="EHQ1185" s="8"/>
      <c r="EHR1185" s="8"/>
      <c r="EHS1185" s="8"/>
      <c r="EHT1185" s="8"/>
      <c r="EHU1185" s="8"/>
      <c r="EHV1185" s="8"/>
      <c r="EHW1185" s="8"/>
      <c r="EHX1185" s="8"/>
      <c r="EHY1185" s="8"/>
      <c r="EHZ1185" s="8"/>
      <c r="EIA1185" s="8"/>
      <c r="EIB1185" s="8"/>
      <c r="EIC1185" s="8"/>
      <c r="EID1185" s="8"/>
      <c r="EIE1185" s="8"/>
      <c r="EIF1185" s="8"/>
      <c r="EIG1185" s="8"/>
      <c r="EIH1185" s="8"/>
      <c r="EII1185" s="8"/>
      <c r="EIJ1185" s="8"/>
      <c r="EIK1185" s="8"/>
      <c r="EIL1185" s="8"/>
      <c r="EIM1185" s="8"/>
      <c r="EIN1185" s="8"/>
      <c r="EIO1185" s="8"/>
      <c r="EIP1185" s="8"/>
      <c r="EIQ1185" s="8"/>
      <c r="EIR1185" s="8"/>
      <c r="EIS1185" s="8"/>
      <c r="EIT1185" s="8"/>
      <c r="EIU1185" s="8"/>
      <c r="EIV1185" s="8"/>
      <c r="EIW1185" s="8"/>
      <c r="EIX1185" s="8"/>
      <c r="EIY1185" s="8"/>
      <c r="EIZ1185" s="8"/>
      <c r="EJA1185" s="8"/>
      <c r="EJB1185" s="8"/>
      <c r="EJC1185" s="8"/>
      <c r="EJD1185" s="8"/>
      <c r="EJE1185" s="8"/>
      <c r="EJF1185" s="8"/>
      <c r="EJG1185" s="8"/>
      <c r="EJH1185" s="8"/>
      <c r="EJI1185" s="8"/>
      <c r="EJJ1185" s="8"/>
      <c r="EJK1185" s="8"/>
      <c r="EJL1185" s="8"/>
      <c r="EJM1185" s="8"/>
      <c r="EJN1185" s="8"/>
      <c r="EJO1185" s="8"/>
      <c r="EJP1185" s="8"/>
      <c r="EJQ1185" s="8"/>
      <c r="EJR1185" s="8"/>
      <c r="EJS1185" s="8"/>
      <c r="EJT1185" s="8"/>
      <c r="EJU1185" s="8"/>
      <c r="EJV1185" s="8"/>
      <c r="EJW1185" s="8"/>
      <c r="EJX1185" s="8"/>
      <c r="EJY1185" s="8"/>
      <c r="EJZ1185" s="8"/>
      <c r="EKA1185" s="8"/>
      <c r="EKB1185" s="8"/>
      <c r="EKC1185" s="8"/>
      <c r="EKD1185" s="8"/>
      <c r="EKE1185" s="8"/>
      <c r="EKF1185" s="8"/>
      <c r="EKG1185" s="8"/>
      <c r="EKH1185" s="8"/>
      <c r="EKI1185" s="8"/>
      <c r="EKJ1185" s="8"/>
      <c r="EKK1185" s="8"/>
      <c r="EKL1185" s="8"/>
      <c r="EKM1185" s="8"/>
      <c r="EKN1185" s="8"/>
      <c r="EKO1185" s="8"/>
      <c r="EKP1185" s="8"/>
      <c r="EKQ1185" s="8"/>
      <c r="EKR1185" s="8"/>
      <c r="EKS1185" s="8"/>
      <c r="EKT1185" s="8"/>
      <c r="EKU1185" s="8"/>
      <c r="EKV1185" s="8"/>
      <c r="EKW1185" s="8"/>
      <c r="EKX1185" s="8"/>
      <c r="EKY1185" s="8"/>
      <c r="EKZ1185" s="8"/>
      <c r="ELA1185" s="8"/>
      <c r="ELB1185" s="8"/>
      <c r="ELC1185" s="8"/>
      <c r="ELD1185" s="8"/>
      <c r="ELE1185" s="8"/>
      <c r="ELF1185" s="8"/>
      <c r="ELG1185" s="8"/>
      <c r="ELH1185" s="8"/>
      <c r="ELI1185" s="8"/>
      <c r="ELJ1185" s="8"/>
      <c r="ELK1185" s="8"/>
      <c r="ELL1185" s="8"/>
      <c r="ELM1185" s="8"/>
      <c r="ELN1185" s="8"/>
      <c r="ELO1185" s="8"/>
      <c r="ELP1185" s="8"/>
      <c r="ELQ1185" s="8"/>
      <c r="ELR1185" s="8"/>
      <c r="ELS1185" s="8"/>
      <c r="ELT1185" s="8"/>
      <c r="ELU1185" s="8"/>
      <c r="ELV1185" s="8"/>
      <c r="ELW1185" s="8"/>
      <c r="ELX1185" s="8"/>
      <c r="ELY1185" s="8"/>
      <c r="ELZ1185" s="8"/>
      <c r="EMA1185" s="8"/>
      <c r="EMB1185" s="8"/>
      <c r="EMC1185" s="8"/>
      <c r="EMD1185" s="8"/>
      <c r="EME1185" s="8"/>
      <c r="EMF1185" s="8"/>
      <c r="EMG1185" s="8"/>
      <c r="EMH1185" s="8"/>
      <c r="EMI1185" s="8"/>
      <c r="EMJ1185" s="8"/>
      <c r="EMK1185" s="8"/>
      <c r="EML1185" s="8"/>
      <c r="EMM1185" s="8"/>
      <c r="EMN1185" s="8"/>
      <c r="EMO1185" s="8"/>
      <c r="EMP1185" s="8"/>
      <c r="EMQ1185" s="8"/>
      <c r="EMR1185" s="8"/>
      <c r="EMS1185" s="8"/>
      <c r="EMT1185" s="8"/>
      <c r="EMU1185" s="8"/>
      <c r="EMV1185" s="8"/>
      <c r="EMW1185" s="8"/>
      <c r="EMX1185" s="8"/>
      <c r="EMY1185" s="8"/>
      <c r="EMZ1185" s="8"/>
      <c r="ENA1185" s="8"/>
      <c r="ENB1185" s="8"/>
      <c r="ENC1185" s="8"/>
      <c r="END1185" s="8"/>
      <c r="ENE1185" s="8"/>
      <c r="ENF1185" s="8"/>
      <c r="ENG1185" s="8"/>
      <c r="ENH1185" s="8"/>
      <c r="ENI1185" s="8"/>
      <c r="ENJ1185" s="8"/>
      <c r="ENK1185" s="8"/>
      <c r="ENL1185" s="8"/>
      <c r="ENM1185" s="8"/>
      <c r="ENN1185" s="8"/>
      <c r="ENO1185" s="8"/>
      <c r="ENP1185" s="8"/>
      <c r="ENQ1185" s="8"/>
      <c r="ENR1185" s="8"/>
      <c r="ENS1185" s="8"/>
      <c r="ENT1185" s="8"/>
      <c r="ENU1185" s="8"/>
      <c r="ENV1185" s="8"/>
      <c r="ENW1185" s="8"/>
      <c r="ENX1185" s="8"/>
      <c r="ENY1185" s="8"/>
      <c r="ENZ1185" s="8"/>
      <c r="EOA1185" s="8"/>
      <c r="EOB1185" s="8"/>
      <c r="EOC1185" s="8"/>
      <c r="EOD1185" s="8"/>
      <c r="EOE1185" s="8"/>
      <c r="EOF1185" s="8"/>
      <c r="EOG1185" s="8"/>
      <c r="EOH1185" s="8"/>
      <c r="EOI1185" s="8"/>
      <c r="EOJ1185" s="8"/>
      <c r="EOK1185" s="8"/>
      <c r="EOL1185" s="8"/>
      <c r="EOM1185" s="8"/>
      <c r="EON1185" s="8"/>
      <c r="EOO1185" s="8"/>
      <c r="EOP1185" s="8"/>
      <c r="EOQ1185" s="8"/>
      <c r="EOR1185" s="8"/>
      <c r="EOS1185" s="8"/>
      <c r="EOT1185" s="8"/>
      <c r="EOU1185" s="8"/>
      <c r="EOV1185" s="8"/>
      <c r="EOW1185" s="8"/>
      <c r="EOX1185" s="8"/>
      <c r="EOY1185" s="8"/>
      <c r="EOZ1185" s="8"/>
      <c r="EPA1185" s="8"/>
      <c r="EPB1185" s="8"/>
      <c r="EPC1185" s="8"/>
      <c r="EPD1185" s="8"/>
      <c r="EPE1185" s="8"/>
      <c r="EPF1185" s="8"/>
      <c r="EPG1185" s="8"/>
      <c r="EPH1185" s="8"/>
      <c r="EPI1185" s="8"/>
      <c r="EPJ1185" s="8"/>
      <c r="EPK1185" s="8"/>
      <c r="EPL1185" s="8"/>
      <c r="EPM1185" s="8"/>
      <c r="EPN1185" s="8"/>
      <c r="EPO1185" s="8"/>
      <c r="EPP1185" s="8"/>
      <c r="EPQ1185" s="8"/>
      <c r="EPR1185" s="8"/>
      <c r="EPS1185" s="8"/>
      <c r="EPT1185" s="8"/>
      <c r="EPU1185" s="8"/>
      <c r="EPV1185" s="8"/>
      <c r="EPW1185" s="8"/>
      <c r="EPX1185" s="8"/>
      <c r="EPY1185" s="8"/>
      <c r="EPZ1185" s="8"/>
      <c r="EQA1185" s="8"/>
      <c r="EQB1185" s="8"/>
      <c r="EQC1185" s="8"/>
      <c r="EQD1185" s="8"/>
      <c r="EQE1185" s="8"/>
      <c r="EQF1185" s="8"/>
      <c r="EQG1185" s="8"/>
      <c r="EQH1185" s="8"/>
      <c r="EQI1185" s="8"/>
      <c r="EQJ1185" s="8"/>
      <c r="EQK1185" s="8"/>
      <c r="EQL1185" s="8"/>
      <c r="EQM1185" s="8"/>
      <c r="EQN1185" s="8"/>
      <c r="EQO1185" s="8"/>
      <c r="EQP1185" s="8"/>
      <c r="EQQ1185" s="8"/>
      <c r="EQR1185" s="8"/>
      <c r="EQS1185" s="8"/>
      <c r="EQT1185" s="8"/>
      <c r="EQU1185" s="8"/>
      <c r="EQV1185" s="8"/>
      <c r="EQW1185" s="8"/>
      <c r="EQX1185" s="8"/>
      <c r="EQY1185" s="8"/>
      <c r="EQZ1185" s="8"/>
      <c r="ERA1185" s="8"/>
      <c r="ERB1185" s="8"/>
      <c r="ERC1185" s="8"/>
      <c r="ERD1185" s="8"/>
      <c r="ERE1185" s="8"/>
      <c r="ERF1185" s="8"/>
      <c r="ERG1185" s="8"/>
      <c r="ERH1185" s="8"/>
      <c r="ERI1185" s="8"/>
      <c r="ERJ1185" s="8"/>
      <c r="ERK1185" s="8"/>
      <c r="ERL1185" s="8"/>
      <c r="ERM1185" s="8"/>
      <c r="ERN1185" s="8"/>
      <c r="ERO1185" s="8"/>
      <c r="ERP1185" s="8"/>
      <c r="ERQ1185" s="8"/>
      <c r="ERR1185" s="8"/>
      <c r="ERS1185" s="8"/>
      <c r="ERT1185" s="8"/>
      <c r="ERU1185" s="8"/>
      <c r="ERV1185" s="8"/>
      <c r="ERW1185" s="8"/>
      <c r="ERX1185" s="8"/>
      <c r="ERY1185" s="8"/>
      <c r="ERZ1185" s="8"/>
      <c r="ESA1185" s="8"/>
      <c r="ESB1185" s="8"/>
      <c r="ESC1185" s="8"/>
      <c r="ESD1185" s="8"/>
      <c r="ESE1185" s="8"/>
      <c r="ESF1185" s="8"/>
      <c r="ESG1185" s="8"/>
      <c r="ESH1185" s="8"/>
      <c r="ESI1185" s="8"/>
      <c r="ESJ1185" s="8"/>
      <c r="ESK1185" s="8"/>
      <c r="ESL1185" s="8"/>
      <c r="ESM1185" s="8"/>
      <c r="ESN1185" s="8"/>
      <c r="ESO1185" s="8"/>
      <c r="ESP1185" s="8"/>
      <c r="ESQ1185" s="8"/>
      <c r="ESR1185" s="8"/>
      <c r="ESS1185" s="8"/>
      <c r="EST1185" s="8"/>
      <c r="ESU1185" s="8"/>
      <c r="ESV1185" s="8"/>
      <c r="ESW1185" s="8"/>
      <c r="ESX1185" s="8"/>
      <c r="ESY1185" s="8"/>
      <c r="ESZ1185" s="8"/>
      <c r="ETA1185" s="8"/>
      <c r="ETB1185" s="8"/>
      <c r="ETC1185" s="8"/>
      <c r="ETD1185" s="8"/>
      <c r="ETE1185" s="8"/>
      <c r="ETF1185" s="8"/>
      <c r="ETG1185" s="8"/>
      <c r="ETH1185" s="8"/>
      <c r="ETI1185" s="8"/>
      <c r="ETJ1185" s="8"/>
      <c r="ETK1185" s="8"/>
      <c r="ETL1185" s="8"/>
      <c r="ETM1185" s="8"/>
      <c r="ETN1185" s="8"/>
      <c r="ETO1185" s="8"/>
      <c r="ETP1185" s="8"/>
      <c r="ETQ1185" s="8"/>
      <c r="ETR1185" s="8"/>
      <c r="ETS1185" s="8"/>
      <c r="ETT1185" s="8"/>
      <c r="ETU1185" s="8"/>
      <c r="ETV1185" s="8"/>
      <c r="ETW1185" s="8"/>
      <c r="ETX1185" s="8"/>
      <c r="ETY1185" s="8"/>
      <c r="ETZ1185" s="8"/>
      <c r="EUA1185" s="8"/>
      <c r="EUB1185" s="8"/>
      <c r="EUC1185" s="8"/>
      <c r="EUD1185" s="8"/>
      <c r="EUE1185" s="8"/>
      <c r="EUF1185" s="8"/>
      <c r="EUG1185" s="8"/>
      <c r="EUH1185" s="8"/>
      <c r="EUI1185" s="8"/>
      <c r="EUJ1185" s="8"/>
      <c r="EUK1185" s="8"/>
      <c r="EUL1185" s="8"/>
      <c r="EUM1185" s="8"/>
      <c r="EUN1185" s="8"/>
      <c r="EUO1185" s="8"/>
      <c r="EUP1185" s="8"/>
      <c r="EUQ1185" s="8"/>
      <c r="EUR1185" s="8"/>
      <c r="EUS1185" s="8"/>
      <c r="EUT1185" s="8"/>
      <c r="EUU1185" s="8"/>
      <c r="EUV1185" s="8"/>
      <c r="EUW1185" s="8"/>
      <c r="EUX1185" s="8"/>
      <c r="EUY1185" s="8"/>
      <c r="EUZ1185" s="8"/>
      <c r="EVA1185" s="8"/>
      <c r="EVB1185" s="8"/>
      <c r="EVC1185" s="8"/>
      <c r="EVD1185" s="8"/>
      <c r="EVE1185" s="8"/>
      <c r="EVF1185" s="8"/>
      <c r="EVG1185" s="8"/>
      <c r="EVH1185" s="8"/>
      <c r="EVI1185" s="8"/>
      <c r="EVJ1185" s="8"/>
      <c r="EVK1185" s="8"/>
      <c r="EVL1185" s="8"/>
      <c r="EVM1185" s="8"/>
      <c r="EVN1185" s="8"/>
      <c r="EVO1185" s="8"/>
      <c r="EVP1185" s="8"/>
      <c r="EVQ1185" s="8"/>
      <c r="EVR1185" s="8"/>
      <c r="EVS1185" s="8"/>
      <c r="EVT1185" s="8"/>
      <c r="EVU1185" s="8"/>
      <c r="EVV1185" s="8"/>
      <c r="EVW1185" s="8"/>
      <c r="EVX1185" s="8"/>
      <c r="EVY1185" s="8"/>
      <c r="EVZ1185" s="8"/>
      <c r="EWA1185" s="8"/>
      <c r="EWB1185" s="8"/>
      <c r="EWC1185" s="8"/>
      <c r="EWD1185" s="8"/>
      <c r="EWE1185" s="8"/>
      <c r="EWF1185" s="8"/>
      <c r="EWG1185" s="8"/>
      <c r="EWH1185" s="8"/>
      <c r="EWI1185" s="8"/>
      <c r="EWJ1185" s="8"/>
      <c r="EWK1185" s="8"/>
      <c r="EWL1185" s="8"/>
      <c r="EWM1185" s="8"/>
      <c r="EWN1185" s="8"/>
      <c r="EWO1185" s="8"/>
      <c r="EWP1185" s="8"/>
      <c r="EWQ1185" s="8"/>
      <c r="EWR1185" s="8"/>
      <c r="EWS1185" s="8"/>
      <c r="EWT1185" s="8"/>
      <c r="EWU1185" s="8"/>
      <c r="EWV1185" s="8"/>
      <c r="EWW1185" s="8"/>
      <c r="EWX1185" s="8"/>
      <c r="EWY1185" s="8"/>
      <c r="EWZ1185" s="8"/>
      <c r="EXA1185" s="8"/>
      <c r="EXB1185" s="8"/>
      <c r="EXC1185" s="8"/>
      <c r="EXD1185" s="8"/>
      <c r="EXE1185" s="8"/>
      <c r="EXF1185" s="8"/>
      <c r="EXG1185" s="8"/>
      <c r="EXH1185" s="8"/>
      <c r="EXI1185" s="8"/>
      <c r="EXJ1185" s="8"/>
      <c r="EXK1185" s="8"/>
      <c r="EXL1185" s="8"/>
      <c r="EXM1185" s="8"/>
      <c r="EXN1185" s="8"/>
      <c r="EXO1185" s="8"/>
      <c r="EXP1185" s="8"/>
      <c r="EXQ1185" s="8"/>
      <c r="EXR1185" s="8"/>
      <c r="EXS1185" s="8"/>
      <c r="EXT1185" s="8"/>
      <c r="EXU1185" s="8"/>
      <c r="EXV1185" s="8"/>
      <c r="EXW1185" s="8"/>
      <c r="EXX1185" s="8"/>
      <c r="EXY1185" s="8"/>
      <c r="EXZ1185" s="8"/>
      <c r="EYA1185" s="8"/>
      <c r="EYB1185" s="8"/>
      <c r="EYC1185" s="8"/>
      <c r="EYD1185" s="8"/>
      <c r="EYE1185" s="8"/>
      <c r="EYF1185" s="8"/>
      <c r="EYG1185" s="8"/>
      <c r="EYH1185" s="8"/>
      <c r="EYI1185" s="8"/>
      <c r="EYJ1185" s="8"/>
      <c r="EYK1185" s="8"/>
      <c r="EYL1185" s="8"/>
      <c r="EYM1185" s="8"/>
      <c r="EYN1185" s="8"/>
      <c r="EYO1185" s="8"/>
      <c r="EYP1185" s="8"/>
      <c r="EYQ1185" s="8"/>
      <c r="EYR1185" s="8"/>
      <c r="EYS1185" s="8"/>
      <c r="EYT1185" s="8"/>
      <c r="EYU1185" s="8"/>
      <c r="EYV1185" s="8"/>
      <c r="EYW1185" s="8"/>
      <c r="EYX1185" s="8"/>
      <c r="EYY1185" s="8"/>
      <c r="EYZ1185" s="8"/>
      <c r="EZA1185" s="8"/>
      <c r="EZB1185" s="8"/>
      <c r="EZC1185" s="8"/>
      <c r="EZD1185" s="8"/>
      <c r="EZE1185" s="8"/>
      <c r="EZF1185" s="8"/>
      <c r="EZG1185" s="8"/>
      <c r="EZH1185" s="8"/>
      <c r="EZI1185" s="8"/>
      <c r="EZJ1185" s="8"/>
      <c r="EZK1185" s="8"/>
      <c r="EZL1185" s="8"/>
      <c r="EZM1185" s="8"/>
      <c r="EZN1185" s="8"/>
      <c r="EZO1185" s="8"/>
      <c r="EZP1185" s="8"/>
      <c r="EZQ1185" s="8"/>
      <c r="EZR1185" s="8"/>
      <c r="EZS1185" s="8"/>
      <c r="EZT1185" s="8"/>
      <c r="EZU1185" s="8"/>
      <c r="EZV1185" s="8"/>
      <c r="EZW1185" s="8"/>
      <c r="EZX1185" s="8"/>
      <c r="EZY1185" s="8"/>
      <c r="EZZ1185" s="8"/>
      <c r="FAA1185" s="8"/>
      <c r="FAB1185" s="8"/>
      <c r="FAC1185" s="8"/>
      <c r="FAD1185" s="8"/>
      <c r="FAE1185" s="8"/>
      <c r="FAF1185" s="8"/>
      <c r="FAG1185" s="8"/>
      <c r="FAH1185" s="8"/>
      <c r="FAI1185" s="8"/>
      <c r="FAJ1185" s="8"/>
      <c r="FAK1185" s="8"/>
      <c r="FAL1185" s="8"/>
      <c r="FAM1185" s="8"/>
      <c r="FAN1185" s="8"/>
      <c r="FAO1185" s="8"/>
      <c r="FAP1185" s="8"/>
      <c r="FAQ1185" s="8"/>
      <c r="FAR1185" s="8"/>
      <c r="FAS1185" s="8"/>
      <c r="FAT1185" s="8"/>
      <c r="FAU1185" s="8"/>
      <c r="FAV1185" s="8"/>
      <c r="FAW1185" s="8"/>
      <c r="FAX1185" s="8"/>
      <c r="FAY1185" s="8"/>
      <c r="FAZ1185" s="8"/>
      <c r="FBA1185" s="8"/>
      <c r="FBB1185" s="8"/>
      <c r="FBC1185" s="8"/>
      <c r="FBD1185" s="8"/>
      <c r="FBE1185" s="8"/>
      <c r="FBF1185" s="8"/>
      <c r="FBG1185" s="8"/>
      <c r="FBH1185" s="8"/>
      <c r="FBI1185" s="8"/>
      <c r="FBJ1185" s="8"/>
      <c r="FBK1185" s="8"/>
      <c r="FBL1185" s="8"/>
      <c r="FBM1185" s="8"/>
      <c r="FBN1185" s="8"/>
      <c r="FBO1185" s="8"/>
      <c r="FBP1185" s="8"/>
      <c r="FBQ1185" s="8"/>
      <c r="FBR1185" s="8"/>
      <c r="FBS1185" s="8"/>
      <c r="FBT1185" s="8"/>
      <c r="FBU1185" s="8"/>
      <c r="FBV1185" s="8"/>
      <c r="FBW1185" s="8"/>
      <c r="FBX1185" s="8"/>
      <c r="FBY1185" s="8"/>
      <c r="FBZ1185" s="8"/>
      <c r="FCA1185" s="8"/>
      <c r="FCB1185" s="8"/>
      <c r="FCC1185" s="8"/>
      <c r="FCD1185" s="8"/>
      <c r="FCE1185" s="8"/>
      <c r="FCF1185" s="8"/>
      <c r="FCG1185" s="8"/>
      <c r="FCH1185" s="8"/>
      <c r="FCI1185" s="8"/>
      <c r="FCJ1185" s="8"/>
      <c r="FCK1185" s="8"/>
      <c r="FCL1185" s="8"/>
      <c r="FCM1185" s="8"/>
      <c r="FCN1185" s="8"/>
      <c r="FCO1185" s="8"/>
      <c r="FCP1185" s="8"/>
      <c r="FCQ1185" s="8"/>
      <c r="FCR1185" s="8"/>
      <c r="FCS1185" s="8"/>
      <c r="FCT1185" s="8"/>
      <c r="FCU1185" s="8"/>
      <c r="FCV1185" s="8"/>
      <c r="FCW1185" s="8"/>
      <c r="FCX1185" s="8"/>
      <c r="FCY1185" s="8"/>
      <c r="FCZ1185" s="8"/>
      <c r="FDA1185" s="8"/>
      <c r="FDB1185" s="8"/>
      <c r="FDC1185" s="8"/>
      <c r="FDD1185" s="8"/>
      <c r="FDE1185" s="8"/>
      <c r="FDF1185" s="8"/>
      <c r="FDG1185" s="8"/>
      <c r="FDH1185" s="8"/>
      <c r="FDI1185" s="8"/>
      <c r="FDJ1185" s="8"/>
      <c r="FDK1185" s="8"/>
      <c r="FDL1185" s="8"/>
      <c r="FDM1185" s="8"/>
      <c r="FDN1185" s="8"/>
      <c r="FDO1185" s="8"/>
      <c r="FDP1185" s="8"/>
      <c r="FDQ1185" s="8"/>
      <c r="FDR1185" s="8"/>
      <c r="FDS1185" s="8"/>
      <c r="FDT1185" s="8"/>
      <c r="FDU1185" s="8"/>
      <c r="FDV1185" s="8"/>
      <c r="FDW1185" s="8"/>
      <c r="FDX1185" s="8"/>
      <c r="FDY1185" s="8"/>
      <c r="FDZ1185" s="8"/>
      <c r="FEA1185" s="8"/>
      <c r="FEB1185" s="8"/>
      <c r="FEC1185" s="8"/>
      <c r="FED1185" s="8"/>
      <c r="FEE1185" s="8"/>
      <c r="FEF1185" s="8"/>
      <c r="FEG1185" s="8"/>
      <c r="FEH1185" s="8"/>
      <c r="FEI1185" s="8"/>
      <c r="FEJ1185" s="8"/>
      <c r="FEK1185" s="8"/>
      <c r="FEL1185" s="8"/>
      <c r="FEM1185" s="8"/>
      <c r="FEN1185" s="8"/>
      <c r="FEO1185" s="8"/>
      <c r="FEP1185" s="8"/>
      <c r="FEQ1185" s="8"/>
      <c r="FER1185" s="8"/>
      <c r="FES1185" s="8"/>
      <c r="FET1185" s="8"/>
      <c r="FEU1185" s="8"/>
      <c r="FEV1185" s="8"/>
      <c r="FEW1185" s="8"/>
      <c r="FEX1185" s="8"/>
      <c r="FEY1185" s="8"/>
      <c r="FEZ1185" s="8"/>
      <c r="FFA1185" s="8"/>
      <c r="FFB1185" s="8"/>
      <c r="FFC1185" s="8"/>
      <c r="FFD1185" s="8"/>
      <c r="FFE1185" s="8"/>
      <c r="FFF1185" s="8"/>
      <c r="FFG1185" s="8"/>
      <c r="FFH1185" s="8"/>
      <c r="FFI1185" s="8"/>
      <c r="FFJ1185" s="8"/>
      <c r="FFK1185" s="8"/>
      <c r="FFL1185" s="8"/>
      <c r="FFM1185" s="8"/>
      <c r="FFN1185" s="8"/>
      <c r="FFO1185" s="8"/>
      <c r="FFP1185" s="8"/>
      <c r="FFQ1185" s="8"/>
      <c r="FFR1185" s="8"/>
      <c r="FFS1185" s="8"/>
      <c r="FFT1185" s="8"/>
      <c r="FFU1185" s="8"/>
      <c r="FFV1185" s="8"/>
      <c r="FFW1185" s="8"/>
      <c r="FFX1185" s="8"/>
      <c r="FFY1185" s="8"/>
      <c r="FFZ1185" s="8"/>
      <c r="FGA1185" s="8"/>
      <c r="FGB1185" s="8"/>
      <c r="FGC1185" s="8"/>
      <c r="FGD1185" s="8"/>
      <c r="FGE1185" s="8"/>
      <c r="FGF1185" s="8"/>
      <c r="FGG1185" s="8"/>
      <c r="FGH1185" s="8"/>
      <c r="FGI1185" s="8"/>
      <c r="FGJ1185" s="8"/>
      <c r="FGK1185" s="8"/>
      <c r="FGL1185" s="8"/>
      <c r="FGM1185" s="8"/>
      <c r="FGN1185" s="8"/>
      <c r="FGO1185" s="8"/>
      <c r="FGP1185" s="8"/>
      <c r="FGQ1185" s="8"/>
      <c r="FGR1185" s="8"/>
      <c r="FGS1185" s="8"/>
      <c r="FGT1185" s="8"/>
      <c r="FGU1185" s="8"/>
      <c r="FGV1185" s="8"/>
      <c r="FGW1185" s="8"/>
      <c r="FGX1185" s="8"/>
      <c r="FGY1185" s="8"/>
      <c r="FGZ1185" s="8"/>
      <c r="FHA1185" s="8"/>
      <c r="FHB1185" s="8"/>
      <c r="FHC1185" s="8"/>
      <c r="FHD1185" s="8"/>
      <c r="FHE1185" s="8"/>
      <c r="FHF1185" s="8"/>
      <c r="FHG1185" s="8"/>
      <c r="FHH1185" s="8"/>
      <c r="FHI1185" s="8"/>
      <c r="FHJ1185" s="8"/>
      <c r="FHK1185" s="8"/>
      <c r="FHL1185" s="8"/>
      <c r="FHM1185" s="8"/>
      <c r="FHN1185" s="8"/>
      <c r="FHO1185" s="8"/>
      <c r="FHP1185" s="8"/>
      <c r="FHQ1185" s="8"/>
      <c r="FHR1185" s="8"/>
      <c r="FHS1185" s="8"/>
      <c r="FHT1185" s="8"/>
      <c r="FHU1185" s="8"/>
      <c r="FHV1185" s="8"/>
      <c r="FHW1185" s="8"/>
      <c r="FHX1185" s="8"/>
      <c r="FHY1185" s="8"/>
      <c r="FHZ1185" s="8"/>
      <c r="FIA1185" s="8"/>
      <c r="FIB1185" s="8"/>
      <c r="FIC1185" s="8"/>
      <c r="FID1185" s="8"/>
      <c r="FIE1185" s="8"/>
      <c r="FIF1185" s="8"/>
      <c r="FIG1185" s="8"/>
      <c r="FIH1185" s="8"/>
      <c r="FII1185" s="8"/>
      <c r="FIJ1185" s="8"/>
      <c r="FIK1185" s="8"/>
      <c r="FIL1185" s="8"/>
      <c r="FIM1185" s="8"/>
      <c r="FIN1185" s="8"/>
      <c r="FIO1185" s="8"/>
      <c r="FIP1185" s="8"/>
      <c r="FIQ1185" s="8"/>
      <c r="FIR1185" s="8"/>
      <c r="FIS1185" s="8"/>
      <c r="FIT1185" s="8"/>
      <c r="FIU1185" s="8"/>
      <c r="FIV1185" s="8"/>
      <c r="FIW1185" s="8"/>
      <c r="FIX1185" s="8"/>
      <c r="FIY1185" s="8"/>
      <c r="FIZ1185" s="8"/>
      <c r="FJA1185" s="8"/>
      <c r="FJB1185" s="8"/>
      <c r="FJC1185" s="8"/>
      <c r="FJD1185" s="8"/>
      <c r="FJE1185" s="8"/>
      <c r="FJF1185" s="8"/>
      <c r="FJG1185" s="8"/>
      <c r="FJH1185" s="8"/>
      <c r="FJI1185" s="8"/>
      <c r="FJJ1185" s="8"/>
      <c r="FJK1185" s="8"/>
      <c r="FJL1185" s="8"/>
      <c r="FJM1185" s="8"/>
      <c r="FJN1185" s="8"/>
      <c r="FJO1185" s="8"/>
      <c r="FJP1185" s="8"/>
      <c r="FJQ1185" s="8"/>
      <c r="FJR1185" s="8"/>
      <c r="FJS1185" s="8"/>
      <c r="FJT1185" s="8"/>
      <c r="FJU1185" s="8"/>
      <c r="FJV1185" s="8"/>
      <c r="FJW1185" s="8"/>
      <c r="FJX1185" s="8"/>
      <c r="FJY1185" s="8"/>
      <c r="FJZ1185" s="8"/>
      <c r="FKA1185" s="8"/>
      <c r="FKB1185" s="8"/>
      <c r="FKC1185" s="8"/>
      <c r="FKD1185" s="8"/>
      <c r="FKE1185" s="8"/>
      <c r="FKF1185" s="8"/>
      <c r="FKG1185" s="8"/>
      <c r="FKH1185" s="8"/>
      <c r="FKI1185" s="8"/>
      <c r="FKJ1185" s="8"/>
      <c r="FKK1185" s="8"/>
      <c r="FKL1185" s="8"/>
      <c r="FKM1185" s="8"/>
      <c r="FKN1185" s="8"/>
      <c r="FKO1185" s="8"/>
      <c r="FKP1185" s="8"/>
      <c r="FKQ1185" s="8"/>
      <c r="FKR1185" s="8"/>
      <c r="FKS1185" s="8"/>
      <c r="FKT1185" s="8"/>
      <c r="FKU1185" s="8"/>
      <c r="FKV1185" s="8"/>
      <c r="FKW1185" s="8"/>
      <c r="FKX1185" s="8"/>
      <c r="FKY1185" s="8"/>
      <c r="FKZ1185" s="8"/>
      <c r="FLA1185" s="8"/>
      <c r="FLB1185" s="8"/>
      <c r="FLC1185" s="8"/>
      <c r="FLD1185" s="8"/>
      <c r="FLE1185" s="8"/>
      <c r="FLF1185" s="8"/>
      <c r="FLG1185" s="8"/>
      <c r="FLH1185" s="8"/>
      <c r="FLI1185" s="8"/>
      <c r="FLJ1185" s="8"/>
      <c r="FLK1185" s="8"/>
      <c r="FLL1185" s="8"/>
      <c r="FLM1185" s="8"/>
      <c r="FLN1185" s="8"/>
      <c r="FLO1185" s="8"/>
      <c r="FLP1185" s="8"/>
      <c r="FLQ1185" s="8"/>
      <c r="FLR1185" s="8"/>
      <c r="FLS1185" s="8"/>
      <c r="FLT1185" s="8"/>
      <c r="FLU1185" s="8"/>
      <c r="FLV1185" s="8"/>
      <c r="FLW1185" s="8"/>
      <c r="FLX1185" s="8"/>
      <c r="FLY1185" s="8"/>
      <c r="FLZ1185" s="8"/>
      <c r="FMA1185" s="8"/>
      <c r="FMB1185" s="8"/>
      <c r="FMC1185" s="8"/>
      <c r="FMD1185" s="8"/>
      <c r="FME1185" s="8"/>
      <c r="FMF1185" s="8"/>
      <c r="FMG1185" s="8"/>
      <c r="FMH1185" s="8"/>
      <c r="FMI1185" s="8"/>
      <c r="FMJ1185" s="8"/>
      <c r="FMK1185" s="8"/>
      <c r="FML1185" s="8"/>
      <c r="FMM1185" s="8"/>
      <c r="FMN1185" s="8"/>
      <c r="FMO1185" s="8"/>
      <c r="FMP1185" s="8"/>
      <c r="FMQ1185" s="8"/>
      <c r="FMR1185" s="8"/>
      <c r="FMS1185" s="8"/>
      <c r="FMT1185" s="8"/>
      <c r="FMU1185" s="8"/>
      <c r="FMV1185" s="8"/>
      <c r="FMW1185" s="8"/>
      <c r="FMX1185" s="8"/>
      <c r="FMY1185" s="8"/>
      <c r="FMZ1185" s="8"/>
      <c r="FNA1185" s="8"/>
      <c r="FNB1185" s="8"/>
      <c r="FNC1185" s="8"/>
      <c r="FND1185" s="8"/>
      <c r="FNE1185" s="8"/>
      <c r="FNF1185" s="8"/>
      <c r="FNG1185" s="8"/>
      <c r="FNH1185" s="8"/>
      <c r="FNI1185" s="8"/>
      <c r="FNJ1185" s="8"/>
      <c r="FNK1185" s="8"/>
      <c r="FNL1185" s="8"/>
      <c r="FNM1185" s="8"/>
      <c r="FNN1185" s="8"/>
      <c r="FNO1185" s="8"/>
      <c r="FNP1185" s="8"/>
      <c r="FNQ1185" s="8"/>
      <c r="FNR1185" s="8"/>
      <c r="FNS1185" s="8"/>
      <c r="FNT1185" s="8"/>
      <c r="FNU1185" s="8"/>
      <c r="FNV1185" s="8"/>
      <c r="FNW1185" s="8"/>
      <c r="FNX1185" s="8"/>
      <c r="FNY1185" s="8"/>
      <c r="FNZ1185" s="8"/>
      <c r="FOA1185" s="8"/>
      <c r="FOB1185" s="8"/>
      <c r="FOC1185" s="8"/>
      <c r="FOD1185" s="8"/>
      <c r="FOE1185" s="8"/>
      <c r="FOF1185" s="8"/>
      <c r="FOG1185" s="8"/>
      <c r="FOH1185" s="8"/>
      <c r="FOI1185" s="8"/>
      <c r="FOJ1185" s="8"/>
      <c r="FOK1185" s="8"/>
      <c r="FOL1185" s="8"/>
      <c r="FOM1185" s="8"/>
      <c r="FON1185" s="8"/>
      <c r="FOO1185" s="8"/>
      <c r="FOP1185" s="8"/>
      <c r="FOQ1185" s="8"/>
      <c r="FOR1185" s="8"/>
      <c r="FOS1185" s="8"/>
      <c r="FOT1185" s="8"/>
      <c r="FOU1185" s="8"/>
      <c r="FOV1185" s="8"/>
      <c r="FOW1185" s="8"/>
      <c r="FOX1185" s="8"/>
      <c r="FOY1185" s="8"/>
      <c r="FOZ1185" s="8"/>
      <c r="FPA1185" s="8"/>
      <c r="FPB1185" s="8"/>
      <c r="FPC1185" s="8"/>
      <c r="FPD1185" s="8"/>
      <c r="FPE1185" s="8"/>
      <c r="FPF1185" s="8"/>
      <c r="FPG1185" s="8"/>
      <c r="FPH1185" s="8"/>
      <c r="FPI1185" s="8"/>
      <c r="FPJ1185" s="8"/>
      <c r="FPK1185" s="8"/>
      <c r="FPL1185" s="8"/>
      <c r="FPM1185" s="8"/>
      <c r="FPN1185" s="8"/>
      <c r="FPO1185" s="8"/>
      <c r="FPP1185" s="8"/>
      <c r="FPQ1185" s="8"/>
      <c r="FPR1185" s="8"/>
      <c r="FPS1185" s="8"/>
      <c r="FPT1185" s="8"/>
      <c r="FPU1185" s="8"/>
      <c r="FPV1185" s="8"/>
      <c r="FPW1185" s="8"/>
      <c r="FPX1185" s="8"/>
      <c r="FPY1185" s="8"/>
      <c r="FPZ1185" s="8"/>
      <c r="FQA1185" s="8"/>
      <c r="FQB1185" s="8"/>
      <c r="FQC1185" s="8"/>
      <c r="FQD1185" s="8"/>
      <c r="FQE1185" s="8"/>
      <c r="FQF1185" s="8"/>
      <c r="FQG1185" s="8"/>
      <c r="FQH1185" s="8"/>
      <c r="FQI1185" s="8"/>
      <c r="FQJ1185" s="8"/>
      <c r="FQK1185" s="8"/>
      <c r="FQL1185" s="8"/>
      <c r="FQM1185" s="8"/>
      <c r="FQN1185" s="8"/>
      <c r="FQO1185" s="8"/>
      <c r="FQP1185" s="8"/>
      <c r="FQQ1185" s="8"/>
      <c r="FQR1185" s="8"/>
      <c r="FQS1185" s="8"/>
      <c r="FQT1185" s="8"/>
      <c r="FQU1185" s="8"/>
      <c r="FQV1185" s="8"/>
      <c r="FQW1185" s="8"/>
      <c r="FQX1185" s="8"/>
      <c r="FQY1185" s="8"/>
      <c r="FQZ1185" s="8"/>
      <c r="FRA1185" s="8"/>
      <c r="FRB1185" s="8"/>
      <c r="FRC1185" s="8"/>
      <c r="FRD1185" s="8"/>
      <c r="FRE1185" s="8"/>
      <c r="FRF1185" s="8"/>
      <c r="FRG1185" s="8"/>
      <c r="FRH1185" s="8"/>
      <c r="FRI1185" s="8"/>
      <c r="FRJ1185" s="8"/>
      <c r="FRK1185" s="8"/>
      <c r="FRL1185" s="8"/>
      <c r="FRM1185" s="8"/>
      <c r="FRN1185" s="8"/>
      <c r="FRO1185" s="8"/>
      <c r="FRP1185" s="8"/>
      <c r="FRQ1185" s="8"/>
      <c r="FRR1185" s="8"/>
      <c r="FRS1185" s="8"/>
      <c r="FRT1185" s="8"/>
      <c r="FRU1185" s="8"/>
      <c r="FRV1185" s="8"/>
      <c r="FRW1185" s="8"/>
      <c r="FRX1185" s="8"/>
      <c r="FRY1185" s="8"/>
      <c r="FRZ1185" s="8"/>
      <c r="FSA1185" s="8"/>
      <c r="FSB1185" s="8"/>
      <c r="FSC1185" s="8"/>
      <c r="FSD1185" s="8"/>
      <c r="FSE1185" s="8"/>
      <c r="FSF1185" s="8"/>
      <c r="FSG1185" s="8"/>
      <c r="FSH1185" s="8"/>
      <c r="FSI1185" s="8"/>
      <c r="FSJ1185" s="8"/>
      <c r="FSK1185" s="8"/>
      <c r="FSL1185" s="8"/>
      <c r="FSM1185" s="8"/>
      <c r="FSN1185" s="8"/>
      <c r="FSO1185" s="8"/>
      <c r="FSP1185" s="8"/>
      <c r="FSQ1185" s="8"/>
      <c r="FSR1185" s="8"/>
      <c r="FSS1185" s="8"/>
      <c r="FST1185" s="8"/>
      <c r="FSU1185" s="8"/>
      <c r="FSV1185" s="8"/>
      <c r="FSW1185" s="8"/>
      <c r="FSX1185" s="8"/>
      <c r="FSY1185" s="8"/>
      <c r="FSZ1185" s="8"/>
      <c r="FTA1185" s="8"/>
      <c r="FTB1185" s="8"/>
      <c r="FTC1185" s="8"/>
      <c r="FTD1185" s="8"/>
      <c r="FTE1185" s="8"/>
      <c r="FTF1185" s="8"/>
      <c r="FTG1185" s="8"/>
      <c r="FTH1185" s="8"/>
      <c r="FTI1185" s="8"/>
      <c r="FTJ1185" s="8"/>
      <c r="FTK1185" s="8"/>
      <c r="FTL1185" s="8"/>
      <c r="FTM1185" s="8"/>
      <c r="FTN1185" s="8"/>
      <c r="FTO1185" s="8"/>
      <c r="FTP1185" s="8"/>
      <c r="FTQ1185" s="8"/>
      <c r="FTR1185" s="8"/>
      <c r="FTS1185" s="8"/>
      <c r="FTT1185" s="8"/>
      <c r="FTU1185" s="8"/>
      <c r="FTV1185" s="8"/>
      <c r="FTW1185" s="8"/>
      <c r="FTX1185" s="8"/>
      <c r="FTY1185" s="8"/>
      <c r="FTZ1185" s="8"/>
      <c r="FUA1185" s="8"/>
      <c r="FUB1185" s="8"/>
      <c r="FUC1185" s="8"/>
      <c r="FUD1185" s="8"/>
      <c r="FUE1185" s="8"/>
      <c r="FUF1185" s="8"/>
      <c r="FUG1185" s="8"/>
      <c r="FUH1185" s="8"/>
      <c r="FUI1185" s="8"/>
      <c r="FUJ1185" s="8"/>
      <c r="FUK1185" s="8"/>
      <c r="FUL1185" s="8"/>
      <c r="FUM1185" s="8"/>
      <c r="FUN1185" s="8"/>
      <c r="FUO1185" s="8"/>
      <c r="FUP1185" s="8"/>
      <c r="FUQ1185" s="8"/>
      <c r="FUR1185" s="8"/>
      <c r="FUS1185" s="8"/>
      <c r="FUT1185" s="8"/>
      <c r="FUU1185" s="8"/>
      <c r="FUV1185" s="8"/>
      <c r="FUW1185" s="8"/>
      <c r="FUX1185" s="8"/>
      <c r="FUY1185" s="8"/>
      <c r="FUZ1185" s="8"/>
      <c r="FVA1185" s="8"/>
      <c r="FVB1185" s="8"/>
      <c r="FVC1185" s="8"/>
      <c r="FVD1185" s="8"/>
      <c r="FVE1185" s="8"/>
      <c r="FVF1185" s="8"/>
      <c r="FVG1185" s="8"/>
      <c r="FVH1185" s="8"/>
      <c r="FVI1185" s="8"/>
      <c r="FVJ1185" s="8"/>
      <c r="FVK1185" s="8"/>
      <c r="FVL1185" s="8"/>
      <c r="FVM1185" s="8"/>
      <c r="FVN1185" s="8"/>
      <c r="FVO1185" s="8"/>
      <c r="FVP1185" s="8"/>
      <c r="FVQ1185" s="8"/>
      <c r="FVR1185" s="8"/>
      <c r="FVS1185" s="8"/>
      <c r="FVT1185" s="8"/>
      <c r="FVU1185" s="8"/>
      <c r="FVV1185" s="8"/>
      <c r="FVW1185" s="8"/>
      <c r="FVX1185" s="8"/>
      <c r="FVY1185" s="8"/>
      <c r="FVZ1185" s="8"/>
      <c r="FWA1185" s="8"/>
      <c r="FWB1185" s="8"/>
      <c r="FWC1185" s="8"/>
      <c r="FWD1185" s="8"/>
      <c r="FWE1185" s="8"/>
      <c r="FWF1185" s="8"/>
      <c r="FWG1185" s="8"/>
      <c r="FWH1185" s="8"/>
      <c r="FWI1185" s="8"/>
      <c r="FWJ1185" s="8"/>
      <c r="FWK1185" s="8"/>
      <c r="FWL1185" s="8"/>
      <c r="FWM1185" s="8"/>
      <c r="FWN1185" s="8"/>
      <c r="FWO1185" s="8"/>
      <c r="FWP1185" s="8"/>
      <c r="FWQ1185" s="8"/>
      <c r="FWR1185" s="8"/>
      <c r="FWS1185" s="8"/>
      <c r="FWT1185" s="8"/>
      <c r="FWU1185" s="8"/>
      <c r="FWV1185" s="8"/>
      <c r="FWW1185" s="8"/>
      <c r="FWX1185" s="8"/>
      <c r="FWY1185" s="8"/>
      <c r="FWZ1185" s="8"/>
      <c r="FXA1185" s="8"/>
      <c r="FXB1185" s="8"/>
      <c r="FXC1185" s="8"/>
      <c r="FXD1185" s="8"/>
      <c r="FXE1185" s="8"/>
      <c r="FXF1185" s="8"/>
      <c r="FXG1185" s="8"/>
      <c r="FXH1185" s="8"/>
      <c r="FXI1185" s="8"/>
      <c r="FXJ1185" s="8"/>
      <c r="FXK1185" s="8"/>
      <c r="FXL1185" s="8"/>
      <c r="FXM1185" s="8"/>
      <c r="FXN1185" s="8"/>
      <c r="FXO1185" s="8"/>
      <c r="FXP1185" s="8"/>
      <c r="FXQ1185" s="8"/>
      <c r="FXR1185" s="8"/>
      <c r="FXS1185" s="8"/>
      <c r="FXT1185" s="8"/>
      <c r="FXU1185" s="8"/>
      <c r="FXV1185" s="8"/>
      <c r="FXW1185" s="8"/>
      <c r="FXX1185" s="8"/>
      <c r="FXY1185" s="8"/>
      <c r="FXZ1185" s="8"/>
      <c r="FYA1185" s="8"/>
      <c r="FYB1185" s="8"/>
      <c r="FYC1185" s="8"/>
      <c r="FYD1185" s="8"/>
      <c r="FYE1185" s="8"/>
      <c r="FYF1185" s="8"/>
      <c r="FYG1185" s="8"/>
      <c r="FYH1185" s="8"/>
      <c r="FYI1185" s="8"/>
      <c r="FYJ1185" s="8"/>
      <c r="FYK1185" s="8"/>
      <c r="FYL1185" s="8"/>
      <c r="FYM1185" s="8"/>
      <c r="FYN1185" s="8"/>
      <c r="FYO1185" s="8"/>
      <c r="FYP1185" s="8"/>
      <c r="FYQ1185" s="8"/>
      <c r="FYR1185" s="8"/>
      <c r="FYS1185" s="8"/>
      <c r="FYT1185" s="8"/>
      <c r="FYU1185" s="8"/>
      <c r="FYV1185" s="8"/>
      <c r="FYW1185" s="8"/>
      <c r="FYX1185" s="8"/>
      <c r="FYY1185" s="8"/>
      <c r="FYZ1185" s="8"/>
      <c r="FZA1185" s="8"/>
      <c r="FZB1185" s="8"/>
      <c r="FZC1185" s="8"/>
      <c r="FZD1185" s="8"/>
      <c r="FZE1185" s="8"/>
      <c r="FZF1185" s="8"/>
      <c r="FZG1185" s="8"/>
      <c r="FZH1185" s="8"/>
      <c r="FZI1185" s="8"/>
      <c r="FZJ1185" s="8"/>
      <c r="FZK1185" s="8"/>
      <c r="FZL1185" s="8"/>
      <c r="FZM1185" s="8"/>
      <c r="FZN1185" s="8"/>
      <c r="FZO1185" s="8"/>
      <c r="FZP1185" s="8"/>
      <c r="FZQ1185" s="8"/>
      <c r="FZR1185" s="8"/>
      <c r="FZS1185" s="8"/>
      <c r="FZT1185" s="8"/>
      <c r="FZU1185" s="8"/>
      <c r="FZV1185" s="8"/>
      <c r="FZW1185" s="8"/>
      <c r="FZX1185" s="8"/>
      <c r="FZY1185" s="8"/>
      <c r="FZZ1185" s="8"/>
      <c r="GAA1185" s="8"/>
      <c r="GAB1185" s="8"/>
      <c r="GAC1185" s="8"/>
      <c r="GAD1185" s="8"/>
      <c r="GAE1185" s="8"/>
      <c r="GAF1185" s="8"/>
      <c r="GAG1185" s="8"/>
      <c r="GAH1185" s="8"/>
      <c r="GAI1185" s="8"/>
      <c r="GAJ1185" s="8"/>
      <c r="GAK1185" s="8"/>
      <c r="GAL1185" s="8"/>
      <c r="GAM1185" s="8"/>
      <c r="GAN1185" s="8"/>
      <c r="GAO1185" s="8"/>
      <c r="GAP1185" s="8"/>
      <c r="GAQ1185" s="8"/>
      <c r="GAR1185" s="8"/>
      <c r="GAS1185" s="8"/>
      <c r="GAT1185" s="8"/>
      <c r="GAU1185" s="8"/>
      <c r="GAV1185" s="8"/>
      <c r="GAW1185" s="8"/>
      <c r="GAX1185" s="8"/>
      <c r="GAY1185" s="8"/>
      <c r="GAZ1185" s="8"/>
      <c r="GBA1185" s="8"/>
      <c r="GBB1185" s="8"/>
      <c r="GBC1185" s="8"/>
      <c r="GBD1185" s="8"/>
      <c r="GBE1185" s="8"/>
      <c r="GBF1185" s="8"/>
      <c r="GBG1185" s="8"/>
      <c r="GBH1185" s="8"/>
      <c r="GBI1185" s="8"/>
      <c r="GBJ1185" s="8"/>
      <c r="GBK1185" s="8"/>
      <c r="GBL1185" s="8"/>
      <c r="GBM1185" s="8"/>
      <c r="GBN1185" s="8"/>
      <c r="GBO1185" s="8"/>
      <c r="GBP1185" s="8"/>
      <c r="GBQ1185" s="8"/>
      <c r="GBR1185" s="8"/>
      <c r="GBS1185" s="8"/>
      <c r="GBT1185" s="8"/>
      <c r="GBU1185" s="8"/>
      <c r="GBV1185" s="8"/>
      <c r="GBW1185" s="8"/>
      <c r="GBX1185" s="8"/>
      <c r="GBY1185" s="8"/>
      <c r="GBZ1185" s="8"/>
      <c r="GCA1185" s="8"/>
      <c r="GCB1185" s="8"/>
      <c r="GCC1185" s="8"/>
      <c r="GCD1185" s="8"/>
      <c r="GCE1185" s="8"/>
      <c r="GCF1185" s="8"/>
      <c r="GCG1185" s="8"/>
      <c r="GCH1185" s="8"/>
      <c r="GCI1185" s="8"/>
      <c r="GCJ1185" s="8"/>
      <c r="GCK1185" s="8"/>
      <c r="GCL1185" s="8"/>
      <c r="GCM1185" s="8"/>
      <c r="GCN1185" s="8"/>
      <c r="GCO1185" s="8"/>
      <c r="GCP1185" s="8"/>
      <c r="GCQ1185" s="8"/>
      <c r="GCR1185" s="8"/>
      <c r="GCS1185" s="8"/>
      <c r="GCT1185" s="8"/>
      <c r="GCU1185" s="8"/>
      <c r="GCV1185" s="8"/>
      <c r="GCW1185" s="8"/>
      <c r="GCX1185" s="8"/>
      <c r="GCY1185" s="8"/>
      <c r="GCZ1185" s="8"/>
      <c r="GDA1185" s="8"/>
      <c r="GDB1185" s="8"/>
      <c r="GDC1185" s="8"/>
      <c r="GDD1185" s="8"/>
      <c r="GDE1185" s="8"/>
      <c r="GDF1185" s="8"/>
      <c r="GDG1185" s="8"/>
      <c r="GDH1185" s="8"/>
      <c r="GDI1185" s="8"/>
      <c r="GDJ1185" s="8"/>
      <c r="GDK1185" s="8"/>
      <c r="GDL1185" s="8"/>
      <c r="GDM1185" s="8"/>
      <c r="GDN1185" s="8"/>
      <c r="GDO1185" s="8"/>
      <c r="GDP1185" s="8"/>
      <c r="GDQ1185" s="8"/>
      <c r="GDR1185" s="8"/>
      <c r="GDS1185" s="8"/>
      <c r="GDT1185" s="8"/>
      <c r="GDU1185" s="8"/>
      <c r="GDV1185" s="8"/>
      <c r="GDW1185" s="8"/>
      <c r="GDX1185" s="8"/>
      <c r="GDY1185" s="8"/>
      <c r="GDZ1185" s="8"/>
      <c r="GEA1185" s="8"/>
      <c r="GEB1185" s="8"/>
      <c r="GEC1185" s="8"/>
      <c r="GED1185" s="8"/>
      <c r="GEE1185" s="8"/>
      <c r="GEF1185" s="8"/>
      <c r="GEG1185" s="8"/>
      <c r="GEH1185" s="8"/>
      <c r="GEI1185" s="8"/>
      <c r="GEJ1185" s="8"/>
      <c r="GEK1185" s="8"/>
      <c r="GEL1185" s="8"/>
      <c r="GEM1185" s="8"/>
      <c r="GEN1185" s="8"/>
      <c r="GEO1185" s="8"/>
      <c r="GEP1185" s="8"/>
      <c r="GEQ1185" s="8"/>
      <c r="GER1185" s="8"/>
      <c r="GES1185" s="8"/>
      <c r="GET1185" s="8"/>
      <c r="GEU1185" s="8"/>
      <c r="GEV1185" s="8"/>
      <c r="GEW1185" s="8"/>
      <c r="GEX1185" s="8"/>
      <c r="GEY1185" s="8"/>
      <c r="GEZ1185" s="8"/>
      <c r="GFA1185" s="8"/>
      <c r="GFB1185" s="8"/>
      <c r="GFC1185" s="8"/>
      <c r="GFD1185" s="8"/>
      <c r="GFE1185" s="8"/>
      <c r="GFF1185" s="8"/>
      <c r="GFG1185" s="8"/>
      <c r="GFH1185" s="8"/>
      <c r="GFI1185" s="8"/>
      <c r="GFJ1185" s="8"/>
      <c r="GFK1185" s="8"/>
      <c r="GFL1185" s="8"/>
      <c r="GFM1185" s="8"/>
      <c r="GFN1185" s="8"/>
      <c r="GFO1185" s="8"/>
      <c r="GFP1185" s="8"/>
      <c r="GFQ1185" s="8"/>
      <c r="GFR1185" s="8"/>
      <c r="GFS1185" s="8"/>
      <c r="GFT1185" s="8"/>
      <c r="GFU1185" s="8"/>
      <c r="GFV1185" s="8"/>
      <c r="GFW1185" s="8"/>
      <c r="GFX1185" s="8"/>
      <c r="GFY1185" s="8"/>
      <c r="GFZ1185" s="8"/>
      <c r="GGA1185" s="8"/>
      <c r="GGB1185" s="8"/>
      <c r="GGC1185" s="8"/>
      <c r="GGD1185" s="8"/>
      <c r="GGE1185" s="8"/>
      <c r="GGF1185" s="8"/>
      <c r="GGG1185" s="8"/>
      <c r="GGH1185" s="8"/>
      <c r="GGI1185" s="8"/>
      <c r="GGJ1185" s="8"/>
      <c r="GGK1185" s="8"/>
      <c r="GGL1185" s="8"/>
      <c r="GGM1185" s="8"/>
      <c r="GGN1185" s="8"/>
      <c r="GGO1185" s="8"/>
      <c r="GGP1185" s="8"/>
      <c r="GGQ1185" s="8"/>
      <c r="GGR1185" s="8"/>
      <c r="GGS1185" s="8"/>
      <c r="GGT1185" s="8"/>
      <c r="GGU1185" s="8"/>
      <c r="GGV1185" s="8"/>
      <c r="GGW1185" s="8"/>
      <c r="GGX1185" s="8"/>
      <c r="GGY1185" s="8"/>
      <c r="GGZ1185" s="8"/>
      <c r="GHA1185" s="8"/>
      <c r="GHB1185" s="8"/>
      <c r="GHC1185" s="8"/>
      <c r="GHD1185" s="8"/>
      <c r="GHE1185" s="8"/>
      <c r="GHF1185" s="8"/>
      <c r="GHG1185" s="8"/>
      <c r="GHH1185" s="8"/>
      <c r="GHI1185" s="8"/>
      <c r="GHJ1185" s="8"/>
      <c r="GHK1185" s="8"/>
      <c r="GHL1185" s="8"/>
      <c r="GHM1185" s="8"/>
      <c r="GHN1185" s="8"/>
      <c r="GHO1185" s="8"/>
      <c r="GHP1185" s="8"/>
      <c r="GHQ1185" s="8"/>
      <c r="GHR1185" s="8"/>
      <c r="GHS1185" s="8"/>
      <c r="GHT1185" s="8"/>
      <c r="GHU1185" s="8"/>
      <c r="GHV1185" s="8"/>
      <c r="GHW1185" s="8"/>
      <c r="GHX1185" s="8"/>
      <c r="GHY1185" s="8"/>
      <c r="GHZ1185" s="8"/>
      <c r="GIA1185" s="8"/>
      <c r="GIB1185" s="8"/>
      <c r="GIC1185" s="8"/>
      <c r="GID1185" s="8"/>
      <c r="GIE1185" s="8"/>
      <c r="GIF1185" s="8"/>
      <c r="GIG1185" s="8"/>
      <c r="GIH1185" s="8"/>
      <c r="GII1185" s="8"/>
      <c r="GIJ1185" s="8"/>
      <c r="GIK1185" s="8"/>
      <c r="GIL1185" s="8"/>
      <c r="GIM1185" s="8"/>
      <c r="GIN1185" s="8"/>
      <c r="GIO1185" s="8"/>
      <c r="GIP1185" s="8"/>
      <c r="GIQ1185" s="8"/>
      <c r="GIR1185" s="8"/>
      <c r="GIS1185" s="8"/>
      <c r="GIT1185" s="8"/>
      <c r="GIU1185" s="8"/>
      <c r="GIV1185" s="8"/>
      <c r="GIW1185" s="8"/>
      <c r="GIX1185" s="8"/>
      <c r="GIY1185" s="8"/>
      <c r="GIZ1185" s="8"/>
      <c r="GJA1185" s="8"/>
      <c r="GJB1185" s="8"/>
      <c r="GJC1185" s="8"/>
      <c r="GJD1185" s="8"/>
      <c r="GJE1185" s="8"/>
      <c r="GJF1185" s="8"/>
      <c r="GJG1185" s="8"/>
      <c r="GJH1185" s="8"/>
      <c r="GJI1185" s="8"/>
      <c r="GJJ1185" s="8"/>
      <c r="GJK1185" s="8"/>
      <c r="GJL1185" s="8"/>
      <c r="GJM1185" s="8"/>
      <c r="GJN1185" s="8"/>
      <c r="GJO1185" s="8"/>
      <c r="GJP1185" s="8"/>
      <c r="GJQ1185" s="8"/>
      <c r="GJR1185" s="8"/>
      <c r="GJS1185" s="8"/>
      <c r="GJT1185" s="8"/>
      <c r="GJU1185" s="8"/>
      <c r="GJV1185" s="8"/>
      <c r="GJW1185" s="8"/>
      <c r="GJX1185" s="8"/>
      <c r="GJY1185" s="8"/>
      <c r="GJZ1185" s="8"/>
      <c r="GKA1185" s="8"/>
      <c r="GKB1185" s="8"/>
      <c r="GKC1185" s="8"/>
      <c r="GKD1185" s="8"/>
      <c r="GKE1185" s="8"/>
      <c r="GKF1185" s="8"/>
      <c r="GKG1185" s="8"/>
      <c r="GKH1185" s="8"/>
      <c r="GKI1185" s="8"/>
      <c r="GKJ1185" s="8"/>
      <c r="GKK1185" s="8"/>
      <c r="GKL1185" s="8"/>
      <c r="GKM1185" s="8"/>
      <c r="GKN1185" s="8"/>
      <c r="GKO1185" s="8"/>
      <c r="GKP1185" s="8"/>
      <c r="GKQ1185" s="8"/>
      <c r="GKR1185" s="8"/>
      <c r="GKS1185" s="8"/>
      <c r="GKT1185" s="8"/>
      <c r="GKU1185" s="8"/>
      <c r="GKV1185" s="8"/>
      <c r="GKW1185" s="8"/>
      <c r="GKX1185" s="8"/>
      <c r="GKY1185" s="8"/>
      <c r="GKZ1185" s="8"/>
      <c r="GLA1185" s="8"/>
      <c r="GLB1185" s="8"/>
      <c r="GLC1185" s="8"/>
      <c r="GLD1185" s="8"/>
      <c r="GLE1185" s="8"/>
      <c r="GLF1185" s="8"/>
      <c r="GLG1185" s="8"/>
      <c r="GLH1185" s="8"/>
      <c r="GLI1185" s="8"/>
      <c r="GLJ1185" s="8"/>
      <c r="GLK1185" s="8"/>
      <c r="GLL1185" s="8"/>
      <c r="GLM1185" s="8"/>
      <c r="GLN1185" s="8"/>
      <c r="GLO1185" s="8"/>
      <c r="GLP1185" s="8"/>
      <c r="GLQ1185" s="8"/>
      <c r="GLR1185" s="8"/>
      <c r="GLS1185" s="8"/>
      <c r="GLT1185" s="8"/>
      <c r="GLU1185" s="8"/>
      <c r="GLV1185" s="8"/>
      <c r="GLW1185" s="8"/>
      <c r="GLX1185" s="8"/>
      <c r="GLY1185" s="8"/>
      <c r="GLZ1185" s="8"/>
      <c r="GMA1185" s="8"/>
      <c r="GMB1185" s="8"/>
      <c r="GMC1185" s="8"/>
      <c r="GMD1185" s="8"/>
      <c r="GME1185" s="8"/>
      <c r="GMF1185" s="8"/>
      <c r="GMG1185" s="8"/>
      <c r="GMH1185" s="8"/>
      <c r="GMI1185" s="8"/>
      <c r="GMJ1185" s="8"/>
      <c r="GMK1185" s="8"/>
      <c r="GML1185" s="8"/>
      <c r="GMM1185" s="8"/>
      <c r="GMN1185" s="8"/>
      <c r="GMO1185" s="8"/>
      <c r="GMP1185" s="8"/>
      <c r="GMQ1185" s="8"/>
      <c r="GMR1185" s="8"/>
      <c r="GMS1185" s="8"/>
      <c r="GMT1185" s="8"/>
      <c r="GMU1185" s="8"/>
      <c r="GMV1185" s="8"/>
      <c r="GMW1185" s="8"/>
      <c r="GMX1185" s="8"/>
      <c r="GMY1185" s="8"/>
      <c r="GMZ1185" s="8"/>
      <c r="GNA1185" s="8"/>
      <c r="GNB1185" s="8"/>
      <c r="GNC1185" s="8"/>
      <c r="GND1185" s="8"/>
      <c r="GNE1185" s="8"/>
      <c r="GNF1185" s="8"/>
      <c r="GNG1185" s="8"/>
      <c r="GNH1185" s="8"/>
      <c r="GNI1185" s="8"/>
      <c r="GNJ1185" s="8"/>
      <c r="GNK1185" s="8"/>
      <c r="GNL1185" s="8"/>
      <c r="GNM1185" s="8"/>
      <c r="GNN1185" s="8"/>
      <c r="GNO1185" s="8"/>
      <c r="GNP1185" s="8"/>
      <c r="GNQ1185" s="8"/>
      <c r="GNR1185" s="8"/>
      <c r="GNS1185" s="8"/>
      <c r="GNT1185" s="8"/>
      <c r="GNU1185" s="8"/>
      <c r="GNV1185" s="8"/>
      <c r="GNW1185" s="8"/>
      <c r="GNX1185" s="8"/>
      <c r="GNY1185" s="8"/>
      <c r="GNZ1185" s="8"/>
      <c r="GOA1185" s="8"/>
      <c r="GOB1185" s="8"/>
      <c r="GOC1185" s="8"/>
      <c r="GOD1185" s="8"/>
      <c r="GOE1185" s="8"/>
      <c r="GOF1185" s="8"/>
      <c r="GOG1185" s="8"/>
      <c r="GOH1185" s="8"/>
      <c r="GOI1185" s="8"/>
      <c r="GOJ1185" s="8"/>
      <c r="GOK1185" s="8"/>
      <c r="GOL1185" s="8"/>
      <c r="GOM1185" s="8"/>
      <c r="GON1185" s="8"/>
      <c r="GOO1185" s="8"/>
      <c r="GOP1185" s="8"/>
      <c r="GOQ1185" s="8"/>
      <c r="GOR1185" s="8"/>
      <c r="GOS1185" s="8"/>
      <c r="GOT1185" s="8"/>
      <c r="GOU1185" s="8"/>
      <c r="GOV1185" s="8"/>
      <c r="GOW1185" s="8"/>
      <c r="GOX1185" s="8"/>
      <c r="GOY1185" s="8"/>
      <c r="GOZ1185" s="8"/>
      <c r="GPA1185" s="8"/>
      <c r="GPB1185" s="8"/>
      <c r="GPC1185" s="8"/>
      <c r="GPD1185" s="8"/>
      <c r="GPE1185" s="8"/>
      <c r="GPF1185" s="8"/>
      <c r="GPG1185" s="8"/>
      <c r="GPH1185" s="8"/>
      <c r="GPI1185" s="8"/>
      <c r="GPJ1185" s="8"/>
      <c r="GPK1185" s="8"/>
      <c r="GPL1185" s="8"/>
      <c r="GPM1185" s="8"/>
      <c r="GPN1185" s="8"/>
      <c r="GPO1185" s="8"/>
      <c r="GPP1185" s="8"/>
      <c r="GPQ1185" s="8"/>
      <c r="GPR1185" s="8"/>
      <c r="GPS1185" s="8"/>
      <c r="GPT1185" s="8"/>
      <c r="GPU1185" s="8"/>
      <c r="GPV1185" s="8"/>
      <c r="GPW1185" s="8"/>
      <c r="GPX1185" s="8"/>
      <c r="GPY1185" s="8"/>
      <c r="GPZ1185" s="8"/>
      <c r="GQA1185" s="8"/>
      <c r="GQB1185" s="8"/>
      <c r="GQC1185" s="8"/>
      <c r="GQD1185" s="8"/>
      <c r="GQE1185" s="8"/>
      <c r="GQF1185" s="8"/>
      <c r="GQG1185" s="8"/>
      <c r="GQH1185" s="8"/>
      <c r="GQI1185" s="8"/>
      <c r="GQJ1185" s="8"/>
      <c r="GQK1185" s="8"/>
      <c r="GQL1185" s="8"/>
      <c r="GQM1185" s="8"/>
      <c r="GQN1185" s="8"/>
      <c r="GQO1185" s="8"/>
      <c r="GQP1185" s="8"/>
      <c r="GQQ1185" s="8"/>
      <c r="GQR1185" s="8"/>
      <c r="GQS1185" s="8"/>
      <c r="GQT1185" s="8"/>
      <c r="GQU1185" s="8"/>
      <c r="GQV1185" s="8"/>
      <c r="GQW1185" s="8"/>
      <c r="GQX1185" s="8"/>
      <c r="GQY1185" s="8"/>
      <c r="GQZ1185" s="8"/>
      <c r="GRA1185" s="8"/>
      <c r="GRB1185" s="8"/>
      <c r="GRC1185" s="8"/>
      <c r="GRD1185" s="8"/>
      <c r="GRE1185" s="8"/>
      <c r="GRF1185" s="8"/>
      <c r="GRG1185" s="8"/>
      <c r="GRH1185" s="8"/>
      <c r="GRI1185" s="8"/>
      <c r="GRJ1185" s="8"/>
      <c r="GRK1185" s="8"/>
      <c r="GRL1185" s="8"/>
      <c r="GRM1185" s="8"/>
      <c r="GRN1185" s="8"/>
      <c r="GRO1185" s="8"/>
      <c r="GRP1185" s="8"/>
      <c r="GRQ1185" s="8"/>
      <c r="GRR1185" s="8"/>
      <c r="GRS1185" s="8"/>
      <c r="GRT1185" s="8"/>
      <c r="GRU1185" s="8"/>
      <c r="GRV1185" s="8"/>
      <c r="GRW1185" s="8"/>
      <c r="GRX1185" s="8"/>
      <c r="GRY1185" s="8"/>
      <c r="GRZ1185" s="8"/>
      <c r="GSA1185" s="8"/>
      <c r="GSB1185" s="8"/>
      <c r="GSC1185" s="8"/>
      <c r="GSD1185" s="8"/>
      <c r="GSE1185" s="8"/>
      <c r="GSF1185" s="8"/>
      <c r="GSG1185" s="8"/>
      <c r="GSH1185" s="8"/>
      <c r="GSI1185" s="8"/>
      <c r="GSJ1185" s="8"/>
      <c r="GSK1185" s="8"/>
      <c r="GSL1185" s="8"/>
      <c r="GSM1185" s="8"/>
      <c r="GSN1185" s="8"/>
      <c r="GSO1185" s="8"/>
      <c r="GSP1185" s="8"/>
      <c r="GSQ1185" s="8"/>
      <c r="GSR1185" s="8"/>
      <c r="GSS1185" s="8"/>
      <c r="GST1185" s="8"/>
      <c r="GSU1185" s="8"/>
      <c r="GSV1185" s="8"/>
      <c r="GSW1185" s="8"/>
      <c r="GSX1185" s="8"/>
      <c r="GSY1185" s="8"/>
      <c r="GSZ1185" s="8"/>
      <c r="GTA1185" s="8"/>
      <c r="GTB1185" s="8"/>
      <c r="GTC1185" s="8"/>
      <c r="GTD1185" s="8"/>
      <c r="GTE1185" s="8"/>
      <c r="GTF1185" s="8"/>
      <c r="GTG1185" s="8"/>
      <c r="GTH1185" s="8"/>
      <c r="GTI1185" s="8"/>
      <c r="GTJ1185" s="8"/>
      <c r="GTK1185" s="8"/>
      <c r="GTL1185" s="8"/>
      <c r="GTM1185" s="8"/>
      <c r="GTN1185" s="8"/>
      <c r="GTO1185" s="8"/>
      <c r="GTP1185" s="8"/>
      <c r="GTQ1185" s="8"/>
      <c r="GTR1185" s="8"/>
      <c r="GTS1185" s="8"/>
      <c r="GTT1185" s="8"/>
      <c r="GTU1185" s="8"/>
      <c r="GTV1185" s="8"/>
      <c r="GTW1185" s="8"/>
      <c r="GTX1185" s="8"/>
      <c r="GTY1185" s="8"/>
      <c r="GTZ1185" s="8"/>
      <c r="GUA1185" s="8"/>
      <c r="GUB1185" s="8"/>
      <c r="GUC1185" s="8"/>
      <c r="GUD1185" s="8"/>
      <c r="GUE1185" s="8"/>
      <c r="GUF1185" s="8"/>
      <c r="GUG1185" s="8"/>
      <c r="GUH1185" s="8"/>
      <c r="GUI1185" s="8"/>
      <c r="GUJ1185" s="8"/>
      <c r="GUK1185" s="8"/>
      <c r="GUL1185" s="8"/>
      <c r="GUM1185" s="8"/>
      <c r="GUN1185" s="8"/>
      <c r="GUO1185" s="8"/>
      <c r="GUP1185" s="8"/>
      <c r="GUQ1185" s="8"/>
      <c r="GUR1185" s="8"/>
      <c r="GUS1185" s="8"/>
      <c r="GUT1185" s="8"/>
      <c r="GUU1185" s="8"/>
      <c r="GUV1185" s="8"/>
      <c r="GUW1185" s="8"/>
      <c r="GUX1185" s="8"/>
      <c r="GUY1185" s="8"/>
      <c r="GUZ1185" s="8"/>
      <c r="GVA1185" s="8"/>
      <c r="GVB1185" s="8"/>
      <c r="GVC1185" s="8"/>
      <c r="GVD1185" s="8"/>
      <c r="GVE1185" s="8"/>
      <c r="GVF1185" s="8"/>
      <c r="GVG1185" s="8"/>
      <c r="GVH1185" s="8"/>
      <c r="GVI1185" s="8"/>
      <c r="GVJ1185" s="8"/>
      <c r="GVK1185" s="8"/>
      <c r="GVL1185" s="8"/>
      <c r="GVM1185" s="8"/>
      <c r="GVN1185" s="8"/>
      <c r="GVO1185" s="8"/>
      <c r="GVP1185" s="8"/>
      <c r="GVQ1185" s="8"/>
      <c r="GVR1185" s="8"/>
      <c r="GVS1185" s="8"/>
      <c r="GVT1185" s="8"/>
      <c r="GVU1185" s="8"/>
      <c r="GVV1185" s="8"/>
      <c r="GVW1185" s="8"/>
      <c r="GVX1185" s="8"/>
      <c r="GVY1185" s="8"/>
      <c r="GVZ1185" s="8"/>
      <c r="GWA1185" s="8"/>
      <c r="GWB1185" s="8"/>
      <c r="GWC1185" s="8"/>
      <c r="GWD1185" s="8"/>
      <c r="GWE1185" s="8"/>
      <c r="GWF1185" s="8"/>
      <c r="GWG1185" s="8"/>
      <c r="GWH1185" s="8"/>
      <c r="GWI1185" s="8"/>
      <c r="GWJ1185" s="8"/>
      <c r="GWK1185" s="8"/>
      <c r="GWL1185" s="8"/>
      <c r="GWM1185" s="8"/>
      <c r="GWN1185" s="8"/>
      <c r="GWO1185" s="8"/>
      <c r="GWP1185" s="8"/>
      <c r="GWQ1185" s="8"/>
      <c r="GWR1185" s="8"/>
      <c r="GWS1185" s="8"/>
      <c r="GWT1185" s="8"/>
      <c r="GWU1185" s="8"/>
      <c r="GWV1185" s="8"/>
      <c r="GWW1185" s="8"/>
      <c r="GWX1185" s="8"/>
      <c r="GWY1185" s="8"/>
      <c r="GWZ1185" s="8"/>
      <c r="GXA1185" s="8"/>
      <c r="GXB1185" s="8"/>
      <c r="GXC1185" s="8"/>
      <c r="GXD1185" s="8"/>
      <c r="GXE1185" s="8"/>
      <c r="GXF1185" s="8"/>
      <c r="GXG1185" s="8"/>
      <c r="GXH1185" s="8"/>
      <c r="GXI1185" s="8"/>
      <c r="GXJ1185" s="8"/>
      <c r="GXK1185" s="8"/>
      <c r="GXL1185" s="8"/>
      <c r="GXM1185" s="8"/>
      <c r="GXN1185" s="8"/>
      <c r="GXO1185" s="8"/>
      <c r="GXP1185" s="8"/>
      <c r="GXQ1185" s="8"/>
      <c r="GXR1185" s="8"/>
      <c r="GXS1185" s="8"/>
      <c r="GXT1185" s="8"/>
      <c r="GXU1185" s="8"/>
      <c r="GXV1185" s="8"/>
      <c r="GXW1185" s="8"/>
      <c r="GXX1185" s="8"/>
      <c r="GXY1185" s="8"/>
      <c r="GXZ1185" s="8"/>
      <c r="GYA1185" s="8"/>
      <c r="GYB1185" s="8"/>
      <c r="GYC1185" s="8"/>
      <c r="GYD1185" s="8"/>
      <c r="GYE1185" s="8"/>
      <c r="GYF1185" s="8"/>
      <c r="GYG1185" s="8"/>
      <c r="GYH1185" s="8"/>
      <c r="GYI1185" s="8"/>
      <c r="GYJ1185" s="8"/>
      <c r="GYK1185" s="8"/>
      <c r="GYL1185" s="8"/>
      <c r="GYM1185" s="8"/>
      <c r="GYN1185" s="8"/>
      <c r="GYO1185" s="8"/>
      <c r="GYP1185" s="8"/>
      <c r="GYQ1185" s="8"/>
      <c r="GYR1185" s="8"/>
      <c r="GYS1185" s="8"/>
      <c r="GYT1185" s="8"/>
      <c r="GYU1185" s="8"/>
      <c r="GYV1185" s="8"/>
      <c r="GYW1185" s="8"/>
      <c r="GYX1185" s="8"/>
      <c r="GYY1185" s="8"/>
      <c r="GYZ1185" s="8"/>
      <c r="GZA1185" s="8"/>
      <c r="GZB1185" s="8"/>
      <c r="GZC1185" s="8"/>
      <c r="GZD1185" s="8"/>
      <c r="GZE1185" s="8"/>
      <c r="GZF1185" s="8"/>
      <c r="GZG1185" s="8"/>
      <c r="GZH1185" s="8"/>
      <c r="GZI1185" s="8"/>
      <c r="GZJ1185" s="8"/>
      <c r="GZK1185" s="8"/>
      <c r="GZL1185" s="8"/>
      <c r="GZM1185" s="8"/>
      <c r="GZN1185" s="8"/>
      <c r="GZO1185" s="8"/>
      <c r="GZP1185" s="8"/>
      <c r="GZQ1185" s="8"/>
      <c r="GZR1185" s="8"/>
      <c r="GZS1185" s="8"/>
      <c r="GZT1185" s="8"/>
      <c r="GZU1185" s="8"/>
      <c r="GZV1185" s="8"/>
      <c r="GZW1185" s="8"/>
      <c r="GZX1185" s="8"/>
      <c r="GZY1185" s="8"/>
      <c r="GZZ1185" s="8"/>
      <c r="HAA1185" s="8"/>
      <c r="HAB1185" s="8"/>
      <c r="HAC1185" s="8"/>
      <c r="HAD1185" s="8"/>
      <c r="HAE1185" s="8"/>
      <c r="HAF1185" s="8"/>
      <c r="HAG1185" s="8"/>
      <c r="HAH1185" s="8"/>
      <c r="HAI1185" s="8"/>
      <c r="HAJ1185" s="8"/>
      <c r="HAK1185" s="8"/>
      <c r="HAL1185" s="8"/>
      <c r="HAM1185" s="8"/>
      <c r="HAN1185" s="8"/>
      <c r="HAO1185" s="8"/>
      <c r="HAP1185" s="8"/>
      <c r="HAQ1185" s="8"/>
      <c r="HAR1185" s="8"/>
      <c r="HAS1185" s="8"/>
      <c r="HAT1185" s="8"/>
      <c r="HAU1185" s="8"/>
      <c r="HAV1185" s="8"/>
      <c r="HAW1185" s="8"/>
      <c r="HAX1185" s="8"/>
      <c r="HAY1185" s="8"/>
      <c r="HAZ1185" s="8"/>
      <c r="HBA1185" s="8"/>
      <c r="HBB1185" s="8"/>
      <c r="HBC1185" s="8"/>
      <c r="HBD1185" s="8"/>
      <c r="HBE1185" s="8"/>
      <c r="HBF1185" s="8"/>
      <c r="HBG1185" s="8"/>
      <c r="HBH1185" s="8"/>
      <c r="HBI1185" s="8"/>
      <c r="HBJ1185" s="8"/>
      <c r="HBK1185" s="8"/>
      <c r="HBL1185" s="8"/>
      <c r="HBM1185" s="8"/>
      <c r="HBN1185" s="8"/>
      <c r="HBO1185" s="8"/>
      <c r="HBP1185" s="8"/>
      <c r="HBQ1185" s="8"/>
      <c r="HBR1185" s="8"/>
      <c r="HBS1185" s="8"/>
      <c r="HBT1185" s="8"/>
      <c r="HBU1185" s="8"/>
      <c r="HBV1185" s="8"/>
      <c r="HBW1185" s="8"/>
      <c r="HBX1185" s="8"/>
      <c r="HBY1185" s="8"/>
      <c r="HBZ1185" s="8"/>
      <c r="HCA1185" s="8"/>
      <c r="HCB1185" s="8"/>
      <c r="HCC1185" s="8"/>
      <c r="HCD1185" s="8"/>
      <c r="HCE1185" s="8"/>
      <c r="HCF1185" s="8"/>
      <c r="HCG1185" s="8"/>
      <c r="HCH1185" s="8"/>
      <c r="HCI1185" s="8"/>
      <c r="HCJ1185" s="8"/>
      <c r="HCK1185" s="8"/>
      <c r="HCL1185" s="8"/>
      <c r="HCM1185" s="8"/>
      <c r="HCN1185" s="8"/>
      <c r="HCO1185" s="8"/>
      <c r="HCP1185" s="8"/>
      <c r="HCQ1185" s="8"/>
      <c r="HCR1185" s="8"/>
      <c r="HCS1185" s="8"/>
      <c r="HCT1185" s="8"/>
      <c r="HCU1185" s="8"/>
      <c r="HCV1185" s="8"/>
      <c r="HCW1185" s="8"/>
      <c r="HCX1185" s="8"/>
      <c r="HCY1185" s="8"/>
      <c r="HCZ1185" s="8"/>
      <c r="HDA1185" s="8"/>
      <c r="HDB1185" s="8"/>
      <c r="HDC1185" s="8"/>
      <c r="HDD1185" s="8"/>
      <c r="HDE1185" s="8"/>
      <c r="HDF1185" s="8"/>
      <c r="HDG1185" s="8"/>
      <c r="HDH1185" s="8"/>
      <c r="HDI1185" s="8"/>
      <c r="HDJ1185" s="8"/>
      <c r="HDK1185" s="8"/>
      <c r="HDL1185" s="8"/>
      <c r="HDM1185" s="8"/>
      <c r="HDN1185" s="8"/>
      <c r="HDO1185" s="8"/>
      <c r="HDP1185" s="8"/>
      <c r="HDQ1185" s="8"/>
      <c r="HDR1185" s="8"/>
      <c r="HDS1185" s="8"/>
      <c r="HDT1185" s="8"/>
      <c r="HDU1185" s="8"/>
      <c r="HDV1185" s="8"/>
      <c r="HDW1185" s="8"/>
      <c r="HDX1185" s="8"/>
      <c r="HDY1185" s="8"/>
      <c r="HDZ1185" s="8"/>
      <c r="HEA1185" s="8"/>
      <c r="HEB1185" s="8"/>
      <c r="HEC1185" s="8"/>
      <c r="HED1185" s="8"/>
      <c r="HEE1185" s="8"/>
      <c r="HEF1185" s="8"/>
      <c r="HEG1185" s="8"/>
      <c r="HEH1185" s="8"/>
      <c r="HEI1185" s="8"/>
      <c r="HEJ1185" s="8"/>
      <c r="HEK1185" s="8"/>
      <c r="HEL1185" s="8"/>
      <c r="HEM1185" s="8"/>
      <c r="HEN1185" s="8"/>
      <c r="HEO1185" s="8"/>
      <c r="HEP1185" s="8"/>
      <c r="HEQ1185" s="8"/>
      <c r="HER1185" s="8"/>
      <c r="HES1185" s="8"/>
      <c r="HET1185" s="8"/>
      <c r="HEU1185" s="8"/>
      <c r="HEV1185" s="8"/>
      <c r="HEW1185" s="8"/>
      <c r="HEX1185" s="8"/>
      <c r="HEY1185" s="8"/>
      <c r="HEZ1185" s="8"/>
      <c r="HFA1185" s="8"/>
      <c r="HFB1185" s="8"/>
      <c r="HFC1185" s="8"/>
      <c r="HFD1185" s="8"/>
      <c r="HFE1185" s="8"/>
      <c r="HFF1185" s="8"/>
      <c r="HFG1185" s="8"/>
      <c r="HFH1185" s="8"/>
      <c r="HFI1185" s="8"/>
      <c r="HFJ1185" s="8"/>
      <c r="HFK1185" s="8"/>
      <c r="HFL1185" s="8"/>
      <c r="HFM1185" s="8"/>
      <c r="HFN1185" s="8"/>
      <c r="HFO1185" s="8"/>
      <c r="HFP1185" s="8"/>
      <c r="HFQ1185" s="8"/>
      <c r="HFR1185" s="8"/>
      <c r="HFS1185" s="8"/>
      <c r="HFT1185" s="8"/>
      <c r="HFU1185" s="8"/>
      <c r="HFV1185" s="8"/>
      <c r="HFW1185" s="8"/>
      <c r="HFX1185" s="8"/>
      <c r="HFY1185" s="8"/>
      <c r="HFZ1185" s="8"/>
      <c r="HGA1185" s="8"/>
      <c r="HGB1185" s="8"/>
      <c r="HGC1185" s="8"/>
      <c r="HGD1185" s="8"/>
      <c r="HGE1185" s="8"/>
      <c r="HGF1185" s="8"/>
      <c r="HGG1185" s="8"/>
      <c r="HGH1185" s="8"/>
      <c r="HGI1185" s="8"/>
      <c r="HGJ1185" s="8"/>
      <c r="HGK1185" s="8"/>
      <c r="HGL1185" s="8"/>
      <c r="HGM1185" s="8"/>
      <c r="HGN1185" s="8"/>
      <c r="HGO1185" s="8"/>
      <c r="HGP1185" s="8"/>
      <c r="HGQ1185" s="8"/>
      <c r="HGR1185" s="8"/>
      <c r="HGS1185" s="8"/>
      <c r="HGT1185" s="8"/>
      <c r="HGU1185" s="8"/>
      <c r="HGV1185" s="8"/>
      <c r="HGW1185" s="8"/>
      <c r="HGX1185" s="8"/>
      <c r="HGY1185" s="8"/>
      <c r="HGZ1185" s="8"/>
      <c r="HHA1185" s="8"/>
      <c r="HHB1185" s="8"/>
      <c r="HHC1185" s="8"/>
      <c r="HHD1185" s="8"/>
      <c r="HHE1185" s="8"/>
      <c r="HHF1185" s="8"/>
      <c r="HHG1185" s="8"/>
      <c r="HHH1185" s="8"/>
      <c r="HHI1185" s="8"/>
      <c r="HHJ1185" s="8"/>
      <c r="HHK1185" s="8"/>
      <c r="HHL1185" s="8"/>
      <c r="HHM1185" s="8"/>
      <c r="HHN1185" s="8"/>
      <c r="HHO1185" s="8"/>
      <c r="HHP1185" s="8"/>
      <c r="HHQ1185" s="8"/>
      <c r="HHR1185" s="8"/>
      <c r="HHS1185" s="8"/>
      <c r="HHT1185" s="8"/>
      <c r="HHU1185" s="8"/>
      <c r="HHV1185" s="8"/>
      <c r="HHW1185" s="8"/>
      <c r="HHX1185" s="8"/>
      <c r="HHY1185" s="8"/>
      <c r="HHZ1185" s="8"/>
      <c r="HIA1185" s="8"/>
      <c r="HIB1185" s="8"/>
      <c r="HIC1185" s="8"/>
      <c r="HID1185" s="8"/>
      <c r="HIE1185" s="8"/>
      <c r="HIF1185" s="8"/>
      <c r="HIG1185" s="8"/>
      <c r="HIH1185" s="8"/>
      <c r="HII1185" s="8"/>
      <c r="HIJ1185" s="8"/>
      <c r="HIK1185" s="8"/>
      <c r="HIL1185" s="8"/>
      <c r="HIM1185" s="8"/>
      <c r="HIN1185" s="8"/>
      <c r="HIO1185" s="8"/>
      <c r="HIP1185" s="8"/>
      <c r="HIQ1185" s="8"/>
      <c r="HIR1185" s="8"/>
      <c r="HIS1185" s="8"/>
      <c r="HIT1185" s="8"/>
      <c r="HIU1185" s="8"/>
      <c r="HIV1185" s="8"/>
      <c r="HIW1185" s="8"/>
      <c r="HIX1185" s="8"/>
      <c r="HIY1185" s="8"/>
      <c r="HIZ1185" s="8"/>
      <c r="HJA1185" s="8"/>
      <c r="HJB1185" s="8"/>
      <c r="HJC1185" s="8"/>
      <c r="HJD1185" s="8"/>
      <c r="HJE1185" s="8"/>
      <c r="HJF1185" s="8"/>
      <c r="HJG1185" s="8"/>
      <c r="HJH1185" s="8"/>
      <c r="HJI1185" s="8"/>
      <c r="HJJ1185" s="8"/>
      <c r="HJK1185" s="8"/>
      <c r="HJL1185" s="8"/>
      <c r="HJM1185" s="8"/>
      <c r="HJN1185" s="8"/>
      <c r="HJO1185" s="8"/>
      <c r="HJP1185" s="8"/>
      <c r="HJQ1185" s="8"/>
      <c r="HJR1185" s="8"/>
      <c r="HJS1185" s="8"/>
      <c r="HJT1185" s="8"/>
      <c r="HJU1185" s="8"/>
      <c r="HJV1185" s="8"/>
      <c r="HJW1185" s="8"/>
      <c r="HJX1185" s="8"/>
      <c r="HJY1185" s="8"/>
      <c r="HJZ1185" s="8"/>
      <c r="HKA1185" s="8"/>
      <c r="HKB1185" s="8"/>
      <c r="HKC1185" s="8"/>
      <c r="HKD1185" s="8"/>
      <c r="HKE1185" s="8"/>
      <c r="HKF1185" s="8"/>
      <c r="HKG1185" s="8"/>
      <c r="HKH1185" s="8"/>
      <c r="HKI1185" s="8"/>
      <c r="HKJ1185" s="8"/>
      <c r="HKK1185" s="8"/>
      <c r="HKL1185" s="8"/>
      <c r="HKM1185" s="8"/>
      <c r="HKN1185" s="8"/>
      <c r="HKO1185" s="8"/>
      <c r="HKP1185" s="8"/>
      <c r="HKQ1185" s="8"/>
      <c r="HKR1185" s="8"/>
      <c r="HKS1185" s="8"/>
      <c r="HKT1185" s="8"/>
      <c r="HKU1185" s="8"/>
      <c r="HKV1185" s="8"/>
      <c r="HKW1185" s="8"/>
      <c r="HKX1185" s="8"/>
      <c r="HKY1185" s="8"/>
      <c r="HKZ1185" s="8"/>
      <c r="HLA1185" s="8"/>
      <c r="HLB1185" s="8"/>
      <c r="HLC1185" s="8"/>
      <c r="HLD1185" s="8"/>
      <c r="HLE1185" s="8"/>
      <c r="HLF1185" s="8"/>
      <c r="HLG1185" s="8"/>
      <c r="HLH1185" s="8"/>
      <c r="HLI1185" s="8"/>
      <c r="HLJ1185" s="8"/>
      <c r="HLK1185" s="8"/>
      <c r="HLL1185" s="8"/>
      <c r="HLM1185" s="8"/>
      <c r="HLN1185" s="8"/>
      <c r="HLO1185" s="8"/>
      <c r="HLP1185" s="8"/>
      <c r="HLQ1185" s="8"/>
      <c r="HLR1185" s="8"/>
      <c r="HLS1185" s="8"/>
      <c r="HLT1185" s="8"/>
      <c r="HLU1185" s="8"/>
      <c r="HLV1185" s="8"/>
      <c r="HLW1185" s="8"/>
      <c r="HLX1185" s="8"/>
      <c r="HLY1185" s="8"/>
      <c r="HLZ1185" s="8"/>
      <c r="HMA1185" s="8"/>
      <c r="HMB1185" s="8"/>
      <c r="HMC1185" s="8"/>
      <c r="HMD1185" s="8"/>
      <c r="HME1185" s="8"/>
      <c r="HMF1185" s="8"/>
      <c r="HMG1185" s="8"/>
      <c r="HMH1185" s="8"/>
      <c r="HMI1185" s="8"/>
      <c r="HMJ1185" s="8"/>
      <c r="HMK1185" s="8"/>
      <c r="HML1185" s="8"/>
      <c r="HMM1185" s="8"/>
      <c r="HMN1185" s="8"/>
      <c r="HMO1185" s="8"/>
      <c r="HMP1185" s="8"/>
      <c r="HMQ1185" s="8"/>
      <c r="HMR1185" s="8"/>
      <c r="HMS1185" s="8"/>
      <c r="HMT1185" s="8"/>
      <c r="HMU1185" s="8"/>
      <c r="HMV1185" s="8"/>
      <c r="HMW1185" s="8"/>
      <c r="HMX1185" s="8"/>
      <c r="HMY1185" s="8"/>
      <c r="HMZ1185" s="8"/>
      <c r="HNA1185" s="8"/>
      <c r="HNB1185" s="8"/>
      <c r="HNC1185" s="8"/>
      <c r="HND1185" s="8"/>
      <c r="HNE1185" s="8"/>
      <c r="HNF1185" s="8"/>
      <c r="HNG1185" s="8"/>
      <c r="HNH1185" s="8"/>
      <c r="HNI1185" s="8"/>
      <c r="HNJ1185" s="8"/>
      <c r="HNK1185" s="8"/>
      <c r="HNL1185" s="8"/>
      <c r="HNM1185" s="8"/>
      <c r="HNN1185" s="8"/>
      <c r="HNO1185" s="8"/>
      <c r="HNP1185" s="8"/>
      <c r="HNQ1185" s="8"/>
      <c r="HNR1185" s="8"/>
      <c r="HNS1185" s="8"/>
      <c r="HNT1185" s="8"/>
      <c r="HNU1185" s="8"/>
      <c r="HNV1185" s="8"/>
      <c r="HNW1185" s="8"/>
      <c r="HNX1185" s="8"/>
      <c r="HNY1185" s="8"/>
      <c r="HNZ1185" s="8"/>
      <c r="HOA1185" s="8"/>
      <c r="HOB1185" s="8"/>
      <c r="HOC1185" s="8"/>
      <c r="HOD1185" s="8"/>
      <c r="HOE1185" s="8"/>
      <c r="HOF1185" s="8"/>
      <c r="HOG1185" s="8"/>
      <c r="HOH1185" s="8"/>
      <c r="HOI1185" s="8"/>
      <c r="HOJ1185" s="8"/>
      <c r="HOK1185" s="8"/>
      <c r="HOL1185" s="8"/>
      <c r="HOM1185" s="8"/>
      <c r="HON1185" s="8"/>
      <c r="HOO1185" s="8"/>
      <c r="HOP1185" s="8"/>
      <c r="HOQ1185" s="8"/>
      <c r="HOR1185" s="8"/>
      <c r="HOS1185" s="8"/>
      <c r="HOT1185" s="8"/>
      <c r="HOU1185" s="8"/>
      <c r="HOV1185" s="8"/>
      <c r="HOW1185" s="8"/>
      <c r="HOX1185" s="8"/>
      <c r="HOY1185" s="8"/>
      <c r="HOZ1185" s="8"/>
      <c r="HPA1185" s="8"/>
      <c r="HPB1185" s="8"/>
      <c r="HPC1185" s="8"/>
      <c r="HPD1185" s="8"/>
      <c r="HPE1185" s="8"/>
      <c r="HPF1185" s="8"/>
      <c r="HPG1185" s="8"/>
      <c r="HPH1185" s="8"/>
      <c r="HPI1185" s="8"/>
      <c r="HPJ1185" s="8"/>
      <c r="HPK1185" s="8"/>
      <c r="HPL1185" s="8"/>
      <c r="HPM1185" s="8"/>
      <c r="HPN1185" s="8"/>
      <c r="HPO1185" s="8"/>
      <c r="HPP1185" s="8"/>
      <c r="HPQ1185" s="8"/>
      <c r="HPR1185" s="8"/>
      <c r="HPS1185" s="8"/>
      <c r="HPT1185" s="8"/>
      <c r="HPU1185" s="8"/>
      <c r="HPV1185" s="8"/>
      <c r="HPW1185" s="8"/>
      <c r="HPX1185" s="8"/>
      <c r="HPY1185" s="8"/>
      <c r="HPZ1185" s="8"/>
      <c r="HQA1185" s="8"/>
      <c r="HQB1185" s="8"/>
      <c r="HQC1185" s="8"/>
      <c r="HQD1185" s="8"/>
      <c r="HQE1185" s="8"/>
      <c r="HQF1185" s="8"/>
      <c r="HQG1185" s="8"/>
      <c r="HQH1185" s="8"/>
      <c r="HQI1185" s="8"/>
      <c r="HQJ1185" s="8"/>
      <c r="HQK1185" s="8"/>
      <c r="HQL1185" s="8"/>
      <c r="HQM1185" s="8"/>
      <c r="HQN1185" s="8"/>
      <c r="HQO1185" s="8"/>
      <c r="HQP1185" s="8"/>
      <c r="HQQ1185" s="8"/>
      <c r="HQR1185" s="8"/>
      <c r="HQS1185" s="8"/>
      <c r="HQT1185" s="8"/>
      <c r="HQU1185" s="8"/>
      <c r="HQV1185" s="8"/>
      <c r="HQW1185" s="8"/>
      <c r="HQX1185" s="8"/>
      <c r="HQY1185" s="8"/>
      <c r="HQZ1185" s="8"/>
      <c r="HRA1185" s="8"/>
      <c r="HRB1185" s="8"/>
      <c r="HRC1185" s="8"/>
      <c r="HRD1185" s="8"/>
      <c r="HRE1185" s="8"/>
      <c r="HRF1185" s="8"/>
      <c r="HRG1185" s="8"/>
      <c r="HRH1185" s="8"/>
      <c r="HRI1185" s="8"/>
      <c r="HRJ1185" s="8"/>
      <c r="HRK1185" s="8"/>
      <c r="HRL1185" s="8"/>
      <c r="HRM1185" s="8"/>
      <c r="HRN1185" s="8"/>
      <c r="HRO1185" s="8"/>
      <c r="HRP1185" s="8"/>
      <c r="HRQ1185" s="8"/>
      <c r="HRR1185" s="8"/>
      <c r="HRS1185" s="8"/>
      <c r="HRT1185" s="8"/>
      <c r="HRU1185" s="8"/>
      <c r="HRV1185" s="8"/>
      <c r="HRW1185" s="8"/>
      <c r="HRX1185" s="8"/>
      <c r="HRY1185" s="8"/>
      <c r="HRZ1185" s="8"/>
      <c r="HSA1185" s="8"/>
      <c r="HSB1185" s="8"/>
      <c r="HSC1185" s="8"/>
      <c r="HSD1185" s="8"/>
      <c r="HSE1185" s="8"/>
      <c r="HSF1185" s="8"/>
      <c r="HSG1185" s="8"/>
      <c r="HSH1185" s="8"/>
      <c r="HSI1185" s="8"/>
      <c r="HSJ1185" s="8"/>
      <c r="HSK1185" s="8"/>
      <c r="HSL1185" s="8"/>
      <c r="HSM1185" s="8"/>
      <c r="HSN1185" s="8"/>
      <c r="HSO1185" s="8"/>
      <c r="HSP1185" s="8"/>
      <c r="HSQ1185" s="8"/>
      <c r="HSR1185" s="8"/>
      <c r="HSS1185" s="8"/>
      <c r="HST1185" s="8"/>
      <c r="HSU1185" s="8"/>
      <c r="HSV1185" s="8"/>
      <c r="HSW1185" s="8"/>
      <c r="HSX1185" s="8"/>
      <c r="HSY1185" s="8"/>
      <c r="HSZ1185" s="8"/>
      <c r="HTA1185" s="8"/>
      <c r="HTB1185" s="8"/>
      <c r="HTC1185" s="8"/>
      <c r="HTD1185" s="8"/>
      <c r="HTE1185" s="8"/>
      <c r="HTF1185" s="8"/>
      <c r="HTG1185" s="8"/>
      <c r="HTH1185" s="8"/>
      <c r="HTI1185" s="8"/>
      <c r="HTJ1185" s="8"/>
      <c r="HTK1185" s="8"/>
      <c r="HTL1185" s="8"/>
      <c r="HTM1185" s="8"/>
      <c r="HTN1185" s="8"/>
      <c r="HTO1185" s="8"/>
      <c r="HTP1185" s="8"/>
      <c r="HTQ1185" s="8"/>
      <c r="HTR1185" s="8"/>
      <c r="HTS1185" s="8"/>
      <c r="HTT1185" s="8"/>
      <c r="HTU1185" s="8"/>
      <c r="HTV1185" s="8"/>
      <c r="HTW1185" s="8"/>
      <c r="HTX1185" s="8"/>
      <c r="HTY1185" s="8"/>
      <c r="HTZ1185" s="8"/>
      <c r="HUA1185" s="8"/>
      <c r="HUB1185" s="8"/>
      <c r="HUC1185" s="8"/>
      <c r="HUD1185" s="8"/>
      <c r="HUE1185" s="8"/>
      <c r="HUF1185" s="8"/>
      <c r="HUG1185" s="8"/>
      <c r="HUH1185" s="8"/>
      <c r="HUI1185" s="8"/>
      <c r="HUJ1185" s="8"/>
      <c r="HUK1185" s="8"/>
      <c r="HUL1185" s="8"/>
      <c r="HUM1185" s="8"/>
      <c r="HUN1185" s="8"/>
      <c r="HUO1185" s="8"/>
      <c r="HUP1185" s="8"/>
      <c r="HUQ1185" s="8"/>
      <c r="HUR1185" s="8"/>
      <c r="HUS1185" s="8"/>
      <c r="HUT1185" s="8"/>
      <c r="HUU1185" s="8"/>
      <c r="HUV1185" s="8"/>
      <c r="HUW1185" s="8"/>
      <c r="HUX1185" s="8"/>
      <c r="HUY1185" s="8"/>
      <c r="HUZ1185" s="8"/>
      <c r="HVA1185" s="8"/>
      <c r="HVB1185" s="8"/>
      <c r="HVC1185" s="8"/>
      <c r="HVD1185" s="8"/>
      <c r="HVE1185" s="8"/>
      <c r="HVF1185" s="8"/>
      <c r="HVG1185" s="8"/>
      <c r="HVH1185" s="8"/>
      <c r="HVI1185" s="8"/>
      <c r="HVJ1185" s="8"/>
      <c r="HVK1185" s="8"/>
      <c r="HVL1185" s="8"/>
      <c r="HVM1185" s="8"/>
      <c r="HVN1185" s="8"/>
      <c r="HVO1185" s="8"/>
      <c r="HVP1185" s="8"/>
      <c r="HVQ1185" s="8"/>
      <c r="HVR1185" s="8"/>
      <c r="HVS1185" s="8"/>
      <c r="HVT1185" s="8"/>
      <c r="HVU1185" s="8"/>
      <c r="HVV1185" s="8"/>
      <c r="HVW1185" s="8"/>
      <c r="HVX1185" s="8"/>
      <c r="HVY1185" s="8"/>
      <c r="HVZ1185" s="8"/>
      <c r="HWA1185" s="8"/>
      <c r="HWB1185" s="8"/>
      <c r="HWC1185" s="8"/>
      <c r="HWD1185" s="8"/>
      <c r="HWE1185" s="8"/>
      <c r="HWF1185" s="8"/>
      <c r="HWG1185" s="8"/>
      <c r="HWH1185" s="8"/>
      <c r="HWI1185" s="8"/>
      <c r="HWJ1185" s="8"/>
      <c r="HWK1185" s="8"/>
      <c r="HWL1185" s="8"/>
      <c r="HWM1185" s="8"/>
      <c r="HWN1185" s="8"/>
      <c r="HWO1185" s="8"/>
      <c r="HWP1185" s="8"/>
      <c r="HWQ1185" s="8"/>
      <c r="HWR1185" s="8"/>
      <c r="HWS1185" s="8"/>
      <c r="HWT1185" s="8"/>
      <c r="HWU1185" s="8"/>
      <c r="HWV1185" s="8"/>
      <c r="HWW1185" s="8"/>
      <c r="HWX1185" s="8"/>
      <c r="HWY1185" s="8"/>
      <c r="HWZ1185" s="8"/>
      <c r="HXA1185" s="8"/>
      <c r="HXB1185" s="8"/>
      <c r="HXC1185" s="8"/>
      <c r="HXD1185" s="8"/>
      <c r="HXE1185" s="8"/>
      <c r="HXF1185" s="8"/>
      <c r="HXG1185" s="8"/>
      <c r="HXH1185" s="8"/>
      <c r="HXI1185" s="8"/>
      <c r="HXJ1185" s="8"/>
      <c r="HXK1185" s="8"/>
      <c r="HXL1185" s="8"/>
      <c r="HXM1185" s="8"/>
      <c r="HXN1185" s="8"/>
      <c r="HXO1185" s="8"/>
      <c r="HXP1185" s="8"/>
      <c r="HXQ1185" s="8"/>
      <c r="HXR1185" s="8"/>
      <c r="HXS1185" s="8"/>
      <c r="HXT1185" s="8"/>
      <c r="HXU1185" s="8"/>
      <c r="HXV1185" s="8"/>
      <c r="HXW1185" s="8"/>
      <c r="HXX1185" s="8"/>
      <c r="HXY1185" s="8"/>
      <c r="HXZ1185" s="8"/>
      <c r="HYA1185" s="8"/>
      <c r="HYB1185" s="8"/>
      <c r="HYC1185" s="8"/>
      <c r="HYD1185" s="8"/>
      <c r="HYE1185" s="8"/>
      <c r="HYF1185" s="8"/>
      <c r="HYG1185" s="8"/>
      <c r="HYH1185" s="8"/>
      <c r="HYI1185" s="8"/>
      <c r="HYJ1185" s="8"/>
      <c r="HYK1185" s="8"/>
      <c r="HYL1185" s="8"/>
      <c r="HYM1185" s="8"/>
      <c r="HYN1185" s="8"/>
      <c r="HYO1185" s="8"/>
      <c r="HYP1185" s="8"/>
      <c r="HYQ1185" s="8"/>
      <c r="HYR1185" s="8"/>
      <c r="HYS1185" s="8"/>
      <c r="HYT1185" s="8"/>
      <c r="HYU1185" s="8"/>
      <c r="HYV1185" s="8"/>
      <c r="HYW1185" s="8"/>
      <c r="HYX1185" s="8"/>
      <c r="HYY1185" s="8"/>
      <c r="HYZ1185" s="8"/>
      <c r="HZA1185" s="8"/>
      <c r="HZB1185" s="8"/>
      <c r="HZC1185" s="8"/>
      <c r="HZD1185" s="8"/>
      <c r="HZE1185" s="8"/>
      <c r="HZF1185" s="8"/>
      <c r="HZG1185" s="8"/>
      <c r="HZH1185" s="8"/>
      <c r="HZI1185" s="8"/>
      <c r="HZJ1185" s="8"/>
      <c r="HZK1185" s="8"/>
      <c r="HZL1185" s="8"/>
      <c r="HZM1185" s="8"/>
      <c r="HZN1185" s="8"/>
      <c r="HZO1185" s="8"/>
      <c r="HZP1185" s="8"/>
      <c r="HZQ1185" s="8"/>
      <c r="HZR1185" s="8"/>
      <c r="HZS1185" s="8"/>
      <c r="HZT1185" s="8"/>
      <c r="HZU1185" s="8"/>
      <c r="HZV1185" s="8"/>
      <c r="HZW1185" s="8"/>
      <c r="HZX1185" s="8"/>
      <c r="HZY1185" s="8"/>
      <c r="HZZ1185" s="8"/>
      <c r="IAA1185" s="8"/>
      <c r="IAB1185" s="8"/>
      <c r="IAC1185" s="8"/>
      <c r="IAD1185" s="8"/>
      <c r="IAE1185" s="8"/>
      <c r="IAF1185" s="8"/>
      <c r="IAG1185" s="8"/>
      <c r="IAH1185" s="8"/>
      <c r="IAI1185" s="8"/>
      <c r="IAJ1185" s="8"/>
      <c r="IAK1185" s="8"/>
      <c r="IAL1185" s="8"/>
      <c r="IAM1185" s="8"/>
      <c r="IAN1185" s="8"/>
      <c r="IAO1185" s="8"/>
      <c r="IAP1185" s="8"/>
      <c r="IAQ1185" s="8"/>
      <c r="IAR1185" s="8"/>
      <c r="IAS1185" s="8"/>
      <c r="IAT1185" s="8"/>
      <c r="IAU1185" s="8"/>
      <c r="IAV1185" s="8"/>
      <c r="IAW1185" s="8"/>
      <c r="IAX1185" s="8"/>
      <c r="IAY1185" s="8"/>
      <c r="IAZ1185" s="8"/>
      <c r="IBA1185" s="8"/>
      <c r="IBB1185" s="8"/>
      <c r="IBC1185" s="8"/>
      <c r="IBD1185" s="8"/>
      <c r="IBE1185" s="8"/>
      <c r="IBF1185" s="8"/>
      <c r="IBG1185" s="8"/>
      <c r="IBH1185" s="8"/>
      <c r="IBI1185" s="8"/>
      <c r="IBJ1185" s="8"/>
      <c r="IBK1185" s="8"/>
      <c r="IBL1185" s="8"/>
      <c r="IBM1185" s="8"/>
      <c r="IBN1185" s="8"/>
      <c r="IBO1185" s="8"/>
      <c r="IBP1185" s="8"/>
      <c r="IBQ1185" s="8"/>
      <c r="IBR1185" s="8"/>
      <c r="IBS1185" s="8"/>
      <c r="IBT1185" s="8"/>
      <c r="IBU1185" s="8"/>
      <c r="IBV1185" s="8"/>
      <c r="IBW1185" s="8"/>
      <c r="IBX1185" s="8"/>
      <c r="IBY1185" s="8"/>
      <c r="IBZ1185" s="8"/>
      <c r="ICA1185" s="8"/>
      <c r="ICB1185" s="8"/>
      <c r="ICC1185" s="8"/>
      <c r="ICD1185" s="8"/>
      <c r="ICE1185" s="8"/>
      <c r="ICF1185" s="8"/>
      <c r="ICG1185" s="8"/>
      <c r="ICH1185" s="8"/>
      <c r="ICI1185" s="8"/>
      <c r="ICJ1185" s="8"/>
      <c r="ICK1185" s="8"/>
      <c r="ICL1185" s="8"/>
      <c r="ICM1185" s="8"/>
      <c r="ICN1185" s="8"/>
      <c r="ICO1185" s="8"/>
      <c r="ICP1185" s="8"/>
      <c r="ICQ1185" s="8"/>
      <c r="ICR1185" s="8"/>
      <c r="ICS1185" s="8"/>
      <c r="ICT1185" s="8"/>
      <c r="ICU1185" s="8"/>
      <c r="ICV1185" s="8"/>
      <c r="ICW1185" s="8"/>
      <c r="ICX1185" s="8"/>
      <c r="ICY1185" s="8"/>
      <c r="ICZ1185" s="8"/>
      <c r="IDA1185" s="8"/>
      <c r="IDB1185" s="8"/>
      <c r="IDC1185" s="8"/>
      <c r="IDD1185" s="8"/>
      <c r="IDE1185" s="8"/>
      <c r="IDF1185" s="8"/>
      <c r="IDG1185" s="8"/>
      <c r="IDH1185" s="8"/>
      <c r="IDI1185" s="8"/>
      <c r="IDJ1185" s="8"/>
      <c r="IDK1185" s="8"/>
      <c r="IDL1185" s="8"/>
      <c r="IDM1185" s="8"/>
      <c r="IDN1185" s="8"/>
      <c r="IDO1185" s="8"/>
      <c r="IDP1185" s="8"/>
      <c r="IDQ1185" s="8"/>
      <c r="IDR1185" s="8"/>
      <c r="IDS1185" s="8"/>
      <c r="IDT1185" s="8"/>
      <c r="IDU1185" s="8"/>
      <c r="IDV1185" s="8"/>
      <c r="IDW1185" s="8"/>
      <c r="IDX1185" s="8"/>
      <c r="IDY1185" s="8"/>
      <c r="IDZ1185" s="8"/>
      <c r="IEA1185" s="8"/>
      <c r="IEB1185" s="8"/>
      <c r="IEC1185" s="8"/>
      <c r="IED1185" s="8"/>
      <c r="IEE1185" s="8"/>
      <c r="IEF1185" s="8"/>
      <c r="IEG1185" s="8"/>
      <c r="IEH1185" s="8"/>
      <c r="IEI1185" s="8"/>
      <c r="IEJ1185" s="8"/>
      <c r="IEK1185" s="8"/>
      <c r="IEL1185" s="8"/>
      <c r="IEM1185" s="8"/>
      <c r="IEN1185" s="8"/>
      <c r="IEO1185" s="8"/>
      <c r="IEP1185" s="8"/>
      <c r="IEQ1185" s="8"/>
      <c r="IER1185" s="8"/>
      <c r="IES1185" s="8"/>
      <c r="IET1185" s="8"/>
      <c r="IEU1185" s="8"/>
      <c r="IEV1185" s="8"/>
      <c r="IEW1185" s="8"/>
      <c r="IEX1185" s="8"/>
      <c r="IEY1185" s="8"/>
      <c r="IEZ1185" s="8"/>
      <c r="IFA1185" s="8"/>
      <c r="IFB1185" s="8"/>
      <c r="IFC1185" s="8"/>
      <c r="IFD1185" s="8"/>
      <c r="IFE1185" s="8"/>
      <c r="IFF1185" s="8"/>
      <c r="IFG1185" s="8"/>
      <c r="IFH1185" s="8"/>
      <c r="IFI1185" s="8"/>
      <c r="IFJ1185" s="8"/>
      <c r="IFK1185" s="8"/>
      <c r="IFL1185" s="8"/>
      <c r="IFM1185" s="8"/>
      <c r="IFN1185" s="8"/>
      <c r="IFO1185" s="8"/>
      <c r="IFP1185" s="8"/>
      <c r="IFQ1185" s="8"/>
      <c r="IFR1185" s="8"/>
      <c r="IFS1185" s="8"/>
      <c r="IFT1185" s="8"/>
      <c r="IFU1185" s="8"/>
      <c r="IFV1185" s="8"/>
      <c r="IFW1185" s="8"/>
      <c r="IFX1185" s="8"/>
      <c r="IFY1185" s="8"/>
      <c r="IFZ1185" s="8"/>
      <c r="IGA1185" s="8"/>
      <c r="IGB1185" s="8"/>
      <c r="IGC1185" s="8"/>
      <c r="IGD1185" s="8"/>
      <c r="IGE1185" s="8"/>
      <c r="IGF1185" s="8"/>
      <c r="IGG1185" s="8"/>
      <c r="IGH1185" s="8"/>
      <c r="IGI1185" s="8"/>
      <c r="IGJ1185" s="8"/>
      <c r="IGK1185" s="8"/>
      <c r="IGL1185" s="8"/>
      <c r="IGM1185" s="8"/>
      <c r="IGN1185" s="8"/>
      <c r="IGO1185" s="8"/>
      <c r="IGP1185" s="8"/>
      <c r="IGQ1185" s="8"/>
      <c r="IGR1185" s="8"/>
      <c r="IGS1185" s="8"/>
      <c r="IGT1185" s="8"/>
      <c r="IGU1185" s="8"/>
      <c r="IGV1185" s="8"/>
      <c r="IGW1185" s="8"/>
      <c r="IGX1185" s="8"/>
      <c r="IGY1185" s="8"/>
      <c r="IGZ1185" s="8"/>
      <c r="IHA1185" s="8"/>
      <c r="IHB1185" s="8"/>
      <c r="IHC1185" s="8"/>
      <c r="IHD1185" s="8"/>
      <c r="IHE1185" s="8"/>
      <c r="IHF1185" s="8"/>
      <c r="IHG1185" s="8"/>
      <c r="IHH1185" s="8"/>
      <c r="IHI1185" s="8"/>
      <c r="IHJ1185" s="8"/>
      <c r="IHK1185" s="8"/>
      <c r="IHL1185" s="8"/>
      <c r="IHM1185" s="8"/>
      <c r="IHN1185" s="8"/>
      <c r="IHO1185" s="8"/>
      <c r="IHP1185" s="8"/>
      <c r="IHQ1185" s="8"/>
      <c r="IHR1185" s="8"/>
      <c r="IHS1185" s="8"/>
      <c r="IHT1185" s="8"/>
      <c r="IHU1185" s="8"/>
      <c r="IHV1185" s="8"/>
      <c r="IHW1185" s="8"/>
      <c r="IHX1185" s="8"/>
      <c r="IHY1185" s="8"/>
      <c r="IHZ1185" s="8"/>
      <c r="IIA1185" s="8"/>
      <c r="IIB1185" s="8"/>
      <c r="IIC1185" s="8"/>
      <c r="IID1185" s="8"/>
      <c r="IIE1185" s="8"/>
      <c r="IIF1185" s="8"/>
      <c r="IIG1185" s="8"/>
      <c r="IIH1185" s="8"/>
      <c r="III1185" s="8"/>
      <c r="IIJ1185" s="8"/>
      <c r="IIK1185" s="8"/>
      <c r="IIL1185" s="8"/>
      <c r="IIM1185" s="8"/>
      <c r="IIN1185" s="8"/>
      <c r="IIO1185" s="8"/>
      <c r="IIP1185" s="8"/>
      <c r="IIQ1185" s="8"/>
      <c r="IIR1185" s="8"/>
      <c r="IIS1185" s="8"/>
      <c r="IIT1185" s="8"/>
      <c r="IIU1185" s="8"/>
      <c r="IIV1185" s="8"/>
      <c r="IIW1185" s="8"/>
      <c r="IIX1185" s="8"/>
      <c r="IIY1185" s="8"/>
      <c r="IIZ1185" s="8"/>
      <c r="IJA1185" s="8"/>
      <c r="IJB1185" s="8"/>
      <c r="IJC1185" s="8"/>
      <c r="IJD1185" s="8"/>
      <c r="IJE1185" s="8"/>
      <c r="IJF1185" s="8"/>
      <c r="IJG1185" s="8"/>
      <c r="IJH1185" s="8"/>
      <c r="IJI1185" s="8"/>
      <c r="IJJ1185" s="8"/>
      <c r="IJK1185" s="8"/>
      <c r="IJL1185" s="8"/>
      <c r="IJM1185" s="8"/>
      <c r="IJN1185" s="8"/>
      <c r="IJO1185" s="8"/>
      <c r="IJP1185" s="8"/>
      <c r="IJQ1185" s="8"/>
      <c r="IJR1185" s="8"/>
      <c r="IJS1185" s="8"/>
      <c r="IJT1185" s="8"/>
      <c r="IJU1185" s="8"/>
      <c r="IJV1185" s="8"/>
      <c r="IJW1185" s="8"/>
      <c r="IJX1185" s="8"/>
      <c r="IJY1185" s="8"/>
      <c r="IJZ1185" s="8"/>
      <c r="IKA1185" s="8"/>
      <c r="IKB1185" s="8"/>
      <c r="IKC1185" s="8"/>
      <c r="IKD1185" s="8"/>
      <c r="IKE1185" s="8"/>
      <c r="IKF1185" s="8"/>
      <c r="IKG1185" s="8"/>
      <c r="IKH1185" s="8"/>
      <c r="IKI1185" s="8"/>
      <c r="IKJ1185" s="8"/>
      <c r="IKK1185" s="8"/>
      <c r="IKL1185" s="8"/>
      <c r="IKM1185" s="8"/>
      <c r="IKN1185" s="8"/>
      <c r="IKO1185" s="8"/>
      <c r="IKP1185" s="8"/>
      <c r="IKQ1185" s="8"/>
      <c r="IKR1185" s="8"/>
      <c r="IKS1185" s="8"/>
      <c r="IKT1185" s="8"/>
      <c r="IKU1185" s="8"/>
      <c r="IKV1185" s="8"/>
      <c r="IKW1185" s="8"/>
      <c r="IKX1185" s="8"/>
      <c r="IKY1185" s="8"/>
      <c r="IKZ1185" s="8"/>
      <c r="ILA1185" s="8"/>
      <c r="ILB1185" s="8"/>
      <c r="ILC1185" s="8"/>
      <c r="ILD1185" s="8"/>
      <c r="ILE1185" s="8"/>
      <c r="ILF1185" s="8"/>
      <c r="ILG1185" s="8"/>
      <c r="ILH1185" s="8"/>
      <c r="ILI1185" s="8"/>
      <c r="ILJ1185" s="8"/>
      <c r="ILK1185" s="8"/>
      <c r="ILL1185" s="8"/>
      <c r="ILM1185" s="8"/>
      <c r="ILN1185" s="8"/>
      <c r="ILO1185" s="8"/>
      <c r="ILP1185" s="8"/>
      <c r="ILQ1185" s="8"/>
      <c r="ILR1185" s="8"/>
      <c r="ILS1185" s="8"/>
      <c r="ILT1185" s="8"/>
      <c r="ILU1185" s="8"/>
      <c r="ILV1185" s="8"/>
      <c r="ILW1185" s="8"/>
      <c r="ILX1185" s="8"/>
      <c r="ILY1185" s="8"/>
      <c r="ILZ1185" s="8"/>
      <c r="IMA1185" s="8"/>
      <c r="IMB1185" s="8"/>
      <c r="IMC1185" s="8"/>
      <c r="IMD1185" s="8"/>
      <c r="IME1185" s="8"/>
      <c r="IMF1185" s="8"/>
      <c r="IMG1185" s="8"/>
      <c r="IMH1185" s="8"/>
      <c r="IMI1185" s="8"/>
      <c r="IMJ1185" s="8"/>
      <c r="IMK1185" s="8"/>
      <c r="IML1185" s="8"/>
      <c r="IMM1185" s="8"/>
      <c r="IMN1185" s="8"/>
      <c r="IMO1185" s="8"/>
      <c r="IMP1185" s="8"/>
      <c r="IMQ1185" s="8"/>
      <c r="IMR1185" s="8"/>
      <c r="IMS1185" s="8"/>
      <c r="IMT1185" s="8"/>
      <c r="IMU1185" s="8"/>
      <c r="IMV1185" s="8"/>
      <c r="IMW1185" s="8"/>
      <c r="IMX1185" s="8"/>
      <c r="IMY1185" s="8"/>
      <c r="IMZ1185" s="8"/>
      <c r="INA1185" s="8"/>
      <c r="INB1185" s="8"/>
      <c r="INC1185" s="8"/>
      <c r="IND1185" s="8"/>
      <c r="INE1185" s="8"/>
      <c r="INF1185" s="8"/>
      <c r="ING1185" s="8"/>
      <c r="INH1185" s="8"/>
      <c r="INI1185" s="8"/>
      <c r="INJ1185" s="8"/>
      <c r="INK1185" s="8"/>
      <c r="INL1185" s="8"/>
      <c r="INM1185" s="8"/>
      <c r="INN1185" s="8"/>
      <c r="INO1185" s="8"/>
      <c r="INP1185" s="8"/>
      <c r="INQ1185" s="8"/>
      <c r="INR1185" s="8"/>
      <c r="INS1185" s="8"/>
      <c r="INT1185" s="8"/>
      <c r="INU1185" s="8"/>
      <c r="INV1185" s="8"/>
      <c r="INW1185" s="8"/>
      <c r="INX1185" s="8"/>
      <c r="INY1185" s="8"/>
      <c r="INZ1185" s="8"/>
      <c r="IOA1185" s="8"/>
      <c r="IOB1185" s="8"/>
      <c r="IOC1185" s="8"/>
      <c r="IOD1185" s="8"/>
      <c r="IOE1185" s="8"/>
      <c r="IOF1185" s="8"/>
      <c r="IOG1185" s="8"/>
      <c r="IOH1185" s="8"/>
      <c r="IOI1185" s="8"/>
      <c r="IOJ1185" s="8"/>
      <c r="IOK1185" s="8"/>
      <c r="IOL1185" s="8"/>
      <c r="IOM1185" s="8"/>
      <c r="ION1185" s="8"/>
      <c r="IOO1185" s="8"/>
      <c r="IOP1185" s="8"/>
      <c r="IOQ1185" s="8"/>
      <c r="IOR1185" s="8"/>
      <c r="IOS1185" s="8"/>
      <c r="IOT1185" s="8"/>
      <c r="IOU1185" s="8"/>
      <c r="IOV1185" s="8"/>
      <c r="IOW1185" s="8"/>
      <c r="IOX1185" s="8"/>
      <c r="IOY1185" s="8"/>
      <c r="IOZ1185" s="8"/>
      <c r="IPA1185" s="8"/>
      <c r="IPB1185" s="8"/>
      <c r="IPC1185" s="8"/>
      <c r="IPD1185" s="8"/>
      <c r="IPE1185" s="8"/>
      <c r="IPF1185" s="8"/>
      <c r="IPG1185" s="8"/>
      <c r="IPH1185" s="8"/>
      <c r="IPI1185" s="8"/>
      <c r="IPJ1185" s="8"/>
      <c r="IPK1185" s="8"/>
      <c r="IPL1185" s="8"/>
      <c r="IPM1185" s="8"/>
      <c r="IPN1185" s="8"/>
      <c r="IPO1185" s="8"/>
      <c r="IPP1185" s="8"/>
      <c r="IPQ1185" s="8"/>
      <c r="IPR1185" s="8"/>
      <c r="IPS1185" s="8"/>
      <c r="IPT1185" s="8"/>
      <c r="IPU1185" s="8"/>
      <c r="IPV1185" s="8"/>
      <c r="IPW1185" s="8"/>
      <c r="IPX1185" s="8"/>
      <c r="IPY1185" s="8"/>
      <c r="IPZ1185" s="8"/>
      <c r="IQA1185" s="8"/>
      <c r="IQB1185" s="8"/>
      <c r="IQC1185" s="8"/>
      <c r="IQD1185" s="8"/>
      <c r="IQE1185" s="8"/>
      <c r="IQF1185" s="8"/>
      <c r="IQG1185" s="8"/>
      <c r="IQH1185" s="8"/>
      <c r="IQI1185" s="8"/>
      <c r="IQJ1185" s="8"/>
      <c r="IQK1185" s="8"/>
      <c r="IQL1185" s="8"/>
      <c r="IQM1185" s="8"/>
      <c r="IQN1185" s="8"/>
      <c r="IQO1185" s="8"/>
      <c r="IQP1185" s="8"/>
      <c r="IQQ1185" s="8"/>
      <c r="IQR1185" s="8"/>
      <c r="IQS1185" s="8"/>
      <c r="IQT1185" s="8"/>
      <c r="IQU1185" s="8"/>
      <c r="IQV1185" s="8"/>
      <c r="IQW1185" s="8"/>
      <c r="IQX1185" s="8"/>
      <c r="IQY1185" s="8"/>
      <c r="IQZ1185" s="8"/>
      <c r="IRA1185" s="8"/>
      <c r="IRB1185" s="8"/>
      <c r="IRC1185" s="8"/>
      <c r="IRD1185" s="8"/>
      <c r="IRE1185" s="8"/>
      <c r="IRF1185" s="8"/>
      <c r="IRG1185" s="8"/>
      <c r="IRH1185" s="8"/>
      <c r="IRI1185" s="8"/>
      <c r="IRJ1185" s="8"/>
      <c r="IRK1185" s="8"/>
      <c r="IRL1185" s="8"/>
      <c r="IRM1185" s="8"/>
      <c r="IRN1185" s="8"/>
      <c r="IRO1185" s="8"/>
      <c r="IRP1185" s="8"/>
      <c r="IRQ1185" s="8"/>
      <c r="IRR1185" s="8"/>
      <c r="IRS1185" s="8"/>
      <c r="IRT1185" s="8"/>
      <c r="IRU1185" s="8"/>
      <c r="IRV1185" s="8"/>
      <c r="IRW1185" s="8"/>
      <c r="IRX1185" s="8"/>
      <c r="IRY1185" s="8"/>
      <c r="IRZ1185" s="8"/>
      <c r="ISA1185" s="8"/>
      <c r="ISB1185" s="8"/>
      <c r="ISC1185" s="8"/>
      <c r="ISD1185" s="8"/>
      <c r="ISE1185" s="8"/>
      <c r="ISF1185" s="8"/>
      <c r="ISG1185" s="8"/>
      <c r="ISH1185" s="8"/>
      <c r="ISI1185" s="8"/>
      <c r="ISJ1185" s="8"/>
      <c r="ISK1185" s="8"/>
      <c r="ISL1185" s="8"/>
      <c r="ISM1185" s="8"/>
      <c r="ISN1185" s="8"/>
      <c r="ISO1185" s="8"/>
      <c r="ISP1185" s="8"/>
      <c r="ISQ1185" s="8"/>
      <c r="ISR1185" s="8"/>
      <c r="ISS1185" s="8"/>
      <c r="IST1185" s="8"/>
      <c r="ISU1185" s="8"/>
      <c r="ISV1185" s="8"/>
      <c r="ISW1185" s="8"/>
      <c r="ISX1185" s="8"/>
      <c r="ISY1185" s="8"/>
      <c r="ISZ1185" s="8"/>
      <c r="ITA1185" s="8"/>
      <c r="ITB1185" s="8"/>
      <c r="ITC1185" s="8"/>
      <c r="ITD1185" s="8"/>
      <c r="ITE1185" s="8"/>
      <c r="ITF1185" s="8"/>
      <c r="ITG1185" s="8"/>
      <c r="ITH1185" s="8"/>
      <c r="ITI1185" s="8"/>
      <c r="ITJ1185" s="8"/>
      <c r="ITK1185" s="8"/>
      <c r="ITL1185" s="8"/>
      <c r="ITM1185" s="8"/>
      <c r="ITN1185" s="8"/>
      <c r="ITO1185" s="8"/>
      <c r="ITP1185" s="8"/>
      <c r="ITQ1185" s="8"/>
      <c r="ITR1185" s="8"/>
      <c r="ITS1185" s="8"/>
      <c r="ITT1185" s="8"/>
      <c r="ITU1185" s="8"/>
      <c r="ITV1185" s="8"/>
      <c r="ITW1185" s="8"/>
      <c r="ITX1185" s="8"/>
      <c r="ITY1185" s="8"/>
      <c r="ITZ1185" s="8"/>
      <c r="IUA1185" s="8"/>
      <c r="IUB1185" s="8"/>
      <c r="IUC1185" s="8"/>
      <c r="IUD1185" s="8"/>
      <c r="IUE1185" s="8"/>
      <c r="IUF1185" s="8"/>
      <c r="IUG1185" s="8"/>
      <c r="IUH1185" s="8"/>
      <c r="IUI1185" s="8"/>
      <c r="IUJ1185" s="8"/>
      <c r="IUK1185" s="8"/>
      <c r="IUL1185" s="8"/>
      <c r="IUM1185" s="8"/>
      <c r="IUN1185" s="8"/>
      <c r="IUO1185" s="8"/>
      <c r="IUP1185" s="8"/>
      <c r="IUQ1185" s="8"/>
      <c r="IUR1185" s="8"/>
      <c r="IUS1185" s="8"/>
      <c r="IUT1185" s="8"/>
      <c r="IUU1185" s="8"/>
      <c r="IUV1185" s="8"/>
      <c r="IUW1185" s="8"/>
      <c r="IUX1185" s="8"/>
      <c r="IUY1185" s="8"/>
      <c r="IUZ1185" s="8"/>
      <c r="IVA1185" s="8"/>
      <c r="IVB1185" s="8"/>
      <c r="IVC1185" s="8"/>
      <c r="IVD1185" s="8"/>
      <c r="IVE1185" s="8"/>
      <c r="IVF1185" s="8"/>
      <c r="IVG1185" s="8"/>
      <c r="IVH1185" s="8"/>
      <c r="IVI1185" s="8"/>
      <c r="IVJ1185" s="8"/>
      <c r="IVK1185" s="8"/>
      <c r="IVL1185" s="8"/>
      <c r="IVM1185" s="8"/>
      <c r="IVN1185" s="8"/>
      <c r="IVO1185" s="8"/>
      <c r="IVP1185" s="8"/>
      <c r="IVQ1185" s="8"/>
      <c r="IVR1185" s="8"/>
      <c r="IVS1185" s="8"/>
      <c r="IVT1185" s="8"/>
      <c r="IVU1185" s="8"/>
      <c r="IVV1185" s="8"/>
      <c r="IVW1185" s="8"/>
      <c r="IVX1185" s="8"/>
      <c r="IVY1185" s="8"/>
      <c r="IVZ1185" s="8"/>
      <c r="IWA1185" s="8"/>
      <c r="IWB1185" s="8"/>
      <c r="IWC1185" s="8"/>
      <c r="IWD1185" s="8"/>
      <c r="IWE1185" s="8"/>
      <c r="IWF1185" s="8"/>
      <c r="IWG1185" s="8"/>
      <c r="IWH1185" s="8"/>
      <c r="IWI1185" s="8"/>
      <c r="IWJ1185" s="8"/>
      <c r="IWK1185" s="8"/>
      <c r="IWL1185" s="8"/>
      <c r="IWM1185" s="8"/>
      <c r="IWN1185" s="8"/>
      <c r="IWO1185" s="8"/>
      <c r="IWP1185" s="8"/>
      <c r="IWQ1185" s="8"/>
      <c r="IWR1185" s="8"/>
      <c r="IWS1185" s="8"/>
      <c r="IWT1185" s="8"/>
      <c r="IWU1185" s="8"/>
      <c r="IWV1185" s="8"/>
      <c r="IWW1185" s="8"/>
      <c r="IWX1185" s="8"/>
      <c r="IWY1185" s="8"/>
      <c r="IWZ1185" s="8"/>
      <c r="IXA1185" s="8"/>
      <c r="IXB1185" s="8"/>
      <c r="IXC1185" s="8"/>
      <c r="IXD1185" s="8"/>
      <c r="IXE1185" s="8"/>
      <c r="IXF1185" s="8"/>
      <c r="IXG1185" s="8"/>
      <c r="IXH1185" s="8"/>
      <c r="IXI1185" s="8"/>
      <c r="IXJ1185" s="8"/>
      <c r="IXK1185" s="8"/>
      <c r="IXL1185" s="8"/>
      <c r="IXM1185" s="8"/>
      <c r="IXN1185" s="8"/>
      <c r="IXO1185" s="8"/>
      <c r="IXP1185" s="8"/>
      <c r="IXQ1185" s="8"/>
      <c r="IXR1185" s="8"/>
      <c r="IXS1185" s="8"/>
      <c r="IXT1185" s="8"/>
      <c r="IXU1185" s="8"/>
      <c r="IXV1185" s="8"/>
      <c r="IXW1185" s="8"/>
      <c r="IXX1185" s="8"/>
      <c r="IXY1185" s="8"/>
      <c r="IXZ1185" s="8"/>
      <c r="IYA1185" s="8"/>
      <c r="IYB1185" s="8"/>
      <c r="IYC1185" s="8"/>
      <c r="IYD1185" s="8"/>
      <c r="IYE1185" s="8"/>
      <c r="IYF1185" s="8"/>
      <c r="IYG1185" s="8"/>
      <c r="IYH1185" s="8"/>
      <c r="IYI1185" s="8"/>
      <c r="IYJ1185" s="8"/>
      <c r="IYK1185" s="8"/>
      <c r="IYL1185" s="8"/>
      <c r="IYM1185" s="8"/>
      <c r="IYN1185" s="8"/>
      <c r="IYO1185" s="8"/>
      <c r="IYP1185" s="8"/>
      <c r="IYQ1185" s="8"/>
      <c r="IYR1185" s="8"/>
      <c r="IYS1185" s="8"/>
      <c r="IYT1185" s="8"/>
      <c r="IYU1185" s="8"/>
      <c r="IYV1185" s="8"/>
      <c r="IYW1185" s="8"/>
      <c r="IYX1185" s="8"/>
      <c r="IYY1185" s="8"/>
      <c r="IYZ1185" s="8"/>
      <c r="IZA1185" s="8"/>
      <c r="IZB1185" s="8"/>
      <c r="IZC1185" s="8"/>
      <c r="IZD1185" s="8"/>
      <c r="IZE1185" s="8"/>
      <c r="IZF1185" s="8"/>
      <c r="IZG1185" s="8"/>
      <c r="IZH1185" s="8"/>
      <c r="IZI1185" s="8"/>
      <c r="IZJ1185" s="8"/>
      <c r="IZK1185" s="8"/>
      <c r="IZL1185" s="8"/>
      <c r="IZM1185" s="8"/>
      <c r="IZN1185" s="8"/>
      <c r="IZO1185" s="8"/>
      <c r="IZP1185" s="8"/>
      <c r="IZQ1185" s="8"/>
      <c r="IZR1185" s="8"/>
      <c r="IZS1185" s="8"/>
      <c r="IZT1185" s="8"/>
      <c r="IZU1185" s="8"/>
      <c r="IZV1185" s="8"/>
      <c r="IZW1185" s="8"/>
      <c r="IZX1185" s="8"/>
      <c r="IZY1185" s="8"/>
      <c r="IZZ1185" s="8"/>
      <c r="JAA1185" s="8"/>
      <c r="JAB1185" s="8"/>
      <c r="JAC1185" s="8"/>
      <c r="JAD1185" s="8"/>
      <c r="JAE1185" s="8"/>
      <c r="JAF1185" s="8"/>
      <c r="JAG1185" s="8"/>
      <c r="JAH1185" s="8"/>
      <c r="JAI1185" s="8"/>
      <c r="JAJ1185" s="8"/>
      <c r="JAK1185" s="8"/>
      <c r="JAL1185" s="8"/>
      <c r="JAM1185" s="8"/>
      <c r="JAN1185" s="8"/>
      <c r="JAO1185" s="8"/>
      <c r="JAP1185" s="8"/>
      <c r="JAQ1185" s="8"/>
      <c r="JAR1185" s="8"/>
      <c r="JAS1185" s="8"/>
      <c r="JAT1185" s="8"/>
      <c r="JAU1185" s="8"/>
      <c r="JAV1185" s="8"/>
      <c r="JAW1185" s="8"/>
      <c r="JAX1185" s="8"/>
      <c r="JAY1185" s="8"/>
      <c r="JAZ1185" s="8"/>
      <c r="JBA1185" s="8"/>
      <c r="JBB1185" s="8"/>
      <c r="JBC1185" s="8"/>
      <c r="JBD1185" s="8"/>
      <c r="JBE1185" s="8"/>
      <c r="JBF1185" s="8"/>
      <c r="JBG1185" s="8"/>
      <c r="JBH1185" s="8"/>
      <c r="JBI1185" s="8"/>
      <c r="JBJ1185" s="8"/>
      <c r="JBK1185" s="8"/>
      <c r="JBL1185" s="8"/>
      <c r="JBM1185" s="8"/>
      <c r="JBN1185" s="8"/>
      <c r="JBO1185" s="8"/>
      <c r="JBP1185" s="8"/>
      <c r="JBQ1185" s="8"/>
      <c r="JBR1185" s="8"/>
      <c r="JBS1185" s="8"/>
      <c r="JBT1185" s="8"/>
      <c r="JBU1185" s="8"/>
      <c r="JBV1185" s="8"/>
      <c r="JBW1185" s="8"/>
      <c r="JBX1185" s="8"/>
      <c r="JBY1185" s="8"/>
      <c r="JBZ1185" s="8"/>
      <c r="JCA1185" s="8"/>
      <c r="JCB1185" s="8"/>
      <c r="JCC1185" s="8"/>
      <c r="JCD1185" s="8"/>
      <c r="JCE1185" s="8"/>
      <c r="JCF1185" s="8"/>
      <c r="JCG1185" s="8"/>
      <c r="JCH1185" s="8"/>
      <c r="JCI1185" s="8"/>
      <c r="JCJ1185" s="8"/>
      <c r="JCK1185" s="8"/>
      <c r="JCL1185" s="8"/>
      <c r="JCM1185" s="8"/>
      <c r="JCN1185" s="8"/>
      <c r="JCO1185" s="8"/>
      <c r="JCP1185" s="8"/>
      <c r="JCQ1185" s="8"/>
      <c r="JCR1185" s="8"/>
      <c r="JCS1185" s="8"/>
      <c r="JCT1185" s="8"/>
      <c r="JCU1185" s="8"/>
      <c r="JCV1185" s="8"/>
      <c r="JCW1185" s="8"/>
      <c r="JCX1185" s="8"/>
      <c r="JCY1185" s="8"/>
      <c r="JCZ1185" s="8"/>
      <c r="JDA1185" s="8"/>
      <c r="JDB1185" s="8"/>
      <c r="JDC1185" s="8"/>
      <c r="JDD1185" s="8"/>
      <c r="JDE1185" s="8"/>
      <c r="JDF1185" s="8"/>
      <c r="JDG1185" s="8"/>
      <c r="JDH1185" s="8"/>
      <c r="JDI1185" s="8"/>
      <c r="JDJ1185" s="8"/>
      <c r="JDK1185" s="8"/>
      <c r="JDL1185" s="8"/>
      <c r="JDM1185" s="8"/>
      <c r="JDN1185" s="8"/>
      <c r="JDO1185" s="8"/>
      <c r="JDP1185" s="8"/>
      <c r="JDQ1185" s="8"/>
      <c r="JDR1185" s="8"/>
      <c r="JDS1185" s="8"/>
      <c r="JDT1185" s="8"/>
      <c r="JDU1185" s="8"/>
      <c r="JDV1185" s="8"/>
      <c r="JDW1185" s="8"/>
      <c r="JDX1185" s="8"/>
      <c r="JDY1185" s="8"/>
      <c r="JDZ1185" s="8"/>
      <c r="JEA1185" s="8"/>
      <c r="JEB1185" s="8"/>
      <c r="JEC1185" s="8"/>
      <c r="JED1185" s="8"/>
      <c r="JEE1185" s="8"/>
      <c r="JEF1185" s="8"/>
      <c r="JEG1185" s="8"/>
      <c r="JEH1185" s="8"/>
      <c r="JEI1185" s="8"/>
      <c r="JEJ1185" s="8"/>
      <c r="JEK1185" s="8"/>
      <c r="JEL1185" s="8"/>
      <c r="JEM1185" s="8"/>
      <c r="JEN1185" s="8"/>
      <c r="JEO1185" s="8"/>
      <c r="JEP1185" s="8"/>
      <c r="JEQ1185" s="8"/>
      <c r="JER1185" s="8"/>
      <c r="JES1185" s="8"/>
      <c r="JET1185" s="8"/>
      <c r="JEU1185" s="8"/>
      <c r="JEV1185" s="8"/>
      <c r="JEW1185" s="8"/>
      <c r="JEX1185" s="8"/>
      <c r="JEY1185" s="8"/>
      <c r="JEZ1185" s="8"/>
      <c r="JFA1185" s="8"/>
      <c r="JFB1185" s="8"/>
      <c r="JFC1185" s="8"/>
      <c r="JFD1185" s="8"/>
      <c r="JFE1185" s="8"/>
      <c r="JFF1185" s="8"/>
      <c r="JFG1185" s="8"/>
      <c r="JFH1185" s="8"/>
      <c r="JFI1185" s="8"/>
      <c r="JFJ1185" s="8"/>
      <c r="JFK1185" s="8"/>
      <c r="JFL1185" s="8"/>
      <c r="JFM1185" s="8"/>
      <c r="JFN1185" s="8"/>
      <c r="JFO1185" s="8"/>
      <c r="JFP1185" s="8"/>
      <c r="JFQ1185" s="8"/>
      <c r="JFR1185" s="8"/>
      <c r="JFS1185" s="8"/>
      <c r="JFT1185" s="8"/>
      <c r="JFU1185" s="8"/>
      <c r="JFV1185" s="8"/>
      <c r="JFW1185" s="8"/>
      <c r="JFX1185" s="8"/>
      <c r="JFY1185" s="8"/>
      <c r="JFZ1185" s="8"/>
      <c r="JGA1185" s="8"/>
      <c r="JGB1185" s="8"/>
      <c r="JGC1185" s="8"/>
      <c r="JGD1185" s="8"/>
      <c r="JGE1185" s="8"/>
      <c r="JGF1185" s="8"/>
      <c r="JGG1185" s="8"/>
      <c r="JGH1185" s="8"/>
      <c r="JGI1185" s="8"/>
      <c r="JGJ1185" s="8"/>
      <c r="JGK1185" s="8"/>
      <c r="JGL1185" s="8"/>
      <c r="JGM1185" s="8"/>
      <c r="JGN1185" s="8"/>
      <c r="JGO1185" s="8"/>
      <c r="JGP1185" s="8"/>
      <c r="JGQ1185" s="8"/>
      <c r="JGR1185" s="8"/>
      <c r="JGS1185" s="8"/>
      <c r="JGT1185" s="8"/>
      <c r="JGU1185" s="8"/>
      <c r="JGV1185" s="8"/>
      <c r="JGW1185" s="8"/>
      <c r="JGX1185" s="8"/>
      <c r="JGY1185" s="8"/>
      <c r="JGZ1185" s="8"/>
      <c r="JHA1185" s="8"/>
      <c r="JHB1185" s="8"/>
      <c r="JHC1185" s="8"/>
      <c r="JHD1185" s="8"/>
      <c r="JHE1185" s="8"/>
      <c r="JHF1185" s="8"/>
      <c r="JHG1185" s="8"/>
      <c r="JHH1185" s="8"/>
      <c r="JHI1185" s="8"/>
      <c r="JHJ1185" s="8"/>
      <c r="JHK1185" s="8"/>
      <c r="JHL1185" s="8"/>
      <c r="JHM1185" s="8"/>
      <c r="JHN1185" s="8"/>
      <c r="JHO1185" s="8"/>
      <c r="JHP1185" s="8"/>
      <c r="JHQ1185" s="8"/>
      <c r="JHR1185" s="8"/>
      <c r="JHS1185" s="8"/>
      <c r="JHT1185" s="8"/>
      <c r="JHU1185" s="8"/>
      <c r="JHV1185" s="8"/>
      <c r="JHW1185" s="8"/>
      <c r="JHX1185" s="8"/>
      <c r="JHY1185" s="8"/>
      <c r="JHZ1185" s="8"/>
      <c r="JIA1185" s="8"/>
      <c r="JIB1185" s="8"/>
      <c r="JIC1185" s="8"/>
      <c r="JID1185" s="8"/>
      <c r="JIE1185" s="8"/>
      <c r="JIF1185" s="8"/>
      <c r="JIG1185" s="8"/>
      <c r="JIH1185" s="8"/>
      <c r="JII1185" s="8"/>
      <c r="JIJ1185" s="8"/>
      <c r="JIK1185" s="8"/>
      <c r="JIL1185" s="8"/>
      <c r="JIM1185" s="8"/>
      <c r="JIN1185" s="8"/>
      <c r="JIO1185" s="8"/>
      <c r="JIP1185" s="8"/>
      <c r="JIQ1185" s="8"/>
      <c r="JIR1185" s="8"/>
      <c r="JIS1185" s="8"/>
      <c r="JIT1185" s="8"/>
      <c r="JIU1185" s="8"/>
      <c r="JIV1185" s="8"/>
      <c r="JIW1185" s="8"/>
      <c r="JIX1185" s="8"/>
      <c r="JIY1185" s="8"/>
      <c r="JIZ1185" s="8"/>
      <c r="JJA1185" s="8"/>
      <c r="JJB1185" s="8"/>
      <c r="JJC1185" s="8"/>
      <c r="JJD1185" s="8"/>
      <c r="JJE1185" s="8"/>
      <c r="JJF1185" s="8"/>
      <c r="JJG1185" s="8"/>
      <c r="JJH1185" s="8"/>
      <c r="JJI1185" s="8"/>
      <c r="JJJ1185" s="8"/>
      <c r="JJK1185" s="8"/>
      <c r="JJL1185" s="8"/>
      <c r="JJM1185" s="8"/>
      <c r="JJN1185" s="8"/>
      <c r="JJO1185" s="8"/>
      <c r="JJP1185" s="8"/>
      <c r="JJQ1185" s="8"/>
      <c r="JJR1185" s="8"/>
      <c r="JJS1185" s="8"/>
      <c r="JJT1185" s="8"/>
      <c r="JJU1185" s="8"/>
      <c r="JJV1185" s="8"/>
      <c r="JJW1185" s="8"/>
      <c r="JJX1185" s="8"/>
      <c r="JJY1185" s="8"/>
      <c r="JJZ1185" s="8"/>
      <c r="JKA1185" s="8"/>
      <c r="JKB1185" s="8"/>
      <c r="JKC1185" s="8"/>
      <c r="JKD1185" s="8"/>
      <c r="JKE1185" s="8"/>
      <c r="JKF1185" s="8"/>
      <c r="JKG1185" s="8"/>
      <c r="JKH1185" s="8"/>
      <c r="JKI1185" s="8"/>
      <c r="JKJ1185" s="8"/>
      <c r="JKK1185" s="8"/>
      <c r="JKL1185" s="8"/>
      <c r="JKM1185" s="8"/>
      <c r="JKN1185" s="8"/>
      <c r="JKO1185" s="8"/>
      <c r="JKP1185" s="8"/>
      <c r="JKQ1185" s="8"/>
      <c r="JKR1185" s="8"/>
      <c r="JKS1185" s="8"/>
      <c r="JKT1185" s="8"/>
      <c r="JKU1185" s="8"/>
      <c r="JKV1185" s="8"/>
      <c r="JKW1185" s="8"/>
      <c r="JKX1185" s="8"/>
      <c r="JKY1185" s="8"/>
      <c r="JKZ1185" s="8"/>
      <c r="JLA1185" s="8"/>
      <c r="JLB1185" s="8"/>
      <c r="JLC1185" s="8"/>
      <c r="JLD1185" s="8"/>
      <c r="JLE1185" s="8"/>
      <c r="JLF1185" s="8"/>
      <c r="JLG1185" s="8"/>
      <c r="JLH1185" s="8"/>
      <c r="JLI1185" s="8"/>
      <c r="JLJ1185" s="8"/>
      <c r="JLK1185" s="8"/>
      <c r="JLL1185" s="8"/>
      <c r="JLM1185" s="8"/>
      <c r="JLN1185" s="8"/>
      <c r="JLO1185" s="8"/>
      <c r="JLP1185" s="8"/>
      <c r="JLQ1185" s="8"/>
      <c r="JLR1185" s="8"/>
      <c r="JLS1185" s="8"/>
      <c r="JLT1185" s="8"/>
      <c r="JLU1185" s="8"/>
      <c r="JLV1185" s="8"/>
      <c r="JLW1185" s="8"/>
      <c r="JLX1185" s="8"/>
      <c r="JLY1185" s="8"/>
      <c r="JLZ1185" s="8"/>
      <c r="JMA1185" s="8"/>
      <c r="JMB1185" s="8"/>
      <c r="JMC1185" s="8"/>
      <c r="JMD1185" s="8"/>
      <c r="JME1185" s="8"/>
      <c r="JMF1185" s="8"/>
      <c r="JMG1185" s="8"/>
      <c r="JMH1185" s="8"/>
      <c r="JMI1185" s="8"/>
      <c r="JMJ1185" s="8"/>
      <c r="JMK1185" s="8"/>
      <c r="JML1185" s="8"/>
      <c r="JMM1185" s="8"/>
      <c r="JMN1185" s="8"/>
      <c r="JMO1185" s="8"/>
      <c r="JMP1185" s="8"/>
      <c r="JMQ1185" s="8"/>
      <c r="JMR1185" s="8"/>
      <c r="JMS1185" s="8"/>
      <c r="JMT1185" s="8"/>
      <c r="JMU1185" s="8"/>
      <c r="JMV1185" s="8"/>
      <c r="JMW1185" s="8"/>
      <c r="JMX1185" s="8"/>
      <c r="JMY1185" s="8"/>
      <c r="JMZ1185" s="8"/>
      <c r="JNA1185" s="8"/>
      <c r="JNB1185" s="8"/>
      <c r="JNC1185" s="8"/>
      <c r="JND1185" s="8"/>
      <c r="JNE1185" s="8"/>
      <c r="JNF1185" s="8"/>
      <c r="JNG1185" s="8"/>
      <c r="JNH1185" s="8"/>
      <c r="JNI1185" s="8"/>
      <c r="JNJ1185" s="8"/>
      <c r="JNK1185" s="8"/>
      <c r="JNL1185" s="8"/>
      <c r="JNM1185" s="8"/>
      <c r="JNN1185" s="8"/>
      <c r="JNO1185" s="8"/>
      <c r="JNP1185" s="8"/>
      <c r="JNQ1185" s="8"/>
      <c r="JNR1185" s="8"/>
      <c r="JNS1185" s="8"/>
      <c r="JNT1185" s="8"/>
      <c r="JNU1185" s="8"/>
      <c r="JNV1185" s="8"/>
      <c r="JNW1185" s="8"/>
      <c r="JNX1185" s="8"/>
      <c r="JNY1185" s="8"/>
      <c r="JNZ1185" s="8"/>
      <c r="JOA1185" s="8"/>
      <c r="JOB1185" s="8"/>
      <c r="JOC1185" s="8"/>
      <c r="JOD1185" s="8"/>
      <c r="JOE1185" s="8"/>
      <c r="JOF1185" s="8"/>
      <c r="JOG1185" s="8"/>
      <c r="JOH1185" s="8"/>
      <c r="JOI1185" s="8"/>
      <c r="JOJ1185" s="8"/>
      <c r="JOK1185" s="8"/>
      <c r="JOL1185" s="8"/>
      <c r="JOM1185" s="8"/>
      <c r="JON1185" s="8"/>
      <c r="JOO1185" s="8"/>
      <c r="JOP1185" s="8"/>
      <c r="JOQ1185" s="8"/>
      <c r="JOR1185" s="8"/>
      <c r="JOS1185" s="8"/>
      <c r="JOT1185" s="8"/>
      <c r="JOU1185" s="8"/>
      <c r="JOV1185" s="8"/>
      <c r="JOW1185" s="8"/>
      <c r="JOX1185" s="8"/>
      <c r="JOY1185" s="8"/>
      <c r="JOZ1185" s="8"/>
      <c r="JPA1185" s="8"/>
      <c r="JPB1185" s="8"/>
      <c r="JPC1185" s="8"/>
      <c r="JPD1185" s="8"/>
      <c r="JPE1185" s="8"/>
      <c r="JPF1185" s="8"/>
      <c r="JPG1185" s="8"/>
      <c r="JPH1185" s="8"/>
      <c r="JPI1185" s="8"/>
      <c r="JPJ1185" s="8"/>
      <c r="JPK1185" s="8"/>
      <c r="JPL1185" s="8"/>
      <c r="JPM1185" s="8"/>
      <c r="JPN1185" s="8"/>
      <c r="JPO1185" s="8"/>
      <c r="JPP1185" s="8"/>
      <c r="JPQ1185" s="8"/>
      <c r="JPR1185" s="8"/>
      <c r="JPS1185" s="8"/>
      <c r="JPT1185" s="8"/>
      <c r="JPU1185" s="8"/>
      <c r="JPV1185" s="8"/>
      <c r="JPW1185" s="8"/>
      <c r="JPX1185" s="8"/>
      <c r="JPY1185" s="8"/>
      <c r="JPZ1185" s="8"/>
      <c r="JQA1185" s="8"/>
      <c r="JQB1185" s="8"/>
      <c r="JQC1185" s="8"/>
      <c r="JQD1185" s="8"/>
      <c r="JQE1185" s="8"/>
      <c r="JQF1185" s="8"/>
      <c r="JQG1185" s="8"/>
      <c r="JQH1185" s="8"/>
      <c r="JQI1185" s="8"/>
      <c r="JQJ1185" s="8"/>
      <c r="JQK1185" s="8"/>
      <c r="JQL1185" s="8"/>
      <c r="JQM1185" s="8"/>
      <c r="JQN1185" s="8"/>
      <c r="JQO1185" s="8"/>
      <c r="JQP1185" s="8"/>
      <c r="JQQ1185" s="8"/>
      <c r="JQR1185" s="8"/>
      <c r="JQS1185" s="8"/>
      <c r="JQT1185" s="8"/>
      <c r="JQU1185" s="8"/>
      <c r="JQV1185" s="8"/>
      <c r="JQW1185" s="8"/>
      <c r="JQX1185" s="8"/>
      <c r="JQY1185" s="8"/>
      <c r="JQZ1185" s="8"/>
      <c r="JRA1185" s="8"/>
      <c r="JRB1185" s="8"/>
      <c r="JRC1185" s="8"/>
      <c r="JRD1185" s="8"/>
      <c r="JRE1185" s="8"/>
      <c r="JRF1185" s="8"/>
      <c r="JRG1185" s="8"/>
      <c r="JRH1185" s="8"/>
      <c r="JRI1185" s="8"/>
      <c r="JRJ1185" s="8"/>
      <c r="JRK1185" s="8"/>
      <c r="JRL1185" s="8"/>
      <c r="JRM1185" s="8"/>
      <c r="JRN1185" s="8"/>
      <c r="JRO1185" s="8"/>
      <c r="JRP1185" s="8"/>
      <c r="JRQ1185" s="8"/>
      <c r="JRR1185" s="8"/>
      <c r="JRS1185" s="8"/>
      <c r="JRT1185" s="8"/>
      <c r="JRU1185" s="8"/>
      <c r="JRV1185" s="8"/>
      <c r="JRW1185" s="8"/>
      <c r="JRX1185" s="8"/>
      <c r="JRY1185" s="8"/>
      <c r="JRZ1185" s="8"/>
      <c r="JSA1185" s="8"/>
      <c r="JSB1185" s="8"/>
      <c r="JSC1185" s="8"/>
      <c r="JSD1185" s="8"/>
      <c r="JSE1185" s="8"/>
      <c r="JSF1185" s="8"/>
      <c r="JSG1185" s="8"/>
      <c r="JSH1185" s="8"/>
      <c r="JSI1185" s="8"/>
      <c r="JSJ1185" s="8"/>
      <c r="JSK1185" s="8"/>
      <c r="JSL1185" s="8"/>
      <c r="JSM1185" s="8"/>
      <c r="JSN1185" s="8"/>
      <c r="JSO1185" s="8"/>
      <c r="JSP1185" s="8"/>
      <c r="JSQ1185" s="8"/>
      <c r="JSR1185" s="8"/>
      <c r="JSS1185" s="8"/>
      <c r="JST1185" s="8"/>
      <c r="JSU1185" s="8"/>
      <c r="JSV1185" s="8"/>
      <c r="JSW1185" s="8"/>
      <c r="JSX1185" s="8"/>
      <c r="JSY1185" s="8"/>
      <c r="JSZ1185" s="8"/>
      <c r="JTA1185" s="8"/>
      <c r="JTB1185" s="8"/>
      <c r="JTC1185" s="8"/>
      <c r="JTD1185" s="8"/>
      <c r="JTE1185" s="8"/>
      <c r="JTF1185" s="8"/>
      <c r="JTG1185" s="8"/>
      <c r="JTH1185" s="8"/>
      <c r="JTI1185" s="8"/>
      <c r="JTJ1185" s="8"/>
      <c r="JTK1185" s="8"/>
      <c r="JTL1185" s="8"/>
      <c r="JTM1185" s="8"/>
      <c r="JTN1185" s="8"/>
      <c r="JTO1185" s="8"/>
      <c r="JTP1185" s="8"/>
      <c r="JTQ1185" s="8"/>
      <c r="JTR1185" s="8"/>
      <c r="JTS1185" s="8"/>
      <c r="JTT1185" s="8"/>
      <c r="JTU1185" s="8"/>
      <c r="JTV1185" s="8"/>
      <c r="JTW1185" s="8"/>
      <c r="JTX1185" s="8"/>
      <c r="JTY1185" s="8"/>
      <c r="JTZ1185" s="8"/>
      <c r="JUA1185" s="8"/>
      <c r="JUB1185" s="8"/>
      <c r="JUC1185" s="8"/>
      <c r="JUD1185" s="8"/>
      <c r="JUE1185" s="8"/>
      <c r="JUF1185" s="8"/>
      <c r="JUG1185" s="8"/>
      <c r="JUH1185" s="8"/>
      <c r="JUI1185" s="8"/>
      <c r="JUJ1185" s="8"/>
      <c r="JUK1185" s="8"/>
      <c r="JUL1185" s="8"/>
      <c r="JUM1185" s="8"/>
      <c r="JUN1185" s="8"/>
      <c r="JUO1185" s="8"/>
      <c r="JUP1185" s="8"/>
      <c r="JUQ1185" s="8"/>
      <c r="JUR1185" s="8"/>
      <c r="JUS1185" s="8"/>
      <c r="JUT1185" s="8"/>
      <c r="JUU1185" s="8"/>
      <c r="JUV1185" s="8"/>
      <c r="JUW1185" s="8"/>
      <c r="JUX1185" s="8"/>
      <c r="JUY1185" s="8"/>
      <c r="JUZ1185" s="8"/>
      <c r="JVA1185" s="8"/>
      <c r="JVB1185" s="8"/>
      <c r="JVC1185" s="8"/>
      <c r="JVD1185" s="8"/>
      <c r="JVE1185" s="8"/>
      <c r="JVF1185" s="8"/>
      <c r="JVG1185" s="8"/>
      <c r="JVH1185" s="8"/>
      <c r="JVI1185" s="8"/>
      <c r="JVJ1185" s="8"/>
      <c r="JVK1185" s="8"/>
      <c r="JVL1185" s="8"/>
      <c r="JVM1185" s="8"/>
      <c r="JVN1185" s="8"/>
      <c r="JVO1185" s="8"/>
      <c r="JVP1185" s="8"/>
      <c r="JVQ1185" s="8"/>
      <c r="JVR1185" s="8"/>
      <c r="JVS1185" s="8"/>
      <c r="JVT1185" s="8"/>
      <c r="JVU1185" s="8"/>
      <c r="JVV1185" s="8"/>
      <c r="JVW1185" s="8"/>
      <c r="JVX1185" s="8"/>
      <c r="JVY1185" s="8"/>
      <c r="JVZ1185" s="8"/>
      <c r="JWA1185" s="8"/>
      <c r="JWB1185" s="8"/>
      <c r="JWC1185" s="8"/>
      <c r="JWD1185" s="8"/>
      <c r="JWE1185" s="8"/>
      <c r="JWF1185" s="8"/>
      <c r="JWG1185" s="8"/>
      <c r="JWH1185" s="8"/>
      <c r="JWI1185" s="8"/>
      <c r="JWJ1185" s="8"/>
      <c r="JWK1185" s="8"/>
      <c r="JWL1185" s="8"/>
      <c r="JWM1185" s="8"/>
      <c r="JWN1185" s="8"/>
      <c r="JWO1185" s="8"/>
      <c r="JWP1185" s="8"/>
      <c r="JWQ1185" s="8"/>
      <c r="JWR1185" s="8"/>
      <c r="JWS1185" s="8"/>
      <c r="JWT1185" s="8"/>
      <c r="JWU1185" s="8"/>
      <c r="JWV1185" s="8"/>
      <c r="JWW1185" s="8"/>
      <c r="JWX1185" s="8"/>
      <c r="JWY1185" s="8"/>
      <c r="JWZ1185" s="8"/>
      <c r="JXA1185" s="8"/>
      <c r="JXB1185" s="8"/>
      <c r="JXC1185" s="8"/>
      <c r="JXD1185" s="8"/>
      <c r="JXE1185" s="8"/>
      <c r="JXF1185" s="8"/>
      <c r="JXG1185" s="8"/>
      <c r="JXH1185" s="8"/>
      <c r="JXI1185" s="8"/>
      <c r="JXJ1185" s="8"/>
      <c r="JXK1185" s="8"/>
      <c r="JXL1185" s="8"/>
      <c r="JXM1185" s="8"/>
      <c r="JXN1185" s="8"/>
      <c r="JXO1185" s="8"/>
      <c r="JXP1185" s="8"/>
      <c r="JXQ1185" s="8"/>
      <c r="JXR1185" s="8"/>
      <c r="JXS1185" s="8"/>
      <c r="JXT1185" s="8"/>
      <c r="JXU1185" s="8"/>
      <c r="JXV1185" s="8"/>
      <c r="JXW1185" s="8"/>
      <c r="JXX1185" s="8"/>
      <c r="JXY1185" s="8"/>
      <c r="JXZ1185" s="8"/>
      <c r="JYA1185" s="8"/>
      <c r="JYB1185" s="8"/>
      <c r="JYC1185" s="8"/>
      <c r="JYD1185" s="8"/>
      <c r="JYE1185" s="8"/>
      <c r="JYF1185" s="8"/>
      <c r="JYG1185" s="8"/>
      <c r="JYH1185" s="8"/>
      <c r="JYI1185" s="8"/>
      <c r="JYJ1185" s="8"/>
      <c r="JYK1185" s="8"/>
      <c r="JYL1185" s="8"/>
      <c r="JYM1185" s="8"/>
      <c r="JYN1185" s="8"/>
      <c r="JYO1185" s="8"/>
      <c r="JYP1185" s="8"/>
      <c r="JYQ1185" s="8"/>
      <c r="JYR1185" s="8"/>
      <c r="JYS1185" s="8"/>
      <c r="JYT1185" s="8"/>
      <c r="JYU1185" s="8"/>
      <c r="JYV1185" s="8"/>
      <c r="JYW1185" s="8"/>
      <c r="JYX1185" s="8"/>
      <c r="JYY1185" s="8"/>
      <c r="JYZ1185" s="8"/>
      <c r="JZA1185" s="8"/>
      <c r="JZB1185" s="8"/>
      <c r="JZC1185" s="8"/>
      <c r="JZD1185" s="8"/>
      <c r="JZE1185" s="8"/>
      <c r="JZF1185" s="8"/>
      <c r="JZG1185" s="8"/>
      <c r="JZH1185" s="8"/>
      <c r="JZI1185" s="8"/>
      <c r="JZJ1185" s="8"/>
      <c r="JZK1185" s="8"/>
      <c r="JZL1185" s="8"/>
      <c r="JZM1185" s="8"/>
      <c r="JZN1185" s="8"/>
      <c r="JZO1185" s="8"/>
      <c r="JZP1185" s="8"/>
      <c r="JZQ1185" s="8"/>
      <c r="JZR1185" s="8"/>
      <c r="JZS1185" s="8"/>
      <c r="JZT1185" s="8"/>
      <c r="JZU1185" s="8"/>
      <c r="JZV1185" s="8"/>
      <c r="JZW1185" s="8"/>
      <c r="JZX1185" s="8"/>
      <c r="JZY1185" s="8"/>
      <c r="JZZ1185" s="8"/>
      <c r="KAA1185" s="8"/>
      <c r="KAB1185" s="8"/>
      <c r="KAC1185" s="8"/>
      <c r="KAD1185" s="8"/>
      <c r="KAE1185" s="8"/>
      <c r="KAF1185" s="8"/>
      <c r="KAG1185" s="8"/>
      <c r="KAH1185" s="8"/>
      <c r="KAI1185" s="8"/>
      <c r="KAJ1185" s="8"/>
      <c r="KAK1185" s="8"/>
      <c r="KAL1185" s="8"/>
      <c r="KAM1185" s="8"/>
      <c r="KAN1185" s="8"/>
      <c r="KAO1185" s="8"/>
      <c r="KAP1185" s="8"/>
      <c r="KAQ1185" s="8"/>
      <c r="KAR1185" s="8"/>
      <c r="KAS1185" s="8"/>
      <c r="KAT1185" s="8"/>
      <c r="KAU1185" s="8"/>
      <c r="KAV1185" s="8"/>
      <c r="KAW1185" s="8"/>
      <c r="KAX1185" s="8"/>
      <c r="KAY1185" s="8"/>
      <c r="KAZ1185" s="8"/>
      <c r="KBA1185" s="8"/>
      <c r="KBB1185" s="8"/>
      <c r="KBC1185" s="8"/>
      <c r="KBD1185" s="8"/>
      <c r="KBE1185" s="8"/>
      <c r="KBF1185" s="8"/>
      <c r="KBG1185" s="8"/>
      <c r="KBH1185" s="8"/>
      <c r="KBI1185" s="8"/>
      <c r="KBJ1185" s="8"/>
      <c r="KBK1185" s="8"/>
      <c r="KBL1185" s="8"/>
      <c r="KBM1185" s="8"/>
      <c r="KBN1185" s="8"/>
      <c r="KBO1185" s="8"/>
      <c r="KBP1185" s="8"/>
      <c r="KBQ1185" s="8"/>
      <c r="KBR1185" s="8"/>
      <c r="KBS1185" s="8"/>
      <c r="KBT1185" s="8"/>
      <c r="KBU1185" s="8"/>
      <c r="KBV1185" s="8"/>
      <c r="KBW1185" s="8"/>
      <c r="KBX1185" s="8"/>
      <c r="KBY1185" s="8"/>
      <c r="KBZ1185" s="8"/>
      <c r="KCA1185" s="8"/>
      <c r="KCB1185" s="8"/>
      <c r="KCC1185" s="8"/>
      <c r="KCD1185" s="8"/>
      <c r="KCE1185" s="8"/>
      <c r="KCF1185" s="8"/>
      <c r="KCG1185" s="8"/>
      <c r="KCH1185" s="8"/>
      <c r="KCI1185" s="8"/>
      <c r="KCJ1185" s="8"/>
      <c r="KCK1185" s="8"/>
      <c r="KCL1185" s="8"/>
      <c r="KCM1185" s="8"/>
      <c r="KCN1185" s="8"/>
      <c r="KCO1185" s="8"/>
      <c r="KCP1185" s="8"/>
      <c r="KCQ1185" s="8"/>
      <c r="KCR1185" s="8"/>
      <c r="KCS1185" s="8"/>
      <c r="KCT1185" s="8"/>
      <c r="KCU1185" s="8"/>
      <c r="KCV1185" s="8"/>
      <c r="KCW1185" s="8"/>
      <c r="KCX1185" s="8"/>
      <c r="KCY1185" s="8"/>
      <c r="KCZ1185" s="8"/>
      <c r="KDA1185" s="8"/>
      <c r="KDB1185" s="8"/>
      <c r="KDC1185" s="8"/>
      <c r="KDD1185" s="8"/>
      <c r="KDE1185" s="8"/>
      <c r="KDF1185" s="8"/>
      <c r="KDG1185" s="8"/>
      <c r="KDH1185" s="8"/>
      <c r="KDI1185" s="8"/>
      <c r="KDJ1185" s="8"/>
      <c r="KDK1185" s="8"/>
      <c r="KDL1185" s="8"/>
      <c r="KDM1185" s="8"/>
      <c r="KDN1185" s="8"/>
      <c r="KDO1185" s="8"/>
      <c r="KDP1185" s="8"/>
      <c r="KDQ1185" s="8"/>
      <c r="KDR1185" s="8"/>
      <c r="KDS1185" s="8"/>
      <c r="KDT1185" s="8"/>
      <c r="KDU1185" s="8"/>
      <c r="KDV1185" s="8"/>
      <c r="KDW1185" s="8"/>
      <c r="KDX1185" s="8"/>
      <c r="KDY1185" s="8"/>
      <c r="KDZ1185" s="8"/>
      <c r="KEA1185" s="8"/>
      <c r="KEB1185" s="8"/>
      <c r="KEC1185" s="8"/>
      <c r="KED1185" s="8"/>
      <c r="KEE1185" s="8"/>
      <c r="KEF1185" s="8"/>
      <c r="KEG1185" s="8"/>
      <c r="KEH1185" s="8"/>
      <c r="KEI1185" s="8"/>
      <c r="KEJ1185" s="8"/>
      <c r="KEK1185" s="8"/>
      <c r="KEL1185" s="8"/>
      <c r="KEM1185" s="8"/>
      <c r="KEN1185" s="8"/>
      <c r="KEO1185" s="8"/>
      <c r="KEP1185" s="8"/>
      <c r="KEQ1185" s="8"/>
      <c r="KER1185" s="8"/>
      <c r="KES1185" s="8"/>
      <c r="KET1185" s="8"/>
      <c r="KEU1185" s="8"/>
      <c r="KEV1185" s="8"/>
      <c r="KEW1185" s="8"/>
      <c r="KEX1185" s="8"/>
      <c r="KEY1185" s="8"/>
      <c r="KEZ1185" s="8"/>
      <c r="KFA1185" s="8"/>
      <c r="KFB1185" s="8"/>
      <c r="KFC1185" s="8"/>
      <c r="KFD1185" s="8"/>
      <c r="KFE1185" s="8"/>
      <c r="KFF1185" s="8"/>
      <c r="KFG1185" s="8"/>
      <c r="KFH1185" s="8"/>
      <c r="KFI1185" s="8"/>
      <c r="KFJ1185" s="8"/>
      <c r="KFK1185" s="8"/>
      <c r="KFL1185" s="8"/>
      <c r="KFM1185" s="8"/>
      <c r="KFN1185" s="8"/>
      <c r="KFO1185" s="8"/>
      <c r="KFP1185" s="8"/>
      <c r="KFQ1185" s="8"/>
      <c r="KFR1185" s="8"/>
      <c r="KFS1185" s="8"/>
      <c r="KFT1185" s="8"/>
      <c r="KFU1185" s="8"/>
      <c r="KFV1185" s="8"/>
      <c r="KFW1185" s="8"/>
      <c r="KFX1185" s="8"/>
      <c r="KFY1185" s="8"/>
      <c r="KFZ1185" s="8"/>
      <c r="KGA1185" s="8"/>
      <c r="KGB1185" s="8"/>
      <c r="KGC1185" s="8"/>
      <c r="KGD1185" s="8"/>
      <c r="KGE1185" s="8"/>
      <c r="KGF1185" s="8"/>
      <c r="KGG1185" s="8"/>
      <c r="KGH1185" s="8"/>
      <c r="KGI1185" s="8"/>
      <c r="KGJ1185" s="8"/>
      <c r="KGK1185" s="8"/>
      <c r="KGL1185" s="8"/>
      <c r="KGM1185" s="8"/>
      <c r="KGN1185" s="8"/>
      <c r="KGO1185" s="8"/>
      <c r="KGP1185" s="8"/>
      <c r="KGQ1185" s="8"/>
      <c r="KGR1185" s="8"/>
      <c r="KGS1185" s="8"/>
      <c r="KGT1185" s="8"/>
      <c r="KGU1185" s="8"/>
      <c r="KGV1185" s="8"/>
      <c r="KGW1185" s="8"/>
      <c r="KGX1185" s="8"/>
      <c r="KGY1185" s="8"/>
      <c r="KGZ1185" s="8"/>
      <c r="KHA1185" s="8"/>
      <c r="KHB1185" s="8"/>
      <c r="KHC1185" s="8"/>
      <c r="KHD1185" s="8"/>
      <c r="KHE1185" s="8"/>
      <c r="KHF1185" s="8"/>
      <c r="KHG1185" s="8"/>
      <c r="KHH1185" s="8"/>
      <c r="KHI1185" s="8"/>
      <c r="KHJ1185" s="8"/>
      <c r="KHK1185" s="8"/>
      <c r="KHL1185" s="8"/>
      <c r="KHM1185" s="8"/>
      <c r="KHN1185" s="8"/>
      <c r="KHO1185" s="8"/>
      <c r="KHP1185" s="8"/>
      <c r="KHQ1185" s="8"/>
      <c r="KHR1185" s="8"/>
      <c r="KHS1185" s="8"/>
      <c r="KHT1185" s="8"/>
      <c r="KHU1185" s="8"/>
      <c r="KHV1185" s="8"/>
      <c r="KHW1185" s="8"/>
      <c r="KHX1185" s="8"/>
      <c r="KHY1185" s="8"/>
      <c r="KHZ1185" s="8"/>
      <c r="KIA1185" s="8"/>
      <c r="KIB1185" s="8"/>
      <c r="KIC1185" s="8"/>
      <c r="KID1185" s="8"/>
      <c r="KIE1185" s="8"/>
      <c r="KIF1185" s="8"/>
      <c r="KIG1185" s="8"/>
      <c r="KIH1185" s="8"/>
      <c r="KII1185" s="8"/>
      <c r="KIJ1185" s="8"/>
      <c r="KIK1185" s="8"/>
      <c r="KIL1185" s="8"/>
      <c r="KIM1185" s="8"/>
      <c r="KIN1185" s="8"/>
      <c r="KIO1185" s="8"/>
      <c r="KIP1185" s="8"/>
      <c r="KIQ1185" s="8"/>
      <c r="KIR1185" s="8"/>
      <c r="KIS1185" s="8"/>
      <c r="KIT1185" s="8"/>
      <c r="KIU1185" s="8"/>
      <c r="KIV1185" s="8"/>
      <c r="KIW1185" s="8"/>
      <c r="KIX1185" s="8"/>
      <c r="KIY1185" s="8"/>
      <c r="KIZ1185" s="8"/>
      <c r="KJA1185" s="8"/>
      <c r="KJB1185" s="8"/>
      <c r="KJC1185" s="8"/>
      <c r="KJD1185" s="8"/>
      <c r="KJE1185" s="8"/>
      <c r="KJF1185" s="8"/>
      <c r="KJG1185" s="8"/>
      <c r="KJH1185" s="8"/>
      <c r="KJI1185" s="8"/>
      <c r="KJJ1185" s="8"/>
      <c r="KJK1185" s="8"/>
      <c r="KJL1185" s="8"/>
      <c r="KJM1185" s="8"/>
      <c r="KJN1185" s="8"/>
      <c r="KJO1185" s="8"/>
      <c r="KJP1185" s="8"/>
      <c r="KJQ1185" s="8"/>
      <c r="KJR1185" s="8"/>
      <c r="KJS1185" s="8"/>
      <c r="KJT1185" s="8"/>
      <c r="KJU1185" s="8"/>
      <c r="KJV1185" s="8"/>
      <c r="KJW1185" s="8"/>
      <c r="KJX1185" s="8"/>
      <c r="KJY1185" s="8"/>
      <c r="KJZ1185" s="8"/>
      <c r="KKA1185" s="8"/>
      <c r="KKB1185" s="8"/>
      <c r="KKC1185" s="8"/>
      <c r="KKD1185" s="8"/>
      <c r="KKE1185" s="8"/>
      <c r="KKF1185" s="8"/>
      <c r="KKG1185" s="8"/>
      <c r="KKH1185" s="8"/>
      <c r="KKI1185" s="8"/>
      <c r="KKJ1185" s="8"/>
      <c r="KKK1185" s="8"/>
      <c r="KKL1185" s="8"/>
      <c r="KKM1185" s="8"/>
      <c r="KKN1185" s="8"/>
      <c r="KKO1185" s="8"/>
      <c r="KKP1185" s="8"/>
      <c r="KKQ1185" s="8"/>
      <c r="KKR1185" s="8"/>
      <c r="KKS1185" s="8"/>
      <c r="KKT1185" s="8"/>
      <c r="KKU1185" s="8"/>
      <c r="KKV1185" s="8"/>
      <c r="KKW1185" s="8"/>
      <c r="KKX1185" s="8"/>
      <c r="KKY1185" s="8"/>
      <c r="KKZ1185" s="8"/>
      <c r="KLA1185" s="8"/>
      <c r="KLB1185" s="8"/>
      <c r="KLC1185" s="8"/>
      <c r="KLD1185" s="8"/>
      <c r="KLE1185" s="8"/>
      <c r="KLF1185" s="8"/>
      <c r="KLG1185" s="8"/>
      <c r="KLH1185" s="8"/>
      <c r="KLI1185" s="8"/>
      <c r="KLJ1185" s="8"/>
      <c r="KLK1185" s="8"/>
      <c r="KLL1185" s="8"/>
      <c r="KLM1185" s="8"/>
      <c r="KLN1185" s="8"/>
      <c r="KLO1185" s="8"/>
      <c r="KLP1185" s="8"/>
      <c r="KLQ1185" s="8"/>
      <c r="KLR1185" s="8"/>
      <c r="KLS1185" s="8"/>
      <c r="KLT1185" s="8"/>
      <c r="KLU1185" s="8"/>
      <c r="KLV1185" s="8"/>
      <c r="KLW1185" s="8"/>
      <c r="KLX1185" s="8"/>
      <c r="KLY1185" s="8"/>
      <c r="KLZ1185" s="8"/>
      <c r="KMA1185" s="8"/>
      <c r="KMB1185" s="8"/>
      <c r="KMC1185" s="8"/>
      <c r="KMD1185" s="8"/>
      <c r="KME1185" s="8"/>
      <c r="KMF1185" s="8"/>
      <c r="KMG1185" s="8"/>
      <c r="KMH1185" s="8"/>
      <c r="KMI1185" s="8"/>
      <c r="KMJ1185" s="8"/>
      <c r="KMK1185" s="8"/>
      <c r="KML1185" s="8"/>
      <c r="KMM1185" s="8"/>
      <c r="KMN1185" s="8"/>
      <c r="KMO1185" s="8"/>
      <c r="KMP1185" s="8"/>
      <c r="KMQ1185" s="8"/>
      <c r="KMR1185" s="8"/>
      <c r="KMS1185" s="8"/>
      <c r="KMT1185" s="8"/>
      <c r="KMU1185" s="8"/>
      <c r="KMV1185" s="8"/>
      <c r="KMW1185" s="8"/>
      <c r="KMX1185" s="8"/>
      <c r="KMY1185" s="8"/>
      <c r="KMZ1185" s="8"/>
      <c r="KNA1185" s="8"/>
      <c r="KNB1185" s="8"/>
      <c r="KNC1185" s="8"/>
      <c r="KND1185" s="8"/>
      <c r="KNE1185" s="8"/>
      <c r="KNF1185" s="8"/>
      <c r="KNG1185" s="8"/>
      <c r="KNH1185" s="8"/>
      <c r="KNI1185" s="8"/>
      <c r="KNJ1185" s="8"/>
      <c r="KNK1185" s="8"/>
      <c r="KNL1185" s="8"/>
      <c r="KNM1185" s="8"/>
      <c r="KNN1185" s="8"/>
      <c r="KNO1185" s="8"/>
      <c r="KNP1185" s="8"/>
      <c r="KNQ1185" s="8"/>
      <c r="KNR1185" s="8"/>
      <c r="KNS1185" s="8"/>
      <c r="KNT1185" s="8"/>
      <c r="KNU1185" s="8"/>
      <c r="KNV1185" s="8"/>
      <c r="KNW1185" s="8"/>
      <c r="KNX1185" s="8"/>
      <c r="KNY1185" s="8"/>
      <c r="KNZ1185" s="8"/>
      <c r="KOA1185" s="8"/>
      <c r="KOB1185" s="8"/>
      <c r="KOC1185" s="8"/>
      <c r="KOD1185" s="8"/>
      <c r="KOE1185" s="8"/>
      <c r="KOF1185" s="8"/>
      <c r="KOG1185" s="8"/>
      <c r="KOH1185" s="8"/>
      <c r="KOI1185" s="8"/>
      <c r="KOJ1185" s="8"/>
      <c r="KOK1185" s="8"/>
      <c r="KOL1185" s="8"/>
      <c r="KOM1185" s="8"/>
      <c r="KON1185" s="8"/>
      <c r="KOO1185" s="8"/>
      <c r="KOP1185" s="8"/>
      <c r="KOQ1185" s="8"/>
      <c r="KOR1185" s="8"/>
      <c r="KOS1185" s="8"/>
      <c r="KOT1185" s="8"/>
      <c r="KOU1185" s="8"/>
      <c r="KOV1185" s="8"/>
      <c r="KOW1185" s="8"/>
      <c r="KOX1185" s="8"/>
      <c r="KOY1185" s="8"/>
      <c r="KOZ1185" s="8"/>
      <c r="KPA1185" s="8"/>
      <c r="KPB1185" s="8"/>
      <c r="KPC1185" s="8"/>
      <c r="KPD1185" s="8"/>
      <c r="KPE1185" s="8"/>
      <c r="KPF1185" s="8"/>
      <c r="KPG1185" s="8"/>
      <c r="KPH1185" s="8"/>
      <c r="KPI1185" s="8"/>
      <c r="KPJ1185" s="8"/>
      <c r="KPK1185" s="8"/>
      <c r="KPL1185" s="8"/>
      <c r="KPM1185" s="8"/>
      <c r="KPN1185" s="8"/>
      <c r="KPO1185" s="8"/>
      <c r="KPP1185" s="8"/>
      <c r="KPQ1185" s="8"/>
      <c r="KPR1185" s="8"/>
      <c r="KPS1185" s="8"/>
      <c r="KPT1185" s="8"/>
      <c r="KPU1185" s="8"/>
      <c r="KPV1185" s="8"/>
      <c r="KPW1185" s="8"/>
      <c r="KPX1185" s="8"/>
      <c r="KPY1185" s="8"/>
      <c r="KPZ1185" s="8"/>
      <c r="KQA1185" s="8"/>
      <c r="KQB1185" s="8"/>
      <c r="KQC1185" s="8"/>
      <c r="KQD1185" s="8"/>
      <c r="KQE1185" s="8"/>
      <c r="KQF1185" s="8"/>
      <c r="KQG1185" s="8"/>
      <c r="KQH1185" s="8"/>
      <c r="KQI1185" s="8"/>
      <c r="KQJ1185" s="8"/>
      <c r="KQK1185" s="8"/>
      <c r="KQL1185" s="8"/>
      <c r="KQM1185" s="8"/>
      <c r="KQN1185" s="8"/>
      <c r="KQO1185" s="8"/>
      <c r="KQP1185" s="8"/>
      <c r="KQQ1185" s="8"/>
      <c r="KQR1185" s="8"/>
      <c r="KQS1185" s="8"/>
      <c r="KQT1185" s="8"/>
      <c r="KQU1185" s="8"/>
      <c r="KQV1185" s="8"/>
      <c r="KQW1185" s="8"/>
      <c r="KQX1185" s="8"/>
      <c r="KQY1185" s="8"/>
      <c r="KQZ1185" s="8"/>
      <c r="KRA1185" s="8"/>
      <c r="KRB1185" s="8"/>
      <c r="KRC1185" s="8"/>
      <c r="KRD1185" s="8"/>
      <c r="KRE1185" s="8"/>
      <c r="KRF1185" s="8"/>
      <c r="KRG1185" s="8"/>
      <c r="KRH1185" s="8"/>
      <c r="KRI1185" s="8"/>
      <c r="KRJ1185" s="8"/>
      <c r="KRK1185" s="8"/>
      <c r="KRL1185" s="8"/>
      <c r="KRM1185" s="8"/>
      <c r="KRN1185" s="8"/>
      <c r="KRO1185" s="8"/>
      <c r="KRP1185" s="8"/>
      <c r="KRQ1185" s="8"/>
      <c r="KRR1185" s="8"/>
      <c r="KRS1185" s="8"/>
      <c r="KRT1185" s="8"/>
      <c r="KRU1185" s="8"/>
      <c r="KRV1185" s="8"/>
      <c r="KRW1185" s="8"/>
      <c r="KRX1185" s="8"/>
      <c r="KRY1185" s="8"/>
      <c r="KRZ1185" s="8"/>
      <c r="KSA1185" s="8"/>
      <c r="KSB1185" s="8"/>
      <c r="KSC1185" s="8"/>
      <c r="KSD1185" s="8"/>
      <c r="KSE1185" s="8"/>
      <c r="KSF1185" s="8"/>
      <c r="KSG1185" s="8"/>
      <c r="KSH1185" s="8"/>
      <c r="KSI1185" s="8"/>
      <c r="KSJ1185" s="8"/>
      <c r="KSK1185" s="8"/>
      <c r="KSL1185" s="8"/>
      <c r="KSM1185" s="8"/>
      <c r="KSN1185" s="8"/>
      <c r="KSO1185" s="8"/>
      <c r="KSP1185" s="8"/>
      <c r="KSQ1185" s="8"/>
      <c r="KSR1185" s="8"/>
      <c r="KSS1185" s="8"/>
      <c r="KST1185" s="8"/>
      <c r="KSU1185" s="8"/>
      <c r="KSV1185" s="8"/>
      <c r="KSW1185" s="8"/>
      <c r="KSX1185" s="8"/>
      <c r="KSY1185" s="8"/>
      <c r="KSZ1185" s="8"/>
      <c r="KTA1185" s="8"/>
      <c r="KTB1185" s="8"/>
      <c r="KTC1185" s="8"/>
      <c r="KTD1185" s="8"/>
      <c r="KTE1185" s="8"/>
      <c r="KTF1185" s="8"/>
      <c r="KTG1185" s="8"/>
      <c r="KTH1185" s="8"/>
      <c r="KTI1185" s="8"/>
      <c r="KTJ1185" s="8"/>
      <c r="KTK1185" s="8"/>
      <c r="KTL1185" s="8"/>
      <c r="KTM1185" s="8"/>
      <c r="KTN1185" s="8"/>
      <c r="KTO1185" s="8"/>
      <c r="KTP1185" s="8"/>
      <c r="KTQ1185" s="8"/>
      <c r="KTR1185" s="8"/>
      <c r="KTS1185" s="8"/>
      <c r="KTT1185" s="8"/>
      <c r="KTU1185" s="8"/>
      <c r="KTV1185" s="8"/>
      <c r="KTW1185" s="8"/>
      <c r="KTX1185" s="8"/>
      <c r="KTY1185" s="8"/>
      <c r="KTZ1185" s="8"/>
      <c r="KUA1185" s="8"/>
      <c r="KUB1185" s="8"/>
      <c r="KUC1185" s="8"/>
      <c r="KUD1185" s="8"/>
      <c r="KUE1185" s="8"/>
      <c r="KUF1185" s="8"/>
      <c r="KUG1185" s="8"/>
      <c r="KUH1185" s="8"/>
      <c r="KUI1185" s="8"/>
      <c r="KUJ1185" s="8"/>
      <c r="KUK1185" s="8"/>
      <c r="KUL1185" s="8"/>
      <c r="KUM1185" s="8"/>
      <c r="KUN1185" s="8"/>
      <c r="KUO1185" s="8"/>
      <c r="KUP1185" s="8"/>
      <c r="KUQ1185" s="8"/>
      <c r="KUR1185" s="8"/>
      <c r="KUS1185" s="8"/>
      <c r="KUT1185" s="8"/>
      <c r="KUU1185" s="8"/>
      <c r="KUV1185" s="8"/>
      <c r="KUW1185" s="8"/>
      <c r="KUX1185" s="8"/>
      <c r="KUY1185" s="8"/>
      <c r="KUZ1185" s="8"/>
      <c r="KVA1185" s="8"/>
      <c r="KVB1185" s="8"/>
      <c r="KVC1185" s="8"/>
      <c r="KVD1185" s="8"/>
      <c r="KVE1185" s="8"/>
      <c r="KVF1185" s="8"/>
      <c r="KVG1185" s="8"/>
      <c r="KVH1185" s="8"/>
      <c r="KVI1185" s="8"/>
      <c r="KVJ1185" s="8"/>
      <c r="KVK1185" s="8"/>
      <c r="KVL1185" s="8"/>
      <c r="KVM1185" s="8"/>
      <c r="KVN1185" s="8"/>
      <c r="KVO1185" s="8"/>
      <c r="KVP1185" s="8"/>
      <c r="KVQ1185" s="8"/>
      <c r="KVR1185" s="8"/>
      <c r="KVS1185" s="8"/>
      <c r="KVT1185" s="8"/>
      <c r="KVU1185" s="8"/>
      <c r="KVV1185" s="8"/>
      <c r="KVW1185" s="8"/>
      <c r="KVX1185" s="8"/>
      <c r="KVY1185" s="8"/>
      <c r="KVZ1185" s="8"/>
      <c r="KWA1185" s="8"/>
      <c r="KWB1185" s="8"/>
      <c r="KWC1185" s="8"/>
      <c r="KWD1185" s="8"/>
      <c r="KWE1185" s="8"/>
      <c r="KWF1185" s="8"/>
      <c r="KWG1185" s="8"/>
      <c r="KWH1185" s="8"/>
      <c r="KWI1185" s="8"/>
      <c r="KWJ1185" s="8"/>
      <c r="KWK1185" s="8"/>
      <c r="KWL1185" s="8"/>
      <c r="KWM1185" s="8"/>
      <c r="KWN1185" s="8"/>
      <c r="KWO1185" s="8"/>
      <c r="KWP1185" s="8"/>
      <c r="KWQ1185" s="8"/>
      <c r="KWR1185" s="8"/>
      <c r="KWS1185" s="8"/>
      <c r="KWT1185" s="8"/>
      <c r="KWU1185" s="8"/>
      <c r="KWV1185" s="8"/>
      <c r="KWW1185" s="8"/>
      <c r="KWX1185" s="8"/>
      <c r="KWY1185" s="8"/>
      <c r="KWZ1185" s="8"/>
      <c r="KXA1185" s="8"/>
      <c r="KXB1185" s="8"/>
      <c r="KXC1185" s="8"/>
      <c r="KXD1185" s="8"/>
      <c r="KXE1185" s="8"/>
      <c r="KXF1185" s="8"/>
      <c r="KXG1185" s="8"/>
      <c r="KXH1185" s="8"/>
      <c r="KXI1185" s="8"/>
      <c r="KXJ1185" s="8"/>
      <c r="KXK1185" s="8"/>
      <c r="KXL1185" s="8"/>
      <c r="KXM1185" s="8"/>
      <c r="KXN1185" s="8"/>
      <c r="KXO1185" s="8"/>
      <c r="KXP1185" s="8"/>
      <c r="KXQ1185" s="8"/>
      <c r="KXR1185" s="8"/>
      <c r="KXS1185" s="8"/>
      <c r="KXT1185" s="8"/>
      <c r="KXU1185" s="8"/>
      <c r="KXV1185" s="8"/>
      <c r="KXW1185" s="8"/>
      <c r="KXX1185" s="8"/>
      <c r="KXY1185" s="8"/>
      <c r="KXZ1185" s="8"/>
      <c r="KYA1185" s="8"/>
      <c r="KYB1185" s="8"/>
      <c r="KYC1185" s="8"/>
      <c r="KYD1185" s="8"/>
      <c r="KYE1185" s="8"/>
      <c r="KYF1185" s="8"/>
      <c r="KYG1185" s="8"/>
      <c r="KYH1185" s="8"/>
      <c r="KYI1185" s="8"/>
      <c r="KYJ1185" s="8"/>
      <c r="KYK1185" s="8"/>
      <c r="KYL1185" s="8"/>
      <c r="KYM1185" s="8"/>
      <c r="KYN1185" s="8"/>
      <c r="KYO1185" s="8"/>
      <c r="KYP1185" s="8"/>
      <c r="KYQ1185" s="8"/>
      <c r="KYR1185" s="8"/>
      <c r="KYS1185" s="8"/>
      <c r="KYT1185" s="8"/>
      <c r="KYU1185" s="8"/>
      <c r="KYV1185" s="8"/>
      <c r="KYW1185" s="8"/>
      <c r="KYX1185" s="8"/>
      <c r="KYY1185" s="8"/>
      <c r="KYZ1185" s="8"/>
      <c r="KZA1185" s="8"/>
      <c r="KZB1185" s="8"/>
      <c r="KZC1185" s="8"/>
      <c r="KZD1185" s="8"/>
      <c r="KZE1185" s="8"/>
      <c r="KZF1185" s="8"/>
      <c r="KZG1185" s="8"/>
      <c r="KZH1185" s="8"/>
      <c r="KZI1185" s="8"/>
      <c r="KZJ1185" s="8"/>
      <c r="KZK1185" s="8"/>
      <c r="KZL1185" s="8"/>
      <c r="KZM1185" s="8"/>
      <c r="KZN1185" s="8"/>
      <c r="KZO1185" s="8"/>
      <c r="KZP1185" s="8"/>
      <c r="KZQ1185" s="8"/>
      <c r="KZR1185" s="8"/>
      <c r="KZS1185" s="8"/>
      <c r="KZT1185" s="8"/>
      <c r="KZU1185" s="8"/>
      <c r="KZV1185" s="8"/>
      <c r="KZW1185" s="8"/>
      <c r="KZX1185" s="8"/>
      <c r="KZY1185" s="8"/>
      <c r="KZZ1185" s="8"/>
      <c r="LAA1185" s="8"/>
      <c r="LAB1185" s="8"/>
      <c r="LAC1185" s="8"/>
      <c r="LAD1185" s="8"/>
      <c r="LAE1185" s="8"/>
      <c r="LAF1185" s="8"/>
      <c r="LAG1185" s="8"/>
      <c r="LAH1185" s="8"/>
      <c r="LAI1185" s="8"/>
      <c r="LAJ1185" s="8"/>
      <c r="LAK1185" s="8"/>
      <c r="LAL1185" s="8"/>
      <c r="LAM1185" s="8"/>
      <c r="LAN1185" s="8"/>
      <c r="LAO1185" s="8"/>
      <c r="LAP1185" s="8"/>
      <c r="LAQ1185" s="8"/>
      <c r="LAR1185" s="8"/>
      <c r="LAS1185" s="8"/>
      <c r="LAT1185" s="8"/>
      <c r="LAU1185" s="8"/>
      <c r="LAV1185" s="8"/>
      <c r="LAW1185" s="8"/>
      <c r="LAX1185" s="8"/>
      <c r="LAY1185" s="8"/>
      <c r="LAZ1185" s="8"/>
      <c r="LBA1185" s="8"/>
      <c r="LBB1185" s="8"/>
      <c r="LBC1185" s="8"/>
      <c r="LBD1185" s="8"/>
      <c r="LBE1185" s="8"/>
      <c r="LBF1185" s="8"/>
      <c r="LBG1185" s="8"/>
      <c r="LBH1185" s="8"/>
      <c r="LBI1185" s="8"/>
      <c r="LBJ1185" s="8"/>
      <c r="LBK1185" s="8"/>
      <c r="LBL1185" s="8"/>
      <c r="LBM1185" s="8"/>
      <c r="LBN1185" s="8"/>
      <c r="LBO1185" s="8"/>
      <c r="LBP1185" s="8"/>
      <c r="LBQ1185" s="8"/>
      <c r="LBR1185" s="8"/>
      <c r="LBS1185" s="8"/>
      <c r="LBT1185" s="8"/>
      <c r="LBU1185" s="8"/>
      <c r="LBV1185" s="8"/>
      <c r="LBW1185" s="8"/>
      <c r="LBX1185" s="8"/>
      <c r="LBY1185" s="8"/>
      <c r="LBZ1185" s="8"/>
      <c r="LCA1185" s="8"/>
      <c r="LCB1185" s="8"/>
      <c r="LCC1185" s="8"/>
      <c r="LCD1185" s="8"/>
      <c r="LCE1185" s="8"/>
      <c r="LCF1185" s="8"/>
      <c r="LCG1185" s="8"/>
      <c r="LCH1185" s="8"/>
      <c r="LCI1185" s="8"/>
      <c r="LCJ1185" s="8"/>
      <c r="LCK1185" s="8"/>
      <c r="LCL1185" s="8"/>
      <c r="LCM1185" s="8"/>
      <c r="LCN1185" s="8"/>
      <c r="LCO1185" s="8"/>
      <c r="LCP1185" s="8"/>
      <c r="LCQ1185" s="8"/>
      <c r="LCR1185" s="8"/>
      <c r="LCS1185" s="8"/>
      <c r="LCT1185" s="8"/>
      <c r="LCU1185" s="8"/>
      <c r="LCV1185" s="8"/>
      <c r="LCW1185" s="8"/>
      <c r="LCX1185" s="8"/>
      <c r="LCY1185" s="8"/>
      <c r="LCZ1185" s="8"/>
      <c r="LDA1185" s="8"/>
      <c r="LDB1185" s="8"/>
      <c r="LDC1185" s="8"/>
      <c r="LDD1185" s="8"/>
      <c r="LDE1185" s="8"/>
      <c r="LDF1185" s="8"/>
      <c r="LDG1185" s="8"/>
      <c r="LDH1185" s="8"/>
      <c r="LDI1185" s="8"/>
      <c r="LDJ1185" s="8"/>
      <c r="LDK1185" s="8"/>
      <c r="LDL1185" s="8"/>
      <c r="LDM1185" s="8"/>
      <c r="LDN1185" s="8"/>
      <c r="LDO1185" s="8"/>
      <c r="LDP1185" s="8"/>
      <c r="LDQ1185" s="8"/>
      <c r="LDR1185" s="8"/>
      <c r="LDS1185" s="8"/>
      <c r="LDT1185" s="8"/>
      <c r="LDU1185" s="8"/>
      <c r="LDV1185" s="8"/>
      <c r="LDW1185" s="8"/>
      <c r="LDX1185" s="8"/>
      <c r="LDY1185" s="8"/>
      <c r="LDZ1185" s="8"/>
      <c r="LEA1185" s="8"/>
      <c r="LEB1185" s="8"/>
      <c r="LEC1185" s="8"/>
      <c r="LED1185" s="8"/>
      <c r="LEE1185" s="8"/>
      <c r="LEF1185" s="8"/>
      <c r="LEG1185" s="8"/>
      <c r="LEH1185" s="8"/>
      <c r="LEI1185" s="8"/>
      <c r="LEJ1185" s="8"/>
      <c r="LEK1185" s="8"/>
      <c r="LEL1185" s="8"/>
      <c r="LEM1185" s="8"/>
      <c r="LEN1185" s="8"/>
      <c r="LEO1185" s="8"/>
      <c r="LEP1185" s="8"/>
      <c r="LEQ1185" s="8"/>
      <c r="LER1185" s="8"/>
      <c r="LES1185" s="8"/>
      <c r="LET1185" s="8"/>
      <c r="LEU1185" s="8"/>
      <c r="LEV1185" s="8"/>
      <c r="LEW1185" s="8"/>
      <c r="LEX1185" s="8"/>
      <c r="LEY1185" s="8"/>
      <c r="LEZ1185" s="8"/>
      <c r="LFA1185" s="8"/>
      <c r="LFB1185" s="8"/>
      <c r="LFC1185" s="8"/>
      <c r="LFD1185" s="8"/>
      <c r="LFE1185" s="8"/>
      <c r="LFF1185" s="8"/>
      <c r="LFG1185" s="8"/>
      <c r="LFH1185" s="8"/>
      <c r="LFI1185" s="8"/>
      <c r="LFJ1185" s="8"/>
      <c r="LFK1185" s="8"/>
      <c r="LFL1185" s="8"/>
      <c r="LFM1185" s="8"/>
      <c r="LFN1185" s="8"/>
      <c r="LFO1185" s="8"/>
      <c r="LFP1185" s="8"/>
      <c r="LFQ1185" s="8"/>
      <c r="LFR1185" s="8"/>
      <c r="LFS1185" s="8"/>
      <c r="LFT1185" s="8"/>
      <c r="LFU1185" s="8"/>
      <c r="LFV1185" s="8"/>
      <c r="LFW1185" s="8"/>
      <c r="LFX1185" s="8"/>
      <c r="LFY1185" s="8"/>
      <c r="LFZ1185" s="8"/>
      <c r="LGA1185" s="8"/>
      <c r="LGB1185" s="8"/>
      <c r="LGC1185" s="8"/>
      <c r="LGD1185" s="8"/>
      <c r="LGE1185" s="8"/>
      <c r="LGF1185" s="8"/>
      <c r="LGG1185" s="8"/>
      <c r="LGH1185" s="8"/>
      <c r="LGI1185" s="8"/>
      <c r="LGJ1185" s="8"/>
      <c r="LGK1185" s="8"/>
      <c r="LGL1185" s="8"/>
      <c r="LGM1185" s="8"/>
      <c r="LGN1185" s="8"/>
      <c r="LGO1185" s="8"/>
      <c r="LGP1185" s="8"/>
      <c r="LGQ1185" s="8"/>
      <c r="LGR1185" s="8"/>
      <c r="LGS1185" s="8"/>
      <c r="LGT1185" s="8"/>
      <c r="LGU1185" s="8"/>
      <c r="LGV1185" s="8"/>
      <c r="LGW1185" s="8"/>
      <c r="LGX1185" s="8"/>
      <c r="LGY1185" s="8"/>
      <c r="LGZ1185" s="8"/>
      <c r="LHA1185" s="8"/>
      <c r="LHB1185" s="8"/>
      <c r="LHC1185" s="8"/>
      <c r="LHD1185" s="8"/>
      <c r="LHE1185" s="8"/>
      <c r="LHF1185" s="8"/>
      <c r="LHG1185" s="8"/>
      <c r="LHH1185" s="8"/>
      <c r="LHI1185" s="8"/>
      <c r="LHJ1185" s="8"/>
      <c r="LHK1185" s="8"/>
      <c r="LHL1185" s="8"/>
      <c r="LHM1185" s="8"/>
      <c r="LHN1185" s="8"/>
      <c r="LHO1185" s="8"/>
      <c r="LHP1185" s="8"/>
      <c r="LHQ1185" s="8"/>
      <c r="LHR1185" s="8"/>
      <c r="LHS1185" s="8"/>
      <c r="LHT1185" s="8"/>
      <c r="LHU1185" s="8"/>
      <c r="LHV1185" s="8"/>
      <c r="LHW1185" s="8"/>
      <c r="LHX1185" s="8"/>
      <c r="LHY1185" s="8"/>
      <c r="LHZ1185" s="8"/>
      <c r="LIA1185" s="8"/>
      <c r="LIB1185" s="8"/>
      <c r="LIC1185" s="8"/>
      <c r="LID1185" s="8"/>
      <c r="LIE1185" s="8"/>
      <c r="LIF1185" s="8"/>
      <c r="LIG1185" s="8"/>
      <c r="LIH1185" s="8"/>
      <c r="LII1185" s="8"/>
      <c r="LIJ1185" s="8"/>
      <c r="LIK1185" s="8"/>
      <c r="LIL1185" s="8"/>
      <c r="LIM1185" s="8"/>
      <c r="LIN1185" s="8"/>
      <c r="LIO1185" s="8"/>
      <c r="LIP1185" s="8"/>
      <c r="LIQ1185" s="8"/>
      <c r="LIR1185" s="8"/>
      <c r="LIS1185" s="8"/>
      <c r="LIT1185" s="8"/>
      <c r="LIU1185" s="8"/>
      <c r="LIV1185" s="8"/>
      <c r="LIW1185" s="8"/>
      <c r="LIX1185" s="8"/>
      <c r="LIY1185" s="8"/>
      <c r="LIZ1185" s="8"/>
      <c r="LJA1185" s="8"/>
      <c r="LJB1185" s="8"/>
      <c r="LJC1185" s="8"/>
      <c r="LJD1185" s="8"/>
      <c r="LJE1185" s="8"/>
      <c r="LJF1185" s="8"/>
      <c r="LJG1185" s="8"/>
      <c r="LJH1185" s="8"/>
      <c r="LJI1185" s="8"/>
      <c r="LJJ1185" s="8"/>
      <c r="LJK1185" s="8"/>
      <c r="LJL1185" s="8"/>
      <c r="LJM1185" s="8"/>
      <c r="LJN1185" s="8"/>
      <c r="LJO1185" s="8"/>
      <c r="LJP1185" s="8"/>
      <c r="LJQ1185" s="8"/>
      <c r="LJR1185" s="8"/>
      <c r="LJS1185" s="8"/>
      <c r="LJT1185" s="8"/>
      <c r="LJU1185" s="8"/>
      <c r="LJV1185" s="8"/>
      <c r="LJW1185" s="8"/>
      <c r="LJX1185" s="8"/>
      <c r="LJY1185" s="8"/>
      <c r="LJZ1185" s="8"/>
      <c r="LKA1185" s="8"/>
      <c r="LKB1185" s="8"/>
      <c r="LKC1185" s="8"/>
      <c r="LKD1185" s="8"/>
      <c r="LKE1185" s="8"/>
      <c r="LKF1185" s="8"/>
      <c r="LKG1185" s="8"/>
      <c r="LKH1185" s="8"/>
      <c r="LKI1185" s="8"/>
      <c r="LKJ1185" s="8"/>
      <c r="LKK1185" s="8"/>
      <c r="LKL1185" s="8"/>
      <c r="LKM1185" s="8"/>
      <c r="LKN1185" s="8"/>
      <c r="LKO1185" s="8"/>
      <c r="LKP1185" s="8"/>
      <c r="LKQ1185" s="8"/>
      <c r="LKR1185" s="8"/>
      <c r="LKS1185" s="8"/>
      <c r="LKT1185" s="8"/>
      <c r="LKU1185" s="8"/>
      <c r="LKV1185" s="8"/>
      <c r="LKW1185" s="8"/>
      <c r="LKX1185" s="8"/>
      <c r="LKY1185" s="8"/>
      <c r="LKZ1185" s="8"/>
      <c r="LLA1185" s="8"/>
      <c r="LLB1185" s="8"/>
      <c r="LLC1185" s="8"/>
      <c r="LLD1185" s="8"/>
      <c r="LLE1185" s="8"/>
      <c r="LLF1185" s="8"/>
      <c r="LLG1185" s="8"/>
      <c r="LLH1185" s="8"/>
      <c r="LLI1185" s="8"/>
      <c r="LLJ1185" s="8"/>
      <c r="LLK1185" s="8"/>
      <c r="LLL1185" s="8"/>
      <c r="LLM1185" s="8"/>
      <c r="LLN1185" s="8"/>
      <c r="LLO1185" s="8"/>
      <c r="LLP1185" s="8"/>
      <c r="LLQ1185" s="8"/>
      <c r="LLR1185" s="8"/>
      <c r="LLS1185" s="8"/>
      <c r="LLT1185" s="8"/>
      <c r="LLU1185" s="8"/>
      <c r="LLV1185" s="8"/>
      <c r="LLW1185" s="8"/>
      <c r="LLX1185" s="8"/>
      <c r="LLY1185" s="8"/>
      <c r="LLZ1185" s="8"/>
      <c r="LMA1185" s="8"/>
      <c r="LMB1185" s="8"/>
      <c r="LMC1185" s="8"/>
      <c r="LMD1185" s="8"/>
      <c r="LME1185" s="8"/>
      <c r="LMF1185" s="8"/>
      <c r="LMG1185" s="8"/>
      <c r="LMH1185" s="8"/>
      <c r="LMI1185" s="8"/>
      <c r="LMJ1185" s="8"/>
      <c r="LMK1185" s="8"/>
      <c r="LML1185" s="8"/>
      <c r="LMM1185" s="8"/>
      <c r="LMN1185" s="8"/>
      <c r="LMO1185" s="8"/>
      <c r="LMP1185" s="8"/>
      <c r="LMQ1185" s="8"/>
      <c r="LMR1185" s="8"/>
      <c r="LMS1185" s="8"/>
      <c r="LMT1185" s="8"/>
      <c r="LMU1185" s="8"/>
      <c r="LMV1185" s="8"/>
      <c r="LMW1185" s="8"/>
      <c r="LMX1185" s="8"/>
      <c r="LMY1185" s="8"/>
      <c r="LMZ1185" s="8"/>
      <c r="LNA1185" s="8"/>
      <c r="LNB1185" s="8"/>
      <c r="LNC1185" s="8"/>
      <c r="LND1185" s="8"/>
      <c r="LNE1185" s="8"/>
      <c r="LNF1185" s="8"/>
      <c r="LNG1185" s="8"/>
      <c r="LNH1185" s="8"/>
      <c r="LNI1185" s="8"/>
      <c r="LNJ1185" s="8"/>
      <c r="LNK1185" s="8"/>
      <c r="LNL1185" s="8"/>
      <c r="LNM1185" s="8"/>
      <c r="LNN1185" s="8"/>
      <c r="LNO1185" s="8"/>
      <c r="LNP1185" s="8"/>
      <c r="LNQ1185" s="8"/>
      <c r="LNR1185" s="8"/>
      <c r="LNS1185" s="8"/>
      <c r="LNT1185" s="8"/>
      <c r="LNU1185" s="8"/>
      <c r="LNV1185" s="8"/>
      <c r="LNW1185" s="8"/>
      <c r="LNX1185" s="8"/>
      <c r="LNY1185" s="8"/>
      <c r="LNZ1185" s="8"/>
      <c r="LOA1185" s="8"/>
      <c r="LOB1185" s="8"/>
      <c r="LOC1185" s="8"/>
      <c r="LOD1185" s="8"/>
      <c r="LOE1185" s="8"/>
      <c r="LOF1185" s="8"/>
      <c r="LOG1185" s="8"/>
      <c r="LOH1185" s="8"/>
      <c r="LOI1185" s="8"/>
      <c r="LOJ1185" s="8"/>
      <c r="LOK1185" s="8"/>
      <c r="LOL1185" s="8"/>
      <c r="LOM1185" s="8"/>
      <c r="LON1185" s="8"/>
      <c r="LOO1185" s="8"/>
      <c r="LOP1185" s="8"/>
      <c r="LOQ1185" s="8"/>
      <c r="LOR1185" s="8"/>
      <c r="LOS1185" s="8"/>
      <c r="LOT1185" s="8"/>
      <c r="LOU1185" s="8"/>
      <c r="LOV1185" s="8"/>
      <c r="LOW1185" s="8"/>
      <c r="LOX1185" s="8"/>
      <c r="LOY1185" s="8"/>
      <c r="LOZ1185" s="8"/>
      <c r="LPA1185" s="8"/>
      <c r="LPB1185" s="8"/>
      <c r="LPC1185" s="8"/>
      <c r="LPD1185" s="8"/>
      <c r="LPE1185" s="8"/>
      <c r="LPF1185" s="8"/>
      <c r="LPG1185" s="8"/>
      <c r="LPH1185" s="8"/>
      <c r="LPI1185" s="8"/>
      <c r="LPJ1185" s="8"/>
      <c r="LPK1185" s="8"/>
      <c r="LPL1185" s="8"/>
      <c r="LPM1185" s="8"/>
      <c r="LPN1185" s="8"/>
      <c r="LPO1185" s="8"/>
      <c r="LPP1185" s="8"/>
      <c r="LPQ1185" s="8"/>
      <c r="LPR1185" s="8"/>
      <c r="LPS1185" s="8"/>
      <c r="LPT1185" s="8"/>
      <c r="LPU1185" s="8"/>
      <c r="LPV1185" s="8"/>
      <c r="LPW1185" s="8"/>
      <c r="LPX1185" s="8"/>
      <c r="LPY1185" s="8"/>
      <c r="LPZ1185" s="8"/>
      <c r="LQA1185" s="8"/>
      <c r="LQB1185" s="8"/>
      <c r="LQC1185" s="8"/>
      <c r="LQD1185" s="8"/>
      <c r="LQE1185" s="8"/>
      <c r="LQF1185" s="8"/>
      <c r="LQG1185" s="8"/>
      <c r="LQH1185" s="8"/>
      <c r="LQI1185" s="8"/>
      <c r="LQJ1185" s="8"/>
      <c r="LQK1185" s="8"/>
      <c r="LQL1185" s="8"/>
      <c r="LQM1185" s="8"/>
      <c r="LQN1185" s="8"/>
      <c r="LQO1185" s="8"/>
      <c r="LQP1185" s="8"/>
      <c r="LQQ1185" s="8"/>
      <c r="LQR1185" s="8"/>
      <c r="LQS1185" s="8"/>
      <c r="LQT1185" s="8"/>
      <c r="LQU1185" s="8"/>
      <c r="LQV1185" s="8"/>
      <c r="LQW1185" s="8"/>
      <c r="LQX1185" s="8"/>
      <c r="LQY1185" s="8"/>
      <c r="LQZ1185" s="8"/>
      <c r="LRA1185" s="8"/>
      <c r="LRB1185" s="8"/>
      <c r="LRC1185" s="8"/>
      <c r="LRD1185" s="8"/>
      <c r="LRE1185" s="8"/>
      <c r="LRF1185" s="8"/>
      <c r="LRG1185" s="8"/>
      <c r="LRH1185" s="8"/>
      <c r="LRI1185" s="8"/>
      <c r="LRJ1185" s="8"/>
      <c r="LRK1185" s="8"/>
      <c r="LRL1185" s="8"/>
      <c r="LRM1185" s="8"/>
      <c r="LRN1185" s="8"/>
      <c r="LRO1185" s="8"/>
      <c r="LRP1185" s="8"/>
      <c r="LRQ1185" s="8"/>
      <c r="LRR1185" s="8"/>
      <c r="LRS1185" s="8"/>
      <c r="LRT1185" s="8"/>
      <c r="LRU1185" s="8"/>
      <c r="LRV1185" s="8"/>
      <c r="LRW1185" s="8"/>
      <c r="LRX1185" s="8"/>
      <c r="LRY1185" s="8"/>
      <c r="LRZ1185" s="8"/>
      <c r="LSA1185" s="8"/>
      <c r="LSB1185" s="8"/>
      <c r="LSC1185" s="8"/>
      <c r="LSD1185" s="8"/>
      <c r="LSE1185" s="8"/>
      <c r="LSF1185" s="8"/>
      <c r="LSG1185" s="8"/>
      <c r="LSH1185" s="8"/>
      <c r="LSI1185" s="8"/>
      <c r="LSJ1185" s="8"/>
      <c r="LSK1185" s="8"/>
      <c r="LSL1185" s="8"/>
      <c r="LSM1185" s="8"/>
      <c r="LSN1185" s="8"/>
      <c r="LSO1185" s="8"/>
      <c r="LSP1185" s="8"/>
      <c r="LSQ1185" s="8"/>
      <c r="LSR1185" s="8"/>
      <c r="LSS1185" s="8"/>
      <c r="LST1185" s="8"/>
      <c r="LSU1185" s="8"/>
      <c r="LSV1185" s="8"/>
      <c r="LSW1185" s="8"/>
      <c r="LSX1185" s="8"/>
      <c r="LSY1185" s="8"/>
      <c r="LSZ1185" s="8"/>
      <c r="LTA1185" s="8"/>
      <c r="LTB1185" s="8"/>
      <c r="LTC1185" s="8"/>
      <c r="LTD1185" s="8"/>
      <c r="LTE1185" s="8"/>
      <c r="LTF1185" s="8"/>
      <c r="LTG1185" s="8"/>
      <c r="LTH1185" s="8"/>
      <c r="LTI1185" s="8"/>
      <c r="LTJ1185" s="8"/>
      <c r="LTK1185" s="8"/>
      <c r="LTL1185" s="8"/>
      <c r="LTM1185" s="8"/>
      <c r="LTN1185" s="8"/>
      <c r="LTO1185" s="8"/>
      <c r="LTP1185" s="8"/>
      <c r="LTQ1185" s="8"/>
      <c r="LTR1185" s="8"/>
      <c r="LTS1185" s="8"/>
      <c r="LTT1185" s="8"/>
      <c r="LTU1185" s="8"/>
      <c r="LTV1185" s="8"/>
      <c r="LTW1185" s="8"/>
      <c r="LTX1185" s="8"/>
      <c r="LTY1185" s="8"/>
      <c r="LTZ1185" s="8"/>
      <c r="LUA1185" s="8"/>
      <c r="LUB1185" s="8"/>
      <c r="LUC1185" s="8"/>
      <c r="LUD1185" s="8"/>
      <c r="LUE1185" s="8"/>
      <c r="LUF1185" s="8"/>
      <c r="LUG1185" s="8"/>
      <c r="LUH1185" s="8"/>
      <c r="LUI1185" s="8"/>
      <c r="LUJ1185" s="8"/>
      <c r="LUK1185" s="8"/>
      <c r="LUL1185" s="8"/>
      <c r="LUM1185" s="8"/>
      <c r="LUN1185" s="8"/>
      <c r="LUO1185" s="8"/>
      <c r="LUP1185" s="8"/>
      <c r="LUQ1185" s="8"/>
      <c r="LUR1185" s="8"/>
      <c r="LUS1185" s="8"/>
      <c r="LUT1185" s="8"/>
      <c r="LUU1185" s="8"/>
      <c r="LUV1185" s="8"/>
      <c r="LUW1185" s="8"/>
      <c r="LUX1185" s="8"/>
      <c r="LUY1185" s="8"/>
      <c r="LUZ1185" s="8"/>
      <c r="LVA1185" s="8"/>
      <c r="LVB1185" s="8"/>
      <c r="LVC1185" s="8"/>
      <c r="LVD1185" s="8"/>
      <c r="LVE1185" s="8"/>
      <c r="LVF1185" s="8"/>
      <c r="LVG1185" s="8"/>
      <c r="LVH1185" s="8"/>
      <c r="LVI1185" s="8"/>
      <c r="LVJ1185" s="8"/>
      <c r="LVK1185" s="8"/>
      <c r="LVL1185" s="8"/>
      <c r="LVM1185" s="8"/>
      <c r="LVN1185" s="8"/>
      <c r="LVO1185" s="8"/>
      <c r="LVP1185" s="8"/>
      <c r="LVQ1185" s="8"/>
      <c r="LVR1185" s="8"/>
      <c r="LVS1185" s="8"/>
      <c r="LVT1185" s="8"/>
      <c r="LVU1185" s="8"/>
      <c r="LVV1185" s="8"/>
      <c r="LVW1185" s="8"/>
      <c r="LVX1185" s="8"/>
      <c r="LVY1185" s="8"/>
      <c r="LVZ1185" s="8"/>
      <c r="LWA1185" s="8"/>
      <c r="LWB1185" s="8"/>
      <c r="LWC1185" s="8"/>
      <c r="LWD1185" s="8"/>
      <c r="LWE1185" s="8"/>
      <c r="LWF1185" s="8"/>
      <c r="LWG1185" s="8"/>
      <c r="LWH1185" s="8"/>
      <c r="LWI1185" s="8"/>
      <c r="LWJ1185" s="8"/>
      <c r="LWK1185" s="8"/>
      <c r="LWL1185" s="8"/>
      <c r="LWM1185" s="8"/>
      <c r="LWN1185" s="8"/>
      <c r="LWO1185" s="8"/>
      <c r="LWP1185" s="8"/>
      <c r="LWQ1185" s="8"/>
      <c r="LWR1185" s="8"/>
      <c r="LWS1185" s="8"/>
      <c r="LWT1185" s="8"/>
      <c r="LWU1185" s="8"/>
      <c r="LWV1185" s="8"/>
      <c r="LWW1185" s="8"/>
      <c r="LWX1185" s="8"/>
      <c r="LWY1185" s="8"/>
      <c r="LWZ1185" s="8"/>
      <c r="LXA1185" s="8"/>
      <c r="LXB1185" s="8"/>
      <c r="LXC1185" s="8"/>
      <c r="LXD1185" s="8"/>
      <c r="LXE1185" s="8"/>
      <c r="LXF1185" s="8"/>
      <c r="LXG1185" s="8"/>
      <c r="LXH1185" s="8"/>
      <c r="LXI1185" s="8"/>
      <c r="LXJ1185" s="8"/>
      <c r="LXK1185" s="8"/>
      <c r="LXL1185" s="8"/>
      <c r="LXM1185" s="8"/>
      <c r="LXN1185" s="8"/>
      <c r="LXO1185" s="8"/>
      <c r="LXP1185" s="8"/>
      <c r="LXQ1185" s="8"/>
      <c r="LXR1185" s="8"/>
      <c r="LXS1185" s="8"/>
      <c r="LXT1185" s="8"/>
      <c r="LXU1185" s="8"/>
      <c r="LXV1185" s="8"/>
      <c r="LXW1185" s="8"/>
      <c r="LXX1185" s="8"/>
      <c r="LXY1185" s="8"/>
      <c r="LXZ1185" s="8"/>
      <c r="LYA1185" s="8"/>
      <c r="LYB1185" s="8"/>
      <c r="LYC1185" s="8"/>
      <c r="LYD1185" s="8"/>
      <c r="LYE1185" s="8"/>
      <c r="LYF1185" s="8"/>
      <c r="LYG1185" s="8"/>
      <c r="LYH1185" s="8"/>
      <c r="LYI1185" s="8"/>
      <c r="LYJ1185" s="8"/>
      <c r="LYK1185" s="8"/>
      <c r="LYL1185" s="8"/>
      <c r="LYM1185" s="8"/>
      <c r="LYN1185" s="8"/>
      <c r="LYO1185" s="8"/>
      <c r="LYP1185" s="8"/>
      <c r="LYQ1185" s="8"/>
      <c r="LYR1185" s="8"/>
      <c r="LYS1185" s="8"/>
      <c r="LYT1185" s="8"/>
      <c r="LYU1185" s="8"/>
      <c r="LYV1185" s="8"/>
      <c r="LYW1185" s="8"/>
      <c r="LYX1185" s="8"/>
      <c r="LYY1185" s="8"/>
      <c r="LYZ1185" s="8"/>
      <c r="LZA1185" s="8"/>
      <c r="LZB1185" s="8"/>
      <c r="LZC1185" s="8"/>
      <c r="LZD1185" s="8"/>
      <c r="LZE1185" s="8"/>
      <c r="LZF1185" s="8"/>
      <c r="LZG1185" s="8"/>
      <c r="LZH1185" s="8"/>
      <c r="LZI1185" s="8"/>
      <c r="LZJ1185" s="8"/>
      <c r="LZK1185" s="8"/>
      <c r="LZL1185" s="8"/>
      <c r="LZM1185" s="8"/>
      <c r="LZN1185" s="8"/>
      <c r="LZO1185" s="8"/>
      <c r="LZP1185" s="8"/>
      <c r="LZQ1185" s="8"/>
      <c r="LZR1185" s="8"/>
      <c r="LZS1185" s="8"/>
      <c r="LZT1185" s="8"/>
      <c r="LZU1185" s="8"/>
      <c r="LZV1185" s="8"/>
      <c r="LZW1185" s="8"/>
      <c r="LZX1185" s="8"/>
      <c r="LZY1185" s="8"/>
      <c r="LZZ1185" s="8"/>
      <c r="MAA1185" s="8"/>
      <c r="MAB1185" s="8"/>
      <c r="MAC1185" s="8"/>
      <c r="MAD1185" s="8"/>
      <c r="MAE1185" s="8"/>
      <c r="MAF1185" s="8"/>
      <c r="MAG1185" s="8"/>
      <c r="MAH1185" s="8"/>
      <c r="MAI1185" s="8"/>
      <c r="MAJ1185" s="8"/>
      <c r="MAK1185" s="8"/>
      <c r="MAL1185" s="8"/>
      <c r="MAM1185" s="8"/>
      <c r="MAN1185" s="8"/>
      <c r="MAO1185" s="8"/>
      <c r="MAP1185" s="8"/>
      <c r="MAQ1185" s="8"/>
      <c r="MAR1185" s="8"/>
      <c r="MAS1185" s="8"/>
      <c r="MAT1185" s="8"/>
      <c r="MAU1185" s="8"/>
      <c r="MAV1185" s="8"/>
      <c r="MAW1185" s="8"/>
      <c r="MAX1185" s="8"/>
      <c r="MAY1185" s="8"/>
      <c r="MAZ1185" s="8"/>
      <c r="MBA1185" s="8"/>
      <c r="MBB1185" s="8"/>
      <c r="MBC1185" s="8"/>
      <c r="MBD1185" s="8"/>
      <c r="MBE1185" s="8"/>
      <c r="MBF1185" s="8"/>
      <c r="MBG1185" s="8"/>
      <c r="MBH1185" s="8"/>
      <c r="MBI1185" s="8"/>
      <c r="MBJ1185" s="8"/>
      <c r="MBK1185" s="8"/>
      <c r="MBL1185" s="8"/>
      <c r="MBM1185" s="8"/>
      <c r="MBN1185" s="8"/>
      <c r="MBO1185" s="8"/>
      <c r="MBP1185" s="8"/>
      <c r="MBQ1185" s="8"/>
      <c r="MBR1185" s="8"/>
      <c r="MBS1185" s="8"/>
      <c r="MBT1185" s="8"/>
      <c r="MBU1185" s="8"/>
      <c r="MBV1185" s="8"/>
      <c r="MBW1185" s="8"/>
      <c r="MBX1185" s="8"/>
      <c r="MBY1185" s="8"/>
      <c r="MBZ1185" s="8"/>
      <c r="MCA1185" s="8"/>
      <c r="MCB1185" s="8"/>
      <c r="MCC1185" s="8"/>
      <c r="MCD1185" s="8"/>
      <c r="MCE1185" s="8"/>
      <c r="MCF1185" s="8"/>
      <c r="MCG1185" s="8"/>
      <c r="MCH1185" s="8"/>
      <c r="MCI1185" s="8"/>
      <c r="MCJ1185" s="8"/>
      <c r="MCK1185" s="8"/>
      <c r="MCL1185" s="8"/>
      <c r="MCM1185" s="8"/>
      <c r="MCN1185" s="8"/>
      <c r="MCO1185" s="8"/>
      <c r="MCP1185" s="8"/>
      <c r="MCQ1185" s="8"/>
      <c r="MCR1185" s="8"/>
      <c r="MCS1185" s="8"/>
      <c r="MCT1185" s="8"/>
      <c r="MCU1185" s="8"/>
      <c r="MCV1185" s="8"/>
      <c r="MCW1185" s="8"/>
      <c r="MCX1185" s="8"/>
      <c r="MCY1185" s="8"/>
      <c r="MCZ1185" s="8"/>
      <c r="MDA1185" s="8"/>
      <c r="MDB1185" s="8"/>
      <c r="MDC1185" s="8"/>
      <c r="MDD1185" s="8"/>
      <c r="MDE1185" s="8"/>
      <c r="MDF1185" s="8"/>
      <c r="MDG1185" s="8"/>
      <c r="MDH1185" s="8"/>
      <c r="MDI1185" s="8"/>
      <c r="MDJ1185" s="8"/>
      <c r="MDK1185" s="8"/>
      <c r="MDL1185" s="8"/>
      <c r="MDM1185" s="8"/>
      <c r="MDN1185" s="8"/>
      <c r="MDO1185" s="8"/>
      <c r="MDP1185" s="8"/>
      <c r="MDQ1185" s="8"/>
      <c r="MDR1185" s="8"/>
      <c r="MDS1185" s="8"/>
      <c r="MDT1185" s="8"/>
      <c r="MDU1185" s="8"/>
      <c r="MDV1185" s="8"/>
      <c r="MDW1185" s="8"/>
      <c r="MDX1185" s="8"/>
      <c r="MDY1185" s="8"/>
      <c r="MDZ1185" s="8"/>
      <c r="MEA1185" s="8"/>
      <c r="MEB1185" s="8"/>
      <c r="MEC1185" s="8"/>
      <c r="MED1185" s="8"/>
      <c r="MEE1185" s="8"/>
      <c r="MEF1185" s="8"/>
      <c r="MEG1185" s="8"/>
      <c r="MEH1185" s="8"/>
      <c r="MEI1185" s="8"/>
      <c r="MEJ1185" s="8"/>
      <c r="MEK1185" s="8"/>
      <c r="MEL1185" s="8"/>
      <c r="MEM1185" s="8"/>
      <c r="MEN1185" s="8"/>
      <c r="MEO1185" s="8"/>
      <c r="MEP1185" s="8"/>
      <c r="MEQ1185" s="8"/>
      <c r="MER1185" s="8"/>
      <c r="MES1185" s="8"/>
      <c r="MET1185" s="8"/>
      <c r="MEU1185" s="8"/>
      <c r="MEV1185" s="8"/>
      <c r="MEW1185" s="8"/>
      <c r="MEX1185" s="8"/>
      <c r="MEY1185" s="8"/>
      <c r="MEZ1185" s="8"/>
      <c r="MFA1185" s="8"/>
      <c r="MFB1185" s="8"/>
      <c r="MFC1185" s="8"/>
      <c r="MFD1185" s="8"/>
      <c r="MFE1185" s="8"/>
      <c r="MFF1185" s="8"/>
      <c r="MFG1185" s="8"/>
      <c r="MFH1185" s="8"/>
      <c r="MFI1185" s="8"/>
      <c r="MFJ1185" s="8"/>
      <c r="MFK1185" s="8"/>
      <c r="MFL1185" s="8"/>
      <c r="MFM1185" s="8"/>
      <c r="MFN1185" s="8"/>
      <c r="MFO1185" s="8"/>
      <c r="MFP1185" s="8"/>
      <c r="MFQ1185" s="8"/>
      <c r="MFR1185" s="8"/>
      <c r="MFS1185" s="8"/>
      <c r="MFT1185" s="8"/>
      <c r="MFU1185" s="8"/>
      <c r="MFV1185" s="8"/>
      <c r="MFW1185" s="8"/>
      <c r="MFX1185" s="8"/>
      <c r="MFY1185" s="8"/>
      <c r="MFZ1185" s="8"/>
      <c r="MGA1185" s="8"/>
      <c r="MGB1185" s="8"/>
      <c r="MGC1185" s="8"/>
      <c r="MGD1185" s="8"/>
      <c r="MGE1185" s="8"/>
      <c r="MGF1185" s="8"/>
      <c r="MGG1185" s="8"/>
      <c r="MGH1185" s="8"/>
      <c r="MGI1185" s="8"/>
      <c r="MGJ1185" s="8"/>
      <c r="MGK1185" s="8"/>
      <c r="MGL1185" s="8"/>
      <c r="MGM1185" s="8"/>
      <c r="MGN1185" s="8"/>
      <c r="MGO1185" s="8"/>
      <c r="MGP1185" s="8"/>
      <c r="MGQ1185" s="8"/>
      <c r="MGR1185" s="8"/>
      <c r="MGS1185" s="8"/>
      <c r="MGT1185" s="8"/>
      <c r="MGU1185" s="8"/>
      <c r="MGV1185" s="8"/>
      <c r="MGW1185" s="8"/>
      <c r="MGX1185" s="8"/>
      <c r="MGY1185" s="8"/>
      <c r="MGZ1185" s="8"/>
      <c r="MHA1185" s="8"/>
      <c r="MHB1185" s="8"/>
      <c r="MHC1185" s="8"/>
      <c r="MHD1185" s="8"/>
      <c r="MHE1185" s="8"/>
      <c r="MHF1185" s="8"/>
      <c r="MHG1185" s="8"/>
      <c r="MHH1185" s="8"/>
      <c r="MHI1185" s="8"/>
      <c r="MHJ1185" s="8"/>
      <c r="MHK1185" s="8"/>
      <c r="MHL1185" s="8"/>
      <c r="MHM1185" s="8"/>
      <c r="MHN1185" s="8"/>
      <c r="MHO1185" s="8"/>
      <c r="MHP1185" s="8"/>
      <c r="MHQ1185" s="8"/>
      <c r="MHR1185" s="8"/>
      <c r="MHS1185" s="8"/>
      <c r="MHT1185" s="8"/>
      <c r="MHU1185" s="8"/>
      <c r="MHV1185" s="8"/>
      <c r="MHW1185" s="8"/>
      <c r="MHX1185" s="8"/>
      <c r="MHY1185" s="8"/>
      <c r="MHZ1185" s="8"/>
      <c r="MIA1185" s="8"/>
      <c r="MIB1185" s="8"/>
      <c r="MIC1185" s="8"/>
      <c r="MID1185" s="8"/>
      <c r="MIE1185" s="8"/>
      <c r="MIF1185" s="8"/>
      <c r="MIG1185" s="8"/>
      <c r="MIH1185" s="8"/>
      <c r="MII1185" s="8"/>
      <c r="MIJ1185" s="8"/>
      <c r="MIK1185" s="8"/>
      <c r="MIL1185" s="8"/>
      <c r="MIM1185" s="8"/>
      <c r="MIN1185" s="8"/>
      <c r="MIO1185" s="8"/>
      <c r="MIP1185" s="8"/>
      <c r="MIQ1185" s="8"/>
      <c r="MIR1185" s="8"/>
      <c r="MIS1185" s="8"/>
      <c r="MIT1185" s="8"/>
      <c r="MIU1185" s="8"/>
      <c r="MIV1185" s="8"/>
      <c r="MIW1185" s="8"/>
      <c r="MIX1185" s="8"/>
      <c r="MIY1185" s="8"/>
      <c r="MIZ1185" s="8"/>
      <c r="MJA1185" s="8"/>
      <c r="MJB1185" s="8"/>
      <c r="MJC1185" s="8"/>
      <c r="MJD1185" s="8"/>
      <c r="MJE1185" s="8"/>
      <c r="MJF1185" s="8"/>
      <c r="MJG1185" s="8"/>
      <c r="MJH1185" s="8"/>
      <c r="MJI1185" s="8"/>
      <c r="MJJ1185" s="8"/>
      <c r="MJK1185" s="8"/>
      <c r="MJL1185" s="8"/>
      <c r="MJM1185" s="8"/>
      <c r="MJN1185" s="8"/>
      <c r="MJO1185" s="8"/>
      <c r="MJP1185" s="8"/>
      <c r="MJQ1185" s="8"/>
      <c r="MJR1185" s="8"/>
      <c r="MJS1185" s="8"/>
      <c r="MJT1185" s="8"/>
      <c r="MJU1185" s="8"/>
      <c r="MJV1185" s="8"/>
      <c r="MJW1185" s="8"/>
      <c r="MJX1185" s="8"/>
      <c r="MJY1185" s="8"/>
      <c r="MJZ1185" s="8"/>
      <c r="MKA1185" s="8"/>
      <c r="MKB1185" s="8"/>
      <c r="MKC1185" s="8"/>
      <c r="MKD1185" s="8"/>
      <c r="MKE1185" s="8"/>
      <c r="MKF1185" s="8"/>
      <c r="MKG1185" s="8"/>
      <c r="MKH1185" s="8"/>
      <c r="MKI1185" s="8"/>
      <c r="MKJ1185" s="8"/>
      <c r="MKK1185" s="8"/>
      <c r="MKL1185" s="8"/>
      <c r="MKM1185" s="8"/>
      <c r="MKN1185" s="8"/>
      <c r="MKO1185" s="8"/>
      <c r="MKP1185" s="8"/>
      <c r="MKQ1185" s="8"/>
      <c r="MKR1185" s="8"/>
      <c r="MKS1185" s="8"/>
      <c r="MKT1185" s="8"/>
      <c r="MKU1185" s="8"/>
      <c r="MKV1185" s="8"/>
      <c r="MKW1185" s="8"/>
      <c r="MKX1185" s="8"/>
      <c r="MKY1185" s="8"/>
      <c r="MKZ1185" s="8"/>
      <c r="MLA1185" s="8"/>
      <c r="MLB1185" s="8"/>
      <c r="MLC1185" s="8"/>
      <c r="MLD1185" s="8"/>
      <c r="MLE1185" s="8"/>
      <c r="MLF1185" s="8"/>
      <c r="MLG1185" s="8"/>
      <c r="MLH1185" s="8"/>
      <c r="MLI1185" s="8"/>
      <c r="MLJ1185" s="8"/>
      <c r="MLK1185" s="8"/>
      <c r="MLL1185" s="8"/>
      <c r="MLM1185" s="8"/>
      <c r="MLN1185" s="8"/>
      <c r="MLO1185" s="8"/>
      <c r="MLP1185" s="8"/>
      <c r="MLQ1185" s="8"/>
      <c r="MLR1185" s="8"/>
      <c r="MLS1185" s="8"/>
      <c r="MLT1185" s="8"/>
      <c r="MLU1185" s="8"/>
      <c r="MLV1185" s="8"/>
      <c r="MLW1185" s="8"/>
      <c r="MLX1185" s="8"/>
      <c r="MLY1185" s="8"/>
      <c r="MLZ1185" s="8"/>
      <c r="MMA1185" s="8"/>
      <c r="MMB1185" s="8"/>
      <c r="MMC1185" s="8"/>
      <c r="MMD1185" s="8"/>
      <c r="MME1185" s="8"/>
      <c r="MMF1185" s="8"/>
      <c r="MMG1185" s="8"/>
      <c r="MMH1185" s="8"/>
      <c r="MMI1185" s="8"/>
      <c r="MMJ1185" s="8"/>
      <c r="MMK1185" s="8"/>
      <c r="MML1185" s="8"/>
      <c r="MMM1185" s="8"/>
      <c r="MMN1185" s="8"/>
      <c r="MMO1185" s="8"/>
      <c r="MMP1185" s="8"/>
      <c r="MMQ1185" s="8"/>
      <c r="MMR1185" s="8"/>
      <c r="MMS1185" s="8"/>
      <c r="MMT1185" s="8"/>
      <c r="MMU1185" s="8"/>
      <c r="MMV1185" s="8"/>
      <c r="MMW1185" s="8"/>
      <c r="MMX1185" s="8"/>
      <c r="MMY1185" s="8"/>
      <c r="MMZ1185" s="8"/>
      <c r="MNA1185" s="8"/>
      <c r="MNB1185" s="8"/>
      <c r="MNC1185" s="8"/>
      <c r="MND1185" s="8"/>
      <c r="MNE1185" s="8"/>
      <c r="MNF1185" s="8"/>
      <c r="MNG1185" s="8"/>
      <c r="MNH1185" s="8"/>
      <c r="MNI1185" s="8"/>
      <c r="MNJ1185" s="8"/>
      <c r="MNK1185" s="8"/>
      <c r="MNL1185" s="8"/>
      <c r="MNM1185" s="8"/>
      <c r="MNN1185" s="8"/>
      <c r="MNO1185" s="8"/>
      <c r="MNP1185" s="8"/>
      <c r="MNQ1185" s="8"/>
      <c r="MNR1185" s="8"/>
      <c r="MNS1185" s="8"/>
      <c r="MNT1185" s="8"/>
      <c r="MNU1185" s="8"/>
      <c r="MNV1185" s="8"/>
      <c r="MNW1185" s="8"/>
      <c r="MNX1185" s="8"/>
      <c r="MNY1185" s="8"/>
      <c r="MNZ1185" s="8"/>
      <c r="MOA1185" s="8"/>
      <c r="MOB1185" s="8"/>
      <c r="MOC1185" s="8"/>
      <c r="MOD1185" s="8"/>
      <c r="MOE1185" s="8"/>
      <c r="MOF1185" s="8"/>
      <c r="MOG1185" s="8"/>
      <c r="MOH1185" s="8"/>
      <c r="MOI1185" s="8"/>
      <c r="MOJ1185" s="8"/>
      <c r="MOK1185" s="8"/>
      <c r="MOL1185" s="8"/>
      <c r="MOM1185" s="8"/>
      <c r="MON1185" s="8"/>
      <c r="MOO1185" s="8"/>
      <c r="MOP1185" s="8"/>
      <c r="MOQ1185" s="8"/>
      <c r="MOR1185" s="8"/>
      <c r="MOS1185" s="8"/>
      <c r="MOT1185" s="8"/>
      <c r="MOU1185" s="8"/>
      <c r="MOV1185" s="8"/>
      <c r="MOW1185" s="8"/>
      <c r="MOX1185" s="8"/>
      <c r="MOY1185" s="8"/>
      <c r="MOZ1185" s="8"/>
      <c r="MPA1185" s="8"/>
      <c r="MPB1185" s="8"/>
      <c r="MPC1185" s="8"/>
      <c r="MPD1185" s="8"/>
      <c r="MPE1185" s="8"/>
      <c r="MPF1185" s="8"/>
      <c r="MPG1185" s="8"/>
      <c r="MPH1185" s="8"/>
      <c r="MPI1185" s="8"/>
      <c r="MPJ1185" s="8"/>
      <c r="MPK1185" s="8"/>
      <c r="MPL1185" s="8"/>
      <c r="MPM1185" s="8"/>
      <c r="MPN1185" s="8"/>
      <c r="MPO1185" s="8"/>
      <c r="MPP1185" s="8"/>
      <c r="MPQ1185" s="8"/>
      <c r="MPR1185" s="8"/>
      <c r="MPS1185" s="8"/>
      <c r="MPT1185" s="8"/>
      <c r="MPU1185" s="8"/>
      <c r="MPV1185" s="8"/>
      <c r="MPW1185" s="8"/>
      <c r="MPX1185" s="8"/>
      <c r="MPY1185" s="8"/>
      <c r="MPZ1185" s="8"/>
      <c r="MQA1185" s="8"/>
      <c r="MQB1185" s="8"/>
      <c r="MQC1185" s="8"/>
      <c r="MQD1185" s="8"/>
      <c r="MQE1185" s="8"/>
      <c r="MQF1185" s="8"/>
      <c r="MQG1185" s="8"/>
      <c r="MQH1185" s="8"/>
      <c r="MQI1185" s="8"/>
      <c r="MQJ1185" s="8"/>
      <c r="MQK1185" s="8"/>
      <c r="MQL1185" s="8"/>
      <c r="MQM1185" s="8"/>
      <c r="MQN1185" s="8"/>
      <c r="MQO1185" s="8"/>
      <c r="MQP1185" s="8"/>
      <c r="MQQ1185" s="8"/>
      <c r="MQR1185" s="8"/>
      <c r="MQS1185" s="8"/>
      <c r="MQT1185" s="8"/>
      <c r="MQU1185" s="8"/>
      <c r="MQV1185" s="8"/>
      <c r="MQW1185" s="8"/>
      <c r="MQX1185" s="8"/>
      <c r="MQY1185" s="8"/>
      <c r="MQZ1185" s="8"/>
      <c r="MRA1185" s="8"/>
      <c r="MRB1185" s="8"/>
      <c r="MRC1185" s="8"/>
      <c r="MRD1185" s="8"/>
      <c r="MRE1185" s="8"/>
      <c r="MRF1185" s="8"/>
      <c r="MRG1185" s="8"/>
      <c r="MRH1185" s="8"/>
      <c r="MRI1185" s="8"/>
      <c r="MRJ1185" s="8"/>
      <c r="MRK1185" s="8"/>
      <c r="MRL1185" s="8"/>
      <c r="MRM1185" s="8"/>
      <c r="MRN1185" s="8"/>
      <c r="MRO1185" s="8"/>
      <c r="MRP1185" s="8"/>
      <c r="MRQ1185" s="8"/>
      <c r="MRR1185" s="8"/>
      <c r="MRS1185" s="8"/>
      <c r="MRT1185" s="8"/>
      <c r="MRU1185" s="8"/>
      <c r="MRV1185" s="8"/>
      <c r="MRW1185" s="8"/>
      <c r="MRX1185" s="8"/>
      <c r="MRY1185" s="8"/>
      <c r="MRZ1185" s="8"/>
      <c r="MSA1185" s="8"/>
      <c r="MSB1185" s="8"/>
      <c r="MSC1185" s="8"/>
      <c r="MSD1185" s="8"/>
      <c r="MSE1185" s="8"/>
      <c r="MSF1185" s="8"/>
      <c r="MSG1185" s="8"/>
      <c r="MSH1185" s="8"/>
      <c r="MSI1185" s="8"/>
      <c r="MSJ1185" s="8"/>
      <c r="MSK1185" s="8"/>
      <c r="MSL1185" s="8"/>
      <c r="MSM1185" s="8"/>
      <c r="MSN1185" s="8"/>
      <c r="MSO1185" s="8"/>
      <c r="MSP1185" s="8"/>
      <c r="MSQ1185" s="8"/>
      <c r="MSR1185" s="8"/>
      <c r="MSS1185" s="8"/>
      <c r="MST1185" s="8"/>
      <c r="MSU1185" s="8"/>
      <c r="MSV1185" s="8"/>
      <c r="MSW1185" s="8"/>
      <c r="MSX1185" s="8"/>
      <c r="MSY1185" s="8"/>
      <c r="MSZ1185" s="8"/>
      <c r="MTA1185" s="8"/>
      <c r="MTB1185" s="8"/>
      <c r="MTC1185" s="8"/>
      <c r="MTD1185" s="8"/>
      <c r="MTE1185" s="8"/>
      <c r="MTF1185" s="8"/>
      <c r="MTG1185" s="8"/>
      <c r="MTH1185" s="8"/>
      <c r="MTI1185" s="8"/>
      <c r="MTJ1185" s="8"/>
      <c r="MTK1185" s="8"/>
      <c r="MTL1185" s="8"/>
      <c r="MTM1185" s="8"/>
      <c r="MTN1185" s="8"/>
      <c r="MTO1185" s="8"/>
      <c r="MTP1185" s="8"/>
      <c r="MTQ1185" s="8"/>
      <c r="MTR1185" s="8"/>
      <c r="MTS1185" s="8"/>
      <c r="MTT1185" s="8"/>
      <c r="MTU1185" s="8"/>
      <c r="MTV1185" s="8"/>
      <c r="MTW1185" s="8"/>
      <c r="MTX1185" s="8"/>
      <c r="MTY1185" s="8"/>
      <c r="MTZ1185" s="8"/>
      <c r="MUA1185" s="8"/>
      <c r="MUB1185" s="8"/>
      <c r="MUC1185" s="8"/>
      <c r="MUD1185" s="8"/>
      <c r="MUE1185" s="8"/>
      <c r="MUF1185" s="8"/>
      <c r="MUG1185" s="8"/>
      <c r="MUH1185" s="8"/>
      <c r="MUI1185" s="8"/>
      <c r="MUJ1185" s="8"/>
      <c r="MUK1185" s="8"/>
      <c r="MUL1185" s="8"/>
      <c r="MUM1185" s="8"/>
      <c r="MUN1185" s="8"/>
      <c r="MUO1185" s="8"/>
      <c r="MUP1185" s="8"/>
      <c r="MUQ1185" s="8"/>
      <c r="MUR1185" s="8"/>
      <c r="MUS1185" s="8"/>
      <c r="MUT1185" s="8"/>
      <c r="MUU1185" s="8"/>
      <c r="MUV1185" s="8"/>
      <c r="MUW1185" s="8"/>
      <c r="MUX1185" s="8"/>
      <c r="MUY1185" s="8"/>
      <c r="MUZ1185" s="8"/>
      <c r="MVA1185" s="8"/>
      <c r="MVB1185" s="8"/>
      <c r="MVC1185" s="8"/>
      <c r="MVD1185" s="8"/>
      <c r="MVE1185" s="8"/>
      <c r="MVF1185" s="8"/>
      <c r="MVG1185" s="8"/>
      <c r="MVH1185" s="8"/>
      <c r="MVI1185" s="8"/>
      <c r="MVJ1185" s="8"/>
      <c r="MVK1185" s="8"/>
      <c r="MVL1185" s="8"/>
      <c r="MVM1185" s="8"/>
      <c r="MVN1185" s="8"/>
      <c r="MVO1185" s="8"/>
      <c r="MVP1185" s="8"/>
      <c r="MVQ1185" s="8"/>
      <c r="MVR1185" s="8"/>
      <c r="MVS1185" s="8"/>
      <c r="MVT1185" s="8"/>
      <c r="MVU1185" s="8"/>
      <c r="MVV1185" s="8"/>
      <c r="MVW1185" s="8"/>
      <c r="MVX1185" s="8"/>
      <c r="MVY1185" s="8"/>
      <c r="MVZ1185" s="8"/>
      <c r="MWA1185" s="8"/>
      <c r="MWB1185" s="8"/>
      <c r="MWC1185" s="8"/>
      <c r="MWD1185" s="8"/>
      <c r="MWE1185" s="8"/>
      <c r="MWF1185" s="8"/>
      <c r="MWG1185" s="8"/>
      <c r="MWH1185" s="8"/>
      <c r="MWI1185" s="8"/>
      <c r="MWJ1185" s="8"/>
      <c r="MWK1185" s="8"/>
      <c r="MWL1185" s="8"/>
      <c r="MWM1185" s="8"/>
      <c r="MWN1185" s="8"/>
      <c r="MWO1185" s="8"/>
      <c r="MWP1185" s="8"/>
      <c r="MWQ1185" s="8"/>
      <c r="MWR1185" s="8"/>
      <c r="MWS1185" s="8"/>
      <c r="MWT1185" s="8"/>
      <c r="MWU1185" s="8"/>
      <c r="MWV1185" s="8"/>
      <c r="MWW1185" s="8"/>
      <c r="MWX1185" s="8"/>
      <c r="MWY1185" s="8"/>
      <c r="MWZ1185" s="8"/>
      <c r="MXA1185" s="8"/>
      <c r="MXB1185" s="8"/>
      <c r="MXC1185" s="8"/>
      <c r="MXD1185" s="8"/>
      <c r="MXE1185" s="8"/>
      <c r="MXF1185" s="8"/>
      <c r="MXG1185" s="8"/>
      <c r="MXH1185" s="8"/>
      <c r="MXI1185" s="8"/>
      <c r="MXJ1185" s="8"/>
      <c r="MXK1185" s="8"/>
      <c r="MXL1185" s="8"/>
      <c r="MXM1185" s="8"/>
      <c r="MXN1185" s="8"/>
      <c r="MXO1185" s="8"/>
      <c r="MXP1185" s="8"/>
      <c r="MXQ1185" s="8"/>
      <c r="MXR1185" s="8"/>
      <c r="MXS1185" s="8"/>
      <c r="MXT1185" s="8"/>
      <c r="MXU1185" s="8"/>
      <c r="MXV1185" s="8"/>
      <c r="MXW1185" s="8"/>
      <c r="MXX1185" s="8"/>
      <c r="MXY1185" s="8"/>
      <c r="MXZ1185" s="8"/>
      <c r="MYA1185" s="8"/>
      <c r="MYB1185" s="8"/>
      <c r="MYC1185" s="8"/>
      <c r="MYD1185" s="8"/>
      <c r="MYE1185" s="8"/>
      <c r="MYF1185" s="8"/>
      <c r="MYG1185" s="8"/>
      <c r="MYH1185" s="8"/>
      <c r="MYI1185" s="8"/>
      <c r="MYJ1185" s="8"/>
      <c r="MYK1185" s="8"/>
      <c r="MYL1185" s="8"/>
      <c r="MYM1185" s="8"/>
      <c r="MYN1185" s="8"/>
      <c r="MYO1185" s="8"/>
      <c r="MYP1185" s="8"/>
      <c r="MYQ1185" s="8"/>
      <c r="MYR1185" s="8"/>
      <c r="MYS1185" s="8"/>
      <c r="MYT1185" s="8"/>
      <c r="MYU1185" s="8"/>
      <c r="MYV1185" s="8"/>
      <c r="MYW1185" s="8"/>
      <c r="MYX1185" s="8"/>
      <c r="MYY1185" s="8"/>
      <c r="MYZ1185" s="8"/>
      <c r="MZA1185" s="8"/>
      <c r="MZB1185" s="8"/>
      <c r="MZC1185" s="8"/>
      <c r="MZD1185" s="8"/>
      <c r="MZE1185" s="8"/>
      <c r="MZF1185" s="8"/>
      <c r="MZG1185" s="8"/>
      <c r="MZH1185" s="8"/>
      <c r="MZI1185" s="8"/>
      <c r="MZJ1185" s="8"/>
      <c r="MZK1185" s="8"/>
      <c r="MZL1185" s="8"/>
      <c r="MZM1185" s="8"/>
      <c r="MZN1185" s="8"/>
      <c r="MZO1185" s="8"/>
      <c r="MZP1185" s="8"/>
      <c r="MZQ1185" s="8"/>
      <c r="MZR1185" s="8"/>
      <c r="MZS1185" s="8"/>
      <c r="MZT1185" s="8"/>
      <c r="MZU1185" s="8"/>
      <c r="MZV1185" s="8"/>
      <c r="MZW1185" s="8"/>
      <c r="MZX1185" s="8"/>
      <c r="MZY1185" s="8"/>
      <c r="MZZ1185" s="8"/>
      <c r="NAA1185" s="8"/>
      <c r="NAB1185" s="8"/>
      <c r="NAC1185" s="8"/>
      <c r="NAD1185" s="8"/>
      <c r="NAE1185" s="8"/>
      <c r="NAF1185" s="8"/>
      <c r="NAG1185" s="8"/>
      <c r="NAH1185" s="8"/>
      <c r="NAI1185" s="8"/>
      <c r="NAJ1185" s="8"/>
      <c r="NAK1185" s="8"/>
      <c r="NAL1185" s="8"/>
      <c r="NAM1185" s="8"/>
      <c r="NAN1185" s="8"/>
      <c r="NAO1185" s="8"/>
      <c r="NAP1185" s="8"/>
      <c r="NAQ1185" s="8"/>
      <c r="NAR1185" s="8"/>
      <c r="NAS1185" s="8"/>
      <c r="NAT1185" s="8"/>
      <c r="NAU1185" s="8"/>
      <c r="NAV1185" s="8"/>
      <c r="NAW1185" s="8"/>
      <c r="NAX1185" s="8"/>
      <c r="NAY1185" s="8"/>
      <c r="NAZ1185" s="8"/>
      <c r="NBA1185" s="8"/>
      <c r="NBB1185" s="8"/>
      <c r="NBC1185" s="8"/>
      <c r="NBD1185" s="8"/>
      <c r="NBE1185" s="8"/>
      <c r="NBF1185" s="8"/>
      <c r="NBG1185" s="8"/>
      <c r="NBH1185" s="8"/>
      <c r="NBI1185" s="8"/>
      <c r="NBJ1185" s="8"/>
      <c r="NBK1185" s="8"/>
      <c r="NBL1185" s="8"/>
      <c r="NBM1185" s="8"/>
      <c r="NBN1185" s="8"/>
      <c r="NBO1185" s="8"/>
      <c r="NBP1185" s="8"/>
      <c r="NBQ1185" s="8"/>
      <c r="NBR1185" s="8"/>
      <c r="NBS1185" s="8"/>
      <c r="NBT1185" s="8"/>
      <c r="NBU1185" s="8"/>
      <c r="NBV1185" s="8"/>
      <c r="NBW1185" s="8"/>
      <c r="NBX1185" s="8"/>
      <c r="NBY1185" s="8"/>
      <c r="NBZ1185" s="8"/>
      <c r="NCA1185" s="8"/>
      <c r="NCB1185" s="8"/>
      <c r="NCC1185" s="8"/>
      <c r="NCD1185" s="8"/>
      <c r="NCE1185" s="8"/>
      <c r="NCF1185" s="8"/>
      <c r="NCG1185" s="8"/>
      <c r="NCH1185" s="8"/>
      <c r="NCI1185" s="8"/>
      <c r="NCJ1185" s="8"/>
      <c r="NCK1185" s="8"/>
      <c r="NCL1185" s="8"/>
      <c r="NCM1185" s="8"/>
      <c r="NCN1185" s="8"/>
      <c r="NCO1185" s="8"/>
      <c r="NCP1185" s="8"/>
      <c r="NCQ1185" s="8"/>
      <c r="NCR1185" s="8"/>
      <c r="NCS1185" s="8"/>
      <c r="NCT1185" s="8"/>
      <c r="NCU1185" s="8"/>
      <c r="NCV1185" s="8"/>
      <c r="NCW1185" s="8"/>
      <c r="NCX1185" s="8"/>
      <c r="NCY1185" s="8"/>
      <c r="NCZ1185" s="8"/>
      <c r="NDA1185" s="8"/>
      <c r="NDB1185" s="8"/>
      <c r="NDC1185" s="8"/>
      <c r="NDD1185" s="8"/>
      <c r="NDE1185" s="8"/>
      <c r="NDF1185" s="8"/>
      <c r="NDG1185" s="8"/>
      <c r="NDH1185" s="8"/>
      <c r="NDI1185" s="8"/>
      <c r="NDJ1185" s="8"/>
      <c r="NDK1185" s="8"/>
      <c r="NDL1185" s="8"/>
      <c r="NDM1185" s="8"/>
      <c r="NDN1185" s="8"/>
      <c r="NDO1185" s="8"/>
      <c r="NDP1185" s="8"/>
      <c r="NDQ1185" s="8"/>
      <c r="NDR1185" s="8"/>
      <c r="NDS1185" s="8"/>
      <c r="NDT1185" s="8"/>
      <c r="NDU1185" s="8"/>
      <c r="NDV1185" s="8"/>
      <c r="NDW1185" s="8"/>
      <c r="NDX1185" s="8"/>
      <c r="NDY1185" s="8"/>
      <c r="NDZ1185" s="8"/>
      <c r="NEA1185" s="8"/>
      <c r="NEB1185" s="8"/>
      <c r="NEC1185" s="8"/>
      <c r="NED1185" s="8"/>
      <c r="NEE1185" s="8"/>
      <c r="NEF1185" s="8"/>
      <c r="NEG1185" s="8"/>
      <c r="NEH1185" s="8"/>
      <c r="NEI1185" s="8"/>
      <c r="NEJ1185" s="8"/>
      <c r="NEK1185" s="8"/>
      <c r="NEL1185" s="8"/>
      <c r="NEM1185" s="8"/>
      <c r="NEN1185" s="8"/>
      <c r="NEO1185" s="8"/>
      <c r="NEP1185" s="8"/>
      <c r="NEQ1185" s="8"/>
      <c r="NER1185" s="8"/>
      <c r="NES1185" s="8"/>
      <c r="NET1185" s="8"/>
      <c r="NEU1185" s="8"/>
      <c r="NEV1185" s="8"/>
      <c r="NEW1185" s="8"/>
      <c r="NEX1185" s="8"/>
      <c r="NEY1185" s="8"/>
      <c r="NEZ1185" s="8"/>
      <c r="NFA1185" s="8"/>
      <c r="NFB1185" s="8"/>
      <c r="NFC1185" s="8"/>
      <c r="NFD1185" s="8"/>
      <c r="NFE1185" s="8"/>
      <c r="NFF1185" s="8"/>
      <c r="NFG1185" s="8"/>
      <c r="NFH1185" s="8"/>
      <c r="NFI1185" s="8"/>
      <c r="NFJ1185" s="8"/>
      <c r="NFK1185" s="8"/>
      <c r="NFL1185" s="8"/>
      <c r="NFM1185" s="8"/>
      <c r="NFN1185" s="8"/>
      <c r="NFO1185" s="8"/>
      <c r="NFP1185" s="8"/>
      <c r="NFQ1185" s="8"/>
      <c r="NFR1185" s="8"/>
      <c r="NFS1185" s="8"/>
      <c r="NFT1185" s="8"/>
      <c r="NFU1185" s="8"/>
      <c r="NFV1185" s="8"/>
      <c r="NFW1185" s="8"/>
      <c r="NFX1185" s="8"/>
      <c r="NFY1185" s="8"/>
      <c r="NFZ1185" s="8"/>
      <c r="NGA1185" s="8"/>
      <c r="NGB1185" s="8"/>
      <c r="NGC1185" s="8"/>
      <c r="NGD1185" s="8"/>
      <c r="NGE1185" s="8"/>
      <c r="NGF1185" s="8"/>
      <c r="NGG1185" s="8"/>
      <c r="NGH1185" s="8"/>
      <c r="NGI1185" s="8"/>
      <c r="NGJ1185" s="8"/>
      <c r="NGK1185" s="8"/>
      <c r="NGL1185" s="8"/>
      <c r="NGM1185" s="8"/>
      <c r="NGN1185" s="8"/>
      <c r="NGO1185" s="8"/>
      <c r="NGP1185" s="8"/>
      <c r="NGQ1185" s="8"/>
      <c r="NGR1185" s="8"/>
      <c r="NGS1185" s="8"/>
      <c r="NGT1185" s="8"/>
      <c r="NGU1185" s="8"/>
      <c r="NGV1185" s="8"/>
      <c r="NGW1185" s="8"/>
      <c r="NGX1185" s="8"/>
      <c r="NGY1185" s="8"/>
      <c r="NGZ1185" s="8"/>
      <c r="NHA1185" s="8"/>
      <c r="NHB1185" s="8"/>
      <c r="NHC1185" s="8"/>
      <c r="NHD1185" s="8"/>
      <c r="NHE1185" s="8"/>
      <c r="NHF1185" s="8"/>
      <c r="NHG1185" s="8"/>
      <c r="NHH1185" s="8"/>
      <c r="NHI1185" s="8"/>
      <c r="NHJ1185" s="8"/>
      <c r="NHK1185" s="8"/>
      <c r="NHL1185" s="8"/>
      <c r="NHM1185" s="8"/>
      <c r="NHN1185" s="8"/>
      <c r="NHO1185" s="8"/>
      <c r="NHP1185" s="8"/>
      <c r="NHQ1185" s="8"/>
      <c r="NHR1185" s="8"/>
      <c r="NHS1185" s="8"/>
      <c r="NHT1185" s="8"/>
      <c r="NHU1185" s="8"/>
      <c r="NHV1185" s="8"/>
      <c r="NHW1185" s="8"/>
      <c r="NHX1185" s="8"/>
      <c r="NHY1185" s="8"/>
      <c r="NHZ1185" s="8"/>
      <c r="NIA1185" s="8"/>
      <c r="NIB1185" s="8"/>
      <c r="NIC1185" s="8"/>
      <c r="NID1185" s="8"/>
      <c r="NIE1185" s="8"/>
      <c r="NIF1185" s="8"/>
      <c r="NIG1185" s="8"/>
      <c r="NIH1185" s="8"/>
      <c r="NII1185" s="8"/>
      <c r="NIJ1185" s="8"/>
      <c r="NIK1185" s="8"/>
      <c r="NIL1185" s="8"/>
      <c r="NIM1185" s="8"/>
      <c r="NIN1185" s="8"/>
      <c r="NIO1185" s="8"/>
      <c r="NIP1185" s="8"/>
      <c r="NIQ1185" s="8"/>
      <c r="NIR1185" s="8"/>
      <c r="NIS1185" s="8"/>
      <c r="NIT1185" s="8"/>
      <c r="NIU1185" s="8"/>
      <c r="NIV1185" s="8"/>
      <c r="NIW1185" s="8"/>
      <c r="NIX1185" s="8"/>
      <c r="NIY1185" s="8"/>
      <c r="NIZ1185" s="8"/>
      <c r="NJA1185" s="8"/>
      <c r="NJB1185" s="8"/>
      <c r="NJC1185" s="8"/>
      <c r="NJD1185" s="8"/>
      <c r="NJE1185" s="8"/>
      <c r="NJF1185" s="8"/>
      <c r="NJG1185" s="8"/>
      <c r="NJH1185" s="8"/>
      <c r="NJI1185" s="8"/>
      <c r="NJJ1185" s="8"/>
      <c r="NJK1185" s="8"/>
      <c r="NJL1185" s="8"/>
      <c r="NJM1185" s="8"/>
      <c r="NJN1185" s="8"/>
      <c r="NJO1185" s="8"/>
      <c r="NJP1185" s="8"/>
      <c r="NJQ1185" s="8"/>
      <c r="NJR1185" s="8"/>
      <c r="NJS1185" s="8"/>
      <c r="NJT1185" s="8"/>
      <c r="NJU1185" s="8"/>
      <c r="NJV1185" s="8"/>
      <c r="NJW1185" s="8"/>
      <c r="NJX1185" s="8"/>
      <c r="NJY1185" s="8"/>
      <c r="NJZ1185" s="8"/>
      <c r="NKA1185" s="8"/>
      <c r="NKB1185" s="8"/>
      <c r="NKC1185" s="8"/>
      <c r="NKD1185" s="8"/>
      <c r="NKE1185" s="8"/>
      <c r="NKF1185" s="8"/>
      <c r="NKG1185" s="8"/>
      <c r="NKH1185" s="8"/>
      <c r="NKI1185" s="8"/>
      <c r="NKJ1185" s="8"/>
      <c r="NKK1185" s="8"/>
      <c r="NKL1185" s="8"/>
      <c r="NKM1185" s="8"/>
      <c r="NKN1185" s="8"/>
      <c r="NKO1185" s="8"/>
      <c r="NKP1185" s="8"/>
      <c r="NKQ1185" s="8"/>
      <c r="NKR1185" s="8"/>
      <c r="NKS1185" s="8"/>
      <c r="NKT1185" s="8"/>
      <c r="NKU1185" s="8"/>
      <c r="NKV1185" s="8"/>
      <c r="NKW1185" s="8"/>
      <c r="NKX1185" s="8"/>
      <c r="NKY1185" s="8"/>
      <c r="NKZ1185" s="8"/>
      <c r="NLA1185" s="8"/>
      <c r="NLB1185" s="8"/>
      <c r="NLC1185" s="8"/>
      <c r="NLD1185" s="8"/>
      <c r="NLE1185" s="8"/>
      <c r="NLF1185" s="8"/>
      <c r="NLG1185" s="8"/>
      <c r="NLH1185" s="8"/>
      <c r="NLI1185" s="8"/>
      <c r="NLJ1185" s="8"/>
      <c r="NLK1185" s="8"/>
      <c r="NLL1185" s="8"/>
      <c r="NLM1185" s="8"/>
      <c r="NLN1185" s="8"/>
      <c r="NLO1185" s="8"/>
      <c r="NLP1185" s="8"/>
      <c r="NLQ1185" s="8"/>
      <c r="NLR1185" s="8"/>
      <c r="NLS1185" s="8"/>
      <c r="NLT1185" s="8"/>
      <c r="NLU1185" s="8"/>
      <c r="NLV1185" s="8"/>
      <c r="NLW1185" s="8"/>
      <c r="NLX1185" s="8"/>
      <c r="NLY1185" s="8"/>
      <c r="NLZ1185" s="8"/>
      <c r="NMA1185" s="8"/>
      <c r="NMB1185" s="8"/>
      <c r="NMC1185" s="8"/>
      <c r="NMD1185" s="8"/>
      <c r="NME1185" s="8"/>
      <c r="NMF1185" s="8"/>
      <c r="NMG1185" s="8"/>
      <c r="NMH1185" s="8"/>
      <c r="NMI1185" s="8"/>
      <c r="NMJ1185" s="8"/>
      <c r="NMK1185" s="8"/>
      <c r="NML1185" s="8"/>
      <c r="NMM1185" s="8"/>
      <c r="NMN1185" s="8"/>
      <c r="NMO1185" s="8"/>
      <c r="NMP1185" s="8"/>
      <c r="NMQ1185" s="8"/>
      <c r="NMR1185" s="8"/>
      <c r="NMS1185" s="8"/>
      <c r="NMT1185" s="8"/>
      <c r="NMU1185" s="8"/>
      <c r="NMV1185" s="8"/>
      <c r="NMW1185" s="8"/>
      <c r="NMX1185" s="8"/>
      <c r="NMY1185" s="8"/>
      <c r="NMZ1185" s="8"/>
      <c r="NNA1185" s="8"/>
      <c r="NNB1185" s="8"/>
      <c r="NNC1185" s="8"/>
      <c r="NND1185" s="8"/>
      <c r="NNE1185" s="8"/>
      <c r="NNF1185" s="8"/>
      <c r="NNG1185" s="8"/>
      <c r="NNH1185" s="8"/>
      <c r="NNI1185" s="8"/>
      <c r="NNJ1185" s="8"/>
      <c r="NNK1185" s="8"/>
      <c r="NNL1185" s="8"/>
      <c r="NNM1185" s="8"/>
      <c r="NNN1185" s="8"/>
      <c r="NNO1185" s="8"/>
      <c r="NNP1185" s="8"/>
      <c r="NNQ1185" s="8"/>
      <c r="NNR1185" s="8"/>
      <c r="NNS1185" s="8"/>
      <c r="NNT1185" s="8"/>
      <c r="NNU1185" s="8"/>
      <c r="NNV1185" s="8"/>
      <c r="NNW1185" s="8"/>
      <c r="NNX1185" s="8"/>
      <c r="NNY1185" s="8"/>
      <c r="NNZ1185" s="8"/>
      <c r="NOA1185" s="8"/>
      <c r="NOB1185" s="8"/>
      <c r="NOC1185" s="8"/>
      <c r="NOD1185" s="8"/>
      <c r="NOE1185" s="8"/>
      <c r="NOF1185" s="8"/>
      <c r="NOG1185" s="8"/>
      <c r="NOH1185" s="8"/>
      <c r="NOI1185" s="8"/>
      <c r="NOJ1185" s="8"/>
      <c r="NOK1185" s="8"/>
      <c r="NOL1185" s="8"/>
      <c r="NOM1185" s="8"/>
      <c r="NON1185" s="8"/>
      <c r="NOO1185" s="8"/>
      <c r="NOP1185" s="8"/>
      <c r="NOQ1185" s="8"/>
      <c r="NOR1185" s="8"/>
      <c r="NOS1185" s="8"/>
      <c r="NOT1185" s="8"/>
      <c r="NOU1185" s="8"/>
      <c r="NOV1185" s="8"/>
      <c r="NOW1185" s="8"/>
      <c r="NOX1185" s="8"/>
      <c r="NOY1185" s="8"/>
      <c r="NOZ1185" s="8"/>
      <c r="NPA1185" s="8"/>
      <c r="NPB1185" s="8"/>
      <c r="NPC1185" s="8"/>
      <c r="NPD1185" s="8"/>
      <c r="NPE1185" s="8"/>
      <c r="NPF1185" s="8"/>
      <c r="NPG1185" s="8"/>
      <c r="NPH1185" s="8"/>
      <c r="NPI1185" s="8"/>
      <c r="NPJ1185" s="8"/>
      <c r="NPK1185" s="8"/>
      <c r="NPL1185" s="8"/>
      <c r="NPM1185" s="8"/>
      <c r="NPN1185" s="8"/>
      <c r="NPO1185" s="8"/>
      <c r="NPP1185" s="8"/>
      <c r="NPQ1185" s="8"/>
      <c r="NPR1185" s="8"/>
      <c r="NPS1185" s="8"/>
      <c r="NPT1185" s="8"/>
      <c r="NPU1185" s="8"/>
      <c r="NPV1185" s="8"/>
      <c r="NPW1185" s="8"/>
      <c r="NPX1185" s="8"/>
      <c r="NPY1185" s="8"/>
      <c r="NPZ1185" s="8"/>
      <c r="NQA1185" s="8"/>
      <c r="NQB1185" s="8"/>
      <c r="NQC1185" s="8"/>
      <c r="NQD1185" s="8"/>
      <c r="NQE1185" s="8"/>
      <c r="NQF1185" s="8"/>
      <c r="NQG1185" s="8"/>
      <c r="NQH1185" s="8"/>
      <c r="NQI1185" s="8"/>
      <c r="NQJ1185" s="8"/>
      <c r="NQK1185" s="8"/>
      <c r="NQL1185" s="8"/>
      <c r="NQM1185" s="8"/>
      <c r="NQN1185" s="8"/>
      <c r="NQO1185" s="8"/>
      <c r="NQP1185" s="8"/>
      <c r="NQQ1185" s="8"/>
      <c r="NQR1185" s="8"/>
      <c r="NQS1185" s="8"/>
      <c r="NQT1185" s="8"/>
      <c r="NQU1185" s="8"/>
      <c r="NQV1185" s="8"/>
      <c r="NQW1185" s="8"/>
      <c r="NQX1185" s="8"/>
      <c r="NQY1185" s="8"/>
      <c r="NQZ1185" s="8"/>
      <c r="NRA1185" s="8"/>
      <c r="NRB1185" s="8"/>
      <c r="NRC1185" s="8"/>
      <c r="NRD1185" s="8"/>
      <c r="NRE1185" s="8"/>
      <c r="NRF1185" s="8"/>
      <c r="NRG1185" s="8"/>
      <c r="NRH1185" s="8"/>
      <c r="NRI1185" s="8"/>
      <c r="NRJ1185" s="8"/>
      <c r="NRK1185" s="8"/>
      <c r="NRL1185" s="8"/>
      <c r="NRM1185" s="8"/>
      <c r="NRN1185" s="8"/>
      <c r="NRO1185" s="8"/>
      <c r="NRP1185" s="8"/>
      <c r="NRQ1185" s="8"/>
      <c r="NRR1185" s="8"/>
      <c r="NRS1185" s="8"/>
      <c r="NRT1185" s="8"/>
      <c r="NRU1185" s="8"/>
      <c r="NRV1185" s="8"/>
      <c r="NRW1185" s="8"/>
      <c r="NRX1185" s="8"/>
      <c r="NRY1185" s="8"/>
      <c r="NRZ1185" s="8"/>
      <c r="NSA1185" s="8"/>
      <c r="NSB1185" s="8"/>
      <c r="NSC1185" s="8"/>
      <c r="NSD1185" s="8"/>
      <c r="NSE1185" s="8"/>
      <c r="NSF1185" s="8"/>
      <c r="NSG1185" s="8"/>
      <c r="NSH1185" s="8"/>
      <c r="NSI1185" s="8"/>
      <c r="NSJ1185" s="8"/>
      <c r="NSK1185" s="8"/>
      <c r="NSL1185" s="8"/>
      <c r="NSM1185" s="8"/>
      <c r="NSN1185" s="8"/>
      <c r="NSO1185" s="8"/>
      <c r="NSP1185" s="8"/>
      <c r="NSQ1185" s="8"/>
      <c r="NSR1185" s="8"/>
      <c r="NSS1185" s="8"/>
      <c r="NST1185" s="8"/>
      <c r="NSU1185" s="8"/>
      <c r="NSV1185" s="8"/>
      <c r="NSW1185" s="8"/>
      <c r="NSX1185" s="8"/>
      <c r="NSY1185" s="8"/>
      <c r="NSZ1185" s="8"/>
      <c r="NTA1185" s="8"/>
      <c r="NTB1185" s="8"/>
      <c r="NTC1185" s="8"/>
      <c r="NTD1185" s="8"/>
      <c r="NTE1185" s="8"/>
      <c r="NTF1185" s="8"/>
      <c r="NTG1185" s="8"/>
      <c r="NTH1185" s="8"/>
      <c r="NTI1185" s="8"/>
      <c r="NTJ1185" s="8"/>
      <c r="NTK1185" s="8"/>
      <c r="NTL1185" s="8"/>
      <c r="NTM1185" s="8"/>
      <c r="NTN1185" s="8"/>
      <c r="NTO1185" s="8"/>
      <c r="NTP1185" s="8"/>
      <c r="NTQ1185" s="8"/>
      <c r="NTR1185" s="8"/>
      <c r="NTS1185" s="8"/>
      <c r="NTT1185" s="8"/>
      <c r="NTU1185" s="8"/>
      <c r="NTV1185" s="8"/>
      <c r="NTW1185" s="8"/>
      <c r="NTX1185" s="8"/>
      <c r="NTY1185" s="8"/>
      <c r="NTZ1185" s="8"/>
      <c r="NUA1185" s="8"/>
      <c r="NUB1185" s="8"/>
      <c r="NUC1185" s="8"/>
      <c r="NUD1185" s="8"/>
      <c r="NUE1185" s="8"/>
      <c r="NUF1185" s="8"/>
      <c r="NUG1185" s="8"/>
      <c r="NUH1185" s="8"/>
      <c r="NUI1185" s="8"/>
      <c r="NUJ1185" s="8"/>
      <c r="NUK1185" s="8"/>
      <c r="NUL1185" s="8"/>
      <c r="NUM1185" s="8"/>
      <c r="NUN1185" s="8"/>
      <c r="NUO1185" s="8"/>
      <c r="NUP1185" s="8"/>
      <c r="NUQ1185" s="8"/>
      <c r="NUR1185" s="8"/>
      <c r="NUS1185" s="8"/>
      <c r="NUT1185" s="8"/>
      <c r="NUU1185" s="8"/>
      <c r="NUV1185" s="8"/>
      <c r="NUW1185" s="8"/>
      <c r="NUX1185" s="8"/>
      <c r="NUY1185" s="8"/>
      <c r="NUZ1185" s="8"/>
      <c r="NVA1185" s="8"/>
      <c r="NVB1185" s="8"/>
      <c r="NVC1185" s="8"/>
      <c r="NVD1185" s="8"/>
      <c r="NVE1185" s="8"/>
      <c r="NVF1185" s="8"/>
      <c r="NVG1185" s="8"/>
      <c r="NVH1185" s="8"/>
      <c r="NVI1185" s="8"/>
      <c r="NVJ1185" s="8"/>
      <c r="NVK1185" s="8"/>
      <c r="NVL1185" s="8"/>
      <c r="NVM1185" s="8"/>
      <c r="NVN1185" s="8"/>
      <c r="NVO1185" s="8"/>
      <c r="NVP1185" s="8"/>
      <c r="NVQ1185" s="8"/>
      <c r="NVR1185" s="8"/>
      <c r="NVS1185" s="8"/>
      <c r="NVT1185" s="8"/>
      <c r="NVU1185" s="8"/>
      <c r="NVV1185" s="8"/>
      <c r="NVW1185" s="8"/>
      <c r="NVX1185" s="8"/>
      <c r="NVY1185" s="8"/>
      <c r="NVZ1185" s="8"/>
      <c r="NWA1185" s="8"/>
      <c r="NWB1185" s="8"/>
      <c r="NWC1185" s="8"/>
      <c r="NWD1185" s="8"/>
      <c r="NWE1185" s="8"/>
      <c r="NWF1185" s="8"/>
      <c r="NWG1185" s="8"/>
      <c r="NWH1185" s="8"/>
      <c r="NWI1185" s="8"/>
      <c r="NWJ1185" s="8"/>
      <c r="NWK1185" s="8"/>
      <c r="NWL1185" s="8"/>
      <c r="NWM1185" s="8"/>
      <c r="NWN1185" s="8"/>
      <c r="NWO1185" s="8"/>
      <c r="NWP1185" s="8"/>
      <c r="NWQ1185" s="8"/>
      <c r="NWR1185" s="8"/>
      <c r="NWS1185" s="8"/>
      <c r="NWT1185" s="8"/>
      <c r="NWU1185" s="8"/>
      <c r="NWV1185" s="8"/>
      <c r="NWW1185" s="8"/>
      <c r="NWX1185" s="8"/>
      <c r="NWY1185" s="8"/>
      <c r="NWZ1185" s="8"/>
      <c r="NXA1185" s="8"/>
      <c r="NXB1185" s="8"/>
      <c r="NXC1185" s="8"/>
      <c r="NXD1185" s="8"/>
      <c r="NXE1185" s="8"/>
      <c r="NXF1185" s="8"/>
      <c r="NXG1185" s="8"/>
      <c r="NXH1185" s="8"/>
      <c r="NXI1185" s="8"/>
      <c r="NXJ1185" s="8"/>
      <c r="NXK1185" s="8"/>
      <c r="NXL1185" s="8"/>
      <c r="NXM1185" s="8"/>
      <c r="NXN1185" s="8"/>
      <c r="NXO1185" s="8"/>
      <c r="NXP1185" s="8"/>
      <c r="NXQ1185" s="8"/>
      <c r="NXR1185" s="8"/>
      <c r="NXS1185" s="8"/>
      <c r="NXT1185" s="8"/>
      <c r="NXU1185" s="8"/>
      <c r="NXV1185" s="8"/>
      <c r="NXW1185" s="8"/>
      <c r="NXX1185" s="8"/>
      <c r="NXY1185" s="8"/>
      <c r="NXZ1185" s="8"/>
      <c r="NYA1185" s="8"/>
      <c r="NYB1185" s="8"/>
      <c r="NYC1185" s="8"/>
      <c r="NYD1185" s="8"/>
      <c r="NYE1185" s="8"/>
      <c r="NYF1185" s="8"/>
      <c r="NYG1185" s="8"/>
      <c r="NYH1185" s="8"/>
      <c r="NYI1185" s="8"/>
      <c r="NYJ1185" s="8"/>
      <c r="NYK1185" s="8"/>
      <c r="NYL1185" s="8"/>
      <c r="NYM1185" s="8"/>
      <c r="NYN1185" s="8"/>
      <c r="NYO1185" s="8"/>
      <c r="NYP1185" s="8"/>
      <c r="NYQ1185" s="8"/>
      <c r="NYR1185" s="8"/>
      <c r="NYS1185" s="8"/>
      <c r="NYT1185" s="8"/>
      <c r="NYU1185" s="8"/>
      <c r="NYV1185" s="8"/>
      <c r="NYW1185" s="8"/>
      <c r="NYX1185" s="8"/>
      <c r="NYY1185" s="8"/>
      <c r="NYZ1185" s="8"/>
      <c r="NZA1185" s="8"/>
      <c r="NZB1185" s="8"/>
      <c r="NZC1185" s="8"/>
      <c r="NZD1185" s="8"/>
      <c r="NZE1185" s="8"/>
      <c r="NZF1185" s="8"/>
      <c r="NZG1185" s="8"/>
      <c r="NZH1185" s="8"/>
      <c r="NZI1185" s="8"/>
      <c r="NZJ1185" s="8"/>
      <c r="NZK1185" s="8"/>
      <c r="NZL1185" s="8"/>
      <c r="NZM1185" s="8"/>
      <c r="NZN1185" s="8"/>
      <c r="NZO1185" s="8"/>
      <c r="NZP1185" s="8"/>
      <c r="NZQ1185" s="8"/>
      <c r="NZR1185" s="8"/>
      <c r="NZS1185" s="8"/>
      <c r="NZT1185" s="8"/>
      <c r="NZU1185" s="8"/>
      <c r="NZV1185" s="8"/>
      <c r="NZW1185" s="8"/>
      <c r="NZX1185" s="8"/>
      <c r="NZY1185" s="8"/>
      <c r="NZZ1185" s="8"/>
      <c r="OAA1185" s="8"/>
      <c r="OAB1185" s="8"/>
      <c r="OAC1185" s="8"/>
      <c r="OAD1185" s="8"/>
      <c r="OAE1185" s="8"/>
      <c r="OAF1185" s="8"/>
      <c r="OAG1185" s="8"/>
      <c r="OAH1185" s="8"/>
      <c r="OAI1185" s="8"/>
      <c r="OAJ1185" s="8"/>
      <c r="OAK1185" s="8"/>
      <c r="OAL1185" s="8"/>
      <c r="OAM1185" s="8"/>
      <c r="OAN1185" s="8"/>
      <c r="OAO1185" s="8"/>
      <c r="OAP1185" s="8"/>
      <c r="OAQ1185" s="8"/>
      <c r="OAR1185" s="8"/>
      <c r="OAS1185" s="8"/>
      <c r="OAT1185" s="8"/>
      <c r="OAU1185" s="8"/>
      <c r="OAV1185" s="8"/>
      <c r="OAW1185" s="8"/>
      <c r="OAX1185" s="8"/>
      <c r="OAY1185" s="8"/>
      <c r="OAZ1185" s="8"/>
      <c r="OBA1185" s="8"/>
      <c r="OBB1185" s="8"/>
      <c r="OBC1185" s="8"/>
      <c r="OBD1185" s="8"/>
      <c r="OBE1185" s="8"/>
      <c r="OBF1185" s="8"/>
      <c r="OBG1185" s="8"/>
      <c r="OBH1185" s="8"/>
      <c r="OBI1185" s="8"/>
      <c r="OBJ1185" s="8"/>
      <c r="OBK1185" s="8"/>
      <c r="OBL1185" s="8"/>
      <c r="OBM1185" s="8"/>
      <c r="OBN1185" s="8"/>
      <c r="OBO1185" s="8"/>
      <c r="OBP1185" s="8"/>
      <c r="OBQ1185" s="8"/>
      <c r="OBR1185" s="8"/>
      <c r="OBS1185" s="8"/>
      <c r="OBT1185" s="8"/>
      <c r="OBU1185" s="8"/>
      <c r="OBV1185" s="8"/>
      <c r="OBW1185" s="8"/>
      <c r="OBX1185" s="8"/>
      <c r="OBY1185" s="8"/>
      <c r="OBZ1185" s="8"/>
      <c r="OCA1185" s="8"/>
      <c r="OCB1185" s="8"/>
      <c r="OCC1185" s="8"/>
      <c r="OCD1185" s="8"/>
      <c r="OCE1185" s="8"/>
      <c r="OCF1185" s="8"/>
      <c r="OCG1185" s="8"/>
      <c r="OCH1185" s="8"/>
      <c r="OCI1185" s="8"/>
      <c r="OCJ1185" s="8"/>
      <c r="OCK1185" s="8"/>
      <c r="OCL1185" s="8"/>
      <c r="OCM1185" s="8"/>
      <c r="OCN1185" s="8"/>
      <c r="OCO1185" s="8"/>
      <c r="OCP1185" s="8"/>
      <c r="OCQ1185" s="8"/>
      <c r="OCR1185" s="8"/>
      <c r="OCS1185" s="8"/>
      <c r="OCT1185" s="8"/>
      <c r="OCU1185" s="8"/>
      <c r="OCV1185" s="8"/>
      <c r="OCW1185" s="8"/>
      <c r="OCX1185" s="8"/>
      <c r="OCY1185" s="8"/>
      <c r="OCZ1185" s="8"/>
      <c r="ODA1185" s="8"/>
      <c r="ODB1185" s="8"/>
      <c r="ODC1185" s="8"/>
      <c r="ODD1185" s="8"/>
      <c r="ODE1185" s="8"/>
      <c r="ODF1185" s="8"/>
      <c r="ODG1185" s="8"/>
      <c r="ODH1185" s="8"/>
      <c r="ODI1185" s="8"/>
      <c r="ODJ1185" s="8"/>
      <c r="ODK1185" s="8"/>
      <c r="ODL1185" s="8"/>
      <c r="ODM1185" s="8"/>
      <c r="ODN1185" s="8"/>
      <c r="ODO1185" s="8"/>
      <c r="ODP1185" s="8"/>
      <c r="ODQ1185" s="8"/>
      <c r="ODR1185" s="8"/>
      <c r="ODS1185" s="8"/>
      <c r="ODT1185" s="8"/>
      <c r="ODU1185" s="8"/>
      <c r="ODV1185" s="8"/>
      <c r="ODW1185" s="8"/>
      <c r="ODX1185" s="8"/>
      <c r="ODY1185" s="8"/>
      <c r="ODZ1185" s="8"/>
      <c r="OEA1185" s="8"/>
      <c r="OEB1185" s="8"/>
      <c r="OEC1185" s="8"/>
      <c r="OED1185" s="8"/>
      <c r="OEE1185" s="8"/>
      <c r="OEF1185" s="8"/>
      <c r="OEG1185" s="8"/>
      <c r="OEH1185" s="8"/>
      <c r="OEI1185" s="8"/>
      <c r="OEJ1185" s="8"/>
      <c r="OEK1185" s="8"/>
      <c r="OEL1185" s="8"/>
      <c r="OEM1185" s="8"/>
      <c r="OEN1185" s="8"/>
      <c r="OEO1185" s="8"/>
      <c r="OEP1185" s="8"/>
      <c r="OEQ1185" s="8"/>
      <c r="OER1185" s="8"/>
      <c r="OES1185" s="8"/>
      <c r="OET1185" s="8"/>
      <c r="OEU1185" s="8"/>
      <c r="OEV1185" s="8"/>
      <c r="OEW1185" s="8"/>
      <c r="OEX1185" s="8"/>
      <c r="OEY1185" s="8"/>
      <c r="OEZ1185" s="8"/>
      <c r="OFA1185" s="8"/>
      <c r="OFB1185" s="8"/>
      <c r="OFC1185" s="8"/>
      <c r="OFD1185" s="8"/>
      <c r="OFE1185" s="8"/>
      <c r="OFF1185" s="8"/>
      <c r="OFG1185" s="8"/>
      <c r="OFH1185" s="8"/>
      <c r="OFI1185" s="8"/>
      <c r="OFJ1185" s="8"/>
      <c r="OFK1185" s="8"/>
      <c r="OFL1185" s="8"/>
      <c r="OFM1185" s="8"/>
      <c r="OFN1185" s="8"/>
      <c r="OFO1185" s="8"/>
      <c r="OFP1185" s="8"/>
      <c r="OFQ1185" s="8"/>
      <c r="OFR1185" s="8"/>
      <c r="OFS1185" s="8"/>
      <c r="OFT1185" s="8"/>
      <c r="OFU1185" s="8"/>
      <c r="OFV1185" s="8"/>
      <c r="OFW1185" s="8"/>
      <c r="OFX1185" s="8"/>
      <c r="OFY1185" s="8"/>
      <c r="OFZ1185" s="8"/>
      <c r="OGA1185" s="8"/>
      <c r="OGB1185" s="8"/>
      <c r="OGC1185" s="8"/>
      <c r="OGD1185" s="8"/>
      <c r="OGE1185" s="8"/>
      <c r="OGF1185" s="8"/>
      <c r="OGG1185" s="8"/>
      <c r="OGH1185" s="8"/>
      <c r="OGI1185" s="8"/>
      <c r="OGJ1185" s="8"/>
      <c r="OGK1185" s="8"/>
      <c r="OGL1185" s="8"/>
      <c r="OGM1185" s="8"/>
      <c r="OGN1185" s="8"/>
      <c r="OGO1185" s="8"/>
      <c r="OGP1185" s="8"/>
      <c r="OGQ1185" s="8"/>
      <c r="OGR1185" s="8"/>
      <c r="OGS1185" s="8"/>
      <c r="OGT1185" s="8"/>
      <c r="OGU1185" s="8"/>
      <c r="OGV1185" s="8"/>
      <c r="OGW1185" s="8"/>
      <c r="OGX1185" s="8"/>
      <c r="OGY1185" s="8"/>
      <c r="OGZ1185" s="8"/>
      <c r="OHA1185" s="8"/>
      <c r="OHB1185" s="8"/>
      <c r="OHC1185" s="8"/>
      <c r="OHD1185" s="8"/>
      <c r="OHE1185" s="8"/>
      <c r="OHF1185" s="8"/>
      <c r="OHG1185" s="8"/>
      <c r="OHH1185" s="8"/>
      <c r="OHI1185" s="8"/>
      <c r="OHJ1185" s="8"/>
      <c r="OHK1185" s="8"/>
      <c r="OHL1185" s="8"/>
      <c r="OHM1185" s="8"/>
      <c r="OHN1185" s="8"/>
      <c r="OHO1185" s="8"/>
      <c r="OHP1185" s="8"/>
      <c r="OHQ1185" s="8"/>
      <c r="OHR1185" s="8"/>
      <c r="OHS1185" s="8"/>
      <c r="OHT1185" s="8"/>
      <c r="OHU1185" s="8"/>
      <c r="OHV1185" s="8"/>
      <c r="OHW1185" s="8"/>
      <c r="OHX1185" s="8"/>
      <c r="OHY1185" s="8"/>
      <c r="OHZ1185" s="8"/>
      <c r="OIA1185" s="8"/>
      <c r="OIB1185" s="8"/>
      <c r="OIC1185" s="8"/>
      <c r="OID1185" s="8"/>
      <c r="OIE1185" s="8"/>
      <c r="OIF1185" s="8"/>
      <c r="OIG1185" s="8"/>
      <c r="OIH1185" s="8"/>
      <c r="OII1185" s="8"/>
      <c r="OIJ1185" s="8"/>
      <c r="OIK1185" s="8"/>
      <c r="OIL1185" s="8"/>
      <c r="OIM1185" s="8"/>
      <c r="OIN1185" s="8"/>
      <c r="OIO1185" s="8"/>
      <c r="OIP1185" s="8"/>
      <c r="OIQ1185" s="8"/>
      <c r="OIR1185" s="8"/>
      <c r="OIS1185" s="8"/>
      <c r="OIT1185" s="8"/>
      <c r="OIU1185" s="8"/>
      <c r="OIV1185" s="8"/>
      <c r="OIW1185" s="8"/>
      <c r="OIX1185" s="8"/>
      <c r="OIY1185" s="8"/>
      <c r="OIZ1185" s="8"/>
      <c r="OJA1185" s="8"/>
      <c r="OJB1185" s="8"/>
      <c r="OJC1185" s="8"/>
      <c r="OJD1185" s="8"/>
      <c r="OJE1185" s="8"/>
      <c r="OJF1185" s="8"/>
      <c r="OJG1185" s="8"/>
      <c r="OJH1185" s="8"/>
      <c r="OJI1185" s="8"/>
      <c r="OJJ1185" s="8"/>
      <c r="OJK1185" s="8"/>
      <c r="OJL1185" s="8"/>
      <c r="OJM1185" s="8"/>
      <c r="OJN1185" s="8"/>
      <c r="OJO1185" s="8"/>
      <c r="OJP1185" s="8"/>
      <c r="OJQ1185" s="8"/>
      <c r="OJR1185" s="8"/>
      <c r="OJS1185" s="8"/>
      <c r="OJT1185" s="8"/>
      <c r="OJU1185" s="8"/>
      <c r="OJV1185" s="8"/>
      <c r="OJW1185" s="8"/>
      <c r="OJX1185" s="8"/>
      <c r="OJY1185" s="8"/>
      <c r="OJZ1185" s="8"/>
      <c r="OKA1185" s="8"/>
      <c r="OKB1185" s="8"/>
      <c r="OKC1185" s="8"/>
      <c r="OKD1185" s="8"/>
      <c r="OKE1185" s="8"/>
      <c r="OKF1185" s="8"/>
      <c r="OKG1185" s="8"/>
      <c r="OKH1185" s="8"/>
      <c r="OKI1185" s="8"/>
      <c r="OKJ1185" s="8"/>
      <c r="OKK1185" s="8"/>
      <c r="OKL1185" s="8"/>
      <c r="OKM1185" s="8"/>
      <c r="OKN1185" s="8"/>
      <c r="OKO1185" s="8"/>
      <c r="OKP1185" s="8"/>
      <c r="OKQ1185" s="8"/>
      <c r="OKR1185" s="8"/>
      <c r="OKS1185" s="8"/>
      <c r="OKT1185" s="8"/>
      <c r="OKU1185" s="8"/>
      <c r="OKV1185" s="8"/>
      <c r="OKW1185" s="8"/>
      <c r="OKX1185" s="8"/>
      <c r="OKY1185" s="8"/>
      <c r="OKZ1185" s="8"/>
      <c r="OLA1185" s="8"/>
      <c r="OLB1185" s="8"/>
      <c r="OLC1185" s="8"/>
      <c r="OLD1185" s="8"/>
      <c r="OLE1185" s="8"/>
      <c r="OLF1185" s="8"/>
      <c r="OLG1185" s="8"/>
      <c r="OLH1185" s="8"/>
      <c r="OLI1185" s="8"/>
      <c r="OLJ1185" s="8"/>
      <c r="OLK1185" s="8"/>
      <c r="OLL1185" s="8"/>
      <c r="OLM1185" s="8"/>
      <c r="OLN1185" s="8"/>
      <c r="OLO1185" s="8"/>
      <c r="OLP1185" s="8"/>
      <c r="OLQ1185" s="8"/>
      <c r="OLR1185" s="8"/>
      <c r="OLS1185" s="8"/>
      <c r="OLT1185" s="8"/>
      <c r="OLU1185" s="8"/>
      <c r="OLV1185" s="8"/>
      <c r="OLW1185" s="8"/>
      <c r="OLX1185" s="8"/>
      <c r="OLY1185" s="8"/>
      <c r="OLZ1185" s="8"/>
      <c r="OMA1185" s="8"/>
      <c r="OMB1185" s="8"/>
      <c r="OMC1185" s="8"/>
      <c r="OMD1185" s="8"/>
      <c r="OME1185" s="8"/>
      <c r="OMF1185" s="8"/>
      <c r="OMG1185" s="8"/>
      <c r="OMH1185" s="8"/>
      <c r="OMI1185" s="8"/>
      <c r="OMJ1185" s="8"/>
      <c r="OMK1185" s="8"/>
      <c r="OML1185" s="8"/>
      <c r="OMM1185" s="8"/>
      <c r="OMN1185" s="8"/>
      <c r="OMO1185" s="8"/>
      <c r="OMP1185" s="8"/>
      <c r="OMQ1185" s="8"/>
      <c r="OMR1185" s="8"/>
      <c r="OMS1185" s="8"/>
      <c r="OMT1185" s="8"/>
      <c r="OMU1185" s="8"/>
      <c r="OMV1185" s="8"/>
      <c r="OMW1185" s="8"/>
      <c r="OMX1185" s="8"/>
      <c r="OMY1185" s="8"/>
      <c r="OMZ1185" s="8"/>
      <c r="ONA1185" s="8"/>
      <c r="ONB1185" s="8"/>
      <c r="ONC1185" s="8"/>
      <c r="OND1185" s="8"/>
      <c r="ONE1185" s="8"/>
      <c r="ONF1185" s="8"/>
      <c r="ONG1185" s="8"/>
      <c r="ONH1185" s="8"/>
      <c r="ONI1185" s="8"/>
      <c r="ONJ1185" s="8"/>
      <c r="ONK1185" s="8"/>
      <c r="ONL1185" s="8"/>
      <c r="ONM1185" s="8"/>
      <c r="ONN1185" s="8"/>
      <c r="ONO1185" s="8"/>
      <c r="ONP1185" s="8"/>
      <c r="ONQ1185" s="8"/>
      <c r="ONR1185" s="8"/>
      <c r="ONS1185" s="8"/>
      <c r="ONT1185" s="8"/>
      <c r="ONU1185" s="8"/>
      <c r="ONV1185" s="8"/>
      <c r="ONW1185" s="8"/>
      <c r="ONX1185" s="8"/>
      <c r="ONY1185" s="8"/>
      <c r="ONZ1185" s="8"/>
      <c r="OOA1185" s="8"/>
      <c r="OOB1185" s="8"/>
      <c r="OOC1185" s="8"/>
      <c r="OOD1185" s="8"/>
      <c r="OOE1185" s="8"/>
      <c r="OOF1185" s="8"/>
      <c r="OOG1185" s="8"/>
      <c r="OOH1185" s="8"/>
      <c r="OOI1185" s="8"/>
      <c r="OOJ1185" s="8"/>
      <c r="OOK1185" s="8"/>
      <c r="OOL1185" s="8"/>
      <c r="OOM1185" s="8"/>
      <c r="OON1185" s="8"/>
      <c r="OOO1185" s="8"/>
      <c r="OOP1185" s="8"/>
      <c r="OOQ1185" s="8"/>
      <c r="OOR1185" s="8"/>
      <c r="OOS1185" s="8"/>
      <c r="OOT1185" s="8"/>
      <c r="OOU1185" s="8"/>
      <c r="OOV1185" s="8"/>
      <c r="OOW1185" s="8"/>
      <c r="OOX1185" s="8"/>
      <c r="OOY1185" s="8"/>
      <c r="OOZ1185" s="8"/>
      <c r="OPA1185" s="8"/>
      <c r="OPB1185" s="8"/>
      <c r="OPC1185" s="8"/>
      <c r="OPD1185" s="8"/>
      <c r="OPE1185" s="8"/>
      <c r="OPF1185" s="8"/>
      <c r="OPG1185" s="8"/>
      <c r="OPH1185" s="8"/>
      <c r="OPI1185" s="8"/>
      <c r="OPJ1185" s="8"/>
      <c r="OPK1185" s="8"/>
      <c r="OPL1185" s="8"/>
      <c r="OPM1185" s="8"/>
      <c r="OPN1185" s="8"/>
      <c r="OPO1185" s="8"/>
      <c r="OPP1185" s="8"/>
      <c r="OPQ1185" s="8"/>
      <c r="OPR1185" s="8"/>
      <c r="OPS1185" s="8"/>
      <c r="OPT1185" s="8"/>
      <c r="OPU1185" s="8"/>
      <c r="OPV1185" s="8"/>
      <c r="OPW1185" s="8"/>
      <c r="OPX1185" s="8"/>
      <c r="OPY1185" s="8"/>
      <c r="OPZ1185" s="8"/>
      <c r="OQA1185" s="8"/>
      <c r="OQB1185" s="8"/>
      <c r="OQC1185" s="8"/>
      <c r="OQD1185" s="8"/>
      <c r="OQE1185" s="8"/>
      <c r="OQF1185" s="8"/>
      <c r="OQG1185" s="8"/>
      <c r="OQH1185" s="8"/>
      <c r="OQI1185" s="8"/>
      <c r="OQJ1185" s="8"/>
      <c r="OQK1185" s="8"/>
      <c r="OQL1185" s="8"/>
      <c r="OQM1185" s="8"/>
      <c r="OQN1185" s="8"/>
      <c r="OQO1185" s="8"/>
      <c r="OQP1185" s="8"/>
      <c r="OQQ1185" s="8"/>
      <c r="OQR1185" s="8"/>
      <c r="OQS1185" s="8"/>
      <c r="OQT1185" s="8"/>
      <c r="OQU1185" s="8"/>
      <c r="OQV1185" s="8"/>
      <c r="OQW1185" s="8"/>
      <c r="OQX1185" s="8"/>
      <c r="OQY1185" s="8"/>
      <c r="OQZ1185" s="8"/>
      <c r="ORA1185" s="8"/>
      <c r="ORB1185" s="8"/>
      <c r="ORC1185" s="8"/>
      <c r="ORD1185" s="8"/>
      <c r="ORE1185" s="8"/>
      <c r="ORF1185" s="8"/>
      <c r="ORG1185" s="8"/>
      <c r="ORH1185" s="8"/>
      <c r="ORI1185" s="8"/>
      <c r="ORJ1185" s="8"/>
      <c r="ORK1185" s="8"/>
      <c r="ORL1185" s="8"/>
      <c r="ORM1185" s="8"/>
      <c r="ORN1185" s="8"/>
      <c r="ORO1185" s="8"/>
      <c r="ORP1185" s="8"/>
      <c r="ORQ1185" s="8"/>
      <c r="ORR1185" s="8"/>
      <c r="ORS1185" s="8"/>
      <c r="ORT1185" s="8"/>
      <c r="ORU1185" s="8"/>
      <c r="ORV1185" s="8"/>
      <c r="ORW1185" s="8"/>
      <c r="ORX1185" s="8"/>
      <c r="ORY1185" s="8"/>
      <c r="ORZ1185" s="8"/>
      <c r="OSA1185" s="8"/>
      <c r="OSB1185" s="8"/>
      <c r="OSC1185" s="8"/>
      <c r="OSD1185" s="8"/>
      <c r="OSE1185" s="8"/>
      <c r="OSF1185" s="8"/>
      <c r="OSG1185" s="8"/>
      <c r="OSH1185" s="8"/>
      <c r="OSI1185" s="8"/>
      <c r="OSJ1185" s="8"/>
      <c r="OSK1185" s="8"/>
      <c r="OSL1185" s="8"/>
      <c r="OSM1185" s="8"/>
      <c r="OSN1185" s="8"/>
      <c r="OSO1185" s="8"/>
      <c r="OSP1185" s="8"/>
      <c r="OSQ1185" s="8"/>
      <c r="OSR1185" s="8"/>
      <c r="OSS1185" s="8"/>
      <c r="OST1185" s="8"/>
      <c r="OSU1185" s="8"/>
      <c r="OSV1185" s="8"/>
      <c r="OSW1185" s="8"/>
      <c r="OSX1185" s="8"/>
      <c r="OSY1185" s="8"/>
      <c r="OSZ1185" s="8"/>
      <c r="OTA1185" s="8"/>
      <c r="OTB1185" s="8"/>
      <c r="OTC1185" s="8"/>
      <c r="OTD1185" s="8"/>
      <c r="OTE1185" s="8"/>
      <c r="OTF1185" s="8"/>
      <c r="OTG1185" s="8"/>
      <c r="OTH1185" s="8"/>
      <c r="OTI1185" s="8"/>
      <c r="OTJ1185" s="8"/>
      <c r="OTK1185" s="8"/>
      <c r="OTL1185" s="8"/>
      <c r="OTM1185" s="8"/>
      <c r="OTN1185" s="8"/>
      <c r="OTO1185" s="8"/>
      <c r="OTP1185" s="8"/>
      <c r="OTQ1185" s="8"/>
      <c r="OTR1185" s="8"/>
      <c r="OTS1185" s="8"/>
      <c r="OTT1185" s="8"/>
      <c r="OTU1185" s="8"/>
      <c r="OTV1185" s="8"/>
      <c r="OTW1185" s="8"/>
      <c r="OTX1185" s="8"/>
      <c r="OTY1185" s="8"/>
      <c r="OTZ1185" s="8"/>
      <c r="OUA1185" s="8"/>
      <c r="OUB1185" s="8"/>
      <c r="OUC1185" s="8"/>
      <c r="OUD1185" s="8"/>
      <c r="OUE1185" s="8"/>
      <c r="OUF1185" s="8"/>
      <c r="OUG1185" s="8"/>
      <c r="OUH1185" s="8"/>
      <c r="OUI1185" s="8"/>
      <c r="OUJ1185" s="8"/>
      <c r="OUK1185" s="8"/>
      <c r="OUL1185" s="8"/>
      <c r="OUM1185" s="8"/>
      <c r="OUN1185" s="8"/>
      <c r="OUO1185" s="8"/>
      <c r="OUP1185" s="8"/>
      <c r="OUQ1185" s="8"/>
      <c r="OUR1185" s="8"/>
      <c r="OUS1185" s="8"/>
      <c r="OUT1185" s="8"/>
      <c r="OUU1185" s="8"/>
      <c r="OUV1185" s="8"/>
      <c r="OUW1185" s="8"/>
      <c r="OUX1185" s="8"/>
      <c r="OUY1185" s="8"/>
      <c r="OUZ1185" s="8"/>
      <c r="OVA1185" s="8"/>
      <c r="OVB1185" s="8"/>
      <c r="OVC1185" s="8"/>
      <c r="OVD1185" s="8"/>
      <c r="OVE1185" s="8"/>
      <c r="OVF1185" s="8"/>
      <c r="OVG1185" s="8"/>
      <c r="OVH1185" s="8"/>
      <c r="OVI1185" s="8"/>
      <c r="OVJ1185" s="8"/>
      <c r="OVK1185" s="8"/>
      <c r="OVL1185" s="8"/>
      <c r="OVM1185" s="8"/>
      <c r="OVN1185" s="8"/>
      <c r="OVO1185" s="8"/>
      <c r="OVP1185" s="8"/>
      <c r="OVQ1185" s="8"/>
      <c r="OVR1185" s="8"/>
      <c r="OVS1185" s="8"/>
      <c r="OVT1185" s="8"/>
      <c r="OVU1185" s="8"/>
      <c r="OVV1185" s="8"/>
      <c r="OVW1185" s="8"/>
      <c r="OVX1185" s="8"/>
      <c r="OVY1185" s="8"/>
      <c r="OVZ1185" s="8"/>
      <c r="OWA1185" s="8"/>
      <c r="OWB1185" s="8"/>
      <c r="OWC1185" s="8"/>
      <c r="OWD1185" s="8"/>
      <c r="OWE1185" s="8"/>
      <c r="OWF1185" s="8"/>
      <c r="OWG1185" s="8"/>
      <c r="OWH1185" s="8"/>
      <c r="OWI1185" s="8"/>
      <c r="OWJ1185" s="8"/>
      <c r="OWK1185" s="8"/>
      <c r="OWL1185" s="8"/>
      <c r="OWM1185" s="8"/>
      <c r="OWN1185" s="8"/>
      <c r="OWO1185" s="8"/>
      <c r="OWP1185" s="8"/>
      <c r="OWQ1185" s="8"/>
      <c r="OWR1185" s="8"/>
      <c r="OWS1185" s="8"/>
      <c r="OWT1185" s="8"/>
      <c r="OWU1185" s="8"/>
      <c r="OWV1185" s="8"/>
      <c r="OWW1185" s="8"/>
      <c r="OWX1185" s="8"/>
      <c r="OWY1185" s="8"/>
      <c r="OWZ1185" s="8"/>
      <c r="OXA1185" s="8"/>
      <c r="OXB1185" s="8"/>
      <c r="OXC1185" s="8"/>
      <c r="OXD1185" s="8"/>
      <c r="OXE1185" s="8"/>
      <c r="OXF1185" s="8"/>
      <c r="OXG1185" s="8"/>
      <c r="OXH1185" s="8"/>
      <c r="OXI1185" s="8"/>
      <c r="OXJ1185" s="8"/>
      <c r="OXK1185" s="8"/>
      <c r="OXL1185" s="8"/>
      <c r="OXM1185" s="8"/>
      <c r="OXN1185" s="8"/>
      <c r="OXO1185" s="8"/>
      <c r="OXP1185" s="8"/>
      <c r="OXQ1185" s="8"/>
      <c r="OXR1185" s="8"/>
      <c r="OXS1185" s="8"/>
      <c r="OXT1185" s="8"/>
      <c r="OXU1185" s="8"/>
      <c r="OXV1185" s="8"/>
      <c r="OXW1185" s="8"/>
      <c r="OXX1185" s="8"/>
      <c r="OXY1185" s="8"/>
      <c r="OXZ1185" s="8"/>
      <c r="OYA1185" s="8"/>
      <c r="OYB1185" s="8"/>
      <c r="OYC1185" s="8"/>
      <c r="OYD1185" s="8"/>
      <c r="OYE1185" s="8"/>
      <c r="OYF1185" s="8"/>
      <c r="OYG1185" s="8"/>
      <c r="OYH1185" s="8"/>
      <c r="OYI1185" s="8"/>
      <c r="OYJ1185" s="8"/>
      <c r="OYK1185" s="8"/>
      <c r="OYL1185" s="8"/>
      <c r="OYM1185" s="8"/>
      <c r="OYN1185" s="8"/>
      <c r="OYO1185" s="8"/>
      <c r="OYP1185" s="8"/>
      <c r="OYQ1185" s="8"/>
      <c r="OYR1185" s="8"/>
      <c r="OYS1185" s="8"/>
      <c r="OYT1185" s="8"/>
      <c r="OYU1185" s="8"/>
      <c r="OYV1185" s="8"/>
      <c r="OYW1185" s="8"/>
      <c r="OYX1185" s="8"/>
      <c r="OYY1185" s="8"/>
      <c r="OYZ1185" s="8"/>
      <c r="OZA1185" s="8"/>
      <c r="OZB1185" s="8"/>
      <c r="OZC1185" s="8"/>
      <c r="OZD1185" s="8"/>
      <c r="OZE1185" s="8"/>
      <c r="OZF1185" s="8"/>
      <c r="OZG1185" s="8"/>
      <c r="OZH1185" s="8"/>
      <c r="OZI1185" s="8"/>
      <c r="OZJ1185" s="8"/>
      <c r="OZK1185" s="8"/>
      <c r="OZL1185" s="8"/>
      <c r="OZM1185" s="8"/>
      <c r="OZN1185" s="8"/>
      <c r="OZO1185" s="8"/>
      <c r="OZP1185" s="8"/>
      <c r="OZQ1185" s="8"/>
      <c r="OZR1185" s="8"/>
      <c r="OZS1185" s="8"/>
      <c r="OZT1185" s="8"/>
      <c r="OZU1185" s="8"/>
      <c r="OZV1185" s="8"/>
      <c r="OZW1185" s="8"/>
      <c r="OZX1185" s="8"/>
      <c r="OZY1185" s="8"/>
      <c r="OZZ1185" s="8"/>
      <c r="PAA1185" s="8"/>
      <c r="PAB1185" s="8"/>
      <c r="PAC1185" s="8"/>
      <c r="PAD1185" s="8"/>
      <c r="PAE1185" s="8"/>
      <c r="PAF1185" s="8"/>
      <c r="PAG1185" s="8"/>
      <c r="PAH1185" s="8"/>
      <c r="PAI1185" s="8"/>
      <c r="PAJ1185" s="8"/>
      <c r="PAK1185" s="8"/>
      <c r="PAL1185" s="8"/>
      <c r="PAM1185" s="8"/>
      <c r="PAN1185" s="8"/>
      <c r="PAO1185" s="8"/>
      <c r="PAP1185" s="8"/>
      <c r="PAQ1185" s="8"/>
      <c r="PAR1185" s="8"/>
      <c r="PAS1185" s="8"/>
      <c r="PAT1185" s="8"/>
      <c r="PAU1185" s="8"/>
      <c r="PAV1185" s="8"/>
      <c r="PAW1185" s="8"/>
      <c r="PAX1185" s="8"/>
      <c r="PAY1185" s="8"/>
      <c r="PAZ1185" s="8"/>
      <c r="PBA1185" s="8"/>
      <c r="PBB1185" s="8"/>
      <c r="PBC1185" s="8"/>
      <c r="PBD1185" s="8"/>
      <c r="PBE1185" s="8"/>
      <c r="PBF1185" s="8"/>
      <c r="PBG1185" s="8"/>
      <c r="PBH1185" s="8"/>
      <c r="PBI1185" s="8"/>
      <c r="PBJ1185" s="8"/>
      <c r="PBK1185" s="8"/>
      <c r="PBL1185" s="8"/>
      <c r="PBM1185" s="8"/>
      <c r="PBN1185" s="8"/>
      <c r="PBO1185" s="8"/>
      <c r="PBP1185" s="8"/>
      <c r="PBQ1185" s="8"/>
      <c r="PBR1185" s="8"/>
      <c r="PBS1185" s="8"/>
      <c r="PBT1185" s="8"/>
      <c r="PBU1185" s="8"/>
      <c r="PBV1185" s="8"/>
      <c r="PBW1185" s="8"/>
      <c r="PBX1185" s="8"/>
      <c r="PBY1185" s="8"/>
      <c r="PBZ1185" s="8"/>
      <c r="PCA1185" s="8"/>
      <c r="PCB1185" s="8"/>
      <c r="PCC1185" s="8"/>
      <c r="PCD1185" s="8"/>
      <c r="PCE1185" s="8"/>
      <c r="PCF1185" s="8"/>
      <c r="PCG1185" s="8"/>
      <c r="PCH1185" s="8"/>
      <c r="PCI1185" s="8"/>
      <c r="PCJ1185" s="8"/>
      <c r="PCK1185" s="8"/>
      <c r="PCL1185" s="8"/>
      <c r="PCM1185" s="8"/>
      <c r="PCN1185" s="8"/>
      <c r="PCO1185" s="8"/>
      <c r="PCP1185" s="8"/>
      <c r="PCQ1185" s="8"/>
      <c r="PCR1185" s="8"/>
      <c r="PCS1185" s="8"/>
      <c r="PCT1185" s="8"/>
      <c r="PCU1185" s="8"/>
      <c r="PCV1185" s="8"/>
      <c r="PCW1185" s="8"/>
      <c r="PCX1185" s="8"/>
      <c r="PCY1185" s="8"/>
      <c r="PCZ1185" s="8"/>
      <c r="PDA1185" s="8"/>
      <c r="PDB1185" s="8"/>
      <c r="PDC1185" s="8"/>
      <c r="PDD1185" s="8"/>
      <c r="PDE1185" s="8"/>
      <c r="PDF1185" s="8"/>
      <c r="PDG1185" s="8"/>
      <c r="PDH1185" s="8"/>
      <c r="PDI1185" s="8"/>
      <c r="PDJ1185" s="8"/>
      <c r="PDK1185" s="8"/>
      <c r="PDL1185" s="8"/>
      <c r="PDM1185" s="8"/>
      <c r="PDN1185" s="8"/>
      <c r="PDO1185" s="8"/>
      <c r="PDP1185" s="8"/>
      <c r="PDQ1185" s="8"/>
      <c r="PDR1185" s="8"/>
      <c r="PDS1185" s="8"/>
      <c r="PDT1185" s="8"/>
      <c r="PDU1185" s="8"/>
      <c r="PDV1185" s="8"/>
      <c r="PDW1185" s="8"/>
      <c r="PDX1185" s="8"/>
      <c r="PDY1185" s="8"/>
      <c r="PDZ1185" s="8"/>
      <c r="PEA1185" s="8"/>
      <c r="PEB1185" s="8"/>
      <c r="PEC1185" s="8"/>
      <c r="PED1185" s="8"/>
      <c r="PEE1185" s="8"/>
      <c r="PEF1185" s="8"/>
      <c r="PEG1185" s="8"/>
      <c r="PEH1185" s="8"/>
      <c r="PEI1185" s="8"/>
      <c r="PEJ1185" s="8"/>
      <c r="PEK1185" s="8"/>
      <c r="PEL1185" s="8"/>
      <c r="PEM1185" s="8"/>
      <c r="PEN1185" s="8"/>
      <c r="PEO1185" s="8"/>
      <c r="PEP1185" s="8"/>
      <c r="PEQ1185" s="8"/>
      <c r="PER1185" s="8"/>
      <c r="PES1185" s="8"/>
      <c r="PET1185" s="8"/>
      <c r="PEU1185" s="8"/>
      <c r="PEV1185" s="8"/>
      <c r="PEW1185" s="8"/>
      <c r="PEX1185" s="8"/>
      <c r="PEY1185" s="8"/>
      <c r="PEZ1185" s="8"/>
      <c r="PFA1185" s="8"/>
      <c r="PFB1185" s="8"/>
      <c r="PFC1185" s="8"/>
      <c r="PFD1185" s="8"/>
      <c r="PFE1185" s="8"/>
      <c r="PFF1185" s="8"/>
      <c r="PFG1185" s="8"/>
      <c r="PFH1185" s="8"/>
      <c r="PFI1185" s="8"/>
      <c r="PFJ1185" s="8"/>
      <c r="PFK1185" s="8"/>
      <c r="PFL1185" s="8"/>
      <c r="PFM1185" s="8"/>
      <c r="PFN1185" s="8"/>
      <c r="PFO1185" s="8"/>
      <c r="PFP1185" s="8"/>
      <c r="PFQ1185" s="8"/>
      <c r="PFR1185" s="8"/>
      <c r="PFS1185" s="8"/>
      <c r="PFT1185" s="8"/>
      <c r="PFU1185" s="8"/>
      <c r="PFV1185" s="8"/>
      <c r="PFW1185" s="8"/>
      <c r="PFX1185" s="8"/>
      <c r="PFY1185" s="8"/>
      <c r="PFZ1185" s="8"/>
      <c r="PGA1185" s="8"/>
      <c r="PGB1185" s="8"/>
      <c r="PGC1185" s="8"/>
      <c r="PGD1185" s="8"/>
      <c r="PGE1185" s="8"/>
      <c r="PGF1185" s="8"/>
      <c r="PGG1185" s="8"/>
      <c r="PGH1185" s="8"/>
      <c r="PGI1185" s="8"/>
      <c r="PGJ1185" s="8"/>
      <c r="PGK1185" s="8"/>
      <c r="PGL1185" s="8"/>
      <c r="PGM1185" s="8"/>
      <c r="PGN1185" s="8"/>
      <c r="PGO1185" s="8"/>
      <c r="PGP1185" s="8"/>
      <c r="PGQ1185" s="8"/>
      <c r="PGR1185" s="8"/>
      <c r="PGS1185" s="8"/>
      <c r="PGT1185" s="8"/>
      <c r="PGU1185" s="8"/>
      <c r="PGV1185" s="8"/>
      <c r="PGW1185" s="8"/>
      <c r="PGX1185" s="8"/>
      <c r="PGY1185" s="8"/>
      <c r="PGZ1185" s="8"/>
      <c r="PHA1185" s="8"/>
      <c r="PHB1185" s="8"/>
      <c r="PHC1185" s="8"/>
      <c r="PHD1185" s="8"/>
      <c r="PHE1185" s="8"/>
      <c r="PHF1185" s="8"/>
      <c r="PHG1185" s="8"/>
      <c r="PHH1185" s="8"/>
      <c r="PHI1185" s="8"/>
      <c r="PHJ1185" s="8"/>
      <c r="PHK1185" s="8"/>
      <c r="PHL1185" s="8"/>
      <c r="PHM1185" s="8"/>
      <c r="PHN1185" s="8"/>
      <c r="PHO1185" s="8"/>
      <c r="PHP1185" s="8"/>
      <c r="PHQ1185" s="8"/>
      <c r="PHR1185" s="8"/>
      <c r="PHS1185" s="8"/>
      <c r="PHT1185" s="8"/>
      <c r="PHU1185" s="8"/>
      <c r="PHV1185" s="8"/>
      <c r="PHW1185" s="8"/>
      <c r="PHX1185" s="8"/>
      <c r="PHY1185" s="8"/>
      <c r="PHZ1185" s="8"/>
      <c r="PIA1185" s="8"/>
      <c r="PIB1185" s="8"/>
      <c r="PIC1185" s="8"/>
      <c r="PID1185" s="8"/>
      <c r="PIE1185" s="8"/>
      <c r="PIF1185" s="8"/>
      <c r="PIG1185" s="8"/>
      <c r="PIH1185" s="8"/>
      <c r="PII1185" s="8"/>
      <c r="PIJ1185" s="8"/>
      <c r="PIK1185" s="8"/>
      <c r="PIL1185" s="8"/>
      <c r="PIM1185" s="8"/>
      <c r="PIN1185" s="8"/>
      <c r="PIO1185" s="8"/>
      <c r="PIP1185" s="8"/>
      <c r="PIQ1185" s="8"/>
      <c r="PIR1185" s="8"/>
      <c r="PIS1185" s="8"/>
      <c r="PIT1185" s="8"/>
      <c r="PIU1185" s="8"/>
      <c r="PIV1185" s="8"/>
      <c r="PIW1185" s="8"/>
      <c r="PIX1185" s="8"/>
      <c r="PIY1185" s="8"/>
      <c r="PIZ1185" s="8"/>
      <c r="PJA1185" s="8"/>
      <c r="PJB1185" s="8"/>
      <c r="PJC1185" s="8"/>
      <c r="PJD1185" s="8"/>
      <c r="PJE1185" s="8"/>
      <c r="PJF1185" s="8"/>
      <c r="PJG1185" s="8"/>
      <c r="PJH1185" s="8"/>
      <c r="PJI1185" s="8"/>
      <c r="PJJ1185" s="8"/>
      <c r="PJK1185" s="8"/>
      <c r="PJL1185" s="8"/>
      <c r="PJM1185" s="8"/>
      <c r="PJN1185" s="8"/>
      <c r="PJO1185" s="8"/>
      <c r="PJP1185" s="8"/>
      <c r="PJQ1185" s="8"/>
      <c r="PJR1185" s="8"/>
      <c r="PJS1185" s="8"/>
      <c r="PJT1185" s="8"/>
      <c r="PJU1185" s="8"/>
      <c r="PJV1185" s="8"/>
      <c r="PJW1185" s="8"/>
      <c r="PJX1185" s="8"/>
      <c r="PJY1185" s="8"/>
      <c r="PJZ1185" s="8"/>
      <c r="PKA1185" s="8"/>
      <c r="PKB1185" s="8"/>
      <c r="PKC1185" s="8"/>
      <c r="PKD1185" s="8"/>
      <c r="PKE1185" s="8"/>
      <c r="PKF1185" s="8"/>
      <c r="PKG1185" s="8"/>
      <c r="PKH1185" s="8"/>
      <c r="PKI1185" s="8"/>
      <c r="PKJ1185" s="8"/>
      <c r="PKK1185" s="8"/>
      <c r="PKL1185" s="8"/>
      <c r="PKM1185" s="8"/>
      <c r="PKN1185" s="8"/>
      <c r="PKO1185" s="8"/>
      <c r="PKP1185" s="8"/>
      <c r="PKQ1185" s="8"/>
      <c r="PKR1185" s="8"/>
      <c r="PKS1185" s="8"/>
      <c r="PKT1185" s="8"/>
      <c r="PKU1185" s="8"/>
      <c r="PKV1185" s="8"/>
      <c r="PKW1185" s="8"/>
      <c r="PKX1185" s="8"/>
      <c r="PKY1185" s="8"/>
      <c r="PKZ1185" s="8"/>
      <c r="PLA1185" s="8"/>
      <c r="PLB1185" s="8"/>
      <c r="PLC1185" s="8"/>
      <c r="PLD1185" s="8"/>
      <c r="PLE1185" s="8"/>
      <c r="PLF1185" s="8"/>
      <c r="PLG1185" s="8"/>
      <c r="PLH1185" s="8"/>
      <c r="PLI1185" s="8"/>
      <c r="PLJ1185" s="8"/>
      <c r="PLK1185" s="8"/>
      <c r="PLL1185" s="8"/>
      <c r="PLM1185" s="8"/>
      <c r="PLN1185" s="8"/>
      <c r="PLO1185" s="8"/>
      <c r="PLP1185" s="8"/>
      <c r="PLQ1185" s="8"/>
      <c r="PLR1185" s="8"/>
      <c r="PLS1185" s="8"/>
      <c r="PLT1185" s="8"/>
      <c r="PLU1185" s="8"/>
      <c r="PLV1185" s="8"/>
      <c r="PLW1185" s="8"/>
      <c r="PLX1185" s="8"/>
      <c r="PLY1185" s="8"/>
      <c r="PLZ1185" s="8"/>
      <c r="PMA1185" s="8"/>
      <c r="PMB1185" s="8"/>
      <c r="PMC1185" s="8"/>
      <c r="PMD1185" s="8"/>
      <c r="PME1185" s="8"/>
      <c r="PMF1185" s="8"/>
      <c r="PMG1185" s="8"/>
      <c r="PMH1185" s="8"/>
      <c r="PMI1185" s="8"/>
      <c r="PMJ1185" s="8"/>
      <c r="PMK1185" s="8"/>
      <c r="PML1185" s="8"/>
      <c r="PMM1185" s="8"/>
      <c r="PMN1185" s="8"/>
      <c r="PMO1185" s="8"/>
      <c r="PMP1185" s="8"/>
      <c r="PMQ1185" s="8"/>
      <c r="PMR1185" s="8"/>
      <c r="PMS1185" s="8"/>
      <c r="PMT1185" s="8"/>
      <c r="PMU1185" s="8"/>
      <c r="PMV1185" s="8"/>
      <c r="PMW1185" s="8"/>
      <c r="PMX1185" s="8"/>
      <c r="PMY1185" s="8"/>
      <c r="PMZ1185" s="8"/>
      <c r="PNA1185" s="8"/>
      <c r="PNB1185" s="8"/>
      <c r="PNC1185" s="8"/>
      <c r="PND1185" s="8"/>
      <c r="PNE1185" s="8"/>
      <c r="PNF1185" s="8"/>
      <c r="PNG1185" s="8"/>
      <c r="PNH1185" s="8"/>
      <c r="PNI1185" s="8"/>
      <c r="PNJ1185" s="8"/>
      <c r="PNK1185" s="8"/>
      <c r="PNL1185" s="8"/>
      <c r="PNM1185" s="8"/>
      <c r="PNN1185" s="8"/>
      <c r="PNO1185" s="8"/>
      <c r="PNP1185" s="8"/>
      <c r="PNQ1185" s="8"/>
      <c r="PNR1185" s="8"/>
      <c r="PNS1185" s="8"/>
      <c r="PNT1185" s="8"/>
      <c r="PNU1185" s="8"/>
      <c r="PNV1185" s="8"/>
      <c r="PNW1185" s="8"/>
      <c r="PNX1185" s="8"/>
      <c r="PNY1185" s="8"/>
      <c r="PNZ1185" s="8"/>
      <c r="POA1185" s="8"/>
      <c r="POB1185" s="8"/>
      <c r="POC1185" s="8"/>
      <c r="POD1185" s="8"/>
      <c r="POE1185" s="8"/>
      <c r="POF1185" s="8"/>
      <c r="POG1185" s="8"/>
      <c r="POH1185" s="8"/>
      <c r="POI1185" s="8"/>
      <c r="POJ1185" s="8"/>
      <c r="POK1185" s="8"/>
      <c r="POL1185" s="8"/>
      <c r="POM1185" s="8"/>
      <c r="PON1185" s="8"/>
      <c r="POO1185" s="8"/>
      <c r="POP1185" s="8"/>
      <c r="POQ1185" s="8"/>
      <c r="POR1185" s="8"/>
      <c r="POS1185" s="8"/>
      <c r="POT1185" s="8"/>
      <c r="POU1185" s="8"/>
      <c r="POV1185" s="8"/>
      <c r="POW1185" s="8"/>
      <c r="POX1185" s="8"/>
      <c r="POY1185" s="8"/>
      <c r="POZ1185" s="8"/>
      <c r="PPA1185" s="8"/>
      <c r="PPB1185" s="8"/>
      <c r="PPC1185" s="8"/>
      <c r="PPD1185" s="8"/>
      <c r="PPE1185" s="8"/>
      <c r="PPF1185" s="8"/>
      <c r="PPG1185" s="8"/>
      <c r="PPH1185" s="8"/>
      <c r="PPI1185" s="8"/>
      <c r="PPJ1185" s="8"/>
      <c r="PPK1185" s="8"/>
      <c r="PPL1185" s="8"/>
      <c r="PPM1185" s="8"/>
      <c r="PPN1185" s="8"/>
      <c r="PPO1185" s="8"/>
      <c r="PPP1185" s="8"/>
      <c r="PPQ1185" s="8"/>
      <c r="PPR1185" s="8"/>
      <c r="PPS1185" s="8"/>
      <c r="PPT1185" s="8"/>
      <c r="PPU1185" s="8"/>
      <c r="PPV1185" s="8"/>
      <c r="PPW1185" s="8"/>
      <c r="PPX1185" s="8"/>
      <c r="PPY1185" s="8"/>
      <c r="PPZ1185" s="8"/>
      <c r="PQA1185" s="8"/>
      <c r="PQB1185" s="8"/>
      <c r="PQC1185" s="8"/>
      <c r="PQD1185" s="8"/>
      <c r="PQE1185" s="8"/>
      <c r="PQF1185" s="8"/>
      <c r="PQG1185" s="8"/>
      <c r="PQH1185" s="8"/>
      <c r="PQI1185" s="8"/>
      <c r="PQJ1185" s="8"/>
      <c r="PQK1185" s="8"/>
      <c r="PQL1185" s="8"/>
      <c r="PQM1185" s="8"/>
      <c r="PQN1185" s="8"/>
      <c r="PQO1185" s="8"/>
      <c r="PQP1185" s="8"/>
      <c r="PQQ1185" s="8"/>
      <c r="PQR1185" s="8"/>
      <c r="PQS1185" s="8"/>
      <c r="PQT1185" s="8"/>
      <c r="PQU1185" s="8"/>
      <c r="PQV1185" s="8"/>
      <c r="PQW1185" s="8"/>
      <c r="PQX1185" s="8"/>
      <c r="PQY1185" s="8"/>
      <c r="PQZ1185" s="8"/>
      <c r="PRA1185" s="8"/>
      <c r="PRB1185" s="8"/>
      <c r="PRC1185" s="8"/>
      <c r="PRD1185" s="8"/>
      <c r="PRE1185" s="8"/>
      <c r="PRF1185" s="8"/>
      <c r="PRG1185" s="8"/>
      <c r="PRH1185" s="8"/>
      <c r="PRI1185" s="8"/>
      <c r="PRJ1185" s="8"/>
      <c r="PRK1185" s="8"/>
      <c r="PRL1185" s="8"/>
      <c r="PRM1185" s="8"/>
      <c r="PRN1185" s="8"/>
      <c r="PRO1185" s="8"/>
      <c r="PRP1185" s="8"/>
      <c r="PRQ1185" s="8"/>
      <c r="PRR1185" s="8"/>
      <c r="PRS1185" s="8"/>
      <c r="PRT1185" s="8"/>
      <c r="PRU1185" s="8"/>
      <c r="PRV1185" s="8"/>
      <c r="PRW1185" s="8"/>
      <c r="PRX1185" s="8"/>
      <c r="PRY1185" s="8"/>
      <c r="PRZ1185" s="8"/>
      <c r="PSA1185" s="8"/>
      <c r="PSB1185" s="8"/>
      <c r="PSC1185" s="8"/>
      <c r="PSD1185" s="8"/>
      <c r="PSE1185" s="8"/>
      <c r="PSF1185" s="8"/>
      <c r="PSG1185" s="8"/>
      <c r="PSH1185" s="8"/>
      <c r="PSI1185" s="8"/>
      <c r="PSJ1185" s="8"/>
      <c r="PSK1185" s="8"/>
      <c r="PSL1185" s="8"/>
      <c r="PSM1185" s="8"/>
      <c r="PSN1185" s="8"/>
      <c r="PSO1185" s="8"/>
      <c r="PSP1185" s="8"/>
      <c r="PSQ1185" s="8"/>
      <c r="PSR1185" s="8"/>
      <c r="PSS1185" s="8"/>
      <c r="PST1185" s="8"/>
      <c r="PSU1185" s="8"/>
      <c r="PSV1185" s="8"/>
      <c r="PSW1185" s="8"/>
      <c r="PSX1185" s="8"/>
      <c r="PSY1185" s="8"/>
      <c r="PSZ1185" s="8"/>
      <c r="PTA1185" s="8"/>
      <c r="PTB1185" s="8"/>
      <c r="PTC1185" s="8"/>
      <c r="PTD1185" s="8"/>
      <c r="PTE1185" s="8"/>
      <c r="PTF1185" s="8"/>
      <c r="PTG1185" s="8"/>
      <c r="PTH1185" s="8"/>
      <c r="PTI1185" s="8"/>
      <c r="PTJ1185" s="8"/>
      <c r="PTK1185" s="8"/>
      <c r="PTL1185" s="8"/>
      <c r="PTM1185" s="8"/>
      <c r="PTN1185" s="8"/>
      <c r="PTO1185" s="8"/>
      <c r="PTP1185" s="8"/>
      <c r="PTQ1185" s="8"/>
      <c r="PTR1185" s="8"/>
      <c r="PTS1185" s="8"/>
      <c r="PTT1185" s="8"/>
      <c r="PTU1185" s="8"/>
      <c r="PTV1185" s="8"/>
      <c r="PTW1185" s="8"/>
      <c r="PTX1185" s="8"/>
      <c r="PTY1185" s="8"/>
      <c r="PTZ1185" s="8"/>
      <c r="PUA1185" s="8"/>
      <c r="PUB1185" s="8"/>
      <c r="PUC1185" s="8"/>
      <c r="PUD1185" s="8"/>
      <c r="PUE1185" s="8"/>
      <c r="PUF1185" s="8"/>
      <c r="PUG1185" s="8"/>
      <c r="PUH1185" s="8"/>
      <c r="PUI1185" s="8"/>
      <c r="PUJ1185" s="8"/>
      <c r="PUK1185" s="8"/>
      <c r="PUL1185" s="8"/>
      <c r="PUM1185" s="8"/>
      <c r="PUN1185" s="8"/>
      <c r="PUO1185" s="8"/>
      <c r="PUP1185" s="8"/>
      <c r="PUQ1185" s="8"/>
      <c r="PUR1185" s="8"/>
      <c r="PUS1185" s="8"/>
      <c r="PUT1185" s="8"/>
      <c r="PUU1185" s="8"/>
      <c r="PUV1185" s="8"/>
      <c r="PUW1185" s="8"/>
      <c r="PUX1185" s="8"/>
      <c r="PUY1185" s="8"/>
      <c r="PUZ1185" s="8"/>
      <c r="PVA1185" s="8"/>
      <c r="PVB1185" s="8"/>
      <c r="PVC1185" s="8"/>
      <c r="PVD1185" s="8"/>
      <c r="PVE1185" s="8"/>
      <c r="PVF1185" s="8"/>
      <c r="PVG1185" s="8"/>
      <c r="PVH1185" s="8"/>
      <c r="PVI1185" s="8"/>
      <c r="PVJ1185" s="8"/>
      <c r="PVK1185" s="8"/>
      <c r="PVL1185" s="8"/>
      <c r="PVM1185" s="8"/>
      <c r="PVN1185" s="8"/>
      <c r="PVO1185" s="8"/>
      <c r="PVP1185" s="8"/>
      <c r="PVQ1185" s="8"/>
      <c r="PVR1185" s="8"/>
      <c r="PVS1185" s="8"/>
      <c r="PVT1185" s="8"/>
      <c r="PVU1185" s="8"/>
      <c r="PVV1185" s="8"/>
      <c r="PVW1185" s="8"/>
      <c r="PVX1185" s="8"/>
      <c r="PVY1185" s="8"/>
      <c r="PVZ1185" s="8"/>
      <c r="PWA1185" s="8"/>
      <c r="PWB1185" s="8"/>
      <c r="PWC1185" s="8"/>
      <c r="PWD1185" s="8"/>
      <c r="PWE1185" s="8"/>
      <c r="PWF1185" s="8"/>
      <c r="PWG1185" s="8"/>
      <c r="PWH1185" s="8"/>
      <c r="PWI1185" s="8"/>
      <c r="PWJ1185" s="8"/>
      <c r="PWK1185" s="8"/>
      <c r="PWL1185" s="8"/>
      <c r="PWM1185" s="8"/>
      <c r="PWN1185" s="8"/>
      <c r="PWO1185" s="8"/>
      <c r="PWP1185" s="8"/>
      <c r="PWQ1185" s="8"/>
      <c r="PWR1185" s="8"/>
      <c r="PWS1185" s="8"/>
      <c r="PWT1185" s="8"/>
      <c r="PWU1185" s="8"/>
      <c r="PWV1185" s="8"/>
      <c r="PWW1185" s="8"/>
      <c r="PWX1185" s="8"/>
      <c r="PWY1185" s="8"/>
      <c r="PWZ1185" s="8"/>
      <c r="PXA1185" s="8"/>
      <c r="PXB1185" s="8"/>
      <c r="PXC1185" s="8"/>
      <c r="PXD1185" s="8"/>
      <c r="PXE1185" s="8"/>
      <c r="PXF1185" s="8"/>
      <c r="PXG1185" s="8"/>
      <c r="PXH1185" s="8"/>
      <c r="PXI1185" s="8"/>
      <c r="PXJ1185" s="8"/>
      <c r="PXK1185" s="8"/>
      <c r="PXL1185" s="8"/>
      <c r="PXM1185" s="8"/>
      <c r="PXN1185" s="8"/>
      <c r="PXO1185" s="8"/>
      <c r="PXP1185" s="8"/>
      <c r="PXQ1185" s="8"/>
      <c r="PXR1185" s="8"/>
      <c r="PXS1185" s="8"/>
      <c r="PXT1185" s="8"/>
      <c r="PXU1185" s="8"/>
      <c r="PXV1185" s="8"/>
      <c r="PXW1185" s="8"/>
      <c r="PXX1185" s="8"/>
      <c r="PXY1185" s="8"/>
      <c r="PXZ1185" s="8"/>
      <c r="PYA1185" s="8"/>
      <c r="PYB1185" s="8"/>
      <c r="PYC1185" s="8"/>
      <c r="PYD1185" s="8"/>
      <c r="PYE1185" s="8"/>
      <c r="PYF1185" s="8"/>
      <c r="PYG1185" s="8"/>
      <c r="PYH1185" s="8"/>
      <c r="PYI1185" s="8"/>
      <c r="PYJ1185" s="8"/>
      <c r="PYK1185" s="8"/>
      <c r="PYL1185" s="8"/>
      <c r="PYM1185" s="8"/>
      <c r="PYN1185" s="8"/>
      <c r="PYO1185" s="8"/>
      <c r="PYP1185" s="8"/>
      <c r="PYQ1185" s="8"/>
      <c r="PYR1185" s="8"/>
      <c r="PYS1185" s="8"/>
      <c r="PYT1185" s="8"/>
      <c r="PYU1185" s="8"/>
      <c r="PYV1185" s="8"/>
      <c r="PYW1185" s="8"/>
      <c r="PYX1185" s="8"/>
      <c r="PYY1185" s="8"/>
      <c r="PYZ1185" s="8"/>
      <c r="PZA1185" s="8"/>
      <c r="PZB1185" s="8"/>
      <c r="PZC1185" s="8"/>
      <c r="PZD1185" s="8"/>
      <c r="PZE1185" s="8"/>
      <c r="PZF1185" s="8"/>
      <c r="PZG1185" s="8"/>
      <c r="PZH1185" s="8"/>
      <c r="PZI1185" s="8"/>
      <c r="PZJ1185" s="8"/>
      <c r="PZK1185" s="8"/>
      <c r="PZL1185" s="8"/>
      <c r="PZM1185" s="8"/>
      <c r="PZN1185" s="8"/>
      <c r="PZO1185" s="8"/>
      <c r="PZP1185" s="8"/>
      <c r="PZQ1185" s="8"/>
      <c r="PZR1185" s="8"/>
      <c r="PZS1185" s="8"/>
      <c r="PZT1185" s="8"/>
      <c r="PZU1185" s="8"/>
      <c r="PZV1185" s="8"/>
      <c r="PZW1185" s="8"/>
      <c r="PZX1185" s="8"/>
      <c r="PZY1185" s="8"/>
      <c r="PZZ1185" s="8"/>
      <c r="QAA1185" s="8"/>
      <c r="QAB1185" s="8"/>
      <c r="QAC1185" s="8"/>
      <c r="QAD1185" s="8"/>
      <c r="QAE1185" s="8"/>
      <c r="QAF1185" s="8"/>
      <c r="QAG1185" s="8"/>
      <c r="QAH1185" s="8"/>
      <c r="QAI1185" s="8"/>
      <c r="QAJ1185" s="8"/>
      <c r="QAK1185" s="8"/>
      <c r="QAL1185" s="8"/>
      <c r="QAM1185" s="8"/>
      <c r="QAN1185" s="8"/>
      <c r="QAO1185" s="8"/>
      <c r="QAP1185" s="8"/>
      <c r="QAQ1185" s="8"/>
      <c r="QAR1185" s="8"/>
      <c r="QAS1185" s="8"/>
      <c r="QAT1185" s="8"/>
      <c r="QAU1185" s="8"/>
      <c r="QAV1185" s="8"/>
      <c r="QAW1185" s="8"/>
      <c r="QAX1185" s="8"/>
      <c r="QAY1185" s="8"/>
      <c r="QAZ1185" s="8"/>
      <c r="QBA1185" s="8"/>
      <c r="QBB1185" s="8"/>
      <c r="QBC1185" s="8"/>
      <c r="QBD1185" s="8"/>
      <c r="QBE1185" s="8"/>
      <c r="QBF1185" s="8"/>
      <c r="QBG1185" s="8"/>
      <c r="QBH1185" s="8"/>
      <c r="QBI1185" s="8"/>
      <c r="QBJ1185" s="8"/>
      <c r="QBK1185" s="8"/>
      <c r="QBL1185" s="8"/>
      <c r="QBM1185" s="8"/>
      <c r="QBN1185" s="8"/>
      <c r="QBO1185" s="8"/>
      <c r="QBP1185" s="8"/>
      <c r="QBQ1185" s="8"/>
      <c r="QBR1185" s="8"/>
      <c r="QBS1185" s="8"/>
      <c r="QBT1185" s="8"/>
      <c r="QBU1185" s="8"/>
      <c r="QBV1185" s="8"/>
      <c r="QBW1185" s="8"/>
      <c r="QBX1185" s="8"/>
      <c r="QBY1185" s="8"/>
      <c r="QBZ1185" s="8"/>
      <c r="QCA1185" s="8"/>
      <c r="QCB1185" s="8"/>
      <c r="QCC1185" s="8"/>
      <c r="QCD1185" s="8"/>
      <c r="QCE1185" s="8"/>
      <c r="QCF1185" s="8"/>
      <c r="QCG1185" s="8"/>
      <c r="QCH1185" s="8"/>
      <c r="QCI1185" s="8"/>
      <c r="QCJ1185" s="8"/>
      <c r="QCK1185" s="8"/>
      <c r="QCL1185" s="8"/>
      <c r="QCM1185" s="8"/>
      <c r="QCN1185" s="8"/>
      <c r="QCO1185" s="8"/>
      <c r="QCP1185" s="8"/>
      <c r="QCQ1185" s="8"/>
      <c r="QCR1185" s="8"/>
      <c r="QCS1185" s="8"/>
      <c r="QCT1185" s="8"/>
      <c r="QCU1185" s="8"/>
      <c r="QCV1185" s="8"/>
      <c r="QCW1185" s="8"/>
      <c r="QCX1185" s="8"/>
      <c r="QCY1185" s="8"/>
      <c r="QCZ1185" s="8"/>
      <c r="QDA1185" s="8"/>
      <c r="QDB1185" s="8"/>
      <c r="QDC1185" s="8"/>
      <c r="QDD1185" s="8"/>
      <c r="QDE1185" s="8"/>
      <c r="QDF1185" s="8"/>
      <c r="QDG1185" s="8"/>
      <c r="QDH1185" s="8"/>
      <c r="QDI1185" s="8"/>
      <c r="QDJ1185" s="8"/>
      <c r="QDK1185" s="8"/>
      <c r="QDL1185" s="8"/>
      <c r="QDM1185" s="8"/>
      <c r="QDN1185" s="8"/>
      <c r="QDO1185" s="8"/>
      <c r="QDP1185" s="8"/>
      <c r="QDQ1185" s="8"/>
      <c r="QDR1185" s="8"/>
      <c r="QDS1185" s="8"/>
      <c r="QDT1185" s="8"/>
      <c r="QDU1185" s="8"/>
      <c r="QDV1185" s="8"/>
      <c r="QDW1185" s="8"/>
      <c r="QDX1185" s="8"/>
      <c r="QDY1185" s="8"/>
      <c r="QDZ1185" s="8"/>
      <c r="QEA1185" s="8"/>
      <c r="QEB1185" s="8"/>
      <c r="QEC1185" s="8"/>
      <c r="QED1185" s="8"/>
      <c r="QEE1185" s="8"/>
      <c r="QEF1185" s="8"/>
      <c r="QEG1185" s="8"/>
      <c r="QEH1185" s="8"/>
      <c r="QEI1185" s="8"/>
      <c r="QEJ1185" s="8"/>
      <c r="QEK1185" s="8"/>
      <c r="QEL1185" s="8"/>
      <c r="QEM1185" s="8"/>
      <c r="QEN1185" s="8"/>
      <c r="QEO1185" s="8"/>
      <c r="QEP1185" s="8"/>
      <c r="QEQ1185" s="8"/>
      <c r="QER1185" s="8"/>
      <c r="QES1185" s="8"/>
      <c r="QET1185" s="8"/>
      <c r="QEU1185" s="8"/>
      <c r="QEV1185" s="8"/>
      <c r="QEW1185" s="8"/>
      <c r="QEX1185" s="8"/>
      <c r="QEY1185" s="8"/>
      <c r="QEZ1185" s="8"/>
      <c r="QFA1185" s="8"/>
      <c r="QFB1185" s="8"/>
      <c r="QFC1185" s="8"/>
      <c r="QFD1185" s="8"/>
      <c r="QFE1185" s="8"/>
      <c r="QFF1185" s="8"/>
      <c r="QFG1185" s="8"/>
      <c r="QFH1185" s="8"/>
      <c r="QFI1185" s="8"/>
      <c r="QFJ1185" s="8"/>
      <c r="QFK1185" s="8"/>
      <c r="QFL1185" s="8"/>
      <c r="QFM1185" s="8"/>
      <c r="QFN1185" s="8"/>
      <c r="QFO1185" s="8"/>
      <c r="QFP1185" s="8"/>
      <c r="QFQ1185" s="8"/>
      <c r="QFR1185" s="8"/>
      <c r="QFS1185" s="8"/>
      <c r="QFT1185" s="8"/>
      <c r="QFU1185" s="8"/>
      <c r="QFV1185" s="8"/>
      <c r="QFW1185" s="8"/>
      <c r="QFX1185" s="8"/>
      <c r="QFY1185" s="8"/>
      <c r="QFZ1185" s="8"/>
      <c r="QGA1185" s="8"/>
      <c r="QGB1185" s="8"/>
      <c r="QGC1185" s="8"/>
      <c r="QGD1185" s="8"/>
      <c r="QGE1185" s="8"/>
      <c r="QGF1185" s="8"/>
      <c r="QGG1185" s="8"/>
      <c r="QGH1185" s="8"/>
      <c r="QGI1185" s="8"/>
      <c r="QGJ1185" s="8"/>
      <c r="QGK1185" s="8"/>
      <c r="QGL1185" s="8"/>
      <c r="QGM1185" s="8"/>
      <c r="QGN1185" s="8"/>
      <c r="QGO1185" s="8"/>
      <c r="QGP1185" s="8"/>
      <c r="QGQ1185" s="8"/>
      <c r="QGR1185" s="8"/>
      <c r="QGS1185" s="8"/>
      <c r="QGT1185" s="8"/>
      <c r="QGU1185" s="8"/>
      <c r="QGV1185" s="8"/>
      <c r="QGW1185" s="8"/>
      <c r="QGX1185" s="8"/>
      <c r="QGY1185" s="8"/>
      <c r="QGZ1185" s="8"/>
      <c r="QHA1185" s="8"/>
      <c r="QHB1185" s="8"/>
      <c r="QHC1185" s="8"/>
      <c r="QHD1185" s="8"/>
      <c r="QHE1185" s="8"/>
      <c r="QHF1185" s="8"/>
      <c r="QHG1185" s="8"/>
      <c r="QHH1185" s="8"/>
      <c r="QHI1185" s="8"/>
      <c r="QHJ1185" s="8"/>
      <c r="QHK1185" s="8"/>
      <c r="QHL1185" s="8"/>
      <c r="QHM1185" s="8"/>
      <c r="QHN1185" s="8"/>
      <c r="QHO1185" s="8"/>
      <c r="QHP1185" s="8"/>
      <c r="QHQ1185" s="8"/>
      <c r="QHR1185" s="8"/>
      <c r="QHS1185" s="8"/>
      <c r="QHT1185" s="8"/>
      <c r="QHU1185" s="8"/>
      <c r="QHV1185" s="8"/>
      <c r="QHW1185" s="8"/>
      <c r="QHX1185" s="8"/>
      <c r="QHY1185" s="8"/>
      <c r="QHZ1185" s="8"/>
      <c r="QIA1185" s="8"/>
      <c r="QIB1185" s="8"/>
      <c r="QIC1185" s="8"/>
      <c r="QID1185" s="8"/>
      <c r="QIE1185" s="8"/>
      <c r="QIF1185" s="8"/>
      <c r="QIG1185" s="8"/>
      <c r="QIH1185" s="8"/>
      <c r="QII1185" s="8"/>
      <c r="QIJ1185" s="8"/>
      <c r="QIK1185" s="8"/>
      <c r="QIL1185" s="8"/>
      <c r="QIM1185" s="8"/>
      <c r="QIN1185" s="8"/>
      <c r="QIO1185" s="8"/>
      <c r="QIP1185" s="8"/>
      <c r="QIQ1185" s="8"/>
      <c r="QIR1185" s="8"/>
      <c r="QIS1185" s="8"/>
      <c r="QIT1185" s="8"/>
      <c r="QIU1185" s="8"/>
      <c r="QIV1185" s="8"/>
      <c r="QIW1185" s="8"/>
      <c r="QIX1185" s="8"/>
      <c r="QIY1185" s="8"/>
      <c r="QIZ1185" s="8"/>
      <c r="QJA1185" s="8"/>
      <c r="QJB1185" s="8"/>
      <c r="QJC1185" s="8"/>
      <c r="QJD1185" s="8"/>
      <c r="QJE1185" s="8"/>
      <c r="QJF1185" s="8"/>
      <c r="QJG1185" s="8"/>
      <c r="QJH1185" s="8"/>
      <c r="QJI1185" s="8"/>
      <c r="QJJ1185" s="8"/>
      <c r="QJK1185" s="8"/>
      <c r="QJL1185" s="8"/>
      <c r="QJM1185" s="8"/>
      <c r="QJN1185" s="8"/>
      <c r="QJO1185" s="8"/>
      <c r="QJP1185" s="8"/>
      <c r="QJQ1185" s="8"/>
      <c r="QJR1185" s="8"/>
      <c r="QJS1185" s="8"/>
      <c r="QJT1185" s="8"/>
      <c r="QJU1185" s="8"/>
      <c r="QJV1185" s="8"/>
      <c r="QJW1185" s="8"/>
      <c r="QJX1185" s="8"/>
      <c r="QJY1185" s="8"/>
      <c r="QJZ1185" s="8"/>
      <c r="QKA1185" s="8"/>
      <c r="QKB1185" s="8"/>
      <c r="QKC1185" s="8"/>
      <c r="QKD1185" s="8"/>
      <c r="QKE1185" s="8"/>
      <c r="QKF1185" s="8"/>
      <c r="QKG1185" s="8"/>
      <c r="QKH1185" s="8"/>
      <c r="QKI1185" s="8"/>
      <c r="QKJ1185" s="8"/>
      <c r="QKK1185" s="8"/>
      <c r="QKL1185" s="8"/>
      <c r="QKM1185" s="8"/>
      <c r="QKN1185" s="8"/>
      <c r="QKO1185" s="8"/>
      <c r="QKP1185" s="8"/>
      <c r="QKQ1185" s="8"/>
      <c r="QKR1185" s="8"/>
      <c r="QKS1185" s="8"/>
      <c r="QKT1185" s="8"/>
      <c r="QKU1185" s="8"/>
      <c r="QKV1185" s="8"/>
      <c r="QKW1185" s="8"/>
      <c r="QKX1185" s="8"/>
      <c r="QKY1185" s="8"/>
      <c r="QKZ1185" s="8"/>
      <c r="QLA1185" s="8"/>
      <c r="QLB1185" s="8"/>
      <c r="QLC1185" s="8"/>
      <c r="QLD1185" s="8"/>
      <c r="QLE1185" s="8"/>
      <c r="QLF1185" s="8"/>
      <c r="QLG1185" s="8"/>
      <c r="QLH1185" s="8"/>
      <c r="QLI1185" s="8"/>
      <c r="QLJ1185" s="8"/>
      <c r="QLK1185" s="8"/>
      <c r="QLL1185" s="8"/>
      <c r="QLM1185" s="8"/>
      <c r="QLN1185" s="8"/>
      <c r="QLO1185" s="8"/>
      <c r="QLP1185" s="8"/>
      <c r="QLQ1185" s="8"/>
      <c r="QLR1185" s="8"/>
      <c r="QLS1185" s="8"/>
      <c r="QLT1185" s="8"/>
      <c r="QLU1185" s="8"/>
      <c r="QLV1185" s="8"/>
      <c r="QLW1185" s="8"/>
      <c r="QLX1185" s="8"/>
      <c r="QLY1185" s="8"/>
      <c r="QLZ1185" s="8"/>
      <c r="QMA1185" s="8"/>
      <c r="QMB1185" s="8"/>
      <c r="QMC1185" s="8"/>
      <c r="QMD1185" s="8"/>
      <c r="QME1185" s="8"/>
      <c r="QMF1185" s="8"/>
      <c r="QMG1185" s="8"/>
      <c r="QMH1185" s="8"/>
      <c r="QMI1185" s="8"/>
      <c r="QMJ1185" s="8"/>
      <c r="QMK1185" s="8"/>
      <c r="QML1185" s="8"/>
      <c r="QMM1185" s="8"/>
      <c r="QMN1185" s="8"/>
      <c r="QMO1185" s="8"/>
      <c r="QMP1185" s="8"/>
      <c r="QMQ1185" s="8"/>
      <c r="QMR1185" s="8"/>
      <c r="QMS1185" s="8"/>
      <c r="QMT1185" s="8"/>
      <c r="QMU1185" s="8"/>
      <c r="QMV1185" s="8"/>
      <c r="QMW1185" s="8"/>
      <c r="QMX1185" s="8"/>
      <c r="QMY1185" s="8"/>
      <c r="QMZ1185" s="8"/>
      <c r="QNA1185" s="8"/>
      <c r="QNB1185" s="8"/>
      <c r="QNC1185" s="8"/>
      <c r="QND1185" s="8"/>
      <c r="QNE1185" s="8"/>
      <c r="QNF1185" s="8"/>
      <c r="QNG1185" s="8"/>
      <c r="QNH1185" s="8"/>
      <c r="QNI1185" s="8"/>
      <c r="QNJ1185" s="8"/>
      <c r="QNK1185" s="8"/>
      <c r="QNL1185" s="8"/>
      <c r="QNM1185" s="8"/>
      <c r="QNN1185" s="8"/>
      <c r="QNO1185" s="8"/>
      <c r="QNP1185" s="8"/>
      <c r="QNQ1185" s="8"/>
      <c r="QNR1185" s="8"/>
      <c r="QNS1185" s="8"/>
      <c r="QNT1185" s="8"/>
      <c r="QNU1185" s="8"/>
      <c r="QNV1185" s="8"/>
      <c r="QNW1185" s="8"/>
      <c r="QNX1185" s="8"/>
      <c r="QNY1185" s="8"/>
      <c r="QNZ1185" s="8"/>
      <c r="QOA1185" s="8"/>
      <c r="QOB1185" s="8"/>
      <c r="QOC1185" s="8"/>
      <c r="QOD1185" s="8"/>
      <c r="QOE1185" s="8"/>
      <c r="QOF1185" s="8"/>
      <c r="QOG1185" s="8"/>
      <c r="QOH1185" s="8"/>
      <c r="QOI1185" s="8"/>
      <c r="QOJ1185" s="8"/>
      <c r="QOK1185" s="8"/>
      <c r="QOL1185" s="8"/>
      <c r="QOM1185" s="8"/>
      <c r="QON1185" s="8"/>
      <c r="QOO1185" s="8"/>
      <c r="QOP1185" s="8"/>
      <c r="QOQ1185" s="8"/>
      <c r="QOR1185" s="8"/>
      <c r="QOS1185" s="8"/>
      <c r="QOT1185" s="8"/>
      <c r="QOU1185" s="8"/>
      <c r="QOV1185" s="8"/>
      <c r="QOW1185" s="8"/>
      <c r="QOX1185" s="8"/>
      <c r="QOY1185" s="8"/>
      <c r="QOZ1185" s="8"/>
      <c r="QPA1185" s="8"/>
      <c r="QPB1185" s="8"/>
      <c r="QPC1185" s="8"/>
      <c r="QPD1185" s="8"/>
      <c r="QPE1185" s="8"/>
      <c r="QPF1185" s="8"/>
      <c r="QPG1185" s="8"/>
      <c r="QPH1185" s="8"/>
      <c r="QPI1185" s="8"/>
      <c r="QPJ1185" s="8"/>
      <c r="QPK1185" s="8"/>
      <c r="QPL1185" s="8"/>
      <c r="QPM1185" s="8"/>
      <c r="QPN1185" s="8"/>
      <c r="QPO1185" s="8"/>
      <c r="QPP1185" s="8"/>
      <c r="QPQ1185" s="8"/>
      <c r="QPR1185" s="8"/>
      <c r="QPS1185" s="8"/>
      <c r="QPT1185" s="8"/>
      <c r="QPU1185" s="8"/>
      <c r="QPV1185" s="8"/>
      <c r="QPW1185" s="8"/>
      <c r="QPX1185" s="8"/>
      <c r="QPY1185" s="8"/>
      <c r="QPZ1185" s="8"/>
      <c r="QQA1185" s="8"/>
      <c r="QQB1185" s="8"/>
      <c r="QQC1185" s="8"/>
      <c r="QQD1185" s="8"/>
      <c r="QQE1185" s="8"/>
      <c r="QQF1185" s="8"/>
      <c r="QQG1185" s="8"/>
      <c r="QQH1185" s="8"/>
      <c r="QQI1185" s="8"/>
      <c r="QQJ1185" s="8"/>
      <c r="QQK1185" s="8"/>
      <c r="QQL1185" s="8"/>
      <c r="QQM1185" s="8"/>
      <c r="QQN1185" s="8"/>
      <c r="QQO1185" s="8"/>
      <c r="QQP1185" s="8"/>
      <c r="QQQ1185" s="8"/>
      <c r="QQR1185" s="8"/>
      <c r="QQS1185" s="8"/>
      <c r="QQT1185" s="8"/>
      <c r="QQU1185" s="8"/>
      <c r="QQV1185" s="8"/>
      <c r="QQW1185" s="8"/>
      <c r="QQX1185" s="8"/>
      <c r="QQY1185" s="8"/>
      <c r="QQZ1185" s="8"/>
      <c r="QRA1185" s="8"/>
      <c r="QRB1185" s="8"/>
      <c r="QRC1185" s="8"/>
      <c r="QRD1185" s="8"/>
      <c r="QRE1185" s="8"/>
      <c r="QRF1185" s="8"/>
      <c r="QRG1185" s="8"/>
      <c r="QRH1185" s="8"/>
      <c r="QRI1185" s="8"/>
      <c r="QRJ1185" s="8"/>
      <c r="QRK1185" s="8"/>
      <c r="QRL1185" s="8"/>
      <c r="QRM1185" s="8"/>
      <c r="QRN1185" s="8"/>
      <c r="QRO1185" s="8"/>
      <c r="QRP1185" s="8"/>
      <c r="QRQ1185" s="8"/>
      <c r="QRR1185" s="8"/>
      <c r="QRS1185" s="8"/>
      <c r="QRT1185" s="8"/>
      <c r="QRU1185" s="8"/>
      <c r="QRV1185" s="8"/>
      <c r="QRW1185" s="8"/>
      <c r="QRX1185" s="8"/>
      <c r="QRY1185" s="8"/>
      <c r="QRZ1185" s="8"/>
      <c r="QSA1185" s="8"/>
      <c r="QSB1185" s="8"/>
      <c r="QSC1185" s="8"/>
      <c r="QSD1185" s="8"/>
      <c r="QSE1185" s="8"/>
      <c r="QSF1185" s="8"/>
      <c r="QSG1185" s="8"/>
      <c r="QSH1185" s="8"/>
      <c r="QSI1185" s="8"/>
      <c r="QSJ1185" s="8"/>
      <c r="QSK1185" s="8"/>
      <c r="QSL1185" s="8"/>
      <c r="QSM1185" s="8"/>
      <c r="QSN1185" s="8"/>
      <c r="QSO1185" s="8"/>
      <c r="QSP1185" s="8"/>
      <c r="QSQ1185" s="8"/>
      <c r="QSR1185" s="8"/>
      <c r="QSS1185" s="8"/>
      <c r="QST1185" s="8"/>
      <c r="QSU1185" s="8"/>
      <c r="QSV1185" s="8"/>
      <c r="QSW1185" s="8"/>
      <c r="QSX1185" s="8"/>
      <c r="QSY1185" s="8"/>
      <c r="QSZ1185" s="8"/>
      <c r="QTA1185" s="8"/>
      <c r="QTB1185" s="8"/>
      <c r="QTC1185" s="8"/>
      <c r="QTD1185" s="8"/>
      <c r="QTE1185" s="8"/>
      <c r="QTF1185" s="8"/>
      <c r="QTG1185" s="8"/>
      <c r="QTH1185" s="8"/>
      <c r="QTI1185" s="8"/>
      <c r="QTJ1185" s="8"/>
      <c r="QTK1185" s="8"/>
      <c r="QTL1185" s="8"/>
      <c r="QTM1185" s="8"/>
      <c r="QTN1185" s="8"/>
      <c r="QTO1185" s="8"/>
      <c r="QTP1185" s="8"/>
      <c r="QTQ1185" s="8"/>
      <c r="QTR1185" s="8"/>
      <c r="QTS1185" s="8"/>
      <c r="QTT1185" s="8"/>
      <c r="QTU1185" s="8"/>
      <c r="QTV1185" s="8"/>
      <c r="QTW1185" s="8"/>
      <c r="QTX1185" s="8"/>
      <c r="QTY1185" s="8"/>
      <c r="QTZ1185" s="8"/>
      <c r="QUA1185" s="8"/>
      <c r="QUB1185" s="8"/>
      <c r="QUC1185" s="8"/>
      <c r="QUD1185" s="8"/>
      <c r="QUE1185" s="8"/>
      <c r="QUF1185" s="8"/>
      <c r="QUG1185" s="8"/>
      <c r="QUH1185" s="8"/>
      <c r="QUI1185" s="8"/>
      <c r="QUJ1185" s="8"/>
      <c r="QUK1185" s="8"/>
      <c r="QUL1185" s="8"/>
      <c r="QUM1185" s="8"/>
      <c r="QUN1185" s="8"/>
      <c r="QUO1185" s="8"/>
      <c r="QUP1185" s="8"/>
      <c r="QUQ1185" s="8"/>
      <c r="QUR1185" s="8"/>
      <c r="QUS1185" s="8"/>
      <c r="QUT1185" s="8"/>
      <c r="QUU1185" s="8"/>
      <c r="QUV1185" s="8"/>
      <c r="QUW1185" s="8"/>
      <c r="QUX1185" s="8"/>
      <c r="QUY1185" s="8"/>
      <c r="QUZ1185" s="8"/>
      <c r="QVA1185" s="8"/>
      <c r="QVB1185" s="8"/>
      <c r="QVC1185" s="8"/>
      <c r="QVD1185" s="8"/>
      <c r="QVE1185" s="8"/>
      <c r="QVF1185" s="8"/>
      <c r="QVG1185" s="8"/>
      <c r="QVH1185" s="8"/>
      <c r="QVI1185" s="8"/>
      <c r="QVJ1185" s="8"/>
      <c r="QVK1185" s="8"/>
      <c r="QVL1185" s="8"/>
      <c r="QVM1185" s="8"/>
      <c r="QVN1185" s="8"/>
      <c r="QVO1185" s="8"/>
      <c r="QVP1185" s="8"/>
      <c r="QVQ1185" s="8"/>
      <c r="QVR1185" s="8"/>
      <c r="QVS1185" s="8"/>
      <c r="QVT1185" s="8"/>
      <c r="QVU1185" s="8"/>
      <c r="QVV1185" s="8"/>
      <c r="QVW1185" s="8"/>
      <c r="QVX1185" s="8"/>
      <c r="QVY1185" s="8"/>
      <c r="QVZ1185" s="8"/>
      <c r="QWA1185" s="8"/>
      <c r="QWB1185" s="8"/>
      <c r="QWC1185" s="8"/>
      <c r="QWD1185" s="8"/>
      <c r="QWE1185" s="8"/>
      <c r="QWF1185" s="8"/>
      <c r="QWG1185" s="8"/>
      <c r="QWH1185" s="8"/>
      <c r="QWI1185" s="8"/>
      <c r="QWJ1185" s="8"/>
      <c r="QWK1185" s="8"/>
      <c r="QWL1185" s="8"/>
      <c r="QWM1185" s="8"/>
      <c r="QWN1185" s="8"/>
      <c r="QWO1185" s="8"/>
      <c r="QWP1185" s="8"/>
      <c r="QWQ1185" s="8"/>
      <c r="QWR1185" s="8"/>
      <c r="QWS1185" s="8"/>
      <c r="QWT1185" s="8"/>
      <c r="QWU1185" s="8"/>
      <c r="QWV1185" s="8"/>
      <c r="QWW1185" s="8"/>
      <c r="QWX1185" s="8"/>
      <c r="QWY1185" s="8"/>
      <c r="QWZ1185" s="8"/>
      <c r="QXA1185" s="8"/>
      <c r="QXB1185" s="8"/>
      <c r="QXC1185" s="8"/>
      <c r="QXD1185" s="8"/>
      <c r="QXE1185" s="8"/>
      <c r="QXF1185" s="8"/>
      <c r="QXG1185" s="8"/>
      <c r="QXH1185" s="8"/>
      <c r="QXI1185" s="8"/>
      <c r="QXJ1185" s="8"/>
      <c r="QXK1185" s="8"/>
      <c r="QXL1185" s="8"/>
      <c r="QXM1185" s="8"/>
      <c r="QXN1185" s="8"/>
      <c r="QXO1185" s="8"/>
      <c r="QXP1185" s="8"/>
      <c r="QXQ1185" s="8"/>
      <c r="QXR1185" s="8"/>
      <c r="QXS1185" s="8"/>
      <c r="QXT1185" s="8"/>
      <c r="QXU1185" s="8"/>
      <c r="QXV1185" s="8"/>
      <c r="QXW1185" s="8"/>
      <c r="QXX1185" s="8"/>
      <c r="QXY1185" s="8"/>
      <c r="QXZ1185" s="8"/>
      <c r="QYA1185" s="8"/>
      <c r="QYB1185" s="8"/>
      <c r="QYC1185" s="8"/>
      <c r="QYD1185" s="8"/>
      <c r="QYE1185" s="8"/>
      <c r="QYF1185" s="8"/>
      <c r="QYG1185" s="8"/>
      <c r="QYH1185" s="8"/>
      <c r="QYI1185" s="8"/>
      <c r="QYJ1185" s="8"/>
      <c r="QYK1185" s="8"/>
      <c r="QYL1185" s="8"/>
      <c r="QYM1185" s="8"/>
      <c r="QYN1185" s="8"/>
      <c r="QYO1185" s="8"/>
      <c r="QYP1185" s="8"/>
      <c r="QYQ1185" s="8"/>
      <c r="QYR1185" s="8"/>
      <c r="QYS1185" s="8"/>
      <c r="QYT1185" s="8"/>
      <c r="QYU1185" s="8"/>
      <c r="QYV1185" s="8"/>
      <c r="QYW1185" s="8"/>
      <c r="QYX1185" s="8"/>
      <c r="QYY1185" s="8"/>
      <c r="QYZ1185" s="8"/>
      <c r="QZA1185" s="8"/>
      <c r="QZB1185" s="8"/>
      <c r="QZC1185" s="8"/>
      <c r="QZD1185" s="8"/>
      <c r="QZE1185" s="8"/>
      <c r="QZF1185" s="8"/>
      <c r="QZG1185" s="8"/>
      <c r="QZH1185" s="8"/>
      <c r="QZI1185" s="8"/>
      <c r="QZJ1185" s="8"/>
      <c r="QZK1185" s="8"/>
      <c r="QZL1185" s="8"/>
      <c r="QZM1185" s="8"/>
      <c r="QZN1185" s="8"/>
      <c r="QZO1185" s="8"/>
      <c r="QZP1185" s="8"/>
      <c r="QZQ1185" s="8"/>
      <c r="QZR1185" s="8"/>
      <c r="QZS1185" s="8"/>
      <c r="QZT1185" s="8"/>
      <c r="QZU1185" s="8"/>
      <c r="QZV1185" s="8"/>
      <c r="QZW1185" s="8"/>
      <c r="QZX1185" s="8"/>
      <c r="QZY1185" s="8"/>
      <c r="QZZ1185" s="8"/>
      <c r="RAA1185" s="8"/>
      <c r="RAB1185" s="8"/>
      <c r="RAC1185" s="8"/>
      <c r="RAD1185" s="8"/>
      <c r="RAE1185" s="8"/>
      <c r="RAF1185" s="8"/>
      <c r="RAG1185" s="8"/>
      <c r="RAH1185" s="8"/>
      <c r="RAI1185" s="8"/>
      <c r="RAJ1185" s="8"/>
      <c r="RAK1185" s="8"/>
      <c r="RAL1185" s="8"/>
      <c r="RAM1185" s="8"/>
      <c r="RAN1185" s="8"/>
      <c r="RAO1185" s="8"/>
      <c r="RAP1185" s="8"/>
      <c r="RAQ1185" s="8"/>
      <c r="RAR1185" s="8"/>
      <c r="RAS1185" s="8"/>
      <c r="RAT1185" s="8"/>
      <c r="RAU1185" s="8"/>
      <c r="RAV1185" s="8"/>
      <c r="RAW1185" s="8"/>
      <c r="RAX1185" s="8"/>
      <c r="RAY1185" s="8"/>
      <c r="RAZ1185" s="8"/>
      <c r="RBA1185" s="8"/>
      <c r="RBB1185" s="8"/>
      <c r="RBC1185" s="8"/>
      <c r="RBD1185" s="8"/>
      <c r="RBE1185" s="8"/>
      <c r="RBF1185" s="8"/>
      <c r="RBG1185" s="8"/>
      <c r="RBH1185" s="8"/>
      <c r="RBI1185" s="8"/>
      <c r="RBJ1185" s="8"/>
      <c r="RBK1185" s="8"/>
      <c r="RBL1185" s="8"/>
      <c r="RBM1185" s="8"/>
      <c r="RBN1185" s="8"/>
      <c r="RBO1185" s="8"/>
      <c r="RBP1185" s="8"/>
      <c r="RBQ1185" s="8"/>
      <c r="RBR1185" s="8"/>
      <c r="RBS1185" s="8"/>
      <c r="RBT1185" s="8"/>
      <c r="RBU1185" s="8"/>
      <c r="RBV1185" s="8"/>
      <c r="RBW1185" s="8"/>
      <c r="RBX1185" s="8"/>
      <c r="RBY1185" s="8"/>
      <c r="RBZ1185" s="8"/>
      <c r="RCA1185" s="8"/>
      <c r="RCB1185" s="8"/>
      <c r="RCC1185" s="8"/>
      <c r="RCD1185" s="8"/>
      <c r="RCE1185" s="8"/>
      <c r="RCF1185" s="8"/>
      <c r="RCG1185" s="8"/>
      <c r="RCH1185" s="8"/>
      <c r="RCI1185" s="8"/>
      <c r="RCJ1185" s="8"/>
      <c r="RCK1185" s="8"/>
      <c r="RCL1185" s="8"/>
      <c r="RCM1185" s="8"/>
      <c r="RCN1185" s="8"/>
      <c r="RCO1185" s="8"/>
      <c r="RCP1185" s="8"/>
      <c r="RCQ1185" s="8"/>
      <c r="RCR1185" s="8"/>
      <c r="RCS1185" s="8"/>
      <c r="RCT1185" s="8"/>
      <c r="RCU1185" s="8"/>
      <c r="RCV1185" s="8"/>
      <c r="RCW1185" s="8"/>
      <c r="RCX1185" s="8"/>
      <c r="RCY1185" s="8"/>
      <c r="RCZ1185" s="8"/>
      <c r="RDA1185" s="8"/>
      <c r="RDB1185" s="8"/>
      <c r="RDC1185" s="8"/>
      <c r="RDD1185" s="8"/>
      <c r="RDE1185" s="8"/>
      <c r="RDF1185" s="8"/>
      <c r="RDG1185" s="8"/>
      <c r="RDH1185" s="8"/>
      <c r="RDI1185" s="8"/>
      <c r="RDJ1185" s="8"/>
      <c r="RDK1185" s="8"/>
      <c r="RDL1185" s="8"/>
      <c r="RDM1185" s="8"/>
      <c r="RDN1185" s="8"/>
      <c r="RDO1185" s="8"/>
      <c r="RDP1185" s="8"/>
      <c r="RDQ1185" s="8"/>
      <c r="RDR1185" s="8"/>
      <c r="RDS1185" s="8"/>
      <c r="RDT1185" s="8"/>
      <c r="RDU1185" s="8"/>
      <c r="RDV1185" s="8"/>
      <c r="RDW1185" s="8"/>
      <c r="RDX1185" s="8"/>
      <c r="RDY1185" s="8"/>
      <c r="RDZ1185" s="8"/>
      <c r="REA1185" s="8"/>
      <c r="REB1185" s="8"/>
      <c r="REC1185" s="8"/>
      <c r="RED1185" s="8"/>
      <c r="REE1185" s="8"/>
      <c r="REF1185" s="8"/>
      <c r="REG1185" s="8"/>
      <c r="REH1185" s="8"/>
      <c r="REI1185" s="8"/>
      <c r="REJ1185" s="8"/>
      <c r="REK1185" s="8"/>
      <c r="REL1185" s="8"/>
      <c r="REM1185" s="8"/>
      <c r="REN1185" s="8"/>
      <c r="REO1185" s="8"/>
      <c r="REP1185" s="8"/>
      <c r="REQ1185" s="8"/>
      <c r="RER1185" s="8"/>
      <c r="RES1185" s="8"/>
      <c r="RET1185" s="8"/>
      <c r="REU1185" s="8"/>
      <c r="REV1185" s="8"/>
      <c r="REW1185" s="8"/>
      <c r="REX1185" s="8"/>
      <c r="REY1185" s="8"/>
      <c r="REZ1185" s="8"/>
      <c r="RFA1185" s="8"/>
      <c r="RFB1185" s="8"/>
      <c r="RFC1185" s="8"/>
      <c r="RFD1185" s="8"/>
      <c r="RFE1185" s="8"/>
      <c r="RFF1185" s="8"/>
      <c r="RFG1185" s="8"/>
      <c r="RFH1185" s="8"/>
      <c r="RFI1185" s="8"/>
      <c r="RFJ1185" s="8"/>
      <c r="RFK1185" s="8"/>
      <c r="RFL1185" s="8"/>
      <c r="RFM1185" s="8"/>
      <c r="RFN1185" s="8"/>
      <c r="RFO1185" s="8"/>
      <c r="RFP1185" s="8"/>
      <c r="RFQ1185" s="8"/>
      <c r="RFR1185" s="8"/>
      <c r="RFS1185" s="8"/>
      <c r="RFT1185" s="8"/>
      <c r="RFU1185" s="8"/>
      <c r="RFV1185" s="8"/>
      <c r="RFW1185" s="8"/>
      <c r="RFX1185" s="8"/>
      <c r="RFY1185" s="8"/>
      <c r="RFZ1185" s="8"/>
      <c r="RGA1185" s="8"/>
      <c r="RGB1185" s="8"/>
      <c r="RGC1185" s="8"/>
      <c r="RGD1185" s="8"/>
      <c r="RGE1185" s="8"/>
      <c r="RGF1185" s="8"/>
      <c r="RGG1185" s="8"/>
      <c r="RGH1185" s="8"/>
      <c r="RGI1185" s="8"/>
      <c r="RGJ1185" s="8"/>
      <c r="RGK1185" s="8"/>
      <c r="RGL1185" s="8"/>
      <c r="RGM1185" s="8"/>
      <c r="RGN1185" s="8"/>
      <c r="RGO1185" s="8"/>
      <c r="RGP1185" s="8"/>
      <c r="RGQ1185" s="8"/>
      <c r="RGR1185" s="8"/>
      <c r="RGS1185" s="8"/>
      <c r="RGT1185" s="8"/>
      <c r="RGU1185" s="8"/>
      <c r="RGV1185" s="8"/>
      <c r="RGW1185" s="8"/>
      <c r="RGX1185" s="8"/>
      <c r="RGY1185" s="8"/>
      <c r="RGZ1185" s="8"/>
      <c r="RHA1185" s="8"/>
      <c r="RHB1185" s="8"/>
      <c r="RHC1185" s="8"/>
      <c r="RHD1185" s="8"/>
      <c r="RHE1185" s="8"/>
      <c r="RHF1185" s="8"/>
      <c r="RHG1185" s="8"/>
      <c r="RHH1185" s="8"/>
      <c r="RHI1185" s="8"/>
      <c r="RHJ1185" s="8"/>
      <c r="RHK1185" s="8"/>
      <c r="RHL1185" s="8"/>
      <c r="RHM1185" s="8"/>
      <c r="RHN1185" s="8"/>
      <c r="RHO1185" s="8"/>
      <c r="RHP1185" s="8"/>
      <c r="RHQ1185" s="8"/>
      <c r="RHR1185" s="8"/>
      <c r="RHS1185" s="8"/>
      <c r="RHT1185" s="8"/>
      <c r="RHU1185" s="8"/>
      <c r="RHV1185" s="8"/>
      <c r="RHW1185" s="8"/>
      <c r="RHX1185" s="8"/>
      <c r="RHY1185" s="8"/>
      <c r="RHZ1185" s="8"/>
      <c r="RIA1185" s="8"/>
      <c r="RIB1185" s="8"/>
      <c r="RIC1185" s="8"/>
      <c r="RID1185" s="8"/>
      <c r="RIE1185" s="8"/>
      <c r="RIF1185" s="8"/>
      <c r="RIG1185" s="8"/>
      <c r="RIH1185" s="8"/>
      <c r="RII1185" s="8"/>
      <c r="RIJ1185" s="8"/>
      <c r="RIK1185" s="8"/>
      <c r="RIL1185" s="8"/>
      <c r="RIM1185" s="8"/>
      <c r="RIN1185" s="8"/>
      <c r="RIO1185" s="8"/>
      <c r="RIP1185" s="8"/>
      <c r="RIQ1185" s="8"/>
      <c r="RIR1185" s="8"/>
      <c r="RIS1185" s="8"/>
      <c r="RIT1185" s="8"/>
      <c r="RIU1185" s="8"/>
      <c r="RIV1185" s="8"/>
      <c r="RIW1185" s="8"/>
      <c r="RIX1185" s="8"/>
      <c r="RIY1185" s="8"/>
      <c r="RIZ1185" s="8"/>
      <c r="RJA1185" s="8"/>
      <c r="RJB1185" s="8"/>
      <c r="RJC1185" s="8"/>
      <c r="RJD1185" s="8"/>
      <c r="RJE1185" s="8"/>
      <c r="RJF1185" s="8"/>
      <c r="RJG1185" s="8"/>
      <c r="RJH1185" s="8"/>
      <c r="RJI1185" s="8"/>
      <c r="RJJ1185" s="8"/>
      <c r="RJK1185" s="8"/>
      <c r="RJL1185" s="8"/>
      <c r="RJM1185" s="8"/>
      <c r="RJN1185" s="8"/>
      <c r="RJO1185" s="8"/>
      <c r="RJP1185" s="8"/>
      <c r="RJQ1185" s="8"/>
      <c r="RJR1185" s="8"/>
      <c r="RJS1185" s="8"/>
      <c r="RJT1185" s="8"/>
      <c r="RJU1185" s="8"/>
      <c r="RJV1185" s="8"/>
      <c r="RJW1185" s="8"/>
      <c r="RJX1185" s="8"/>
      <c r="RJY1185" s="8"/>
      <c r="RJZ1185" s="8"/>
      <c r="RKA1185" s="8"/>
      <c r="RKB1185" s="8"/>
      <c r="RKC1185" s="8"/>
      <c r="RKD1185" s="8"/>
      <c r="RKE1185" s="8"/>
      <c r="RKF1185" s="8"/>
      <c r="RKG1185" s="8"/>
      <c r="RKH1185" s="8"/>
      <c r="RKI1185" s="8"/>
      <c r="RKJ1185" s="8"/>
      <c r="RKK1185" s="8"/>
      <c r="RKL1185" s="8"/>
      <c r="RKM1185" s="8"/>
      <c r="RKN1185" s="8"/>
      <c r="RKO1185" s="8"/>
      <c r="RKP1185" s="8"/>
      <c r="RKQ1185" s="8"/>
      <c r="RKR1185" s="8"/>
      <c r="RKS1185" s="8"/>
      <c r="RKT1185" s="8"/>
      <c r="RKU1185" s="8"/>
      <c r="RKV1185" s="8"/>
      <c r="RKW1185" s="8"/>
      <c r="RKX1185" s="8"/>
      <c r="RKY1185" s="8"/>
      <c r="RKZ1185" s="8"/>
      <c r="RLA1185" s="8"/>
      <c r="RLB1185" s="8"/>
      <c r="RLC1185" s="8"/>
      <c r="RLD1185" s="8"/>
      <c r="RLE1185" s="8"/>
      <c r="RLF1185" s="8"/>
      <c r="RLG1185" s="8"/>
      <c r="RLH1185" s="8"/>
      <c r="RLI1185" s="8"/>
      <c r="RLJ1185" s="8"/>
      <c r="RLK1185" s="8"/>
      <c r="RLL1185" s="8"/>
      <c r="RLM1185" s="8"/>
      <c r="RLN1185" s="8"/>
      <c r="RLO1185" s="8"/>
      <c r="RLP1185" s="8"/>
      <c r="RLQ1185" s="8"/>
      <c r="RLR1185" s="8"/>
      <c r="RLS1185" s="8"/>
      <c r="RLT1185" s="8"/>
      <c r="RLU1185" s="8"/>
      <c r="RLV1185" s="8"/>
      <c r="RLW1185" s="8"/>
      <c r="RLX1185" s="8"/>
      <c r="RLY1185" s="8"/>
      <c r="RLZ1185" s="8"/>
      <c r="RMA1185" s="8"/>
      <c r="RMB1185" s="8"/>
      <c r="RMC1185" s="8"/>
      <c r="RMD1185" s="8"/>
      <c r="RME1185" s="8"/>
      <c r="RMF1185" s="8"/>
      <c r="RMG1185" s="8"/>
      <c r="RMH1185" s="8"/>
      <c r="RMI1185" s="8"/>
      <c r="RMJ1185" s="8"/>
      <c r="RMK1185" s="8"/>
      <c r="RML1185" s="8"/>
      <c r="RMM1185" s="8"/>
      <c r="RMN1185" s="8"/>
      <c r="RMO1185" s="8"/>
      <c r="RMP1185" s="8"/>
      <c r="RMQ1185" s="8"/>
      <c r="RMR1185" s="8"/>
      <c r="RMS1185" s="8"/>
      <c r="RMT1185" s="8"/>
      <c r="RMU1185" s="8"/>
      <c r="RMV1185" s="8"/>
      <c r="RMW1185" s="8"/>
      <c r="RMX1185" s="8"/>
      <c r="RMY1185" s="8"/>
      <c r="RMZ1185" s="8"/>
      <c r="RNA1185" s="8"/>
      <c r="RNB1185" s="8"/>
      <c r="RNC1185" s="8"/>
      <c r="RND1185" s="8"/>
      <c r="RNE1185" s="8"/>
      <c r="RNF1185" s="8"/>
      <c r="RNG1185" s="8"/>
      <c r="RNH1185" s="8"/>
      <c r="RNI1185" s="8"/>
      <c r="RNJ1185" s="8"/>
      <c r="RNK1185" s="8"/>
      <c r="RNL1185" s="8"/>
      <c r="RNM1185" s="8"/>
      <c r="RNN1185" s="8"/>
      <c r="RNO1185" s="8"/>
      <c r="RNP1185" s="8"/>
      <c r="RNQ1185" s="8"/>
      <c r="RNR1185" s="8"/>
      <c r="RNS1185" s="8"/>
      <c r="RNT1185" s="8"/>
      <c r="RNU1185" s="8"/>
      <c r="RNV1185" s="8"/>
      <c r="RNW1185" s="8"/>
      <c r="RNX1185" s="8"/>
      <c r="RNY1185" s="8"/>
      <c r="RNZ1185" s="8"/>
      <c r="ROA1185" s="8"/>
      <c r="ROB1185" s="8"/>
      <c r="ROC1185" s="8"/>
      <c r="ROD1185" s="8"/>
      <c r="ROE1185" s="8"/>
      <c r="ROF1185" s="8"/>
      <c r="ROG1185" s="8"/>
      <c r="ROH1185" s="8"/>
      <c r="ROI1185" s="8"/>
      <c r="ROJ1185" s="8"/>
      <c r="ROK1185" s="8"/>
      <c r="ROL1185" s="8"/>
      <c r="ROM1185" s="8"/>
      <c r="RON1185" s="8"/>
      <c r="ROO1185" s="8"/>
      <c r="ROP1185" s="8"/>
      <c r="ROQ1185" s="8"/>
      <c r="ROR1185" s="8"/>
      <c r="ROS1185" s="8"/>
      <c r="ROT1185" s="8"/>
      <c r="ROU1185" s="8"/>
      <c r="ROV1185" s="8"/>
      <c r="ROW1185" s="8"/>
      <c r="ROX1185" s="8"/>
      <c r="ROY1185" s="8"/>
      <c r="ROZ1185" s="8"/>
      <c r="RPA1185" s="8"/>
      <c r="RPB1185" s="8"/>
      <c r="RPC1185" s="8"/>
      <c r="RPD1185" s="8"/>
      <c r="RPE1185" s="8"/>
      <c r="RPF1185" s="8"/>
      <c r="RPG1185" s="8"/>
      <c r="RPH1185" s="8"/>
      <c r="RPI1185" s="8"/>
      <c r="RPJ1185" s="8"/>
      <c r="RPK1185" s="8"/>
      <c r="RPL1185" s="8"/>
      <c r="RPM1185" s="8"/>
      <c r="RPN1185" s="8"/>
      <c r="RPO1185" s="8"/>
      <c r="RPP1185" s="8"/>
      <c r="RPQ1185" s="8"/>
      <c r="RPR1185" s="8"/>
      <c r="RPS1185" s="8"/>
      <c r="RPT1185" s="8"/>
      <c r="RPU1185" s="8"/>
      <c r="RPV1185" s="8"/>
      <c r="RPW1185" s="8"/>
      <c r="RPX1185" s="8"/>
      <c r="RPY1185" s="8"/>
      <c r="RPZ1185" s="8"/>
      <c r="RQA1185" s="8"/>
      <c r="RQB1185" s="8"/>
      <c r="RQC1185" s="8"/>
      <c r="RQD1185" s="8"/>
      <c r="RQE1185" s="8"/>
      <c r="RQF1185" s="8"/>
      <c r="RQG1185" s="8"/>
      <c r="RQH1185" s="8"/>
      <c r="RQI1185" s="8"/>
      <c r="RQJ1185" s="8"/>
      <c r="RQK1185" s="8"/>
      <c r="RQL1185" s="8"/>
      <c r="RQM1185" s="8"/>
      <c r="RQN1185" s="8"/>
      <c r="RQO1185" s="8"/>
      <c r="RQP1185" s="8"/>
      <c r="RQQ1185" s="8"/>
      <c r="RQR1185" s="8"/>
      <c r="RQS1185" s="8"/>
      <c r="RQT1185" s="8"/>
      <c r="RQU1185" s="8"/>
      <c r="RQV1185" s="8"/>
      <c r="RQW1185" s="8"/>
      <c r="RQX1185" s="8"/>
      <c r="RQY1185" s="8"/>
      <c r="RQZ1185" s="8"/>
      <c r="RRA1185" s="8"/>
      <c r="RRB1185" s="8"/>
      <c r="RRC1185" s="8"/>
      <c r="RRD1185" s="8"/>
      <c r="RRE1185" s="8"/>
      <c r="RRF1185" s="8"/>
      <c r="RRG1185" s="8"/>
      <c r="RRH1185" s="8"/>
      <c r="RRI1185" s="8"/>
      <c r="RRJ1185" s="8"/>
      <c r="RRK1185" s="8"/>
      <c r="RRL1185" s="8"/>
      <c r="RRM1185" s="8"/>
      <c r="RRN1185" s="8"/>
      <c r="RRO1185" s="8"/>
      <c r="RRP1185" s="8"/>
      <c r="RRQ1185" s="8"/>
      <c r="RRR1185" s="8"/>
      <c r="RRS1185" s="8"/>
      <c r="RRT1185" s="8"/>
      <c r="RRU1185" s="8"/>
      <c r="RRV1185" s="8"/>
      <c r="RRW1185" s="8"/>
      <c r="RRX1185" s="8"/>
      <c r="RRY1185" s="8"/>
      <c r="RRZ1185" s="8"/>
      <c r="RSA1185" s="8"/>
      <c r="RSB1185" s="8"/>
      <c r="RSC1185" s="8"/>
      <c r="RSD1185" s="8"/>
      <c r="RSE1185" s="8"/>
      <c r="RSF1185" s="8"/>
      <c r="RSG1185" s="8"/>
      <c r="RSH1185" s="8"/>
      <c r="RSI1185" s="8"/>
      <c r="RSJ1185" s="8"/>
      <c r="RSK1185" s="8"/>
      <c r="RSL1185" s="8"/>
      <c r="RSM1185" s="8"/>
      <c r="RSN1185" s="8"/>
      <c r="RSO1185" s="8"/>
      <c r="RSP1185" s="8"/>
      <c r="RSQ1185" s="8"/>
      <c r="RSR1185" s="8"/>
      <c r="RSS1185" s="8"/>
      <c r="RST1185" s="8"/>
      <c r="RSU1185" s="8"/>
      <c r="RSV1185" s="8"/>
      <c r="RSW1185" s="8"/>
      <c r="RSX1185" s="8"/>
      <c r="RSY1185" s="8"/>
      <c r="RSZ1185" s="8"/>
      <c r="RTA1185" s="8"/>
      <c r="RTB1185" s="8"/>
      <c r="RTC1185" s="8"/>
      <c r="RTD1185" s="8"/>
      <c r="RTE1185" s="8"/>
      <c r="RTF1185" s="8"/>
      <c r="RTG1185" s="8"/>
      <c r="RTH1185" s="8"/>
      <c r="RTI1185" s="8"/>
      <c r="RTJ1185" s="8"/>
      <c r="RTK1185" s="8"/>
      <c r="RTL1185" s="8"/>
      <c r="RTM1185" s="8"/>
      <c r="RTN1185" s="8"/>
      <c r="RTO1185" s="8"/>
      <c r="RTP1185" s="8"/>
      <c r="RTQ1185" s="8"/>
      <c r="RTR1185" s="8"/>
      <c r="RTS1185" s="8"/>
      <c r="RTT1185" s="8"/>
      <c r="RTU1185" s="8"/>
      <c r="RTV1185" s="8"/>
      <c r="RTW1185" s="8"/>
      <c r="RTX1185" s="8"/>
      <c r="RTY1185" s="8"/>
      <c r="RTZ1185" s="8"/>
      <c r="RUA1185" s="8"/>
      <c r="RUB1185" s="8"/>
      <c r="RUC1185" s="8"/>
      <c r="RUD1185" s="8"/>
      <c r="RUE1185" s="8"/>
      <c r="RUF1185" s="8"/>
      <c r="RUG1185" s="8"/>
      <c r="RUH1185" s="8"/>
      <c r="RUI1185" s="8"/>
      <c r="RUJ1185" s="8"/>
      <c r="RUK1185" s="8"/>
      <c r="RUL1185" s="8"/>
      <c r="RUM1185" s="8"/>
      <c r="RUN1185" s="8"/>
      <c r="RUO1185" s="8"/>
      <c r="RUP1185" s="8"/>
      <c r="RUQ1185" s="8"/>
      <c r="RUR1185" s="8"/>
      <c r="RUS1185" s="8"/>
      <c r="RUT1185" s="8"/>
      <c r="RUU1185" s="8"/>
      <c r="RUV1185" s="8"/>
      <c r="RUW1185" s="8"/>
      <c r="RUX1185" s="8"/>
      <c r="RUY1185" s="8"/>
      <c r="RUZ1185" s="8"/>
      <c r="RVA1185" s="8"/>
      <c r="RVB1185" s="8"/>
      <c r="RVC1185" s="8"/>
      <c r="RVD1185" s="8"/>
      <c r="RVE1185" s="8"/>
      <c r="RVF1185" s="8"/>
      <c r="RVG1185" s="8"/>
      <c r="RVH1185" s="8"/>
      <c r="RVI1185" s="8"/>
      <c r="RVJ1185" s="8"/>
      <c r="RVK1185" s="8"/>
      <c r="RVL1185" s="8"/>
      <c r="RVM1185" s="8"/>
      <c r="RVN1185" s="8"/>
      <c r="RVO1185" s="8"/>
      <c r="RVP1185" s="8"/>
      <c r="RVQ1185" s="8"/>
      <c r="RVR1185" s="8"/>
      <c r="RVS1185" s="8"/>
      <c r="RVT1185" s="8"/>
      <c r="RVU1185" s="8"/>
      <c r="RVV1185" s="8"/>
      <c r="RVW1185" s="8"/>
      <c r="RVX1185" s="8"/>
      <c r="RVY1185" s="8"/>
      <c r="RVZ1185" s="8"/>
      <c r="RWA1185" s="8"/>
      <c r="RWB1185" s="8"/>
      <c r="RWC1185" s="8"/>
      <c r="RWD1185" s="8"/>
      <c r="RWE1185" s="8"/>
      <c r="RWF1185" s="8"/>
      <c r="RWG1185" s="8"/>
      <c r="RWH1185" s="8"/>
      <c r="RWI1185" s="8"/>
      <c r="RWJ1185" s="8"/>
      <c r="RWK1185" s="8"/>
      <c r="RWL1185" s="8"/>
      <c r="RWM1185" s="8"/>
      <c r="RWN1185" s="8"/>
      <c r="RWO1185" s="8"/>
      <c r="RWP1185" s="8"/>
      <c r="RWQ1185" s="8"/>
      <c r="RWR1185" s="8"/>
      <c r="RWS1185" s="8"/>
      <c r="RWT1185" s="8"/>
      <c r="RWU1185" s="8"/>
      <c r="RWV1185" s="8"/>
      <c r="RWW1185" s="8"/>
      <c r="RWX1185" s="8"/>
      <c r="RWY1185" s="8"/>
      <c r="RWZ1185" s="8"/>
      <c r="RXA1185" s="8"/>
      <c r="RXB1185" s="8"/>
      <c r="RXC1185" s="8"/>
      <c r="RXD1185" s="8"/>
      <c r="RXE1185" s="8"/>
      <c r="RXF1185" s="8"/>
      <c r="RXG1185" s="8"/>
      <c r="RXH1185" s="8"/>
      <c r="RXI1185" s="8"/>
      <c r="RXJ1185" s="8"/>
      <c r="RXK1185" s="8"/>
      <c r="RXL1185" s="8"/>
      <c r="RXM1185" s="8"/>
      <c r="RXN1185" s="8"/>
      <c r="RXO1185" s="8"/>
      <c r="RXP1185" s="8"/>
      <c r="RXQ1185" s="8"/>
      <c r="RXR1185" s="8"/>
      <c r="RXS1185" s="8"/>
      <c r="RXT1185" s="8"/>
      <c r="RXU1185" s="8"/>
      <c r="RXV1185" s="8"/>
      <c r="RXW1185" s="8"/>
      <c r="RXX1185" s="8"/>
      <c r="RXY1185" s="8"/>
      <c r="RXZ1185" s="8"/>
      <c r="RYA1185" s="8"/>
      <c r="RYB1185" s="8"/>
      <c r="RYC1185" s="8"/>
      <c r="RYD1185" s="8"/>
      <c r="RYE1185" s="8"/>
      <c r="RYF1185" s="8"/>
      <c r="RYG1185" s="8"/>
      <c r="RYH1185" s="8"/>
      <c r="RYI1185" s="8"/>
      <c r="RYJ1185" s="8"/>
      <c r="RYK1185" s="8"/>
      <c r="RYL1185" s="8"/>
      <c r="RYM1185" s="8"/>
      <c r="RYN1185" s="8"/>
      <c r="RYO1185" s="8"/>
      <c r="RYP1185" s="8"/>
      <c r="RYQ1185" s="8"/>
      <c r="RYR1185" s="8"/>
      <c r="RYS1185" s="8"/>
      <c r="RYT1185" s="8"/>
      <c r="RYU1185" s="8"/>
      <c r="RYV1185" s="8"/>
      <c r="RYW1185" s="8"/>
      <c r="RYX1185" s="8"/>
      <c r="RYY1185" s="8"/>
      <c r="RYZ1185" s="8"/>
      <c r="RZA1185" s="8"/>
      <c r="RZB1185" s="8"/>
      <c r="RZC1185" s="8"/>
      <c r="RZD1185" s="8"/>
      <c r="RZE1185" s="8"/>
      <c r="RZF1185" s="8"/>
      <c r="RZG1185" s="8"/>
      <c r="RZH1185" s="8"/>
      <c r="RZI1185" s="8"/>
      <c r="RZJ1185" s="8"/>
      <c r="RZK1185" s="8"/>
      <c r="RZL1185" s="8"/>
      <c r="RZM1185" s="8"/>
      <c r="RZN1185" s="8"/>
      <c r="RZO1185" s="8"/>
      <c r="RZP1185" s="8"/>
      <c r="RZQ1185" s="8"/>
      <c r="RZR1185" s="8"/>
      <c r="RZS1185" s="8"/>
      <c r="RZT1185" s="8"/>
      <c r="RZU1185" s="8"/>
      <c r="RZV1185" s="8"/>
      <c r="RZW1185" s="8"/>
      <c r="RZX1185" s="8"/>
      <c r="RZY1185" s="8"/>
      <c r="RZZ1185" s="8"/>
      <c r="SAA1185" s="8"/>
      <c r="SAB1185" s="8"/>
      <c r="SAC1185" s="8"/>
      <c r="SAD1185" s="8"/>
      <c r="SAE1185" s="8"/>
      <c r="SAF1185" s="8"/>
      <c r="SAG1185" s="8"/>
      <c r="SAH1185" s="8"/>
      <c r="SAI1185" s="8"/>
      <c r="SAJ1185" s="8"/>
      <c r="SAK1185" s="8"/>
      <c r="SAL1185" s="8"/>
      <c r="SAM1185" s="8"/>
      <c r="SAN1185" s="8"/>
      <c r="SAO1185" s="8"/>
      <c r="SAP1185" s="8"/>
      <c r="SAQ1185" s="8"/>
      <c r="SAR1185" s="8"/>
      <c r="SAS1185" s="8"/>
      <c r="SAT1185" s="8"/>
      <c r="SAU1185" s="8"/>
      <c r="SAV1185" s="8"/>
      <c r="SAW1185" s="8"/>
      <c r="SAX1185" s="8"/>
      <c r="SAY1185" s="8"/>
      <c r="SAZ1185" s="8"/>
      <c r="SBA1185" s="8"/>
      <c r="SBB1185" s="8"/>
      <c r="SBC1185" s="8"/>
      <c r="SBD1185" s="8"/>
      <c r="SBE1185" s="8"/>
      <c r="SBF1185" s="8"/>
      <c r="SBG1185" s="8"/>
      <c r="SBH1185" s="8"/>
      <c r="SBI1185" s="8"/>
      <c r="SBJ1185" s="8"/>
      <c r="SBK1185" s="8"/>
      <c r="SBL1185" s="8"/>
      <c r="SBM1185" s="8"/>
      <c r="SBN1185" s="8"/>
      <c r="SBO1185" s="8"/>
      <c r="SBP1185" s="8"/>
      <c r="SBQ1185" s="8"/>
      <c r="SBR1185" s="8"/>
      <c r="SBS1185" s="8"/>
      <c r="SBT1185" s="8"/>
      <c r="SBU1185" s="8"/>
      <c r="SBV1185" s="8"/>
      <c r="SBW1185" s="8"/>
      <c r="SBX1185" s="8"/>
      <c r="SBY1185" s="8"/>
      <c r="SBZ1185" s="8"/>
      <c r="SCA1185" s="8"/>
      <c r="SCB1185" s="8"/>
      <c r="SCC1185" s="8"/>
      <c r="SCD1185" s="8"/>
      <c r="SCE1185" s="8"/>
      <c r="SCF1185" s="8"/>
      <c r="SCG1185" s="8"/>
      <c r="SCH1185" s="8"/>
      <c r="SCI1185" s="8"/>
      <c r="SCJ1185" s="8"/>
      <c r="SCK1185" s="8"/>
      <c r="SCL1185" s="8"/>
      <c r="SCM1185" s="8"/>
      <c r="SCN1185" s="8"/>
      <c r="SCO1185" s="8"/>
      <c r="SCP1185" s="8"/>
      <c r="SCQ1185" s="8"/>
      <c r="SCR1185" s="8"/>
      <c r="SCS1185" s="8"/>
      <c r="SCT1185" s="8"/>
      <c r="SCU1185" s="8"/>
      <c r="SCV1185" s="8"/>
      <c r="SCW1185" s="8"/>
      <c r="SCX1185" s="8"/>
      <c r="SCY1185" s="8"/>
      <c r="SCZ1185" s="8"/>
      <c r="SDA1185" s="8"/>
      <c r="SDB1185" s="8"/>
      <c r="SDC1185" s="8"/>
      <c r="SDD1185" s="8"/>
      <c r="SDE1185" s="8"/>
      <c r="SDF1185" s="8"/>
      <c r="SDG1185" s="8"/>
      <c r="SDH1185" s="8"/>
      <c r="SDI1185" s="8"/>
      <c r="SDJ1185" s="8"/>
      <c r="SDK1185" s="8"/>
      <c r="SDL1185" s="8"/>
      <c r="SDM1185" s="8"/>
      <c r="SDN1185" s="8"/>
      <c r="SDO1185" s="8"/>
      <c r="SDP1185" s="8"/>
      <c r="SDQ1185" s="8"/>
      <c r="SDR1185" s="8"/>
      <c r="SDS1185" s="8"/>
      <c r="SDT1185" s="8"/>
      <c r="SDU1185" s="8"/>
      <c r="SDV1185" s="8"/>
      <c r="SDW1185" s="8"/>
      <c r="SDX1185" s="8"/>
      <c r="SDY1185" s="8"/>
      <c r="SDZ1185" s="8"/>
      <c r="SEA1185" s="8"/>
      <c r="SEB1185" s="8"/>
      <c r="SEC1185" s="8"/>
      <c r="SED1185" s="8"/>
      <c r="SEE1185" s="8"/>
      <c r="SEF1185" s="8"/>
      <c r="SEG1185" s="8"/>
      <c r="SEH1185" s="8"/>
      <c r="SEI1185" s="8"/>
      <c r="SEJ1185" s="8"/>
      <c r="SEK1185" s="8"/>
      <c r="SEL1185" s="8"/>
      <c r="SEM1185" s="8"/>
      <c r="SEN1185" s="8"/>
      <c r="SEO1185" s="8"/>
      <c r="SEP1185" s="8"/>
      <c r="SEQ1185" s="8"/>
      <c r="SER1185" s="8"/>
      <c r="SES1185" s="8"/>
      <c r="SET1185" s="8"/>
      <c r="SEU1185" s="8"/>
      <c r="SEV1185" s="8"/>
      <c r="SEW1185" s="8"/>
      <c r="SEX1185" s="8"/>
      <c r="SEY1185" s="8"/>
      <c r="SEZ1185" s="8"/>
      <c r="SFA1185" s="8"/>
      <c r="SFB1185" s="8"/>
      <c r="SFC1185" s="8"/>
      <c r="SFD1185" s="8"/>
      <c r="SFE1185" s="8"/>
      <c r="SFF1185" s="8"/>
      <c r="SFG1185" s="8"/>
      <c r="SFH1185" s="8"/>
      <c r="SFI1185" s="8"/>
      <c r="SFJ1185" s="8"/>
      <c r="SFK1185" s="8"/>
      <c r="SFL1185" s="8"/>
      <c r="SFM1185" s="8"/>
      <c r="SFN1185" s="8"/>
      <c r="SFO1185" s="8"/>
      <c r="SFP1185" s="8"/>
      <c r="SFQ1185" s="8"/>
      <c r="SFR1185" s="8"/>
      <c r="SFS1185" s="8"/>
      <c r="SFT1185" s="8"/>
      <c r="SFU1185" s="8"/>
      <c r="SFV1185" s="8"/>
      <c r="SFW1185" s="8"/>
      <c r="SFX1185" s="8"/>
      <c r="SFY1185" s="8"/>
      <c r="SFZ1185" s="8"/>
      <c r="SGA1185" s="8"/>
      <c r="SGB1185" s="8"/>
      <c r="SGC1185" s="8"/>
      <c r="SGD1185" s="8"/>
      <c r="SGE1185" s="8"/>
      <c r="SGF1185" s="8"/>
      <c r="SGG1185" s="8"/>
      <c r="SGH1185" s="8"/>
      <c r="SGI1185" s="8"/>
      <c r="SGJ1185" s="8"/>
      <c r="SGK1185" s="8"/>
      <c r="SGL1185" s="8"/>
      <c r="SGM1185" s="8"/>
      <c r="SGN1185" s="8"/>
      <c r="SGO1185" s="8"/>
      <c r="SGP1185" s="8"/>
      <c r="SGQ1185" s="8"/>
      <c r="SGR1185" s="8"/>
      <c r="SGS1185" s="8"/>
      <c r="SGT1185" s="8"/>
      <c r="SGU1185" s="8"/>
      <c r="SGV1185" s="8"/>
      <c r="SGW1185" s="8"/>
      <c r="SGX1185" s="8"/>
      <c r="SGY1185" s="8"/>
      <c r="SGZ1185" s="8"/>
      <c r="SHA1185" s="8"/>
      <c r="SHB1185" s="8"/>
      <c r="SHC1185" s="8"/>
      <c r="SHD1185" s="8"/>
      <c r="SHE1185" s="8"/>
      <c r="SHF1185" s="8"/>
      <c r="SHG1185" s="8"/>
      <c r="SHH1185" s="8"/>
      <c r="SHI1185" s="8"/>
      <c r="SHJ1185" s="8"/>
      <c r="SHK1185" s="8"/>
      <c r="SHL1185" s="8"/>
      <c r="SHM1185" s="8"/>
      <c r="SHN1185" s="8"/>
      <c r="SHO1185" s="8"/>
      <c r="SHP1185" s="8"/>
      <c r="SHQ1185" s="8"/>
      <c r="SHR1185" s="8"/>
      <c r="SHS1185" s="8"/>
      <c r="SHT1185" s="8"/>
      <c r="SHU1185" s="8"/>
      <c r="SHV1185" s="8"/>
      <c r="SHW1185" s="8"/>
      <c r="SHX1185" s="8"/>
      <c r="SHY1185" s="8"/>
      <c r="SHZ1185" s="8"/>
      <c r="SIA1185" s="8"/>
      <c r="SIB1185" s="8"/>
      <c r="SIC1185" s="8"/>
      <c r="SID1185" s="8"/>
      <c r="SIE1185" s="8"/>
      <c r="SIF1185" s="8"/>
      <c r="SIG1185" s="8"/>
      <c r="SIH1185" s="8"/>
      <c r="SII1185" s="8"/>
      <c r="SIJ1185" s="8"/>
      <c r="SIK1185" s="8"/>
      <c r="SIL1185" s="8"/>
      <c r="SIM1185" s="8"/>
      <c r="SIN1185" s="8"/>
      <c r="SIO1185" s="8"/>
      <c r="SIP1185" s="8"/>
      <c r="SIQ1185" s="8"/>
      <c r="SIR1185" s="8"/>
      <c r="SIS1185" s="8"/>
      <c r="SIT1185" s="8"/>
      <c r="SIU1185" s="8"/>
      <c r="SIV1185" s="8"/>
      <c r="SIW1185" s="8"/>
      <c r="SIX1185" s="8"/>
      <c r="SIY1185" s="8"/>
      <c r="SIZ1185" s="8"/>
      <c r="SJA1185" s="8"/>
      <c r="SJB1185" s="8"/>
      <c r="SJC1185" s="8"/>
      <c r="SJD1185" s="8"/>
      <c r="SJE1185" s="8"/>
      <c r="SJF1185" s="8"/>
      <c r="SJG1185" s="8"/>
      <c r="SJH1185" s="8"/>
      <c r="SJI1185" s="8"/>
      <c r="SJJ1185" s="8"/>
      <c r="SJK1185" s="8"/>
      <c r="SJL1185" s="8"/>
      <c r="SJM1185" s="8"/>
      <c r="SJN1185" s="8"/>
      <c r="SJO1185" s="8"/>
      <c r="SJP1185" s="8"/>
      <c r="SJQ1185" s="8"/>
      <c r="SJR1185" s="8"/>
      <c r="SJS1185" s="8"/>
      <c r="SJT1185" s="8"/>
      <c r="SJU1185" s="8"/>
      <c r="SJV1185" s="8"/>
      <c r="SJW1185" s="8"/>
      <c r="SJX1185" s="8"/>
      <c r="SJY1185" s="8"/>
      <c r="SJZ1185" s="8"/>
      <c r="SKA1185" s="8"/>
      <c r="SKB1185" s="8"/>
      <c r="SKC1185" s="8"/>
      <c r="SKD1185" s="8"/>
      <c r="SKE1185" s="8"/>
      <c r="SKF1185" s="8"/>
      <c r="SKG1185" s="8"/>
      <c r="SKH1185" s="8"/>
      <c r="SKI1185" s="8"/>
      <c r="SKJ1185" s="8"/>
      <c r="SKK1185" s="8"/>
      <c r="SKL1185" s="8"/>
      <c r="SKM1185" s="8"/>
      <c r="SKN1185" s="8"/>
      <c r="SKO1185" s="8"/>
      <c r="SKP1185" s="8"/>
      <c r="SKQ1185" s="8"/>
      <c r="SKR1185" s="8"/>
      <c r="SKS1185" s="8"/>
      <c r="SKT1185" s="8"/>
      <c r="SKU1185" s="8"/>
      <c r="SKV1185" s="8"/>
      <c r="SKW1185" s="8"/>
      <c r="SKX1185" s="8"/>
      <c r="SKY1185" s="8"/>
      <c r="SKZ1185" s="8"/>
      <c r="SLA1185" s="8"/>
      <c r="SLB1185" s="8"/>
      <c r="SLC1185" s="8"/>
      <c r="SLD1185" s="8"/>
      <c r="SLE1185" s="8"/>
      <c r="SLF1185" s="8"/>
      <c r="SLG1185" s="8"/>
      <c r="SLH1185" s="8"/>
      <c r="SLI1185" s="8"/>
      <c r="SLJ1185" s="8"/>
      <c r="SLK1185" s="8"/>
      <c r="SLL1185" s="8"/>
      <c r="SLM1185" s="8"/>
      <c r="SLN1185" s="8"/>
      <c r="SLO1185" s="8"/>
      <c r="SLP1185" s="8"/>
      <c r="SLQ1185" s="8"/>
      <c r="SLR1185" s="8"/>
      <c r="SLS1185" s="8"/>
      <c r="SLT1185" s="8"/>
      <c r="SLU1185" s="8"/>
      <c r="SLV1185" s="8"/>
      <c r="SLW1185" s="8"/>
      <c r="SLX1185" s="8"/>
      <c r="SLY1185" s="8"/>
      <c r="SLZ1185" s="8"/>
      <c r="SMA1185" s="8"/>
      <c r="SMB1185" s="8"/>
      <c r="SMC1185" s="8"/>
      <c r="SMD1185" s="8"/>
      <c r="SME1185" s="8"/>
      <c r="SMF1185" s="8"/>
      <c r="SMG1185" s="8"/>
      <c r="SMH1185" s="8"/>
      <c r="SMI1185" s="8"/>
      <c r="SMJ1185" s="8"/>
      <c r="SMK1185" s="8"/>
      <c r="SML1185" s="8"/>
      <c r="SMM1185" s="8"/>
      <c r="SMN1185" s="8"/>
      <c r="SMO1185" s="8"/>
      <c r="SMP1185" s="8"/>
      <c r="SMQ1185" s="8"/>
      <c r="SMR1185" s="8"/>
      <c r="SMS1185" s="8"/>
      <c r="SMT1185" s="8"/>
      <c r="SMU1185" s="8"/>
      <c r="SMV1185" s="8"/>
      <c r="SMW1185" s="8"/>
      <c r="SMX1185" s="8"/>
      <c r="SMY1185" s="8"/>
      <c r="SMZ1185" s="8"/>
      <c r="SNA1185" s="8"/>
      <c r="SNB1185" s="8"/>
      <c r="SNC1185" s="8"/>
      <c r="SND1185" s="8"/>
      <c r="SNE1185" s="8"/>
      <c r="SNF1185" s="8"/>
      <c r="SNG1185" s="8"/>
      <c r="SNH1185" s="8"/>
      <c r="SNI1185" s="8"/>
      <c r="SNJ1185" s="8"/>
      <c r="SNK1185" s="8"/>
      <c r="SNL1185" s="8"/>
      <c r="SNM1185" s="8"/>
      <c r="SNN1185" s="8"/>
      <c r="SNO1185" s="8"/>
      <c r="SNP1185" s="8"/>
      <c r="SNQ1185" s="8"/>
      <c r="SNR1185" s="8"/>
      <c r="SNS1185" s="8"/>
      <c r="SNT1185" s="8"/>
      <c r="SNU1185" s="8"/>
      <c r="SNV1185" s="8"/>
      <c r="SNW1185" s="8"/>
      <c r="SNX1185" s="8"/>
      <c r="SNY1185" s="8"/>
      <c r="SNZ1185" s="8"/>
      <c r="SOA1185" s="8"/>
      <c r="SOB1185" s="8"/>
      <c r="SOC1185" s="8"/>
      <c r="SOD1185" s="8"/>
      <c r="SOE1185" s="8"/>
      <c r="SOF1185" s="8"/>
      <c r="SOG1185" s="8"/>
      <c r="SOH1185" s="8"/>
      <c r="SOI1185" s="8"/>
      <c r="SOJ1185" s="8"/>
      <c r="SOK1185" s="8"/>
      <c r="SOL1185" s="8"/>
      <c r="SOM1185" s="8"/>
      <c r="SON1185" s="8"/>
      <c r="SOO1185" s="8"/>
      <c r="SOP1185" s="8"/>
      <c r="SOQ1185" s="8"/>
      <c r="SOR1185" s="8"/>
      <c r="SOS1185" s="8"/>
      <c r="SOT1185" s="8"/>
      <c r="SOU1185" s="8"/>
      <c r="SOV1185" s="8"/>
      <c r="SOW1185" s="8"/>
      <c r="SOX1185" s="8"/>
      <c r="SOY1185" s="8"/>
      <c r="SOZ1185" s="8"/>
      <c r="SPA1185" s="8"/>
      <c r="SPB1185" s="8"/>
      <c r="SPC1185" s="8"/>
      <c r="SPD1185" s="8"/>
      <c r="SPE1185" s="8"/>
      <c r="SPF1185" s="8"/>
      <c r="SPG1185" s="8"/>
      <c r="SPH1185" s="8"/>
      <c r="SPI1185" s="8"/>
      <c r="SPJ1185" s="8"/>
      <c r="SPK1185" s="8"/>
      <c r="SPL1185" s="8"/>
      <c r="SPM1185" s="8"/>
      <c r="SPN1185" s="8"/>
      <c r="SPO1185" s="8"/>
      <c r="SPP1185" s="8"/>
      <c r="SPQ1185" s="8"/>
      <c r="SPR1185" s="8"/>
      <c r="SPS1185" s="8"/>
      <c r="SPT1185" s="8"/>
      <c r="SPU1185" s="8"/>
      <c r="SPV1185" s="8"/>
      <c r="SPW1185" s="8"/>
      <c r="SPX1185" s="8"/>
      <c r="SPY1185" s="8"/>
      <c r="SPZ1185" s="8"/>
      <c r="SQA1185" s="8"/>
      <c r="SQB1185" s="8"/>
      <c r="SQC1185" s="8"/>
      <c r="SQD1185" s="8"/>
      <c r="SQE1185" s="8"/>
      <c r="SQF1185" s="8"/>
      <c r="SQG1185" s="8"/>
      <c r="SQH1185" s="8"/>
      <c r="SQI1185" s="8"/>
      <c r="SQJ1185" s="8"/>
      <c r="SQK1185" s="8"/>
      <c r="SQL1185" s="8"/>
      <c r="SQM1185" s="8"/>
      <c r="SQN1185" s="8"/>
      <c r="SQO1185" s="8"/>
      <c r="SQP1185" s="8"/>
      <c r="SQQ1185" s="8"/>
      <c r="SQR1185" s="8"/>
      <c r="SQS1185" s="8"/>
      <c r="SQT1185" s="8"/>
      <c r="SQU1185" s="8"/>
      <c r="SQV1185" s="8"/>
      <c r="SQW1185" s="8"/>
      <c r="SQX1185" s="8"/>
      <c r="SQY1185" s="8"/>
      <c r="SQZ1185" s="8"/>
      <c r="SRA1185" s="8"/>
      <c r="SRB1185" s="8"/>
      <c r="SRC1185" s="8"/>
      <c r="SRD1185" s="8"/>
      <c r="SRE1185" s="8"/>
      <c r="SRF1185" s="8"/>
      <c r="SRG1185" s="8"/>
      <c r="SRH1185" s="8"/>
      <c r="SRI1185" s="8"/>
      <c r="SRJ1185" s="8"/>
      <c r="SRK1185" s="8"/>
      <c r="SRL1185" s="8"/>
      <c r="SRM1185" s="8"/>
      <c r="SRN1185" s="8"/>
      <c r="SRO1185" s="8"/>
      <c r="SRP1185" s="8"/>
      <c r="SRQ1185" s="8"/>
      <c r="SRR1185" s="8"/>
      <c r="SRS1185" s="8"/>
      <c r="SRT1185" s="8"/>
      <c r="SRU1185" s="8"/>
      <c r="SRV1185" s="8"/>
      <c r="SRW1185" s="8"/>
      <c r="SRX1185" s="8"/>
      <c r="SRY1185" s="8"/>
      <c r="SRZ1185" s="8"/>
      <c r="SSA1185" s="8"/>
      <c r="SSB1185" s="8"/>
      <c r="SSC1185" s="8"/>
      <c r="SSD1185" s="8"/>
      <c r="SSE1185" s="8"/>
      <c r="SSF1185" s="8"/>
      <c r="SSG1185" s="8"/>
      <c r="SSH1185" s="8"/>
      <c r="SSI1185" s="8"/>
      <c r="SSJ1185" s="8"/>
      <c r="SSK1185" s="8"/>
      <c r="SSL1185" s="8"/>
      <c r="SSM1185" s="8"/>
      <c r="SSN1185" s="8"/>
      <c r="SSO1185" s="8"/>
      <c r="SSP1185" s="8"/>
      <c r="SSQ1185" s="8"/>
      <c r="SSR1185" s="8"/>
      <c r="SSS1185" s="8"/>
      <c r="SST1185" s="8"/>
      <c r="SSU1185" s="8"/>
      <c r="SSV1185" s="8"/>
      <c r="SSW1185" s="8"/>
      <c r="SSX1185" s="8"/>
      <c r="SSY1185" s="8"/>
      <c r="SSZ1185" s="8"/>
      <c r="STA1185" s="8"/>
      <c r="STB1185" s="8"/>
      <c r="STC1185" s="8"/>
      <c r="STD1185" s="8"/>
      <c r="STE1185" s="8"/>
      <c r="STF1185" s="8"/>
      <c r="STG1185" s="8"/>
      <c r="STH1185" s="8"/>
      <c r="STI1185" s="8"/>
      <c r="STJ1185" s="8"/>
      <c r="STK1185" s="8"/>
      <c r="STL1185" s="8"/>
      <c r="STM1185" s="8"/>
      <c r="STN1185" s="8"/>
      <c r="STO1185" s="8"/>
      <c r="STP1185" s="8"/>
      <c r="STQ1185" s="8"/>
      <c r="STR1185" s="8"/>
      <c r="STS1185" s="8"/>
      <c r="STT1185" s="8"/>
      <c r="STU1185" s="8"/>
      <c r="STV1185" s="8"/>
      <c r="STW1185" s="8"/>
      <c r="STX1185" s="8"/>
      <c r="STY1185" s="8"/>
      <c r="STZ1185" s="8"/>
      <c r="SUA1185" s="8"/>
      <c r="SUB1185" s="8"/>
      <c r="SUC1185" s="8"/>
      <c r="SUD1185" s="8"/>
      <c r="SUE1185" s="8"/>
      <c r="SUF1185" s="8"/>
      <c r="SUG1185" s="8"/>
      <c r="SUH1185" s="8"/>
      <c r="SUI1185" s="8"/>
      <c r="SUJ1185" s="8"/>
      <c r="SUK1185" s="8"/>
      <c r="SUL1185" s="8"/>
      <c r="SUM1185" s="8"/>
      <c r="SUN1185" s="8"/>
      <c r="SUO1185" s="8"/>
      <c r="SUP1185" s="8"/>
      <c r="SUQ1185" s="8"/>
      <c r="SUR1185" s="8"/>
      <c r="SUS1185" s="8"/>
      <c r="SUT1185" s="8"/>
      <c r="SUU1185" s="8"/>
      <c r="SUV1185" s="8"/>
      <c r="SUW1185" s="8"/>
      <c r="SUX1185" s="8"/>
      <c r="SUY1185" s="8"/>
      <c r="SUZ1185" s="8"/>
      <c r="SVA1185" s="8"/>
      <c r="SVB1185" s="8"/>
      <c r="SVC1185" s="8"/>
      <c r="SVD1185" s="8"/>
      <c r="SVE1185" s="8"/>
      <c r="SVF1185" s="8"/>
      <c r="SVG1185" s="8"/>
      <c r="SVH1185" s="8"/>
      <c r="SVI1185" s="8"/>
      <c r="SVJ1185" s="8"/>
      <c r="SVK1185" s="8"/>
      <c r="SVL1185" s="8"/>
      <c r="SVM1185" s="8"/>
      <c r="SVN1185" s="8"/>
      <c r="SVO1185" s="8"/>
      <c r="SVP1185" s="8"/>
      <c r="SVQ1185" s="8"/>
      <c r="SVR1185" s="8"/>
      <c r="SVS1185" s="8"/>
      <c r="SVT1185" s="8"/>
      <c r="SVU1185" s="8"/>
      <c r="SVV1185" s="8"/>
      <c r="SVW1185" s="8"/>
      <c r="SVX1185" s="8"/>
      <c r="SVY1185" s="8"/>
      <c r="SVZ1185" s="8"/>
      <c r="SWA1185" s="8"/>
      <c r="SWB1185" s="8"/>
      <c r="SWC1185" s="8"/>
      <c r="SWD1185" s="8"/>
      <c r="SWE1185" s="8"/>
      <c r="SWF1185" s="8"/>
      <c r="SWG1185" s="8"/>
      <c r="SWH1185" s="8"/>
      <c r="SWI1185" s="8"/>
      <c r="SWJ1185" s="8"/>
      <c r="SWK1185" s="8"/>
      <c r="SWL1185" s="8"/>
      <c r="SWM1185" s="8"/>
      <c r="SWN1185" s="8"/>
      <c r="SWO1185" s="8"/>
      <c r="SWP1185" s="8"/>
      <c r="SWQ1185" s="8"/>
      <c r="SWR1185" s="8"/>
      <c r="SWS1185" s="8"/>
      <c r="SWT1185" s="8"/>
      <c r="SWU1185" s="8"/>
      <c r="SWV1185" s="8"/>
      <c r="SWW1185" s="8"/>
      <c r="SWX1185" s="8"/>
      <c r="SWY1185" s="8"/>
      <c r="SWZ1185" s="8"/>
      <c r="SXA1185" s="8"/>
      <c r="SXB1185" s="8"/>
      <c r="SXC1185" s="8"/>
      <c r="SXD1185" s="8"/>
      <c r="SXE1185" s="8"/>
      <c r="SXF1185" s="8"/>
      <c r="SXG1185" s="8"/>
      <c r="SXH1185" s="8"/>
      <c r="SXI1185" s="8"/>
      <c r="SXJ1185" s="8"/>
      <c r="SXK1185" s="8"/>
      <c r="SXL1185" s="8"/>
      <c r="SXM1185" s="8"/>
      <c r="SXN1185" s="8"/>
      <c r="SXO1185" s="8"/>
      <c r="SXP1185" s="8"/>
      <c r="SXQ1185" s="8"/>
      <c r="SXR1185" s="8"/>
      <c r="SXS1185" s="8"/>
      <c r="SXT1185" s="8"/>
      <c r="SXU1185" s="8"/>
      <c r="SXV1185" s="8"/>
      <c r="SXW1185" s="8"/>
      <c r="SXX1185" s="8"/>
      <c r="SXY1185" s="8"/>
      <c r="SXZ1185" s="8"/>
      <c r="SYA1185" s="8"/>
      <c r="SYB1185" s="8"/>
      <c r="SYC1185" s="8"/>
      <c r="SYD1185" s="8"/>
      <c r="SYE1185" s="8"/>
      <c r="SYF1185" s="8"/>
      <c r="SYG1185" s="8"/>
      <c r="SYH1185" s="8"/>
      <c r="SYI1185" s="8"/>
      <c r="SYJ1185" s="8"/>
      <c r="SYK1185" s="8"/>
      <c r="SYL1185" s="8"/>
      <c r="SYM1185" s="8"/>
      <c r="SYN1185" s="8"/>
      <c r="SYO1185" s="8"/>
      <c r="SYP1185" s="8"/>
      <c r="SYQ1185" s="8"/>
      <c r="SYR1185" s="8"/>
      <c r="SYS1185" s="8"/>
      <c r="SYT1185" s="8"/>
      <c r="SYU1185" s="8"/>
      <c r="SYV1185" s="8"/>
      <c r="SYW1185" s="8"/>
      <c r="SYX1185" s="8"/>
      <c r="SYY1185" s="8"/>
      <c r="SYZ1185" s="8"/>
      <c r="SZA1185" s="8"/>
      <c r="SZB1185" s="8"/>
      <c r="SZC1185" s="8"/>
      <c r="SZD1185" s="8"/>
      <c r="SZE1185" s="8"/>
      <c r="SZF1185" s="8"/>
      <c r="SZG1185" s="8"/>
      <c r="SZH1185" s="8"/>
      <c r="SZI1185" s="8"/>
      <c r="SZJ1185" s="8"/>
      <c r="SZK1185" s="8"/>
      <c r="SZL1185" s="8"/>
      <c r="SZM1185" s="8"/>
      <c r="SZN1185" s="8"/>
      <c r="SZO1185" s="8"/>
      <c r="SZP1185" s="8"/>
      <c r="SZQ1185" s="8"/>
      <c r="SZR1185" s="8"/>
      <c r="SZS1185" s="8"/>
      <c r="SZT1185" s="8"/>
      <c r="SZU1185" s="8"/>
      <c r="SZV1185" s="8"/>
      <c r="SZW1185" s="8"/>
      <c r="SZX1185" s="8"/>
      <c r="SZY1185" s="8"/>
      <c r="SZZ1185" s="8"/>
      <c r="TAA1185" s="8"/>
      <c r="TAB1185" s="8"/>
      <c r="TAC1185" s="8"/>
      <c r="TAD1185" s="8"/>
      <c r="TAE1185" s="8"/>
      <c r="TAF1185" s="8"/>
      <c r="TAG1185" s="8"/>
      <c r="TAH1185" s="8"/>
      <c r="TAI1185" s="8"/>
      <c r="TAJ1185" s="8"/>
      <c r="TAK1185" s="8"/>
      <c r="TAL1185" s="8"/>
      <c r="TAM1185" s="8"/>
      <c r="TAN1185" s="8"/>
      <c r="TAO1185" s="8"/>
      <c r="TAP1185" s="8"/>
      <c r="TAQ1185" s="8"/>
      <c r="TAR1185" s="8"/>
      <c r="TAS1185" s="8"/>
      <c r="TAT1185" s="8"/>
      <c r="TAU1185" s="8"/>
      <c r="TAV1185" s="8"/>
      <c r="TAW1185" s="8"/>
      <c r="TAX1185" s="8"/>
      <c r="TAY1185" s="8"/>
      <c r="TAZ1185" s="8"/>
      <c r="TBA1185" s="8"/>
      <c r="TBB1185" s="8"/>
      <c r="TBC1185" s="8"/>
      <c r="TBD1185" s="8"/>
      <c r="TBE1185" s="8"/>
      <c r="TBF1185" s="8"/>
      <c r="TBG1185" s="8"/>
      <c r="TBH1185" s="8"/>
      <c r="TBI1185" s="8"/>
      <c r="TBJ1185" s="8"/>
      <c r="TBK1185" s="8"/>
      <c r="TBL1185" s="8"/>
      <c r="TBM1185" s="8"/>
      <c r="TBN1185" s="8"/>
      <c r="TBO1185" s="8"/>
      <c r="TBP1185" s="8"/>
      <c r="TBQ1185" s="8"/>
      <c r="TBR1185" s="8"/>
      <c r="TBS1185" s="8"/>
      <c r="TBT1185" s="8"/>
      <c r="TBU1185" s="8"/>
      <c r="TBV1185" s="8"/>
      <c r="TBW1185" s="8"/>
      <c r="TBX1185" s="8"/>
      <c r="TBY1185" s="8"/>
      <c r="TBZ1185" s="8"/>
      <c r="TCA1185" s="8"/>
      <c r="TCB1185" s="8"/>
      <c r="TCC1185" s="8"/>
      <c r="TCD1185" s="8"/>
      <c r="TCE1185" s="8"/>
      <c r="TCF1185" s="8"/>
      <c r="TCG1185" s="8"/>
      <c r="TCH1185" s="8"/>
      <c r="TCI1185" s="8"/>
      <c r="TCJ1185" s="8"/>
      <c r="TCK1185" s="8"/>
      <c r="TCL1185" s="8"/>
      <c r="TCM1185" s="8"/>
      <c r="TCN1185" s="8"/>
      <c r="TCO1185" s="8"/>
      <c r="TCP1185" s="8"/>
      <c r="TCQ1185" s="8"/>
      <c r="TCR1185" s="8"/>
      <c r="TCS1185" s="8"/>
      <c r="TCT1185" s="8"/>
      <c r="TCU1185" s="8"/>
      <c r="TCV1185" s="8"/>
      <c r="TCW1185" s="8"/>
      <c r="TCX1185" s="8"/>
      <c r="TCY1185" s="8"/>
      <c r="TCZ1185" s="8"/>
      <c r="TDA1185" s="8"/>
      <c r="TDB1185" s="8"/>
      <c r="TDC1185" s="8"/>
      <c r="TDD1185" s="8"/>
      <c r="TDE1185" s="8"/>
      <c r="TDF1185" s="8"/>
      <c r="TDG1185" s="8"/>
      <c r="TDH1185" s="8"/>
      <c r="TDI1185" s="8"/>
      <c r="TDJ1185" s="8"/>
      <c r="TDK1185" s="8"/>
      <c r="TDL1185" s="8"/>
      <c r="TDM1185" s="8"/>
      <c r="TDN1185" s="8"/>
      <c r="TDO1185" s="8"/>
      <c r="TDP1185" s="8"/>
      <c r="TDQ1185" s="8"/>
      <c r="TDR1185" s="8"/>
      <c r="TDS1185" s="8"/>
      <c r="TDT1185" s="8"/>
      <c r="TDU1185" s="8"/>
      <c r="TDV1185" s="8"/>
      <c r="TDW1185" s="8"/>
      <c r="TDX1185" s="8"/>
      <c r="TDY1185" s="8"/>
      <c r="TDZ1185" s="8"/>
      <c r="TEA1185" s="8"/>
      <c r="TEB1185" s="8"/>
      <c r="TEC1185" s="8"/>
      <c r="TED1185" s="8"/>
      <c r="TEE1185" s="8"/>
      <c r="TEF1185" s="8"/>
      <c r="TEG1185" s="8"/>
      <c r="TEH1185" s="8"/>
      <c r="TEI1185" s="8"/>
      <c r="TEJ1185" s="8"/>
      <c r="TEK1185" s="8"/>
      <c r="TEL1185" s="8"/>
      <c r="TEM1185" s="8"/>
      <c r="TEN1185" s="8"/>
      <c r="TEO1185" s="8"/>
      <c r="TEP1185" s="8"/>
      <c r="TEQ1185" s="8"/>
      <c r="TER1185" s="8"/>
      <c r="TES1185" s="8"/>
      <c r="TET1185" s="8"/>
      <c r="TEU1185" s="8"/>
      <c r="TEV1185" s="8"/>
      <c r="TEW1185" s="8"/>
      <c r="TEX1185" s="8"/>
      <c r="TEY1185" s="8"/>
      <c r="TEZ1185" s="8"/>
      <c r="TFA1185" s="8"/>
      <c r="TFB1185" s="8"/>
      <c r="TFC1185" s="8"/>
      <c r="TFD1185" s="8"/>
      <c r="TFE1185" s="8"/>
      <c r="TFF1185" s="8"/>
      <c r="TFG1185" s="8"/>
      <c r="TFH1185" s="8"/>
      <c r="TFI1185" s="8"/>
      <c r="TFJ1185" s="8"/>
      <c r="TFK1185" s="8"/>
      <c r="TFL1185" s="8"/>
      <c r="TFM1185" s="8"/>
      <c r="TFN1185" s="8"/>
      <c r="TFO1185" s="8"/>
      <c r="TFP1185" s="8"/>
      <c r="TFQ1185" s="8"/>
      <c r="TFR1185" s="8"/>
      <c r="TFS1185" s="8"/>
      <c r="TFT1185" s="8"/>
      <c r="TFU1185" s="8"/>
      <c r="TFV1185" s="8"/>
      <c r="TFW1185" s="8"/>
      <c r="TFX1185" s="8"/>
      <c r="TFY1185" s="8"/>
      <c r="TFZ1185" s="8"/>
      <c r="TGA1185" s="8"/>
      <c r="TGB1185" s="8"/>
      <c r="TGC1185" s="8"/>
      <c r="TGD1185" s="8"/>
      <c r="TGE1185" s="8"/>
      <c r="TGF1185" s="8"/>
      <c r="TGG1185" s="8"/>
      <c r="TGH1185" s="8"/>
      <c r="TGI1185" s="8"/>
      <c r="TGJ1185" s="8"/>
      <c r="TGK1185" s="8"/>
      <c r="TGL1185" s="8"/>
      <c r="TGM1185" s="8"/>
      <c r="TGN1185" s="8"/>
      <c r="TGO1185" s="8"/>
      <c r="TGP1185" s="8"/>
      <c r="TGQ1185" s="8"/>
      <c r="TGR1185" s="8"/>
      <c r="TGS1185" s="8"/>
      <c r="TGT1185" s="8"/>
      <c r="TGU1185" s="8"/>
      <c r="TGV1185" s="8"/>
      <c r="TGW1185" s="8"/>
      <c r="TGX1185" s="8"/>
      <c r="TGY1185" s="8"/>
      <c r="TGZ1185" s="8"/>
      <c r="THA1185" s="8"/>
      <c r="THB1185" s="8"/>
      <c r="THC1185" s="8"/>
      <c r="THD1185" s="8"/>
      <c r="THE1185" s="8"/>
      <c r="THF1185" s="8"/>
      <c r="THG1185" s="8"/>
      <c r="THH1185" s="8"/>
      <c r="THI1185" s="8"/>
      <c r="THJ1185" s="8"/>
      <c r="THK1185" s="8"/>
      <c r="THL1185" s="8"/>
      <c r="THM1185" s="8"/>
      <c r="THN1185" s="8"/>
      <c r="THO1185" s="8"/>
      <c r="THP1185" s="8"/>
      <c r="THQ1185" s="8"/>
      <c r="THR1185" s="8"/>
      <c r="THS1185" s="8"/>
      <c r="THT1185" s="8"/>
      <c r="THU1185" s="8"/>
      <c r="THV1185" s="8"/>
      <c r="THW1185" s="8"/>
      <c r="THX1185" s="8"/>
      <c r="THY1185" s="8"/>
      <c r="THZ1185" s="8"/>
      <c r="TIA1185" s="8"/>
      <c r="TIB1185" s="8"/>
      <c r="TIC1185" s="8"/>
      <c r="TID1185" s="8"/>
      <c r="TIE1185" s="8"/>
      <c r="TIF1185" s="8"/>
      <c r="TIG1185" s="8"/>
      <c r="TIH1185" s="8"/>
      <c r="TII1185" s="8"/>
      <c r="TIJ1185" s="8"/>
      <c r="TIK1185" s="8"/>
      <c r="TIL1185" s="8"/>
      <c r="TIM1185" s="8"/>
      <c r="TIN1185" s="8"/>
      <c r="TIO1185" s="8"/>
      <c r="TIP1185" s="8"/>
      <c r="TIQ1185" s="8"/>
      <c r="TIR1185" s="8"/>
      <c r="TIS1185" s="8"/>
      <c r="TIT1185" s="8"/>
      <c r="TIU1185" s="8"/>
      <c r="TIV1185" s="8"/>
      <c r="TIW1185" s="8"/>
      <c r="TIX1185" s="8"/>
      <c r="TIY1185" s="8"/>
      <c r="TIZ1185" s="8"/>
      <c r="TJA1185" s="8"/>
      <c r="TJB1185" s="8"/>
      <c r="TJC1185" s="8"/>
      <c r="TJD1185" s="8"/>
      <c r="TJE1185" s="8"/>
      <c r="TJF1185" s="8"/>
      <c r="TJG1185" s="8"/>
      <c r="TJH1185" s="8"/>
      <c r="TJI1185" s="8"/>
      <c r="TJJ1185" s="8"/>
      <c r="TJK1185" s="8"/>
      <c r="TJL1185" s="8"/>
      <c r="TJM1185" s="8"/>
      <c r="TJN1185" s="8"/>
      <c r="TJO1185" s="8"/>
      <c r="TJP1185" s="8"/>
      <c r="TJQ1185" s="8"/>
      <c r="TJR1185" s="8"/>
      <c r="TJS1185" s="8"/>
      <c r="TJT1185" s="8"/>
      <c r="TJU1185" s="8"/>
      <c r="TJV1185" s="8"/>
      <c r="TJW1185" s="8"/>
      <c r="TJX1185" s="8"/>
      <c r="TJY1185" s="8"/>
      <c r="TJZ1185" s="8"/>
      <c r="TKA1185" s="8"/>
      <c r="TKB1185" s="8"/>
      <c r="TKC1185" s="8"/>
      <c r="TKD1185" s="8"/>
      <c r="TKE1185" s="8"/>
      <c r="TKF1185" s="8"/>
      <c r="TKG1185" s="8"/>
      <c r="TKH1185" s="8"/>
      <c r="TKI1185" s="8"/>
      <c r="TKJ1185" s="8"/>
      <c r="TKK1185" s="8"/>
      <c r="TKL1185" s="8"/>
      <c r="TKM1185" s="8"/>
      <c r="TKN1185" s="8"/>
      <c r="TKO1185" s="8"/>
      <c r="TKP1185" s="8"/>
      <c r="TKQ1185" s="8"/>
      <c r="TKR1185" s="8"/>
      <c r="TKS1185" s="8"/>
      <c r="TKT1185" s="8"/>
      <c r="TKU1185" s="8"/>
      <c r="TKV1185" s="8"/>
      <c r="TKW1185" s="8"/>
      <c r="TKX1185" s="8"/>
      <c r="TKY1185" s="8"/>
      <c r="TKZ1185" s="8"/>
      <c r="TLA1185" s="8"/>
      <c r="TLB1185" s="8"/>
      <c r="TLC1185" s="8"/>
      <c r="TLD1185" s="8"/>
      <c r="TLE1185" s="8"/>
      <c r="TLF1185" s="8"/>
      <c r="TLG1185" s="8"/>
      <c r="TLH1185" s="8"/>
      <c r="TLI1185" s="8"/>
      <c r="TLJ1185" s="8"/>
      <c r="TLK1185" s="8"/>
      <c r="TLL1185" s="8"/>
      <c r="TLM1185" s="8"/>
      <c r="TLN1185" s="8"/>
      <c r="TLO1185" s="8"/>
      <c r="TLP1185" s="8"/>
      <c r="TLQ1185" s="8"/>
      <c r="TLR1185" s="8"/>
      <c r="TLS1185" s="8"/>
      <c r="TLT1185" s="8"/>
      <c r="TLU1185" s="8"/>
      <c r="TLV1185" s="8"/>
      <c r="TLW1185" s="8"/>
      <c r="TLX1185" s="8"/>
      <c r="TLY1185" s="8"/>
      <c r="TLZ1185" s="8"/>
      <c r="TMA1185" s="8"/>
      <c r="TMB1185" s="8"/>
      <c r="TMC1185" s="8"/>
      <c r="TMD1185" s="8"/>
      <c r="TME1185" s="8"/>
      <c r="TMF1185" s="8"/>
      <c r="TMG1185" s="8"/>
      <c r="TMH1185" s="8"/>
      <c r="TMI1185" s="8"/>
      <c r="TMJ1185" s="8"/>
      <c r="TMK1185" s="8"/>
      <c r="TML1185" s="8"/>
      <c r="TMM1185" s="8"/>
      <c r="TMN1185" s="8"/>
      <c r="TMO1185" s="8"/>
      <c r="TMP1185" s="8"/>
      <c r="TMQ1185" s="8"/>
      <c r="TMR1185" s="8"/>
      <c r="TMS1185" s="8"/>
      <c r="TMT1185" s="8"/>
      <c r="TMU1185" s="8"/>
      <c r="TMV1185" s="8"/>
      <c r="TMW1185" s="8"/>
      <c r="TMX1185" s="8"/>
      <c r="TMY1185" s="8"/>
      <c r="TMZ1185" s="8"/>
      <c r="TNA1185" s="8"/>
      <c r="TNB1185" s="8"/>
      <c r="TNC1185" s="8"/>
      <c r="TND1185" s="8"/>
      <c r="TNE1185" s="8"/>
      <c r="TNF1185" s="8"/>
      <c r="TNG1185" s="8"/>
      <c r="TNH1185" s="8"/>
      <c r="TNI1185" s="8"/>
      <c r="TNJ1185" s="8"/>
      <c r="TNK1185" s="8"/>
      <c r="TNL1185" s="8"/>
      <c r="TNM1185" s="8"/>
      <c r="TNN1185" s="8"/>
      <c r="TNO1185" s="8"/>
      <c r="TNP1185" s="8"/>
      <c r="TNQ1185" s="8"/>
      <c r="TNR1185" s="8"/>
      <c r="TNS1185" s="8"/>
      <c r="TNT1185" s="8"/>
      <c r="TNU1185" s="8"/>
      <c r="TNV1185" s="8"/>
      <c r="TNW1185" s="8"/>
      <c r="TNX1185" s="8"/>
      <c r="TNY1185" s="8"/>
      <c r="TNZ1185" s="8"/>
      <c r="TOA1185" s="8"/>
      <c r="TOB1185" s="8"/>
      <c r="TOC1185" s="8"/>
      <c r="TOD1185" s="8"/>
      <c r="TOE1185" s="8"/>
      <c r="TOF1185" s="8"/>
      <c r="TOG1185" s="8"/>
      <c r="TOH1185" s="8"/>
      <c r="TOI1185" s="8"/>
      <c r="TOJ1185" s="8"/>
      <c r="TOK1185" s="8"/>
      <c r="TOL1185" s="8"/>
      <c r="TOM1185" s="8"/>
      <c r="TON1185" s="8"/>
      <c r="TOO1185" s="8"/>
      <c r="TOP1185" s="8"/>
      <c r="TOQ1185" s="8"/>
      <c r="TOR1185" s="8"/>
      <c r="TOS1185" s="8"/>
      <c r="TOT1185" s="8"/>
      <c r="TOU1185" s="8"/>
      <c r="TOV1185" s="8"/>
      <c r="TOW1185" s="8"/>
      <c r="TOX1185" s="8"/>
      <c r="TOY1185" s="8"/>
      <c r="TOZ1185" s="8"/>
      <c r="TPA1185" s="8"/>
      <c r="TPB1185" s="8"/>
      <c r="TPC1185" s="8"/>
      <c r="TPD1185" s="8"/>
      <c r="TPE1185" s="8"/>
      <c r="TPF1185" s="8"/>
      <c r="TPG1185" s="8"/>
      <c r="TPH1185" s="8"/>
      <c r="TPI1185" s="8"/>
      <c r="TPJ1185" s="8"/>
      <c r="TPK1185" s="8"/>
      <c r="TPL1185" s="8"/>
      <c r="TPM1185" s="8"/>
      <c r="TPN1185" s="8"/>
      <c r="TPO1185" s="8"/>
      <c r="TPP1185" s="8"/>
      <c r="TPQ1185" s="8"/>
      <c r="TPR1185" s="8"/>
      <c r="TPS1185" s="8"/>
      <c r="TPT1185" s="8"/>
      <c r="TPU1185" s="8"/>
      <c r="TPV1185" s="8"/>
      <c r="TPW1185" s="8"/>
      <c r="TPX1185" s="8"/>
      <c r="TPY1185" s="8"/>
      <c r="TPZ1185" s="8"/>
      <c r="TQA1185" s="8"/>
      <c r="TQB1185" s="8"/>
      <c r="TQC1185" s="8"/>
      <c r="TQD1185" s="8"/>
      <c r="TQE1185" s="8"/>
      <c r="TQF1185" s="8"/>
      <c r="TQG1185" s="8"/>
      <c r="TQH1185" s="8"/>
      <c r="TQI1185" s="8"/>
      <c r="TQJ1185" s="8"/>
      <c r="TQK1185" s="8"/>
      <c r="TQL1185" s="8"/>
      <c r="TQM1185" s="8"/>
      <c r="TQN1185" s="8"/>
      <c r="TQO1185" s="8"/>
      <c r="TQP1185" s="8"/>
      <c r="TQQ1185" s="8"/>
      <c r="TQR1185" s="8"/>
      <c r="TQS1185" s="8"/>
      <c r="TQT1185" s="8"/>
      <c r="TQU1185" s="8"/>
      <c r="TQV1185" s="8"/>
      <c r="TQW1185" s="8"/>
      <c r="TQX1185" s="8"/>
      <c r="TQY1185" s="8"/>
      <c r="TQZ1185" s="8"/>
      <c r="TRA1185" s="8"/>
      <c r="TRB1185" s="8"/>
      <c r="TRC1185" s="8"/>
      <c r="TRD1185" s="8"/>
      <c r="TRE1185" s="8"/>
      <c r="TRF1185" s="8"/>
      <c r="TRG1185" s="8"/>
      <c r="TRH1185" s="8"/>
      <c r="TRI1185" s="8"/>
      <c r="TRJ1185" s="8"/>
      <c r="TRK1185" s="8"/>
      <c r="TRL1185" s="8"/>
      <c r="TRM1185" s="8"/>
      <c r="TRN1185" s="8"/>
      <c r="TRO1185" s="8"/>
      <c r="TRP1185" s="8"/>
      <c r="TRQ1185" s="8"/>
      <c r="TRR1185" s="8"/>
      <c r="TRS1185" s="8"/>
      <c r="TRT1185" s="8"/>
      <c r="TRU1185" s="8"/>
      <c r="TRV1185" s="8"/>
      <c r="TRW1185" s="8"/>
      <c r="TRX1185" s="8"/>
      <c r="TRY1185" s="8"/>
      <c r="TRZ1185" s="8"/>
      <c r="TSA1185" s="8"/>
      <c r="TSB1185" s="8"/>
      <c r="TSC1185" s="8"/>
      <c r="TSD1185" s="8"/>
      <c r="TSE1185" s="8"/>
      <c r="TSF1185" s="8"/>
      <c r="TSG1185" s="8"/>
      <c r="TSH1185" s="8"/>
      <c r="TSI1185" s="8"/>
      <c r="TSJ1185" s="8"/>
      <c r="TSK1185" s="8"/>
      <c r="TSL1185" s="8"/>
      <c r="TSM1185" s="8"/>
      <c r="TSN1185" s="8"/>
      <c r="TSO1185" s="8"/>
      <c r="TSP1185" s="8"/>
      <c r="TSQ1185" s="8"/>
      <c r="TSR1185" s="8"/>
      <c r="TSS1185" s="8"/>
      <c r="TST1185" s="8"/>
      <c r="TSU1185" s="8"/>
      <c r="TSV1185" s="8"/>
      <c r="TSW1185" s="8"/>
      <c r="TSX1185" s="8"/>
      <c r="TSY1185" s="8"/>
      <c r="TSZ1185" s="8"/>
      <c r="TTA1185" s="8"/>
      <c r="TTB1185" s="8"/>
      <c r="TTC1185" s="8"/>
      <c r="TTD1185" s="8"/>
      <c r="TTE1185" s="8"/>
      <c r="TTF1185" s="8"/>
      <c r="TTG1185" s="8"/>
      <c r="TTH1185" s="8"/>
      <c r="TTI1185" s="8"/>
      <c r="TTJ1185" s="8"/>
      <c r="TTK1185" s="8"/>
      <c r="TTL1185" s="8"/>
      <c r="TTM1185" s="8"/>
      <c r="TTN1185" s="8"/>
      <c r="TTO1185" s="8"/>
      <c r="TTP1185" s="8"/>
      <c r="TTQ1185" s="8"/>
      <c r="TTR1185" s="8"/>
      <c r="TTS1185" s="8"/>
      <c r="TTT1185" s="8"/>
      <c r="TTU1185" s="8"/>
      <c r="TTV1185" s="8"/>
      <c r="TTW1185" s="8"/>
      <c r="TTX1185" s="8"/>
      <c r="TTY1185" s="8"/>
      <c r="TTZ1185" s="8"/>
      <c r="TUA1185" s="8"/>
      <c r="TUB1185" s="8"/>
      <c r="TUC1185" s="8"/>
      <c r="TUD1185" s="8"/>
      <c r="TUE1185" s="8"/>
      <c r="TUF1185" s="8"/>
      <c r="TUG1185" s="8"/>
      <c r="TUH1185" s="8"/>
      <c r="TUI1185" s="8"/>
      <c r="TUJ1185" s="8"/>
      <c r="TUK1185" s="8"/>
      <c r="TUL1185" s="8"/>
      <c r="TUM1185" s="8"/>
      <c r="TUN1185" s="8"/>
      <c r="TUO1185" s="8"/>
      <c r="TUP1185" s="8"/>
      <c r="TUQ1185" s="8"/>
      <c r="TUR1185" s="8"/>
      <c r="TUS1185" s="8"/>
      <c r="TUT1185" s="8"/>
      <c r="TUU1185" s="8"/>
      <c r="TUV1185" s="8"/>
      <c r="TUW1185" s="8"/>
      <c r="TUX1185" s="8"/>
      <c r="TUY1185" s="8"/>
      <c r="TUZ1185" s="8"/>
      <c r="TVA1185" s="8"/>
      <c r="TVB1185" s="8"/>
      <c r="TVC1185" s="8"/>
      <c r="TVD1185" s="8"/>
      <c r="TVE1185" s="8"/>
      <c r="TVF1185" s="8"/>
      <c r="TVG1185" s="8"/>
      <c r="TVH1185" s="8"/>
      <c r="TVI1185" s="8"/>
      <c r="TVJ1185" s="8"/>
      <c r="TVK1185" s="8"/>
      <c r="TVL1185" s="8"/>
      <c r="TVM1185" s="8"/>
      <c r="TVN1185" s="8"/>
      <c r="TVO1185" s="8"/>
      <c r="TVP1185" s="8"/>
      <c r="TVQ1185" s="8"/>
      <c r="TVR1185" s="8"/>
      <c r="TVS1185" s="8"/>
      <c r="TVT1185" s="8"/>
      <c r="TVU1185" s="8"/>
      <c r="TVV1185" s="8"/>
      <c r="TVW1185" s="8"/>
      <c r="TVX1185" s="8"/>
      <c r="TVY1185" s="8"/>
      <c r="TVZ1185" s="8"/>
      <c r="TWA1185" s="8"/>
      <c r="TWB1185" s="8"/>
      <c r="TWC1185" s="8"/>
      <c r="TWD1185" s="8"/>
      <c r="TWE1185" s="8"/>
      <c r="TWF1185" s="8"/>
      <c r="TWG1185" s="8"/>
      <c r="TWH1185" s="8"/>
      <c r="TWI1185" s="8"/>
      <c r="TWJ1185" s="8"/>
      <c r="TWK1185" s="8"/>
      <c r="TWL1185" s="8"/>
      <c r="TWM1185" s="8"/>
      <c r="TWN1185" s="8"/>
      <c r="TWO1185" s="8"/>
      <c r="TWP1185" s="8"/>
      <c r="TWQ1185" s="8"/>
      <c r="TWR1185" s="8"/>
      <c r="TWS1185" s="8"/>
      <c r="TWT1185" s="8"/>
      <c r="TWU1185" s="8"/>
      <c r="TWV1185" s="8"/>
      <c r="TWW1185" s="8"/>
      <c r="TWX1185" s="8"/>
      <c r="TWY1185" s="8"/>
      <c r="TWZ1185" s="8"/>
      <c r="TXA1185" s="8"/>
      <c r="TXB1185" s="8"/>
      <c r="TXC1185" s="8"/>
      <c r="TXD1185" s="8"/>
      <c r="TXE1185" s="8"/>
      <c r="TXF1185" s="8"/>
      <c r="TXG1185" s="8"/>
      <c r="TXH1185" s="8"/>
      <c r="TXI1185" s="8"/>
      <c r="TXJ1185" s="8"/>
      <c r="TXK1185" s="8"/>
      <c r="TXL1185" s="8"/>
      <c r="TXM1185" s="8"/>
      <c r="TXN1185" s="8"/>
      <c r="TXO1185" s="8"/>
      <c r="TXP1185" s="8"/>
      <c r="TXQ1185" s="8"/>
      <c r="TXR1185" s="8"/>
      <c r="TXS1185" s="8"/>
      <c r="TXT1185" s="8"/>
      <c r="TXU1185" s="8"/>
      <c r="TXV1185" s="8"/>
      <c r="TXW1185" s="8"/>
      <c r="TXX1185" s="8"/>
      <c r="TXY1185" s="8"/>
      <c r="TXZ1185" s="8"/>
      <c r="TYA1185" s="8"/>
      <c r="TYB1185" s="8"/>
      <c r="TYC1185" s="8"/>
      <c r="TYD1185" s="8"/>
      <c r="TYE1185" s="8"/>
      <c r="TYF1185" s="8"/>
      <c r="TYG1185" s="8"/>
      <c r="TYH1185" s="8"/>
      <c r="TYI1185" s="8"/>
      <c r="TYJ1185" s="8"/>
      <c r="TYK1185" s="8"/>
      <c r="TYL1185" s="8"/>
      <c r="TYM1185" s="8"/>
      <c r="TYN1185" s="8"/>
      <c r="TYO1185" s="8"/>
      <c r="TYP1185" s="8"/>
      <c r="TYQ1185" s="8"/>
      <c r="TYR1185" s="8"/>
      <c r="TYS1185" s="8"/>
      <c r="TYT1185" s="8"/>
      <c r="TYU1185" s="8"/>
      <c r="TYV1185" s="8"/>
      <c r="TYW1185" s="8"/>
      <c r="TYX1185" s="8"/>
      <c r="TYY1185" s="8"/>
      <c r="TYZ1185" s="8"/>
      <c r="TZA1185" s="8"/>
      <c r="TZB1185" s="8"/>
      <c r="TZC1185" s="8"/>
      <c r="TZD1185" s="8"/>
      <c r="TZE1185" s="8"/>
      <c r="TZF1185" s="8"/>
      <c r="TZG1185" s="8"/>
      <c r="TZH1185" s="8"/>
      <c r="TZI1185" s="8"/>
      <c r="TZJ1185" s="8"/>
      <c r="TZK1185" s="8"/>
      <c r="TZL1185" s="8"/>
      <c r="TZM1185" s="8"/>
      <c r="TZN1185" s="8"/>
      <c r="TZO1185" s="8"/>
      <c r="TZP1185" s="8"/>
      <c r="TZQ1185" s="8"/>
      <c r="TZR1185" s="8"/>
      <c r="TZS1185" s="8"/>
      <c r="TZT1185" s="8"/>
      <c r="TZU1185" s="8"/>
      <c r="TZV1185" s="8"/>
      <c r="TZW1185" s="8"/>
      <c r="TZX1185" s="8"/>
      <c r="TZY1185" s="8"/>
      <c r="TZZ1185" s="8"/>
      <c r="UAA1185" s="8"/>
      <c r="UAB1185" s="8"/>
      <c r="UAC1185" s="8"/>
      <c r="UAD1185" s="8"/>
      <c r="UAE1185" s="8"/>
      <c r="UAF1185" s="8"/>
      <c r="UAG1185" s="8"/>
      <c r="UAH1185" s="8"/>
      <c r="UAI1185" s="8"/>
      <c r="UAJ1185" s="8"/>
      <c r="UAK1185" s="8"/>
      <c r="UAL1185" s="8"/>
      <c r="UAM1185" s="8"/>
      <c r="UAN1185" s="8"/>
      <c r="UAO1185" s="8"/>
      <c r="UAP1185" s="8"/>
      <c r="UAQ1185" s="8"/>
      <c r="UAR1185" s="8"/>
      <c r="UAS1185" s="8"/>
      <c r="UAT1185" s="8"/>
      <c r="UAU1185" s="8"/>
      <c r="UAV1185" s="8"/>
      <c r="UAW1185" s="8"/>
      <c r="UAX1185" s="8"/>
      <c r="UAY1185" s="8"/>
      <c r="UAZ1185" s="8"/>
      <c r="UBA1185" s="8"/>
      <c r="UBB1185" s="8"/>
      <c r="UBC1185" s="8"/>
      <c r="UBD1185" s="8"/>
      <c r="UBE1185" s="8"/>
      <c r="UBF1185" s="8"/>
      <c r="UBG1185" s="8"/>
      <c r="UBH1185" s="8"/>
      <c r="UBI1185" s="8"/>
      <c r="UBJ1185" s="8"/>
      <c r="UBK1185" s="8"/>
      <c r="UBL1185" s="8"/>
      <c r="UBM1185" s="8"/>
      <c r="UBN1185" s="8"/>
      <c r="UBO1185" s="8"/>
      <c r="UBP1185" s="8"/>
      <c r="UBQ1185" s="8"/>
      <c r="UBR1185" s="8"/>
      <c r="UBS1185" s="8"/>
      <c r="UBT1185" s="8"/>
      <c r="UBU1185" s="8"/>
      <c r="UBV1185" s="8"/>
      <c r="UBW1185" s="8"/>
      <c r="UBX1185" s="8"/>
      <c r="UBY1185" s="8"/>
      <c r="UBZ1185" s="8"/>
      <c r="UCA1185" s="8"/>
      <c r="UCB1185" s="8"/>
      <c r="UCC1185" s="8"/>
      <c r="UCD1185" s="8"/>
      <c r="UCE1185" s="8"/>
      <c r="UCF1185" s="8"/>
      <c r="UCG1185" s="8"/>
      <c r="UCH1185" s="8"/>
      <c r="UCI1185" s="8"/>
      <c r="UCJ1185" s="8"/>
      <c r="UCK1185" s="8"/>
      <c r="UCL1185" s="8"/>
      <c r="UCM1185" s="8"/>
      <c r="UCN1185" s="8"/>
      <c r="UCO1185" s="8"/>
      <c r="UCP1185" s="8"/>
      <c r="UCQ1185" s="8"/>
      <c r="UCR1185" s="8"/>
      <c r="UCS1185" s="8"/>
      <c r="UCT1185" s="8"/>
      <c r="UCU1185" s="8"/>
      <c r="UCV1185" s="8"/>
      <c r="UCW1185" s="8"/>
      <c r="UCX1185" s="8"/>
      <c r="UCY1185" s="8"/>
      <c r="UCZ1185" s="8"/>
      <c r="UDA1185" s="8"/>
      <c r="UDB1185" s="8"/>
      <c r="UDC1185" s="8"/>
      <c r="UDD1185" s="8"/>
      <c r="UDE1185" s="8"/>
      <c r="UDF1185" s="8"/>
      <c r="UDG1185" s="8"/>
      <c r="UDH1185" s="8"/>
      <c r="UDI1185" s="8"/>
      <c r="UDJ1185" s="8"/>
      <c r="UDK1185" s="8"/>
      <c r="UDL1185" s="8"/>
      <c r="UDM1185" s="8"/>
      <c r="UDN1185" s="8"/>
      <c r="UDO1185" s="8"/>
      <c r="UDP1185" s="8"/>
      <c r="UDQ1185" s="8"/>
      <c r="UDR1185" s="8"/>
      <c r="UDS1185" s="8"/>
      <c r="UDT1185" s="8"/>
      <c r="UDU1185" s="8"/>
      <c r="UDV1185" s="8"/>
      <c r="UDW1185" s="8"/>
      <c r="UDX1185" s="8"/>
      <c r="UDY1185" s="8"/>
      <c r="UDZ1185" s="8"/>
      <c r="UEA1185" s="8"/>
      <c r="UEB1185" s="8"/>
      <c r="UEC1185" s="8"/>
      <c r="UED1185" s="8"/>
      <c r="UEE1185" s="8"/>
      <c r="UEF1185" s="8"/>
      <c r="UEG1185" s="8"/>
      <c r="UEH1185" s="8"/>
      <c r="UEI1185" s="8"/>
      <c r="UEJ1185" s="8"/>
      <c r="UEK1185" s="8"/>
      <c r="UEL1185" s="8"/>
      <c r="UEM1185" s="8"/>
      <c r="UEN1185" s="8"/>
      <c r="UEO1185" s="8"/>
      <c r="UEP1185" s="8"/>
      <c r="UEQ1185" s="8"/>
      <c r="UER1185" s="8"/>
      <c r="UES1185" s="8"/>
      <c r="UET1185" s="8"/>
      <c r="UEU1185" s="8"/>
      <c r="UEV1185" s="8"/>
      <c r="UEW1185" s="8"/>
      <c r="UEX1185" s="8"/>
      <c r="UEY1185" s="8"/>
      <c r="UEZ1185" s="8"/>
      <c r="UFA1185" s="8"/>
      <c r="UFB1185" s="8"/>
      <c r="UFC1185" s="8"/>
      <c r="UFD1185" s="8"/>
      <c r="UFE1185" s="8"/>
      <c r="UFF1185" s="8"/>
      <c r="UFG1185" s="8"/>
      <c r="UFH1185" s="8"/>
      <c r="UFI1185" s="8"/>
      <c r="UFJ1185" s="8"/>
      <c r="UFK1185" s="8"/>
      <c r="UFL1185" s="8"/>
      <c r="UFM1185" s="8"/>
      <c r="UFN1185" s="8"/>
      <c r="UFO1185" s="8"/>
      <c r="UFP1185" s="8"/>
      <c r="UFQ1185" s="8"/>
      <c r="UFR1185" s="8"/>
      <c r="UFS1185" s="8"/>
      <c r="UFT1185" s="8"/>
      <c r="UFU1185" s="8"/>
      <c r="UFV1185" s="8"/>
      <c r="UFW1185" s="8"/>
      <c r="UFX1185" s="8"/>
      <c r="UFY1185" s="8"/>
      <c r="UFZ1185" s="8"/>
      <c r="UGA1185" s="8"/>
      <c r="UGB1185" s="8"/>
      <c r="UGC1185" s="8"/>
      <c r="UGD1185" s="8"/>
      <c r="UGE1185" s="8"/>
      <c r="UGF1185" s="8"/>
      <c r="UGG1185" s="8"/>
      <c r="UGH1185" s="8"/>
      <c r="UGI1185" s="8"/>
      <c r="UGJ1185" s="8"/>
      <c r="UGK1185" s="8"/>
      <c r="UGL1185" s="8"/>
      <c r="UGM1185" s="8"/>
      <c r="UGN1185" s="8"/>
      <c r="UGO1185" s="8"/>
      <c r="UGP1185" s="8"/>
      <c r="UGQ1185" s="8"/>
      <c r="UGR1185" s="8"/>
      <c r="UGS1185" s="8"/>
      <c r="UGT1185" s="8"/>
      <c r="UGU1185" s="8"/>
      <c r="UGV1185" s="8"/>
      <c r="UGW1185" s="8"/>
      <c r="UGX1185" s="8"/>
      <c r="UGY1185" s="8"/>
      <c r="UGZ1185" s="8"/>
      <c r="UHA1185" s="8"/>
      <c r="UHB1185" s="8"/>
      <c r="UHC1185" s="8"/>
      <c r="UHD1185" s="8"/>
      <c r="UHE1185" s="8"/>
      <c r="UHF1185" s="8"/>
      <c r="UHG1185" s="8"/>
      <c r="UHH1185" s="8"/>
      <c r="UHI1185" s="8"/>
      <c r="UHJ1185" s="8"/>
      <c r="UHK1185" s="8"/>
      <c r="UHL1185" s="8"/>
      <c r="UHM1185" s="8"/>
      <c r="UHN1185" s="8"/>
      <c r="UHO1185" s="8"/>
      <c r="UHP1185" s="8"/>
      <c r="UHQ1185" s="8"/>
      <c r="UHR1185" s="8"/>
      <c r="UHS1185" s="8"/>
      <c r="UHT1185" s="8"/>
      <c r="UHU1185" s="8"/>
      <c r="UHV1185" s="8"/>
      <c r="UHW1185" s="8"/>
      <c r="UHX1185" s="8"/>
      <c r="UHY1185" s="8"/>
      <c r="UHZ1185" s="8"/>
      <c r="UIA1185" s="8"/>
      <c r="UIB1185" s="8"/>
      <c r="UIC1185" s="8"/>
      <c r="UID1185" s="8"/>
      <c r="UIE1185" s="8"/>
      <c r="UIF1185" s="8"/>
      <c r="UIG1185" s="8"/>
      <c r="UIH1185" s="8"/>
      <c r="UII1185" s="8"/>
      <c r="UIJ1185" s="8"/>
      <c r="UIK1185" s="8"/>
      <c r="UIL1185" s="8"/>
      <c r="UIM1185" s="8"/>
      <c r="UIN1185" s="8"/>
      <c r="UIO1185" s="8"/>
      <c r="UIP1185" s="8"/>
      <c r="UIQ1185" s="8"/>
      <c r="UIR1185" s="8"/>
      <c r="UIS1185" s="8"/>
      <c r="UIT1185" s="8"/>
      <c r="UIU1185" s="8"/>
      <c r="UIV1185" s="8"/>
      <c r="UIW1185" s="8"/>
      <c r="UIX1185" s="8"/>
      <c r="UIY1185" s="8"/>
      <c r="UIZ1185" s="8"/>
      <c r="UJA1185" s="8"/>
      <c r="UJB1185" s="8"/>
      <c r="UJC1185" s="8"/>
      <c r="UJD1185" s="8"/>
      <c r="UJE1185" s="8"/>
      <c r="UJF1185" s="8"/>
      <c r="UJG1185" s="8"/>
      <c r="UJH1185" s="8"/>
      <c r="UJI1185" s="8"/>
      <c r="UJJ1185" s="8"/>
      <c r="UJK1185" s="8"/>
      <c r="UJL1185" s="8"/>
      <c r="UJM1185" s="8"/>
      <c r="UJN1185" s="8"/>
      <c r="UJO1185" s="8"/>
      <c r="UJP1185" s="8"/>
      <c r="UJQ1185" s="8"/>
      <c r="UJR1185" s="8"/>
      <c r="UJS1185" s="8"/>
      <c r="UJT1185" s="8"/>
      <c r="UJU1185" s="8"/>
      <c r="UJV1185" s="8"/>
      <c r="UJW1185" s="8"/>
      <c r="UJX1185" s="8"/>
      <c r="UJY1185" s="8"/>
      <c r="UJZ1185" s="8"/>
      <c r="UKA1185" s="8"/>
      <c r="UKB1185" s="8"/>
      <c r="UKC1185" s="8"/>
      <c r="UKD1185" s="8"/>
      <c r="UKE1185" s="8"/>
      <c r="UKF1185" s="8"/>
      <c r="UKG1185" s="8"/>
      <c r="UKH1185" s="8"/>
      <c r="UKI1185" s="8"/>
      <c r="UKJ1185" s="8"/>
      <c r="UKK1185" s="8"/>
      <c r="UKL1185" s="8"/>
      <c r="UKM1185" s="8"/>
      <c r="UKN1185" s="8"/>
      <c r="UKO1185" s="8"/>
      <c r="UKP1185" s="8"/>
      <c r="UKQ1185" s="8"/>
      <c r="UKR1185" s="8"/>
      <c r="UKS1185" s="8"/>
      <c r="UKT1185" s="8"/>
      <c r="UKU1185" s="8"/>
      <c r="UKV1185" s="8"/>
      <c r="UKW1185" s="8"/>
      <c r="UKX1185" s="8"/>
      <c r="UKY1185" s="8"/>
      <c r="UKZ1185" s="8"/>
      <c r="ULA1185" s="8"/>
      <c r="ULB1185" s="8"/>
      <c r="ULC1185" s="8"/>
      <c r="ULD1185" s="8"/>
      <c r="ULE1185" s="8"/>
      <c r="ULF1185" s="8"/>
      <c r="ULG1185" s="8"/>
      <c r="ULH1185" s="8"/>
      <c r="ULI1185" s="8"/>
      <c r="ULJ1185" s="8"/>
      <c r="ULK1185" s="8"/>
      <c r="ULL1185" s="8"/>
      <c r="ULM1185" s="8"/>
      <c r="ULN1185" s="8"/>
      <c r="ULO1185" s="8"/>
      <c r="ULP1185" s="8"/>
      <c r="ULQ1185" s="8"/>
      <c r="ULR1185" s="8"/>
      <c r="ULS1185" s="8"/>
      <c r="ULT1185" s="8"/>
      <c r="ULU1185" s="8"/>
      <c r="ULV1185" s="8"/>
      <c r="ULW1185" s="8"/>
      <c r="ULX1185" s="8"/>
      <c r="ULY1185" s="8"/>
      <c r="ULZ1185" s="8"/>
      <c r="UMA1185" s="8"/>
      <c r="UMB1185" s="8"/>
      <c r="UMC1185" s="8"/>
      <c r="UMD1185" s="8"/>
      <c r="UME1185" s="8"/>
      <c r="UMF1185" s="8"/>
      <c r="UMG1185" s="8"/>
      <c r="UMH1185" s="8"/>
      <c r="UMI1185" s="8"/>
      <c r="UMJ1185" s="8"/>
      <c r="UMK1185" s="8"/>
      <c r="UML1185" s="8"/>
      <c r="UMM1185" s="8"/>
      <c r="UMN1185" s="8"/>
      <c r="UMO1185" s="8"/>
      <c r="UMP1185" s="8"/>
      <c r="UMQ1185" s="8"/>
      <c r="UMR1185" s="8"/>
      <c r="UMS1185" s="8"/>
      <c r="UMT1185" s="8"/>
      <c r="UMU1185" s="8"/>
      <c r="UMV1185" s="8"/>
      <c r="UMW1185" s="8"/>
      <c r="UMX1185" s="8"/>
      <c r="UMY1185" s="8"/>
      <c r="UMZ1185" s="8"/>
      <c r="UNA1185" s="8"/>
      <c r="UNB1185" s="8"/>
      <c r="UNC1185" s="8"/>
      <c r="UND1185" s="8"/>
      <c r="UNE1185" s="8"/>
      <c r="UNF1185" s="8"/>
      <c r="UNG1185" s="8"/>
      <c r="UNH1185" s="8"/>
      <c r="UNI1185" s="8"/>
      <c r="UNJ1185" s="8"/>
      <c r="UNK1185" s="8"/>
      <c r="UNL1185" s="8"/>
      <c r="UNM1185" s="8"/>
      <c r="UNN1185" s="8"/>
      <c r="UNO1185" s="8"/>
      <c r="UNP1185" s="8"/>
      <c r="UNQ1185" s="8"/>
      <c r="UNR1185" s="8"/>
      <c r="UNS1185" s="8"/>
      <c r="UNT1185" s="8"/>
      <c r="UNU1185" s="8"/>
      <c r="UNV1185" s="8"/>
      <c r="UNW1185" s="8"/>
      <c r="UNX1185" s="8"/>
      <c r="UNY1185" s="8"/>
      <c r="UNZ1185" s="8"/>
      <c r="UOA1185" s="8"/>
      <c r="UOB1185" s="8"/>
      <c r="UOC1185" s="8"/>
      <c r="UOD1185" s="8"/>
      <c r="UOE1185" s="8"/>
      <c r="UOF1185" s="8"/>
      <c r="UOG1185" s="8"/>
      <c r="UOH1185" s="8"/>
      <c r="UOI1185" s="8"/>
      <c r="UOJ1185" s="8"/>
      <c r="UOK1185" s="8"/>
      <c r="UOL1185" s="8"/>
      <c r="UOM1185" s="8"/>
      <c r="UON1185" s="8"/>
      <c r="UOO1185" s="8"/>
      <c r="UOP1185" s="8"/>
      <c r="UOQ1185" s="8"/>
      <c r="UOR1185" s="8"/>
      <c r="UOS1185" s="8"/>
      <c r="UOT1185" s="8"/>
      <c r="UOU1185" s="8"/>
      <c r="UOV1185" s="8"/>
      <c r="UOW1185" s="8"/>
      <c r="UOX1185" s="8"/>
      <c r="UOY1185" s="8"/>
      <c r="UOZ1185" s="8"/>
      <c r="UPA1185" s="8"/>
      <c r="UPB1185" s="8"/>
      <c r="UPC1185" s="8"/>
      <c r="UPD1185" s="8"/>
      <c r="UPE1185" s="8"/>
      <c r="UPF1185" s="8"/>
      <c r="UPG1185" s="8"/>
      <c r="UPH1185" s="8"/>
      <c r="UPI1185" s="8"/>
      <c r="UPJ1185" s="8"/>
      <c r="UPK1185" s="8"/>
      <c r="UPL1185" s="8"/>
      <c r="UPM1185" s="8"/>
      <c r="UPN1185" s="8"/>
      <c r="UPO1185" s="8"/>
      <c r="UPP1185" s="8"/>
      <c r="UPQ1185" s="8"/>
      <c r="UPR1185" s="8"/>
      <c r="UPS1185" s="8"/>
      <c r="UPT1185" s="8"/>
      <c r="UPU1185" s="8"/>
      <c r="UPV1185" s="8"/>
      <c r="UPW1185" s="8"/>
      <c r="UPX1185" s="8"/>
      <c r="UPY1185" s="8"/>
      <c r="UPZ1185" s="8"/>
      <c r="UQA1185" s="8"/>
      <c r="UQB1185" s="8"/>
      <c r="UQC1185" s="8"/>
      <c r="UQD1185" s="8"/>
      <c r="UQE1185" s="8"/>
      <c r="UQF1185" s="8"/>
      <c r="UQG1185" s="8"/>
      <c r="UQH1185" s="8"/>
      <c r="UQI1185" s="8"/>
      <c r="UQJ1185" s="8"/>
      <c r="UQK1185" s="8"/>
      <c r="UQL1185" s="8"/>
      <c r="UQM1185" s="8"/>
      <c r="UQN1185" s="8"/>
      <c r="UQO1185" s="8"/>
      <c r="UQP1185" s="8"/>
      <c r="UQQ1185" s="8"/>
      <c r="UQR1185" s="8"/>
      <c r="UQS1185" s="8"/>
      <c r="UQT1185" s="8"/>
      <c r="UQU1185" s="8"/>
      <c r="UQV1185" s="8"/>
      <c r="UQW1185" s="8"/>
      <c r="UQX1185" s="8"/>
      <c r="UQY1185" s="8"/>
      <c r="UQZ1185" s="8"/>
      <c r="URA1185" s="8"/>
      <c r="URB1185" s="8"/>
      <c r="URC1185" s="8"/>
      <c r="URD1185" s="8"/>
      <c r="URE1185" s="8"/>
      <c r="URF1185" s="8"/>
      <c r="URG1185" s="8"/>
      <c r="URH1185" s="8"/>
      <c r="URI1185" s="8"/>
      <c r="URJ1185" s="8"/>
      <c r="URK1185" s="8"/>
      <c r="URL1185" s="8"/>
      <c r="URM1185" s="8"/>
      <c r="URN1185" s="8"/>
      <c r="URO1185" s="8"/>
      <c r="URP1185" s="8"/>
      <c r="URQ1185" s="8"/>
      <c r="URR1185" s="8"/>
      <c r="URS1185" s="8"/>
      <c r="URT1185" s="8"/>
      <c r="URU1185" s="8"/>
      <c r="URV1185" s="8"/>
      <c r="URW1185" s="8"/>
      <c r="URX1185" s="8"/>
      <c r="URY1185" s="8"/>
      <c r="URZ1185" s="8"/>
      <c r="USA1185" s="8"/>
      <c r="USB1185" s="8"/>
      <c r="USC1185" s="8"/>
      <c r="USD1185" s="8"/>
      <c r="USE1185" s="8"/>
      <c r="USF1185" s="8"/>
      <c r="USG1185" s="8"/>
      <c r="USH1185" s="8"/>
      <c r="USI1185" s="8"/>
      <c r="USJ1185" s="8"/>
      <c r="USK1185" s="8"/>
      <c r="USL1185" s="8"/>
      <c r="USM1185" s="8"/>
      <c r="USN1185" s="8"/>
      <c r="USO1185" s="8"/>
      <c r="USP1185" s="8"/>
      <c r="USQ1185" s="8"/>
      <c r="USR1185" s="8"/>
      <c r="USS1185" s="8"/>
      <c r="UST1185" s="8"/>
      <c r="USU1185" s="8"/>
      <c r="USV1185" s="8"/>
      <c r="USW1185" s="8"/>
      <c r="USX1185" s="8"/>
      <c r="USY1185" s="8"/>
      <c r="USZ1185" s="8"/>
      <c r="UTA1185" s="8"/>
      <c r="UTB1185" s="8"/>
      <c r="UTC1185" s="8"/>
      <c r="UTD1185" s="8"/>
      <c r="UTE1185" s="8"/>
      <c r="UTF1185" s="8"/>
      <c r="UTG1185" s="8"/>
      <c r="UTH1185" s="8"/>
      <c r="UTI1185" s="8"/>
      <c r="UTJ1185" s="8"/>
      <c r="UTK1185" s="8"/>
      <c r="UTL1185" s="8"/>
      <c r="UTM1185" s="8"/>
      <c r="UTN1185" s="8"/>
      <c r="UTO1185" s="8"/>
      <c r="UTP1185" s="8"/>
      <c r="UTQ1185" s="8"/>
      <c r="UTR1185" s="8"/>
      <c r="UTS1185" s="8"/>
      <c r="UTT1185" s="8"/>
      <c r="UTU1185" s="8"/>
      <c r="UTV1185" s="8"/>
      <c r="UTW1185" s="8"/>
      <c r="UTX1185" s="8"/>
      <c r="UTY1185" s="8"/>
      <c r="UTZ1185" s="8"/>
      <c r="UUA1185" s="8"/>
      <c r="UUB1185" s="8"/>
      <c r="UUC1185" s="8"/>
      <c r="UUD1185" s="8"/>
      <c r="UUE1185" s="8"/>
      <c r="UUF1185" s="8"/>
      <c r="UUG1185" s="8"/>
      <c r="UUH1185" s="8"/>
      <c r="UUI1185" s="8"/>
      <c r="UUJ1185" s="8"/>
      <c r="UUK1185" s="8"/>
      <c r="UUL1185" s="8"/>
      <c r="UUM1185" s="8"/>
      <c r="UUN1185" s="8"/>
      <c r="UUO1185" s="8"/>
      <c r="UUP1185" s="8"/>
      <c r="UUQ1185" s="8"/>
      <c r="UUR1185" s="8"/>
      <c r="UUS1185" s="8"/>
      <c r="UUT1185" s="8"/>
      <c r="UUU1185" s="8"/>
      <c r="UUV1185" s="8"/>
      <c r="UUW1185" s="8"/>
      <c r="UUX1185" s="8"/>
      <c r="UUY1185" s="8"/>
      <c r="UUZ1185" s="8"/>
      <c r="UVA1185" s="8"/>
      <c r="UVB1185" s="8"/>
      <c r="UVC1185" s="8"/>
      <c r="UVD1185" s="8"/>
      <c r="UVE1185" s="8"/>
      <c r="UVF1185" s="8"/>
      <c r="UVG1185" s="8"/>
      <c r="UVH1185" s="8"/>
      <c r="UVI1185" s="8"/>
      <c r="UVJ1185" s="8"/>
      <c r="UVK1185" s="8"/>
      <c r="UVL1185" s="8"/>
      <c r="UVM1185" s="8"/>
      <c r="UVN1185" s="8"/>
      <c r="UVO1185" s="8"/>
      <c r="UVP1185" s="8"/>
      <c r="UVQ1185" s="8"/>
      <c r="UVR1185" s="8"/>
      <c r="UVS1185" s="8"/>
      <c r="UVT1185" s="8"/>
      <c r="UVU1185" s="8"/>
      <c r="UVV1185" s="8"/>
      <c r="UVW1185" s="8"/>
      <c r="UVX1185" s="8"/>
      <c r="UVY1185" s="8"/>
      <c r="UVZ1185" s="8"/>
      <c r="UWA1185" s="8"/>
      <c r="UWB1185" s="8"/>
      <c r="UWC1185" s="8"/>
      <c r="UWD1185" s="8"/>
      <c r="UWE1185" s="8"/>
      <c r="UWF1185" s="8"/>
      <c r="UWG1185" s="8"/>
      <c r="UWH1185" s="8"/>
      <c r="UWI1185" s="8"/>
      <c r="UWJ1185" s="8"/>
      <c r="UWK1185" s="8"/>
      <c r="UWL1185" s="8"/>
      <c r="UWM1185" s="8"/>
      <c r="UWN1185" s="8"/>
      <c r="UWO1185" s="8"/>
      <c r="UWP1185" s="8"/>
      <c r="UWQ1185" s="8"/>
      <c r="UWR1185" s="8"/>
      <c r="UWS1185" s="8"/>
      <c r="UWT1185" s="8"/>
      <c r="UWU1185" s="8"/>
      <c r="UWV1185" s="8"/>
      <c r="UWW1185" s="8"/>
      <c r="UWX1185" s="8"/>
      <c r="UWY1185" s="8"/>
      <c r="UWZ1185" s="8"/>
      <c r="UXA1185" s="8"/>
      <c r="UXB1185" s="8"/>
      <c r="UXC1185" s="8"/>
      <c r="UXD1185" s="8"/>
      <c r="UXE1185" s="8"/>
      <c r="UXF1185" s="8"/>
      <c r="UXG1185" s="8"/>
      <c r="UXH1185" s="8"/>
      <c r="UXI1185" s="8"/>
      <c r="UXJ1185" s="8"/>
      <c r="UXK1185" s="8"/>
      <c r="UXL1185" s="8"/>
      <c r="UXM1185" s="8"/>
      <c r="UXN1185" s="8"/>
      <c r="UXO1185" s="8"/>
      <c r="UXP1185" s="8"/>
      <c r="UXQ1185" s="8"/>
      <c r="UXR1185" s="8"/>
      <c r="UXS1185" s="8"/>
      <c r="UXT1185" s="8"/>
      <c r="UXU1185" s="8"/>
      <c r="UXV1185" s="8"/>
      <c r="UXW1185" s="8"/>
      <c r="UXX1185" s="8"/>
      <c r="UXY1185" s="8"/>
      <c r="UXZ1185" s="8"/>
      <c r="UYA1185" s="8"/>
      <c r="UYB1185" s="8"/>
      <c r="UYC1185" s="8"/>
      <c r="UYD1185" s="8"/>
      <c r="UYE1185" s="8"/>
      <c r="UYF1185" s="8"/>
      <c r="UYG1185" s="8"/>
      <c r="UYH1185" s="8"/>
      <c r="UYI1185" s="8"/>
      <c r="UYJ1185" s="8"/>
      <c r="UYK1185" s="8"/>
      <c r="UYL1185" s="8"/>
      <c r="UYM1185" s="8"/>
      <c r="UYN1185" s="8"/>
      <c r="UYO1185" s="8"/>
      <c r="UYP1185" s="8"/>
      <c r="UYQ1185" s="8"/>
      <c r="UYR1185" s="8"/>
      <c r="UYS1185" s="8"/>
      <c r="UYT1185" s="8"/>
      <c r="UYU1185" s="8"/>
      <c r="UYV1185" s="8"/>
      <c r="UYW1185" s="8"/>
      <c r="UYX1185" s="8"/>
      <c r="UYY1185" s="8"/>
      <c r="UYZ1185" s="8"/>
      <c r="UZA1185" s="8"/>
      <c r="UZB1185" s="8"/>
      <c r="UZC1185" s="8"/>
      <c r="UZD1185" s="8"/>
      <c r="UZE1185" s="8"/>
      <c r="UZF1185" s="8"/>
      <c r="UZG1185" s="8"/>
      <c r="UZH1185" s="8"/>
      <c r="UZI1185" s="8"/>
      <c r="UZJ1185" s="8"/>
      <c r="UZK1185" s="8"/>
      <c r="UZL1185" s="8"/>
      <c r="UZM1185" s="8"/>
      <c r="UZN1185" s="8"/>
      <c r="UZO1185" s="8"/>
      <c r="UZP1185" s="8"/>
      <c r="UZQ1185" s="8"/>
      <c r="UZR1185" s="8"/>
      <c r="UZS1185" s="8"/>
      <c r="UZT1185" s="8"/>
      <c r="UZU1185" s="8"/>
      <c r="UZV1185" s="8"/>
      <c r="UZW1185" s="8"/>
      <c r="UZX1185" s="8"/>
      <c r="UZY1185" s="8"/>
      <c r="UZZ1185" s="8"/>
      <c r="VAA1185" s="8"/>
      <c r="VAB1185" s="8"/>
      <c r="VAC1185" s="8"/>
      <c r="VAD1185" s="8"/>
      <c r="VAE1185" s="8"/>
      <c r="VAF1185" s="8"/>
      <c r="VAG1185" s="8"/>
      <c r="VAH1185" s="8"/>
      <c r="VAI1185" s="8"/>
      <c r="VAJ1185" s="8"/>
      <c r="VAK1185" s="8"/>
      <c r="VAL1185" s="8"/>
      <c r="VAM1185" s="8"/>
      <c r="VAN1185" s="8"/>
      <c r="VAO1185" s="8"/>
      <c r="VAP1185" s="8"/>
      <c r="VAQ1185" s="8"/>
      <c r="VAR1185" s="8"/>
      <c r="VAS1185" s="8"/>
      <c r="VAT1185" s="8"/>
      <c r="VAU1185" s="8"/>
      <c r="VAV1185" s="8"/>
      <c r="VAW1185" s="8"/>
      <c r="VAX1185" s="8"/>
      <c r="VAY1185" s="8"/>
      <c r="VAZ1185" s="8"/>
      <c r="VBA1185" s="8"/>
      <c r="VBB1185" s="8"/>
      <c r="VBC1185" s="8"/>
      <c r="VBD1185" s="8"/>
      <c r="VBE1185" s="8"/>
      <c r="VBF1185" s="8"/>
      <c r="VBG1185" s="8"/>
      <c r="VBH1185" s="8"/>
      <c r="VBI1185" s="8"/>
      <c r="VBJ1185" s="8"/>
      <c r="VBK1185" s="8"/>
      <c r="VBL1185" s="8"/>
      <c r="VBM1185" s="8"/>
      <c r="VBN1185" s="8"/>
      <c r="VBO1185" s="8"/>
      <c r="VBP1185" s="8"/>
      <c r="VBQ1185" s="8"/>
      <c r="VBR1185" s="8"/>
      <c r="VBS1185" s="8"/>
      <c r="VBT1185" s="8"/>
      <c r="VBU1185" s="8"/>
      <c r="VBV1185" s="8"/>
      <c r="VBW1185" s="8"/>
      <c r="VBX1185" s="8"/>
      <c r="VBY1185" s="8"/>
      <c r="VBZ1185" s="8"/>
      <c r="VCA1185" s="8"/>
      <c r="VCB1185" s="8"/>
      <c r="VCC1185" s="8"/>
      <c r="VCD1185" s="8"/>
      <c r="VCE1185" s="8"/>
      <c r="VCF1185" s="8"/>
      <c r="VCG1185" s="8"/>
      <c r="VCH1185" s="8"/>
      <c r="VCI1185" s="8"/>
      <c r="VCJ1185" s="8"/>
      <c r="VCK1185" s="8"/>
      <c r="VCL1185" s="8"/>
      <c r="VCM1185" s="8"/>
      <c r="VCN1185" s="8"/>
      <c r="VCO1185" s="8"/>
      <c r="VCP1185" s="8"/>
      <c r="VCQ1185" s="8"/>
      <c r="VCR1185" s="8"/>
      <c r="VCS1185" s="8"/>
      <c r="VCT1185" s="8"/>
      <c r="VCU1185" s="8"/>
      <c r="VCV1185" s="8"/>
      <c r="VCW1185" s="8"/>
      <c r="VCX1185" s="8"/>
      <c r="VCY1185" s="8"/>
      <c r="VCZ1185" s="8"/>
      <c r="VDA1185" s="8"/>
      <c r="VDB1185" s="8"/>
      <c r="VDC1185" s="8"/>
      <c r="VDD1185" s="8"/>
      <c r="VDE1185" s="8"/>
      <c r="VDF1185" s="8"/>
      <c r="VDG1185" s="8"/>
      <c r="VDH1185" s="8"/>
      <c r="VDI1185" s="8"/>
      <c r="VDJ1185" s="8"/>
      <c r="VDK1185" s="8"/>
      <c r="VDL1185" s="8"/>
      <c r="VDM1185" s="8"/>
      <c r="VDN1185" s="8"/>
      <c r="VDO1185" s="8"/>
      <c r="VDP1185" s="8"/>
      <c r="VDQ1185" s="8"/>
      <c r="VDR1185" s="8"/>
      <c r="VDS1185" s="8"/>
      <c r="VDT1185" s="8"/>
      <c r="VDU1185" s="8"/>
      <c r="VDV1185" s="8"/>
      <c r="VDW1185" s="8"/>
      <c r="VDX1185" s="8"/>
      <c r="VDY1185" s="8"/>
      <c r="VDZ1185" s="8"/>
      <c r="VEA1185" s="8"/>
      <c r="VEB1185" s="8"/>
      <c r="VEC1185" s="8"/>
      <c r="VED1185" s="8"/>
      <c r="VEE1185" s="8"/>
      <c r="VEF1185" s="8"/>
      <c r="VEG1185" s="8"/>
      <c r="VEH1185" s="8"/>
      <c r="VEI1185" s="8"/>
      <c r="VEJ1185" s="8"/>
      <c r="VEK1185" s="8"/>
      <c r="VEL1185" s="8"/>
      <c r="VEM1185" s="8"/>
      <c r="VEN1185" s="8"/>
      <c r="VEO1185" s="8"/>
      <c r="VEP1185" s="8"/>
      <c r="VEQ1185" s="8"/>
      <c r="VER1185" s="8"/>
      <c r="VES1185" s="8"/>
      <c r="VET1185" s="8"/>
      <c r="VEU1185" s="8"/>
      <c r="VEV1185" s="8"/>
      <c r="VEW1185" s="8"/>
      <c r="VEX1185" s="8"/>
      <c r="VEY1185" s="8"/>
      <c r="VEZ1185" s="8"/>
      <c r="VFA1185" s="8"/>
      <c r="VFB1185" s="8"/>
      <c r="VFC1185" s="8"/>
      <c r="VFD1185" s="8"/>
      <c r="VFE1185" s="8"/>
      <c r="VFF1185" s="8"/>
      <c r="VFG1185" s="8"/>
      <c r="VFH1185" s="8"/>
      <c r="VFI1185" s="8"/>
      <c r="VFJ1185" s="8"/>
      <c r="VFK1185" s="8"/>
      <c r="VFL1185" s="8"/>
      <c r="VFM1185" s="8"/>
      <c r="VFN1185" s="8"/>
      <c r="VFO1185" s="8"/>
      <c r="VFP1185" s="8"/>
      <c r="VFQ1185" s="8"/>
      <c r="VFR1185" s="8"/>
      <c r="VFS1185" s="8"/>
      <c r="VFT1185" s="8"/>
      <c r="VFU1185" s="8"/>
      <c r="VFV1185" s="8"/>
      <c r="VFW1185" s="8"/>
      <c r="VFX1185" s="8"/>
      <c r="VFY1185" s="8"/>
      <c r="VFZ1185" s="8"/>
      <c r="VGA1185" s="8"/>
      <c r="VGB1185" s="8"/>
      <c r="VGC1185" s="8"/>
      <c r="VGD1185" s="8"/>
      <c r="VGE1185" s="8"/>
      <c r="VGF1185" s="8"/>
      <c r="VGG1185" s="8"/>
      <c r="VGH1185" s="8"/>
      <c r="VGI1185" s="8"/>
      <c r="VGJ1185" s="8"/>
      <c r="VGK1185" s="8"/>
      <c r="VGL1185" s="8"/>
      <c r="VGM1185" s="8"/>
      <c r="VGN1185" s="8"/>
      <c r="VGO1185" s="8"/>
      <c r="VGP1185" s="8"/>
      <c r="VGQ1185" s="8"/>
      <c r="VGR1185" s="8"/>
      <c r="VGS1185" s="8"/>
      <c r="VGT1185" s="8"/>
      <c r="VGU1185" s="8"/>
      <c r="VGV1185" s="8"/>
      <c r="VGW1185" s="8"/>
      <c r="VGX1185" s="8"/>
      <c r="VGY1185" s="8"/>
      <c r="VGZ1185" s="8"/>
      <c r="VHA1185" s="8"/>
      <c r="VHB1185" s="8"/>
      <c r="VHC1185" s="8"/>
      <c r="VHD1185" s="8"/>
      <c r="VHE1185" s="8"/>
      <c r="VHF1185" s="8"/>
      <c r="VHG1185" s="8"/>
      <c r="VHH1185" s="8"/>
      <c r="VHI1185" s="8"/>
      <c r="VHJ1185" s="8"/>
      <c r="VHK1185" s="8"/>
      <c r="VHL1185" s="8"/>
      <c r="VHM1185" s="8"/>
      <c r="VHN1185" s="8"/>
      <c r="VHO1185" s="8"/>
      <c r="VHP1185" s="8"/>
      <c r="VHQ1185" s="8"/>
      <c r="VHR1185" s="8"/>
      <c r="VHS1185" s="8"/>
      <c r="VHT1185" s="8"/>
      <c r="VHU1185" s="8"/>
      <c r="VHV1185" s="8"/>
      <c r="VHW1185" s="8"/>
      <c r="VHX1185" s="8"/>
      <c r="VHY1185" s="8"/>
      <c r="VHZ1185" s="8"/>
      <c r="VIA1185" s="8"/>
      <c r="VIB1185" s="8"/>
      <c r="VIC1185" s="8"/>
      <c r="VID1185" s="8"/>
      <c r="VIE1185" s="8"/>
      <c r="VIF1185" s="8"/>
      <c r="VIG1185" s="8"/>
      <c r="VIH1185" s="8"/>
      <c r="VII1185" s="8"/>
      <c r="VIJ1185" s="8"/>
      <c r="VIK1185" s="8"/>
      <c r="VIL1185" s="8"/>
      <c r="VIM1185" s="8"/>
      <c r="VIN1185" s="8"/>
      <c r="VIO1185" s="8"/>
      <c r="VIP1185" s="8"/>
      <c r="VIQ1185" s="8"/>
      <c r="VIR1185" s="8"/>
      <c r="VIS1185" s="8"/>
      <c r="VIT1185" s="8"/>
      <c r="VIU1185" s="8"/>
      <c r="VIV1185" s="8"/>
      <c r="VIW1185" s="8"/>
      <c r="VIX1185" s="8"/>
      <c r="VIY1185" s="8"/>
      <c r="VIZ1185" s="8"/>
      <c r="VJA1185" s="8"/>
      <c r="VJB1185" s="8"/>
      <c r="VJC1185" s="8"/>
      <c r="VJD1185" s="8"/>
      <c r="VJE1185" s="8"/>
      <c r="VJF1185" s="8"/>
      <c r="VJG1185" s="8"/>
      <c r="VJH1185" s="8"/>
      <c r="VJI1185" s="8"/>
      <c r="VJJ1185" s="8"/>
      <c r="VJK1185" s="8"/>
      <c r="VJL1185" s="8"/>
      <c r="VJM1185" s="8"/>
      <c r="VJN1185" s="8"/>
      <c r="VJO1185" s="8"/>
      <c r="VJP1185" s="8"/>
      <c r="VJQ1185" s="8"/>
      <c r="VJR1185" s="8"/>
      <c r="VJS1185" s="8"/>
      <c r="VJT1185" s="8"/>
      <c r="VJU1185" s="8"/>
      <c r="VJV1185" s="8"/>
      <c r="VJW1185" s="8"/>
      <c r="VJX1185" s="8"/>
      <c r="VJY1185" s="8"/>
      <c r="VJZ1185" s="8"/>
      <c r="VKA1185" s="8"/>
      <c r="VKB1185" s="8"/>
      <c r="VKC1185" s="8"/>
      <c r="VKD1185" s="8"/>
      <c r="VKE1185" s="8"/>
      <c r="VKF1185" s="8"/>
      <c r="VKG1185" s="8"/>
      <c r="VKH1185" s="8"/>
      <c r="VKI1185" s="8"/>
      <c r="VKJ1185" s="8"/>
      <c r="VKK1185" s="8"/>
      <c r="VKL1185" s="8"/>
      <c r="VKM1185" s="8"/>
      <c r="VKN1185" s="8"/>
      <c r="VKO1185" s="8"/>
      <c r="VKP1185" s="8"/>
      <c r="VKQ1185" s="8"/>
      <c r="VKR1185" s="8"/>
      <c r="VKS1185" s="8"/>
      <c r="VKT1185" s="8"/>
      <c r="VKU1185" s="8"/>
      <c r="VKV1185" s="8"/>
      <c r="VKW1185" s="8"/>
      <c r="VKX1185" s="8"/>
      <c r="VKY1185" s="8"/>
      <c r="VKZ1185" s="8"/>
      <c r="VLA1185" s="8"/>
      <c r="VLB1185" s="8"/>
      <c r="VLC1185" s="8"/>
      <c r="VLD1185" s="8"/>
      <c r="VLE1185" s="8"/>
      <c r="VLF1185" s="8"/>
      <c r="VLG1185" s="8"/>
      <c r="VLH1185" s="8"/>
      <c r="VLI1185" s="8"/>
      <c r="VLJ1185" s="8"/>
      <c r="VLK1185" s="8"/>
      <c r="VLL1185" s="8"/>
      <c r="VLM1185" s="8"/>
      <c r="VLN1185" s="8"/>
      <c r="VLO1185" s="8"/>
      <c r="VLP1185" s="8"/>
      <c r="VLQ1185" s="8"/>
      <c r="VLR1185" s="8"/>
      <c r="VLS1185" s="8"/>
      <c r="VLT1185" s="8"/>
      <c r="VLU1185" s="8"/>
      <c r="VLV1185" s="8"/>
      <c r="VLW1185" s="8"/>
      <c r="VLX1185" s="8"/>
      <c r="VLY1185" s="8"/>
      <c r="VLZ1185" s="8"/>
      <c r="VMA1185" s="8"/>
      <c r="VMB1185" s="8"/>
      <c r="VMC1185" s="8"/>
      <c r="VMD1185" s="8"/>
      <c r="VME1185" s="8"/>
      <c r="VMF1185" s="8"/>
      <c r="VMG1185" s="8"/>
      <c r="VMH1185" s="8"/>
      <c r="VMI1185" s="8"/>
      <c r="VMJ1185" s="8"/>
      <c r="VMK1185" s="8"/>
      <c r="VML1185" s="8"/>
      <c r="VMM1185" s="8"/>
      <c r="VMN1185" s="8"/>
      <c r="VMO1185" s="8"/>
      <c r="VMP1185" s="8"/>
      <c r="VMQ1185" s="8"/>
      <c r="VMR1185" s="8"/>
      <c r="VMS1185" s="8"/>
      <c r="VMT1185" s="8"/>
      <c r="VMU1185" s="8"/>
      <c r="VMV1185" s="8"/>
      <c r="VMW1185" s="8"/>
      <c r="VMX1185" s="8"/>
      <c r="VMY1185" s="8"/>
      <c r="VMZ1185" s="8"/>
      <c r="VNA1185" s="8"/>
      <c r="VNB1185" s="8"/>
      <c r="VNC1185" s="8"/>
      <c r="VND1185" s="8"/>
      <c r="VNE1185" s="8"/>
      <c r="VNF1185" s="8"/>
      <c r="VNG1185" s="8"/>
      <c r="VNH1185" s="8"/>
      <c r="VNI1185" s="8"/>
      <c r="VNJ1185" s="8"/>
      <c r="VNK1185" s="8"/>
      <c r="VNL1185" s="8"/>
      <c r="VNM1185" s="8"/>
      <c r="VNN1185" s="8"/>
      <c r="VNO1185" s="8"/>
      <c r="VNP1185" s="8"/>
      <c r="VNQ1185" s="8"/>
      <c r="VNR1185" s="8"/>
      <c r="VNS1185" s="8"/>
      <c r="VNT1185" s="8"/>
      <c r="VNU1185" s="8"/>
      <c r="VNV1185" s="8"/>
      <c r="VNW1185" s="8"/>
      <c r="VNX1185" s="8"/>
      <c r="VNY1185" s="8"/>
      <c r="VNZ1185" s="8"/>
      <c r="VOA1185" s="8"/>
      <c r="VOB1185" s="8"/>
      <c r="VOC1185" s="8"/>
      <c r="VOD1185" s="8"/>
      <c r="VOE1185" s="8"/>
      <c r="VOF1185" s="8"/>
      <c r="VOG1185" s="8"/>
      <c r="VOH1185" s="8"/>
      <c r="VOI1185" s="8"/>
      <c r="VOJ1185" s="8"/>
      <c r="VOK1185" s="8"/>
      <c r="VOL1185" s="8"/>
      <c r="VOM1185" s="8"/>
      <c r="VON1185" s="8"/>
      <c r="VOO1185" s="8"/>
      <c r="VOP1185" s="8"/>
      <c r="VOQ1185" s="8"/>
      <c r="VOR1185" s="8"/>
      <c r="VOS1185" s="8"/>
      <c r="VOT1185" s="8"/>
      <c r="VOU1185" s="8"/>
      <c r="VOV1185" s="8"/>
      <c r="VOW1185" s="8"/>
      <c r="VOX1185" s="8"/>
      <c r="VOY1185" s="8"/>
      <c r="VOZ1185" s="8"/>
      <c r="VPA1185" s="8"/>
      <c r="VPB1185" s="8"/>
      <c r="VPC1185" s="8"/>
      <c r="VPD1185" s="8"/>
      <c r="VPE1185" s="8"/>
      <c r="VPF1185" s="8"/>
      <c r="VPG1185" s="8"/>
      <c r="VPH1185" s="8"/>
      <c r="VPI1185" s="8"/>
      <c r="VPJ1185" s="8"/>
      <c r="VPK1185" s="8"/>
      <c r="VPL1185" s="8"/>
      <c r="VPM1185" s="8"/>
      <c r="VPN1185" s="8"/>
      <c r="VPO1185" s="8"/>
      <c r="VPP1185" s="8"/>
      <c r="VPQ1185" s="8"/>
      <c r="VPR1185" s="8"/>
      <c r="VPS1185" s="8"/>
      <c r="VPT1185" s="8"/>
      <c r="VPU1185" s="8"/>
      <c r="VPV1185" s="8"/>
      <c r="VPW1185" s="8"/>
      <c r="VPX1185" s="8"/>
      <c r="VPY1185" s="8"/>
      <c r="VPZ1185" s="8"/>
      <c r="VQA1185" s="8"/>
      <c r="VQB1185" s="8"/>
      <c r="VQC1185" s="8"/>
      <c r="VQD1185" s="8"/>
      <c r="VQE1185" s="8"/>
      <c r="VQF1185" s="8"/>
      <c r="VQG1185" s="8"/>
      <c r="VQH1185" s="8"/>
      <c r="VQI1185" s="8"/>
      <c r="VQJ1185" s="8"/>
      <c r="VQK1185" s="8"/>
      <c r="VQL1185" s="8"/>
      <c r="VQM1185" s="8"/>
      <c r="VQN1185" s="8"/>
      <c r="VQO1185" s="8"/>
      <c r="VQP1185" s="8"/>
      <c r="VQQ1185" s="8"/>
      <c r="VQR1185" s="8"/>
      <c r="VQS1185" s="8"/>
      <c r="VQT1185" s="8"/>
      <c r="VQU1185" s="8"/>
      <c r="VQV1185" s="8"/>
      <c r="VQW1185" s="8"/>
      <c r="VQX1185" s="8"/>
      <c r="VQY1185" s="8"/>
      <c r="VQZ1185" s="8"/>
      <c r="VRA1185" s="8"/>
      <c r="VRB1185" s="8"/>
      <c r="VRC1185" s="8"/>
      <c r="VRD1185" s="8"/>
      <c r="VRE1185" s="8"/>
      <c r="VRF1185" s="8"/>
      <c r="VRG1185" s="8"/>
      <c r="VRH1185" s="8"/>
      <c r="VRI1185" s="8"/>
      <c r="VRJ1185" s="8"/>
      <c r="VRK1185" s="8"/>
      <c r="VRL1185" s="8"/>
      <c r="VRM1185" s="8"/>
      <c r="VRN1185" s="8"/>
      <c r="VRO1185" s="8"/>
      <c r="VRP1185" s="8"/>
      <c r="VRQ1185" s="8"/>
      <c r="VRR1185" s="8"/>
      <c r="VRS1185" s="8"/>
      <c r="VRT1185" s="8"/>
      <c r="VRU1185" s="8"/>
      <c r="VRV1185" s="8"/>
      <c r="VRW1185" s="8"/>
      <c r="VRX1185" s="8"/>
      <c r="VRY1185" s="8"/>
      <c r="VRZ1185" s="8"/>
      <c r="VSA1185" s="8"/>
      <c r="VSB1185" s="8"/>
      <c r="VSC1185" s="8"/>
      <c r="VSD1185" s="8"/>
      <c r="VSE1185" s="8"/>
      <c r="VSF1185" s="8"/>
      <c r="VSG1185" s="8"/>
      <c r="VSH1185" s="8"/>
      <c r="VSI1185" s="8"/>
      <c r="VSJ1185" s="8"/>
      <c r="VSK1185" s="8"/>
      <c r="VSL1185" s="8"/>
      <c r="VSM1185" s="8"/>
      <c r="VSN1185" s="8"/>
      <c r="VSO1185" s="8"/>
      <c r="VSP1185" s="8"/>
      <c r="VSQ1185" s="8"/>
      <c r="VSR1185" s="8"/>
      <c r="VSS1185" s="8"/>
      <c r="VST1185" s="8"/>
      <c r="VSU1185" s="8"/>
      <c r="VSV1185" s="8"/>
      <c r="VSW1185" s="8"/>
      <c r="VSX1185" s="8"/>
      <c r="VSY1185" s="8"/>
      <c r="VSZ1185" s="8"/>
      <c r="VTA1185" s="8"/>
      <c r="VTB1185" s="8"/>
      <c r="VTC1185" s="8"/>
      <c r="VTD1185" s="8"/>
      <c r="VTE1185" s="8"/>
      <c r="VTF1185" s="8"/>
      <c r="VTG1185" s="8"/>
      <c r="VTH1185" s="8"/>
      <c r="VTI1185" s="8"/>
      <c r="VTJ1185" s="8"/>
      <c r="VTK1185" s="8"/>
      <c r="VTL1185" s="8"/>
      <c r="VTM1185" s="8"/>
      <c r="VTN1185" s="8"/>
      <c r="VTO1185" s="8"/>
      <c r="VTP1185" s="8"/>
      <c r="VTQ1185" s="8"/>
      <c r="VTR1185" s="8"/>
      <c r="VTS1185" s="8"/>
      <c r="VTT1185" s="8"/>
      <c r="VTU1185" s="8"/>
      <c r="VTV1185" s="8"/>
      <c r="VTW1185" s="8"/>
      <c r="VTX1185" s="8"/>
      <c r="VTY1185" s="8"/>
      <c r="VTZ1185" s="8"/>
      <c r="VUA1185" s="8"/>
      <c r="VUB1185" s="8"/>
      <c r="VUC1185" s="8"/>
      <c r="VUD1185" s="8"/>
      <c r="VUE1185" s="8"/>
      <c r="VUF1185" s="8"/>
      <c r="VUG1185" s="8"/>
      <c r="VUH1185" s="8"/>
      <c r="VUI1185" s="8"/>
      <c r="VUJ1185" s="8"/>
      <c r="VUK1185" s="8"/>
      <c r="VUL1185" s="8"/>
      <c r="VUM1185" s="8"/>
      <c r="VUN1185" s="8"/>
      <c r="VUO1185" s="8"/>
      <c r="VUP1185" s="8"/>
      <c r="VUQ1185" s="8"/>
      <c r="VUR1185" s="8"/>
      <c r="VUS1185" s="8"/>
      <c r="VUT1185" s="8"/>
      <c r="VUU1185" s="8"/>
      <c r="VUV1185" s="8"/>
      <c r="VUW1185" s="8"/>
      <c r="VUX1185" s="8"/>
      <c r="VUY1185" s="8"/>
      <c r="VUZ1185" s="8"/>
      <c r="VVA1185" s="8"/>
      <c r="VVB1185" s="8"/>
      <c r="VVC1185" s="8"/>
      <c r="VVD1185" s="8"/>
      <c r="VVE1185" s="8"/>
      <c r="VVF1185" s="8"/>
      <c r="VVG1185" s="8"/>
      <c r="VVH1185" s="8"/>
      <c r="VVI1185" s="8"/>
      <c r="VVJ1185" s="8"/>
      <c r="VVK1185" s="8"/>
      <c r="VVL1185" s="8"/>
      <c r="VVM1185" s="8"/>
      <c r="VVN1185" s="8"/>
      <c r="VVO1185" s="8"/>
      <c r="VVP1185" s="8"/>
      <c r="VVQ1185" s="8"/>
      <c r="VVR1185" s="8"/>
      <c r="VVS1185" s="8"/>
      <c r="VVT1185" s="8"/>
      <c r="VVU1185" s="8"/>
      <c r="VVV1185" s="8"/>
      <c r="VVW1185" s="8"/>
      <c r="VVX1185" s="8"/>
      <c r="VVY1185" s="8"/>
      <c r="VVZ1185" s="8"/>
      <c r="VWA1185" s="8"/>
      <c r="VWB1185" s="8"/>
      <c r="VWC1185" s="8"/>
      <c r="VWD1185" s="8"/>
      <c r="VWE1185" s="8"/>
      <c r="VWF1185" s="8"/>
      <c r="VWG1185" s="8"/>
      <c r="VWH1185" s="8"/>
      <c r="VWI1185" s="8"/>
      <c r="VWJ1185" s="8"/>
      <c r="VWK1185" s="8"/>
      <c r="VWL1185" s="8"/>
      <c r="VWM1185" s="8"/>
      <c r="VWN1185" s="8"/>
      <c r="VWO1185" s="8"/>
      <c r="VWP1185" s="8"/>
      <c r="VWQ1185" s="8"/>
      <c r="VWR1185" s="8"/>
      <c r="VWS1185" s="8"/>
      <c r="VWT1185" s="8"/>
      <c r="VWU1185" s="8"/>
      <c r="VWV1185" s="8"/>
      <c r="VWW1185" s="8"/>
      <c r="VWX1185" s="8"/>
      <c r="VWY1185" s="8"/>
      <c r="VWZ1185" s="8"/>
      <c r="VXA1185" s="8"/>
      <c r="VXB1185" s="8"/>
      <c r="VXC1185" s="8"/>
      <c r="VXD1185" s="8"/>
      <c r="VXE1185" s="8"/>
      <c r="VXF1185" s="8"/>
      <c r="VXG1185" s="8"/>
      <c r="VXH1185" s="8"/>
      <c r="VXI1185" s="8"/>
      <c r="VXJ1185" s="8"/>
      <c r="VXK1185" s="8"/>
      <c r="VXL1185" s="8"/>
      <c r="VXM1185" s="8"/>
      <c r="VXN1185" s="8"/>
      <c r="VXO1185" s="8"/>
      <c r="VXP1185" s="8"/>
      <c r="VXQ1185" s="8"/>
      <c r="VXR1185" s="8"/>
      <c r="VXS1185" s="8"/>
      <c r="VXT1185" s="8"/>
      <c r="VXU1185" s="8"/>
      <c r="VXV1185" s="8"/>
      <c r="VXW1185" s="8"/>
      <c r="VXX1185" s="8"/>
      <c r="VXY1185" s="8"/>
      <c r="VXZ1185" s="8"/>
      <c r="VYA1185" s="8"/>
      <c r="VYB1185" s="8"/>
      <c r="VYC1185" s="8"/>
      <c r="VYD1185" s="8"/>
      <c r="VYE1185" s="8"/>
      <c r="VYF1185" s="8"/>
      <c r="VYG1185" s="8"/>
      <c r="VYH1185" s="8"/>
      <c r="VYI1185" s="8"/>
      <c r="VYJ1185" s="8"/>
      <c r="VYK1185" s="8"/>
      <c r="VYL1185" s="8"/>
      <c r="VYM1185" s="8"/>
      <c r="VYN1185" s="8"/>
      <c r="VYO1185" s="8"/>
      <c r="VYP1185" s="8"/>
      <c r="VYQ1185" s="8"/>
      <c r="VYR1185" s="8"/>
      <c r="VYS1185" s="8"/>
      <c r="VYT1185" s="8"/>
      <c r="VYU1185" s="8"/>
      <c r="VYV1185" s="8"/>
      <c r="VYW1185" s="8"/>
      <c r="VYX1185" s="8"/>
      <c r="VYY1185" s="8"/>
      <c r="VYZ1185" s="8"/>
      <c r="VZA1185" s="8"/>
      <c r="VZB1185" s="8"/>
      <c r="VZC1185" s="8"/>
      <c r="VZD1185" s="8"/>
      <c r="VZE1185" s="8"/>
      <c r="VZF1185" s="8"/>
      <c r="VZG1185" s="8"/>
      <c r="VZH1185" s="8"/>
      <c r="VZI1185" s="8"/>
      <c r="VZJ1185" s="8"/>
      <c r="VZK1185" s="8"/>
      <c r="VZL1185" s="8"/>
      <c r="VZM1185" s="8"/>
      <c r="VZN1185" s="8"/>
      <c r="VZO1185" s="8"/>
      <c r="VZP1185" s="8"/>
      <c r="VZQ1185" s="8"/>
      <c r="VZR1185" s="8"/>
      <c r="VZS1185" s="8"/>
      <c r="VZT1185" s="8"/>
      <c r="VZU1185" s="8"/>
      <c r="VZV1185" s="8"/>
      <c r="VZW1185" s="8"/>
      <c r="VZX1185" s="8"/>
      <c r="VZY1185" s="8"/>
      <c r="VZZ1185" s="8"/>
      <c r="WAA1185" s="8"/>
      <c r="WAB1185" s="8"/>
      <c r="WAC1185" s="8"/>
      <c r="WAD1185" s="8"/>
      <c r="WAE1185" s="8"/>
      <c r="WAF1185" s="8"/>
      <c r="WAG1185" s="8"/>
      <c r="WAH1185" s="8"/>
      <c r="WAI1185" s="8"/>
      <c r="WAJ1185" s="8"/>
      <c r="WAK1185" s="8"/>
      <c r="WAL1185" s="8"/>
      <c r="WAM1185" s="8"/>
      <c r="WAN1185" s="8"/>
      <c r="WAO1185" s="8"/>
      <c r="WAP1185" s="8"/>
      <c r="WAQ1185" s="8"/>
      <c r="WAR1185" s="8"/>
      <c r="WAS1185" s="8"/>
      <c r="WAT1185" s="8"/>
      <c r="WAU1185" s="8"/>
      <c r="WAV1185" s="8"/>
      <c r="WAW1185" s="8"/>
      <c r="WAX1185" s="8"/>
      <c r="WAY1185" s="8"/>
      <c r="WAZ1185" s="8"/>
      <c r="WBA1185" s="8"/>
      <c r="WBB1185" s="8"/>
      <c r="WBC1185" s="8"/>
      <c r="WBD1185" s="8"/>
      <c r="WBE1185" s="8"/>
      <c r="WBF1185" s="8"/>
      <c r="WBG1185" s="8"/>
      <c r="WBH1185" s="8"/>
      <c r="WBI1185" s="8"/>
      <c r="WBJ1185" s="8"/>
      <c r="WBK1185" s="8"/>
      <c r="WBL1185" s="8"/>
      <c r="WBM1185" s="8"/>
      <c r="WBN1185" s="8"/>
      <c r="WBO1185" s="8"/>
      <c r="WBP1185" s="8"/>
      <c r="WBQ1185" s="8"/>
      <c r="WBR1185" s="8"/>
      <c r="WBS1185" s="8"/>
      <c r="WBT1185" s="8"/>
      <c r="WBU1185" s="8"/>
      <c r="WBV1185" s="8"/>
      <c r="WBW1185" s="8"/>
      <c r="WBX1185" s="8"/>
      <c r="WBY1185" s="8"/>
      <c r="WBZ1185" s="8"/>
      <c r="WCA1185" s="8"/>
      <c r="WCB1185" s="8"/>
      <c r="WCC1185" s="8"/>
      <c r="WCD1185" s="8"/>
      <c r="WCE1185" s="8"/>
      <c r="WCF1185" s="8"/>
      <c r="WCG1185" s="8"/>
      <c r="WCH1185" s="8"/>
      <c r="WCI1185" s="8"/>
      <c r="WCJ1185" s="8"/>
      <c r="WCK1185" s="8"/>
      <c r="WCL1185" s="8"/>
      <c r="WCM1185" s="8"/>
      <c r="WCN1185" s="8"/>
      <c r="WCO1185" s="8"/>
      <c r="WCP1185" s="8"/>
      <c r="WCQ1185" s="8"/>
      <c r="WCR1185" s="8"/>
      <c r="WCS1185" s="8"/>
      <c r="WCT1185" s="8"/>
      <c r="WCU1185" s="8"/>
      <c r="WCV1185" s="8"/>
      <c r="WCW1185" s="8"/>
      <c r="WCX1185" s="8"/>
      <c r="WCY1185" s="8"/>
      <c r="WCZ1185" s="8"/>
      <c r="WDA1185" s="8"/>
      <c r="WDB1185" s="8"/>
      <c r="WDC1185" s="8"/>
      <c r="WDD1185" s="8"/>
      <c r="WDE1185" s="8"/>
      <c r="WDF1185" s="8"/>
      <c r="WDG1185" s="8"/>
      <c r="WDH1185" s="8"/>
      <c r="WDI1185" s="8"/>
      <c r="WDJ1185" s="8"/>
      <c r="WDK1185" s="8"/>
      <c r="WDL1185" s="8"/>
      <c r="WDM1185" s="8"/>
      <c r="WDN1185" s="8"/>
      <c r="WDO1185" s="8"/>
      <c r="WDP1185" s="8"/>
      <c r="WDQ1185" s="8"/>
      <c r="WDR1185" s="8"/>
      <c r="WDS1185" s="8"/>
      <c r="WDT1185" s="8"/>
      <c r="WDU1185" s="8"/>
      <c r="WDV1185" s="8"/>
      <c r="WDW1185" s="8"/>
      <c r="WDX1185" s="8"/>
      <c r="WDY1185" s="8"/>
      <c r="WDZ1185" s="8"/>
      <c r="WEA1185" s="8"/>
      <c r="WEB1185" s="8"/>
      <c r="WEC1185" s="8"/>
      <c r="WED1185" s="8"/>
      <c r="WEE1185" s="8"/>
      <c r="WEF1185" s="8"/>
      <c r="WEG1185" s="8"/>
      <c r="WEH1185" s="8"/>
      <c r="WEI1185" s="8"/>
      <c r="WEJ1185" s="8"/>
      <c r="WEK1185" s="8"/>
      <c r="WEL1185" s="8"/>
      <c r="WEM1185" s="8"/>
      <c r="WEN1185" s="8"/>
      <c r="WEO1185" s="8"/>
      <c r="WEP1185" s="8"/>
      <c r="WEQ1185" s="8"/>
      <c r="WER1185" s="8"/>
      <c r="WES1185" s="8"/>
      <c r="WET1185" s="8"/>
      <c r="WEU1185" s="8"/>
      <c r="WEV1185" s="8"/>
      <c r="WEW1185" s="8"/>
      <c r="WEX1185" s="8"/>
      <c r="WEY1185" s="8"/>
      <c r="WEZ1185" s="8"/>
      <c r="WFA1185" s="8"/>
      <c r="WFB1185" s="8"/>
      <c r="WFC1185" s="8"/>
      <c r="WFD1185" s="8"/>
      <c r="WFE1185" s="8"/>
      <c r="WFF1185" s="8"/>
      <c r="WFG1185" s="8"/>
      <c r="WFH1185" s="8"/>
      <c r="WFI1185" s="8"/>
      <c r="WFJ1185" s="8"/>
      <c r="WFK1185" s="8"/>
      <c r="WFL1185" s="8"/>
      <c r="WFM1185" s="8"/>
      <c r="WFN1185" s="8"/>
      <c r="WFO1185" s="8"/>
      <c r="WFP1185" s="8"/>
      <c r="WFQ1185" s="8"/>
      <c r="WFR1185" s="8"/>
      <c r="WFS1185" s="8"/>
      <c r="WFT1185" s="8"/>
      <c r="WFU1185" s="8"/>
      <c r="WFV1185" s="8"/>
      <c r="WFW1185" s="8"/>
      <c r="WFX1185" s="8"/>
      <c r="WFY1185" s="8"/>
      <c r="WFZ1185" s="8"/>
      <c r="WGA1185" s="8"/>
      <c r="WGB1185" s="8"/>
      <c r="WGC1185" s="8"/>
      <c r="WGD1185" s="8"/>
      <c r="WGE1185" s="8"/>
      <c r="WGF1185" s="8"/>
      <c r="WGG1185" s="8"/>
      <c r="WGH1185" s="8"/>
      <c r="WGI1185" s="8"/>
      <c r="WGJ1185" s="8"/>
      <c r="WGK1185" s="8"/>
      <c r="WGL1185" s="8"/>
      <c r="WGM1185" s="8"/>
      <c r="WGN1185" s="8"/>
      <c r="WGO1185" s="8"/>
      <c r="WGP1185" s="8"/>
      <c r="WGQ1185" s="8"/>
      <c r="WGR1185" s="8"/>
      <c r="WGS1185" s="8"/>
      <c r="WGT1185" s="8"/>
      <c r="WGU1185" s="8"/>
      <c r="WGV1185" s="8"/>
      <c r="WGW1185" s="8"/>
      <c r="WGX1185" s="8"/>
      <c r="WGY1185" s="8"/>
      <c r="WGZ1185" s="8"/>
      <c r="WHA1185" s="8"/>
      <c r="WHB1185" s="8"/>
      <c r="WHC1185" s="8"/>
      <c r="WHD1185" s="8"/>
      <c r="WHE1185" s="8"/>
      <c r="WHF1185" s="8"/>
      <c r="WHG1185" s="8"/>
      <c r="WHH1185" s="8"/>
      <c r="WHI1185" s="8"/>
      <c r="WHJ1185" s="8"/>
      <c r="WHK1185" s="8"/>
      <c r="WHL1185" s="8"/>
      <c r="WHM1185" s="8"/>
      <c r="WHN1185" s="8"/>
      <c r="WHO1185" s="8"/>
      <c r="WHP1185" s="8"/>
      <c r="WHQ1185" s="8"/>
      <c r="WHR1185" s="8"/>
      <c r="WHS1185" s="8"/>
      <c r="WHT1185" s="8"/>
      <c r="WHU1185" s="8"/>
      <c r="WHV1185" s="8"/>
      <c r="WHW1185" s="8"/>
      <c r="WHX1185" s="8"/>
      <c r="WHY1185" s="8"/>
      <c r="WHZ1185" s="8"/>
      <c r="WIA1185" s="8"/>
      <c r="WIB1185" s="8"/>
      <c r="WIC1185" s="8"/>
      <c r="WID1185" s="8"/>
      <c r="WIE1185" s="8"/>
      <c r="WIF1185" s="8"/>
      <c r="WIG1185" s="8"/>
      <c r="WIH1185" s="8"/>
      <c r="WII1185" s="8"/>
      <c r="WIJ1185" s="8"/>
      <c r="WIK1185" s="8"/>
      <c r="WIL1185" s="8"/>
      <c r="WIM1185" s="8"/>
      <c r="WIN1185" s="8"/>
      <c r="WIO1185" s="8"/>
      <c r="WIP1185" s="8"/>
      <c r="WIQ1185" s="8"/>
      <c r="WIR1185" s="8"/>
      <c r="WIS1185" s="8"/>
      <c r="WIT1185" s="8"/>
      <c r="WIU1185" s="8"/>
      <c r="WIV1185" s="8"/>
      <c r="WIW1185" s="8"/>
      <c r="WIX1185" s="8"/>
      <c r="WIY1185" s="8"/>
      <c r="WIZ1185" s="8"/>
      <c r="WJA1185" s="8"/>
      <c r="WJB1185" s="8"/>
      <c r="WJC1185" s="8"/>
      <c r="WJD1185" s="8"/>
      <c r="WJE1185" s="8"/>
      <c r="WJF1185" s="8"/>
      <c r="WJG1185" s="8"/>
      <c r="WJH1185" s="8"/>
      <c r="WJI1185" s="8"/>
      <c r="WJJ1185" s="8"/>
      <c r="WJK1185" s="8"/>
      <c r="WJL1185" s="8"/>
      <c r="WJM1185" s="8"/>
      <c r="WJN1185" s="8"/>
      <c r="WJO1185" s="8"/>
      <c r="WJP1185" s="8"/>
      <c r="WJQ1185" s="8"/>
      <c r="WJR1185" s="8"/>
      <c r="WJS1185" s="8"/>
      <c r="WJT1185" s="8"/>
      <c r="WJU1185" s="8"/>
      <c r="WJV1185" s="8"/>
      <c r="WJW1185" s="8"/>
      <c r="WJX1185" s="8"/>
      <c r="WJY1185" s="8"/>
      <c r="WJZ1185" s="8"/>
      <c r="WKA1185" s="8"/>
      <c r="WKB1185" s="8"/>
      <c r="WKC1185" s="8"/>
      <c r="WKD1185" s="8"/>
      <c r="WKE1185" s="8"/>
      <c r="WKF1185" s="8"/>
      <c r="WKG1185" s="8"/>
      <c r="WKH1185" s="8"/>
      <c r="WKI1185" s="8"/>
      <c r="WKJ1185" s="8"/>
      <c r="WKK1185" s="8"/>
      <c r="WKL1185" s="8"/>
      <c r="WKM1185" s="8"/>
      <c r="WKN1185" s="8"/>
      <c r="WKO1185" s="8"/>
      <c r="WKP1185" s="8"/>
      <c r="WKQ1185" s="8"/>
      <c r="WKR1185" s="8"/>
      <c r="WKS1185" s="8"/>
      <c r="WKT1185" s="8"/>
      <c r="WKU1185" s="8"/>
      <c r="WKV1185" s="8"/>
      <c r="WKW1185" s="8"/>
      <c r="WKX1185" s="8"/>
      <c r="WKY1185" s="8"/>
      <c r="WKZ1185" s="8"/>
      <c r="WLA1185" s="8"/>
      <c r="WLB1185" s="8"/>
      <c r="WLC1185" s="8"/>
      <c r="WLD1185" s="8"/>
      <c r="WLE1185" s="8"/>
      <c r="WLF1185" s="8"/>
      <c r="WLG1185" s="8"/>
      <c r="WLH1185" s="8"/>
      <c r="WLI1185" s="8"/>
      <c r="WLJ1185" s="8"/>
      <c r="WLK1185" s="8"/>
      <c r="WLL1185" s="8"/>
      <c r="WLM1185" s="8"/>
      <c r="WLN1185" s="8"/>
      <c r="WLO1185" s="8"/>
      <c r="WLP1185" s="8"/>
      <c r="WLQ1185" s="8"/>
      <c r="WLR1185" s="8"/>
      <c r="WLS1185" s="8"/>
      <c r="WLT1185" s="8"/>
      <c r="WLU1185" s="8"/>
      <c r="WLV1185" s="8"/>
      <c r="WLW1185" s="8"/>
      <c r="WLX1185" s="8"/>
      <c r="WLY1185" s="8"/>
      <c r="WLZ1185" s="8"/>
      <c r="WMA1185" s="8"/>
      <c r="WMB1185" s="8"/>
      <c r="WMC1185" s="8"/>
      <c r="WMD1185" s="8"/>
      <c r="WME1185" s="8"/>
      <c r="WMF1185" s="8"/>
      <c r="WMG1185" s="8"/>
      <c r="WMH1185" s="8"/>
      <c r="WMI1185" s="8"/>
      <c r="WMJ1185" s="8"/>
      <c r="WMK1185" s="8"/>
      <c r="WML1185" s="8"/>
      <c r="WMM1185" s="8"/>
      <c r="WMN1185" s="8"/>
      <c r="WMO1185" s="8"/>
      <c r="WMP1185" s="8"/>
      <c r="WMQ1185" s="8"/>
      <c r="WMR1185" s="8"/>
      <c r="WMS1185" s="8"/>
      <c r="WMT1185" s="8"/>
      <c r="WMU1185" s="8"/>
      <c r="WMV1185" s="8"/>
      <c r="WMW1185" s="8"/>
      <c r="WMX1185" s="8"/>
      <c r="WMY1185" s="8"/>
      <c r="WMZ1185" s="8"/>
      <c r="WNA1185" s="8"/>
      <c r="WNB1185" s="8"/>
      <c r="WNC1185" s="8"/>
      <c r="WND1185" s="8"/>
      <c r="WNE1185" s="8"/>
      <c r="WNF1185" s="8"/>
      <c r="WNG1185" s="8"/>
      <c r="WNH1185" s="8"/>
      <c r="WNI1185" s="8"/>
      <c r="WNJ1185" s="8"/>
      <c r="WNK1185" s="8"/>
      <c r="WNL1185" s="8"/>
      <c r="WNM1185" s="8"/>
      <c r="WNN1185" s="8"/>
      <c r="WNO1185" s="8"/>
      <c r="WNP1185" s="8"/>
      <c r="WNQ1185" s="8"/>
      <c r="WNR1185" s="8"/>
      <c r="WNS1185" s="8"/>
      <c r="WNT1185" s="8"/>
      <c r="WNU1185" s="8"/>
      <c r="WNV1185" s="8"/>
      <c r="WNW1185" s="8"/>
      <c r="WNX1185" s="8"/>
      <c r="WNY1185" s="8"/>
      <c r="WNZ1185" s="8"/>
      <c r="WOA1185" s="8"/>
      <c r="WOB1185" s="8"/>
      <c r="WOC1185" s="8"/>
      <c r="WOD1185" s="8"/>
      <c r="WOE1185" s="8"/>
      <c r="WOF1185" s="8"/>
      <c r="WOG1185" s="8"/>
      <c r="WOH1185" s="8"/>
      <c r="WOI1185" s="8"/>
      <c r="WOJ1185" s="8"/>
      <c r="WOK1185" s="8"/>
      <c r="WOL1185" s="8"/>
      <c r="WOM1185" s="8"/>
      <c r="WON1185" s="8"/>
      <c r="WOO1185" s="8"/>
      <c r="WOP1185" s="8"/>
      <c r="WOQ1185" s="8"/>
      <c r="WOR1185" s="8"/>
      <c r="WOS1185" s="8"/>
      <c r="WOT1185" s="8"/>
      <c r="WOU1185" s="8"/>
      <c r="WOV1185" s="8"/>
      <c r="WOW1185" s="8"/>
      <c r="WOX1185" s="8"/>
      <c r="WOY1185" s="8"/>
      <c r="WOZ1185" s="8"/>
      <c r="WPA1185" s="8"/>
      <c r="WPB1185" s="8"/>
      <c r="WPC1185" s="8"/>
      <c r="WPD1185" s="8"/>
      <c r="WPE1185" s="8"/>
      <c r="WPF1185" s="8"/>
      <c r="WPG1185" s="8"/>
      <c r="WPH1185" s="8"/>
      <c r="WPI1185" s="8"/>
      <c r="WPJ1185" s="8"/>
      <c r="WPK1185" s="8"/>
      <c r="WPL1185" s="8"/>
      <c r="WPM1185" s="8"/>
      <c r="WPN1185" s="8"/>
      <c r="WPO1185" s="8"/>
      <c r="WPP1185" s="8"/>
      <c r="WPQ1185" s="8"/>
      <c r="WPR1185" s="8"/>
      <c r="WPS1185" s="8"/>
      <c r="WPT1185" s="8"/>
      <c r="WPU1185" s="8"/>
      <c r="WPV1185" s="8"/>
      <c r="WPW1185" s="8"/>
      <c r="WPX1185" s="8"/>
      <c r="WPY1185" s="8"/>
      <c r="WPZ1185" s="8"/>
      <c r="WQA1185" s="8"/>
      <c r="WQB1185" s="8"/>
      <c r="WQC1185" s="8"/>
      <c r="WQD1185" s="8"/>
      <c r="WQE1185" s="8"/>
      <c r="WQF1185" s="8"/>
      <c r="WQG1185" s="8"/>
      <c r="WQH1185" s="8"/>
      <c r="WQI1185" s="8"/>
      <c r="WQJ1185" s="8"/>
      <c r="WQK1185" s="8"/>
      <c r="WQL1185" s="8"/>
      <c r="WQM1185" s="8"/>
      <c r="WQN1185" s="8"/>
      <c r="WQO1185" s="8"/>
      <c r="WQP1185" s="8"/>
      <c r="WQQ1185" s="8"/>
      <c r="WQR1185" s="8"/>
      <c r="WQS1185" s="8"/>
      <c r="WQT1185" s="8"/>
      <c r="WQU1185" s="8"/>
      <c r="WQV1185" s="8"/>
      <c r="WQW1185" s="8"/>
      <c r="WQX1185" s="8"/>
      <c r="WQY1185" s="8"/>
      <c r="WQZ1185" s="8"/>
      <c r="WRA1185" s="8"/>
      <c r="WRB1185" s="8"/>
      <c r="WRC1185" s="8"/>
      <c r="WRD1185" s="8"/>
      <c r="WRE1185" s="8"/>
      <c r="WRF1185" s="8"/>
      <c r="WRG1185" s="8"/>
      <c r="WRH1185" s="8"/>
      <c r="WRI1185" s="8"/>
      <c r="WRJ1185" s="8"/>
      <c r="WRK1185" s="8"/>
      <c r="WRL1185" s="8"/>
      <c r="WRM1185" s="8"/>
      <c r="WRN1185" s="8"/>
      <c r="WRO1185" s="8"/>
      <c r="WRP1185" s="8"/>
      <c r="WRQ1185" s="8"/>
      <c r="WRR1185" s="8"/>
      <c r="WRS1185" s="8"/>
      <c r="WRT1185" s="8"/>
      <c r="WRU1185" s="8"/>
      <c r="WRV1185" s="8"/>
      <c r="WRW1185" s="8"/>
      <c r="WRX1185" s="8"/>
      <c r="WRY1185" s="8"/>
      <c r="WRZ1185" s="8"/>
      <c r="WSA1185" s="8"/>
      <c r="WSB1185" s="8"/>
      <c r="WSC1185" s="8"/>
      <c r="WSD1185" s="8"/>
      <c r="WSE1185" s="8"/>
      <c r="WSF1185" s="8"/>
      <c r="WSG1185" s="8"/>
      <c r="WSH1185" s="8"/>
      <c r="WSI1185" s="8"/>
      <c r="WSJ1185" s="8"/>
      <c r="WSK1185" s="8"/>
      <c r="WSL1185" s="8"/>
      <c r="WSM1185" s="8"/>
      <c r="WSN1185" s="8"/>
      <c r="WSO1185" s="8"/>
      <c r="WSP1185" s="8"/>
      <c r="WSQ1185" s="8"/>
      <c r="WSR1185" s="8"/>
      <c r="WSS1185" s="8"/>
      <c r="WST1185" s="8"/>
      <c r="WSU1185" s="8"/>
      <c r="WSV1185" s="8"/>
      <c r="WSW1185" s="8"/>
      <c r="WSX1185" s="8"/>
      <c r="WSY1185" s="8"/>
      <c r="WSZ1185" s="8"/>
      <c r="WTA1185" s="8"/>
      <c r="WTB1185" s="8"/>
      <c r="WTC1185" s="8"/>
      <c r="WTD1185" s="8"/>
      <c r="WTE1185" s="8"/>
      <c r="WTF1185" s="8"/>
      <c r="WTG1185" s="8"/>
      <c r="WTH1185" s="8"/>
      <c r="WTI1185" s="8"/>
      <c r="WTJ1185" s="8"/>
      <c r="WTK1185" s="8"/>
      <c r="WTL1185" s="8"/>
      <c r="WTM1185" s="8"/>
      <c r="WTN1185" s="8"/>
      <c r="WTO1185" s="8"/>
      <c r="WTP1185" s="8"/>
      <c r="WTQ1185" s="8"/>
      <c r="WTR1185" s="8"/>
      <c r="WTS1185" s="8"/>
      <c r="WTT1185" s="8"/>
      <c r="WTU1185" s="8"/>
      <c r="WTV1185" s="8"/>
      <c r="WTW1185" s="8"/>
      <c r="WTX1185" s="8"/>
      <c r="WTY1185" s="8"/>
      <c r="WTZ1185" s="8"/>
      <c r="WUA1185" s="8"/>
      <c r="WUB1185" s="8"/>
      <c r="WUC1185" s="8"/>
      <c r="WUD1185" s="8"/>
      <c r="WUE1185" s="8"/>
      <c r="WUF1185" s="8"/>
      <c r="WUG1185" s="8"/>
      <c r="WUH1185" s="8"/>
      <c r="WUI1185" s="8"/>
      <c r="WUJ1185" s="8"/>
      <c r="WUK1185" s="8"/>
      <c r="WUL1185" s="8"/>
      <c r="WUM1185" s="8"/>
      <c r="WUN1185" s="8"/>
      <c r="WUO1185" s="8"/>
      <c r="WUP1185" s="8"/>
      <c r="WUQ1185" s="8"/>
      <c r="WUR1185" s="8"/>
      <c r="WUS1185" s="8"/>
      <c r="WUT1185" s="8"/>
      <c r="WUU1185" s="8"/>
      <c r="WUV1185" s="8"/>
      <c r="WUW1185" s="8"/>
      <c r="WUX1185" s="8"/>
      <c r="WUY1185" s="8"/>
      <c r="WUZ1185" s="8"/>
      <c r="WVA1185" s="8"/>
      <c r="WVB1185" s="8"/>
      <c r="WVC1185" s="8"/>
      <c r="WVD1185" s="8"/>
      <c r="WVE1185" s="8"/>
      <c r="WVF1185" s="8"/>
      <c r="WVG1185" s="8"/>
      <c r="WVH1185" s="8"/>
      <c r="WVI1185" s="8"/>
      <c r="WVJ1185" s="8"/>
      <c r="WVK1185" s="8"/>
      <c r="WVL1185" s="8"/>
      <c r="WVM1185" s="8"/>
      <c r="WVN1185" s="8"/>
      <c r="WVO1185" s="8"/>
      <c r="WVP1185" s="8"/>
      <c r="WVQ1185" s="8"/>
      <c r="WVR1185" s="8"/>
      <c r="WVS1185" s="8"/>
      <c r="WVT1185" s="8"/>
      <c r="WVU1185" s="8"/>
      <c r="WVV1185" s="8"/>
      <c r="WVW1185" s="8"/>
      <c r="WVX1185" s="8"/>
      <c r="WVY1185" s="8"/>
      <c r="WVZ1185" s="8"/>
      <c r="WWA1185" s="8"/>
      <c r="WWB1185" s="8"/>
      <c r="WWC1185" s="8"/>
      <c r="WWD1185" s="8"/>
      <c r="WWE1185" s="8"/>
      <c r="WWF1185" s="8"/>
      <c r="WWG1185" s="8"/>
      <c r="WWH1185" s="8"/>
      <c r="WWI1185" s="8"/>
      <c r="WWJ1185" s="8"/>
      <c r="WWK1185" s="8"/>
      <c r="WWL1185" s="8"/>
      <c r="WWM1185" s="8"/>
      <c r="WWN1185" s="8"/>
      <c r="WWO1185" s="8"/>
      <c r="WWP1185" s="8"/>
      <c r="WWQ1185" s="8"/>
      <c r="WWR1185" s="8"/>
      <c r="WWS1185" s="8"/>
      <c r="WWT1185" s="8"/>
      <c r="WWU1185" s="8"/>
      <c r="WWV1185" s="8"/>
      <c r="WWW1185" s="8"/>
      <c r="WWX1185" s="8"/>
      <c r="WWY1185" s="8"/>
      <c r="WWZ1185" s="8"/>
      <c r="WXA1185" s="8"/>
      <c r="WXB1185" s="8"/>
      <c r="WXC1185" s="8"/>
      <c r="WXD1185" s="8"/>
      <c r="WXE1185" s="8"/>
      <c r="WXF1185" s="8"/>
      <c r="WXG1185" s="8"/>
      <c r="WXH1185" s="8"/>
      <c r="WXI1185" s="8"/>
      <c r="WXJ1185" s="8"/>
      <c r="WXK1185" s="8"/>
      <c r="WXL1185" s="8"/>
      <c r="WXM1185" s="8"/>
      <c r="WXN1185" s="8"/>
      <c r="WXO1185" s="8"/>
      <c r="WXP1185" s="8"/>
      <c r="WXQ1185" s="8"/>
      <c r="WXR1185" s="8"/>
      <c r="WXS1185" s="8"/>
      <c r="WXT1185" s="8"/>
      <c r="WXU1185" s="8"/>
      <c r="WXV1185" s="8"/>
      <c r="WXW1185" s="8"/>
      <c r="WXX1185" s="8"/>
      <c r="WXY1185" s="8"/>
      <c r="WXZ1185" s="8"/>
    </row>
    <row r="1186" spans="1:16198" s="3" customFormat="1" ht="61.5" x14ac:dyDescent="0.85">
      <c r="A1186" s="8">
        <v>1</v>
      </c>
      <c r="B1186" s="43">
        <f>SUBTOTAL(103,$A$1031:A1186)</f>
        <v>153</v>
      </c>
      <c r="C1186" s="11" t="s">
        <v>379</v>
      </c>
      <c r="D1186" s="17">
        <v>1909175.5</v>
      </c>
      <c r="E1186" s="17">
        <v>0</v>
      </c>
      <c r="F1186" s="17">
        <v>0</v>
      </c>
      <c r="G1186" s="17">
        <v>1253847</v>
      </c>
      <c r="H1186" s="17">
        <v>0</v>
      </c>
      <c r="I1186" s="17">
        <v>0</v>
      </c>
      <c r="J1186" s="17">
        <v>0</v>
      </c>
      <c r="K1186" s="49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0</v>
      </c>
      <c r="Y1186" s="17">
        <v>0</v>
      </c>
      <c r="Z1186" s="17">
        <v>0</v>
      </c>
      <c r="AA1186" s="17">
        <v>0</v>
      </c>
      <c r="AB1186" s="17">
        <v>502328</v>
      </c>
      <c r="AC1186" s="17">
        <v>23313.22</v>
      </c>
      <c r="AD1186" s="17">
        <v>129687.28</v>
      </c>
      <c r="AE1186" s="17">
        <v>0</v>
      </c>
      <c r="AF1186" s="20">
        <v>2022</v>
      </c>
      <c r="AG1186" s="20">
        <v>2022</v>
      </c>
      <c r="AH1186" s="21">
        <v>2022</v>
      </c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8"/>
      <c r="FT1186" s="8"/>
      <c r="FU1186" s="8"/>
      <c r="FV1186" s="8"/>
      <c r="FW1186" s="8"/>
      <c r="FX1186" s="8"/>
      <c r="FY1186" s="8"/>
      <c r="FZ1186" s="8"/>
      <c r="GA1186" s="8"/>
      <c r="GB1186" s="8"/>
      <c r="GC1186" s="8"/>
      <c r="GD1186" s="8"/>
      <c r="GE1186" s="8"/>
      <c r="GF1186" s="8"/>
      <c r="GG1186" s="8"/>
      <c r="GH1186" s="8"/>
      <c r="GI1186" s="8"/>
      <c r="GJ1186" s="8"/>
      <c r="GK1186" s="8"/>
      <c r="GL1186" s="8"/>
      <c r="GM1186" s="8"/>
      <c r="GN1186" s="8"/>
      <c r="GO1186" s="8"/>
      <c r="GP1186" s="8"/>
      <c r="GQ1186" s="8"/>
      <c r="GR1186" s="8"/>
      <c r="GS1186" s="8"/>
      <c r="GT1186" s="8"/>
      <c r="GU1186" s="8"/>
      <c r="GV1186" s="8"/>
      <c r="GW1186" s="8"/>
      <c r="GX1186" s="8"/>
      <c r="GY1186" s="8"/>
      <c r="GZ1186" s="8"/>
      <c r="HA1186" s="8"/>
      <c r="HB1186" s="8"/>
      <c r="HC1186" s="8"/>
      <c r="HD1186" s="8"/>
      <c r="HE1186" s="8"/>
      <c r="HF1186" s="8"/>
      <c r="HG1186" s="8"/>
      <c r="HH1186" s="8"/>
      <c r="HI1186" s="8"/>
      <c r="HJ1186" s="8"/>
      <c r="HK1186" s="8"/>
      <c r="HL1186" s="8"/>
      <c r="HM1186" s="8"/>
      <c r="HN1186" s="8"/>
      <c r="HO1186" s="8"/>
      <c r="HP1186" s="8"/>
      <c r="HQ1186" s="8"/>
      <c r="HR1186" s="8"/>
      <c r="HS1186" s="8"/>
      <c r="HT1186" s="8"/>
      <c r="HU1186" s="8"/>
      <c r="HV1186" s="8"/>
      <c r="HW1186" s="8"/>
      <c r="HX1186" s="8"/>
      <c r="HY1186" s="8"/>
      <c r="HZ1186" s="8"/>
      <c r="IA1186" s="8"/>
      <c r="IB1186" s="8"/>
      <c r="IC1186" s="8"/>
      <c r="ID1186" s="8"/>
      <c r="IE1186" s="8"/>
      <c r="IF1186" s="8"/>
      <c r="IG1186" s="8"/>
      <c r="IH1186" s="8"/>
      <c r="II1186" s="8"/>
      <c r="IJ1186" s="8"/>
      <c r="IK1186" s="8"/>
      <c r="IL1186" s="8"/>
      <c r="IM1186" s="8"/>
      <c r="IN1186" s="8"/>
      <c r="IO1186" s="8"/>
      <c r="IP1186" s="8"/>
      <c r="IQ1186" s="8"/>
      <c r="IR1186" s="8"/>
      <c r="IS1186" s="8"/>
      <c r="IT1186" s="8"/>
      <c r="IU1186" s="8"/>
      <c r="IV1186" s="8"/>
      <c r="IW1186" s="8"/>
      <c r="IX1186" s="8"/>
      <c r="IY1186" s="8"/>
      <c r="IZ1186" s="8"/>
      <c r="JA1186" s="8"/>
      <c r="JB1186" s="8"/>
      <c r="JC1186" s="8"/>
      <c r="JD1186" s="8"/>
      <c r="JE1186" s="8"/>
      <c r="JF1186" s="8"/>
      <c r="JG1186" s="8"/>
      <c r="JH1186" s="8"/>
      <c r="JI1186" s="8"/>
      <c r="JJ1186" s="8"/>
      <c r="JK1186" s="8"/>
      <c r="JL1186" s="8"/>
      <c r="JM1186" s="8"/>
      <c r="JN1186" s="8"/>
      <c r="JO1186" s="8"/>
      <c r="JP1186" s="8"/>
      <c r="JQ1186" s="8"/>
      <c r="JR1186" s="8"/>
      <c r="JS1186" s="8"/>
      <c r="JT1186" s="8"/>
      <c r="JU1186" s="8"/>
      <c r="JV1186" s="8"/>
      <c r="JW1186" s="8"/>
      <c r="JX1186" s="8"/>
      <c r="JY1186" s="8"/>
      <c r="JZ1186" s="8"/>
      <c r="KA1186" s="8"/>
      <c r="KB1186" s="8"/>
      <c r="KC1186" s="8"/>
      <c r="KD1186" s="8"/>
      <c r="KE1186" s="8"/>
      <c r="KF1186" s="8"/>
      <c r="KG1186" s="8"/>
      <c r="KH1186" s="8"/>
      <c r="KI1186" s="8"/>
      <c r="KJ1186" s="8"/>
      <c r="KK1186" s="8"/>
      <c r="KL1186" s="8"/>
      <c r="KM1186" s="8"/>
      <c r="KN1186" s="8"/>
      <c r="KO1186" s="8"/>
      <c r="KP1186" s="8"/>
      <c r="KQ1186" s="8"/>
      <c r="KR1186" s="8"/>
      <c r="KS1186" s="8"/>
      <c r="KT1186" s="8"/>
      <c r="KU1186" s="8"/>
      <c r="KV1186" s="8"/>
      <c r="KW1186" s="8"/>
      <c r="KX1186" s="8"/>
      <c r="KY1186" s="8"/>
      <c r="KZ1186" s="8"/>
      <c r="LA1186" s="8"/>
      <c r="LB1186" s="8"/>
      <c r="LC1186" s="8"/>
      <c r="LD1186" s="8"/>
      <c r="LE1186" s="8"/>
      <c r="LF1186" s="8"/>
      <c r="LG1186" s="8"/>
      <c r="LH1186" s="8"/>
      <c r="LI1186" s="8"/>
      <c r="LJ1186" s="8"/>
      <c r="LK1186" s="8"/>
      <c r="LL1186" s="8"/>
      <c r="LM1186" s="8"/>
      <c r="LN1186" s="8"/>
      <c r="LO1186" s="8"/>
      <c r="LP1186" s="8"/>
      <c r="LQ1186" s="8"/>
      <c r="LR1186" s="8"/>
      <c r="LS1186" s="8"/>
      <c r="LT1186" s="8"/>
      <c r="LU1186" s="8"/>
      <c r="LV1186" s="8"/>
      <c r="LW1186" s="8"/>
      <c r="LX1186" s="8"/>
      <c r="LY1186" s="8"/>
      <c r="LZ1186" s="8"/>
      <c r="MA1186" s="8"/>
      <c r="MB1186" s="8"/>
      <c r="MC1186" s="8"/>
      <c r="MD1186" s="8"/>
      <c r="ME1186" s="8"/>
      <c r="MF1186" s="8"/>
      <c r="MG1186" s="8"/>
      <c r="MH1186" s="8"/>
      <c r="MI1186" s="8"/>
      <c r="MJ1186" s="8"/>
      <c r="MK1186" s="8"/>
      <c r="ML1186" s="8"/>
      <c r="MM1186" s="8"/>
      <c r="MN1186" s="8"/>
      <c r="MO1186" s="8"/>
      <c r="MP1186" s="8"/>
      <c r="MQ1186" s="8"/>
      <c r="MR1186" s="8"/>
      <c r="MS1186" s="8"/>
      <c r="MT1186" s="8"/>
      <c r="MU1186" s="8"/>
      <c r="MV1186" s="8"/>
      <c r="MW1186" s="8"/>
      <c r="MX1186" s="8"/>
      <c r="MY1186" s="8"/>
      <c r="MZ1186" s="8"/>
      <c r="NA1186" s="8"/>
      <c r="NB1186" s="8"/>
      <c r="NC1186" s="8"/>
      <c r="ND1186" s="8"/>
      <c r="NE1186" s="8"/>
      <c r="NF1186" s="8"/>
      <c r="NG1186" s="8"/>
      <c r="NH1186" s="8"/>
      <c r="NI1186" s="8"/>
      <c r="NJ1186" s="8"/>
      <c r="NK1186" s="8"/>
      <c r="NL1186" s="8"/>
      <c r="NM1186" s="8"/>
      <c r="NN1186" s="8"/>
      <c r="NO1186" s="8"/>
      <c r="NP1186" s="8"/>
      <c r="NQ1186" s="8"/>
      <c r="NR1186" s="8"/>
      <c r="NS1186" s="8"/>
      <c r="NT1186" s="8"/>
      <c r="NU1186" s="8"/>
      <c r="NV1186" s="8"/>
      <c r="NW1186" s="8"/>
      <c r="NX1186" s="8"/>
      <c r="NY1186" s="8"/>
      <c r="NZ1186" s="8"/>
      <c r="OA1186" s="8"/>
      <c r="OB1186" s="8"/>
      <c r="OC1186" s="8"/>
      <c r="OD1186" s="8"/>
      <c r="OE1186" s="8"/>
      <c r="OF1186" s="8"/>
      <c r="OG1186" s="8"/>
      <c r="OH1186" s="8"/>
      <c r="OI1186" s="8"/>
      <c r="OJ1186" s="8"/>
      <c r="OK1186" s="8"/>
      <c r="OL1186" s="8"/>
      <c r="OM1186" s="8"/>
      <c r="ON1186" s="8"/>
      <c r="OO1186" s="8"/>
      <c r="OP1186" s="8"/>
      <c r="OQ1186" s="8"/>
      <c r="OR1186" s="8"/>
      <c r="OS1186" s="8"/>
      <c r="OT1186" s="8"/>
      <c r="OU1186" s="8"/>
      <c r="OV1186" s="8"/>
      <c r="OW1186" s="8"/>
      <c r="OX1186" s="8"/>
      <c r="OY1186" s="8"/>
      <c r="OZ1186" s="8"/>
      <c r="PA1186" s="8"/>
      <c r="PB1186" s="8"/>
      <c r="PC1186" s="8"/>
      <c r="PD1186" s="8"/>
      <c r="PE1186" s="8"/>
      <c r="PF1186" s="8"/>
      <c r="PG1186" s="8"/>
      <c r="PH1186" s="8"/>
      <c r="PI1186" s="8"/>
      <c r="PJ1186" s="8"/>
      <c r="PK1186" s="8"/>
      <c r="PL1186" s="8"/>
      <c r="PM1186" s="8"/>
      <c r="PN1186" s="8"/>
      <c r="PO1186" s="8"/>
      <c r="PP1186" s="8"/>
      <c r="PQ1186" s="8"/>
      <c r="PR1186" s="8"/>
      <c r="PS1186" s="8"/>
      <c r="PT1186" s="8"/>
      <c r="PU1186" s="8"/>
      <c r="PV1186" s="8"/>
      <c r="PW1186" s="8"/>
      <c r="PX1186" s="8"/>
      <c r="PY1186" s="8"/>
      <c r="PZ1186" s="8"/>
      <c r="QA1186" s="8"/>
      <c r="QB1186" s="8"/>
      <c r="QC1186" s="8"/>
      <c r="QD1186" s="8"/>
      <c r="QE1186" s="8"/>
      <c r="QF1186" s="8"/>
      <c r="QG1186" s="8"/>
      <c r="QH1186" s="8"/>
      <c r="QI1186" s="8"/>
      <c r="QJ1186" s="8"/>
      <c r="QK1186" s="8"/>
      <c r="QL1186" s="8"/>
      <c r="QM1186" s="8"/>
      <c r="QN1186" s="8"/>
      <c r="QO1186" s="8"/>
      <c r="QP1186" s="8"/>
      <c r="QQ1186" s="8"/>
      <c r="QR1186" s="8"/>
      <c r="QS1186" s="8"/>
      <c r="QT1186" s="8"/>
      <c r="QU1186" s="8"/>
      <c r="QV1186" s="8"/>
      <c r="QW1186" s="8"/>
      <c r="QX1186" s="8"/>
      <c r="QY1186" s="8"/>
      <c r="QZ1186" s="8"/>
      <c r="RA1186" s="8"/>
      <c r="RB1186" s="8"/>
      <c r="RC1186" s="8"/>
      <c r="RD1186" s="8"/>
      <c r="RE1186" s="8"/>
      <c r="RF1186" s="8"/>
      <c r="RG1186" s="8"/>
      <c r="RH1186" s="8"/>
      <c r="RI1186" s="8"/>
      <c r="RJ1186" s="8"/>
      <c r="RK1186" s="8"/>
      <c r="RL1186" s="8"/>
      <c r="RM1186" s="8"/>
      <c r="RN1186" s="8"/>
      <c r="RO1186" s="8"/>
      <c r="RP1186" s="8"/>
      <c r="RQ1186" s="8"/>
      <c r="RR1186" s="8"/>
      <c r="RS1186" s="8"/>
      <c r="RT1186" s="8"/>
      <c r="RU1186" s="8"/>
      <c r="RV1186" s="8"/>
      <c r="RW1186" s="8"/>
      <c r="RX1186" s="8"/>
      <c r="RY1186" s="8"/>
      <c r="RZ1186" s="8"/>
      <c r="SA1186" s="8"/>
      <c r="SB1186" s="8"/>
      <c r="SC1186" s="8"/>
      <c r="SD1186" s="8"/>
      <c r="SE1186" s="8"/>
      <c r="SF1186" s="8"/>
      <c r="SG1186" s="8"/>
      <c r="SH1186" s="8"/>
      <c r="SI1186" s="8"/>
      <c r="SJ1186" s="8"/>
      <c r="SK1186" s="8"/>
      <c r="SL1186" s="8"/>
      <c r="SM1186" s="8"/>
      <c r="SN1186" s="8"/>
      <c r="SO1186" s="8"/>
      <c r="SP1186" s="8"/>
      <c r="SQ1186" s="8"/>
      <c r="SR1186" s="8"/>
      <c r="SS1186" s="8"/>
      <c r="ST1186" s="8"/>
      <c r="SU1186" s="8"/>
      <c r="SV1186" s="8"/>
      <c r="SW1186" s="8"/>
      <c r="SX1186" s="8"/>
      <c r="SY1186" s="8"/>
      <c r="SZ1186" s="8"/>
      <c r="TA1186" s="8"/>
      <c r="TB1186" s="8"/>
      <c r="TC1186" s="8"/>
      <c r="TD1186" s="8"/>
      <c r="TE1186" s="8"/>
      <c r="TF1186" s="8"/>
      <c r="TG1186" s="8"/>
      <c r="TH1186" s="8"/>
      <c r="TI1186" s="8"/>
      <c r="TJ1186" s="8"/>
      <c r="TK1186" s="8"/>
      <c r="TL1186" s="8"/>
      <c r="TM1186" s="8"/>
      <c r="TN1186" s="8"/>
      <c r="TO1186" s="8"/>
      <c r="TP1186" s="8"/>
      <c r="TQ1186" s="8"/>
      <c r="TR1186" s="8"/>
      <c r="TS1186" s="8"/>
      <c r="TT1186" s="8"/>
      <c r="TU1186" s="8"/>
      <c r="TV1186" s="8"/>
      <c r="TW1186" s="8"/>
      <c r="TX1186" s="8"/>
      <c r="TY1186" s="8"/>
      <c r="TZ1186" s="8"/>
      <c r="UA1186" s="8"/>
      <c r="UB1186" s="8"/>
      <c r="UC1186" s="8"/>
      <c r="UD1186" s="8"/>
      <c r="UE1186" s="8"/>
      <c r="UF1186" s="8"/>
      <c r="UG1186" s="8"/>
      <c r="UH1186" s="8"/>
      <c r="UI1186" s="8"/>
      <c r="UJ1186" s="8"/>
      <c r="UK1186" s="8"/>
      <c r="UL1186" s="8"/>
      <c r="UM1186" s="8"/>
      <c r="UN1186" s="8"/>
      <c r="UO1186" s="8"/>
      <c r="UP1186" s="8"/>
      <c r="UQ1186" s="8"/>
      <c r="UR1186" s="8"/>
      <c r="US1186" s="8"/>
      <c r="UT1186" s="8"/>
      <c r="UU1186" s="8"/>
      <c r="UV1186" s="8"/>
      <c r="UW1186" s="8"/>
      <c r="UX1186" s="8"/>
      <c r="UY1186" s="8"/>
      <c r="UZ1186" s="8"/>
      <c r="VA1186" s="8"/>
      <c r="VB1186" s="8"/>
      <c r="VC1186" s="8"/>
      <c r="VD1186" s="8"/>
      <c r="VE1186" s="8"/>
      <c r="VF1186" s="8"/>
      <c r="VG1186" s="8"/>
      <c r="VH1186" s="8"/>
      <c r="VI1186" s="8"/>
      <c r="VJ1186" s="8"/>
      <c r="VK1186" s="8"/>
      <c r="VL1186" s="8"/>
      <c r="VM1186" s="8"/>
      <c r="VN1186" s="8"/>
      <c r="VO1186" s="8"/>
      <c r="VP1186" s="8"/>
      <c r="VQ1186" s="8"/>
      <c r="VR1186" s="8"/>
      <c r="VS1186" s="8"/>
      <c r="VT1186" s="8"/>
      <c r="VU1186" s="8"/>
      <c r="VV1186" s="8"/>
      <c r="VW1186" s="8"/>
      <c r="VX1186" s="8"/>
      <c r="VY1186" s="8"/>
      <c r="VZ1186" s="8"/>
      <c r="WA1186" s="8"/>
      <c r="WB1186" s="8"/>
      <c r="WC1186" s="8"/>
      <c r="WD1186" s="8"/>
      <c r="WE1186" s="8"/>
      <c r="WF1186" s="8"/>
      <c r="WG1186" s="8"/>
      <c r="WH1186" s="8"/>
      <c r="WI1186" s="8"/>
      <c r="WJ1186" s="8"/>
      <c r="WK1186" s="8"/>
      <c r="WL1186" s="8"/>
      <c r="WM1186" s="8"/>
      <c r="WN1186" s="8"/>
      <c r="WO1186" s="8"/>
      <c r="WP1186" s="8"/>
      <c r="WQ1186" s="8"/>
      <c r="WR1186" s="8"/>
      <c r="WS1186" s="8"/>
      <c r="WT1186" s="8"/>
      <c r="WU1186" s="8"/>
      <c r="WV1186" s="8"/>
      <c r="WW1186" s="8"/>
      <c r="WX1186" s="8"/>
      <c r="WY1186" s="8"/>
      <c r="WZ1186" s="8"/>
      <c r="XA1186" s="8"/>
      <c r="XB1186" s="8"/>
      <c r="XC1186" s="8"/>
      <c r="XD1186" s="8"/>
      <c r="XE1186" s="8"/>
      <c r="XF1186" s="8"/>
      <c r="XG1186" s="8"/>
      <c r="XH1186" s="8"/>
      <c r="XI1186" s="8"/>
      <c r="XJ1186" s="8"/>
      <c r="XK1186" s="8"/>
      <c r="XL1186" s="8"/>
      <c r="XM1186" s="8"/>
      <c r="XN1186" s="8"/>
      <c r="XO1186" s="8"/>
      <c r="XP1186" s="8"/>
      <c r="XQ1186" s="8"/>
      <c r="XR1186" s="8"/>
      <c r="XS1186" s="8"/>
      <c r="XT1186" s="8"/>
      <c r="XU1186" s="8"/>
      <c r="XV1186" s="8"/>
      <c r="XW1186" s="8"/>
      <c r="XX1186" s="8"/>
      <c r="XY1186" s="8"/>
      <c r="XZ1186" s="8"/>
      <c r="YA1186" s="8"/>
      <c r="YB1186" s="8"/>
      <c r="YC1186" s="8"/>
      <c r="YD1186" s="8"/>
      <c r="YE1186" s="8"/>
      <c r="YF1186" s="8"/>
      <c r="YG1186" s="8"/>
      <c r="YH1186" s="8"/>
      <c r="YI1186" s="8"/>
      <c r="YJ1186" s="8"/>
      <c r="YK1186" s="8"/>
      <c r="YL1186" s="8"/>
      <c r="YM1186" s="8"/>
      <c r="YN1186" s="8"/>
      <c r="YO1186" s="8"/>
      <c r="YP1186" s="8"/>
      <c r="YQ1186" s="8"/>
      <c r="YR1186" s="8"/>
      <c r="YS1186" s="8"/>
      <c r="YT1186" s="8"/>
      <c r="YU1186" s="8"/>
      <c r="YV1186" s="8"/>
      <c r="YW1186" s="8"/>
      <c r="YX1186" s="8"/>
      <c r="YY1186" s="8"/>
      <c r="YZ1186" s="8"/>
      <c r="ZA1186" s="8"/>
      <c r="ZB1186" s="8"/>
      <c r="ZC1186" s="8"/>
      <c r="ZD1186" s="8"/>
      <c r="ZE1186" s="8"/>
      <c r="ZF1186" s="8"/>
      <c r="ZG1186" s="8"/>
      <c r="ZH1186" s="8"/>
      <c r="ZI1186" s="8"/>
      <c r="ZJ1186" s="8"/>
      <c r="ZK1186" s="8"/>
      <c r="ZL1186" s="8"/>
      <c r="ZM1186" s="8"/>
      <c r="ZN1186" s="8"/>
      <c r="ZO1186" s="8"/>
      <c r="ZP1186" s="8"/>
      <c r="ZQ1186" s="8"/>
      <c r="ZR1186" s="8"/>
      <c r="ZS1186" s="8"/>
      <c r="ZT1186" s="8"/>
      <c r="ZU1186" s="8"/>
      <c r="ZV1186" s="8"/>
      <c r="ZW1186" s="8"/>
      <c r="ZX1186" s="8"/>
      <c r="ZY1186" s="8"/>
      <c r="ZZ1186" s="8"/>
      <c r="AAA1186" s="8"/>
      <c r="AAB1186" s="8"/>
      <c r="AAC1186" s="8"/>
      <c r="AAD1186" s="8"/>
      <c r="AAE1186" s="8"/>
      <c r="AAF1186" s="8"/>
      <c r="AAG1186" s="8"/>
      <c r="AAH1186" s="8"/>
      <c r="AAI1186" s="8"/>
      <c r="AAJ1186" s="8"/>
      <c r="AAK1186" s="8"/>
      <c r="AAL1186" s="8"/>
      <c r="AAM1186" s="8"/>
      <c r="AAN1186" s="8"/>
      <c r="AAO1186" s="8"/>
      <c r="AAP1186" s="8"/>
      <c r="AAQ1186" s="8"/>
      <c r="AAR1186" s="8"/>
      <c r="AAS1186" s="8"/>
      <c r="AAT1186" s="8"/>
      <c r="AAU1186" s="8"/>
      <c r="AAV1186" s="8"/>
      <c r="AAW1186" s="8"/>
      <c r="AAX1186" s="8"/>
      <c r="AAY1186" s="8"/>
      <c r="AAZ1186" s="8"/>
      <c r="ABA1186" s="8"/>
      <c r="ABB1186" s="8"/>
      <c r="ABC1186" s="8"/>
      <c r="ABD1186" s="8"/>
      <c r="ABE1186" s="8"/>
      <c r="ABF1186" s="8"/>
      <c r="ABG1186" s="8"/>
      <c r="ABH1186" s="8"/>
      <c r="ABI1186" s="8"/>
      <c r="ABJ1186" s="8"/>
      <c r="ABK1186" s="8"/>
      <c r="ABL1186" s="8"/>
      <c r="ABM1186" s="8"/>
      <c r="ABN1186" s="8"/>
      <c r="ABO1186" s="8"/>
      <c r="ABP1186" s="8"/>
      <c r="ABQ1186" s="8"/>
      <c r="ABR1186" s="8"/>
      <c r="ABS1186" s="8"/>
      <c r="ABT1186" s="8"/>
      <c r="ABU1186" s="8"/>
      <c r="ABV1186" s="8"/>
      <c r="ABW1186" s="8"/>
      <c r="ABX1186" s="8"/>
      <c r="ABY1186" s="8"/>
      <c r="ABZ1186" s="8"/>
      <c r="ACA1186" s="8"/>
      <c r="ACB1186" s="8"/>
      <c r="ACC1186" s="8"/>
      <c r="ACD1186" s="8"/>
      <c r="ACE1186" s="8"/>
      <c r="ACF1186" s="8"/>
      <c r="ACG1186" s="8"/>
      <c r="ACH1186" s="8"/>
      <c r="ACI1186" s="8"/>
      <c r="ACJ1186" s="8"/>
      <c r="ACK1186" s="8"/>
      <c r="ACL1186" s="8"/>
      <c r="ACM1186" s="8"/>
      <c r="ACN1186" s="8"/>
      <c r="ACO1186" s="8"/>
      <c r="ACP1186" s="8"/>
      <c r="ACQ1186" s="8"/>
      <c r="ACR1186" s="8"/>
      <c r="ACS1186" s="8"/>
      <c r="ACT1186" s="8"/>
      <c r="ACU1186" s="8"/>
      <c r="ACV1186" s="8"/>
      <c r="ACW1186" s="8"/>
      <c r="ACX1186" s="8"/>
      <c r="ACY1186" s="8"/>
      <c r="ACZ1186" s="8"/>
      <c r="ADA1186" s="8"/>
      <c r="ADB1186" s="8"/>
      <c r="ADC1186" s="8"/>
      <c r="ADD1186" s="8"/>
      <c r="ADE1186" s="8"/>
      <c r="ADF1186" s="8"/>
      <c r="ADG1186" s="8"/>
      <c r="ADH1186" s="8"/>
      <c r="ADI1186" s="8"/>
      <c r="ADJ1186" s="8"/>
      <c r="ADK1186" s="8"/>
      <c r="ADL1186" s="8"/>
      <c r="ADM1186" s="8"/>
      <c r="ADN1186" s="8"/>
      <c r="ADO1186" s="8"/>
      <c r="ADP1186" s="8"/>
      <c r="ADQ1186" s="8"/>
      <c r="ADR1186" s="8"/>
      <c r="ADS1186" s="8"/>
      <c r="ADT1186" s="8"/>
      <c r="ADU1186" s="8"/>
      <c r="ADV1186" s="8"/>
      <c r="ADW1186" s="8"/>
      <c r="ADX1186" s="8"/>
      <c r="ADY1186" s="8"/>
      <c r="ADZ1186" s="8"/>
      <c r="AEA1186" s="8"/>
      <c r="AEB1186" s="8"/>
      <c r="AEC1186" s="8"/>
      <c r="AED1186" s="8"/>
      <c r="AEE1186" s="8"/>
      <c r="AEF1186" s="8"/>
      <c r="AEG1186" s="8"/>
      <c r="AEH1186" s="8"/>
      <c r="AEI1186" s="8"/>
      <c r="AEJ1186" s="8"/>
      <c r="AEK1186" s="8"/>
      <c r="AEL1186" s="8"/>
      <c r="AEM1186" s="8"/>
      <c r="AEN1186" s="8"/>
      <c r="AEO1186" s="8"/>
      <c r="AEP1186" s="8"/>
      <c r="AEQ1186" s="8"/>
      <c r="AER1186" s="8"/>
      <c r="AES1186" s="8"/>
      <c r="AET1186" s="8"/>
      <c r="AEU1186" s="8"/>
      <c r="AEV1186" s="8"/>
      <c r="AEW1186" s="8"/>
      <c r="AEX1186" s="8"/>
      <c r="AEY1186" s="8"/>
      <c r="AEZ1186" s="8"/>
      <c r="AFA1186" s="8"/>
      <c r="AFB1186" s="8"/>
      <c r="AFC1186" s="8"/>
      <c r="AFD1186" s="8"/>
      <c r="AFE1186" s="8"/>
      <c r="AFF1186" s="8"/>
      <c r="AFG1186" s="8"/>
      <c r="AFH1186" s="8"/>
      <c r="AFI1186" s="8"/>
      <c r="AFJ1186" s="8"/>
      <c r="AFK1186" s="8"/>
      <c r="AFL1186" s="8"/>
      <c r="AFM1186" s="8"/>
      <c r="AFN1186" s="8"/>
      <c r="AFO1186" s="8"/>
      <c r="AFP1186" s="8"/>
      <c r="AFQ1186" s="8"/>
      <c r="AFR1186" s="8"/>
      <c r="AFS1186" s="8"/>
      <c r="AFT1186" s="8"/>
      <c r="AFU1186" s="8"/>
      <c r="AFV1186" s="8"/>
      <c r="AFW1186" s="8"/>
      <c r="AFX1186" s="8"/>
      <c r="AFY1186" s="8"/>
      <c r="AFZ1186" s="8"/>
      <c r="AGA1186" s="8"/>
      <c r="AGB1186" s="8"/>
      <c r="AGC1186" s="8"/>
      <c r="AGD1186" s="8"/>
      <c r="AGE1186" s="8"/>
      <c r="AGF1186" s="8"/>
      <c r="AGG1186" s="8"/>
      <c r="AGH1186" s="8"/>
      <c r="AGI1186" s="8"/>
      <c r="AGJ1186" s="8"/>
      <c r="AGK1186" s="8"/>
      <c r="AGL1186" s="8"/>
      <c r="AGM1186" s="8"/>
      <c r="AGN1186" s="8"/>
      <c r="AGO1186" s="8"/>
      <c r="AGP1186" s="8"/>
      <c r="AGQ1186" s="8"/>
      <c r="AGR1186" s="8"/>
      <c r="AGS1186" s="8"/>
      <c r="AGT1186" s="8"/>
      <c r="AGU1186" s="8"/>
      <c r="AGV1186" s="8"/>
      <c r="AGW1186" s="8"/>
      <c r="AGX1186" s="8"/>
      <c r="AGY1186" s="8"/>
      <c r="AGZ1186" s="8"/>
      <c r="AHA1186" s="8"/>
      <c r="AHB1186" s="8"/>
      <c r="AHC1186" s="8"/>
      <c r="AHD1186" s="8"/>
      <c r="AHE1186" s="8"/>
      <c r="AHF1186" s="8"/>
      <c r="AHG1186" s="8"/>
      <c r="AHH1186" s="8"/>
      <c r="AHI1186" s="8"/>
      <c r="AHJ1186" s="8"/>
      <c r="AHK1186" s="8"/>
      <c r="AHL1186" s="8"/>
      <c r="AHM1186" s="8"/>
      <c r="AHN1186" s="8"/>
      <c r="AHO1186" s="8"/>
      <c r="AHP1186" s="8"/>
      <c r="AHQ1186" s="8"/>
      <c r="AHR1186" s="8"/>
      <c r="AHS1186" s="8"/>
      <c r="AHT1186" s="8"/>
      <c r="AHU1186" s="8"/>
      <c r="AHV1186" s="8"/>
      <c r="AHW1186" s="8"/>
      <c r="AHX1186" s="8"/>
      <c r="AHY1186" s="8"/>
      <c r="AHZ1186" s="8"/>
      <c r="AIA1186" s="8"/>
      <c r="AIB1186" s="8"/>
      <c r="AIC1186" s="8"/>
      <c r="AID1186" s="8"/>
      <c r="AIE1186" s="8"/>
      <c r="AIF1186" s="8"/>
      <c r="AIG1186" s="8"/>
      <c r="AIH1186" s="8"/>
      <c r="AII1186" s="8"/>
      <c r="AIJ1186" s="8"/>
      <c r="AIK1186" s="8"/>
      <c r="AIL1186" s="8"/>
      <c r="AIM1186" s="8"/>
      <c r="AIN1186" s="8"/>
      <c r="AIO1186" s="8"/>
      <c r="AIP1186" s="8"/>
      <c r="AIQ1186" s="8"/>
      <c r="AIR1186" s="8"/>
      <c r="AIS1186" s="8"/>
      <c r="AIT1186" s="8"/>
      <c r="AIU1186" s="8"/>
      <c r="AIV1186" s="8"/>
      <c r="AIW1186" s="8"/>
      <c r="AIX1186" s="8"/>
      <c r="AIY1186" s="8"/>
      <c r="AIZ1186" s="8"/>
      <c r="AJA1186" s="8"/>
      <c r="AJB1186" s="8"/>
      <c r="AJC1186" s="8"/>
      <c r="AJD1186" s="8"/>
      <c r="AJE1186" s="8"/>
      <c r="AJF1186" s="8"/>
      <c r="AJG1186" s="8"/>
      <c r="AJH1186" s="8"/>
      <c r="AJI1186" s="8"/>
      <c r="AJJ1186" s="8"/>
      <c r="AJK1186" s="8"/>
      <c r="AJL1186" s="8"/>
      <c r="AJM1186" s="8"/>
      <c r="AJN1186" s="8"/>
      <c r="AJO1186" s="8"/>
      <c r="AJP1186" s="8"/>
      <c r="AJQ1186" s="8"/>
      <c r="AJR1186" s="8"/>
      <c r="AJS1186" s="8"/>
      <c r="AJT1186" s="8"/>
      <c r="AJU1186" s="8"/>
      <c r="AJV1186" s="8"/>
      <c r="AJW1186" s="8"/>
      <c r="AJX1186" s="8"/>
      <c r="AJY1186" s="8"/>
      <c r="AJZ1186" s="8"/>
      <c r="AKA1186" s="8"/>
      <c r="AKB1186" s="8"/>
      <c r="AKC1186" s="8"/>
      <c r="AKD1186" s="8"/>
      <c r="AKE1186" s="8"/>
      <c r="AKF1186" s="8"/>
      <c r="AKG1186" s="8"/>
      <c r="AKH1186" s="8"/>
      <c r="AKI1186" s="8"/>
      <c r="AKJ1186" s="8"/>
      <c r="AKK1186" s="8"/>
      <c r="AKL1186" s="8"/>
      <c r="AKM1186" s="8"/>
      <c r="AKN1186" s="8"/>
      <c r="AKO1186" s="8"/>
      <c r="AKP1186" s="8"/>
      <c r="AKQ1186" s="8"/>
      <c r="AKR1186" s="8"/>
      <c r="AKS1186" s="8"/>
      <c r="AKT1186" s="8"/>
      <c r="AKU1186" s="8"/>
      <c r="AKV1186" s="8"/>
      <c r="AKW1186" s="8"/>
      <c r="AKX1186" s="8"/>
      <c r="AKY1186" s="8"/>
      <c r="AKZ1186" s="8"/>
      <c r="ALA1186" s="8"/>
      <c r="ALB1186" s="8"/>
      <c r="ALC1186" s="8"/>
      <c r="ALD1186" s="8"/>
      <c r="ALE1186" s="8"/>
      <c r="ALF1186" s="8"/>
      <c r="ALG1186" s="8"/>
      <c r="ALH1186" s="8"/>
      <c r="ALI1186" s="8"/>
      <c r="ALJ1186" s="8"/>
      <c r="ALK1186" s="8"/>
      <c r="ALL1186" s="8"/>
      <c r="ALM1186" s="8"/>
      <c r="ALN1186" s="8"/>
      <c r="ALO1186" s="8"/>
      <c r="ALP1186" s="8"/>
      <c r="ALQ1186" s="8"/>
      <c r="ALR1186" s="8"/>
      <c r="ALS1186" s="8"/>
      <c r="ALT1186" s="8"/>
      <c r="ALU1186" s="8"/>
      <c r="ALV1186" s="8"/>
      <c r="ALW1186" s="8"/>
      <c r="ALX1186" s="8"/>
      <c r="ALY1186" s="8"/>
      <c r="ALZ1186" s="8"/>
      <c r="AMA1186" s="8"/>
      <c r="AMB1186" s="8"/>
      <c r="AMC1186" s="8"/>
      <c r="AMD1186" s="8"/>
      <c r="AME1186" s="8"/>
      <c r="AMF1186" s="8"/>
      <c r="AMG1186" s="8"/>
      <c r="AMH1186" s="8"/>
      <c r="AMI1186" s="8"/>
      <c r="AMJ1186" s="8"/>
      <c r="AMK1186" s="8"/>
      <c r="AML1186" s="8"/>
      <c r="AMM1186" s="8"/>
      <c r="AMN1186" s="8"/>
      <c r="AMO1186" s="8"/>
      <c r="AMP1186" s="8"/>
      <c r="AMQ1186" s="8"/>
      <c r="AMR1186" s="8"/>
      <c r="AMS1186" s="8"/>
      <c r="AMT1186" s="8"/>
      <c r="AMU1186" s="8"/>
      <c r="AMV1186" s="8"/>
      <c r="AMW1186" s="8"/>
      <c r="AMX1186" s="8"/>
      <c r="AMY1186" s="8"/>
      <c r="AMZ1186" s="8"/>
      <c r="ANA1186" s="8"/>
      <c r="ANB1186" s="8"/>
      <c r="ANC1186" s="8"/>
      <c r="AND1186" s="8"/>
      <c r="ANE1186" s="8"/>
      <c r="ANF1186" s="8"/>
      <c r="ANG1186" s="8"/>
      <c r="ANH1186" s="8"/>
      <c r="ANI1186" s="8"/>
      <c r="ANJ1186" s="8"/>
      <c r="ANK1186" s="8"/>
      <c r="ANL1186" s="8"/>
      <c r="ANM1186" s="8"/>
      <c r="ANN1186" s="8"/>
      <c r="ANO1186" s="8"/>
      <c r="ANP1186" s="8"/>
      <c r="ANQ1186" s="8"/>
      <c r="ANR1186" s="8"/>
      <c r="ANS1186" s="8"/>
      <c r="ANT1186" s="8"/>
      <c r="ANU1186" s="8"/>
      <c r="ANV1186" s="8"/>
      <c r="ANW1186" s="8"/>
      <c r="ANX1186" s="8"/>
      <c r="ANY1186" s="8"/>
      <c r="ANZ1186" s="8"/>
      <c r="AOA1186" s="8"/>
      <c r="AOB1186" s="8"/>
      <c r="AOC1186" s="8"/>
      <c r="AOD1186" s="8"/>
      <c r="AOE1186" s="8"/>
      <c r="AOF1186" s="8"/>
      <c r="AOG1186" s="8"/>
      <c r="AOH1186" s="8"/>
      <c r="AOI1186" s="8"/>
      <c r="AOJ1186" s="8"/>
      <c r="AOK1186" s="8"/>
      <c r="AOL1186" s="8"/>
      <c r="AOM1186" s="8"/>
      <c r="AON1186" s="8"/>
      <c r="AOO1186" s="8"/>
      <c r="AOP1186" s="8"/>
      <c r="AOQ1186" s="8"/>
      <c r="AOR1186" s="8"/>
      <c r="AOS1186" s="8"/>
      <c r="AOT1186" s="8"/>
      <c r="AOU1186" s="8"/>
      <c r="AOV1186" s="8"/>
      <c r="AOW1186" s="8"/>
      <c r="AOX1186" s="8"/>
      <c r="AOY1186" s="8"/>
      <c r="AOZ1186" s="8"/>
      <c r="APA1186" s="8"/>
      <c r="APB1186" s="8"/>
      <c r="APC1186" s="8"/>
      <c r="APD1186" s="8"/>
      <c r="APE1186" s="8"/>
      <c r="APF1186" s="8"/>
      <c r="APG1186" s="8"/>
      <c r="APH1186" s="8"/>
      <c r="API1186" s="8"/>
      <c r="APJ1186" s="8"/>
      <c r="APK1186" s="8"/>
      <c r="APL1186" s="8"/>
      <c r="APM1186" s="8"/>
      <c r="APN1186" s="8"/>
      <c r="APO1186" s="8"/>
      <c r="APP1186" s="8"/>
      <c r="APQ1186" s="8"/>
      <c r="APR1186" s="8"/>
      <c r="APS1186" s="8"/>
      <c r="APT1186" s="8"/>
      <c r="APU1186" s="8"/>
      <c r="APV1186" s="8"/>
      <c r="APW1186" s="8"/>
      <c r="APX1186" s="8"/>
      <c r="APY1186" s="8"/>
      <c r="APZ1186" s="8"/>
      <c r="AQA1186" s="8"/>
      <c r="AQB1186" s="8"/>
      <c r="AQC1186" s="8"/>
      <c r="AQD1186" s="8"/>
      <c r="AQE1186" s="8"/>
      <c r="AQF1186" s="8"/>
      <c r="AQG1186" s="8"/>
      <c r="AQH1186" s="8"/>
      <c r="AQI1186" s="8"/>
      <c r="AQJ1186" s="8"/>
      <c r="AQK1186" s="8"/>
      <c r="AQL1186" s="8"/>
      <c r="AQM1186" s="8"/>
      <c r="AQN1186" s="8"/>
      <c r="AQO1186" s="8"/>
      <c r="AQP1186" s="8"/>
      <c r="AQQ1186" s="8"/>
      <c r="AQR1186" s="8"/>
      <c r="AQS1186" s="8"/>
      <c r="AQT1186" s="8"/>
      <c r="AQU1186" s="8"/>
      <c r="AQV1186" s="8"/>
      <c r="AQW1186" s="8"/>
      <c r="AQX1186" s="8"/>
      <c r="AQY1186" s="8"/>
      <c r="AQZ1186" s="8"/>
      <c r="ARA1186" s="8"/>
      <c r="ARB1186" s="8"/>
      <c r="ARC1186" s="8"/>
      <c r="ARD1186" s="8"/>
      <c r="ARE1186" s="8"/>
      <c r="ARF1186" s="8"/>
      <c r="ARG1186" s="8"/>
      <c r="ARH1186" s="8"/>
      <c r="ARI1186" s="8"/>
      <c r="ARJ1186" s="8"/>
      <c r="ARK1186" s="8"/>
      <c r="ARL1186" s="8"/>
      <c r="ARM1186" s="8"/>
      <c r="ARN1186" s="8"/>
      <c r="ARO1186" s="8"/>
      <c r="ARP1186" s="8"/>
      <c r="ARQ1186" s="8"/>
      <c r="ARR1186" s="8"/>
      <c r="ARS1186" s="8"/>
      <c r="ART1186" s="8"/>
      <c r="ARU1186" s="8"/>
      <c r="ARV1186" s="8"/>
      <c r="ARW1186" s="8"/>
      <c r="ARX1186" s="8"/>
      <c r="ARY1186" s="8"/>
      <c r="ARZ1186" s="8"/>
      <c r="ASA1186" s="8"/>
      <c r="ASB1186" s="8"/>
      <c r="ASC1186" s="8"/>
      <c r="ASD1186" s="8"/>
      <c r="ASE1186" s="8"/>
      <c r="ASF1186" s="8"/>
      <c r="ASG1186" s="8"/>
      <c r="ASH1186" s="8"/>
      <c r="ASI1186" s="8"/>
      <c r="ASJ1186" s="8"/>
      <c r="ASK1186" s="8"/>
      <c r="ASL1186" s="8"/>
      <c r="ASM1186" s="8"/>
      <c r="ASN1186" s="8"/>
      <c r="ASO1186" s="8"/>
      <c r="ASP1186" s="8"/>
      <c r="ASQ1186" s="8"/>
      <c r="ASR1186" s="8"/>
      <c r="ASS1186" s="8"/>
      <c r="AST1186" s="8"/>
      <c r="ASU1186" s="8"/>
      <c r="ASV1186" s="8"/>
      <c r="ASW1186" s="8"/>
      <c r="ASX1186" s="8"/>
      <c r="ASY1186" s="8"/>
      <c r="ASZ1186" s="8"/>
      <c r="ATA1186" s="8"/>
      <c r="ATB1186" s="8"/>
      <c r="ATC1186" s="8"/>
      <c r="ATD1186" s="8"/>
      <c r="ATE1186" s="8"/>
      <c r="ATF1186" s="8"/>
      <c r="ATG1186" s="8"/>
      <c r="ATH1186" s="8"/>
      <c r="ATI1186" s="8"/>
      <c r="ATJ1186" s="8"/>
      <c r="ATK1186" s="8"/>
      <c r="ATL1186" s="8"/>
      <c r="ATM1186" s="8"/>
      <c r="ATN1186" s="8"/>
      <c r="ATO1186" s="8"/>
      <c r="ATP1186" s="8"/>
      <c r="ATQ1186" s="8"/>
      <c r="ATR1186" s="8"/>
      <c r="ATS1186" s="8"/>
      <c r="ATT1186" s="8"/>
      <c r="ATU1186" s="8"/>
      <c r="ATV1186" s="8"/>
      <c r="ATW1186" s="8"/>
      <c r="ATX1186" s="8"/>
      <c r="ATY1186" s="8"/>
      <c r="ATZ1186" s="8"/>
      <c r="AUA1186" s="8"/>
      <c r="AUB1186" s="8"/>
      <c r="AUC1186" s="8"/>
      <c r="AUD1186" s="8"/>
      <c r="AUE1186" s="8"/>
      <c r="AUF1186" s="8"/>
      <c r="AUG1186" s="8"/>
      <c r="AUH1186" s="8"/>
      <c r="AUI1186" s="8"/>
      <c r="AUJ1186" s="8"/>
      <c r="AUK1186" s="8"/>
      <c r="AUL1186" s="8"/>
      <c r="AUM1186" s="8"/>
      <c r="AUN1186" s="8"/>
      <c r="AUO1186" s="8"/>
      <c r="AUP1186" s="8"/>
      <c r="AUQ1186" s="8"/>
      <c r="AUR1186" s="8"/>
      <c r="AUS1186" s="8"/>
      <c r="AUT1186" s="8"/>
      <c r="AUU1186" s="8"/>
      <c r="AUV1186" s="8"/>
      <c r="AUW1186" s="8"/>
      <c r="AUX1186" s="8"/>
      <c r="AUY1186" s="8"/>
      <c r="AUZ1186" s="8"/>
      <c r="AVA1186" s="8"/>
      <c r="AVB1186" s="8"/>
      <c r="AVC1186" s="8"/>
      <c r="AVD1186" s="8"/>
      <c r="AVE1186" s="8"/>
      <c r="AVF1186" s="8"/>
      <c r="AVG1186" s="8"/>
      <c r="AVH1186" s="8"/>
      <c r="AVI1186" s="8"/>
      <c r="AVJ1186" s="8"/>
      <c r="AVK1186" s="8"/>
      <c r="AVL1186" s="8"/>
      <c r="AVM1186" s="8"/>
      <c r="AVN1186" s="8"/>
      <c r="AVO1186" s="8"/>
      <c r="AVP1186" s="8"/>
      <c r="AVQ1186" s="8"/>
      <c r="AVR1186" s="8"/>
      <c r="AVS1186" s="8"/>
      <c r="AVT1186" s="8"/>
      <c r="AVU1186" s="8"/>
      <c r="AVV1186" s="8"/>
      <c r="AVW1186" s="8"/>
      <c r="AVX1186" s="8"/>
      <c r="AVY1186" s="8"/>
      <c r="AVZ1186" s="8"/>
      <c r="AWA1186" s="8"/>
      <c r="AWB1186" s="8"/>
      <c r="AWC1186" s="8"/>
      <c r="AWD1186" s="8"/>
      <c r="AWE1186" s="8"/>
      <c r="AWF1186" s="8"/>
      <c r="AWG1186" s="8"/>
      <c r="AWH1186" s="8"/>
      <c r="AWI1186" s="8"/>
      <c r="AWJ1186" s="8"/>
      <c r="AWK1186" s="8"/>
      <c r="AWL1186" s="8"/>
      <c r="AWM1186" s="8"/>
      <c r="AWN1186" s="8"/>
      <c r="AWO1186" s="8"/>
      <c r="AWP1186" s="8"/>
      <c r="AWQ1186" s="8"/>
      <c r="AWR1186" s="8"/>
      <c r="AWS1186" s="8"/>
      <c r="AWT1186" s="8"/>
      <c r="AWU1186" s="8"/>
      <c r="AWV1186" s="8"/>
      <c r="AWW1186" s="8"/>
      <c r="AWX1186" s="8"/>
      <c r="AWY1186" s="8"/>
      <c r="AWZ1186" s="8"/>
      <c r="AXA1186" s="8"/>
      <c r="AXB1186" s="8"/>
      <c r="AXC1186" s="8"/>
      <c r="AXD1186" s="8"/>
      <c r="AXE1186" s="8"/>
      <c r="AXF1186" s="8"/>
      <c r="AXG1186" s="8"/>
      <c r="AXH1186" s="8"/>
      <c r="AXI1186" s="8"/>
      <c r="AXJ1186" s="8"/>
      <c r="AXK1186" s="8"/>
      <c r="AXL1186" s="8"/>
      <c r="AXM1186" s="8"/>
      <c r="AXN1186" s="8"/>
      <c r="AXO1186" s="8"/>
      <c r="AXP1186" s="8"/>
      <c r="AXQ1186" s="8"/>
      <c r="AXR1186" s="8"/>
      <c r="AXS1186" s="8"/>
      <c r="AXT1186" s="8"/>
      <c r="AXU1186" s="8"/>
      <c r="AXV1186" s="8"/>
      <c r="AXW1186" s="8"/>
      <c r="AXX1186" s="8"/>
      <c r="AXY1186" s="8"/>
      <c r="AXZ1186" s="8"/>
      <c r="AYA1186" s="8"/>
      <c r="AYB1186" s="8"/>
      <c r="AYC1186" s="8"/>
      <c r="AYD1186" s="8"/>
      <c r="AYE1186" s="8"/>
      <c r="AYF1186" s="8"/>
      <c r="AYG1186" s="8"/>
      <c r="AYH1186" s="8"/>
      <c r="AYI1186" s="8"/>
      <c r="AYJ1186" s="8"/>
      <c r="AYK1186" s="8"/>
      <c r="AYL1186" s="8"/>
      <c r="AYM1186" s="8"/>
      <c r="AYN1186" s="8"/>
      <c r="AYO1186" s="8"/>
      <c r="AYP1186" s="8"/>
      <c r="AYQ1186" s="8"/>
      <c r="AYR1186" s="8"/>
      <c r="AYS1186" s="8"/>
      <c r="AYT1186" s="8"/>
      <c r="AYU1186" s="8"/>
      <c r="AYV1186" s="8"/>
      <c r="AYW1186" s="8"/>
      <c r="AYX1186" s="8"/>
      <c r="AYY1186" s="8"/>
      <c r="AYZ1186" s="8"/>
      <c r="AZA1186" s="8"/>
      <c r="AZB1186" s="8"/>
      <c r="AZC1186" s="8"/>
      <c r="AZD1186" s="8"/>
      <c r="AZE1186" s="8"/>
      <c r="AZF1186" s="8"/>
      <c r="AZG1186" s="8"/>
      <c r="AZH1186" s="8"/>
      <c r="AZI1186" s="8"/>
      <c r="AZJ1186" s="8"/>
      <c r="AZK1186" s="8"/>
      <c r="AZL1186" s="8"/>
      <c r="AZM1186" s="8"/>
      <c r="AZN1186" s="8"/>
      <c r="AZO1186" s="8"/>
      <c r="AZP1186" s="8"/>
      <c r="AZQ1186" s="8"/>
      <c r="AZR1186" s="8"/>
      <c r="AZS1186" s="8"/>
      <c r="AZT1186" s="8"/>
      <c r="AZU1186" s="8"/>
      <c r="AZV1186" s="8"/>
      <c r="AZW1186" s="8"/>
      <c r="AZX1186" s="8"/>
      <c r="AZY1186" s="8"/>
      <c r="AZZ1186" s="8"/>
      <c r="BAA1186" s="8"/>
      <c r="BAB1186" s="8"/>
      <c r="BAC1186" s="8"/>
      <c r="BAD1186" s="8"/>
      <c r="BAE1186" s="8"/>
      <c r="BAF1186" s="8"/>
      <c r="BAG1186" s="8"/>
      <c r="BAH1186" s="8"/>
      <c r="BAI1186" s="8"/>
      <c r="BAJ1186" s="8"/>
      <c r="BAK1186" s="8"/>
      <c r="BAL1186" s="8"/>
      <c r="BAM1186" s="8"/>
      <c r="BAN1186" s="8"/>
      <c r="BAO1186" s="8"/>
      <c r="BAP1186" s="8"/>
      <c r="BAQ1186" s="8"/>
      <c r="BAR1186" s="8"/>
      <c r="BAS1186" s="8"/>
      <c r="BAT1186" s="8"/>
      <c r="BAU1186" s="8"/>
      <c r="BAV1186" s="8"/>
      <c r="BAW1186" s="8"/>
      <c r="BAX1186" s="8"/>
      <c r="BAY1186" s="8"/>
      <c r="BAZ1186" s="8"/>
      <c r="BBA1186" s="8"/>
      <c r="BBB1186" s="8"/>
      <c r="BBC1186" s="8"/>
      <c r="BBD1186" s="8"/>
      <c r="BBE1186" s="8"/>
      <c r="BBF1186" s="8"/>
      <c r="BBG1186" s="8"/>
      <c r="BBH1186" s="8"/>
      <c r="BBI1186" s="8"/>
      <c r="BBJ1186" s="8"/>
      <c r="BBK1186" s="8"/>
      <c r="BBL1186" s="8"/>
      <c r="BBM1186" s="8"/>
      <c r="BBN1186" s="8"/>
      <c r="BBO1186" s="8"/>
      <c r="BBP1186" s="8"/>
      <c r="BBQ1186" s="8"/>
      <c r="BBR1186" s="8"/>
      <c r="BBS1186" s="8"/>
      <c r="BBT1186" s="8"/>
      <c r="BBU1186" s="8"/>
      <c r="BBV1186" s="8"/>
      <c r="BBW1186" s="8"/>
      <c r="BBX1186" s="8"/>
      <c r="BBY1186" s="8"/>
      <c r="BBZ1186" s="8"/>
      <c r="BCA1186" s="8"/>
      <c r="BCB1186" s="8"/>
      <c r="BCC1186" s="8"/>
      <c r="BCD1186" s="8"/>
      <c r="BCE1186" s="8"/>
      <c r="BCF1186" s="8"/>
      <c r="BCG1186" s="8"/>
      <c r="BCH1186" s="8"/>
      <c r="BCI1186" s="8"/>
      <c r="BCJ1186" s="8"/>
      <c r="BCK1186" s="8"/>
      <c r="BCL1186" s="8"/>
      <c r="BCM1186" s="8"/>
      <c r="BCN1186" s="8"/>
      <c r="BCO1186" s="8"/>
      <c r="BCP1186" s="8"/>
      <c r="BCQ1186" s="8"/>
      <c r="BCR1186" s="8"/>
      <c r="BCS1186" s="8"/>
      <c r="BCT1186" s="8"/>
      <c r="BCU1186" s="8"/>
      <c r="BCV1186" s="8"/>
      <c r="BCW1186" s="8"/>
      <c r="BCX1186" s="8"/>
      <c r="BCY1186" s="8"/>
      <c r="BCZ1186" s="8"/>
      <c r="BDA1186" s="8"/>
      <c r="BDB1186" s="8"/>
      <c r="BDC1186" s="8"/>
      <c r="BDD1186" s="8"/>
      <c r="BDE1186" s="8"/>
      <c r="BDF1186" s="8"/>
      <c r="BDG1186" s="8"/>
      <c r="BDH1186" s="8"/>
      <c r="BDI1186" s="8"/>
      <c r="BDJ1186" s="8"/>
      <c r="BDK1186" s="8"/>
      <c r="BDL1186" s="8"/>
      <c r="BDM1186" s="8"/>
      <c r="BDN1186" s="8"/>
      <c r="BDO1186" s="8"/>
      <c r="BDP1186" s="8"/>
      <c r="BDQ1186" s="8"/>
      <c r="BDR1186" s="8"/>
      <c r="BDS1186" s="8"/>
      <c r="BDT1186" s="8"/>
      <c r="BDU1186" s="8"/>
      <c r="BDV1186" s="8"/>
      <c r="BDW1186" s="8"/>
      <c r="BDX1186" s="8"/>
      <c r="BDY1186" s="8"/>
      <c r="BDZ1186" s="8"/>
      <c r="BEA1186" s="8"/>
      <c r="BEB1186" s="8"/>
      <c r="BEC1186" s="8"/>
      <c r="BED1186" s="8"/>
      <c r="BEE1186" s="8"/>
      <c r="BEF1186" s="8"/>
      <c r="BEG1186" s="8"/>
      <c r="BEH1186" s="8"/>
      <c r="BEI1186" s="8"/>
      <c r="BEJ1186" s="8"/>
      <c r="BEK1186" s="8"/>
      <c r="BEL1186" s="8"/>
      <c r="BEM1186" s="8"/>
      <c r="BEN1186" s="8"/>
      <c r="BEO1186" s="8"/>
      <c r="BEP1186" s="8"/>
      <c r="BEQ1186" s="8"/>
      <c r="BER1186" s="8"/>
      <c r="BES1186" s="8"/>
      <c r="BET1186" s="8"/>
      <c r="BEU1186" s="8"/>
      <c r="BEV1186" s="8"/>
      <c r="BEW1186" s="8"/>
      <c r="BEX1186" s="8"/>
      <c r="BEY1186" s="8"/>
      <c r="BEZ1186" s="8"/>
      <c r="BFA1186" s="8"/>
      <c r="BFB1186" s="8"/>
      <c r="BFC1186" s="8"/>
      <c r="BFD1186" s="8"/>
      <c r="BFE1186" s="8"/>
      <c r="BFF1186" s="8"/>
      <c r="BFG1186" s="8"/>
      <c r="BFH1186" s="8"/>
      <c r="BFI1186" s="8"/>
      <c r="BFJ1186" s="8"/>
      <c r="BFK1186" s="8"/>
      <c r="BFL1186" s="8"/>
      <c r="BFM1186" s="8"/>
      <c r="BFN1186" s="8"/>
      <c r="BFO1186" s="8"/>
      <c r="BFP1186" s="8"/>
      <c r="BFQ1186" s="8"/>
      <c r="BFR1186" s="8"/>
      <c r="BFS1186" s="8"/>
      <c r="BFT1186" s="8"/>
      <c r="BFU1186" s="8"/>
      <c r="BFV1186" s="8"/>
      <c r="BFW1186" s="8"/>
      <c r="BFX1186" s="8"/>
      <c r="BFY1186" s="8"/>
      <c r="BFZ1186" s="8"/>
      <c r="BGA1186" s="8"/>
      <c r="BGB1186" s="8"/>
      <c r="BGC1186" s="8"/>
      <c r="BGD1186" s="8"/>
      <c r="BGE1186" s="8"/>
      <c r="BGF1186" s="8"/>
      <c r="BGG1186" s="8"/>
      <c r="BGH1186" s="8"/>
      <c r="BGI1186" s="8"/>
      <c r="BGJ1186" s="8"/>
      <c r="BGK1186" s="8"/>
      <c r="BGL1186" s="8"/>
      <c r="BGM1186" s="8"/>
      <c r="BGN1186" s="8"/>
      <c r="BGO1186" s="8"/>
      <c r="BGP1186" s="8"/>
      <c r="BGQ1186" s="8"/>
      <c r="BGR1186" s="8"/>
      <c r="BGS1186" s="8"/>
      <c r="BGT1186" s="8"/>
      <c r="BGU1186" s="8"/>
      <c r="BGV1186" s="8"/>
      <c r="BGW1186" s="8"/>
      <c r="BGX1186" s="8"/>
      <c r="BGY1186" s="8"/>
      <c r="BGZ1186" s="8"/>
      <c r="BHA1186" s="8"/>
      <c r="BHB1186" s="8"/>
      <c r="BHC1186" s="8"/>
      <c r="BHD1186" s="8"/>
      <c r="BHE1186" s="8"/>
      <c r="BHF1186" s="8"/>
      <c r="BHG1186" s="8"/>
      <c r="BHH1186" s="8"/>
      <c r="BHI1186" s="8"/>
      <c r="BHJ1186" s="8"/>
      <c r="BHK1186" s="8"/>
      <c r="BHL1186" s="8"/>
      <c r="BHM1186" s="8"/>
      <c r="BHN1186" s="8"/>
      <c r="BHO1186" s="8"/>
      <c r="BHP1186" s="8"/>
      <c r="BHQ1186" s="8"/>
      <c r="BHR1186" s="8"/>
      <c r="BHS1186" s="8"/>
      <c r="BHT1186" s="8"/>
      <c r="BHU1186" s="8"/>
      <c r="BHV1186" s="8"/>
      <c r="BHW1186" s="8"/>
      <c r="BHX1186" s="8"/>
      <c r="BHY1186" s="8"/>
      <c r="BHZ1186" s="8"/>
      <c r="BIA1186" s="8"/>
      <c r="BIB1186" s="8"/>
      <c r="BIC1186" s="8"/>
      <c r="BID1186" s="8"/>
      <c r="BIE1186" s="8"/>
      <c r="BIF1186" s="8"/>
      <c r="BIG1186" s="8"/>
      <c r="BIH1186" s="8"/>
      <c r="BII1186" s="8"/>
      <c r="BIJ1186" s="8"/>
      <c r="BIK1186" s="8"/>
      <c r="BIL1186" s="8"/>
      <c r="BIM1186" s="8"/>
      <c r="BIN1186" s="8"/>
      <c r="BIO1186" s="8"/>
      <c r="BIP1186" s="8"/>
      <c r="BIQ1186" s="8"/>
      <c r="BIR1186" s="8"/>
      <c r="BIS1186" s="8"/>
      <c r="BIT1186" s="8"/>
      <c r="BIU1186" s="8"/>
      <c r="BIV1186" s="8"/>
      <c r="BIW1186" s="8"/>
      <c r="BIX1186" s="8"/>
      <c r="BIY1186" s="8"/>
      <c r="BIZ1186" s="8"/>
      <c r="BJA1186" s="8"/>
      <c r="BJB1186" s="8"/>
      <c r="BJC1186" s="8"/>
      <c r="BJD1186" s="8"/>
      <c r="BJE1186" s="8"/>
      <c r="BJF1186" s="8"/>
      <c r="BJG1186" s="8"/>
      <c r="BJH1186" s="8"/>
      <c r="BJI1186" s="8"/>
      <c r="BJJ1186" s="8"/>
      <c r="BJK1186" s="8"/>
      <c r="BJL1186" s="8"/>
      <c r="BJM1186" s="8"/>
      <c r="BJN1186" s="8"/>
      <c r="BJO1186" s="8"/>
      <c r="BJP1186" s="8"/>
      <c r="BJQ1186" s="8"/>
      <c r="BJR1186" s="8"/>
      <c r="BJS1186" s="8"/>
      <c r="BJT1186" s="8"/>
      <c r="BJU1186" s="8"/>
      <c r="BJV1186" s="8"/>
      <c r="BJW1186" s="8"/>
      <c r="BJX1186" s="8"/>
      <c r="BJY1186" s="8"/>
      <c r="BJZ1186" s="8"/>
      <c r="BKA1186" s="8"/>
      <c r="BKB1186" s="8"/>
      <c r="BKC1186" s="8"/>
      <c r="BKD1186" s="8"/>
      <c r="BKE1186" s="8"/>
      <c r="BKF1186" s="8"/>
      <c r="BKG1186" s="8"/>
      <c r="BKH1186" s="8"/>
      <c r="BKI1186" s="8"/>
      <c r="BKJ1186" s="8"/>
      <c r="BKK1186" s="8"/>
      <c r="BKL1186" s="8"/>
      <c r="BKM1186" s="8"/>
      <c r="BKN1186" s="8"/>
      <c r="BKO1186" s="8"/>
      <c r="BKP1186" s="8"/>
      <c r="BKQ1186" s="8"/>
      <c r="BKR1186" s="8"/>
      <c r="BKS1186" s="8"/>
      <c r="BKT1186" s="8"/>
      <c r="BKU1186" s="8"/>
      <c r="BKV1186" s="8"/>
      <c r="BKW1186" s="8"/>
      <c r="BKX1186" s="8"/>
      <c r="BKY1186" s="8"/>
      <c r="BKZ1186" s="8"/>
      <c r="BLA1186" s="8"/>
      <c r="BLB1186" s="8"/>
      <c r="BLC1186" s="8"/>
      <c r="BLD1186" s="8"/>
      <c r="BLE1186" s="8"/>
      <c r="BLF1186" s="8"/>
      <c r="BLG1186" s="8"/>
      <c r="BLH1186" s="8"/>
      <c r="BLI1186" s="8"/>
      <c r="BLJ1186" s="8"/>
      <c r="BLK1186" s="8"/>
      <c r="BLL1186" s="8"/>
      <c r="BLM1186" s="8"/>
      <c r="BLN1186" s="8"/>
      <c r="BLO1186" s="8"/>
      <c r="BLP1186" s="8"/>
      <c r="BLQ1186" s="8"/>
      <c r="BLR1186" s="8"/>
      <c r="BLS1186" s="8"/>
      <c r="BLT1186" s="8"/>
      <c r="BLU1186" s="8"/>
      <c r="BLV1186" s="8"/>
      <c r="BLW1186" s="8"/>
      <c r="BLX1186" s="8"/>
      <c r="BLY1186" s="8"/>
      <c r="BLZ1186" s="8"/>
      <c r="BMA1186" s="8"/>
      <c r="BMB1186" s="8"/>
      <c r="BMC1186" s="8"/>
      <c r="BMD1186" s="8"/>
      <c r="BME1186" s="8"/>
      <c r="BMF1186" s="8"/>
      <c r="BMG1186" s="8"/>
      <c r="BMH1186" s="8"/>
      <c r="BMI1186" s="8"/>
      <c r="BMJ1186" s="8"/>
      <c r="BMK1186" s="8"/>
      <c r="BML1186" s="8"/>
      <c r="BMM1186" s="8"/>
      <c r="BMN1186" s="8"/>
      <c r="BMO1186" s="8"/>
      <c r="BMP1186" s="8"/>
      <c r="BMQ1186" s="8"/>
      <c r="BMR1186" s="8"/>
      <c r="BMS1186" s="8"/>
      <c r="BMT1186" s="8"/>
      <c r="BMU1186" s="8"/>
      <c r="BMV1186" s="8"/>
      <c r="BMW1186" s="8"/>
      <c r="BMX1186" s="8"/>
      <c r="BMY1186" s="8"/>
      <c r="BMZ1186" s="8"/>
      <c r="BNA1186" s="8"/>
      <c r="BNB1186" s="8"/>
      <c r="BNC1186" s="8"/>
      <c r="BND1186" s="8"/>
      <c r="BNE1186" s="8"/>
      <c r="BNF1186" s="8"/>
      <c r="BNG1186" s="8"/>
      <c r="BNH1186" s="8"/>
      <c r="BNI1186" s="8"/>
      <c r="BNJ1186" s="8"/>
      <c r="BNK1186" s="8"/>
      <c r="BNL1186" s="8"/>
      <c r="BNM1186" s="8"/>
      <c r="BNN1186" s="8"/>
      <c r="BNO1186" s="8"/>
      <c r="BNP1186" s="8"/>
      <c r="BNQ1186" s="8"/>
      <c r="BNR1186" s="8"/>
      <c r="BNS1186" s="8"/>
      <c r="BNT1186" s="8"/>
      <c r="BNU1186" s="8"/>
      <c r="BNV1186" s="8"/>
      <c r="BNW1186" s="8"/>
      <c r="BNX1186" s="8"/>
      <c r="BNY1186" s="8"/>
      <c r="BNZ1186" s="8"/>
      <c r="BOA1186" s="8"/>
      <c r="BOB1186" s="8"/>
      <c r="BOC1186" s="8"/>
      <c r="BOD1186" s="8"/>
      <c r="BOE1186" s="8"/>
      <c r="BOF1186" s="8"/>
      <c r="BOG1186" s="8"/>
      <c r="BOH1186" s="8"/>
      <c r="BOI1186" s="8"/>
      <c r="BOJ1186" s="8"/>
      <c r="BOK1186" s="8"/>
      <c r="BOL1186" s="8"/>
      <c r="BOM1186" s="8"/>
      <c r="BON1186" s="8"/>
      <c r="BOO1186" s="8"/>
      <c r="BOP1186" s="8"/>
      <c r="BOQ1186" s="8"/>
      <c r="BOR1186" s="8"/>
      <c r="BOS1186" s="8"/>
      <c r="BOT1186" s="8"/>
      <c r="BOU1186" s="8"/>
      <c r="BOV1186" s="8"/>
      <c r="BOW1186" s="8"/>
      <c r="BOX1186" s="8"/>
      <c r="BOY1186" s="8"/>
      <c r="BOZ1186" s="8"/>
      <c r="BPA1186" s="8"/>
      <c r="BPB1186" s="8"/>
      <c r="BPC1186" s="8"/>
      <c r="BPD1186" s="8"/>
      <c r="BPE1186" s="8"/>
      <c r="BPF1186" s="8"/>
      <c r="BPG1186" s="8"/>
      <c r="BPH1186" s="8"/>
      <c r="BPI1186" s="8"/>
      <c r="BPJ1186" s="8"/>
      <c r="BPK1186" s="8"/>
      <c r="BPL1186" s="8"/>
      <c r="BPM1186" s="8"/>
      <c r="BPN1186" s="8"/>
      <c r="BPO1186" s="8"/>
      <c r="BPP1186" s="8"/>
      <c r="BPQ1186" s="8"/>
      <c r="BPR1186" s="8"/>
      <c r="BPS1186" s="8"/>
      <c r="BPT1186" s="8"/>
      <c r="BPU1186" s="8"/>
      <c r="BPV1186" s="8"/>
      <c r="BPW1186" s="8"/>
      <c r="BPX1186" s="8"/>
      <c r="BPY1186" s="8"/>
      <c r="BPZ1186" s="8"/>
      <c r="BQA1186" s="8"/>
      <c r="BQB1186" s="8"/>
      <c r="BQC1186" s="8"/>
      <c r="BQD1186" s="8"/>
      <c r="BQE1186" s="8"/>
      <c r="BQF1186" s="8"/>
      <c r="BQG1186" s="8"/>
      <c r="BQH1186" s="8"/>
      <c r="BQI1186" s="8"/>
      <c r="BQJ1186" s="8"/>
      <c r="BQK1186" s="8"/>
      <c r="BQL1186" s="8"/>
      <c r="BQM1186" s="8"/>
      <c r="BQN1186" s="8"/>
      <c r="BQO1186" s="8"/>
      <c r="BQP1186" s="8"/>
      <c r="BQQ1186" s="8"/>
      <c r="BQR1186" s="8"/>
      <c r="BQS1186" s="8"/>
      <c r="BQT1186" s="8"/>
      <c r="BQU1186" s="8"/>
      <c r="BQV1186" s="8"/>
      <c r="BQW1186" s="8"/>
      <c r="BQX1186" s="8"/>
      <c r="BQY1186" s="8"/>
      <c r="BQZ1186" s="8"/>
      <c r="BRA1186" s="8"/>
      <c r="BRB1186" s="8"/>
      <c r="BRC1186" s="8"/>
      <c r="BRD1186" s="8"/>
      <c r="BRE1186" s="8"/>
      <c r="BRF1186" s="8"/>
      <c r="BRG1186" s="8"/>
      <c r="BRH1186" s="8"/>
      <c r="BRI1186" s="8"/>
      <c r="BRJ1186" s="8"/>
      <c r="BRK1186" s="8"/>
      <c r="BRL1186" s="8"/>
      <c r="BRM1186" s="8"/>
      <c r="BRN1186" s="8"/>
      <c r="BRO1186" s="8"/>
      <c r="BRP1186" s="8"/>
      <c r="BRQ1186" s="8"/>
      <c r="BRR1186" s="8"/>
      <c r="BRS1186" s="8"/>
      <c r="BRT1186" s="8"/>
      <c r="BRU1186" s="8"/>
      <c r="BRV1186" s="8"/>
      <c r="BRW1186" s="8"/>
      <c r="BRX1186" s="8"/>
      <c r="BRY1186" s="8"/>
      <c r="BRZ1186" s="8"/>
      <c r="BSA1186" s="8"/>
      <c r="BSB1186" s="8"/>
      <c r="BSC1186" s="8"/>
      <c r="BSD1186" s="8"/>
      <c r="BSE1186" s="8"/>
      <c r="BSF1186" s="8"/>
      <c r="BSG1186" s="8"/>
      <c r="BSH1186" s="8"/>
      <c r="BSI1186" s="8"/>
      <c r="BSJ1186" s="8"/>
      <c r="BSK1186" s="8"/>
      <c r="BSL1186" s="8"/>
      <c r="BSM1186" s="8"/>
      <c r="BSN1186" s="8"/>
      <c r="BSO1186" s="8"/>
      <c r="BSP1186" s="8"/>
      <c r="BSQ1186" s="8"/>
      <c r="BSR1186" s="8"/>
      <c r="BSS1186" s="8"/>
      <c r="BST1186" s="8"/>
      <c r="BSU1186" s="8"/>
      <c r="BSV1186" s="8"/>
      <c r="BSW1186" s="8"/>
      <c r="BSX1186" s="8"/>
      <c r="BSY1186" s="8"/>
      <c r="BSZ1186" s="8"/>
      <c r="BTA1186" s="8"/>
      <c r="BTB1186" s="8"/>
      <c r="BTC1186" s="8"/>
      <c r="BTD1186" s="8"/>
      <c r="BTE1186" s="8"/>
      <c r="BTF1186" s="8"/>
      <c r="BTG1186" s="8"/>
      <c r="BTH1186" s="8"/>
      <c r="BTI1186" s="8"/>
      <c r="BTJ1186" s="8"/>
      <c r="BTK1186" s="8"/>
      <c r="BTL1186" s="8"/>
      <c r="BTM1186" s="8"/>
      <c r="BTN1186" s="8"/>
      <c r="BTO1186" s="8"/>
      <c r="BTP1186" s="8"/>
      <c r="BTQ1186" s="8"/>
      <c r="BTR1186" s="8"/>
      <c r="BTS1186" s="8"/>
      <c r="BTT1186" s="8"/>
      <c r="BTU1186" s="8"/>
      <c r="BTV1186" s="8"/>
      <c r="BTW1186" s="8"/>
      <c r="BTX1186" s="8"/>
      <c r="BTY1186" s="8"/>
      <c r="BTZ1186" s="8"/>
      <c r="BUA1186" s="8"/>
      <c r="BUB1186" s="8"/>
      <c r="BUC1186" s="8"/>
      <c r="BUD1186" s="8"/>
      <c r="BUE1186" s="8"/>
      <c r="BUF1186" s="8"/>
      <c r="BUG1186" s="8"/>
      <c r="BUH1186" s="8"/>
      <c r="BUI1186" s="8"/>
      <c r="BUJ1186" s="8"/>
      <c r="BUK1186" s="8"/>
      <c r="BUL1186" s="8"/>
      <c r="BUM1186" s="8"/>
      <c r="BUN1186" s="8"/>
      <c r="BUO1186" s="8"/>
      <c r="BUP1186" s="8"/>
      <c r="BUQ1186" s="8"/>
      <c r="BUR1186" s="8"/>
      <c r="BUS1186" s="8"/>
      <c r="BUT1186" s="8"/>
      <c r="BUU1186" s="8"/>
      <c r="BUV1186" s="8"/>
      <c r="BUW1186" s="8"/>
      <c r="BUX1186" s="8"/>
      <c r="BUY1186" s="8"/>
      <c r="BUZ1186" s="8"/>
      <c r="BVA1186" s="8"/>
      <c r="BVB1186" s="8"/>
      <c r="BVC1186" s="8"/>
      <c r="BVD1186" s="8"/>
      <c r="BVE1186" s="8"/>
      <c r="BVF1186" s="8"/>
      <c r="BVG1186" s="8"/>
      <c r="BVH1186" s="8"/>
      <c r="BVI1186" s="8"/>
      <c r="BVJ1186" s="8"/>
      <c r="BVK1186" s="8"/>
      <c r="BVL1186" s="8"/>
      <c r="BVM1186" s="8"/>
      <c r="BVN1186" s="8"/>
      <c r="BVO1186" s="8"/>
      <c r="BVP1186" s="8"/>
      <c r="BVQ1186" s="8"/>
      <c r="BVR1186" s="8"/>
      <c r="BVS1186" s="8"/>
      <c r="BVT1186" s="8"/>
      <c r="BVU1186" s="8"/>
      <c r="BVV1186" s="8"/>
      <c r="BVW1186" s="8"/>
      <c r="BVX1186" s="8"/>
      <c r="BVY1186" s="8"/>
      <c r="BVZ1186" s="8"/>
      <c r="BWA1186" s="8"/>
      <c r="BWB1186" s="8"/>
      <c r="BWC1186" s="8"/>
      <c r="BWD1186" s="8"/>
      <c r="BWE1186" s="8"/>
      <c r="BWF1186" s="8"/>
      <c r="BWG1186" s="8"/>
      <c r="BWH1186" s="8"/>
      <c r="BWI1186" s="8"/>
      <c r="BWJ1186" s="8"/>
      <c r="BWK1186" s="8"/>
      <c r="BWL1186" s="8"/>
      <c r="BWM1186" s="8"/>
      <c r="BWN1186" s="8"/>
      <c r="BWO1186" s="8"/>
      <c r="BWP1186" s="8"/>
      <c r="BWQ1186" s="8"/>
      <c r="BWR1186" s="8"/>
      <c r="BWS1186" s="8"/>
      <c r="BWT1186" s="8"/>
      <c r="BWU1186" s="8"/>
      <c r="BWV1186" s="8"/>
      <c r="BWW1186" s="8"/>
      <c r="BWX1186" s="8"/>
      <c r="BWY1186" s="8"/>
      <c r="BWZ1186" s="8"/>
      <c r="BXA1186" s="8"/>
      <c r="BXB1186" s="8"/>
      <c r="BXC1186" s="8"/>
      <c r="BXD1186" s="8"/>
      <c r="BXE1186" s="8"/>
      <c r="BXF1186" s="8"/>
      <c r="BXG1186" s="8"/>
      <c r="BXH1186" s="8"/>
      <c r="BXI1186" s="8"/>
      <c r="BXJ1186" s="8"/>
      <c r="BXK1186" s="8"/>
      <c r="BXL1186" s="8"/>
      <c r="BXM1186" s="8"/>
      <c r="BXN1186" s="8"/>
      <c r="BXO1186" s="8"/>
      <c r="BXP1186" s="8"/>
      <c r="BXQ1186" s="8"/>
      <c r="BXR1186" s="8"/>
      <c r="BXS1186" s="8"/>
      <c r="BXT1186" s="8"/>
      <c r="BXU1186" s="8"/>
      <c r="BXV1186" s="8"/>
      <c r="BXW1186" s="8"/>
      <c r="BXX1186" s="8"/>
      <c r="BXY1186" s="8"/>
      <c r="BXZ1186" s="8"/>
      <c r="BYA1186" s="8"/>
      <c r="BYB1186" s="8"/>
      <c r="BYC1186" s="8"/>
      <c r="BYD1186" s="8"/>
      <c r="BYE1186" s="8"/>
      <c r="BYF1186" s="8"/>
      <c r="BYG1186" s="8"/>
      <c r="BYH1186" s="8"/>
      <c r="BYI1186" s="8"/>
      <c r="BYJ1186" s="8"/>
      <c r="BYK1186" s="8"/>
      <c r="BYL1186" s="8"/>
      <c r="BYM1186" s="8"/>
      <c r="BYN1186" s="8"/>
      <c r="BYO1186" s="8"/>
      <c r="BYP1186" s="8"/>
      <c r="BYQ1186" s="8"/>
      <c r="BYR1186" s="8"/>
      <c r="BYS1186" s="8"/>
      <c r="BYT1186" s="8"/>
      <c r="BYU1186" s="8"/>
      <c r="BYV1186" s="8"/>
      <c r="BYW1186" s="8"/>
      <c r="BYX1186" s="8"/>
      <c r="BYY1186" s="8"/>
      <c r="BYZ1186" s="8"/>
      <c r="BZA1186" s="8"/>
      <c r="BZB1186" s="8"/>
      <c r="BZC1186" s="8"/>
      <c r="BZD1186" s="8"/>
      <c r="BZE1186" s="8"/>
      <c r="BZF1186" s="8"/>
      <c r="BZG1186" s="8"/>
      <c r="BZH1186" s="8"/>
      <c r="BZI1186" s="8"/>
      <c r="BZJ1186" s="8"/>
      <c r="BZK1186" s="8"/>
      <c r="BZL1186" s="8"/>
      <c r="BZM1186" s="8"/>
      <c r="BZN1186" s="8"/>
      <c r="BZO1186" s="8"/>
      <c r="BZP1186" s="8"/>
      <c r="BZQ1186" s="8"/>
      <c r="BZR1186" s="8"/>
      <c r="BZS1186" s="8"/>
      <c r="BZT1186" s="8"/>
      <c r="BZU1186" s="8"/>
      <c r="BZV1186" s="8"/>
      <c r="BZW1186" s="8"/>
      <c r="BZX1186" s="8"/>
      <c r="BZY1186" s="8"/>
      <c r="BZZ1186" s="8"/>
      <c r="CAA1186" s="8"/>
      <c r="CAB1186" s="8"/>
      <c r="CAC1186" s="8"/>
      <c r="CAD1186" s="8"/>
      <c r="CAE1186" s="8"/>
      <c r="CAF1186" s="8"/>
      <c r="CAG1186" s="8"/>
      <c r="CAH1186" s="8"/>
      <c r="CAI1186" s="8"/>
      <c r="CAJ1186" s="8"/>
      <c r="CAK1186" s="8"/>
      <c r="CAL1186" s="8"/>
      <c r="CAM1186" s="8"/>
      <c r="CAN1186" s="8"/>
      <c r="CAO1186" s="8"/>
      <c r="CAP1186" s="8"/>
      <c r="CAQ1186" s="8"/>
      <c r="CAR1186" s="8"/>
      <c r="CAS1186" s="8"/>
      <c r="CAT1186" s="8"/>
      <c r="CAU1186" s="8"/>
      <c r="CAV1186" s="8"/>
      <c r="CAW1186" s="8"/>
      <c r="CAX1186" s="8"/>
      <c r="CAY1186" s="8"/>
      <c r="CAZ1186" s="8"/>
      <c r="CBA1186" s="8"/>
      <c r="CBB1186" s="8"/>
      <c r="CBC1186" s="8"/>
      <c r="CBD1186" s="8"/>
      <c r="CBE1186" s="8"/>
      <c r="CBF1186" s="8"/>
      <c r="CBG1186" s="8"/>
      <c r="CBH1186" s="8"/>
      <c r="CBI1186" s="8"/>
      <c r="CBJ1186" s="8"/>
      <c r="CBK1186" s="8"/>
      <c r="CBL1186" s="8"/>
      <c r="CBM1186" s="8"/>
      <c r="CBN1186" s="8"/>
      <c r="CBO1186" s="8"/>
      <c r="CBP1186" s="8"/>
      <c r="CBQ1186" s="8"/>
      <c r="CBR1186" s="8"/>
      <c r="CBS1186" s="8"/>
      <c r="CBT1186" s="8"/>
      <c r="CBU1186" s="8"/>
      <c r="CBV1186" s="8"/>
      <c r="CBW1186" s="8"/>
      <c r="CBX1186" s="8"/>
      <c r="CBY1186" s="8"/>
      <c r="CBZ1186" s="8"/>
      <c r="CCA1186" s="8"/>
      <c r="CCB1186" s="8"/>
      <c r="CCC1186" s="8"/>
      <c r="CCD1186" s="8"/>
      <c r="CCE1186" s="8"/>
      <c r="CCF1186" s="8"/>
      <c r="CCG1186" s="8"/>
      <c r="CCH1186" s="8"/>
      <c r="CCI1186" s="8"/>
      <c r="CCJ1186" s="8"/>
      <c r="CCK1186" s="8"/>
      <c r="CCL1186" s="8"/>
      <c r="CCM1186" s="8"/>
      <c r="CCN1186" s="8"/>
      <c r="CCO1186" s="8"/>
      <c r="CCP1186" s="8"/>
      <c r="CCQ1186" s="8"/>
      <c r="CCR1186" s="8"/>
      <c r="CCS1186" s="8"/>
      <c r="CCT1186" s="8"/>
      <c r="CCU1186" s="8"/>
      <c r="CCV1186" s="8"/>
      <c r="CCW1186" s="8"/>
      <c r="CCX1186" s="8"/>
      <c r="CCY1186" s="8"/>
      <c r="CCZ1186" s="8"/>
      <c r="CDA1186" s="8"/>
      <c r="CDB1186" s="8"/>
      <c r="CDC1186" s="8"/>
      <c r="CDD1186" s="8"/>
      <c r="CDE1186" s="8"/>
      <c r="CDF1186" s="8"/>
      <c r="CDG1186" s="8"/>
      <c r="CDH1186" s="8"/>
      <c r="CDI1186" s="8"/>
      <c r="CDJ1186" s="8"/>
      <c r="CDK1186" s="8"/>
      <c r="CDL1186" s="8"/>
      <c r="CDM1186" s="8"/>
      <c r="CDN1186" s="8"/>
      <c r="CDO1186" s="8"/>
      <c r="CDP1186" s="8"/>
      <c r="CDQ1186" s="8"/>
      <c r="CDR1186" s="8"/>
      <c r="CDS1186" s="8"/>
      <c r="CDT1186" s="8"/>
      <c r="CDU1186" s="8"/>
      <c r="CDV1186" s="8"/>
      <c r="CDW1186" s="8"/>
      <c r="CDX1186" s="8"/>
      <c r="CDY1186" s="8"/>
      <c r="CDZ1186" s="8"/>
      <c r="CEA1186" s="8"/>
      <c r="CEB1186" s="8"/>
      <c r="CEC1186" s="8"/>
      <c r="CED1186" s="8"/>
      <c r="CEE1186" s="8"/>
      <c r="CEF1186" s="8"/>
      <c r="CEG1186" s="8"/>
      <c r="CEH1186" s="8"/>
      <c r="CEI1186" s="8"/>
      <c r="CEJ1186" s="8"/>
      <c r="CEK1186" s="8"/>
      <c r="CEL1186" s="8"/>
      <c r="CEM1186" s="8"/>
      <c r="CEN1186" s="8"/>
      <c r="CEO1186" s="8"/>
      <c r="CEP1186" s="8"/>
      <c r="CEQ1186" s="8"/>
      <c r="CER1186" s="8"/>
      <c r="CES1186" s="8"/>
      <c r="CET1186" s="8"/>
      <c r="CEU1186" s="8"/>
      <c r="CEV1186" s="8"/>
      <c r="CEW1186" s="8"/>
      <c r="CEX1186" s="8"/>
      <c r="CEY1186" s="8"/>
      <c r="CEZ1186" s="8"/>
      <c r="CFA1186" s="8"/>
      <c r="CFB1186" s="8"/>
      <c r="CFC1186" s="8"/>
      <c r="CFD1186" s="8"/>
      <c r="CFE1186" s="8"/>
      <c r="CFF1186" s="8"/>
      <c r="CFG1186" s="8"/>
      <c r="CFH1186" s="8"/>
      <c r="CFI1186" s="8"/>
      <c r="CFJ1186" s="8"/>
      <c r="CFK1186" s="8"/>
      <c r="CFL1186" s="8"/>
      <c r="CFM1186" s="8"/>
      <c r="CFN1186" s="8"/>
      <c r="CFO1186" s="8"/>
      <c r="CFP1186" s="8"/>
      <c r="CFQ1186" s="8"/>
      <c r="CFR1186" s="8"/>
      <c r="CFS1186" s="8"/>
      <c r="CFT1186" s="8"/>
      <c r="CFU1186" s="8"/>
      <c r="CFV1186" s="8"/>
      <c r="CFW1186" s="8"/>
      <c r="CFX1186" s="8"/>
      <c r="CFY1186" s="8"/>
      <c r="CFZ1186" s="8"/>
      <c r="CGA1186" s="8"/>
      <c r="CGB1186" s="8"/>
      <c r="CGC1186" s="8"/>
      <c r="CGD1186" s="8"/>
      <c r="CGE1186" s="8"/>
      <c r="CGF1186" s="8"/>
      <c r="CGG1186" s="8"/>
      <c r="CGH1186" s="8"/>
      <c r="CGI1186" s="8"/>
      <c r="CGJ1186" s="8"/>
      <c r="CGK1186" s="8"/>
      <c r="CGL1186" s="8"/>
      <c r="CGM1186" s="8"/>
      <c r="CGN1186" s="8"/>
      <c r="CGO1186" s="8"/>
      <c r="CGP1186" s="8"/>
      <c r="CGQ1186" s="8"/>
      <c r="CGR1186" s="8"/>
      <c r="CGS1186" s="8"/>
      <c r="CGT1186" s="8"/>
      <c r="CGU1186" s="8"/>
      <c r="CGV1186" s="8"/>
      <c r="CGW1186" s="8"/>
      <c r="CGX1186" s="8"/>
      <c r="CGY1186" s="8"/>
      <c r="CGZ1186" s="8"/>
      <c r="CHA1186" s="8"/>
      <c r="CHB1186" s="8"/>
      <c r="CHC1186" s="8"/>
      <c r="CHD1186" s="8"/>
      <c r="CHE1186" s="8"/>
      <c r="CHF1186" s="8"/>
      <c r="CHG1186" s="8"/>
      <c r="CHH1186" s="8"/>
      <c r="CHI1186" s="8"/>
      <c r="CHJ1186" s="8"/>
      <c r="CHK1186" s="8"/>
      <c r="CHL1186" s="8"/>
      <c r="CHM1186" s="8"/>
      <c r="CHN1186" s="8"/>
      <c r="CHO1186" s="8"/>
      <c r="CHP1186" s="8"/>
      <c r="CHQ1186" s="8"/>
      <c r="CHR1186" s="8"/>
      <c r="CHS1186" s="8"/>
      <c r="CHT1186" s="8"/>
      <c r="CHU1186" s="8"/>
      <c r="CHV1186" s="8"/>
      <c r="CHW1186" s="8"/>
      <c r="CHX1186" s="8"/>
      <c r="CHY1186" s="8"/>
      <c r="CHZ1186" s="8"/>
      <c r="CIA1186" s="8"/>
      <c r="CIB1186" s="8"/>
      <c r="CIC1186" s="8"/>
      <c r="CID1186" s="8"/>
      <c r="CIE1186" s="8"/>
      <c r="CIF1186" s="8"/>
      <c r="CIG1186" s="8"/>
      <c r="CIH1186" s="8"/>
      <c r="CII1186" s="8"/>
      <c r="CIJ1186" s="8"/>
      <c r="CIK1186" s="8"/>
      <c r="CIL1186" s="8"/>
      <c r="CIM1186" s="8"/>
      <c r="CIN1186" s="8"/>
      <c r="CIO1186" s="8"/>
      <c r="CIP1186" s="8"/>
      <c r="CIQ1186" s="8"/>
      <c r="CIR1186" s="8"/>
      <c r="CIS1186" s="8"/>
      <c r="CIT1186" s="8"/>
      <c r="CIU1186" s="8"/>
      <c r="CIV1186" s="8"/>
      <c r="CIW1186" s="8"/>
      <c r="CIX1186" s="8"/>
      <c r="CIY1186" s="8"/>
      <c r="CIZ1186" s="8"/>
      <c r="CJA1186" s="8"/>
      <c r="CJB1186" s="8"/>
      <c r="CJC1186" s="8"/>
      <c r="CJD1186" s="8"/>
      <c r="CJE1186" s="8"/>
      <c r="CJF1186" s="8"/>
      <c r="CJG1186" s="8"/>
      <c r="CJH1186" s="8"/>
      <c r="CJI1186" s="8"/>
      <c r="CJJ1186" s="8"/>
      <c r="CJK1186" s="8"/>
      <c r="CJL1186" s="8"/>
      <c r="CJM1186" s="8"/>
      <c r="CJN1186" s="8"/>
      <c r="CJO1186" s="8"/>
      <c r="CJP1186" s="8"/>
      <c r="CJQ1186" s="8"/>
      <c r="CJR1186" s="8"/>
      <c r="CJS1186" s="8"/>
      <c r="CJT1186" s="8"/>
      <c r="CJU1186" s="8"/>
      <c r="CJV1186" s="8"/>
      <c r="CJW1186" s="8"/>
      <c r="CJX1186" s="8"/>
      <c r="CJY1186" s="8"/>
      <c r="CJZ1186" s="8"/>
      <c r="CKA1186" s="8"/>
      <c r="CKB1186" s="8"/>
      <c r="CKC1186" s="8"/>
      <c r="CKD1186" s="8"/>
      <c r="CKE1186" s="8"/>
      <c r="CKF1186" s="8"/>
      <c r="CKG1186" s="8"/>
      <c r="CKH1186" s="8"/>
      <c r="CKI1186" s="8"/>
      <c r="CKJ1186" s="8"/>
      <c r="CKK1186" s="8"/>
      <c r="CKL1186" s="8"/>
      <c r="CKM1186" s="8"/>
      <c r="CKN1186" s="8"/>
      <c r="CKO1186" s="8"/>
      <c r="CKP1186" s="8"/>
      <c r="CKQ1186" s="8"/>
      <c r="CKR1186" s="8"/>
      <c r="CKS1186" s="8"/>
      <c r="CKT1186" s="8"/>
      <c r="CKU1186" s="8"/>
      <c r="CKV1186" s="8"/>
      <c r="CKW1186" s="8"/>
      <c r="CKX1186" s="8"/>
      <c r="CKY1186" s="8"/>
      <c r="CKZ1186" s="8"/>
      <c r="CLA1186" s="8"/>
      <c r="CLB1186" s="8"/>
      <c r="CLC1186" s="8"/>
      <c r="CLD1186" s="8"/>
      <c r="CLE1186" s="8"/>
      <c r="CLF1186" s="8"/>
      <c r="CLG1186" s="8"/>
      <c r="CLH1186" s="8"/>
      <c r="CLI1186" s="8"/>
      <c r="CLJ1186" s="8"/>
      <c r="CLK1186" s="8"/>
      <c r="CLL1186" s="8"/>
      <c r="CLM1186" s="8"/>
      <c r="CLN1186" s="8"/>
      <c r="CLO1186" s="8"/>
      <c r="CLP1186" s="8"/>
      <c r="CLQ1186" s="8"/>
      <c r="CLR1186" s="8"/>
      <c r="CLS1186" s="8"/>
      <c r="CLT1186" s="8"/>
      <c r="CLU1186" s="8"/>
      <c r="CLV1186" s="8"/>
      <c r="CLW1186" s="8"/>
      <c r="CLX1186" s="8"/>
      <c r="CLY1186" s="8"/>
      <c r="CLZ1186" s="8"/>
      <c r="CMA1186" s="8"/>
      <c r="CMB1186" s="8"/>
      <c r="CMC1186" s="8"/>
      <c r="CMD1186" s="8"/>
      <c r="CME1186" s="8"/>
      <c r="CMF1186" s="8"/>
      <c r="CMG1186" s="8"/>
      <c r="CMH1186" s="8"/>
      <c r="CMI1186" s="8"/>
      <c r="CMJ1186" s="8"/>
      <c r="CMK1186" s="8"/>
      <c r="CML1186" s="8"/>
      <c r="CMM1186" s="8"/>
      <c r="CMN1186" s="8"/>
      <c r="CMO1186" s="8"/>
      <c r="CMP1186" s="8"/>
      <c r="CMQ1186" s="8"/>
      <c r="CMR1186" s="8"/>
      <c r="CMS1186" s="8"/>
      <c r="CMT1186" s="8"/>
      <c r="CMU1186" s="8"/>
      <c r="CMV1186" s="8"/>
      <c r="CMW1186" s="8"/>
      <c r="CMX1186" s="8"/>
      <c r="CMY1186" s="8"/>
      <c r="CMZ1186" s="8"/>
      <c r="CNA1186" s="8"/>
      <c r="CNB1186" s="8"/>
      <c r="CNC1186" s="8"/>
      <c r="CND1186" s="8"/>
      <c r="CNE1186" s="8"/>
      <c r="CNF1186" s="8"/>
      <c r="CNG1186" s="8"/>
      <c r="CNH1186" s="8"/>
      <c r="CNI1186" s="8"/>
      <c r="CNJ1186" s="8"/>
      <c r="CNK1186" s="8"/>
      <c r="CNL1186" s="8"/>
      <c r="CNM1186" s="8"/>
      <c r="CNN1186" s="8"/>
      <c r="CNO1186" s="8"/>
      <c r="CNP1186" s="8"/>
      <c r="CNQ1186" s="8"/>
      <c r="CNR1186" s="8"/>
      <c r="CNS1186" s="8"/>
      <c r="CNT1186" s="8"/>
      <c r="CNU1186" s="8"/>
      <c r="CNV1186" s="8"/>
      <c r="CNW1186" s="8"/>
      <c r="CNX1186" s="8"/>
      <c r="CNY1186" s="8"/>
      <c r="CNZ1186" s="8"/>
      <c r="COA1186" s="8"/>
      <c r="COB1186" s="8"/>
      <c r="COC1186" s="8"/>
      <c r="COD1186" s="8"/>
      <c r="COE1186" s="8"/>
      <c r="COF1186" s="8"/>
      <c r="COG1186" s="8"/>
      <c r="COH1186" s="8"/>
      <c r="COI1186" s="8"/>
      <c r="COJ1186" s="8"/>
      <c r="COK1186" s="8"/>
      <c r="COL1186" s="8"/>
      <c r="COM1186" s="8"/>
      <c r="CON1186" s="8"/>
      <c r="COO1186" s="8"/>
      <c r="COP1186" s="8"/>
      <c r="COQ1186" s="8"/>
      <c r="COR1186" s="8"/>
      <c r="COS1186" s="8"/>
      <c r="COT1186" s="8"/>
      <c r="COU1186" s="8"/>
      <c r="COV1186" s="8"/>
      <c r="COW1186" s="8"/>
      <c r="COX1186" s="8"/>
      <c r="COY1186" s="8"/>
      <c r="COZ1186" s="8"/>
      <c r="CPA1186" s="8"/>
      <c r="CPB1186" s="8"/>
      <c r="CPC1186" s="8"/>
      <c r="CPD1186" s="8"/>
      <c r="CPE1186" s="8"/>
      <c r="CPF1186" s="8"/>
      <c r="CPG1186" s="8"/>
      <c r="CPH1186" s="8"/>
      <c r="CPI1186" s="8"/>
      <c r="CPJ1186" s="8"/>
      <c r="CPK1186" s="8"/>
      <c r="CPL1186" s="8"/>
      <c r="CPM1186" s="8"/>
      <c r="CPN1186" s="8"/>
      <c r="CPO1186" s="8"/>
      <c r="CPP1186" s="8"/>
      <c r="CPQ1186" s="8"/>
      <c r="CPR1186" s="8"/>
      <c r="CPS1186" s="8"/>
      <c r="CPT1186" s="8"/>
      <c r="CPU1186" s="8"/>
      <c r="CPV1186" s="8"/>
      <c r="CPW1186" s="8"/>
      <c r="CPX1186" s="8"/>
      <c r="CPY1186" s="8"/>
      <c r="CPZ1186" s="8"/>
      <c r="CQA1186" s="8"/>
      <c r="CQB1186" s="8"/>
      <c r="CQC1186" s="8"/>
      <c r="CQD1186" s="8"/>
      <c r="CQE1186" s="8"/>
      <c r="CQF1186" s="8"/>
      <c r="CQG1186" s="8"/>
      <c r="CQH1186" s="8"/>
      <c r="CQI1186" s="8"/>
      <c r="CQJ1186" s="8"/>
      <c r="CQK1186" s="8"/>
      <c r="CQL1186" s="8"/>
      <c r="CQM1186" s="8"/>
      <c r="CQN1186" s="8"/>
      <c r="CQO1186" s="8"/>
      <c r="CQP1186" s="8"/>
      <c r="CQQ1186" s="8"/>
      <c r="CQR1186" s="8"/>
      <c r="CQS1186" s="8"/>
      <c r="CQT1186" s="8"/>
      <c r="CQU1186" s="8"/>
      <c r="CQV1186" s="8"/>
      <c r="CQW1186" s="8"/>
      <c r="CQX1186" s="8"/>
      <c r="CQY1186" s="8"/>
      <c r="CQZ1186" s="8"/>
      <c r="CRA1186" s="8"/>
      <c r="CRB1186" s="8"/>
      <c r="CRC1186" s="8"/>
      <c r="CRD1186" s="8"/>
      <c r="CRE1186" s="8"/>
      <c r="CRF1186" s="8"/>
      <c r="CRG1186" s="8"/>
      <c r="CRH1186" s="8"/>
      <c r="CRI1186" s="8"/>
      <c r="CRJ1186" s="8"/>
      <c r="CRK1186" s="8"/>
      <c r="CRL1186" s="8"/>
      <c r="CRM1186" s="8"/>
      <c r="CRN1186" s="8"/>
      <c r="CRO1186" s="8"/>
      <c r="CRP1186" s="8"/>
      <c r="CRQ1186" s="8"/>
      <c r="CRR1186" s="8"/>
      <c r="CRS1186" s="8"/>
      <c r="CRT1186" s="8"/>
      <c r="CRU1186" s="8"/>
      <c r="CRV1186" s="8"/>
      <c r="CRW1186" s="8"/>
      <c r="CRX1186" s="8"/>
      <c r="CRY1186" s="8"/>
      <c r="CRZ1186" s="8"/>
      <c r="CSA1186" s="8"/>
      <c r="CSB1186" s="8"/>
      <c r="CSC1186" s="8"/>
      <c r="CSD1186" s="8"/>
      <c r="CSE1186" s="8"/>
      <c r="CSF1186" s="8"/>
      <c r="CSG1186" s="8"/>
      <c r="CSH1186" s="8"/>
      <c r="CSI1186" s="8"/>
      <c r="CSJ1186" s="8"/>
      <c r="CSK1186" s="8"/>
      <c r="CSL1186" s="8"/>
      <c r="CSM1186" s="8"/>
      <c r="CSN1186" s="8"/>
      <c r="CSO1186" s="8"/>
      <c r="CSP1186" s="8"/>
      <c r="CSQ1186" s="8"/>
      <c r="CSR1186" s="8"/>
      <c r="CSS1186" s="8"/>
      <c r="CST1186" s="8"/>
      <c r="CSU1186" s="8"/>
      <c r="CSV1186" s="8"/>
      <c r="CSW1186" s="8"/>
      <c r="CSX1186" s="8"/>
      <c r="CSY1186" s="8"/>
      <c r="CSZ1186" s="8"/>
      <c r="CTA1186" s="8"/>
      <c r="CTB1186" s="8"/>
      <c r="CTC1186" s="8"/>
      <c r="CTD1186" s="8"/>
      <c r="CTE1186" s="8"/>
      <c r="CTF1186" s="8"/>
      <c r="CTG1186" s="8"/>
      <c r="CTH1186" s="8"/>
      <c r="CTI1186" s="8"/>
      <c r="CTJ1186" s="8"/>
      <c r="CTK1186" s="8"/>
      <c r="CTL1186" s="8"/>
      <c r="CTM1186" s="8"/>
      <c r="CTN1186" s="8"/>
      <c r="CTO1186" s="8"/>
      <c r="CTP1186" s="8"/>
      <c r="CTQ1186" s="8"/>
      <c r="CTR1186" s="8"/>
      <c r="CTS1186" s="8"/>
      <c r="CTT1186" s="8"/>
      <c r="CTU1186" s="8"/>
      <c r="CTV1186" s="8"/>
      <c r="CTW1186" s="8"/>
      <c r="CTX1186" s="8"/>
      <c r="CTY1186" s="8"/>
      <c r="CTZ1186" s="8"/>
      <c r="CUA1186" s="8"/>
      <c r="CUB1186" s="8"/>
      <c r="CUC1186" s="8"/>
      <c r="CUD1186" s="8"/>
      <c r="CUE1186" s="8"/>
      <c r="CUF1186" s="8"/>
      <c r="CUG1186" s="8"/>
      <c r="CUH1186" s="8"/>
      <c r="CUI1186" s="8"/>
      <c r="CUJ1186" s="8"/>
      <c r="CUK1186" s="8"/>
      <c r="CUL1186" s="8"/>
      <c r="CUM1186" s="8"/>
      <c r="CUN1186" s="8"/>
      <c r="CUO1186" s="8"/>
      <c r="CUP1186" s="8"/>
      <c r="CUQ1186" s="8"/>
      <c r="CUR1186" s="8"/>
      <c r="CUS1186" s="8"/>
      <c r="CUT1186" s="8"/>
      <c r="CUU1186" s="8"/>
      <c r="CUV1186" s="8"/>
      <c r="CUW1186" s="8"/>
      <c r="CUX1186" s="8"/>
      <c r="CUY1186" s="8"/>
      <c r="CUZ1186" s="8"/>
      <c r="CVA1186" s="8"/>
      <c r="CVB1186" s="8"/>
      <c r="CVC1186" s="8"/>
      <c r="CVD1186" s="8"/>
      <c r="CVE1186" s="8"/>
      <c r="CVF1186" s="8"/>
      <c r="CVG1186" s="8"/>
      <c r="CVH1186" s="8"/>
      <c r="CVI1186" s="8"/>
      <c r="CVJ1186" s="8"/>
      <c r="CVK1186" s="8"/>
      <c r="CVL1186" s="8"/>
      <c r="CVM1186" s="8"/>
      <c r="CVN1186" s="8"/>
      <c r="CVO1186" s="8"/>
      <c r="CVP1186" s="8"/>
      <c r="CVQ1186" s="8"/>
      <c r="CVR1186" s="8"/>
      <c r="CVS1186" s="8"/>
      <c r="CVT1186" s="8"/>
      <c r="CVU1186" s="8"/>
      <c r="CVV1186" s="8"/>
      <c r="CVW1186" s="8"/>
      <c r="CVX1186" s="8"/>
      <c r="CVY1186" s="8"/>
      <c r="CVZ1186" s="8"/>
      <c r="CWA1186" s="8"/>
      <c r="CWB1186" s="8"/>
      <c r="CWC1186" s="8"/>
      <c r="CWD1186" s="8"/>
      <c r="CWE1186" s="8"/>
      <c r="CWF1186" s="8"/>
      <c r="CWG1186" s="8"/>
      <c r="CWH1186" s="8"/>
      <c r="CWI1186" s="8"/>
      <c r="CWJ1186" s="8"/>
      <c r="CWK1186" s="8"/>
      <c r="CWL1186" s="8"/>
      <c r="CWM1186" s="8"/>
      <c r="CWN1186" s="8"/>
      <c r="CWO1186" s="8"/>
      <c r="CWP1186" s="8"/>
      <c r="CWQ1186" s="8"/>
      <c r="CWR1186" s="8"/>
      <c r="CWS1186" s="8"/>
      <c r="CWT1186" s="8"/>
      <c r="CWU1186" s="8"/>
      <c r="CWV1186" s="8"/>
      <c r="CWW1186" s="8"/>
      <c r="CWX1186" s="8"/>
      <c r="CWY1186" s="8"/>
      <c r="CWZ1186" s="8"/>
      <c r="CXA1186" s="8"/>
      <c r="CXB1186" s="8"/>
      <c r="CXC1186" s="8"/>
      <c r="CXD1186" s="8"/>
      <c r="CXE1186" s="8"/>
      <c r="CXF1186" s="8"/>
      <c r="CXG1186" s="8"/>
      <c r="CXH1186" s="8"/>
      <c r="CXI1186" s="8"/>
      <c r="CXJ1186" s="8"/>
      <c r="CXK1186" s="8"/>
      <c r="CXL1186" s="8"/>
      <c r="CXM1186" s="8"/>
      <c r="CXN1186" s="8"/>
      <c r="CXO1186" s="8"/>
      <c r="CXP1186" s="8"/>
      <c r="CXQ1186" s="8"/>
      <c r="CXR1186" s="8"/>
      <c r="CXS1186" s="8"/>
      <c r="CXT1186" s="8"/>
      <c r="CXU1186" s="8"/>
      <c r="CXV1186" s="8"/>
      <c r="CXW1186" s="8"/>
      <c r="CXX1186" s="8"/>
      <c r="CXY1186" s="8"/>
      <c r="CXZ1186" s="8"/>
      <c r="CYA1186" s="8"/>
      <c r="CYB1186" s="8"/>
      <c r="CYC1186" s="8"/>
      <c r="CYD1186" s="8"/>
      <c r="CYE1186" s="8"/>
      <c r="CYF1186" s="8"/>
      <c r="CYG1186" s="8"/>
      <c r="CYH1186" s="8"/>
      <c r="CYI1186" s="8"/>
      <c r="CYJ1186" s="8"/>
      <c r="CYK1186" s="8"/>
      <c r="CYL1186" s="8"/>
      <c r="CYM1186" s="8"/>
      <c r="CYN1186" s="8"/>
      <c r="CYO1186" s="8"/>
      <c r="CYP1186" s="8"/>
      <c r="CYQ1186" s="8"/>
      <c r="CYR1186" s="8"/>
      <c r="CYS1186" s="8"/>
      <c r="CYT1186" s="8"/>
      <c r="CYU1186" s="8"/>
      <c r="CYV1186" s="8"/>
      <c r="CYW1186" s="8"/>
      <c r="CYX1186" s="8"/>
      <c r="CYY1186" s="8"/>
      <c r="CYZ1186" s="8"/>
      <c r="CZA1186" s="8"/>
      <c r="CZB1186" s="8"/>
      <c r="CZC1186" s="8"/>
      <c r="CZD1186" s="8"/>
      <c r="CZE1186" s="8"/>
      <c r="CZF1186" s="8"/>
      <c r="CZG1186" s="8"/>
      <c r="CZH1186" s="8"/>
      <c r="CZI1186" s="8"/>
      <c r="CZJ1186" s="8"/>
      <c r="CZK1186" s="8"/>
      <c r="CZL1186" s="8"/>
      <c r="CZM1186" s="8"/>
      <c r="CZN1186" s="8"/>
      <c r="CZO1186" s="8"/>
      <c r="CZP1186" s="8"/>
      <c r="CZQ1186" s="8"/>
      <c r="CZR1186" s="8"/>
      <c r="CZS1186" s="8"/>
      <c r="CZT1186" s="8"/>
      <c r="CZU1186" s="8"/>
      <c r="CZV1186" s="8"/>
      <c r="CZW1186" s="8"/>
      <c r="CZX1186" s="8"/>
      <c r="CZY1186" s="8"/>
      <c r="CZZ1186" s="8"/>
      <c r="DAA1186" s="8"/>
      <c r="DAB1186" s="8"/>
      <c r="DAC1186" s="8"/>
      <c r="DAD1186" s="8"/>
      <c r="DAE1186" s="8"/>
      <c r="DAF1186" s="8"/>
      <c r="DAG1186" s="8"/>
      <c r="DAH1186" s="8"/>
      <c r="DAI1186" s="8"/>
      <c r="DAJ1186" s="8"/>
      <c r="DAK1186" s="8"/>
      <c r="DAL1186" s="8"/>
      <c r="DAM1186" s="8"/>
      <c r="DAN1186" s="8"/>
      <c r="DAO1186" s="8"/>
      <c r="DAP1186" s="8"/>
      <c r="DAQ1186" s="8"/>
      <c r="DAR1186" s="8"/>
      <c r="DAS1186" s="8"/>
      <c r="DAT1186" s="8"/>
      <c r="DAU1186" s="8"/>
      <c r="DAV1186" s="8"/>
      <c r="DAW1186" s="8"/>
      <c r="DAX1186" s="8"/>
      <c r="DAY1186" s="8"/>
      <c r="DAZ1186" s="8"/>
      <c r="DBA1186" s="8"/>
      <c r="DBB1186" s="8"/>
      <c r="DBC1186" s="8"/>
      <c r="DBD1186" s="8"/>
      <c r="DBE1186" s="8"/>
      <c r="DBF1186" s="8"/>
      <c r="DBG1186" s="8"/>
      <c r="DBH1186" s="8"/>
      <c r="DBI1186" s="8"/>
      <c r="DBJ1186" s="8"/>
      <c r="DBK1186" s="8"/>
      <c r="DBL1186" s="8"/>
      <c r="DBM1186" s="8"/>
      <c r="DBN1186" s="8"/>
      <c r="DBO1186" s="8"/>
      <c r="DBP1186" s="8"/>
      <c r="DBQ1186" s="8"/>
      <c r="DBR1186" s="8"/>
      <c r="DBS1186" s="8"/>
      <c r="DBT1186" s="8"/>
      <c r="DBU1186" s="8"/>
      <c r="DBV1186" s="8"/>
      <c r="DBW1186" s="8"/>
      <c r="DBX1186" s="8"/>
      <c r="DBY1186" s="8"/>
      <c r="DBZ1186" s="8"/>
      <c r="DCA1186" s="8"/>
      <c r="DCB1186" s="8"/>
      <c r="DCC1186" s="8"/>
      <c r="DCD1186" s="8"/>
      <c r="DCE1186" s="8"/>
      <c r="DCF1186" s="8"/>
      <c r="DCG1186" s="8"/>
      <c r="DCH1186" s="8"/>
      <c r="DCI1186" s="8"/>
      <c r="DCJ1186" s="8"/>
      <c r="DCK1186" s="8"/>
      <c r="DCL1186" s="8"/>
      <c r="DCM1186" s="8"/>
      <c r="DCN1186" s="8"/>
      <c r="DCO1186" s="8"/>
      <c r="DCP1186" s="8"/>
      <c r="DCQ1186" s="8"/>
      <c r="DCR1186" s="8"/>
      <c r="DCS1186" s="8"/>
      <c r="DCT1186" s="8"/>
      <c r="DCU1186" s="8"/>
      <c r="DCV1186" s="8"/>
      <c r="DCW1186" s="8"/>
      <c r="DCX1186" s="8"/>
      <c r="DCY1186" s="8"/>
      <c r="DCZ1186" s="8"/>
      <c r="DDA1186" s="8"/>
      <c r="DDB1186" s="8"/>
      <c r="DDC1186" s="8"/>
      <c r="DDD1186" s="8"/>
      <c r="DDE1186" s="8"/>
      <c r="DDF1186" s="8"/>
      <c r="DDG1186" s="8"/>
      <c r="DDH1186" s="8"/>
      <c r="DDI1186" s="8"/>
      <c r="DDJ1186" s="8"/>
      <c r="DDK1186" s="8"/>
      <c r="DDL1186" s="8"/>
      <c r="DDM1186" s="8"/>
      <c r="DDN1186" s="8"/>
      <c r="DDO1186" s="8"/>
      <c r="DDP1186" s="8"/>
      <c r="DDQ1186" s="8"/>
      <c r="DDR1186" s="8"/>
      <c r="DDS1186" s="8"/>
      <c r="DDT1186" s="8"/>
      <c r="DDU1186" s="8"/>
      <c r="DDV1186" s="8"/>
      <c r="DDW1186" s="8"/>
      <c r="DDX1186" s="8"/>
      <c r="DDY1186" s="8"/>
      <c r="DDZ1186" s="8"/>
      <c r="DEA1186" s="8"/>
      <c r="DEB1186" s="8"/>
      <c r="DEC1186" s="8"/>
      <c r="DED1186" s="8"/>
      <c r="DEE1186" s="8"/>
      <c r="DEF1186" s="8"/>
      <c r="DEG1186" s="8"/>
      <c r="DEH1186" s="8"/>
      <c r="DEI1186" s="8"/>
      <c r="DEJ1186" s="8"/>
      <c r="DEK1186" s="8"/>
      <c r="DEL1186" s="8"/>
      <c r="DEM1186" s="8"/>
      <c r="DEN1186" s="8"/>
      <c r="DEO1186" s="8"/>
      <c r="DEP1186" s="8"/>
      <c r="DEQ1186" s="8"/>
      <c r="DER1186" s="8"/>
      <c r="DES1186" s="8"/>
      <c r="DET1186" s="8"/>
      <c r="DEU1186" s="8"/>
      <c r="DEV1186" s="8"/>
      <c r="DEW1186" s="8"/>
      <c r="DEX1186" s="8"/>
      <c r="DEY1186" s="8"/>
      <c r="DEZ1186" s="8"/>
      <c r="DFA1186" s="8"/>
      <c r="DFB1186" s="8"/>
      <c r="DFC1186" s="8"/>
      <c r="DFD1186" s="8"/>
      <c r="DFE1186" s="8"/>
      <c r="DFF1186" s="8"/>
      <c r="DFG1186" s="8"/>
      <c r="DFH1186" s="8"/>
      <c r="DFI1186" s="8"/>
      <c r="DFJ1186" s="8"/>
      <c r="DFK1186" s="8"/>
      <c r="DFL1186" s="8"/>
      <c r="DFM1186" s="8"/>
      <c r="DFN1186" s="8"/>
      <c r="DFO1186" s="8"/>
      <c r="DFP1186" s="8"/>
      <c r="DFQ1186" s="8"/>
      <c r="DFR1186" s="8"/>
      <c r="DFS1186" s="8"/>
      <c r="DFT1186" s="8"/>
      <c r="DFU1186" s="8"/>
      <c r="DFV1186" s="8"/>
      <c r="DFW1186" s="8"/>
      <c r="DFX1186" s="8"/>
      <c r="DFY1186" s="8"/>
      <c r="DFZ1186" s="8"/>
      <c r="DGA1186" s="8"/>
      <c r="DGB1186" s="8"/>
      <c r="DGC1186" s="8"/>
      <c r="DGD1186" s="8"/>
      <c r="DGE1186" s="8"/>
      <c r="DGF1186" s="8"/>
      <c r="DGG1186" s="8"/>
      <c r="DGH1186" s="8"/>
      <c r="DGI1186" s="8"/>
      <c r="DGJ1186" s="8"/>
      <c r="DGK1186" s="8"/>
      <c r="DGL1186" s="8"/>
      <c r="DGM1186" s="8"/>
      <c r="DGN1186" s="8"/>
      <c r="DGO1186" s="8"/>
      <c r="DGP1186" s="8"/>
      <c r="DGQ1186" s="8"/>
      <c r="DGR1186" s="8"/>
      <c r="DGS1186" s="8"/>
      <c r="DGT1186" s="8"/>
      <c r="DGU1186" s="8"/>
      <c r="DGV1186" s="8"/>
      <c r="DGW1186" s="8"/>
      <c r="DGX1186" s="8"/>
      <c r="DGY1186" s="8"/>
      <c r="DGZ1186" s="8"/>
      <c r="DHA1186" s="8"/>
      <c r="DHB1186" s="8"/>
      <c r="DHC1186" s="8"/>
      <c r="DHD1186" s="8"/>
      <c r="DHE1186" s="8"/>
      <c r="DHF1186" s="8"/>
      <c r="DHG1186" s="8"/>
      <c r="DHH1186" s="8"/>
      <c r="DHI1186" s="8"/>
      <c r="DHJ1186" s="8"/>
      <c r="DHK1186" s="8"/>
      <c r="DHL1186" s="8"/>
      <c r="DHM1186" s="8"/>
      <c r="DHN1186" s="8"/>
      <c r="DHO1186" s="8"/>
      <c r="DHP1186" s="8"/>
      <c r="DHQ1186" s="8"/>
      <c r="DHR1186" s="8"/>
      <c r="DHS1186" s="8"/>
      <c r="DHT1186" s="8"/>
      <c r="DHU1186" s="8"/>
      <c r="DHV1186" s="8"/>
      <c r="DHW1186" s="8"/>
      <c r="DHX1186" s="8"/>
      <c r="DHY1186" s="8"/>
      <c r="DHZ1186" s="8"/>
      <c r="DIA1186" s="8"/>
      <c r="DIB1186" s="8"/>
      <c r="DIC1186" s="8"/>
      <c r="DID1186" s="8"/>
      <c r="DIE1186" s="8"/>
      <c r="DIF1186" s="8"/>
      <c r="DIG1186" s="8"/>
      <c r="DIH1186" s="8"/>
      <c r="DII1186" s="8"/>
      <c r="DIJ1186" s="8"/>
      <c r="DIK1186" s="8"/>
      <c r="DIL1186" s="8"/>
      <c r="DIM1186" s="8"/>
      <c r="DIN1186" s="8"/>
      <c r="DIO1186" s="8"/>
      <c r="DIP1186" s="8"/>
      <c r="DIQ1186" s="8"/>
      <c r="DIR1186" s="8"/>
      <c r="DIS1186" s="8"/>
      <c r="DIT1186" s="8"/>
      <c r="DIU1186" s="8"/>
      <c r="DIV1186" s="8"/>
      <c r="DIW1186" s="8"/>
      <c r="DIX1186" s="8"/>
      <c r="DIY1186" s="8"/>
      <c r="DIZ1186" s="8"/>
      <c r="DJA1186" s="8"/>
      <c r="DJB1186" s="8"/>
      <c r="DJC1186" s="8"/>
      <c r="DJD1186" s="8"/>
      <c r="DJE1186" s="8"/>
      <c r="DJF1186" s="8"/>
      <c r="DJG1186" s="8"/>
      <c r="DJH1186" s="8"/>
      <c r="DJI1186" s="8"/>
      <c r="DJJ1186" s="8"/>
      <c r="DJK1186" s="8"/>
      <c r="DJL1186" s="8"/>
      <c r="DJM1186" s="8"/>
      <c r="DJN1186" s="8"/>
      <c r="DJO1186" s="8"/>
      <c r="DJP1186" s="8"/>
      <c r="DJQ1186" s="8"/>
      <c r="DJR1186" s="8"/>
      <c r="DJS1186" s="8"/>
      <c r="DJT1186" s="8"/>
      <c r="DJU1186" s="8"/>
      <c r="DJV1186" s="8"/>
      <c r="DJW1186" s="8"/>
      <c r="DJX1186" s="8"/>
      <c r="DJY1186" s="8"/>
      <c r="DJZ1186" s="8"/>
      <c r="DKA1186" s="8"/>
      <c r="DKB1186" s="8"/>
      <c r="DKC1186" s="8"/>
      <c r="DKD1186" s="8"/>
      <c r="DKE1186" s="8"/>
      <c r="DKF1186" s="8"/>
      <c r="DKG1186" s="8"/>
      <c r="DKH1186" s="8"/>
      <c r="DKI1186" s="8"/>
      <c r="DKJ1186" s="8"/>
      <c r="DKK1186" s="8"/>
      <c r="DKL1186" s="8"/>
      <c r="DKM1186" s="8"/>
      <c r="DKN1186" s="8"/>
      <c r="DKO1186" s="8"/>
      <c r="DKP1186" s="8"/>
      <c r="DKQ1186" s="8"/>
      <c r="DKR1186" s="8"/>
      <c r="DKS1186" s="8"/>
      <c r="DKT1186" s="8"/>
      <c r="DKU1186" s="8"/>
      <c r="DKV1186" s="8"/>
      <c r="DKW1186" s="8"/>
      <c r="DKX1186" s="8"/>
      <c r="DKY1186" s="8"/>
      <c r="DKZ1186" s="8"/>
      <c r="DLA1186" s="8"/>
      <c r="DLB1186" s="8"/>
      <c r="DLC1186" s="8"/>
      <c r="DLD1186" s="8"/>
      <c r="DLE1186" s="8"/>
      <c r="DLF1186" s="8"/>
      <c r="DLG1186" s="8"/>
      <c r="DLH1186" s="8"/>
      <c r="DLI1186" s="8"/>
      <c r="DLJ1186" s="8"/>
      <c r="DLK1186" s="8"/>
      <c r="DLL1186" s="8"/>
      <c r="DLM1186" s="8"/>
      <c r="DLN1186" s="8"/>
      <c r="DLO1186" s="8"/>
      <c r="DLP1186" s="8"/>
      <c r="DLQ1186" s="8"/>
      <c r="DLR1186" s="8"/>
      <c r="DLS1186" s="8"/>
      <c r="DLT1186" s="8"/>
      <c r="DLU1186" s="8"/>
      <c r="DLV1186" s="8"/>
      <c r="DLW1186" s="8"/>
      <c r="DLX1186" s="8"/>
      <c r="DLY1186" s="8"/>
      <c r="DLZ1186" s="8"/>
      <c r="DMA1186" s="8"/>
      <c r="DMB1186" s="8"/>
      <c r="DMC1186" s="8"/>
      <c r="DMD1186" s="8"/>
      <c r="DME1186" s="8"/>
      <c r="DMF1186" s="8"/>
      <c r="DMG1186" s="8"/>
      <c r="DMH1186" s="8"/>
      <c r="DMI1186" s="8"/>
      <c r="DMJ1186" s="8"/>
      <c r="DMK1186" s="8"/>
      <c r="DML1186" s="8"/>
      <c r="DMM1186" s="8"/>
      <c r="DMN1186" s="8"/>
      <c r="DMO1186" s="8"/>
      <c r="DMP1186" s="8"/>
      <c r="DMQ1186" s="8"/>
      <c r="DMR1186" s="8"/>
      <c r="DMS1186" s="8"/>
      <c r="DMT1186" s="8"/>
      <c r="DMU1186" s="8"/>
      <c r="DMV1186" s="8"/>
      <c r="DMW1186" s="8"/>
      <c r="DMX1186" s="8"/>
      <c r="DMY1186" s="8"/>
      <c r="DMZ1186" s="8"/>
      <c r="DNA1186" s="8"/>
      <c r="DNB1186" s="8"/>
      <c r="DNC1186" s="8"/>
      <c r="DND1186" s="8"/>
      <c r="DNE1186" s="8"/>
      <c r="DNF1186" s="8"/>
      <c r="DNG1186" s="8"/>
      <c r="DNH1186" s="8"/>
      <c r="DNI1186" s="8"/>
      <c r="DNJ1186" s="8"/>
      <c r="DNK1186" s="8"/>
      <c r="DNL1186" s="8"/>
      <c r="DNM1186" s="8"/>
      <c r="DNN1186" s="8"/>
      <c r="DNO1186" s="8"/>
      <c r="DNP1186" s="8"/>
      <c r="DNQ1186" s="8"/>
      <c r="DNR1186" s="8"/>
      <c r="DNS1186" s="8"/>
      <c r="DNT1186" s="8"/>
      <c r="DNU1186" s="8"/>
      <c r="DNV1186" s="8"/>
      <c r="DNW1186" s="8"/>
      <c r="DNX1186" s="8"/>
      <c r="DNY1186" s="8"/>
      <c r="DNZ1186" s="8"/>
      <c r="DOA1186" s="8"/>
      <c r="DOB1186" s="8"/>
      <c r="DOC1186" s="8"/>
      <c r="DOD1186" s="8"/>
      <c r="DOE1186" s="8"/>
      <c r="DOF1186" s="8"/>
      <c r="DOG1186" s="8"/>
      <c r="DOH1186" s="8"/>
      <c r="DOI1186" s="8"/>
      <c r="DOJ1186" s="8"/>
      <c r="DOK1186" s="8"/>
      <c r="DOL1186" s="8"/>
      <c r="DOM1186" s="8"/>
      <c r="DON1186" s="8"/>
      <c r="DOO1186" s="8"/>
      <c r="DOP1186" s="8"/>
      <c r="DOQ1186" s="8"/>
      <c r="DOR1186" s="8"/>
      <c r="DOS1186" s="8"/>
      <c r="DOT1186" s="8"/>
      <c r="DOU1186" s="8"/>
      <c r="DOV1186" s="8"/>
      <c r="DOW1186" s="8"/>
      <c r="DOX1186" s="8"/>
      <c r="DOY1186" s="8"/>
      <c r="DOZ1186" s="8"/>
      <c r="DPA1186" s="8"/>
      <c r="DPB1186" s="8"/>
      <c r="DPC1186" s="8"/>
      <c r="DPD1186" s="8"/>
      <c r="DPE1186" s="8"/>
      <c r="DPF1186" s="8"/>
      <c r="DPG1186" s="8"/>
      <c r="DPH1186" s="8"/>
      <c r="DPI1186" s="8"/>
      <c r="DPJ1186" s="8"/>
      <c r="DPK1186" s="8"/>
      <c r="DPL1186" s="8"/>
      <c r="DPM1186" s="8"/>
      <c r="DPN1186" s="8"/>
      <c r="DPO1186" s="8"/>
      <c r="DPP1186" s="8"/>
      <c r="DPQ1186" s="8"/>
      <c r="DPR1186" s="8"/>
      <c r="DPS1186" s="8"/>
      <c r="DPT1186" s="8"/>
      <c r="DPU1186" s="8"/>
      <c r="DPV1186" s="8"/>
      <c r="DPW1186" s="8"/>
      <c r="DPX1186" s="8"/>
      <c r="DPY1186" s="8"/>
      <c r="DPZ1186" s="8"/>
      <c r="DQA1186" s="8"/>
      <c r="DQB1186" s="8"/>
      <c r="DQC1186" s="8"/>
      <c r="DQD1186" s="8"/>
      <c r="DQE1186" s="8"/>
      <c r="DQF1186" s="8"/>
      <c r="DQG1186" s="8"/>
      <c r="DQH1186" s="8"/>
      <c r="DQI1186" s="8"/>
      <c r="DQJ1186" s="8"/>
      <c r="DQK1186" s="8"/>
      <c r="DQL1186" s="8"/>
      <c r="DQM1186" s="8"/>
      <c r="DQN1186" s="8"/>
      <c r="DQO1186" s="8"/>
      <c r="DQP1186" s="8"/>
      <c r="DQQ1186" s="8"/>
      <c r="DQR1186" s="8"/>
      <c r="DQS1186" s="8"/>
      <c r="DQT1186" s="8"/>
      <c r="DQU1186" s="8"/>
      <c r="DQV1186" s="8"/>
      <c r="DQW1186" s="8"/>
      <c r="DQX1186" s="8"/>
      <c r="DQY1186" s="8"/>
      <c r="DQZ1186" s="8"/>
      <c r="DRA1186" s="8"/>
      <c r="DRB1186" s="8"/>
      <c r="DRC1186" s="8"/>
      <c r="DRD1186" s="8"/>
      <c r="DRE1186" s="8"/>
      <c r="DRF1186" s="8"/>
      <c r="DRG1186" s="8"/>
      <c r="DRH1186" s="8"/>
      <c r="DRI1186" s="8"/>
      <c r="DRJ1186" s="8"/>
      <c r="DRK1186" s="8"/>
      <c r="DRL1186" s="8"/>
      <c r="DRM1186" s="8"/>
      <c r="DRN1186" s="8"/>
      <c r="DRO1186" s="8"/>
      <c r="DRP1186" s="8"/>
      <c r="DRQ1186" s="8"/>
      <c r="DRR1186" s="8"/>
      <c r="DRS1186" s="8"/>
      <c r="DRT1186" s="8"/>
      <c r="DRU1186" s="8"/>
      <c r="DRV1186" s="8"/>
      <c r="DRW1186" s="8"/>
      <c r="DRX1186" s="8"/>
      <c r="DRY1186" s="8"/>
      <c r="DRZ1186" s="8"/>
      <c r="DSA1186" s="8"/>
      <c r="DSB1186" s="8"/>
      <c r="DSC1186" s="8"/>
      <c r="DSD1186" s="8"/>
      <c r="DSE1186" s="8"/>
      <c r="DSF1186" s="8"/>
      <c r="DSG1186" s="8"/>
      <c r="DSH1186" s="8"/>
      <c r="DSI1186" s="8"/>
      <c r="DSJ1186" s="8"/>
      <c r="DSK1186" s="8"/>
      <c r="DSL1186" s="8"/>
      <c r="DSM1186" s="8"/>
      <c r="DSN1186" s="8"/>
      <c r="DSO1186" s="8"/>
      <c r="DSP1186" s="8"/>
      <c r="DSQ1186" s="8"/>
      <c r="DSR1186" s="8"/>
      <c r="DSS1186" s="8"/>
      <c r="DST1186" s="8"/>
      <c r="DSU1186" s="8"/>
      <c r="DSV1186" s="8"/>
      <c r="DSW1186" s="8"/>
      <c r="DSX1186" s="8"/>
      <c r="DSY1186" s="8"/>
      <c r="DSZ1186" s="8"/>
      <c r="DTA1186" s="8"/>
      <c r="DTB1186" s="8"/>
      <c r="DTC1186" s="8"/>
      <c r="DTD1186" s="8"/>
      <c r="DTE1186" s="8"/>
      <c r="DTF1186" s="8"/>
      <c r="DTG1186" s="8"/>
      <c r="DTH1186" s="8"/>
      <c r="DTI1186" s="8"/>
      <c r="DTJ1186" s="8"/>
      <c r="DTK1186" s="8"/>
      <c r="DTL1186" s="8"/>
      <c r="DTM1186" s="8"/>
      <c r="DTN1186" s="8"/>
      <c r="DTO1186" s="8"/>
      <c r="DTP1186" s="8"/>
      <c r="DTQ1186" s="8"/>
      <c r="DTR1186" s="8"/>
      <c r="DTS1186" s="8"/>
      <c r="DTT1186" s="8"/>
      <c r="DTU1186" s="8"/>
      <c r="DTV1186" s="8"/>
      <c r="DTW1186" s="8"/>
      <c r="DTX1186" s="8"/>
      <c r="DTY1186" s="8"/>
      <c r="DTZ1186" s="8"/>
      <c r="DUA1186" s="8"/>
      <c r="DUB1186" s="8"/>
      <c r="DUC1186" s="8"/>
      <c r="DUD1186" s="8"/>
      <c r="DUE1186" s="8"/>
      <c r="DUF1186" s="8"/>
      <c r="DUG1186" s="8"/>
      <c r="DUH1186" s="8"/>
      <c r="DUI1186" s="8"/>
      <c r="DUJ1186" s="8"/>
      <c r="DUK1186" s="8"/>
      <c r="DUL1186" s="8"/>
      <c r="DUM1186" s="8"/>
      <c r="DUN1186" s="8"/>
      <c r="DUO1186" s="8"/>
      <c r="DUP1186" s="8"/>
      <c r="DUQ1186" s="8"/>
      <c r="DUR1186" s="8"/>
      <c r="DUS1186" s="8"/>
      <c r="DUT1186" s="8"/>
      <c r="DUU1186" s="8"/>
      <c r="DUV1186" s="8"/>
      <c r="DUW1186" s="8"/>
      <c r="DUX1186" s="8"/>
      <c r="DUY1186" s="8"/>
      <c r="DUZ1186" s="8"/>
      <c r="DVA1186" s="8"/>
      <c r="DVB1186" s="8"/>
      <c r="DVC1186" s="8"/>
      <c r="DVD1186" s="8"/>
      <c r="DVE1186" s="8"/>
      <c r="DVF1186" s="8"/>
      <c r="DVG1186" s="8"/>
      <c r="DVH1186" s="8"/>
      <c r="DVI1186" s="8"/>
      <c r="DVJ1186" s="8"/>
      <c r="DVK1186" s="8"/>
      <c r="DVL1186" s="8"/>
      <c r="DVM1186" s="8"/>
      <c r="DVN1186" s="8"/>
      <c r="DVO1186" s="8"/>
      <c r="DVP1186" s="8"/>
      <c r="DVQ1186" s="8"/>
      <c r="DVR1186" s="8"/>
      <c r="DVS1186" s="8"/>
      <c r="DVT1186" s="8"/>
      <c r="DVU1186" s="8"/>
      <c r="DVV1186" s="8"/>
      <c r="DVW1186" s="8"/>
      <c r="DVX1186" s="8"/>
      <c r="DVY1186" s="8"/>
      <c r="DVZ1186" s="8"/>
      <c r="DWA1186" s="8"/>
      <c r="DWB1186" s="8"/>
      <c r="DWC1186" s="8"/>
      <c r="DWD1186" s="8"/>
      <c r="DWE1186" s="8"/>
      <c r="DWF1186" s="8"/>
      <c r="DWG1186" s="8"/>
      <c r="DWH1186" s="8"/>
      <c r="DWI1186" s="8"/>
      <c r="DWJ1186" s="8"/>
      <c r="DWK1186" s="8"/>
      <c r="DWL1186" s="8"/>
      <c r="DWM1186" s="8"/>
      <c r="DWN1186" s="8"/>
      <c r="DWO1186" s="8"/>
      <c r="DWP1186" s="8"/>
      <c r="DWQ1186" s="8"/>
      <c r="DWR1186" s="8"/>
      <c r="DWS1186" s="8"/>
      <c r="DWT1186" s="8"/>
      <c r="DWU1186" s="8"/>
      <c r="DWV1186" s="8"/>
      <c r="DWW1186" s="8"/>
      <c r="DWX1186" s="8"/>
      <c r="DWY1186" s="8"/>
      <c r="DWZ1186" s="8"/>
      <c r="DXA1186" s="8"/>
      <c r="DXB1186" s="8"/>
      <c r="DXC1186" s="8"/>
      <c r="DXD1186" s="8"/>
      <c r="DXE1186" s="8"/>
      <c r="DXF1186" s="8"/>
      <c r="DXG1186" s="8"/>
      <c r="DXH1186" s="8"/>
      <c r="DXI1186" s="8"/>
      <c r="DXJ1186" s="8"/>
      <c r="DXK1186" s="8"/>
      <c r="DXL1186" s="8"/>
      <c r="DXM1186" s="8"/>
      <c r="DXN1186" s="8"/>
      <c r="DXO1186" s="8"/>
      <c r="DXP1186" s="8"/>
      <c r="DXQ1186" s="8"/>
      <c r="DXR1186" s="8"/>
      <c r="DXS1186" s="8"/>
      <c r="DXT1186" s="8"/>
      <c r="DXU1186" s="8"/>
      <c r="DXV1186" s="8"/>
      <c r="DXW1186" s="8"/>
      <c r="DXX1186" s="8"/>
      <c r="DXY1186" s="8"/>
      <c r="DXZ1186" s="8"/>
      <c r="DYA1186" s="8"/>
      <c r="DYB1186" s="8"/>
      <c r="DYC1186" s="8"/>
      <c r="DYD1186" s="8"/>
      <c r="DYE1186" s="8"/>
      <c r="DYF1186" s="8"/>
      <c r="DYG1186" s="8"/>
      <c r="DYH1186" s="8"/>
      <c r="DYI1186" s="8"/>
      <c r="DYJ1186" s="8"/>
      <c r="DYK1186" s="8"/>
      <c r="DYL1186" s="8"/>
      <c r="DYM1186" s="8"/>
      <c r="DYN1186" s="8"/>
      <c r="DYO1186" s="8"/>
      <c r="DYP1186" s="8"/>
      <c r="DYQ1186" s="8"/>
      <c r="DYR1186" s="8"/>
      <c r="DYS1186" s="8"/>
      <c r="DYT1186" s="8"/>
      <c r="DYU1186" s="8"/>
      <c r="DYV1186" s="8"/>
      <c r="DYW1186" s="8"/>
      <c r="DYX1186" s="8"/>
      <c r="DYY1186" s="8"/>
      <c r="DYZ1186" s="8"/>
      <c r="DZA1186" s="8"/>
      <c r="DZB1186" s="8"/>
      <c r="DZC1186" s="8"/>
      <c r="DZD1186" s="8"/>
      <c r="DZE1186" s="8"/>
      <c r="DZF1186" s="8"/>
      <c r="DZG1186" s="8"/>
      <c r="DZH1186" s="8"/>
      <c r="DZI1186" s="8"/>
      <c r="DZJ1186" s="8"/>
      <c r="DZK1186" s="8"/>
      <c r="DZL1186" s="8"/>
      <c r="DZM1186" s="8"/>
      <c r="DZN1186" s="8"/>
      <c r="DZO1186" s="8"/>
      <c r="DZP1186" s="8"/>
      <c r="DZQ1186" s="8"/>
      <c r="DZR1186" s="8"/>
      <c r="DZS1186" s="8"/>
      <c r="DZT1186" s="8"/>
      <c r="DZU1186" s="8"/>
      <c r="DZV1186" s="8"/>
      <c r="DZW1186" s="8"/>
      <c r="DZX1186" s="8"/>
      <c r="DZY1186" s="8"/>
      <c r="DZZ1186" s="8"/>
      <c r="EAA1186" s="8"/>
      <c r="EAB1186" s="8"/>
      <c r="EAC1186" s="8"/>
      <c r="EAD1186" s="8"/>
      <c r="EAE1186" s="8"/>
      <c r="EAF1186" s="8"/>
      <c r="EAG1186" s="8"/>
      <c r="EAH1186" s="8"/>
      <c r="EAI1186" s="8"/>
      <c r="EAJ1186" s="8"/>
      <c r="EAK1186" s="8"/>
      <c r="EAL1186" s="8"/>
      <c r="EAM1186" s="8"/>
      <c r="EAN1186" s="8"/>
      <c r="EAO1186" s="8"/>
      <c r="EAP1186" s="8"/>
      <c r="EAQ1186" s="8"/>
      <c r="EAR1186" s="8"/>
      <c r="EAS1186" s="8"/>
      <c r="EAT1186" s="8"/>
      <c r="EAU1186" s="8"/>
      <c r="EAV1186" s="8"/>
      <c r="EAW1186" s="8"/>
      <c r="EAX1186" s="8"/>
      <c r="EAY1186" s="8"/>
      <c r="EAZ1186" s="8"/>
      <c r="EBA1186" s="8"/>
      <c r="EBB1186" s="8"/>
      <c r="EBC1186" s="8"/>
      <c r="EBD1186" s="8"/>
      <c r="EBE1186" s="8"/>
      <c r="EBF1186" s="8"/>
      <c r="EBG1186" s="8"/>
      <c r="EBH1186" s="8"/>
      <c r="EBI1186" s="8"/>
      <c r="EBJ1186" s="8"/>
      <c r="EBK1186" s="8"/>
      <c r="EBL1186" s="8"/>
      <c r="EBM1186" s="8"/>
      <c r="EBN1186" s="8"/>
      <c r="EBO1186" s="8"/>
      <c r="EBP1186" s="8"/>
      <c r="EBQ1186" s="8"/>
      <c r="EBR1186" s="8"/>
      <c r="EBS1186" s="8"/>
      <c r="EBT1186" s="8"/>
      <c r="EBU1186" s="8"/>
      <c r="EBV1186" s="8"/>
      <c r="EBW1186" s="8"/>
      <c r="EBX1186" s="8"/>
      <c r="EBY1186" s="8"/>
      <c r="EBZ1186" s="8"/>
      <c r="ECA1186" s="8"/>
      <c r="ECB1186" s="8"/>
      <c r="ECC1186" s="8"/>
      <c r="ECD1186" s="8"/>
      <c r="ECE1186" s="8"/>
      <c r="ECF1186" s="8"/>
      <c r="ECG1186" s="8"/>
      <c r="ECH1186" s="8"/>
      <c r="ECI1186" s="8"/>
      <c r="ECJ1186" s="8"/>
      <c r="ECK1186" s="8"/>
      <c r="ECL1186" s="8"/>
      <c r="ECM1186" s="8"/>
      <c r="ECN1186" s="8"/>
      <c r="ECO1186" s="8"/>
      <c r="ECP1186" s="8"/>
      <c r="ECQ1186" s="8"/>
      <c r="ECR1186" s="8"/>
      <c r="ECS1186" s="8"/>
      <c r="ECT1186" s="8"/>
      <c r="ECU1186" s="8"/>
      <c r="ECV1186" s="8"/>
      <c r="ECW1186" s="8"/>
      <c r="ECX1186" s="8"/>
      <c r="ECY1186" s="8"/>
      <c r="ECZ1186" s="8"/>
      <c r="EDA1186" s="8"/>
      <c r="EDB1186" s="8"/>
      <c r="EDC1186" s="8"/>
      <c r="EDD1186" s="8"/>
      <c r="EDE1186" s="8"/>
      <c r="EDF1186" s="8"/>
      <c r="EDG1186" s="8"/>
      <c r="EDH1186" s="8"/>
      <c r="EDI1186" s="8"/>
      <c r="EDJ1186" s="8"/>
      <c r="EDK1186" s="8"/>
      <c r="EDL1186" s="8"/>
      <c r="EDM1186" s="8"/>
      <c r="EDN1186" s="8"/>
      <c r="EDO1186" s="8"/>
      <c r="EDP1186" s="8"/>
      <c r="EDQ1186" s="8"/>
      <c r="EDR1186" s="8"/>
      <c r="EDS1186" s="8"/>
      <c r="EDT1186" s="8"/>
      <c r="EDU1186" s="8"/>
      <c r="EDV1186" s="8"/>
      <c r="EDW1186" s="8"/>
      <c r="EDX1186" s="8"/>
      <c r="EDY1186" s="8"/>
      <c r="EDZ1186" s="8"/>
      <c r="EEA1186" s="8"/>
      <c r="EEB1186" s="8"/>
      <c r="EEC1186" s="8"/>
      <c r="EED1186" s="8"/>
      <c r="EEE1186" s="8"/>
      <c r="EEF1186" s="8"/>
      <c r="EEG1186" s="8"/>
      <c r="EEH1186" s="8"/>
      <c r="EEI1186" s="8"/>
      <c r="EEJ1186" s="8"/>
      <c r="EEK1186" s="8"/>
      <c r="EEL1186" s="8"/>
      <c r="EEM1186" s="8"/>
      <c r="EEN1186" s="8"/>
      <c r="EEO1186" s="8"/>
      <c r="EEP1186" s="8"/>
      <c r="EEQ1186" s="8"/>
      <c r="EER1186" s="8"/>
      <c r="EES1186" s="8"/>
      <c r="EET1186" s="8"/>
      <c r="EEU1186" s="8"/>
      <c r="EEV1186" s="8"/>
      <c r="EEW1186" s="8"/>
      <c r="EEX1186" s="8"/>
      <c r="EEY1186" s="8"/>
      <c r="EEZ1186" s="8"/>
      <c r="EFA1186" s="8"/>
      <c r="EFB1186" s="8"/>
      <c r="EFC1186" s="8"/>
      <c r="EFD1186" s="8"/>
      <c r="EFE1186" s="8"/>
      <c r="EFF1186" s="8"/>
      <c r="EFG1186" s="8"/>
      <c r="EFH1186" s="8"/>
      <c r="EFI1186" s="8"/>
      <c r="EFJ1186" s="8"/>
      <c r="EFK1186" s="8"/>
      <c r="EFL1186" s="8"/>
      <c r="EFM1186" s="8"/>
      <c r="EFN1186" s="8"/>
      <c r="EFO1186" s="8"/>
      <c r="EFP1186" s="8"/>
      <c r="EFQ1186" s="8"/>
      <c r="EFR1186" s="8"/>
      <c r="EFS1186" s="8"/>
      <c r="EFT1186" s="8"/>
      <c r="EFU1186" s="8"/>
      <c r="EFV1186" s="8"/>
      <c r="EFW1186" s="8"/>
      <c r="EFX1186" s="8"/>
      <c r="EFY1186" s="8"/>
      <c r="EFZ1186" s="8"/>
      <c r="EGA1186" s="8"/>
      <c r="EGB1186" s="8"/>
      <c r="EGC1186" s="8"/>
      <c r="EGD1186" s="8"/>
      <c r="EGE1186" s="8"/>
      <c r="EGF1186" s="8"/>
      <c r="EGG1186" s="8"/>
      <c r="EGH1186" s="8"/>
      <c r="EGI1186" s="8"/>
      <c r="EGJ1186" s="8"/>
      <c r="EGK1186" s="8"/>
      <c r="EGL1186" s="8"/>
      <c r="EGM1186" s="8"/>
      <c r="EGN1186" s="8"/>
      <c r="EGO1186" s="8"/>
      <c r="EGP1186" s="8"/>
      <c r="EGQ1186" s="8"/>
      <c r="EGR1186" s="8"/>
      <c r="EGS1186" s="8"/>
      <c r="EGT1186" s="8"/>
      <c r="EGU1186" s="8"/>
      <c r="EGV1186" s="8"/>
      <c r="EGW1186" s="8"/>
      <c r="EGX1186" s="8"/>
      <c r="EGY1186" s="8"/>
      <c r="EGZ1186" s="8"/>
      <c r="EHA1186" s="8"/>
      <c r="EHB1186" s="8"/>
      <c r="EHC1186" s="8"/>
      <c r="EHD1186" s="8"/>
      <c r="EHE1186" s="8"/>
      <c r="EHF1186" s="8"/>
      <c r="EHG1186" s="8"/>
      <c r="EHH1186" s="8"/>
      <c r="EHI1186" s="8"/>
      <c r="EHJ1186" s="8"/>
      <c r="EHK1186" s="8"/>
      <c r="EHL1186" s="8"/>
      <c r="EHM1186" s="8"/>
      <c r="EHN1186" s="8"/>
      <c r="EHO1186" s="8"/>
      <c r="EHP1186" s="8"/>
      <c r="EHQ1186" s="8"/>
      <c r="EHR1186" s="8"/>
      <c r="EHS1186" s="8"/>
      <c r="EHT1186" s="8"/>
      <c r="EHU1186" s="8"/>
      <c r="EHV1186" s="8"/>
      <c r="EHW1186" s="8"/>
      <c r="EHX1186" s="8"/>
      <c r="EHY1186" s="8"/>
      <c r="EHZ1186" s="8"/>
      <c r="EIA1186" s="8"/>
      <c r="EIB1186" s="8"/>
      <c r="EIC1186" s="8"/>
      <c r="EID1186" s="8"/>
      <c r="EIE1186" s="8"/>
      <c r="EIF1186" s="8"/>
      <c r="EIG1186" s="8"/>
      <c r="EIH1186" s="8"/>
      <c r="EII1186" s="8"/>
      <c r="EIJ1186" s="8"/>
      <c r="EIK1186" s="8"/>
      <c r="EIL1186" s="8"/>
      <c r="EIM1186" s="8"/>
      <c r="EIN1186" s="8"/>
      <c r="EIO1186" s="8"/>
      <c r="EIP1186" s="8"/>
      <c r="EIQ1186" s="8"/>
      <c r="EIR1186" s="8"/>
      <c r="EIS1186" s="8"/>
      <c r="EIT1186" s="8"/>
      <c r="EIU1186" s="8"/>
      <c r="EIV1186" s="8"/>
      <c r="EIW1186" s="8"/>
      <c r="EIX1186" s="8"/>
      <c r="EIY1186" s="8"/>
      <c r="EIZ1186" s="8"/>
      <c r="EJA1186" s="8"/>
      <c r="EJB1186" s="8"/>
      <c r="EJC1186" s="8"/>
      <c r="EJD1186" s="8"/>
      <c r="EJE1186" s="8"/>
      <c r="EJF1186" s="8"/>
      <c r="EJG1186" s="8"/>
      <c r="EJH1186" s="8"/>
      <c r="EJI1186" s="8"/>
      <c r="EJJ1186" s="8"/>
      <c r="EJK1186" s="8"/>
      <c r="EJL1186" s="8"/>
      <c r="EJM1186" s="8"/>
      <c r="EJN1186" s="8"/>
      <c r="EJO1186" s="8"/>
      <c r="EJP1186" s="8"/>
      <c r="EJQ1186" s="8"/>
      <c r="EJR1186" s="8"/>
      <c r="EJS1186" s="8"/>
      <c r="EJT1186" s="8"/>
      <c r="EJU1186" s="8"/>
      <c r="EJV1186" s="8"/>
      <c r="EJW1186" s="8"/>
      <c r="EJX1186" s="8"/>
      <c r="EJY1186" s="8"/>
      <c r="EJZ1186" s="8"/>
      <c r="EKA1186" s="8"/>
      <c r="EKB1186" s="8"/>
      <c r="EKC1186" s="8"/>
      <c r="EKD1186" s="8"/>
      <c r="EKE1186" s="8"/>
      <c r="EKF1186" s="8"/>
      <c r="EKG1186" s="8"/>
      <c r="EKH1186" s="8"/>
      <c r="EKI1186" s="8"/>
      <c r="EKJ1186" s="8"/>
      <c r="EKK1186" s="8"/>
      <c r="EKL1186" s="8"/>
      <c r="EKM1186" s="8"/>
      <c r="EKN1186" s="8"/>
      <c r="EKO1186" s="8"/>
      <c r="EKP1186" s="8"/>
      <c r="EKQ1186" s="8"/>
      <c r="EKR1186" s="8"/>
      <c r="EKS1186" s="8"/>
      <c r="EKT1186" s="8"/>
      <c r="EKU1186" s="8"/>
      <c r="EKV1186" s="8"/>
      <c r="EKW1186" s="8"/>
      <c r="EKX1186" s="8"/>
      <c r="EKY1186" s="8"/>
      <c r="EKZ1186" s="8"/>
      <c r="ELA1186" s="8"/>
      <c r="ELB1186" s="8"/>
      <c r="ELC1186" s="8"/>
      <c r="ELD1186" s="8"/>
      <c r="ELE1186" s="8"/>
      <c r="ELF1186" s="8"/>
      <c r="ELG1186" s="8"/>
      <c r="ELH1186" s="8"/>
      <c r="ELI1186" s="8"/>
      <c r="ELJ1186" s="8"/>
      <c r="ELK1186" s="8"/>
      <c r="ELL1186" s="8"/>
      <c r="ELM1186" s="8"/>
      <c r="ELN1186" s="8"/>
      <c r="ELO1186" s="8"/>
      <c r="ELP1186" s="8"/>
      <c r="ELQ1186" s="8"/>
      <c r="ELR1186" s="8"/>
      <c r="ELS1186" s="8"/>
      <c r="ELT1186" s="8"/>
      <c r="ELU1186" s="8"/>
      <c r="ELV1186" s="8"/>
      <c r="ELW1186" s="8"/>
      <c r="ELX1186" s="8"/>
      <c r="ELY1186" s="8"/>
      <c r="ELZ1186" s="8"/>
      <c r="EMA1186" s="8"/>
      <c r="EMB1186" s="8"/>
      <c r="EMC1186" s="8"/>
      <c r="EMD1186" s="8"/>
      <c r="EME1186" s="8"/>
      <c r="EMF1186" s="8"/>
      <c r="EMG1186" s="8"/>
      <c r="EMH1186" s="8"/>
      <c r="EMI1186" s="8"/>
      <c r="EMJ1186" s="8"/>
      <c r="EMK1186" s="8"/>
      <c r="EML1186" s="8"/>
      <c r="EMM1186" s="8"/>
      <c r="EMN1186" s="8"/>
      <c r="EMO1186" s="8"/>
      <c r="EMP1186" s="8"/>
      <c r="EMQ1186" s="8"/>
      <c r="EMR1186" s="8"/>
      <c r="EMS1186" s="8"/>
      <c r="EMT1186" s="8"/>
      <c r="EMU1186" s="8"/>
      <c r="EMV1186" s="8"/>
      <c r="EMW1186" s="8"/>
      <c r="EMX1186" s="8"/>
      <c r="EMY1186" s="8"/>
      <c r="EMZ1186" s="8"/>
      <c r="ENA1186" s="8"/>
      <c r="ENB1186" s="8"/>
      <c r="ENC1186" s="8"/>
      <c r="END1186" s="8"/>
      <c r="ENE1186" s="8"/>
      <c r="ENF1186" s="8"/>
      <c r="ENG1186" s="8"/>
      <c r="ENH1186" s="8"/>
      <c r="ENI1186" s="8"/>
      <c r="ENJ1186" s="8"/>
      <c r="ENK1186" s="8"/>
      <c r="ENL1186" s="8"/>
      <c r="ENM1186" s="8"/>
      <c r="ENN1186" s="8"/>
      <c r="ENO1186" s="8"/>
      <c r="ENP1186" s="8"/>
      <c r="ENQ1186" s="8"/>
      <c r="ENR1186" s="8"/>
      <c r="ENS1186" s="8"/>
      <c r="ENT1186" s="8"/>
      <c r="ENU1186" s="8"/>
      <c r="ENV1186" s="8"/>
      <c r="ENW1186" s="8"/>
      <c r="ENX1186" s="8"/>
      <c r="ENY1186" s="8"/>
      <c r="ENZ1186" s="8"/>
      <c r="EOA1186" s="8"/>
      <c r="EOB1186" s="8"/>
      <c r="EOC1186" s="8"/>
      <c r="EOD1186" s="8"/>
      <c r="EOE1186" s="8"/>
      <c r="EOF1186" s="8"/>
      <c r="EOG1186" s="8"/>
      <c r="EOH1186" s="8"/>
      <c r="EOI1186" s="8"/>
      <c r="EOJ1186" s="8"/>
      <c r="EOK1186" s="8"/>
      <c r="EOL1186" s="8"/>
      <c r="EOM1186" s="8"/>
      <c r="EON1186" s="8"/>
      <c r="EOO1186" s="8"/>
      <c r="EOP1186" s="8"/>
      <c r="EOQ1186" s="8"/>
      <c r="EOR1186" s="8"/>
      <c r="EOS1186" s="8"/>
      <c r="EOT1186" s="8"/>
      <c r="EOU1186" s="8"/>
      <c r="EOV1186" s="8"/>
      <c r="EOW1186" s="8"/>
      <c r="EOX1186" s="8"/>
      <c r="EOY1186" s="8"/>
      <c r="EOZ1186" s="8"/>
      <c r="EPA1186" s="8"/>
      <c r="EPB1186" s="8"/>
      <c r="EPC1186" s="8"/>
      <c r="EPD1186" s="8"/>
      <c r="EPE1186" s="8"/>
      <c r="EPF1186" s="8"/>
      <c r="EPG1186" s="8"/>
      <c r="EPH1186" s="8"/>
      <c r="EPI1186" s="8"/>
      <c r="EPJ1186" s="8"/>
      <c r="EPK1186" s="8"/>
      <c r="EPL1186" s="8"/>
      <c r="EPM1186" s="8"/>
      <c r="EPN1186" s="8"/>
      <c r="EPO1186" s="8"/>
      <c r="EPP1186" s="8"/>
      <c r="EPQ1186" s="8"/>
      <c r="EPR1186" s="8"/>
      <c r="EPS1186" s="8"/>
      <c r="EPT1186" s="8"/>
      <c r="EPU1186" s="8"/>
      <c r="EPV1186" s="8"/>
      <c r="EPW1186" s="8"/>
      <c r="EPX1186" s="8"/>
      <c r="EPY1186" s="8"/>
      <c r="EPZ1186" s="8"/>
      <c r="EQA1186" s="8"/>
      <c r="EQB1186" s="8"/>
      <c r="EQC1186" s="8"/>
      <c r="EQD1186" s="8"/>
      <c r="EQE1186" s="8"/>
      <c r="EQF1186" s="8"/>
      <c r="EQG1186" s="8"/>
      <c r="EQH1186" s="8"/>
      <c r="EQI1186" s="8"/>
      <c r="EQJ1186" s="8"/>
      <c r="EQK1186" s="8"/>
      <c r="EQL1186" s="8"/>
      <c r="EQM1186" s="8"/>
      <c r="EQN1186" s="8"/>
      <c r="EQO1186" s="8"/>
      <c r="EQP1186" s="8"/>
      <c r="EQQ1186" s="8"/>
      <c r="EQR1186" s="8"/>
      <c r="EQS1186" s="8"/>
      <c r="EQT1186" s="8"/>
      <c r="EQU1186" s="8"/>
      <c r="EQV1186" s="8"/>
      <c r="EQW1186" s="8"/>
      <c r="EQX1186" s="8"/>
      <c r="EQY1186" s="8"/>
      <c r="EQZ1186" s="8"/>
      <c r="ERA1186" s="8"/>
      <c r="ERB1186" s="8"/>
      <c r="ERC1186" s="8"/>
      <c r="ERD1186" s="8"/>
      <c r="ERE1186" s="8"/>
      <c r="ERF1186" s="8"/>
      <c r="ERG1186" s="8"/>
      <c r="ERH1186" s="8"/>
      <c r="ERI1186" s="8"/>
      <c r="ERJ1186" s="8"/>
      <c r="ERK1186" s="8"/>
      <c r="ERL1186" s="8"/>
      <c r="ERM1186" s="8"/>
      <c r="ERN1186" s="8"/>
      <c r="ERO1186" s="8"/>
      <c r="ERP1186" s="8"/>
      <c r="ERQ1186" s="8"/>
      <c r="ERR1186" s="8"/>
      <c r="ERS1186" s="8"/>
      <c r="ERT1186" s="8"/>
      <c r="ERU1186" s="8"/>
      <c r="ERV1186" s="8"/>
      <c r="ERW1186" s="8"/>
      <c r="ERX1186" s="8"/>
      <c r="ERY1186" s="8"/>
      <c r="ERZ1186" s="8"/>
      <c r="ESA1186" s="8"/>
      <c r="ESB1186" s="8"/>
      <c r="ESC1186" s="8"/>
      <c r="ESD1186" s="8"/>
      <c r="ESE1186" s="8"/>
      <c r="ESF1186" s="8"/>
      <c r="ESG1186" s="8"/>
      <c r="ESH1186" s="8"/>
      <c r="ESI1186" s="8"/>
      <c r="ESJ1186" s="8"/>
      <c r="ESK1186" s="8"/>
      <c r="ESL1186" s="8"/>
      <c r="ESM1186" s="8"/>
      <c r="ESN1186" s="8"/>
      <c r="ESO1186" s="8"/>
      <c r="ESP1186" s="8"/>
      <c r="ESQ1186" s="8"/>
      <c r="ESR1186" s="8"/>
      <c r="ESS1186" s="8"/>
      <c r="EST1186" s="8"/>
      <c r="ESU1186" s="8"/>
      <c r="ESV1186" s="8"/>
      <c r="ESW1186" s="8"/>
      <c r="ESX1186" s="8"/>
      <c r="ESY1186" s="8"/>
      <c r="ESZ1186" s="8"/>
      <c r="ETA1186" s="8"/>
      <c r="ETB1186" s="8"/>
      <c r="ETC1186" s="8"/>
      <c r="ETD1186" s="8"/>
      <c r="ETE1186" s="8"/>
      <c r="ETF1186" s="8"/>
      <c r="ETG1186" s="8"/>
      <c r="ETH1186" s="8"/>
      <c r="ETI1186" s="8"/>
      <c r="ETJ1186" s="8"/>
      <c r="ETK1186" s="8"/>
      <c r="ETL1186" s="8"/>
      <c r="ETM1186" s="8"/>
      <c r="ETN1186" s="8"/>
      <c r="ETO1186" s="8"/>
      <c r="ETP1186" s="8"/>
      <c r="ETQ1186" s="8"/>
      <c r="ETR1186" s="8"/>
      <c r="ETS1186" s="8"/>
      <c r="ETT1186" s="8"/>
      <c r="ETU1186" s="8"/>
      <c r="ETV1186" s="8"/>
      <c r="ETW1186" s="8"/>
      <c r="ETX1186" s="8"/>
      <c r="ETY1186" s="8"/>
      <c r="ETZ1186" s="8"/>
      <c r="EUA1186" s="8"/>
      <c r="EUB1186" s="8"/>
      <c r="EUC1186" s="8"/>
      <c r="EUD1186" s="8"/>
      <c r="EUE1186" s="8"/>
      <c r="EUF1186" s="8"/>
      <c r="EUG1186" s="8"/>
      <c r="EUH1186" s="8"/>
      <c r="EUI1186" s="8"/>
      <c r="EUJ1186" s="8"/>
      <c r="EUK1186" s="8"/>
      <c r="EUL1186" s="8"/>
      <c r="EUM1186" s="8"/>
      <c r="EUN1186" s="8"/>
      <c r="EUO1186" s="8"/>
      <c r="EUP1186" s="8"/>
      <c r="EUQ1186" s="8"/>
      <c r="EUR1186" s="8"/>
      <c r="EUS1186" s="8"/>
      <c r="EUT1186" s="8"/>
      <c r="EUU1186" s="8"/>
      <c r="EUV1186" s="8"/>
      <c r="EUW1186" s="8"/>
      <c r="EUX1186" s="8"/>
      <c r="EUY1186" s="8"/>
      <c r="EUZ1186" s="8"/>
      <c r="EVA1186" s="8"/>
      <c r="EVB1186" s="8"/>
      <c r="EVC1186" s="8"/>
      <c r="EVD1186" s="8"/>
      <c r="EVE1186" s="8"/>
      <c r="EVF1186" s="8"/>
      <c r="EVG1186" s="8"/>
      <c r="EVH1186" s="8"/>
      <c r="EVI1186" s="8"/>
      <c r="EVJ1186" s="8"/>
      <c r="EVK1186" s="8"/>
      <c r="EVL1186" s="8"/>
      <c r="EVM1186" s="8"/>
      <c r="EVN1186" s="8"/>
      <c r="EVO1186" s="8"/>
      <c r="EVP1186" s="8"/>
      <c r="EVQ1186" s="8"/>
      <c r="EVR1186" s="8"/>
      <c r="EVS1186" s="8"/>
      <c r="EVT1186" s="8"/>
      <c r="EVU1186" s="8"/>
      <c r="EVV1186" s="8"/>
      <c r="EVW1186" s="8"/>
      <c r="EVX1186" s="8"/>
      <c r="EVY1186" s="8"/>
      <c r="EVZ1186" s="8"/>
      <c r="EWA1186" s="8"/>
      <c r="EWB1186" s="8"/>
      <c r="EWC1186" s="8"/>
      <c r="EWD1186" s="8"/>
      <c r="EWE1186" s="8"/>
      <c r="EWF1186" s="8"/>
      <c r="EWG1186" s="8"/>
      <c r="EWH1186" s="8"/>
      <c r="EWI1186" s="8"/>
      <c r="EWJ1186" s="8"/>
      <c r="EWK1186" s="8"/>
      <c r="EWL1186" s="8"/>
      <c r="EWM1186" s="8"/>
      <c r="EWN1186" s="8"/>
      <c r="EWO1186" s="8"/>
      <c r="EWP1186" s="8"/>
      <c r="EWQ1186" s="8"/>
      <c r="EWR1186" s="8"/>
      <c r="EWS1186" s="8"/>
      <c r="EWT1186" s="8"/>
      <c r="EWU1186" s="8"/>
      <c r="EWV1186" s="8"/>
      <c r="EWW1186" s="8"/>
      <c r="EWX1186" s="8"/>
      <c r="EWY1186" s="8"/>
      <c r="EWZ1186" s="8"/>
      <c r="EXA1186" s="8"/>
      <c r="EXB1186" s="8"/>
      <c r="EXC1186" s="8"/>
      <c r="EXD1186" s="8"/>
      <c r="EXE1186" s="8"/>
      <c r="EXF1186" s="8"/>
      <c r="EXG1186" s="8"/>
      <c r="EXH1186" s="8"/>
      <c r="EXI1186" s="8"/>
      <c r="EXJ1186" s="8"/>
      <c r="EXK1186" s="8"/>
      <c r="EXL1186" s="8"/>
      <c r="EXM1186" s="8"/>
      <c r="EXN1186" s="8"/>
      <c r="EXO1186" s="8"/>
      <c r="EXP1186" s="8"/>
      <c r="EXQ1186" s="8"/>
      <c r="EXR1186" s="8"/>
      <c r="EXS1186" s="8"/>
      <c r="EXT1186" s="8"/>
      <c r="EXU1186" s="8"/>
      <c r="EXV1186" s="8"/>
      <c r="EXW1186" s="8"/>
      <c r="EXX1186" s="8"/>
      <c r="EXY1186" s="8"/>
      <c r="EXZ1186" s="8"/>
      <c r="EYA1186" s="8"/>
      <c r="EYB1186" s="8"/>
      <c r="EYC1186" s="8"/>
      <c r="EYD1186" s="8"/>
      <c r="EYE1186" s="8"/>
      <c r="EYF1186" s="8"/>
      <c r="EYG1186" s="8"/>
      <c r="EYH1186" s="8"/>
      <c r="EYI1186" s="8"/>
      <c r="EYJ1186" s="8"/>
      <c r="EYK1186" s="8"/>
      <c r="EYL1186" s="8"/>
      <c r="EYM1186" s="8"/>
      <c r="EYN1186" s="8"/>
      <c r="EYO1186" s="8"/>
      <c r="EYP1186" s="8"/>
      <c r="EYQ1186" s="8"/>
      <c r="EYR1186" s="8"/>
      <c r="EYS1186" s="8"/>
      <c r="EYT1186" s="8"/>
      <c r="EYU1186" s="8"/>
      <c r="EYV1186" s="8"/>
      <c r="EYW1186" s="8"/>
      <c r="EYX1186" s="8"/>
      <c r="EYY1186" s="8"/>
      <c r="EYZ1186" s="8"/>
      <c r="EZA1186" s="8"/>
      <c r="EZB1186" s="8"/>
      <c r="EZC1186" s="8"/>
      <c r="EZD1186" s="8"/>
      <c r="EZE1186" s="8"/>
      <c r="EZF1186" s="8"/>
      <c r="EZG1186" s="8"/>
      <c r="EZH1186" s="8"/>
      <c r="EZI1186" s="8"/>
      <c r="EZJ1186" s="8"/>
      <c r="EZK1186" s="8"/>
      <c r="EZL1186" s="8"/>
      <c r="EZM1186" s="8"/>
      <c r="EZN1186" s="8"/>
      <c r="EZO1186" s="8"/>
      <c r="EZP1186" s="8"/>
      <c r="EZQ1186" s="8"/>
      <c r="EZR1186" s="8"/>
      <c r="EZS1186" s="8"/>
      <c r="EZT1186" s="8"/>
      <c r="EZU1186" s="8"/>
      <c r="EZV1186" s="8"/>
      <c r="EZW1186" s="8"/>
      <c r="EZX1186" s="8"/>
      <c r="EZY1186" s="8"/>
      <c r="EZZ1186" s="8"/>
      <c r="FAA1186" s="8"/>
      <c r="FAB1186" s="8"/>
      <c r="FAC1186" s="8"/>
      <c r="FAD1186" s="8"/>
      <c r="FAE1186" s="8"/>
      <c r="FAF1186" s="8"/>
      <c r="FAG1186" s="8"/>
      <c r="FAH1186" s="8"/>
      <c r="FAI1186" s="8"/>
      <c r="FAJ1186" s="8"/>
      <c r="FAK1186" s="8"/>
      <c r="FAL1186" s="8"/>
      <c r="FAM1186" s="8"/>
      <c r="FAN1186" s="8"/>
      <c r="FAO1186" s="8"/>
      <c r="FAP1186" s="8"/>
      <c r="FAQ1186" s="8"/>
      <c r="FAR1186" s="8"/>
      <c r="FAS1186" s="8"/>
      <c r="FAT1186" s="8"/>
      <c r="FAU1186" s="8"/>
      <c r="FAV1186" s="8"/>
      <c r="FAW1186" s="8"/>
      <c r="FAX1186" s="8"/>
      <c r="FAY1186" s="8"/>
      <c r="FAZ1186" s="8"/>
      <c r="FBA1186" s="8"/>
      <c r="FBB1186" s="8"/>
      <c r="FBC1186" s="8"/>
      <c r="FBD1186" s="8"/>
      <c r="FBE1186" s="8"/>
      <c r="FBF1186" s="8"/>
      <c r="FBG1186" s="8"/>
      <c r="FBH1186" s="8"/>
      <c r="FBI1186" s="8"/>
      <c r="FBJ1186" s="8"/>
      <c r="FBK1186" s="8"/>
      <c r="FBL1186" s="8"/>
      <c r="FBM1186" s="8"/>
      <c r="FBN1186" s="8"/>
      <c r="FBO1186" s="8"/>
      <c r="FBP1186" s="8"/>
      <c r="FBQ1186" s="8"/>
      <c r="FBR1186" s="8"/>
      <c r="FBS1186" s="8"/>
      <c r="FBT1186" s="8"/>
      <c r="FBU1186" s="8"/>
      <c r="FBV1186" s="8"/>
      <c r="FBW1186" s="8"/>
      <c r="FBX1186" s="8"/>
      <c r="FBY1186" s="8"/>
      <c r="FBZ1186" s="8"/>
      <c r="FCA1186" s="8"/>
      <c r="FCB1186" s="8"/>
      <c r="FCC1186" s="8"/>
      <c r="FCD1186" s="8"/>
      <c r="FCE1186" s="8"/>
      <c r="FCF1186" s="8"/>
      <c r="FCG1186" s="8"/>
      <c r="FCH1186" s="8"/>
      <c r="FCI1186" s="8"/>
      <c r="FCJ1186" s="8"/>
      <c r="FCK1186" s="8"/>
      <c r="FCL1186" s="8"/>
      <c r="FCM1186" s="8"/>
      <c r="FCN1186" s="8"/>
      <c r="FCO1186" s="8"/>
      <c r="FCP1186" s="8"/>
      <c r="FCQ1186" s="8"/>
      <c r="FCR1186" s="8"/>
      <c r="FCS1186" s="8"/>
      <c r="FCT1186" s="8"/>
      <c r="FCU1186" s="8"/>
      <c r="FCV1186" s="8"/>
      <c r="FCW1186" s="8"/>
      <c r="FCX1186" s="8"/>
      <c r="FCY1186" s="8"/>
      <c r="FCZ1186" s="8"/>
      <c r="FDA1186" s="8"/>
      <c r="FDB1186" s="8"/>
      <c r="FDC1186" s="8"/>
      <c r="FDD1186" s="8"/>
      <c r="FDE1186" s="8"/>
      <c r="FDF1186" s="8"/>
      <c r="FDG1186" s="8"/>
      <c r="FDH1186" s="8"/>
      <c r="FDI1186" s="8"/>
      <c r="FDJ1186" s="8"/>
      <c r="FDK1186" s="8"/>
      <c r="FDL1186" s="8"/>
      <c r="FDM1186" s="8"/>
      <c r="FDN1186" s="8"/>
      <c r="FDO1186" s="8"/>
      <c r="FDP1186" s="8"/>
      <c r="FDQ1186" s="8"/>
      <c r="FDR1186" s="8"/>
      <c r="FDS1186" s="8"/>
      <c r="FDT1186" s="8"/>
      <c r="FDU1186" s="8"/>
      <c r="FDV1186" s="8"/>
      <c r="FDW1186" s="8"/>
      <c r="FDX1186" s="8"/>
      <c r="FDY1186" s="8"/>
      <c r="FDZ1186" s="8"/>
      <c r="FEA1186" s="8"/>
      <c r="FEB1186" s="8"/>
      <c r="FEC1186" s="8"/>
      <c r="FED1186" s="8"/>
      <c r="FEE1186" s="8"/>
      <c r="FEF1186" s="8"/>
      <c r="FEG1186" s="8"/>
      <c r="FEH1186" s="8"/>
      <c r="FEI1186" s="8"/>
      <c r="FEJ1186" s="8"/>
      <c r="FEK1186" s="8"/>
      <c r="FEL1186" s="8"/>
      <c r="FEM1186" s="8"/>
      <c r="FEN1186" s="8"/>
      <c r="FEO1186" s="8"/>
      <c r="FEP1186" s="8"/>
      <c r="FEQ1186" s="8"/>
      <c r="FER1186" s="8"/>
      <c r="FES1186" s="8"/>
      <c r="FET1186" s="8"/>
      <c r="FEU1186" s="8"/>
      <c r="FEV1186" s="8"/>
      <c r="FEW1186" s="8"/>
      <c r="FEX1186" s="8"/>
      <c r="FEY1186" s="8"/>
      <c r="FEZ1186" s="8"/>
      <c r="FFA1186" s="8"/>
      <c r="FFB1186" s="8"/>
      <c r="FFC1186" s="8"/>
      <c r="FFD1186" s="8"/>
      <c r="FFE1186" s="8"/>
      <c r="FFF1186" s="8"/>
      <c r="FFG1186" s="8"/>
      <c r="FFH1186" s="8"/>
      <c r="FFI1186" s="8"/>
      <c r="FFJ1186" s="8"/>
      <c r="FFK1186" s="8"/>
      <c r="FFL1186" s="8"/>
      <c r="FFM1186" s="8"/>
      <c r="FFN1186" s="8"/>
      <c r="FFO1186" s="8"/>
      <c r="FFP1186" s="8"/>
      <c r="FFQ1186" s="8"/>
      <c r="FFR1186" s="8"/>
      <c r="FFS1186" s="8"/>
      <c r="FFT1186" s="8"/>
      <c r="FFU1186" s="8"/>
      <c r="FFV1186" s="8"/>
      <c r="FFW1186" s="8"/>
      <c r="FFX1186" s="8"/>
      <c r="FFY1186" s="8"/>
      <c r="FFZ1186" s="8"/>
      <c r="FGA1186" s="8"/>
      <c r="FGB1186" s="8"/>
      <c r="FGC1186" s="8"/>
      <c r="FGD1186" s="8"/>
      <c r="FGE1186" s="8"/>
      <c r="FGF1186" s="8"/>
      <c r="FGG1186" s="8"/>
      <c r="FGH1186" s="8"/>
      <c r="FGI1186" s="8"/>
      <c r="FGJ1186" s="8"/>
      <c r="FGK1186" s="8"/>
      <c r="FGL1186" s="8"/>
      <c r="FGM1186" s="8"/>
      <c r="FGN1186" s="8"/>
      <c r="FGO1186" s="8"/>
      <c r="FGP1186" s="8"/>
      <c r="FGQ1186" s="8"/>
      <c r="FGR1186" s="8"/>
      <c r="FGS1186" s="8"/>
      <c r="FGT1186" s="8"/>
      <c r="FGU1186" s="8"/>
      <c r="FGV1186" s="8"/>
      <c r="FGW1186" s="8"/>
      <c r="FGX1186" s="8"/>
      <c r="FGY1186" s="8"/>
      <c r="FGZ1186" s="8"/>
      <c r="FHA1186" s="8"/>
      <c r="FHB1186" s="8"/>
      <c r="FHC1186" s="8"/>
      <c r="FHD1186" s="8"/>
      <c r="FHE1186" s="8"/>
      <c r="FHF1186" s="8"/>
      <c r="FHG1186" s="8"/>
      <c r="FHH1186" s="8"/>
      <c r="FHI1186" s="8"/>
      <c r="FHJ1186" s="8"/>
      <c r="FHK1186" s="8"/>
      <c r="FHL1186" s="8"/>
      <c r="FHM1186" s="8"/>
      <c r="FHN1186" s="8"/>
      <c r="FHO1186" s="8"/>
      <c r="FHP1186" s="8"/>
      <c r="FHQ1186" s="8"/>
      <c r="FHR1186" s="8"/>
      <c r="FHS1186" s="8"/>
      <c r="FHT1186" s="8"/>
      <c r="FHU1186" s="8"/>
      <c r="FHV1186" s="8"/>
      <c r="FHW1186" s="8"/>
      <c r="FHX1186" s="8"/>
      <c r="FHY1186" s="8"/>
      <c r="FHZ1186" s="8"/>
      <c r="FIA1186" s="8"/>
      <c r="FIB1186" s="8"/>
      <c r="FIC1186" s="8"/>
      <c r="FID1186" s="8"/>
      <c r="FIE1186" s="8"/>
      <c r="FIF1186" s="8"/>
      <c r="FIG1186" s="8"/>
      <c r="FIH1186" s="8"/>
      <c r="FII1186" s="8"/>
      <c r="FIJ1186" s="8"/>
      <c r="FIK1186" s="8"/>
      <c r="FIL1186" s="8"/>
      <c r="FIM1186" s="8"/>
      <c r="FIN1186" s="8"/>
      <c r="FIO1186" s="8"/>
      <c r="FIP1186" s="8"/>
      <c r="FIQ1186" s="8"/>
      <c r="FIR1186" s="8"/>
      <c r="FIS1186" s="8"/>
      <c r="FIT1186" s="8"/>
      <c r="FIU1186" s="8"/>
      <c r="FIV1186" s="8"/>
      <c r="FIW1186" s="8"/>
      <c r="FIX1186" s="8"/>
      <c r="FIY1186" s="8"/>
      <c r="FIZ1186" s="8"/>
      <c r="FJA1186" s="8"/>
      <c r="FJB1186" s="8"/>
      <c r="FJC1186" s="8"/>
      <c r="FJD1186" s="8"/>
      <c r="FJE1186" s="8"/>
      <c r="FJF1186" s="8"/>
      <c r="FJG1186" s="8"/>
      <c r="FJH1186" s="8"/>
      <c r="FJI1186" s="8"/>
      <c r="FJJ1186" s="8"/>
      <c r="FJK1186" s="8"/>
      <c r="FJL1186" s="8"/>
      <c r="FJM1186" s="8"/>
      <c r="FJN1186" s="8"/>
      <c r="FJO1186" s="8"/>
      <c r="FJP1186" s="8"/>
      <c r="FJQ1186" s="8"/>
      <c r="FJR1186" s="8"/>
      <c r="FJS1186" s="8"/>
      <c r="FJT1186" s="8"/>
      <c r="FJU1186" s="8"/>
      <c r="FJV1186" s="8"/>
      <c r="FJW1186" s="8"/>
      <c r="FJX1186" s="8"/>
      <c r="FJY1186" s="8"/>
      <c r="FJZ1186" s="8"/>
      <c r="FKA1186" s="8"/>
      <c r="FKB1186" s="8"/>
      <c r="FKC1186" s="8"/>
      <c r="FKD1186" s="8"/>
      <c r="FKE1186" s="8"/>
      <c r="FKF1186" s="8"/>
      <c r="FKG1186" s="8"/>
      <c r="FKH1186" s="8"/>
      <c r="FKI1186" s="8"/>
      <c r="FKJ1186" s="8"/>
      <c r="FKK1186" s="8"/>
      <c r="FKL1186" s="8"/>
      <c r="FKM1186" s="8"/>
      <c r="FKN1186" s="8"/>
      <c r="FKO1186" s="8"/>
      <c r="FKP1186" s="8"/>
      <c r="FKQ1186" s="8"/>
      <c r="FKR1186" s="8"/>
      <c r="FKS1186" s="8"/>
      <c r="FKT1186" s="8"/>
      <c r="FKU1186" s="8"/>
      <c r="FKV1186" s="8"/>
      <c r="FKW1186" s="8"/>
      <c r="FKX1186" s="8"/>
      <c r="FKY1186" s="8"/>
      <c r="FKZ1186" s="8"/>
      <c r="FLA1186" s="8"/>
      <c r="FLB1186" s="8"/>
      <c r="FLC1186" s="8"/>
      <c r="FLD1186" s="8"/>
      <c r="FLE1186" s="8"/>
      <c r="FLF1186" s="8"/>
      <c r="FLG1186" s="8"/>
      <c r="FLH1186" s="8"/>
      <c r="FLI1186" s="8"/>
      <c r="FLJ1186" s="8"/>
      <c r="FLK1186" s="8"/>
      <c r="FLL1186" s="8"/>
      <c r="FLM1186" s="8"/>
      <c r="FLN1186" s="8"/>
      <c r="FLO1186" s="8"/>
      <c r="FLP1186" s="8"/>
      <c r="FLQ1186" s="8"/>
      <c r="FLR1186" s="8"/>
      <c r="FLS1186" s="8"/>
      <c r="FLT1186" s="8"/>
      <c r="FLU1186" s="8"/>
      <c r="FLV1186" s="8"/>
      <c r="FLW1186" s="8"/>
      <c r="FLX1186" s="8"/>
      <c r="FLY1186" s="8"/>
      <c r="FLZ1186" s="8"/>
      <c r="FMA1186" s="8"/>
      <c r="FMB1186" s="8"/>
      <c r="FMC1186" s="8"/>
      <c r="FMD1186" s="8"/>
      <c r="FME1186" s="8"/>
      <c r="FMF1186" s="8"/>
      <c r="FMG1186" s="8"/>
      <c r="FMH1186" s="8"/>
      <c r="FMI1186" s="8"/>
      <c r="FMJ1186" s="8"/>
      <c r="FMK1186" s="8"/>
      <c r="FML1186" s="8"/>
      <c r="FMM1186" s="8"/>
      <c r="FMN1186" s="8"/>
      <c r="FMO1186" s="8"/>
      <c r="FMP1186" s="8"/>
      <c r="FMQ1186" s="8"/>
      <c r="FMR1186" s="8"/>
      <c r="FMS1186" s="8"/>
      <c r="FMT1186" s="8"/>
      <c r="FMU1186" s="8"/>
      <c r="FMV1186" s="8"/>
      <c r="FMW1186" s="8"/>
      <c r="FMX1186" s="8"/>
      <c r="FMY1186" s="8"/>
      <c r="FMZ1186" s="8"/>
      <c r="FNA1186" s="8"/>
      <c r="FNB1186" s="8"/>
      <c r="FNC1186" s="8"/>
      <c r="FND1186" s="8"/>
      <c r="FNE1186" s="8"/>
      <c r="FNF1186" s="8"/>
      <c r="FNG1186" s="8"/>
      <c r="FNH1186" s="8"/>
      <c r="FNI1186" s="8"/>
      <c r="FNJ1186" s="8"/>
      <c r="FNK1186" s="8"/>
      <c r="FNL1186" s="8"/>
      <c r="FNM1186" s="8"/>
      <c r="FNN1186" s="8"/>
      <c r="FNO1186" s="8"/>
      <c r="FNP1186" s="8"/>
      <c r="FNQ1186" s="8"/>
      <c r="FNR1186" s="8"/>
      <c r="FNS1186" s="8"/>
      <c r="FNT1186" s="8"/>
      <c r="FNU1186" s="8"/>
      <c r="FNV1186" s="8"/>
      <c r="FNW1186" s="8"/>
      <c r="FNX1186" s="8"/>
      <c r="FNY1186" s="8"/>
      <c r="FNZ1186" s="8"/>
      <c r="FOA1186" s="8"/>
      <c r="FOB1186" s="8"/>
      <c r="FOC1186" s="8"/>
      <c r="FOD1186" s="8"/>
      <c r="FOE1186" s="8"/>
      <c r="FOF1186" s="8"/>
      <c r="FOG1186" s="8"/>
      <c r="FOH1186" s="8"/>
      <c r="FOI1186" s="8"/>
      <c r="FOJ1186" s="8"/>
      <c r="FOK1186" s="8"/>
      <c r="FOL1186" s="8"/>
      <c r="FOM1186" s="8"/>
      <c r="FON1186" s="8"/>
      <c r="FOO1186" s="8"/>
      <c r="FOP1186" s="8"/>
      <c r="FOQ1186" s="8"/>
      <c r="FOR1186" s="8"/>
      <c r="FOS1186" s="8"/>
      <c r="FOT1186" s="8"/>
      <c r="FOU1186" s="8"/>
      <c r="FOV1186" s="8"/>
      <c r="FOW1186" s="8"/>
      <c r="FOX1186" s="8"/>
      <c r="FOY1186" s="8"/>
      <c r="FOZ1186" s="8"/>
      <c r="FPA1186" s="8"/>
      <c r="FPB1186" s="8"/>
      <c r="FPC1186" s="8"/>
      <c r="FPD1186" s="8"/>
      <c r="FPE1186" s="8"/>
      <c r="FPF1186" s="8"/>
      <c r="FPG1186" s="8"/>
      <c r="FPH1186" s="8"/>
      <c r="FPI1186" s="8"/>
      <c r="FPJ1186" s="8"/>
      <c r="FPK1186" s="8"/>
      <c r="FPL1186" s="8"/>
      <c r="FPM1186" s="8"/>
      <c r="FPN1186" s="8"/>
      <c r="FPO1186" s="8"/>
      <c r="FPP1186" s="8"/>
      <c r="FPQ1186" s="8"/>
      <c r="FPR1186" s="8"/>
      <c r="FPS1186" s="8"/>
      <c r="FPT1186" s="8"/>
      <c r="FPU1186" s="8"/>
      <c r="FPV1186" s="8"/>
      <c r="FPW1186" s="8"/>
      <c r="FPX1186" s="8"/>
      <c r="FPY1186" s="8"/>
      <c r="FPZ1186" s="8"/>
      <c r="FQA1186" s="8"/>
      <c r="FQB1186" s="8"/>
      <c r="FQC1186" s="8"/>
      <c r="FQD1186" s="8"/>
      <c r="FQE1186" s="8"/>
      <c r="FQF1186" s="8"/>
      <c r="FQG1186" s="8"/>
      <c r="FQH1186" s="8"/>
      <c r="FQI1186" s="8"/>
      <c r="FQJ1186" s="8"/>
      <c r="FQK1186" s="8"/>
      <c r="FQL1186" s="8"/>
      <c r="FQM1186" s="8"/>
      <c r="FQN1186" s="8"/>
      <c r="FQO1186" s="8"/>
      <c r="FQP1186" s="8"/>
      <c r="FQQ1186" s="8"/>
      <c r="FQR1186" s="8"/>
      <c r="FQS1186" s="8"/>
      <c r="FQT1186" s="8"/>
      <c r="FQU1186" s="8"/>
      <c r="FQV1186" s="8"/>
      <c r="FQW1186" s="8"/>
      <c r="FQX1186" s="8"/>
      <c r="FQY1186" s="8"/>
      <c r="FQZ1186" s="8"/>
      <c r="FRA1186" s="8"/>
      <c r="FRB1186" s="8"/>
      <c r="FRC1186" s="8"/>
      <c r="FRD1186" s="8"/>
      <c r="FRE1186" s="8"/>
      <c r="FRF1186" s="8"/>
      <c r="FRG1186" s="8"/>
      <c r="FRH1186" s="8"/>
      <c r="FRI1186" s="8"/>
      <c r="FRJ1186" s="8"/>
      <c r="FRK1186" s="8"/>
      <c r="FRL1186" s="8"/>
      <c r="FRM1186" s="8"/>
      <c r="FRN1186" s="8"/>
      <c r="FRO1186" s="8"/>
      <c r="FRP1186" s="8"/>
      <c r="FRQ1186" s="8"/>
      <c r="FRR1186" s="8"/>
      <c r="FRS1186" s="8"/>
      <c r="FRT1186" s="8"/>
      <c r="FRU1186" s="8"/>
      <c r="FRV1186" s="8"/>
      <c r="FRW1186" s="8"/>
      <c r="FRX1186" s="8"/>
      <c r="FRY1186" s="8"/>
      <c r="FRZ1186" s="8"/>
      <c r="FSA1186" s="8"/>
      <c r="FSB1186" s="8"/>
      <c r="FSC1186" s="8"/>
      <c r="FSD1186" s="8"/>
      <c r="FSE1186" s="8"/>
      <c r="FSF1186" s="8"/>
      <c r="FSG1186" s="8"/>
      <c r="FSH1186" s="8"/>
      <c r="FSI1186" s="8"/>
      <c r="FSJ1186" s="8"/>
      <c r="FSK1186" s="8"/>
      <c r="FSL1186" s="8"/>
      <c r="FSM1186" s="8"/>
      <c r="FSN1186" s="8"/>
      <c r="FSO1186" s="8"/>
      <c r="FSP1186" s="8"/>
      <c r="FSQ1186" s="8"/>
      <c r="FSR1186" s="8"/>
      <c r="FSS1186" s="8"/>
      <c r="FST1186" s="8"/>
      <c r="FSU1186" s="8"/>
      <c r="FSV1186" s="8"/>
      <c r="FSW1186" s="8"/>
      <c r="FSX1186" s="8"/>
      <c r="FSY1186" s="8"/>
      <c r="FSZ1186" s="8"/>
      <c r="FTA1186" s="8"/>
      <c r="FTB1186" s="8"/>
      <c r="FTC1186" s="8"/>
      <c r="FTD1186" s="8"/>
      <c r="FTE1186" s="8"/>
      <c r="FTF1186" s="8"/>
      <c r="FTG1186" s="8"/>
      <c r="FTH1186" s="8"/>
      <c r="FTI1186" s="8"/>
      <c r="FTJ1186" s="8"/>
      <c r="FTK1186" s="8"/>
      <c r="FTL1186" s="8"/>
      <c r="FTM1186" s="8"/>
      <c r="FTN1186" s="8"/>
      <c r="FTO1186" s="8"/>
      <c r="FTP1186" s="8"/>
      <c r="FTQ1186" s="8"/>
      <c r="FTR1186" s="8"/>
      <c r="FTS1186" s="8"/>
      <c r="FTT1186" s="8"/>
      <c r="FTU1186" s="8"/>
      <c r="FTV1186" s="8"/>
      <c r="FTW1186" s="8"/>
      <c r="FTX1186" s="8"/>
      <c r="FTY1186" s="8"/>
      <c r="FTZ1186" s="8"/>
      <c r="FUA1186" s="8"/>
      <c r="FUB1186" s="8"/>
      <c r="FUC1186" s="8"/>
      <c r="FUD1186" s="8"/>
      <c r="FUE1186" s="8"/>
      <c r="FUF1186" s="8"/>
      <c r="FUG1186" s="8"/>
      <c r="FUH1186" s="8"/>
      <c r="FUI1186" s="8"/>
      <c r="FUJ1186" s="8"/>
      <c r="FUK1186" s="8"/>
      <c r="FUL1186" s="8"/>
      <c r="FUM1186" s="8"/>
      <c r="FUN1186" s="8"/>
      <c r="FUO1186" s="8"/>
      <c r="FUP1186" s="8"/>
      <c r="FUQ1186" s="8"/>
      <c r="FUR1186" s="8"/>
      <c r="FUS1186" s="8"/>
      <c r="FUT1186" s="8"/>
      <c r="FUU1186" s="8"/>
      <c r="FUV1186" s="8"/>
      <c r="FUW1186" s="8"/>
      <c r="FUX1186" s="8"/>
      <c r="FUY1186" s="8"/>
      <c r="FUZ1186" s="8"/>
      <c r="FVA1186" s="8"/>
      <c r="FVB1186" s="8"/>
      <c r="FVC1186" s="8"/>
      <c r="FVD1186" s="8"/>
      <c r="FVE1186" s="8"/>
      <c r="FVF1186" s="8"/>
      <c r="FVG1186" s="8"/>
      <c r="FVH1186" s="8"/>
      <c r="FVI1186" s="8"/>
      <c r="FVJ1186" s="8"/>
      <c r="FVK1186" s="8"/>
      <c r="FVL1186" s="8"/>
      <c r="FVM1186" s="8"/>
      <c r="FVN1186" s="8"/>
      <c r="FVO1186" s="8"/>
      <c r="FVP1186" s="8"/>
      <c r="FVQ1186" s="8"/>
      <c r="FVR1186" s="8"/>
      <c r="FVS1186" s="8"/>
      <c r="FVT1186" s="8"/>
      <c r="FVU1186" s="8"/>
      <c r="FVV1186" s="8"/>
      <c r="FVW1186" s="8"/>
      <c r="FVX1186" s="8"/>
      <c r="FVY1186" s="8"/>
      <c r="FVZ1186" s="8"/>
      <c r="FWA1186" s="8"/>
      <c r="FWB1186" s="8"/>
      <c r="FWC1186" s="8"/>
      <c r="FWD1186" s="8"/>
      <c r="FWE1186" s="8"/>
      <c r="FWF1186" s="8"/>
      <c r="FWG1186" s="8"/>
      <c r="FWH1186" s="8"/>
      <c r="FWI1186" s="8"/>
      <c r="FWJ1186" s="8"/>
      <c r="FWK1186" s="8"/>
      <c r="FWL1186" s="8"/>
      <c r="FWM1186" s="8"/>
      <c r="FWN1186" s="8"/>
      <c r="FWO1186" s="8"/>
      <c r="FWP1186" s="8"/>
      <c r="FWQ1186" s="8"/>
      <c r="FWR1186" s="8"/>
      <c r="FWS1186" s="8"/>
      <c r="FWT1186" s="8"/>
      <c r="FWU1186" s="8"/>
      <c r="FWV1186" s="8"/>
      <c r="FWW1186" s="8"/>
      <c r="FWX1186" s="8"/>
      <c r="FWY1186" s="8"/>
      <c r="FWZ1186" s="8"/>
      <c r="FXA1186" s="8"/>
      <c r="FXB1186" s="8"/>
      <c r="FXC1186" s="8"/>
      <c r="FXD1186" s="8"/>
      <c r="FXE1186" s="8"/>
      <c r="FXF1186" s="8"/>
      <c r="FXG1186" s="8"/>
      <c r="FXH1186" s="8"/>
      <c r="FXI1186" s="8"/>
      <c r="FXJ1186" s="8"/>
      <c r="FXK1186" s="8"/>
      <c r="FXL1186" s="8"/>
      <c r="FXM1186" s="8"/>
      <c r="FXN1186" s="8"/>
      <c r="FXO1186" s="8"/>
      <c r="FXP1186" s="8"/>
      <c r="FXQ1186" s="8"/>
      <c r="FXR1186" s="8"/>
      <c r="FXS1186" s="8"/>
      <c r="FXT1186" s="8"/>
      <c r="FXU1186" s="8"/>
      <c r="FXV1186" s="8"/>
      <c r="FXW1186" s="8"/>
      <c r="FXX1186" s="8"/>
      <c r="FXY1186" s="8"/>
      <c r="FXZ1186" s="8"/>
      <c r="FYA1186" s="8"/>
      <c r="FYB1186" s="8"/>
      <c r="FYC1186" s="8"/>
      <c r="FYD1186" s="8"/>
      <c r="FYE1186" s="8"/>
      <c r="FYF1186" s="8"/>
      <c r="FYG1186" s="8"/>
      <c r="FYH1186" s="8"/>
      <c r="FYI1186" s="8"/>
      <c r="FYJ1186" s="8"/>
      <c r="FYK1186" s="8"/>
      <c r="FYL1186" s="8"/>
      <c r="FYM1186" s="8"/>
      <c r="FYN1186" s="8"/>
      <c r="FYO1186" s="8"/>
      <c r="FYP1186" s="8"/>
      <c r="FYQ1186" s="8"/>
      <c r="FYR1186" s="8"/>
      <c r="FYS1186" s="8"/>
      <c r="FYT1186" s="8"/>
      <c r="FYU1186" s="8"/>
      <c r="FYV1186" s="8"/>
      <c r="FYW1186" s="8"/>
      <c r="FYX1186" s="8"/>
      <c r="FYY1186" s="8"/>
      <c r="FYZ1186" s="8"/>
      <c r="FZA1186" s="8"/>
      <c r="FZB1186" s="8"/>
      <c r="FZC1186" s="8"/>
      <c r="FZD1186" s="8"/>
      <c r="FZE1186" s="8"/>
      <c r="FZF1186" s="8"/>
      <c r="FZG1186" s="8"/>
      <c r="FZH1186" s="8"/>
      <c r="FZI1186" s="8"/>
      <c r="FZJ1186" s="8"/>
      <c r="FZK1186" s="8"/>
      <c r="FZL1186" s="8"/>
      <c r="FZM1186" s="8"/>
      <c r="FZN1186" s="8"/>
      <c r="FZO1186" s="8"/>
      <c r="FZP1186" s="8"/>
      <c r="FZQ1186" s="8"/>
      <c r="FZR1186" s="8"/>
      <c r="FZS1186" s="8"/>
      <c r="FZT1186" s="8"/>
      <c r="FZU1186" s="8"/>
      <c r="FZV1186" s="8"/>
      <c r="FZW1186" s="8"/>
      <c r="FZX1186" s="8"/>
      <c r="FZY1186" s="8"/>
      <c r="FZZ1186" s="8"/>
      <c r="GAA1186" s="8"/>
      <c r="GAB1186" s="8"/>
      <c r="GAC1186" s="8"/>
      <c r="GAD1186" s="8"/>
      <c r="GAE1186" s="8"/>
      <c r="GAF1186" s="8"/>
      <c r="GAG1186" s="8"/>
      <c r="GAH1186" s="8"/>
      <c r="GAI1186" s="8"/>
      <c r="GAJ1186" s="8"/>
      <c r="GAK1186" s="8"/>
      <c r="GAL1186" s="8"/>
      <c r="GAM1186" s="8"/>
      <c r="GAN1186" s="8"/>
      <c r="GAO1186" s="8"/>
      <c r="GAP1186" s="8"/>
      <c r="GAQ1186" s="8"/>
      <c r="GAR1186" s="8"/>
      <c r="GAS1186" s="8"/>
      <c r="GAT1186" s="8"/>
      <c r="GAU1186" s="8"/>
      <c r="GAV1186" s="8"/>
      <c r="GAW1186" s="8"/>
      <c r="GAX1186" s="8"/>
      <c r="GAY1186" s="8"/>
      <c r="GAZ1186" s="8"/>
      <c r="GBA1186" s="8"/>
      <c r="GBB1186" s="8"/>
      <c r="GBC1186" s="8"/>
      <c r="GBD1186" s="8"/>
      <c r="GBE1186" s="8"/>
      <c r="GBF1186" s="8"/>
      <c r="GBG1186" s="8"/>
      <c r="GBH1186" s="8"/>
      <c r="GBI1186" s="8"/>
      <c r="GBJ1186" s="8"/>
      <c r="GBK1186" s="8"/>
      <c r="GBL1186" s="8"/>
      <c r="GBM1186" s="8"/>
      <c r="GBN1186" s="8"/>
      <c r="GBO1186" s="8"/>
      <c r="GBP1186" s="8"/>
      <c r="GBQ1186" s="8"/>
      <c r="GBR1186" s="8"/>
      <c r="GBS1186" s="8"/>
      <c r="GBT1186" s="8"/>
      <c r="GBU1186" s="8"/>
      <c r="GBV1186" s="8"/>
      <c r="GBW1186" s="8"/>
      <c r="GBX1186" s="8"/>
      <c r="GBY1186" s="8"/>
      <c r="GBZ1186" s="8"/>
      <c r="GCA1186" s="8"/>
      <c r="GCB1186" s="8"/>
      <c r="GCC1186" s="8"/>
      <c r="GCD1186" s="8"/>
      <c r="GCE1186" s="8"/>
      <c r="GCF1186" s="8"/>
      <c r="GCG1186" s="8"/>
      <c r="GCH1186" s="8"/>
      <c r="GCI1186" s="8"/>
      <c r="GCJ1186" s="8"/>
      <c r="GCK1186" s="8"/>
      <c r="GCL1186" s="8"/>
      <c r="GCM1186" s="8"/>
      <c r="GCN1186" s="8"/>
      <c r="GCO1186" s="8"/>
      <c r="GCP1186" s="8"/>
      <c r="GCQ1186" s="8"/>
      <c r="GCR1186" s="8"/>
      <c r="GCS1186" s="8"/>
      <c r="GCT1186" s="8"/>
      <c r="GCU1186" s="8"/>
      <c r="GCV1186" s="8"/>
      <c r="GCW1186" s="8"/>
      <c r="GCX1186" s="8"/>
      <c r="GCY1186" s="8"/>
      <c r="GCZ1186" s="8"/>
      <c r="GDA1186" s="8"/>
      <c r="GDB1186" s="8"/>
      <c r="GDC1186" s="8"/>
      <c r="GDD1186" s="8"/>
      <c r="GDE1186" s="8"/>
      <c r="GDF1186" s="8"/>
      <c r="GDG1186" s="8"/>
      <c r="GDH1186" s="8"/>
      <c r="GDI1186" s="8"/>
      <c r="GDJ1186" s="8"/>
      <c r="GDK1186" s="8"/>
      <c r="GDL1186" s="8"/>
      <c r="GDM1186" s="8"/>
      <c r="GDN1186" s="8"/>
      <c r="GDO1186" s="8"/>
      <c r="GDP1186" s="8"/>
      <c r="GDQ1186" s="8"/>
      <c r="GDR1186" s="8"/>
      <c r="GDS1186" s="8"/>
      <c r="GDT1186" s="8"/>
      <c r="GDU1186" s="8"/>
      <c r="GDV1186" s="8"/>
      <c r="GDW1186" s="8"/>
      <c r="GDX1186" s="8"/>
      <c r="GDY1186" s="8"/>
      <c r="GDZ1186" s="8"/>
      <c r="GEA1186" s="8"/>
      <c r="GEB1186" s="8"/>
      <c r="GEC1186" s="8"/>
      <c r="GED1186" s="8"/>
      <c r="GEE1186" s="8"/>
      <c r="GEF1186" s="8"/>
      <c r="GEG1186" s="8"/>
      <c r="GEH1186" s="8"/>
      <c r="GEI1186" s="8"/>
      <c r="GEJ1186" s="8"/>
      <c r="GEK1186" s="8"/>
      <c r="GEL1186" s="8"/>
      <c r="GEM1186" s="8"/>
      <c r="GEN1186" s="8"/>
      <c r="GEO1186" s="8"/>
      <c r="GEP1186" s="8"/>
      <c r="GEQ1186" s="8"/>
      <c r="GER1186" s="8"/>
      <c r="GES1186" s="8"/>
      <c r="GET1186" s="8"/>
      <c r="GEU1186" s="8"/>
      <c r="GEV1186" s="8"/>
      <c r="GEW1186" s="8"/>
      <c r="GEX1186" s="8"/>
      <c r="GEY1186" s="8"/>
      <c r="GEZ1186" s="8"/>
      <c r="GFA1186" s="8"/>
      <c r="GFB1186" s="8"/>
      <c r="GFC1186" s="8"/>
      <c r="GFD1186" s="8"/>
      <c r="GFE1186" s="8"/>
      <c r="GFF1186" s="8"/>
      <c r="GFG1186" s="8"/>
      <c r="GFH1186" s="8"/>
      <c r="GFI1186" s="8"/>
      <c r="GFJ1186" s="8"/>
      <c r="GFK1186" s="8"/>
      <c r="GFL1186" s="8"/>
      <c r="GFM1186" s="8"/>
      <c r="GFN1186" s="8"/>
      <c r="GFO1186" s="8"/>
      <c r="GFP1186" s="8"/>
      <c r="GFQ1186" s="8"/>
      <c r="GFR1186" s="8"/>
      <c r="GFS1186" s="8"/>
      <c r="GFT1186" s="8"/>
      <c r="GFU1186" s="8"/>
      <c r="GFV1186" s="8"/>
      <c r="GFW1186" s="8"/>
      <c r="GFX1186" s="8"/>
      <c r="GFY1186" s="8"/>
      <c r="GFZ1186" s="8"/>
      <c r="GGA1186" s="8"/>
      <c r="GGB1186" s="8"/>
      <c r="GGC1186" s="8"/>
      <c r="GGD1186" s="8"/>
      <c r="GGE1186" s="8"/>
      <c r="GGF1186" s="8"/>
      <c r="GGG1186" s="8"/>
      <c r="GGH1186" s="8"/>
      <c r="GGI1186" s="8"/>
      <c r="GGJ1186" s="8"/>
      <c r="GGK1186" s="8"/>
      <c r="GGL1186" s="8"/>
      <c r="GGM1186" s="8"/>
      <c r="GGN1186" s="8"/>
      <c r="GGO1186" s="8"/>
      <c r="GGP1186" s="8"/>
      <c r="GGQ1186" s="8"/>
      <c r="GGR1186" s="8"/>
      <c r="GGS1186" s="8"/>
      <c r="GGT1186" s="8"/>
      <c r="GGU1186" s="8"/>
      <c r="GGV1186" s="8"/>
      <c r="GGW1186" s="8"/>
      <c r="GGX1186" s="8"/>
      <c r="GGY1186" s="8"/>
      <c r="GGZ1186" s="8"/>
      <c r="GHA1186" s="8"/>
      <c r="GHB1186" s="8"/>
      <c r="GHC1186" s="8"/>
      <c r="GHD1186" s="8"/>
      <c r="GHE1186" s="8"/>
      <c r="GHF1186" s="8"/>
      <c r="GHG1186" s="8"/>
      <c r="GHH1186" s="8"/>
      <c r="GHI1186" s="8"/>
      <c r="GHJ1186" s="8"/>
      <c r="GHK1186" s="8"/>
      <c r="GHL1186" s="8"/>
      <c r="GHM1186" s="8"/>
      <c r="GHN1186" s="8"/>
      <c r="GHO1186" s="8"/>
      <c r="GHP1186" s="8"/>
      <c r="GHQ1186" s="8"/>
      <c r="GHR1186" s="8"/>
      <c r="GHS1186" s="8"/>
      <c r="GHT1186" s="8"/>
      <c r="GHU1186" s="8"/>
      <c r="GHV1186" s="8"/>
      <c r="GHW1186" s="8"/>
      <c r="GHX1186" s="8"/>
      <c r="GHY1186" s="8"/>
      <c r="GHZ1186" s="8"/>
      <c r="GIA1186" s="8"/>
      <c r="GIB1186" s="8"/>
      <c r="GIC1186" s="8"/>
      <c r="GID1186" s="8"/>
      <c r="GIE1186" s="8"/>
      <c r="GIF1186" s="8"/>
      <c r="GIG1186" s="8"/>
      <c r="GIH1186" s="8"/>
      <c r="GII1186" s="8"/>
      <c r="GIJ1186" s="8"/>
      <c r="GIK1186" s="8"/>
      <c r="GIL1186" s="8"/>
      <c r="GIM1186" s="8"/>
      <c r="GIN1186" s="8"/>
      <c r="GIO1186" s="8"/>
      <c r="GIP1186" s="8"/>
      <c r="GIQ1186" s="8"/>
      <c r="GIR1186" s="8"/>
      <c r="GIS1186" s="8"/>
      <c r="GIT1186" s="8"/>
      <c r="GIU1186" s="8"/>
      <c r="GIV1186" s="8"/>
      <c r="GIW1186" s="8"/>
      <c r="GIX1186" s="8"/>
      <c r="GIY1186" s="8"/>
      <c r="GIZ1186" s="8"/>
      <c r="GJA1186" s="8"/>
      <c r="GJB1186" s="8"/>
      <c r="GJC1186" s="8"/>
      <c r="GJD1186" s="8"/>
      <c r="GJE1186" s="8"/>
      <c r="GJF1186" s="8"/>
      <c r="GJG1186" s="8"/>
      <c r="GJH1186" s="8"/>
      <c r="GJI1186" s="8"/>
      <c r="GJJ1186" s="8"/>
      <c r="GJK1186" s="8"/>
      <c r="GJL1186" s="8"/>
      <c r="GJM1186" s="8"/>
      <c r="GJN1186" s="8"/>
      <c r="GJO1186" s="8"/>
      <c r="GJP1186" s="8"/>
      <c r="GJQ1186" s="8"/>
      <c r="GJR1186" s="8"/>
      <c r="GJS1186" s="8"/>
      <c r="GJT1186" s="8"/>
      <c r="GJU1186" s="8"/>
      <c r="GJV1186" s="8"/>
      <c r="GJW1186" s="8"/>
      <c r="GJX1186" s="8"/>
      <c r="GJY1186" s="8"/>
      <c r="GJZ1186" s="8"/>
      <c r="GKA1186" s="8"/>
      <c r="GKB1186" s="8"/>
      <c r="GKC1186" s="8"/>
      <c r="GKD1186" s="8"/>
      <c r="GKE1186" s="8"/>
      <c r="GKF1186" s="8"/>
      <c r="GKG1186" s="8"/>
      <c r="GKH1186" s="8"/>
      <c r="GKI1186" s="8"/>
      <c r="GKJ1186" s="8"/>
      <c r="GKK1186" s="8"/>
      <c r="GKL1186" s="8"/>
      <c r="GKM1186" s="8"/>
      <c r="GKN1186" s="8"/>
      <c r="GKO1186" s="8"/>
      <c r="GKP1186" s="8"/>
      <c r="GKQ1186" s="8"/>
      <c r="GKR1186" s="8"/>
      <c r="GKS1186" s="8"/>
      <c r="GKT1186" s="8"/>
      <c r="GKU1186" s="8"/>
      <c r="GKV1186" s="8"/>
      <c r="GKW1186" s="8"/>
      <c r="GKX1186" s="8"/>
      <c r="GKY1186" s="8"/>
      <c r="GKZ1186" s="8"/>
      <c r="GLA1186" s="8"/>
      <c r="GLB1186" s="8"/>
      <c r="GLC1186" s="8"/>
      <c r="GLD1186" s="8"/>
      <c r="GLE1186" s="8"/>
      <c r="GLF1186" s="8"/>
      <c r="GLG1186" s="8"/>
      <c r="GLH1186" s="8"/>
      <c r="GLI1186" s="8"/>
      <c r="GLJ1186" s="8"/>
      <c r="GLK1186" s="8"/>
      <c r="GLL1186" s="8"/>
      <c r="GLM1186" s="8"/>
      <c r="GLN1186" s="8"/>
      <c r="GLO1186" s="8"/>
      <c r="GLP1186" s="8"/>
      <c r="GLQ1186" s="8"/>
      <c r="GLR1186" s="8"/>
      <c r="GLS1186" s="8"/>
      <c r="GLT1186" s="8"/>
      <c r="GLU1186" s="8"/>
      <c r="GLV1186" s="8"/>
      <c r="GLW1186" s="8"/>
      <c r="GLX1186" s="8"/>
      <c r="GLY1186" s="8"/>
      <c r="GLZ1186" s="8"/>
      <c r="GMA1186" s="8"/>
      <c r="GMB1186" s="8"/>
      <c r="GMC1186" s="8"/>
      <c r="GMD1186" s="8"/>
      <c r="GME1186" s="8"/>
      <c r="GMF1186" s="8"/>
      <c r="GMG1186" s="8"/>
      <c r="GMH1186" s="8"/>
      <c r="GMI1186" s="8"/>
      <c r="GMJ1186" s="8"/>
      <c r="GMK1186" s="8"/>
      <c r="GML1186" s="8"/>
      <c r="GMM1186" s="8"/>
      <c r="GMN1186" s="8"/>
      <c r="GMO1186" s="8"/>
      <c r="GMP1186" s="8"/>
      <c r="GMQ1186" s="8"/>
      <c r="GMR1186" s="8"/>
      <c r="GMS1186" s="8"/>
      <c r="GMT1186" s="8"/>
      <c r="GMU1186" s="8"/>
      <c r="GMV1186" s="8"/>
      <c r="GMW1186" s="8"/>
      <c r="GMX1186" s="8"/>
      <c r="GMY1186" s="8"/>
      <c r="GMZ1186" s="8"/>
      <c r="GNA1186" s="8"/>
      <c r="GNB1186" s="8"/>
      <c r="GNC1186" s="8"/>
      <c r="GND1186" s="8"/>
      <c r="GNE1186" s="8"/>
      <c r="GNF1186" s="8"/>
      <c r="GNG1186" s="8"/>
      <c r="GNH1186" s="8"/>
      <c r="GNI1186" s="8"/>
      <c r="GNJ1186" s="8"/>
      <c r="GNK1186" s="8"/>
      <c r="GNL1186" s="8"/>
      <c r="GNM1186" s="8"/>
      <c r="GNN1186" s="8"/>
      <c r="GNO1186" s="8"/>
      <c r="GNP1186" s="8"/>
      <c r="GNQ1186" s="8"/>
      <c r="GNR1186" s="8"/>
      <c r="GNS1186" s="8"/>
      <c r="GNT1186" s="8"/>
      <c r="GNU1186" s="8"/>
      <c r="GNV1186" s="8"/>
      <c r="GNW1186" s="8"/>
      <c r="GNX1186" s="8"/>
      <c r="GNY1186" s="8"/>
      <c r="GNZ1186" s="8"/>
      <c r="GOA1186" s="8"/>
      <c r="GOB1186" s="8"/>
      <c r="GOC1186" s="8"/>
      <c r="GOD1186" s="8"/>
      <c r="GOE1186" s="8"/>
      <c r="GOF1186" s="8"/>
      <c r="GOG1186" s="8"/>
      <c r="GOH1186" s="8"/>
      <c r="GOI1186" s="8"/>
      <c r="GOJ1186" s="8"/>
      <c r="GOK1186" s="8"/>
      <c r="GOL1186" s="8"/>
      <c r="GOM1186" s="8"/>
      <c r="GON1186" s="8"/>
      <c r="GOO1186" s="8"/>
      <c r="GOP1186" s="8"/>
      <c r="GOQ1186" s="8"/>
      <c r="GOR1186" s="8"/>
      <c r="GOS1186" s="8"/>
      <c r="GOT1186" s="8"/>
      <c r="GOU1186" s="8"/>
      <c r="GOV1186" s="8"/>
      <c r="GOW1186" s="8"/>
      <c r="GOX1186" s="8"/>
      <c r="GOY1186" s="8"/>
      <c r="GOZ1186" s="8"/>
      <c r="GPA1186" s="8"/>
      <c r="GPB1186" s="8"/>
      <c r="GPC1186" s="8"/>
      <c r="GPD1186" s="8"/>
      <c r="GPE1186" s="8"/>
      <c r="GPF1186" s="8"/>
      <c r="GPG1186" s="8"/>
      <c r="GPH1186" s="8"/>
      <c r="GPI1186" s="8"/>
      <c r="GPJ1186" s="8"/>
      <c r="GPK1186" s="8"/>
      <c r="GPL1186" s="8"/>
      <c r="GPM1186" s="8"/>
      <c r="GPN1186" s="8"/>
      <c r="GPO1186" s="8"/>
      <c r="GPP1186" s="8"/>
      <c r="GPQ1186" s="8"/>
      <c r="GPR1186" s="8"/>
      <c r="GPS1186" s="8"/>
      <c r="GPT1186" s="8"/>
      <c r="GPU1186" s="8"/>
      <c r="GPV1186" s="8"/>
      <c r="GPW1186" s="8"/>
      <c r="GPX1186" s="8"/>
      <c r="GPY1186" s="8"/>
      <c r="GPZ1186" s="8"/>
      <c r="GQA1186" s="8"/>
      <c r="GQB1186" s="8"/>
      <c r="GQC1186" s="8"/>
      <c r="GQD1186" s="8"/>
      <c r="GQE1186" s="8"/>
      <c r="GQF1186" s="8"/>
      <c r="GQG1186" s="8"/>
      <c r="GQH1186" s="8"/>
      <c r="GQI1186" s="8"/>
      <c r="GQJ1186" s="8"/>
      <c r="GQK1186" s="8"/>
      <c r="GQL1186" s="8"/>
      <c r="GQM1186" s="8"/>
      <c r="GQN1186" s="8"/>
      <c r="GQO1186" s="8"/>
      <c r="GQP1186" s="8"/>
      <c r="GQQ1186" s="8"/>
      <c r="GQR1186" s="8"/>
      <c r="GQS1186" s="8"/>
      <c r="GQT1186" s="8"/>
      <c r="GQU1186" s="8"/>
      <c r="GQV1186" s="8"/>
      <c r="GQW1186" s="8"/>
      <c r="GQX1186" s="8"/>
      <c r="GQY1186" s="8"/>
      <c r="GQZ1186" s="8"/>
      <c r="GRA1186" s="8"/>
      <c r="GRB1186" s="8"/>
      <c r="GRC1186" s="8"/>
      <c r="GRD1186" s="8"/>
      <c r="GRE1186" s="8"/>
      <c r="GRF1186" s="8"/>
      <c r="GRG1186" s="8"/>
      <c r="GRH1186" s="8"/>
      <c r="GRI1186" s="8"/>
      <c r="GRJ1186" s="8"/>
      <c r="GRK1186" s="8"/>
      <c r="GRL1186" s="8"/>
      <c r="GRM1186" s="8"/>
      <c r="GRN1186" s="8"/>
      <c r="GRO1186" s="8"/>
      <c r="GRP1186" s="8"/>
      <c r="GRQ1186" s="8"/>
      <c r="GRR1186" s="8"/>
      <c r="GRS1186" s="8"/>
      <c r="GRT1186" s="8"/>
      <c r="GRU1186" s="8"/>
      <c r="GRV1186" s="8"/>
      <c r="GRW1186" s="8"/>
      <c r="GRX1186" s="8"/>
      <c r="GRY1186" s="8"/>
      <c r="GRZ1186" s="8"/>
      <c r="GSA1186" s="8"/>
      <c r="GSB1186" s="8"/>
      <c r="GSC1186" s="8"/>
      <c r="GSD1186" s="8"/>
      <c r="GSE1186" s="8"/>
      <c r="GSF1186" s="8"/>
      <c r="GSG1186" s="8"/>
      <c r="GSH1186" s="8"/>
      <c r="GSI1186" s="8"/>
      <c r="GSJ1186" s="8"/>
      <c r="GSK1186" s="8"/>
      <c r="GSL1186" s="8"/>
      <c r="GSM1186" s="8"/>
      <c r="GSN1186" s="8"/>
      <c r="GSO1186" s="8"/>
      <c r="GSP1186" s="8"/>
      <c r="GSQ1186" s="8"/>
      <c r="GSR1186" s="8"/>
      <c r="GSS1186" s="8"/>
      <c r="GST1186" s="8"/>
      <c r="GSU1186" s="8"/>
      <c r="GSV1186" s="8"/>
      <c r="GSW1186" s="8"/>
      <c r="GSX1186" s="8"/>
      <c r="GSY1186" s="8"/>
      <c r="GSZ1186" s="8"/>
      <c r="GTA1186" s="8"/>
      <c r="GTB1186" s="8"/>
      <c r="GTC1186" s="8"/>
      <c r="GTD1186" s="8"/>
      <c r="GTE1186" s="8"/>
      <c r="GTF1186" s="8"/>
      <c r="GTG1186" s="8"/>
      <c r="GTH1186" s="8"/>
      <c r="GTI1186" s="8"/>
      <c r="GTJ1186" s="8"/>
      <c r="GTK1186" s="8"/>
      <c r="GTL1186" s="8"/>
      <c r="GTM1186" s="8"/>
      <c r="GTN1186" s="8"/>
      <c r="GTO1186" s="8"/>
      <c r="GTP1186" s="8"/>
      <c r="GTQ1186" s="8"/>
      <c r="GTR1186" s="8"/>
      <c r="GTS1186" s="8"/>
      <c r="GTT1186" s="8"/>
      <c r="GTU1186" s="8"/>
      <c r="GTV1186" s="8"/>
      <c r="GTW1186" s="8"/>
      <c r="GTX1186" s="8"/>
      <c r="GTY1186" s="8"/>
      <c r="GTZ1186" s="8"/>
      <c r="GUA1186" s="8"/>
      <c r="GUB1186" s="8"/>
      <c r="GUC1186" s="8"/>
      <c r="GUD1186" s="8"/>
      <c r="GUE1186" s="8"/>
      <c r="GUF1186" s="8"/>
      <c r="GUG1186" s="8"/>
      <c r="GUH1186" s="8"/>
      <c r="GUI1186" s="8"/>
      <c r="GUJ1186" s="8"/>
      <c r="GUK1186" s="8"/>
      <c r="GUL1186" s="8"/>
      <c r="GUM1186" s="8"/>
      <c r="GUN1186" s="8"/>
      <c r="GUO1186" s="8"/>
      <c r="GUP1186" s="8"/>
      <c r="GUQ1186" s="8"/>
      <c r="GUR1186" s="8"/>
      <c r="GUS1186" s="8"/>
      <c r="GUT1186" s="8"/>
      <c r="GUU1186" s="8"/>
      <c r="GUV1186" s="8"/>
      <c r="GUW1186" s="8"/>
      <c r="GUX1186" s="8"/>
      <c r="GUY1186" s="8"/>
      <c r="GUZ1186" s="8"/>
      <c r="GVA1186" s="8"/>
      <c r="GVB1186" s="8"/>
      <c r="GVC1186" s="8"/>
      <c r="GVD1186" s="8"/>
      <c r="GVE1186" s="8"/>
      <c r="GVF1186" s="8"/>
      <c r="GVG1186" s="8"/>
      <c r="GVH1186" s="8"/>
      <c r="GVI1186" s="8"/>
      <c r="GVJ1186" s="8"/>
      <c r="GVK1186" s="8"/>
      <c r="GVL1186" s="8"/>
      <c r="GVM1186" s="8"/>
      <c r="GVN1186" s="8"/>
      <c r="GVO1186" s="8"/>
      <c r="GVP1186" s="8"/>
      <c r="GVQ1186" s="8"/>
      <c r="GVR1186" s="8"/>
      <c r="GVS1186" s="8"/>
      <c r="GVT1186" s="8"/>
      <c r="GVU1186" s="8"/>
      <c r="GVV1186" s="8"/>
      <c r="GVW1186" s="8"/>
      <c r="GVX1186" s="8"/>
      <c r="GVY1186" s="8"/>
      <c r="GVZ1186" s="8"/>
      <c r="GWA1186" s="8"/>
      <c r="GWB1186" s="8"/>
      <c r="GWC1186" s="8"/>
      <c r="GWD1186" s="8"/>
      <c r="GWE1186" s="8"/>
      <c r="GWF1186" s="8"/>
      <c r="GWG1186" s="8"/>
      <c r="GWH1186" s="8"/>
      <c r="GWI1186" s="8"/>
      <c r="GWJ1186" s="8"/>
      <c r="GWK1186" s="8"/>
      <c r="GWL1186" s="8"/>
      <c r="GWM1186" s="8"/>
      <c r="GWN1186" s="8"/>
      <c r="GWO1186" s="8"/>
      <c r="GWP1186" s="8"/>
      <c r="GWQ1186" s="8"/>
      <c r="GWR1186" s="8"/>
      <c r="GWS1186" s="8"/>
      <c r="GWT1186" s="8"/>
      <c r="GWU1186" s="8"/>
      <c r="GWV1186" s="8"/>
      <c r="GWW1186" s="8"/>
      <c r="GWX1186" s="8"/>
      <c r="GWY1186" s="8"/>
      <c r="GWZ1186" s="8"/>
      <c r="GXA1186" s="8"/>
      <c r="GXB1186" s="8"/>
      <c r="GXC1186" s="8"/>
      <c r="GXD1186" s="8"/>
      <c r="GXE1186" s="8"/>
      <c r="GXF1186" s="8"/>
      <c r="GXG1186" s="8"/>
      <c r="GXH1186" s="8"/>
      <c r="GXI1186" s="8"/>
      <c r="GXJ1186" s="8"/>
      <c r="GXK1186" s="8"/>
      <c r="GXL1186" s="8"/>
      <c r="GXM1186" s="8"/>
      <c r="GXN1186" s="8"/>
      <c r="GXO1186" s="8"/>
      <c r="GXP1186" s="8"/>
      <c r="GXQ1186" s="8"/>
      <c r="GXR1186" s="8"/>
      <c r="GXS1186" s="8"/>
      <c r="GXT1186" s="8"/>
      <c r="GXU1186" s="8"/>
      <c r="GXV1186" s="8"/>
      <c r="GXW1186" s="8"/>
      <c r="GXX1186" s="8"/>
      <c r="GXY1186" s="8"/>
      <c r="GXZ1186" s="8"/>
      <c r="GYA1186" s="8"/>
      <c r="GYB1186" s="8"/>
      <c r="GYC1186" s="8"/>
      <c r="GYD1186" s="8"/>
      <c r="GYE1186" s="8"/>
      <c r="GYF1186" s="8"/>
      <c r="GYG1186" s="8"/>
      <c r="GYH1186" s="8"/>
      <c r="GYI1186" s="8"/>
      <c r="GYJ1186" s="8"/>
      <c r="GYK1186" s="8"/>
      <c r="GYL1186" s="8"/>
      <c r="GYM1186" s="8"/>
      <c r="GYN1186" s="8"/>
      <c r="GYO1186" s="8"/>
      <c r="GYP1186" s="8"/>
      <c r="GYQ1186" s="8"/>
      <c r="GYR1186" s="8"/>
      <c r="GYS1186" s="8"/>
      <c r="GYT1186" s="8"/>
      <c r="GYU1186" s="8"/>
      <c r="GYV1186" s="8"/>
      <c r="GYW1186" s="8"/>
      <c r="GYX1186" s="8"/>
      <c r="GYY1186" s="8"/>
      <c r="GYZ1186" s="8"/>
      <c r="GZA1186" s="8"/>
      <c r="GZB1186" s="8"/>
      <c r="GZC1186" s="8"/>
      <c r="GZD1186" s="8"/>
      <c r="GZE1186" s="8"/>
      <c r="GZF1186" s="8"/>
      <c r="GZG1186" s="8"/>
      <c r="GZH1186" s="8"/>
      <c r="GZI1186" s="8"/>
      <c r="GZJ1186" s="8"/>
      <c r="GZK1186" s="8"/>
      <c r="GZL1186" s="8"/>
      <c r="GZM1186" s="8"/>
      <c r="GZN1186" s="8"/>
      <c r="GZO1186" s="8"/>
      <c r="GZP1186" s="8"/>
      <c r="GZQ1186" s="8"/>
      <c r="GZR1186" s="8"/>
      <c r="GZS1186" s="8"/>
      <c r="GZT1186" s="8"/>
      <c r="GZU1186" s="8"/>
      <c r="GZV1186" s="8"/>
      <c r="GZW1186" s="8"/>
      <c r="GZX1186" s="8"/>
      <c r="GZY1186" s="8"/>
      <c r="GZZ1186" s="8"/>
      <c r="HAA1186" s="8"/>
      <c r="HAB1186" s="8"/>
      <c r="HAC1186" s="8"/>
      <c r="HAD1186" s="8"/>
      <c r="HAE1186" s="8"/>
      <c r="HAF1186" s="8"/>
      <c r="HAG1186" s="8"/>
      <c r="HAH1186" s="8"/>
      <c r="HAI1186" s="8"/>
      <c r="HAJ1186" s="8"/>
      <c r="HAK1186" s="8"/>
      <c r="HAL1186" s="8"/>
      <c r="HAM1186" s="8"/>
      <c r="HAN1186" s="8"/>
      <c r="HAO1186" s="8"/>
      <c r="HAP1186" s="8"/>
      <c r="HAQ1186" s="8"/>
      <c r="HAR1186" s="8"/>
      <c r="HAS1186" s="8"/>
      <c r="HAT1186" s="8"/>
      <c r="HAU1186" s="8"/>
      <c r="HAV1186" s="8"/>
      <c r="HAW1186" s="8"/>
      <c r="HAX1186" s="8"/>
      <c r="HAY1186" s="8"/>
      <c r="HAZ1186" s="8"/>
      <c r="HBA1186" s="8"/>
      <c r="HBB1186" s="8"/>
      <c r="HBC1186" s="8"/>
      <c r="HBD1186" s="8"/>
      <c r="HBE1186" s="8"/>
      <c r="HBF1186" s="8"/>
      <c r="HBG1186" s="8"/>
      <c r="HBH1186" s="8"/>
      <c r="HBI1186" s="8"/>
      <c r="HBJ1186" s="8"/>
      <c r="HBK1186" s="8"/>
      <c r="HBL1186" s="8"/>
      <c r="HBM1186" s="8"/>
      <c r="HBN1186" s="8"/>
      <c r="HBO1186" s="8"/>
      <c r="HBP1186" s="8"/>
      <c r="HBQ1186" s="8"/>
      <c r="HBR1186" s="8"/>
      <c r="HBS1186" s="8"/>
      <c r="HBT1186" s="8"/>
      <c r="HBU1186" s="8"/>
      <c r="HBV1186" s="8"/>
      <c r="HBW1186" s="8"/>
      <c r="HBX1186" s="8"/>
      <c r="HBY1186" s="8"/>
      <c r="HBZ1186" s="8"/>
      <c r="HCA1186" s="8"/>
      <c r="HCB1186" s="8"/>
      <c r="HCC1186" s="8"/>
      <c r="HCD1186" s="8"/>
      <c r="HCE1186" s="8"/>
      <c r="HCF1186" s="8"/>
      <c r="HCG1186" s="8"/>
      <c r="HCH1186" s="8"/>
      <c r="HCI1186" s="8"/>
      <c r="HCJ1186" s="8"/>
      <c r="HCK1186" s="8"/>
      <c r="HCL1186" s="8"/>
      <c r="HCM1186" s="8"/>
      <c r="HCN1186" s="8"/>
      <c r="HCO1186" s="8"/>
      <c r="HCP1186" s="8"/>
      <c r="HCQ1186" s="8"/>
      <c r="HCR1186" s="8"/>
      <c r="HCS1186" s="8"/>
      <c r="HCT1186" s="8"/>
      <c r="HCU1186" s="8"/>
      <c r="HCV1186" s="8"/>
      <c r="HCW1186" s="8"/>
      <c r="HCX1186" s="8"/>
      <c r="HCY1186" s="8"/>
      <c r="HCZ1186" s="8"/>
      <c r="HDA1186" s="8"/>
      <c r="HDB1186" s="8"/>
      <c r="HDC1186" s="8"/>
      <c r="HDD1186" s="8"/>
      <c r="HDE1186" s="8"/>
      <c r="HDF1186" s="8"/>
      <c r="HDG1186" s="8"/>
      <c r="HDH1186" s="8"/>
      <c r="HDI1186" s="8"/>
      <c r="HDJ1186" s="8"/>
      <c r="HDK1186" s="8"/>
      <c r="HDL1186" s="8"/>
      <c r="HDM1186" s="8"/>
      <c r="HDN1186" s="8"/>
      <c r="HDO1186" s="8"/>
      <c r="HDP1186" s="8"/>
      <c r="HDQ1186" s="8"/>
      <c r="HDR1186" s="8"/>
      <c r="HDS1186" s="8"/>
      <c r="HDT1186" s="8"/>
      <c r="HDU1186" s="8"/>
      <c r="HDV1186" s="8"/>
      <c r="HDW1186" s="8"/>
      <c r="HDX1186" s="8"/>
      <c r="HDY1186" s="8"/>
      <c r="HDZ1186" s="8"/>
      <c r="HEA1186" s="8"/>
      <c r="HEB1186" s="8"/>
      <c r="HEC1186" s="8"/>
      <c r="HED1186" s="8"/>
      <c r="HEE1186" s="8"/>
      <c r="HEF1186" s="8"/>
      <c r="HEG1186" s="8"/>
      <c r="HEH1186" s="8"/>
      <c r="HEI1186" s="8"/>
      <c r="HEJ1186" s="8"/>
      <c r="HEK1186" s="8"/>
      <c r="HEL1186" s="8"/>
      <c r="HEM1186" s="8"/>
      <c r="HEN1186" s="8"/>
      <c r="HEO1186" s="8"/>
      <c r="HEP1186" s="8"/>
      <c r="HEQ1186" s="8"/>
      <c r="HER1186" s="8"/>
      <c r="HES1186" s="8"/>
      <c r="HET1186" s="8"/>
      <c r="HEU1186" s="8"/>
      <c r="HEV1186" s="8"/>
      <c r="HEW1186" s="8"/>
      <c r="HEX1186" s="8"/>
      <c r="HEY1186" s="8"/>
      <c r="HEZ1186" s="8"/>
      <c r="HFA1186" s="8"/>
      <c r="HFB1186" s="8"/>
      <c r="HFC1186" s="8"/>
      <c r="HFD1186" s="8"/>
      <c r="HFE1186" s="8"/>
      <c r="HFF1186" s="8"/>
      <c r="HFG1186" s="8"/>
      <c r="HFH1186" s="8"/>
      <c r="HFI1186" s="8"/>
      <c r="HFJ1186" s="8"/>
      <c r="HFK1186" s="8"/>
      <c r="HFL1186" s="8"/>
      <c r="HFM1186" s="8"/>
      <c r="HFN1186" s="8"/>
      <c r="HFO1186" s="8"/>
      <c r="HFP1186" s="8"/>
      <c r="HFQ1186" s="8"/>
      <c r="HFR1186" s="8"/>
      <c r="HFS1186" s="8"/>
      <c r="HFT1186" s="8"/>
      <c r="HFU1186" s="8"/>
      <c r="HFV1186" s="8"/>
      <c r="HFW1186" s="8"/>
      <c r="HFX1186" s="8"/>
      <c r="HFY1186" s="8"/>
      <c r="HFZ1186" s="8"/>
      <c r="HGA1186" s="8"/>
      <c r="HGB1186" s="8"/>
      <c r="HGC1186" s="8"/>
      <c r="HGD1186" s="8"/>
      <c r="HGE1186" s="8"/>
      <c r="HGF1186" s="8"/>
      <c r="HGG1186" s="8"/>
      <c r="HGH1186" s="8"/>
      <c r="HGI1186" s="8"/>
      <c r="HGJ1186" s="8"/>
      <c r="HGK1186" s="8"/>
      <c r="HGL1186" s="8"/>
      <c r="HGM1186" s="8"/>
      <c r="HGN1186" s="8"/>
      <c r="HGO1186" s="8"/>
      <c r="HGP1186" s="8"/>
      <c r="HGQ1186" s="8"/>
      <c r="HGR1186" s="8"/>
      <c r="HGS1186" s="8"/>
      <c r="HGT1186" s="8"/>
      <c r="HGU1186" s="8"/>
      <c r="HGV1186" s="8"/>
      <c r="HGW1186" s="8"/>
      <c r="HGX1186" s="8"/>
      <c r="HGY1186" s="8"/>
      <c r="HGZ1186" s="8"/>
      <c r="HHA1186" s="8"/>
      <c r="HHB1186" s="8"/>
      <c r="HHC1186" s="8"/>
      <c r="HHD1186" s="8"/>
      <c r="HHE1186" s="8"/>
      <c r="HHF1186" s="8"/>
      <c r="HHG1186" s="8"/>
      <c r="HHH1186" s="8"/>
      <c r="HHI1186" s="8"/>
      <c r="HHJ1186" s="8"/>
      <c r="HHK1186" s="8"/>
      <c r="HHL1186" s="8"/>
      <c r="HHM1186" s="8"/>
      <c r="HHN1186" s="8"/>
      <c r="HHO1186" s="8"/>
      <c r="HHP1186" s="8"/>
      <c r="HHQ1186" s="8"/>
      <c r="HHR1186" s="8"/>
      <c r="HHS1186" s="8"/>
      <c r="HHT1186" s="8"/>
      <c r="HHU1186" s="8"/>
      <c r="HHV1186" s="8"/>
      <c r="HHW1186" s="8"/>
      <c r="HHX1186" s="8"/>
      <c r="HHY1186" s="8"/>
      <c r="HHZ1186" s="8"/>
      <c r="HIA1186" s="8"/>
      <c r="HIB1186" s="8"/>
      <c r="HIC1186" s="8"/>
      <c r="HID1186" s="8"/>
      <c r="HIE1186" s="8"/>
      <c r="HIF1186" s="8"/>
      <c r="HIG1186" s="8"/>
      <c r="HIH1186" s="8"/>
      <c r="HII1186" s="8"/>
      <c r="HIJ1186" s="8"/>
      <c r="HIK1186" s="8"/>
      <c r="HIL1186" s="8"/>
      <c r="HIM1186" s="8"/>
      <c r="HIN1186" s="8"/>
      <c r="HIO1186" s="8"/>
      <c r="HIP1186" s="8"/>
      <c r="HIQ1186" s="8"/>
      <c r="HIR1186" s="8"/>
      <c r="HIS1186" s="8"/>
      <c r="HIT1186" s="8"/>
      <c r="HIU1186" s="8"/>
      <c r="HIV1186" s="8"/>
      <c r="HIW1186" s="8"/>
      <c r="HIX1186" s="8"/>
      <c r="HIY1186" s="8"/>
      <c r="HIZ1186" s="8"/>
      <c r="HJA1186" s="8"/>
      <c r="HJB1186" s="8"/>
      <c r="HJC1186" s="8"/>
      <c r="HJD1186" s="8"/>
      <c r="HJE1186" s="8"/>
      <c r="HJF1186" s="8"/>
      <c r="HJG1186" s="8"/>
      <c r="HJH1186" s="8"/>
      <c r="HJI1186" s="8"/>
      <c r="HJJ1186" s="8"/>
      <c r="HJK1186" s="8"/>
      <c r="HJL1186" s="8"/>
      <c r="HJM1186" s="8"/>
      <c r="HJN1186" s="8"/>
      <c r="HJO1186" s="8"/>
      <c r="HJP1186" s="8"/>
      <c r="HJQ1186" s="8"/>
      <c r="HJR1186" s="8"/>
      <c r="HJS1186" s="8"/>
      <c r="HJT1186" s="8"/>
      <c r="HJU1186" s="8"/>
      <c r="HJV1186" s="8"/>
      <c r="HJW1186" s="8"/>
      <c r="HJX1186" s="8"/>
      <c r="HJY1186" s="8"/>
      <c r="HJZ1186" s="8"/>
      <c r="HKA1186" s="8"/>
      <c r="HKB1186" s="8"/>
      <c r="HKC1186" s="8"/>
      <c r="HKD1186" s="8"/>
      <c r="HKE1186" s="8"/>
      <c r="HKF1186" s="8"/>
      <c r="HKG1186" s="8"/>
      <c r="HKH1186" s="8"/>
      <c r="HKI1186" s="8"/>
      <c r="HKJ1186" s="8"/>
      <c r="HKK1186" s="8"/>
      <c r="HKL1186" s="8"/>
      <c r="HKM1186" s="8"/>
      <c r="HKN1186" s="8"/>
      <c r="HKO1186" s="8"/>
      <c r="HKP1186" s="8"/>
      <c r="HKQ1186" s="8"/>
      <c r="HKR1186" s="8"/>
      <c r="HKS1186" s="8"/>
      <c r="HKT1186" s="8"/>
      <c r="HKU1186" s="8"/>
      <c r="HKV1186" s="8"/>
      <c r="HKW1186" s="8"/>
      <c r="HKX1186" s="8"/>
      <c r="HKY1186" s="8"/>
      <c r="HKZ1186" s="8"/>
      <c r="HLA1186" s="8"/>
      <c r="HLB1186" s="8"/>
      <c r="HLC1186" s="8"/>
      <c r="HLD1186" s="8"/>
      <c r="HLE1186" s="8"/>
      <c r="HLF1186" s="8"/>
      <c r="HLG1186" s="8"/>
      <c r="HLH1186" s="8"/>
      <c r="HLI1186" s="8"/>
      <c r="HLJ1186" s="8"/>
      <c r="HLK1186" s="8"/>
      <c r="HLL1186" s="8"/>
      <c r="HLM1186" s="8"/>
      <c r="HLN1186" s="8"/>
      <c r="HLO1186" s="8"/>
      <c r="HLP1186" s="8"/>
      <c r="HLQ1186" s="8"/>
      <c r="HLR1186" s="8"/>
      <c r="HLS1186" s="8"/>
      <c r="HLT1186" s="8"/>
      <c r="HLU1186" s="8"/>
      <c r="HLV1186" s="8"/>
      <c r="HLW1186" s="8"/>
      <c r="HLX1186" s="8"/>
      <c r="HLY1186" s="8"/>
      <c r="HLZ1186" s="8"/>
      <c r="HMA1186" s="8"/>
      <c r="HMB1186" s="8"/>
      <c r="HMC1186" s="8"/>
      <c r="HMD1186" s="8"/>
      <c r="HME1186" s="8"/>
      <c r="HMF1186" s="8"/>
      <c r="HMG1186" s="8"/>
      <c r="HMH1186" s="8"/>
      <c r="HMI1186" s="8"/>
      <c r="HMJ1186" s="8"/>
      <c r="HMK1186" s="8"/>
      <c r="HML1186" s="8"/>
      <c r="HMM1186" s="8"/>
      <c r="HMN1186" s="8"/>
      <c r="HMO1186" s="8"/>
      <c r="HMP1186" s="8"/>
      <c r="HMQ1186" s="8"/>
      <c r="HMR1186" s="8"/>
      <c r="HMS1186" s="8"/>
      <c r="HMT1186" s="8"/>
      <c r="HMU1186" s="8"/>
      <c r="HMV1186" s="8"/>
      <c r="HMW1186" s="8"/>
      <c r="HMX1186" s="8"/>
      <c r="HMY1186" s="8"/>
      <c r="HMZ1186" s="8"/>
      <c r="HNA1186" s="8"/>
      <c r="HNB1186" s="8"/>
      <c r="HNC1186" s="8"/>
      <c r="HND1186" s="8"/>
      <c r="HNE1186" s="8"/>
      <c r="HNF1186" s="8"/>
      <c r="HNG1186" s="8"/>
      <c r="HNH1186" s="8"/>
      <c r="HNI1186" s="8"/>
      <c r="HNJ1186" s="8"/>
      <c r="HNK1186" s="8"/>
      <c r="HNL1186" s="8"/>
      <c r="HNM1186" s="8"/>
      <c r="HNN1186" s="8"/>
      <c r="HNO1186" s="8"/>
      <c r="HNP1186" s="8"/>
      <c r="HNQ1186" s="8"/>
      <c r="HNR1186" s="8"/>
      <c r="HNS1186" s="8"/>
      <c r="HNT1186" s="8"/>
      <c r="HNU1186" s="8"/>
      <c r="HNV1186" s="8"/>
      <c r="HNW1186" s="8"/>
      <c r="HNX1186" s="8"/>
      <c r="HNY1186" s="8"/>
      <c r="HNZ1186" s="8"/>
      <c r="HOA1186" s="8"/>
      <c r="HOB1186" s="8"/>
      <c r="HOC1186" s="8"/>
      <c r="HOD1186" s="8"/>
      <c r="HOE1186" s="8"/>
      <c r="HOF1186" s="8"/>
      <c r="HOG1186" s="8"/>
      <c r="HOH1186" s="8"/>
      <c r="HOI1186" s="8"/>
      <c r="HOJ1186" s="8"/>
      <c r="HOK1186" s="8"/>
      <c r="HOL1186" s="8"/>
      <c r="HOM1186" s="8"/>
      <c r="HON1186" s="8"/>
      <c r="HOO1186" s="8"/>
      <c r="HOP1186" s="8"/>
      <c r="HOQ1186" s="8"/>
      <c r="HOR1186" s="8"/>
      <c r="HOS1186" s="8"/>
      <c r="HOT1186" s="8"/>
      <c r="HOU1186" s="8"/>
      <c r="HOV1186" s="8"/>
      <c r="HOW1186" s="8"/>
      <c r="HOX1186" s="8"/>
      <c r="HOY1186" s="8"/>
      <c r="HOZ1186" s="8"/>
      <c r="HPA1186" s="8"/>
      <c r="HPB1186" s="8"/>
      <c r="HPC1186" s="8"/>
      <c r="HPD1186" s="8"/>
      <c r="HPE1186" s="8"/>
      <c r="HPF1186" s="8"/>
      <c r="HPG1186" s="8"/>
      <c r="HPH1186" s="8"/>
      <c r="HPI1186" s="8"/>
      <c r="HPJ1186" s="8"/>
      <c r="HPK1186" s="8"/>
      <c r="HPL1186" s="8"/>
      <c r="HPM1186" s="8"/>
      <c r="HPN1186" s="8"/>
      <c r="HPO1186" s="8"/>
      <c r="HPP1186" s="8"/>
      <c r="HPQ1186" s="8"/>
      <c r="HPR1186" s="8"/>
      <c r="HPS1186" s="8"/>
      <c r="HPT1186" s="8"/>
      <c r="HPU1186" s="8"/>
      <c r="HPV1186" s="8"/>
      <c r="HPW1186" s="8"/>
      <c r="HPX1186" s="8"/>
      <c r="HPY1186" s="8"/>
      <c r="HPZ1186" s="8"/>
      <c r="HQA1186" s="8"/>
      <c r="HQB1186" s="8"/>
      <c r="HQC1186" s="8"/>
      <c r="HQD1186" s="8"/>
      <c r="HQE1186" s="8"/>
      <c r="HQF1186" s="8"/>
      <c r="HQG1186" s="8"/>
      <c r="HQH1186" s="8"/>
      <c r="HQI1186" s="8"/>
      <c r="HQJ1186" s="8"/>
      <c r="HQK1186" s="8"/>
      <c r="HQL1186" s="8"/>
      <c r="HQM1186" s="8"/>
      <c r="HQN1186" s="8"/>
      <c r="HQO1186" s="8"/>
      <c r="HQP1186" s="8"/>
      <c r="HQQ1186" s="8"/>
      <c r="HQR1186" s="8"/>
      <c r="HQS1186" s="8"/>
      <c r="HQT1186" s="8"/>
      <c r="HQU1186" s="8"/>
      <c r="HQV1186" s="8"/>
      <c r="HQW1186" s="8"/>
      <c r="HQX1186" s="8"/>
      <c r="HQY1186" s="8"/>
      <c r="HQZ1186" s="8"/>
      <c r="HRA1186" s="8"/>
      <c r="HRB1186" s="8"/>
      <c r="HRC1186" s="8"/>
      <c r="HRD1186" s="8"/>
      <c r="HRE1186" s="8"/>
      <c r="HRF1186" s="8"/>
      <c r="HRG1186" s="8"/>
      <c r="HRH1186" s="8"/>
      <c r="HRI1186" s="8"/>
      <c r="HRJ1186" s="8"/>
      <c r="HRK1186" s="8"/>
      <c r="HRL1186" s="8"/>
      <c r="HRM1186" s="8"/>
      <c r="HRN1186" s="8"/>
      <c r="HRO1186" s="8"/>
      <c r="HRP1186" s="8"/>
      <c r="HRQ1186" s="8"/>
      <c r="HRR1186" s="8"/>
      <c r="HRS1186" s="8"/>
      <c r="HRT1186" s="8"/>
      <c r="HRU1186" s="8"/>
      <c r="HRV1186" s="8"/>
      <c r="HRW1186" s="8"/>
      <c r="HRX1186" s="8"/>
      <c r="HRY1186" s="8"/>
      <c r="HRZ1186" s="8"/>
      <c r="HSA1186" s="8"/>
      <c r="HSB1186" s="8"/>
      <c r="HSC1186" s="8"/>
      <c r="HSD1186" s="8"/>
      <c r="HSE1186" s="8"/>
      <c r="HSF1186" s="8"/>
      <c r="HSG1186" s="8"/>
      <c r="HSH1186" s="8"/>
      <c r="HSI1186" s="8"/>
      <c r="HSJ1186" s="8"/>
      <c r="HSK1186" s="8"/>
      <c r="HSL1186" s="8"/>
      <c r="HSM1186" s="8"/>
      <c r="HSN1186" s="8"/>
      <c r="HSO1186" s="8"/>
      <c r="HSP1186" s="8"/>
      <c r="HSQ1186" s="8"/>
      <c r="HSR1186" s="8"/>
      <c r="HSS1186" s="8"/>
      <c r="HST1186" s="8"/>
      <c r="HSU1186" s="8"/>
      <c r="HSV1186" s="8"/>
      <c r="HSW1186" s="8"/>
      <c r="HSX1186" s="8"/>
      <c r="HSY1186" s="8"/>
      <c r="HSZ1186" s="8"/>
      <c r="HTA1186" s="8"/>
      <c r="HTB1186" s="8"/>
      <c r="HTC1186" s="8"/>
      <c r="HTD1186" s="8"/>
      <c r="HTE1186" s="8"/>
      <c r="HTF1186" s="8"/>
      <c r="HTG1186" s="8"/>
      <c r="HTH1186" s="8"/>
      <c r="HTI1186" s="8"/>
      <c r="HTJ1186" s="8"/>
      <c r="HTK1186" s="8"/>
      <c r="HTL1186" s="8"/>
      <c r="HTM1186" s="8"/>
      <c r="HTN1186" s="8"/>
      <c r="HTO1186" s="8"/>
      <c r="HTP1186" s="8"/>
      <c r="HTQ1186" s="8"/>
      <c r="HTR1186" s="8"/>
      <c r="HTS1186" s="8"/>
      <c r="HTT1186" s="8"/>
      <c r="HTU1186" s="8"/>
      <c r="HTV1186" s="8"/>
      <c r="HTW1186" s="8"/>
      <c r="HTX1186" s="8"/>
      <c r="HTY1186" s="8"/>
      <c r="HTZ1186" s="8"/>
      <c r="HUA1186" s="8"/>
      <c r="HUB1186" s="8"/>
      <c r="HUC1186" s="8"/>
      <c r="HUD1186" s="8"/>
      <c r="HUE1186" s="8"/>
      <c r="HUF1186" s="8"/>
      <c r="HUG1186" s="8"/>
      <c r="HUH1186" s="8"/>
      <c r="HUI1186" s="8"/>
      <c r="HUJ1186" s="8"/>
      <c r="HUK1186" s="8"/>
      <c r="HUL1186" s="8"/>
      <c r="HUM1186" s="8"/>
      <c r="HUN1186" s="8"/>
      <c r="HUO1186" s="8"/>
      <c r="HUP1186" s="8"/>
      <c r="HUQ1186" s="8"/>
      <c r="HUR1186" s="8"/>
      <c r="HUS1186" s="8"/>
      <c r="HUT1186" s="8"/>
      <c r="HUU1186" s="8"/>
      <c r="HUV1186" s="8"/>
      <c r="HUW1186" s="8"/>
      <c r="HUX1186" s="8"/>
      <c r="HUY1186" s="8"/>
      <c r="HUZ1186" s="8"/>
      <c r="HVA1186" s="8"/>
      <c r="HVB1186" s="8"/>
      <c r="HVC1186" s="8"/>
      <c r="HVD1186" s="8"/>
      <c r="HVE1186" s="8"/>
      <c r="HVF1186" s="8"/>
      <c r="HVG1186" s="8"/>
      <c r="HVH1186" s="8"/>
      <c r="HVI1186" s="8"/>
      <c r="HVJ1186" s="8"/>
      <c r="HVK1186" s="8"/>
      <c r="HVL1186" s="8"/>
      <c r="HVM1186" s="8"/>
      <c r="HVN1186" s="8"/>
      <c r="HVO1186" s="8"/>
      <c r="HVP1186" s="8"/>
      <c r="HVQ1186" s="8"/>
      <c r="HVR1186" s="8"/>
      <c r="HVS1186" s="8"/>
      <c r="HVT1186" s="8"/>
      <c r="HVU1186" s="8"/>
      <c r="HVV1186" s="8"/>
      <c r="HVW1186" s="8"/>
      <c r="HVX1186" s="8"/>
      <c r="HVY1186" s="8"/>
      <c r="HVZ1186" s="8"/>
      <c r="HWA1186" s="8"/>
      <c r="HWB1186" s="8"/>
      <c r="HWC1186" s="8"/>
      <c r="HWD1186" s="8"/>
      <c r="HWE1186" s="8"/>
      <c r="HWF1186" s="8"/>
      <c r="HWG1186" s="8"/>
      <c r="HWH1186" s="8"/>
      <c r="HWI1186" s="8"/>
      <c r="HWJ1186" s="8"/>
      <c r="HWK1186" s="8"/>
      <c r="HWL1186" s="8"/>
      <c r="HWM1186" s="8"/>
      <c r="HWN1186" s="8"/>
      <c r="HWO1186" s="8"/>
      <c r="HWP1186" s="8"/>
      <c r="HWQ1186" s="8"/>
      <c r="HWR1186" s="8"/>
      <c r="HWS1186" s="8"/>
      <c r="HWT1186" s="8"/>
      <c r="HWU1186" s="8"/>
      <c r="HWV1186" s="8"/>
      <c r="HWW1186" s="8"/>
      <c r="HWX1186" s="8"/>
      <c r="HWY1186" s="8"/>
      <c r="HWZ1186" s="8"/>
      <c r="HXA1186" s="8"/>
      <c r="HXB1186" s="8"/>
      <c r="HXC1186" s="8"/>
      <c r="HXD1186" s="8"/>
      <c r="HXE1186" s="8"/>
      <c r="HXF1186" s="8"/>
      <c r="HXG1186" s="8"/>
      <c r="HXH1186" s="8"/>
      <c r="HXI1186" s="8"/>
      <c r="HXJ1186" s="8"/>
      <c r="HXK1186" s="8"/>
      <c r="HXL1186" s="8"/>
      <c r="HXM1186" s="8"/>
      <c r="HXN1186" s="8"/>
      <c r="HXO1186" s="8"/>
      <c r="HXP1186" s="8"/>
      <c r="HXQ1186" s="8"/>
      <c r="HXR1186" s="8"/>
      <c r="HXS1186" s="8"/>
      <c r="HXT1186" s="8"/>
      <c r="HXU1186" s="8"/>
      <c r="HXV1186" s="8"/>
      <c r="HXW1186" s="8"/>
      <c r="HXX1186" s="8"/>
      <c r="HXY1186" s="8"/>
      <c r="HXZ1186" s="8"/>
      <c r="HYA1186" s="8"/>
      <c r="HYB1186" s="8"/>
      <c r="HYC1186" s="8"/>
      <c r="HYD1186" s="8"/>
      <c r="HYE1186" s="8"/>
      <c r="HYF1186" s="8"/>
      <c r="HYG1186" s="8"/>
      <c r="HYH1186" s="8"/>
      <c r="HYI1186" s="8"/>
      <c r="HYJ1186" s="8"/>
      <c r="HYK1186" s="8"/>
      <c r="HYL1186" s="8"/>
      <c r="HYM1186" s="8"/>
      <c r="HYN1186" s="8"/>
      <c r="HYO1186" s="8"/>
      <c r="HYP1186" s="8"/>
      <c r="HYQ1186" s="8"/>
      <c r="HYR1186" s="8"/>
      <c r="HYS1186" s="8"/>
      <c r="HYT1186" s="8"/>
      <c r="HYU1186" s="8"/>
      <c r="HYV1186" s="8"/>
      <c r="HYW1186" s="8"/>
      <c r="HYX1186" s="8"/>
      <c r="HYY1186" s="8"/>
      <c r="HYZ1186" s="8"/>
      <c r="HZA1186" s="8"/>
      <c r="HZB1186" s="8"/>
      <c r="HZC1186" s="8"/>
      <c r="HZD1186" s="8"/>
      <c r="HZE1186" s="8"/>
      <c r="HZF1186" s="8"/>
      <c r="HZG1186" s="8"/>
      <c r="HZH1186" s="8"/>
      <c r="HZI1186" s="8"/>
      <c r="HZJ1186" s="8"/>
      <c r="HZK1186" s="8"/>
      <c r="HZL1186" s="8"/>
      <c r="HZM1186" s="8"/>
      <c r="HZN1186" s="8"/>
      <c r="HZO1186" s="8"/>
      <c r="HZP1186" s="8"/>
      <c r="HZQ1186" s="8"/>
      <c r="HZR1186" s="8"/>
      <c r="HZS1186" s="8"/>
      <c r="HZT1186" s="8"/>
      <c r="HZU1186" s="8"/>
      <c r="HZV1186" s="8"/>
      <c r="HZW1186" s="8"/>
      <c r="HZX1186" s="8"/>
      <c r="HZY1186" s="8"/>
      <c r="HZZ1186" s="8"/>
      <c r="IAA1186" s="8"/>
      <c r="IAB1186" s="8"/>
      <c r="IAC1186" s="8"/>
      <c r="IAD1186" s="8"/>
      <c r="IAE1186" s="8"/>
      <c r="IAF1186" s="8"/>
      <c r="IAG1186" s="8"/>
      <c r="IAH1186" s="8"/>
      <c r="IAI1186" s="8"/>
      <c r="IAJ1186" s="8"/>
      <c r="IAK1186" s="8"/>
      <c r="IAL1186" s="8"/>
      <c r="IAM1186" s="8"/>
      <c r="IAN1186" s="8"/>
      <c r="IAO1186" s="8"/>
      <c r="IAP1186" s="8"/>
      <c r="IAQ1186" s="8"/>
      <c r="IAR1186" s="8"/>
      <c r="IAS1186" s="8"/>
      <c r="IAT1186" s="8"/>
      <c r="IAU1186" s="8"/>
      <c r="IAV1186" s="8"/>
      <c r="IAW1186" s="8"/>
      <c r="IAX1186" s="8"/>
      <c r="IAY1186" s="8"/>
      <c r="IAZ1186" s="8"/>
      <c r="IBA1186" s="8"/>
      <c r="IBB1186" s="8"/>
      <c r="IBC1186" s="8"/>
      <c r="IBD1186" s="8"/>
      <c r="IBE1186" s="8"/>
      <c r="IBF1186" s="8"/>
      <c r="IBG1186" s="8"/>
      <c r="IBH1186" s="8"/>
      <c r="IBI1186" s="8"/>
      <c r="IBJ1186" s="8"/>
      <c r="IBK1186" s="8"/>
      <c r="IBL1186" s="8"/>
      <c r="IBM1186" s="8"/>
      <c r="IBN1186" s="8"/>
      <c r="IBO1186" s="8"/>
      <c r="IBP1186" s="8"/>
      <c r="IBQ1186" s="8"/>
      <c r="IBR1186" s="8"/>
      <c r="IBS1186" s="8"/>
      <c r="IBT1186" s="8"/>
      <c r="IBU1186" s="8"/>
      <c r="IBV1186" s="8"/>
      <c r="IBW1186" s="8"/>
      <c r="IBX1186" s="8"/>
      <c r="IBY1186" s="8"/>
      <c r="IBZ1186" s="8"/>
      <c r="ICA1186" s="8"/>
      <c r="ICB1186" s="8"/>
      <c r="ICC1186" s="8"/>
      <c r="ICD1186" s="8"/>
      <c r="ICE1186" s="8"/>
      <c r="ICF1186" s="8"/>
      <c r="ICG1186" s="8"/>
      <c r="ICH1186" s="8"/>
      <c r="ICI1186" s="8"/>
      <c r="ICJ1186" s="8"/>
      <c r="ICK1186" s="8"/>
      <c r="ICL1186" s="8"/>
      <c r="ICM1186" s="8"/>
      <c r="ICN1186" s="8"/>
      <c r="ICO1186" s="8"/>
      <c r="ICP1186" s="8"/>
      <c r="ICQ1186" s="8"/>
      <c r="ICR1186" s="8"/>
      <c r="ICS1186" s="8"/>
      <c r="ICT1186" s="8"/>
      <c r="ICU1186" s="8"/>
      <c r="ICV1186" s="8"/>
      <c r="ICW1186" s="8"/>
      <c r="ICX1186" s="8"/>
      <c r="ICY1186" s="8"/>
      <c r="ICZ1186" s="8"/>
      <c r="IDA1186" s="8"/>
      <c r="IDB1186" s="8"/>
      <c r="IDC1186" s="8"/>
      <c r="IDD1186" s="8"/>
      <c r="IDE1186" s="8"/>
      <c r="IDF1186" s="8"/>
      <c r="IDG1186" s="8"/>
      <c r="IDH1186" s="8"/>
      <c r="IDI1186" s="8"/>
      <c r="IDJ1186" s="8"/>
      <c r="IDK1186" s="8"/>
      <c r="IDL1186" s="8"/>
      <c r="IDM1186" s="8"/>
      <c r="IDN1186" s="8"/>
      <c r="IDO1186" s="8"/>
      <c r="IDP1186" s="8"/>
      <c r="IDQ1186" s="8"/>
      <c r="IDR1186" s="8"/>
      <c r="IDS1186" s="8"/>
      <c r="IDT1186" s="8"/>
      <c r="IDU1186" s="8"/>
      <c r="IDV1186" s="8"/>
      <c r="IDW1186" s="8"/>
      <c r="IDX1186" s="8"/>
      <c r="IDY1186" s="8"/>
      <c r="IDZ1186" s="8"/>
      <c r="IEA1186" s="8"/>
      <c r="IEB1186" s="8"/>
      <c r="IEC1186" s="8"/>
      <c r="IED1186" s="8"/>
      <c r="IEE1186" s="8"/>
      <c r="IEF1186" s="8"/>
      <c r="IEG1186" s="8"/>
      <c r="IEH1186" s="8"/>
      <c r="IEI1186" s="8"/>
      <c r="IEJ1186" s="8"/>
      <c r="IEK1186" s="8"/>
      <c r="IEL1186" s="8"/>
      <c r="IEM1186" s="8"/>
      <c r="IEN1186" s="8"/>
      <c r="IEO1186" s="8"/>
      <c r="IEP1186" s="8"/>
      <c r="IEQ1186" s="8"/>
      <c r="IER1186" s="8"/>
      <c r="IES1186" s="8"/>
      <c r="IET1186" s="8"/>
      <c r="IEU1186" s="8"/>
      <c r="IEV1186" s="8"/>
      <c r="IEW1186" s="8"/>
      <c r="IEX1186" s="8"/>
      <c r="IEY1186" s="8"/>
      <c r="IEZ1186" s="8"/>
      <c r="IFA1186" s="8"/>
      <c r="IFB1186" s="8"/>
      <c r="IFC1186" s="8"/>
      <c r="IFD1186" s="8"/>
      <c r="IFE1186" s="8"/>
      <c r="IFF1186" s="8"/>
      <c r="IFG1186" s="8"/>
      <c r="IFH1186" s="8"/>
      <c r="IFI1186" s="8"/>
      <c r="IFJ1186" s="8"/>
      <c r="IFK1186" s="8"/>
      <c r="IFL1186" s="8"/>
      <c r="IFM1186" s="8"/>
      <c r="IFN1186" s="8"/>
      <c r="IFO1186" s="8"/>
      <c r="IFP1186" s="8"/>
      <c r="IFQ1186" s="8"/>
      <c r="IFR1186" s="8"/>
      <c r="IFS1186" s="8"/>
      <c r="IFT1186" s="8"/>
      <c r="IFU1186" s="8"/>
      <c r="IFV1186" s="8"/>
      <c r="IFW1186" s="8"/>
      <c r="IFX1186" s="8"/>
      <c r="IFY1186" s="8"/>
      <c r="IFZ1186" s="8"/>
      <c r="IGA1186" s="8"/>
      <c r="IGB1186" s="8"/>
      <c r="IGC1186" s="8"/>
      <c r="IGD1186" s="8"/>
      <c r="IGE1186" s="8"/>
      <c r="IGF1186" s="8"/>
      <c r="IGG1186" s="8"/>
      <c r="IGH1186" s="8"/>
      <c r="IGI1186" s="8"/>
      <c r="IGJ1186" s="8"/>
      <c r="IGK1186" s="8"/>
      <c r="IGL1186" s="8"/>
      <c r="IGM1186" s="8"/>
      <c r="IGN1186" s="8"/>
      <c r="IGO1186" s="8"/>
      <c r="IGP1186" s="8"/>
      <c r="IGQ1186" s="8"/>
      <c r="IGR1186" s="8"/>
      <c r="IGS1186" s="8"/>
      <c r="IGT1186" s="8"/>
      <c r="IGU1186" s="8"/>
      <c r="IGV1186" s="8"/>
      <c r="IGW1186" s="8"/>
      <c r="IGX1186" s="8"/>
      <c r="IGY1186" s="8"/>
      <c r="IGZ1186" s="8"/>
      <c r="IHA1186" s="8"/>
      <c r="IHB1186" s="8"/>
      <c r="IHC1186" s="8"/>
      <c r="IHD1186" s="8"/>
      <c r="IHE1186" s="8"/>
      <c r="IHF1186" s="8"/>
      <c r="IHG1186" s="8"/>
      <c r="IHH1186" s="8"/>
      <c r="IHI1186" s="8"/>
      <c r="IHJ1186" s="8"/>
      <c r="IHK1186" s="8"/>
      <c r="IHL1186" s="8"/>
      <c r="IHM1186" s="8"/>
      <c r="IHN1186" s="8"/>
      <c r="IHO1186" s="8"/>
      <c r="IHP1186" s="8"/>
      <c r="IHQ1186" s="8"/>
      <c r="IHR1186" s="8"/>
      <c r="IHS1186" s="8"/>
      <c r="IHT1186" s="8"/>
      <c r="IHU1186" s="8"/>
      <c r="IHV1186" s="8"/>
      <c r="IHW1186" s="8"/>
      <c r="IHX1186" s="8"/>
      <c r="IHY1186" s="8"/>
      <c r="IHZ1186" s="8"/>
      <c r="IIA1186" s="8"/>
      <c r="IIB1186" s="8"/>
      <c r="IIC1186" s="8"/>
      <c r="IID1186" s="8"/>
      <c r="IIE1186" s="8"/>
      <c r="IIF1186" s="8"/>
      <c r="IIG1186" s="8"/>
      <c r="IIH1186" s="8"/>
      <c r="III1186" s="8"/>
      <c r="IIJ1186" s="8"/>
      <c r="IIK1186" s="8"/>
      <c r="IIL1186" s="8"/>
      <c r="IIM1186" s="8"/>
      <c r="IIN1186" s="8"/>
      <c r="IIO1186" s="8"/>
      <c r="IIP1186" s="8"/>
      <c r="IIQ1186" s="8"/>
      <c r="IIR1186" s="8"/>
      <c r="IIS1186" s="8"/>
      <c r="IIT1186" s="8"/>
      <c r="IIU1186" s="8"/>
      <c r="IIV1186" s="8"/>
      <c r="IIW1186" s="8"/>
      <c r="IIX1186" s="8"/>
      <c r="IIY1186" s="8"/>
      <c r="IIZ1186" s="8"/>
      <c r="IJA1186" s="8"/>
      <c r="IJB1186" s="8"/>
      <c r="IJC1186" s="8"/>
      <c r="IJD1186" s="8"/>
      <c r="IJE1186" s="8"/>
      <c r="IJF1186" s="8"/>
      <c r="IJG1186" s="8"/>
      <c r="IJH1186" s="8"/>
      <c r="IJI1186" s="8"/>
      <c r="IJJ1186" s="8"/>
      <c r="IJK1186" s="8"/>
      <c r="IJL1186" s="8"/>
      <c r="IJM1186" s="8"/>
      <c r="IJN1186" s="8"/>
      <c r="IJO1186" s="8"/>
      <c r="IJP1186" s="8"/>
      <c r="IJQ1186" s="8"/>
      <c r="IJR1186" s="8"/>
      <c r="IJS1186" s="8"/>
      <c r="IJT1186" s="8"/>
      <c r="IJU1186" s="8"/>
      <c r="IJV1186" s="8"/>
      <c r="IJW1186" s="8"/>
      <c r="IJX1186" s="8"/>
      <c r="IJY1186" s="8"/>
      <c r="IJZ1186" s="8"/>
      <c r="IKA1186" s="8"/>
      <c r="IKB1186" s="8"/>
      <c r="IKC1186" s="8"/>
      <c r="IKD1186" s="8"/>
      <c r="IKE1186" s="8"/>
      <c r="IKF1186" s="8"/>
      <c r="IKG1186" s="8"/>
      <c r="IKH1186" s="8"/>
      <c r="IKI1186" s="8"/>
      <c r="IKJ1186" s="8"/>
      <c r="IKK1186" s="8"/>
      <c r="IKL1186" s="8"/>
      <c r="IKM1186" s="8"/>
      <c r="IKN1186" s="8"/>
      <c r="IKO1186" s="8"/>
      <c r="IKP1186" s="8"/>
      <c r="IKQ1186" s="8"/>
      <c r="IKR1186" s="8"/>
      <c r="IKS1186" s="8"/>
      <c r="IKT1186" s="8"/>
      <c r="IKU1186" s="8"/>
      <c r="IKV1186" s="8"/>
      <c r="IKW1186" s="8"/>
      <c r="IKX1186" s="8"/>
      <c r="IKY1186" s="8"/>
      <c r="IKZ1186" s="8"/>
      <c r="ILA1186" s="8"/>
      <c r="ILB1186" s="8"/>
      <c r="ILC1186" s="8"/>
      <c r="ILD1186" s="8"/>
      <c r="ILE1186" s="8"/>
      <c r="ILF1186" s="8"/>
      <c r="ILG1186" s="8"/>
      <c r="ILH1186" s="8"/>
      <c r="ILI1186" s="8"/>
      <c r="ILJ1186" s="8"/>
      <c r="ILK1186" s="8"/>
      <c r="ILL1186" s="8"/>
      <c r="ILM1186" s="8"/>
      <c r="ILN1186" s="8"/>
      <c r="ILO1186" s="8"/>
      <c r="ILP1186" s="8"/>
      <c r="ILQ1186" s="8"/>
      <c r="ILR1186" s="8"/>
      <c r="ILS1186" s="8"/>
      <c r="ILT1186" s="8"/>
      <c r="ILU1186" s="8"/>
      <c r="ILV1186" s="8"/>
      <c r="ILW1186" s="8"/>
      <c r="ILX1186" s="8"/>
      <c r="ILY1186" s="8"/>
      <c r="ILZ1186" s="8"/>
      <c r="IMA1186" s="8"/>
      <c r="IMB1186" s="8"/>
      <c r="IMC1186" s="8"/>
      <c r="IMD1186" s="8"/>
      <c r="IME1186" s="8"/>
      <c r="IMF1186" s="8"/>
      <c r="IMG1186" s="8"/>
      <c r="IMH1186" s="8"/>
      <c r="IMI1186" s="8"/>
      <c r="IMJ1186" s="8"/>
      <c r="IMK1186" s="8"/>
      <c r="IML1186" s="8"/>
      <c r="IMM1186" s="8"/>
      <c r="IMN1186" s="8"/>
      <c r="IMO1186" s="8"/>
      <c r="IMP1186" s="8"/>
      <c r="IMQ1186" s="8"/>
      <c r="IMR1186" s="8"/>
      <c r="IMS1186" s="8"/>
      <c r="IMT1186" s="8"/>
      <c r="IMU1186" s="8"/>
      <c r="IMV1186" s="8"/>
      <c r="IMW1186" s="8"/>
      <c r="IMX1186" s="8"/>
      <c r="IMY1186" s="8"/>
      <c r="IMZ1186" s="8"/>
      <c r="INA1186" s="8"/>
      <c r="INB1186" s="8"/>
      <c r="INC1186" s="8"/>
      <c r="IND1186" s="8"/>
      <c r="INE1186" s="8"/>
      <c r="INF1186" s="8"/>
      <c r="ING1186" s="8"/>
      <c r="INH1186" s="8"/>
      <c r="INI1186" s="8"/>
      <c r="INJ1186" s="8"/>
      <c r="INK1186" s="8"/>
      <c r="INL1186" s="8"/>
      <c r="INM1186" s="8"/>
      <c r="INN1186" s="8"/>
      <c r="INO1186" s="8"/>
      <c r="INP1186" s="8"/>
      <c r="INQ1186" s="8"/>
      <c r="INR1186" s="8"/>
      <c r="INS1186" s="8"/>
      <c r="INT1186" s="8"/>
      <c r="INU1186" s="8"/>
      <c r="INV1186" s="8"/>
      <c r="INW1186" s="8"/>
      <c r="INX1186" s="8"/>
      <c r="INY1186" s="8"/>
      <c r="INZ1186" s="8"/>
      <c r="IOA1186" s="8"/>
      <c r="IOB1186" s="8"/>
      <c r="IOC1186" s="8"/>
      <c r="IOD1186" s="8"/>
      <c r="IOE1186" s="8"/>
      <c r="IOF1186" s="8"/>
      <c r="IOG1186" s="8"/>
      <c r="IOH1186" s="8"/>
      <c r="IOI1186" s="8"/>
      <c r="IOJ1186" s="8"/>
      <c r="IOK1186" s="8"/>
      <c r="IOL1186" s="8"/>
      <c r="IOM1186" s="8"/>
      <c r="ION1186" s="8"/>
      <c r="IOO1186" s="8"/>
      <c r="IOP1186" s="8"/>
      <c r="IOQ1186" s="8"/>
      <c r="IOR1186" s="8"/>
      <c r="IOS1186" s="8"/>
      <c r="IOT1186" s="8"/>
      <c r="IOU1186" s="8"/>
      <c r="IOV1186" s="8"/>
      <c r="IOW1186" s="8"/>
      <c r="IOX1186" s="8"/>
      <c r="IOY1186" s="8"/>
      <c r="IOZ1186" s="8"/>
      <c r="IPA1186" s="8"/>
      <c r="IPB1186" s="8"/>
      <c r="IPC1186" s="8"/>
      <c r="IPD1186" s="8"/>
      <c r="IPE1186" s="8"/>
      <c r="IPF1186" s="8"/>
      <c r="IPG1186" s="8"/>
      <c r="IPH1186" s="8"/>
      <c r="IPI1186" s="8"/>
      <c r="IPJ1186" s="8"/>
      <c r="IPK1186" s="8"/>
      <c r="IPL1186" s="8"/>
      <c r="IPM1186" s="8"/>
      <c r="IPN1186" s="8"/>
      <c r="IPO1186" s="8"/>
      <c r="IPP1186" s="8"/>
      <c r="IPQ1186" s="8"/>
      <c r="IPR1186" s="8"/>
      <c r="IPS1186" s="8"/>
      <c r="IPT1186" s="8"/>
      <c r="IPU1186" s="8"/>
      <c r="IPV1186" s="8"/>
      <c r="IPW1186" s="8"/>
      <c r="IPX1186" s="8"/>
      <c r="IPY1186" s="8"/>
      <c r="IPZ1186" s="8"/>
      <c r="IQA1186" s="8"/>
      <c r="IQB1186" s="8"/>
      <c r="IQC1186" s="8"/>
      <c r="IQD1186" s="8"/>
      <c r="IQE1186" s="8"/>
      <c r="IQF1186" s="8"/>
      <c r="IQG1186" s="8"/>
      <c r="IQH1186" s="8"/>
      <c r="IQI1186" s="8"/>
      <c r="IQJ1186" s="8"/>
      <c r="IQK1186" s="8"/>
      <c r="IQL1186" s="8"/>
      <c r="IQM1186" s="8"/>
      <c r="IQN1186" s="8"/>
      <c r="IQO1186" s="8"/>
      <c r="IQP1186" s="8"/>
      <c r="IQQ1186" s="8"/>
      <c r="IQR1186" s="8"/>
      <c r="IQS1186" s="8"/>
      <c r="IQT1186" s="8"/>
      <c r="IQU1186" s="8"/>
      <c r="IQV1186" s="8"/>
      <c r="IQW1186" s="8"/>
      <c r="IQX1186" s="8"/>
      <c r="IQY1186" s="8"/>
      <c r="IQZ1186" s="8"/>
      <c r="IRA1186" s="8"/>
      <c r="IRB1186" s="8"/>
      <c r="IRC1186" s="8"/>
      <c r="IRD1186" s="8"/>
      <c r="IRE1186" s="8"/>
      <c r="IRF1186" s="8"/>
      <c r="IRG1186" s="8"/>
      <c r="IRH1186" s="8"/>
      <c r="IRI1186" s="8"/>
      <c r="IRJ1186" s="8"/>
      <c r="IRK1186" s="8"/>
      <c r="IRL1186" s="8"/>
      <c r="IRM1186" s="8"/>
      <c r="IRN1186" s="8"/>
      <c r="IRO1186" s="8"/>
      <c r="IRP1186" s="8"/>
      <c r="IRQ1186" s="8"/>
      <c r="IRR1186" s="8"/>
      <c r="IRS1186" s="8"/>
      <c r="IRT1186" s="8"/>
      <c r="IRU1186" s="8"/>
      <c r="IRV1186" s="8"/>
      <c r="IRW1186" s="8"/>
      <c r="IRX1186" s="8"/>
      <c r="IRY1186" s="8"/>
      <c r="IRZ1186" s="8"/>
      <c r="ISA1186" s="8"/>
      <c r="ISB1186" s="8"/>
      <c r="ISC1186" s="8"/>
      <c r="ISD1186" s="8"/>
      <c r="ISE1186" s="8"/>
      <c r="ISF1186" s="8"/>
      <c r="ISG1186" s="8"/>
      <c r="ISH1186" s="8"/>
      <c r="ISI1186" s="8"/>
      <c r="ISJ1186" s="8"/>
      <c r="ISK1186" s="8"/>
      <c r="ISL1186" s="8"/>
      <c r="ISM1186" s="8"/>
      <c r="ISN1186" s="8"/>
      <c r="ISO1186" s="8"/>
      <c r="ISP1186" s="8"/>
      <c r="ISQ1186" s="8"/>
      <c r="ISR1186" s="8"/>
      <c r="ISS1186" s="8"/>
      <c r="IST1186" s="8"/>
      <c r="ISU1186" s="8"/>
      <c r="ISV1186" s="8"/>
      <c r="ISW1186" s="8"/>
      <c r="ISX1186" s="8"/>
      <c r="ISY1186" s="8"/>
      <c r="ISZ1186" s="8"/>
      <c r="ITA1186" s="8"/>
      <c r="ITB1186" s="8"/>
      <c r="ITC1186" s="8"/>
      <c r="ITD1186" s="8"/>
      <c r="ITE1186" s="8"/>
      <c r="ITF1186" s="8"/>
      <c r="ITG1186" s="8"/>
      <c r="ITH1186" s="8"/>
      <c r="ITI1186" s="8"/>
      <c r="ITJ1186" s="8"/>
      <c r="ITK1186" s="8"/>
      <c r="ITL1186" s="8"/>
      <c r="ITM1186" s="8"/>
      <c r="ITN1186" s="8"/>
      <c r="ITO1186" s="8"/>
      <c r="ITP1186" s="8"/>
      <c r="ITQ1186" s="8"/>
      <c r="ITR1186" s="8"/>
      <c r="ITS1186" s="8"/>
      <c r="ITT1186" s="8"/>
      <c r="ITU1186" s="8"/>
      <c r="ITV1186" s="8"/>
      <c r="ITW1186" s="8"/>
      <c r="ITX1186" s="8"/>
      <c r="ITY1186" s="8"/>
      <c r="ITZ1186" s="8"/>
      <c r="IUA1186" s="8"/>
      <c r="IUB1186" s="8"/>
      <c r="IUC1186" s="8"/>
      <c r="IUD1186" s="8"/>
      <c r="IUE1186" s="8"/>
      <c r="IUF1186" s="8"/>
      <c r="IUG1186" s="8"/>
      <c r="IUH1186" s="8"/>
      <c r="IUI1186" s="8"/>
      <c r="IUJ1186" s="8"/>
      <c r="IUK1186" s="8"/>
      <c r="IUL1186" s="8"/>
      <c r="IUM1186" s="8"/>
      <c r="IUN1186" s="8"/>
      <c r="IUO1186" s="8"/>
      <c r="IUP1186" s="8"/>
      <c r="IUQ1186" s="8"/>
      <c r="IUR1186" s="8"/>
      <c r="IUS1186" s="8"/>
      <c r="IUT1186" s="8"/>
      <c r="IUU1186" s="8"/>
      <c r="IUV1186" s="8"/>
      <c r="IUW1186" s="8"/>
      <c r="IUX1186" s="8"/>
      <c r="IUY1186" s="8"/>
      <c r="IUZ1186" s="8"/>
      <c r="IVA1186" s="8"/>
      <c r="IVB1186" s="8"/>
      <c r="IVC1186" s="8"/>
      <c r="IVD1186" s="8"/>
      <c r="IVE1186" s="8"/>
      <c r="IVF1186" s="8"/>
      <c r="IVG1186" s="8"/>
      <c r="IVH1186" s="8"/>
      <c r="IVI1186" s="8"/>
      <c r="IVJ1186" s="8"/>
      <c r="IVK1186" s="8"/>
      <c r="IVL1186" s="8"/>
      <c r="IVM1186" s="8"/>
      <c r="IVN1186" s="8"/>
      <c r="IVO1186" s="8"/>
      <c r="IVP1186" s="8"/>
      <c r="IVQ1186" s="8"/>
      <c r="IVR1186" s="8"/>
      <c r="IVS1186" s="8"/>
      <c r="IVT1186" s="8"/>
      <c r="IVU1186" s="8"/>
      <c r="IVV1186" s="8"/>
      <c r="IVW1186" s="8"/>
      <c r="IVX1186" s="8"/>
      <c r="IVY1186" s="8"/>
      <c r="IVZ1186" s="8"/>
      <c r="IWA1186" s="8"/>
      <c r="IWB1186" s="8"/>
      <c r="IWC1186" s="8"/>
      <c r="IWD1186" s="8"/>
      <c r="IWE1186" s="8"/>
      <c r="IWF1186" s="8"/>
      <c r="IWG1186" s="8"/>
      <c r="IWH1186" s="8"/>
      <c r="IWI1186" s="8"/>
      <c r="IWJ1186" s="8"/>
      <c r="IWK1186" s="8"/>
      <c r="IWL1186" s="8"/>
      <c r="IWM1186" s="8"/>
      <c r="IWN1186" s="8"/>
      <c r="IWO1186" s="8"/>
      <c r="IWP1186" s="8"/>
      <c r="IWQ1186" s="8"/>
      <c r="IWR1186" s="8"/>
      <c r="IWS1186" s="8"/>
      <c r="IWT1186" s="8"/>
      <c r="IWU1186" s="8"/>
      <c r="IWV1186" s="8"/>
      <c r="IWW1186" s="8"/>
      <c r="IWX1186" s="8"/>
      <c r="IWY1186" s="8"/>
      <c r="IWZ1186" s="8"/>
      <c r="IXA1186" s="8"/>
      <c r="IXB1186" s="8"/>
      <c r="IXC1186" s="8"/>
      <c r="IXD1186" s="8"/>
      <c r="IXE1186" s="8"/>
      <c r="IXF1186" s="8"/>
      <c r="IXG1186" s="8"/>
      <c r="IXH1186" s="8"/>
      <c r="IXI1186" s="8"/>
      <c r="IXJ1186" s="8"/>
      <c r="IXK1186" s="8"/>
      <c r="IXL1186" s="8"/>
      <c r="IXM1186" s="8"/>
      <c r="IXN1186" s="8"/>
      <c r="IXO1186" s="8"/>
      <c r="IXP1186" s="8"/>
      <c r="IXQ1186" s="8"/>
      <c r="IXR1186" s="8"/>
      <c r="IXS1186" s="8"/>
      <c r="IXT1186" s="8"/>
      <c r="IXU1186" s="8"/>
      <c r="IXV1186" s="8"/>
      <c r="IXW1186" s="8"/>
      <c r="IXX1186" s="8"/>
      <c r="IXY1186" s="8"/>
      <c r="IXZ1186" s="8"/>
      <c r="IYA1186" s="8"/>
      <c r="IYB1186" s="8"/>
      <c r="IYC1186" s="8"/>
      <c r="IYD1186" s="8"/>
      <c r="IYE1186" s="8"/>
      <c r="IYF1186" s="8"/>
      <c r="IYG1186" s="8"/>
      <c r="IYH1186" s="8"/>
      <c r="IYI1186" s="8"/>
      <c r="IYJ1186" s="8"/>
      <c r="IYK1186" s="8"/>
      <c r="IYL1186" s="8"/>
      <c r="IYM1186" s="8"/>
      <c r="IYN1186" s="8"/>
      <c r="IYO1186" s="8"/>
      <c r="IYP1186" s="8"/>
      <c r="IYQ1186" s="8"/>
      <c r="IYR1186" s="8"/>
      <c r="IYS1186" s="8"/>
      <c r="IYT1186" s="8"/>
      <c r="IYU1186" s="8"/>
      <c r="IYV1186" s="8"/>
      <c r="IYW1186" s="8"/>
      <c r="IYX1186" s="8"/>
      <c r="IYY1186" s="8"/>
      <c r="IYZ1186" s="8"/>
      <c r="IZA1186" s="8"/>
      <c r="IZB1186" s="8"/>
      <c r="IZC1186" s="8"/>
      <c r="IZD1186" s="8"/>
      <c r="IZE1186" s="8"/>
      <c r="IZF1186" s="8"/>
      <c r="IZG1186" s="8"/>
      <c r="IZH1186" s="8"/>
      <c r="IZI1186" s="8"/>
      <c r="IZJ1186" s="8"/>
      <c r="IZK1186" s="8"/>
      <c r="IZL1186" s="8"/>
      <c r="IZM1186" s="8"/>
      <c r="IZN1186" s="8"/>
      <c r="IZO1186" s="8"/>
      <c r="IZP1186" s="8"/>
      <c r="IZQ1186" s="8"/>
      <c r="IZR1186" s="8"/>
      <c r="IZS1186" s="8"/>
      <c r="IZT1186" s="8"/>
      <c r="IZU1186" s="8"/>
      <c r="IZV1186" s="8"/>
      <c r="IZW1186" s="8"/>
      <c r="IZX1186" s="8"/>
      <c r="IZY1186" s="8"/>
      <c r="IZZ1186" s="8"/>
      <c r="JAA1186" s="8"/>
      <c r="JAB1186" s="8"/>
      <c r="JAC1186" s="8"/>
      <c r="JAD1186" s="8"/>
      <c r="JAE1186" s="8"/>
      <c r="JAF1186" s="8"/>
      <c r="JAG1186" s="8"/>
      <c r="JAH1186" s="8"/>
      <c r="JAI1186" s="8"/>
      <c r="JAJ1186" s="8"/>
      <c r="JAK1186" s="8"/>
      <c r="JAL1186" s="8"/>
      <c r="JAM1186" s="8"/>
      <c r="JAN1186" s="8"/>
      <c r="JAO1186" s="8"/>
      <c r="JAP1186" s="8"/>
      <c r="JAQ1186" s="8"/>
      <c r="JAR1186" s="8"/>
      <c r="JAS1186" s="8"/>
      <c r="JAT1186" s="8"/>
      <c r="JAU1186" s="8"/>
      <c r="JAV1186" s="8"/>
      <c r="JAW1186" s="8"/>
      <c r="JAX1186" s="8"/>
      <c r="JAY1186" s="8"/>
      <c r="JAZ1186" s="8"/>
      <c r="JBA1186" s="8"/>
      <c r="JBB1186" s="8"/>
      <c r="JBC1186" s="8"/>
      <c r="JBD1186" s="8"/>
      <c r="JBE1186" s="8"/>
      <c r="JBF1186" s="8"/>
      <c r="JBG1186" s="8"/>
      <c r="JBH1186" s="8"/>
      <c r="JBI1186" s="8"/>
      <c r="JBJ1186" s="8"/>
      <c r="JBK1186" s="8"/>
      <c r="JBL1186" s="8"/>
      <c r="JBM1186" s="8"/>
      <c r="JBN1186" s="8"/>
      <c r="JBO1186" s="8"/>
      <c r="JBP1186" s="8"/>
      <c r="JBQ1186" s="8"/>
      <c r="JBR1186" s="8"/>
      <c r="JBS1186" s="8"/>
      <c r="JBT1186" s="8"/>
      <c r="JBU1186" s="8"/>
      <c r="JBV1186" s="8"/>
      <c r="JBW1186" s="8"/>
      <c r="JBX1186" s="8"/>
      <c r="JBY1186" s="8"/>
      <c r="JBZ1186" s="8"/>
      <c r="JCA1186" s="8"/>
      <c r="JCB1186" s="8"/>
      <c r="JCC1186" s="8"/>
      <c r="JCD1186" s="8"/>
      <c r="JCE1186" s="8"/>
      <c r="JCF1186" s="8"/>
      <c r="JCG1186" s="8"/>
      <c r="JCH1186" s="8"/>
      <c r="JCI1186" s="8"/>
      <c r="JCJ1186" s="8"/>
      <c r="JCK1186" s="8"/>
      <c r="JCL1186" s="8"/>
      <c r="JCM1186" s="8"/>
      <c r="JCN1186" s="8"/>
      <c r="JCO1186" s="8"/>
      <c r="JCP1186" s="8"/>
      <c r="JCQ1186" s="8"/>
      <c r="JCR1186" s="8"/>
      <c r="JCS1186" s="8"/>
      <c r="JCT1186" s="8"/>
      <c r="JCU1186" s="8"/>
      <c r="JCV1186" s="8"/>
      <c r="JCW1186" s="8"/>
      <c r="JCX1186" s="8"/>
      <c r="JCY1186" s="8"/>
      <c r="JCZ1186" s="8"/>
      <c r="JDA1186" s="8"/>
      <c r="JDB1186" s="8"/>
      <c r="JDC1186" s="8"/>
      <c r="JDD1186" s="8"/>
      <c r="JDE1186" s="8"/>
      <c r="JDF1186" s="8"/>
      <c r="JDG1186" s="8"/>
      <c r="JDH1186" s="8"/>
      <c r="JDI1186" s="8"/>
      <c r="JDJ1186" s="8"/>
      <c r="JDK1186" s="8"/>
      <c r="JDL1186" s="8"/>
      <c r="JDM1186" s="8"/>
      <c r="JDN1186" s="8"/>
      <c r="JDO1186" s="8"/>
      <c r="JDP1186" s="8"/>
      <c r="JDQ1186" s="8"/>
      <c r="JDR1186" s="8"/>
      <c r="JDS1186" s="8"/>
      <c r="JDT1186" s="8"/>
      <c r="JDU1186" s="8"/>
      <c r="JDV1186" s="8"/>
      <c r="JDW1186" s="8"/>
      <c r="JDX1186" s="8"/>
      <c r="JDY1186" s="8"/>
      <c r="JDZ1186" s="8"/>
      <c r="JEA1186" s="8"/>
      <c r="JEB1186" s="8"/>
      <c r="JEC1186" s="8"/>
      <c r="JED1186" s="8"/>
      <c r="JEE1186" s="8"/>
      <c r="JEF1186" s="8"/>
      <c r="JEG1186" s="8"/>
      <c r="JEH1186" s="8"/>
      <c r="JEI1186" s="8"/>
      <c r="JEJ1186" s="8"/>
      <c r="JEK1186" s="8"/>
      <c r="JEL1186" s="8"/>
      <c r="JEM1186" s="8"/>
      <c r="JEN1186" s="8"/>
      <c r="JEO1186" s="8"/>
      <c r="JEP1186" s="8"/>
      <c r="JEQ1186" s="8"/>
      <c r="JER1186" s="8"/>
      <c r="JES1186" s="8"/>
      <c r="JET1186" s="8"/>
      <c r="JEU1186" s="8"/>
      <c r="JEV1186" s="8"/>
      <c r="JEW1186" s="8"/>
      <c r="JEX1186" s="8"/>
      <c r="JEY1186" s="8"/>
      <c r="JEZ1186" s="8"/>
      <c r="JFA1186" s="8"/>
      <c r="JFB1186" s="8"/>
      <c r="JFC1186" s="8"/>
      <c r="JFD1186" s="8"/>
      <c r="JFE1186" s="8"/>
      <c r="JFF1186" s="8"/>
      <c r="JFG1186" s="8"/>
      <c r="JFH1186" s="8"/>
      <c r="JFI1186" s="8"/>
      <c r="JFJ1186" s="8"/>
      <c r="JFK1186" s="8"/>
      <c r="JFL1186" s="8"/>
      <c r="JFM1186" s="8"/>
      <c r="JFN1186" s="8"/>
      <c r="JFO1186" s="8"/>
      <c r="JFP1186" s="8"/>
      <c r="JFQ1186" s="8"/>
      <c r="JFR1186" s="8"/>
      <c r="JFS1186" s="8"/>
      <c r="JFT1186" s="8"/>
      <c r="JFU1186" s="8"/>
      <c r="JFV1186" s="8"/>
      <c r="JFW1186" s="8"/>
      <c r="JFX1186" s="8"/>
      <c r="JFY1186" s="8"/>
      <c r="JFZ1186" s="8"/>
      <c r="JGA1186" s="8"/>
      <c r="JGB1186" s="8"/>
      <c r="JGC1186" s="8"/>
      <c r="JGD1186" s="8"/>
      <c r="JGE1186" s="8"/>
      <c r="JGF1186" s="8"/>
      <c r="JGG1186" s="8"/>
      <c r="JGH1186" s="8"/>
      <c r="JGI1186" s="8"/>
      <c r="JGJ1186" s="8"/>
      <c r="JGK1186" s="8"/>
      <c r="JGL1186" s="8"/>
      <c r="JGM1186" s="8"/>
      <c r="JGN1186" s="8"/>
      <c r="JGO1186" s="8"/>
      <c r="JGP1186" s="8"/>
      <c r="JGQ1186" s="8"/>
      <c r="JGR1186" s="8"/>
      <c r="JGS1186" s="8"/>
      <c r="JGT1186" s="8"/>
      <c r="JGU1186" s="8"/>
      <c r="JGV1186" s="8"/>
      <c r="JGW1186" s="8"/>
      <c r="JGX1186" s="8"/>
      <c r="JGY1186" s="8"/>
      <c r="JGZ1186" s="8"/>
      <c r="JHA1186" s="8"/>
      <c r="JHB1186" s="8"/>
      <c r="JHC1186" s="8"/>
      <c r="JHD1186" s="8"/>
      <c r="JHE1186" s="8"/>
      <c r="JHF1186" s="8"/>
      <c r="JHG1186" s="8"/>
      <c r="JHH1186" s="8"/>
      <c r="JHI1186" s="8"/>
      <c r="JHJ1186" s="8"/>
      <c r="JHK1186" s="8"/>
      <c r="JHL1186" s="8"/>
      <c r="JHM1186" s="8"/>
      <c r="JHN1186" s="8"/>
      <c r="JHO1186" s="8"/>
      <c r="JHP1186" s="8"/>
      <c r="JHQ1186" s="8"/>
      <c r="JHR1186" s="8"/>
      <c r="JHS1186" s="8"/>
      <c r="JHT1186" s="8"/>
      <c r="JHU1186" s="8"/>
      <c r="JHV1186" s="8"/>
      <c r="JHW1186" s="8"/>
      <c r="JHX1186" s="8"/>
      <c r="JHY1186" s="8"/>
      <c r="JHZ1186" s="8"/>
      <c r="JIA1186" s="8"/>
      <c r="JIB1186" s="8"/>
      <c r="JIC1186" s="8"/>
      <c r="JID1186" s="8"/>
      <c r="JIE1186" s="8"/>
      <c r="JIF1186" s="8"/>
      <c r="JIG1186" s="8"/>
      <c r="JIH1186" s="8"/>
      <c r="JII1186" s="8"/>
      <c r="JIJ1186" s="8"/>
      <c r="JIK1186" s="8"/>
      <c r="JIL1186" s="8"/>
      <c r="JIM1186" s="8"/>
      <c r="JIN1186" s="8"/>
      <c r="JIO1186" s="8"/>
      <c r="JIP1186" s="8"/>
      <c r="JIQ1186" s="8"/>
      <c r="JIR1186" s="8"/>
      <c r="JIS1186" s="8"/>
      <c r="JIT1186" s="8"/>
      <c r="JIU1186" s="8"/>
      <c r="JIV1186" s="8"/>
      <c r="JIW1186" s="8"/>
      <c r="JIX1186" s="8"/>
      <c r="JIY1186" s="8"/>
      <c r="JIZ1186" s="8"/>
      <c r="JJA1186" s="8"/>
      <c r="JJB1186" s="8"/>
      <c r="JJC1186" s="8"/>
      <c r="JJD1186" s="8"/>
      <c r="JJE1186" s="8"/>
      <c r="JJF1186" s="8"/>
      <c r="JJG1186" s="8"/>
      <c r="JJH1186" s="8"/>
      <c r="JJI1186" s="8"/>
      <c r="JJJ1186" s="8"/>
      <c r="JJK1186" s="8"/>
      <c r="JJL1186" s="8"/>
      <c r="JJM1186" s="8"/>
      <c r="JJN1186" s="8"/>
      <c r="JJO1186" s="8"/>
      <c r="JJP1186" s="8"/>
      <c r="JJQ1186" s="8"/>
      <c r="JJR1186" s="8"/>
      <c r="JJS1186" s="8"/>
      <c r="JJT1186" s="8"/>
      <c r="JJU1186" s="8"/>
      <c r="JJV1186" s="8"/>
      <c r="JJW1186" s="8"/>
      <c r="JJX1186" s="8"/>
      <c r="JJY1186" s="8"/>
      <c r="JJZ1186" s="8"/>
      <c r="JKA1186" s="8"/>
      <c r="JKB1186" s="8"/>
      <c r="JKC1186" s="8"/>
      <c r="JKD1186" s="8"/>
      <c r="JKE1186" s="8"/>
      <c r="JKF1186" s="8"/>
      <c r="JKG1186" s="8"/>
      <c r="JKH1186" s="8"/>
      <c r="JKI1186" s="8"/>
      <c r="JKJ1186" s="8"/>
      <c r="JKK1186" s="8"/>
      <c r="JKL1186" s="8"/>
      <c r="JKM1186" s="8"/>
      <c r="JKN1186" s="8"/>
      <c r="JKO1186" s="8"/>
      <c r="JKP1186" s="8"/>
      <c r="JKQ1186" s="8"/>
      <c r="JKR1186" s="8"/>
      <c r="JKS1186" s="8"/>
      <c r="JKT1186" s="8"/>
      <c r="JKU1186" s="8"/>
      <c r="JKV1186" s="8"/>
      <c r="JKW1186" s="8"/>
      <c r="JKX1186" s="8"/>
      <c r="JKY1186" s="8"/>
      <c r="JKZ1186" s="8"/>
      <c r="JLA1186" s="8"/>
      <c r="JLB1186" s="8"/>
      <c r="JLC1186" s="8"/>
      <c r="JLD1186" s="8"/>
      <c r="JLE1186" s="8"/>
      <c r="JLF1186" s="8"/>
      <c r="JLG1186" s="8"/>
      <c r="JLH1186" s="8"/>
      <c r="JLI1186" s="8"/>
      <c r="JLJ1186" s="8"/>
      <c r="JLK1186" s="8"/>
      <c r="JLL1186" s="8"/>
      <c r="JLM1186" s="8"/>
      <c r="JLN1186" s="8"/>
      <c r="JLO1186" s="8"/>
      <c r="JLP1186" s="8"/>
      <c r="JLQ1186" s="8"/>
      <c r="JLR1186" s="8"/>
      <c r="JLS1186" s="8"/>
      <c r="JLT1186" s="8"/>
      <c r="JLU1186" s="8"/>
      <c r="JLV1186" s="8"/>
      <c r="JLW1186" s="8"/>
      <c r="JLX1186" s="8"/>
      <c r="JLY1186" s="8"/>
      <c r="JLZ1186" s="8"/>
      <c r="JMA1186" s="8"/>
      <c r="JMB1186" s="8"/>
      <c r="JMC1186" s="8"/>
      <c r="JMD1186" s="8"/>
      <c r="JME1186" s="8"/>
      <c r="JMF1186" s="8"/>
      <c r="JMG1186" s="8"/>
      <c r="JMH1186" s="8"/>
      <c r="JMI1186" s="8"/>
      <c r="JMJ1186" s="8"/>
      <c r="JMK1186" s="8"/>
      <c r="JML1186" s="8"/>
      <c r="JMM1186" s="8"/>
      <c r="JMN1186" s="8"/>
      <c r="JMO1186" s="8"/>
      <c r="JMP1186" s="8"/>
      <c r="JMQ1186" s="8"/>
      <c r="JMR1186" s="8"/>
      <c r="JMS1186" s="8"/>
      <c r="JMT1186" s="8"/>
      <c r="JMU1186" s="8"/>
      <c r="JMV1186" s="8"/>
      <c r="JMW1186" s="8"/>
      <c r="JMX1186" s="8"/>
      <c r="JMY1186" s="8"/>
      <c r="JMZ1186" s="8"/>
      <c r="JNA1186" s="8"/>
      <c r="JNB1186" s="8"/>
      <c r="JNC1186" s="8"/>
      <c r="JND1186" s="8"/>
      <c r="JNE1186" s="8"/>
      <c r="JNF1186" s="8"/>
      <c r="JNG1186" s="8"/>
      <c r="JNH1186" s="8"/>
      <c r="JNI1186" s="8"/>
      <c r="JNJ1186" s="8"/>
      <c r="JNK1186" s="8"/>
      <c r="JNL1186" s="8"/>
      <c r="JNM1186" s="8"/>
      <c r="JNN1186" s="8"/>
      <c r="JNO1186" s="8"/>
      <c r="JNP1186" s="8"/>
      <c r="JNQ1186" s="8"/>
      <c r="JNR1186" s="8"/>
      <c r="JNS1186" s="8"/>
      <c r="JNT1186" s="8"/>
      <c r="JNU1186" s="8"/>
      <c r="JNV1186" s="8"/>
      <c r="JNW1186" s="8"/>
      <c r="JNX1186" s="8"/>
      <c r="JNY1186" s="8"/>
      <c r="JNZ1186" s="8"/>
      <c r="JOA1186" s="8"/>
      <c r="JOB1186" s="8"/>
      <c r="JOC1186" s="8"/>
      <c r="JOD1186" s="8"/>
      <c r="JOE1186" s="8"/>
      <c r="JOF1186" s="8"/>
      <c r="JOG1186" s="8"/>
      <c r="JOH1186" s="8"/>
      <c r="JOI1186" s="8"/>
      <c r="JOJ1186" s="8"/>
      <c r="JOK1186" s="8"/>
      <c r="JOL1186" s="8"/>
      <c r="JOM1186" s="8"/>
      <c r="JON1186" s="8"/>
      <c r="JOO1186" s="8"/>
      <c r="JOP1186" s="8"/>
      <c r="JOQ1186" s="8"/>
      <c r="JOR1186" s="8"/>
      <c r="JOS1186" s="8"/>
      <c r="JOT1186" s="8"/>
      <c r="JOU1186" s="8"/>
      <c r="JOV1186" s="8"/>
      <c r="JOW1186" s="8"/>
      <c r="JOX1186" s="8"/>
      <c r="JOY1186" s="8"/>
      <c r="JOZ1186" s="8"/>
      <c r="JPA1186" s="8"/>
      <c r="JPB1186" s="8"/>
      <c r="JPC1186" s="8"/>
      <c r="JPD1186" s="8"/>
      <c r="JPE1186" s="8"/>
      <c r="JPF1186" s="8"/>
      <c r="JPG1186" s="8"/>
      <c r="JPH1186" s="8"/>
      <c r="JPI1186" s="8"/>
      <c r="JPJ1186" s="8"/>
      <c r="JPK1186" s="8"/>
      <c r="JPL1186" s="8"/>
      <c r="JPM1186" s="8"/>
      <c r="JPN1186" s="8"/>
      <c r="JPO1186" s="8"/>
      <c r="JPP1186" s="8"/>
      <c r="JPQ1186" s="8"/>
      <c r="JPR1186" s="8"/>
      <c r="JPS1186" s="8"/>
      <c r="JPT1186" s="8"/>
      <c r="JPU1186" s="8"/>
      <c r="JPV1186" s="8"/>
      <c r="JPW1186" s="8"/>
      <c r="JPX1186" s="8"/>
      <c r="JPY1186" s="8"/>
      <c r="JPZ1186" s="8"/>
      <c r="JQA1186" s="8"/>
      <c r="JQB1186" s="8"/>
      <c r="JQC1186" s="8"/>
      <c r="JQD1186" s="8"/>
      <c r="JQE1186" s="8"/>
      <c r="JQF1186" s="8"/>
      <c r="JQG1186" s="8"/>
      <c r="JQH1186" s="8"/>
      <c r="JQI1186" s="8"/>
      <c r="JQJ1186" s="8"/>
      <c r="JQK1186" s="8"/>
      <c r="JQL1186" s="8"/>
      <c r="JQM1186" s="8"/>
      <c r="JQN1186" s="8"/>
      <c r="JQO1186" s="8"/>
      <c r="JQP1186" s="8"/>
      <c r="JQQ1186" s="8"/>
      <c r="JQR1186" s="8"/>
      <c r="JQS1186" s="8"/>
      <c r="JQT1186" s="8"/>
      <c r="JQU1186" s="8"/>
      <c r="JQV1186" s="8"/>
      <c r="JQW1186" s="8"/>
      <c r="JQX1186" s="8"/>
      <c r="JQY1186" s="8"/>
      <c r="JQZ1186" s="8"/>
      <c r="JRA1186" s="8"/>
      <c r="JRB1186" s="8"/>
      <c r="JRC1186" s="8"/>
      <c r="JRD1186" s="8"/>
      <c r="JRE1186" s="8"/>
      <c r="JRF1186" s="8"/>
      <c r="JRG1186" s="8"/>
      <c r="JRH1186" s="8"/>
      <c r="JRI1186" s="8"/>
      <c r="JRJ1186" s="8"/>
      <c r="JRK1186" s="8"/>
      <c r="JRL1186" s="8"/>
      <c r="JRM1186" s="8"/>
      <c r="JRN1186" s="8"/>
      <c r="JRO1186" s="8"/>
      <c r="JRP1186" s="8"/>
      <c r="JRQ1186" s="8"/>
      <c r="JRR1186" s="8"/>
      <c r="JRS1186" s="8"/>
      <c r="JRT1186" s="8"/>
      <c r="JRU1186" s="8"/>
      <c r="JRV1186" s="8"/>
      <c r="JRW1186" s="8"/>
      <c r="JRX1186" s="8"/>
      <c r="JRY1186" s="8"/>
      <c r="JRZ1186" s="8"/>
      <c r="JSA1186" s="8"/>
      <c r="JSB1186" s="8"/>
      <c r="JSC1186" s="8"/>
      <c r="JSD1186" s="8"/>
      <c r="JSE1186" s="8"/>
      <c r="JSF1186" s="8"/>
      <c r="JSG1186" s="8"/>
      <c r="JSH1186" s="8"/>
      <c r="JSI1186" s="8"/>
      <c r="JSJ1186" s="8"/>
      <c r="JSK1186" s="8"/>
      <c r="JSL1186" s="8"/>
      <c r="JSM1186" s="8"/>
      <c r="JSN1186" s="8"/>
      <c r="JSO1186" s="8"/>
      <c r="JSP1186" s="8"/>
      <c r="JSQ1186" s="8"/>
      <c r="JSR1186" s="8"/>
      <c r="JSS1186" s="8"/>
      <c r="JST1186" s="8"/>
      <c r="JSU1186" s="8"/>
      <c r="JSV1186" s="8"/>
      <c r="JSW1186" s="8"/>
      <c r="JSX1186" s="8"/>
      <c r="JSY1186" s="8"/>
      <c r="JSZ1186" s="8"/>
      <c r="JTA1186" s="8"/>
      <c r="JTB1186" s="8"/>
      <c r="JTC1186" s="8"/>
      <c r="JTD1186" s="8"/>
      <c r="JTE1186" s="8"/>
      <c r="JTF1186" s="8"/>
      <c r="JTG1186" s="8"/>
      <c r="JTH1186" s="8"/>
      <c r="JTI1186" s="8"/>
      <c r="JTJ1186" s="8"/>
      <c r="JTK1186" s="8"/>
      <c r="JTL1186" s="8"/>
      <c r="JTM1186" s="8"/>
      <c r="JTN1186" s="8"/>
      <c r="JTO1186" s="8"/>
      <c r="JTP1186" s="8"/>
      <c r="JTQ1186" s="8"/>
      <c r="JTR1186" s="8"/>
      <c r="JTS1186" s="8"/>
      <c r="JTT1186" s="8"/>
      <c r="JTU1186" s="8"/>
      <c r="JTV1186" s="8"/>
      <c r="JTW1186" s="8"/>
      <c r="JTX1186" s="8"/>
      <c r="JTY1186" s="8"/>
      <c r="JTZ1186" s="8"/>
      <c r="JUA1186" s="8"/>
      <c r="JUB1186" s="8"/>
      <c r="JUC1186" s="8"/>
      <c r="JUD1186" s="8"/>
      <c r="JUE1186" s="8"/>
      <c r="JUF1186" s="8"/>
      <c r="JUG1186" s="8"/>
      <c r="JUH1186" s="8"/>
      <c r="JUI1186" s="8"/>
      <c r="JUJ1186" s="8"/>
      <c r="JUK1186" s="8"/>
      <c r="JUL1186" s="8"/>
      <c r="JUM1186" s="8"/>
      <c r="JUN1186" s="8"/>
      <c r="JUO1186" s="8"/>
      <c r="JUP1186" s="8"/>
      <c r="JUQ1186" s="8"/>
      <c r="JUR1186" s="8"/>
      <c r="JUS1186" s="8"/>
      <c r="JUT1186" s="8"/>
      <c r="JUU1186" s="8"/>
      <c r="JUV1186" s="8"/>
      <c r="JUW1186" s="8"/>
      <c r="JUX1186" s="8"/>
      <c r="JUY1186" s="8"/>
      <c r="JUZ1186" s="8"/>
      <c r="JVA1186" s="8"/>
      <c r="JVB1186" s="8"/>
      <c r="JVC1186" s="8"/>
      <c r="JVD1186" s="8"/>
      <c r="JVE1186" s="8"/>
      <c r="JVF1186" s="8"/>
      <c r="JVG1186" s="8"/>
      <c r="JVH1186" s="8"/>
      <c r="JVI1186" s="8"/>
      <c r="JVJ1186" s="8"/>
      <c r="JVK1186" s="8"/>
      <c r="JVL1186" s="8"/>
      <c r="JVM1186" s="8"/>
      <c r="JVN1186" s="8"/>
      <c r="JVO1186" s="8"/>
      <c r="JVP1186" s="8"/>
      <c r="JVQ1186" s="8"/>
      <c r="JVR1186" s="8"/>
      <c r="JVS1186" s="8"/>
      <c r="JVT1186" s="8"/>
      <c r="JVU1186" s="8"/>
      <c r="JVV1186" s="8"/>
      <c r="JVW1186" s="8"/>
      <c r="JVX1186" s="8"/>
      <c r="JVY1186" s="8"/>
      <c r="JVZ1186" s="8"/>
      <c r="JWA1186" s="8"/>
      <c r="JWB1186" s="8"/>
      <c r="JWC1186" s="8"/>
      <c r="JWD1186" s="8"/>
      <c r="JWE1186" s="8"/>
      <c r="JWF1186" s="8"/>
      <c r="JWG1186" s="8"/>
      <c r="JWH1186" s="8"/>
      <c r="JWI1186" s="8"/>
      <c r="JWJ1186" s="8"/>
      <c r="JWK1186" s="8"/>
      <c r="JWL1186" s="8"/>
      <c r="JWM1186" s="8"/>
      <c r="JWN1186" s="8"/>
      <c r="JWO1186" s="8"/>
      <c r="JWP1186" s="8"/>
      <c r="JWQ1186" s="8"/>
      <c r="JWR1186" s="8"/>
      <c r="JWS1186" s="8"/>
      <c r="JWT1186" s="8"/>
      <c r="JWU1186" s="8"/>
      <c r="JWV1186" s="8"/>
      <c r="JWW1186" s="8"/>
      <c r="JWX1186" s="8"/>
      <c r="JWY1186" s="8"/>
      <c r="JWZ1186" s="8"/>
      <c r="JXA1186" s="8"/>
      <c r="JXB1186" s="8"/>
      <c r="JXC1186" s="8"/>
      <c r="JXD1186" s="8"/>
      <c r="JXE1186" s="8"/>
      <c r="JXF1186" s="8"/>
      <c r="JXG1186" s="8"/>
      <c r="JXH1186" s="8"/>
      <c r="JXI1186" s="8"/>
      <c r="JXJ1186" s="8"/>
      <c r="JXK1186" s="8"/>
      <c r="JXL1186" s="8"/>
      <c r="JXM1186" s="8"/>
      <c r="JXN1186" s="8"/>
      <c r="JXO1186" s="8"/>
      <c r="JXP1186" s="8"/>
      <c r="JXQ1186" s="8"/>
      <c r="JXR1186" s="8"/>
      <c r="JXS1186" s="8"/>
      <c r="JXT1186" s="8"/>
      <c r="JXU1186" s="8"/>
      <c r="JXV1186" s="8"/>
      <c r="JXW1186" s="8"/>
      <c r="JXX1186" s="8"/>
      <c r="JXY1186" s="8"/>
      <c r="JXZ1186" s="8"/>
      <c r="JYA1186" s="8"/>
      <c r="JYB1186" s="8"/>
      <c r="JYC1186" s="8"/>
      <c r="JYD1186" s="8"/>
      <c r="JYE1186" s="8"/>
      <c r="JYF1186" s="8"/>
      <c r="JYG1186" s="8"/>
      <c r="JYH1186" s="8"/>
      <c r="JYI1186" s="8"/>
      <c r="JYJ1186" s="8"/>
      <c r="JYK1186" s="8"/>
      <c r="JYL1186" s="8"/>
      <c r="JYM1186" s="8"/>
      <c r="JYN1186" s="8"/>
      <c r="JYO1186" s="8"/>
      <c r="JYP1186" s="8"/>
      <c r="JYQ1186" s="8"/>
      <c r="JYR1186" s="8"/>
      <c r="JYS1186" s="8"/>
      <c r="JYT1186" s="8"/>
      <c r="JYU1186" s="8"/>
      <c r="JYV1186" s="8"/>
      <c r="JYW1186" s="8"/>
      <c r="JYX1186" s="8"/>
      <c r="JYY1186" s="8"/>
      <c r="JYZ1186" s="8"/>
      <c r="JZA1186" s="8"/>
      <c r="JZB1186" s="8"/>
      <c r="JZC1186" s="8"/>
      <c r="JZD1186" s="8"/>
      <c r="JZE1186" s="8"/>
      <c r="JZF1186" s="8"/>
      <c r="JZG1186" s="8"/>
      <c r="JZH1186" s="8"/>
      <c r="JZI1186" s="8"/>
      <c r="JZJ1186" s="8"/>
      <c r="JZK1186" s="8"/>
      <c r="JZL1186" s="8"/>
      <c r="JZM1186" s="8"/>
      <c r="JZN1186" s="8"/>
      <c r="JZO1186" s="8"/>
      <c r="JZP1186" s="8"/>
      <c r="JZQ1186" s="8"/>
      <c r="JZR1186" s="8"/>
      <c r="JZS1186" s="8"/>
      <c r="JZT1186" s="8"/>
      <c r="JZU1186" s="8"/>
      <c r="JZV1186" s="8"/>
      <c r="JZW1186" s="8"/>
      <c r="JZX1186" s="8"/>
      <c r="JZY1186" s="8"/>
      <c r="JZZ1186" s="8"/>
      <c r="KAA1186" s="8"/>
      <c r="KAB1186" s="8"/>
      <c r="KAC1186" s="8"/>
      <c r="KAD1186" s="8"/>
      <c r="KAE1186" s="8"/>
      <c r="KAF1186" s="8"/>
      <c r="KAG1186" s="8"/>
      <c r="KAH1186" s="8"/>
      <c r="KAI1186" s="8"/>
      <c r="KAJ1186" s="8"/>
      <c r="KAK1186" s="8"/>
      <c r="KAL1186" s="8"/>
      <c r="KAM1186" s="8"/>
      <c r="KAN1186" s="8"/>
      <c r="KAO1186" s="8"/>
      <c r="KAP1186" s="8"/>
      <c r="KAQ1186" s="8"/>
      <c r="KAR1186" s="8"/>
      <c r="KAS1186" s="8"/>
      <c r="KAT1186" s="8"/>
      <c r="KAU1186" s="8"/>
      <c r="KAV1186" s="8"/>
      <c r="KAW1186" s="8"/>
      <c r="KAX1186" s="8"/>
      <c r="KAY1186" s="8"/>
      <c r="KAZ1186" s="8"/>
      <c r="KBA1186" s="8"/>
      <c r="KBB1186" s="8"/>
      <c r="KBC1186" s="8"/>
      <c r="KBD1186" s="8"/>
      <c r="KBE1186" s="8"/>
      <c r="KBF1186" s="8"/>
      <c r="KBG1186" s="8"/>
      <c r="KBH1186" s="8"/>
      <c r="KBI1186" s="8"/>
      <c r="KBJ1186" s="8"/>
      <c r="KBK1186" s="8"/>
      <c r="KBL1186" s="8"/>
      <c r="KBM1186" s="8"/>
      <c r="KBN1186" s="8"/>
      <c r="KBO1186" s="8"/>
      <c r="KBP1186" s="8"/>
      <c r="KBQ1186" s="8"/>
      <c r="KBR1186" s="8"/>
      <c r="KBS1186" s="8"/>
      <c r="KBT1186" s="8"/>
      <c r="KBU1186" s="8"/>
      <c r="KBV1186" s="8"/>
      <c r="KBW1186" s="8"/>
      <c r="KBX1186" s="8"/>
      <c r="KBY1186" s="8"/>
      <c r="KBZ1186" s="8"/>
      <c r="KCA1186" s="8"/>
      <c r="KCB1186" s="8"/>
      <c r="KCC1186" s="8"/>
      <c r="KCD1186" s="8"/>
      <c r="KCE1186" s="8"/>
      <c r="KCF1186" s="8"/>
      <c r="KCG1186" s="8"/>
      <c r="KCH1186" s="8"/>
      <c r="KCI1186" s="8"/>
      <c r="KCJ1186" s="8"/>
      <c r="KCK1186" s="8"/>
      <c r="KCL1186" s="8"/>
      <c r="KCM1186" s="8"/>
      <c r="KCN1186" s="8"/>
      <c r="KCO1186" s="8"/>
      <c r="KCP1186" s="8"/>
      <c r="KCQ1186" s="8"/>
      <c r="KCR1186" s="8"/>
      <c r="KCS1186" s="8"/>
      <c r="KCT1186" s="8"/>
      <c r="KCU1186" s="8"/>
      <c r="KCV1186" s="8"/>
      <c r="KCW1186" s="8"/>
      <c r="KCX1186" s="8"/>
      <c r="KCY1186" s="8"/>
      <c r="KCZ1186" s="8"/>
      <c r="KDA1186" s="8"/>
      <c r="KDB1186" s="8"/>
      <c r="KDC1186" s="8"/>
      <c r="KDD1186" s="8"/>
      <c r="KDE1186" s="8"/>
      <c r="KDF1186" s="8"/>
      <c r="KDG1186" s="8"/>
      <c r="KDH1186" s="8"/>
      <c r="KDI1186" s="8"/>
      <c r="KDJ1186" s="8"/>
      <c r="KDK1186" s="8"/>
      <c r="KDL1186" s="8"/>
      <c r="KDM1186" s="8"/>
      <c r="KDN1186" s="8"/>
      <c r="KDO1186" s="8"/>
      <c r="KDP1186" s="8"/>
      <c r="KDQ1186" s="8"/>
      <c r="KDR1186" s="8"/>
      <c r="KDS1186" s="8"/>
      <c r="KDT1186" s="8"/>
      <c r="KDU1186" s="8"/>
      <c r="KDV1186" s="8"/>
      <c r="KDW1186" s="8"/>
      <c r="KDX1186" s="8"/>
      <c r="KDY1186" s="8"/>
      <c r="KDZ1186" s="8"/>
      <c r="KEA1186" s="8"/>
      <c r="KEB1186" s="8"/>
      <c r="KEC1186" s="8"/>
      <c r="KED1186" s="8"/>
      <c r="KEE1186" s="8"/>
      <c r="KEF1186" s="8"/>
      <c r="KEG1186" s="8"/>
      <c r="KEH1186" s="8"/>
      <c r="KEI1186" s="8"/>
      <c r="KEJ1186" s="8"/>
      <c r="KEK1186" s="8"/>
      <c r="KEL1186" s="8"/>
      <c r="KEM1186" s="8"/>
      <c r="KEN1186" s="8"/>
      <c r="KEO1186" s="8"/>
      <c r="KEP1186" s="8"/>
      <c r="KEQ1186" s="8"/>
      <c r="KER1186" s="8"/>
      <c r="KES1186" s="8"/>
      <c r="KET1186" s="8"/>
      <c r="KEU1186" s="8"/>
      <c r="KEV1186" s="8"/>
      <c r="KEW1186" s="8"/>
      <c r="KEX1186" s="8"/>
      <c r="KEY1186" s="8"/>
      <c r="KEZ1186" s="8"/>
      <c r="KFA1186" s="8"/>
      <c r="KFB1186" s="8"/>
      <c r="KFC1186" s="8"/>
      <c r="KFD1186" s="8"/>
      <c r="KFE1186" s="8"/>
      <c r="KFF1186" s="8"/>
      <c r="KFG1186" s="8"/>
      <c r="KFH1186" s="8"/>
      <c r="KFI1186" s="8"/>
      <c r="KFJ1186" s="8"/>
      <c r="KFK1186" s="8"/>
      <c r="KFL1186" s="8"/>
      <c r="KFM1186" s="8"/>
      <c r="KFN1186" s="8"/>
      <c r="KFO1186" s="8"/>
      <c r="KFP1186" s="8"/>
      <c r="KFQ1186" s="8"/>
      <c r="KFR1186" s="8"/>
      <c r="KFS1186" s="8"/>
      <c r="KFT1186" s="8"/>
      <c r="KFU1186" s="8"/>
      <c r="KFV1186" s="8"/>
      <c r="KFW1186" s="8"/>
      <c r="KFX1186" s="8"/>
      <c r="KFY1186" s="8"/>
      <c r="KFZ1186" s="8"/>
      <c r="KGA1186" s="8"/>
      <c r="KGB1186" s="8"/>
      <c r="KGC1186" s="8"/>
      <c r="KGD1186" s="8"/>
      <c r="KGE1186" s="8"/>
      <c r="KGF1186" s="8"/>
      <c r="KGG1186" s="8"/>
      <c r="KGH1186" s="8"/>
      <c r="KGI1186" s="8"/>
      <c r="KGJ1186" s="8"/>
      <c r="KGK1186" s="8"/>
      <c r="KGL1186" s="8"/>
      <c r="KGM1186" s="8"/>
      <c r="KGN1186" s="8"/>
      <c r="KGO1186" s="8"/>
      <c r="KGP1186" s="8"/>
      <c r="KGQ1186" s="8"/>
      <c r="KGR1186" s="8"/>
      <c r="KGS1186" s="8"/>
      <c r="KGT1186" s="8"/>
      <c r="KGU1186" s="8"/>
      <c r="KGV1186" s="8"/>
      <c r="KGW1186" s="8"/>
      <c r="KGX1186" s="8"/>
      <c r="KGY1186" s="8"/>
      <c r="KGZ1186" s="8"/>
      <c r="KHA1186" s="8"/>
      <c r="KHB1186" s="8"/>
      <c r="KHC1186" s="8"/>
      <c r="KHD1186" s="8"/>
      <c r="KHE1186" s="8"/>
      <c r="KHF1186" s="8"/>
      <c r="KHG1186" s="8"/>
      <c r="KHH1186" s="8"/>
      <c r="KHI1186" s="8"/>
      <c r="KHJ1186" s="8"/>
      <c r="KHK1186" s="8"/>
      <c r="KHL1186" s="8"/>
      <c r="KHM1186" s="8"/>
      <c r="KHN1186" s="8"/>
      <c r="KHO1186" s="8"/>
      <c r="KHP1186" s="8"/>
      <c r="KHQ1186" s="8"/>
      <c r="KHR1186" s="8"/>
      <c r="KHS1186" s="8"/>
      <c r="KHT1186" s="8"/>
      <c r="KHU1186" s="8"/>
      <c r="KHV1186" s="8"/>
      <c r="KHW1186" s="8"/>
      <c r="KHX1186" s="8"/>
      <c r="KHY1186" s="8"/>
      <c r="KHZ1186" s="8"/>
      <c r="KIA1186" s="8"/>
      <c r="KIB1186" s="8"/>
      <c r="KIC1186" s="8"/>
      <c r="KID1186" s="8"/>
      <c r="KIE1186" s="8"/>
      <c r="KIF1186" s="8"/>
      <c r="KIG1186" s="8"/>
      <c r="KIH1186" s="8"/>
      <c r="KII1186" s="8"/>
      <c r="KIJ1186" s="8"/>
      <c r="KIK1186" s="8"/>
      <c r="KIL1186" s="8"/>
      <c r="KIM1186" s="8"/>
      <c r="KIN1186" s="8"/>
      <c r="KIO1186" s="8"/>
      <c r="KIP1186" s="8"/>
      <c r="KIQ1186" s="8"/>
      <c r="KIR1186" s="8"/>
      <c r="KIS1186" s="8"/>
      <c r="KIT1186" s="8"/>
      <c r="KIU1186" s="8"/>
      <c r="KIV1186" s="8"/>
      <c r="KIW1186" s="8"/>
      <c r="KIX1186" s="8"/>
      <c r="KIY1186" s="8"/>
      <c r="KIZ1186" s="8"/>
      <c r="KJA1186" s="8"/>
      <c r="KJB1186" s="8"/>
      <c r="KJC1186" s="8"/>
      <c r="KJD1186" s="8"/>
      <c r="KJE1186" s="8"/>
      <c r="KJF1186" s="8"/>
      <c r="KJG1186" s="8"/>
      <c r="KJH1186" s="8"/>
      <c r="KJI1186" s="8"/>
      <c r="KJJ1186" s="8"/>
      <c r="KJK1186" s="8"/>
      <c r="KJL1186" s="8"/>
      <c r="KJM1186" s="8"/>
      <c r="KJN1186" s="8"/>
      <c r="KJO1186" s="8"/>
      <c r="KJP1186" s="8"/>
      <c r="KJQ1186" s="8"/>
      <c r="KJR1186" s="8"/>
      <c r="KJS1186" s="8"/>
      <c r="KJT1186" s="8"/>
      <c r="KJU1186" s="8"/>
      <c r="KJV1186" s="8"/>
      <c r="KJW1186" s="8"/>
      <c r="KJX1186" s="8"/>
      <c r="KJY1186" s="8"/>
      <c r="KJZ1186" s="8"/>
      <c r="KKA1186" s="8"/>
      <c r="KKB1186" s="8"/>
      <c r="KKC1186" s="8"/>
      <c r="KKD1186" s="8"/>
      <c r="KKE1186" s="8"/>
      <c r="KKF1186" s="8"/>
      <c r="KKG1186" s="8"/>
      <c r="KKH1186" s="8"/>
      <c r="KKI1186" s="8"/>
      <c r="KKJ1186" s="8"/>
      <c r="KKK1186" s="8"/>
      <c r="KKL1186" s="8"/>
      <c r="KKM1186" s="8"/>
      <c r="KKN1186" s="8"/>
      <c r="KKO1186" s="8"/>
      <c r="KKP1186" s="8"/>
      <c r="KKQ1186" s="8"/>
      <c r="KKR1186" s="8"/>
      <c r="KKS1186" s="8"/>
      <c r="KKT1186" s="8"/>
      <c r="KKU1186" s="8"/>
      <c r="KKV1186" s="8"/>
      <c r="KKW1186" s="8"/>
      <c r="KKX1186" s="8"/>
      <c r="KKY1186" s="8"/>
      <c r="KKZ1186" s="8"/>
      <c r="KLA1186" s="8"/>
      <c r="KLB1186" s="8"/>
      <c r="KLC1186" s="8"/>
      <c r="KLD1186" s="8"/>
      <c r="KLE1186" s="8"/>
      <c r="KLF1186" s="8"/>
      <c r="KLG1186" s="8"/>
      <c r="KLH1186" s="8"/>
      <c r="KLI1186" s="8"/>
      <c r="KLJ1186" s="8"/>
      <c r="KLK1186" s="8"/>
      <c r="KLL1186" s="8"/>
      <c r="KLM1186" s="8"/>
      <c r="KLN1186" s="8"/>
      <c r="KLO1186" s="8"/>
      <c r="KLP1186" s="8"/>
      <c r="KLQ1186" s="8"/>
      <c r="KLR1186" s="8"/>
      <c r="KLS1186" s="8"/>
      <c r="KLT1186" s="8"/>
      <c r="KLU1186" s="8"/>
      <c r="KLV1186" s="8"/>
      <c r="KLW1186" s="8"/>
      <c r="KLX1186" s="8"/>
      <c r="KLY1186" s="8"/>
      <c r="KLZ1186" s="8"/>
      <c r="KMA1186" s="8"/>
      <c r="KMB1186" s="8"/>
      <c r="KMC1186" s="8"/>
      <c r="KMD1186" s="8"/>
      <c r="KME1186" s="8"/>
      <c r="KMF1186" s="8"/>
      <c r="KMG1186" s="8"/>
      <c r="KMH1186" s="8"/>
      <c r="KMI1186" s="8"/>
      <c r="KMJ1186" s="8"/>
      <c r="KMK1186" s="8"/>
      <c r="KML1186" s="8"/>
      <c r="KMM1186" s="8"/>
      <c r="KMN1186" s="8"/>
      <c r="KMO1186" s="8"/>
      <c r="KMP1186" s="8"/>
      <c r="KMQ1186" s="8"/>
      <c r="KMR1186" s="8"/>
      <c r="KMS1186" s="8"/>
      <c r="KMT1186" s="8"/>
      <c r="KMU1186" s="8"/>
      <c r="KMV1186" s="8"/>
      <c r="KMW1186" s="8"/>
      <c r="KMX1186" s="8"/>
      <c r="KMY1186" s="8"/>
      <c r="KMZ1186" s="8"/>
      <c r="KNA1186" s="8"/>
      <c r="KNB1186" s="8"/>
      <c r="KNC1186" s="8"/>
      <c r="KND1186" s="8"/>
      <c r="KNE1186" s="8"/>
      <c r="KNF1186" s="8"/>
      <c r="KNG1186" s="8"/>
      <c r="KNH1186" s="8"/>
      <c r="KNI1186" s="8"/>
      <c r="KNJ1186" s="8"/>
      <c r="KNK1186" s="8"/>
      <c r="KNL1186" s="8"/>
      <c r="KNM1186" s="8"/>
      <c r="KNN1186" s="8"/>
      <c r="KNO1186" s="8"/>
      <c r="KNP1186" s="8"/>
      <c r="KNQ1186" s="8"/>
      <c r="KNR1186" s="8"/>
      <c r="KNS1186" s="8"/>
      <c r="KNT1186" s="8"/>
      <c r="KNU1186" s="8"/>
      <c r="KNV1186" s="8"/>
      <c r="KNW1186" s="8"/>
      <c r="KNX1186" s="8"/>
      <c r="KNY1186" s="8"/>
      <c r="KNZ1186" s="8"/>
      <c r="KOA1186" s="8"/>
      <c r="KOB1186" s="8"/>
      <c r="KOC1186" s="8"/>
      <c r="KOD1186" s="8"/>
      <c r="KOE1186" s="8"/>
      <c r="KOF1186" s="8"/>
      <c r="KOG1186" s="8"/>
      <c r="KOH1186" s="8"/>
      <c r="KOI1186" s="8"/>
      <c r="KOJ1186" s="8"/>
      <c r="KOK1186" s="8"/>
      <c r="KOL1186" s="8"/>
      <c r="KOM1186" s="8"/>
      <c r="KON1186" s="8"/>
      <c r="KOO1186" s="8"/>
      <c r="KOP1186" s="8"/>
      <c r="KOQ1186" s="8"/>
      <c r="KOR1186" s="8"/>
      <c r="KOS1186" s="8"/>
      <c r="KOT1186" s="8"/>
      <c r="KOU1186" s="8"/>
      <c r="KOV1186" s="8"/>
      <c r="KOW1186" s="8"/>
      <c r="KOX1186" s="8"/>
      <c r="KOY1186" s="8"/>
      <c r="KOZ1186" s="8"/>
      <c r="KPA1186" s="8"/>
      <c r="KPB1186" s="8"/>
      <c r="KPC1186" s="8"/>
      <c r="KPD1186" s="8"/>
      <c r="KPE1186" s="8"/>
      <c r="KPF1186" s="8"/>
      <c r="KPG1186" s="8"/>
      <c r="KPH1186" s="8"/>
      <c r="KPI1186" s="8"/>
      <c r="KPJ1186" s="8"/>
      <c r="KPK1186" s="8"/>
      <c r="KPL1186" s="8"/>
      <c r="KPM1186" s="8"/>
      <c r="KPN1186" s="8"/>
      <c r="KPO1186" s="8"/>
      <c r="KPP1186" s="8"/>
      <c r="KPQ1186" s="8"/>
      <c r="KPR1186" s="8"/>
      <c r="KPS1186" s="8"/>
      <c r="KPT1186" s="8"/>
      <c r="KPU1186" s="8"/>
      <c r="KPV1186" s="8"/>
      <c r="KPW1186" s="8"/>
      <c r="KPX1186" s="8"/>
      <c r="KPY1186" s="8"/>
      <c r="KPZ1186" s="8"/>
      <c r="KQA1186" s="8"/>
      <c r="KQB1186" s="8"/>
      <c r="KQC1186" s="8"/>
      <c r="KQD1186" s="8"/>
      <c r="KQE1186" s="8"/>
      <c r="KQF1186" s="8"/>
      <c r="KQG1186" s="8"/>
      <c r="KQH1186" s="8"/>
      <c r="KQI1186" s="8"/>
      <c r="KQJ1186" s="8"/>
      <c r="KQK1186" s="8"/>
      <c r="KQL1186" s="8"/>
      <c r="KQM1186" s="8"/>
      <c r="KQN1186" s="8"/>
      <c r="KQO1186" s="8"/>
      <c r="KQP1186" s="8"/>
      <c r="KQQ1186" s="8"/>
      <c r="KQR1186" s="8"/>
      <c r="KQS1186" s="8"/>
      <c r="KQT1186" s="8"/>
      <c r="KQU1186" s="8"/>
      <c r="KQV1186" s="8"/>
      <c r="KQW1186" s="8"/>
      <c r="KQX1186" s="8"/>
      <c r="KQY1186" s="8"/>
      <c r="KQZ1186" s="8"/>
      <c r="KRA1186" s="8"/>
      <c r="KRB1186" s="8"/>
      <c r="KRC1186" s="8"/>
      <c r="KRD1186" s="8"/>
      <c r="KRE1186" s="8"/>
      <c r="KRF1186" s="8"/>
      <c r="KRG1186" s="8"/>
      <c r="KRH1186" s="8"/>
      <c r="KRI1186" s="8"/>
      <c r="KRJ1186" s="8"/>
      <c r="KRK1186" s="8"/>
      <c r="KRL1186" s="8"/>
      <c r="KRM1186" s="8"/>
      <c r="KRN1186" s="8"/>
      <c r="KRO1186" s="8"/>
      <c r="KRP1186" s="8"/>
      <c r="KRQ1186" s="8"/>
      <c r="KRR1186" s="8"/>
      <c r="KRS1186" s="8"/>
      <c r="KRT1186" s="8"/>
      <c r="KRU1186" s="8"/>
      <c r="KRV1186" s="8"/>
      <c r="KRW1186" s="8"/>
      <c r="KRX1186" s="8"/>
      <c r="KRY1186" s="8"/>
      <c r="KRZ1186" s="8"/>
      <c r="KSA1186" s="8"/>
      <c r="KSB1186" s="8"/>
      <c r="KSC1186" s="8"/>
      <c r="KSD1186" s="8"/>
      <c r="KSE1186" s="8"/>
      <c r="KSF1186" s="8"/>
      <c r="KSG1186" s="8"/>
      <c r="KSH1186" s="8"/>
      <c r="KSI1186" s="8"/>
      <c r="KSJ1186" s="8"/>
      <c r="KSK1186" s="8"/>
      <c r="KSL1186" s="8"/>
      <c r="KSM1186" s="8"/>
      <c r="KSN1186" s="8"/>
      <c r="KSO1186" s="8"/>
      <c r="KSP1186" s="8"/>
      <c r="KSQ1186" s="8"/>
      <c r="KSR1186" s="8"/>
      <c r="KSS1186" s="8"/>
      <c r="KST1186" s="8"/>
      <c r="KSU1186" s="8"/>
      <c r="KSV1186" s="8"/>
      <c r="KSW1186" s="8"/>
      <c r="KSX1186" s="8"/>
      <c r="KSY1186" s="8"/>
      <c r="KSZ1186" s="8"/>
      <c r="KTA1186" s="8"/>
      <c r="KTB1186" s="8"/>
      <c r="KTC1186" s="8"/>
      <c r="KTD1186" s="8"/>
      <c r="KTE1186" s="8"/>
      <c r="KTF1186" s="8"/>
      <c r="KTG1186" s="8"/>
      <c r="KTH1186" s="8"/>
      <c r="KTI1186" s="8"/>
      <c r="KTJ1186" s="8"/>
      <c r="KTK1186" s="8"/>
      <c r="KTL1186" s="8"/>
      <c r="KTM1186" s="8"/>
      <c r="KTN1186" s="8"/>
      <c r="KTO1186" s="8"/>
      <c r="KTP1186" s="8"/>
      <c r="KTQ1186" s="8"/>
      <c r="KTR1186" s="8"/>
      <c r="KTS1186" s="8"/>
      <c r="KTT1186" s="8"/>
      <c r="KTU1186" s="8"/>
      <c r="KTV1186" s="8"/>
      <c r="KTW1186" s="8"/>
      <c r="KTX1186" s="8"/>
      <c r="KTY1186" s="8"/>
      <c r="KTZ1186" s="8"/>
      <c r="KUA1186" s="8"/>
      <c r="KUB1186" s="8"/>
      <c r="KUC1186" s="8"/>
      <c r="KUD1186" s="8"/>
      <c r="KUE1186" s="8"/>
      <c r="KUF1186" s="8"/>
      <c r="KUG1186" s="8"/>
      <c r="KUH1186" s="8"/>
      <c r="KUI1186" s="8"/>
      <c r="KUJ1186" s="8"/>
      <c r="KUK1186" s="8"/>
      <c r="KUL1186" s="8"/>
      <c r="KUM1186" s="8"/>
      <c r="KUN1186" s="8"/>
      <c r="KUO1186" s="8"/>
      <c r="KUP1186" s="8"/>
      <c r="KUQ1186" s="8"/>
      <c r="KUR1186" s="8"/>
      <c r="KUS1186" s="8"/>
      <c r="KUT1186" s="8"/>
      <c r="KUU1186" s="8"/>
      <c r="KUV1186" s="8"/>
      <c r="KUW1186" s="8"/>
      <c r="KUX1186" s="8"/>
      <c r="KUY1186" s="8"/>
      <c r="KUZ1186" s="8"/>
      <c r="KVA1186" s="8"/>
      <c r="KVB1186" s="8"/>
      <c r="KVC1186" s="8"/>
      <c r="KVD1186" s="8"/>
      <c r="KVE1186" s="8"/>
      <c r="KVF1186" s="8"/>
      <c r="KVG1186" s="8"/>
      <c r="KVH1186" s="8"/>
      <c r="KVI1186" s="8"/>
      <c r="KVJ1186" s="8"/>
      <c r="KVK1186" s="8"/>
      <c r="KVL1186" s="8"/>
      <c r="KVM1186" s="8"/>
      <c r="KVN1186" s="8"/>
      <c r="KVO1186" s="8"/>
      <c r="KVP1186" s="8"/>
      <c r="KVQ1186" s="8"/>
      <c r="KVR1186" s="8"/>
      <c r="KVS1186" s="8"/>
      <c r="KVT1186" s="8"/>
      <c r="KVU1186" s="8"/>
      <c r="KVV1186" s="8"/>
      <c r="KVW1186" s="8"/>
      <c r="KVX1186" s="8"/>
      <c r="KVY1186" s="8"/>
      <c r="KVZ1186" s="8"/>
      <c r="KWA1186" s="8"/>
      <c r="KWB1186" s="8"/>
      <c r="KWC1186" s="8"/>
      <c r="KWD1186" s="8"/>
      <c r="KWE1186" s="8"/>
      <c r="KWF1186" s="8"/>
      <c r="KWG1186" s="8"/>
      <c r="KWH1186" s="8"/>
      <c r="KWI1186" s="8"/>
      <c r="KWJ1186" s="8"/>
      <c r="KWK1186" s="8"/>
      <c r="KWL1186" s="8"/>
      <c r="KWM1186" s="8"/>
      <c r="KWN1186" s="8"/>
      <c r="KWO1186" s="8"/>
      <c r="KWP1186" s="8"/>
      <c r="KWQ1186" s="8"/>
      <c r="KWR1186" s="8"/>
      <c r="KWS1186" s="8"/>
      <c r="KWT1186" s="8"/>
      <c r="KWU1186" s="8"/>
      <c r="KWV1186" s="8"/>
      <c r="KWW1186" s="8"/>
      <c r="KWX1186" s="8"/>
      <c r="KWY1186" s="8"/>
      <c r="KWZ1186" s="8"/>
      <c r="KXA1186" s="8"/>
      <c r="KXB1186" s="8"/>
      <c r="KXC1186" s="8"/>
      <c r="KXD1186" s="8"/>
      <c r="KXE1186" s="8"/>
      <c r="KXF1186" s="8"/>
      <c r="KXG1186" s="8"/>
      <c r="KXH1186" s="8"/>
      <c r="KXI1186" s="8"/>
      <c r="KXJ1186" s="8"/>
      <c r="KXK1186" s="8"/>
      <c r="KXL1186" s="8"/>
      <c r="KXM1186" s="8"/>
      <c r="KXN1186" s="8"/>
      <c r="KXO1186" s="8"/>
      <c r="KXP1186" s="8"/>
      <c r="KXQ1186" s="8"/>
      <c r="KXR1186" s="8"/>
      <c r="KXS1186" s="8"/>
      <c r="KXT1186" s="8"/>
      <c r="KXU1186" s="8"/>
      <c r="KXV1186" s="8"/>
      <c r="KXW1186" s="8"/>
      <c r="KXX1186" s="8"/>
      <c r="KXY1186" s="8"/>
      <c r="KXZ1186" s="8"/>
      <c r="KYA1186" s="8"/>
      <c r="KYB1186" s="8"/>
      <c r="KYC1186" s="8"/>
      <c r="KYD1186" s="8"/>
      <c r="KYE1186" s="8"/>
      <c r="KYF1186" s="8"/>
      <c r="KYG1186" s="8"/>
      <c r="KYH1186" s="8"/>
      <c r="KYI1186" s="8"/>
      <c r="KYJ1186" s="8"/>
      <c r="KYK1186" s="8"/>
      <c r="KYL1186" s="8"/>
      <c r="KYM1186" s="8"/>
      <c r="KYN1186" s="8"/>
      <c r="KYO1186" s="8"/>
      <c r="KYP1186" s="8"/>
      <c r="KYQ1186" s="8"/>
      <c r="KYR1186" s="8"/>
      <c r="KYS1186" s="8"/>
      <c r="KYT1186" s="8"/>
      <c r="KYU1186" s="8"/>
      <c r="KYV1186" s="8"/>
      <c r="KYW1186" s="8"/>
      <c r="KYX1186" s="8"/>
      <c r="KYY1186" s="8"/>
      <c r="KYZ1186" s="8"/>
      <c r="KZA1186" s="8"/>
      <c r="KZB1186" s="8"/>
      <c r="KZC1186" s="8"/>
      <c r="KZD1186" s="8"/>
      <c r="KZE1186" s="8"/>
      <c r="KZF1186" s="8"/>
      <c r="KZG1186" s="8"/>
      <c r="KZH1186" s="8"/>
      <c r="KZI1186" s="8"/>
      <c r="KZJ1186" s="8"/>
      <c r="KZK1186" s="8"/>
      <c r="KZL1186" s="8"/>
      <c r="KZM1186" s="8"/>
      <c r="KZN1186" s="8"/>
      <c r="KZO1186" s="8"/>
      <c r="KZP1186" s="8"/>
      <c r="KZQ1186" s="8"/>
      <c r="KZR1186" s="8"/>
      <c r="KZS1186" s="8"/>
      <c r="KZT1186" s="8"/>
      <c r="KZU1186" s="8"/>
      <c r="KZV1186" s="8"/>
      <c r="KZW1186" s="8"/>
      <c r="KZX1186" s="8"/>
      <c r="KZY1186" s="8"/>
      <c r="KZZ1186" s="8"/>
      <c r="LAA1186" s="8"/>
      <c r="LAB1186" s="8"/>
      <c r="LAC1186" s="8"/>
      <c r="LAD1186" s="8"/>
      <c r="LAE1186" s="8"/>
      <c r="LAF1186" s="8"/>
      <c r="LAG1186" s="8"/>
      <c r="LAH1186" s="8"/>
      <c r="LAI1186" s="8"/>
      <c r="LAJ1186" s="8"/>
      <c r="LAK1186" s="8"/>
      <c r="LAL1186" s="8"/>
      <c r="LAM1186" s="8"/>
      <c r="LAN1186" s="8"/>
      <c r="LAO1186" s="8"/>
      <c r="LAP1186" s="8"/>
      <c r="LAQ1186" s="8"/>
      <c r="LAR1186" s="8"/>
      <c r="LAS1186" s="8"/>
      <c r="LAT1186" s="8"/>
      <c r="LAU1186" s="8"/>
      <c r="LAV1186" s="8"/>
      <c r="LAW1186" s="8"/>
      <c r="LAX1186" s="8"/>
      <c r="LAY1186" s="8"/>
      <c r="LAZ1186" s="8"/>
      <c r="LBA1186" s="8"/>
      <c r="LBB1186" s="8"/>
      <c r="LBC1186" s="8"/>
      <c r="LBD1186" s="8"/>
      <c r="LBE1186" s="8"/>
      <c r="LBF1186" s="8"/>
      <c r="LBG1186" s="8"/>
      <c r="LBH1186" s="8"/>
      <c r="LBI1186" s="8"/>
      <c r="LBJ1186" s="8"/>
      <c r="LBK1186" s="8"/>
      <c r="LBL1186" s="8"/>
      <c r="LBM1186" s="8"/>
      <c r="LBN1186" s="8"/>
      <c r="LBO1186" s="8"/>
      <c r="LBP1186" s="8"/>
      <c r="LBQ1186" s="8"/>
      <c r="LBR1186" s="8"/>
      <c r="LBS1186" s="8"/>
      <c r="LBT1186" s="8"/>
      <c r="LBU1186" s="8"/>
      <c r="LBV1186" s="8"/>
      <c r="LBW1186" s="8"/>
      <c r="LBX1186" s="8"/>
      <c r="LBY1186" s="8"/>
      <c r="LBZ1186" s="8"/>
      <c r="LCA1186" s="8"/>
      <c r="LCB1186" s="8"/>
      <c r="LCC1186" s="8"/>
      <c r="LCD1186" s="8"/>
      <c r="LCE1186" s="8"/>
      <c r="LCF1186" s="8"/>
      <c r="LCG1186" s="8"/>
      <c r="LCH1186" s="8"/>
      <c r="LCI1186" s="8"/>
      <c r="LCJ1186" s="8"/>
      <c r="LCK1186" s="8"/>
      <c r="LCL1186" s="8"/>
      <c r="LCM1186" s="8"/>
      <c r="LCN1186" s="8"/>
      <c r="LCO1186" s="8"/>
      <c r="LCP1186" s="8"/>
      <c r="LCQ1186" s="8"/>
      <c r="LCR1186" s="8"/>
      <c r="LCS1186" s="8"/>
      <c r="LCT1186" s="8"/>
      <c r="LCU1186" s="8"/>
      <c r="LCV1186" s="8"/>
      <c r="LCW1186" s="8"/>
      <c r="LCX1186" s="8"/>
      <c r="LCY1186" s="8"/>
      <c r="LCZ1186" s="8"/>
      <c r="LDA1186" s="8"/>
      <c r="LDB1186" s="8"/>
      <c r="LDC1186" s="8"/>
      <c r="LDD1186" s="8"/>
      <c r="LDE1186" s="8"/>
      <c r="LDF1186" s="8"/>
      <c r="LDG1186" s="8"/>
      <c r="LDH1186" s="8"/>
      <c r="LDI1186" s="8"/>
      <c r="LDJ1186" s="8"/>
      <c r="LDK1186" s="8"/>
      <c r="LDL1186" s="8"/>
      <c r="LDM1186" s="8"/>
      <c r="LDN1186" s="8"/>
      <c r="LDO1186" s="8"/>
      <c r="LDP1186" s="8"/>
      <c r="LDQ1186" s="8"/>
      <c r="LDR1186" s="8"/>
      <c r="LDS1186" s="8"/>
      <c r="LDT1186" s="8"/>
      <c r="LDU1186" s="8"/>
      <c r="LDV1186" s="8"/>
      <c r="LDW1186" s="8"/>
      <c r="LDX1186" s="8"/>
      <c r="LDY1186" s="8"/>
      <c r="LDZ1186" s="8"/>
      <c r="LEA1186" s="8"/>
      <c r="LEB1186" s="8"/>
      <c r="LEC1186" s="8"/>
      <c r="LED1186" s="8"/>
      <c r="LEE1186" s="8"/>
      <c r="LEF1186" s="8"/>
      <c r="LEG1186" s="8"/>
      <c r="LEH1186" s="8"/>
      <c r="LEI1186" s="8"/>
      <c r="LEJ1186" s="8"/>
      <c r="LEK1186" s="8"/>
      <c r="LEL1186" s="8"/>
      <c r="LEM1186" s="8"/>
      <c r="LEN1186" s="8"/>
      <c r="LEO1186" s="8"/>
      <c r="LEP1186" s="8"/>
      <c r="LEQ1186" s="8"/>
      <c r="LER1186" s="8"/>
      <c r="LES1186" s="8"/>
      <c r="LET1186" s="8"/>
      <c r="LEU1186" s="8"/>
      <c r="LEV1186" s="8"/>
      <c r="LEW1186" s="8"/>
      <c r="LEX1186" s="8"/>
      <c r="LEY1186" s="8"/>
      <c r="LEZ1186" s="8"/>
      <c r="LFA1186" s="8"/>
      <c r="LFB1186" s="8"/>
      <c r="LFC1186" s="8"/>
      <c r="LFD1186" s="8"/>
      <c r="LFE1186" s="8"/>
      <c r="LFF1186" s="8"/>
      <c r="LFG1186" s="8"/>
      <c r="LFH1186" s="8"/>
      <c r="LFI1186" s="8"/>
      <c r="LFJ1186" s="8"/>
      <c r="LFK1186" s="8"/>
      <c r="LFL1186" s="8"/>
      <c r="LFM1186" s="8"/>
      <c r="LFN1186" s="8"/>
      <c r="LFO1186" s="8"/>
      <c r="LFP1186" s="8"/>
      <c r="LFQ1186" s="8"/>
      <c r="LFR1186" s="8"/>
      <c r="LFS1186" s="8"/>
      <c r="LFT1186" s="8"/>
      <c r="LFU1186" s="8"/>
      <c r="LFV1186" s="8"/>
      <c r="LFW1186" s="8"/>
      <c r="LFX1186" s="8"/>
      <c r="LFY1186" s="8"/>
      <c r="LFZ1186" s="8"/>
      <c r="LGA1186" s="8"/>
      <c r="LGB1186" s="8"/>
      <c r="LGC1186" s="8"/>
      <c r="LGD1186" s="8"/>
      <c r="LGE1186" s="8"/>
      <c r="LGF1186" s="8"/>
      <c r="LGG1186" s="8"/>
      <c r="LGH1186" s="8"/>
      <c r="LGI1186" s="8"/>
      <c r="LGJ1186" s="8"/>
      <c r="LGK1186" s="8"/>
      <c r="LGL1186" s="8"/>
      <c r="LGM1186" s="8"/>
      <c r="LGN1186" s="8"/>
      <c r="LGO1186" s="8"/>
      <c r="LGP1186" s="8"/>
      <c r="LGQ1186" s="8"/>
      <c r="LGR1186" s="8"/>
      <c r="LGS1186" s="8"/>
      <c r="LGT1186" s="8"/>
      <c r="LGU1186" s="8"/>
      <c r="LGV1186" s="8"/>
      <c r="LGW1186" s="8"/>
      <c r="LGX1186" s="8"/>
      <c r="LGY1186" s="8"/>
      <c r="LGZ1186" s="8"/>
      <c r="LHA1186" s="8"/>
      <c r="LHB1186" s="8"/>
      <c r="LHC1186" s="8"/>
      <c r="LHD1186" s="8"/>
      <c r="LHE1186" s="8"/>
      <c r="LHF1186" s="8"/>
      <c r="LHG1186" s="8"/>
      <c r="LHH1186" s="8"/>
      <c r="LHI1186" s="8"/>
      <c r="LHJ1186" s="8"/>
      <c r="LHK1186" s="8"/>
      <c r="LHL1186" s="8"/>
      <c r="LHM1186" s="8"/>
      <c r="LHN1186" s="8"/>
      <c r="LHO1186" s="8"/>
      <c r="LHP1186" s="8"/>
      <c r="LHQ1186" s="8"/>
      <c r="LHR1186" s="8"/>
      <c r="LHS1186" s="8"/>
      <c r="LHT1186" s="8"/>
      <c r="LHU1186" s="8"/>
      <c r="LHV1186" s="8"/>
      <c r="LHW1186" s="8"/>
      <c r="LHX1186" s="8"/>
      <c r="LHY1186" s="8"/>
      <c r="LHZ1186" s="8"/>
      <c r="LIA1186" s="8"/>
      <c r="LIB1186" s="8"/>
      <c r="LIC1186" s="8"/>
      <c r="LID1186" s="8"/>
      <c r="LIE1186" s="8"/>
      <c r="LIF1186" s="8"/>
      <c r="LIG1186" s="8"/>
      <c r="LIH1186" s="8"/>
      <c r="LII1186" s="8"/>
      <c r="LIJ1186" s="8"/>
      <c r="LIK1186" s="8"/>
      <c r="LIL1186" s="8"/>
      <c r="LIM1186" s="8"/>
      <c r="LIN1186" s="8"/>
      <c r="LIO1186" s="8"/>
      <c r="LIP1186" s="8"/>
      <c r="LIQ1186" s="8"/>
      <c r="LIR1186" s="8"/>
      <c r="LIS1186" s="8"/>
      <c r="LIT1186" s="8"/>
      <c r="LIU1186" s="8"/>
      <c r="LIV1186" s="8"/>
      <c r="LIW1186" s="8"/>
      <c r="LIX1186" s="8"/>
      <c r="LIY1186" s="8"/>
      <c r="LIZ1186" s="8"/>
      <c r="LJA1186" s="8"/>
      <c r="LJB1186" s="8"/>
      <c r="LJC1186" s="8"/>
      <c r="LJD1186" s="8"/>
      <c r="LJE1186" s="8"/>
      <c r="LJF1186" s="8"/>
      <c r="LJG1186" s="8"/>
      <c r="LJH1186" s="8"/>
      <c r="LJI1186" s="8"/>
      <c r="LJJ1186" s="8"/>
      <c r="LJK1186" s="8"/>
      <c r="LJL1186" s="8"/>
      <c r="LJM1186" s="8"/>
      <c r="LJN1186" s="8"/>
      <c r="LJO1186" s="8"/>
      <c r="LJP1186" s="8"/>
      <c r="LJQ1186" s="8"/>
      <c r="LJR1186" s="8"/>
      <c r="LJS1186" s="8"/>
      <c r="LJT1186" s="8"/>
      <c r="LJU1186" s="8"/>
      <c r="LJV1186" s="8"/>
      <c r="LJW1186" s="8"/>
      <c r="LJX1186" s="8"/>
      <c r="LJY1186" s="8"/>
      <c r="LJZ1186" s="8"/>
      <c r="LKA1186" s="8"/>
      <c r="LKB1186" s="8"/>
      <c r="LKC1186" s="8"/>
      <c r="LKD1186" s="8"/>
      <c r="LKE1186" s="8"/>
      <c r="LKF1186" s="8"/>
      <c r="LKG1186" s="8"/>
      <c r="LKH1186" s="8"/>
      <c r="LKI1186" s="8"/>
      <c r="LKJ1186" s="8"/>
      <c r="LKK1186" s="8"/>
      <c r="LKL1186" s="8"/>
      <c r="LKM1186" s="8"/>
      <c r="LKN1186" s="8"/>
      <c r="LKO1186" s="8"/>
      <c r="LKP1186" s="8"/>
      <c r="LKQ1186" s="8"/>
      <c r="LKR1186" s="8"/>
      <c r="LKS1186" s="8"/>
      <c r="LKT1186" s="8"/>
      <c r="LKU1186" s="8"/>
      <c r="LKV1186" s="8"/>
      <c r="LKW1186" s="8"/>
      <c r="LKX1186" s="8"/>
      <c r="LKY1186" s="8"/>
      <c r="LKZ1186" s="8"/>
      <c r="LLA1186" s="8"/>
      <c r="LLB1186" s="8"/>
      <c r="LLC1186" s="8"/>
      <c r="LLD1186" s="8"/>
      <c r="LLE1186" s="8"/>
      <c r="LLF1186" s="8"/>
      <c r="LLG1186" s="8"/>
      <c r="LLH1186" s="8"/>
      <c r="LLI1186" s="8"/>
      <c r="LLJ1186" s="8"/>
      <c r="LLK1186" s="8"/>
      <c r="LLL1186" s="8"/>
      <c r="LLM1186" s="8"/>
      <c r="LLN1186" s="8"/>
      <c r="LLO1186" s="8"/>
      <c r="LLP1186" s="8"/>
      <c r="LLQ1186" s="8"/>
      <c r="LLR1186" s="8"/>
      <c r="LLS1186" s="8"/>
      <c r="LLT1186" s="8"/>
      <c r="LLU1186" s="8"/>
      <c r="LLV1186" s="8"/>
      <c r="LLW1186" s="8"/>
      <c r="LLX1186" s="8"/>
      <c r="LLY1186" s="8"/>
      <c r="LLZ1186" s="8"/>
      <c r="LMA1186" s="8"/>
      <c r="LMB1186" s="8"/>
      <c r="LMC1186" s="8"/>
      <c r="LMD1186" s="8"/>
      <c r="LME1186" s="8"/>
      <c r="LMF1186" s="8"/>
      <c r="LMG1186" s="8"/>
      <c r="LMH1186" s="8"/>
      <c r="LMI1186" s="8"/>
      <c r="LMJ1186" s="8"/>
      <c r="LMK1186" s="8"/>
      <c r="LML1186" s="8"/>
      <c r="LMM1186" s="8"/>
      <c r="LMN1186" s="8"/>
      <c r="LMO1186" s="8"/>
      <c r="LMP1186" s="8"/>
      <c r="LMQ1186" s="8"/>
      <c r="LMR1186" s="8"/>
      <c r="LMS1186" s="8"/>
      <c r="LMT1186" s="8"/>
      <c r="LMU1186" s="8"/>
      <c r="LMV1186" s="8"/>
      <c r="LMW1186" s="8"/>
      <c r="LMX1186" s="8"/>
      <c r="LMY1186" s="8"/>
      <c r="LMZ1186" s="8"/>
      <c r="LNA1186" s="8"/>
      <c r="LNB1186" s="8"/>
      <c r="LNC1186" s="8"/>
      <c r="LND1186" s="8"/>
      <c r="LNE1186" s="8"/>
      <c r="LNF1186" s="8"/>
      <c r="LNG1186" s="8"/>
      <c r="LNH1186" s="8"/>
      <c r="LNI1186" s="8"/>
      <c r="LNJ1186" s="8"/>
      <c r="LNK1186" s="8"/>
      <c r="LNL1186" s="8"/>
      <c r="LNM1186" s="8"/>
      <c r="LNN1186" s="8"/>
      <c r="LNO1186" s="8"/>
      <c r="LNP1186" s="8"/>
      <c r="LNQ1186" s="8"/>
      <c r="LNR1186" s="8"/>
      <c r="LNS1186" s="8"/>
      <c r="LNT1186" s="8"/>
      <c r="LNU1186" s="8"/>
      <c r="LNV1186" s="8"/>
      <c r="LNW1186" s="8"/>
      <c r="LNX1186" s="8"/>
      <c r="LNY1186" s="8"/>
      <c r="LNZ1186" s="8"/>
      <c r="LOA1186" s="8"/>
      <c r="LOB1186" s="8"/>
      <c r="LOC1186" s="8"/>
      <c r="LOD1186" s="8"/>
      <c r="LOE1186" s="8"/>
      <c r="LOF1186" s="8"/>
      <c r="LOG1186" s="8"/>
      <c r="LOH1186" s="8"/>
      <c r="LOI1186" s="8"/>
      <c r="LOJ1186" s="8"/>
      <c r="LOK1186" s="8"/>
      <c r="LOL1186" s="8"/>
      <c r="LOM1186" s="8"/>
      <c r="LON1186" s="8"/>
      <c r="LOO1186" s="8"/>
      <c r="LOP1186" s="8"/>
      <c r="LOQ1186" s="8"/>
      <c r="LOR1186" s="8"/>
      <c r="LOS1186" s="8"/>
      <c r="LOT1186" s="8"/>
      <c r="LOU1186" s="8"/>
      <c r="LOV1186" s="8"/>
      <c r="LOW1186" s="8"/>
      <c r="LOX1186" s="8"/>
      <c r="LOY1186" s="8"/>
      <c r="LOZ1186" s="8"/>
      <c r="LPA1186" s="8"/>
      <c r="LPB1186" s="8"/>
      <c r="LPC1186" s="8"/>
      <c r="LPD1186" s="8"/>
      <c r="LPE1186" s="8"/>
      <c r="LPF1186" s="8"/>
      <c r="LPG1186" s="8"/>
      <c r="LPH1186" s="8"/>
      <c r="LPI1186" s="8"/>
      <c r="LPJ1186" s="8"/>
      <c r="LPK1186" s="8"/>
      <c r="LPL1186" s="8"/>
      <c r="LPM1186" s="8"/>
      <c r="LPN1186" s="8"/>
      <c r="LPO1186" s="8"/>
      <c r="LPP1186" s="8"/>
      <c r="LPQ1186" s="8"/>
      <c r="LPR1186" s="8"/>
      <c r="LPS1186" s="8"/>
      <c r="LPT1186" s="8"/>
      <c r="LPU1186" s="8"/>
      <c r="LPV1186" s="8"/>
      <c r="LPW1186" s="8"/>
      <c r="LPX1186" s="8"/>
      <c r="LPY1186" s="8"/>
      <c r="LPZ1186" s="8"/>
      <c r="LQA1186" s="8"/>
      <c r="LQB1186" s="8"/>
      <c r="LQC1186" s="8"/>
      <c r="LQD1186" s="8"/>
      <c r="LQE1186" s="8"/>
      <c r="LQF1186" s="8"/>
      <c r="LQG1186" s="8"/>
      <c r="LQH1186" s="8"/>
      <c r="LQI1186" s="8"/>
      <c r="LQJ1186" s="8"/>
      <c r="LQK1186" s="8"/>
      <c r="LQL1186" s="8"/>
      <c r="LQM1186" s="8"/>
      <c r="LQN1186" s="8"/>
      <c r="LQO1186" s="8"/>
      <c r="LQP1186" s="8"/>
      <c r="LQQ1186" s="8"/>
      <c r="LQR1186" s="8"/>
      <c r="LQS1186" s="8"/>
      <c r="LQT1186" s="8"/>
      <c r="LQU1186" s="8"/>
      <c r="LQV1186" s="8"/>
      <c r="LQW1186" s="8"/>
      <c r="LQX1186" s="8"/>
      <c r="LQY1186" s="8"/>
      <c r="LQZ1186" s="8"/>
      <c r="LRA1186" s="8"/>
      <c r="LRB1186" s="8"/>
      <c r="LRC1186" s="8"/>
      <c r="LRD1186" s="8"/>
      <c r="LRE1186" s="8"/>
      <c r="LRF1186" s="8"/>
      <c r="LRG1186" s="8"/>
      <c r="LRH1186" s="8"/>
      <c r="LRI1186" s="8"/>
      <c r="LRJ1186" s="8"/>
      <c r="LRK1186" s="8"/>
      <c r="LRL1186" s="8"/>
      <c r="LRM1186" s="8"/>
      <c r="LRN1186" s="8"/>
      <c r="LRO1186" s="8"/>
      <c r="LRP1186" s="8"/>
      <c r="LRQ1186" s="8"/>
      <c r="LRR1186" s="8"/>
      <c r="LRS1186" s="8"/>
      <c r="LRT1186" s="8"/>
      <c r="LRU1186" s="8"/>
      <c r="LRV1186" s="8"/>
      <c r="LRW1186" s="8"/>
      <c r="LRX1186" s="8"/>
      <c r="LRY1186" s="8"/>
      <c r="LRZ1186" s="8"/>
      <c r="LSA1186" s="8"/>
      <c r="LSB1186" s="8"/>
      <c r="LSC1186" s="8"/>
      <c r="LSD1186" s="8"/>
      <c r="LSE1186" s="8"/>
      <c r="LSF1186" s="8"/>
      <c r="LSG1186" s="8"/>
      <c r="LSH1186" s="8"/>
      <c r="LSI1186" s="8"/>
      <c r="LSJ1186" s="8"/>
      <c r="LSK1186" s="8"/>
      <c r="LSL1186" s="8"/>
      <c r="LSM1186" s="8"/>
      <c r="LSN1186" s="8"/>
      <c r="LSO1186" s="8"/>
      <c r="LSP1186" s="8"/>
      <c r="LSQ1186" s="8"/>
      <c r="LSR1186" s="8"/>
      <c r="LSS1186" s="8"/>
      <c r="LST1186" s="8"/>
      <c r="LSU1186" s="8"/>
      <c r="LSV1186" s="8"/>
      <c r="LSW1186" s="8"/>
      <c r="LSX1186" s="8"/>
      <c r="LSY1186" s="8"/>
      <c r="LSZ1186" s="8"/>
      <c r="LTA1186" s="8"/>
      <c r="LTB1186" s="8"/>
      <c r="LTC1186" s="8"/>
      <c r="LTD1186" s="8"/>
      <c r="LTE1186" s="8"/>
      <c r="LTF1186" s="8"/>
      <c r="LTG1186" s="8"/>
      <c r="LTH1186" s="8"/>
      <c r="LTI1186" s="8"/>
      <c r="LTJ1186" s="8"/>
      <c r="LTK1186" s="8"/>
      <c r="LTL1186" s="8"/>
      <c r="LTM1186" s="8"/>
      <c r="LTN1186" s="8"/>
      <c r="LTO1186" s="8"/>
      <c r="LTP1186" s="8"/>
      <c r="LTQ1186" s="8"/>
      <c r="LTR1186" s="8"/>
      <c r="LTS1186" s="8"/>
      <c r="LTT1186" s="8"/>
      <c r="LTU1186" s="8"/>
      <c r="LTV1186" s="8"/>
      <c r="LTW1186" s="8"/>
      <c r="LTX1186" s="8"/>
      <c r="LTY1186" s="8"/>
      <c r="LTZ1186" s="8"/>
      <c r="LUA1186" s="8"/>
      <c r="LUB1186" s="8"/>
      <c r="LUC1186" s="8"/>
      <c r="LUD1186" s="8"/>
      <c r="LUE1186" s="8"/>
      <c r="LUF1186" s="8"/>
      <c r="LUG1186" s="8"/>
      <c r="LUH1186" s="8"/>
      <c r="LUI1186" s="8"/>
      <c r="LUJ1186" s="8"/>
      <c r="LUK1186" s="8"/>
      <c r="LUL1186" s="8"/>
      <c r="LUM1186" s="8"/>
      <c r="LUN1186" s="8"/>
      <c r="LUO1186" s="8"/>
      <c r="LUP1186" s="8"/>
      <c r="LUQ1186" s="8"/>
      <c r="LUR1186" s="8"/>
      <c r="LUS1186" s="8"/>
      <c r="LUT1186" s="8"/>
      <c r="LUU1186" s="8"/>
      <c r="LUV1186" s="8"/>
      <c r="LUW1186" s="8"/>
      <c r="LUX1186" s="8"/>
      <c r="LUY1186" s="8"/>
      <c r="LUZ1186" s="8"/>
      <c r="LVA1186" s="8"/>
      <c r="LVB1186" s="8"/>
      <c r="LVC1186" s="8"/>
      <c r="LVD1186" s="8"/>
      <c r="LVE1186" s="8"/>
      <c r="LVF1186" s="8"/>
      <c r="LVG1186" s="8"/>
      <c r="LVH1186" s="8"/>
      <c r="LVI1186" s="8"/>
      <c r="LVJ1186" s="8"/>
      <c r="LVK1186" s="8"/>
      <c r="LVL1186" s="8"/>
      <c r="LVM1186" s="8"/>
      <c r="LVN1186" s="8"/>
      <c r="LVO1186" s="8"/>
      <c r="LVP1186" s="8"/>
      <c r="LVQ1186" s="8"/>
      <c r="LVR1186" s="8"/>
      <c r="LVS1186" s="8"/>
      <c r="LVT1186" s="8"/>
      <c r="LVU1186" s="8"/>
      <c r="LVV1186" s="8"/>
      <c r="LVW1186" s="8"/>
      <c r="LVX1186" s="8"/>
      <c r="LVY1186" s="8"/>
      <c r="LVZ1186" s="8"/>
      <c r="LWA1186" s="8"/>
      <c r="LWB1186" s="8"/>
      <c r="LWC1186" s="8"/>
      <c r="LWD1186" s="8"/>
      <c r="LWE1186" s="8"/>
      <c r="LWF1186" s="8"/>
      <c r="LWG1186" s="8"/>
      <c r="LWH1186" s="8"/>
      <c r="LWI1186" s="8"/>
      <c r="LWJ1186" s="8"/>
      <c r="LWK1186" s="8"/>
      <c r="LWL1186" s="8"/>
      <c r="LWM1186" s="8"/>
      <c r="LWN1186" s="8"/>
      <c r="LWO1186" s="8"/>
      <c r="LWP1186" s="8"/>
      <c r="LWQ1186" s="8"/>
      <c r="LWR1186" s="8"/>
      <c r="LWS1186" s="8"/>
      <c r="LWT1186" s="8"/>
      <c r="LWU1186" s="8"/>
      <c r="LWV1186" s="8"/>
      <c r="LWW1186" s="8"/>
      <c r="LWX1186" s="8"/>
      <c r="LWY1186" s="8"/>
      <c r="LWZ1186" s="8"/>
      <c r="LXA1186" s="8"/>
      <c r="LXB1186" s="8"/>
      <c r="LXC1186" s="8"/>
      <c r="LXD1186" s="8"/>
      <c r="LXE1186" s="8"/>
      <c r="LXF1186" s="8"/>
      <c r="LXG1186" s="8"/>
      <c r="LXH1186" s="8"/>
      <c r="LXI1186" s="8"/>
      <c r="LXJ1186" s="8"/>
      <c r="LXK1186" s="8"/>
      <c r="LXL1186" s="8"/>
      <c r="LXM1186" s="8"/>
      <c r="LXN1186" s="8"/>
      <c r="LXO1186" s="8"/>
      <c r="LXP1186" s="8"/>
      <c r="LXQ1186" s="8"/>
      <c r="LXR1186" s="8"/>
      <c r="LXS1186" s="8"/>
      <c r="LXT1186" s="8"/>
      <c r="LXU1186" s="8"/>
      <c r="LXV1186" s="8"/>
      <c r="LXW1186" s="8"/>
      <c r="LXX1186" s="8"/>
      <c r="LXY1186" s="8"/>
      <c r="LXZ1186" s="8"/>
      <c r="LYA1186" s="8"/>
      <c r="LYB1186" s="8"/>
      <c r="LYC1186" s="8"/>
      <c r="LYD1186" s="8"/>
      <c r="LYE1186" s="8"/>
      <c r="LYF1186" s="8"/>
      <c r="LYG1186" s="8"/>
      <c r="LYH1186" s="8"/>
      <c r="LYI1186" s="8"/>
      <c r="LYJ1186" s="8"/>
      <c r="LYK1186" s="8"/>
      <c r="LYL1186" s="8"/>
      <c r="LYM1186" s="8"/>
      <c r="LYN1186" s="8"/>
      <c r="LYO1186" s="8"/>
      <c r="LYP1186" s="8"/>
      <c r="LYQ1186" s="8"/>
      <c r="LYR1186" s="8"/>
      <c r="LYS1186" s="8"/>
      <c r="LYT1186" s="8"/>
      <c r="LYU1186" s="8"/>
      <c r="LYV1186" s="8"/>
      <c r="LYW1186" s="8"/>
      <c r="LYX1186" s="8"/>
      <c r="LYY1186" s="8"/>
      <c r="LYZ1186" s="8"/>
      <c r="LZA1186" s="8"/>
      <c r="LZB1186" s="8"/>
      <c r="LZC1186" s="8"/>
      <c r="LZD1186" s="8"/>
      <c r="LZE1186" s="8"/>
      <c r="LZF1186" s="8"/>
      <c r="LZG1186" s="8"/>
      <c r="LZH1186" s="8"/>
      <c r="LZI1186" s="8"/>
      <c r="LZJ1186" s="8"/>
      <c r="LZK1186" s="8"/>
      <c r="LZL1186" s="8"/>
      <c r="LZM1186" s="8"/>
      <c r="LZN1186" s="8"/>
      <c r="LZO1186" s="8"/>
      <c r="LZP1186" s="8"/>
      <c r="LZQ1186" s="8"/>
      <c r="LZR1186" s="8"/>
      <c r="LZS1186" s="8"/>
      <c r="LZT1186" s="8"/>
      <c r="LZU1186" s="8"/>
      <c r="LZV1186" s="8"/>
      <c r="LZW1186" s="8"/>
      <c r="LZX1186" s="8"/>
      <c r="LZY1186" s="8"/>
      <c r="LZZ1186" s="8"/>
      <c r="MAA1186" s="8"/>
      <c r="MAB1186" s="8"/>
      <c r="MAC1186" s="8"/>
      <c r="MAD1186" s="8"/>
      <c r="MAE1186" s="8"/>
      <c r="MAF1186" s="8"/>
      <c r="MAG1186" s="8"/>
      <c r="MAH1186" s="8"/>
      <c r="MAI1186" s="8"/>
      <c r="MAJ1186" s="8"/>
      <c r="MAK1186" s="8"/>
      <c r="MAL1186" s="8"/>
      <c r="MAM1186" s="8"/>
      <c r="MAN1186" s="8"/>
      <c r="MAO1186" s="8"/>
      <c r="MAP1186" s="8"/>
      <c r="MAQ1186" s="8"/>
      <c r="MAR1186" s="8"/>
      <c r="MAS1186" s="8"/>
      <c r="MAT1186" s="8"/>
      <c r="MAU1186" s="8"/>
      <c r="MAV1186" s="8"/>
      <c r="MAW1186" s="8"/>
      <c r="MAX1186" s="8"/>
      <c r="MAY1186" s="8"/>
      <c r="MAZ1186" s="8"/>
      <c r="MBA1186" s="8"/>
      <c r="MBB1186" s="8"/>
      <c r="MBC1186" s="8"/>
      <c r="MBD1186" s="8"/>
      <c r="MBE1186" s="8"/>
      <c r="MBF1186" s="8"/>
      <c r="MBG1186" s="8"/>
      <c r="MBH1186" s="8"/>
      <c r="MBI1186" s="8"/>
      <c r="MBJ1186" s="8"/>
      <c r="MBK1186" s="8"/>
      <c r="MBL1186" s="8"/>
      <c r="MBM1186" s="8"/>
      <c r="MBN1186" s="8"/>
      <c r="MBO1186" s="8"/>
      <c r="MBP1186" s="8"/>
      <c r="MBQ1186" s="8"/>
      <c r="MBR1186" s="8"/>
      <c r="MBS1186" s="8"/>
      <c r="MBT1186" s="8"/>
      <c r="MBU1186" s="8"/>
      <c r="MBV1186" s="8"/>
      <c r="MBW1186" s="8"/>
      <c r="MBX1186" s="8"/>
      <c r="MBY1186" s="8"/>
      <c r="MBZ1186" s="8"/>
      <c r="MCA1186" s="8"/>
      <c r="MCB1186" s="8"/>
      <c r="MCC1186" s="8"/>
      <c r="MCD1186" s="8"/>
      <c r="MCE1186" s="8"/>
      <c r="MCF1186" s="8"/>
      <c r="MCG1186" s="8"/>
      <c r="MCH1186" s="8"/>
      <c r="MCI1186" s="8"/>
      <c r="MCJ1186" s="8"/>
      <c r="MCK1186" s="8"/>
      <c r="MCL1186" s="8"/>
      <c r="MCM1186" s="8"/>
      <c r="MCN1186" s="8"/>
      <c r="MCO1186" s="8"/>
      <c r="MCP1186" s="8"/>
      <c r="MCQ1186" s="8"/>
      <c r="MCR1186" s="8"/>
      <c r="MCS1186" s="8"/>
      <c r="MCT1186" s="8"/>
      <c r="MCU1186" s="8"/>
      <c r="MCV1186" s="8"/>
      <c r="MCW1186" s="8"/>
      <c r="MCX1186" s="8"/>
      <c r="MCY1186" s="8"/>
      <c r="MCZ1186" s="8"/>
      <c r="MDA1186" s="8"/>
      <c r="MDB1186" s="8"/>
      <c r="MDC1186" s="8"/>
      <c r="MDD1186" s="8"/>
      <c r="MDE1186" s="8"/>
      <c r="MDF1186" s="8"/>
      <c r="MDG1186" s="8"/>
      <c r="MDH1186" s="8"/>
      <c r="MDI1186" s="8"/>
      <c r="MDJ1186" s="8"/>
      <c r="MDK1186" s="8"/>
      <c r="MDL1186" s="8"/>
      <c r="MDM1186" s="8"/>
      <c r="MDN1186" s="8"/>
      <c r="MDO1186" s="8"/>
      <c r="MDP1186" s="8"/>
      <c r="MDQ1186" s="8"/>
      <c r="MDR1186" s="8"/>
      <c r="MDS1186" s="8"/>
      <c r="MDT1186" s="8"/>
      <c r="MDU1186" s="8"/>
      <c r="MDV1186" s="8"/>
      <c r="MDW1186" s="8"/>
      <c r="MDX1186" s="8"/>
      <c r="MDY1186" s="8"/>
      <c r="MDZ1186" s="8"/>
      <c r="MEA1186" s="8"/>
      <c r="MEB1186" s="8"/>
      <c r="MEC1186" s="8"/>
      <c r="MED1186" s="8"/>
      <c r="MEE1186" s="8"/>
      <c r="MEF1186" s="8"/>
      <c r="MEG1186" s="8"/>
      <c r="MEH1186" s="8"/>
      <c r="MEI1186" s="8"/>
      <c r="MEJ1186" s="8"/>
      <c r="MEK1186" s="8"/>
      <c r="MEL1186" s="8"/>
      <c r="MEM1186" s="8"/>
      <c r="MEN1186" s="8"/>
      <c r="MEO1186" s="8"/>
      <c r="MEP1186" s="8"/>
      <c r="MEQ1186" s="8"/>
      <c r="MER1186" s="8"/>
      <c r="MES1186" s="8"/>
      <c r="MET1186" s="8"/>
      <c r="MEU1186" s="8"/>
      <c r="MEV1186" s="8"/>
      <c r="MEW1186" s="8"/>
      <c r="MEX1186" s="8"/>
      <c r="MEY1186" s="8"/>
      <c r="MEZ1186" s="8"/>
      <c r="MFA1186" s="8"/>
      <c r="MFB1186" s="8"/>
      <c r="MFC1186" s="8"/>
      <c r="MFD1186" s="8"/>
      <c r="MFE1186" s="8"/>
      <c r="MFF1186" s="8"/>
      <c r="MFG1186" s="8"/>
      <c r="MFH1186" s="8"/>
      <c r="MFI1186" s="8"/>
      <c r="MFJ1186" s="8"/>
      <c r="MFK1186" s="8"/>
      <c r="MFL1186" s="8"/>
      <c r="MFM1186" s="8"/>
      <c r="MFN1186" s="8"/>
      <c r="MFO1186" s="8"/>
      <c r="MFP1186" s="8"/>
      <c r="MFQ1186" s="8"/>
      <c r="MFR1186" s="8"/>
      <c r="MFS1186" s="8"/>
      <c r="MFT1186" s="8"/>
      <c r="MFU1186" s="8"/>
      <c r="MFV1186" s="8"/>
      <c r="MFW1186" s="8"/>
      <c r="MFX1186" s="8"/>
      <c r="MFY1186" s="8"/>
      <c r="MFZ1186" s="8"/>
      <c r="MGA1186" s="8"/>
      <c r="MGB1186" s="8"/>
      <c r="MGC1186" s="8"/>
      <c r="MGD1186" s="8"/>
      <c r="MGE1186" s="8"/>
      <c r="MGF1186" s="8"/>
      <c r="MGG1186" s="8"/>
      <c r="MGH1186" s="8"/>
      <c r="MGI1186" s="8"/>
      <c r="MGJ1186" s="8"/>
      <c r="MGK1186" s="8"/>
      <c r="MGL1186" s="8"/>
      <c r="MGM1186" s="8"/>
      <c r="MGN1186" s="8"/>
      <c r="MGO1186" s="8"/>
      <c r="MGP1186" s="8"/>
      <c r="MGQ1186" s="8"/>
      <c r="MGR1186" s="8"/>
      <c r="MGS1186" s="8"/>
      <c r="MGT1186" s="8"/>
      <c r="MGU1186" s="8"/>
      <c r="MGV1186" s="8"/>
      <c r="MGW1186" s="8"/>
      <c r="MGX1186" s="8"/>
      <c r="MGY1186" s="8"/>
      <c r="MGZ1186" s="8"/>
      <c r="MHA1186" s="8"/>
      <c r="MHB1186" s="8"/>
      <c r="MHC1186" s="8"/>
      <c r="MHD1186" s="8"/>
      <c r="MHE1186" s="8"/>
      <c r="MHF1186" s="8"/>
      <c r="MHG1186" s="8"/>
      <c r="MHH1186" s="8"/>
      <c r="MHI1186" s="8"/>
      <c r="MHJ1186" s="8"/>
      <c r="MHK1186" s="8"/>
      <c r="MHL1186" s="8"/>
      <c r="MHM1186" s="8"/>
      <c r="MHN1186" s="8"/>
      <c r="MHO1186" s="8"/>
      <c r="MHP1186" s="8"/>
      <c r="MHQ1186" s="8"/>
      <c r="MHR1186" s="8"/>
      <c r="MHS1186" s="8"/>
      <c r="MHT1186" s="8"/>
      <c r="MHU1186" s="8"/>
      <c r="MHV1186" s="8"/>
      <c r="MHW1186" s="8"/>
      <c r="MHX1186" s="8"/>
      <c r="MHY1186" s="8"/>
      <c r="MHZ1186" s="8"/>
      <c r="MIA1186" s="8"/>
      <c r="MIB1186" s="8"/>
      <c r="MIC1186" s="8"/>
      <c r="MID1186" s="8"/>
      <c r="MIE1186" s="8"/>
      <c r="MIF1186" s="8"/>
      <c r="MIG1186" s="8"/>
      <c r="MIH1186" s="8"/>
      <c r="MII1186" s="8"/>
      <c r="MIJ1186" s="8"/>
      <c r="MIK1186" s="8"/>
      <c r="MIL1186" s="8"/>
      <c r="MIM1186" s="8"/>
      <c r="MIN1186" s="8"/>
      <c r="MIO1186" s="8"/>
      <c r="MIP1186" s="8"/>
      <c r="MIQ1186" s="8"/>
      <c r="MIR1186" s="8"/>
      <c r="MIS1186" s="8"/>
      <c r="MIT1186" s="8"/>
      <c r="MIU1186" s="8"/>
      <c r="MIV1186" s="8"/>
      <c r="MIW1186" s="8"/>
      <c r="MIX1186" s="8"/>
      <c r="MIY1186" s="8"/>
      <c r="MIZ1186" s="8"/>
      <c r="MJA1186" s="8"/>
      <c r="MJB1186" s="8"/>
      <c r="MJC1186" s="8"/>
      <c r="MJD1186" s="8"/>
      <c r="MJE1186" s="8"/>
      <c r="MJF1186" s="8"/>
      <c r="MJG1186" s="8"/>
      <c r="MJH1186" s="8"/>
      <c r="MJI1186" s="8"/>
      <c r="MJJ1186" s="8"/>
      <c r="MJK1186" s="8"/>
      <c r="MJL1186" s="8"/>
      <c r="MJM1186" s="8"/>
      <c r="MJN1186" s="8"/>
      <c r="MJO1186" s="8"/>
      <c r="MJP1186" s="8"/>
      <c r="MJQ1186" s="8"/>
      <c r="MJR1186" s="8"/>
      <c r="MJS1186" s="8"/>
      <c r="MJT1186" s="8"/>
      <c r="MJU1186" s="8"/>
      <c r="MJV1186" s="8"/>
      <c r="MJW1186" s="8"/>
      <c r="MJX1186" s="8"/>
      <c r="MJY1186" s="8"/>
      <c r="MJZ1186" s="8"/>
      <c r="MKA1186" s="8"/>
      <c r="MKB1186" s="8"/>
      <c r="MKC1186" s="8"/>
      <c r="MKD1186" s="8"/>
      <c r="MKE1186" s="8"/>
      <c r="MKF1186" s="8"/>
      <c r="MKG1186" s="8"/>
      <c r="MKH1186" s="8"/>
      <c r="MKI1186" s="8"/>
      <c r="MKJ1186" s="8"/>
      <c r="MKK1186" s="8"/>
      <c r="MKL1186" s="8"/>
      <c r="MKM1186" s="8"/>
      <c r="MKN1186" s="8"/>
      <c r="MKO1186" s="8"/>
      <c r="MKP1186" s="8"/>
      <c r="MKQ1186" s="8"/>
      <c r="MKR1186" s="8"/>
      <c r="MKS1186" s="8"/>
      <c r="MKT1186" s="8"/>
      <c r="MKU1186" s="8"/>
      <c r="MKV1186" s="8"/>
      <c r="MKW1186" s="8"/>
      <c r="MKX1186" s="8"/>
      <c r="MKY1186" s="8"/>
      <c r="MKZ1186" s="8"/>
      <c r="MLA1186" s="8"/>
      <c r="MLB1186" s="8"/>
      <c r="MLC1186" s="8"/>
      <c r="MLD1186" s="8"/>
      <c r="MLE1186" s="8"/>
      <c r="MLF1186" s="8"/>
      <c r="MLG1186" s="8"/>
      <c r="MLH1186" s="8"/>
      <c r="MLI1186" s="8"/>
      <c r="MLJ1186" s="8"/>
      <c r="MLK1186" s="8"/>
      <c r="MLL1186" s="8"/>
      <c r="MLM1186" s="8"/>
      <c r="MLN1186" s="8"/>
      <c r="MLO1186" s="8"/>
      <c r="MLP1186" s="8"/>
      <c r="MLQ1186" s="8"/>
      <c r="MLR1186" s="8"/>
      <c r="MLS1186" s="8"/>
      <c r="MLT1186" s="8"/>
      <c r="MLU1186" s="8"/>
      <c r="MLV1186" s="8"/>
      <c r="MLW1186" s="8"/>
      <c r="MLX1186" s="8"/>
      <c r="MLY1186" s="8"/>
      <c r="MLZ1186" s="8"/>
      <c r="MMA1186" s="8"/>
      <c r="MMB1186" s="8"/>
      <c r="MMC1186" s="8"/>
      <c r="MMD1186" s="8"/>
      <c r="MME1186" s="8"/>
      <c r="MMF1186" s="8"/>
      <c r="MMG1186" s="8"/>
      <c r="MMH1186" s="8"/>
      <c r="MMI1186" s="8"/>
      <c r="MMJ1186" s="8"/>
      <c r="MMK1186" s="8"/>
      <c r="MML1186" s="8"/>
      <c r="MMM1186" s="8"/>
      <c r="MMN1186" s="8"/>
      <c r="MMO1186" s="8"/>
      <c r="MMP1186" s="8"/>
      <c r="MMQ1186" s="8"/>
      <c r="MMR1186" s="8"/>
      <c r="MMS1186" s="8"/>
      <c r="MMT1186" s="8"/>
      <c r="MMU1186" s="8"/>
      <c r="MMV1186" s="8"/>
      <c r="MMW1186" s="8"/>
      <c r="MMX1186" s="8"/>
      <c r="MMY1186" s="8"/>
      <c r="MMZ1186" s="8"/>
      <c r="MNA1186" s="8"/>
      <c r="MNB1186" s="8"/>
      <c r="MNC1186" s="8"/>
      <c r="MND1186" s="8"/>
      <c r="MNE1186" s="8"/>
      <c r="MNF1186" s="8"/>
      <c r="MNG1186" s="8"/>
      <c r="MNH1186" s="8"/>
      <c r="MNI1186" s="8"/>
      <c r="MNJ1186" s="8"/>
      <c r="MNK1186" s="8"/>
      <c r="MNL1186" s="8"/>
      <c r="MNM1186" s="8"/>
      <c r="MNN1186" s="8"/>
      <c r="MNO1186" s="8"/>
      <c r="MNP1186" s="8"/>
      <c r="MNQ1186" s="8"/>
      <c r="MNR1186" s="8"/>
      <c r="MNS1186" s="8"/>
      <c r="MNT1186" s="8"/>
      <c r="MNU1186" s="8"/>
      <c r="MNV1186" s="8"/>
      <c r="MNW1186" s="8"/>
      <c r="MNX1186" s="8"/>
      <c r="MNY1186" s="8"/>
      <c r="MNZ1186" s="8"/>
      <c r="MOA1186" s="8"/>
      <c r="MOB1186" s="8"/>
      <c r="MOC1186" s="8"/>
      <c r="MOD1186" s="8"/>
      <c r="MOE1186" s="8"/>
      <c r="MOF1186" s="8"/>
      <c r="MOG1186" s="8"/>
      <c r="MOH1186" s="8"/>
      <c r="MOI1186" s="8"/>
      <c r="MOJ1186" s="8"/>
      <c r="MOK1186" s="8"/>
      <c r="MOL1186" s="8"/>
      <c r="MOM1186" s="8"/>
      <c r="MON1186" s="8"/>
      <c r="MOO1186" s="8"/>
      <c r="MOP1186" s="8"/>
      <c r="MOQ1186" s="8"/>
      <c r="MOR1186" s="8"/>
      <c r="MOS1186" s="8"/>
      <c r="MOT1186" s="8"/>
      <c r="MOU1186" s="8"/>
      <c r="MOV1186" s="8"/>
      <c r="MOW1186" s="8"/>
      <c r="MOX1186" s="8"/>
      <c r="MOY1186" s="8"/>
      <c r="MOZ1186" s="8"/>
      <c r="MPA1186" s="8"/>
      <c r="MPB1186" s="8"/>
      <c r="MPC1186" s="8"/>
      <c r="MPD1186" s="8"/>
      <c r="MPE1186" s="8"/>
      <c r="MPF1186" s="8"/>
      <c r="MPG1186" s="8"/>
      <c r="MPH1186" s="8"/>
      <c r="MPI1186" s="8"/>
      <c r="MPJ1186" s="8"/>
      <c r="MPK1186" s="8"/>
      <c r="MPL1186" s="8"/>
      <c r="MPM1186" s="8"/>
      <c r="MPN1186" s="8"/>
      <c r="MPO1186" s="8"/>
      <c r="MPP1186" s="8"/>
      <c r="MPQ1186" s="8"/>
      <c r="MPR1186" s="8"/>
      <c r="MPS1186" s="8"/>
      <c r="MPT1186" s="8"/>
      <c r="MPU1186" s="8"/>
      <c r="MPV1186" s="8"/>
      <c r="MPW1186" s="8"/>
      <c r="MPX1186" s="8"/>
      <c r="MPY1186" s="8"/>
      <c r="MPZ1186" s="8"/>
      <c r="MQA1186" s="8"/>
      <c r="MQB1186" s="8"/>
      <c r="MQC1186" s="8"/>
      <c r="MQD1186" s="8"/>
      <c r="MQE1186" s="8"/>
      <c r="MQF1186" s="8"/>
      <c r="MQG1186" s="8"/>
      <c r="MQH1186" s="8"/>
      <c r="MQI1186" s="8"/>
      <c r="MQJ1186" s="8"/>
      <c r="MQK1186" s="8"/>
      <c r="MQL1186" s="8"/>
      <c r="MQM1186" s="8"/>
      <c r="MQN1186" s="8"/>
      <c r="MQO1186" s="8"/>
      <c r="MQP1186" s="8"/>
      <c r="MQQ1186" s="8"/>
      <c r="MQR1186" s="8"/>
      <c r="MQS1186" s="8"/>
      <c r="MQT1186" s="8"/>
      <c r="MQU1186" s="8"/>
      <c r="MQV1186" s="8"/>
      <c r="MQW1186" s="8"/>
      <c r="MQX1186" s="8"/>
      <c r="MQY1186" s="8"/>
      <c r="MQZ1186" s="8"/>
      <c r="MRA1186" s="8"/>
      <c r="MRB1186" s="8"/>
      <c r="MRC1186" s="8"/>
      <c r="MRD1186" s="8"/>
      <c r="MRE1186" s="8"/>
      <c r="MRF1186" s="8"/>
      <c r="MRG1186" s="8"/>
      <c r="MRH1186" s="8"/>
      <c r="MRI1186" s="8"/>
      <c r="MRJ1186" s="8"/>
      <c r="MRK1186" s="8"/>
      <c r="MRL1186" s="8"/>
      <c r="MRM1186" s="8"/>
      <c r="MRN1186" s="8"/>
      <c r="MRO1186" s="8"/>
      <c r="MRP1186" s="8"/>
      <c r="MRQ1186" s="8"/>
      <c r="MRR1186" s="8"/>
      <c r="MRS1186" s="8"/>
      <c r="MRT1186" s="8"/>
      <c r="MRU1186" s="8"/>
      <c r="MRV1186" s="8"/>
      <c r="MRW1186" s="8"/>
      <c r="MRX1186" s="8"/>
      <c r="MRY1186" s="8"/>
      <c r="MRZ1186" s="8"/>
      <c r="MSA1186" s="8"/>
      <c r="MSB1186" s="8"/>
      <c r="MSC1186" s="8"/>
      <c r="MSD1186" s="8"/>
      <c r="MSE1186" s="8"/>
      <c r="MSF1186" s="8"/>
      <c r="MSG1186" s="8"/>
      <c r="MSH1186" s="8"/>
      <c r="MSI1186" s="8"/>
      <c r="MSJ1186" s="8"/>
      <c r="MSK1186" s="8"/>
      <c r="MSL1186" s="8"/>
      <c r="MSM1186" s="8"/>
      <c r="MSN1186" s="8"/>
      <c r="MSO1186" s="8"/>
      <c r="MSP1186" s="8"/>
      <c r="MSQ1186" s="8"/>
      <c r="MSR1186" s="8"/>
      <c r="MSS1186" s="8"/>
      <c r="MST1186" s="8"/>
      <c r="MSU1186" s="8"/>
      <c r="MSV1186" s="8"/>
      <c r="MSW1186" s="8"/>
      <c r="MSX1186" s="8"/>
      <c r="MSY1186" s="8"/>
      <c r="MSZ1186" s="8"/>
      <c r="MTA1186" s="8"/>
      <c r="MTB1186" s="8"/>
      <c r="MTC1186" s="8"/>
      <c r="MTD1186" s="8"/>
      <c r="MTE1186" s="8"/>
      <c r="MTF1186" s="8"/>
      <c r="MTG1186" s="8"/>
      <c r="MTH1186" s="8"/>
      <c r="MTI1186" s="8"/>
      <c r="MTJ1186" s="8"/>
      <c r="MTK1186" s="8"/>
      <c r="MTL1186" s="8"/>
      <c r="MTM1186" s="8"/>
      <c r="MTN1186" s="8"/>
      <c r="MTO1186" s="8"/>
      <c r="MTP1186" s="8"/>
      <c r="MTQ1186" s="8"/>
      <c r="MTR1186" s="8"/>
      <c r="MTS1186" s="8"/>
      <c r="MTT1186" s="8"/>
      <c r="MTU1186" s="8"/>
      <c r="MTV1186" s="8"/>
      <c r="MTW1186" s="8"/>
      <c r="MTX1186" s="8"/>
      <c r="MTY1186" s="8"/>
      <c r="MTZ1186" s="8"/>
      <c r="MUA1186" s="8"/>
      <c r="MUB1186" s="8"/>
      <c r="MUC1186" s="8"/>
      <c r="MUD1186" s="8"/>
      <c r="MUE1186" s="8"/>
      <c r="MUF1186" s="8"/>
      <c r="MUG1186" s="8"/>
      <c r="MUH1186" s="8"/>
      <c r="MUI1186" s="8"/>
      <c r="MUJ1186" s="8"/>
      <c r="MUK1186" s="8"/>
      <c r="MUL1186" s="8"/>
      <c r="MUM1186" s="8"/>
      <c r="MUN1186" s="8"/>
      <c r="MUO1186" s="8"/>
      <c r="MUP1186" s="8"/>
      <c r="MUQ1186" s="8"/>
      <c r="MUR1186" s="8"/>
      <c r="MUS1186" s="8"/>
      <c r="MUT1186" s="8"/>
      <c r="MUU1186" s="8"/>
      <c r="MUV1186" s="8"/>
      <c r="MUW1186" s="8"/>
      <c r="MUX1186" s="8"/>
      <c r="MUY1186" s="8"/>
      <c r="MUZ1186" s="8"/>
      <c r="MVA1186" s="8"/>
      <c r="MVB1186" s="8"/>
      <c r="MVC1186" s="8"/>
      <c r="MVD1186" s="8"/>
      <c r="MVE1186" s="8"/>
      <c r="MVF1186" s="8"/>
      <c r="MVG1186" s="8"/>
      <c r="MVH1186" s="8"/>
      <c r="MVI1186" s="8"/>
      <c r="MVJ1186" s="8"/>
      <c r="MVK1186" s="8"/>
      <c r="MVL1186" s="8"/>
      <c r="MVM1186" s="8"/>
      <c r="MVN1186" s="8"/>
      <c r="MVO1186" s="8"/>
      <c r="MVP1186" s="8"/>
      <c r="MVQ1186" s="8"/>
      <c r="MVR1186" s="8"/>
      <c r="MVS1186" s="8"/>
      <c r="MVT1186" s="8"/>
      <c r="MVU1186" s="8"/>
      <c r="MVV1186" s="8"/>
      <c r="MVW1186" s="8"/>
      <c r="MVX1186" s="8"/>
      <c r="MVY1186" s="8"/>
      <c r="MVZ1186" s="8"/>
      <c r="MWA1186" s="8"/>
      <c r="MWB1186" s="8"/>
      <c r="MWC1186" s="8"/>
      <c r="MWD1186" s="8"/>
      <c r="MWE1186" s="8"/>
      <c r="MWF1186" s="8"/>
      <c r="MWG1186" s="8"/>
      <c r="MWH1186" s="8"/>
      <c r="MWI1186" s="8"/>
      <c r="MWJ1186" s="8"/>
      <c r="MWK1186" s="8"/>
      <c r="MWL1186" s="8"/>
      <c r="MWM1186" s="8"/>
      <c r="MWN1186" s="8"/>
      <c r="MWO1186" s="8"/>
      <c r="MWP1186" s="8"/>
      <c r="MWQ1186" s="8"/>
      <c r="MWR1186" s="8"/>
      <c r="MWS1186" s="8"/>
      <c r="MWT1186" s="8"/>
      <c r="MWU1186" s="8"/>
      <c r="MWV1186" s="8"/>
      <c r="MWW1186" s="8"/>
      <c r="MWX1186" s="8"/>
      <c r="MWY1186" s="8"/>
      <c r="MWZ1186" s="8"/>
      <c r="MXA1186" s="8"/>
      <c r="MXB1186" s="8"/>
      <c r="MXC1186" s="8"/>
      <c r="MXD1186" s="8"/>
      <c r="MXE1186" s="8"/>
      <c r="MXF1186" s="8"/>
      <c r="MXG1186" s="8"/>
      <c r="MXH1186" s="8"/>
      <c r="MXI1186" s="8"/>
      <c r="MXJ1186" s="8"/>
      <c r="MXK1186" s="8"/>
      <c r="MXL1186" s="8"/>
      <c r="MXM1186" s="8"/>
      <c r="MXN1186" s="8"/>
      <c r="MXO1186" s="8"/>
      <c r="MXP1186" s="8"/>
      <c r="MXQ1186" s="8"/>
      <c r="MXR1186" s="8"/>
      <c r="MXS1186" s="8"/>
      <c r="MXT1186" s="8"/>
      <c r="MXU1186" s="8"/>
      <c r="MXV1186" s="8"/>
      <c r="MXW1186" s="8"/>
      <c r="MXX1186" s="8"/>
      <c r="MXY1186" s="8"/>
      <c r="MXZ1186" s="8"/>
      <c r="MYA1186" s="8"/>
      <c r="MYB1186" s="8"/>
      <c r="MYC1186" s="8"/>
      <c r="MYD1186" s="8"/>
      <c r="MYE1186" s="8"/>
      <c r="MYF1186" s="8"/>
      <c r="MYG1186" s="8"/>
      <c r="MYH1186" s="8"/>
      <c r="MYI1186" s="8"/>
      <c r="MYJ1186" s="8"/>
      <c r="MYK1186" s="8"/>
      <c r="MYL1186" s="8"/>
      <c r="MYM1186" s="8"/>
      <c r="MYN1186" s="8"/>
      <c r="MYO1186" s="8"/>
      <c r="MYP1186" s="8"/>
      <c r="MYQ1186" s="8"/>
      <c r="MYR1186" s="8"/>
      <c r="MYS1186" s="8"/>
      <c r="MYT1186" s="8"/>
      <c r="MYU1186" s="8"/>
      <c r="MYV1186" s="8"/>
      <c r="MYW1186" s="8"/>
      <c r="MYX1186" s="8"/>
      <c r="MYY1186" s="8"/>
      <c r="MYZ1186" s="8"/>
      <c r="MZA1186" s="8"/>
      <c r="MZB1186" s="8"/>
      <c r="MZC1186" s="8"/>
      <c r="MZD1186" s="8"/>
      <c r="MZE1186" s="8"/>
      <c r="MZF1186" s="8"/>
      <c r="MZG1186" s="8"/>
      <c r="MZH1186" s="8"/>
      <c r="MZI1186" s="8"/>
      <c r="MZJ1186" s="8"/>
      <c r="MZK1186" s="8"/>
      <c r="MZL1186" s="8"/>
      <c r="MZM1186" s="8"/>
      <c r="MZN1186" s="8"/>
      <c r="MZO1186" s="8"/>
      <c r="MZP1186" s="8"/>
      <c r="MZQ1186" s="8"/>
      <c r="MZR1186" s="8"/>
      <c r="MZS1186" s="8"/>
      <c r="MZT1186" s="8"/>
      <c r="MZU1186" s="8"/>
      <c r="MZV1186" s="8"/>
      <c r="MZW1186" s="8"/>
      <c r="MZX1186" s="8"/>
      <c r="MZY1186" s="8"/>
      <c r="MZZ1186" s="8"/>
      <c r="NAA1186" s="8"/>
      <c r="NAB1186" s="8"/>
      <c r="NAC1186" s="8"/>
      <c r="NAD1186" s="8"/>
      <c r="NAE1186" s="8"/>
      <c r="NAF1186" s="8"/>
      <c r="NAG1186" s="8"/>
      <c r="NAH1186" s="8"/>
      <c r="NAI1186" s="8"/>
      <c r="NAJ1186" s="8"/>
      <c r="NAK1186" s="8"/>
      <c r="NAL1186" s="8"/>
      <c r="NAM1186" s="8"/>
      <c r="NAN1186" s="8"/>
      <c r="NAO1186" s="8"/>
      <c r="NAP1186" s="8"/>
      <c r="NAQ1186" s="8"/>
      <c r="NAR1186" s="8"/>
      <c r="NAS1186" s="8"/>
      <c r="NAT1186" s="8"/>
      <c r="NAU1186" s="8"/>
      <c r="NAV1186" s="8"/>
      <c r="NAW1186" s="8"/>
      <c r="NAX1186" s="8"/>
      <c r="NAY1186" s="8"/>
      <c r="NAZ1186" s="8"/>
      <c r="NBA1186" s="8"/>
      <c r="NBB1186" s="8"/>
      <c r="NBC1186" s="8"/>
      <c r="NBD1186" s="8"/>
      <c r="NBE1186" s="8"/>
      <c r="NBF1186" s="8"/>
      <c r="NBG1186" s="8"/>
      <c r="NBH1186" s="8"/>
      <c r="NBI1186" s="8"/>
      <c r="NBJ1186" s="8"/>
      <c r="NBK1186" s="8"/>
      <c r="NBL1186" s="8"/>
      <c r="NBM1186" s="8"/>
      <c r="NBN1186" s="8"/>
      <c r="NBO1186" s="8"/>
      <c r="NBP1186" s="8"/>
      <c r="NBQ1186" s="8"/>
      <c r="NBR1186" s="8"/>
      <c r="NBS1186" s="8"/>
      <c r="NBT1186" s="8"/>
      <c r="NBU1186" s="8"/>
      <c r="NBV1186" s="8"/>
      <c r="NBW1186" s="8"/>
      <c r="NBX1186" s="8"/>
      <c r="NBY1186" s="8"/>
      <c r="NBZ1186" s="8"/>
      <c r="NCA1186" s="8"/>
      <c r="NCB1186" s="8"/>
      <c r="NCC1186" s="8"/>
      <c r="NCD1186" s="8"/>
      <c r="NCE1186" s="8"/>
      <c r="NCF1186" s="8"/>
      <c r="NCG1186" s="8"/>
      <c r="NCH1186" s="8"/>
      <c r="NCI1186" s="8"/>
      <c r="NCJ1186" s="8"/>
      <c r="NCK1186" s="8"/>
      <c r="NCL1186" s="8"/>
      <c r="NCM1186" s="8"/>
      <c r="NCN1186" s="8"/>
      <c r="NCO1186" s="8"/>
      <c r="NCP1186" s="8"/>
      <c r="NCQ1186" s="8"/>
      <c r="NCR1186" s="8"/>
      <c r="NCS1186" s="8"/>
      <c r="NCT1186" s="8"/>
      <c r="NCU1186" s="8"/>
      <c r="NCV1186" s="8"/>
      <c r="NCW1186" s="8"/>
      <c r="NCX1186" s="8"/>
      <c r="NCY1186" s="8"/>
      <c r="NCZ1186" s="8"/>
      <c r="NDA1186" s="8"/>
      <c r="NDB1186" s="8"/>
      <c r="NDC1186" s="8"/>
      <c r="NDD1186" s="8"/>
      <c r="NDE1186" s="8"/>
      <c r="NDF1186" s="8"/>
      <c r="NDG1186" s="8"/>
      <c r="NDH1186" s="8"/>
      <c r="NDI1186" s="8"/>
      <c r="NDJ1186" s="8"/>
      <c r="NDK1186" s="8"/>
      <c r="NDL1186" s="8"/>
      <c r="NDM1186" s="8"/>
      <c r="NDN1186" s="8"/>
      <c r="NDO1186" s="8"/>
      <c r="NDP1186" s="8"/>
      <c r="NDQ1186" s="8"/>
      <c r="NDR1186" s="8"/>
      <c r="NDS1186" s="8"/>
      <c r="NDT1186" s="8"/>
      <c r="NDU1186" s="8"/>
      <c r="NDV1186" s="8"/>
      <c r="NDW1186" s="8"/>
      <c r="NDX1186" s="8"/>
      <c r="NDY1186" s="8"/>
      <c r="NDZ1186" s="8"/>
      <c r="NEA1186" s="8"/>
      <c r="NEB1186" s="8"/>
      <c r="NEC1186" s="8"/>
      <c r="NED1186" s="8"/>
      <c r="NEE1186" s="8"/>
      <c r="NEF1186" s="8"/>
      <c r="NEG1186" s="8"/>
      <c r="NEH1186" s="8"/>
      <c r="NEI1186" s="8"/>
      <c r="NEJ1186" s="8"/>
      <c r="NEK1186" s="8"/>
      <c r="NEL1186" s="8"/>
      <c r="NEM1186" s="8"/>
      <c r="NEN1186" s="8"/>
      <c r="NEO1186" s="8"/>
      <c r="NEP1186" s="8"/>
      <c r="NEQ1186" s="8"/>
      <c r="NER1186" s="8"/>
      <c r="NES1186" s="8"/>
      <c r="NET1186" s="8"/>
      <c r="NEU1186" s="8"/>
      <c r="NEV1186" s="8"/>
      <c r="NEW1186" s="8"/>
      <c r="NEX1186" s="8"/>
      <c r="NEY1186" s="8"/>
      <c r="NEZ1186" s="8"/>
      <c r="NFA1186" s="8"/>
      <c r="NFB1186" s="8"/>
      <c r="NFC1186" s="8"/>
      <c r="NFD1186" s="8"/>
      <c r="NFE1186" s="8"/>
      <c r="NFF1186" s="8"/>
      <c r="NFG1186" s="8"/>
      <c r="NFH1186" s="8"/>
      <c r="NFI1186" s="8"/>
      <c r="NFJ1186" s="8"/>
      <c r="NFK1186" s="8"/>
      <c r="NFL1186" s="8"/>
      <c r="NFM1186" s="8"/>
      <c r="NFN1186" s="8"/>
      <c r="NFO1186" s="8"/>
      <c r="NFP1186" s="8"/>
      <c r="NFQ1186" s="8"/>
      <c r="NFR1186" s="8"/>
      <c r="NFS1186" s="8"/>
      <c r="NFT1186" s="8"/>
      <c r="NFU1186" s="8"/>
      <c r="NFV1186" s="8"/>
      <c r="NFW1186" s="8"/>
      <c r="NFX1186" s="8"/>
      <c r="NFY1186" s="8"/>
      <c r="NFZ1186" s="8"/>
      <c r="NGA1186" s="8"/>
      <c r="NGB1186" s="8"/>
      <c r="NGC1186" s="8"/>
      <c r="NGD1186" s="8"/>
      <c r="NGE1186" s="8"/>
      <c r="NGF1186" s="8"/>
      <c r="NGG1186" s="8"/>
      <c r="NGH1186" s="8"/>
      <c r="NGI1186" s="8"/>
      <c r="NGJ1186" s="8"/>
      <c r="NGK1186" s="8"/>
      <c r="NGL1186" s="8"/>
      <c r="NGM1186" s="8"/>
      <c r="NGN1186" s="8"/>
      <c r="NGO1186" s="8"/>
      <c r="NGP1186" s="8"/>
      <c r="NGQ1186" s="8"/>
      <c r="NGR1186" s="8"/>
      <c r="NGS1186" s="8"/>
      <c r="NGT1186" s="8"/>
      <c r="NGU1186" s="8"/>
      <c r="NGV1186" s="8"/>
      <c r="NGW1186" s="8"/>
      <c r="NGX1186" s="8"/>
      <c r="NGY1186" s="8"/>
      <c r="NGZ1186" s="8"/>
      <c r="NHA1186" s="8"/>
      <c r="NHB1186" s="8"/>
      <c r="NHC1186" s="8"/>
      <c r="NHD1186" s="8"/>
      <c r="NHE1186" s="8"/>
      <c r="NHF1186" s="8"/>
      <c r="NHG1186" s="8"/>
      <c r="NHH1186" s="8"/>
      <c r="NHI1186" s="8"/>
      <c r="NHJ1186" s="8"/>
      <c r="NHK1186" s="8"/>
      <c r="NHL1186" s="8"/>
      <c r="NHM1186" s="8"/>
      <c r="NHN1186" s="8"/>
      <c r="NHO1186" s="8"/>
      <c r="NHP1186" s="8"/>
      <c r="NHQ1186" s="8"/>
      <c r="NHR1186" s="8"/>
      <c r="NHS1186" s="8"/>
      <c r="NHT1186" s="8"/>
      <c r="NHU1186" s="8"/>
      <c r="NHV1186" s="8"/>
      <c r="NHW1186" s="8"/>
      <c r="NHX1186" s="8"/>
      <c r="NHY1186" s="8"/>
      <c r="NHZ1186" s="8"/>
      <c r="NIA1186" s="8"/>
      <c r="NIB1186" s="8"/>
      <c r="NIC1186" s="8"/>
      <c r="NID1186" s="8"/>
      <c r="NIE1186" s="8"/>
      <c r="NIF1186" s="8"/>
      <c r="NIG1186" s="8"/>
      <c r="NIH1186" s="8"/>
      <c r="NII1186" s="8"/>
      <c r="NIJ1186" s="8"/>
      <c r="NIK1186" s="8"/>
      <c r="NIL1186" s="8"/>
      <c r="NIM1186" s="8"/>
      <c r="NIN1186" s="8"/>
      <c r="NIO1186" s="8"/>
      <c r="NIP1186" s="8"/>
      <c r="NIQ1186" s="8"/>
      <c r="NIR1186" s="8"/>
      <c r="NIS1186" s="8"/>
      <c r="NIT1186" s="8"/>
      <c r="NIU1186" s="8"/>
      <c r="NIV1186" s="8"/>
      <c r="NIW1186" s="8"/>
      <c r="NIX1186" s="8"/>
      <c r="NIY1186" s="8"/>
      <c r="NIZ1186" s="8"/>
      <c r="NJA1186" s="8"/>
      <c r="NJB1186" s="8"/>
      <c r="NJC1186" s="8"/>
      <c r="NJD1186" s="8"/>
      <c r="NJE1186" s="8"/>
      <c r="NJF1186" s="8"/>
      <c r="NJG1186" s="8"/>
      <c r="NJH1186" s="8"/>
      <c r="NJI1186" s="8"/>
      <c r="NJJ1186" s="8"/>
      <c r="NJK1186" s="8"/>
      <c r="NJL1186" s="8"/>
      <c r="NJM1186" s="8"/>
      <c r="NJN1186" s="8"/>
      <c r="NJO1186" s="8"/>
      <c r="NJP1186" s="8"/>
      <c r="NJQ1186" s="8"/>
      <c r="NJR1186" s="8"/>
      <c r="NJS1186" s="8"/>
      <c r="NJT1186" s="8"/>
      <c r="NJU1186" s="8"/>
      <c r="NJV1186" s="8"/>
      <c r="NJW1186" s="8"/>
      <c r="NJX1186" s="8"/>
      <c r="NJY1186" s="8"/>
      <c r="NJZ1186" s="8"/>
      <c r="NKA1186" s="8"/>
      <c r="NKB1186" s="8"/>
      <c r="NKC1186" s="8"/>
      <c r="NKD1186" s="8"/>
      <c r="NKE1186" s="8"/>
      <c r="NKF1186" s="8"/>
      <c r="NKG1186" s="8"/>
      <c r="NKH1186" s="8"/>
      <c r="NKI1186" s="8"/>
      <c r="NKJ1186" s="8"/>
      <c r="NKK1186" s="8"/>
      <c r="NKL1186" s="8"/>
      <c r="NKM1186" s="8"/>
      <c r="NKN1186" s="8"/>
      <c r="NKO1186" s="8"/>
      <c r="NKP1186" s="8"/>
      <c r="NKQ1186" s="8"/>
      <c r="NKR1186" s="8"/>
      <c r="NKS1186" s="8"/>
      <c r="NKT1186" s="8"/>
      <c r="NKU1186" s="8"/>
      <c r="NKV1186" s="8"/>
      <c r="NKW1186" s="8"/>
      <c r="NKX1186" s="8"/>
      <c r="NKY1186" s="8"/>
      <c r="NKZ1186" s="8"/>
      <c r="NLA1186" s="8"/>
      <c r="NLB1186" s="8"/>
      <c r="NLC1186" s="8"/>
      <c r="NLD1186" s="8"/>
      <c r="NLE1186" s="8"/>
      <c r="NLF1186" s="8"/>
      <c r="NLG1186" s="8"/>
      <c r="NLH1186" s="8"/>
      <c r="NLI1186" s="8"/>
      <c r="NLJ1186" s="8"/>
      <c r="NLK1186" s="8"/>
      <c r="NLL1186" s="8"/>
      <c r="NLM1186" s="8"/>
      <c r="NLN1186" s="8"/>
      <c r="NLO1186" s="8"/>
      <c r="NLP1186" s="8"/>
      <c r="NLQ1186" s="8"/>
      <c r="NLR1186" s="8"/>
      <c r="NLS1186" s="8"/>
      <c r="NLT1186" s="8"/>
      <c r="NLU1186" s="8"/>
      <c r="NLV1186" s="8"/>
      <c r="NLW1186" s="8"/>
      <c r="NLX1186" s="8"/>
      <c r="NLY1186" s="8"/>
      <c r="NLZ1186" s="8"/>
      <c r="NMA1186" s="8"/>
      <c r="NMB1186" s="8"/>
      <c r="NMC1186" s="8"/>
      <c r="NMD1186" s="8"/>
      <c r="NME1186" s="8"/>
      <c r="NMF1186" s="8"/>
      <c r="NMG1186" s="8"/>
      <c r="NMH1186" s="8"/>
      <c r="NMI1186" s="8"/>
      <c r="NMJ1186" s="8"/>
      <c r="NMK1186" s="8"/>
      <c r="NML1186" s="8"/>
      <c r="NMM1186" s="8"/>
      <c r="NMN1186" s="8"/>
      <c r="NMO1186" s="8"/>
      <c r="NMP1186" s="8"/>
      <c r="NMQ1186" s="8"/>
      <c r="NMR1186" s="8"/>
      <c r="NMS1186" s="8"/>
      <c r="NMT1186" s="8"/>
      <c r="NMU1186" s="8"/>
      <c r="NMV1186" s="8"/>
      <c r="NMW1186" s="8"/>
      <c r="NMX1186" s="8"/>
      <c r="NMY1186" s="8"/>
      <c r="NMZ1186" s="8"/>
      <c r="NNA1186" s="8"/>
      <c r="NNB1186" s="8"/>
      <c r="NNC1186" s="8"/>
      <c r="NND1186" s="8"/>
      <c r="NNE1186" s="8"/>
      <c r="NNF1186" s="8"/>
      <c r="NNG1186" s="8"/>
      <c r="NNH1186" s="8"/>
      <c r="NNI1186" s="8"/>
      <c r="NNJ1186" s="8"/>
      <c r="NNK1186" s="8"/>
      <c r="NNL1186" s="8"/>
      <c r="NNM1186" s="8"/>
      <c r="NNN1186" s="8"/>
      <c r="NNO1186" s="8"/>
      <c r="NNP1186" s="8"/>
      <c r="NNQ1186" s="8"/>
      <c r="NNR1186" s="8"/>
      <c r="NNS1186" s="8"/>
      <c r="NNT1186" s="8"/>
      <c r="NNU1186" s="8"/>
      <c r="NNV1186" s="8"/>
      <c r="NNW1186" s="8"/>
      <c r="NNX1186" s="8"/>
      <c r="NNY1186" s="8"/>
      <c r="NNZ1186" s="8"/>
      <c r="NOA1186" s="8"/>
      <c r="NOB1186" s="8"/>
      <c r="NOC1186" s="8"/>
      <c r="NOD1186" s="8"/>
      <c r="NOE1186" s="8"/>
      <c r="NOF1186" s="8"/>
      <c r="NOG1186" s="8"/>
      <c r="NOH1186" s="8"/>
      <c r="NOI1186" s="8"/>
      <c r="NOJ1186" s="8"/>
      <c r="NOK1186" s="8"/>
      <c r="NOL1186" s="8"/>
      <c r="NOM1186" s="8"/>
      <c r="NON1186" s="8"/>
      <c r="NOO1186" s="8"/>
      <c r="NOP1186" s="8"/>
      <c r="NOQ1186" s="8"/>
      <c r="NOR1186" s="8"/>
      <c r="NOS1186" s="8"/>
      <c r="NOT1186" s="8"/>
      <c r="NOU1186" s="8"/>
      <c r="NOV1186" s="8"/>
      <c r="NOW1186" s="8"/>
      <c r="NOX1186" s="8"/>
      <c r="NOY1186" s="8"/>
      <c r="NOZ1186" s="8"/>
      <c r="NPA1186" s="8"/>
      <c r="NPB1186" s="8"/>
      <c r="NPC1186" s="8"/>
      <c r="NPD1186" s="8"/>
      <c r="NPE1186" s="8"/>
      <c r="NPF1186" s="8"/>
      <c r="NPG1186" s="8"/>
      <c r="NPH1186" s="8"/>
      <c r="NPI1186" s="8"/>
      <c r="NPJ1186" s="8"/>
      <c r="NPK1186" s="8"/>
      <c r="NPL1186" s="8"/>
      <c r="NPM1186" s="8"/>
      <c r="NPN1186" s="8"/>
      <c r="NPO1186" s="8"/>
      <c r="NPP1186" s="8"/>
      <c r="NPQ1186" s="8"/>
      <c r="NPR1186" s="8"/>
      <c r="NPS1186" s="8"/>
      <c r="NPT1186" s="8"/>
      <c r="NPU1186" s="8"/>
      <c r="NPV1186" s="8"/>
      <c r="NPW1186" s="8"/>
      <c r="NPX1186" s="8"/>
      <c r="NPY1186" s="8"/>
      <c r="NPZ1186" s="8"/>
      <c r="NQA1186" s="8"/>
      <c r="NQB1186" s="8"/>
      <c r="NQC1186" s="8"/>
      <c r="NQD1186" s="8"/>
      <c r="NQE1186" s="8"/>
      <c r="NQF1186" s="8"/>
      <c r="NQG1186" s="8"/>
      <c r="NQH1186" s="8"/>
      <c r="NQI1186" s="8"/>
      <c r="NQJ1186" s="8"/>
      <c r="NQK1186" s="8"/>
      <c r="NQL1186" s="8"/>
      <c r="NQM1186" s="8"/>
      <c r="NQN1186" s="8"/>
      <c r="NQO1186" s="8"/>
      <c r="NQP1186" s="8"/>
      <c r="NQQ1186" s="8"/>
      <c r="NQR1186" s="8"/>
      <c r="NQS1186" s="8"/>
      <c r="NQT1186" s="8"/>
      <c r="NQU1186" s="8"/>
      <c r="NQV1186" s="8"/>
      <c r="NQW1186" s="8"/>
      <c r="NQX1186" s="8"/>
      <c r="NQY1186" s="8"/>
      <c r="NQZ1186" s="8"/>
      <c r="NRA1186" s="8"/>
      <c r="NRB1186" s="8"/>
      <c r="NRC1186" s="8"/>
      <c r="NRD1186" s="8"/>
      <c r="NRE1186" s="8"/>
      <c r="NRF1186" s="8"/>
      <c r="NRG1186" s="8"/>
      <c r="NRH1186" s="8"/>
      <c r="NRI1186" s="8"/>
      <c r="NRJ1186" s="8"/>
      <c r="NRK1186" s="8"/>
      <c r="NRL1186" s="8"/>
      <c r="NRM1186" s="8"/>
      <c r="NRN1186" s="8"/>
      <c r="NRO1186" s="8"/>
      <c r="NRP1186" s="8"/>
      <c r="NRQ1186" s="8"/>
      <c r="NRR1186" s="8"/>
      <c r="NRS1186" s="8"/>
      <c r="NRT1186" s="8"/>
      <c r="NRU1186" s="8"/>
      <c r="NRV1186" s="8"/>
      <c r="NRW1186" s="8"/>
      <c r="NRX1186" s="8"/>
      <c r="NRY1186" s="8"/>
      <c r="NRZ1186" s="8"/>
      <c r="NSA1186" s="8"/>
      <c r="NSB1186" s="8"/>
      <c r="NSC1186" s="8"/>
      <c r="NSD1186" s="8"/>
      <c r="NSE1186" s="8"/>
      <c r="NSF1186" s="8"/>
      <c r="NSG1186" s="8"/>
      <c r="NSH1186" s="8"/>
      <c r="NSI1186" s="8"/>
      <c r="NSJ1186" s="8"/>
      <c r="NSK1186" s="8"/>
      <c r="NSL1186" s="8"/>
      <c r="NSM1186" s="8"/>
      <c r="NSN1186" s="8"/>
      <c r="NSO1186" s="8"/>
      <c r="NSP1186" s="8"/>
      <c r="NSQ1186" s="8"/>
      <c r="NSR1186" s="8"/>
      <c r="NSS1186" s="8"/>
      <c r="NST1186" s="8"/>
      <c r="NSU1186" s="8"/>
      <c r="NSV1186" s="8"/>
      <c r="NSW1186" s="8"/>
      <c r="NSX1186" s="8"/>
      <c r="NSY1186" s="8"/>
      <c r="NSZ1186" s="8"/>
      <c r="NTA1186" s="8"/>
      <c r="NTB1186" s="8"/>
      <c r="NTC1186" s="8"/>
      <c r="NTD1186" s="8"/>
      <c r="NTE1186" s="8"/>
      <c r="NTF1186" s="8"/>
      <c r="NTG1186" s="8"/>
      <c r="NTH1186" s="8"/>
      <c r="NTI1186" s="8"/>
      <c r="NTJ1186" s="8"/>
      <c r="NTK1186" s="8"/>
      <c r="NTL1186" s="8"/>
      <c r="NTM1186" s="8"/>
      <c r="NTN1186" s="8"/>
      <c r="NTO1186" s="8"/>
      <c r="NTP1186" s="8"/>
      <c r="NTQ1186" s="8"/>
      <c r="NTR1186" s="8"/>
      <c r="NTS1186" s="8"/>
      <c r="NTT1186" s="8"/>
      <c r="NTU1186" s="8"/>
      <c r="NTV1186" s="8"/>
      <c r="NTW1186" s="8"/>
      <c r="NTX1186" s="8"/>
      <c r="NTY1186" s="8"/>
      <c r="NTZ1186" s="8"/>
      <c r="NUA1186" s="8"/>
      <c r="NUB1186" s="8"/>
      <c r="NUC1186" s="8"/>
      <c r="NUD1186" s="8"/>
      <c r="NUE1186" s="8"/>
      <c r="NUF1186" s="8"/>
      <c r="NUG1186" s="8"/>
      <c r="NUH1186" s="8"/>
      <c r="NUI1186" s="8"/>
      <c r="NUJ1186" s="8"/>
      <c r="NUK1186" s="8"/>
      <c r="NUL1186" s="8"/>
      <c r="NUM1186" s="8"/>
      <c r="NUN1186" s="8"/>
      <c r="NUO1186" s="8"/>
      <c r="NUP1186" s="8"/>
      <c r="NUQ1186" s="8"/>
      <c r="NUR1186" s="8"/>
      <c r="NUS1186" s="8"/>
      <c r="NUT1186" s="8"/>
      <c r="NUU1186" s="8"/>
      <c r="NUV1186" s="8"/>
      <c r="NUW1186" s="8"/>
      <c r="NUX1186" s="8"/>
      <c r="NUY1186" s="8"/>
      <c r="NUZ1186" s="8"/>
      <c r="NVA1186" s="8"/>
      <c r="NVB1186" s="8"/>
      <c r="NVC1186" s="8"/>
      <c r="NVD1186" s="8"/>
      <c r="NVE1186" s="8"/>
      <c r="NVF1186" s="8"/>
      <c r="NVG1186" s="8"/>
      <c r="NVH1186" s="8"/>
      <c r="NVI1186" s="8"/>
      <c r="NVJ1186" s="8"/>
      <c r="NVK1186" s="8"/>
      <c r="NVL1186" s="8"/>
      <c r="NVM1186" s="8"/>
      <c r="NVN1186" s="8"/>
      <c r="NVO1186" s="8"/>
      <c r="NVP1186" s="8"/>
      <c r="NVQ1186" s="8"/>
      <c r="NVR1186" s="8"/>
      <c r="NVS1186" s="8"/>
      <c r="NVT1186" s="8"/>
      <c r="NVU1186" s="8"/>
      <c r="NVV1186" s="8"/>
      <c r="NVW1186" s="8"/>
      <c r="NVX1186" s="8"/>
      <c r="NVY1186" s="8"/>
      <c r="NVZ1186" s="8"/>
      <c r="NWA1186" s="8"/>
      <c r="NWB1186" s="8"/>
      <c r="NWC1186" s="8"/>
      <c r="NWD1186" s="8"/>
      <c r="NWE1186" s="8"/>
      <c r="NWF1186" s="8"/>
      <c r="NWG1186" s="8"/>
      <c r="NWH1186" s="8"/>
      <c r="NWI1186" s="8"/>
      <c r="NWJ1186" s="8"/>
      <c r="NWK1186" s="8"/>
      <c r="NWL1186" s="8"/>
      <c r="NWM1186" s="8"/>
      <c r="NWN1186" s="8"/>
      <c r="NWO1186" s="8"/>
      <c r="NWP1186" s="8"/>
      <c r="NWQ1186" s="8"/>
      <c r="NWR1186" s="8"/>
      <c r="NWS1186" s="8"/>
      <c r="NWT1186" s="8"/>
      <c r="NWU1186" s="8"/>
      <c r="NWV1186" s="8"/>
      <c r="NWW1186" s="8"/>
      <c r="NWX1186" s="8"/>
      <c r="NWY1186" s="8"/>
      <c r="NWZ1186" s="8"/>
      <c r="NXA1186" s="8"/>
      <c r="NXB1186" s="8"/>
      <c r="NXC1186" s="8"/>
      <c r="NXD1186" s="8"/>
      <c r="NXE1186" s="8"/>
      <c r="NXF1186" s="8"/>
      <c r="NXG1186" s="8"/>
      <c r="NXH1186" s="8"/>
      <c r="NXI1186" s="8"/>
      <c r="NXJ1186" s="8"/>
      <c r="NXK1186" s="8"/>
      <c r="NXL1186" s="8"/>
      <c r="NXM1186" s="8"/>
      <c r="NXN1186" s="8"/>
      <c r="NXO1186" s="8"/>
      <c r="NXP1186" s="8"/>
      <c r="NXQ1186" s="8"/>
      <c r="NXR1186" s="8"/>
      <c r="NXS1186" s="8"/>
      <c r="NXT1186" s="8"/>
      <c r="NXU1186" s="8"/>
      <c r="NXV1186" s="8"/>
      <c r="NXW1186" s="8"/>
      <c r="NXX1186" s="8"/>
      <c r="NXY1186" s="8"/>
      <c r="NXZ1186" s="8"/>
      <c r="NYA1186" s="8"/>
      <c r="NYB1186" s="8"/>
      <c r="NYC1186" s="8"/>
      <c r="NYD1186" s="8"/>
      <c r="NYE1186" s="8"/>
      <c r="NYF1186" s="8"/>
      <c r="NYG1186" s="8"/>
      <c r="NYH1186" s="8"/>
      <c r="NYI1186" s="8"/>
      <c r="NYJ1186" s="8"/>
      <c r="NYK1186" s="8"/>
      <c r="NYL1186" s="8"/>
      <c r="NYM1186" s="8"/>
      <c r="NYN1186" s="8"/>
      <c r="NYO1186" s="8"/>
      <c r="NYP1186" s="8"/>
      <c r="NYQ1186" s="8"/>
      <c r="NYR1186" s="8"/>
      <c r="NYS1186" s="8"/>
      <c r="NYT1186" s="8"/>
      <c r="NYU1186" s="8"/>
      <c r="NYV1186" s="8"/>
      <c r="NYW1186" s="8"/>
      <c r="NYX1186" s="8"/>
      <c r="NYY1186" s="8"/>
      <c r="NYZ1186" s="8"/>
      <c r="NZA1186" s="8"/>
      <c r="NZB1186" s="8"/>
      <c r="NZC1186" s="8"/>
      <c r="NZD1186" s="8"/>
      <c r="NZE1186" s="8"/>
      <c r="NZF1186" s="8"/>
      <c r="NZG1186" s="8"/>
      <c r="NZH1186" s="8"/>
      <c r="NZI1186" s="8"/>
      <c r="NZJ1186" s="8"/>
      <c r="NZK1186" s="8"/>
      <c r="NZL1186" s="8"/>
      <c r="NZM1186" s="8"/>
      <c r="NZN1186" s="8"/>
      <c r="NZO1186" s="8"/>
      <c r="NZP1186" s="8"/>
      <c r="NZQ1186" s="8"/>
      <c r="NZR1186" s="8"/>
      <c r="NZS1186" s="8"/>
      <c r="NZT1186" s="8"/>
      <c r="NZU1186" s="8"/>
      <c r="NZV1186" s="8"/>
      <c r="NZW1186" s="8"/>
      <c r="NZX1186" s="8"/>
      <c r="NZY1186" s="8"/>
      <c r="NZZ1186" s="8"/>
      <c r="OAA1186" s="8"/>
      <c r="OAB1186" s="8"/>
      <c r="OAC1186" s="8"/>
      <c r="OAD1186" s="8"/>
      <c r="OAE1186" s="8"/>
      <c r="OAF1186" s="8"/>
      <c r="OAG1186" s="8"/>
      <c r="OAH1186" s="8"/>
      <c r="OAI1186" s="8"/>
      <c r="OAJ1186" s="8"/>
      <c r="OAK1186" s="8"/>
      <c r="OAL1186" s="8"/>
      <c r="OAM1186" s="8"/>
      <c r="OAN1186" s="8"/>
      <c r="OAO1186" s="8"/>
      <c r="OAP1186" s="8"/>
      <c r="OAQ1186" s="8"/>
      <c r="OAR1186" s="8"/>
      <c r="OAS1186" s="8"/>
      <c r="OAT1186" s="8"/>
      <c r="OAU1186" s="8"/>
      <c r="OAV1186" s="8"/>
      <c r="OAW1186" s="8"/>
      <c r="OAX1186" s="8"/>
      <c r="OAY1186" s="8"/>
      <c r="OAZ1186" s="8"/>
      <c r="OBA1186" s="8"/>
      <c r="OBB1186" s="8"/>
      <c r="OBC1186" s="8"/>
      <c r="OBD1186" s="8"/>
      <c r="OBE1186" s="8"/>
      <c r="OBF1186" s="8"/>
      <c r="OBG1186" s="8"/>
      <c r="OBH1186" s="8"/>
      <c r="OBI1186" s="8"/>
      <c r="OBJ1186" s="8"/>
      <c r="OBK1186" s="8"/>
      <c r="OBL1186" s="8"/>
      <c r="OBM1186" s="8"/>
      <c r="OBN1186" s="8"/>
      <c r="OBO1186" s="8"/>
      <c r="OBP1186" s="8"/>
      <c r="OBQ1186" s="8"/>
      <c r="OBR1186" s="8"/>
      <c r="OBS1186" s="8"/>
      <c r="OBT1186" s="8"/>
      <c r="OBU1186" s="8"/>
      <c r="OBV1186" s="8"/>
      <c r="OBW1186" s="8"/>
      <c r="OBX1186" s="8"/>
      <c r="OBY1186" s="8"/>
      <c r="OBZ1186" s="8"/>
      <c r="OCA1186" s="8"/>
      <c r="OCB1186" s="8"/>
      <c r="OCC1186" s="8"/>
      <c r="OCD1186" s="8"/>
      <c r="OCE1186" s="8"/>
      <c r="OCF1186" s="8"/>
      <c r="OCG1186" s="8"/>
      <c r="OCH1186" s="8"/>
      <c r="OCI1186" s="8"/>
      <c r="OCJ1186" s="8"/>
      <c r="OCK1186" s="8"/>
      <c r="OCL1186" s="8"/>
      <c r="OCM1186" s="8"/>
      <c r="OCN1186" s="8"/>
      <c r="OCO1186" s="8"/>
      <c r="OCP1186" s="8"/>
      <c r="OCQ1186" s="8"/>
      <c r="OCR1186" s="8"/>
      <c r="OCS1186" s="8"/>
      <c r="OCT1186" s="8"/>
      <c r="OCU1186" s="8"/>
      <c r="OCV1186" s="8"/>
      <c r="OCW1186" s="8"/>
      <c r="OCX1186" s="8"/>
      <c r="OCY1186" s="8"/>
      <c r="OCZ1186" s="8"/>
      <c r="ODA1186" s="8"/>
      <c r="ODB1186" s="8"/>
      <c r="ODC1186" s="8"/>
      <c r="ODD1186" s="8"/>
      <c r="ODE1186" s="8"/>
      <c r="ODF1186" s="8"/>
      <c r="ODG1186" s="8"/>
      <c r="ODH1186" s="8"/>
      <c r="ODI1186" s="8"/>
      <c r="ODJ1186" s="8"/>
      <c r="ODK1186" s="8"/>
      <c r="ODL1186" s="8"/>
      <c r="ODM1186" s="8"/>
      <c r="ODN1186" s="8"/>
      <c r="ODO1186" s="8"/>
      <c r="ODP1186" s="8"/>
      <c r="ODQ1186" s="8"/>
      <c r="ODR1186" s="8"/>
      <c r="ODS1186" s="8"/>
      <c r="ODT1186" s="8"/>
      <c r="ODU1186" s="8"/>
      <c r="ODV1186" s="8"/>
      <c r="ODW1186" s="8"/>
      <c r="ODX1186" s="8"/>
      <c r="ODY1186" s="8"/>
      <c r="ODZ1186" s="8"/>
      <c r="OEA1186" s="8"/>
      <c r="OEB1186" s="8"/>
      <c r="OEC1186" s="8"/>
      <c r="OED1186" s="8"/>
      <c r="OEE1186" s="8"/>
      <c r="OEF1186" s="8"/>
      <c r="OEG1186" s="8"/>
      <c r="OEH1186" s="8"/>
      <c r="OEI1186" s="8"/>
      <c r="OEJ1186" s="8"/>
      <c r="OEK1186" s="8"/>
      <c r="OEL1186" s="8"/>
      <c r="OEM1186" s="8"/>
      <c r="OEN1186" s="8"/>
      <c r="OEO1186" s="8"/>
      <c r="OEP1186" s="8"/>
      <c r="OEQ1186" s="8"/>
      <c r="OER1186" s="8"/>
      <c r="OES1186" s="8"/>
      <c r="OET1186" s="8"/>
      <c r="OEU1186" s="8"/>
      <c r="OEV1186" s="8"/>
      <c r="OEW1186" s="8"/>
      <c r="OEX1186" s="8"/>
      <c r="OEY1186" s="8"/>
      <c r="OEZ1186" s="8"/>
      <c r="OFA1186" s="8"/>
      <c r="OFB1186" s="8"/>
      <c r="OFC1186" s="8"/>
      <c r="OFD1186" s="8"/>
      <c r="OFE1186" s="8"/>
      <c r="OFF1186" s="8"/>
      <c r="OFG1186" s="8"/>
      <c r="OFH1186" s="8"/>
      <c r="OFI1186" s="8"/>
      <c r="OFJ1186" s="8"/>
      <c r="OFK1186" s="8"/>
      <c r="OFL1186" s="8"/>
      <c r="OFM1186" s="8"/>
      <c r="OFN1186" s="8"/>
      <c r="OFO1186" s="8"/>
      <c r="OFP1186" s="8"/>
      <c r="OFQ1186" s="8"/>
      <c r="OFR1186" s="8"/>
      <c r="OFS1186" s="8"/>
      <c r="OFT1186" s="8"/>
      <c r="OFU1186" s="8"/>
      <c r="OFV1186" s="8"/>
      <c r="OFW1186" s="8"/>
      <c r="OFX1186" s="8"/>
      <c r="OFY1186" s="8"/>
      <c r="OFZ1186" s="8"/>
      <c r="OGA1186" s="8"/>
      <c r="OGB1186" s="8"/>
      <c r="OGC1186" s="8"/>
      <c r="OGD1186" s="8"/>
      <c r="OGE1186" s="8"/>
      <c r="OGF1186" s="8"/>
      <c r="OGG1186" s="8"/>
      <c r="OGH1186" s="8"/>
      <c r="OGI1186" s="8"/>
      <c r="OGJ1186" s="8"/>
      <c r="OGK1186" s="8"/>
      <c r="OGL1186" s="8"/>
      <c r="OGM1186" s="8"/>
      <c r="OGN1186" s="8"/>
      <c r="OGO1186" s="8"/>
      <c r="OGP1186" s="8"/>
      <c r="OGQ1186" s="8"/>
      <c r="OGR1186" s="8"/>
      <c r="OGS1186" s="8"/>
      <c r="OGT1186" s="8"/>
      <c r="OGU1186" s="8"/>
      <c r="OGV1186" s="8"/>
      <c r="OGW1186" s="8"/>
      <c r="OGX1186" s="8"/>
      <c r="OGY1186" s="8"/>
      <c r="OGZ1186" s="8"/>
      <c r="OHA1186" s="8"/>
      <c r="OHB1186" s="8"/>
      <c r="OHC1186" s="8"/>
      <c r="OHD1186" s="8"/>
      <c r="OHE1186" s="8"/>
      <c r="OHF1186" s="8"/>
      <c r="OHG1186" s="8"/>
      <c r="OHH1186" s="8"/>
      <c r="OHI1186" s="8"/>
      <c r="OHJ1186" s="8"/>
      <c r="OHK1186" s="8"/>
      <c r="OHL1186" s="8"/>
      <c r="OHM1186" s="8"/>
      <c r="OHN1186" s="8"/>
      <c r="OHO1186" s="8"/>
      <c r="OHP1186" s="8"/>
      <c r="OHQ1186" s="8"/>
      <c r="OHR1186" s="8"/>
      <c r="OHS1186" s="8"/>
      <c r="OHT1186" s="8"/>
      <c r="OHU1186" s="8"/>
      <c r="OHV1186" s="8"/>
      <c r="OHW1186" s="8"/>
      <c r="OHX1186" s="8"/>
      <c r="OHY1186" s="8"/>
      <c r="OHZ1186" s="8"/>
      <c r="OIA1186" s="8"/>
      <c r="OIB1186" s="8"/>
      <c r="OIC1186" s="8"/>
      <c r="OID1186" s="8"/>
      <c r="OIE1186" s="8"/>
      <c r="OIF1186" s="8"/>
      <c r="OIG1186" s="8"/>
      <c r="OIH1186" s="8"/>
      <c r="OII1186" s="8"/>
      <c r="OIJ1186" s="8"/>
      <c r="OIK1186" s="8"/>
      <c r="OIL1186" s="8"/>
      <c r="OIM1186" s="8"/>
      <c r="OIN1186" s="8"/>
      <c r="OIO1186" s="8"/>
      <c r="OIP1186" s="8"/>
      <c r="OIQ1186" s="8"/>
      <c r="OIR1186" s="8"/>
      <c r="OIS1186" s="8"/>
      <c r="OIT1186" s="8"/>
      <c r="OIU1186" s="8"/>
      <c r="OIV1186" s="8"/>
      <c r="OIW1186" s="8"/>
      <c r="OIX1186" s="8"/>
      <c r="OIY1186" s="8"/>
      <c r="OIZ1186" s="8"/>
      <c r="OJA1186" s="8"/>
      <c r="OJB1186" s="8"/>
      <c r="OJC1186" s="8"/>
      <c r="OJD1186" s="8"/>
      <c r="OJE1186" s="8"/>
      <c r="OJF1186" s="8"/>
      <c r="OJG1186" s="8"/>
      <c r="OJH1186" s="8"/>
      <c r="OJI1186" s="8"/>
      <c r="OJJ1186" s="8"/>
      <c r="OJK1186" s="8"/>
      <c r="OJL1186" s="8"/>
      <c r="OJM1186" s="8"/>
      <c r="OJN1186" s="8"/>
      <c r="OJO1186" s="8"/>
      <c r="OJP1186" s="8"/>
      <c r="OJQ1186" s="8"/>
      <c r="OJR1186" s="8"/>
      <c r="OJS1186" s="8"/>
      <c r="OJT1186" s="8"/>
      <c r="OJU1186" s="8"/>
      <c r="OJV1186" s="8"/>
      <c r="OJW1186" s="8"/>
      <c r="OJX1186" s="8"/>
      <c r="OJY1186" s="8"/>
      <c r="OJZ1186" s="8"/>
      <c r="OKA1186" s="8"/>
      <c r="OKB1186" s="8"/>
      <c r="OKC1186" s="8"/>
      <c r="OKD1186" s="8"/>
      <c r="OKE1186" s="8"/>
      <c r="OKF1186" s="8"/>
      <c r="OKG1186" s="8"/>
      <c r="OKH1186" s="8"/>
      <c r="OKI1186" s="8"/>
      <c r="OKJ1186" s="8"/>
      <c r="OKK1186" s="8"/>
      <c r="OKL1186" s="8"/>
      <c r="OKM1186" s="8"/>
      <c r="OKN1186" s="8"/>
      <c r="OKO1186" s="8"/>
      <c r="OKP1186" s="8"/>
      <c r="OKQ1186" s="8"/>
      <c r="OKR1186" s="8"/>
      <c r="OKS1186" s="8"/>
      <c r="OKT1186" s="8"/>
      <c r="OKU1186" s="8"/>
      <c r="OKV1186" s="8"/>
      <c r="OKW1186" s="8"/>
      <c r="OKX1186" s="8"/>
      <c r="OKY1186" s="8"/>
      <c r="OKZ1186" s="8"/>
      <c r="OLA1186" s="8"/>
      <c r="OLB1186" s="8"/>
      <c r="OLC1186" s="8"/>
      <c r="OLD1186" s="8"/>
      <c r="OLE1186" s="8"/>
      <c r="OLF1186" s="8"/>
      <c r="OLG1186" s="8"/>
      <c r="OLH1186" s="8"/>
      <c r="OLI1186" s="8"/>
      <c r="OLJ1186" s="8"/>
      <c r="OLK1186" s="8"/>
      <c r="OLL1186" s="8"/>
      <c r="OLM1186" s="8"/>
      <c r="OLN1186" s="8"/>
      <c r="OLO1186" s="8"/>
      <c r="OLP1186" s="8"/>
      <c r="OLQ1186" s="8"/>
      <c r="OLR1186" s="8"/>
      <c r="OLS1186" s="8"/>
      <c r="OLT1186" s="8"/>
      <c r="OLU1186" s="8"/>
      <c r="OLV1186" s="8"/>
      <c r="OLW1186" s="8"/>
      <c r="OLX1186" s="8"/>
      <c r="OLY1186" s="8"/>
      <c r="OLZ1186" s="8"/>
      <c r="OMA1186" s="8"/>
      <c r="OMB1186" s="8"/>
      <c r="OMC1186" s="8"/>
      <c r="OMD1186" s="8"/>
      <c r="OME1186" s="8"/>
      <c r="OMF1186" s="8"/>
      <c r="OMG1186" s="8"/>
      <c r="OMH1186" s="8"/>
      <c r="OMI1186" s="8"/>
      <c r="OMJ1186" s="8"/>
      <c r="OMK1186" s="8"/>
      <c r="OML1186" s="8"/>
      <c r="OMM1186" s="8"/>
      <c r="OMN1186" s="8"/>
      <c r="OMO1186" s="8"/>
      <c r="OMP1186" s="8"/>
      <c r="OMQ1186" s="8"/>
      <c r="OMR1186" s="8"/>
      <c r="OMS1186" s="8"/>
      <c r="OMT1186" s="8"/>
      <c r="OMU1186" s="8"/>
      <c r="OMV1186" s="8"/>
      <c r="OMW1186" s="8"/>
      <c r="OMX1186" s="8"/>
      <c r="OMY1186" s="8"/>
      <c r="OMZ1186" s="8"/>
      <c r="ONA1186" s="8"/>
      <c r="ONB1186" s="8"/>
      <c r="ONC1186" s="8"/>
      <c r="OND1186" s="8"/>
      <c r="ONE1186" s="8"/>
      <c r="ONF1186" s="8"/>
      <c r="ONG1186" s="8"/>
      <c r="ONH1186" s="8"/>
      <c r="ONI1186" s="8"/>
      <c r="ONJ1186" s="8"/>
      <c r="ONK1186" s="8"/>
      <c r="ONL1186" s="8"/>
      <c r="ONM1186" s="8"/>
      <c r="ONN1186" s="8"/>
      <c r="ONO1186" s="8"/>
      <c r="ONP1186" s="8"/>
      <c r="ONQ1186" s="8"/>
      <c r="ONR1186" s="8"/>
      <c r="ONS1186" s="8"/>
      <c r="ONT1186" s="8"/>
      <c r="ONU1186" s="8"/>
      <c r="ONV1186" s="8"/>
      <c r="ONW1186" s="8"/>
      <c r="ONX1186" s="8"/>
      <c r="ONY1186" s="8"/>
      <c r="ONZ1186" s="8"/>
      <c r="OOA1186" s="8"/>
      <c r="OOB1186" s="8"/>
      <c r="OOC1186" s="8"/>
      <c r="OOD1186" s="8"/>
      <c r="OOE1186" s="8"/>
      <c r="OOF1186" s="8"/>
      <c r="OOG1186" s="8"/>
      <c r="OOH1186" s="8"/>
      <c r="OOI1186" s="8"/>
      <c r="OOJ1186" s="8"/>
      <c r="OOK1186" s="8"/>
      <c r="OOL1186" s="8"/>
      <c r="OOM1186" s="8"/>
      <c r="OON1186" s="8"/>
      <c r="OOO1186" s="8"/>
      <c r="OOP1186" s="8"/>
      <c r="OOQ1186" s="8"/>
      <c r="OOR1186" s="8"/>
      <c r="OOS1186" s="8"/>
      <c r="OOT1186" s="8"/>
      <c r="OOU1186" s="8"/>
      <c r="OOV1186" s="8"/>
      <c r="OOW1186" s="8"/>
      <c r="OOX1186" s="8"/>
      <c r="OOY1186" s="8"/>
      <c r="OOZ1186" s="8"/>
      <c r="OPA1186" s="8"/>
      <c r="OPB1186" s="8"/>
      <c r="OPC1186" s="8"/>
      <c r="OPD1186" s="8"/>
      <c r="OPE1186" s="8"/>
      <c r="OPF1186" s="8"/>
      <c r="OPG1186" s="8"/>
      <c r="OPH1186" s="8"/>
      <c r="OPI1186" s="8"/>
      <c r="OPJ1186" s="8"/>
      <c r="OPK1186" s="8"/>
      <c r="OPL1186" s="8"/>
      <c r="OPM1186" s="8"/>
      <c r="OPN1186" s="8"/>
      <c r="OPO1186" s="8"/>
      <c r="OPP1186" s="8"/>
      <c r="OPQ1186" s="8"/>
      <c r="OPR1186" s="8"/>
      <c r="OPS1186" s="8"/>
      <c r="OPT1186" s="8"/>
      <c r="OPU1186" s="8"/>
      <c r="OPV1186" s="8"/>
      <c r="OPW1186" s="8"/>
      <c r="OPX1186" s="8"/>
      <c r="OPY1186" s="8"/>
      <c r="OPZ1186" s="8"/>
      <c r="OQA1186" s="8"/>
      <c r="OQB1186" s="8"/>
      <c r="OQC1186" s="8"/>
      <c r="OQD1186" s="8"/>
      <c r="OQE1186" s="8"/>
      <c r="OQF1186" s="8"/>
      <c r="OQG1186" s="8"/>
      <c r="OQH1186" s="8"/>
      <c r="OQI1186" s="8"/>
      <c r="OQJ1186" s="8"/>
      <c r="OQK1186" s="8"/>
      <c r="OQL1186" s="8"/>
      <c r="OQM1186" s="8"/>
      <c r="OQN1186" s="8"/>
      <c r="OQO1186" s="8"/>
      <c r="OQP1186" s="8"/>
      <c r="OQQ1186" s="8"/>
      <c r="OQR1186" s="8"/>
      <c r="OQS1186" s="8"/>
      <c r="OQT1186" s="8"/>
      <c r="OQU1186" s="8"/>
      <c r="OQV1186" s="8"/>
      <c r="OQW1186" s="8"/>
      <c r="OQX1186" s="8"/>
      <c r="OQY1186" s="8"/>
      <c r="OQZ1186" s="8"/>
      <c r="ORA1186" s="8"/>
      <c r="ORB1186" s="8"/>
      <c r="ORC1186" s="8"/>
      <c r="ORD1186" s="8"/>
      <c r="ORE1186" s="8"/>
      <c r="ORF1186" s="8"/>
      <c r="ORG1186" s="8"/>
      <c r="ORH1186" s="8"/>
      <c r="ORI1186" s="8"/>
      <c r="ORJ1186" s="8"/>
      <c r="ORK1186" s="8"/>
      <c r="ORL1186" s="8"/>
      <c r="ORM1186" s="8"/>
      <c r="ORN1186" s="8"/>
      <c r="ORO1186" s="8"/>
      <c r="ORP1186" s="8"/>
      <c r="ORQ1186" s="8"/>
      <c r="ORR1186" s="8"/>
      <c r="ORS1186" s="8"/>
      <c r="ORT1186" s="8"/>
      <c r="ORU1186" s="8"/>
      <c r="ORV1186" s="8"/>
      <c r="ORW1186" s="8"/>
      <c r="ORX1186" s="8"/>
      <c r="ORY1186" s="8"/>
      <c r="ORZ1186" s="8"/>
      <c r="OSA1186" s="8"/>
      <c r="OSB1186" s="8"/>
      <c r="OSC1186" s="8"/>
      <c r="OSD1186" s="8"/>
      <c r="OSE1186" s="8"/>
      <c r="OSF1186" s="8"/>
      <c r="OSG1186" s="8"/>
      <c r="OSH1186" s="8"/>
      <c r="OSI1186" s="8"/>
      <c r="OSJ1186" s="8"/>
      <c r="OSK1186" s="8"/>
      <c r="OSL1186" s="8"/>
      <c r="OSM1186" s="8"/>
      <c r="OSN1186" s="8"/>
      <c r="OSO1186" s="8"/>
      <c r="OSP1186" s="8"/>
      <c r="OSQ1186" s="8"/>
      <c r="OSR1186" s="8"/>
      <c r="OSS1186" s="8"/>
      <c r="OST1186" s="8"/>
      <c r="OSU1186" s="8"/>
      <c r="OSV1186" s="8"/>
      <c r="OSW1186" s="8"/>
      <c r="OSX1186" s="8"/>
      <c r="OSY1186" s="8"/>
      <c r="OSZ1186" s="8"/>
      <c r="OTA1186" s="8"/>
      <c r="OTB1186" s="8"/>
      <c r="OTC1186" s="8"/>
      <c r="OTD1186" s="8"/>
      <c r="OTE1186" s="8"/>
      <c r="OTF1186" s="8"/>
      <c r="OTG1186" s="8"/>
      <c r="OTH1186" s="8"/>
      <c r="OTI1186" s="8"/>
      <c r="OTJ1186" s="8"/>
      <c r="OTK1186" s="8"/>
      <c r="OTL1186" s="8"/>
      <c r="OTM1186" s="8"/>
      <c r="OTN1186" s="8"/>
      <c r="OTO1186" s="8"/>
      <c r="OTP1186" s="8"/>
      <c r="OTQ1186" s="8"/>
      <c r="OTR1186" s="8"/>
      <c r="OTS1186" s="8"/>
      <c r="OTT1186" s="8"/>
      <c r="OTU1186" s="8"/>
      <c r="OTV1186" s="8"/>
      <c r="OTW1186" s="8"/>
      <c r="OTX1186" s="8"/>
      <c r="OTY1186" s="8"/>
      <c r="OTZ1186" s="8"/>
      <c r="OUA1186" s="8"/>
      <c r="OUB1186" s="8"/>
      <c r="OUC1186" s="8"/>
      <c r="OUD1186" s="8"/>
      <c r="OUE1186" s="8"/>
      <c r="OUF1186" s="8"/>
      <c r="OUG1186" s="8"/>
      <c r="OUH1186" s="8"/>
      <c r="OUI1186" s="8"/>
      <c r="OUJ1186" s="8"/>
      <c r="OUK1186" s="8"/>
      <c r="OUL1186" s="8"/>
      <c r="OUM1186" s="8"/>
      <c r="OUN1186" s="8"/>
      <c r="OUO1186" s="8"/>
      <c r="OUP1186" s="8"/>
      <c r="OUQ1186" s="8"/>
      <c r="OUR1186" s="8"/>
      <c r="OUS1186" s="8"/>
      <c r="OUT1186" s="8"/>
      <c r="OUU1186" s="8"/>
      <c r="OUV1186" s="8"/>
      <c r="OUW1186" s="8"/>
      <c r="OUX1186" s="8"/>
      <c r="OUY1186" s="8"/>
      <c r="OUZ1186" s="8"/>
      <c r="OVA1186" s="8"/>
      <c r="OVB1186" s="8"/>
      <c r="OVC1186" s="8"/>
      <c r="OVD1186" s="8"/>
      <c r="OVE1186" s="8"/>
      <c r="OVF1186" s="8"/>
      <c r="OVG1186" s="8"/>
      <c r="OVH1186" s="8"/>
      <c r="OVI1186" s="8"/>
      <c r="OVJ1186" s="8"/>
      <c r="OVK1186" s="8"/>
      <c r="OVL1186" s="8"/>
      <c r="OVM1186" s="8"/>
      <c r="OVN1186" s="8"/>
      <c r="OVO1186" s="8"/>
      <c r="OVP1186" s="8"/>
      <c r="OVQ1186" s="8"/>
      <c r="OVR1186" s="8"/>
      <c r="OVS1186" s="8"/>
      <c r="OVT1186" s="8"/>
      <c r="OVU1186" s="8"/>
      <c r="OVV1186" s="8"/>
      <c r="OVW1186" s="8"/>
      <c r="OVX1186" s="8"/>
      <c r="OVY1186" s="8"/>
      <c r="OVZ1186" s="8"/>
      <c r="OWA1186" s="8"/>
      <c r="OWB1186" s="8"/>
      <c r="OWC1186" s="8"/>
      <c r="OWD1186" s="8"/>
      <c r="OWE1186" s="8"/>
      <c r="OWF1186" s="8"/>
      <c r="OWG1186" s="8"/>
      <c r="OWH1186" s="8"/>
      <c r="OWI1186" s="8"/>
      <c r="OWJ1186" s="8"/>
      <c r="OWK1186" s="8"/>
      <c r="OWL1186" s="8"/>
      <c r="OWM1186" s="8"/>
      <c r="OWN1186" s="8"/>
      <c r="OWO1186" s="8"/>
      <c r="OWP1186" s="8"/>
      <c r="OWQ1186" s="8"/>
      <c r="OWR1186" s="8"/>
      <c r="OWS1186" s="8"/>
      <c r="OWT1186" s="8"/>
      <c r="OWU1186" s="8"/>
      <c r="OWV1186" s="8"/>
      <c r="OWW1186" s="8"/>
      <c r="OWX1186" s="8"/>
      <c r="OWY1186" s="8"/>
      <c r="OWZ1186" s="8"/>
      <c r="OXA1186" s="8"/>
      <c r="OXB1186" s="8"/>
      <c r="OXC1186" s="8"/>
      <c r="OXD1186" s="8"/>
      <c r="OXE1186" s="8"/>
      <c r="OXF1186" s="8"/>
      <c r="OXG1186" s="8"/>
      <c r="OXH1186" s="8"/>
      <c r="OXI1186" s="8"/>
      <c r="OXJ1186" s="8"/>
      <c r="OXK1186" s="8"/>
      <c r="OXL1186" s="8"/>
      <c r="OXM1186" s="8"/>
      <c r="OXN1186" s="8"/>
      <c r="OXO1186" s="8"/>
      <c r="OXP1186" s="8"/>
      <c r="OXQ1186" s="8"/>
      <c r="OXR1186" s="8"/>
      <c r="OXS1186" s="8"/>
      <c r="OXT1186" s="8"/>
      <c r="OXU1186" s="8"/>
      <c r="OXV1186" s="8"/>
      <c r="OXW1186" s="8"/>
      <c r="OXX1186" s="8"/>
      <c r="OXY1186" s="8"/>
      <c r="OXZ1186" s="8"/>
      <c r="OYA1186" s="8"/>
      <c r="OYB1186" s="8"/>
      <c r="OYC1186" s="8"/>
      <c r="OYD1186" s="8"/>
      <c r="OYE1186" s="8"/>
      <c r="OYF1186" s="8"/>
      <c r="OYG1186" s="8"/>
      <c r="OYH1186" s="8"/>
      <c r="OYI1186" s="8"/>
      <c r="OYJ1186" s="8"/>
      <c r="OYK1186" s="8"/>
      <c r="OYL1186" s="8"/>
      <c r="OYM1186" s="8"/>
      <c r="OYN1186" s="8"/>
      <c r="OYO1186" s="8"/>
      <c r="OYP1186" s="8"/>
      <c r="OYQ1186" s="8"/>
      <c r="OYR1186" s="8"/>
      <c r="OYS1186" s="8"/>
      <c r="OYT1186" s="8"/>
      <c r="OYU1186" s="8"/>
      <c r="OYV1186" s="8"/>
      <c r="OYW1186" s="8"/>
      <c r="OYX1186" s="8"/>
      <c r="OYY1186" s="8"/>
      <c r="OYZ1186" s="8"/>
      <c r="OZA1186" s="8"/>
      <c r="OZB1186" s="8"/>
      <c r="OZC1186" s="8"/>
      <c r="OZD1186" s="8"/>
      <c r="OZE1186" s="8"/>
      <c r="OZF1186" s="8"/>
      <c r="OZG1186" s="8"/>
      <c r="OZH1186" s="8"/>
      <c r="OZI1186" s="8"/>
      <c r="OZJ1186" s="8"/>
      <c r="OZK1186" s="8"/>
      <c r="OZL1186" s="8"/>
      <c r="OZM1186" s="8"/>
      <c r="OZN1186" s="8"/>
      <c r="OZO1186" s="8"/>
      <c r="OZP1186" s="8"/>
      <c r="OZQ1186" s="8"/>
      <c r="OZR1186" s="8"/>
      <c r="OZS1186" s="8"/>
      <c r="OZT1186" s="8"/>
      <c r="OZU1186" s="8"/>
      <c r="OZV1186" s="8"/>
      <c r="OZW1186" s="8"/>
      <c r="OZX1186" s="8"/>
      <c r="OZY1186" s="8"/>
      <c r="OZZ1186" s="8"/>
      <c r="PAA1186" s="8"/>
      <c r="PAB1186" s="8"/>
      <c r="PAC1186" s="8"/>
      <c r="PAD1186" s="8"/>
      <c r="PAE1186" s="8"/>
      <c r="PAF1186" s="8"/>
      <c r="PAG1186" s="8"/>
      <c r="PAH1186" s="8"/>
      <c r="PAI1186" s="8"/>
      <c r="PAJ1186" s="8"/>
      <c r="PAK1186" s="8"/>
      <c r="PAL1186" s="8"/>
      <c r="PAM1186" s="8"/>
      <c r="PAN1186" s="8"/>
      <c r="PAO1186" s="8"/>
      <c r="PAP1186" s="8"/>
      <c r="PAQ1186" s="8"/>
      <c r="PAR1186" s="8"/>
      <c r="PAS1186" s="8"/>
      <c r="PAT1186" s="8"/>
      <c r="PAU1186" s="8"/>
      <c r="PAV1186" s="8"/>
      <c r="PAW1186" s="8"/>
      <c r="PAX1186" s="8"/>
      <c r="PAY1186" s="8"/>
      <c r="PAZ1186" s="8"/>
      <c r="PBA1186" s="8"/>
      <c r="PBB1186" s="8"/>
      <c r="PBC1186" s="8"/>
      <c r="PBD1186" s="8"/>
      <c r="PBE1186" s="8"/>
      <c r="PBF1186" s="8"/>
      <c r="PBG1186" s="8"/>
      <c r="PBH1186" s="8"/>
      <c r="PBI1186" s="8"/>
      <c r="PBJ1186" s="8"/>
      <c r="PBK1186" s="8"/>
      <c r="PBL1186" s="8"/>
      <c r="PBM1186" s="8"/>
      <c r="PBN1186" s="8"/>
      <c r="PBO1186" s="8"/>
      <c r="PBP1186" s="8"/>
      <c r="PBQ1186" s="8"/>
      <c r="PBR1186" s="8"/>
      <c r="PBS1186" s="8"/>
      <c r="PBT1186" s="8"/>
      <c r="PBU1186" s="8"/>
      <c r="PBV1186" s="8"/>
      <c r="PBW1186" s="8"/>
      <c r="PBX1186" s="8"/>
      <c r="PBY1186" s="8"/>
      <c r="PBZ1186" s="8"/>
      <c r="PCA1186" s="8"/>
      <c r="PCB1186" s="8"/>
      <c r="PCC1186" s="8"/>
      <c r="PCD1186" s="8"/>
      <c r="PCE1186" s="8"/>
      <c r="PCF1186" s="8"/>
      <c r="PCG1186" s="8"/>
      <c r="PCH1186" s="8"/>
      <c r="PCI1186" s="8"/>
      <c r="PCJ1186" s="8"/>
      <c r="PCK1186" s="8"/>
      <c r="PCL1186" s="8"/>
      <c r="PCM1186" s="8"/>
      <c r="PCN1186" s="8"/>
      <c r="PCO1186" s="8"/>
      <c r="PCP1186" s="8"/>
      <c r="PCQ1186" s="8"/>
      <c r="PCR1186" s="8"/>
      <c r="PCS1186" s="8"/>
      <c r="PCT1186" s="8"/>
      <c r="PCU1186" s="8"/>
      <c r="PCV1186" s="8"/>
      <c r="PCW1186" s="8"/>
      <c r="PCX1186" s="8"/>
      <c r="PCY1186" s="8"/>
      <c r="PCZ1186" s="8"/>
      <c r="PDA1186" s="8"/>
      <c r="PDB1186" s="8"/>
      <c r="PDC1186" s="8"/>
      <c r="PDD1186" s="8"/>
      <c r="PDE1186" s="8"/>
      <c r="PDF1186" s="8"/>
      <c r="PDG1186" s="8"/>
      <c r="PDH1186" s="8"/>
      <c r="PDI1186" s="8"/>
      <c r="PDJ1186" s="8"/>
      <c r="PDK1186" s="8"/>
      <c r="PDL1186" s="8"/>
      <c r="PDM1186" s="8"/>
      <c r="PDN1186" s="8"/>
      <c r="PDO1186" s="8"/>
      <c r="PDP1186" s="8"/>
      <c r="PDQ1186" s="8"/>
      <c r="PDR1186" s="8"/>
      <c r="PDS1186" s="8"/>
      <c r="PDT1186" s="8"/>
      <c r="PDU1186" s="8"/>
      <c r="PDV1186" s="8"/>
      <c r="PDW1186" s="8"/>
      <c r="PDX1186" s="8"/>
      <c r="PDY1186" s="8"/>
      <c r="PDZ1186" s="8"/>
      <c r="PEA1186" s="8"/>
      <c r="PEB1186" s="8"/>
      <c r="PEC1186" s="8"/>
      <c r="PED1186" s="8"/>
      <c r="PEE1186" s="8"/>
      <c r="PEF1186" s="8"/>
      <c r="PEG1186" s="8"/>
      <c r="PEH1186" s="8"/>
      <c r="PEI1186" s="8"/>
      <c r="PEJ1186" s="8"/>
      <c r="PEK1186" s="8"/>
      <c r="PEL1186" s="8"/>
      <c r="PEM1186" s="8"/>
      <c r="PEN1186" s="8"/>
      <c r="PEO1186" s="8"/>
      <c r="PEP1186" s="8"/>
      <c r="PEQ1186" s="8"/>
      <c r="PER1186" s="8"/>
      <c r="PES1186" s="8"/>
      <c r="PET1186" s="8"/>
      <c r="PEU1186" s="8"/>
      <c r="PEV1186" s="8"/>
      <c r="PEW1186" s="8"/>
      <c r="PEX1186" s="8"/>
      <c r="PEY1186" s="8"/>
      <c r="PEZ1186" s="8"/>
      <c r="PFA1186" s="8"/>
      <c r="PFB1186" s="8"/>
      <c r="PFC1186" s="8"/>
      <c r="PFD1186" s="8"/>
      <c r="PFE1186" s="8"/>
      <c r="PFF1186" s="8"/>
      <c r="PFG1186" s="8"/>
      <c r="PFH1186" s="8"/>
      <c r="PFI1186" s="8"/>
      <c r="PFJ1186" s="8"/>
      <c r="PFK1186" s="8"/>
      <c r="PFL1186" s="8"/>
      <c r="PFM1186" s="8"/>
      <c r="PFN1186" s="8"/>
      <c r="PFO1186" s="8"/>
      <c r="PFP1186" s="8"/>
      <c r="PFQ1186" s="8"/>
      <c r="PFR1186" s="8"/>
      <c r="PFS1186" s="8"/>
      <c r="PFT1186" s="8"/>
      <c r="PFU1186" s="8"/>
      <c r="PFV1186" s="8"/>
      <c r="PFW1186" s="8"/>
      <c r="PFX1186" s="8"/>
      <c r="PFY1186" s="8"/>
      <c r="PFZ1186" s="8"/>
      <c r="PGA1186" s="8"/>
      <c r="PGB1186" s="8"/>
      <c r="PGC1186" s="8"/>
      <c r="PGD1186" s="8"/>
      <c r="PGE1186" s="8"/>
      <c r="PGF1186" s="8"/>
      <c r="PGG1186" s="8"/>
      <c r="PGH1186" s="8"/>
      <c r="PGI1186" s="8"/>
      <c r="PGJ1186" s="8"/>
      <c r="PGK1186" s="8"/>
      <c r="PGL1186" s="8"/>
      <c r="PGM1186" s="8"/>
      <c r="PGN1186" s="8"/>
      <c r="PGO1186" s="8"/>
      <c r="PGP1186" s="8"/>
      <c r="PGQ1186" s="8"/>
      <c r="PGR1186" s="8"/>
      <c r="PGS1186" s="8"/>
      <c r="PGT1186" s="8"/>
      <c r="PGU1186" s="8"/>
      <c r="PGV1186" s="8"/>
      <c r="PGW1186" s="8"/>
      <c r="PGX1186" s="8"/>
      <c r="PGY1186" s="8"/>
      <c r="PGZ1186" s="8"/>
      <c r="PHA1186" s="8"/>
      <c r="PHB1186" s="8"/>
      <c r="PHC1186" s="8"/>
      <c r="PHD1186" s="8"/>
      <c r="PHE1186" s="8"/>
      <c r="PHF1186" s="8"/>
      <c r="PHG1186" s="8"/>
      <c r="PHH1186" s="8"/>
      <c r="PHI1186" s="8"/>
      <c r="PHJ1186" s="8"/>
      <c r="PHK1186" s="8"/>
      <c r="PHL1186" s="8"/>
      <c r="PHM1186" s="8"/>
      <c r="PHN1186" s="8"/>
      <c r="PHO1186" s="8"/>
      <c r="PHP1186" s="8"/>
      <c r="PHQ1186" s="8"/>
      <c r="PHR1186" s="8"/>
      <c r="PHS1186" s="8"/>
      <c r="PHT1186" s="8"/>
      <c r="PHU1186" s="8"/>
      <c r="PHV1186" s="8"/>
      <c r="PHW1186" s="8"/>
      <c r="PHX1186" s="8"/>
      <c r="PHY1186" s="8"/>
      <c r="PHZ1186" s="8"/>
      <c r="PIA1186" s="8"/>
      <c r="PIB1186" s="8"/>
      <c r="PIC1186" s="8"/>
      <c r="PID1186" s="8"/>
      <c r="PIE1186" s="8"/>
      <c r="PIF1186" s="8"/>
      <c r="PIG1186" s="8"/>
      <c r="PIH1186" s="8"/>
      <c r="PII1186" s="8"/>
      <c r="PIJ1186" s="8"/>
      <c r="PIK1186" s="8"/>
      <c r="PIL1186" s="8"/>
      <c r="PIM1186" s="8"/>
      <c r="PIN1186" s="8"/>
      <c r="PIO1186" s="8"/>
      <c r="PIP1186" s="8"/>
      <c r="PIQ1186" s="8"/>
      <c r="PIR1186" s="8"/>
      <c r="PIS1186" s="8"/>
      <c r="PIT1186" s="8"/>
      <c r="PIU1186" s="8"/>
      <c r="PIV1186" s="8"/>
      <c r="PIW1186" s="8"/>
      <c r="PIX1186" s="8"/>
      <c r="PIY1186" s="8"/>
      <c r="PIZ1186" s="8"/>
      <c r="PJA1186" s="8"/>
      <c r="PJB1186" s="8"/>
      <c r="PJC1186" s="8"/>
      <c r="PJD1186" s="8"/>
      <c r="PJE1186" s="8"/>
      <c r="PJF1186" s="8"/>
      <c r="PJG1186" s="8"/>
      <c r="PJH1186" s="8"/>
      <c r="PJI1186" s="8"/>
      <c r="PJJ1186" s="8"/>
      <c r="PJK1186" s="8"/>
      <c r="PJL1186" s="8"/>
      <c r="PJM1186" s="8"/>
      <c r="PJN1186" s="8"/>
      <c r="PJO1186" s="8"/>
      <c r="PJP1186" s="8"/>
      <c r="PJQ1186" s="8"/>
      <c r="PJR1186" s="8"/>
      <c r="PJS1186" s="8"/>
      <c r="PJT1186" s="8"/>
      <c r="PJU1186" s="8"/>
      <c r="PJV1186" s="8"/>
      <c r="PJW1186" s="8"/>
      <c r="PJX1186" s="8"/>
      <c r="PJY1186" s="8"/>
      <c r="PJZ1186" s="8"/>
      <c r="PKA1186" s="8"/>
      <c r="PKB1186" s="8"/>
      <c r="PKC1186" s="8"/>
      <c r="PKD1186" s="8"/>
      <c r="PKE1186" s="8"/>
      <c r="PKF1186" s="8"/>
      <c r="PKG1186" s="8"/>
      <c r="PKH1186" s="8"/>
      <c r="PKI1186" s="8"/>
      <c r="PKJ1186" s="8"/>
      <c r="PKK1186" s="8"/>
      <c r="PKL1186" s="8"/>
      <c r="PKM1186" s="8"/>
      <c r="PKN1186" s="8"/>
      <c r="PKO1186" s="8"/>
      <c r="PKP1186" s="8"/>
      <c r="PKQ1186" s="8"/>
      <c r="PKR1186" s="8"/>
      <c r="PKS1186" s="8"/>
      <c r="PKT1186" s="8"/>
      <c r="PKU1186" s="8"/>
      <c r="PKV1186" s="8"/>
      <c r="PKW1186" s="8"/>
      <c r="PKX1186" s="8"/>
      <c r="PKY1186" s="8"/>
      <c r="PKZ1186" s="8"/>
      <c r="PLA1186" s="8"/>
      <c r="PLB1186" s="8"/>
      <c r="PLC1186" s="8"/>
      <c r="PLD1186" s="8"/>
      <c r="PLE1186" s="8"/>
      <c r="PLF1186" s="8"/>
      <c r="PLG1186" s="8"/>
      <c r="PLH1186" s="8"/>
      <c r="PLI1186" s="8"/>
      <c r="PLJ1186" s="8"/>
      <c r="PLK1186" s="8"/>
      <c r="PLL1186" s="8"/>
      <c r="PLM1186" s="8"/>
      <c r="PLN1186" s="8"/>
      <c r="PLO1186" s="8"/>
      <c r="PLP1186" s="8"/>
      <c r="PLQ1186" s="8"/>
      <c r="PLR1186" s="8"/>
      <c r="PLS1186" s="8"/>
      <c r="PLT1186" s="8"/>
      <c r="PLU1186" s="8"/>
      <c r="PLV1186" s="8"/>
      <c r="PLW1186" s="8"/>
      <c r="PLX1186" s="8"/>
      <c r="PLY1186" s="8"/>
      <c r="PLZ1186" s="8"/>
      <c r="PMA1186" s="8"/>
      <c r="PMB1186" s="8"/>
      <c r="PMC1186" s="8"/>
      <c r="PMD1186" s="8"/>
      <c r="PME1186" s="8"/>
      <c r="PMF1186" s="8"/>
      <c r="PMG1186" s="8"/>
      <c r="PMH1186" s="8"/>
      <c r="PMI1186" s="8"/>
      <c r="PMJ1186" s="8"/>
      <c r="PMK1186" s="8"/>
      <c r="PML1186" s="8"/>
      <c r="PMM1186" s="8"/>
      <c r="PMN1186" s="8"/>
      <c r="PMO1186" s="8"/>
      <c r="PMP1186" s="8"/>
      <c r="PMQ1186" s="8"/>
      <c r="PMR1186" s="8"/>
      <c r="PMS1186" s="8"/>
      <c r="PMT1186" s="8"/>
      <c r="PMU1186" s="8"/>
      <c r="PMV1186" s="8"/>
      <c r="PMW1186" s="8"/>
      <c r="PMX1186" s="8"/>
      <c r="PMY1186" s="8"/>
      <c r="PMZ1186" s="8"/>
      <c r="PNA1186" s="8"/>
      <c r="PNB1186" s="8"/>
      <c r="PNC1186" s="8"/>
      <c r="PND1186" s="8"/>
      <c r="PNE1186" s="8"/>
      <c r="PNF1186" s="8"/>
      <c r="PNG1186" s="8"/>
      <c r="PNH1186" s="8"/>
      <c r="PNI1186" s="8"/>
      <c r="PNJ1186" s="8"/>
      <c r="PNK1186" s="8"/>
      <c r="PNL1186" s="8"/>
      <c r="PNM1186" s="8"/>
      <c r="PNN1186" s="8"/>
      <c r="PNO1186" s="8"/>
      <c r="PNP1186" s="8"/>
      <c r="PNQ1186" s="8"/>
      <c r="PNR1186" s="8"/>
      <c r="PNS1186" s="8"/>
      <c r="PNT1186" s="8"/>
      <c r="PNU1186" s="8"/>
      <c r="PNV1186" s="8"/>
      <c r="PNW1186" s="8"/>
      <c r="PNX1186" s="8"/>
      <c r="PNY1186" s="8"/>
      <c r="PNZ1186" s="8"/>
      <c r="POA1186" s="8"/>
      <c r="POB1186" s="8"/>
      <c r="POC1186" s="8"/>
      <c r="POD1186" s="8"/>
      <c r="POE1186" s="8"/>
      <c r="POF1186" s="8"/>
      <c r="POG1186" s="8"/>
      <c r="POH1186" s="8"/>
      <c r="POI1186" s="8"/>
      <c r="POJ1186" s="8"/>
      <c r="POK1186" s="8"/>
      <c r="POL1186" s="8"/>
      <c r="POM1186" s="8"/>
      <c r="PON1186" s="8"/>
      <c r="POO1186" s="8"/>
      <c r="POP1186" s="8"/>
      <c r="POQ1186" s="8"/>
      <c r="POR1186" s="8"/>
      <c r="POS1186" s="8"/>
      <c r="POT1186" s="8"/>
      <c r="POU1186" s="8"/>
      <c r="POV1186" s="8"/>
      <c r="POW1186" s="8"/>
      <c r="POX1186" s="8"/>
      <c r="POY1186" s="8"/>
      <c r="POZ1186" s="8"/>
      <c r="PPA1186" s="8"/>
      <c r="PPB1186" s="8"/>
      <c r="PPC1186" s="8"/>
      <c r="PPD1186" s="8"/>
      <c r="PPE1186" s="8"/>
      <c r="PPF1186" s="8"/>
      <c r="PPG1186" s="8"/>
      <c r="PPH1186" s="8"/>
      <c r="PPI1186" s="8"/>
      <c r="PPJ1186" s="8"/>
      <c r="PPK1186" s="8"/>
      <c r="PPL1186" s="8"/>
      <c r="PPM1186" s="8"/>
      <c r="PPN1186" s="8"/>
      <c r="PPO1186" s="8"/>
      <c r="PPP1186" s="8"/>
      <c r="PPQ1186" s="8"/>
      <c r="PPR1186" s="8"/>
      <c r="PPS1186" s="8"/>
      <c r="PPT1186" s="8"/>
      <c r="PPU1186" s="8"/>
      <c r="PPV1186" s="8"/>
      <c r="PPW1186" s="8"/>
      <c r="PPX1186" s="8"/>
      <c r="PPY1186" s="8"/>
      <c r="PPZ1186" s="8"/>
      <c r="PQA1186" s="8"/>
      <c r="PQB1186" s="8"/>
      <c r="PQC1186" s="8"/>
      <c r="PQD1186" s="8"/>
      <c r="PQE1186" s="8"/>
      <c r="PQF1186" s="8"/>
      <c r="PQG1186" s="8"/>
      <c r="PQH1186" s="8"/>
      <c r="PQI1186" s="8"/>
      <c r="PQJ1186" s="8"/>
      <c r="PQK1186" s="8"/>
      <c r="PQL1186" s="8"/>
      <c r="PQM1186" s="8"/>
      <c r="PQN1186" s="8"/>
      <c r="PQO1186" s="8"/>
      <c r="PQP1186" s="8"/>
      <c r="PQQ1186" s="8"/>
      <c r="PQR1186" s="8"/>
      <c r="PQS1186" s="8"/>
      <c r="PQT1186" s="8"/>
      <c r="PQU1186" s="8"/>
      <c r="PQV1186" s="8"/>
      <c r="PQW1186" s="8"/>
      <c r="PQX1186" s="8"/>
      <c r="PQY1186" s="8"/>
      <c r="PQZ1186" s="8"/>
      <c r="PRA1186" s="8"/>
      <c r="PRB1186" s="8"/>
      <c r="PRC1186" s="8"/>
      <c r="PRD1186" s="8"/>
      <c r="PRE1186" s="8"/>
      <c r="PRF1186" s="8"/>
      <c r="PRG1186" s="8"/>
      <c r="PRH1186" s="8"/>
      <c r="PRI1186" s="8"/>
      <c r="PRJ1186" s="8"/>
      <c r="PRK1186" s="8"/>
      <c r="PRL1186" s="8"/>
      <c r="PRM1186" s="8"/>
      <c r="PRN1186" s="8"/>
      <c r="PRO1186" s="8"/>
      <c r="PRP1186" s="8"/>
      <c r="PRQ1186" s="8"/>
      <c r="PRR1186" s="8"/>
      <c r="PRS1186" s="8"/>
      <c r="PRT1186" s="8"/>
      <c r="PRU1186" s="8"/>
      <c r="PRV1186" s="8"/>
      <c r="PRW1186" s="8"/>
      <c r="PRX1186" s="8"/>
      <c r="PRY1186" s="8"/>
      <c r="PRZ1186" s="8"/>
      <c r="PSA1186" s="8"/>
      <c r="PSB1186" s="8"/>
      <c r="PSC1186" s="8"/>
      <c r="PSD1186" s="8"/>
      <c r="PSE1186" s="8"/>
      <c r="PSF1186" s="8"/>
      <c r="PSG1186" s="8"/>
      <c r="PSH1186" s="8"/>
      <c r="PSI1186" s="8"/>
      <c r="PSJ1186" s="8"/>
      <c r="PSK1186" s="8"/>
      <c r="PSL1186" s="8"/>
      <c r="PSM1186" s="8"/>
      <c r="PSN1186" s="8"/>
      <c r="PSO1186" s="8"/>
      <c r="PSP1186" s="8"/>
      <c r="PSQ1186" s="8"/>
      <c r="PSR1186" s="8"/>
      <c r="PSS1186" s="8"/>
      <c r="PST1186" s="8"/>
      <c r="PSU1186" s="8"/>
      <c r="PSV1186" s="8"/>
      <c r="PSW1186" s="8"/>
      <c r="PSX1186" s="8"/>
      <c r="PSY1186" s="8"/>
      <c r="PSZ1186" s="8"/>
      <c r="PTA1186" s="8"/>
      <c r="PTB1186" s="8"/>
      <c r="PTC1186" s="8"/>
      <c r="PTD1186" s="8"/>
      <c r="PTE1186" s="8"/>
      <c r="PTF1186" s="8"/>
      <c r="PTG1186" s="8"/>
      <c r="PTH1186" s="8"/>
      <c r="PTI1186" s="8"/>
      <c r="PTJ1186" s="8"/>
      <c r="PTK1186" s="8"/>
      <c r="PTL1186" s="8"/>
      <c r="PTM1186" s="8"/>
      <c r="PTN1186" s="8"/>
      <c r="PTO1186" s="8"/>
      <c r="PTP1186" s="8"/>
      <c r="PTQ1186" s="8"/>
      <c r="PTR1186" s="8"/>
      <c r="PTS1186" s="8"/>
      <c r="PTT1186" s="8"/>
      <c r="PTU1186" s="8"/>
      <c r="PTV1186" s="8"/>
      <c r="PTW1186" s="8"/>
      <c r="PTX1186" s="8"/>
      <c r="PTY1186" s="8"/>
      <c r="PTZ1186" s="8"/>
      <c r="PUA1186" s="8"/>
      <c r="PUB1186" s="8"/>
      <c r="PUC1186" s="8"/>
      <c r="PUD1186" s="8"/>
      <c r="PUE1186" s="8"/>
      <c r="PUF1186" s="8"/>
      <c r="PUG1186" s="8"/>
      <c r="PUH1186" s="8"/>
      <c r="PUI1186" s="8"/>
      <c r="PUJ1186" s="8"/>
      <c r="PUK1186" s="8"/>
      <c r="PUL1186" s="8"/>
      <c r="PUM1186" s="8"/>
      <c r="PUN1186" s="8"/>
      <c r="PUO1186" s="8"/>
      <c r="PUP1186" s="8"/>
      <c r="PUQ1186" s="8"/>
      <c r="PUR1186" s="8"/>
      <c r="PUS1186" s="8"/>
      <c r="PUT1186" s="8"/>
      <c r="PUU1186" s="8"/>
      <c r="PUV1186" s="8"/>
      <c r="PUW1186" s="8"/>
      <c r="PUX1186" s="8"/>
      <c r="PUY1186" s="8"/>
      <c r="PUZ1186" s="8"/>
      <c r="PVA1186" s="8"/>
      <c r="PVB1186" s="8"/>
      <c r="PVC1186" s="8"/>
      <c r="PVD1186" s="8"/>
      <c r="PVE1186" s="8"/>
      <c r="PVF1186" s="8"/>
      <c r="PVG1186" s="8"/>
      <c r="PVH1186" s="8"/>
      <c r="PVI1186" s="8"/>
      <c r="PVJ1186" s="8"/>
      <c r="PVK1186" s="8"/>
      <c r="PVL1186" s="8"/>
      <c r="PVM1186" s="8"/>
      <c r="PVN1186" s="8"/>
      <c r="PVO1186" s="8"/>
      <c r="PVP1186" s="8"/>
      <c r="PVQ1186" s="8"/>
      <c r="PVR1186" s="8"/>
      <c r="PVS1186" s="8"/>
      <c r="PVT1186" s="8"/>
      <c r="PVU1186" s="8"/>
      <c r="PVV1186" s="8"/>
      <c r="PVW1186" s="8"/>
      <c r="PVX1186" s="8"/>
      <c r="PVY1186" s="8"/>
      <c r="PVZ1186" s="8"/>
      <c r="PWA1186" s="8"/>
      <c r="PWB1186" s="8"/>
      <c r="PWC1186" s="8"/>
      <c r="PWD1186" s="8"/>
      <c r="PWE1186" s="8"/>
      <c r="PWF1186" s="8"/>
      <c r="PWG1186" s="8"/>
      <c r="PWH1186" s="8"/>
      <c r="PWI1186" s="8"/>
      <c r="PWJ1186" s="8"/>
      <c r="PWK1186" s="8"/>
      <c r="PWL1186" s="8"/>
      <c r="PWM1186" s="8"/>
      <c r="PWN1186" s="8"/>
      <c r="PWO1186" s="8"/>
      <c r="PWP1186" s="8"/>
      <c r="PWQ1186" s="8"/>
      <c r="PWR1186" s="8"/>
      <c r="PWS1186" s="8"/>
      <c r="PWT1186" s="8"/>
      <c r="PWU1186" s="8"/>
      <c r="PWV1186" s="8"/>
      <c r="PWW1186" s="8"/>
      <c r="PWX1186" s="8"/>
      <c r="PWY1186" s="8"/>
      <c r="PWZ1186" s="8"/>
      <c r="PXA1186" s="8"/>
      <c r="PXB1186" s="8"/>
      <c r="PXC1186" s="8"/>
      <c r="PXD1186" s="8"/>
      <c r="PXE1186" s="8"/>
      <c r="PXF1186" s="8"/>
      <c r="PXG1186" s="8"/>
      <c r="PXH1186" s="8"/>
      <c r="PXI1186" s="8"/>
      <c r="PXJ1186" s="8"/>
      <c r="PXK1186" s="8"/>
      <c r="PXL1186" s="8"/>
      <c r="PXM1186" s="8"/>
      <c r="PXN1186" s="8"/>
      <c r="PXO1186" s="8"/>
      <c r="PXP1186" s="8"/>
      <c r="PXQ1186" s="8"/>
      <c r="PXR1186" s="8"/>
      <c r="PXS1186" s="8"/>
      <c r="PXT1186" s="8"/>
      <c r="PXU1186" s="8"/>
      <c r="PXV1186" s="8"/>
      <c r="PXW1186" s="8"/>
      <c r="PXX1186" s="8"/>
      <c r="PXY1186" s="8"/>
      <c r="PXZ1186" s="8"/>
      <c r="PYA1186" s="8"/>
      <c r="PYB1186" s="8"/>
      <c r="PYC1186" s="8"/>
      <c r="PYD1186" s="8"/>
      <c r="PYE1186" s="8"/>
      <c r="PYF1186" s="8"/>
      <c r="PYG1186" s="8"/>
      <c r="PYH1186" s="8"/>
      <c r="PYI1186" s="8"/>
      <c r="PYJ1186" s="8"/>
      <c r="PYK1186" s="8"/>
      <c r="PYL1186" s="8"/>
      <c r="PYM1186" s="8"/>
      <c r="PYN1186" s="8"/>
      <c r="PYO1186" s="8"/>
      <c r="PYP1186" s="8"/>
      <c r="PYQ1186" s="8"/>
      <c r="PYR1186" s="8"/>
      <c r="PYS1186" s="8"/>
      <c r="PYT1186" s="8"/>
      <c r="PYU1186" s="8"/>
      <c r="PYV1186" s="8"/>
      <c r="PYW1186" s="8"/>
      <c r="PYX1186" s="8"/>
      <c r="PYY1186" s="8"/>
      <c r="PYZ1186" s="8"/>
      <c r="PZA1186" s="8"/>
      <c r="PZB1186" s="8"/>
      <c r="PZC1186" s="8"/>
      <c r="PZD1186" s="8"/>
      <c r="PZE1186" s="8"/>
      <c r="PZF1186" s="8"/>
      <c r="PZG1186" s="8"/>
      <c r="PZH1186" s="8"/>
      <c r="PZI1186" s="8"/>
      <c r="PZJ1186" s="8"/>
      <c r="PZK1186" s="8"/>
      <c r="PZL1186" s="8"/>
      <c r="PZM1186" s="8"/>
      <c r="PZN1186" s="8"/>
      <c r="PZO1186" s="8"/>
      <c r="PZP1186" s="8"/>
      <c r="PZQ1186" s="8"/>
      <c r="PZR1186" s="8"/>
      <c r="PZS1186" s="8"/>
      <c r="PZT1186" s="8"/>
      <c r="PZU1186" s="8"/>
      <c r="PZV1186" s="8"/>
      <c r="PZW1186" s="8"/>
      <c r="PZX1186" s="8"/>
      <c r="PZY1186" s="8"/>
      <c r="PZZ1186" s="8"/>
      <c r="QAA1186" s="8"/>
      <c r="QAB1186" s="8"/>
      <c r="QAC1186" s="8"/>
      <c r="QAD1186" s="8"/>
      <c r="QAE1186" s="8"/>
      <c r="QAF1186" s="8"/>
      <c r="QAG1186" s="8"/>
      <c r="QAH1186" s="8"/>
      <c r="QAI1186" s="8"/>
      <c r="QAJ1186" s="8"/>
      <c r="QAK1186" s="8"/>
      <c r="QAL1186" s="8"/>
      <c r="QAM1186" s="8"/>
      <c r="QAN1186" s="8"/>
      <c r="QAO1186" s="8"/>
      <c r="QAP1186" s="8"/>
      <c r="QAQ1186" s="8"/>
      <c r="QAR1186" s="8"/>
      <c r="QAS1186" s="8"/>
      <c r="QAT1186" s="8"/>
      <c r="QAU1186" s="8"/>
      <c r="QAV1186" s="8"/>
      <c r="QAW1186" s="8"/>
      <c r="QAX1186" s="8"/>
      <c r="QAY1186" s="8"/>
      <c r="QAZ1186" s="8"/>
      <c r="QBA1186" s="8"/>
      <c r="QBB1186" s="8"/>
      <c r="QBC1186" s="8"/>
      <c r="QBD1186" s="8"/>
      <c r="QBE1186" s="8"/>
      <c r="QBF1186" s="8"/>
      <c r="QBG1186" s="8"/>
      <c r="QBH1186" s="8"/>
      <c r="QBI1186" s="8"/>
      <c r="QBJ1186" s="8"/>
      <c r="QBK1186" s="8"/>
      <c r="QBL1186" s="8"/>
      <c r="QBM1186" s="8"/>
      <c r="QBN1186" s="8"/>
      <c r="QBO1186" s="8"/>
      <c r="QBP1186" s="8"/>
      <c r="QBQ1186" s="8"/>
      <c r="QBR1186" s="8"/>
      <c r="QBS1186" s="8"/>
      <c r="QBT1186" s="8"/>
      <c r="QBU1186" s="8"/>
      <c r="QBV1186" s="8"/>
      <c r="QBW1186" s="8"/>
      <c r="QBX1186" s="8"/>
      <c r="QBY1186" s="8"/>
      <c r="QBZ1186" s="8"/>
      <c r="QCA1186" s="8"/>
      <c r="QCB1186" s="8"/>
      <c r="QCC1186" s="8"/>
      <c r="QCD1186" s="8"/>
      <c r="QCE1186" s="8"/>
      <c r="QCF1186" s="8"/>
      <c r="QCG1186" s="8"/>
      <c r="QCH1186" s="8"/>
      <c r="QCI1186" s="8"/>
      <c r="QCJ1186" s="8"/>
      <c r="QCK1186" s="8"/>
      <c r="QCL1186" s="8"/>
      <c r="QCM1186" s="8"/>
      <c r="QCN1186" s="8"/>
      <c r="QCO1186" s="8"/>
      <c r="QCP1186" s="8"/>
      <c r="QCQ1186" s="8"/>
      <c r="QCR1186" s="8"/>
      <c r="QCS1186" s="8"/>
      <c r="QCT1186" s="8"/>
      <c r="QCU1186" s="8"/>
      <c r="QCV1186" s="8"/>
      <c r="QCW1186" s="8"/>
      <c r="QCX1186" s="8"/>
      <c r="QCY1186" s="8"/>
      <c r="QCZ1186" s="8"/>
      <c r="QDA1186" s="8"/>
      <c r="QDB1186" s="8"/>
      <c r="QDC1186" s="8"/>
      <c r="QDD1186" s="8"/>
      <c r="QDE1186" s="8"/>
      <c r="QDF1186" s="8"/>
      <c r="QDG1186" s="8"/>
      <c r="QDH1186" s="8"/>
      <c r="QDI1186" s="8"/>
      <c r="QDJ1186" s="8"/>
      <c r="QDK1186" s="8"/>
      <c r="QDL1186" s="8"/>
      <c r="QDM1186" s="8"/>
      <c r="QDN1186" s="8"/>
      <c r="QDO1186" s="8"/>
      <c r="QDP1186" s="8"/>
      <c r="QDQ1186" s="8"/>
      <c r="QDR1186" s="8"/>
      <c r="QDS1186" s="8"/>
      <c r="QDT1186" s="8"/>
      <c r="QDU1186" s="8"/>
      <c r="QDV1186" s="8"/>
      <c r="QDW1186" s="8"/>
      <c r="QDX1186" s="8"/>
      <c r="QDY1186" s="8"/>
      <c r="QDZ1186" s="8"/>
      <c r="QEA1186" s="8"/>
      <c r="QEB1186" s="8"/>
      <c r="QEC1186" s="8"/>
      <c r="QED1186" s="8"/>
      <c r="QEE1186" s="8"/>
      <c r="QEF1186" s="8"/>
      <c r="QEG1186" s="8"/>
      <c r="QEH1186" s="8"/>
      <c r="QEI1186" s="8"/>
      <c r="QEJ1186" s="8"/>
      <c r="QEK1186" s="8"/>
      <c r="QEL1186" s="8"/>
      <c r="QEM1186" s="8"/>
      <c r="QEN1186" s="8"/>
      <c r="QEO1186" s="8"/>
      <c r="QEP1186" s="8"/>
      <c r="QEQ1186" s="8"/>
      <c r="QER1186" s="8"/>
      <c r="QES1186" s="8"/>
      <c r="QET1186" s="8"/>
      <c r="QEU1186" s="8"/>
      <c r="QEV1186" s="8"/>
      <c r="QEW1186" s="8"/>
      <c r="QEX1186" s="8"/>
      <c r="QEY1186" s="8"/>
      <c r="QEZ1186" s="8"/>
      <c r="QFA1186" s="8"/>
      <c r="QFB1186" s="8"/>
      <c r="QFC1186" s="8"/>
      <c r="QFD1186" s="8"/>
      <c r="QFE1186" s="8"/>
      <c r="QFF1186" s="8"/>
      <c r="QFG1186" s="8"/>
      <c r="QFH1186" s="8"/>
      <c r="QFI1186" s="8"/>
      <c r="QFJ1186" s="8"/>
      <c r="QFK1186" s="8"/>
      <c r="QFL1186" s="8"/>
      <c r="QFM1186" s="8"/>
      <c r="QFN1186" s="8"/>
      <c r="QFO1186" s="8"/>
      <c r="QFP1186" s="8"/>
      <c r="QFQ1186" s="8"/>
      <c r="QFR1186" s="8"/>
      <c r="QFS1186" s="8"/>
      <c r="QFT1186" s="8"/>
      <c r="QFU1186" s="8"/>
      <c r="QFV1186" s="8"/>
      <c r="QFW1186" s="8"/>
      <c r="QFX1186" s="8"/>
      <c r="QFY1186" s="8"/>
      <c r="QFZ1186" s="8"/>
      <c r="QGA1186" s="8"/>
      <c r="QGB1186" s="8"/>
      <c r="QGC1186" s="8"/>
      <c r="QGD1186" s="8"/>
      <c r="QGE1186" s="8"/>
      <c r="QGF1186" s="8"/>
      <c r="QGG1186" s="8"/>
      <c r="QGH1186" s="8"/>
      <c r="QGI1186" s="8"/>
      <c r="QGJ1186" s="8"/>
      <c r="QGK1186" s="8"/>
      <c r="QGL1186" s="8"/>
      <c r="QGM1186" s="8"/>
      <c r="QGN1186" s="8"/>
      <c r="QGO1186" s="8"/>
      <c r="QGP1186" s="8"/>
      <c r="QGQ1186" s="8"/>
      <c r="QGR1186" s="8"/>
      <c r="QGS1186" s="8"/>
      <c r="QGT1186" s="8"/>
      <c r="QGU1186" s="8"/>
      <c r="QGV1186" s="8"/>
      <c r="QGW1186" s="8"/>
      <c r="QGX1186" s="8"/>
      <c r="QGY1186" s="8"/>
      <c r="QGZ1186" s="8"/>
      <c r="QHA1186" s="8"/>
      <c r="QHB1186" s="8"/>
      <c r="QHC1186" s="8"/>
      <c r="QHD1186" s="8"/>
      <c r="QHE1186" s="8"/>
      <c r="QHF1186" s="8"/>
      <c r="QHG1186" s="8"/>
      <c r="QHH1186" s="8"/>
      <c r="QHI1186" s="8"/>
      <c r="QHJ1186" s="8"/>
      <c r="QHK1186" s="8"/>
      <c r="QHL1186" s="8"/>
      <c r="QHM1186" s="8"/>
      <c r="QHN1186" s="8"/>
      <c r="QHO1186" s="8"/>
      <c r="QHP1186" s="8"/>
      <c r="QHQ1186" s="8"/>
      <c r="QHR1186" s="8"/>
      <c r="QHS1186" s="8"/>
      <c r="QHT1186" s="8"/>
      <c r="QHU1186" s="8"/>
      <c r="QHV1186" s="8"/>
      <c r="QHW1186" s="8"/>
      <c r="QHX1186" s="8"/>
      <c r="QHY1186" s="8"/>
      <c r="QHZ1186" s="8"/>
      <c r="QIA1186" s="8"/>
      <c r="QIB1186" s="8"/>
      <c r="QIC1186" s="8"/>
      <c r="QID1186" s="8"/>
      <c r="QIE1186" s="8"/>
      <c r="QIF1186" s="8"/>
      <c r="QIG1186" s="8"/>
      <c r="QIH1186" s="8"/>
      <c r="QII1186" s="8"/>
      <c r="QIJ1186" s="8"/>
      <c r="QIK1186" s="8"/>
      <c r="QIL1186" s="8"/>
      <c r="QIM1186" s="8"/>
      <c r="QIN1186" s="8"/>
      <c r="QIO1186" s="8"/>
      <c r="QIP1186" s="8"/>
      <c r="QIQ1186" s="8"/>
      <c r="QIR1186" s="8"/>
      <c r="QIS1186" s="8"/>
      <c r="QIT1186" s="8"/>
      <c r="QIU1186" s="8"/>
      <c r="QIV1186" s="8"/>
      <c r="QIW1186" s="8"/>
      <c r="QIX1186" s="8"/>
      <c r="QIY1186" s="8"/>
      <c r="QIZ1186" s="8"/>
      <c r="QJA1186" s="8"/>
      <c r="QJB1186" s="8"/>
      <c r="QJC1186" s="8"/>
      <c r="QJD1186" s="8"/>
      <c r="QJE1186" s="8"/>
      <c r="QJF1186" s="8"/>
      <c r="QJG1186" s="8"/>
      <c r="QJH1186" s="8"/>
      <c r="QJI1186" s="8"/>
      <c r="QJJ1186" s="8"/>
      <c r="QJK1186" s="8"/>
      <c r="QJL1186" s="8"/>
      <c r="QJM1186" s="8"/>
      <c r="QJN1186" s="8"/>
      <c r="QJO1186" s="8"/>
      <c r="QJP1186" s="8"/>
      <c r="QJQ1186" s="8"/>
      <c r="QJR1186" s="8"/>
      <c r="QJS1186" s="8"/>
      <c r="QJT1186" s="8"/>
      <c r="QJU1186" s="8"/>
      <c r="QJV1186" s="8"/>
      <c r="QJW1186" s="8"/>
      <c r="QJX1186" s="8"/>
      <c r="QJY1186" s="8"/>
      <c r="QJZ1186" s="8"/>
      <c r="QKA1186" s="8"/>
      <c r="QKB1186" s="8"/>
      <c r="QKC1186" s="8"/>
      <c r="QKD1186" s="8"/>
      <c r="QKE1186" s="8"/>
      <c r="QKF1186" s="8"/>
      <c r="QKG1186" s="8"/>
      <c r="QKH1186" s="8"/>
      <c r="QKI1186" s="8"/>
      <c r="QKJ1186" s="8"/>
      <c r="QKK1186" s="8"/>
      <c r="QKL1186" s="8"/>
      <c r="QKM1186" s="8"/>
      <c r="QKN1186" s="8"/>
      <c r="QKO1186" s="8"/>
      <c r="QKP1186" s="8"/>
      <c r="QKQ1186" s="8"/>
      <c r="QKR1186" s="8"/>
      <c r="QKS1186" s="8"/>
      <c r="QKT1186" s="8"/>
      <c r="QKU1186" s="8"/>
      <c r="QKV1186" s="8"/>
      <c r="QKW1186" s="8"/>
      <c r="QKX1186" s="8"/>
      <c r="QKY1186" s="8"/>
      <c r="QKZ1186" s="8"/>
      <c r="QLA1186" s="8"/>
      <c r="QLB1186" s="8"/>
      <c r="QLC1186" s="8"/>
      <c r="QLD1186" s="8"/>
      <c r="QLE1186" s="8"/>
      <c r="QLF1186" s="8"/>
      <c r="QLG1186" s="8"/>
      <c r="QLH1186" s="8"/>
      <c r="QLI1186" s="8"/>
      <c r="QLJ1186" s="8"/>
      <c r="QLK1186" s="8"/>
      <c r="QLL1186" s="8"/>
      <c r="QLM1186" s="8"/>
      <c r="QLN1186" s="8"/>
      <c r="QLO1186" s="8"/>
      <c r="QLP1186" s="8"/>
      <c r="QLQ1186" s="8"/>
      <c r="QLR1186" s="8"/>
      <c r="QLS1186" s="8"/>
      <c r="QLT1186" s="8"/>
      <c r="QLU1186" s="8"/>
      <c r="QLV1186" s="8"/>
      <c r="QLW1186" s="8"/>
      <c r="QLX1186" s="8"/>
      <c r="QLY1186" s="8"/>
      <c r="QLZ1186" s="8"/>
      <c r="QMA1186" s="8"/>
      <c r="QMB1186" s="8"/>
      <c r="QMC1186" s="8"/>
      <c r="QMD1186" s="8"/>
      <c r="QME1186" s="8"/>
      <c r="QMF1186" s="8"/>
      <c r="QMG1186" s="8"/>
      <c r="QMH1186" s="8"/>
      <c r="QMI1186" s="8"/>
      <c r="QMJ1186" s="8"/>
      <c r="QMK1186" s="8"/>
      <c r="QML1186" s="8"/>
      <c r="QMM1186" s="8"/>
      <c r="QMN1186" s="8"/>
      <c r="QMO1186" s="8"/>
      <c r="QMP1186" s="8"/>
      <c r="QMQ1186" s="8"/>
      <c r="QMR1186" s="8"/>
      <c r="QMS1186" s="8"/>
      <c r="QMT1186" s="8"/>
      <c r="QMU1186" s="8"/>
      <c r="QMV1186" s="8"/>
      <c r="QMW1186" s="8"/>
      <c r="QMX1186" s="8"/>
      <c r="QMY1186" s="8"/>
      <c r="QMZ1186" s="8"/>
      <c r="QNA1186" s="8"/>
      <c r="QNB1186" s="8"/>
      <c r="QNC1186" s="8"/>
      <c r="QND1186" s="8"/>
      <c r="QNE1186" s="8"/>
      <c r="QNF1186" s="8"/>
      <c r="QNG1186" s="8"/>
      <c r="QNH1186" s="8"/>
      <c r="QNI1186" s="8"/>
      <c r="QNJ1186" s="8"/>
      <c r="QNK1186" s="8"/>
      <c r="QNL1186" s="8"/>
      <c r="QNM1186" s="8"/>
      <c r="QNN1186" s="8"/>
      <c r="QNO1186" s="8"/>
      <c r="QNP1186" s="8"/>
      <c r="QNQ1186" s="8"/>
      <c r="QNR1186" s="8"/>
      <c r="QNS1186" s="8"/>
      <c r="QNT1186" s="8"/>
      <c r="QNU1186" s="8"/>
      <c r="QNV1186" s="8"/>
      <c r="QNW1186" s="8"/>
      <c r="QNX1186" s="8"/>
      <c r="QNY1186" s="8"/>
      <c r="QNZ1186" s="8"/>
      <c r="QOA1186" s="8"/>
      <c r="QOB1186" s="8"/>
      <c r="QOC1186" s="8"/>
      <c r="QOD1186" s="8"/>
      <c r="QOE1186" s="8"/>
      <c r="QOF1186" s="8"/>
      <c r="QOG1186" s="8"/>
      <c r="QOH1186" s="8"/>
      <c r="QOI1186" s="8"/>
      <c r="QOJ1186" s="8"/>
      <c r="QOK1186" s="8"/>
      <c r="QOL1186" s="8"/>
      <c r="QOM1186" s="8"/>
      <c r="QON1186" s="8"/>
      <c r="QOO1186" s="8"/>
      <c r="QOP1186" s="8"/>
      <c r="QOQ1186" s="8"/>
      <c r="QOR1186" s="8"/>
      <c r="QOS1186" s="8"/>
      <c r="QOT1186" s="8"/>
      <c r="QOU1186" s="8"/>
      <c r="QOV1186" s="8"/>
      <c r="QOW1186" s="8"/>
      <c r="QOX1186" s="8"/>
      <c r="QOY1186" s="8"/>
      <c r="QOZ1186" s="8"/>
      <c r="QPA1186" s="8"/>
      <c r="QPB1186" s="8"/>
      <c r="QPC1186" s="8"/>
      <c r="QPD1186" s="8"/>
      <c r="QPE1186" s="8"/>
      <c r="QPF1186" s="8"/>
      <c r="QPG1186" s="8"/>
      <c r="QPH1186" s="8"/>
      <c r="QPI1186" s="8"/>
      <c r="QPJ1186" s="8"/>
      <c r="QPK1186" s="8"/>
      <c r="QPL1186" s="8"/>
      <c r="QPM1186" s="8"/>
      <c r="QPN1186" s="8"/>
      <c r="QPO1186" s="8"/>
      <c r="QPP1186" s="8"/>
      <c r="QPQ1186" s="8"/>
      <c r="QPR1186" s="8"/>
      <c r="QPS1186" s="8"/>
      <c r="QPT1186" s="8"/>
      <c r="QPU1186" s="8"/>
      <c r="QPV1186" s="8"/>
      <c r="QPW1186" s="8"/>
      <c r="QPX1186" s="8"/>
      <c r="QPY1186" s="8"/>
      <c r="QPZ1186" s="8"/>
      <c r="QQA1186" s="8"/>
      <c r="QQB1186" s="8"/>
      <c r="QQC1186" s="8"/>
      <c r="QQD1186" s="8"/>
      <c r="QQE1186" s="8"/>
      <c r="QQF1186" s="8"/>
      <c r="QQG1186" s="8"/>
      <c r="QQH1186" s="8"/>
      <c r="QQI1186" s="8"/>
      <c r="QQJ1186" s="8"/>
      <c r="QQK1186" s="8"/>
      <c r="QQL1186" s="8"/>
      <c r="QQM1186" s="8"/>
      <c r="QQN1186" s="8"/>
      <c r="QQO1186" s="8"/>
      <c r="QQP1186" s="8"/>
      <c r="QQQ1186" s="8"/>
      <c r="QQR1186" s="8"/>
      <c r="QQS1186" s="8"/>
      <c r="QQT1186" s="8"/>
      <c r="QQU1186" s="8"/>
      <c r="QQV1186" s="8"/>
      <c r="QQW1186" s="8"/>
      <c r="QQX1186" s="8"/>
      <c r="QQY1186" s="8"/>
      <c r="QQZ1186" s="8"/>
      <c r="QRA1186" s="8"/>
      <c r="QRB1186" s="8"/>
      <c r="QRC1186" s="8"/>
      <c r="QRD1186" s="8"/>
      <c r="QRE1186" s="8"/>
      <c r="QRF1186" s="8"/>
      <c r="QRG1186" s="8"/>
      <c r="QRH1186" s="8"/>
      <c r="QRI1186" s="8"/>
      <c r="QRJ1186" s="8"/>
      <c r="QRK1186" s="8"/>
      <c r="QRL1186" s="8"/>
      <c r="QRM1186" s="8"/>
      <c r="QRN1186" s="8"/>
      <c r="QRO1186" s="8"/>
      <c r="QRP1186" s="8"/>
      <c r="QRQ1186" s="8"/>
      <c r="QRR1186" s="8"/>
      <c r="QRS1186" s="8"/>
      <c r="QRT1186" s="8"/>
      <c r="QRU1186" s="8"/>
      <c r="QRV1186" s="8"/>
      <c r="QRW1186" s="8"/>
      <c r="QRX1186" s="8"/>
      <c r="QRY1186" s="8"/>
      <c r="QRZ1186" s="8"/>
      <c r="QSA1186" s="8"/>
      <c r="QSB1186" s="8"/>
      <c r="QSC1186" s="8"/>
      <c r="QSD1186" s="8"/>
      <c r="QSE1186" s="8"/>
      <c r="QSF1186" s="8"/>
      <c r="QSG1186" s="8"/>
      <c r="QSH1186" s="8"/>
      <c r="QSI1186" s="8"/>
      <c r="QSJ1186" s="8"/>
      <c r="QSK1186" s="8"/>
      <c r="QSL1186" s="8"/>
      <c r="QSM1186" s="8"/>
      <c r="QSN1186" s="8"/>
      <c r="QSO1186" s="8"/>
      <c r="QSP1186" s="8"/>
      <c r="QSQ1186" s="8"/>
      <c r="QSR1186" s="8"/>
      <c r="QSS1186" s="8"/>
      <c r="QST1186" s="8"/>
      <c r="QSU1186" s="8"/>
      <c r="QSV1186" s="8"/>
      <c r="QSW1186" s="8"/>
      <c r="QSX1186" s="8"/>
      <c r="QSY1186" s="8"/>
      <c r="QSZ1186" s="8"/>
      <c r="QTA1186" s="8"/>
      <c r="QTB1186" s="8"/>
      <c r="QTC1186" s="8"/>
      <c r="QTD1186" s="8"/>
      <c r="QTE1186" s="8"/>
      <c r="QTF1186" s="8"/>
      <c r="QTG1186" s="8"/>
      <c r="QTH1186" s="8"/>
      <c r="QTI1186" s="8"/>
      <c r="QTJ1186" s="8"/>
      <c r="QTK1186" s="8"/>
      <c r="QTL1186" s="8"/>
      <c r="QTM1186" s="8"/>
      <c r="QTN1186" s="8"/>
      <c r="QTO1186" s="8"/>
      <c r="QTP1186" s="8"/>
      <c r="QTQ1186" s="8"/>
      <c r="QTR1186" s="8"/>
      <c r="QTS1186" s="8"/>
      <c r="QTT1186" s="8"/>
      <c r="QTU1186" s="8"/>
      <c r="QTV1186" s="8"/>
      <c r="QTW1186" s="8"/>
      <c r="QTX1186" s="8"/>
      <c r="QTY1186" s="8"/>
      <c r="QTZ1186" s="8"/>
      <c r="QUA1186" s="8"/>
      <c r="QUB1186" s="8"/>
      <c r="QUC1186" s="8"/>
      <c r="QUD1186" s="8"/>
      <c r="QUE1186" s="8"/>
      <c r="QUF1186" s="8"/>
      <c r="QUG1186" s="8"/>
      <c r="QUH1186" s="8"/>
      <c r="QUI1186" s="8"/>
      <c r="QUJ1186" s="8"/>
      <c r="QUK1186" s="8"/>
      <c r="QUL1186" s="8"/>
      <c r="QUM1186" s="8"/>
      <c r="QUN1186" s="8"/>
      <c r="QUO1186" s="8"/>
      <c r="QUP1186" s="8"/>
      <c r="QUQ1186" s="8"/>
      <c r="QUR1186" s="8"/>
      <c r="QUS1186" s="8"/>
      <c r="QUT1186" s="8"/>
      <c r="QUU1186" s="8"/>
      <c r="QUV1186" s="8"/>
      <c r="QUW1186" s="8"/>
      <c r="QUX1186" s="8"/>
      <c r="QUY1186" s="8"/>
      <c r="QUZ1186" s="8"/>
      <c r="QVA1186" s="8"/>
      <c r="QVB1186" s="8"/>
      <c r="QVC1186" s="8"/>
      <c r="QVD1186" s="8"/>
      <c r="QVE1186" s="8"/>
      <c r="QVF1186" s="8"/>
      <c r="QVG1186" s="8"/>
      <c r="QVH1186" s="8"/>
      <c r="QVI1186" s="8"/>
      <c r="QVJ1186" s="8"/>
      <c r="QVK1186" s="8"/>
      <c r="QVL1186" s="8"/>
      <c r="QVM1186" s="8"/>
      <c r="QVN1186" s="8"/>
      <c r="QVO1186" s="8"/>
      <c r="QVP1186" s="8"/>
      <c r="QVQ1186" s="8"/>
      <c r="QVR1186" s="8"/>
      <c r="QVS1186" s="8"/>
      <c r="QVT1186" s="8"/>
      <c r="QVU1186" s="8"/>
      <c r="QVV1186" s="8"/>
      <c r="QVW1186" s="8"/>
      <c r="QVX1186" s="8"/>
      <c r="QVY1186" s="8"/>
      <c r="QVZ1186" s="8"/>
      <c r="QWA1186" s="8"/>
      <c r="QWB1186" s="8"/>
      <c r="QWC1186" s="8"/>
      <c r="QWD1186" s="8"/>
      <c r="QWE1186" s="8"/>
      <c r="QWF1186" s="8"/>
      <c r="QWG1186" s="8"/>
      <c r="QWH1186" s="8"/>
      <c r="QWI1186" s="8"/>
      <c r="QWJ1186" s="8"/>
      <c r="QWK1186" s="8"/>
      <c r="QWL1186" s="8"/>
      <c r="QWM1186" s="8"/>
      <c r="QWN1186" s="8"/>
      <c r="QWO1186" s="8"/>
      <c r="QWP1186" s="8"/>
      <c r="QWQ1186" s="8"/>
      <c r="QWR1186" s="8"/>
      <c r="QWS1186" s="8"/>
      <c r="QWT1186" s="8"/>
      <c r="QWU1186" s="8"/>
      <c r="QWV1186" s="8"/>
      <c r="QWW1186" s="8"/>
      <c r="QWX1186" s="8"/>
      <c r="QWY1186" s="8"/>
      <c r="QWZ1186" s="8"/>
      <c r="QXA1186" s="8"/>
      <c r="QXB1186" s="8"/>
      <c r="QXC1186" s="8"/>
      <c r="QXD1186" s="8"/>
      <c r="QXE1186" s="8"/>
      <c r="QXF1186" s="8"/>
      <c r="QXG1186" s="8"/>
      <c r="QXH1186" s="8"/>
      <c r="QXI1186" s="8"/>
      <c r="QXJ1186" s="8"/>
      <c r="QXK1186" s="8"/>
      <c r="QXL1186" s="8"/>
      <c r="QXM1186" s="8"/>
      <c r="QXN1186" s="8"/>
      <c r="QXO1186" s="8"/>
      <c r="QXP1186" s="8"/>
      <c r="QXQ1186" s="8"/>
      <c r="QXR1186" s="8"/>
      <c r="QXS1186" s="8"/>
      <c r="QXT1186" s="8"/>
      <c r="QXU1186" s="8"/>
      <c r="QXV1186" s="8"/>
      <c r="QXW1186" s="8"/>
      <c r="QXX1186" s="8"/>
      <c r="QXY1186" s="8"/>
      <c r="QXZ1186" s="8"/>
      <c r="QYA1186" s="8"/>
      <c r="QYB1186" s="8"/>
      <c r="QYC1186" s="8"/>
      <c r="QYD1186" s="8"/>
      <c r="QYE1186" s="8"/>
      <c r="QYF1186" s="8"/>
      <c r="QYG1186" s="8"/>
      <c r="QYH1186" s="8"/>
      <c r="QYI1186" s="8"/>
      <c r="QYJ1186" s="8"/>
      <c r="QYK1186" s="8"/>
      <c r="QYL1186" s="8"/>
      <c r="QYM1186" s="8"/>
      <c r="QYN1186" s="8"/>
      <c r="QYO1186" s="8"/>
      <c r="QYP1186" s="8"/>
      <c r="QYQ1186" s="8"/>
      <c r="QYR1186" s="8"/>
      <c r="QYS1186" s="8"/>
      <c r="QYT1186" s="8"/>
      <c r="QYU1186" s="8"/>
      <c r="QYV1186" s="8"/>
      <c r="QYW1186" s="8"/>
      <c r="QYX1186" s="8"/>
      <c r="QYY1186" s="8"/>
      <c r="QYZ1186" s="8"/>
      <c r="QZA1186" s="8"/>
      <c r="QZB1186" s="8"/>
      <c r="QZC1186" s="8"/>
      <c r="QZD1186" s="8"/>
      <c r="QZE1186" s="8"/>
      <c r="QZF1186" s="8"/>
      <c r="QZG1186" s="8"/>
      <c r="QZH1186" s="8"/>
      <c r="QZI1186" s="8"/>
      <c r="QZJ1186" s="8"/>
      <c r="QZK1186" s="8"/>
      <c r="QZL1186" s="8"/>
      <c r="QZM1186" s="8"/>
      <c r="QZN1186" s="8"/>
      <c r="QZO1186" s="8"/>
      <c r="QZP1186" s="8"/>
      <c r="QZQ1186" s="8"/>
      <c r="QZR1186" s="8"/>
      <c r="QZS1186" s="8"/>
      <c r="QZT1186" s="8"/>
      <c r="QZU1186" s="8"/>
      <c r="QZV1186" s="8"/>
      <c r="QZW1186" s="8"/>
      <c r="QZX1186" s="8"/>
      <c r="QZY1186" s="8"/>
      <c r="QZZ1186" s="8"/>
      <c r="RAA1186" s="8"/>
      <c r="RAB1186" s="8"/>
      <c r="RAC1186" s="8"/>
      <c r="RAD1186" s="8"/>
      <c r="RAE1186" s="8"/>
      <c r="RAF1186" s="8"/>
      <c r="RAG1186" s="8"/>
      <c r="RAH1186" s="8"/>
      <c r="RAI1186" s="8"/>
      <c r="RAJ1186" s="8"/>
      <c r="RAK1186" s="8"/>
      <c r="RAL1186" s="8"/>
      <c r="RAM1186" s="8"/>
      <c r="RAN1186" s="8"/>
      <c r="RAO1186" s="8"/>
      <c r="RAP1186" s="8"/>
      <c r="RAQ1186" s="8"/>
      <c r="RAR1186" s="8"/>
      <c r="RAS1186" s="8"/>
      <c r="RAT1186" s="8"/>
      <c r="RAU1186" s="8"/>
      <c r="RAV1186" s="8"/>
      <c r="RAW1186" s="8"/>
      <c r="RAX1186" s="8"/>
      <c r="RAY1186" s="8"/>
      <c r="RAZ1186" s="8"/>
      <c r="RBA1186" s="8"/>
      <c r="RBB1186" s="8"/>
      <c r="RBC1186" s="8"/>
      <c r="RBD1186" s="8"/>
      <c r="RBE1186" s="8"/>
      <c r="RBF1186" s="8"/>
      <c r="RBG1186" s="8"/>
      <c r="RBH1186" s="8"/>
      <c r="RBI1186" s="8"/>
      <c r="RBJ1186" s="8"/>
      <c r="RBK1186" s="8"/>
      <c r="RBL1186" s="8"/>
      <c r="RBM1186" s="8"/>
      <c r="RBN1186" s="8"/>
      <c r="RBO1186" s="8"/>
      <c r="RBP1186" s="8"/>
      <c r="RBQ1186" s="8"/>
      <c r="RBR1186" s="8"/>
      <c r="RBS1186" s="8"/>
      <c r="RBT1186" s="8"/>
      <c r="RBU1186" s="8"/>
      <c r="RBV1186" s="8"/>
      <c r="RBW1186" s="8"/>
      <c r="RBX1186" s="8"/>
      <c r="RBY1186" s="8"/>
      <c r="RBZ1186" s="8"/>
      <c r="RCA1186" s="8"/>
      <c r="RCB1186" s="8"/>
      <c r="RCC1186" s="8"/>
      <c r="RCD1186" s="8"/>
      <c r="RCE1186" s="8"/>
      <c r="RCF1186" s="8"/>
      <c r="RCG1186" s="8"/>
      <c r="RCH1186" s="8"/>
      <c r="RCI1186" s="8"/>
      <c r="RCJ1186" s="8"/>
      <c r="RCK1186" s="8"/>
      <c r="RCL1186" s="8"/>
      <c r="RCM1186" s="8"/>
      <c r="RCN1186" s="8"/>
      <c r="RCO1186" s="8"/>
      <c r="RCP1186" s="8"/>
      <c r="RCQ1186" s="8"/>
      <c r="RCR1186" s="8"/>
      <c r="RCS1186" s="8"/>
      <c r="RCT1186" s="8"/>
      <c r="RCU1186" s="8"/>
      <c r="RCV1186" s="8"/>
      <c r="RCW1186" s="8"/>
      <c r="RCX1186" s="8"/>
      <c r="RCY1186" s="8"/>
      <c r="RCZ1186" s="8"/>
      <c r="RDA1186" s="8"/>
      <c r="RDB1186" s="8"/>
      <c r="RDC1186" s="8"/>
      <c r="RDD1186" s="8"/>
      <c r="RDE1186" s="8"/>
      <c r="RDF1186" s="8"/>
      <c r="RDG1186" s="8"/>
      <c r="RDH1186" s="8"/>
      <c r="RDI1186" s="8"/>
      <c r="RDJ1186" s="8"/>
      <c r="RDK1186" s="8"/>
      <c r="RDL1186" s="8"/>
      <c r="RDM1186" s="8"/>
      <c r="RDN1186" s="8"/>
      <c r="RDO1186" s="8"/>
      <c r="RDP1186" s="8"/>
      <c r="RDQ1186" s="8"/>
      <c r="RDR1186" s="8"/>
      <c r="RDS1186" s="8"/>
      <c r="RDT1186" s="8"/>
      <c r="RDU1186" s="8"/>
      <c r="RDV1186" s="8"/>
      <c r="RDW1186" s="8"/>
      <c r="RDX1186" s="8"/>
      <c r="RDY1186" s="8"/>
      <c r="RDZ1186" s="8"/>
      <c r="REA1186" s="8"/>
      <c r="REB1186" s="8"/>
      <c r="REC1186" s="8"/>
      <c r="RED1186" s="8"/>
      <c r="REE1186" s="8"/>
      <c r="REF1186" s="8"/>
      <c r="REG1186" s="8"/>
      <c r="REH1186" s="8"/>
      <c r="REI1186" s="8"/>
      <c r="REJ1186" s="8"/>
      <c r="REK1186" s="8"/>
      <c r="REL1186" s="8"/>
      <c r="REM1186" s="8"/>
      <c r="REN1186" s="8"/>
      <c r="REO1186" s="8"/>
      <c r="REP1186" s="8"/>
      <c r="REQ1186" s="8"/>
      <c r="RER1186" s="8"/>
      <c r="RES1186" s="8"/>
      <c r="RET1186" s="8"/>
      <c r="REU1186" s="8"/>
      <c r="REV1186" s="8"/>
      <c r="REW1186" s="8"/>
      <c r="REX1186" s="8"/>
      <c r="REY1186" s="8"/>
      <c r="REZ1186" s="8"/>
      <c r="RFA1186" s="8"/>
      <c r="RFB1186" s="8"/>
      <c r="RFC1186" s="8"/>
      <c r="RFD1186" s="8"/>
      <c r="RFE1186" s="8"/>
      <c r="RFF1186" s="8"/>
      <c r="RFG1186" s="8"/>
      <c r="RFH1186" s="8"/>
      <c r="RFI1186" s="8"/>
      <c r="RFJ1186" s="8"/>
      <c r="RFK1186" s="8"/>
      <c r="RFL1186" s="8"/>
      <c r="RFM1186" s="8"/>
      <c r="RFN1186" s="8"/>
      <c r="RFO1186" s="8"/>
      <c r="RFP1186" s="8"/>
      <c r="RFQ1186" s="8"/>
      <c r="RFR1186" s="8"/>
      <c r="RFS1186" s="8"/>
      <c r="RFT1186" s="8"/>
      <c r="RFU1186" s="8"/>
      <c r="RFV1186" s="8"/>
      <c r="RFW1186" s="8"/>
      <c r="RFX1186" s="8"/>
      <c r="RFY1186" s="8"/>
      <c r="RFZ1186" s="8"/>
      <c r="RGA1186" s="8"/>
      <c r="RGB1186" s="8"/>
      <c r="RGC1186" s="8"/>
      <c r="RGD1186" s="8"/>
      <c r="RGE1186" s="8"/>
      <c r="RGF1186" s="8"/>
      <c r="RGG1186" s="8"/>
      <c r="RGH1186" s="8"/>
      <c r="RGI1186" s="8"/>
      <c r="RGJ1186" s="8"/>
      <c r="RGK1186" s="8"/>
      <c r="RGL1186" s="8"/>
      <c r="RGM1186" s="8"/>
      <c r="RGN1186" s="8"/>
      <c r="RGO1186" s="8"/>
      <c r="RGP1186" s="8"/>
      <c r="RGQ1186" s="8"/>
      <c r="RGR1186" s="8"/>
      <c r="RGS1186" s="8"/>
      <c r="RGT1186" s="8"/>
      <c r="RGU1186" s="8"/>
      <c r="RGV1186" s="8"/>
      <c r="RGW1186" s="8"/>
      <c r="RGX1186" s="8"/>
      <c r="RGY1186" s="8"/>
      <c r="RGZ1186" s="8"/>
      <c r="RHA1186" s="8"/>
      <c r="RHB1186" s="8"/>
      <c r="RHC1186" s="8"/>
      <c r="RHD1186" s="8"/>
      <c r="RHE1186" s="8"/>
      <c r="RHF1186" s="8"/>
      <c r="RHG1186" s="8"/>
      <c r="RHH1186" s="8"/>
      <c r="RHI1186" s="8"/>
      <c r="RHJ1186" s="8"/>
      <c r="RHK1186" s="8"/>
      <c r="RHL1186" s="8"/>
      <c r="RHM1186" s="8"/>
      <c r="RHN1186" s="8"/>
      <c r="RHO1186" s="8"/>
      <c r="RHP1186" s="8"/>
      <c r="RHQ1186" s="8"/>
      <c r="RHR1186" s="8"/>
      <c r="RHS1186" s="8"/>
      <c r="RHT1186" s="8"/>
      <c r="RHU1186" s="8"/>
      <c r="RHV1186" s="8"/>
      <c r="RHW1186" s="8"/>
      <c r="RHX1186" s="8"/>
      <c r="RHY1186" s="8"/>
      <c r="RHZ1186" s="8"/>
      <c r="RIA1186" s="8"/>
      <c r="RIB1186" s="8"/>
      <c r="RIC1186" s="8"/>
      <c r="RID1186" s="8"/>
      <c r="RIE1186" s="8"/>
      <c r="RIF1186" s="8"/>
      <c r="RIG1186" s="8"/>
      <c r="RIH1186" s="8"/>
      <c r="RII1186" s="8"/>
      <c r="RIJ1186" s="8"/>
      <c r="RIK1186" s="8"/>
      <c r="RIL1186" s="8"/>
      <c r="RIM1186" s="8"/>
      <c r="RIN1186" s="8"/>
      <c r="RIO1186" s="8"/>
      <c r="RIP1186" s="8"/>
      <c r="RIQ1186" s="8"/>
      <c r="RIR1186" s="8"/>
      <c r="RIS1186" s="8"/>
      <c r="RIT1186" s="8"/>
      <c r="RIU1186" s="8"/>
      <c r="RIV1186" s="8"/>
      <c r="RIW1186" s="8"/>
      <c r="RIX1186" s="8"/>
      <c r="RIY1186" s="8"/>
      <c r="RIZ1186" s="8"/>
      <c r="RJA1186" s="8"/>
      <c r="RJB1186" s="8"/>
      <c r="RJC1186" s="8"/>
      <c r="RJD1186" s="8"/>
      <c r="RJE1186" s="8"/>
      <c r="RJF1186" s="8"/>
      <c r="RJG1186" s="8"/>
      <c r="RJH1186" s="8"/>
      <c r="RJI1186" s="8"/>
      <c r="RJJ1186" s="8"/>
      <c r="RJK1186" s="8"/>
      <c r="RJL1186" s="8"/>
      <c r="RJM1186" s="8"/>
      <c r="RJN1186" s="8"/>
      <c r="RJO1186" s="8"/>
      <c r="RJP1186" s="8"/>
      <c r="RJQ1186" s="8"/>
      <c r="RJR1186" s="8"/>
      <c r="RJS1186" s="8"/>
      <c r="RJT1186" s="8"/>
      <c r="RJU1186" s="8"/>
      <c r="RJV1186" s="8"/>
      <c r="RJW1186" s="8"/>
      <c r="RJX1186" s="8"/>
      <c r="RJY1186" s="8"/>
      <c r="RJZ1186" s="8"/>
      <c r="RKA1186" s="8"/>
      <c r="RKB1186" s="8"/>
      <c r="RKC1186" s="8"/>
      <c r="RKD1186" s="8"/>
      <c r="RKE1186" s="8"/>
      <c r="RKF1186" s="8"/>
      <c r="RKG1186" s="8"/>
      <c r="RKH1186" s="8"/>
      <c r="RKI1186" s="8"/>
      <c r="RKJ1186" s="8"/>
      <c r="RKK1186" s="8"/>
      <c r="RKL1186" s="8"/>
      <c r="RKM1186" s="8"/>
      <c r="RKN1186" s="8"/>
      <c r="RKO1186" s="8"/>
      <c r="RKP1186" s="8"/>
      <c r="RKQ1186" s="8"/>
      <c r="RKR1186" s="8"/>
      <c r="RKS1186" s="8"/>
      <c r="RKT1186" s="8"/>
      <c r="RKU1186" s="8"/>
      <c r="RKV1186" s="8"/>
      <c r="RKW1186" s="8"/>
      <c r="RKX1186" s="8"/>
      <c r="RKY1186" s="8"/>
      <c r="RKZ1186" s="8"/>
      <c r="RLA1186" s="8"/>
      <c r="RLB1186" s="8"/>
      <c r="RLC1186" s="8"/>
      <c r="RLD1186" s="8"/>
      <c r="RLE1186" s="8"/>
      <c r="RLF1186" s="8"/>
      <c r="RLG1186" s="8"/>
      <c r="RLH1186" s="8"/>
      <c r="RLI1186" s="8"/>
      <c r="RLJ1186" s="8"/>
      <c r="RLK1186" s="8"/>
      <c r="RLL1186" s="8"/>
      <c r="RLM1186" s="8"/>
      <c r="RLN1186" s="8"/>
      <c r="RLO1186" s="8"/>
      <c r="RLP1186" s="8"/>
      <c r="RLQ1186" s="8"/>
      <c r="RLR1186" s="8"/>
      <c r="RLS1186" s="8"/>
      <c r="RLT1186" s="8"/>
      <c r="RLU1186" s="8"/>
      <c r="RLV1186" s="8"/>
      <c r="RLW1186" s="8"/>
      <c r="RLX1186" s="8"/>
      <c r="RLY1186" s="8"/>
      <c r="RLZ1186" s="8"/>
      <c r="RMA1186" s="8"/>
      <c r="RMB1186" s="8"/>
      <c r="RMC1186" s="8"/>
      <c r="RMD1186" s="8"/>
      <c r="RME1186" s="8"/>
      <c r="RMF1186" s="8"/>
      <c r="RMG1186" s="8"/>
      <c r="RMH1186" s="8"/>
      <c r="RMI1186" s="8"/>
      <c r="RMJ1186" s="8"/>
      <c r="RMK1186" s="8"/>
      <c r="RML1186" s="8"/>
      <c r="RMM1186" s="8"/>
      <c r="RMN1186" s="8"/>
      <c r="RMO1186" s="8"/>
      <c r="RMP1186" s="8"/>
      <c r="RMQ1186" s="8"/>
      <c r="RMR1186" s="8"/>
      <c r="RMS1186" s="8"/>
      <c r="RMT1186" s="8"/>
      <c r="RMU1186" s="8"/>
      <c r="RMV1186" s="8"/>
      <c r="RMW1186" s="8"/>
      <c r="RMX1186" s="8"/>
      <c r="RMY1186" s="8"/>
      <c r="RMZ1186" s="8"/>
      <c r="RNA1186" s="8"/>
      <c r="RNB1186" s="8"/>
      <c r="RNC1186" s="8"/>
      <c r="RND1186" s="8"/>
      <c r="RNE1186" s="8"/>
      <c r="RNF1186" s="8"/>
      <c r="RNG1186" s="8"/>
      <c r="RNH1186" s="8"/>
      <c r="RNI1186" s="8"/>
      <c r="RNJ1186" s="8"/>
      <c r="RNK1186" s="8"/>
      <c r="RNL1186" s="8"/>
      <c r="RNM1186" s="8"/>
      <c r="RNN1186" s="8"/>
      <c r="RNO1186" s="8"/>
      <c r="RNP1186" s="8"/>
      <c r="RNQ1186" s="8"/>
      <c r="RNR1186" s="8"/>
      <c r="RNS1186" s="8"/>
      <c r="RNT1186" s="8"/>
      <c r="RNU1186" s="8"/>
      <c r="RNV1186" s="8"/>
      <c r="RNW1186" s="8"/>
      <c r="RNX1186" s="8"/>
      <c r="RNY1186" s="8"/>
      <c r="RNZ1186" s="8"/>
      <c r="ROA1186" s="8"/>
      <c r="ROB1186" s="8"/>
      <c r="ROC1186" s="8"/>
      <c r="ROD1186" s="8"/>
      <c r="ROE1186" s="8"/>
      <c r="ROF1186" s="8"/>
      <c r="ROG1186" s="8"/>
      <c r="ROH1186" s="8"/>
      <c r="ROI1186" s="8"/>
      <c r="ROJ1186" s="8"/>
      <c r="ROK1186" s="8"/>
      <c r="ROL1186" s="8"/>
      <c r="ROM1186" s="8"/>
      <c r="RON1186" s="8"/>
      <c r="ROO1186" s="8"/>
      <c r="ROP1186" s="8"/>
      <c r="ROQ1186" s="8"/>
      <c r="ROR1186" s="8"/>
      <c r="ROS1186" s="8"/>
      <c r="ROT1186" s="8"/>
      <c r="ROU1186" s="8"/>
      <c r="ROV1186" s="8"/>
      <c r="ROW1186" s="8"/>
      <c r="ROX1186" s="8"/>
      <c r="ROY1186" s="8"/>
      <c r="ROZ1186" s="8"/>
      <c r="RPA1186" s="8"/>
      <c r="RPB1186" s="8"/>
      <c r="RPC1186" s="8"/>
      <c r="RPD1186" s="8"/>
      <c r="RPE1186" s="8"/>
      <c r="RPF1186" s="8"/>
      <c r="RPG1186" s="8"/>
      <c r="RPH1186" s="8"/>
      <c r="RPI1186" s="8"/>
      <c r="RPJ1186" s="8"/>
      <c r="RPK1186" s="8"/>
      <c r="RPL1186" s="8"/>
      <c r="RPM1186" s="8"/>
      <c r="RPN1186" s="8"/>
      <c r="RPO1186" s="8"/>
      <c r="RPP1186" s="8"/>
      <c r="RPQ1186" s="8"/>
      <c r="RPR1186" s="8"/>
      <c r="RPS1186" s="8"/>
      <c r="RPT1186" s="8"/>
      <c r="RPU1186" s="8"/>
      <c r="RPV1186" s="8"/>
      <c r="RPW1186" s="8"/>
      <c r="RPX1186" s="8"/>
      <c r="RPY1186" s="8"/>
      <c r="RPZ1186" s="8"/>
      <c r="RQA1186" s="8"/>
      <c r="RQB1186" s="8"/>
      <c r="RQC1186" s="8"/>
      <c r="RQD1186" s="8"/>
      <c r="RQE1186" s="8"/>
      <c r="RQF1186" s="8"/>
      <c r="RQG1186" s="8"/>
      <c r="RQH1186" s="8"/>
      <c r="RQI1186" s="8"/>
      <c r="RQJ1186" s="8"/>
      <c r="RQK1186" s="8"/>
      <c r="RQL1186" s="8"/>
      <c r="RQM1186" s="8"/>
      <c r="RQN1186" s="8"/>
      <c r="RQO1186" s="8"/>
      <c r="RQP1186" s="8"/>
      <c r="RQQ1186" s="8"/>
      <c r="RQR1186" s="8"/>
      <c r="RQS1186" s="8"/>
      <c r="RQT1186" s="8"/>
      <c r="RQU1186" s="8"/>
      <c r="RQV1186" s="8"/>
      <c r="RQW1186" s="8"/>
      <c r="RQX1186" s="8"/>
      <c r="RQY1186" s="8"/>
      <c r="RQZ1186" s="8"/>
      <c r="RRA1186" s="8"/>
      <c r="RRB1186" s="8"/>
      <c r="RRC1186" s="8"/>
      <c r="RRD1186" s="8"/>
      <c r="RRE1186" s="8"/>
      <c r="RRF1186" s="8"/>
      <c r="RRG1186" s="8"/>
      <c r="RRH1186" s="8"/>
      <c r="RRI1186" s="8"/>
      <c r="RRJ1186" s="8"/>
      <c r="RRK1186" s="8"/>
      <c r="RRL1186" s="8"/>
      <c r="RRM1186" s="8"/>
      <c r="RRN1186" s="8"/>
      <c r="RRO1186" s="8"/>
      <c r="RRP1186" s="8"/>
      <c r="RRQ1186" s="8"/>
      <c r="RRR1186" s="8"/>
      <c r="RRS1186" s="8"/>
      <c r="RRT1186" s="8"/>
      <c r="RRU1186" s="8"/>
      <c r="RRV1186" s="8"/>
      <c r="RRW1186" s="8"/>
      <c r="RRX1186" s="8"/>
      <c r="RRY1186" s="8"/>
      <c r="RRZ1186" s="8"/>
      <c r="RSA1186" s="8"/>
      <c r="RSB1186" s="8"/>
      <c r="RSC1186" s="8"/>
      <c r="RSD1186" s="8"/>
      <c r="RSE1186" s="8"/>
      <c r="RSF1186" s="8"/>
      <c r="RSG1186" s="8"/>
      <c r="RSH1186" s="8"/>
      <c r="RSI1186" s="8"/>
      <c r="RSJ1186" s="8"/>
      <c r="RSK1186" s="8"/>
      <c r="RSL1186" s="8"/>
      <c r="RSM1186" s="8"/>
      <c r="RSN1186" s="8"/>
      <c r="RSO1186" s="8"/>
      <c r="RSP1186" s="8"/>
      <c r="RSQ1186" s="8"/>
      <c r="RSR1186" s="8"/>
      <c r="RSS1186" s="8"/>
      <c r="RST1186" s="8"/>
      <c r="RSU1186" s="8"/>
      <c r="RSV1186" s="8"/>
      <c r="RSW1186" s="8"/>
      <c r="RSX1186" s="8"/>
      <c r="RSY1186" s="8"/>
      <c r="RSZ1186" s="8"/>
      <c r="RTA1186" s="8"/>
      <c r="RTB1186" s="8"/>
      <c r="RTC1186" s="8"/>
      <c r="RTD1186" s="8"/>
      <c r="RTE1186" s="8"/>
      <c r="RTF1186" s="8"/>
      <c r="RTG1186" s="8"/>
      <c r="RTH1186" s="8"/>
      <c r="RTI1186" s="8"/>
      <c r="RTJ1186" s="8"/>
      <c r="RTK1186" s="8"/>
      <c r="RTL1186" s="8"/>
      <c r="RTM1186" s="8"/>
      <c r="RTN1186" s="8"/>
      <c r="RTO1186" s="8"/>
      <c r="RTP1186" s="8"/>
      <c r="RTQ1186" s="8"/>
      <c r="RTR1186" s="8"/>
      <c r="RTS1186" s="8"/>
      <c r="RTT1186" s="8"/>
      <c r="RTU1186" s="8"/>
      <c r="RTV1186" s="8"/>
      <c r="RTW1186" s="8"/>
      <c r="RTX1186" s="8"/>
      <c r="RTY1186" s="8"/>
      <c r="RTZ1186" s="8"/>
      <c r="RUA1186" s="8"/>
      <c r="RUB1186" s="8"/>
      <c r="RUC1186" s="8"/>
      <c r="RUD1186" s="8"/>
      <c r="RUE1186" s="8"/>
      <c r="RUF1186" s="8"/>
      <c r="RUG1186" s="8"/>
      <c r="RUH1186" s="8"/>
      <c r="RUI1186" s="8"/>
      <c r="RUJ1186" s="8"/>
      <c r="RUK1186" s="8"/>
      <c r="RUL1186" s="8"/>
      <c r="RUM1186" s="8"/>
      <c r="RUN1186" s="8"/>
      <c r="RUO1186" s="8"/>
      <c r="RUP1186" s="8"/>
      <c r="RUQ1186" s="8"/>
      <c r="RUR1186" s="8"/>
      <c r="RUS1186" s="8"/>
      <c r="RUT1186" s="8"/>
      <c r="RUU1186" s="8"/>
      <c r="RUV1186" s="8"/>
      <c r="RUW1186" s="8"/>
      <c r="RUX1186" s="8"/>
      <c r="RUY1186" s="8"/>
      <c r="RUZ1186" s="8"/>
      <c r="RVA1186" s="8"/>
      <c r="RVB1186" s="8"/>
      <c r="RVC1186" s="8"/>
      <c r="RVD1186" s="8"/>
      <c r="RVE1186" s="8"/>
      <c r="RVF1186" s="8"/>
      <c r="RVG1186" s="8"/>
      <c r="RVH1186" s="8"/>
      <c r="RVI1186" s="8"/>
      <c r="RVJ1186" s="8"/>
      <c r="RVK1186" s="8"/>
      <c r="RVL1186" s="8"/>
      <c r="RVM1186" s="8"/>
      <c r="RVN1186" s="8"/>
      <c r="RVO1186" s="8"/>
      <c r="RVP1186" s="8"/>
      <c r="RVQ1186" s="8"/>
      <c r="RVR1186" s="8"/>
      <c r="RVS1186" s="8"/>
      <c r="RVT1186" s="8"/>
      <c r="RVU1186" s="8"/>
      <c r="RVV1186" s="8"/>
      <c r="RVW1186" s="8"/>
      <c r="RVX1186" s="8"/>
      <c r="RVY1186" s="8"/>
      <c r="RVZ1186" s="8"/>
      <c r="RWA1186" s="8"/>
      <c r="RWB1186" s="8"/>
      <c r="RWC1186" s="8"/>
      <c r="RWD1186" s="8"/>
      <c r="RWE1186" s="8"/>
      <c r="RWF1186" s="8"/>
      <c r="RWG1186" s="8"/>
      <c r="RWH1186" s="8"/>
      <c r="RWI1186" s="8"/>
      <c r="RWJ1186" s="8"/>
      <c r="RWK1186" s="8"/>
      <c r="RWL1186" s="8"/>
      <c r="RWM1186" s="8"/>
      <c r="RWN1186" s="8"/>
      <c r="RWO1186" s="8"/>
      <c r="RWP1186" s="8"/>
      <c r="RWQ1186" s="8"/>
      <c r="RWR1186" s="8"/>
      <c r="RWS1186" s="8"/>
      <c r="RWT1186" s="8"/>
      <c r="RWU1186" s="8"/>
      <c r="RWV1186" s="8"/>
      <c r="RWW1186" s="8"/>
      <c r="RWX1186" s="8"/>
      <c r="RWY1186" s="8"/>
      <c r="RWZ1186" s="8"/>
      <c r="RXA1186" s="8"/>
      <c r="RXB1186" s="8"/>
      <c r="RXC1186" s="8"/>
      <c r="RXD1186" s="8"/>
      <c r="RXE1186" s="8"/>
      <c r="RXF1186" s="8"/>
      <c r="RXG1186" s="8"/>
      <c r="RXH1186" s="8"/>
      <c r="RXI1186" s="8"/>
      <c r="RXJ1186" s="8"/>
      <c r="RXK1186" s="8"/>
      <c r="RXL1186" s="8"/>
      <c r="RXM1186" s="8"/>
      <c r="RXN1186" s="8"/>
      <c r="RXO1186" s="8"/>
      <c r="RXP1186" s="8"/>
      <c r="RXQ1186" s="8"/>
      <c r="RXR1186" s="8"/>
      <c r="RXS1186" s="8"/>
      <c r="RXT1186" s="8"/>
      <c r="RXU1186" s="8"/>
      <c r="RXV1186" s="8"/>
      <c r="RXW1186" s="8"/>
      <c r="RXX1186" s="8"/>
      <c r="RXY1186" s="8"/>
      <c r="RXZ1186" s="8"/>
      <c r="RYA1186" s="8"/>
      <c r="RYB1186" s="8"/>
      <c r="RYC1186" s="8"/>
      <c r="RYD1186" s="8"/>
      <c r="RYE1186" s="8"/>
      <c r="RYF1186" s="8"/>
      <c r="RYG1186" s="8"/>
      <c r="RYH1186" s="8"/>
      <c r="RYI1186" s="8"/>
      <c r="RYJ1186" s="8"/>
      <c r="RYK1186" s="8"/>
      <c r="RYL1186" s="8"/>
      <c r="RYM1186" s="8"/>
      <c r="RYN1186" s="8"/>
      <c r="RYO1186" s="8"/>
      <c r="RYP1186" s="8"/>
      <c r="RYQ1186" s="8"/>
      <c r="RYR1186" s="8"/>
      <c r="RYS1186" s="8"/>
      <c r="RYT1186" s="8"/>
      <c r="RYU1186" s="8"/>
      <c r="RYV1186" s="8"/>
      <c r="RYW1186" s="8"/>
      <c r="RYX1186" s="8"/>
      <c r="RYY1186" s="8"/>
      <c r="RYZ1186" s="8"/>
      <c r="RZA1186" s="8"/>
      <c r="RZB1186" s="8"/>
      <c r="RZC1186" s="8"/>
      <c r="RZD1186" s="8"/>
      <c r="RZE1186" s="8"/>
      <c r="RZF1186" s="8"/>
      <c r="RZG1186" s="8"/>
      <c r="RZH1186" s="8"/>
      <c r="RZI1186" s="8"/>
      <c r="RZJ1186" s="8"/>
      <c r="RZK1186" s="8"/>
      <c r="RZL1186" s="8"/>
      <c r="RZM1186" s="8"/>
      <c r="RZN1186" s="8"/>
      <c r="RZO1186" s="8"/>
      <c r="RZP1186" s="8"/>
      <c r="RZQ1186" s="8"/>
      <c r="RZR1186" s="8"/>
      <c r="RZS1186" s="8"/>
      <c r="RZT1186" s="8"/>
      <c r="RZU1186" s="8"/>
      <c r="RZV1186" s="8"/>
      <c r="RZW1186" s="8"/>
      <c r="RZX1186" s="8"/>
      <c r="RZY1186" s="8"/>
      <c r="RZZ1186" s="8"/>
      <c r="SAA1186" s="8"/>
      <c r="SAB1186" s="8"/>
      <c r="SAC1186" s="8"/>
      <c r="SAD1186" s="8"/>
      <c r="SAE1186" s="8"/>
      <c r="SAF1186" s="8"/>
      <c r="SAG1186" s="8"/>
      <c r="SAH1186" s="8"/>
      <c r="SAI1186" s="8"/>
      <c r="SAJ1186" s="8"/>
      <c r="SAK1186" s="8"/>
      <c r="SAL1186" s="8"/>
      <c r="SAM1186" s="8"/>
      <c r="SAN1186" s="8"/>
      <c r="SAO1186" s="8"/>
      <c r="SAP1186" s="8"/>
      <c r="SAQ1186" s="8"/>
      <c r="SAR1186" s="8"/>
      <c r="SAS1186" s="8"/>
      <c r="SAT1186" s="8"/>
      <c r="SAU1186" s="8"/>
      <c r="SAV1186" s="8"/>
      <c r="SAW1186" s="8"/>
      <c r="SAX1186" s="8"/>
      <c r="SAY1186" s="8"/>
      <c r="SAZ1186" s="8"/>
      <c r="SBA1186" s="8"/>
      <c r="SBB1186" s="8"/>
      <c r="SBC1186" s="8"/>
      <c r="SBD1186" s="8"/>
      <c r="SBE1186" s="8"/>
      <c r="SBF1186" s="8"/>
      <c r="SBG1186" s="8"/>
      <c r="SBH1186" s="8"/>
      <c r="SBI1186" s="8"/>
      <c r="SBJ1186" s="8"/>
      <c r="SBK1186" s="8"/>
      <c r="SBL1186" s="8"/>
      <c r="SBM1186" s="8"/>
      <c r="SBN1186" s="8"/>
      <c r="SBO1186" s="8"/>
      <c r="SBP1186" s="8"/>
      <c r="SBQ1186" s="8"/>
      <c r="SBR1186" s="8"/>
      <c r="SBS1186" s="8"/>
      <c r="SBT1186" s="8"/>
      <c r="SBU1186" s="8"/>
      <c r="SBV1186" s="8"/>
      <c r="SBW1186" s="8"/>
      <c r="SBX1186" s="8"/>
      <c r="SBY1186" s="8"/>
      <c r="SBZ1186" s="8"/>
      <c r="SCA1186" s="8"/>
      <c r="SCB1186" s="8"/>
      <c r="SCC1186" s="8"/>
      <c r="SCD1186" s="8"/>
      <c r="SCE1186" s="8"/>
      <c r="SCF1186" s="8"/>
      <c r="SCG1186" s="8"/>
      <c r="SCH1186" s="8"/>
      <c r="SCI1186" s="8"/>
      <c r="SCJ1186" s="8"/>
      <c r="SCK1186" s="8"/>
      <c r="SCL1186" s="8"/>
      <c r="SCM1186" s="8"/>
      <c r="SCN1186" s="8"/>
      <c r="SCO1186" s="8"/>
      <c r="SCP1186" s="8"/>
      <c r="SCQ1186" s="8"/>
      <c r="SCR1186" s="8"/>
      <c r="SCS1186" s="8"/>
      <c r="SCT1186" s="8"/>
      <c r="SCU1186" s="8"/>
      <c r="SCV1186" s="8"/>
      <c r="SCW1186" s="8"/>
      <c r="SCX1186" s="8"/>
      <c r="SCY1186" s="8"/>
      <c r="SCZ1186" s="8"/>
      <c r="SDA1186" s="8"/>
      <c r="SDB1186" s="8"/>
      <c r="SDC1186" s="8"/>
      <c r="SDD1186" s="8"/>
      <c r="SDE1186" s="8"/>
      <c r="SDF1186" s="8"/>
      <c r="SDG1186" s="8"/>
      <c r="SDH1186" s="8"/>
      <c r="SDI1186" s="8"/>
      <c r="SDJ1186" s="8"/>
      <c r="SDK1186" s="8"/>
      <c r="SDL1186" s="8"/>
      <c r="SDM1186" s="8"/>
      <c r="SDN1186" s="8"/>
      <c r="SDO1186" s="8"/>
      <c r="SDP1186" s="8"/>
      <c r="SDQ1186" s="8"/>
      <c r="SDR1186" s="8"/>
      <c r="SDS1186" s="8"/>
      <c r="SDT1186" s="8"/>
      <c r="SDU1186" s="8"/>
      <c r="SDV1186" s="8"/>
      <c r="SDW1186" s="8"/>
      <c r="SDX1186" s="8"/>
      <c r="SDY1186" s="8"/>
      <c r="SDZ1186" s="8"/>
      <c r="SEA1186" s="8"/>
      <c r="SEB1186" s="8"/>
      <c r="SEC1186" s="8"/>
      <c r="SED1186" s="8"/>
      <c r="SEE1186" s="8"/>
      <c r="SEF1186" s="8"/>
      <c r="SEG1186" s="8"/>
      <c r="SEH1186" s="8"/>
      <c r="SEI1186" s="8"/>
      <c r="SEJ1186" s="8"/>
      <c r="SEK1186" s="8"/>
      <c r="SEL1186" s="8"/>
      <c r="SEM1186" s="8"/>
      <c r="SEN1186" s="8"/>
      <c r="SEO1186" s="8"/>
      <c r="SEP1186" s="8"/>
      <c r="SEQ1186" s="8"/>
      <c r="SER1186" s="8"/>
      <c r="SES1186" s="8"/>
      <c r="SET1186" s="8"/>
      <c r="SEU1186" s="8"/>
      <c r="SEV1186" s="8"/>
      <c r="SEW1186" s="8"/>
      <c r="SEX1186" s="8"/>
      <c r="SEY1186" s="8"/>
      <c r="SEZ1186" s="8"/>
      <c r="SFA1186" s="8"/>
      <c r="SFB1186" s="8"/>
      <c r="SFC1186" s="8"/>
      <c r="SFD1186" s="8"/>
      <c r="SFE1186" s="8"/>
      <c r="SFF1186" s="8"/>
      <c r="SFG1186" s="8"/>
      <c r="SFH1186" s="8"/>
      <c r="SFI1186" s="8"/>
      <c r="SFJ1186" s="8"/>
      <c r="SFK1186" s="8"/>
      <c r="SFL1186" s="8"/>
      <c r="SFM1186" s="8"/>
      <c r="SFN1186" s="8"/>
      <c r="SFO1186" s="8"/>
      <c r="SFP1186" s="8"/>
      <c r="SFQ1186" s="8"/>
      <c r="SFR1186" s="8"/>
      <c r="SFS1186" s="8"/>
      <c r="SFT1186" s="8"/>
      <c r="SFU1186" s="8"/>
      <c r="SFV1186" s="8"/>
      <c r="SFW1186" s="8"/>
      <c r="SFX1186" s="8"/>
      <c r="SFY1186" s="8"/>
      <c r="SFZ1186" s="8"/>
      <c r="SGA1186" s="8"/>
      <c r="SGB1186" s="8"/>
      <c r="SGC1186" s="8"/>
      <c r="SGD1186" s="8"/>
      <c r="SGE1186" s="8"/>
      <c r="SGF1186" s="8"/>
      <c r="SGG1186" s="8"/>
      <c r="SGH1186" s="8"/>
      <c r="SGI1186" s="8"/>
      <c r="SGJ1186" s="8"/>
      <c r="SGK1186" s="8"/>
      <c r="SGL1186" s="8"/>
      <c r="SGM1186" s="8"/>
      <c r="SGN1186" s="8"/>
      <c r="SGO1186" s="8"/>
      <c r="SGP1186" s="8"/>
      <c r="SGQ1186" s="8"/>
      <c r="SGR1186" s="8"/>
      <c r="SGS1186" s="8"/>
      <c r="SGT1186" s="8"/>
      <c r="SGU1186" s="8"/>
      <c r="SGV1186" s="8"/>
      <c r="SGW1186" s="8"/>
      <c r="SGX1186" s="8"/>
      <c r="SGY1186" s="8"/>
      <c r="SGZ1186" s="8"/>
      <c r="SHA1186" s="8"/>
      <c r="SHB1186" s="8"/>
      <c r="SHC1186" s="8"/>
      <c r="SHD1186" s="8"/>
      <c r="SHE1186" s="8"/>
      <c r="SHF1186" s="8"/>
      <c r="SHG1186" s="8"/>
      <c r="SHH1186" s="8"/>
      <c r="SHI1186" s="8"/>
      <c r="SHJ1186" s="8"/>
      <c r="SHK1186" s="8"/>
      <c r="SHL1186" s="8"/>
      <c r="SHM1186" s="8"/>
      <c r="SHN1186" s="8"/>
      <c r="SHO1186" s="8"/>
      <c r="SHP1186" s="8"/>
      <c r="SHQ1186" s="8"/>
      <c r="SHR1186" s="8"/>
      <c r="SHS1186" s="8"/>
      <c r="SHT1186" s="8"/>
      <c r="SHU1186" s="8"/>
      <c r="SHV1186" s="8"/>
      <c r="SHW1186" s="8"/>
      <c r="SHX1186" s="8"/>
      <c r="SHY1186" s="8"/>
      <c r="SHZ1186" s="8"/>
      <c r="SIA1186" s="8"/>
      <c r="SIB1186" s="8"/>
      <c r="SIC1186" s="8"/>
      <c r="SID1186" s="8"/>
      <c r="SIE1186" s="8"/>
      <c r="SIF1186" s="8"/>
      <c r="SIG1186" s="8"/>
      <c r="SIH1186" s="8"/>
      <c r="SII1186" s="8"/>
      <c r="SIJ1186" s="8"/>
      <c r="SIK1186" s="8"/>
      <c r="SIL1186" s="8"/>
      <c r="SIM1186" s="8"/>
      <c r="SIN1186" s="8"/>
      <c r="SIO1186" s="8"/>
      <c r="SIP1186" s="8"/>
      <c r="SIQ1186" s="8"/>
      <c r="SIR1186" s="8"/>
      <c r="SIS1186" s="8"/>
      <c r="SIT1186" s="8"/>
      <c r="SIU1186" s="8"/>
      <c r="SIV1186" s="8"/>
      <c r="SIW1186" s="8"/>
      <c r="SIX1186" s="8"/>
      <c r="SIY1186" s="8"/>
      <c r="SIZ1186" s="8"/>
      <c r="SJA1186" s="8"/>
      <c r="SJB1186" s="8"/>
      <c r="SJC1186" s="8"/>
      <c r="SJD1186" s="8"/>
      <c r="SJE1186" s="8"/>
      <c r="SJF1186" s="8"/>
      <c r="SJG1186" s="8"/>
      <c r="SJH1186" s="8"/>
      <c r="SJI1186" s="8"/>
      <c r="SJJ1186" s="8"/>
      <c r="SJK1186" s="8"/>
      <c r="SJL1186" s="8"/>
      <c r="SJM1186" s="8"/>
      <c r="SJN1186" s="8"/>
      <c r="SJO1186" s="8"/>
      <c r="SJP1186" s="8"/>
      <c r="SJQ1186" s="8"/>
      <c r="SJR1186" s="8"/>
      <c r="SJS1186" s="8"/>
      <c r="SJT1186" s="8"/>
      <c r="SJU1186" s="8"/>
      <c r="SJV1186" s="8"/>
      <c r="SJW1186" s="8"/>
      <c r="SJX1186" s="8"/>
      <c r="SJY1186" s="8"/>
      <c r="SJZ1186" s="8"/>
      <c r="SKA1186" s="8"/>
      <c r="SKB1186" s="8"/>
      <c r="SKC1186" s="8"/>
      <c r="SKD1186" s="8"/>
      <c r="SKE1186" s="8"/>
      <c r="SKF1186" s="8"/>
      <c r="SKG1186" s="8"/>
      <c r="SKH1186" s="8"/>
      <c r="SKI1186" s="8"/>
      <c r="SKJ1186" s="8"/>
      <c r="SKK1186" s="8"/>
      <c r="SKL1186" s="8"/>
      <c r="SKM1186" s="8"/>
      <c r="SKN1186" s="8"/>
      <c r="SKO1186" s="8"/>
      <c r="SKP1186" s="8"/>
      <c r="SKQ1186" s="8"/>
      <c r="SKR1186" s="8"/>
      <c r="SKS1186" s="8"/>
      <c r="SKT1186" s="8"/>
      <c r="SKU1186" s="8"/>
      <c r="SKV1186" s="8"/>
      <c r="SKW1186" s="8"/>
      <c r="SKX1186" s="8"/>
      <c r="SKY1186" s="8"/>
      <c r="SKZ1186" s="8"/>
      <c r="SLA1186" s="8"/>
      <c r="SLB1186" s="8"/>
      <c r="SLC1186" s="8"/>
      <c r="SLD1186" s="8"/>
      <c r="SLE1186" s="8"/>
      <c r="SLF1186" s="8"/>
      <c r="SLG1186" s="8"/>
      <c r="SLH1186" s="8"/>
      <c r="SLI1186" s="8"/>
      <c r="SLJ1186" s="8"/>
      <c r="SLK1186" s="8"/>
      <c r="SLL1186" s="8"/>
      <c r="SLM1186" s="8"/>
      <c r="SLN1186" s="8"/>
      <c r="SLO1186" s="8"/>
      <c r="SLP1186" s="8"/>
      <c r="SLQ1186" s="8"/>
      <c r="SLR1186" s="8"/>
      <c r="SLS1186" s="8"/>
      <c r="SLT1186" s="8"/>
      <c r="SLU1186" s="8"/>
      <c r="SLV1186" s="8"/>
      <c r="SLW1186" s="8"/>
      <c r="SLX1186" s="8"/>
      <c r="SLY1186" s="8"/>
      <c r="SLZ1186" s="8"/>
      <c r="SMA1186" s="8"/>
      <c r="SMB1186" s="8"/>
      <c r="SMC1186" s="8"/>
      <c r="SMD1186" s="8"/>
      <c r="SME1186" s="8"/>
      <c r="SMF1186" s="8"/>
      <c r="SMG1186" s="8"/>
      <c r="SMH1186" s="8"/>
      <c r="SMI1186" s="8"/>
      <c r="SMJ1186" s="8"/>
      <c r="SMK1186" s="8"/>
      <c r="SML1186" s="8"/>
      <c r="SMM1186" s="8"/>
      <c r="SMN1186" s="8"/>
      <c r="SMO1186" s="8"/>
      <c r="SMP1186" s="8"/>
      <c r="SMQ1186" s="8"/>
      <c r="SMR1186" s="8"/>
      <c r="SMS1186" s="8"/>
      <c r="SMT1186" s="8"/>
      <c r="SMU1186" s="8"/>
      <c r="SMV1186" s="8"/>
      <c r="SMW1186" s="8"/>
      <c r="SMX1186" s="8"/>
      <c r="SMY1186" s="8"/>
      <c r="SMZ1186" s="8"/>
      <c r="SNA1186" s="8"/>
      <c r="SNB1186" s="8"/>
      <c r="SNC1186" s="8"/>
      <c r="SND1186" s="8"/>
      <c r="SNE1186" s="8"/>
      <c r="SNF1186" s="8"/>
      <c r="SNG1186" s="8"/>
      <c r="SNH1186" s="8"/>
      <c r="SNI1186" s="8"/>
      <c r="SNJ1186" s="8"/>
      <c r="SNK1186" s="8"/>
      <c r="SNL1186" s="8"/>
      <c r="SNM1186" s="8"/>
      <c r="SNN1186" s="8"/>
      <c r="SNO1186" s="8"/>
      <c r="SNP1186" s="8"/>
      <c r="SNQ1186" s="8"/>
      <c r="SNR1186" s="8"/>
      <c r="SNS1186" s="8"/>
      <c r="SNT1186" s="8"/>
      <c r="SNU1186" s="8"/>
      <c r="SNV1186" s="8"/>
      <c r="SNW1186" s="8"/>
      <c r="SNX1186" s="8"/>
      <c r="SNY1186" s="8"/>
      <c r="SNZ1186" s="8"/>
      <c r="SOA1186" s="8"/>
      <c r="SOB1186" s="8"/>
      <c r="SOC1186" s="8"/>
      <c r="SOD1186" s="8"/>
      <c r="SOE1186" s="8"/>
      <c r="SOF1186" s="8"/>
      <c r="SOG1186" s="8"/>
      <c r="SOH1186" s="8"/>
      <c r="SOI1186" s="8"/>
      <c r="SOJ1186" s="8"/>
      <c r="SOK1186" s="8"/>
      <c r="SOL1186" s="8"/>
      <c r="SOM1186" s="8"/>
      <c r="SON1186" s="8"/>
      <c r="SOO1186" s="8"/>
      <c r="SOP1186" s="8"/>
      <c r="SOQ1186" s="8"/>
      <c r="SOR1186" s="8"/>
      <c r="SOS1186" s="8"/>
      <c r="SOT1186" s="8"/>
      <c r="SOU1186" s="8"/>
      <c r="SOV1186" s="8"/>
      <c r="SOW1186" s="8"/>
      <c r="SOX1186" s="8"/>
      <c r="SOY1186" s="8"/>
      <c r="SOZ1186" s="8"/>
      <c r="SPA1186" s="8"/>
      <c r="SPB1186" s="8"/>
      <c r="SPC1186" s="8"/>
      <c r="SPD1186" s="8"/>
      <c r="SPE1186" s="8"/>
      <c r="SPF1186" s="8"/>
      <c r="SPG1186" s="8"/>
      <c r="SPH1186" s="8"/>
      <c r="SPI1186" s="8"/>
      <c r="SPJ1186" s="8"/>
      <c r="SPK1186" s="8"/>
      <c r="SPL1186" s="8"/>
      <c r="SPM1186" s="8"/>
      <c r="SPN1186" s="8"/>
      <c r="SPO1186" s="8"/>
      <c r="SPP1186" s="8"/>
      <c r="SPQ1186" s="8"/>
      <c r="SPR1186" s="8"/>
      <c r="SPS1186" s="8"/>
      <c r="SPT1186" s="8"/>
      <c r="SPU1186" s="8"/>
      <c r="SPV1186" s="8"/>
      <c r="SPW1186" s="8"/>
      <c r="SPX1186" s="8"/>
      <c r="SPY1186" s="8"/>
      <c r="SPZ1186" s="8"/>
      <c r="SQA1186" s="8"/>
      <c r="SQB1186" s="8"/>
      <c r="SQC1186" s="8"/>
      <c r="SQD1186" s="8"/>
      <c r="SQE1186" s="8"/>
      <c r="SQF1186" s="8"/>
      <c r="SQG1186" s="8"/>
      <c r="SQH1186" s="8"/>
      <c r="SQI1186" s="8"/>
      <c r="SQJ1186" s="8"/>
      <c r="SQK1186" s="8"/>
      <c r="SQL1186" s="8"/>
      <c r="SQM1186" s="8"/>
      <c r="SQN1186" s="8"/>
      <c r="SQO1186" s="8"/>
      <c r="SQP1186" s="8"/>
      <c r="SQQ1186" s="8"/>
      <c r="SQR1186" s="8"/>
      <c r="SQS1186" s="8"/>
      <c r="SQT1186" s="8"/>
      <c r="SQU1186" s="8"/>
      <c r="SQV1186" s="8"/>
      <c r="SQW1186" s="8"/>
      <c r="SQX1186" s="8"/>
      <c r="SQY1186" s="8"/>
      <c r="SQZ1186" s="8"/>
      <c r="SRA1186" s="8"/>
      <c r="SRB1186" s="8"/>
      <c r="SRC1186" s="8"/>
      <c r="SRD1186" s="8"/>
      <c r="SRE1186" s="8"/>
      <c r="SRF1186" s="8"/>
      <c r="SRG1186" s="8"/>
      <c r="SRH1186" s="8"/>
      <c r="SRI1186" s="8"/>
      <c r="SRJ1186" s="8"/>
      <c r="SRK1186" s="8"/>
      <c r="SRL1186" s="8"/>
      <c r="SRM1186" s="8"/>
      <c r="SRN1186" s="8"/>
      <c r="SRO1186" s="8"/>
      <c r="SRP1186" s="8"/>
      <c r="SRQ1186" s="8"/>
      <c r="SRR1186" s="8"/>
      <c r="SRS1186" s="8"/>
      <c r="SRT1186" s="8"/>
      <c r="SRU1186" s="8"/>
      <c r="SRV1186" s="8"/>
      <c r="SRW1186" s="8"/>
      <c r="SRX1186" s="8"/>
      <c r="SRY1186" s="8"/>
      <c r="SRZ1186" s="8"/>
      <c r="SSA1186" s="8"/>
      <c r="SSB1186" s="8"/>
      <c r="SSC1186" s="8"/>
      <c r="SSD1186" s="8"/>
      <c r="SSE1186" s="8"/>
      <c r="SSF1186" s="8"/>
      <c r="SSG1186" s="8"/>
      <c r="SSH1186" s="8"/>
      <c r="SSI1186" s="8"/>
      <c r="SSJ1186" s="8"/>
      <c r="SSK1186" s="8"/>
      <c r="SSL1186" s="8"/>
      <c r="SSM1186" s="8"/>
      <c r="SSN1186" s="8"/>
      <c r="SSO1186" s="8"/>
      <c r="SSP1186" s="8"/>
      <c r="SSQ1186" s="8"/>
      <c r="SSR1186" s="8"/>
      <c r="SSS1186" s="8"/>
      <c r="SST1186" s="8"/>
      <c r="SSU1186" s="8"/>
      <c r="SSV1186" s="8"/>
      <c r="SSW1186" s="8"/>
      <c r="SSX1186" s="8"/>
      <c r="SSY1186" s="8"/>
      <c r="SSZ1186" s="8"/>
      <c r="STA1186" s="8"/>
      <c r="STB1186" s="8"/>
      <c r="STC1186" s="8"/>
      <c r="STD1186" s="8"/>
      <c r="STE1186" s="8"/>
      <c r="STF1186" s="8"/>
      <c r="STG1186" s="8"/>
      <c r="STH1186" s="8"/>
      <c r="STI1186" s="8"/>
      <c r="STJ1186" s="8"/>
      <c r="STK1186" s="8"/>
      <c r="STL1186" s="8"/>
      <c r="STM1186" s="8"/>
      <c r="STN1186" s="8"/>
      <c r="STO1186" s="8"/>
      <c r="STP1186" s="8"/>
      <c r="STQ1186" s="8"/>
      <c r="STR1186" s="8"/>
      <c r="STS1186" s="8"/>
      <c r="STT1186" s="8"/>
      <c r="STU1186" s="8"/>
      <c r="STV1186" s="8"/>
      <c r="STW1186" s="8"/>
      <c r="STX1186" s="8"/>
      <c r="STY1186" s="8"/>
      <c r="STZ1186" s="8"/>
      <c r="SUA1186" s="8"/>
      <c r="SUB1186" s="8"/>
      <c r="SUC1186" s="8"/>
      <c r="SUD1186" s="8"/>
      <c r="SUE1186" s="8"/>
      <c r="SUF1186" s="8"/>
      <c r="SUG1186" s="8"/>
      <c r="SUH1186" s="8"/>
      <c r="SUI1186" s="8"/>
      <c r="SUJ1186" s="8"/>
      <c r="SUK1186" s="8"/>
      <c r="SUL1186" s="8"/>
      <c r="SUM1186" s="8"/>
      <c r="SUN1186" s="8"/>
      <c r="SUO1186" s="8"/>
      <c r="SUP1186" s="8"/>
      <c r="SUQ1186" s="8"/>
      <c r="SUR1186" s="8"/>
      <c r="SUS1186" s="8"/>
      <c r="SUT1186" s="8"/>
      <c r="SUU1186" s="8"/>
      <c r="SUV1186" s="8"/>
      <c r="SUW1186" s="8"/>
      <c r="SUX1186" s="8"/>
      <c r="SUY1186" s="8"/>
      <c r="SUZ1186" s="8"/>
      <c r="SVA1186" s="8"/>
      <c r="SVB1186" s="8"/>
      <c r="SVC1186" s="8"/>
      <c r="SVD1186" s="8"/>
      <c r="SVE1186" s="8"/>
      <c r="SVF1186" s="8"/>
      <c r="SVG1186" s="8"/>
      <c r="SVH1186" s="8"/>
      <c r="SVI1186" s="8"/>
      <c r="SVJ1186" s="8"/>
      <c r="SVK1186" s="8"/>
      <c r="SVL1186" s="8"/>
      <c r="SVM1186" s="8"/>
      <c r="SVN1186" s="8"/>
      <c r="SVO1186" s="8"/>
      <c r="SVP1186" s="8"/>
      <c r="SVQ1186" s="8"/>
      <c r="SVR1186" s="8"/>
      <c r="SVS1186" s="8"/>
      <c r="SVT1186" s="8"/>
      <c r="SVU1186" s="8"/>
      <c r="SVV1186" s="8"/>
      <c r="SVW1186" s="8"/>
      <c r="SVX1186" s="8"/>
      <c r="SVY1186" s="8"/>
      <c r="SVZ1186" s="8"/>
      <c r="SWA1186" s="8"/>
      <c r="SWB1186" s="8"/>
      <c r="SWC1186" s="8"/>
      <c r="SWD1186" s="8"/>
      <c r="SWE1186" s="8"/>
      <c r="SWF1186" s="8"/>
      <c r="SWG1186" s="8"/>
      <c r="SWH1186" s="8"/>
      <c r="SWI1186" s="8"/>
      <c r="SWJ1186" s="8"/>
      <c r="SWK1186" s="8"/>
      <c r="SWL1186" s="8"/>
      <c r="SWM1186" s="8"/>
      <c r="SWN1186" s="8"/>
      <c r="SWO1186" s="8"/>
      <c r="SWP1186" s="8"/>
      <c r="SWQ1186" s="8"/>
      <c r="SWR1186" s="8"/>
      <c r="SWS1186" s="8"/>
      <c r="SWT1186" s="8"/>
      <c r="SWU1186" s="8"/>
      <c r="SWV1186" s="8"/>
      <c r="SWW1186" s="8"/>
      <c r="SWX1186" s="8"/>
      <c r="SWY1186" s="8"/>
      <c r="SWZ1186" s="8"/>
      <c r="SXA1186" s="8"/>
      <c r="SXB1186" s="8"/>
      <c r="SXC1186" s="8"/>
      <c r="SXD1186" s="8"/>
      <c r="SXE1186" s="8"/>
      <c r="SXF1186" s="8"/>
      <c r="SXG1186" s="8"/>
      <c r="SXH1186" s="8"/>
      <c r="SXI1186" s="8"/>
      <c r="SXJ1186" s="8"/>
      <c r="SXK1186" s="8"/>
      <c r="SXL1186" s="8"/>
      <c r="SXM1186" s="8"/>
      <c r="SXN1186" s="8"/>
      <c r="SXO1186" s="8"/>
      <c r="SXP1186" s="8"/>
      <c r="SXQ1186" s="8"/>
      <c r="SXR1186" s="8"/>
      <c r="SXS1186" s="8"/>
      <c r="SXT1186" s="8"/>
      <c r="SXU1186" s="8"/>
      <c r="SXV1186" s="8"/>
      <c r="SXW1186" s="8"/>
      <c r="SXX1186" s="8"/>
      <c r="SXY1186" s="8"/>
      <c r="SXZ1186" s="8"/>
      <c r="SYA1186" s="8"/>
      <c r="SYB1186" s="8"/>
      <c r="SYC1186" s="8"/>
      <c r="SYD1186" s="8"/>
      <c r="SYE1186" s="8"/>
      <c r="SYF1186" s="8"/>
      <c r="SYG1186" s="8"/>
      <c r="SYH1186" s="8"/>
      <c r="SYI1186" s="8"/>
      <c r="SYJ1186" s="8"/>
      <c r="SYK1186" s="8"/>
      <c r="SYL1186" s="8"/>
      <c r="SYM1186" s="8"/>
      <c r="SYN1186" s="8"/>
      <c r="SYO1186" s="8"/>
      <c r="SYP1186" s="8"/>
      <c r="SYQ1186" s="8"/>
      <c r="SYR1186" s="8"/>
      <c r="SYS1186" s="8"/>
      <c r="SYT1186" s="8"/>
      <c r="SYU1186" s="8"/>
      <c r="SYV1186" s="8"/>
      <c r="SYW1186" s="8"/>
      <c r="SYX1186" s="8"/>
      <c r="SYY1186" s="8"/>
      <c r="SYZ1186" s="8"/>
      <c r="SZA1186" s="8"/>
      <c r="SZB1186" s="8"/>
      <c r="SZC1186" s="8"/>
      <c r="SZD1186" s="8"/>
      <c r="SZE1186" s="8"/>
      <c r="SZF1186" s="8"/>
      <c r="SZG1186" s="8"/>
      <c r="SZH1186" s="8"/>
      <c r="SZI1186" s="8"/>
      <c r="SZJ1186" s="8"/>
      <c r="SZK1186" s="8"/>
      <c r="SZL1186" s="8"/>
      <c r="SZM1186" s="8"/>
      <c r="SZN1186" s="8"/>
      <c r="SZO1186" s="8"/>
      <c r="SZP1186" s="8"/>
      <c r="SZQ1186" s="8"/>
      <c r="SZR1186" s="8"/>
      <c r="SZS1186" s="8"/>
      <c r="SZT1186" s="8"/>
      <c r="SZU1186" s="8"/>
      <c r="SZV1186" s="8"/>
      <c r="SZW1186" s="8"/>
      <c r="SZX1186" s="8"/>
      <c r="SZY1186" s="8"/>
      <c r="SZZ1186" s="8"/>
      <c r="TAA1186" s="8"/>
      <c r="TAB1186" s="8"/>
      <c r="TAC1186" s="8"/>
      <c r="TAD1186" s="8"/>
      <c r="TAE1186" s="8"/>
      <c r="TAF1186" s="8"/>
      <c r="TAG1186" s="8"/>
      <c r="TAH1186" s="8"/>
      <c r="TAI1186" s="8"/>
      <c r="TAJ1186" s="8"/>
      <c r="TAK1186" s="8"/>
      <c r="TAL1186" s="8"/>
      <c r="TAM1186" s="8"/>
      <c r="TAN1186" s="8"/>
      <c r="TAO1186" s="8"/>
      <c r="TAP1186" s="8"/>
      <c r="TAQ1186" s="8"/>
      <c r="TAR1186" s="8"/>
      <c r="TAS1186" s="8"/>
      <c r="TAT1186" s="8"/>
      <c r="TAU1186" s="8"/>
      <c r="TAV1186" s="8"/>
      <c r="TAW1186" s="8"/>
      <c r="TAX1186" s="8"/>
      <c r="TAY1186" s="8"/>
      <c r="TAZ1186" s="8"/>
      <c r="TBA1186" s="8"/>
      <c r="TBB1186" s="8"/>
      <c r="TBC1186" s="8"/>
      <c r="TBD1186" s="8"/>
      <c r="TBE1186" s="8"/>
      <c r="TBF1186" s="8"/>
      <c r="TBG1186" s="8"/>
      <c r="TBH1186" s="8"/>
      <c r="TBI1186" s="8"/>
      <c r="TBJ1186" s="8"/>
      <c r="TBK1186" s="8"/>
      <c r="TBL1186" s="8"/>
      <c r="TBM1186" s="8"/>
      <c r="TBN1186" s="8"/>
      <c r="TBO1186" s="8"/>
      <c r="TBP1186" s="8"/>
      <c r="TBQ1186" s="8"/>
      <c r="TBR1186" s="8"/>
      <c r="TBS1186" s="8"/>
      <c r="TBT1186" s="8"/>
      <c r="TBU1186" s="8"/>
      <c r="TBV1186" s="8"/>
      <c r="TBW1186" s="8"/>
      <c r="TBX1186" s="8"/>
      <c r="TBY1186" s="8"/>
      <c r="TBZ1186" s="8"/>
      <c r="TCA1186" s="8"/>
      <c r="TCB1186" s="8"/>
      <c r="TCC1186" s="8"/>
      <c r="TCD1186" s="8"/>
      <c r="TCE1186" s="8"/>
      <c r="TCF1186" s="8"/>
      <c r="TCG1186" s="8"/>
      <c r="TCH1186" s="8"/>
      <c r="TCI1186" s="8"/>
      <c r="TCJ1186" s="8"/>
      <c r="TCK1186" s="8"/>
      <c r="TCL1186" s="8"/>
      <c r="TCM1186" s="8"/>
      <c r="TCN1186" s="8"/>
      <c r="TCO1186" s="8"/>
      <c r="TCP1186" s="8"/>
      <c r="TCQ1186" s="8"/>
      <c r="TCR1186" s="8"/>
      <c r="TCS1186" s="8"/>
      <c r="TCT1186" s="8"/>
      <c r="TCU1186" s="8"/>
      <c r="TCV1186" s="8"/>
      <c r="TCW1186" s="8"/>
      <c r="TCX1186" s="8"/>
      <c r="TCY1186" s="8"/>
      <c r="TCZ1186" s="8"/>
      <c r="TDA1186" s="8"/>
      <c r="TDB1186" s="8"/>
      <c r="TDC1186" s="8"/>
      <c r="TDD1186" s="8"/>
      <c r="TDE1186" s="8"/>
      <c r="TDF1186" s="8"/>
      <c r="TDG1186" s="8"/>
      <c r="TDH1186" s="8"/>
      <c r="TDI1186" s="8"/>
      <c r="TDJ1186" s="8"/>
      <c r="TDK1186" s="8"/>
      <c r="TDL1186" s="8"/>
      <c r="TDM1186" s="8"/>
      <c r="TDN1186" s="8"/>
      <c r="TDO1186" s="8"/>
      <c r="TDP1186" s="8"/>
      <c r="TDQ1186" s="8"/>
      <c r="TDR1186" s="8"/>
      <c r="TDS1186" s="8"/>
      <c r="TDT1186" s="8"/>
      <c r="TDU1186" s="8"/>
      <c r="TDV1186" s="8"/>
      <c r="TDW1186" s="8"/>
      <c r="TDX1186" s="8"/>
      <c r="TDY1186" s="8"/>
      <c r="TDZ1186" s="8"/>
      <c r="TEA1186" s="8"/>
      <c r="TEB1186" s="8"/>
      <c r="TEC1186" s="8"/>
      <c r="TED1186" s="8"/>
      <c r="TEE1186" s="8"/>
      <c r="TEF1186" s="8"/>
      <c r="TEG1186" s="8"/>
      <c r="TEH1186" s="8"/>
      <c r="TEI1186" s="8"/>
      <c r="TEJ1186" s="8"/>
      <c r="TEK1186" s="8"/>
      <c r="TEL1186" s="8"/>
      <c r="TEM1186" s="8"/>
      <c r="TEN1186" s="8"/>
      <c r="TEO1186" s="8"/>
      <c r="TEP1186" s="8"/>
      <c r="TEQ1186" s="8"/>
      <c r="TER1186" s="8"/>
      <c r="TES1186" s="8"/>
      <c r="TET1186" s="8"/>
      <c r="TEU1186" s="8"/>
      <c r="TEV1186" s="8"/>
      <c r="TEW1186" s="8"/>
      <c r="TEX1186" s="8"/>
      <c r="TEY1186" s="8"/>
      <c r="TEZ1186" s="8"/>
      <c r="TFA1186" s="8"/>
      <c r="TFB1186" s="8"/>
      <c r="TFC1186" s="8"/>
      <c r="TFD1186" s="8"/>
      <c r="TFE1186" s="8"/>
      <c r="TFF1186" s="8"/>
      <c r="TFG1186" s="8"/>
      <c r="TFH1186" s="8"/>
      <c r="TFI1186" s="8"/>
      <c r="TFJ1186" s="8"/>
      <c r="TFK1186" s="8"/>
      <c r="TFL1186" s="8"/>
      <c r="TFM1186" s="8"/>
      <c r="TFN1186" s="8"/>
      <c r="TFO1186" s="8"/>
      <c r="TFP1186" s="8"/>
      <c r="TFQ1186" s="8"/>
      <c r="TFR1186" s="8"/>
      <c r="TFS1186" s="8"/>
      <c r="TFT1186" s="8"/>
      <c r="TFU1186" s="8"/>
      <c r="TFV1186" s="8"/>
      <c r="TFW1186" s="8"/>
      <c r="TFX1186" s="8"/>
      <c r="TFY1186" s="8"/>
      <c r="TFZ1186" s="8"/>
      <c r="TGA1186" s="8"/>
      <c r="TGB1186" s="8"/>
      <c r="TGC1186" s="8"/>
      <c r="TGD1186" s="8"/>
      <c r="TGE1186" s="8"/>
      <c r="TGF1186" s="8"/>
      <c r="TGG1186" s="8"/>
      <c r="TGH1186" s="8"/>
      <c r="TGI1186" s="8"/>
      <c r="TGJ1186" s="8"/>
      <c r="TGK1186" s="8"/>
      <c r="TGL1186" s="8"/>
      <c r="TGM1186" s="8"/>
      <c r="TGN1186" s="8"/>
      <c r="TGO1186" s="8"/>
      <c r="TGP1186" s="8"/>
      <c r="TGQ1186" s="8"/>
      <c r="TGR1186" s="8"/>
      <c r="TGS1186" s="8"/>
      <c r="TGT1186" s="8"/>
      <c r="TGU1186" s="8"/>
      <c r="TGV1186" s="8"/>
      <c r="TGW1186" s="8"/>
      <c r="TGX1186" s="8"/>
      <c r="TGY1186" s="8"/>
      <c r="TGZ1186" s="8"/>
      <c r="THA1186" s="8"/>
      <c r="THB1186" s="8"/>
      <c r="THC1186" s="8"/>
      <c r="THD1186" s="8"/>
      <c r="THE1186" s="8"/>
      <c r="THF1186" s="8"/>
      <c r="THG1186" s="8"/>
      <c r="THH1186" s="8"/>
      <c r="THI1186" s="8"/>
      <c r="THJ1186" s="8"/>
      <c r="THK1186" s="8"/>
      <c r="THL1186" s="8"/>
      <c r="THM1186" s="8"/>
      <c r="THN1186" s="8"/>
      <c r="THO1186" s="8"/>
      <c r="THP1186" s="8"/>
      <c r="THQ1186" s="8"/>
      <c r="THR1186" s="8"/>
      <c r="THS1186" s="8"/>
      <c r="THT1186" s="8"/>
      <c r="THU1186" s="8"/>
      <c r="THV1186" s="8"/>
      <c r="THW1186" s="8"/>
      <c r="THX1186" s="8"/>
      <c r="THY1186" s="8"/>
      <c r="THZ1186" s="8"/>
      <c r="TIA1186" s="8"/>
      <c r="TIB1186" s="8"/>
      <c r="TIC1186" s="8"/>
      <c r="TID1186" s="8"/>
      <c r="TIE1186" s="8"/>
      <c r="TIF1186" s="8"/>
      <c r="TIG1186" s="8"/>
      <c r="TIH1186" s="8"/>
      <c r="TII1186" s="8"/>
      <c r="TIJ1186" s="8"/>
      <c r="TIK1186" s="8"/>
      <c r="TIL1186" s="8"/>
      <c r="TIM1186" s="8"/>
      <c r="TIN1186" s="8"/>
      <c r="TIO1186" s="8"/>
      <c r="TIP1186" s="8"/>
      <c r="TIQ1186" s="8"/>
      <c r="TIR1186" s="8"/>
      <c r="TIS1186" s="8"/>
      <c r="TIT1186" s="8"/>
      <c r="TIU1186" s="8"/>
      <c r="TIV1186" s="8"/>
      <c r="TIW1186" s="8"/>
      <c r="TIX1186" s="8"/>
      <c r="TIY1186" s="8"/>
      <c r="TIZ1186" s="8"/>
      <c r="TJA1186" s="8"/>
      <c r="TJB1186" s="8"/>
      <c r="TJC1186" s="8"/>
      <c r="TJD1186" s="8"/>
      <c r="TJE1186" s="8"/>
      <c r="TJF1186" s="8"/>
      <c r="TJG1186" s="8"/>
      <c r="TJH1186" s="8"/>
      <c r="TJI1186" s="8"/>
      <c r="TJJ1186" s="8"/>
      <c r="TJK1186" s="8"/>
      <c r="TJL1186" s="8"/>
      <c r="TJM1186" s="8"/>
      <c r="TJN1186" s="8"/>
      <c r="TJO1186" s="8"/>
      <c r="TJP1186" s="8"/>
      <c r="TJQ1186" s="8"/>
      <c r="TJR1186" s="8"/>
      <c r="TJS1186" s="8"/>
      <c r="TJT1186" s="8"/>
      <c r="TJU1186" s="8"/>
      <c r="TJV1186" s="8"/>
      <c r="TJW1186" s="8"/>
      <c r="TJX1186" s="8"/>
      <c r="TJY1186" s="8"/>
      <c r="TJZ1186" s="8"/>
      <c r="TKA1186" s="8"/>
      <c r="TKB1186" s="8"/>
      <c r="TKC1186" s="8"/>
      <c r="TKD1186" s="8"/>
      <c r="TKE1186" s="8"/>
      <c r="TKF1186" s="8"/>
      <c r="TKG1186" s="8"/>
      <c r="TKH1186" s="8"/>
      <c r="TKI1186" s="8"/>
      <c r="TKJ1186" s="8"/>
      <c r="TKK1186" s="8"/>
      <c r="TKL1186" s="8"/>
      <c r="TKM1186" s="8"/>
      <c r="TKN1186" s="8"/>
      <c r="TKO1186" s="8"/>
      <c r="TKP1186" s="8"/>
      <c r="TKQ1186" s="8"/>
      <c r="TKR1186" s="8"/>
      <c r="TKS1186" s="8"/>
      <c r="TKT1186" s="8"/>
      <c r="TKU1186" s="8"/>
      <c r="TKV1186" s="8"/>
      <c r="TKW1186" s="8"/>
      <c r="TKX1186" s="8"/>
      <c r="TKY1186" s="8"/>
      <c r="TKZ1186" s="8"/>
      <c r="TLA1186" s="8"/>
      <c r="TLB1186" s="8"/>
      <c r="TLC1186" s="8"/>
      <c r="TLD1186" s="8"/>
      <c r="TLE1186" s="8"/>
      <c r="TLF1186" s="8"/>
      <c r="TLG1186" s="8"/>
      <c r="TLH1186" s="8"/>
      <c r="TLI1186" s="8"/>
      <c r="TLJ1186" s="8"/>
      <c r="TLK1186" s="8"/>
      <c r="TLL1186" s="8"/>
      <c r="TLM1186" s="8"/>
      <c r="TLN1186" s="8"/>
      <c r="TLO1186" s="8"/>
      <c r="TLP1186" s="8"/>
      <c r="TLQ1186" s="8"/>
      <c r="TLR1186" s="8"/>
      <c r="TLS1186" s="8"/>
      <c r="TLT1186" s="8"/>
      <c r="TLU1186" s="8"/>
      <c r="TLV1186" s="8"/>
      <c r="TLW1186" s="8"/>
      <c r="TLX1186" s="8"/>
      <c r="TLY1186" s="8"/>
      <c r="TLZ1186" s="8"/>
      <c r="TMA1186" s="8"/>
      <c r="TMB1186" s="8"/>
      <c r="TMC1186" s="8"/>
      <c r="TMD1186" s="8"/>
      <c r="TME1186" s="8"/>
      <c r="TMF1186" s="8"/>
      <c r="TMG1186" s="8"/>
      <c r="TMH1186" s="8"/>
      <c r="TMI1186" s="8"/>
      <c r="TMJ1186" s="8"/>
      <c r="TMK1186" s="8"/>
      <c r="TML1186" s="8"/>
      <c r="TMM1186" s="8"/>
      <c r="TMN1186" s="8"/>
      <c r="TMO1186" s="8"/>
      <c r="TMP1186" s="8"/>
      <c r="TMQ1186" s="8"/>
      <c r="TMR1186" s="8"/>
      <c r="TMS1186" s="8"/>
      <c r="TMT1186" s="8"/>
      <c r="TMU1186" s="8"/>
      <c r="TMV1186" s="8"/>
      <c r="TMW1186" s="8"/>
      <c r="TMX1186" s="8"/>
      <c r="TMY1186" s="8"/>
      <c r="TMZ1186" s="8"/>
      <c r="TNA1186" s="8"/>
      <c r="TNB1186" s="8"/>
      <c r="TNC1186" s="8"/>
      <c r="TND1186" s="8"/>
      <c r="TNE1186" s="8"/>
      <c r="TNF1186" s="8"/>
      <c r="TNG1186" s="8"/>
      <c r="TNH1186" s="8"/>
      <c r="TNI1186" s="8"/>
      <c r="TNJ1186" s="8"/>
      <c r="TNK1186" s="8"/>
      <c r="TNL1186" s="8"/>
      <c r="TNM1186" s="8"/>
      <c r="TNN1186" s="8"/>
      <c r="TNO1186" s="8"/>
      <c r="TNP1186" s="8"/>
      <c r="TNQ1186" s="8"/>
      <c r="TNR1186" s="8"/>
      <c r="TNS1186" s="8"/>
      <c r="TNT1186" s="8"/>
      <c r="TNU1186" s="8"/>
      <c r="TNV1186" s="8"/>
      <c r="TNW1186" s="8"/>
      <c r="TNX1186" s="8"/>
      <c r="TNY1186" s="8"/>
      <c r="TNZ1186" s="8"/>
      <c r="TOA1186" s="8"/>
      <c r="TOB1186" s="8"/>
      <c r="TOC1186" s="8"/>
      <c r="TOD1186" s="8"/>
      <c r="TOE1186" s="8"/>
      <c r="TOF1186" s="8"/>
      <c r="TOG1186" s="8"/>
      <c r="TOH1186" s="8"/>
      <c r="TOI1186" s="8"/>
      <c r="TOJ1186" s="8"/>
      <c r="TOK1186" s="8"/>
      <c r="TOL1186" s="8"/>
      <c r="TOM1186" s="8"/>
      <c r="TON1186" s="8"/>
      <c r="TOO1186" s="8"/>
      <c r="TOP1186" s="8"/>
      <c r="TOQ1186" s="8"/>
      <c r="TOR1186" s="8"/>
      <c r="TOS1186" s="8"/>
      <c r="TOT1186" s="8"/>
      <c r="TOU1186" s="8"/>
      <c r="TOV1186" s="8"/>
      <c r="TOW1186" s="8"/>
      <c r="TOX1186" s="8"/>
      <c r="TOY1186" s="8"/>
      <c r="TOZ1186" s="8"/>
      <c r="TPA1186" s="8"/>
      <c r="TPB1186" s="8"/>
      <c r="TPC1186" s="8"/>
      <c r="TPD1186" s="8"/>
      <c r="TPE1186" s="8"/>
      <c r="TPF1186" s="8"/>
      <c r="TPG1186" s="8"/>
      <c r="TPH1186" s="8"/>
      <c r="TPI1186" s="8"/>
      <c r="TPJ1186" s="8"/>
      <c r="TPK1186" s="8"/>
      <c r="TPL1186" s="8"/>
      <c r="TPM1186" s="8"/>
      <c r="TPN1186" s="8"/>
      <c r="TPO1186" s="8"/>
      <c r="TPP1186" s="8"/>
      <c r="TPQ1186" s="8"/>
      <c r="TPR1186" s="8"/>
      <c r="TPS1186" s="8"/>
      <c r="TPT1186" s="8"/>
      <c r="TPU1186" s="8"/>
      <c r="TPV1186" s="8"/>
      <c r="TPW1186" s="8"/>
      <c r="TPX1186" s="8"/>
      <c r="TPY1186" s="8"/>
      <c r="TPZ1186" s="8"/>
      <c r="TQA1186" s="8"/>
      <c r="TQB1186" s="8"/>
      <c r="TQC1186" s="8"/>
      <c r="TQD1186" s="8"/>
      <c r="TQE1186" s="8"/>
      <c r="TQF1186" s="8"/>
      <c r="TQG1186" s="8"/>
      <c r="TQH1186" s="8"/>
      <c r="TQI1186" s="8"/>
      <c r="TQJ1186" s="8"/>
      <c r="TQK1186" s="8"/>
      <c r="TQL1186" s="8"/>
      <c r="TQM1186" s="8"/>
      <c r="TQN1186" s="8"/>
      <c r="TQO1186" s="8"/>
      <c r="TQP1186" s="8"/>
      <c r="TQQ1186" s="8"/>
      <c r="TQR1186" s="8"/>
      <c r="TQS1186" s="8"/>
      <c r="TQT1186" s="8"/>
      <c r="TQU1186" s="8"/>
      <c r="TQV1186" s="8"/>
      <c r="TQW1186" s="8"/>
      <c r="TQX1186" s="8"/>
      <c r="TQY1186" s="8"/>
      <c r="TQZ1186" s="8"/>
      <c r="TRA1186" s="8"/>
      <c r="TRB1186" s="8"/>
      <c r="TRC1186" s="8"/>
      <c r="TRD1186" s="8"/>
      <c r="TRE1186" s="8"/>
      <c r="TRF1186" s="8"/>
      <c r="TRG1186" s="8"/>
      <c r="TRH1186" s="8"/>
      <c r="TRI1186" s="8"/>
      <c r="TRJ1186" s="8"/>
      <c r="TRK1186" s="8"/>
      <c r="TRL1186" s="8"/>
      <c r="TRM1186" s="8"/>
      <c r="TRN1186" s="8"/>
      <c r="TRO1186" s="8"/>
      <c r="TRP1186" s="8"/>
      <c r="TRQ1186" s="8"/>
      <c r="TRR1186" s="8"/>
      <c r="TRS1186" s="8"/>
      <c r="TRT1186" s="8"/>
      <c r="TRU1186" s="8"/>
      <c r="TRV1186" s="8"/>
      <c r="TRW1186" s="8"/>
      <c r="TRX1186" s="8"/>
      <c r="TRY1186" s="8"/>
      <c r="TRZ1186" s="8"/>
      <c r="TSA1186" s="8"/>
      <c r="TSB1186" s="8"/>
      <c r="TSC1186" s="8"/>
      <c r="TSD1186" s="8"/>
      <c r="TSE1186" s="8"/>
      <c r="TSF1186" s="8"/>
      <c r="TSG1186" s="8"/>
      <c r="TSH1186" s="8"/>
      <c r="TSI1186" s="8"/>
      <c r="TSJ1186" s="8"/>
      <c r="TSK1186" s="8"/>
      <c r="TSL1186" s="8"/>
      <c r="TSM1186" s="8"/>
      <c r="TSN1186" s="8"/>
      <c r="TSO1186" s="8"/>
      <c r="TSP1186" s="8"/>
      <c r="TSQ1186" s="8"/>
      <c r="TSR1186" s="8"/>
      <c r="TSS1186" s="8"/>
      <c r="TST1186" s="8"/>
      <c r="TSU1186" s="8"/>
      <c r="TSV1186" s="8"/>
      <c r="TSW1186" s="8"/>
      <c r="TSX1186" s="8"/>
      <c r="TSY1186" s="8"/>
      <c r="TSZ1186" s="8"/>
      <c r="TTA1186" s="8"/>
      <c r="TTB1186" s="8"/>
      <c r="TTC1186" s="8"/>
      <c r="TTD1186" s="8"/>
      <c r="TTE1186" s="8"/>
      <c r="TTF1186" s="8"/>
      <c r="TTG1186" s="8"/>
      <c r="TTH1186" s="8"/>
      <c r="TTI1186" s="8"/>
      <c r="TTJ1186" s="8"/>
      <c r="TTK1186" s="8"/>
      <c r="TTL1186" s="8"/>
      <c r="TTM1186" s="8"/>
      <c r="TTN1186" s="8"/>
      <c r="TTO1186" s="8"/>
      <c r="TTP1186" s="8"/>
      <c r="TTQ1186" s="8"/>
      <c r="TTR1186" s="8"/>
      <c r="TTS1186" s="8"/>
      <c r="TTT1186" s="8"/>
      <c r="TTU1186" s="8"/>
      <c r="TTV1186" s="8"/>
      <c r="TTW1186" s="8"/>
      <c r="TTX1186" s="8"/>
      <c r="TTY1186" s="8"/>
      <c r="TTZ1186" s="8"/>
      <c r="TUA1186" s="8"/>
      <c r="TUB1186" s="8"/>
      <c r="TUC1186" s="8"/>
      <c r="TUD1186" s="8"/>
      <c r="TUE1186" s="8"/>
      <c r="TUF1186" s="8"/>
      <c r="TUG1186" s="8"/>
      <c r="TUH1186" s="8"/>
      <c r="TUI1186" s="8"/>
      <c r="TUJ1186" s="8"/>
      <c r="TUK1186" s="8"/>
      <c r="TUL1186" s="8"/>
      <c r="TUM1186" s="8"/>
      <c r="TUN1186" s="8"/>
      <c r="TUO1186" s="8"/>
      <c r="TUP1186" s="8"/>
      <c r="TUQ1186" s="8"/>
      <c r="TUR1186" s="8"/>
      <c r="TUS1186" s="8"/>
      <c r="TUT1186" s="8"/>
      <c r="TUU1186" s="8"/>
      <c r="TUV1186" s="8"/>
      <c r="TUW1186" s="8"/>
      <c r="TUX1186" s="8"/>
      <c r="TUY1186" s="8"/>
      <c r="TUZ1186" s="8"/>
      <c r="TVA1186" s="8"/>
      <c r="TVB1186" s="8"/>
      <c r="TVC1186" s="8"/>
      <c r="TVD1186" s="8"/>
      <c r="TVE1186" s="8"/>
      <c r="TVF1186" s="8"/>
      <c r="TVG1186" s="8"/>
      <c r="TVH1186" s="8"/>
      <c r="TVI1186" s="8"/>
      <c r="TVJ1186" s="8"/>
      <c r="TVK1186" s="8"/>
      <c r="TVL1186" s="8"/>
      <c r="TVM1186" s="8"/>
      <c r="TVN1186" s="8"/>
      <c r="TVO1186" s="8"/>
      <c r="TVP1186" s="8"/>
      <c r="TVQ1186" s="8"/>
      <c r="TVR1186" s="8"/>
      <c r="TVS1186" s="8"/>
      <c r="TVT1186" s="8"/>
      <c r="TVU1186" s="8"/>
      <c r="TVV1186" s="8"/>
      <c r="TVW1186" s="8"/>
      <c r="TVX1186" s="8"/>
      <c r="TVY1186" s="8"/>
      <c r="TVZ1186" s="8"/>
      <c r="TWA1186" s="8"/>
      <c r="TWB1186" s="8"/>
      <c r="TWC1186" s="8"/>
      <c r="TWD1186" s="8"/>
      <c r="TWE1186" s="8"/>
      <c r="TWF1186" s="8"/>
      <c r="TWG1186" s="8"/>
      <c r="TWH1186" s="8"/>
      <c r="TWI1186" s="8"/>
      <c r="TWJ1186" s="8"/>
      <c r="TWK1186" s="8"/>
      <c r="TWL1186" s="8"/>
      <c r="TWM1186" s="8"/>
      <c r="TWN1186" s="8"/>
      <c r="TWO1186" s="8"/>
      <c r="TWP1186" s="8"/>
      <c r="TWQ1186" s="8"/>
      <c r="TWR1186" s="8"/>
      <c r="TWS1186" s="8"/>
      <c r="TWT1186" s="8"/>
      <c r="TWU1186" s="8"/>
      <c r="TWV1186" s="8"/>
      <c r="TWW1186" s="8"/>
      <c r="TWX1186" s="8"/>
      <c r="TWY1186" s="8"/>
      <c r="TWZ1186" s="8"/>
      <c r="TXA1186" s="8"/>
      <c r="TXB1186" s="8"/>
      <c r="TXC1186" s="8"/>
      <c r="TXD1186" s="8"/>
      <c r="TXE1186" s="8"/>
      <c r="TXF1186" s="8"/>
      <c r="TXG1186" s="8"/>
      <c r="TXH1186" s="8"/>
      <c r="TXI1186" s="8"/>
      <c r="TXJ1186" s="8"/>
      <c r="TXK1186" s="8"/>
      <c r="TXL1186" s="8"/>
      <c r="TXM1186" s="8"/>
      <c r="TXN1186" s="8"/>
      <c r="TXO1186" s="8"/>
      <c r="TXP1186" s="8"/>
      <c r="TXQ1186" s="8"/>
      <c r="TXR1186" s="8"/>
      <c r="TXS1186" s="8"/>
      <c r="TXT1186" s="8"/>
      <c r="TXU1186" s="8"/>
      <c r="TXV1186" s="8"/>
      <c r="TXW1186" s="8"/>
      <c r="TXX1186" s="8"/>
      <c r="TXY1186" s="8"/>
      <c r="TXZ1186" s="8"/>
      <c r="TYA1186" s="8"/>
      <c r="TYB1186" s="8"/>
      <c r="TYC1186" s="8"/>
      <c r="TYD1186" s="8"/>
      <c r="TYE1186" s="8"/>
      <c r="TYF1186" s="8"/>
      <c r="TYG1186" s="8"/>
      <c r="TYH1186" s="8"/>
      <c r="TYI1186" s="8"/>
      <c r="TYJ1186" s="8"/>
      <c r="TYK1186" s="8"/>
      <c r="TYL1186" s="8"/>
      <c r="TYM1186" s="8"/>
      <c r="TYN1186" s="8"/>
      <c r="TYO1186" s="8"/>
      <c r="TYP1186" s="8"/>
      <c r="TYQ1186" s="8"/>
      <c r="TYR1186" s="8"/>
      <c r="TYS1186" s="8"/>
      <c r="TYT1186" s="8"/>
      <c r="TYU1186" s="8"/>
      <c r="TYV1186" s="8"/>
      <c r="TYW1186" s="8"/>
      <c r="TYX1186" s="8"/>
      <c r="TYY1186" s="8"/>
      <c r="TYZ1186" s="8"/>
      <c r="TZA1186" s="8"/>
      <c r="TZB1186" s="8"/>
      <c r="TZC1186" s="8"/>
      <c r="TZD1186" s="8"/>
      <c r="TZE1186" s="8"/>
      <c r="TZF1186" s="8"/>
      <c r="TZG1186" s="8"/>
      <c r="TZH1186" s="8"/>
      <c r="TZI1186" s="8"/>
      <c r="TZJ1186" s="8"/>
      <c r="TZK1186" s="8"/>
      <c r="TZL1186" s="8"/>
      <c r="TZM1186" s="8"/>
      <c r="TZN1186" s="8"/>
      <c r="TZO1186" s="8"/>
      <c r="TZP1186" s="8"/>
      <c r="TZQ1186" s="8"/>
      <c r="TZR1186" s="8"/>
      <c r="TZS1186" s="8"/>
      <c r="TZT1186" s="8"/>
      <c r="TZU1186" s="8"/>
      <c r="TZV1186" s="8"/>
      <c r="TZW1186" s="8"/>
      <c r="TZX1186" s="8"/>
      <c r="TZY1186" s="8"/>
      <c r="TZZ1186" s="8"/>
      <c r="UAA1186" s="8"/>
      <c r="UAB1186" s="8"/>
      <c r="UAC1186" s="8"/>
      <c r="UAD1186" s="8"/>
      <c r="UAE1186" s="8"/>
      <c r="UAF1186" s="8"/>
      <c r="UAG1186" s="8"/>
      <c r="UAH1186" s="8"/>
      <c r="UAI1186" s="8"/>
      <c r="UAJ1186" s="8"/>
      <c r="UAK1186" s="8"/>
      <c r="UAL1186" s="8"/>
      <c r="UAM1186" s="8"/>
      <c r="UAN1186" s="8"/>
      <c r="UAO1186" s="8"/>
      <c r="UAP1186" s="8"/>
      <c r="UAQ1186" s="8"/>
      <c r="UAR1186" s="8"/>
      <c r="UAS1186" s="8"/>
      <c r="UAT1186" s="8"/>
      <c r="UAU1186" s="8"/>
      <c r="UAV1186" s="8"/>
      <c r="UAW1186" s="8"/>
      <c r="UAX1186" s="8"/>
      <c r="UAY1186" s="8"/>
      <c r="UAZ1186" s="8"/>
      <c r="UBA1186" s="8"/>
      <c r="UBB1186" s="8"/>
      <c r="UBC1186" s="8"/>
      <c r="UBD1186" s="8"/>
      <c r="UBE1186" s="8"/>
      <c r="UBF1186" s="8"/>
      <c r="UBG1186" s="8"/>
      <c r="UBH1186" s="8"/>
      <c r="UBI1186" s="8"/>
      <c r="UBJ1186" s="8"/>
      <c r="UBK1186" s="8"/>
      <c r="UBL1186" s="8"/>
      <c r="UBM1186" s="8"/>
      <c r="UBN1186" s="8"/>
      <c r="UBO1186" s="8"/>
      <c r="UBP1186" s="8"/>
      <c r="UBQ1186" s="8"/>
      <c r="UBR1186" s="8"/>
      <c r="UBS1186" s="8"/>
      <c r="UBT1186" s="8"/>
      <c r="UBU1186" s="8"/>
      <c r="UBV1186" s="8"/>
      <c r="UBW1186" s="8"/>
      <c r="UBX1186" s="8"/>
      <c r="UBY1186" s="8"/>
      <c r="UBZ1186" s="8"/>
      <c r="UCA1186" s="8"/>
      <c r="UCB1186" s="8"/>
      <c r="UCC1186" s="8"/>
      <c r="UCD1186" s="8"/>
      <c r="UCE1186" s="8"/>
      <c r="UCF1186" s="8"/>
      <c r="UCG1186" s="8"/>
      <c r="UCH1186" s="8"/>
      <c r="UCI1186" s="8"/>
      <c r="UCJ1186" s="8"/>
      <c r="UCK1186" s="8"/>
      <c r="UCL1186" s="8"/>
      <c r="UCM1186" s="8"/>
      <c r="UCN1186" s="8"/>
      <c r="UCO1186" s="8"/>
      <c r="UCP1186" s="8"/>
      <c r="UCQ1186" s="8"/>
      <c r="UCR1186" s="8"/>
      <c r="UCS1186" s="8"/>
      <c r="UCT1186" s="8"/>
      <c r="UCU1186" s="8"/>
      <c r="UCV1186" s="8"/>
      <c r="UCW1186" s="8"/>
      <c r="UCX1186" s="8"/>
      <c r="UCY1186" s="8"/>
      <c r="UCZ1186" s="8"/>
      <c r="UDA1186" s="8"/>
      <c r="UDB1186" s="8"/>
      <c r="UDC1186" s="8"/>
      <c r="UDD1186" s="8"/>
      <c r="UDE1186" s="8"/>
      <c r="UDF1186" s="8"/>
      <c r="UDG1186" s="8"/>
      <c r="UDH1186" s="8"/>
      <c r="UDI1186" s="8"/>
      <c r="UDJ1186" s="8"/>
      <c r="UDK1186" s="8"/>
      <c r="UDL1186" s="8"/>
      <c r="UDM1186" s="8"/>
      <c r="UDN1186" s="8"/>
      <c r="UDO1186" s="8"/>
      <c r="UDP1186" s="8"/>
      <c r="UDQ1186" s="8"/>
      <c r="UDR1186" s="8"/>
      <c r="UDS1186" s="8"/>
      <c r="UDT1186" s="8"/>
      <c r="UDU1186" s="8"/>
      <c r="UDV1186" s="8"/>
      <c r="UDW1186" s="8"/>
      <c r="UDX1186" s="8"/>
      <c r="UDY1186" s="8"/>
      <c r="UDZ1186" s="8"/>
      <c r="UEA1186" s="8"/>
      <c r="UEB1186" s="8"/>
      <c r="UEC1186" s="8"/>
      <c r="UED1186" s="8"/>
      <c r="UEE1186" s="8"/>
      <c r="UEF1186" s="8"/>
      <c r="UEG1186" s="8"/>
      <c r="UEH1186" s="8"/>
      <c r="UEI1186" s="8"/>
      <c r="UEJ1186" s="8"/>
      <c r="UEK1186" s="8"/>
      <c r="UEL1186" s="8"/>
      <c r="UEM1186" s="8"/>
      <c r="UEN1186" s="8"/>
      <c r="UEO1186" s="8"/>
      <c r="UEP1186" s="8"/>
      <c r="UEQ1186" s="8"/>
      <c r="UER1186" s="8"/>
      <c r="UES1186" s="8"/>
      <c r="UET1186" s="8"/>
      <c r="UEU1186" s="8"/>
      <c r="UEV1186" s="8"/>
      <c r="UEW1186" s="8"/>
      <c r="UEX1186" s="8"/>
      <c r="UEY1186" s="8"/>
      <c r="UEZ1186" s="8"/>
      <c r="UFA1186" s="8"/>
      <c r="UFB1186" s="8"/>
      <c r="UFC1186" s="8"/>
      <c r="UFD1186" s="8"/>
      <c r="UFE1186" s="8"/>
      <c r="UFF1186" s="8"/>
      <c r="UFG1186" s="8"/>
      <c r="UFH1186" s="8"/>
      <c r="UFI1186" s="8"/>
      <c r="UFJ1186" s="8"/>
      <c r="UFK1186" s="8"/>
      <c r="UFL1186" s="8"/>
      <c r="UFM1186" s="8"/>
      <c r="UFN1186" s="8"/>
      <c r="UFO1186" s="8"/>
      <c r="UFP1186" s="8"/>
      <c r="UFQ1186" s="8"/>
      <c r="UFR1186" s="8"/>
      <c r="UFS1186" s="8"/>
      <c r="UFT1186" s="8"/>
      <c r="UFU1186" s="8"/>
      <c r="UFV1186" s="8"/>
      <c r="UFW1186" s="8"/>
      <c r="UFX1186" s="8"/>
      <c r="UFY1186" s="8"/>
      <c r="UFZ1186" s="8"/>
      <c r="UGA1186" s="8"/>
      <c r="UGB1186" s="8"/>
      <c r="UGC1186" s="8"/>
      <c r="UGD1186" s="8"/>
      <c r="UGE1186" s="8"/>
      <c r="UGF1186" s="8"/>
      <c r="UGG1186" s="8"/>
      <c r="UGH1186" s="8"/>
      <c r="UGI1186" s="8"/>
      <c r="UGJ1186" s="8"/>
      <c r="UGK1186" s="8"/>
      <c r="UGL1186" s="8"/>
      <c r="UGM1186" s="8"/>
      <c r="UGN1186" s="8"/>
      <c r="UGO1186" s="8"/>
      <c r="UGP1186" s="8"/>
      <c r="UGQ1186" s="8"/>
      <c r="UGR1186" s="8"/>
      <c r="UGS1186" s="8"/>
      <c r="UGT1186" s="8"/>
      <c r="UGU1186" s="8"/>
      <c r="UGV1186" s="8"/>
      <c r="UGW1186" s="8"/>
      <c r="UGX1186" s="8"/>
      <c r="UGY1186" s="8"/>
      <c r="UGZ1186" s="8"/>
      <c r="UHA1186" s="8"/>
      <c r="UHB1186" s="8"/>
      <c r="UHC1186" s="8"/>
      <c r="UHD1186" s="8"/>
      <c r="UHE1186" s="8"/>
      <c r="UHF1186" s="8"/>
      <c r="UHG1186" s="8"/>
      <c r="UHH1186" s="8"/>
      <c r="UHI1186" s="8"/>
      <c r="UHJ1186" s="8"/>
      <c r="UHK1186" s="8"/>
      <c r="UHL1186" s="8"/>
      <c r="UHM1186" s="8"/>
      <c r="UHN1186" s="8"/>
      <c r="UHO1186" s="8"/>
      <c r="UHP1186" s="8"/>
      <c r="UHQ1186" s="8"/>
      <c r="UHR1186" s="8"/>
      <c r="UHS1186" s="8"/>
      <c r="UHT1186" s="8"/>
      <c r="UHU1186" s="8"/>
      <c r="UHV1186" s="8"/>
      <c r="UHW1186" s="8"/>
      <c r="UHX1186" s="8"/>
      <c r="UHY1186" s="8"/>
      <c r="UHZ1186" s="8"/>
      <c r="UIA1186" s="8"/>
      <c r="UIB1186" s="8"/>
      <c r="UIC1186" s="8"/>
      <c r="UID1186" s="8"/>
      <c r="UIE1186" s="8"/>
      <c r="UIF1186" s="8"/>
      <c r="UIG1186" s="8"/>
      <c r="UIH1186" s="8"/>
      <c r="UII1186" s="8"/>
      <c r="UIJ1186" s="8"/>
      <c r="UIK1186" s="8"/>
      <c r="UIL1186" s="8"/>
      <c r="UIM1186" s="8"/>
      <c r="UIN1186" s="8"/>
      <c r="UIO1186" s="8"/>
      <c r="UIP1186" s="8"/>
      <c r="UIQ1186" s="8"/>
      <c r="UIR1186" s="8"/>
      <c r="UIS1186" s="8"/>
      <c r="UIT1186" s="8"/>
      <c r="UIU1186" s="8"/>
      <c r="UIV1186" s="8"/>
      <c r="UIW1186" s="8"/>
      <c r="UIX1186" s="8"/>
      <c r="UIY1186" s="8"/>
      <c r="UIZ1186" s="8"/>
      <c r="UJA1186" s="8"/>
      <c r="UJB1186" s="8"/>
      <c r="UJC1186" s="8"/>
      <c r="UJD1186" s="8"/>
      <c r="UJE1186" s="8"/>
      <c r="UJF1186" s="8"/>
      <c r="UJG1186" s="8"/>
      <c r="UJH1186" s="8"/>
      <c r="UJI1186" s="8"/>
      <c r="UJJ1186" s="8"/>
      <c r="UJK1186" s="8"/>
      <c r="UJL1186" s="8"/>
      <c r="UJM1186" s="8"/>
      <c r="UJN1186" s="8"/>
      <c r="UJO1186" s="8"/>
      <c r="UJP1186" s="8"/>
      <c r="UJQ1186" s="8"/>
      <c r="UJR1186" s="8"/>
      <c r="UJS1186" s="8"/>
      <c r="UJT1186" s="8"/>
      <c r="UJU1186" s="8"/>
      <c r="UJV1186" s="8"/>
      <c r="UJW1186" s="8"/>
      <c r="UJX1186" s="8"/>
      <c r="UJY1186" s="8"/>
      <c r="UJZ1186" s="8"/>
      <c r="UKA1186" s="8"/>
      <c r="UKB1186" s="8"/>
      <c r="UKC1186" s="8"/>
      <c r="UKD1186" s="8"/>
      <c r="UKE1186" s="8"/>
      <c r="UKF1186" s="8"/>
      <c r="UKG1186" s="8"/>
      <c r="UKH1186" s="8"/>
      <c r="UKI1186" s="8"/>
      <c r="UKJ1186" s="8"/>
      <c r="UKK1186" s="8"/>
      <c r="UKL1186" s="8"/>
      <c r="UKM1186" s="8"/>
      <c r="UKN1186" s="8"/>
      <c r="UKO1186" s="8"/>
      <c r="UKP1186" s="8"/>
      <c r="UKQ1186" s="8"/>
      <c r="UKR1186" s="8"/>
      <c r="UKS1186" s="8"/>
      <c r="UKT1186" s="8"/>
      <c r="UKU1186" s="8"/>
      <c r="UKV1186" s="8"/>
      <c r="UKW1186" s="8"/>
      <c r="UKX1186" s="8"/>
      <c r="UKY1186" s="8"/>
      <c r="UKZ1186" s="8"/>
      <c r="ULA1186" s="8"/>
      <c r="ULB1186" s="8"/>
      <c r="ULC1186" s="8"/>
      <c r="ULD1186" s="8"/>
      <c r="ULE1186" s="8"/>
      <c r="ULF1186" s="8"/>
      <c r="ULG1186" s="8"/>
      <c r="ULH1186" s="8"/>
      <c r="ULI1186" s="8"/>
      <c r="ULJ1186" s="8"/>
      <c r="ULK1186" s="8"/>
      <c r="ULL1186" s="8"/>
      <c r="ULM1186" s="8"/>
      <c r="ULN1186" s="8"/>
      <c r="ULO1186" s="8"/>
      <c r="ULP1186" s="8"/>
      <c r="ULQ1186" s="8"/>
      <c r="ULR1186" s="8"/>
      <c r="ULS1186" s="8"/>
      <c r="ULT1186" s="8"/>
      <c r="ULU1186" s="8"/>
      <c r="ULV1186" s="8"/>
      <c r="ULW1186" s="8"/>
      <c r="ULX1186" s="8"/>
      <c r="ULY1186" s="8"/>
      <c r="ULZ1186" s="8"/>
      <c r="UMA1186" s="8"/>
      <c r="UMB1186" s="8"/>
      <c r="UMC1186" s="8"/>
      <c r="UMD1186" s="8"/>
      <c r="UME1186" s="8"/>
      <c r="UMF1186" s="8"/>
      <c r="UMG1186" s="8"/>
      <c r="UMH1186" s="8"/>
      <c r="UMI1186" s="8"/>
      <c r="UMJ1186" s="8"/>
      <c r="UMK1186" s="8"/>
      <c r="UML1186" s="8"/>
      <c r="UMM1186" s="8"/>
      <c r="UMN1186" s="8"/>
      <c r="UMO1186" s="8"/>
      <c r="UMP1186" s="8"/>
      <c r="UMQ1186" s="8"/>
      <c r="UMR1186" s="8"/>
      <c r="UMS1186" s="8"/>
      <c r="UMT1186" s="8"/>
      <c r="UMU1186" s="8"/>
      <c r="UMV1186" s="8"/>
      <c r="UMW1186" s="8"/>
      <c r="UMX1186" s="8"/>
      <c r="UMY1186" s="8"/>
      <c r="UMZ1186" s="8"/>
      <c r="UNA1186" s="8"/>
      <c r="UNB1186" s="8"/>
      <c r="UNC1186" s="8"/>
      <c r="UND1186" s="8"/>
      <c r="UNE1186" s="8"/>
      <c r="UNF1186" s="8"/>
      <c r="UNG1186" s="8"/>
      <c r="UNH1186" s="8"/>
      <c r="UNI1186" s="8"/>
      <c r="UNJ1186" s="8"/>
      <c r="UNK1186" s="8"/>
      <c r="UNL1186" s="8"/>
      <c r="UNM1186" s="8"/>
      <c r="UNN1186" s="8"/>
      <c r="UNO1186" s="8"/>
      <c r="UNP1186" s="8"/>
      <c r="UNQ1186" s="8"/>
      <c r="UNR1186" s="8"/>
      <c r="UNS1186" s="8"/>
      <c r="UNT1186" s="8"/>
      <c r="UNU1186" s="8"/>
      <c r="UNV1186" s="8"/>
      <c r="UNW1186" s="8"/>
      <c r="UNX1186" s="8"/>
      <c r="UNY1186" s="8"/>
      <c r="UNZ1186" s="8"/>
      <c r="UOA1186" s="8"/>
      <c r="UOB1186" s="8"/>
      <c r="UOC1186" s="8"/>
      <c r="UOD1186" s="8"/>
      <c r="UOE1186" s="8"/>
      <c r="UOF1186" s="8"/>
      <c r="UOG1186" s="8"/>
      <c r="UOH1186" s="8"/>
      <c r="UOI1186" s="8"/>
      <c r="UOJ1186" s="8"/>
      <c r="UOK1186" s="8"/>
      <c r="UOL1186" s="8"/>
      <c r="UOM1186" s="8"/>
      <c r="UON1186" s="8"/>
      <c r="UOO1186" s="8"/>
      <c r="UOP1186" s="8"/>
      <c r="UOQ1186" s="8"/>
      <c r="UOR1186" s="8"/>
      <c r="UOS1186" s="8"/>
      <c r="UOT1186" s="8"/>
      <c r="UOU1186" s="8"/>
      <c r="UOV1186" s="8"/>
      <c r="UOW1186" s="8"/>
      <c r="UOX1186" s="8"/>
      <c r="UOY1186" s="8"/>
      <c r="UOZ1186" s="8"/>
      <c r="UPA1186" s="8"/>
      <c r="UPB1186" s="8"/>
      <c r="UPC1186" s="8"/>
      <c r="UPD1186" s="8"/>
      <c r="UPE1186" s="8"/>
      <c r="UPF1186" s="8"/>
      <c r="UPG1186" s="8"/>
      <c r="UPH1186" s="8"/>
      <c r="UPI1186" s="8"/>
      <c r="UPJ1186" s="8"/>
      <c r="UPK1186" s="8"/>
      <c r="UPL1186" s="8"/>
      <c r="UPM1186" s="8"/>
      <c r="UPN1186" s="8"/>
      <c r="UPO1186" s="8"/>
      <c r="UPP1186" s="8"/>
      <c r="UPQ1186" s="8"/>
      <c r="UPR1186" s="8"/>
      <c r="UPS1186" s="8"/>
      <c r="UPT1186" s="8"/>
      <c r="UPU1186" s="8"/>
      <c r="UPV1186" s="8"/>
      <c r="UPW1186" s="8"/>
      <c r="UPX1186" s="8"/>
      <c r="UPY1186" s="8"/>
      <c r="UPZ1186" s="8"/>
      <c r="UQA1186" s="8"/>
      <c r="UQB1186" s="8"/>
      <c r="UQC1186" s="8"/>
      <c r="UQD1186" s="8"/>
      <c r="UQE1186" s="8"/>
      <c r="UQF1186" s="8"/>
      <c r="UQG1186" s="8"/>
      <c r="UQH1186" s="8"/>
      <c r="UQI1186" s="8"/>
      <c r="UQJ1186" s="8"/>
      <c r="UQK1186" s="8"/>
      <c r="UQL1186" s="8"/>
      <c r="UQM1186" s="8"/>
      <c r="UQN1186" s="8"/>
      <c r="UQO1186" s="8"/>
      <c r="UQP1186" s="8"/>
      <c r="UQQ1186" s="8"/>
      <c r="UQR1186" s="8"/>
      <c r="UQS1186" s="8"/>
      <c r="UQT1186" s="8"/>
      <c r="UQU1186" s="8"/>
      <c r="UQV1186" s="8"/>
      <c r="UQW1186" s="8"/>
      <c r="UQX1186" s="8"/>
      <c r="UQY1186" s="8"/>
      <c r="UQZ1186" s="8"/>
      <c r="URA1186" s="8"/>
      <c r="URB1186" s="8"/>
      <c r="URC1186" s="8"/>
      <c r="URD1186" s="8"/>
      <c r="URE1186" s="8"/>
      <c r="URF1186" s="8"/>
      <c r="URG1186" s="8"/>
      <c r="URH1186" s="8"/>
      <c r="URI1186" s="8"/>
      <c r="URJ1186" s="8"/>
      <c r="URK1186" s="8"/>
      <c r="URL1186" s="8"/>
      <c r="URM1186" s="8"/>
      <c r="URN1186" s="8"/>
      <c r="URO1186" s="8"/>
      <c r="URP1186" s="8"/>
      <c r="URQ1186" s="8"/>
      <c r="URR1186" s="8"/>
      <c r="URS1186" s="8"/>
      <c r="URT1186" s="8"/>
      <c r="URU1186" s="8"/>
      <c r="URV1186" s="8"/>
      <c r="URW1186" s="8"/>
      <c r="URX1186" s="8"/>
      <c r="URY1186" s="8"/>
      <c r="URZ1186" s="8"/>
      <c r="USA1186" s="8"/>
      <c r="USB1186" s="8"/>
      <c r="USC1186" s="8"/>
      <c r="USD1186" s="8"/>
      <c r="USE1186" s="8"/>
      <c r="USF1186" s="8"/>
      <c r="USG1186" s="8"/>
      <c r="USH1186" s="8"/>
      <c r="USI1186" s="8"/>
      <c r="USJ1186" s="8"/>
      <c r="USK1186" s="8"/>
      <c r="USL1186" s="8"/>
      <c r="USM1186" s="8"/>
      <c r="USN1186" s="8"/>
      <c r="USO1186" s="8"/>
      <c r="USP1186" s="8"/>
      <c r="USQ1186" s="8"/>
      <c r="USR1186" s="8"/>
      <c r="USS1186" s="8"/>
      <c r="UST1186" s="8"/>
      <c r="USU1186" s="8"/>
      <c r="USV1186" s="8"/>
      <c r="USW1186" s="8"/>
      <c r="USX1186" s="8"/>
      <c r="USY1186" s="8"/>
      <c r="USZ1186" s="8"/>
      <c r="UTA1186" s="8"/>
      <c r="UTB1186" s="8"/>
      <c r="UTC1186" s="8"/>
      <c r="UTD1186" s="8"/>
      <c r="UTE1186" s="8"/>
      <c r="UTF1186" s="8"/>
      <c r="UTG1186" s="8"/>
      <c r="UTH1186" s="8"/>
      <c r="UTI1186" s="8"/>
      <c r="UTJ1186" s="8"/>
      <c r="UTK1186" s="8"/>
      <c r="UTL1186" s="8"/>
      <c r="UTM1186" s="8"/>
      <c r="UTN1186" s="8"/>
      <c r="UTO1186" s="8"/>
      <c r="UTP1186" s="8"/>
      <c r="UTQ1186" s="8"/>
      <c r="UTR1186" s="8"/>
      <c r="UTS1186" s="8"/>
      <c r="UTT1186" s="8"/>
      <c r="UTU1186" s="8"/>
      <c r="UTV1186" s="8"/>
      <c r="UTW1186" s="8"/>
      <c r="UTX1186" s="8"/>
      <c r="UTY1186" s="8"/>
      <c r="UTZ1186" s="8"/>
      <c r="UUA1186" s="8"/>
      <c r="UUB1186" s="8"/>
      <c r="UUC1186" s="8"/>
      <c r="UUD1186" s="8"/>
      <c r="UUE1186" s="8"/>
      <c r="UUF1186" s="8"/>
      <c r="UUG1186" s="8"/>
      <c r="UUH1186" s="8"/>
      <c r="UUI1186" s="8"/>
      <c r="UUJ1186" s="8"/>
      <c r="UUK1186" s="8"/>
      <c r="UUL1186" s="8"/>
      <c r="UUM1186" s="8"/>
      <c r="UUN1186" s="8"/>
      <c r="UUO1186" s="8"/>
      <c r="UUP1186" s="8"/>
      <c r="UUQ1186" s="8"/>
      <c r="UUR1186" s="8"/>
      <c r="UUS1186" s="8"/>
      <c r="UUT1186" s="8"/>
      <c r="UUU1186" s="8"/>
      <c r="UUV1186" s="8"/>
      <c r="UUW1186" s="8"/>
      <c r="UUX1186" s="8"/>
      <c r="UUY1186" s="8"/>
      <c r="UUZ1186" s="8"/>
      <c r="UVA1186" s="8"/>
      <c r="UVB1186" s="8"/>
      <c r="UVC1186" s="8"/>
      <c r="UVD1186" s="8"/>
      <c r="UVE1186" s="8"/>
      <c r="UVF1186" s="8"/>
      <c r="UVG1186" s="8"/>
      <c r="UVH1186" s="8"/>
      <c r="UVI1186" s="8"/>
      <c r="UVJ1186" s="8"/>
      <c r="UVK1186" s="8"/>
      <c r="UVL1186" s="8"/>
      <c r="UVM1186" s="8"/>
      <c r="UVN1186" s="8"/>
      <c r="UVO1186" s="8"/>
      <c r="UVP1186" s="8"/>
      <c r="UVQ1186" s="8"/>
      <c r="UVR1186" s="8"/>
      <c r="UVS1186" s="8"/>
      <c r="UVT1186" s="8"/>
      <c r="UVU1186" s="8"/>
      <c r="UVV1186" s="8"/>
      <c r="UVW1186" s="8"/>
      <c r="UVX1186" s="8"/>
      <c r="UVY1186" s="8"/>
      <c r="UVZ1186" s="8"/>
      <c r="UWA1186" s="8"/>
      <c r="UWB1186" s="8"/>
      <c r="UWC1186" s="8"/>
      <c r="UWD1186" s="8"/>
      <c r="UWE1186" s="8"/>
      <c r="UWF1186" s="8"/>
      <c r="UWG1186" s="8"/>
      <c r="UWH1186" s="8"/>
      <c r="UWI1186" s="8"/>
      <c r="UWJ1186" s="8"/>
      <c r="UWK1186" s="8"/>
      <c r="UWL1186" s="8"/>
      <c r="UWM1186" s="8"/>
      <c r="UWN1186" s="8"/>
      <c r="UWO1186" s="8"/>
      <c r="UWP1186" s="8"/>
      <c r="UWQ1186" s="8"/>
      <c r="UWR1186" s="8"/>
      <c r="UWS1186" s="8"/>
      <c r="UWT1186" s="8"/>
      <c r="UWU1186" s="8"/>
      <c r="UWV1186" s="8"/>
      <c r="UWW1186" s="8"/>
      <c r="UWX1186" s="8"/>
      <c r="UWY1186" s="8"/>
      <c r="UWZ1186" s="8"/>
      <c r="UXA1186" s="8"/>
      <c r="UXB1186" s="8"/>
      <c r="UXC1186" s="8"/>
      <c r="UXD1186" s="8"/>
      <c r="UXE1186" s="8"/>
      <c r="UXF1186" s="8"/>
      <c r="UXG1186" s="8"/>
      <c r="UXH1186" s="8"/>
      <c r="UXI1186" s="8"/>
      <c r="UXJ1186" s="8"/>
      <c r="UXK1186" s="8"/>
      <c r="UXL1186" s="8"/>
      <c r="UXM1186" s="8"/>
      <c r="UXN1186" s="8"/>
      <c r="UXO1186" s="8"/>
      <c r="UXP1186" s="8"/>
      <c r="UXQ1186" s="8"/>
      <c r="UXR1186" s="8"/>
      <c r="UXS1186" s="8"/>
      <c r="UXT1186" s="8"/>
      <c r="UXU1186" s="8"/>
      <c r="UXV1186" s="8"/>
      <c r="UXW1186" s="8"/>
      <c r="UXX1186" s="8"/>
      <c r="UXY1186" s="8"/>
      <c r="UXZ1186" s="8"/>
      <c r="UYA1186" s="8"/>
      <c r="UYB1186" s="8"/>
      <c r="UYC1186" s="8"/>
      <c r="UYD1186" s="8"/>
      <c r="UYE1186" s="8"/>
      <c r="UYF1186" s="8"/>
      <c r="UYG1186" s="8"/>
      <c r="UYH1186" s="8"/>
      <c r="UYI1186" s="8"/>
      <c r="UYJ1186" s="8"/>
      <c r="UYK1186" s="8"/>
      <c r="UYL1186" s="8"/>
      <c r="UYM1186" s="8"/>
      <c r="UYN1186" s="8"/>
      <c r="UYO1186" s="8"/>
      <c r="UYP1186" s="8"/>
      <c r="UYQ1186" s="8"/>
      <c r="UYR1186" s="8"/>
      <c r="UYS1186" s="8"/>
      <c r="UYT1186" s="8"/>
      <c r="UYU1186" s="8"/>
      <c r="UYV1186" s="8"/>
      <c r="UYW1186" s="8"/>
      <c r="UYX1186" s="8"/>
      <c r="UYY1186" s="8"/>
      <c r="UYZ1186" s="8"/>
      <c r="UZA1186" s="8"/>
      <c r="UZB1186" s="8"/>
      <c r="UZC1186" s="8"/>
      <c r="UZD1186" s="8"/>
      <c r="UZE1186" s="8"/>
      <c r="UZF1186" s="8"/>
      <c r="UZG1186" s="8"/>
      <c r="UZH1186" s="8"/>
      <c r="UZI1186" s="8"/>
      <c r="UZJ1186" s="8"/>
      <c r="UZK1186" s="8"/>
      <c r="UZL1186" s="8"/>
      <c r="UZM1186" s="8"/>
      <c r="UZN1186" s="8"/>
      <c r="UZO1186" s="8"/>
      <c r="UZP1186" s="8"/>
      <c r="UZQ1186" s="8"/>
      <c r="UZR1186" s="8"/>
      <c r="UZS1186" s="8"/>
      <c r="UZT1186" s="8"/>
      <c r="UZU1186" s="8"/>
      <c r="UZV1186" s="8"/>
      <c r="UZW1186" s="8"/>
      <c r="UZX1186" s="8"/>
      <c r="UZY1186" s="8"/>
      <c r="UZZ1186" s="8"/>
      <c r="VAA1186" s="8"/>
      <c r="VAB1186" s="8"/>
      <c r="VAC1186" s="8"/>
      <c r="VAD1186" s="8"/>
      <c r="VAE1186" s="8"/>
      <c r="VAF1186" s="8"/>
      <c r="VAG1186" s="8"/>
      <c r="VAH1186" s="8"/>
      <c r="VAI1186" s="8"/>
      <c r="VAJ1186" s="8"/>
      <c r="VAK1186" s="8"/>
      <c r="VAL1186" s="8"/>
      <c r="VAM1186" s="8"/>
      <c r="VAN1186" s="8"/>
      <c r="VAO1186" s="8"/>
      <c r="VAP1186" s="8"/>
      <c r="VAQ1186" s="8"/>
      <c r="VAR1186" s="8"/>
      <c r="VAS1186" s="8"/>
      <c r="VAT1186" s="8"/>
      <c r="VAU1186" s="8"/>
      <c r="VAV1186" s="8"/>
      <c r="VAW1186" s="8"/>
      <c r="VAX1186" s="8"/>
      <c r="VAY1186" s="8"/>
      <c r="VAZ1186" s="8"/>
      <c r="VBA1186" s="8"/>
      <c r="VBB1186" s="8"/>
      <c r="VBC1186" s="8"/>
      <c r="VBD1186" s="8"/>
      <c r="VBE1186" s="8"/>
      <c r="VBF1186" s="8"/>
      <c r="VBG1186" s="8"/>
      <c r="VBH1186" s="8"/>
      <c r="VBI1186" s="8"/>
      <c r="VBJ1186" s="8"/>
      <c r="VBK1186" s="8"/>
      <c r="VBL1186" s="8"/>
      <c r="VBM1186" s="8"/>
      <c r="VBN1186" s="8"/>
      <c r="VBO1186" s="8"/>
      <c r="VBP1186" s="8"/>
      <c r="VBQ1186" s="8"/>
      <c r="VBR1186" s="8"/>
      <c r="VBS1186" s="8"/>
      <c r="VBT1186" s="8"/>
      <c r="VBU1186" s="8"/>
      <c r="VBV1186" s="8"/>
      <c r="VBW1186" s="8"/>
      <c r="VBX1186" s="8"/>
      <c r="VBY1186" s="8"/>
      <c r="VBZ1186" s="8"/>
      <c r="VCA1186" s="8"/>
      <c r="VCB1186" s="8"/>
      <c r="VCC1186" s="8"/>
      <c r="VCD1186" s="8"/>
      <c r="VCE1186" s="8"/>
      <c r="VCF1186" s="8"/>
      <c r="VCG1186" s="8"/>
      <c r="VCH1186" s="8"/>
      <c r="VCI1186" s="8"/>
      <c r="VCJ1186" s="8"/>
      <c r="VCK1186" s="8"/>
      <c r="VCL1186" s="8"/>
      <c r="VCM1186" s="8"/>
      <c r="VCN1186" s="8"/>
      <c r="VCO1186" s="8"/>
      <c r="VCP1186" s="8"/>
      <c r="VCQ1186" s="8"/>
      <c r="VCR1186" s="8"/>
      <c r="VCS1186" s="8"/>
      <c r="VCT1186" s="8"/>
      <c r="VCU1186" s="8"/>
      <c r="VCV1186" s="8"/>
      <c r="VCW1186" s="8"/>
      <c r="VCX1186" s="8"/>
      <c r="VCY1186" s="8"/>
      <c r="VCZ1186" s="8"/>
      <c r="VDA1186" s="8"/>
      <c r="VDB1186" s="8"/>
      <c r="VDC1186" s="8"/>
      <c r="VDD1186" s="8"/>
      <c r="VDE1186" s="8"/>
      <c r="VDF1186" s="8"/>
      <c r="VDG1186" s="8"/>
      <c r="VDH1186" s="8"/>
      <c r="VDI1186" s="8"/>
      <c r="VDJ1186" s="8"/>
      <c r="VDK1186" s="8"/>
      <c r="VDL1186" s="8"/>
      <c r="VDM1186" s="8"/>
      <c r="VDN1186" s="8"/>
      <c r="VDO1186" s="8"/>
      <c r="VDP1186" s="8"/>
      <c r="VDQ1186" s="8"/>
      <c r="VDR1186" s="8"/>
      <c r="VDS1186" s="8"/>
      <c r="VDT1186" s="8"/>
      <c r="VDU1186" s="8"/>
      <c r="VDV1186" s="8"/>
      <c r="VDW1186" s="8"/>
      <c r="VDX1186" s="8"/>
      <c r="VDY1186" s="8"/>
      <c r="VDZ1186" s="8"/>
      <c r="VEA1186" s="8"/>
      <c r="VEB1186" s="8"/>
      <c r="VEC1186" s="8"/>
      <c r="VED1186" s="8"/>
      <c r="VEE1186" s="8"/>
      <c r="VEF1186" s="8"/>
      <c r="VEG1186" s="8"/>
      <c r="VEH1186" s="8"/>
      <c r="VEI1186" s="8"/>
      <c r="VEJ1186" s="8"/>
      <c r="VEK1186" s="8"/>
      <c r="VEL1186" s="8"/>
      <c r="VEM1186" s="8"/>
      <c r="VEN1186" s="8"/>
      <c r="VEO1186" s="8"/>
      <c r="VEP1186" s="8"/>
      <c r="VEQ1186" s="8"/>
      <c r="VER1186" s="8"/>
      <c r="VES1186" s="8"/>
      <c r="VET1186" s="8"/>
      <c r="VEU1186" s="8"/>
      <c r="VEV1186" s="8"/>
      <c r="VEW1186" s="8"/>
      <c r="VEX1186" s="8"/>
      <c r="VEY1186" s="8"/>
      <c r="VEZ1186" s="8"/>
      <c r="VFA1186" s="8"/>
      <c r="VFB1186" s="8"/>
      <c r="VFC1186" s="8"/>
      <c r="VFD1186" s="8"/>
      <c r="VFE1186" s="8"/>
      <c r="VFF1186" s="8"/>
      <c r="VFG1186" s="8"/>
      <c r="VFH1186" s="8"/>
      <c r="VFI1186" s="8"/>
      <c r="VFJ1186" s="8"/>
      <c r="VFK1186" s="8"/>
      <c r="VFL1186" s="8"/>
      <c r="VFM1186" s="8"/>
      <c r="VFN1186" s="8"/>
      <c r="VFO1186" s="8"/>
      <c r="VFP1186" s="8"/>
      <c r="VFQ1186" s="8"/>
      <c r="VFR1186" s="8"/>
      <c r="VFS1186" s="8"/>
      <c r="VFT1186" s="8"/>
      <c r="VFU1186" s="8"/>
      <c r="VFV1186" s="8"/>
      <c r="VFW1186" s="8"/>
      <c r="VFX1186" s="8"/>
      <c r="VFY1186" s="8"/>
      <c r="VFZ1186" s="8"/>
      <c r="VGA1186" s="8"/>
      <c r="VGB1186" s="8"/>
      <c r="VGC1186" s="8"/>
      <c r="VGD1186" s="8"/>
      <c r="VGE1186" s="8"/>
      <c r="VGF1186" s="8"/>
      <c r="VGG1186" s="8"/>
      <c r="VGH1186" s="8"/>
      <c r="VGI1186" s="8"/>
      <c r="VGJ1186" s="8"/>
      <c r="VGK1186" s="8"/>
      <c r="VGL1186" s="8"/>
      <c r="VGM1186" s="8"/>
      <c r="VGN1186" s="8"/>
      <c r="VGO1186" s="8"/>
      <c r="VGP1186" s="8"/>
      <c r="VGQ1186" s="8"/>
      <c r="VGR1186" s="8"/>
      <c r="VGS1186" s="8"/>
      <c r="VGT1186" s="8"/>
      <c r="VGU1186" s="8"/>
      <c r="VGV1186" s="8"/>
      <c r="VGW1186" s="8"/>
      <c r="VGX1186" s="8"/>
      <c r="VGY1186" s="8"/>
      <c r="VGZ1186" s="8"/>
      <c r="VHA1186" s="8"/>
      <c r="VHB1186" s="8"/>
      <c r="VHC1186" s="8"/>
      <c r="VHD1186" s="8"/>
      <c r="VHE1186" s="8"/>
      <c r="VHF1186" s="8"/>
      <c r="VHG1186" s="8"/>
      <c r="VHH1186" s="8"/>
      <c r="VHI1186" s="8"/>
      <c r="VHJ1186" s="8"/>
      <c r="VHK1186" s="8"/>
      <c r="VHL1186" s="8"/>
      <c r="VHM1186" s="8"/>
      <c r="VHN1186" s="8"/>
      <c r="VHO1186" s="8"/>
      <c r="VHP1186" s="8"/>
      <c r="VHQ1186" s="8"/>
      <c r="VHR1186" s="8"/>
      <c r="VHS1186" s="8"/>
      <c r="VHT1186" s="8"/>
      <c r="VHU1186" s="8"/>
      <c r="VHV1186" s="8"/>
      <c r="VHW1186" s="8"/>
      <c r="VHX1186" s="8"/>
      <c r="VHY1186" s="8"/>
      <c r="VHZ1186" s="8"/>
      <c r="VIA1186" s="8"/>
      <c r="VIB1186" s="8"/>
      <c r="VIC1186" s="8"/>
      <c r="VID1186" s="8"/>
      <c r="VIE1186" s="8"/>
      <c r="VIF1186" s="8"/>
      <c r="VIG1186" s="8"/>
      <c r="VIH1186" s="8"/>
      <c r="VII1186" s="8"/>
      <c r="VIJ1186" s="8"/>
      <c r="VIK1186" s="8"/>
      <c r="VIL1186" s="8"/>
      <c r="VIM1186" s="8"/>
      <c r="VIN1186" s="8"/>
      <c r="VIO1186" s="8"/>
      <c r="VIP1186" s="8"/>
      <c r="VIQ1186" s="8"/>
      <c r="VIR1186" s="8"/>
      <c r="VIS1186" s="8"/>
      <c r="VIT1186" s="8"/>
      <c r="VIU1186" s="8"/>
      <c r="VIV1186" s="8"/>
      <c r="VIW1186" s="8"/>
      <c r="VIX1186" s="8"/>
      <c r="VIY1186" s="8"/>
      <c r="VIZ1186" s="8"/>
      <c r="VJA1186" s="8"/>
      <c r="VJB1186" s="8"/>
      <c r="VJC1186" s="8"/>
      <c r="VJD1186" s="8"/>
      <c r="VJE1186" s="8"/>
      <c r="VJF1186" s="8"/>
      <c r="VJG1186" s="8"/>
      <c r="VJH1186" s="8"/>
      <c r="VJI1186" s="8"/>
      <c r="VJJ1186" s="8"/>
      <c r="VJK1186" s="8"/>
      <c r="VJL1186" s="8"/>
      <c r="VJM1186" s="8"/>
      <c r="VJN1186" s="8"/>
      <c r="VJO1186" s="8"/>
      <c r="VJP1186" s="8"/>
      <c r="VJQ1186" s="8"/>
      <c r="VJR1186" s="8"/>
      <c r="VJS1186" s="8"/>
      <c r="VJT1186" s="8"/>
      <c r="VJU1186" s="8"/>
      <c r="VJV1186" s="8"/>
      <c r="VJW1186" s="8"/>
      <c r="VJX1186" s="8"/>
      <c r="VJY1186" s="8"/>
      <c r="VJZ1186" s="8"/>
      <c r="VKA1186" s="8"/>
      <c r="VKB1186" s="8"/>
      <c r="VKC1186" s="8"/>
      <c r="VKD1186" s="8"/>
      <c r="VKE1186" s="8"/>
      <c r="VKF1186" s="8"/>
      <c r="VKG1186" s="8"/>
      <c r="VKH1186" s="8"/>
      <c r="VKI1186" s="8"/>
      <c r="VKJ1186" s="8"/>
      <c r="VKK1186" s="8"/>
      <c r="VKL1186" s="8"/>
      <c r="VKM1186" s="8"/>
      <c r="VKN1186" s="8"/>
      <c r="VKO1186" s="8"/>
      <c r="VKP1186" s="8"/>
      <c r="VKQ1186" s="8"/>
      <c r="VKR1186" s="8"/>
      <c r="VKS1186" s="8"/>
      <c r="VKT1186" s="8"/>
      <c r="VKU1186" s="8"/>
      <c r="VKV1186" s="8"/>
      <c r="VKW1186" s="8"/>
      <c r="VKX1186" s="8"/>
      <c r="VKY1186" s="8"/>
      <c r="VKZ1186" s="8"/>
      <c r="VLA1186" s="8"/>
      <c r="VLB1186" s="8"/>
      <c r="VLC1186" s="8"/>
      <c r="VLD1186" s="8"/>
      <c r="VLE1186" s="8"/>
      <c r="VLF1186" s="8"/>
      <c r="VLG1186" s="8"/>
      <c r="VLH1186" s="8"/>
      <c r="VLI1186" s="8"/>
      <c r="VLJ1186" s="8"/>
      <c r="VLK1186" s="8"/>
      <c r="VLL1186" s="8"/>
      <c r="VLM1186" s="8"/>
      <c r="VLN1186" s="8"/>
      <c r="VLO1186" s="8"/>
      <c r="VLP1186" s="8"/>
      <c r="VLQ1186" s="8"/>
      <c r="VLR1186" s="8"/>
      <c r="VLS1186" s="8"/>
      <c r="VLT1186" s="8"/>
      <c r="VLU1186" s="8"/>
      <c r="VLV1186" s="8"/>
      <c r="VLW1186" s="8"/>
      <c r="VLX1186" s="8"/>
      <c r="VLY1186" s="8"/>
      <c r="VLZ1186" s="8"/>
      <c r="VMA1186" s="8"/>
      <c r="VMB1186" s="8"/>
      <c r="VMC1186" s="8"/>
      <c r="VMD1186" s="8"/>
      <c r="VME1186" s="8"/>
      <c r="VMF1186" s="8"/>
      <c r="VMG1186" s="8"/>
      <c r="VMH1186" s="8"/>
      <c r="VMI1186" s="8"/>
      <c r="VMJ1186" s="8"/>
      <c r="VMK1186" s="8"/>
      <c r="VML1186" s="8"/>
      <c r="VMM1186" s="8"/>
      <c r="VMN1186" s="8"/>
      <c r="VMO1186" s="8"/>
      <c r="VMP1186" s="8"/>
      <c r="VMQ1186" s="8"/>
      <c r="VMR1186" s="8"/>
      <c r="VMS1186" s="8"/>
      <c r="VMT1186" s="8"/>
      <c r="VMU1186" s="8"/>
      <c r="VMV1186" s="8"/>
      <c r="VMW1186" s="8"/>
      <c r="VMX1186" s="8"/>
      <c r="VMY1186" s="8"/>
      <c r="VMZ1186" s="8"/>
      <c r="VNA1186" s="8"/>
      <c r="VNB1186" s="8"/>
      <c r="VNC1186" s="8"/>
      <c r="VND1186" s="8"/>
      <c r="VNE1186" s="8"/>
      <c r="VNF1186" s="8"/>
      <c r="VNG1186" s="8"/>
      <c r="VNH1186" s="8"/>
      <c r="VNI1186" s="8"/>
      <c r="VNJ1186" s="8"/>
      <c r="VNK1186" s="8"/>
      <c r="VNL1186" s="8"/>
      <c r="VNM1186" s="8"/>
      <c r="VNN1186" s="8"/>
      <c r="VNO1186" s="8"/>
      <c r="VNP1186" s="8"/>
      <c r="VNQ1186" s="8"/>
      <c r="VNR1186" s="8"/>
      <c r="VNS1186" s="8"/>
      <c r="VNT1186" s="8"/>
      <c r="VNU1186" s="8"/>
      <c r="VNV1186" s="8"/>
      <c r="VNW1186" s="8"/>
      <c r="VNX1186" s="8"/>
      <c r="VNY1186" s="8"/>
      <c r="VNZ1186" s="8"/>
      <c r="VOA1186" s="8"/>
      <c r="VOB1186" s="8"/>
      <c r="VOC1186" s="8"/>
      <c r="VOD1186" s="8"/>
      <c r="VOE1186" s="8"/>
      <c r="VOF1186" s="8"/>
      <c r="VOG1186" s="8"/>
      <c r="VOH1186" s="8"/>
      <c r="VOI1186" s="8"/>
      <c r="VOJ1186" s="8"/>
      <c r="VOK1186" s="8"/>
      <c r="VOL1186" s="8"/>
      <c r="VOM1186" s="8"/>
      <c r="VON1186" s="8"/>
      <c r="VOO1186" s="8"/>
      <c r="VOP1186" s="8"/>
      <c r="VOQ1186" s="8"/>
      <c r="VOR1186" s="8"/>
      <c r="VOS1186" s="8"/>
      <c r="VOT1186" s="8"/>
      <c r="VOU1186" s="8"/>
      <c r="VOV1186" s="8"/>
      <c r="VOW1186" s="8"/>
      <c r="VOX1186" s="8"/>
      <c r="VOY1186" s="8"/>
      <c r="VOZ1186" s="8"/>
      <c r="VPA1186" s="8"/>
      <c r="VPB1186" s="8"/>
      <c r="VPC1186" s="8"/>
      <c r="VPD1186" s="8"/>
      <c r="VPE1186" s="8"/>
      <c r="VPF1186" s="8"/>
      <c r="VPG1186" s="8"/>
      <c r="VPH1186" s="8"/>
      <c r="VPI1186" s="8"/>
      <c r="VPJ1186" s="8"/>
      <c r="VPK1186" s="8"/>
      <c r="VPL1186" s="8"/>
      <c r="VPM1186" s="8"/>
      <c r="VPN1186" s="8"/>
      <c r="VPO1186" s="8"/>
      <c r="VPP1186" s="8"/>
      <c r="VPQ1186" s="8"/>
      <c r="VPR1186" s="8"/>
      <c r="VPS1186" s="8"/>
      <c r="VPT1186" s="8"/>
      <c r="VPU1186" s="8"/>
      <c r="VPV1186" s="8"/>
      <c r="VPW1186" s="8"/>
      <c r="VPX1186" s="8"/>
      <c r="VPY1186" s="8"/>
      <c r="VPZ1186" s="8"/>
      <c r="VQA1186" s="8"/>
      <c r="VQB1186" s="8"/>
      <c r="VQC1186" s="8"/>
      <c r="VQD1186" s="8"/>
      <c r="VQE1186" s="8"/>
      <c r="VQF1186" s="8"/>
      <c r="VQG1186" s="8"/>
      <c r="VQH1186" s="8"/>
      <c r="VQI1186" s="8"/>
      <c r="VQJ1186" s="8"/>
      <c r="VQK1186" s="8"/>
      <c r="VQL1186" s="8"/>
      <c r="VQM1186" s="8"/>
      <c r="VQN1186" s="8"/>
      <c r="VQO1186" s="8"/>
      <c r="VQP1186" s="8"/>
      <c r="VQQ1186" s="8"/>
      <c r="VQR1186" s="8"/>
      <c r="VQS1186" s="8"/>
      <c r="VQT1186" s="8"/>
      <c r="VQU1186" s="8"/>
      <c r="VQV1186" s="8"/>
      <c r="VQW1186" s="8"/>
      <c r="VQX1186" s="8"/>
      <c r="VQY1186" s="8"/>
      <c r="VQZ1186" s="8"/>
      <c r="VRA1186" s="8"/>
      <c r="VRB1186" s="8"/>
      <c r="VRC1186" s="8"/>
      <c r="VRD1186" s="8"/>
      <c r="VRE1186" s="8"/>
      <c r="VRF1186" s="8"/>
      <c r="VRG1186" s="8"/>
      <c r="VRH1186" s="8"/>
      <c r="VRI1186" s="8"/>
      <c r="VRJ1186" s="8"/>
      <c r="VRK1186" s="8"/>
      <c r="VRL1186" s="8"/>
      <c r="VRM1186" s="8"/>
      <c r="VRN1186" s="8"/>
      <c r="VRO1186" s="8"/>
      <c r="VRP1186" s="8"/>
      <c r="VRQ1186" s="8"/>
      <c r="VRR1186" s="8"/>
      <c r="VRS1186" s="8"/>
      <c r="VRT1186" s="8"/>
      <c r="VRU1186" s="8"/>
      <c r="VRV1186" s="8"/>
      <c r="VRW1186" s="8"/>
      <c r="VRX1186" s="8"/>
      <c r="VRY1186" s="8"/>
      <c r="VRZ1186" s="8"/>
      <c r="VSA1186" s="8"/>
      <c r="VSB1186" s="8"/>
      <c r="VSC1186" s="8"/>
      <c r="VSD1186" s="8"/>
      <c r="VSE1186" s="8"/>
      <c r="VSF1186" s="8"/>
      <c r="VSG1186" s="8"/>
      <c r="VSH1186" s="8"/>
      <c r="VSI1186" s="8"/>
      <c r="VSJ1186" s="8"/>
      <c r="VSK1186" s="8"/>
      <c r="VSL1186" s="8"/>
      <c r="VSM1186" s="8"/>
      <c r="VSN1186" s="8"/>
      <c r="VSO1186" s="8"/>
      <c r="VSP1186" s="8"/>
      <c r="VSQ1186" s="8"/>
      <c r="VSR1186" s="8"/>
      <c r="VSS1186" s="8"/>
      <c r="VST1186" s="8"/>
      <c r="VSU1186" s="8"/>
      <c r="VSV1186" s="8"/>
      <c r="VSW1186" s="8"/>
      <c r="VSX1186" s="8"/>
      <c r="VSY1186" s="8"/>
      <c r="VSZ1186" s="8"/>
      <c r="VTA1186" s="8"/>
      <c r="VTB1186" s="8"/>
      <c r="VTC1186" s="8"/>
      <c r="VTD1186" s="8"/>
      <c r="VTE1186" s="8"/>
      <c r="VTF1186" s="8"/>
      <c r="VTG1186" s="8"/>
      <c r="VTH1186" s="8"/>
      <c r="VTI1186" s="8"/>
      <c r="VTJ1186" s="8"/>
      <c r="VTK1186" s="8"/>
      <c r="VTL1186" s="8"/>
      <c r="VTM1186" s="8"/>
      <c r="VTN1186" s="8"/>
      <c r="VTO1186" s="8"/>
      <c r="VTP1186" s="8"/>
      <c r="VTQ1186" s="8"/>
      <c r="VTR1186" s="8"/>
      <c r="VTS1186" s="8"/>
      <c r="VTT1186" s="8"/>
      <c r="VTU1186" s="8"/>
      <c r="VTV1186" s="8"/>
      <c r="VTW1186" s="8"/>
      <c r="VTX1186" s="8"/>
      <c r="VTY1186" s="8"/>
      <c r="VTZ1186" s="8"/>
      <c r="VUA1186" s="8"/>
      <c r="VUB1186" s="8"/>
      <c r="VUC1186" s="8"/>
      <c r="VUD1186" s="8"/>
      <c r="VUE1186" s="8"/>
      <c r="VUF1186" s="8"/>
      <c r="VUG1186" s="8"/>
      <c r="VUH1186" s="8"/>
      <c r="VUI1186" s="8"/>
      <c r="VUJ1186" s="8"/>
      <c r="VUK1186" s="8"/>
      <c r="VUL1186" s="8"/>
      <c r="VUM1186" s="8"/>
      <c r="VUN1186" s="8"/>
      <c r="VUO1186" s="8"/>
      <c r="VUP1186" s="8"/>
      <c r="VUQ1186" s="8"/>
      <c r="VUR1186" s="8"/>
      <c r="VUS1186" s="8"/>
      <c r="VUT1186" s="8"/>
      <c r="VUU1186" s="8"/>
      <c r="VUV1186" s="8"/>
      <c r="VUW1186" s="8"/>
      <c r="VUX1186" s="8"/>
      <c r="VUY1186" s="8"/>
      <c r="VUZ1186" s="8"/>
      <c r="VVA1186" s="8"/>
      <c r="VVB1186" s="8"/>
      <c r="VVC1186" s="8"/>
      <c r="VVD1186" s="8"/>
      <c r="VVE1186" s="8"/>
      <c r="VVF1186" s="8"/>
      <c r="VVG1186" s="8"/>
      <c r="VVH1186" s="8"/>
      <c r="VVI1186" s="8"/>
      <c r="VVJ1186" s="8"/>
      <c r="VVK1186" s="8"/>
      <c r="VVL1186" s="8"/>
      <c r="VVM1186" s="8"/>
      <c r="VVN1186" s="8"/>
      <c r="VVO1186" s="8"/>
      <c r="VVP1186" s="8"/>
      <c r="VVQ1186" s="8"/>
      <c r="VVR1186" s="8"/>
      <c r="VVS1186" s="8"/>
      <c r="VVT1186" s="8"/>
      <c r="VVU1186" s="8"/>
      <c r="VVV1186" s="8"/>
      <c r="VVW1186" s="8"/>
      <c r="VVX1186" s="8"/>
      <c r="VVY1186" s="8"/>
      <c r="VVZ1186" s="8"/>
      <c r="VWA1186" s="8"/>
      <c r="VWB1186" s="8"/>
      <c r="VWC1186" s="8"/>
      <c r="VWD1186" s="8"/>
      <c r="VWE1186" s="8"/>
      <c r="VWF1186" s="8"/>
      <c r="VWG1186" s="8"/>
      <c r="VWH1186" s="8"/>
      <c r="VWI1186" s="8"/>
      <c r="VWJ1186" s="8"/>
      <c r="VWK1186" s="8"/>
      <c r="VWL1186" s="8"/>
      <c r="VWM1186" s="8"/>
      <c r="VWN1186" s="8"/>
      <c r="VWO1186" s="8"/>
      <c r="VWP1186" s="8"/>
      <c r="VWQ1186" s="8"/>
      <c r="VWR1186" s="8"/>
      <c r="VWS1186" s="8"/>
      <c r="VWT1186" s="8"/>
      <c r="VWU1186" s="8"/>
      <c r="VWV1186" s="8"/>
      <c r="VWW1186" s="8"/>
      <c r="VWX1186" s="8"/>
      <c r="VWY1186" s="8"/>
      <c r="VWZ1186" s="8"/>
      <c r="VXA1186" s="8"/>
      <c r="VXB1186" s="8"/>
      <c r="VXC1186" s="8"/>
      <c r="VXD1186" s="8"/>
      <c r="VXE1186" s="8"/>
      <c r="VXF1186" s="8"/>
      <c r="VXG1186" s="8"/>
      <c r="VXH1186" s="8"/>
      <c r="VXI1186" s="8"/>
      <c r="VXJ1186" s="8"/>
      <c r="VXK1186" s="8"/>
      <c r="VXL1186" s="8"/>
      <c r="VXM1186" s="8"/>
      <c r="VXN1186" s="8"/>
      <c r="VXO1186" s="8"/>
      <c r="VXP1186" s="8"/>
      <c r="VXQ1186" s="8"/>
      <c r="VXR1186" s="8"/>
      <c r="VXS1186" s="8"/>
      <c r="VXT1186" s="8"/>
      <c r="VXU1186" s="8"/>
      <c r="VXV1186" s="8"/>
      <c r="VXW1186" s="8"/>
      <c r="VXX1186" s="8"/>
      <c r="VXY1186" s="8"/>
      <c r="VXZ1186" s="8"/>
      <c r="VYA1186" s="8"/>
      <c r="VYB1186" s="8"/>
      <c r="VYC1186" s="8"/>
      <c r="VYD1186" s="8"/>
      <c r="VYE1186" s="8"/>
      <c r="VYF1186" s="8"/>
      <c r="VYG1186" s="8"/>
      <c r="VYH1186" s="8"/>
      <c r="VYI1186" s="8"/>
      <c r="VYJ1186" s="8"/>
      <c r="VYK1186" s="8"/>
      <c r="VYL1186" s="8"/>
      <c r="VYM1186" s="8"/>
      <c r="VYN1186" s="8"/>
      <c r="VYO1186" s="8"/>
      <c r="VYP1186" s="8"/>
      <c r="VYQ1186" s="8"/>
      <c r="VYR1186" s="8"/>
      <c r="VYS1186" s="8"/>
      <c r="VYT1186" s="8"/>
      <c r="VYU1186" s="8"/>
      <c r="VYV1186" s="8"/>
      <c r="VYW1186" s="8"/>
      <c r="VYX1186" s="8"/>
      <c r="VYY1186" s="8"/>
      <c r="VYZ1186" s="8"/>
      <c r="VZA1186" s="8"/>
      <c r="VZB1186" s="8"/>
      <c r="VZC1186" s="8"/>
      <c r="VZD1186" s="8"/>
      <c r="VZE1186" s="8"/>
      <c r="VZF1186" s="8"/>
      <c r="VZG1186" s="8"/>
      <c r="VZH1186" s="8"/>
      <c r="VZI1186" s="8"/>
      <c r="VZJ1186" s="8"/>
      <c r="VZK1186" s="8"/>
      <c r="VZL1186" s="8"/>
      <c r="VZM1186" s="8"/>
      <c r="VZN1186" s="8"/>
      <c r="VZO1186" s="8"/>
      <c r="VZP1186" s="8"/>
      <c r="VZQ1186" s="8"/>
      <c r="VZR1186" s="8"/>
      <c r="VZS1186" s="8"/>
      <c r="VZT1186" s="8"/>
      <c r="VZU1186" s="8"/>
      <c r="VZV1186" s="8"/>
      <c r="VZW1186" s="8"/>
      <c r="VZX1186" s="8"/>
      <c r="VZY1186" s="8"/>
      <c r="VZZ1186" s="8"/>
      <c r="WAA1186" s="8"/>
      <c r="WAB1186" s="8"/>
      <c r="WAC1186" s="8"/>
      <c r="WAD1186" s="8"/>
      <c r="WAE1186" s="8"/>
      <c r="WAF1186" s="8"/>
      <c r="WAG1186" s="8"/>
      <c r="WAH1186" s="8"/>
      <c r="WAI1186" s="8"/>
      <c r="WAJ1186" s="8"/>
      <c r="WAK1186" s="8"/>
      <c r="WAL1186" s="8"/>
      <c r="WAM1186" s="8"/>
      <c r="WAN1186" s="8"/>
      <c r="WAO1186" s="8"/>
      <c r="WAP1186" s="8"/>
      <c r="WAQ1186" s="8"/>
      <c r="WAR1186" s="8"/>
      <c r="WAS1186" s="8"/>
      <c r="WAT1186" s="8"/>
      <c r="WAU1186" s="8"/>
      <c r="WAV1186" s="8"/>
      <c r="WAW1186" s="8"/>
      <c r="WAX1186" s="8"/>
      <c r="WAY1186" s="8"/>
      <c r="WAZ1186" s="8"/>
      <c r="WBA1186" s="8"/>
      <c r="WBB1186" s="8"/>
      <c r="WBC1186" s="8"/>
      <c r="WBD1186" s="8"/>
      <c r="WBE1186" s="8"/>
      <c r="WBF1186" s="8"/>
      <c r="WBG1186" s="8"/>
      <c r="WBH1186" s="8"/>
      <c r="WBI1186" s="8"/>
      <c r="WBJ1186" s="8"/>
      <c r="WBK1186" s="8"/>
      <c r="WBL1186" s="8"/>
      <c r="WBM1186" s="8"/>
      <c r="WBN1186" s="8"/>
      <c r="WBO1186" s="8"/>
      <c r="WBP1186" s="8"/>
      <c r="WBQ1186" s="8"/>
      <c r="WBR1186" s="8"/>
      <c r="WBS1186" s="8"/>
      <c r="WBT1186" s="8"/>
      <c r="WBU1186" s="8"/>
      <c r="WBV1186" s="8"/>
      <c r="WBW1186" s="8"/>
      <c r="WBX1186" s="8"/>
      <c r="WBY1186" s="8"/>
      <c r="WBZ1186" s="8"/>
      <c r="WCA1186" s="8"/>
      <c r="WCB1186" s="8"/>
      <c r="WCC1186" s="8"/>
      <c r="WCD1186" s="8"/>
      <c r="WCE1186" s="8"/>
      <c r="WCF1186" s="8"/>
      <c r="WCG1186" s="8"/>
      <c r="WCH1186" s="8"/>
      <c r="WCI1186" s="8"/>
      <c r="WCJ1186" s="8"/>
      <c r="WCK1186" s="8"/>
      <c r="WCL1186" s="8"/>
      <c r="WCM1186" s="8"/>
      <c r="WCN1186" s="8"/>
      <c r="WCO1186" s="8"/>
      <c r="WCP1186" s="8"/>
      <c r="WCQ1186" s="8"/>
      <c r="WCR1186" s="8"/>
      <c r="WCS1186" s="8"/>
      <c r="WCT1186" s="8"/>
      <c r="WCU1186" s="8"/>
      <c r="WCV1186" s="8"/>
      <c r="WCW1186" s="8"/>
      <c r="WCX1186" s="8"/>
      <c r="WCY1186" s="8"/>
      <c r="WCZ1186" s="8"/>
      <c r="WDA1186" s="8"/>
      <c r="WDB1186" s="8"/>
      <c r="WDC1186" s="8"/>
      <c r="WDD1186" s="8"/>
      <c r="WDE1186" s="8"/>
      <c r="WDF1186" s="8"/>
      <c r="WDG1186" s="8"/>
      <c r="WDH1186" s="8"/>
      <c r="WDI1186" s="8"/>
      <c r="WDJ1186" s="8"/>
      <c r="WDK1186" s="8"/>
      <c r="WDL1186" s="8"/>
      <c r="WDM1186" s="8"/>
      <c r="WDN1186" s="8"/>
      <c r="WDO1186" s="8"/>
      <c r="WDP1186" s="8"/>
      <c r="WDQ1186" s="8"/>
      <c r="WDR1186" s="8"/>
      <c r="WDS1186" s="8"/>
      <c r="WDT1186" s="8"/>
      <c r="WDU1186" s="8"/>
      <c r="WDV1186" s="8"/>
      <c r="WDW1186" s="8"/>
      <c r="WDX1186" s="8"/>
      <c r="WDY1186" s="8"/>
      <c r="WDZ1186" s="8"/>
      <c r="WEA1186" s="8"/>
      <c r="WEB1186" s="8"/>
      <c r="WEC1186" s="8"/>
      <c r="WED1186" s="8"/>
      <c r="WEE1186" s="8"/>
      <c r="WEF1186" s="8"/>
      <c r="WEG1186" s="8"/>
      <c r="WEH1186" s="8"/>
      <c r="WEI1186" s="8"/>
      <c r="WEJ1186" s="8"/>
      <c r="WEK1186" s="8"/>
      <c r="WEL1186" s="8"/>
      <c r="WEM1186" s="8"/>
      <c r="WEN1186" s="8"/>
      <c r="WEO1186" s="8"/>
      <c r="WEP1186" s="8"/>
      <c r="WEQ1186" s="8"/>
      <c r="WER1186" s="8"/>
      <c r="WES1186" s="8"/>
      <c r="WET1186" s="8"/>
      <c r="WEU1186" s="8"/>
      <c r="WEV1186" s="8"/>
      <c r="WEW1186" s="8"/>
      <c r="WEX1186" s="8"/>
      <c r="WEY1186" s="8"/>
      <c r="WEZ1186" s="8"/>
      <c r="WFA1186" s="8"/>
      <c r="WFB1186" s="8"/>
      <c r="WFC1186" s="8"/>
      <c r="WFD1186" s="8"/>
      <c r="WFE1186" s="8"/>
      <c r="WFF1186" s="8"/>
      <c r="WFG1186" s="8"/>
      <c r="WFH1186" s="8"/>
      <c r="WFI1186" s="8"/>
      <c r="WFJ1186" s="8"/>
      <c r="WFK1186" s="8"/>
      <c r="WFL1186" s="8"/>
      <c r="WFM1186" s="8"/>
      <c r="WFN1186" s="8"/>
      <c r="WFO1186" s="8"/>
      <c r="WFP1186" s="8"/>
      <c r="WFQ1186" s="8"/>
      <c r="WFR1186" s="8"/>
      <c r="WFS1186" s="8"/>
      <c r="WFT1186" s="8"/>
      <c r="WFU1186" s="8"/>
      <c r="WFV1186" s="8"/>
      <c r="WFW1186" s="8"/>
      <c r="WFX1186" s="8"/>
      <c r="WFY1186" s="8"/>
      <c r="WFZ1186" s="8"/>
      <c r="WGA1186" s="8"/>
      <c r="WGB1186" s="8"/>
      <c r="WGC1186" s="8"/>
      <c r="WGD1186" s="8"/>
      <c r="WGE1186" s="8"/>
      <c r="WGF1186" s="8"/>
      <c r="WGG1186" s="8"/>
      <c r="WGH1186" s="8"/>
      <c r="WGI1186" s="8"/>
      <c r="WGJ1186" s="8"/>
      <c r="WGK1186" s="8"/>
      <c r="WGL1186" s="8"/>
      <c r="WGM1186" s="8"/>
      <c r="WGN1186" s="8"/>
      <c r="WGO1186" s="8"/>
      <c r="WGP1186" s="8"/>
      <c r="WGQ1186" s="8"/>
      <c r="WGR1186" s="8"/>
      <c r="WGS1186" s="8"/>
      <c r="WGT1186" s="8"/>
      <c r="WGU1186" s="8"/>
      <c r="WGV1186" s="8"/>
      <c r="WGW1186" s="8"/>
      <c r="WGX1186" s="8"/>
      <c r="WGY1186" s="8"/>
      <c r="WGZ1186" s="8"/>
      <c r="WHA1186" s="8"/>
      <c r="WHB1186" s="8"/>
      <c r="WHC1186" s="8"/>
      <c r="WHD1186" s="8"/>
      <c r="WHE1186" s="8"/>
      <c r="WHF1186" s="8"/>
      <c r="WHG1186" s="8"/>
      <c r="WHH1186" s="8"/>
      <c r="WHI1186" s="8"/>
      <c r="WHJ1186" s="8"/>
      <c r="WHK1186" s="8"/>
      <c r="WHL1186" s="8"/>
      <c r="WHM1186" s="8"/>
      <c r="WHN1186" s="8"/>
      <c r="WHO1186" s="8"/>
      <c r="WHP1186" s="8"/>
      <c r="WHQ1186" s="8"/>
      <c r="WHR1186" s="8"/>
      <c r="WHS1186" s="8"/>
      <c r="WHT1186" s="8"/>
      <c r="WHU1186" s="8"/>
      <c r="WHV1186" s="8"/>
      <c r="WHW1186" s="8"/>
      <c r="WHX1186" s="8"/>
      <c r="WHY1186" s="8"/>
      <c r="WHZ1186" s="8"/>
      <c r="WIA1186" s="8"/>
      <c r="WIB1186" s="8"/>
      <c r="WIC1186" s="8"/>
      <c r="WID1186" s="8"/>
      <c r="WIE1186" s="8"/>
      <c r="WIF1186" s="8"/>
      <c r="WIG1186" s="8"/>
      <c r="WIH1186" s="8"/>
      <c r="WII1186" s="8"/>
      <c r="WIJ1186" s="8"/>
      <c r="WIK1186" s="8"/>
      <c r="WIL1186" s="8"/>
      <c r="WIM1186" s="8"/>
      <c r="WIN1186" s="8"/>
      <c r="WIO1186" s="8"/>
      <c r="WIP1186" s="8"/>
      <c r="WIQ1186" s="8"/>
      <c r="WIR1186" s="8"/>
      <c r="WIS1186" s="8"/>
      <c r="WIT1186" s="8"/>
      <c r="WIU1186" s="8"/>
      <c r="WIV1186" s="8"/>
      <c r="WIW1186" s="8"/>
      <c r="WIX1186" s="8"/>
      <c r="WIY1186" s="8"/>
      <c r="WIZ1186" s="8"/>
      <c r="WJA1186" s="8"/>
      <c r="WJB1186" s="8"/>
      <c r="WJC1186" s="8"/>
      <c r="WJD1186" s="8"/>
      <c r="WJE1186" s="8"/>
      <c r="WJF1186" s="8"/>
      <c r="WJG1186" s="8"/>
      <c r="WJH1186" s="8"/>
      <c r="WJI1186" s="8"/>
      <c r="WJJ1186" s="8"/>
      <c r="WJK1186" s="8"/>
      <c r="WJL1186" s="8"/>
      <c r="WJM1186" s="8"/>
      <c r="WJN1186" s="8"/>
      <c r="WJO1186" s="8"/>
      <c r="WJP1186" s="8"/>
      <c r="WJQ1186" s="8"/>
      <c r="WJR1186" s="8"/>
      <c r="WJS1186" s="8"/>
      <c r="WJT1186" s="8"/>
      <c r="WJU1186" s="8"/>
      <c r="WJV1186" s="8"/>
      <c r="WJW1186" s="8"/>
      <c r="WJX1186" s="8"/>
      <c r="WJY1186" s="8"/>
      <c r="WJZ1186" s="8"/>
      <c r="WKA1186" s="8"/>
      <c r="WKB1186" s="8"/>
      <c r="WKC1186" s="8"/>
      <c r="WKD1186" s="8"/>
      <c r="WKE1186" s="8"/>
      <c r="WKF1186" s="8"/>
      <c r="WKG1186" s="8"/>
      <c r="WKH1186" s="8"/>
      <c r="WKI1186" s="8"/>
      <c r="WKJ1186" s="8"/>
      <c r="WKK1186" s="8"/>
      <c r="WKL1186" s="8"/>
      <c r="WKM1186" s="8"/>
      <c r="WKN1186" s="8"/>
      <c r="WKO1186" s="8"/>
      <c r="WKP1186" s="8"/>
      <c r="WKQ1186" s="8"/>
      <c r="WKR1186" s="8"/>
      <c r="WKS1186" s="8"/>
      <c r="WKT1186" s="8"/>
      <c r="WKU1186" s="8"/>
      <c r="WKV1186" s="8"/>
      <c r="WKW1186" s="8"/>
      <c r="WKX1186" s="8"/>
      <c r="WKY1186" s="8"/>
      <c r="WKZ1186" s="8"/>
      <c r="WLA1186" s="8"/>
      <c r="WLB1186" s="8"/>
      <c r="WLC1186" s="8"/>
      <c r="WLD1186" s="8"/>
      <c r="WLE1186" s="8"/>
      <c r="WLF1186" s="8"/>
      <c r="WLG1186" s="8"/>
      <c r="WLH1186" s="8"/>
      <c r="WLI1186" s="8"/>
      <c r="WLJ1186" s="8"/>
      <c r="WLK1186" s="8"/>
      <c r="WLL1186" s="8"/>
      <c r="WLM1186" s="8"/>
      <c r="WLN1186" s="8"/>
      <c r="WLO1186" s="8"/>
      <c r="WLP1186" s="8"/>
      <c r="WLQ1186" s="8"/>
      <c r="WLR1186" s="8"/>
      <c r="WLS1186" s="8"/>
      <c r="WLT1186" s="8"/>
      <c r="WLU1186" s="8"/>
      <c r="WLV1186" s="8"/>
      <c r="WLW1186" s="8"/>
      <c r="WLX1186" s="8"/>
      <c r="WLY1186" s="8"/>
      <c r="WLZ1186" s="8"/>
      <c r="WMA1186" s="8"/>
      <c r="WMB1186" s="8"/>
      <c r="WMC1186" s="8"/>
      <c r="WMD1186" s="8"/>
      <c r="WME1186" s="8"/>
      <c r="WMF1186" s="8"/>
      <c r="WMG1186" s="8"/>
      <c r="WMH1186" s="8"/>
      <c r="WMI1186" s="8"/>
      <c r="WMJ1186" s="8"/>
      <c r="WMK1186" s="8"/>
      <c r="WML1186" s="8"/>
      <c r="WMM1186" s="8"/>
      <c r="WMN1186" s="8"/>
      <c r="WMO1186" s="8"/>
      <c r="WMP1186" s="8"/>
      <c r="WMQ1186" s="8"/>
      <c r="WMR1186" s="8"/>
      <c r="WMS1186" s="8"/>
      <c r="WMT1186" s="8"/>
      <c r="WMU1186" s="8"/>
      <c r="WMV1186" s="8"/>
      <c r="WMW1186" s="8"/>
      <c r="WMX1186" s="8"/>
      <c r="WMY1186" s="8"/>
      <c r="WMZ1186" s="8"/>
      <c r="WNA1186" s="8"/>
      <c r="WNB1186" s="8"/>
      <c r="WNC1186" s="8"/>
      <c r="WND1186" s="8"/>
      <c r="WNE1186" s="8"/>
      <c r="WNF1186" s="8"/>
      <c r="WNG1186" s="8"/>
      <c r="WNH1186" s="8"/>
      <c r="WNI1186" s="8"/>
      <c r="WNJ1186" s="8"/>
      <c r="WNK1186" s="8"/>
      <c r="WNL1186" s="8"/>
      <c r="WNM1186" s="8"/>
      <c r="WNN1186" s="8"/>
      <c r="WNO1186" s="8"/>
      <c r="WNP1186" s="8"/>
      <c r="WNQ1186" s="8"/>
      <c r="WNR1186" s="8"/>
      <c r="WNS1186" s="8"/>
      <c r="WNT1186" s="8"/>
      <c r="WNU1186" s="8"/>
      <c r="WNV1186" s="8"/>
      <c r="WNW1186" s="8"/>
      <c r="WNX1186" s="8"/>
      <c r="WNY1186" s="8"/>
      <c r="WNZ1186" s="8"/>
      <c r="WOA1186" s="8"/>
      <c r="WOB1186" s="8"/>
      <c r="WOC1186" s="8"/>
      <c r="WOD1186" s="8"/>
      <c r="WOE1186" s="8"/>
      <c r="WOF1186" s="8"/>
      <c r="WOG1186" s="8"/>
      <c r="WOH1186" s="8"/>
      <c r="WOI1186" s="8"/>
      <c r="WOJ1186" s="8"/>
      <c r="WOK1186" s="8"/>
      <c r="WOL1186" s="8"/>
      <c r="WOM1186" s="8"/>
      <c r="WON1186" s="8"/>
      <c r="WOO1186" s="8"/>
      <c r="WOP1186" s="8"/>
      <c r="WOQ1186" s="8"/>
      <c r="WOR1186" s="8"/>
      <c r="WOS1186" s="8"/>
      <c r="WOT1186" s="8"/>
      <c r="WOU1186" s="8"/>
      <c r="WOV1186" s="8"/>
      <c r="WOW1186" s="8"/>
      <c r="WOX1186" s="8"/>
      <c r="WOY1186" s="8"/>
      <c r="WOZ1186" s="8"/>
      <c r="WPA1186" s="8"/>
      <c r="WPB1186" s="8"/>
      <c r="WPC1186" s="8"/>
      <c r="WPD1186" s="8"/>
      <c r="WPE1186" s="8"/>
      <c r="WPF1186" s="8"/>
      <c r="WPG1186" s="8"/>
      <c r="WPH1186" s="8"/>
      <c r="WPI1186" s="8"/>
      <c r="WPJ1186" s="8"/>
      <c r="WPK1186" s="8"/>
      <c r="WPL1186" s="8"/>
      <c r="WPM1186" s="8"/>
      <c r="WPN1186" s="8"/>
      <c r="WPO1186" s="8"/>
      <c r="WPP1186" s="8"/>
      <c r="WPQ1186" s="8"/>
      <c r="WPR1186" s="8"/>
      <c r="WPS1186" s="8"/>
      <c r="WPT1186" s="8"/>
      <c r="WPU1186" s="8"/>
      <c r="WPV1186" s="8"/>
      <c r="WPW1186" s="8"/>
      <c r="WPX1186" s="8"/>
      <c r="WPY1186" s="8"/>
      <c r="WPZ1186" s="8"/>
      <c r="WQA1186" s="8"/>
      <c r="WQB1186" s="8"/>
      <c r="WQC1186" s="8"/>
      <c r="WQD1186" s="8"/>
      <c r="WQE1186" s="8"/>
      <c r="WQF1186" s="8"/>
      <c r="WQG1186" s="8"/>
      <c r="WQH1186" s="8"/>
      <c r="WQI1186" s="8"/>
      <c r="WQJ1186" s="8"/>
      <c r="WQK1186" s="8"/>
      <c r="WQL1186" s="8"/>
      <c r="WQM1186" s="8"/>
      <c r="WQN1186" s="8"/>
      <c r="WQO1186" s="8"/>
      <c r="WQP1186" s="8"/>
      <c r="WQQ1186" s="8"/>
      <c r="WQR1186" s="8"/>
      <c r="WQS1186" s="8"/>
      <c r="WQT1186" s="8"/>
      <c r="WQU1186" s="8"/>
      <c r="WQV1186" s="8"/>
      <c r="WQW1186" s="8"/>
      <c r="WQX1186" s="8"/>
      <c r="WQY1186" s="8"/>
      <c r="WQZ1186" s="8"/>
      <c r="WRA1186" s="8"/>
      <c r="WRB1186" s="8"/>
      <c r="WRC1186" s="8"/>
      <c r="WRD1186" s="8"/>
      <c r="WRE1186" s="8"/>
      <c r="WRF1186" s="8"/>
      <c r="WRG1186" s="8"/>
      <c r="WRH1186" s="8"/>
      <c r="WRI1186" s="8"/>
      <c r="WRJ1186" s="8"/>
      <c r="WRK1186" s="8"/>
      <c r="WRL1186" s="8"/>
      <c r="WRM1186" s="8"/>
      <c r="WRN1186" s="8"/>
      <c r="WRO1186" s="8"/>
      <c r="WRP1186" s="8"/>
      <c r="WRQ1186" s="8"/>
      <c r="WRR1186" s="8"/>
      <c r="WRS1186" s="8"/>
      <c r="WRT1186" s="8"/>
      <c r="WRU1186" s="8"/>
      <c r="WRV1186" s="8"/>
      <c r="WRW1186" s="8"/>
      <c r="WRX1186" s="8"/>
      <c r="WRY1186" s="8"/>
      <c r="WRZ1186" s="8"/>
      <c r="WSA1186" s="8"/>
      <c r="WSB1186" s="8"/>
      <c r="WSC1186" s="8"/>
      <c r="WSD1186" s="8"/>
      <c r="WSE1186" s="8"/>
      <c r="WSF1186" s="8"/>
      <c r="WSG1186" s="8"/>
      <c r="WSH1186" s="8"/>
      <c r="WSI1186" s="8"/>
      <c r="WSJ1186" s="8"/>
      <c r="WSK1186" s="8"/>
      <c r="WSL1186" s="8"/>
      <c r="WSM1186" s="8"/>
      <c r="WSN1186" s="8"/>
      <c r="WSO1186" s="8"/>
      <c r="WSP1186" s="8"/>
      <c r="WSQ1186" s="8"/>
      <c r="WSR1186" s="8"/>
      <c r="WSS1186" s="8"/>
      <c r="WST1186" s="8"/>
      <c r="WSU1186" s="8"/>
      <c r="WSV1186" s="8"/>
      <c r="WSW1186" s="8"/>
      <c r="WSX1186" s="8"/>
      <c r="WSY1186" s="8"/>
      <c r="WSZ1186" s="8"/>
      <c r="WTA1186" s="8"/>
      <c r="WTB1186" s="8"/>
      <c r="WTC1186" s="8"/>
      <c r="WTD1186" s="8"/>
      <c r="WTE1186" s="8"/>
      <c r="WTF1186" s="8"/>
      <c r="WTG1186" s="8"/>
      <c r="WTH1186" s="8"/>
      <c r="WTI1186" s="8"/>
      <c r="WTJ1186" s="8"/>
      <c r="WTK1186" s="8"/>
      <c r="WTL1186" s="8"/>
      <c r="WTM1186" s="8"/>
      <c r="WTN1186" s="8"/>
      <c r="WTO1186" s="8"/>
      <c r="WTP1186" s="8"/>
      <c r="WTQ1186" s="8"/>
      <c r="WTR1186" s="8"/>
      <c r="WTS1186" s="8"/>
      <c r="WTT1186" s="8"/>
      <c r="WTU1186" s="8"/>
      <c r="WTV1186" s="8"/>
      <c r="WTW1186" s="8"/>
      <c r="WTX1186" s="8"/>
      <c r="WTY1186" s="8"/>
      <c r="WTZ1186" s="8"/>
      <c r="WUA1186" s="8"/>
      <c r="WUB1186" s="8"/>
      <c r="WUC1186" s="8"/>
      <c r="WUD1186" s="8"/>
      <c r="WUE1186" s="8"/>
      <c r="WUF1186" s="8"/>
      <c r="WUG1186" s="8"/>
      <c r="WUH1186" s="8"/>
      <c r="WUI1186" s="8"/>
      <c r="WUJ1186" s="8"/>
      <c r="WUK1186" s="8"/>
      <c r="WUL1186" s="8"/>
      <c r="WUM1186" s="8"/>
      <c r="WUN1186" s="8"/>
      <c r="WUO1186" s="8"/>
      <c r="WUP1186" s="8"/>
      <c r="WUQ1186" s="8"/>
      <c r="WUR1186" s="8"/>
      <c r="WUS1186" s="8"/>
      <c r="WUT1186" s="8"/>
      <c r="WUU1186" s="8"/>
      <c r="WUV1186" s="8"/>
      <c r="WUW1186" s="8"/>
      <c r="WUX1186" s="8"/>
      <c r="WUY1186" s="8"/>
      <c r="WUZ1186" s="8"/>
      <c r="WVA1186" s="8"/>
      <c r="WVB1186" s="8"/>
      <c r="WVC1186" s="8"/>
      <c r="WVD1186" s="8"/>
      <c r="WVE1186" s="8"/>
      <c r="WVF1186" s="8"/>
      <c r="WVG1186" s="8"/>
      <c r="WVH1186" s="8"/>
      <c r="WVI1186" s="8"/>
      <c r="WVJ1186" s="8"/>
      <c r="WVK1186" s="8"/>
      <c r="WVL1186" s="8"/>
      <c r="WVM1186" s="8"/>
      <c r="WVN1186" s="8"/>
      <c r="WVO1186" s="8"/>
      <c r="WVP1186" s="8"/>
      <c r="WVQ1186" s="8"/>
      <c r="WVR1186" s="8"/>
      <c r="WVS1186" s="8"/>
      <c r="WVT1186" s="8"/>
      <c r="WVU1186" s="8"/>
      <c r="WVV1186" s="8"/>
      <c r="WVW1186" s="8"/>
      <c r="WVX1186" s="8"/>
      <c r="WVY1186" s="8"/>
      <c r="WVZ1186" s="8"/>
      <c r="WWA1186" s="8"/>
      <c r="WWB1186" s="8"/>
      <c r="WWC1186" s="8"/>
      <c r="WWD1186" s="8"/>
      <c r="WWE1186" s="8"/>
      <c r="WWF1186" s="8"/>
      <c r="WWG1186" s="8"/>
      <c r="WWH1186" s="8"/>
      <c r="WWI1186" s="8"/>
      <c r="WWJ1186" s="8"/>
      <c r="WWK1186" s="8"/>
      <c r="WWL1186" s="8"/>
      <c r="WWM1186" s="8"/>
      <c r="WWN1186" s="8"/>
      <c r="WWO1186" s="8"/>
      <c r="WWP1186" s="8"/>
      <c r="WWQ1186" s="8"/>
      <c r="WWR1186" s="8"/>
      <c r="WWS1186" s="8"/>
      <c r="WWT1186" s="8"/>
      <c r="WWU1186" s="8"/>
      <c r="WWV1186" s="8"/>
      <c r="WWW1186" s="8"/>
      <c r="WWX1186" s="8"/>
      <c r="WWY1186" s="8"/>
      <c r="WWZ1186" s="8"/>
      <c r="WXA1186" s="8"/>
      <c r="WXB1186" s="8"/>
      <c r="WXC1186" s="8"/>
      <c r="WXD1186" s="8"/>
      <c r="WXE1186" s="8"/>
      <c r="WXF1186" s="8"/>
      <c r="WXG1186" s="8"/>
      <c r="WXH1186" s="8"/>
      <c r="WXI1186" s="8"/>
      <c r="WXJ1186" s="8"/>
      <c r="WXK1186" s="8"/>
      <c r="WXL1186" s="8"/>
      <c r="WXM1186" s="8"/>
      <c r="WXN1186" s="8"/>
      <c r="WXO1186" s="8"/>
      <c r="WXP1186" s="8"/>
      <c r="WXQ1186" s="8"/>
      <c r="WXR1186" s="8"/>
      <c r="WXS1186" s="8"/>
      <c r="WXT1186" s="8"/>
      <c r="WXU1186" s="8"/>
      <c r="WXV1186" s="8"/>
      <c r="WXW1186" s="8"/>
      <c r="WXX1186" s="8"/>
      <c r="WXY1186" s="8"/>
      <c r="WXZ1186" s="8"/>
    </row>
    <row r="1187" spans="1:16198" ht="61.5" x14ac:dyDescent="0.85">
      <c r="A1187" s="8">
        <v>1</v>
      </c>
      <c r="B1187" s="43">
        <f>SUBTOTAL(103,$A$1031:A1187)</f>
        <v>154</v>
      </c>
      <c r="C1187" s="11" t="s">
        <v>2386</v>
      </c>
      <c r="D1187" s="17">
        <v>1509801.43</v>
      </c>
      <c r="E1187" s="17">
        <v>0</v>
      </c>
      <c r="F1187" s="17">
        <v>0</v>
      </c>
      <c r="G1187" s="17">
        <v>774123</v>
      </c>
      <c r="H1187" s="17">
        <v>0</v>
      </c>
      <c r="I1187" s="17">
        <v>0</v>
      </c>
      <c r="J1187" s="17">
        <v>0</v>
      </c>
      <c r="K1187" s="49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  <c r="Z1187" s="17">
        <v>0</v>
      </c>
      <c r="AA1187" s="17">
        <v>0</v>
      </c>
      <c r="AB1187" s="17">
        <v>588263</v>
      </c>
      <c r="AC1187" s="17">
        <v>18085.669999999998</v>
      </c>
      <c r="AD1187" s="17">
        <v>129329.76</v>
      </c>
      <c r="AE1187" s="17">
        <v>0</v>
      </c>
      <c r="AF1187" s="20">
        <v>2022</v>
      </c>
      <c r="AG1187" s="20">
        <v>2022</v>
      </c>
      <c r="AH1187" s="21">
        <v>2022</v>
      </c>
    </row>
    <row r="1188" spans="1:16198" ht="61.5" x14ac:dyDescent="0.85">
      <c r="A1188" s="8">
        <v>1</v>
      </c>
      <c r="B1188" s="43">
        <f>SUBTOTAL(103,$A$1031:A1188)</f>
        <v>155</v>
      </c>
      <c r="C1188" s="11" t="s">
        <v>2387</v>
      </c>
      <c r="D1188" s="17">
        <v>3132208.54</v>
      </c>
      <c r="E1188" s="17">
        <v>0</v>
      </c>
      <c r="F1188" s="17">
        <v>0</v>
      </c>
      <c r="G1188" s="17">
        <v>2100000</v>
      </c>
      <c r="H1188" s="17">
        <v>0</v>
      </c>
      <c r="I1188" s="17">
        <v>0</v>
      </c>
      <c r="J1188" s="17">
        <v>0</v>
      </c>
      <c r="K1188" s="49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  <c r="Z1188" s="17">
        <v>0</v>
      </c>
      <c r="AA1188" s="17">
        <v>0</v>
      </c>
      <c r="AB1188" s="17">
        <v>800000</v>
      </c>
      <c r="AC1188" s="17">
        <v>62060</v>
      </c>
      <c r="AD1188" s="17">
        <v>170148.54</v>
      </c>
      <c r="AE1188" s="17">
        <v>0</v>
      </c>
      <c r="AF1188" s="20">
        <v>2022</v>
      </c>
      <c r="AG1188" s="20">
        <v>2022</v>
      </c>
      <c r="AH1188" s="21">
        <v>2022</v>
      </c>
    </row>
    <row r="1189" spans="1:16198" ht="61.5" x14ac:dyDescent="0.85">
      <c r="A1189" s="8">
        <v>1</v>
      </c>
      <c r="B1189" s="43">
        <f>SUBTOTAL(103,$A$1031:A1189)</f>
        <v>156</v>
      </c>
      <c r="C1189" s="11" t="s">
        <v>380</v>
      </c>
      <c r="D1189" s="17">
        <v>3085621.7</v>
      </c>
      <c r="E1189" s="17">
        <v>0</v>
      </c>
      <c r="F1189" s="17">
        <v>0</v>
      </c>
      <c r="G1189" s="17">
        <v>2100000</v>
      </c>
      <c r="H1189" s="17">
        <v>0</v>
      </c>
      <c r="I1189" s="17">
        <v>0</v>
      </c>
      <c r="J1189" s="17">
        <v>0</v>
      </c>
      <c r="K1189" s="49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  <c r="Z1189" s="17">
        <v>0</v>
      </c>
      <c r="AA1189" s="17">
        <v>0</v>
      </c>
      <c r="AB1189" s="17">
        <v>800000</v>
      </c>
      <c r="AC1189" s="17">
        <v>62060</v>
      </c>
      <c r="AD1189" s="17">
        <v>123561.7</v>
      </c>
      <c r="AE1189" s="17">
        <v>0</v>
      </c>
      <c r="AF1189" s="20">
        <v>2022</v>
      </c>
      <c r="AG1189" s="20">
        <v>2022</v>
      </c>
      <c r="AH1189" s="21">
        <v>2022</v>
      </c>
    </row>
    <row r="1190" spans="1:16198" ht="61.5" x14ac:dyDescent="0.85">
      <c r="A1190" s="8">
        <v>1</v>
      </c>
      <c r="B1190" s="43">
        <f>SUBTOTAL(103,$A$1031:A1190)</f>
        <v>157</v>
      </c>
      <c r="C1190" s="11" t="s">
        <v>1245</v>
      </c>
      <c r="D1190" s="17">
        <v>3090967.35</v>
      </c>
      <c r="E1190" s="17">
        <v>0</v>
      </c>
      <c r="F1190" s="17">
        <v>0</v>
      </c>
      <c r="G1190" s="17">
        <v>2100000</v>
      </c>
      <c r="H1190" s="17">
        <v>0</v>
      </c>
      <c r="I1190" s="17">
        <v>0</v>
      </c>
      <c r="J1190" s="17">
        <v>0</v>
      </c>
      <c r="K1190" s="49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800000</v>
      </c>
      <c r="AC1190" s="17">
        <v>62060</v>
      </c>
      <c r="AD1190" s="25">
        <v>128907.35</v>
      </c>
      <c r="AE1190" s="17">
        <v>0</v>
      </c>
      <c r="AF1190" s="20">
        <v>2022</v>
      </c>
      <c r="AG1190" s="20">
        <v>2022</v>
      </c>
      <c r="AH1190" s="21">
        <v>2022</v>
      </c>
    </row>
    <row r="1191" spans="1:16198" ht="61.5" x14ac:dyDescent="0.85">
      <c r="A1191" s="8">
        <v>1</v>
      </c>
      <c r="B1191" s="43">
        <f>SUBTOTAL(103,$A$1031:A1191)</f>
        <v>158</v>
      </c>
      <c r="C1191" s="11" t="s">
        <v>385</v>
      </c>
      <c r="D1191" s="17">
        <v>3111105.34</v>
      </c>
      <c r="E1191" s="17">
        <v>0</v>
      </c>
      <c r="F1191" s="17">
        <v>0</v>
      </c>
      <c r="G1191" s="17">
        <v>2100000</v>
      </c>
      <c r="H1191" s="17">
        <v>0</v>
      </c>
      <c r="I1191" s="17">
        <v>0</v>
      </c>
      <c r="J1191" s="17">
        <v>0</v>
      </c>
      <c r="K1191" s="49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800000</v>
      </c>
      <c r="AC1191" s="17">
        <v>62060</v>
      </c>
      <c r="AD1191" s="17">
        <v>149045.34</v>
      </c>
      <c r="AE1191" s="17">
        <v>0</v>
      </c>
      <c r="AF1191" s="20">
        <v>2022</v>
      </c>
      <c r="AG1191" s="20">
        <v>2022</v>
      </c>
      <c r="AH1191" s="21">
        <v>2022</v>
      </c>
    </row>
    <row r="1192" spans="1:16198" ht="61.5" x14ac:dyDescent="0.85">
      <c r="A1192" s="8">
        <v>1</v>
      </c>
      <c r="B1192" s="43">
        <f>SUBTOTAL(103,$A$1031:A1192)</f>
        <v>159</v>
      </c>
      <c r="C1192" s="11" t="s">
        <v>2375</v>
      </c>
      <c r="D1192" s="17">
        <v>2246129.12</v>
      </c>
      <c r="E1192" s="17">
        <v>0</v>
      </c>
      <c r="F1192" s="17">
        <v>0</v>
      </c>
      <c r="G1192" s="17">
        <v>1673652</v>
      </c>
      <c r="H1192" s="17">
        <v>0</v>
      </c>
      <c r="I1192" s="17">
        <v>0</v>
      </c>
      <c r="J1192" s="17">
        <v>0</v>
      </c>
      <c r="K1192" s="49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393495</v>
      </c>
      <c r="AC1192" s="17">
        <v>44236.94</v>
      </c>
      <c r="AD1192" s="17">
        <v>134745.18</v>
      </c>
      <c r="AE1192" s="17">
        <v>0</v>
      </c>
      <c r="AF1192" s="20">
        <v>2022</v>
      </c>
      <c r="AG1192" s="20">
        <v>2022</v>
      </c>
      <c r="AH1192" s="21">
        <v>2022</v>
      </c>
    </row>
    <row r="1193" spans="1:16198" ht="61.5" x14ac:dyDescent="0.85">
      <c r="A1193" s="8">
        <v>1</v>
      </c>
      <c r="B1193" s="43">
        <f>SUBTOTAL(103,$A$1031:A1193)</f>
        <v>160</v>
      </c>
      <c r="C1193" s="11" t="s">
        <v>401</v>
      </c>
      <c r="D1193" s="17">
        <v>12407643.550000001</v>
      </c>
      <c r="E1193" s="17">
        <v>0</v>
      </c>
      <c r="F1193" s="17">
        <v>0</v>
      </c>
      <c r="G1193" s="17">
        <v>2100000</v>
      </c>
      <c r="H1193" s="17">
        <v>0</v>
      </c>
      <c r="I1193" s="17">
        <v>0</v>
      </c>
      <c r="J1193" s="17">
        <v>0</v>
      </c>
      <c r="K1193" s="49">
        <v>0</v>
      </c>
      <c r="L1193" s="17">
        <v>0</v>
      </c>
      <c r="M1193" s="17">
        <v>1134</v>
      </c>
      <c r="N1193" s="17">
        <v>9138647.9199999999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800000</v>
      </c>
      <c r="AC1193" s="17">
        <v>257627.07</v>
      </c>
      <c r="AD1193" s="17">
        <v>111368.56</v>
      </c>
      <c r="AE1193" s="17">
        <v>0</v>
      </c>
      <c r="AF1193" s="20">
        <v>2022</v>
      </c>
      <c r="AG1193" s="20">
        <v>2022</v>
      </c>
      <c r="AH1193" s="21">
        <v>2022</v>
      </c>
    </row>
    <row r="1194" spans="1:16198" ht="61.5" x14ac:dyDescent="0.85">
      <c r="A1194" s="8">
        <v>1</v>
      </c>
      <c r="B1194" s="43">
        <f>SUBTOTAL(103,$A$1031:A1194)</f>
        <v>161</v>
      </c>
      <c r="C1194" s="11" t="s">
        <v>402</v>
      </c>
      <c r="D1194" s="17">
        <v>4972442.71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49">
        <v>0</v>
      </c>
      <c r="L1194" s="17">
        <v>0</v>
      </c>
      <c r="M1194" s="17">
        <v>579</v>
      </c>
      <c r="N1194" s="17">
        <v>4730045.16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101222.97</v>
      </c>
      <c r="AD1194" s="25">
        <v>141174.57999999999</v>
      </c>
      <c r="AE1194" s="17">
        <v>0</v>
      </c>
      <c r="AF1194" s="20">
        <v>2022</v>
      </c>
      <c r="AG1194" s="20">
        <v>2022</v>
      </c>
      <c r="AH1194" s="21">
        <v>2022</v>
      </c>
    </row>
    <row r="1195" spans="1:16198" ht="61.5" x14ac:dyDescent="0.85">
      <c r="A1195" s="8">
        <v>1</v>
      </c>
      <c r="B1195" s="43">
        <f>SUBTOTAL(103,$A$1031:A1195)</f>
        <v>162</v>
      </c>
      <c r="C1195" s="11" t="s">
        <v>399</v>
      </c>
      <c r="D1195" s="17">
        <v>3067366.83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49">
        <v>0</v>
      </c>
      <c r="L1195" s="17">
        <v>0</v>
      </c>
      <c r="M1195" s="17">
        <v>434.5</v>
      </c>
      <c r="N1195" s="17">
        <v>3027181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40185.83</v>
      </c>
      <c r="AD1195" s="17">
        <v>0</v>
      </c>
      <c r="AE1195" s="17">
        <v>0</v>
      </c>
      <c r="AF1195" s="20" t="s">
        <v>262</v>
      </c>
      <c r="AG1195" s="20">
        <v>2022</v>
      </c>
      <c r="AH1195" s="21">
        <v>2022</v>
      </c>
    </row>
    <row r="1196" spans="1:16198" ht="61.5" x14ac:dyDescent="0.85">
      <c r="A1196" s="8">
        <v>1</v>
      </c>
      <c r="B1196" s="43">
        <f>SUBTOTAL(103,$A$1031:A1196)</f>
        <v>163</v>
      </c>
      <c r="C1196" s="11" t="s">
        <v>2388</v>
      </c>
      <c r="D1196" s="17">
        <v>3085358.28</v>
      </c>
      <c r="E1196" s="17">
        <v>0</v>
      </c>
      <c r="F1196" s="17">
        <v>0</v>
      </c>
      <c r="G1196" s="17">
        <v>2100000</v>
      </c>
      <c r="H1196" s="17">
        <v>0</v>
      </c>
      <c r="I1196" s="17">
        <v>0</v>
      </c>
      <c r="J1196" s="17">
        <v>0</v>
      </c>
      <c r="K1196" s="49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800000</v>
      </c>
      <c r="AC1196" s="17">
        <v>62060</v>
      </c>
      <c r="AD1196" s="17">
        <v>123298.28</v>
      </c>
      <c r="AE1196" s="17">
        <v>0</v>
      </c>
      <c r="AF1196" s="20">
        <v>2022</v>
      </c>
      <c r="AG1196" s="20">
        <v>2022</v>
      </c>
      <c r="AH1196" s="21">
        <v>2022</v>
      </c>
    </row>
    <row r="1197" spans="1:16198" ht="61.5" x14ac:dyDescent="0.85">
      <c r="A1197" s="8">
        <v>1</v>
      </c>
      <c r="B1197" s="43">
        <f>SUBTOTAL(103,$A$1031:A1197)</f>
        <v>164</v>
      </c>
      <c r="C1197" s="11" t="s">
        <v>418</v>
      </c>
      <c r="D1197" s="17">
        <v>3851549.97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50">
        <v>2</v>
      </c>
      <c r="L1197" s="17">
        <v>3770853.7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>
        <v>0</v>
      </c>
      <c r="AC1197" s="17">
        <v>80696.27</v>
      </c>
      <c r="AD1197" s="17">
        <v>0</v>
      </c>
      <c r="AE1197" s="17">
        <v>0</v>
      </c>
      <c r="AF1197" s="20" t="s">
        <v>262</v>
      </c>
      <c r="AG1197" s="20">
        <v>2022</v>
      </c>
      <c r="AH1197" s="21">
        <v>2022</v>
      </c>
    </row>
    <row r="1198" spans="1:16198" ht="61.5" x14ac:dyDescent="0.85">
      <c r="A1198" s="8">
        <v>1</v>
      </c>
      <c r="B1198" s="43">
        <f>SUBTOTAL(103,$A$1031:A1198)</f>
        <v>165</v>
      </c>
      <c r="C1198" s="11" t="s">
        <v>405</v>
      </c>
      <c r="D1198" s="17">
        <v>17140064.890000001</v>
      </c>
      <c r="E1198" s="17">
        <v>0</v>
      </c>
      <c r="F1198" s="17">
        <v>0</v>
      </c>
      <c r="G1198" s="17">
        <v>2100000</v>
      </c>
      <c r="H1198" s="17">
        <v>0</v>
      </c>
      <c r="I1198" s="17">
        <v>0</v>
      </c>
      <c r="J1198" s="17">
        <v>0</v>
      </c>
      <c r="K1198" s="49">
        <v>0</v>
      </c>
      <c r="L1198" s="17">
        <v>0</v>
      </c>
      <c r="M1198" s="17">
        <v>1630</v>
      </c>
      <c r="N1198" s="17">
        <v>13533731.27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800000</v>
      </c>
      <c r="AC1198" s="17">
        <v>351681.85</v>
      </c>
      <c r="AD1198" s="17">
        <v>354651.77</v>
      </c>
      <c r="AE1198" s="17">
        <v>0</v>
      </c>
      <c r="AF1198" s="20">
        <v>2022</v>
      </c>
      <c r="AG1198" s="20">
        <v>2022</v>
      </c>
      <c r="AH1198" s="21">
        <v>2022</v>
      </c>
    </row>
    <row r="1199" spans="1:16198" ht="61.5" x14ac:dyDescent="0.85">
      <c r="A1199" s="8">
        <v>1</v>
      </c>
      <c r="B1199" s="43">
        <f>SUBTOTAL(103,$A$1031:A1199)</f>
        <v>166</v>
      </c>
      <c r="C1199" s="11" t="s">
        <v>2389</v>
      </c>
      <c r="D1199" s="17">
        <v>3140276.24</v>
      </c>
      <c r="E1199" s="17">
        <v>0</v>
      </c>
      <c r="F1199" s="17">
        <v>0</v>
      </c>
      <c r="G1199" s="17">
        <v>2100000</v>
      </c>
      <c r="H1199" s="17">
        <v>0</v>
      </c>
      <c r="I1199" s="17">
        <v>0</v>
      </c>
      <c r="J1199" s="17">
        <v>0</v>
      </c>
      <c r="K1199" s="49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800000</v>
      </c>
      <c r="AC1199" s="17">
        <v>62060</v>
      </c>
      <c r="AD1199" s="17">
        <v>178216.24</v>
      </c>
      <c r="AE1199" s="17">
        <v>0</v>
      </c>
      <c r="AF1199" s="20">
        <v>2022</v>
      </c>
      <c r="AG1199" s="20">
        <v>2022</v>
      </c>
      <c r="AH1199" s="21">
        <v>2022</v>
      </c>
    </row>
    <row r="1200" spans="1:16198" ht="61.5" x14ac:dyDescent="0.85">
      <c r="A1200" s="8">
        <v>1</v>
      </c>
      <c r="B1200" s="43">
        <f>SUBTOTAL(103,$A$1031:A1200)</f>
        <v>167</v>
      </c>
      <c r="C1200" s="11" t="s">
        <v>2390</v>
      </c>
      <c r="D1200" s="17">
        <v>2983040.67</v>
      </c>
      <c r="E1200" s="17">
        <v>0</v>
      </c>
      <c r="F1200" s="17">
        <v>0</v>
      </c>
      <c r="G1200" s="17">
        <v>2186551</v>
      </c>
      <c r="H1200" s="17">
        <v>0</v>
      </c>
      <c r="I1200" s="17">
        <v>0</v>
      </c>
      <c r="J1200" s="17">
        <v>0</v>
      </c>
      <c r="K1200" s="49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600000</v>
      </c>
      <c r="AC1200" s="17">
        <v>59632.19</v>
      </c>
      <c r="AD1200" s="17">
        <v>136857.48000000001</v>
      </c>
      <c r="AE1200" s="17">
        <v>0</v>
      </c>
      <c r="AF1200" s="20">
        <v>2022</v>
      </c>
      <c r="AG1200" s="20">
        <v>2022</v>
      </c>
      <c r="AH1200" s="21">
        <v>2022</v>
      </c>
    </row>
    <row r="1201" spans="1:16198" ht="61.5" x14ac:dyDescent="0.85">
      <c r="A1201" s="8">
        <v>1</v>
      </c>
      <c r="B1201" s="43">
        <f>SUBTOTAL(103,$A$1031:A1201)</f>
        <v>168</v>
      </c>
      <c r="C1201" s="11" t="s">
        <v>390</v>
      </c>
      <c r="D1201" s="17">
        <v>4540406.0199999996</v>
      </c>
      <c r="E1201" s="17">
        <v>0</v>
      </c>
      <c r="F1201" s="17">
        <v>0</v>
      </c>
      <c r="G1201" s="17">
        <v>3650000</v>
      </c>
      <c r="H1201" s="17">
        <v>0</v>
      </c>
      <c r="I1201" s="17">
        <v>0</v>
      </c>
      <c r="J1201" s="17">
        <v>0</v>
      </c>
      <c r="K1201" s="49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>
        <v>600000</v>
      </c>
      <c r="AC1201" s="17">
        <v>90950</v>
      </c>
      <c r="AD1201" s="17">
        <v>199456.02</v>
      </c>
      <c r="AE1201" s="17">
        <v>0</v>
      </c>
      <c r="AF1201" s="20">
        <v>2022</v>
      </c>
      <c r="AG1201" s="20">
        <v>2022</v>
      </c>
      <c r="AH1201" s="21">
        <v>2022</v>
      </c>
    </row>
    <row r="1202" spans="1:16198" ht="61.5" x14ac:dyDescent="0.85">
      <c r="B1202" s="11" t="s">
        <v>747</v>
      </c>
      <c r="C1202" s="11"/>
      <c r="D1202" s="129">
        <v>131583106.14999999</v>
      </c>
      <c r="E1202" s="17">
        <v>298338.07</v>
      </c>
      <c r="F1202" s="17">
        <v>0</v>
      </c>
      <c r="G1202" s="17">
        <v>2167791.6</v>
      </c>
      <c r="H1202" s="17">
        <v>791750.04</v>
      </c>
      <c r="I1202" s="17">
        <v>1694890.44</v>
      </c>
      <c r="J1202" s="17">
        <v>0</v>
      </c>
      <c r="K1202" s="49">
        <v>6</v>
      </c>
      <c r="L1202" s="17">
        <v>11084760.26</v>
      </c>
      <c r="M1202" s="17">
        <v>13723.779999999999</v>
      </c>
      <c r="N1202" s="17">
        <v>105322796.17</v>
      </c>
      <c r="O1202" s="17">
        <v>0</v>
      </c>
      <c r="P1202" s="17">
        <v>0</v>
      </c>
      <c r="Q1202" s="17">
        <v>2549.4</v>
      </c>
      <c r="R1202" s="17">
        <v>6237010.6500000004</v>
      </c>
      <c r="S1202" s="17">
        <v>0</v>
      </c>
      <c r="T1202" s="17">
        <v>0</v>
      </c>
      <c r="U1202" s="17">
        <v>0</v>
      </c>
      <c r="V1202" s="17">
        <v>210000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1976867.1300000001</v>
      </c>
      <c r="AD1202" s="17">
        <v>1558901.7899999998</v>
      </c>
      <c r="AE1202" s="17">
        <v>240000</v>
      </c>
      <c r="AF1202" s="20" t="s">
        <v>718</v>
      </c>
      <c r="AG1202" s="20" t="s">
        <v>718</v>
      </c>
      <c r="AH1202" s="21" t="s">
        <v>718</v>
      </c>
    </row>
    <row r="1203" spans="1:16198" ht="61.5" x14ac:dyDescent="0.85">
      <c r="A1203" s="8">
        <v>1</v>
      </c>
      <c r="B1203" s="43">
        <f>SUBTOTAL(103,$A$1031:A1203)</f>
        <v>169</v>
      </c>
      <c r="C1203" s="11" t="s">
        <v>748</v>
      </c>
      <c r="D1203" s="17">
        <v>4307110.8500000006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49">
        <v>0</v>
      </c>
      <c r="L1203" s="17">
        <v>0</v>
      </c>
      <c r="M1203" s="17">
        <v>506</v>
      </c>
      <c r="N1203" s="17">
        <v>4130770.24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43757.25</v>
      </c>
      <c r="AD1203" s="17">
        <v>132583.35999999999</v>
      </c>
      <c r="AE1203" s="17">
        <v>0</v>
      </c>
      <c r="AF1203" s="20">
        <v>2022</v>
      </c>
      <c r="AG1203" s="20">
        <v>2022</v>
      </c>
      <c r="AH1203" s="21">
        <v>2022</v>
      </c>
    </row>
    <row r="1204" spans="1:16198" ht="61.5" x14ac:dyDescent="0.85">
      <c r="A1204" s="8">
        <v>1</v>
      </c>
      <c r="B1204" s="43">
        <f>SUBTOTAL(103,$A$1031:A1204)</f>
        <v>170</v>
      </c>
      <c r="C1204" s="11" t="s">
        <v>749</v>
      </c>
      <c r="D1204" s="17">
        <v>4069138.51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49">
        <v>0</v>
      </c>
      <c r="L1204" s="17">
        <v>0</v>
      </c>
      <c r="M1204" s="17">
        <v>478</v>
      </c>
      <c r="N1204" s="17">
        <v>3936723.46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41701.71</v>
      </c>
      <c r="AD1204" s="17">
        <v>90713.34</v>
      </c>
      <c r="AE1204" s="17">
        <v>0</v>
      </c>
      <c r="AF1204" s="20">
        <v>2022</v>
      </c>
      <c r="AG1204" s="20">
        <v>2022</v>
      </c>
      <c r="AH1204" s="21">
        <v>2022</v>
      </c>
    </row>
    <row r="1205" spans="1:16198" ht="61.5" x14ac:dyDescent="0.85">
      <c r="A1205" s="8">
        <v>1</v>
      </c>
      <c r="B1205" s="43">
        <f>SUBTOTAL(103,$A$1031:A1205)</f>
        <v>171</v>
      </c>
      <c r="C1205" s="11" t="s">
        <v>2197</v>
      </c>
      <c r="D1205" s="17">
        <v>5337212.0599999996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49">
        <v>0</v>
      </c>
      <c r="L1205" s="17">
        <v>0</v>
      </c>
      <c r="M1205" s="17">
        <v>627</v>
      </c>
      <c r="N1205" s="17">
        <v>5131772.3899999997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54360.86</v>
      </c>
      <c r="AD1205" s="17">
        <v>151078.81</v>
      </c>
      <c r="AE1205" s="17">
        <v>0</v>
      </c>
      <c r="AF1205" s="20">
        <v>2022</v>
      </c>
      <c r="AG1205" s="20">
        <v>2022</v>
      </c>
      <c r="AH1205" s="21">
        <v>2022</v>
      </c>
    </row>
    <row r="1206" spans="1:16198" ht="61.5" x14ac:dyDescent="0.85">
      <c r="A1206" s="8">
        <v>1</v>
      </c>
      <c r="B1206" s="43">
        <f>SUBTOTAL(103,$A$1031:A1206)</f>
        <v>172</v>
      </c>
      <c r="C1206" s="11" t="s">
        <v>752</v>
      </c>
      <c r="D1206" s="17">
        <v>11577469.289999999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49">
        <v>0</v>
      </c>
      <c r="L1206" s="17">
        <v>0</v>
      </c>
      <c r="M1206" s="17">
        <v>1360</v>
      </c>
      <c r="N1206" s="17">
        <v>11201103.65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118653.29</v>
      </c>
      <c r="AD1206" s="17">
        <v>257712.35</v>
      </c>
      <c r="AE1206" s="17">
        <v>0</v>
      </c>
      <c r="AF1206" s="20">
        <v>2022</v>
      </c>
      <c r="AG1206" s="20">
        <v>2022</v>
      </c>
      <c r="AH1206" s="21">
        <v>2022</v>
      </c>
    </row>
    <row r="1207" spans="1:16198" ht="61.5" x14ac:dyDescent="0.85">
      <c r="A1207" s="8">
        <v>1</v>
      </c>
      <c r="B1207" s="43">
        <f>SUBTOTAL(103,$A$1031:A1207)</f>
        <v>173</v>
      </c>
      <c r="C1207" s="11" t="s">
        <v>753</v>
      </c>
      <c r="D1207" s="17">
        <v>5524556.9899999993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49">
        <v>0</v>
      </c>
      <c r="L1207" s="17">
        <v>0</v>
      </c>
      <c r="M1207" s="17">
        <v>649</v>
      </c>
      <c r="N1207" s="17">
        <v>5318851.0999999996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>
        <v>0</v>
      </c>
      <c r="AC1207" s="17">
        <v>56342.59</v>
      </c>
      <c r="AD1207" s="17">
        <v>149363.29999999999</v>
      </c>
      <c r="AE1207" s="17">
        <v>0</v>
      </c>
      <c r="AF1207" s="20">
        <v>2022</v>
      </c>
      <c r="AG1207" s="20">
        <v>2022</v>
      </c>
      <c r="AH1207" s="21">
        <v>2022</v>
      </c>
    </row>
    <row r="1208" spans="1:16198" ht="61.5" x14ac:dyDescent="0.85">
      <c r="A1208" s="8">
        <v>1</v>
      </c>
      <c r="B1208" s="43">
        <f>SUBTOTAL(103,$A$1031:A1208)</f>
        <v>174</v>
      </c>
      <c r="C1208" s="11" t="s">
        <v>754</v>
      </c>
      <c r="D1208" s="17">
        <v>5617696.6900000004</v>
      </c>
      <c r="E1208" s="17">
        <v>0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49">
        <v>0</v>
      </c>
      <c r="L1208" s="17">
        <v>0</v>
      </c>
      <c r="M1208" s="17">
        <v>660</v>
      </c>
      <c r="N1208" s="17">
        <v>5362096.3600000003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56800.69</v>
      </c>
      <c r="AD1208" s="17">
        <v>198799.64</v>
      </c>
      <c r="AE1208" s="17">
        <v>0</v>
      </c>
      <c r="AF1208" s="20">
        <v>2022</v>
      </c>
      <c r="AG1208" s="20">
        <v>2022</v>
      </c>
      <c r="AH1208" s="21">
        <v>2022</v>
      </c>
    </row>
    <row r="1209" spans="1:16198" ht="61.5" x14ac:dyDescent="0.85">
      <c r="A1209" s="8">
        <v>1</v>
      </c>
      <c r="B1209" s="43">
        <f>SUBTOTAL(103,$A$1031:A1209)</f>
        <v>175</v>
      </c>
      <c r="C1209" s="11" t="s">
        <v>755</v>
      </c>
      <c r="D1209" s="17">
        <v>4353199.6500000004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49">
        <v>0</v>
      </c>
      <c r="L1209" s="17">
        <v>0</v>
      </c>
      <c r="M1209" s="17">
        <v>635</v>
      </c>
      <c r="N1209" s="17">
        <v>4218512.9400000004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0</v>
      </c>
      <c r="AB1209" s="17">
        <v>0</v>
      </c>
      <c r="AC1209" s="17">
        <v>44686.71</v>
      </c>
      <c r="AD1209" s="17">
        <v>90000</v>
      </c>
      <c r="AE1209" s="17">
        <v>0</v>
      </c>
      <c r="AF1209" s="20">
        <v>2022</v>
      </c>
      <c r="AG1209" s="20">
        <v>2022</v>
      </c>
      <c r="AH1209" s="21">
        <v>2022</v>
      </c>
    </row>
    <row r="1210" spans="1:16198" ht="61.5" x14ac:dyDescent="0.85">
      <c r="A1210" s="8">
        <v>1</v>
      </c>
      <c r="B1210" s="43">
        <f>SUBTOTAL(103,$A$1031:A1210)</f>
        <v>176</v>
      </c>
      <c r="C1210" s="11" t="s">
        <v>756</v>
      </c>
      <c r="D1210" s="17">
        <v>17430416.91</v>
      </c>
      <c r="E1210" s="17">
        <v>0</v>
      </c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49">
        <v>0</v>
      </c>
      <c r="L1210" s="17">
        <v>0</v>
      </c>
      <c r="M1210" s="17">
        <v>2047.5</v>
      </c>
      <c r="N1210" s="17">
        <v>16898037.350000001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179000.91</v>
      </c>
      <c r="AD1210" s="17">
        <v>353378.65</v>
      </c>
      <c r="AE1210" s="17">
        <v>0</v>
      </c>
      <c r="AF1210" s="20">
        <v>2022</v>
      </c>
      <c r="AG1210" s="20">
        <v>2022</v>
      </c>
      <c r="AH1210" s="21">
        <v>2022</v>
      </c>
    </row>
    <row r="1211" spans="1:16198" ht="61.5" x14ac:dyDescent="0.85">
      <c r="A1211" s="8">
        <v>1</v>
      </c>
      <c r="B1211" s="43">
        <f>SUBTOTAL(103,$A$1031:A1211)</f>
        <v>177</v>
      </c>
      <c r="C1211" s="11" t="s">
        <v>778</v>
      </c>
      <c r="D1211" s="17">
        <v>2526327.9699999997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49">
        <v>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491.3</v>
      </c>
      <c r="R1211" s="17">
        <v>2499847.09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26480.880000000001</v>
      </c>
      <c r="AD1211" s="17">
        <v>0</v>
      </c>
      <c r="AE1211" s="17">
        <v>0</v>
      </c>
      <c r="AF1211" s="20" t="s">
        <v>262</v>
      </c>
      <c r="AG1211" s="20">
        <v>2022</v>
      </c>
      <c r="AH1211" s="21">
        <v>2022</v>
      </c>
    </row>
    <row r="1212" spans="1:16198" ht="61.5" x14ac:dyDescent="0.85">
      <c r="A1212" s="8">
        <v>1</v>
      </c>
      <c r="B1212" s="43">
        <f>SUBTOTAL(103,$A$1031:A1212)</f>
        <v>178</v>
      </c>
      <c r="C1212" s="11" t="s">
        <v>1551</v>
      </c>
      <c r="D1212" s="17">
        <v>3234857.99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49">
        <v>0</v>
      </c>
      <c r="L1212" s="17">
        <v>0</v>
      </c>
      <c r="M1212" s="17">
        <v>380</v>
      </c>
      <c r="N1212" s="17">
        <v>3127535.68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33129.99</v>
      </c>
      <c r="AD1212" s="17">
        <v>74192.320000000007</v>
      </c>
      <c r="AE1212" s="17">
        <v>0</v>
      </c>
      <c r="AF1212" s="20">
        <v>2022</v>
      </c>
      <c r="AG1212" s="20">
        <v>2022</v>
      </c>
      <c r="AH1212" s="21">
        <v>2022</v>
      </c>
    </row>
    <row r="1213" spans="1:16198" ht="61.5" x14ac:dyDescent="0.85">
      <c r="A1213" s="8">
        <v>1</v>
      </c>
      <c r="B1213" s="43">
        <f>SUBTOTAL(103,$A$1031:A1213)</f>
        <v>179</v>
      </c>
      <c r="C1213" s="11" t="s">
        <v>1231</v>
      </c>
      <c r="D1213" s="17">
        <v>10732501.01</v>
      </c>
      <c r="E1213" s="17">
        <v>0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49">
        <v>0</v>
      </c>
      <c r="L1213" s="17">
        <v>0</v>
      </c>
      <c r="M1213" s="17">
        <v>1464.46</v>
      </c>
      <c r="N1213" s="17">
        <v>10595815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136686.01</v>
      </c>
      <c r="AD1213" s="17">
        <v>0</v>
      </c>
      <c r="AE1213" s="17">
        <v>0</v>
      </c>
      <c r="AF1213" s="20" t="s">
        <v>262</v>
      </c>
      <c r="AG1213" s="20">
        <v>2022</v>
      </c>
      <c r="AH1213" s="21">
        <v>2022</v>
      </c>
    </row>
    <row r="1214" spans="1:16198" ht="61.5" x14ac:dyDescent="0.85">
      <c r="A1214" s="8">
        <v>1</v>
      </c>
      <c r="B1214" s="43">
        <f>SUBTOTAL(103,$A$1031:A1214)</f>
        <v>180</v>
      </c>
      <c r="C1214" s="11" t="s">
        <v>1615</v>
      </c>
      <c r="D1214" s="17">
        <v>214494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49">
        <v>0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210000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4494</v>
      </c>
      <c r="AD1214" s="17">
        <v>0</v>
      </c>
      <c r="AE1214" s="17">
        <v>0</v>
      </c>
      <c r="AF1214" s="20" t="s">
        <v>262</v>
      </c>
      <c r="AG1214" s="20">
        <v>2022</v>
      </c>
      <c r="AH1214" s="21">
        <v>2022</v>
      </c>
    </row>
    <row r="1215" spans="1:16198" ht="61.5" x14ac:dyDescent="0.85">
      <c r="A1215" s="8">
        <v>1</v>
      </c>
      <c r="B1215" s="43">
        <f>SUBTOTAL(103,$A$1031:A1215)</f>
        <v>181</v>
      </c>
      <c r="C1215" s="11" t="s">
        <v>735</v>
      </c>
      <c r="D1215" s="17">
        <v>2521523.4</v>
      </c>
      <c r="E1215" s="17">
        <v>230920.87</v>
      </c>
      <c r="F1215" s="17">
        <v>0</v>
      </c>
      <c r="G1215" s="17">
        <v>0</v>
      </c>
      <c r="H1215" s="17">
        <v>542882.04</v>
      </c>
      <c r="I1215" s="17">
        <v>1694890.44</v>
      </c>
      <c r="J1215" s="17">
        <v>0</v>
      </c>
      <c r="K1215" s="49">
        <v>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52830.05</v>
      </c>
      <c r="AD1215" s="17">
        <v>0</v>
      </c>
      <c r="AE1215" s="17">
        <v>0</v>
      </c>
      <c r="AF1215" s="20" t="s">
        <v>262</v>
      </c>
      <c r="AG1215" s="20">
        <v>2022</v>
      </c>
      <c r="AH1215" s="21">
        <v>2022</v>
      </c>
    </row>
    <row r="1216" spans="1:16198" s="3" customFormat="1" ht="61.5" x14ac:dyDescent="0.85">
      <c r="A1216" s="8">
        <v>1</v>
      </c>
      <c r="B1216" s="43">
        <f>SUBTOTAL(103,$A$1031:A1216)</f>
        <v>182</v>
      </c>
      <c r="C1216" s="11" t="s">
        <v>2357</v>
      </c>
      <c r="D1216" s="17">
        <v>3732433.01</v>
      </c>
      <c r="E1216" s="17">
        <v>0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49">
        <v>2</v>
      </c>
      <c r="L1216" s="17">
        <v>3654232.44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78200.570000000007</v>
      </c>
      <c r="AD1216" s="17">
        <v>0</v>
      </c>
      <c r="AE1216" s="17">
        <v>0</v>
      </c>
      <c r="AF1216" s="20" t="s">
        <v>262</v>
      </c>
      <c r="AG1216" s="20">
        <v>2022</v>
      </c>
      <c r="AH1216" s="21">
        <v>2022</v>
      </c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8"/>
      <c r="FT1216" s="8"/>
      <c r="FU1216" s="8"/>
      <c r="FV1216" s="8"/>
      <c r="FW1216" s="8"/>
      <c r="FX1216" s="8"/>
      <c r="FY1216" s="8"/>
      <c r="FZ1216" s="8"/>
      <c r="GA1216" s="8"/>
      <c r="GB1216" s="8"/>
      <c r="GC1216" s="8"/>
      <c r="GD1216" s="8"/>
      <c r="GE1216" s="8"/>
      <c r="GF1216" s="8"/>
      <c r="GG1216" s="8"/>
      <c r="GH1216" s="8"/>
      <c r="GI1216" s="8"/>
      <c r="GJ1216" s="8"/>
      <c r="GK1216" s="8"/>
      <c r="GL1216" s="8"/>
      <c r="GM1216" s="8"/>
      <c r="GN1216" s="8"/>
      <c r="GO1216" s="8"/>
      <c r="GP1216" s="8"/>
      <c r="GQ1216" s="8"/>
      <c r="GR1216" s="8"/>
      <c r="GS1216" s="8"/>
      <c r="GT1216" s="8"/>
      <c r="GU1216" s="8"/>
      <c r="GV1216" s="8"/>
      <c r="GW1216" s="8"/>
      <c r="GX1216" s="8"/>
      <c r="GY1216" s="8"/>
      <c r="GZ1216" s="8"/>
      <c r="HA1216" s="8"/>
      <c r="HB1216" s="8"/>
      <c r="HC1216" s="8"/>
      <c r="HD1216" s="8"/>
      <c r="HE1216" s="8"/>
      <c r="HF1216" s="8"/>
      <c r="HG1216" s="8"/>
      <c r="HH1216" s="8"/>
      <c r="HI1216" s="8"/>
      <c r="HJ1216" s="8"/>
      <c r="HK1216" s="8"/>
      <c r="HL1216" s="8"/>
      <c r="HM1216" s="8"/>
      <c r="HN1216" s="8"/>
      <c r="HO1216" s="8"/>
      <c r="HP1216" s="8"/>
      <c r="HQ1216" s="8"/>
      <c r="HR1216" s="8"/>
      <c r="HS1216" s="8"/>
      <c r="HT1216" s="8"/>
      <c r="HU1216" s="8"/>
      <c r="HV1216" s="8"/>
      <c r="HW1216" s="8"/>
      <c r="HX1216" s="8"/>
      <c r="HY1216" s="8"/>
      <c r="HZ1216" s="8"/>
      <c r="IA1216" s="8"/>
      <c r="IB1216" s="8"/>
      <c r="IC1216" s="8"/>
      <c r="ID1216" s="8"/>
      <c r="IE1216" s="8"/>
      <c r="IF1216" s="8"/>
      <c r="IG1216" s="8"/>
      <c r="IH1216" s="8"/>
      <c r="II1216" s="8"/>
      <c r="IJ1216" s="8"/>
      <c r="IK1216" s="8"/>
      <c r="IL1216" s="8"/>
      <c r="IM1216" s="8"/>
      <c r="IN1216" s="8"/>
      <c r="IO1216" s="8"/>
      <c r="IP1216" s="8"/>
      <c r="IQ1216" s="8"/>
      <c r="IR1216" s="8"/>
      <c r="IS1216" s="8"/>
      <c r="IT1216" s="8"/>
      <c r="IU1216" s="8"/>
      <c r="IV1216" s="8"/>
      <c r="IW1216" s="8"/>
      <c r="IX1216" s="8"/>
      <c r="IY1216" s="8"/>
      <c r="IZ1216" s="8"/>
      <c r="JA1216" s="8"/>
      <c r="JB1216" s="8"/>
      <c r="JC1216" s="8"/>
      <c r="JD1216" s="8"/>
      <c r="JE1216" s="8"/>
      <c r="JF1216" s="8"/>
      <c r="JG1216" s="8"/>
      <c r="JH1216" s="8"/>
      <c r="JI1216" s="8"/>
      <c r="JJ1216" s="8"/>
      <c r="JK1216" s="8"/>
      <c r="JL1216" s="8"/>
      <c r="JM1216" s="8"/>
      <c r="JN1216" s="8"/>
      <c r="JO1216" s="8"/>
      <c r="JP1216" s="8"/>
      <c r="JQ1216" s="8"/>
      <c r="JR1216" s="8"/>
      <c r="JS1216" s="8"/>
      <c r="JT1216" s="8"/>
      <c r="JU1216" s="8"/>
      <c r="JV1216" s="8"/>
      <c r="JW1216" s="8"/>
      <c r="JX1216" s="8"/>
      <c r="JY1216" s="8"/>
      <c r="JZ1216" s="8"/>
      <c r="KA1216" s="8"/>
      <c r="KB1216" s="8"/>
      <c r="KC1216" s="8"/>
      <c r="KD1216" s="8"/>
      <c r="KE1216" s="8"/>
      <c r="KF1216" s="8"/>
      <c r="KG1216" s="8"/>
      <c r="KH1216" s="8"/>
      <c r="KI1216" s="8"/>
      <c r="KJ1216" s="8"/>
      <c r="KK1216" s="8"/>
      <c r="KL1216" s="8"/>
      <c r="KM1216" s="8"/>
      <c r="KN1216" s="8"/>
      <c r="KO1216" s="8"/>
      <c r="KP1216" s="8"/>
      <c r="KQ1216" s="8"/>
      <c r="KR1216" s="8"/>
      <c r="KS1216" s="8"/>
      <c r="KT1216" s="8"/>
      <c r="KU1216" s="8"/>
      <c r="KV1216" s="8"/>
      <c r="KW1216" s="8"/>
      <c r="KX1216" s="8"/>
      <c r="KY1216" s="8"/>
      <c r="KZ1216" s="8"/>
      <c r="LA1216" s="8"/>
      <c r="LB1216" s="8"/>
      <c r="LC1216" s="8"/>
      <c r="LD1216" s="8"/>
      <c r="LE1216" s="8"/>
      <c r="LF1216" s="8"/>
      <c r="LG1216" s="8"/>
      <c r="LH1216" s="8"/>
      <c r="LI1216" s="8"/>
      <c r="LJ1216" s="8"/>
      <c r="LK1216" s="8"/>
      <c r="LL1216" s="8"/>
      <c r="LM1216" s="8"/>
      <c r="LN1216" s="8"/>
      <c r="LO1216" s="8"/>
      <c r="LP1216" s="8"/>
      <c r="LQ1216" s="8"/>
      <c r="LR1216" s="8"/>
      <c r="LS1216" s="8"/>
      <c r="LT1216" s="8"/>
      <c r="LU1216" s="8"/>
      <c r="LV1216" s="8"/>
      <c r="LW1216" s="8"/>
      <c r="LX1216" s="8"/>
      <c r="LY1216" s="8"/>
      <c r="LZ1216" s="8"/>
      <c r="MA1216" s="8"/>
      <c r="MB1216" s="8"/>
      <c r="MC1216" s="8"/>
      <c r="MD1216" s="8"/>
      <c r="ME1216" s="8"/>
      <c r="MF1216" s="8"/>
      <c r="MG1216" s="8"/>
      <c r="MH1216" s="8"/>
      <c r="MI1216" s="8"/>
      <c r="MJ1216" s="8"/>
      <c r="MK1216" s="8"/>
      <c r="ML1216" s="8"/>
      <c r="MM1216" s="8"/>
      <c r="MN1216" s="8"/>
      <c r="MO1216" s="8"/>
      <c r="MP1216" s="8"/>
      <c r="MQ1216" s="8"/>
      <c r="MR1216" s="8"/>
      <c r="MS1216" s="8"/>
      <c r="MT1216" s="8"/>
      <c r="MU1216" s="8"/>
      <c r="MV1216" s="8"/>
      <c r="MW1216" s="8"/>
      <c r="MX1216" s="8"/>
      <c r="MY1216" s="8"/>
      <c r="MZ1216" s="8"/>
      <c r="NA1216" s="8"/>
      <c r="NB1216" s="8"/>
      <c r="NC1216" s="8"/>
      <c r="ND1216" s="8"/>
      <c r="NE1216" s="8"/>
      <c r="NF1216" s="8"/>
      <c r="NG1216" s="8"/>
      <c r="NH1216" s="8"/>
      <c r="NI1216" s="8"/>
      <c r="NJ1216" s="8"/>
      <c r="NK1216" s="8"/>
      <c r="NL1216" s="8"/>
      <c r="NM1216" s="8"/>
      <c r="NN1216" s="8"/>
      <c r="NO1216" s="8"/>
      <c r="NP1216" s="8"/>
      <c r="NQ1216" s="8"/>
      <c r="NR1216" s="8"/>
      <c r="NS1216" s="8"/>
      <c r="NT1216" s="8"/>
      <c r="NU1216" s="8"/>
      <c r="NV1216" s="8"/>
      <c r="NW1216" s="8"/>
      <c r="NX1216" s="8"/>
      <c r="NY1216" s="8"/>
      <c r="NZ1216" s="8"/>
      <c r="OA1216" s="8"/>
      <c r="OB1216" s="8"/>
      <c r="OC1216" s="8"/>
      <c r="OD1216" s="8"/>
      <c r="OE1216" s="8"/>
      <c r="OF1216" s="8"/>
      <c r="OG1216" s="8"/>
      <c r="OH1216" s="8"/>
      <c r="OI1216" s="8"/>
      <c r="OJ1216" s="8"/>
      <c r="OK1216" s="8"/>
      <c r="OL1216" s="8"/>
      <c r="OM1216" s="8"/>
      <c r="ON1216" s="8"/>
      <c r="OO1216" s="8"/>
      <c r="OP1216" s="8"/>
      <c r="OQ1216" s="8"/>
      <c r="OR1216" s="8"/>
      <c r="OS1216" s="8"/>
      <c r="OT1216" s="8"/>
      <c r="OU1216" s="8"/>
      <c r="OV1216" s="8"/>
      <c r="OW1216" s="8"/>
      <c r="OX1216" s="8"/>
      <c r="OY1216" s="8"/>
      <c r="OZ1216" s="8"/>
      <c r="PA1216" s="8"/>
      <c r="PB1216" s="8"/>
      <c r="PC1216" s="8"/>
      <c r="PD1216" s="8"/>
      <c r="PE1216" s="8"/>
      <c r="PF1216" s="8"/>
      <c r="PG1216" s="8"/>
      <c r="PH1216" s="8"/>
      <c r="PI1216" s="8"/>
      <c r="PJ1216" s="8"/>
      <c r="PK1216" s="8"/>
      <c r="PL1216" s="8"/>
      <c r="PM1216" s="8"/>
      <c r="PN1216" s="8"/>
      <c r="PO1216" s="8"/>
      <c r="PP1216" s="8"/>
      <c r="PQ1216" s="8"/>
      <c r="PR1216" s="8"/>
      <c r="PS1216" s="8"/>
      <c r="PT1216" s="8"/>
      <c r="PU1216" s="8"/>
      <c r="PV1216" s="8"/>
      <c r="PW1216" s="8"/>
      <c r="PX1216" s="8"/>
      <c r="PY1216" s="8"/>
      <c r="PZ1216" s="8"/>
      <c r="QA1216" s="8"/>
      <c r="QB1216" s="8"/>
      <c r="QC1216" s="8"/>
      <c r="QD1216" s="8"/>
      <c r="QE1216" s="8"/>
      <c r="QF1216" s="8"/>
      <c r="QG1216" s="8"/>
      <c r="QH1216" s="8"/>
      <c r="QI1216" s="8"/>
      <c r="QJ1216" s="8"/>
      <c r="QK1216" s="8"/>
      <c r="QL1216" s="8"/>
      <c r="QM1216" s="8"/>
      <c r="QN1216" s="8"/>
      <c r="QO1216" s="8"/>
      <c r="QP1216" s="8"/>
      <c r="QQ1216" s="8"/>
      <c r="QR1216" s="8"/>
      <c r="QS1216" s="8"/>
      <c r="QT1216" s="8"/>
      <c r="QU1216" s="8"/>
      <c r="QV1216" s="8"/>
      <c r="QW1216" s="8"/>
      <c r="QX1216" s="8"/>
      <c r="QY1216" s="8"/>
      <c r="QZ1216" s="8"/>
      <c r="RA1216" s="8"/>
      <c r="RB1216" s="8"/>
      <c r="RC1216" s="8"/>
      <c r="RD1216" s="8"/>
      <c r="RE1216" s="8"/>
      <c r="RF1216" s="8"/>
      <c r="RG1216" s="8"/>
      <c r="RH1216" s="8"/>
      <c r="RI1216" s="8"/>
      <c r="RJ1216" s="8"/>
      <c r="RK1216" s="8"/>
      <c r="RL1216" s="8"/>
      <c r="RM1216" s="8"/>
      <c r="RN1216" s="8"/>
      <c r="RO1216" s="8"/>
      <c r="RP1216" s="8"/>
      <c r="RQ1216" s="8"/>
      <c r="RR1216" s="8"/>
      <c r="RS1216" s="8"/>
      <c r="RT1216" s="8"/>
      <c r="RU1216" s="8"/>
      <c r="RV1216" s="8"/>
      <c r="RW1216" s="8"/>
      <c r="RX1216" s="8"/>
      <c r="RY1216" s="8"/>
      <c r="RZ1216" s="8"/>
      <c r="SA1216" s="8"/>
      <c r="SB1216" s="8"/>
      <c r="SC1216" s="8"/>
      <c r="SD1216" s="8"/>
      <c r="SE1216" s="8"/>
      <c r="SF1216" s="8"/>
      <c r="SG1216" s="8"/>
      <c r="SH1216" s="8"/>
      <c r="SI1216" s="8"/>
      <c r="SJ1216" s="8"/>
      <c r="SK1216" s="8"/>
      <c r="SL1216" s="8"/>
      <c r="SM1216" s="8"/>
      <c r="SN1216" s="8"/>
      <c r="SO1216" s="8"/>
      <c r="SP1216" s="8"/>
      <c r="SQ1216" s="8"/>
      <c r="SR1216" s="8"/>
      <c r="SS1216" s="8"/>
      <c r="ST1216" s="8"/>
      <c r="SU1216" s="8"/>
      <c r="SV1216" s="8"/>
      <c r="SW1216" s="8"/>
      <c r="SX1216" s="8"/>
      <c r="SY1216" s="8"/>
      <c r="SZ1216" s="8"/>
      <c r="TA1216" s="8"/>
      <c r="TB1216" s="8"/>
      <c r="TC1216" s="8"/>
      <c r="TD1216" s="8"/>
      <c r="TE1216" s="8"/>
      <c r="TF1216" s="8"/>
      <c r="TG1216" s="8"/>
      <c r="TH1216" s="8"/>
      <c r="TI1216" s="8"/>
      <c r="TJ1216" s="8"/>
      <c r="TK1216" s="8"/>
      <c r="TL1216" s="8"/>
      <c r="TM1216" s="8"/>
      <c r="TN1216" s="8"/>
      <c r="TO1216" s="8"/>
      <c r="TP1216" s="8"/>
      <c r="TQ1216" s="8"/>
      <c r="TR1216" s="8"/>
      <c r="TS1216" s="8"/>
      <c r="TT1216" s="8"/>
      <c r="TU1216" s="8"/>
      <c r="TV1216" s="8"/>
      <c r="TW1216" s="8"/>
      <c r="TX1216" s="8"/>
      <c r="TY1216" s="8"/>
      <c r="TZ1216" s="8"/>
      <c r="UA1216" s="8"/>
      <c r="UB1216" s="8"/>
      <c r="UC1216" s="8"/>
      <c r="UD1216" s="8"/>
      <c r="UE1216" s="8"/>
      <c r="UF1216" s="8"/>
      <c r="UG1216" s="8"/>
      <c r="UH1216" s="8"/>
      <c r="UI1216" s="8"/>
      <c r="UJ1216" s="8"/>
      <c r="UK1216" s="8"/>
      <c r="UL1216" s="8"/>
      <c r="UM1216" s="8"/>
      <c r="UN1216" s="8"/>
      <c r="UO1216" s="8"/>
      <c r="UP1216" s="8"/>
      <c r="UQ1216" s="8"/>
      <c r="UR1216" s="8"/>
      <c r="US1216" s="8"/>
      <c r="UT1216" s="8"/>
      <c r="UU1216" s="8"/>
      <c r="UV1216" s="8"/>
      <c r="UW1216" s="8"/>
      <c r="UX1216" s="8"/>
      <c r="UY1216" s="8"/>
      <c r="UZ1216" s="8"/>
      <c r="VA1216" s="8"/>
      <c r="VB1216" s="8"/>
      <c r="VC1216" s="8"/>
      <c r="VD1216" s="8"/>
      <c r="VE1216" s="8"/>
      <c r="VF1216" s="8"/>
      <c r="VG1216" s="8"/>
      <c r="VH1216" s="8"/>
      <c r="VI1216" s="8"/>
      <c r="VJ1216" s="8"/>
      <c r="VK1216" s="8"/>
      <c r="VL1216" s="8"/>
      <c r="VM1216" s="8"/>
      <c r="VN1216" s="8"/>
      <c r="VO1216" s="8"/>
      <c r="VP1216" s="8"/>
      <c r="VQ1216" s="8"/>
      <c r="VR1216" s="8"/>
      <c r="VS1216" s="8"/>
      <c r="VT1216" s="8"/>
      <c r="VU1216" s="8"/>
      <c r="VV1216" s="8"/>
      <c r="VW1216" s="8"/>
      <c r="VX1216" s="8"/>
      <c r="VY1216" s="8"/>
      <c r="VZ1216" s="8"/>
      <c r="WA1216" s="8"/>
      <c r="WB1216" s="8"/>
      <c r="WC1216" s="8"/>
      <c r="WD1216" s="8"/>
      <c r="WE1216" s="8"/>
      <c r="WF1216" s="8"/>
      <c r="WG1216" s="8"/>
      <c r="WH1216" s="8"/>
      <c r="WI1216" s="8"/>
      <c r="WJ1216" s="8"/>
      <c r="WK1216" s="8"/>
      <c r="WL1216" s="8"/>
      <c r="WM1216" s="8"/>
      <c r="WN1216" s="8"/>
      <c r="WO1216" s="8"/>
      <c r="WP1216" s="8"/>
      <c r="WQ1216" s="8"/>
      <c r="WR1216" s="8"/>
      <c r="WS1216" s="8"/>
      <c r="WT1216" s="8"/>
      <c r="WU1216" s="8"/>
      <c r="WV1216" s="8"/>
      <c r="WW1216" s="8"/>
      <c r="WX1216" s="8"/>
      <c r="WY1216" s="8"/>
      <c r="WZ1216" s="8"/>
      <c r="XA1216" s="8"/>
      <c r="XB1216" s="8"/>
      <c r="XC1216" s="8"/>
      <c r="XD1216" s="8"/>
      <c r="XE1216" s="8"/>
      <c r="XF1216" s="8"/>
      <c r="XG1216" s="8"/>
      <c r="XH1216" s="8"/>
      <c r="XI1216" s="8"/>
      <c r="XJ1216" s="8"/>
      <c r="XK1216" s="8"/>
      <c r="XL1216" s="8"/>
      <c r="XM1216" s="8"/>
      <c r="XN1216" s="8"/>
      <c r="XO1216" s="8"/>
      <c r="XP1216" s="8"/>
      <c r="XQ1216" s="8"/>
      <c r="XR1216" s="8"/>
      <c r="XS1216" s="8"/>
      <c r="XT1216" s="8"/>
      <c r="XU1216" s="8"/>
      <c r="XV1216" s="8"/>
      <c r="XW1216" s="8"/>
      <c r="XX1216" s="8"/>
      <c r="XY1216" s="8"/>
      <c r="XZ1216" s="8"/>
      <c r="YA1216" s="8"/>
      <c r="YB1216" s="8"/>
      <c r="YC1216" s="8"/>
      <c r="YD1216" s="8"/>
      <c r="YE1216" s="8"/>
      <c r="YF1216" s="8"/>
      <c r="YG1216" s="8"/>
      <c r="YH1216" s="8"/>
      <c r="YI1216" s="8"/>
      <c r="YJ1216" s="8"/>
      <c r="YK1216" s="8"/>
      <c r="YL1216" s="8"/>
      <c r="YM1216" s="8"/>
      <c r="YN1216" s="8"/>
      <c r="YO1216" s="8"/>
      <c r="YP1216" s="8"/>
      <c r="YQ1216" s="8"/>
      <c r="YR1216" s="8"/>
      <c r="YS1216" s="8"/>
      <c r="YT1216" s="8"/>
      <c r="YU1216" s="8"/>
      <c r="YV1216" s="8"/>
      <c r="YW1216" s="8"/>
      <c r="YX1216" s="8"/>
      <c r="YY1216" s="8"/>
      <c r="YZ1216" s="8"/>
      <c r="ZA1216" s="8"/>
      <c r="ZB1216" s="8"/>
      <c r="ZC1216" s="8"/>
      <c r="ZD1216" s="8"/>
      <c r="ZE1216" s="8"/>
      <c r="ZF1216" s="8"/>
      <c r="ZG1216" s="8"/>
      <c r="ZH1216" s="8"/>
      <c r="ZI1216" s="8"/>
      <c r="ZJ1216" s="8"/>
      <c r="ZK1216" s="8"/>
      <c r="ZL1216" s="8"/>
      <c r="ZM1216" s="8"/>
      <c r="ZN1216" s="8"/>
      <c r="ZO1216" s="8"/>
      <c r="ZP1216" s="8"/>
      <c r="ZQ1216" s="8"/>
      <c r="ZR1216" s="8"/>
      <c r="ZS1216" s="8"/>
      <c r="ZT1216" s="8"/>
      <c r="ZU1216" s="8"/>
      <c r="ZV1216" s="8"/>
      <c r="ZW1216" s="8"/>
      <c r="ZX1216" s="8"/>
      <c r="ZY1216" s="8"/>
      <c r="ZZ1216" s="8"/>
      <c r="AAA1216" s="8"/>
      <c r="AAB1216" s="8"/>
      <c r="AAC1216" s="8"/>
      <c r="AAD1216" s="8"/>
      <c r="AAE1216" s="8"/>
      <c r="AAF1216" s="8"/>
      <c r="AAG1216" s="8"/>
      <c r="AAH1216" s="8"/>
      <c r="AAI1216" s="8"/>
      <c r="AAJ1216" s="8"/>
      <c r="AAK1216" s="8"/>
      <c r="AAL1216" s="8"/>
      <c r="AAM1216" s="8"/>
      <c r="AAN1216" s="8"/>
      <c r="AAO1216" s="8"/>
      <c r="AAP1216" s="8"/>
      <c r="AAQ1216" s="8"/>
      <c r="AAR1216" s="8"/>
      <c r="AAS1216" s="8"/>
      <c r="AAT1216" s="8"/>
      <c r="AAU1216" s="8"/>
      <c r="AAV1216" s="8"/>
      <c r="AAW1216" s="8"/>
      <c r="AAX1216" s="8"/>
      <c r="AAY1216" s="8"/>
      <c r="AAZ1216" s="8"/>
      <c r="ABA1216" s="8"/>
      <c r="ABB1216" s="8"/>
      <c r="ABC1216" s="8"/>
      <c r="ABD1216" s="8"/>
      <c r="ABE1216" s="8"/>
      <c r="ABF1216" s="8"/>
      <c r="ABG1216" s="8"/>
      <c r="ABH1216" s="8"/>
      <c r="ABI1216" s="8"/>
      <c r="ABJ1216" s="8"/>
      <c r="ABK1216" s="8"/>
      <c r="ABL1216" s="8"/>
      <c r="ABM1216" s="8"/>
      <c r="ABN1216" s="8"/>
      <c r="ABO1216" s="8"/>
      <c r="ABP1216" s="8"/>
      <c r="ABQ1216" s="8"/>
      <c r="ABR1216" s="8"/>
      <c r="ABS1216" s="8"/>
      <c r="ABT1216" s="8"/>
      <c r="ABU1216" s="8"/>
      <c r="ABV1216" s="8"/>
      <c r="ABW1216" s="8"/>
      <c r="ABX1216" s="8"/>
      <c r="ABY1216" s="8"/>
      <c r="ABZ1216" s="8"/>
      <c r="ACA1216" s="8"/>
      <c r="ACB1216" s="8"/>
      <c r="ACC1216" s="8"/>
      <c r="ACD1216" s="8"/>
      <c r="ACE1216" s="8"/>
      <c r="ACF1216" s="8"/>
      <c r="ACG1216" s="8"/>
      <c r="ACH1216" s="8"/>
      <c r="ACI1216" s="8"/>
      <c r="ACJ1216" s="8"/>
      <c r="ACK1216" s="8"/>
      <c r="ACL1216" s="8"/>
      <c r="ACM1216" s="8"/>
      <c r="ACN1216" s="8"/>
      <c r="ACO1216" s="8"/>
      <c r="ACP1216" s="8"/>
      <c r="ACQ1216" s="8"/>
      <c r="ACR1216" s="8"/>
      <c r="ACS1216" s="8"/>
      <c r="ACT1216" s="8"/>
      <c r="ACU1216" s="8"/>
      <c r="ACV1216" s="8"/>
      <c r="ACW1216" s="8"/>
      <c r="ACX1216" s="8"/>
      <c r="ACY1216" s="8"/>
      <c r="ACZ1216" s="8"/>
      <c r="ADA1216" s="8"/>
      <c r="ADB1216" s="8"/>
      <c r="ADC1216" s="8"/>
      <c r="ADD1216" s="8"/>
      <c r="ADE1216" s="8"/>
      <c r="ADF1216" s="8"/>
      <c r="ADG1216" s="8"/>
      <c r="ADH1216" s="8"/>
      <c r="ADI1216" s="8"/>
      <c r="ADJ1216" s="8"/>
      <c r="ADK1216" s="8"/>
      <c r="ADL1216" s="8"/>
      <c r="ADM1216" s="8"/>
      <c r="ADN1216" s="8"/>
      <c r="ADO1216" s="8"/>
      <c r="ADP1216" s="8"/>
      <c r="ADQ1216" s="8"/>
      <c r="ADR1216" s="8"/>
      <c r="ADS1216" s="8"/>
      <c r="ADT1216" s="8"/>
      <c r="ADU1216" s="8"/>
      <c r="ADV1216" s="8"/>
      <c r="ADW1216" s="8"/>
      <c r="ADX1216" s="8"/>
      <c r="ADY1216" s="8"/>
      <c r="ADZ1216" s="8"/>
      <c r="AEA1216" s="8"/>
      <c r="AEB1216" s="8"/>
      <c r="AEC1216" s="8"/>
      <c r="AED1216" s="8"/>
      <c r="AEE1216" s="8"/>
      <c r="AEF1216" s="8"/>
      <c r="AEG1216" s="8"/>
      <c r="AEH1216" s="8"/>
      <c r="AEI1216" s="8"/>
      <c r="AEJ1216" s="8"/>
      <c r="AEK1216" s="8"/>
      <c r="AEL1216" s="8"/>
      <c r="AEM1216" s="8"/>
      <c r="AEN1216" s="8"/>
      <c r="AEO1216" s="8"/>
      <c r="AEP1216" s="8"/>
      <c r="AEQ1216" s="8"/>
      <c r="AER1216" s="8"/>
      <c r="AES1216" s="8"/>
      <c r="AET1216" s="8"/>
      <c r="AEU1216" s="8"/>
      <c r="AEV1216" s="8"/>
      <c r="AEW1216" s="8"/>
      <c r="AEX1216" s="8"/>
      <c r="AEY1216" s="8"/>
      <c r="AEZ1216" s="8"/>
      <c r="AFA1216" s="8"/>
      <c r="AFB1216" s="8"/>
      <c r="AFC1216" s="8"/>
      <c r="AFD1216" s="8"/>
      <c r="AFE1216" s="8"/>
      <c r="AFF1216" s="8"/>
      <c r="AFG1216" s="8"/>
      <c r="AFH1216" s="8"/>
      <c r="AFI1216" s="8"/>
      <c r="AFJ1216" s="8"/>
      <c r="AFK1216" s="8"/>
      <c r="AFL1216" s="8"/>
      <c r="AFM1216" s="8"/>
      <c r="AFN1216" s="8"/>
      <c r="AFO1216" s="8"/>
      <c r="AFP1216" s="8"/>
      <c r="AFQ1216" s="8"/>
      <c r="AFR1216" s="8"/>
      <c r="AFS1216" s="8"/>
      <c r="AFT1216" s="8"/>
      <c r="AFU1216" s="8"/>
      <c r="AFV1216" s="8"/>
      <c r="AFW1216" s="8"/>
      <c r="AFX1216" s="8"/>
      <c r="AFY1216" s="8"/>
      <c r="AFZ1216" s="8"/>
      <c r="AGA1216" s="8"/>
      <c r="AGB1216" s="8"/>
      <c r="AGC1216" s="8"/>
      <c r="AGD1216" s="8"/>
      <c r="AGE1216" s="8"/>
      <c r="AGF1216" s="8"/>
      <c r="AGG1216" s="8"/>
      <c r="AGH1216" s="8"/>
      <c r="AGI1216" s="8"/>
      <c r="AGJ1216" s="8"/>
      <c r="AGK1216" s="8"/>
      <c r="AGL1216" s="8"/>
      <c r="AGM1216" s="8"/>
      <c r="AGN1216" s="8"/>
      <c r="AGO1216" s="8"/>
      <c r="AGP1216" s="8"/>
      <c r="AGQ1216" s="8"/>
      <c r="AGR1216" s="8"/>
      <c r="AGS1216" s="8"/>
      <c r="AGT1216" s="8"/>
      <c r="AGU1216" s="8"/>
      <c r="AGV1216" s="8"/>
      <c r="AGW1216" s="8"/>
      <c r="AGX1216" s="8"/>
      <c r="AGY1216" s="8"/>
      <c r="AGZ1216" s="8"/>
      <c r="AHA1216" s="8"/>
      <c r="AHB1216" s="8"/>
      <c r="AHC1216" s="8"/>
      <c r="AHD1216" s="8"/>
      <c r="AHE1216" s="8"/>
      <c r="AHF1216" s="8"/>
      <c r="AHG1216" s="8"/>
      <c r="AHH1216" s="8"/>
      <c r="AHI1216" s="8"/>
      <c r="AHJ1216" s="8"/>
      <c r="AHK1216" s="8"/>
      <c r="AHL1216" s="8"/>
      <c r="AHM1216" s="8"/>
      <c r="AHN1216" s="8"/>
      <c r="AHO1216" s="8"/>
      <c r="AHP1216" s="8"/>
      <c r="AHQ1216" s="8"/>
      <c r="AHR1216" s="8"/>
      <c r="AHS1216" s="8"/>
      <c r="AHT1216" s="8"/>
      <c r="AHU1216" s="8"/>
      <c r="AHV1216" s="8"/>
      <c r="AHW1216" s="8"/>
      <c r="AHX1216" s="8"/>
      <c r="AHY1216" s="8"/>
      <c r="AHZ1216" s="8"/>
      <c r="AIA1216" s="8"/>
      <c r="AIB1216" s="8"/>
      <c r="AIC1216" s="8"/>
      <c r="AID1216" s="8"/>
      <c r="AIE1216" s="8"/>
      <c r="AIF1216" s="8"/>
      <c r="AIG1216" s="8"/>
      <c r="AIH1216" s="8"/>
      <c r="AII1216" s="8"/>
      <c r="AIJ1216" s="8"/>
      <c r="AIK1216" s="8"/>
      <c r="AIL1216" s="8"/>
      <c r="AIM1216" s="8"/>
      <c r="AIN1216" s="8"/>
      <c r="AIO1216" s="8"/>
      <c r="AIP1216" s="8"/>
      <c r="AIQ1216" s="8"/>
      <c r="AIR1216" s="8"/>
      <c r="AIS1216" s="8"/>
      <c r="AIT1216" s="8"/>
      <c r="AIU1216" s="8"/>
      <c r="AIV1216" s="8"/>
      <c r="AIW1216" s="8"/>
      <c r="AIX1216" s="8"/>
      <c r="AIY1216" s="8"/>
      <c r="AIZ1216" s="8"/>
      <c r="AJA1216" s="8"/>
      <c r="AJB1216" s="8"/>
      <c r="AJC1216" s="8"/>
      <c r="AJD1216" s="8"/>
      <c r="AJE1216" s="8"/>
      <c r="AJF1216" s="8"/>
      <c r="AJG1216" s="8"/>
      <c r="AJH1216" s="8"/>
      <c r="AJI1216" s="8"/>
      <c r="AJJ1216" s="8"/>
      <c r="AJK1216" s="8"/>
      <c r="AJL1216" s="8"/>
      <c r="AJM1216" s="8"/>
      <c r="AJN1216" s="8"/>
      <c r="AJO1216" s="8"/>
      <c r="AJP1216" s="8"/>
      <c r="AJQ1216" s="8"/>
      <c r="AJR1216" s="8"/>
      <c r="AJS1216" s="8"/>
      <c r="AJT1216" s="8"/>
      <c r="AJU1216" s="8"/>
      <c r="AJV1216" s="8"/>
      <c r="AJW1216" s="8"/>
      <c r="AJX1216" s="8"/>
      <c r="AJY1216" s="8"/>
      <c r="AJZ1216" s="8"/>
      <c r="AKA1216" s="8"/>
      <c r="AKB1216" s="8"/>
      <c r="AKC1216" s="8"/>
      <c r="AKD1216" s="8"/>
      <c r="AKE1216" s="8"/>
      <c r="AKF1216" s="8"/>
      <c r="AKG1216" s="8"/>
      <c r="AKH1216" s="8"/>
      <c r="AKI1216" s="8"/>
      <c r="AKJ1216" s="8"/>
      <c r="AKK1216" s="8"/>
      <c r="AKL1216" s="8"/>
      <c r="AKM1216" s="8"/>
      <c r="AKN1216" s="8"/>
      <c r="AKO1216" s="8"/>
      <c r="AKP1216" s="8"/>
      <c r="AKQ1216" s="8"/>
      <c r="AKR1216" s="8"/>
      <c r="AKS1216" s="8"/>
      <c r="AKT1216" s="8"/>
      <c r="AKU1216" s="8"/>
      <c r="AKV1216" s="8"/>
      <c r="AKW1216" s="8"/>
      <c r="AKX1216" s="8"/>
      <c r="AKY1216" s="8"/>
      <c r="AKZ1216" s="8"/>
      <c r="ALA1216" s="8"/>
      <c r="ALB1216" s="8"/>
      <c r="ALC1216" s="8"/>
      <c r="ALD1216" s="8"/>
      <c r="ALE1216" s="8"/>
      <c r="ALF1216" s="8"/>
      <c r="ALG1216" s="8"/>
      <c r="ALH1216" s="8"/>
      <c r="ALI1216" s="8"/>
      <c r="ALJ1216" s="8"/>
      <c r="ALK1216" s="8"/>
      <c r="ALL1216" s="8"/>
      <c r="ALM1216" s="8"/>
      <c r="ALN1216" s="8"/>
      <c r="ALO1216" s="8"/>
      <c r="ALP1216" s="8"/>
      <c r="ALQ1216" s="8"/>
      <c r="ALR1216" s="8"/>
      <c r="ALS1216" s="8"/>
      <c r="ALT1216" s="8"/>
      <c r="ALU1216" s="8"/>
      <c r="ALV1216" s="8"/>
      <c r="ALW1216" s="8"/>
      <c r="ALX1216" s="8"/>
      <c r="ALY1216" s="8"/>
      <c r="ALZ1216" s="8"/>
      <c r="AMA1216" s="8"/>
      <c r="AMB1216" s="8"/>
      <c r="AMC1216" s="8"/>
      <c r="AMD1216" s="8"/>
      <c r="AME1216" s="8"/>
      <c r="AMF1216" s="8"/>
      <c r="AMG1216" s="8"/>
      <c r="AMH1216" s="8"/>
      <c r="AMI1216" s="8"/>
      <c r="AMJ1216" s="8"/>
      <c r="AMK1216" s="8"/>
      <c r="AML1216" s="8"/>
      <c r="AMM1216" s="8"/>
      <c r="AMN1216" s="8"/>
      <c r="AMO1216" s="8"/>
      <c r="AMP1216" s="8"/>
      <c r="AMQ1216" s="8"/>
      <c r="AMR1216" s="8"/>
      <c r="AMS1216" s="8"/>
      <c r="AMT1216" s="8"/>
      <c r="AMU1216" s="8"/>
      <c r="AMV1216" s="8"/>
      <c r="AMW1216" s="8"/>
      <c r="AMX1216" s="8"/>
      <c r="AMY1216" s="8"/>
      <c r="AMZ1216" s="8"/>
      <c r="ANA1216" s="8"/>
      <c r="ANB1216" s="8"/>
      <c r="ANC1216" s="8"/>
      <c r="AND1216" s="8"/>
      <c r="ANE1216" s="8"/>
      <c r="ANF1216" s="8"/>
      <c r="ANG1216" s="8"/>
      <c r="ANH1216" s="8"/>
      <c r="ANI1216" s="8"/>
      <c r="ANJ1216" s="8"/>
      <c r="ANK1216" s="8"/>
      <c r="ANL1216" s="8"/>
      <c r="ANM1216" s="8"/>
      <c r="ANN1216" s="8"/>
      <c r="ANO1216" s="8"/>
      <c r="ANP1216" s="8"/>
      <c r="ANQ1216" s="8"/>
      <c r="ANR1216" s="8"/>
      <c r="ANS1216" s="8"/>
      <c r="ANT1216" s="8"/>
      <c r="ANU1216" s="8"/>
      <c r="ANV1216" s="8"/>
      <c r="ANW1216" s="8"/>
      <c r="ANX1216" s="8"/>
      <c r="ANY1216" s="8"/>
      <c r="ANZ1216" s="8"/>
      <c r="AOA1216" s="8"/>
      <c r="AOB1216" s="8"/>
      <c r="AOC1216" s="8"/>
      <c r="AOD1216" s="8"/>
      <c r="AOE1216" s="8"/>
      <c r="AOF1216" s="8"/>
      <c r="AOG1216" s="8"/>
      <c r="AOH1216" s="8"/>
      <c r="AOI1216" s="8"/>
      <c r="AOJ1216" s="8"/>
      <c r="AOK1216" s="8"/>
      <c r="AOL1216" s="8"/>
      <c r="AOM1216" s="8"/>
      <c r="AON1216" s="8"/>
      <c r="AOO1216" s="8"/>
      <c r="AOP1216" s="8"/>
      <c r="AOQ1216" s="8"/>
      <c r="AOR1216" s="8"/>
      <c r="AOS1216" s="8"/>
      <c r="AOT1216" s="8"/>
      <c r="AOU1216" s="8"/>
      <c r="AOV1216" s="8"/>
      <c r="AOW1216" s="8"/>
      <c r="AOX1216" s="8"/>
      <c r="AOY1216" s="8"/>
      <c r="AOZ1216" s="8"/>
      <c r="APA1216" s="8"/>
      <c r="APB1216" s="8"/>
      <c r="APC1216" s="8"/>
      <c r="APD1216" s="8"/>
      <c r="APE1216" s="8"/>
      <c r="APF1216" s="8"/>
      <c r="APG1216" s="8"/>
      <c r="APH1216" s="8"/>
      <c r="API1216" s="8"/>
      <c r="APJ1216" s="8"/>
      <c r="APK1216" s="8"/>
      <c r="APL1216" s="8"/>
      <c r="APM1216" s="8"/>
      <c r="APN1216" s="8"/>
      <c r="APO1216" s="8"/>
      <c r="APP1216" s="8"/>
      <c r="APQ1216" s="8"/>
      <c r="APR1216" s="8"/>
      <c r="APS1216" s="8"/>
      <c r="APT1216" s="8"/>
      <c r="APU1216" s="8"/>
      <c r="APV1216" s="8"/>
      <c r="APW1216" s="8"/>
      <c r="APX1216" s="8"/>
      <c r="APY1216" s="8"/>
      <c r="APZ1216" s="8"/>
      <c r="AQA1216" s="8"/>
      <c r="AQB1216" s="8"/>
      <c r="AQC1216" s="8"/>
      <c r="AQD1216" s="8"/>
      <c r="AQE1216" s="8"/>
      <c r="AQF1216" s="8"/>
      <c r="AQG1216" s="8"/>
      <c r="AQH1216" s="8"/>
      <c r="AQI1216" s="8"/>
      <c r="AQJ1216" s="8"/>
      <c r="AQK1216" s="8"/>
      <c r="AQL1216" s="8"/>
      <c r="AQM1216" s="8"/>
      <c r="AQN1216" s="8"/>
      <c r="AQO1216" s="8"/>
      <c r="AQP1216" s="8"/>
      <c r="AQQ1216" s="8"/>
      <c r="AQR1216" s="8"/>
      <c r="AQS1216" s="8"/>
      <c r="AQT1216" s="8"/>
      <c r="AQU1216" s="8"/>
      <c r="AQV1216" s="8"/>
      <c r="AQW1216" s="8"/>
      <c r="AQX1216" s="8"/>
      <c r="AQY1216" s="8"/>
      <c r="AQZ1216" s="8"/>
      <c r="ARA1216" s="8"/>
      <c r="ARB1216" s="8"/>
      <c r="ARC1216" s="8"/>
      <c r="ARD1216" s="8"/>
      <c r="ARE1216" s="8"/>
      <c r="ARF1216" s="8"/>
      <c r="ARG1216" s="8"/>
      <c r="ARH1216" s="8"/>
      <c r="ARI1216" s="8"/>
      <c r="ARJ1216" s="8"/>
      <c r="ARK1216" s="8"/>
      <c r="ARL1216" s="8"/>
      <c r="ARM1216" s="8"/>
      <c r="ARN1216" s="8"/>
      <c r="ARO1216" s="8"/>
      <c r="ARP1216" s="8"/>
      <c r="ARQ1216" s="8"/>
      <c r="ARR1216" s="8"/>
      <c r="ARS1216" s="8"/>
      <c r="ART1216" s="8"/>
      <c r="ARU1216" s="8"/>
      <c r="ARV1216" s="8"/>
      <c r="ARW1216" s="8"/>
      <c r="ARX1216" s="8"/>
      <c r="ARY1216" s="8"/>
      <c r="ARZ1216" s="8"/>
      <c r="ASA1216" s="8"/>
      <c r="ASB1216" s="8"/>
      <c r="ASC1216" s="8"/>
      <c r="ASD1216" s="8"/>
      <c r="ASE1216" s="8"/>
      <c r="ASF1216" s="8"/>
      <c r="ASG1216" s="8"/>
      <c r="ASH1216" s="8"/>
      <c r="ASI1216" s="8"/>
      <c r="ASJ1216" s="8"/>
      <c r="ASK1216" s="8"/>
      <c r="ASL1216" s="8"/>
      <c r="ASM1216" s="8"/>
      <c r="ASN1216" s="8"/>
      <c r="ASO1216" s="8"/>
      <c r="ASP1216" s="8"/>
      <c r="ASQ1216" s="8"/>
      <c r="ASR1216" s="8"/>
      <c r="ASS1216" s="8"/>
      <c r="AST1216" s="8"/>
      <c r="ASU1216" s="8"/>
      <c r="ASV1216" s="8"/>
      <c r="ASW1216" s="8"/>
      <c r="ASX1216" s="8"/>
      <c r="ASY1216" s="8"/>
      <c r="ASZ1216" s="8"/>
      <c r="ATA1216" s="8"/>
      <c r="ATB1216" s="8"/>
      <c r="ATC1216" s="8"/>
      <c r="ATD1216" s="8"/>
      <c r="ATE1216" s="8"/>
      <c r="ATF1216" s="8"/>
      <c r="ATG1216" s="8"/>
      <c r="ATH1216" s="8"/>
      <c r="ATI1216" s="8"/>
      <c r="ATJ1216" s="8"/>
      <c r="ATK1216" s="8"/>
      <c r="ATL1216" s="8"/>
      <c r="ATM1216" s="8"/>
      <c r="ATN1216" s="8"/>
      <c r="ATO1216" s="8"/>
      <c r="ATP1216" s="8"/>
      <c r="ATQ1216" s="8"/>
      <c r="ATR1216" s="8"/>
      <c r="ATS1216" s="8"/>
      <c r="ATT1216" s="8"/>
      <c r="ATU1216" s="8"/>
      <c r="ATV1216" s="8"/>
      <c r="ATW1216" s="8"/>
      <c r="ATX1216" s="8"/>
      <c r="ATY1216" s="8"/>
      <c r="ATZ1216" s="8"/>
      <c r="AUA1216" s="8"/>
      <c r="AUB1216" s="8"/>
      <c r="AUC1216" s="8"/>
      <c r="AUD1216" s="8"/>
      <c r="AUE1216" s="8"/>
      <c r="AUF1216" s="8"/>
      <c r="AUG1216" s="8"/>
      <c r="AUH1216" s="8"/>
      <c r="AUI1216" s="8"/>
      <c r="AUJ1216" s="8"/>
      <c r="AUK1216" s="8"/>
      <c r="AUL1216" s="8"/>
      <c r="AUM1216" s="8"/>
      <c r="AUN1216" s="8"/>
      <c r="AUO1216" s="8"/>
      <c r="AUP1216" s="8"/>
      <c r="AUQ1216" s="8"/>
      <c r="AUR1216" s="8"/>
      <c r="AUS1216" s="8"/>
      <c r="AUT1216" s="8"/>
      <c r="AUU1216" s="8"/>
      <c r="AUV1216" s="8"/>
      <c r="AUW1216" s="8"/>
      <c r="AUX1216" s="8"/>
      <c r="AUY1216" s="8"/>
      <c r="AUZ1216" s="8"/>
      <c r="AVA1216" s="8"/>
      <c r="AVB1216" s="8"/>
      <c r="AVC1216" s="8"/>
      <c r="AVD1216" s="8"/>
      <c r="AVE1216" s="8"/>
      <c r="AVF1216" s="8"/>
      <c r="AVG1216" s="8"/>
      <c r="AVH1216" s="8"/>
      <c r="AVI1216" s="8"/>
      <c r="AVJ1216" s="8"/>
      <c r="AVK1216" s="8"/>
      <c r="AVL1216" s="8"/>
      <c r="AVM1216" s="8"/>
      <c r="AVN1216" s="8"/>
      <c r="AVO1216" s="8"/>
      <c r="AVP1216" s="8"/>
      <c r="AVQ1216" s="8"/>
      <c r="AVR1216" s="8"/>
      <c r="AVS1216" s="8"/>
      <c r="AVT1216" s="8"/>
      <c r="AVU1216" s="8"/>
      <c r="AVV1216" s="8"/>
      <c r="AVW1216" s="8"/>
      <c r="AVX1216" s="8"/>
      <c r="AVY1216" s="8"/>
      <c r="AVZ1216" s="8"/>
      <c r="AWA1216" s="8"/>
      <c r="AWB1216" s="8"/>
      <c r="AWC1216" s="8"/>
      <c r="AWD1216" s="8"/>
      <c r="AWE1216" s="8"/>
      <c r="AWF1216" s="8"/>
      <c r="AWG1216" s="8"/>
      <c r="AWH1216" s="8"/>
      <c r="AWI1216" s="8"/>
      <c r="AWJ1216" s="8"/>
      <c r="AWK1216" s="8"/>
      <c r="AWL1216" s="8"/>
      <c r="AWM1216" s="8"/>
      <c r="AWN1216" s="8"/>
      <c r="AWO1216" s="8"/>
      <c r="AWP1216" s="8"/>
      <c r="AWQ1216" s="8"/>
      <c r="AWR1216" s="8"/>
      <c r="AWS1216" s="8"/>
      <c r="AWT1216" s="8"/>
      <c r="AWU1216" s="8"/>
      <c r="AWV1216" s="8"/>
      <c r="AWW1216" s="8"/>
      <c r="AWX1216" s="8"/>
      <c r="AWY1216" s="8"/>
      <c r="AWZ1216" s="8"/>
      <c r="AXA1216" s="8"/>
      <c r="AXB1216" s="8"/>
      <c r="AXC1216" s="8"/>
      <c r="AXD1216" s="8"/>
      <c r="AXE1216" s="8"/>
      <c r="AXF1216" s="8"/>
      <c r="AXG1216" s="8"/>
      <c r="AXH1216" s="8"/>
      <c r="AXI1216" s="8"/>
      <c r="AXJ1216" s="8"/>
      <c r="AXK1216" s="8"/>
      <c r="AXL1216" s="8"/>
      <c r="AXM1216" s="8"/>
      <c r="AXN1216" s="8"/>
      <c r="AXO1216" s="8"/>
      <c r="AXP1216" s="8"/>
      <c r="AXQ1216" s="8"/>
      <c r="AXR1216" s="8"/>
      <c r="AXS1216" s="8"/>
      <c r="AXT1216" s="8"/>
      <c r="AXU1216" s="8"/>
      <c r="AXV1216" s="8"/>
      <c r="AXW1216" s="8"/>
      <c r="AXX1216" s="8"/>
      <c r="AXY1216" s="8"/>
      <c r="AXZ1216" s="8"/>
      <c r="AYA1216" s="8"/>
      <c r="AYB1216" s="8"/>
      <c r="AYC1216" s="8"/>
      <c r="AYD1216" s="8"/>
      <c r="AYE1216" s="8"/>
      <c r="AYF1216" s="8"/>
      <c r="AYG1216" s="8"/>
      <c r="AYH1216" s="8"/>
      <c r="AYI1216" s="8"/>
      <c r="AYJ1216" s="8"/>
      <c r="AYK1216" s="8"/>
      <c r="AYL1216" s="8"/>
      <c r="AYM1216" s="8"/>
      <c r="AYN1216" s="8"/>
      <c r="AYO1216" s="8"/>
      <c r="AYP1216" s="8"/>
      <c r="AYQ1216" s="8"/>
      <c r="AYR1216" s="8"/>
      <c r="AYS1216" s="8"/>
      <c r="AYT1216" s="8"/>
      <c r="AYU1216" s="8"/>
      <c r="AYV1216" s="8"/>
      <c r="AYW1216" s="8"/>
      <c r="AYX1216" s="8"/>
      <c r="AYY1216" s="8"/>
      <c r="AYZ1216" s="8"/>
      <c r="AZA1216" s="8"/>
      <c r="AZB1216" s="8"/>
      <c r="AZC1216" s="8"/>
      <c r="AZD1216" s="8"/>
      <c r="AZE1216" s="8"/>
      <c r="AZF1216" s="8"/>
      <c r="AZG1216" s="8"/>
      <c r="AZH1216" s="8"/>
      <c r="AZI1216" s="8"/>
      <c r="AZJ1216" s="8"/>
      <c r="AZK1216" s="8"/>
      <c r="AZL1216" s="8"/>
      <c r="AZM1216" s="8"/>
      <c r="AZN1216" s="8"/>
      <c r="AZO1216" s="8"/>
      <c r="AZP1216" s="8"/>
      <c r="AZQ1216" s="8"/>
      <c r="AZR1216" s="8"/>
      <c r="AZS1216" s="8"/>
      <c r="AZT1216" s="8"/>
      <c r="AZU1216" s="8"/>
      <c r="AZV1216" s="8"/>
      <c r="AZW1216" s="8"/>
      <c r="AZX1216" s="8"/>
      <c r="AZY1216" s="8"/>
      <c r="AZZ1216" s="8"/>
      <c r="BAA1216" s="8"/>
      <c r="BAB1216" s="8"/>
      <c r="BAC1216" s="8"/>
      <c r="BAD1216" s="8"/>
      <c r="BAE1216" s="8"/>
      <c r="BAF1216" s="8"/>
      <c r="BAG1216" s="8"/>
      <c r="BAH1216" s="8"/>
      <c r="BAI1216" s="8"/>
      <c r="BAJ1216" s="8"/>
      <c r="BAK1216" s="8"/>
      <c r="BAL1216" s="8"/>
      <c r="BAM1216" s="8"/>
      <c r="BAN1216" s="8"/>
      <c r="BAO1216" s="8"/>
      <c r="BAP1216" s="8"/>
      <c r="BAQ1216" s="8"/>
      <c r="BAR1216" s="8"/>
      <c r="BAS1216" s="8"/>
      <c r="BAT1216" s="8"/>
      <c r="BAU1216" s="8"/>
      <c r="BAV1216" s="8"/>
      <c r="BAW1216" s="8"/>
      <c r="BAX1216" s="8"/>
      <c r="BAY1216" s="8"/>
      <c r="BAZ1216" s="8"/>
      <c r="BBA1216" s="8"/>
      <c r="BBB1216" s="8"/>
      <c r="BBC1216" s="8"/>
      <c r="BBD1216" s="8"/>
      <c r="BBE1216" s="8"/>
      <c r="BBF1216" s="8"/>
      <c r="BBG1216" s="8"/>
      <c r="BBH1216" s="8"/>
      <c r="BBI1216" s="8"/>
      <c r="BBJ1216" s="8"/>
      <c r="BBK1216" s="8"/>
      <c r="BBL1216" s="8"/>
      <c r="BBM1216" s="8"/>
      <c r="BBN1216" s="8"/>
      <c r="BBO1216" s="8"/>
      <c r="BBP1216" s="8"/>
      <c r="BBQ1216" s="8"/>
      <c r="BBR1216" s="8"/>
      <c r="BBS1216" s="8"/>
      <c r="BBT1216" s="8"/>
      <c r="BBU1216" s="8"/>
      <c r="BBV1216" s="8"/>
      <c r="BBW1216" s="8"/>
      <c r="BBX1216" s="8"/>
      <c r="BBY1216" s="8"/>
      <c r="BBZ1216" s="8"/>
      <c r="BCA1216" s="8"/>
      <c r="BCB1216" s="8"/>
      <c r="BCC1216" s="8"/>
      <c r="BCD1216" s="8"/>
      <c r="BCE1216" s="8"/>
      <c r="BCF1216" s="8"/>
      <c r="BCG1216" s="8"/>
      <c r="BCH1216" s="8"/>
      <c r="BCI1216" s="8"/>
      <c r="BCJ1216" s="8"/>
      <c r="BCK1216" s="8"/>
      <c r="BCL1216" s="8"/>
      <c r="BCM1216" s="8"/>
      <c r="BCN1216" s="8"/>
      <c r="BCO1216" s="8"/>
      <c r="BCP1216" s="8"/>
      <c r="BCQ1216" s="8"/>
      <c r="BCR1216" s="8"/>
      <c r="BCS1216" s="8"/>
      <c r="BCT1216" s="8"/>
      <c r="BCU1216" s="8"/>
      <c r="BCV1216" s="8"/>
      <c r="BCW1216" s="8"/>
      <c r="BCX1216" s="8"/>
      <c r="BCY1216" s="8"/>
      <c r="BCZ1216" s="8"/>
      <c r="BDA1216" s="8"/>
      <c r="BDB1216" s="8"/>
      <c r="BDC1216" s="8"/>
      <c r="BDD1216" s="8"/>
      <c r="BDE1216" s="8"/>
      <c r="BDF1216" s="8"/>
      <c r="BDG1216" s="8"/>
      <c r="BDH1216" s="8"/>
      <c r="BDI1216" s="8"/>
      <c r="BDJ1216" s="8"/>
      <c r="BDK1216" s="8"/>
      <c r="BDL1216" s="8"/>
      <c r="BDM1216" s="8"/>
      <c r="BDN1216" s="8"/>
      <c r="BDO1216" s="8"/>
      <c r="BDP1216" s="8"/>
      <c r="BDQ1216" s="8"/>
      <c r="BDR1216" s="8"/>
      <c r="BDS1216" s="8"/>
      <c r="BDT1216" s="8"/>
      <c r="BDU1216" s="8"/>
      <c r="BDV1216" s="8"/>
      <c r="BDW1216" s="8"/>
      <c r="BDX1216" s="8"/>
      <c r="BDY1216" s="8"/>
      <c r="BDZ1216" s="8"/>
      <c r="BEA1216" s="8"/>
      <c r="BEB1216" s="8"/>
      <c r="BEC1216" s="8"/>
      <c r="BED1216" s="8"/>
      <c r="BEE1216" s="8"/>
      <c r="BEF1216" s="8"/>
      <c r="BEG1216" s="8"/>
      <c r="BEH1216" s="8"/>
      <c r="BEI1216" s="8"/>
      <c r="BEJ1216" s="8"/>
      <c r="BEK1216" s="8"/>
      <c r="BEL1216" s="8"/>
      <c r="BEM1216" s="8"/>
      <c r="BEN1216" s="8"/>
      <c r="BEO1216" s="8"/>
      <c r="BEP1216" s="8"/>
      <c r="BEQ1216" s="8"/>
      <c r="BER1216" s="8"/>
      <c r="BES1216" s="8"/>
      <c r="BET1216" s="8"/>
      <c r="BEU1216" s="8"/>
      <c r="BEV1216" s="8"/>
      <c r="BEW1216" s="8"/>
      <c r="BEX1216" s="8"/>
      <c r="BEY1216" s="8"/>
      <c r="BEZ1216" s="8"/>
      <c r="BFA1216" s="8"/>
      <c r="BFB1216" s="8"/>
      <c r="BFC1216" s="8"/>
      <c r="BFD1216" s="8"/>
      <c r="BFE1216" s="8"/>
      <c r="BFF1216" s="8"/>
      <c r="BFG1216" s="8"/>
      <c r="BFH1216" s="8"/>
      <c r="BFI1216" s="8"/>
      <c r="BFJ1216" s="8"/>
      <c r="BFK1216" s="8"/>
      <c r="BFL1216" s="8"/>
      <c r="BFM1216" s="8"/>
      <c r="BFN1216" s="8"/>
      <c r="BFO1216" s="8"/>
      <c r="BFP1216" s="8"/>
      <c r="BFQ1216" s="8"/>
      <c r="BFR1216" s="8"/>
      <c r="BFS1216" s="8"/>
      <c r="BFT1216" s="8"/>
      <c r="BFU1216" s="8"/>
      <c r="BFV1216" s="8"/>
      <c r="BFW1216" s="8"/>
      <c r="BFX1216" s="8"/>
      <c r="BFY1216" s="8"/>
      <c r="BFZ1216" s="8"/>
      <c r="BGA1216" s="8"/>
      <c r="BGB1216" s="8"/>
      <c r="BGC1216" s="8"/>
      <c r="BGD1216" s="8"/>
      <c r="BGE1216" s="8"/>
      <c r="BGF1216" s="8"/>
      <c r="BGG1216" s="8"/>
      <c r="BGH1216" s="8"/>
      <c r="BGI1216" s="8"/>
      <c r="BGJ1216" s="8"/>
      <c r="BGK1216" s="8"/>
      <c r="BGL1216" s="8"/>
      <c r="BGM1216" s="8"/>
      <c r="BGN1216" s="8"/>
      <c r="BGO1216" s="8"/>
      <c r="BGP1216" s="8"/>
      <c r="BGQ1216" s="8"/>
      <c r="BGR1216" s="8"/>
      <c r="BGS1216" s="8"/>
      <c r="BGT1216" s="8"/>
      <c r="BGU1216" s="8"/>
      <c r="BGV1216" s="8"/>
      <c r="BGW1216" s="8"/>
      <c r="BGX1216" s="8"/>
      <c r="BGY1216" s="8"/>
      <c r="BGZ1216" s="8"/>
      <c r="BHA1216" s="8"/>
      <c r="BHB1216" s="8"/>
      <c r="BHC1216" s="8"/>
      <c r="BHD1216" s="8"/>
      <c r="BHE1216" s="8"/>
      <c r="BHF1216" s="8"/>
      <c r="BHG1216" s="8"/>
      <c r="BHH1216" s="8"/>
      <c r="BHI1216" s="8"/>
      <c r="BHJ1216" s="8"/>
      <c r="BHK1216" s="8"/>
      <c r="BHL1216" s="8"/>
      <c r="BHM1216" s="8"/>
      <c r="BHN1216" s="8"/>
      <c r="BHO1216" s="8"/>
      <c r="BHP1216" s="8"/>
      <c r="BHQ1216" s="8"/>
      <c r="BHR1216" s="8"/>
      <c r="BHS1216" s="8"/>
      <c r="BHT1216" s="8"/>
      <c r="BHU1216" s="8"/>
      <c r="BHV1216" s="8"/>
      <c r="BHW1216" s="8"/>
      <c r="BHX1216" s="8"/>
      <c r="BHY1216" s="8"/>
      <c r="BHZ1216" s="8"/>
      <c r="BIA1216" s="8"/>
      <c r="BIB1216" s="8"/>
      <c r="BIC1216" s="8"/>
      <c r="BID1216" s="8"/>
      <c r="BIE1216" s="8"/>
      <c r="BIF1216" s="8"/>
      <c r="BIG1216" s="8"/>
      <c r="BIH1216" s="8"/>
      <c r="BII1216" s="8"/>
      <c r="BIJ1216" s="8"/>
      <c r="BIK1216" s="8"/>
      <c r="BIL1216" s="8"/>
      <c r="BIM1216" s="8"/>
      <c r="BIN1216" s="8"/>
      <c r="BIO1216" s="8"/>
      <c r="BIP1216" s="8"/>
      <c r="BIQ1216" s="8"/>
      <c r="BIR1216" s="8"/>
      <c r="BIS1216" s="8"/>
      <c r="BIT1216" s="8"/>
      <c r="BIU1216" s="8"/>
      <c r="BIV1216" s="8"/>
      <c r="BIW1216" s="8"/>
      <c r="BIX1216" s="8"/>
      <c r="BIY1216" s="8"/>
      <c r="BIZ1216" s="8"/>
      <c r="BJA1216" s="8"/>
      <c r="BJB1216" s="8"/>
      <c r="BJC1216" s="8"/>
      <c r="BJD1216" s="8"/>
      <c r="BJE1216" s="8"/>
      <c r="BJF1216" s="8"/>
      <c r="BJG1216" s="8"/>
      <c r="BJH1216" s="8"/>
      <c r="BJI1216" s="8"/>
      <c r="BJJ1216" s="8"/>
      <c r="BJK1216" s="8"/>
      <c r="BJL1216" s="8"/>
      <c r="BJM1216" s="8"/>
      <c r="BJN1216" s="8"/>
      <c r="BJO1216" s="8"/>
      <c r="BJP1216" s="8"/>
      <c r="BJQ1216" s="8"/>
      <c r="BJR1216" s="8"/>
      <c r="BJS1216" s="8"/>
      <c r="BJT1216" s="8"/>
      <c r="BJU1216" s="8"/>
      <c r="BJV1216" s="8"/>
      <c r="BJW1216" s="8"/>
      <c r="BJX1216" s="8"/>
      <c r="BJY1216" s="8"/>
      <c r="BJZ1216" s="8"/>
      <c r="BKA1216" s="8"/>
      <c r="BKB1216" s="8"/>
      <c r="BKC1216" s="8"/>
      <c r="BKD1216" s="8"/>
      <c r="BKE1216" s="8"/>
      <c r="BKF1216" s="8"/>
      <c r="BKG1216" s="8"/>
      <c r="BKH1216" s="8"/>
      <c r="BKI1216" s="8"/>
      <c r="BKJ1216" s="8"/>
      <c r="BKK1216" s="8"/>
      <c r="BKL1216" s="8"/>
      <c r="BKM1216" s="8"/>
      <c r="BKN1216" s="8"/>
      <c r="BKO1216" s="8"/>
      <c r="BKP1216" s="8"/>
      <c r="BKQ1216" s="8"/>
      <c r="BKR1216" s="8"/>
      <c r="BKS1216" s="8"/>
      <c r="BKT1216" s="8"/>
      <c r="BKU1216" s="8"/>
      <c r="BKV1216" s="8"/>
      <c r="BKW1216" s="8"/>
      <c r="BKX1216" s="8"/>
      <c r="BKY1216" s="8"/>
      <c r="BKZ1216" s="8"/>
      <c r="BLA1216" s="8"/>
      <c r="BLB1216" s="8"/>
      <c r="BLC1216" s="8"/>
      <c r="BLD1216" s="8"/>
      <c r="BLE1216" s="8"/>
      <c r="BLF1216" s="8"/>
      <c r="BLG1216" s="8"/>
      <c r="BLH1216" s="8"/>
      <c r="BLI1216" s="8"/>
      <c r="BLJ1216" s="8"/>
      <c r="BLK1216" s="8"/>
      <c r="BLL1216" s="8"/>
      <c r="BLM1216" s="8"/>
      <c r="BLN1216" s="8"/>
      <c r="BLO1216" s="8"/>
      <c r="BLP1216" s="8"/>
      <c r="BLQ1216" s="8"/>
      <c r="BLR1216" s="8"/>
      <c r="BLS1216" s="8"/>
      <c r="BLT1216" s="8"/>
      <c r="BLU1216" s="8"/>
      <c r="BLV1216" s="8"/>
      <c r="BLW1216" s="8"/>
      <c r="BLX1216" s="8"/>
      <c r="BLY1216" s="8"/>
      <c r="BLZ1216" s="8"/>
      <c r="BMA1216" s="8"/>
      <c r="BMB1216" s="8"/>
      <c r="BMC1216" s="8"/>
      <c r="BMD1216" s="8"/>
      <c r="BME1216" s="8"/>
      <c r="BMF1216" s="8"/>
      <c r="BMG1216" s="8"/>
      <c r="BMH1216" s="8"/>
      <c r="BMI1216" s="8"/>
      <c r="BMJ1216" s="8"/>
      <c r="BMK1216" s="8"/>
      <c r="BML1216" s="8"/>
      <c r="BMM1216" s="8"/>
      <c r="BMN1216" s="8"/>
      <c r="BMO1216" s="8"/>
      <c r="BMP1216" s="8"/>
      <c r="BMQ1216" s="8"/>
      <c r="BMR1216" s="8"/>
      <c r="BMS1216" s="8"/>
      <c r="BMT1216" s="8"/>
      <c r="BMU1216" s="8"/>
      <c r="BMV1216" s="8"/>
      <c r="BMW1216" s="8"/>
      <c r="BMX1216" s="8"/>
      <c r="BMY1216" s="8"/>
      <c r="BMZ1216" s="8"/>
      <c r="BNA1216" s="8"/>
      <c r="BNB1216" s="8"/>
      <c r="BNC1216" s="8"/>
      <c r="BND1216" s="8"/>
      <c r="BNE1216" s="8"/>
      <c r="BNF1216" s="8"/>
      <c r="BNG1216" s="8"/>
      <c r="BNH1216" s="8"/>
      <c r="BNI1216" s="8"/>
      <c r="BNJ1216" s="8"/>
      <c r="BNK1216" s="8"/>
      <c r="BNL1216" s="8"/>
      <c r="BNM1216" s="8"/>
      <c r="BNN1216" s="8"/>
      <c r="BNO1216" s="8"/>
      <c r="BNP1216" s="8"/>
      <c r="BNQ1216" s="8"/>
      <c r="BNR1216" s="8"/>
      <c r="BNS1216" s="8"/>
      <c r="BNT1216" s="8"/>
      <c r="BNU1216" s="8"/>
      <c r="BNV1216" s="8"/>
      <c r="BNW1216" s="8"/>
      <c r="BNX1216" s="8"/>
      <c r="BNY1216" s="8"/>
      <c r="BNZ1216" s="8"/>
      <c r="BOA1216" s="8"/>
      <c r="BOB1216" s="8"/>
      <c r="BOC1216" s="8"/>
      <c r="BOD1216" s="8"/>
      <c r="BOE1216" s="8"/>
      <c r="BOF1216" s="8"/>
      <c r="BOG1216" s="8"/>
      <c r="BOH1216" s="8"/>
      <c r="BOI1216" s="8"/>
      <c r="BOJ1216" s="8"/>
      <c r="BOK1216" s="8"/>
      <c r="BOL1216" s="8"/>
      <c r="BOM1216" s="8"/>
      <c r="BON1216" s="8"/>
      <c r="BOO1216" s="8"/>
      <c r="BOP1216" s="8"/>
      <c r="BOQ1216" s="8"/>
      <c r="BOR1216" s="8"/>
      <c r="BOS1216" s="8"/>
      <c r="BOT1216" s="8"/>
      <c r="BOU1216" s="8"/>
      <c r="BOV1216" s="8"/>
      <c r="BOW1216" s="8"/>
      <c r="BOX1216" s="8"/>
      <c r="BOY1216" s="8"/>
      <c r="BOZ1216" s="8"/>
      <c r="BPA1216" s="8"/>
      <c r="BPB1216" s="8"/>
      <c r="BPC1216" s="8"/>
      <c r="BPD1216" s="8"/>
      <c r="BPE1216" s="8"/>
      <c r="BPF1216" s="8"/>
      <c r="BPG1216" s="8"/>
      <c r="BPH1216" s="8"/>
      <c r="BPI1216" s="8"/>
      <c r="BPJ1216" s="8"/>
      <c r="BPK1216" s="8"/>
      <c r="BPL1216" s="8"/>
      <c r="BPM1216" s="8"/>
      <c r="BPN1216" s="8"/>
      <c r="BPO1216" s="8"/>
      <c r="BPP1216" s="8"/>
      <c r="BPQ1216" s="8"/>
      <c r="BPR1216" s="8"/>
      <c r="BPS1216" s="8"/>
      <c r="BPT1216" s="8"/>
      <c r="BPU1216" s="8"/>
      <c r="BPV1216" s="8"/>
      <c r="BPW1216" s="8"/>
      <c r="BPX1216" s="8"/>
      <c r="BPY1216" s="8"/>
      <c r="BPZ1216" s="8"/>
      <c r="BQA1216" s="8"/>
      <c r="BQB1216" s="8"/>
      <c r="BQC1216" s="8"/>
      <c r="BQD1216" s="8"/>
      <c r="BQE1216" s="8"/>
      <c r="BQF1216" s="8"/>
      <c r="BQG1216" s="8"/>
      <c r="BQH1216" s="8"/>
      <c r="BQI1216" s="8"/>
      <c r="BQJ1216" s="8"/>
      <c r="BQK1216" s="8"/>
      <c r="BQL1216" s="8"/>
      <c r="BQM1216" s="8"/>
      <c r="BQN1216" s="8"/>
      <c r="BQO1216" s="8"/>
      <c r="BQP1216" s="8"/>
      <c r="BQQ1216" s="8"/>
      <c r="BQR1216" s="8"/>
      <c r="BQS1216" s="8"/>
      <c r="BQT1216" s="8"/>
      <c r="BQU1216" s="8"/>
      <c r="BQV1216" s="8"/>
      <c r="BQW1216" s="8"/>
      <c r="BQX1216" s="8"/>
      <c r="BQY1216" s="8"/>
      <c r="BQZ1216" s="8"/>
      <c r="BRA1216" s="8"/>
      <c r="BRB1216" s="8"/>
      <c r="BRC1216" s="8"/>
      <c r="BRD1216" s="8"/>
      <c r="BRE1216" s="8"/>
      <c r="BRF1216" s="8"/>
      <c r="BRG1216" s="8"/>
      <c r="BRH1216" s="8"/>
      <c r="BRI1216" s="8"/>
      <c r="BRJ1216" s="8"/>
      <c r="BRK1216" s="8"/>
      <c r="BRL1216" s="8"/>
      <c r="BRM1216" s="8"/>
      <c r="BRN1216" s="8"/>
      <c r="BRO1216" s="8"/>
      <c r="BRP1216" s="8"/>
      <c r="BRQ1216" s="8"/>
      <c r="BRR1216" s="8"/>
      <c r="BRS1216" s="8"/>
      <c r="BRT1216" s="8"/>
      <c r="BRU1216" s="8"/>
      <c r="BRV1216" s="8"/>
      <c r="BRW1216" s="8"/>
      <c r="BRX1216" s="8"/>
      <c r="BRY1216" s="8"/>
      <c r="BRZ1216" s="8"/>
      <c r="BSA1216" s="8"/>
      <c r="BSB1216" s="8"/>
      <c r="BSC1216" s="8"/>
      <c r="BSD1216" s="8"/>
      <c r="BSE1216" s="8"/>
      <c r="BSF1216" s="8"/>
      <c r="BSG1216" s="8"/>
      <c r="BSH1216" s="8"/>
      <c r="BSI1216" s="8"/>
      <c r="BSJ1216" s="8"/>
      <c r="BSK1216" s="8"/>
      <c r="BSL1216" s="8"/>
      <c r="BSM1216" s="8"/>
      <c r="BSN1216" s="8"/>
      <c r="BSO1216" s="8"/>
      <c r="BSP1216" s="8"/>
      <c r="BSQ1216" s="8"/>
      <c r="BSR1216" s="8"/>
      <c r="BSS1216" s="8"/>
      <c r="BST1216" s="8"/>
      <c r="BSU1216" s="8"/>
      <c r="BSV1216" s="8"/>
      <c r="BSW1216" s="8"/>
      <c r="BSX1216" s="8"/>
      <c r="BSY1216" s="8"/>
      <c r="BSZ1216" s="8"/>
      <c r="BTA1216" s="8"/>
      <c r="BTB1216" s="8"/>
      <c r="BTC1216" s="8"/>
      <c r="BTD1216" s="8"/>
      <c r="BTE1216" s="8"/>
      <c r="BTF1216" s="8"/>
      <c r="BTG1216" s="8"/>
      <c r="BTH1216" s="8"/>
      <c r="BTI1216" s="8"/>
      <c r="BTJ1216" s="8"/>
      <c r="BTK1216" s="8"/>
      <c r="BTL1216" s="8"/>
      <c r="BTM1216" s="8"/>
      <c r="BTN1216" s="8"/>
      <c r="BTO1216" s="8"/>
      <c r="BTP1216" s="8"/>
      <c r="BTQ1216" s="8"/>
      <c r="BTR1216" s="8"/>
      <c r="BTS1216" s="8"/>
      <c r="BTT1216" s="8"/>
      <c r="BTU1216" s="8"/>
      <c r="BTV1216" s="8"/>
      <c r="BTW1216" s="8"/>
      <c r="BTX1216" s="8"/>
      <c r="BTY1216" s="8"/>
      <c r="BTZ1216" s="8"/>
      <c r="BUA1216" s="8"/>
      <c r="BUB1216" s="8"/>
      <c r="BUC1216" s="8"/>
      <c r="BUD1216" s="8"/>
      <c r="BUE1216" s="8"/>
      <c r="BUF1216" s="8"/>
      <c r="BUG1216" s="8"/>
      <c r="BUH1216" s="8"/>
      <c r="BUI1216" s="8"/>
      <c r="BUJ1216" s="8"/>
      <c r="BUK1216" s="8"/>
      <c r="BUL1216" s="8"/>
      <c r="BUM1216" s="8"/>
      <c r="BUN1216" s="8"/>
      <c r="BUO1216" s="8"/>
      <c r="BUP1216" s="8"/>
      <c r="BUQ1216" s="8"/>
      <c r="BUR1216" s="8"/>
      <c r="BUS1216" s="8"/>
      <c r="BUT1216" s="8"/>
      <c r="BUU1216" s="8"/>
      <c r="BUV1216" s="8"/>
      <c r="BUW1216" s="8"/>
      <c r="BUX1216" s="8"/>
      <c r="BUY1216" s="8"/>
      <c r="BUZ1216" s="8"/>
      <c r="BVA1216" s="8"/>
      <c r="BVB1216" s="8"/>
      <c r="BVC1216" s="8"/>
      <c r="BVD1216" s="8"/>
      <c r="BVE1216" s="8"/>
      <c r="BVF1216" s="8"/>
      <c r="BVG1216" s="8"/>
      <c r="BVH1216" s="8"/>
      <c r="BVI1216" s="8"/>
      <c r="BVJ1216" s="8"/>
      <c r="BVK1216" s="8"/>
      <c r="BVL1216" s="8"/>
      <c r="BVM1216" s="8"/>
      <c r="BVN1216" s="8"/>
      <c r="BVO1216" s="8"/>
      <c r="BVP1216" s="8"/>
      <c r="BVQ1216" s="8"/>
      <c r="BVR1216" s="8"/>
      <c r="BVS1216" s="8"/>
      <c r="BVT1216" s="8"/>
      <c r="BVU1216" s="8"/>
      <c r="BVV1216" s="8"/>
      <c r="BVW1216" s="8"/>
      <c r="BVX1216" s="8"/>
      <c r="BVY1216" s="8"/>
      <c r="BVZ1216" s="8"/>
      <c r="BWA1216" s="8"/>
      <c r="BWB1216" s="8"/>
      <c r="BWC1216" s="8"/>
      <c r="BWD1216" s="8"/>
      <c r="BWE1216" s="8"/>
      <c r="BWF1216" s="8"/>
      <c r="BWG1216" s="8"/>
      <c r="BWH1216" s="8"/>
      <c r="BWI1216" s="8"/>
      <c r="BWJ1216" s="8"/>
      <c r="BWK1216" s="8"/>
      <c r="BWL1216" s="8"/>
      <c r="BWM1216" s="8"/>
      <c r="BWN1216" s="8"/>
      <c r="BWO1216" s="8"/>
      <c r="BWP1216" s="8"/>
      <c r="BWQ1216" s="8"/>
      <c r="BWR1216" s="8"/>
      <c r="BWS1216" s="8"/>
      <c r="BWT1216" s="8"/>
      <c r="BWU1216" s="8"/>
      <c r="BWV1216" s="8"/>
      <c r="BWW1216" s="8"/>
      <c r="BWX1216" s="8"/>
      <c r="BWY1216" s="8"/>
      <c r="BWZ1216" s="8"/>
      <c r="BXA1216" s="8"/>
      <c r="BXB1216" s="8"/>
      <c r="BXC1216" s="8"/>
      <c r="BXD1216" s="8"/>
      <c r="BXE1216" s="8"/>
      <c r="BXF1216" s="8"/>
      <c r="BXG1216" s="8"/>
      <c r="BXH1216" s="8"/>
      <c r="BXI1216" s="8"/>
      <c r="BXJ1216" s="8"/>
      <c r="BXK1216" s="8"/>
      <c r="BXL1216" s="8"/>
      <c r="BXM1216" s="8"/>
      <c r="BXN1216" s="8"/>
      <c r="BXO1216" s="8"/>
      <c r="BXP1216" s="8"/>
      <c r="BXQ1216" s="8"/>
      <c r="BXR1216" s="8"/>
      <c r="BXS1216" s="8"/>
      <c r="BXT1216" s="8"/>
      <c r="BXU1216" s="8"/>
      <c r="BXV1216" s="8"/>
      <c r="BXW1216" s="8"/>
      <c r="BXX1216" s="8"/>
      <c r="BXY1216" s="8"/>
      <c r="BXZ1216" s="8"/>
      <c r="BYA1216" s="8"/>
      <c r="BYB1216" s="8"/>
      <c r="BYC1216" s="8"/>
      <c r="BYD1216" s="8"/>
      <c r="BYE1216" s="8"/>
      <c r="BYF1216" s="8"/>
      <c r="BYG1216" s="8"/>
      <c r="BYH1216" s="8"/>
      <c r="BYI1216" s="8"/>
      <c r="BYJ1216" s="8"/>
      <c r="BYK1216" s="8"/>
      <c r="BYL1216" s="8"/>
      <c r="BYM1216" s="8"/>
      <c r="BYN1216" s="8"/>
      <c r="BYO1216" s="8"/>
      <c r="BYP1216" s="8"/>
      <c r="BYQ1216" s="8"/>
      <c r="BYR1216" s="8"/>
      <c r="BYS1216" s="8"/>
      <c r="BYT1216" s="8"/>
      <c r="BYU1216" s="8"/>
      <c r="BYV1216" s="8"/>
      <c r="BYW1216" s="8"/>
      <c r="BYX1216" s="8"/>
      <c r="BYY1216" s="8"/>
      <c r="BYZ1216" s="8"/>
      <c r="BZA1216" s="8"/>
      <c r="BZB1216" s="8"/>
      <c r="BZC1216" s="8"/>
      <c r="BZD1216" s="8"/>
      <c r="BZE1216" s="8"/>
      <c r="BZF1216" s="8"/>
      <c r="BZG1216" s="8"/>
      <c r="BZH1216" s="8"/>
      <c r="BZI1216" s="8"/>
      <c r="BZJ1216" s="8"/>
      <c r="BZK1216" s="8"/>
      <c r="BZL1216" s="8"/>
      <c r="BZM1216" s="8"/>
      <c r="BZN1216" s="8"/>
      <c r="BZO1216" s="8"/>
      <c r="BZP1216" s="8"/>
      <c r="BZQ1216" s="8"/>
      <c r="BZR1216" s="8"/>
      <c r="BZS1216" s="8"/>
      <c r="BZT1216" s="8"/>
      <c r="BZU1216" s="8"/>
      <c r="BZV1216" s="8"/>
      <c r="BZW1216" s="8"/>
      <c r="BZX1216" s="8"/>
      <c r="BZY1216" s="8"/>
      <c r="BZZ1216" s="8"/>
      <c r="CAA1216" s="8"/>
      <c r="CAB1216" s="8"/>
      <c r="CAC1216" s="8"/>
      <c r="CAD1216" s="8"/>
      <c r="CAE1216" s="8"/>
      <c r="CAF1216" s="8"/>
      <c r="CAG1216" s="8"/>
      <c r="CAH1216" s="8"/>
      <c r="CAI1216" s="8"/>
      <c r="CAJ1216" s="8"/>
      <c r="CAK1216" s="8"/>
      <c r="CAL1216" s="8"/>
      <c r="CAM1216" s="8"/>
      <c r="CAN1216" s="8"/>
      <c r="CAO1216" s="8"/>
      <c r="CAP1216" s="8"/>
      <c r="CAQ1216" s="8"/>
      <c r="CAR1216" s="8"/>
      <c r="CAS1216" s="8"/>
      <c r="CAT1216" s="8"/>
      <c r="CAU1216" s="8"/>
      <c r="CAV1216" s="8"/>
      <c r="CAW1216" s="8"/>
      <c r="CAX1216" s="8"/>
      <c r="CAY1216" s="8"/>
      <c r="CAZ1216" s="8"/>
      <c r="CBA1216" s="8"/>
      <c r="CBB1216" s="8"/>
      <c r="CBC1216" s="8"/>
      <c r="CBD1216" s="8"/>
      <c r="CBE1216" s="8"/>
      <c r="CBF1216" s="8"/>
      <c r="CBG1216" s="8"/>
      <c r="CBH1216" s="8"/>
      <c r="CBI1216" s="8"/>
      <c r="CBJ1216" s="8"/>
      <c r="CBK1216" s="8"/>
      <c r="CBL1216" s="8"/>
      <c r="CBM1216" s="8"/>
      <c r="CBN1216" s="8"/>
      <c r="CBO1216" s="8"/>
      <c r="CBP1216" s="8"/>
      <c r="CBQ1216" s="8"/>
      <c r="CBR1216" s="8"/>
      <c r="CBS1216" s="8"/>
      <c r="CBT1216" s="8"/>
      <c r="CBU1216" s="8"/>
      <c r="CBV1216" s="8"/>
      <c r="CBW1216" s="8"/>
      <c r="CBX1216" s="8"/>
      <c r="CBY1216" s="8"/>
      <c r="CBZ1216" s="8"/>
      <c r="CCA1216" s="8"/>
      <c r="CCB1216" s="8"/>
      <c r="CCC1216" s="8"/>
      <c r="CCD1216" s="8"/>
      <c r="CCE1216" s="8"/>
      <c r="CCF1216" s="8"/>
      <c r="CCG1216" s="8"/>
      <c r="CCH1216" s="8"/>
      <c r="CCI1216" s="8"/>
      <c r="CCJ1216" s="8"/>
      <c r="CCK1216" s="8"/>
      <c r="CCL1216" s="8"/>
      <c r="CCM1216" s="8"/>
      <c r="CCN1216" s="8"/>
      <c r="CCO1216" s="8"/>
      <c r="CCP1216" s="8"/>
      <c r="CCQ1216" s="8"/>
      <c r="CCR1216" s="8"/>
      <c r="CCS1216" s="8"/>
      <c r="CCT1216" s="8"/>
      <c r="CCU1216" s="8"/>
      <c r="CCV1216" s="8"/>
      <c r="CCW1216" s="8"/>
      <c r="CCX1216" s="8"/>
      <c r="CCY1216" s="8"/>
      <c r="CCZ1216" s="8"/>
      <c r="CDA1216" s="8"/>
      <c r="CDB1216" s="8"/>
      <c r="CDC1216" s="8"/>
      <c r="CDD1216" s="8"/>
      <c r="CDE1216" s="8"/>
      <c r="CDF1216" s="8"/>
      <c r="CDG1216" s="8"/>
      <c r="CDH1216" s="8"/>
      <c r="CDI1216" s="8"/>
      <c r="CDJ1216" s="8"/>
      <c r="CDK1216" s="8"/>
      <c r="CDL1216" s="8"/>
      <c r="CDM1216" s="8"/>
      <c r="CDN1216" s="8"/>
      <c r="CDO1216" s="8"/>
      <c r="CDP1216" s="8"/>
      <c r="CDQ1216" s="8"/>
      <c r="CDR1216" s="8"/>
      <c r="CDS1216" s="8"/>
      <c r="CDT1216" s="8"/>
      <c r="CDU1216" s="8"/>
      <c r="CDV1216" s="8"/>
      <c r="CDW1216" s="8"/>
      <c r="CDX1216" s="8"/>
      <c r="CDY1216" s="8"/>
      <c r="CDZ1216" s="8"/>
      <c r="CEA1216" s="8"/>
      <c r="CEB1216" s="8"/>
      <c r="CEC1216" s="8"/>
      <c r="CED1216" s="8"/>
      <c r="CEE1216" s="8"/>
      <c r="CEF1216" s="8"/>
      <c r="CEG1216" s="8"/>
      <c r="CEH1216" s="8"/>
      <c r="CEI1216" s="8"/>
      <c r="CEJ1216" s="8"/>
      <c r="CEK1216" s="8"/>
      <c r="CEL1216" s="8"/>
      <c r="CEM1216" s="8"/>
      <c r="CEN1216" s="8"/>
      <c r="CEO1216" s="8"/>
      <c r="CEP1216" s="8"/>
      <c r="CEQ1216" s="8"/>
      <c r="CER1216" s="8"/>
      <c r="CES1216" s="8"/>
      <c r="CET1216" s="8"/>
      <c r="CEU1216" s="8"/>
      <c r="CEV1216" s="8"/>
      <c r="CEW1216" s="8"/>
      <c r="CEX1216" s="8"/>
      <c r="CEY1216" s="8"/>
      <c r="CEZ1216" s="8"/>
      <c r="CFA1216" s="8"/>
      <c r="CFB1216" s="8"/>
      <c r="CFC1216" s="8"/>
      <c r="CFD1216" s="8"/>
      <c r="CFE1216" s="8"/>
      <c r="CFF1216" s="8"/>
      <c r="CFG1216" s="8"/>
      <c r="CFH1216" s="8"/>
      <c r="CFI1216" s="8"/>
      <c r="CFJ1216" s="8"/>
      <c r="CFK1216" s="8"/>
      <c r="CFL1216" s="8"/>
      <c r="CFM1216" s="8"/>
      <c r="CFN1216" s="8"/>
      <c r="CFO1216" s="8"/>
      <c r="CFP1216" s="8"/>
      <c r="CFQ1216" s="8"/>
      <c r="CFR1216" s="8"/>
      <c r="CFS1216" s="8"/>
      <c r="CFT1216" s="8"/>
      <c r="CFU1216" s="8"/>
      <c r="CFV1216" s="8"/>
      <c r="CFW1216" s="8"/>
      <c r="CFX1216" s="8"/>
      <c r="CFY1216" s="8"/>
      <c r="CFZ1216" s="8"/>
      <c r="CGA1216" s="8"/>
      <c r="CGB1216" s="8"/>
      <c r="CGC1216" s="8"/>
      <c r="CGD1216" s="8"/>
      <c r="CGE1216" s="8"/>
      <c r="CGF1216" s="8"/>
      <c r="CGG1216" s="8"/>
      <c r="CGH1216" s="8"/>
      <c r="CGI1216" s="8"/>
      <c r="CGJ1216" s="8"/>
      <c r="CGK1216" s="8"/>
      <c r="CGL1216" s="8"/>
      <c r="CGM1216" s="8"/>
      <c r="CGN1216" s="8"/>
      <c r="CGO1216" s="8"/>
      <c r="CGP1216" s="8"/>
      <c r="CGQ1216" s="8"/>
      <c r="CGR1216" s="8"/>
      <c r="CGS1216" s="8"/>
      <c r="CGT1216" s="8"/>
      <c r="CGU1216" s="8"/>
      <c r="CGV1216" s="8"/>
      <c r="CGW1216" s="8"/>
      <c r="CGX1216" s="8"/>
      <c r="CGY1216" s="8"/>
      <c r="CGZ1216" s="8"/>
      <c r="CHA1216" s="8"/>
      <c r="CHB1216" s="8"/>
      <c r="CHC1216" s="8"/>
      <c r="CHD1216" s="8"/>
      <c r="CHE1216" s="8"/>
      <c r="CHF1216" s="8"/>
      <c r="CHG1216" s="8"/>
      <c r="CHH1216" s="8"/>
      <c r="CHI1216" s="8"/>
      <c r="CHJ1216" s="8"/>
      <c r="CHK1216" s="8"/>
      <c r="CHL1216" s="8"/>
      <c r="CHM1216" s="8"/>
      <c r="CHN1216" s="8"/>
      <c r="CHO1216" s="8"/>
      <c r="CHP1216" s="8"/>
      <c r="CHQ1216" s="8"/>
      <c r="CHR1216" s="8"/>
      <c r="CHS1216" s="8"/>
      <c r="CHT1216" s="8"/>
      <c r="CHU1216" s="8"/>
      <c r="CHV1216" s="8"/>
      <c r="CHW1216" s="8"/>
      <c r="CHX1216" s="8"/>
      <c r="CHY1216" s="8"/>
      <c r="CHZ1216" s="8"/>
      <c r="CIA1216" s="8"/>
      <c r="CIB1216" s="8"/>
      <c r="CIC1216" s="8"/>
      <c r="CID1216" s="8"/>
      <c r="CIE1216" s="8"/>
      <c r="CIF1216" s="8"/>
      <c r="CIG1216" s="8"/>
      <c r="CIH1216" s="8"/>
      <c r="CII1216" s="8"/>
      <c r="CIJ1216" s="8"/>
      <c r="CIK1216" s="8"/>
      <c r="CIL1216" s="8"/>
      <c r="CIM1216" s="8"/>
      <c r="CIN1216" s="8"/>
      <c r="CIO1216" s="8"/>
      <c r="CIP1216" s="8"/>
      <c r="CIQ1216" s="8"/>
      <c r="CIR1216" s="8"/>
      <c r="CIS1216" s="8"/>
      <c r="CIT1216" s="8"/>
      <c r="CIU1216" s="8"/>
      <c r="CIV1216" s="8"/>
      <c r="CIW1216" s="8"/>
      <c r="CIX1216" s="8"/>
      <c r="CIY1216" s="8"/>
      <c r="CIZ1216" s="8"/>
      <c r="CJA1216" s="8"/>
      <c r="CJB1216" s="8"/>
      <c r="CJC1216" s="8"/>
      <c r="CJD1216" s="8"/>
      <c r="CJE1216" s="8"/>
      <c r="CJF1216" s="8"/>
      <c r="CJG1216" s="8"/>
      <c r="CJH1216" s="8"/>
      <c r="CJI1216" s="8"/>
      <c r="CJJ1216" s="8"/>
      <c r="CJK1216" s="8"/>
      <c r="CJL1216" s="8"/>
      <c r="CJM1216" s="8"/>
      <c r="CJN1216" s="8"/>
      <c r="CJO1216" s="8"/>
      <c r="CJP1216" s="8"/>
      <c r="CJQ1216" s="8"/>
      <c r="CJR1216" s="8"/>
      <c r="CJS1216" s="8"/>
      <c r="CJT1216" s="8"/>
      <c r="CJU1216" s="8"/>
      <c r="CJV1216" s="8"/>
      <c r="CJW1216" s="8"/>
      <c r="CJX1216" s="8"/>
      <c r="CJY1216" s="8"/>
      <c r="CJZ1216" s="8"/>
      <c r="CKA1216" s="8"/>
      <c r="CKB1216" s="8"/>
      <c r="CKC1216" s="8"/>
      <c r="CKD1216" s="8"/>
      <c r="CKE1216" s="8"/>
      <c r="CKF1216" s="8"/>
      <c r="CKG1216" s="8"/>
      <c r="CKH1216" s="8"/>
      <c r="CKI1216" s="8"/>
      <c r="CKJ1216" s="8"/>
      <c r="CKK1216" s="8"/>
      <c r="CKL1216" s="8"/>
      <c r="CKM1216" s="8"/>
      <c r="CKN1216" s="8"/>
      <c r="CKO1216" s="8"/>
      <c r="CKP1216" s="8"/>
      <c r="CKQ1216" s="8"/>
      <c r="CKR1216" s="8"/>
      <c r="CKS1216" s="8"/>
      <c r="CKT1216" s="8"/>
      <c r="CKU1216" s="8"/>
      <c r="CKV1216" s="8"/>
      <c r="CKW1216" s="8"/>
      <c r="CKX1216" s="8"/>
      <c r="CKY1216" s="8"/>
      <c r="CKZ1216" s="8"/>
      <c r="CLA1216" s="8"/>
      <c r="CLB1216" s="8"/>
      <c r="CLC1216" s="8"/>
      <c r="CLD1216" s="8"/>
      <c r="CLE1216" s="8"/>
      <c r="CLF1216" s="8"/>
      <c r="CLG1216" s="8"/>
      <c r="CLH1216" s="8"/>
      <c r="CLI1216" s="8"/>
      <c r="CLJ1216" s="8"/>
      <c r="CLK1216" s="8"/>
      <c r="CLL1216" s="8"/>
      <c r="CLM1216" s="8"/>
      <c r="CLN1216" s="8"/>
      <c r="CLO1216" s="8"/>
      <c r="CLP1216" s="8"/>
      <c r="CLQ1216" s="8"/>
      <c r="CLR1216" s="8"/>
      <c r="CLS1216" s="8"/>
      <c r="CLT1216" s="8"/>
      <c r="CLU1216" s="8"/>
      <c r="CLV1216" s="8"/>
      <c r="CLW1216" s="8"/>
      <c r="CLX1216" s="8"/>
      <c r="CLY1216" s="8"/>
      <c r="CLZ1216" s="8"/>
      <c r="CMA1216" s="8"/>
      <c r="CMB1216" s="8"/>
      <c r="CMC1216" s="8"/>
      <c r="CMD1216" s="8"/>
      <c r="CME1216" s="8"/>
      <c r="CMF1216" s="8"/>
      <c r="CMG1216" s="8"/>
      <c r="CMH1216" s="8"/>
      <c r="CMI1216" s="8"/>
      <c r="CMJ1216" s="8"/>
      <c r="CMK1216" s="8"/>
      <c r="CML1216" s="8"/>
      <c r="CMM1216" s="8"/>
      <c r="CMN1216" s="8"/>
      <c r="CMO1216" s="8"/>
      <c r="CMP1216" s="8"/>
      <c r="CMQ1216" s="8"/>
      <c r="CMR1216" s="8"/>
      <c r="CMS1216" s="8"/>
      <c r="CMT1216" s="8"/>
      <c r="CMU1216" s="8"/>
      <c r="CMV1216" s="8"/>
      <c r="CMW1216" s="8"/>
      <c r="CMX1216" s="8"/>
      <c r="CMY1216" s="8"/>
      <c r="CMZ1216" s="8"/>
      <c r="CNA1216" s="8"/>
      <c r="CNB1216" s="8"/>
      <c r="CNC1216" s="8"/>
      <c r="CND1216" s="8"/>
      <c r="CNE1216" s="8"/>
      <c r="CNF1216" s="8"/>
      <c r="CNG1216" s="8"/>
      <c r="CNH1216" s="8"/>
      <c r="CNI1216" s="8"/>
      <c r="CNJ1216" s="8"/>
      <c r="CNK1216" s="8"/>
      <c r="CNL1216" s="8"/>
      <c r="CNM1216" s="8"/>
      <c r="CNN1216" s="8"/>
      <c r="CNO1216" s="8"/>
      <c r="CNP1216" s="8"/>
      <c r="CNQ1216" s="8"/>
      <c r="CNR1216" s="8"/>
      <c r="CNS1216" s="8"/>
      <c r="CNT1216" s="8"/>
      <c r="CNU1216" s="8"/>
      <c r="CNV1216" s="8"/>
      <c r="CNW1216" s="8"/>
      <c r="CNX1216" s="8"/>
      <c r="CNY1216" s="8"/>
      <c r="CNZ1216" s="8"/>
      <c r="COA1216" s="8"/>
      <c r="COB1216" s="8"/>
      <c r="COC1216" s="8"/>
      <c r="COD1216" s="8"/>
      <c r="COE1216" s="8"/>
      <c r="COF1216" s="8"/>
      <c r="COG1216" s="8"/>
      <c r="COH1216" s="8"/>
      <c r="COI1216" s="8"/>
      <c r="COJ1216" s="8"/>
      <c r="COK1216" s="8"/>
      <c r="COL1216" s="8"/>
      <c r="COM1216" s="8"/>
      <c r="CON1216" s="8"/>
      <c r="COO1216" s="8"/>
      <c r="COP1216" s="8"/>
      <c r="COQ1216" s="8"/>
      <c r="COR1216" s="8"/>
      <c r="COS1216" s="8"/>
      <c r="COT1216" s="8"/>
      <c r="COU1216" s="8"/>
      <c r="COV1216" s="8"/>
      <c r="COW1216" s="8"/>
      <c r="COX1216" s="8"/>
      <c r="COY1216" s="8"/>
      <c r="COZ1216" s="8"/>
      <c r="CPA1216" s="8"/>
      <c r="CPB1216" s="8"/>
      <c r="CPC1216" s="8"/>
      <c r="CPD1216" s="8"/>
      <c r="CPE1216" s="8"/>
      <c r="CPF1216" s="8"/>
      <c r="CPG1216" s="8"/>
      <c r="CPH1216" s="8"/>
      <c r="CPI1216" s="8"/>
      <c r="CPJ1216" s="8"/>
      <c r="CPK1216" s="8"/>
      <c r="CPL1216" s="8"/>
      <c r="CPM1216" s="8"/>
      <c r="CPN1216" s="8"/>
      <c r="CPO1216" s="8"/>
      <c r="CPP1216" s="8"/>
      <c r="CPQ1216" s="8"/>
      <c r="CPR1216" s="8"/>
      <c r="CPS1216" s="8"/>
      <c r="CPT1216" s="8"/>
      <c r="CPU1216" s="8"/>
      <c r="CPV1216" s="8"/>
      <c r="CPW1216" s="8"/>
      <c r="CPX1216" s="8"/>
      <c r="CPY1216" s="8"/>
      <c r="CPZ1216" s="8"/>
      <c r="CQA1216" s="8"/>
      <c r="CQB1216" s="8"/>
      <c r="CQC1216" s="8"/>
      <c r="CQD1216" s="8"/>
      <c r="CQE1216" s="8"/>
      <c r="CQF1216" s="8"/>
      <c r="CQG1216" s="8"/>
      <c r="CQH1216" s="8"/>
      <c r="CQI1216" s="8"/>
      <c r="CQJ1216" s="8"/>
      <c r="CQK1216" s="8"/>
      <c r="CQL1216" s="8"/>
      <c r="CQM1216" s="8"/>
      <c r="CQN1216" s="8"/>
      <c r="CQO1216" s="8"/>
      <c r="CQP1216" s="8"/>
      <c r="CQQ1216" s="8"/>
      <c r="CQR1216" s="8"/>
      <c r="CQS1216" s="8"/>
      <c r="CQT1216" s="8"/>
      <c r="CQU1216" s="8"/>
      <c r="CQV1216" s="8"/>
      <c r="CQW1216" s="8"/>
      <c r="CQX1216" s="8"/>
      <c r="CQY1216" s="8"/>
      <c r="CQZ1216" s="8"/>
      <c r="CRA1216" s="8"/>
      <c r="CRB1216" s="8"/>
      <c r="CRC1216" s="8"/>
      <c r="CRD1216" s="8"/>
      <c r="CRE1216" s="8"/>
      <c r="CRF1216" s="8"/>
      <c r="CRG1216" s="8"/>
      <c r="CRH1216" s="8"/>
      <c r="CRI1216" s="8"/>
      <c r="CRJ1216" s="8"/>
      <c r="CRK1216" s="8"/>
      <c r="CRL1216" s="8"/>
      <c r="CRM1216" s="8"/>
      <c r="CRN1216" s="8"/>
      <c r="CRO1216" s="8"/>
      <c r="CRP1216" s="8"/>
      <c r="CRQ1216" s="8"/>
      <c r="CRR1216" s="8"/>
      <c r="CRS1216" s="8"/>
      <c r="CRT1216" s="8"/>
      <c r="CRU1216" s="8"/>
      <c r="CRV1216" s="8"/>
      <c r="CRW1216" s="8"/>
      <c r="CRX1216" s="8"/>
      <c r="CRY1216" s="8"/>
      <c r="CRZ1216" s="8"/>
      <c r="CSA1216" s="8"/>
      <c r="CSB1216" s="8"/>
      <c r="CSC1216" s="8"/>
      <c r="CSD1216" s="8"/>
      <c r="CSE1216" s="8"/>
      <c r="CSF1216" s="8"/>
      <c r="CSG1216" s="8"/>
      <c r="CSH1216" s="8"/>
      <c r="CSI1216" s="8"/>
      <c r="CSJ1216" s="8"/>
      <c r="CSK1216" s="8"/>
      <c r="CSL1216" s="8"/>
      <c r="CSM1216" s="8"/>
      <c r="CSN1216" s="8"/>
      <c r="CSO1216" s="8"/>
      <c r="CSP1216" s="8"/>
      <c r="CSQ1216" s="8"/>
      <c r="CSR1216" s="8"/>
      <c r="CSS1216" s="8"/>
      <c r="CST1216" s="8"/>
      <c r="CSU1216" s="8"/>
      <c r="CSV1216" s="8"/>
      <c r="CSW1216" s="8"/>
      <c r="CSX1216" s="8"/>
      <c r="CSY1216" s="8"/>
      <c r="CSZ1216" s="8"/>
      <c r="CTA1216" s="8"/>
      <c r="CTB1216" s="8"/>
      <c r="CTC1216" s="8"/>
      <c r="CTD1216" s="8"/>
      <c r="CTE1216" s="8"/>
      <c r="CTF1216" s="8"/>
      <c r="CTG1216" s="8"/>
      <c r="CTH1216" s="8"/>
      <c r="CTI1216" s="8"/>
      <c r="CTJ1216" s="8"/>
      <c r="CTK1216" s="8"/>
      <c r="CTL1216" s="8"/>
      <c r="CTM1216" s="8"/>
      <c r="CTN1216" s="8"/>
      <c r="CTO1216" s="8"/>
      <c r="CTP1216" s="8"/>
      <c r="CTQ1216" s="8"/>
      <c r="CTR1216" s="8"/>
      <c r="CTS1216" s="8"/>
      <c r="CTT1216" s="8"/>
      <c r="CTU1216" s="8"/>
      <c r="CTV1216" s="8"/>
      <c r="CTW1216" s="8"/>
      <c r="CTX1216" s="8"/>
      <c r="CTY1216" s="8"/>
      <c r="CTZ1216" s="8"/>
      <c r="CUA1216" s="8"/>
      <c r="CUB1216" s="8"/>
      <c r="CUC1216" s="8"/>
      <c r="CUD1216" s="8"/>
      <c r="CUE1216" s="8"/>
      <c r="CUF1216" s="8"/>
      <c r="CUG1216" s="8"/>
      <c r="CUH1216" s="8"/>
      <c r="CUI1216" s="8"/>
      <c r="CUJ1216" s="8"/>
      <c r="CUK1216" s="8"/>
      <c r="CUL1216" s="8"/>
      <c r="CUM1216" s="8"/>
      <c r="CUN1216" s="8"/>
      <c r="CUO1216" s="8"/>
      <c r="CUP1216" s="8"/>
      <c r="CUQ1216" s="8"/>
      <c r="CUR1216" s="8"/>
      <c r="CUS1216" s="8"/>
      <c r="CUT1216" s="8"/>
      <c r="CUU1216" s="8"/>
      <c r="CUV1216" s="8"/>
      <c r="CUW1216" s="8"/>
      <c r="CUX1216" s="8"/>
      <c r="CUY1216" s="8"/>
      <c r="CUZ1216" s="8"/>
      <c r="CVA1216" s="8"/>
      <c r="CVB1216" s="8"/>
      <c r="CVC1216" s="8"/>
      <c r="CVD1216" s="8"/>
      <c r="CVE1216" s="8"/>
      <c r="CVF1216" s="8"/>
      <c r="CVG1216" s="8"/>
      <c r="CVH1216" s="8"/>
      <c r="CVI1216" s="8"/>
      <c r="CVJ1216" s="8"/>
      <c r="CVK1216" s="8"/>
      <c r="CVL1216" s="8"/>
      <c r="CVM1216" s="8"/>
      <c r="CVN1216" s="8"/>
      <c r="CVO1216" s="8"/>
      <c r="CVP1216" s="8"/>
      <c r="CVQ1216" s="8"/>
      <c r="CVR1216" s="8"/>
      <c r="CVS1216" s="8"/>
      <c r="CVT1216" s="8"/>
      <c r="CVU1216" s="8"/>
      <c r="CVV1216" s="8"/>
      <c r="CVW1216" s="8"/>
      <c r="CVX1216" s="8"/>
      <c r="CVY1216" s="8"/>
      <c r="CVZ1216" s="8"/>
      <c r="CWA1216" s="8"/>
      <c r="CWB1216" s="8"/>
      <c r="CWC1216" s="8"/>
      <c r="CWD1216" s="8"/>
      <c r="CWE1216" s="8"/>
      <c r="CWF1216" s="8"/>
      <c r="CWG1216" s="8"/>
      <c r="CWH1216" s="8"/>
      <c r="CWI1216" s="8"/>
      <c r="CWJ1216" s="8"/>
      <c r="CWK1216" s="8"/>
      <c r="CWL1216" s="8"/>
      <c r="CWM1216" s="8"/>
      <c r="CWN1216" s="8"/>
      <c r="CWO1216" s="8"/>
      <c r="CWP1216" s="8"/>
      <c r="CWQ1216" s="8"/>
      <c r="CWR1216" s="8"/>
      <c r="CWS1216" s="8"/>
      <c r="CWT1216" s="8"/>
      <c r="CWU1216" s="8"/>
      <c r="CWV1216" s="8"/>
      <c r="CWW1216" s="8"/>
      <c r="CWX1216" s="8"/>
      <c r="CWY1216" s="8"/>
      <c r="CWZ1216" s="8"/>
      <c r="CXA1216" s="8"/>
      <c r="CXB1216" s="8"/>
      <c r="CXC1216" s="8"/>
      <c r="CXD1216" s="8"/>
      <c r="CXE1216" s="8"/>
      <c r="CXF1216" s="8"/>
      <c r="CXG1216" s="8"/>
      <c r="CXH1216" s="8"/>
      <c r="CXI1216" s="8"/>
      <c r="CXJ1216" s="8"/>
      <c r="CXK1216" s="8"/>
      <c r="CXL1216" s="8"/>
      <c r="CXM1216" s="8"/>
      <c r="CXN1216" s="8"/>
      <c r="CXO1216" s="8"/>
      <c r="CXP1216" s="8"/>
      <c r="CXQ1216" s="8"/>
      <c r="CXR1216" s="8"/>
      <c r="CXS1216" s="8"/>
      <c r="CXT1216" s="8"/>
      <c r="CXU1216" s="8"/>
      <c r="CXV1216" s="8"/>
      <c r="CXW1216" s="8"/>
      <c r="CXX1216" s="8"/>
      <c r="CXY1216" s="8"/>
      <c r="CXZ1216" s="8"/>
      <c r="CYA1216" s="8"/>
      <c r="CYB1216" s="8"/>
      <c r="CYC1216" s="8"/>
      <c r="CYD1216" s="8"/>
      <c r="CYE1216" s="8"/>
      <c r="CYF1216" s="8"/>
      <c r="CYG1216" s="8"/>
      <c r="CYH1216" s="8"/>
      <c r="CYI1216" s="8"/>
      <c r="CYJ1216" s="8"/>
      <c r="CYK1216" s="8"/>
      <c r="CYL1216" s="8"/>
      <c r="CYM1216" s="8"/>
      <c r="CYN1216" s="8"/>
      <c r="CYO1216" s="8"/>
      <c r="CYP1216" s="8"/>
      <c r="CYQ1216" s="8"/>
      <c r="CYR1216" s="8"/>
      <c r="CYS1216" s="8"/>
      <c r="CYT1216" s="8"/>
      <c r="CYU1216" s="8"/>
      <c r="CYV1216" s="8"/>
      <c r="CYW1216" s="8"/>
      <c r="CYX1216" s="8"/>
      <c r="CYY1216" s="8"/>
      <c r="CYZ1216" s="8"/>
      <c r="CZA1216" s="8"/>
      <c r="CZB1216" s="8"/>
      <c r="CZC1216" s="8"/>
      <c r="CZD1216" s="8"/>
      <c r="CZE1216" s="8"/>
      <c r="CZF1216" s="8"/>
      <c r="CZG1216" s="8"/>
      <c r="CZH1216" s="8"/>
      <c r="CZI1216" s="8"/>
      <c r="CZJ1216" s="8"/>
      <c r="CZK1216" s="8"/>
      <c r="CZL1216" s="8"/>
      <c r="CZM1216" s="8"/>
      <c r="CZN1216" s="8"/>
      <c r="CZO1216" s="8"/>
      <c r="CZP1216" s="8"/>
      <c r="CZQ1216" s="8"/>
      <c r="CZR1216" s="8"/>
      <c r="CZS1216" s="8"/>
      <c r="CZT1216" s="8"/>
      <c r="CZU1216" s="8"/>
      <c r="CZV1216" s="8"/>
      <c r="CZW1216" s="8"/>
      <c r="CZX1216" s="8"/>
      <c r="CZY1216" s="8"/>
      <c r="CZZ1216" s="8"/>
      <c r="DAA1216" s="8"/>
      <c r="DAB1216" s="8"/>
      <c r="DAC1216" s="8"/>
      <c r="DAD1216" s="8"/>
      <c r="DAE1216" s="8"/>
      <c r="DAF1216" s="8"/>
      <c r="DAG1216" s="8"/>
      <c r="DAH1216" s="8"/>
      <c r="DAI1216" s="8"/>
      <c r="DAJ1216" s="8"/>
      <c r="DAK1216" s="8"/>
      <c r="DAL1216" s="8"/>
      <c r="DAM1216" s="8"/>
      <c r="DAN1216" s="8"/>
      <c r="DAO1216" s="8"/>
      <c r="DAP1216" s="8"/>
      <c r="DAQ1216" s="8"/>
      <c r="DAR1216" s="8"/>
      <c r="DAS1216" s="8"/>
      <c r="DAT1216" s="8"/>
      <c r="DAU1216" s="8"/>
      <c r="DAV1216" s="8"/>
      <c r="DAW1216" s="8"/>
      <c r="DAX1216" s="8"/>
      <c r="DAY1216" s="8"/>
      <c r="DAZ1216" s="8"/>
      <c r="DBA1216" s="8"/>
      <c r="DBB1216" s="8"/>
      <c r="DBC1216" s="8"/>
      <c r="DBD1216" s="8"/>
      <c r="DBE1216" s="8"/>
      <c r="DBF1216" s="8"/>
      <c r="DBG1216" s="8"/>
      <c r="DBH1216" s="8"/>
      <c r="DBI1216" s="8"/>
      <c r="DBJ1216" s="8"/>
      <c r="DBK1216" s="8"/>
      <c r="DBL1216" s="8"/>
      <c r="DBM1216" s="8"/>
      <c r="DBN1216" s="8"/>
      <c r="DBO1216" s="8"/>
      <c r="DBP1216" s="8"/>
      <c r="DBQ1216" s="8"/>
      <c r="DBR1216" s="8"/>
      <c r="DBS1216" s="8"/>
      <c r="DBT1216" s="8"/>
      <c r="DBU1216" s="8"/>
      <c r="DBV1216" s="8"/>
      <c r="DBW1216" s="8"/>
      <c r="DBX1216" s="8"/>
      <c r="DBY1216" s="8"/>
      <c r="DBZ1216" s="8"/>
      <c r="DCA1216" s="8"/>
      <c r="DCB1216" s="8"/>
      <c r="DCC1216" s="8"/>
      <c r="DCD1216" s="8"/>
      <c r="DCE1216" s="8"/>
      <c r="DCF1216" s="8"/>
      <c r="DCG1216" s="8"/>
      <c r="DCH1216" s="8"/>
      <c r="DCI1216" s="8"/>
      <c r="DCJ1216" s="8"/>
      <c r="DCK1216" s="8"/>
      <c r="DCL1216" s="8"/>
      <c r="DCM1216" s="8"/>
      <c r="DCN1216" s="8"/>
      <c r="DCO1216" s="8"/>
      <c r="DCP1216" s="8"/>
      <c r="DCQ1216" s="8"/>
      <c r="DCR1216" s="8"/>
      <c r="DCS1216" s="8"/>
      <c r="DCT1216" s="8"/>
      <c r="DCU1216" s="8"/>
      <c r="DCV1216" s="8"/>
      <c r="DCW1216" s="8"/>
      <c r="DCX1216" s="8"/>
      <c r="DCY1216" s="8"/>
      <c r="DCZ1216" s="8"/>
      <c r="DDA1216" s="8"/>
      <c r="DDB1216" s="8"/>
      <c r="DDC1216" s="8"/>
      <c r="DDD1216" s="8"/>
      <c r="DDE1216" s="8"/>
      <c r="DDF1216" s="8"/>
      <c r="DDG1216" s="8"/>
      <c r="DDH1216" s="8"/>
      <c r="DDI1216" s="8"/>
      <c r="DDJ1216" s="8"/>
      <c r="DDK1216" s="8"/>
      <c r="DDL1216" s="8"/>
      <c r="DDM1216" s="8"/>
      <c r="DDN1216" s="8"/>
      <c r="DDO1216" s="8"/>
      <c r="DDP1216" s="8"/>
      <c r="DDQ1216" s="8"/>
      <c r="DDR1216" s="8"/>
      <c r="DDS1216" s="8"/>
      <c r="DDT1216" s="8"/>
      <c r="DDU1216" s="8"/>
      <c r="DDV1216" s="8"/>
      <c r="DDW1216" s="8"/>
      <c r="DDX1216" s="8"/>
      <c r="DDY1216" s="8"/>
      <c r="DDZ1216" s="8"/>
      <c r="DEA1216" s="8"/>
      <c r="DEB1216" s="8"/>
      <c r="DEC1216" s="8"/>
      <c r="DED1216" s="8"/>
      <c r="DEE1216" s="8"/>
      <c r="DEF1216" s="8"/>
      <c r="DEG1216" s="8"/>
      <c r="DEH1216" s="8"/>
      <c r="DEI1216" s="8"/>
      <c r="DEJ1216" s="8"/>
      <c r="DEK1216" s="8"/>
      <c r="DEL1216" s="8"/>
      <c r="DEM1216" s="8"/>
      <c r="DEN1216" s="8"/>
      <c r="DEO1216" s="8"/>
      <c r="DEP1216" s="8"/>
      <c r="DEQ1216" s="8"/>
      <c r="DER1216" s="8"/>
      <c r="DES1216" s="8"/>
      <c r="DET1216" s="8"/>
      <c r="DEU1216" s="8"/>
      <c r="DEV1216" s="8"/>
      <c r="DEW1216" s="8"/>
      <c r="DEX1216" s="8"/>
      <c r="DEY1216" s="8"/>
      <c r="DEZ1216" s="8"/>
      <c r="DFA1216" s="8"/>
      <c r="DFB1216" s="8"/>
      <c r="DFC1216" s="8"/>
      <c r="DFD1216" s="8"/>
      <c r="DFE1216" s="8"/>
      <c r="DFF1216" s="8"/>
      <c r="DFG1216" s="8"/>
      <c r="DFH1216" s="8"/>
      <c r="DFI1216" s="8"/>
      <c r="DFJ1216" s="8"/>
      <c r="DFK1216" s="8"/>
      <c r="DFL1216" s="8"/>
      <c r="DFM1216" s="8"/>
      <c r="DFN1216" s="8"/>
      <c r="DFO1216" s="8"/>
      <c r="DFP1216" s="8"/>
      <c r="DFQ1216" s="8"/>
      <c r="DFR1216" s="8"/>
      <c r="DFS1216" s="8"/>
      <c r="DFT1216" s="8"/>
      <c r="DFU1216" s="8"/>
      <c r="DFV1216" s="8"/>
      <c r="DFW1216" s="8"/>
      <c r="DFX1216" s="8"/>
      <c r="DFY1216" s="8"/>
      <c r="DFZ1216" s="8"/>
      <c r="DGA1216" s="8"/>
      <c r="DGB1216" s="8"/>
      <c r="DGC1216" s="8"/>
      <c r="DGD1216" s="8"/>
      <c r="DGE1216" s="8"/>
      <c r="DGF1216" s="8"/>
      <c r="DGG1216" s="8"/>
      <c r="DGH1216" s="8"/>
      <c r="DGI1216" s="8"/>
      <c r="DGJ1216" s="8"/>
      <c r="DGK1216" s="8"/>
      <c r="DGL1216" s="8"/>
      <c r="DGM1216" s="8"/>
      <c r="DGN1216" s="8"/>
      <c r="DGO1216" s="8"/>
      <c r="DGP1216" s="8"/>
      <c r="DGQ1216" s="8"/>
      <c r="DGR1216" s="8"/>
      <c r="DGS1216" s="8"/>
      <c r="DGT1216" s="8"/>
      <c r="DGU1216" s="8"/>
      <c r="DGV1216" s="8"/>
      <c r="DGW1216" s="8"/>
      <c r="DGX1216" s="8"/>
      <c r="DGY1216" s="8"/>
      <c r="DGZ1216" s="8"/>
      <c r="DHA1216" s="8"/>
      <c r="DHB1216" s="8"/>
      <c r="DHC1216" s="8"/>
      <c r="DHD1216" s="8"/>
      <c r="DHE1216" s="8"/>
      <c r="DHF1216" s="8"/>
      <c r="DHG1216" s="8"/>
      <c r="DHH1216" s="8"/>
      <c r="DHI1216" s="8"/>
      <c r="DHJ1216" s="8"/>
      <c r="DHK1216" s="8"/>
      <c r="DHL1216" s="8"/>
      <c r="DHM1216" s="8"/>
      <c r="DHN1216" s="8"/>
      <c r="DHO1216" s="8"/>
      <c r="DHP1216" s="8"/>
      <c r="DHQ1216" s="8"/>
      <c r="DHR1216" s="8"/>
      <c r="DHS1216" s="8"/>
      <c r="DHT1216" s="8"/>
      <c r="DHU1216" s="8"/>
      <c r="DHV1216" s="8"/>
      <c r="DHW1216" s="8"/>
      <c r="DHX1216" s="8"/>
      <c r="DHY1216" s="8"/>
      <c r="DHZ1216" s="8"/>
      <c r="DIA1216" s="8"/>
      <c r="DIB1216" s="8"/>
      <c r="DIC1216" s="8"/>
      <c r="DID1216" s="8"/>
      <c r="DIE1216" s="8"/>
      <c r="DIF1216" s="8"/>
      <c r="DIG1216" s="8"/>
      <c r="DIH1216" s="8"/>
      <c r="DII1216" s="8"/>
      <c r="DIJ1216" s="8"/>
      <c r="DIK1216" s="8"/>
      <c r="DIL1216" s="8"/>
      <c r="DIM1216" s="8"/>
      <c r="DIN1216" s="8"/>
      <c r="DIO1216" s="8"/>
      <c r="DIP1216" s="8"/>
      <c r="DIQ1216" s="8"/>
      <c r="DIR1216" s="8"/>
      <c r="DIS1216" s="8"/>
      <c r="DIT1216" s="8"/>
      <c r="DIU1216" s="8"/>
      <c r="DIV1216" s="8"/>
      <c r="DIW1216" s="8"/>
      <c r="DIX1216" s="8"/>
      <c r="DIY1216" s="8"/>
      <c r="DIZ1216" s="8"/>
      <c r="DJA1216" s="8"/>
      <c r="DJB1216" s="8"/>
      <c r="DJC1216" s="8"/>
      <c r="DJD1216" s="8"/>
      <c r="DJE1216" s="8"/>
      <c r="DJF1216" s="8"/>
      <c r="DJG1216" s="8"/>
      <c r="DJH1216" s="8"/>
      <c r="DJI1216" s="8"/>
      <c r="DJJ1216" s="8"/>
      <c r="DJK1216" s="8"/>
      <c r="DJL1216" s="8"/>
      <c r="DJM1216" s="8"/>
      <c r="DJN1216" s="8"/>
      <c r="DJO1216" s="8"/>
      <c r="DJP1216" s="8"/>
      <c r="DJQ1216" s="8"/>
      <c r="DJR1216" s="8"/>
      <c r="DJS1216" s="8"/>
      <c r="DJT1216" s="8"/>
      <c r="DJU1216" s="8"/>
      <c r="DJV1216" s="8"/>
      <c r="DJW1216" s="8"/>
      <c r="DJX1216" s="8"/>
      <c r="DJY1216" s="8"/>
      <c r="DJZ1216" s="8"/>
      <c r="DKA1216" s="8"/>
      <c r="DKB1216" s="8"/>
      <c r="DKC1216" s="8"/>
      <c r="DKD1216" s="8"/>
      <c r="DKE1216" s="8"/>
      <c r="DKF1216" s="8"/>
      <c r="DKG1216" s="8"/>
      <c r="DKH1216" s="8"/>
      <c r="DKI1216" s="8"/>
      <c r="DKJ1216" s="8"/>
      <c r="DKK1216" s="8"/>
      <c r="DKL1216" s="8"/>
      <c r="DKM1216" s="8"/>
      <c r="DKN1216" s="8"/>
      <c r="DKO1216" s="8"/>
      <c r="DKP1216" s="8"/>
      <c r="DKQ1216" s="8"/>
      <c r="DKR1216" s="8"/>
      <c r="DKS1216" s="8"/>
      <c r="DKT1216" s="8"/>
      <c r="DKU1216" s="8"/>
      <c r="DKV1216" s="8"/>
      <c r="DKW1216" s="8"/>
      <c r="DKX1216" s="8"/>
      <c r="DKY1216" s="8"/>
      <c r="DKZ1216" s="8"/>
      <c r="DLA1216" s="8"/>
      <c r="DLB1216" s="8"/>
      <c r="DLC1216" s="8"/>
      <c r="DLD1216" s="8"/>
      <c r="DLE1216" s="8"/>
      <c r="DLF1216" s="8"/>
      <c r="DLG1216" s="8"/>
      <c r="DLH1216" s="8"/>
      <c r="DLI1216" s="8"/>
      <c r="DLJ1216" s="8"/>
      <c r="DLK1216" s="8"/>
      <c r="DLL1216" s="8"/>
      <c r="DLM1216" s="8"/>
      <c r="DLN1216" s="8"/>
      <c r="DLO1216" s="8"/>
      <c r="DLP1216" s="8"/>
      <c r="DLQ1216" s="8"/>
      <c r="DLR1216" s="8"/>
      <c r="DLS1216" s="8"/>
      <c r="DLT1216" s="8"/>
      <c r="DLU1216" s="8"/>
      <c r="DLV1216" s="8"/>
      <c r="DLW1216" s="8"/>
      <c r="DLX1216" s="8"/>
      <c r="DLY1216" s="8"/>
      <c r="DLZ1216" s="8"/>
      <c r="DMA1216" s="8"/>
      <c r="DMB1216" s="8"/>
      <c r="DMC1216" s="8"/>
      <c r="DMD1216" s="8"/>
      <c r="DME1216" s="8"/>
      <c r="DMF1216" s="8"/>
      <c r="DMG1216" s="8"/>
      <c r="DMH1216" s="8"/>
      <c r="DMI1216" s="8"/>
      <c r="DMJ1216" s="8"/>
      <c r="DMK1216" s="8"/>
      <c r="DML1216" s="8"/>
      <c r="DMM1216" s="8"/>
      <c r="DMN1216" s="8"/>
      <c r="DMO1216" s="8"/>
      <c r="DMP1216" s="8"/>
      <c r="DMQ1216" s="8"/>
      <c r="DMR1216" s="8"/>
      <c r="DMS1216" s="8"/>
      <c r="DMT1216" s="8"/>
      <c r="DMU1216" s="8"/>
      <c r="DMV1216" s="8"/>
      <c r="DMW1216" s="8"/>
      <c r="DMX1216" s="8"/>
      <c r="DMY1216" s="8"/>
      <c r="DMZ1216" s="8"/>
      <c r="DNA1216" s="8"/>
      <c r="DNB1216" s="8"/>
      <c r="DNC1216" s="8"/>
      <c r="DND1216" s="8"/>
      <c r="DNE1216" s="8"/>
      <c r="DNF1216" s="8"/>
      <c r="DNG1216" s="8"/>
      <c r="DNH1216" s="8"/>
      <c r="DNI1216" s="8"/>
      <c r="DNJ1216" s="8"/>
      <c r="DNK1216" s="8"/>
      <c r="DNL1216" s="8"/>
      <c r="DNM1216" s="8"/>
      <c r="DNN1216" s="8"/>
      <c r="DNO1216" s="8"/>
      <c r="DNP1216" s="8"/>
      <c r="DNQ1216" s="8"/>
      <c r="DNR1216" s="8"/>
      <c r="DNS1216" s="8"/>
      <c r="DNT1216" s="8"/>
      <c r="DNU1216" s="8"/>
      <c r="DNV1216" s="8"/>
      <c r="DNW1216" s="8"/>
      <c r="DNX1216" s="8"/>
      <c r="DNY1216" s="8"/>
      <c r="DNZ1216" s="8"/>
      <c r="DOA1216" s="8"/>
      <c r="DOB1216" s="8"/>
      <c r="DOC1216" s="8"/>
      <c r="DOD1216" s="8"/>
      <c r="DOE1216" s="8"/>
      <c r="DOF1216" s="8"/>
      <c r="DOG1216" s="8"/>
      <c r="DOH1216" s="8"/>
      <c r="DOI1216" s="8"/>
      <c r="DOJ1216" s="8"/>
      <c r="DOK1216" s="8"/>
      <c r="DOL1216" s="8"/>
      <c r="DOM1216" s="8"/>
      <c r="DON1216" s="8"/>
      <c r="DOO1216" s="8"/>
      <c r="DOP1216" s="8"/>
      <c r="DOQ1216" s="8"/>
      <c r="DOR1216" s="8"/>
      <c r="DOS1216" s="8"/>
      <c r="DOT1216" s="8"/>
      <c r="DOU1216" s="8"/>
      <c r="DOV1216" s="8"/>
      <c r="DOW1216" s="8"/>
      <c r="DOX1216" s="8"/>
      <c r="DOY1216" s="8"/>
      <c r="DOZ1216" s="8"/>
      <c r="DPA1216" s="8"/>
      <c r="DPB1216" s="8"/>
      <c r="DPC1216" s="8"/>
      <c r="DPD1216" s="8"/>
      <c r="DPE1216" s="8"/>
      <c r="DPF1216" s="8"/>
      <c r="DPG1216" s="8"/>
      <c r="DPH1216" s="8"/>
      <c r="DPI1216" s="8"/>
      <c r="DPJ1216" s="8"/>
      <c r="DPK1216" s="8"/>
      <c r="DPL1216" s="8"/>
      <c r="DPM1216" s="8"/>
      <c r="DPN1216" s="8"/>
      <c r="DPO1216" s="8"/>
      <c r="DPP1216" s="8"/>
      <c r="DPQ1216" s="8"/>
      <c r="DPR1216" s="8"/>
      <c r="DPS1216" s="8"/>
      <c r="DPT1216" s="8"/>
      <c r="DPU1216" s="8"/>
      <c r="DPV1216" s="8"/>
      <c r="DPW1216" s="8"/>
      <c r="DPX1216" s="8"/>
      <c r="DPY1216" s="8"/>
      <c r="DPZ1216" s="8"/>
      <c r="DQA1216" s="8"/>
      <c r="DQB1216" s="8"/>
      <c r="DQC1216" s="8"/>
      <c r="DQD1216" s="8"/>
      <c r="DQE1216" s="8"/>
      <c r="DQF1216" s="8"/>
      <c r="DQG1216" s="8"/>
      <c r="DQH1216" s="8"/>
      <c r="DQI1216" s="8"/>
      <c r="DQJ1216" s="8"/>
      <c r="DQK1216" s="8"/>
      <c r="DQL1216" s="8"/>
      <c r="DQM1216" s="8"/>
      <c r="DQN1216" s="8"/>
      <c r="DQO1216" s="8"/>
      <c r="DQP1216" s="8"/>
      <c r="DQQ1216" s="8"/>
      <c r="DQR1216" s="8"/>
      <c r="DQS1216" s="8"/>
      <c r="DQT1216" s="8"/>
      <c r="DQU1216" s="8"/>
      <c r="DQV1216" s="8"/>
      <c r="DQW1216" s="8"/>
      <c r="DQX1216" s="8"/>
      <c r="DQY1216" s="8"/>
      <c r="DQZ1216" s="8"/>
      <c r="DRA1216" s="8"/>
      <c r="DRB1216" s="8"/>
      <c r="DRC1216" s="8"/>
      <c r="DRD1216" s="8"/>
      <c r="DRE1216" s="8"/>
      <c r="DRF1216" s="8"/>
      <c r="DRG1216" s="8"/>
      <c r="DRH1216" s="8"/>
      <c r="DRI1216" s="8"/>
      <c r="DRJ1216" s="8"/>
      <c r="DRK1216" s="8"/>
      <c r="DRL1216" s="8"/>
      <c r="DRM1216" s="8"/>
      <c r="DRN1216" s="8"/>
      <c r="DRO1216" s="8"/>
      <c r="DRP1216" s="8"/>
      <c r="DRQ1216" s="8"/>
      <c r="DRR1216" s="8"/>
      <c r="DRS1216" s="8"/>
      <c r="DRT1216" s="8"/>
      <c r="DRU1216" s="8"/>
      <c r="DRV1216" s="8"/>
      <c r="DRW1216" s="8"/>
      <c r="DRX1216" s="8"/>
      <c r="DRY1216" s="8"/>
      <c r="DRZ1216" s="8"/>
      <c r="DSA1216" s="8"/>
      <c r="DSB1216" s="8"/>
      <c r="DSC1216" s="8"/>
      <c r="DSD1216" s="8"/>
      <c r="DSE1216" s="8"/>
      <c r="DSF1216" s="8"/>
      <c r="DSG1216" s="8"/>
      <c r="DSH1216" s="8"/>
      <c r="DSI1216" s="8"/>
      <c r="DSJ1216" s="8"/>
      <c r="DSK1216" s="8"/>
      <c r="DSL1216" s="8"/>
      <c r="DSM1216" s="8"/>
      <c r="DSN1216" s="8"/>
      <c r="DSO1216" s="8"/>
      <c r="DSP1216" s="8"/>
      <c r="DSQ1216" s="8"/>
      <c r="DSR1216" s="8"/>
      <c r="DSS1216" s="8"/>
      <c r="DST1216" s="8"/>
      <c r="DSU1216" s="8"/>
      <c r="DSV1216" s="8"/>
      <c r="DSW1216" s="8"/>
      <c r="DSX1216" s="8"/>
      <c r="DSY1216" s="8"/>
      <c r="DSZ1216" s="8"/>
      <c r="DTA1216" s="8"/>
      <c r="DTB1216" s="8"/>
      <c r="DTC1216" s="8"/>
      <c r="DTD1216" s="8"/>
      <c r="DTE1216" s="8"/>
      <c r="DTF1216" s="8"/>
      <c r="DTG1216" s="8"/>
      <c r="DTH1216" s="8"/>
      <c r="DTI1216" s="8"/>
      <c r="DTJ1216" s="8"/>
      <c r="DTK1216" s="8"/>
      <c r="DTL1216" s="8"/>
      <c r="DTM1216" s="8"/>
      <c r="DTN1216" s="8"/>
      <c r="DTO1216" s="8"/>
      <c r="DTP1216" s="8"/>
      <c r="DTQ1216" s="8"/>
      <c r="DTR1216" s="8"/>
      <c r="DTS1216" s="8"/>
      <c r="DTT1216" s="8"/>
      <c r="DTU1216" s="8"/>
      <c r="DTV1216" s="8"/>
      <c r="DTW1216" s="8"/>
      <c r="DTX1216" s="8"/>
      <c r="DTY1216" s="8"/>
      <c r="DTZ1216" s="8"/>
      <c r="DUA1216" s="8"/>
      <c r="DUB1216" s="8"/>
      <c r="DUC1216" s="8"/>
      <c r="DUD1216" s="8"/>
      <c r="DUE1216" s="8"/>
      <c r="DUF1216" s="8"/>
      <c r="DUG1216" s="8"/>
      <c r="DUH1216" s="8"/>
      <c r="DUI1216" s="8"/>
      <c r="DUJ1216" s="8"/>
      <c r="DUK1216" s="8"/>
      <c r="DUL1216" s="8"/>
      <c r="DUM1216" s="8"/>
      <c r="DUN1216" s="8"/>
      <c r="DUO1216" s="8"/>
      <c r="DUP1216" s="8"/>
      <c r="DUQ1216" s="8"/>
      <c r="DUR1216" s="8"/>
      <c r="DUS1216" s="8"/>
      <c r="DUT1216" s="8"/>
      <c r="DUU1216" s="8"/>
      <c r="DUV1216" s="8"/>
      <c r="DUW1216" s="8"/>
      <c r="DUX1216" s="8"/>
      <c r="DUY1216" s="8"/>
      <c r="DUZ1216" s="8"/>
      <c r="DVA1216" s="8"/>
      <c r="DVB1216" s="8"/>
      <c r="DVC1216" s="8"/>
      <c r="DVD1216" s="8"/>
      <c r="DVE1216" s="8"/>
      <c r="DVF1216" s="8"/>
      <c r="DVG1216" s="8"/>
      <c r="DVH1216" s="8"/>
      <c r="DVI1216" s="8"/>
      <c r="DVJ1216" s="8"/>
      <c r="DVK1216" s="8"/>
      <c r="DVL1216" s="8"/>
      <c r="DVM1216" s="8"/>
      <c r="DVN1216" s="8"/>
      <c r="DVO1216" s="8"/>
      <c r="DVP1216" s="8"/>
      <c r="DVQ1216" s="8"/>
      <c r="DVR1216" s="8"/>
      <c r="DVS1216" s="8"/>
      <c r="DVT1216" s="8"/>
      <c r="DVU1216" s="8"/>
      <c r="DVV1216" s="8"/>
      <c r="DVW1216" s="8"/>
      <c r="DVX1216" s="8"/>
      <c r="DVY1216" s="8"/>
      <c r="DVZ1216" s="8"/>
      <c r="DWA1216" s="8"/>
      <c r="DWB1216" s="8"/>
      <c r="DWC1216" s="8"/>
      <c r="DWD1216" s="8"/>
      <c r="DWE1216" s="8"/>
      <c r="DWF1216" s="8"/>
      <c r="DWG1216" s="8"/>
      <c r="DWH1216" s="8"/>
      <c r="DWI1216" s="8"/>
      <c r="DWJ1216" s="8"/>
      <c r="DWK1216" s="8"/>
      <c r="DWL1216" s="8"/>
      <c r="DWM1216" s="8"/>
      <c r="DWN1216" s="8"/>
      <c r="DWO1216" s="8"/>
      <c r="DWP1216" s="8"/>
      <c r="DWQ1216" s="8"/>
      <c r="DWR1216" s="8"/>
      <c r="DWS1216" s="8"/>
      <c r="DWT1216" s="8"/>
      <c r="DWU1216" s="8"/>
      <c r="DWV1216" s="8"/>
      <c r="DWW1216" s="8"/>
      <c r="DWX1216" s="8"/>
      <c r="DWY1216" s="8"/>
      <c r="DWZ1216" s="8"/>
      <c r="DXA1216" s="8"/>
      <c r="DXB1216" s="8"/>
      <c r="DXC1216" s="8"/>
      <c r="DXD1216" s="8"/>
      <c r="DXE1216" s="8"/>
      <c r="DXF1216" s="8"/>
      <c r="DXG1216" s="8"/>
      <c r="DXH1216" s="8"/>
      <c r="DXI1216" s="8"/>
      <c r="DXJ1216" s="8"/>
      <c r="DXK1216" s="8"/>
      <c r="DXL1216" s="8"/>
      <c r="DXM1216" s="8"/>
      <c r="DXN1216" s="8"/>
      <c r="DXO1216" s="8"/>
      <c r="DXP1216" s="8"/>
      <c r="DXQ1216" s="8"/>
      <c r="DXR1216" s="8"/>
      <c r="DXS1216" s="8"/>
      <c r="DXT1216" s="8"/>
      <c r="DXU1216" s="8"/>
      <c r="DXV1216" s="8"/>
      <c r="DXW1216" s="8"/>
      <c r="DXX1216" s="8"/>
      <c r="DXY1216" s="8"/>
      <c r="DXZ1216" s="8"/>
      <c r="DYA1216" s="8"/>
      <c r="DYB1216" s="8"/>
      <c r="DYC1216" s="8"/>
      <c r="DYD1216" s="8"/>
      <c r="DYE1216" s="8"/>
      <c r="DYF1216" s="8"/>
      <c r="DYG1216" s="8"/>
      <c r="DYH1216" s="8"/>
      <c r="DYI1216" s="8"/>
      <c r="DYJ1216" s="8"/>
      <c r="DYK1216" s="8"/>
      <c r="DYL1216" s="8"/>
      <c r="DYM1216" s="8"/>
      <c r="DYN1216" s="8"/>
      <c r="DYO1216" s="8"/>
      <c r="DYP1216" s="8"/>
      <c r="DYQ1216" s="8"/>
      <c r="DYR1216" s="8"/>
      <c r="DYS1216" s="8"/>
      <c r="DYT1216" s="8"/>
      <c r="DYU1216" s="8"/>
      <c r="DYV1216" s="8"/>
      <c r="DYW1216" s="8"/>
      <c r="DYX1216" s="8"/>
      <c r="DYY1216" s="8"/>
      <c r="DYZ1216" s="8"/>
      <c r="DZA1216" s="8"/>
      <c r="DZB1216" s="8"/>
      <c r="DZC1216" s="8"/>
      <c r="DZD1216" s="8"/>
      <c r="DZE1216" s="8"/>
      <c r="DZF1216" s="8"/>
      <c r="DZG1216" s="8"/>
      <c r="DZH1216" s="8"/>
      <c r="DZI1216" s="8"/>
      <c r="DZJ1216" s="8"/>
      <c r="DZK1216" s="8"/>
      <c r="DZL1216" s="8"/>
      <c r="DZM1216" s="8"/>
      <c r="DZN1216" s="8"/>
      <c r="DZO1216" s="8"/>
      <c r="DZP1216" s="8"/>
      <c r="DZQ1216" s="8"/>
      <c r="DZR1216" s="8"/>
      <c r="DZS1216" s="8"/>
      <c r="DZT1216" s="8"/>
      <c r="DZU1216" s="8"/>
      <c r="DZV1216" s="8"/>
      <c r="DZW1216" s="8"/>
      <c r="DZX1216" s="8"/>
      <c r="DZY1216" s="8"/>
      <c r="DZZ1216" s="8"/>
      <c r="EAA1216" s="8"/>
      <c r="EAB1216" s="8"/>
      <c r="EAC1216" s="8"/>
      <c r="EAD1216" s="8"/>
      <c r="EAE1216" s="8"/>
      <c r="EAF1216" s="8"/>
      <c r="EAG1216" s="8"/>
      <c r="EAH1216" s="8"/>
      <c r="EAI1216" s="8"/>
      <c r="EAJ1216" s="8"/>
      <c r="EAK1216" s="8"/>
      <c r="EAL1216" s="8"/>
      <c r="EAM1216" s="8"/>
      <c r="EAN1216" s="8"/>
      <c r="EAO1216" s="8"/>
      <c r="EAP1216" s="8"/>
      <c r="EAQ1216" s="8"/>
      <c r="EAR1216" s="8"/>
      <c r="EAS1216" s="8"/>
      <c r="EAT1216" s="8"/>
      <c r="EAU1216" s="8"/>
      <c r="EAV1216" s="8"/>
      <c r="EAW1216" s="8"/>
      <c r="EAX1216" s="8"/>
      <c r="EAY1216" s="8"/>
      <c r="EAZ1216" s="8"/>
      <c r="EBA1216" s="8"/>
      <c r="EBB1216" s="8"/>
      <c r="EBC1216" s="8"/>
      <c r="EBD1216" s="8"/>
      <c r="EBE1216" s="8"/>
      <c r="EBF1216" s="8"/>
      <c r="EBG1216" s="8"/>
      <c r="EBH1216" s="8"/>
      <c r="EBI1216" s="8"/>
      <c r="EBJ1216" s="8"/>
      <c r="EBK1216" s="8"/>
      <c r="EBL1216" s="8"/>
      <c r="EBM1216" s="8"/>
      <c r="EBN1216" s="8"/>
      <c r="EBO1216" s="8"/>
      <c r="EBP1216" s="8"/>
      <c r="EBQ1216" s="8"/>
      <c r="EBR1216" s="8"/>
      <c r="EBS1216" s="8"/>
      <c r="EBT1216" s="8"/>
      <c r="EBU1216" s="8"/>
      <c r="EBV1216" s="8"/>
      <c r="EBW1216" s="8"/>
      <c r="EBX1216" s="8"/>
      <c r="EBY1216" s="8"/>
      <c r="EBZ1216" s="8"/>
      <c r="ECA1216" s="8"/>
      <c r="ECB1216" s="8"/>
      <c r="ECC1216" s="8"/>
      <c r="ECD1216" s="8"/>
      <c r="ECE1216" s="8"/>
      <c r="ECF1216" s="8"/>
      <c r="ECG1216" s="8"/>
      <c r="ECH1216" s="8"/>
      <c r="ECI1216" s="8"/>
      <c r="ECJ1216" s="8"/>
      <c r="ECK1216" s="8"/>
      <c r="ECL1216" s="8"/>
      <c r="ECM1216" s="8"/>
      <c r="ECN1216" s="8"/>
      <c r="ECO1216" s="8"/>
      <c r="ECP1216" s="8"/>
      <c r="ECQ1216" s="8"/>
      <c r="ECR1216" s="8"/>
      <c r="ECS1216" s="8"/>
      <c r="ECT1216" s="8"/>
      <c r="ECU1216" s="8"/>
      <c r="ECV1216" s="8"/>
      <c r="ECW1216" s="8"/>
      <c r="ECX1216" s="8"/>
      <c r="ECY1216" s="8"/>
      <c r="ECZ1216" s="8"/>
      <c r="EDA1216" s="8"/>
      <c r="EDB1216" s="8"/>
      <c r="EDC1216" s="8"/>
      <c r="EDD1216" s="8"/>
      <c r="EDE1216" s="8"/>
      <c r="EDF1216" s="8"/>
      <c r="EDG1216" s="8"/>
      <c r="EDH1216" s="8"/>
      <c r="EDI1216" s="8"/>
      <c r="EDJ1216" s="8"/>
      <c r="EDK1216" s="8"/>
      <c r="EDL1216" s="8"/>
      <c r="EDM1216" s="8"/>
      <c r="EDN1216" s="8"/>
      <c r="EDO1216" s="8"/>
      <c r="EDP1216" s="8"/>
      <c r="EDQ1216" s="8"/>
      <c r="EDR1216" s="8"/>
      <c r="EDS1216" s="8"/>
      <c r="EDT1216" s="8"/>
      <c r="EDU1216" s="8"/>
      <c r="EDV1216" s="8"/>
      <c r="EDW1216" s="8"/>
      <c r="EDX1216" s="8"/>
      <c r="EDY1216" s="8"/>
      <c r="EDZ1216" s="8"/>
      <c r="EEA1216" s="8"/>
      <c r="EEB1216" s="8"/>
      <c r="EEC1216" s="8"/>
      <c r="EED1216" s="8"/>
      <c r="EEE1216" s="8"/>
      <c r="EEF1216" s="8"/>
      <c r="EEG1216" s="8"/>
      <c r="EEH1216" s="8"/>
      <c r="EEI1216" s="8"/>
      <c r="EEJ1216" s="8"/>
      <c r="EEK1216" s="8"/>
      <c r="EEL1216" s="8"/>
      <c r="EEM1216" s="8"/>
      <c r="EEN1216" s="8"/>
      <c r="EEO1216" s="8"/>
      <c r="EEP1216" s="8"/>
      <c r="EEQ1216" s="8"/>
      <c r="EER1216" s="8"/>
      <c r="EES1216" s="8"/>
      <c r="EET1216" s="8"/>
      <c r="EEU1216" s="8"/>
      <c r="EEV1216" s="8"/>
      <c r="EEW1216" s="8"/>
      <c r="EEX1216" s="8"/>
      <c r="EEY1216" s="8"/>
      <c r="EEZ1216" s="8"/>
      <c r="EFA1216" s="8"/>
      <c r="EFB1216" s="8"/>
      <c r="EFC1216" s="8"/>
      <c r="EFD1216" s="8"/>
      <c r="EFE1216" s="8"/>
      <c r="EFF1216" s="8"/>
      <c r="EFG1216" s="8"/>
      <c r="EFH1216" s="8"/>
      <c r="EFI1216" s="8"/>
      <c r="EFJ1216" s="8"/>
      <c r="EFK1216" s="8"/>
      <c r="EFL1216" s="8"/>
      <c r="EFM1216" s="8"/>
      <c r="EFN1216" s="8"/>
      <c r="EFO1216" s="8"/>
      <c r="EFP1216" s="8"/>
      <c r="EFQ1216" s="8"/>
      <c r="EFR1216" s="8"/>
      <c r="EFS1216" s="8"/>
      <c r="EFT1216" s="8"/>
      <c r="EFU1216" s="8"/>
      <c r="EFV1216" s="8"/>
      <c r="EFW1216" s="8"/>
      <c r="EFX1216" s="8"/>
      <c r="EFY1216" s="8"/>
      <c r="EFZ1216" s="8"/>
      <c r="EGA1216" s="8"/>
      <c r="EGB1216" s="8"/>
      <c r="EGC1216" s="8"/>
      <c r="EGD1216" s="8"/>
      <c r="EGE1216" s="8"/>
      <c r="EGF1216" s="8"/>
      <c r="EGG1216" s="8"/>
      <c r="EGH1216" s="8"/>
      <c r="EGI1216" s="8"/>
      <c r="EGJ1216" s="8"/>
      <c r="EGK1216" s="8"/>
      <c r="EGL1216" s="8"/>
      <c r="EGM1216" s="8"/>
      <c r="EGN1216" s="8"/>
      <c r="EGO1216" s="8"/>
      <c r="EGP1216" s="8"/>
      <c r="EGQ1216" s="8"/>
      <c r="EGR1216" s="8"/>
      <c r="EGS1216" s="8"/>
      <c r="EGT1216" s="8"/>
      <c r="EGU1216" s="8"/>
      <c r="EGV1216" s="8"/>
      <c r="EGW1216" s="8"/>
      <c r="EGX1216" s="8"/>
      <c r="EGY1216" s="8"/>
      <c r="EGZ1216" s="8"/>
      <c r="EHA1216" s="8"/>
      <c r="EHB1216" s="8"/>
      <c r="EHC1216" s="8"/>
      <c r="EHD1216" s="8"/>
      <c r="EHE1216" s="8"/>
      <c r="EHF1216" s="8"/>
      <c r="EHG1216" s="8"/>
      <c r="EHH1216" s="8"/>
      <c r="EHI1216" s="8"/>
      <c r="EHJ1216" s="8"/>
      <c r="EHK1216" s="8"/>
      <c r="EHL1216" s="8"/>
      <c r="EHM1216" s="8"/>
      <c r="EHN1216" s="8"/>
      <c r="EHO1216" s="8"/>
      <c r="EHP1216" s="8"/>
      <c r="EHQ1216" s="8"/>
      <c r="EHR1216" s="8"/>
      <c r="EHS1216" s="8"/>
      <c r="EHT1216" s="8"/>
      <c r="EHU1216" s="8"/>
      <c r="EHV1216" s="8"/>
      <c r="EHW1216" s="8"/>
      <c r="EHX1216" s="8"/>
      <c r="EHY1216" s="8"/>
      <c r="EHZ1216" s="8"/>
      <c r="EIA1216" s="8"/>
      <c r="EIB1216" s="8"/>
      <c r="EIC1216" s="8"/>
      <c r="EID1216" s="8"/>
      <c r="EIE1216" s="8"/>
      <c r="EIF1216" s="8"/>
      <c r="EIG1216" s="8"/>
      <c r="EIH1216" s="8"/>
      <c r="EII1216" s="8"/>
      <c r="EIJ1216" s="8"/>
      <c r="EIK1216" s="8"/>
      <c r="EIL1216" s="8"/>
      <c r="EIM1216" s="8"/>
      <c r="EIN1216" s="8"/>
      <c r="EIO1216" s="8"/>
      <c r="EIP1216" s="8"/>
      <c r="EIQ1216" s="8"/>
      <c r="EIR1216" s="8"/>
      <c r="EIS1216" s="8"/>
      <c r="EIT1216" s="8"/>
      <c r="EIU1216" s="8"/>
      <c r="EIV1216" s="8"/>
      <c r="EIW1216" s="8"/>
      <c r="EIX1216" s="8"/>
      <c r="EIY1216" s="8"/>
      <c r="EIZ1216" s="8"/>
      <c r="EJA1216" s="8"/>
      <c r="EJB1216" s="8"/>
      <c r="EJC1216" s="8"/>
      <c r="EJD1216" s="8"/>
      <c r="EJE1216" s="8"/>
      <c r="EJF1216" s="8"/>
      <c r="EJG1216" s="8"/>
      <c r="EJH1216" s="8"/>
      <c r="EJI1216" s="8"/>
      <c r="EJJ1216" s="8"/>
      <c r="EJK1216" s="8"/>
      <c r="EJL1216" s="8"/>
      <c r="EJM1216" s="8"/>
      <c r="EJN1216" s="8"/>
      <c r="EJO1216" s="8"/>
      <c r="EJP1216" s="8"/>
      <c r="EJQ1216" s="8"/>
      <c r="EJR1216" s="8"/>
      <c r="EJS1216" s="8"/>
      <c r="EJT1216" s="8"/>
      <c r="EJU1216" s="8"/>
      <c r="EJV1216" s="8"/>
      <c r="EJW1216" s="8"/>
      <c r="EJX1216" s="8"/>
      <c r="EJY1216" s="8"/>
      <c r="EJZ1216" s="8"/>
      <c r="EKA1216" s="8"/>
      <c r="EKB1216" s="8"/>
      <c r="EKC1216" s="8"/>
      <c r="EKD1216" s="8"/>
      <c r="EKE1216" s="8"/>
      <c r="EKF1216" s="8"/>
      <c r="EKG1216" s="8"/>
      <c r="EKH1216" s="8"/>
      <c r="EKI1216" s="8"/>
      <c r="EKJ1216" s="8"/>
      <c r="EKK1216" s="8"/>
      <c r="EKL1216" s="8"/>
      <c r="EKM1216" s="8"/>
      <c r="EKN1216" s="8"/>
      <c r="EKO1216" s="8"/>
      <c r="EKP1216" s="8"/>
      <c r="EKQ1216" s="8"/>
      <c r="EKR1216" s="8"/>
      <c r="EKS1216" s="8"/>
      <c r="EKT1216" s="8"/>
      <c r="EKU1216" s="8"/>
      <c r="EKV1216" s="8"/>
      <c r="EKW1216" s="8"/>
      <c r="EKX1216" s="8"/>
      <c r="EKY1216" s="8"/>
      <c r="EKZ1216" s="8"/>
      <c r="ELA1216" s="8"/>
      <c r="ELB1216" s="8"/>
      <c r="ELC1216" s="8"/>
      <c r="ELD1216" s="8"/>
      <c r="ELE1216" s="8"/>
      <c r="ELF1216" s="8"/>
      <c r="ELG1216" s="8"/>
      <c r="ELH1216" s="8"/>
      <c r="ELI1216" s="8"/>
      <c r="ELJ1216" s="8"/>
      <c r="ELK1216" s="8"/>
      <c r="ELL1216" s="8"/>
      <c r="ELM1216" s="8"/>
      <c r="ELN1216" s="8"/>
      <c r="ELO1216" s="8"/>
      <c r="ELP1216" s="8"/>
      <c r="ELQ1216" s="8"/>
      <c r="ELR1216" s="8"/>
      <c r="ELS1216" s="8"/>
      <c r="ELT1216" s="8"/>
      <c r="ELU1216" s="8"/>
      <c r="ELV1216" s="8"/>
      <c r="ELW1216" s="8"/>
      <c r="ELX1216" s="8"/>
      <c r="ELY1216" s="8"/>
      <c r="ELZ1216" s="8"/>
      <c r="EMA1216" s="8"/>
      <c r="EMB1216" s="8"/>
      <c r="EMC1216" s="8"/>
      <c r="EMD1216" s="8"/>
      <c r="EME1216" s="8"/>
      <c r="EMF1216" s="8"/>
      <c r="EMG1216" s="8"/>
      <c r="EMH1216" s="8"/>
      <c r="EMI1216" s="8"/>
      <c r="EMJ1216" s="8"/>
      <c r="EMK1216" s="8"/>
      <c r="EML1216" s="8"/>
      <c r="EMM1216" s="8"/>
      <c r="EMN1216" s="8"/>
      <c r="EMO1216" s="8"/>
      <c r="EMP1216" s="8"/>
      <c r="EMQ1216" s="8"/>
      <c r="EMR1216" s="8"/>
      <c r="EMS1216" s="8"/>
      <c r="EMT1216" s="8"/>
      <c r="EMU1216" s="8"/>
      <c r="EMV1216" s="8"/>
      <c r="EMW1216" s="8"/>
      <c r="EMX1216" s="8"/>
      <c r="EMY1216" s="8"/>
      <c r="EMZ1216" s="8"/>
      <c r="ENA1216" s="8"/>
      <c r="ENB1216" s="8"/>
      <c r="ENC1216" s="8"/>
      <c r="END1216" s="8"/>
      <c r="ENE1216" s="8"/>
      <c r="ENF1216" s="8"/>
      <c r="ENG1216" s="8"/>
      <c r="ENH1216" s="8"/>
      <c r="ENI1216" s="8"/>
      <c r="ENJ1216" s="8"/>
      <c r="ENK1216" s="8"/>
      <c r="ENL1216" s="8"/>
      <c r="ENM1216" s="8"/>
      <c r="ENN1216" s="8"/>
      <c r="ENO1216" s="8"/>
      <c r="ENP1216" s="8"/>
      <c r="ENQ1216" s="8"/>
      <c r="ENR1216" s="8"/>
      <c r="ENS1216" s="8"/>
      <c r="ENT1216" s="8"/>
      <c r="ENU1216" s="8"/>
      <c r="ENV1216" s="8"/>
      <c r="ENW1216" s="8"/>
      <c r="ENX1216" s="8"/>
      <c r="ENY1216" s="8"/>
      <c r="ENZ1216" s="8"/>
      <c r="EOA1216" s="8"/>
      <c r="EOB1216" s="8"/>
      <c r="EOC1216" s="8"/>
      <c r="EOD1216" s="8"/>
      <c r="EOE1216" s="8"/>
      <c r="EOF1216" s="8"/>
      <c r="EOG1216" s="8"/>
      <c r="EOH1216" s="8"/>
      <c r="EOI1216" s="8"/>
      <c r="EOJ1216" s="8"/>
      <c r="EOK1216" s="8"/>
      <c r="EOL1216" s="8"/>
      <c r="EOM1216" s="8"/>
      <c r="EON1216" s="8"/>
      <c r="EOO1216" s="8"/>
      <c r="EOP1216" s="8"/>
      <c r="EOQ1216" s="8"/>
      <c r="EOR1216" s="8"/>
      <c r="EOS1216" s="8"/>
      <c r="EOT1216" s="8"/>
      <c r="EOU1216" s="8"/>
      <c r="EOV1216" s="8"/>
      <c r="EOW1216" s="8"/>
      <c r="EOX1216" s="8"/>
      <c r="EOY1216" s="8"/>
      <c r="EOZ1216" s="8"/>
      <c r="EPA1216" s="8"/>
      <c r="EPB1216" s="8"/>
      <c r="EPC1216" s="8"/>
      <c r="EPD1216" s="8"/>
      <c r="EPE1216" s="8"/>
      <c r="EPF1216" s="8"/>
      <c r="EPG1216" s="8"/>
      <c r="EPH1216" s="8"/>
      <c r="EPI1216" s="8"/>
      <c r="EPJ1216" s="8"/>
      <c r="EPK1216" s="8"/>
      <c r="EPL1216" s="8"/>
      <c r="EPM1216" s="8"/>
      <c r="EPN1216" s="8"/>
      <c r="EPO1216" s="8"/>
      <c r="EPP1216" s="8"/>
      <c r="EPQ1216" s="8"/>
      <c r="EPR1216" s="8"/>
      <c r="EPS1216" s="8"/>
      <c r="EPT1216" s="8"/>
      <c r="EPU1216" s="8"/>
      <c r="EPV1216" s="8"/>
      <c r="EPW1216" s="8"/>
      <c r="EPX1216" s="8"/>
      <c r="EPY1216" s="8"/>
      <c r="EPZ1216" s="8"/>
      <c r="EQA1216" s="8"/>
      <c r="EQB1216" s="8"/>
      <c r="EQC1216" s="8"/>
      <c r="EQD1216" s="8"/>
      <c r="EQE1216" s="8"/>
      <c r="EQF1216" s="8"/>
      <c r="EQG1216" s="8"/>
      <c r="EQH1216" s="8"/>
      <c r="EQI1216" s="8"/>
      <c r="EQJ1216" s="8"/>
      <c r="EQK1216" s="8"/>
      <c r="EQL1216" s="8"/>
      <c r="EQM1216" s="8"/>
      <c r="EQN1216" s="8"/>
      <c r="EQO1216" s="8"/>
      <c r="EQP1216" s="8"/>
      <c r="EQQ1216" s="8"/>
      <c r="EQR1216" s="8"/>
      <c r="EQS1216" s="8"/>
      <c r="EQT1216" s="8"/>
      <c r="EQU1216" s="8"/>
      <c r="EQV1216" s="8"/>
      <c r="EQW1216" s="8"/>
      <c r="EQX1216" s="8"/>
      <c r="EQY1216" s="8"/>
      <c r="EQZ1216" s="8"/>
      <c r="ERA1216" s="8"/>
      <c r="ERB1216" s="8"/>
      <c r="ERC1216" s="8"/>
      <c r="ERD1216" s="8"/>
      <c r="ERE1216" s="8"/>
      <c r="ERF1216" s="8"/>
      <c r="ERG1216" s="8"/>
      <c r="ERH1216" s="8"/>
      <c r="ERI1216" s="8"/>
      <c r="ERJ1216" s="8"/>
      <c r="ERK1216" s="8"/>
      <c r="ERL1216" s="8"/>
      <c r="ERM1216" s="8"/>
      <c r="ERN1216" s="8"/>
      <c r="ERO1216" s="8"/>
      <c r="ERP1216" s="8"/>
      <c r="ERQ1216" s="8"/>
      <c r="ERR1216" s="8"/>
      <c r="ERS1216" s="8"/>
      <c r="ERT1216" s="8"/>
      <c r="ERU1216" s="8"/>
      <c r="ERV1216" s="8"/>
      <c r="ERW1216" s="8"/>
      <c r="ERX1216" s="8"/>
      <c r="ERY1216" s="8"/>
      <c r="ERZ1216" s="8"/>
      <c r="ESA1216" s="8"/>
      <c r="ESB1216" s="8"/>
      <c r="ESC1216" s="8"/>
      <c r="ESD1216" s="8"/>
      <c r="ESE1216" s="8"/>
      <c r="ESF1216" s="8"/>
      <c r="ESG1216" s="8"/>
      <c r="ESH1216" s="8"/>
      <c r="ESI1216" s="8"/>
      <c r="ESJ1216" s="8"/>
      <c r="ESK1216" s="8"/>
      <c r="ESL1216" s="8"/>
      <c r="ESM1216" s="8"/>
      <c r="ESN1216" s="8"/>
      <c r="ESO1216" s="8"/>
      <c r="ESP1216" s="8"/>
      <c r="ESQ1216" s="8"/>
      <c r="ESR1216" s="8"/>
      <c r="ESS1216" s="8"/>
      <c r="EST1216" s="8"/>
      <c r="ESU1216" s="8"/>
      <c r="ESV1216" s="8"/>
      <c r="ESW1216" s="8"/>
      <c r="ESX1216" s="8"/>
      <c r="ESY1216" s="8"/>
      <c r="ESZ1216" s="8"/>
      <c r="ETA1216" s="8"/>
      <c r="ETB1216" s="8"/>
      <c r="ETC1216" s="8"/>
      <c r="ETD1216" s="8"/>
      <c r="ETE1216" s="8"/>
      <c r="ETF1216" s="8"/>
      <c r="ETG1216" s="8"/>
      <c r="ETH1216" s="8"/>
      <c r="ETI1216" s="8"/>
      <c r="ETJ1216" s="8"/>
      <c r="ETK1216" s="8"/>
      <c r="ETL1216" s="8"/>
      <c r="ETM1216" s="8"/>
      <c r="ETN1216" s="8"/>
      <c r="ETO1216" s="8"/>
      <c r="ETP1216" s="8"/>
      <c r="ETQ1216" s="8"/>
      <c r="ETR1216" s="8"/>
      <c r="ETS1216" s="8"/>
      <c r="ETT1216" s="8"/>
      <c r="ETU1216" s="8"/>
      <c r="ETV1216" s="8"/>
      <c r="ETW1216" s="8"/>
      <c r="ETX1216" s="8"/>
      <c r="ETY1216" s="8"/>
      <c r="ETZ1216" s="8"/>
      <c r="EUA1216" s="8"/>
      <c r="EUB1216" s="8"/>
      <c r="EUC1216" s="8"/>
      <c r="EUD1216" s="8"/>
      <c r="EUE1216" s="8"/>
      <c r="EUF1216" s="8"/>
      <c r="EUG1216" s="8"/>
      <c r="EUH1216" s="8"/>
      <c r="EUI1216" s="8"/>
      <c r="EUJ1216" s="8"/>
      <c r="EUK1216" s="8"/>
      <c r="EUL1216" s="8"/>
      <c r="EUM1216" s="8"/>
      <c r="EUN1216" s="8"/>
      <c r="EUO1216" s="8"/>
      <c r="EUP1216" s="8"/>
      <c r="EUQ1216" s="8"/>
      <c r="EUR1216" s="8"/>
      <c r="EUS1216" s="8"/>
      <c r="EUT1216" s="8"/>
      <c r="EUU1216" s="8"/>
      <c r="EUV1216" s="8"/>
      <c r="EUW1216" s="8"/>
      <c r="EUX1216" s="8"/>
      <c r="EUY1216" s="8"/>
      <c r="EUZ1216" s="8"/>
      <c r="EVA1216" s="8"/>
      <c r="EVB1216" s="8"/>
      <c r="EVC1216" s="8"/>
      <c r="EVD1216" s="8"/>
      <c r="EVE1216" s="8"/>
      <c r="EVF1216" s="8"/>
      <c r="EVG1216" s="8"/>
      <c r="EVH1216" s="8"/>
      <c r="EVI1216" s="8"/>
      <c r="EVJ1216" s="8"/>
      <c r="EVK1216" s="8"/>
      <c r="EVL1216" s="8"/>
      <c r="EVM1216" s="8"/>
      <c r="EVN1216" s="8"/>
      <c r="EVO1216" s="8"/>
      <c r="EVP1216" s="8"/>
      <c r="EVQ1216" s="8"/>
      <c r="EVR1216" s="8"/>
      <c r="EVS1216" s="8"/>
      <c r="EVT1216" s="8"/>
      <c r="EVU1216" s="8"/>
      <c r="EVV1216" s="8"/>
      <c r="EVW1216" s="8"/>
      <c r="EVX1216" s="8"/>
      <c r="EVY1216" s="8"/>
      <c r="EVZ1216" s="8"/>
      <c r="EWA1216" s="8"/>
      <c r="EWB1216" s="8"/>
      <c r="EWC1216" s="8"/>
      <c r="EWD1216" s="8"/>
      <c r="EWE1216" s="8"/>
      <c r="EWF1216" s="8"/>
      <c r="EWG1216" s="8"/>
      <c r="EWH1216" s="8"/>
      <c r="EWI1216" s="8"/>
      <c r="EWJ1216" s="8"/>
      <c r="EWK1216" s="8"/>
      <c r="EWL1216" s="8"/>
      <c r="EWM1216" s="8"/>
      <c r="EWN1216" s="8"/>
      <c r="EWO1216" s="8"/>
      <c r="EWP1216" s="8"/>
      <c r="EWQ1216" s="8"/>
      <c r="EWR1216" s="8"/>
      <c r="EWS1216" s="8"/>
      <c r="EWT1216" s="8"/>
      <c r="EWU1216" s="8"/>
      <c r="EWV1216" s="8"/>
      <c r="EWW1216" s="8"/>
      <c r="EWX1216" s="8"/>
      <c r="EWY1216" s="8"/>
      <c r="EWZ1216" s="8"/>
      <c r="EXA1216" s="8"/>
      <c r="EXB1216" s="8"/>
      <c r="EXC1216" s="8"/>
      <c r="EXD1216" s="8"/>
      <c r="EXE1216" s="8"/>
      <c r="EXF1216" s="8"/>
      <c r="EXG1216" s="8"/>
      <c r="EXH1216" s="8"/>
      <c r="EXI1216" s="8"/>
      <c r="EXJ1216" s="8"/>
      <c r="EXK1216" s="8"/>
      <c r="EXL1216" s="8"/>
      <c r="EXM1216" s="8"/>
      <c r="EXN1216" s="8"/>
      <c r="EXO1216" s="8"/>
      <c r="EXP1216" s="8"/>
      <c r="EXQ1216" s="8"/>
      <c r="EXR1216" s="8"/>
      <c r="EXS1216" s="8"/>
      <c r="EXT1216" s="8"/>
      <c r="EXU1216" s="8"/>
      <c r="EXV1216" s="8"/>
      <c r="EXW1216" s="8"/>
      <c r="EXX1216" s="8"/>
      <c r="EXY1216" s="8"/>
      <c r="EXZ1216" s="8"/>
      <c r="EYA1216" s="8"/>
      <c r="EYB1216" s="8"/>
      <c r="EYC1216" s="8"/>
      <c r="EYD1216" s="8"/>
      <c r="EYE1216" s="8"/>
      <c r="EYF1216" s="8"/>
      <c r="EYG1216" s="8"/>
      <c r="EYH1216" s="8"/>
      <c r="EYI1216" s="8"/>
      <c r="EYJ1216" s="8"/>
      <c r="EYK1216" s="8"/>
      <c r="EYL1216" s="8"/>
      <c r="EYM1216" s="8"/>
      <c r="EYN1216" s="8"/>
      <c r="EYO1216" s="8"/>
      <c r="EYP1216" s="8"/>
      <c r="EYQ1216" s="8"/>
      <c r="EYR1216" s="8"/>
      <c r="EYS1216" s="8"/>
      <c r="EYT1216" s="8"/>
      <c r="EYU1216" s="8"/>
      <c r="EYV1216" s="8"/>
      <c r="EYW1216" s="8"/>
      <c r="EYX1216" s="8"/>
      <c r="EYY1216" s="8"/>
      <c r="EYZ1216" s="8"/>
      <c r="EZA1216" s="8"/>
      <c r="EZB1216" s="8"/>
      <c r="EZC1216" s="8"/>
      <c r="EZD1216" s="8"/>
      <c r="EZE1216" s="8"/>
      <c r="EZF1216" s="8"/>
      <c r="EZG1216" s="8"/>
      <c r="EZH1216" s="8"/>
      <c r="EZI1216" s="8"/>
      <c r="EZJ1216" s="8"/>
      <c r="EZK1216" s="8"/>
      <c r="EZL1216" s="8"/>
      <c r="EZM1216" s="8"/>
      <c r="EZN1216" s="8"/>
      <c r="EZO1216" s="8"/>
      <c r="EZP1216" s="8"/>
      <c r="EZQ1216" s="8"/>
      <c r="EZR1216" s="8"/>
      <c r="EZS1216" s="8"/>
      <c r="EZT1216" s="8"/>
      <c r="EZU1216" s="8"/>
      <c r="EZV1216" s="8"/>
      <c r="EZW1216" s="8"/>
      <c r="EZX1216" s="8"/>
      <c r="EZY1216" s="8"/>
      <c r="EZZ1216" s="8"/>
      <c r="FAA1216" s="8"/>
      <c r="FAB1216" s="8"/>
      <c r="FAC1216" s="8"/>
      <c r="FAD1216" s="8"/>
      <c r="FAE1216" s="8"/>
      <c r="FAF1216" s="8"/>
      <c r="FAG1216" s="8"/>
      <c r="FAH1216" s="8"/>
      <c r="FAI1216" s="8"/>
      <c r="FAJ1216" s="8"/>
      <c r="FAK1216" s="8"/>
      <c r="FAL1216" s="8"/>
      <c r="FAM1216" s="8"/>
      <c r="FAN1216" s="8"/>
      <c r="FAO1216" s="8"/>
      <c r="FAP1216" s="8"/>
      <c r="FAQ1216" s="8"/>
      <c r="FAR1216" s="8"/>
      <c r="FAS1216" s="8"/>
      <c r="FAT1216" s="8"/>
      <c r="FAU1216" s="8"/>
      <c r="FAV1216" s="8"/>
      <c r="FAW1216" s="8"/>
      <c r="FAX1216" s="8"/>
      <c r="FAY1216" s="8"/>
      <c r="FAZ1216" s="8"/>
      <c r="FBA1216" s="8"/>
      <c r="FBB1216" s="8"/>
      <c r="FBC1216" s="8"/>
      <c r="FBD1216" s="8"/>
      <c r="FBE1216" s="8"/>
      <c r="FBF1216" s="8"/>
      <c r="FBG1216" s="8"/>
      <c r="FBH1216" s="8"/>
      <c r="FBI1216" s="8"/>
      <c r="FBJ1216" s="8"/>
      <c r="FBK1216" s="8"/>
      <c r="FBL1216" s="8"/>
      <c r="FBM1216" s="8"/>
      <c r="FBN1216" s="8"/>
      <c r="FBO1216" s="8"/>
      <c r="FBP1216" s="8"/>
      <c r="FBQ1216" s="8"/>
      <c r="FBR1216" s="8"/>
      <c r="FBS1216" s="8"/>
      <c r="FBT1216" s="8"/>
      <c r="FBU1216" s="8"/>
      <c r="FBV1216" s="8"/>
      <c r="FBW1216" s="8"/>
      <c r="FBX1216" s="8"/>
      <c r="FBY1216" s="8"/>
      <c r="FBZ1216" s="8"/>
      <c r="FCA1216" s="8"/>
      <c r="FCB1216" s="8"/>
      <c r="FCC1216" s="8"/>
      <c r="FCD1216" s="8"/>
      <c r="FCE1216" s="8"/>
      <c r="FCF1216" s="8"/>
      <c r="FCG1216" s="8"/>
      <c r="FCH1216" s="8"/>
      <c r="FCI1216" s="8"/>
      <c r="FCJ1216" s="8"/>
      <c r="FCK1216" s="8"/>
      <c r="FCL1216" s="8"/>
      <c r="FCM1216" s="8"/>
      <c r="FCN1216" s="8"/>
      <c r="FCO1216" s="8"/>
      <c r="FCP1216" s="8"/>
      <c r="FCQ1216" s="8"/>
      <c r="FCR1216" s="8"/>
      <c r="FCS1216" s="8"/>
      <c r="FCT1216" s="8"/>
      <c r="FCU1216" s="8"/>
      <c r="FCV1216" s="8"/>
      <c r="FCW1216" s="8"/>
      <c r="FCX1216" s="8"/>
      <c r="FCY1216" s="8"/>
      <c r="FCZ1216" s="8"/>
      <c r="FDA1216" s="8"/>
      <c r="FDB1216" s="8"/>
      <c r="FDC1216" s="8"/>
      <c r="FDD1216" s="8"/>
      <c r="FDE1216" s="8"/>
      <c r="FDF1216" s="8"/>
      <c r="FDG1216" s="8"/>
      <c r="FDH1216" s="8"/>
      <c r="FDI1216" s="8"/>
      <c r="FDJ1216" s="8"/>
      <c r="FDK1216" s="8"/>
      <c r="FDL1216" s="8"/>
      <c r="FDM1216" s="8"/>
      <c r="FDN1216" s="8"/>
      <c r="FDO1216" s="8"/>
      <c r="FDP1216" s="8"/>
      <c r="FDQ1216" s="8"/>
      <c r="FDR1216" s="8"/>
      <c r="FDS1216" s="8"/>
      <c r="FDT1216" s="8"/>
      <c r="FDU1216" s="8"/>
      <c r="FDV1216" s="8"/>
      <c r="FDW1216" s="8"/>
      <c r="FDX1216" s="8"/>
      <c r="FDY1216" s="8"/>
      <c r="FDZ1216" s="8"/>
      <c r="FEA1216" s="8"/>
      <c r="FEB1216" s="8"/>
      <c r="FEC1216" s="8"/>
      <c r="FED1216" s="8"/>
      <c r="FEE1216" s="8"/>
      <c r="FEF1216" s="8"/>
      <c r="FEG1216" s="8"/>
      <c r="FEH1216" s="8"/>
      <c r="FEI1216" s="8"/>
      <c r="FEJ1216" s="8"/>
      <c r="FEK1216" s="8"/>
      <c r="FEL1216" s="8"/>
      <c r="FEM1216" s="8"/>
      <c r="FEN1216" s="8"/>
      <c r="FEO1216" s="8"/>
      <c r="FEP1216" s="8"/>
      <c r="FEQ1216" s="8"/>
      <c r="FER1216" s="8"/>
      <c r="FES1216" s="8"/>
      <c r="FET1216" s="8"/>
      <c r="FEU1216" s="8"/>
      <c r="FEV1216" s="8"/>
      <c r="FEW1216" s="8"/>
      <c r="FEX1216" s="8"/>
      <c r="FEY1216" s="8"/>
      <c r="FEZ1216" s="8"/>
      <c r="FFA1216" s="8"/>
      <c r="FFB1216" s="8"/>
      <c r="FFC1216" s="8"/>
      <c r="FFD1216" s="8"/>
      <c r="FFE1216" s="8"/>
      <c r="FFF1216" s="8"/>
      <c r="FFG1216" s="8"/>
      <c r="FFH1216" s="8"/>
      <c r="FFI1216" s="8"/>
      <c r="FFJ1216" s="8"/>
      <c r="FFK1216" s="8"/>
      <c r="FFL1216" s="8"/>
      <c r="FFM1216" s="8"/>
      <c r="FFN1216" s="8"/>
      <c r="FFO1216" s="8"/>
      <c r="FFP1216" s="8"/>
      <c r="FFQ1216" s="8"/>
      <c r="FFR1216" s="8"/>
      <c r="FFS1216" s="8"/>
      <c r="FFT1216" s="8"/>
      <c r="FFU1216" s="8"/>
      <c r="FFV1216" s="8"/>
      <c r="FFW1216" s="8"/>
      <c r="FFX1216" s="8"/>
      <c r="FFY1216" s="8"/>
      <c r="FFZ1216" s="8"/>
      <c r="FGA1216" s="8"/>
      <c r="FGB1216" s="8"/>
      <c r="FGC1216" s="8"/>
      <c r="FGD1216" s="8"/>
      <c r="FGE1216" s="8"/>
      <c r="FGF1216" s="8"/>
      <c r="FGG1216" s="8"/>
      <c r="FGH1216" s="8"/>
      <c r="FGI1216" s="8"/>
      <c r="FGJ1216" s="8"/>
      <c r="FGK1216" s="8"/>
      <c r="FGL1216" s="8"/>
      <c r="FGM1216" s="8"/>
      <c r="FGN1216" s="8"/>
      <c r="FGO1216" s="8"/>
      <c r="FGP1216" s="8"/>
      <c r="FGQ1216" s="8"/>
      <c r="FGR1216" s="8"/>
      <c r="FGS1216" s="8"/>
      <c r="FGT1216" s="8"/>
      <c r="FGU1216" s="8"/>
      <c r="FGV1216" s="8"/>
      <c r="FGW1216" s="8"/>
      <c r="FGX1216" s="8"/>
      <c r="FGY1216" s="8"/>
      <c r="FGZ1216" s="8"/>
      <c r="FHA1216" s="8"/>
      <c r="FHB1216" s="8"/>
      <c r="FHC1216" s="8"/>
      <c r="FHD1216" s="8"/>
      <c r="FHE1216" s="8"/>
      <c r="FHF1216" s="8"/>
      <c r="FHG1216" s="8"/>
      <c r="FHH1216" s="8"/>
      <c r="FHI1216" s="8"/>
      <c r="FHJ1216" s="8"/>
      <c r="FHK1216" s="8"/>
      <c r="FHL1216" s="8"/>
      <c r="FHM1216" s="8"/>
      <c r="FHN1216" s="8"/>
      <c r="FHO1216" s="8"/>
      <c r="FHP1216" s="8"/>
      <c r="FHQ1216" s="8"/>
      <c r="FHR1216" s="8"/>
      <c r="FHS1216" s="8"/>
      <c r="FHT1216" s="8"/>
      <c r="FHU1216" s="8"/>
      <c r="FHV1216" s="8"/>
      <c r="FHW1216" s="8"/>
      <c r="FHX1216" s="8"/>
      <c r="FHY1216" s="8"/>
      <c r="FHZ1216" s="8"/>
      <c r="FIA1216" s="8"/>
      <c r="FIB1216" s="8"/>
      <c r="FIC1216" s="8"/>
      <c r="FID1216" s="8"/>
      <c r="FIE1216" s="8"/>
      <c r="FIF1216" s="8"/>
      <c r="FIG1216" s="8"/>
      <c r="FIH1216" s="8"/>
      <c r="FII1216" s="8"/>
      <c r="FIJ1216" s="8"/>
      <c r="FIK1216" s="8"/>
      <c r="FIL1216" s="8"/>
      <c r="FIM1216" s="8"/>
      <c r="FIN1216" s="8"/>
      <c r="FIO1216" s="8"/>
      <c r="FIP1216" s="8"/>
      <c r="FIQ1216" s="8"/>
      <c r="FIR1216" s="8"/>
      <c r="FIS1216" s="8"/>
      <c r="FIT1216" s="8"/>
      <c r="FIU1216" s="8"/>
      <c r="FIV1216" s="8"/>
      <c r="FIW1216" s="8"/>
      <c r="FIX1216" s="8"/>
      <c r="FIY1216" s="8"/>
      <c r="FIZ1216" s="8"/>
      <c r="FJA1216" s="8"/>
      <c r="FJB1216" s="8"/>
      <c r="FJC1216" s="8"/>
      <c r="FJD1216" s="8"/>
      <c r="FJE1216" s="8"/>
      <c r="FJF1216" s="8"/>
      <c r="FJG1216" s="8"/>
      <c r="FJH1216" s="8"/>
      <c r="FJI1216" s="8"/>
      <c r="FJJ1216" s="8"/>
      <c r="FJK1216" s="8"/>
      <c r="FJL1216" s="8"/>
      <c r="FJM1216" s="8"/>
      <c r="FJN1216" s="8"/>
      <c r="FJO1216" s="8"/>
      <c r="FJP1216" s="8"/>
      <c r="FJQ1216" s="8"/>
      <c r="FJR1216" s="8"/>
      <c r="FJS1216" s="8"/>
      <c r="FJT1216" s="8"/>
      <c r="FJU1216" s="8"/>
      <c r="FJV1216" s="8"/>
      <c r="FJW1216" s="8"/>
      <c r="FJX1216" s="8"/>
      <c r="FJY1216" s="8"/>
      <c r="FJZ1216" s="8"/>
      <c r="FKA1216" s="8"/>
      <c r="FKB1216" s="8"/>
      <c r="FKC1216" s="8"/>
      <c r="FKD1216" s="8"/>
      <c r="FKE1216" s="8"/>
      <c r="FKF1216" s="8"/>
      <c r="FKG1216" s="8"/>
      <c r="FKH1216" s="8"/>
      <c r="FKI1216" s="8"/>
      <c r="FKJ1216" s="8"/>
      <c r="FKK1216" s="8"/>
      <c r="FKL1216" s="8"/>
      <c r="FKM1216" s="8"/>
      <c r="FKN1216" s="8"/>
      <c r="FKO1216" s="8"/>
      <c r="FKP1216" s="8"/>
      <c r="FKQ1216" s="8"/>
      <c r="FKR1216" s="8"/>
      <c r="FKS1216" s="8"/>
      <c r="FKT1216" s="8"/>
      <c r="FKU1216" s="8"/>
      <c r="FKV1216" s="8"/>
      <c r="FKW1216" s="8"/>
      <c r="FKX1216" s="8"/>
      <c r="FKY1216" s="8"/>
      <c r="FKZ1216" s="8"/>
      <c r="FLA1216" s="8"/>
      <c r="FLB1216" s="8"/>
      <c r="FLC1216" s="8"/>
      <c r="FLD1216" s="8"/>
      <c r="FLE1216" s="8"/>
      <c r="FLF1216" s="8"/>
      <c r="FLG1216" s="8"/>
      <c r="FLH1216" s="8"/>
      <c r="FLI1216" s="8"/>
      <c r="FLJ1216" s="8"/>
      <c r="FLK1216" s="8"/>
      <c r="FLL1216" s="8"/>
      <c r="FLM1216" s="8"/>
      <c r="FLN1216" s="8"/>
      <c r="FLO1216" s="8"/>
      <c r="FLP1216" s="8"/>
      <c r="FLQ1216" s="8"/>
      <c r="FLR1216" s="8"/>
      <c r="FLS1216" s="8"/>
      <c r="FLT1216" s="8"/>
      <c r="FLU1216" s="8"/>
      <c r="FLV1216" s="8"/>
      <c r="FLW1216" s="8"/>
      <c r="FLX1216" s="8"/>
      <c r="FLY1216" s="8"/>
      <c r="FLZ1216" s="8"/>
      <c r="FMA1216" s="8"/>
      <c r="FMB1216" s="8"/>
      <c r="FMC1216" s="8"/>
      <c r="FMD1216" s="8"/>
      <c r="FME1216" s="8"/>
      <c r="FMF1216" s="8"/>
      <c r="FMG1216" s="8"/>
      <c r="FMH1216" s="8"/>
      <c r="FMI1216" s="8"/>
      <c r="FMJ1216" s="8"/>
      <c r="FMK1216" s="8"/>
      <c r="FML1216" s="8"/>
      <c r="FMM1216" s="8"/>
      <c r="FMN1216" s="8"/>
      <c r="FMO1216" s="8"/>
      <c r="FMP1216" s="8"/>
      <c r="FMQ1216" s="8"/>
      <c r="FMR1216" s="8"/>
      <c r="FMS1216" s="8"/>
      <c r="FMT1216" s="8"/>
      <c r="FMU1216" s="8"/>
      <c r="FMV1216" s="8"/>
      <c r="FMW1216" s="8"/>
      <c r="FMX1216" s="8"/>
      <c r="FMY1216" s="8"/>
      <c r="FMZ1216" s="8"/>
      <c r="FNA1216" s="8"/>
      <c r="FNB1216" s="8"/>
      <c r="FNC1216" s="8"/>
      <c r="FND1216" s="8"/>
      <c r="FNE1216" s="8"/>
      <c r="FNF1216" s="8"/>
      <c r="FNG1216" s="8"/>
      <c r="FNH1216" s="8"/>
      <c r="FNI1216" s="8"/>
      <c r="FNJ1216" s="8"/>
      <c r="FNK1216" s="8"/>
      <c r="FNL1216" s="8"/>
      <c r="FNM1216" s="8"/>
      <c r="FNN1216" s="8"/>
      <c r="FNO1216" s="8"/>
      <c r="FNP1216" s="8"/>
      <c r="FNQ1216" s="8"/>
      <c r="FNR1216" s="8"/>
      <c r="FNS1216" s="8"/>
      <c r="FNT1216" s="8"/>
      <c r="FNU1216" s="8"/>
      <c r="FNV1216" s="8"/>
      <c r="FNW1216" s="8"/>
      <c r="FNX1216" s="8"/>
      <c r="FNY1216" s="8"/>
      <c r="FNZ1216" s="8"/>
      <c r="FOA1216" s="8"/>
      <c r="FOB1216" s="8"/>
      <c r="FOC1216" s="8"/>
      <c r="FOD1216" s="8"/>
      <c r="FOE1216" s="8"/>
      <c r="FOF1216" s="8"/>
      <c r="FOG1216" s="8"/>
      <c r="FOH1216" s="8"/>
      <c r="FOI1216" s="8"/>
      <c r="FOJ1216" s="8"/>
      <c r="FOK1216" s="8"/>
      <c r="FOL1216" s="8"/>
      <c r="FOM1216" s="8"/>
      <c r="FON1216" s="8"/>
      <c r="FOO1216" s="8"/>
      <c r="FOP1216" s="8"/>
      <c r="FOQ1216" s="8"/>
      <c r="FOR1216" s="8"/>
      <c r="FOS1216" s="8"/>
      <c r="FOT1216" s="8"/>
      <c r="FOU1216" s="8"/>
      <c r="FOV1216" s="8"/>
      <c r="FOW1216" s="8"/>
      <c r="FOX1216" s="8"/>
      <c r="FOY1216" s="8"/>
      <c r="FOZ1216" s="8"/>
      <c r="FPA1216" s="8"/>
      <c r="FPB1216" s="8"/>
      <c r="FPC1216" s="8"/>
      <c r="FPD1216" s="8"/>
      <c r="FPE1216" s="8"/>
      <c r="FPF1216" s="8"/>
      <c r="FPG1216" s="8"/>
      <c r="FPH1216" s="8"/>
      <c r="FPI1216" s="8"/>
      <c r="FPJ1216" s="8"/>
      <c r="FPK1216" s="8"/>
      <c r="FPL1216" s="8"/>
      <c r="FPM1216" s="8"/>
      <c r="FPN1216" s="8"/>
      <c r="FPO1216" s="8"/>
      <c r="FPP1216" s="8"/>
      <c r="FPQ1216" s="8"/>
      <c r="FPR1216" s="8"/>
      <c r="FPS1216" s="8"/>
      <c r="FPT1216" s="8"/>
      <c r="FPU1216" s="8"/>
      <c r="FPV1216" s="8"/>
      <c r="FPW1216" s="8"/>
      <c r="FPX1216" s="8"/>
      <c r="FPY1216" s="8"/>
      <c r="FPZ1216" s="8"/>
      <c r="FQA1216" s="8"/>
      <c r="FQB1216" s="8"/>
      <c r="FQC1216" s="8"/>
      <c r="FQD1216" s="8"/>
      <c r="FQE1216" s="8"/>
      <c r="FQF1216" s="8"/>
      <c r="FQG1216" s="8"/>
      <c r="FQH1216" s="8"/>
      <c r="FQI1216" s="8"/>
      <c r="FQJ1216" s="8"/>
      <c r="FQK1216" s="8"/>
      <c r="FQL1216" s="8"/>
      <c r="FQM1216" s="8"/>
      <c r="FQN1216" s="8"/>
      <c r="FQO1216" s="8"/>
      <c r="FQP1216" s="8"/>
      <c r="FQQ1216" s="8"/>
      <c r="FQR1216" s="8"/>
      <c r="FQS1216" s="8"/>
      <c r="FQT1216" s="8"/>
      <c r="FQU1216" s="8"/>
      <c r="FQV1216" s="8"/>
      <c r="FQW1216" s="8"/>
      <c r="FQX1216" s="8"/>
      <c r="FQY1216" s="8"/>
      <c r="FQZ1216" s="8"/>
      <c r="FRA1216" s="8"/>
      <c r="FRB1216" s="8"/>
      <c r="FRC1216" s="8"/>
      <c r="FRD1216" s="8"/>
      <c r="FRE1216" s="8"/>
      <c r="FRF1216" s="8"/>
      <c r="FRG1216" s="8"/>
      <c r="FRH1216" s="8"/>
      <c r="FRI1216" s="8"/>
      <c r="FRJ1216" s="8"/>
      <c r="FRK1216" s="8"/>
      <c r="FRL1216" s="8"/>
      <c r="FRM1216" s="8"/>
      <c r="FRN1216" s="8"/>
      <c r="FRO1216" s="8"/>
      <c r="FRP1216" s="8"/>
      <c r="FRQ1216" s="8"/>
      <c r="FRR1216" s="8"/>
      <c r="FRS1216" s="8"/>
      <c r="FRT1216" s="8"/>
      <c r="FRU1216" s="8"/>
      <c r="FRV1216" s="8"/>
      <c r="FRW1216" s="8"/>
      <c r="FRX1216" s="8"/>
      <c r="FRY1216" s="8"/>
      <c r="FRZ1216" s="8"/>
      <c r="FSA1216" s="8"/>
      <c r="FSB1216" s="8"/>
      <c r="FSC1216" s="8"/>
      <c r="FSD1216" s="8"/>
      <c r="FSE1216" s="8"/>
      <c r="FSF1216" s="8"/>
      <c r="FSG1216" s="8"/>
      <c r="FSH1216" s="8"/>
      <c r="FSI1216" s="8"/>
      <c r="FSJ1216" s="8"/>
      <c r="FSK1216" s="8"/>
      <c r="FSL1216" s="8"/>
      <c r="FSM1216" s="8"/>
      <c r="FSN1216" s="8"/>
      <c r="FSO1216" s="8"/>
      <c r="FSP1216" s="8"/>
      <c r="FSQ1216" s="8"/>
      <c r="FSR1216" s="8"/>
      <c r="FSS1216" s="8"/>
      <c r="FST1216" s="8"/>
      <c r="FSU1216" s="8"/>
      <c r="FSV1216" s="8"/>
      <c r="FSW1216" s="8"/>
      <c r="FSX1216" s="8"/>
      <c r="FSY1216" s="8"/>
      <c r="FSZ1216" s="8"/>
      <c r="FTA1216" s="8"/>
      <c r="FTB1216" s="8"/>
      <c r="FTC1216" s="8"/>
      <c r="FTD1216" s="8"/>
      <c r="FTE1216" s="8"/>
      <c r="FTF1216" s="8"/>
      <c r="FTG1216" s="8"/>
      <c r="FTH1216" s="8"/>
      <c r="FTI1216" s="8"/>
      <c r="FTJ1216" s="8"/>
      <c r="FTK1216" s="8"/>
      <c r="FTL1216" s="8"/>
      <c r="FTM1216" s="8"/>
      <c r="FTN1216" s="8"/>
      <c r="FTO1216" s="8"/>
      <c r="FTP1216" s="8"/>
      <c r="FTQ1216" s="8"/>
      <c r="FTR1216" s="8"/>
      <c r="FTS1216" s="8"/>
      <c r="FTT1216" s="8"/>
      <c r="FTU1216" s="8"/>
      <c r="FTV1216" s="8"/>
      <c r="FTW1216" s="8"/>
      <c r="FTX1216" s="8"/>
      <c r="FTY1216" s="8"/>
      <c r="FTZ1216" s="8"/>
      <c r="FUA1216" s="8"/>
      <c r="FUB1216" s="8"/>
      <c r="FUC1216" s="8"/>
      <c r="FUD1216" s="8"/>
      <c r="FUE1216" s="8"/>
      <c r="FUF1216" s="8"/>
      <c r="FUG1216" s="8"/>
      <c r="FUH1216" s="8"/>
      <c r="FUI1216" s="8"/>
      <c r="FUJ1216" s="8"/>
      <c r="FUK1216" s="8"/>
      <c r="FUL1216" s="8"/>
      <c r="FUM1216" s="8"/>
      <c r="FUN1216" s="8"/>
      <c r="FUO1216" s="8"/>
      <c r="FUP1216" s="8"/>
      <c r="FUQ1216" s="8"/>
      <c r="FUR1216" s="8"/>
      <c r="FUS1216" s="8"/>
      <c r="FUT1216" s="8"/>
      <c r="FUU1216" s="8"/>
      <c r="FUV1216" s="8"/>
      <c r="FUW1216" s="8"/>
      <c r="FUX1216" s="8"/>
      <c r="FUY1216" s="8"/>
      <c r="FUZ1216" s="8"/>
      <c r="FVA1216" s="8"/>
      <c r="FVB1216" s="8"/>
      <c r="FVC1216" s="8"/>
      <c r="FVD1216" s="8"/>
      <c r="FVE1216" s="8"/>
      <c r="FVF1216" s="8"/>
      <c r="FVG1216" s="8"/>
      <c r="FVH1216" s="8"/>
      <c r="FVI1216" s="8"/>
      <c r="FVJ1216" s="8"/>
      <c r="FVK1216" s="8"/>
      <c r="FVL1216" s="8"/>
      <c r="FVM1216" s="8"/>
      <c r="FVN1216" s="8"/>
      <c r="FVO1216" s="8"/>
      <c r="FVP1216" s="8"/>
      <c r="FVQ1216" s="8"/>
      <c r="FVR1216" s="8"/>
      <c r="FVS1216" s="8"/>
      <c r="FVT1216" s="8"/>
      <c r="FVU1216" s="8"/>
      <c r="FVV1216" s="8"/>
      <c r="FVW1216" s="8"/>
      <c r="FVX1216" s="8"/>
      <c r="FVY1216" s="8"/>
      <c r="FVZ1216" s="8"/>
      <c r="FWA1216" s="8"/>
      <c r="FWB1216" s="8"/>
      <c r="FWC1216" s="8"/>
      <c r="FWD1216" s="8"/>
      <c r="FWE1216" s="8"/>
      <c r="FWF1216" s="8"/>
      <c r="FWG1216" s="8"/>
      <c r="FWH1216" s="8"/>
      <c r="FWI1216" s="8"/>
      <c r="FWJ1216" s="8"/>
      <c r="FWK1216" s="8"/>
      <c r="FWL1216" s="8"/>
      <c r="FWM1216" s="8"/>
      <c r="FWN1216" s="8"/>
      <c r="FWO1216" s="8"/>
      <c r="FWP1216" s="8"/>
      <c r="FWQ1216" s="8"/>
      <c r="FWR1216" s="8"/>
      <c r="FWS1216" s="8"/>
      <c r="FWT1216" s="8"/>
      <c r="FWU1216" s="8"/>
      <c r="FWV1216" s="8"/>
      <c r="FWW1216" s="8"/>
      <c r="FWX1216" s="8"/>
      <c r="FWY1216" s="8"/>
      <c r="FWZ1216" s="8"/>
      <c r="FXA1216" s="8"/>
      <c r="FXB1216" s="8"/>
      <c r="FXC1216" s="8"/>
      <c r="FXD1216" s="8"/>
      <c r="FXE1216" s="8"/>
      <c r="FXF1216" s="8"/>
      <c r="FXG1216" s="8"/>
      <c r="FXH1216" s="8"/>
      <c r="FXI1216" s="8"/>
      <c r="FXJ1216" s="8"/>
      <c r="FXK1216" s="8"/>
      <c r="FXL1216" s="8"/>
      <c r="FXM1216" s="8"/>
      <c r="FXN1216" s="8"/>
      <c r="FXO1216" s="8"/>
      <c r="FXP1216" s="8"/>
      <c r="FXQ1216" s="8"/>
      <c r="FXR1216" s="8"/>
      <c r="FXS1216" s="8"/>
      <c r="FXT1216" s="8"/>
      <c r="FXU1216" s="8"/>
      <c r="FXV1216" s="8"/>
      <c r="FXW1216" s="8"/>
      <c r="FXX1216" s="8"/>
      <c r="FXY1216" s="8"/>
      <c r="FXZ1216" s="8"/>
      <c r="FYA1216" s="8"/>
      <c r="FYB1216" s="8"/>
      <c r="FYC1216" s="8"/>
      <c r="FYD1216" s="8"/>
      <c r="FYE1216" s="8"/>
      <c r="FYF1216" s="8"/>
      <c r="FYG1216" s="8"/>
      <c r="FYH1216" s="8"/>
      <c r="FYI1216" s="8"/>
      <c r="FYJ1216" s="8"/>
      <c r="FYK1216" s="8"/>
      <c r="FYL1216" s="8"/>
      <c r="FYM1216" s="8"/>
      <c r="FYN1216" s="8"/>
      <c r="FYO1216" s="8"/>
      <c r="FYP1216" s="8"/>
      <c r="FYQ1216" s="8"/>
      <c r="FYR1216" s="8"/>
      <c r="FYS1216" s="8"/>
      <c r="FYT1216" s="8"/>
      <c r="FYU1216" s="8"/>
      <c r="FYV1216" s="8"/>
      <c r="FYW1216" s="8"/>
      <c r="FYX1216" s="8"/>
      <c r="FYY1216" s="8"/>
      <c r="FYZ1216" s="8"/>
      <c r="FZA1216" s="8"/>
      <c r="FZB1216" s="8"/>
      <c r="FZC1216" s="8"/>
      <c r="FZD1216" s="8"/>
      <c r="FZE1216" s="8"/>
      <c r="FZF1216" s="8"/>
      <c r="FZG1216" s="8"/>
      <c r="FZH1216" s="8"/>
      <c r="FZI1216" s="8"/>
      <c r="FZJ1216" s="8"/>
      <c r="FZK1216" s="8"/>
      <c r="FZL1216" s="8"/>
      <c r="FZM1216" s="8"/>
      <c r="FZN1216" s="8"/>
      <c r="FZO1216" s="8"/>
      <c r="FZP1216" s="8"/>
      <c r="FZQ1216" s="8"/>
      <c r="FZR1216" s="8"/>
      <c r="FZS1216" s="8"/>
      <c r="FZT1216" s="8"/>
      <c r="FZU1216" s="8"/>
      <c r="FZV1216" s="8"/>
      <c r="FZW1216" s="8"/>
      <c r="FZX1216" s="8"/>
      <c r="FZY1216" s="8"/>
      <c r="FZZ1216" s="8"/>
      <c r="GAA1216" s="8"/>
      <c r="GAB1216" s="8"/>
      <c r="GAC1216" s="8"/>
      <c r="GAD1216" s="8"/>
      <c r="GAE1216" s="8"/>
      <c r="GAF1216" s="8"/>
      <c r="GAG1216" s="8"/>
      <c r="GAH1216" s="8"/>
      <c r="GAI1216" s="8"/>
      <c r="GAJ1216" s="8"/>
      <c r="GAK1216" s="8"/>
      <c r="GAL1216" s="8"/>
      <c r="GAM1216" s="8"/>
      <c r="GAN1216" s="8"/>
      <c r="GAO1216" s="8"/>
      <c r="GAP1216" s="8"/>
      <c r="GAQ1216" s="8"/>
      <c r="GAR1216" s="8"/>
      <c r="GAS1216" s="8"/>
      <c r="GAT1216" s="8"/>
      <c r="GAU1216" s="8"/>
      <c r="GAV1216" s="8"/>
      <c r="GAW1216" s="8"/>
      <c r="GAX1216" s="8"/>
      <c r="GAY1216" s="8"/>
      <c r="GAZ1216" s="8"/>
      <c r="GBA1216" s="8"/>
      <c r="GBB1216" s="8"/>
      <c r="GBC1216" s="8"/>
      <c r="GBD1216" s="8"/>
      <c r="GBE1216" s="8"/>
      <c r="GBF1216" s="8"/>
      <c r="GBG1216" s="8"/>
      <c r="GBH1216" s="8"/>
      <c r="GBI1216" s="8"/>
      <c r="GBJ1216" s="8"/>
      <c r="GBK1216" s="8"/>
      <c r="GBL1216" s="8"/>
      <c r="GBM1216" s="8"/>
      <c r="GBN1216" s="8"/>
      <c r="GBO1216" s="8"/>
      <c r="GBP1216" s="8"/>
      <c r="GBQ1216" s="8"/>
      <c r="GBR1216" s="8"/>
      <c r="GBS1216" s="8"/>
      <c r="GBT1216" s="8"/>
      <c r="GBU1216" s="8"/>
      <c r="GBV1216" s="8"/>
      <c r="GBW1216" s="8"/>
      <c r="GBX1216" s="8"/>
      <c r="GBY1216" s="8"/>
      <c r="GBZ1216" s="8"/>
      <c r="GCA1216" s="8"/>
      <c r="GCB1216" s="8"/>
      <c r="GCC1216" s="8"/>
      <c r="GCD1216" s="8"/>
      <c r="GCE1216" s="8"/>
      <c r="GCF1216" s="8"/>
      <c r="GCG1216" s="8"/>
      <c r="GCH1216" s="8"/>
      <c r="GCI1216" s="8"/>
      <c r="GCJ1216" s="8"/>
      <c r="GCK1216" s="8"/>
      <c r="GCL1216" s="8"/>
      <c r="GCM1216" s="8"/>
      <c r="GCN1216" s="8"/>
      <c r="GCO1216" s="8"/>
      <c r="GCP1216" s="8"/>
      <c r="GCQ1216" s="8"/>
      <c r="GCR1216" s="8"/>
      <c r="GCS1216" s="8"/>
      <c r="GCT1216" s="8"/>
      <c r="GCU1216" s="8"/>
      <c r="GCV1216" s="8"/>
      <c r="GCW1216" s="8"/>
      <c r="GCX1216" s="8"/>
      <c r="GCY1216" s="8"/>
      <c r="GCZ1216" s="8"/>
      <c r="GDA1216" s="8"/>
      <c r="GDB1216" s="8"/>
      <c r="GDC1216" s="8"/>
      <c r="GDD1216" s="8"/>
      <c r="GDE1216" s="8"/>
      <c r="GDF1216" s="8"/>
      <c r="GDG1216" s="8"/>
      <c r="GDH1216" s="8"/>
      <c r="GDI1216" s="8"/>
      <c r="GDJ1216" s="8"/>
      <c r="GDK1216" s="8"/>
      <c r="GDL1216" s="8"/>
      <c r="GDM1216" s="8"/>
      <c r="GDN1216" s="8"/>
      <c r="GDO1216" s="8"/>
      <c r="GDP1216" s="8"/>
      <c r="GDQ1216" s="8"/>
      <c r="GDR1216" s="8"/>
      <c r="GDS1216" s="8"/>
      <c r="GDT1216" s="8"/>
      <c r="GDU1216" s="8"/>
      <c r="GDV1216" s="8"/>
      <c r="GDW1216" s="8"/>
      <c r="GDX1216" s="8"/>
      <c r="GDY1216" s="8"/>
      <c r="GDZ1216" s="8"/>
      <c r="GEA1216" s="8"/>
      <c r="GEB1216" s="8"/>
      <c r="GEC1216" s="8"/>
      <c r="GED1216" s="8"/>
      <c r="GEE1216" s="8"/>
      <c r="GEF1216" s="8"/>
      <c r="GEG1216" s="8"/>
      <c r="GEH1216" s="8"/>
      <c r="GEI1216" s="8"/>
      <c r="GEJ1216" s="8"/>
      <c r="GEK1216" s="8"/>
      <c r="GEL1216" s="8"/>
      <c r="GEM1216" s="8"/>
      <c r="GEN1216" s="8"/>
      <c r="GEO1216" s="8"/>
      <c r="GEP1216" s="8"/>
      <c r="GEQ1216" s="8"/>
      <c r="GER1216" s="8"/>
      <c r="GES1216" s="8"/>
      <c r="GET1216" s="8"/>
      <c r="GEU1216" s="8"/>
      <c r="GEV1216" s="8"/>
      <c r="GEW1216" s="8"/>
      <c r="GEX1216" s="8"/>
      <c r="GEY1216" s="8"/>
      <c r="GEZ1216" s="8"/>
      <c r="GFA1216" s="8"/>
      <c r="GFB1216" s="8"/>
      <c r="GFC1216" s="8"/>
      <c r="GFD1216" s="8"/>
      <c r="GFE1216" s="8"/>
      <c r="GFF1216" s="8"/>
      <c r="GFG1216" s="8"/>
      <c r="GFH1216" s="8"/>
      <c r="GFI1216" s="8"/>
      <c r="GFJ1216" s="8"/>
      <c r="GFK1216" s="8"/>
      <c r="GFL1216" s="8"/>
      <c r="GFM1216" s="8"/>
      <c r="GFN1216" s="8"/>
      <c r="GFO1216" s="8"/>
      <c r="GFP1216" s="8"/>
      <c r="GFQ1216" s="8"/>
      <c r="GFR1216" s="8"/>
      <c r="GFS1216" s="8"/>
      <c r="GFT1216" s="8"/>
      <c r="GFU1216" s="8"/>
      <c r="GFV1216" s="8"/>
      <c r="GFW1216" s="8"/>
      <c r="GFX1216" s="8"/>
      <c r="GFY1216" s="8"/>
      <c r="GFZ1216" s="8"/>
      <c r="GGA1216" s="8"/>
      <c r="GGB1216" s="8"/>
      <c r="GGC1216" s="8"/>
      <c r="GGD1216" s="8"/>
      <c r="GGE1216" s="8"/>
      <c r="GGF1216" s="8"/>
      <c r="GGG1216" s="8"/>
      <c r="GGH1216" s="8"/>
      <c r="GGI1216" s="8"/>
      <c r="GGJ1216" s="8"/>
      <c r="GGK1216" s="8"/>
      <c r="GGL1216" s="8"/>
      <c r="GGM1216" s="8"/>
      <c r="GGN1216" s="8"/>
      <c r="GGO1216" s="8"/>
      <c r="GGP1216" s="8"/>
      <c r="GGQ1216" s="8"/>
      <c r="GGR1216" s="8"/>
      <c r="GGS1216" s="8"/>
      <c r="GGT1216" s="8"/>
      <c r="GGU1216" s="8"/>
      <c r="GGV1216" s="8"/>
      <c r="GGW1216" s="8"/>
      <c r="GGX1216" s="8"/>
      <c r="GGY1216" s="8"/>
      <c r="GGZ1216" s="8"/>
      <c r="GHA1216" s="8"/>
      <c r="GHB1216" s="8"/>
      <c r="GHC1216" s="8"/>
      <c r="GHD1216" s="8"/>
      <c r="GHE1216" s="8"/>
      <c r="GHF1216" s="8"/>
      <c r="GHG1216" s="8"/>
      <c r="GHH1216" s="8"/>
      <c r="GHI1216" s="8"/>
      <c r="GHJ1216" s="8"/>
      <c r="GHK1216" s="8"/>
      <c r="GHL1216" s="8"/>
      <c r="GHM1216" s="8"/>
      <c r="GHN1216" s="8"/>
      <c r="GHO1216" s="8"/>
      <c r="GHP1216" s="8"/>
      <c r="GHQ1216" s="8"/>
      <c r="GHR1216" s="8"/>
      <c r="GHS1216" s="8"/>
      <c r="GHT1216" s="8"/>
      <c r="GHU1216" s="8"/>
      <c r="GHV1216" s="8"/>
      <c r="GHW1216" s="8"/>
      <c r="GHX1216" s="8"/>
      <c r="GHY1216" s="8"/>
      <c r="GHZ1216" s="8"/>
      <c r="GIA1216" s="8"/>
      <c r="GIB1216" s="8"/>
      <c r="GIC1216" s="8"/>
      <c r="GID1216" s="8"/>
      <c r="GIE1216" s="8"/>
      <c r="GIF1216" s="8"/>
      <c r="GIG1216" s="8"/>
      <c r="GIH1216" s="8"/>
      <c r="GII1216" s="8"/>
      <c r="GIJ1216" s="8"/>
      <c r="GIK1216" s="8"/>
      <c r="GIL1216" s="8"/>
      <c r="GIM1216" s="8"/>
      <c r="GIN1216" s="8"/>
      <c r="GIO1216" s="8"/>
      <c r="GIP1216" s="8"/>
      <c r="GIQ1216" s="8"/>
      <c r="GIR1216" s="8"/>
      <c r="GIS1216" s="8"/>
      <c r="GIT1216" s="8"/>
      <c r="GIU1216" s="8"/>
      <c r="GIV1216" s="8"/>
      <c r="GIW1216" s="8"/>
      <c r="GIX1216" s="8"/>
      <c r="GIY1216" s="8"/>
      <c r="GIZ1216" s="8"/>
      <c r="GJA1216" s="8"/>
      <c r="GJB1216" s="8"/>
      <c r="GJC1216" s="8"/>
      <c r="GJD1216" s="8"/>
      <c r="GJE1216" s="8"/>
      <c r="GJF1216" s="8"/>
      <c r="GJG1216" s="8"/>
      <c r="GJH1216" s="8"/>
      <c r="GJI1216" s="8"/>
      <c r="GJJ1216" s="8"/>
      <c r="GJK1216" s="8"/>
      <c r="GJL1216" s="8"/>
      <c r="GJM1216" s="8"/>
      <c r="GJN1216" s="8"/>
      <c r="GJO1216" s="8"/>
      <c r="GJP1216" s="8"/>
      <c r="GJQ1216" s="8"/>
      <c r="GJR1216" s="8"/>
      <c r="GJS1216" s="8"/>
      <c r="GJT1216" s="8"/>
      <c r="GJU1216" s="8"/>
      <c r="GJV1216" s="8"/>
      <c r="GJW1216" s="8"/>
      <c r="GJX1216" s="8"/>
      <c r="GJY1216" s="8"/>
      <c r="GJZ1216" s="8"/>
      <c r="GKA1216" s="8"/>
      <c r="GKB1216" s="8"/>
      <c r="GKC1216" s="8"/>
      <c r="GKD1216" s="8"/>
      <c r="GKE1216" s="8"/>
      <c r="GKF1216" s="8"/>
      <c r="GKG1216" s="8"/>
      <c r="GKH1216" s="8"/>
      <c r="GKI1216" s="8"/>
      <c r="GKJ1216" s="8"/>
      <c r="GKK1216" s="8"/>
      <c r="GKL1216" s="8"/>
      <c r="GKM1216" s="8"/>
      <c r="GKN1216" s="8"/>
      <c r="GKO1216" s="8"/>
      <c r="GKP1216" s="8"/>
      <c r="GKQ1216" s="8"/>
      <c r="GKR1216" s="8"/>
      <c r="GKS1216" s="8"/>
      <c r="GKT1216" s="8"/>
      <c r="GKU1216" s="8"/>
      <c r="GKV1216" s="8"/>
      <c r="GKW1216" s="8"/>
      <c r="GKX1216" s="8"/>
      <c r="GKY1216" s="8"/>
      <c r="GKZ1216" s="8"/>
      <c r="GLA1216" s="8"/>
      <c r="GLB1216" s="8"/>
      <c r="GLC1216" s="8"/>
      <c r="GLD1216" s="8"/>
      <c r="GLE1216" s="8"/>
      <c r="GLF1216" s="8"/>
      <c r="GLG1216" s="8"/>
      <c r="GLH1216" s="8"/>
      <c r="GLI1216" s="8"/>
      <c r="GLJ1216" s="8"/>
      <c r="GLK1216" s="8"/>
      <c r="GLL1216" s="8"/>
      <c r="GLM1216" s="8"/>
      <c r="GLN1216" s="8"/>
      <c r="GLO1216" s="8"/>
      <c r="GLP1216" s="8"/>
      <c r="GLQ1216" s="8"/>
      <c r="GLR1216" s="8"/>
      <c r="GLS1216" s="8"/>
      <c r="GLT1216" s="8"/>
      <c r="GLU1216" s="8"/>
      <c r="GLV1216" s="8"/>
      <c r="GLW1216" s="8"/>
      <c r="GLX1216" s="8"/>
      <c r="GLY1216" s="8"/>
      <c r="GLZ1216" s="8"/>
      <c r="GMA1216" s="8"/>
      <c r="GMB1216" s="8"/>
      <c r="GMC1216" s="8"/>
      <c r="GMD1216" s="8"/>
      <c r="GME1216" s="8"/>
      <c r="GMF1216" s="8"/>
      <c r="GMG1216" s="8"/>
      <c r="GMH1216" s="8"/>
      <c r="GMI1216" s="8"/>
      <c r="GMJ1216" s="8"/>
      <c r="GMK1216" s="8"/>
      <c r="GML1216" s="8"/>
      <c r="GMM1216" s="8"/>
      <c r="GMN1216" s="8"/>
      <c r="GMO1216" s="8"/>
      <c r="GMP1216" s="8"/>
      <c r="GMQ1216" s="8"/>
      <c r="GMR1216" s="8"/>
      <c r="GMS1216" s="8"/>
      <c r="GMT1216" s="8"/>
      <c r="GMU1216" s="8"/>
      <c r="GMV1216" s="8"/>
      <c r="GMW1216" s="8"/>
      <c r="GMX1216" s="8"/>
      <c r="GMY1216" s="8"/>
      <c r="GMZ1216" s="8"/>
      <c r="GNA1216" s="8"/>
      <c r="GNB1216" s="8"/>
      <c r="GNC1216" s="8"/>
      <c r="GND1216" s="8"/>
      <c r="GNE1216" s="8"/>
      <c r="GNF1216" s="8"/>
      <c r="GNG1216" s="8"/>
      <c r="GNH1216" s="8"/>
      <c r="GNI1216" s="8"/>
      <c r="GNJ1216" s="8"/>
      <c r="GNK1216" s="8"/>
      <c r="GNL1216" s="8"/>
      <c r="GNM1216" s="8"/>
      <c r="GNN1216" s="8"/>
      <c r="GNO1216" s="8"/>
      <c r="GNP1216" s="8"/>
      <c r="GNQ1216" s="8"/>
      <c r="GNR1216" s="8"/>
      <c r="GNS1216" s="8"/>
      <c r="GNT1216" s="8"/>
      <c r="GNU1216" s="8"/>
      <c r="GNV1216" s="8"/>
      <c r="GNW1216" s="8"/>
      <c r="GNX1216" s="8"/>
      <c r="GNY1216" s="8"/>
      <c r="GNZ1216" s="8"/>
      <c r="GOA1216" s="8"/>
      <c r="GOB1216" s="8"/>
      <c r="GOC1216" s="8"/>
      <c r="GOD1216" s="8"/>
      <c r="GOE1216" s="8"/>
      <c r="GOF1216" s="8"/>
      <c r="GOG1216" s="8"/>
      <c r="GOH1216" s="8"/>
      <c r="GOI1216" s="8"/>
      <c r="GOJ1216" s="8"/>
      <c r="GOK1216" s="8"/>
      <c r="GOL1216" s="8"/>
      <c r="GOM1216" s="8"/>
      <c r="GON1216" s="8"/>
      <c r="GOO1216" s="8"/>
      <c r="GOP1216" s="8"/>
      <c r="GOQ1216" s="8"/>
      <c r="GOR1216" s="8"/>
      <c r="GOS1216" s="8"/>
      <c r="GOT1216" s="8"/>
      <c r="GOU1216" s="8"/>
      <c r="GOV1216" s="8"/>
      <c r="GOW1216" s="8"/>
      <c r="GOX1216" s="8"/>
      <c r="GOY1216" s="8"/>
      <c r="GOZ1216" s="8"/>
      <c r="GPA1216" s="8"/>
      <c r="GPB1216" s="8"/>
      <c r="GPC1216" s="8"/>
      <c r="GPD1216" s="8"/>
      <c r="GPE1216" s="8"/>
      <c r="GPF1216" s="8"/>
      <c r="GPG1216" s="8"/>
      <c r="GPH1216" s="8"/>
      <c r="GPI1216" s="8"/>
      <c r="GPJ1216" s="8"/>
      <c r="GPK1216" s="8"/>
      <c r="GPL1216" s="8"/>
      <c r="GPM1216" s="8"/>
      <c r="GPN1216" s="8"/>
      <c r="GPO1216" s="8"/>
      <c r="GPP1216" s="8"/>
      <c r="GPQ1216" s="8"/>
      <c r="GPR1216" s="8"/>
      <c r="GPS1216" s="8"/>
      <c r="GPT1216" s="8"/>
      <c r="GPU1216" s="8"/>
      <c r="GPV1216" s="8"/>
      <c r="GPW1216" s="8"/>
      <c r="GPX1216" s="8"/>
      <c r="GPY1216" s="8"/>
      <c r="GPZ1216" s="8"/>
      <c r="GQA1216" s="8"/>
      <c r="GQB1216" s="8"/>
      <c r="GQC1216" s="8"/>
      <c r="GQD1216" s="8"/>
      <c r="GQE1216" s="8"/>
      <c r="GQF1216" s="8"/>
      <c r="GQG1216" s="8"/>
      <c r="GQH1216" s="8"/>
      <c r="GQI1216" s="8"/>
      <c r="GQJ1216" s="8"/>
      <c r="GQK1216" s="8"/>
      <c r="GQL1216" s="8"/>
      <c r="GQM1216" s="8"/>
      <c r="GQN1216" s="8"/>
      <c r="GQO1216" s="8"/>
      <c r="GQP1216" s="8"/>
      <c r="GQQ1216" s="8"/>
      <c r="GQR1216" s="8"/>
      <c r="GQS1216" s="8"/>
      <c r="GQT1216" s="8"/>
      <c r="GQU1216" s="8"/>
      <c r="GQV1216" s="8"/>
      <c r="GQW1216" s="8"/>
      <c r="GQX1216" s="8"/>
      <c r="GQY1216" s="8"/>
      <c r="GQZ1216" s="8"/>
      <c r="GRA1216" s="8"/>
      <c r="GRB1216" s="8"/>
      <c r="GRC1216" s="8"/>
      <c r="GRD1216" s="8"/>
      <c r="GRE1216" s="8"/>
      <c r="GRF1216" s="8"/>
      <c r="GRG1216" s="8"/>
      <c r="GRH1216" s="8"/>
      <c r="GRI1216" s="8"/>
      <c r="GRJ1216" s="8"/>
      <c r="GRK1216" s="8"/>
      <c r="GRL1216" s="8"/>
      <c r="GRM1216" s="8"/>
      <c r="GRN1216" s="8"/>
      <c r="GRO1216" s="8"/>
      <c r="GRP1216" s="8"/>
      <c r="GRQ1216" s="8"/>
      <c r="GRR1216" s="8"/>
      <c r="GRS1216" s="8"/>
      <c r="GRT1216" s="8"/>
      <c r="GRU1216" s="8"/>
      <c r="GRV1216" s="8"/>
      <c r="GRW1216" s="8"/>
      <c r="GRX1216" s="8"/>
      <c r="GRY1216" s="8"/>
      <c r="GRZ1216" s="8"/>
      <c r="GSA1216" s="8"/>
      <c r="GSB1216" s="8"/>
      <c r="GSC1216" s="8"/>
      <c r="GSD1216" s="8"/>
      <c r="GSE1216" s="8"/>
      <c r="GSF1216" s="8"/>
      <c r="GSG1216" s="8"/>
      <c r="GSH1216" s="8"/>
      <c r="GSI1216" s="8"/>
      <c r="GSJ1216" s="8"/>
      <c r="GSK1216" s="8"/>
      <c r="GSL1216" s="8"/>
      <c r="GSM1216" s="8"/>
      <c r="GSN1216" s="8"/>
      <c r="GSO1216" s="8"/>
      <c r="GSP1216" s="8"/>
      <c r="GSQ1216" s="8"/>
      <c r="GSR1216" s="8"/>
      <c r="GSS1216" s="8"/>
      <c r="GST1216" s="8"/>
      <c r="GSU1216" s="8"/>
      <c r="GSV1216" s="8"/>
      <c r="GSW1216" s="8"/>
      <c r="GSX1216" s="8"/>
      <c r="GSY1216" s="8"/>
      <c r="GSZ1216" s="8"/>
      <c r="GTA1216" s="8"/>
      <c r="GTB1216" s="8"/>
      <c r="GTC1216" s="8"/>
      <c r="GTD1216" s="8"/>
      <c r="GTE1216" s="8"/>
      <c r="GTF1216" s="8"/>
      <c r="GTG1216" s="8"/>
      <c r="GTH1216" s="8"/>
      <c r="GTI1216" s="8"/>
      <c r="GTJ1216" s="8"/>
      <c r="GTK1216" s="8"/>
      <c r="GTL1216" s="8"/>
      <c r="GTM1216" s="8"/>
      <c r="GTN1216" s="8"/>
      <c r="GTO1216" s="8"/>
      <c r="GTP1216" s="8"/>
      <c r="GTQ1216" s="8"/>
      <c r="GTR1216" s="8"/>
      <c r="GTS1216" s="8"/>
      <c r="GTT1216" s="8"/>
      <c r="GTU1216" s="8"/>
      <c r="GTV1216" s="8"/>
      <c r="GTW1216" s="8"/>
      <c r="GTX1216" s="8"/>
      <c r="GTY1216" s="8"/>
      <c r="GTZ1216" s="8"/>
      <c r="GUA1216" s="8"/>
      <c r="GUB1216" s="8"/>
      <c r="GUC1216" s="8"/>
      <c r="GUD1216" s="8"/>
      <c r="GUE1216" s="8"/>
      <c r="GUF1216" s="8"/>
      <c r="GUG1216" s="8"/>
      <c r="GUH1216" s="8"/>
      <c r="GUI1216" s="8"/>
      <c r="GUJ1216" s="8"/>
      <c r="GUK1216" s="8"/>
      <c r="GUL1216" s="8"/>
      <c r="GUM1216" s="8"/>
      <c r="GUN1216" s="8"/>
      <c r="GUO1216" s="8"/>
      <c r="GUP1216" s="8"/>
      <c r="GUQ1216" s="8"/>
      <c r="GUR1216" s="8"/>
      <c r="GUS1216" s="8"/>
      <c r="GUT1216" s="8"/>
      <c r="GUU1216" s="8"/>
      <c r="GUV1216" s="8"/>
      <c r="GUW1216" s="8"/>
      <c r="GUX1216" s="8"/>
      <c r="GUY1216" s="8"/>
      <c r="GUZ1216" s="8"/>
      <c r="GVA1216" s="8"/>
      <c r="GVB1216" s="8"/>
      <c r="GVC1216" s="8"/>
      <c r="GVD1216" s="8"/>
      <c r="GVE1216" s="8"/>
      <c r="GVF1216" s="8"/>
      <c r="GVG1216" s="8"/>
      <c r="GVH1216" s="8"/>
      <c r="GVI1216" s="8"/>
      <c r="GVJ1216" s="8"/>
      <c r="GVK1216" s="8"/>
      <c r="GVL1216" s="8"/>
      <c r="GVM1216" s="8"/>
      <c r="GVN1216" s="8"/>
      <c r="GVO1216" s="8"/>
      <c r="GVP1216" s="8"/>
      <c r="GVQ1216" s="8"/>
      <c r="GVR1216" s="8"/>
      <c r="GVS1216" s="8"/>
      <c r="GVT1216" s="8"/>
      <c r="GVU1216" s="8"/>
      <c r="GVV1216" s="8"/>
      <c r="GVW1216" s="8"/>
      <c r="GVX1216" s="8"/>
      <c r="GVY1216" s="8"/>
      <c r="GVZ1216" s="8"/>
      <c r="GWA1216" s="8"/>
      <c r="GWB1216" s="8"/>
      <c r="GWC1216" s="8"/>
      <c r="GWD1216" s="8"/>
      <c r="GWE1216" s="8"/>
      <c r="GWF1216" s="8"/>
      <c r="GWG1216" s="8"/>
      <c r="GWH1216" s="8"/>
      <c r="GWI1216" s="8"/>
      <c r="GWJ1216" s="8"/>
      <c r="GWK1216" s="8"/>
      <c r="GWL1216" s="8"/>
      <c r="GWM1216" s="8"/>
      <c r="GWN1216" s="8"/>
      <c r="GWO1216" s="8"/>
      <c r="GWP1216" s="8"/>
      <c r="GWQ1216" s="8"/>
      <c r="GWR1216" s="8"/>
      <c r="GWS1216" s="8"/>
      <c r="GWT1216" s="8"/>
      <c r="GWU1216" s="8"/>
      <c r="GWV1216" s="8"/>
      <c r="GWW1216" s="8"/>
      <c r="GWX1216" s="8"/>
      <c r="GWY1216" s="8"/>
      <c r="GWZ1216" s="8"/>
      <c r="GXA1216" s="8"/>
      <c r="GXB1216" s="8"/>
      <c r="GXC1216" s="8"/>
      <c r="GXD1216" s="8"/>
      <c r="GXE1216" s="8"/>
      <c r="GXF1216" s="8"/>
      <c r="GXG1216" s="8"/>
      <c r="GXH1216" s="8"/>
      <c r="GXI1216" s="8"/>
      <c r="GXJ1216" s="8"/>
      <c r="GXK1216" s="8"/>
      <c r="GXL1216" s="8"/>
      <c r="GXM1216" s="8"/>
      <c r="GXN1216" s="8"/>
      <c r="GXO1216" s="8"/>
      <c r="GXP1216" s="8"/>
      <c r="GXQ1216" s="8"/>
      <c r="GXR1216" s="8"/>
      <c r="GXS1216" s="8"/>
      <c r="GXT1216" s="8"/>
      <c r="GXU1216" s="8"/>
      <c r="GXV1216" s="8"/>
      <c r="GXW1216" s="8"/>
      <c r="GXX1216" s="8"/>
      <c r="GXY1216" s="8"/>
      <c r="GXZ1216" s="8"/>
      <c r="GYA1216" s="8"/>
      <c r="GYB1216" s="8"/>
      <c r="GYC1216" s="8"/>
      <c r="GYD1216" s="8"/>
      <c r="GYE1216" s="8"/>
      <c r="GYF1216" s="8"/>
      <c r="GYG1216" s="8"/>
      <c r="GYH1216" s="8"/>
      <c r="GYI1216" s="8"/>
      <c r="GYJ1216" s="8"/>
      <c r="GYK1216" s="8"/>
      <c r="GYL1216" s="8"/>
      <c r="GYM1216" s="8"/>
      <c r="GYN1216" s="8"/>
      <c r="GYO1216" s="8"/>
      <c r="GYP1216" s="8"/>
      <c r="GYQ1216" s="8"/>
      <c r="GYR1216" s="8"/>
      <c r="GYS1216" s="8"/>
      <c r="GYT1216" s="8"/>
      <c r="GYU1216" s="8"/>
      <c r="GYV1216" s="8"/>
      <c r="GYW1216" s="8"/>
      <c r="GYX1216" s="8"/>
      <c r="GYY1216" s="8"/>
      <c r="GYZ1216" s="8"/>
      <c r="GZA1216" s="8"/>
      <c r="GZB1216" s="8"/>
      <c r="GZC1216" s="8"/>
      <c r="GZD1216" s="8"/>
      <c r="GZE1216" s="8"/>
      <c r="GZF1216" s="8"/>
      <c r="GZG1216" s="8"/>
      <c r="GZH1216" s="8"/>
      <c r="GZI1216" s="8"/>
      <c r="GZJ1216" s="8"/>
      <c r="GZK1216" s="8"/>
      <c r="GZL1216" s="8"/>
      <c r="GZM1216" s="8"/>
      <c r="GZN1216" s="8"/>
      <c r="GZO1216" s="8"/>
      <c r="GZP1216" s="8"/>
      <c r="GZQ1216" s="8"/>
      <c r="GZR1216" s="8"/>
      <c r="GZS1216" s="8"/>
      <c r="GZT1216" s="8"/>
      <c r="GZU1216" s="8"/>
      <c r="GZV1216" s="8"/>
      <c r="GZW1216" s="8"/>
      <c r="GZX1216" s="8"/>
      <c r="GZY1216" s="8"/>
      <c r="GZZ1216" s="8"/>
      <c r="HAA1216" s="8"/>
      <c r="HAB1216" s="8"/>
      <c r="HAC1216" s="8"/>
      <c r="HAD1216" s="8"/>
      <c r="HAE1216" s="8"/>
      <c r="HAF1216" s="8"/>
      <c r="HAG1216" s="8"/>
      <c r="HAH1216" s="8"/>
      <c r="HAI1216" s="8"/>
      <c r="HAJ1216" s="8"/>
      <c r="HAK1216" s="8"/>
      <c r="HAL1216" s="8"/>
      <c r="HAM1216" s="8"/>
      <c r="HAN1216" s="8"/>
      <c r="HAO1216" s="8"/>
      <c r="HAP1216" s="8"/>
      <c r="HAQ1216" s="8"/>
      <c r="HAR1216" s="8"/>
      <c r="HAS1216" s="8"/>
      <c r="HAT1216" s="8"/>
      <c r="HAU1216" s="8"/>
      <c r="HAV1216" s="8"/>
      <c r="HAW1216" s="8"/>
      <c r="HAX1216" s="8"/>
      <c r="HAY1216" s="8"/>
      <c r="HAZ1216" s="8"/>
      <c r="HBA1216" s="8"/>
      <c r="HBB1216" s="8"/>
      <c r="HBC1216" s="8"/>
      <c r="HBD1216" s="8"/>
      <c r="HBE1216" s="8"/>
      <c r="HBF1216" s="8"/>
      <c r="HBG1216" s="8"/>
      <c r="HBH1216" s="8"/>
      <c r="HBI1216" s="8"/>
      <c r="HBJ1216" s="8"/>
      <c r="HBK1216" s="8"/>
      <c r="HBL1216" s="8"/>
      <c r="HBM1216" s="8"/>
      <c r="HBN1216" s="8"/>
      <c r="HBO1216" s="8"/>
      <c r="HBP1216" s="8"/>
      <c r="HBQ1216" s="8"/>
      <c r="HBR1216" s="8"/>
      <c r="HBS1216" s="8"/>
      <c r="HBT1216" s="8"/>
      <c r="HBU1216" s="8"/>
      <c r="HBV1216" s="8"/>
      <c r="HBW1216" s="8"/>
      <c r="HBX1216" s="8"/>
      <c r="HBY1216" s="8"/>
      <c r="HBZ1216" s="8"/>
      <c r="HCA1216" s="8"/>
      <c r="HCB1216" s="8"/>
      <c r="HCC1216" s="8"/>
      <c r="HCD1216" s="8"/>
      <c r="HCE1216" s="8"/>
      <c r="HCF1216" s="8"/>
      <c r="HCG1216" s="8"/>
      <c r="HCH1216" s="8"/>
      <c r="HCI1216" s="8"/>
      <c r="HCJ1216" s="8"/>
      <c r="HCK1216" s="8"/>
      <c r="HCL1216" s="8"/>
      <c r="HCM1216" s="8"/>
      <c r="HCN1216" s="8"/>
      <c r="HCO1216" s="8"/>
      <c r="HCP1216" s="8"/>
      <c r="HCQ1216" s="8"/>
      <c r="HCR1216" s="8"/>
      <c r="HCS1216" s="8"/>
      <c r="HCT1216" s="8"/>
      <c r="HCU1216" s="8"/>
      <c r="HCV1216" s="8"/>
      <c r="HCW1216" s="8"/>
      <c r="HCX1216" s="8"/>
      <c r="HCY1216" s="8"/>
      <c r="HCZ1216" s="8"/>
      <c r="HDA1216" s="8"/>
      <c r="HDB1216" s="8"/>
      <c r="HDC1216" s="8"/>
      <c r="HDD1216" s="8"/>
      <c r="HDE1216" s="8"/>
      <c r="HDF1216" s="8"/>
      <c r="HDG1216" s="8"/>
      <c r="HDH1216" s="8"/>
      <c r="HDI1216" s="8"/>
      <c r="HDJ1216" s="8"/>
      <c r="HDK1216" s="8"/>
      <c r="HDL1216" s="8"/>
      <c r="HDM1216" s="8"/>
      <c r="HDN1216" s="8"/>
      <c r="HDO1216" s="8"/>
      <c r="HDP1216" s="8"/>
      <c r="HDQ1216" s="8"/>
      <c r="HDR1216" s="8"/>
      <c r="HDS1216" s="8"/>
      <c r="HDT1216" s="8"/>
      <c r="HDU1216" s="8"/>
      <c r="HDV1216" s="8"/>
      <c r="HDW1216" s="8"/>
      <c r="HDX1216" s="8"/>
      <c r="HDY1216" s="8"/>
      <c r="HDZ1216" s="8"/>
      <c r="HEA1216" s="8"/>
      <c r="HEB1216" s="8"/>
      <c r="HEC1216" s="8"/>
      <c r="HED1216" s="8"/>
      <c r="HEE1216" s="8"/>
      <c r="HEF1216" s="8"/>
      <c r="HEG1216" s="8"/>
      <c r="HEH1216" s="8"/>
      <c r="HEI1216" s="8"/>
      <c r="HEJ1216" s="8"/>
      <c r="HEK1216" s="8"/>
      <c r="HEL1216" s="8"/>
      <c r="HEM1216" s="8"/>
      <c r="HEN1216" s="8"/>
      <c r="HEO1216" s="8"/>
      <c r="HEP1216" s="8"/>
      <c r="HEQ1216" s="8"/>
      <c r="HER1216" s="8"/>
      <c r="HES1216" s="8"/>
      <c r="HET1216" s="8"/>
      <c r="HEU1216" s="8"/>
      <c r="HEV1216" s="8"/>
      <c r="HEW1216" s="8"/>
      <c r="HEX1216" s="8"/>
      <c r="HEY1216" s="8"/>
      <c r="HEZ1216" s="8"/>
      <c r="HFA1216" s="8"/>
      <c r="HFB1216" s="8"/>
      <c r="HFC1216" s="8"/>
      <c r="HFD1216" s="8"/>
      <c r="HFE1216" s="8"/>
      <c r="HFF1216" s="8"/>
      <c r="HFG1216" s="8"/>
      <c r="HFH1216" s="8"/>
      <c r="HFI1216" s="8"/>
      <c r="HFJ1216" s="8"/>
      <c r="HFK1216" s="8"/>
      <c r="HFL1216" s="8"/>
      <c r="HFM1216" s="8"/>
      <c r="HFN1216" s="8"/>
      <c r="HFO1216" s="8"/>
      <c r="HFP1216" s="8"/>
      <c r="HFQ1216" s="8"/>
      <c r="HFR1216" s="8"/>
      <c r="HFS1216" s="8"/>
      <c r="HFT1216" s="8"/>
      <c r="HFU1216" s="8"/>
      <c r="HFV1216" s="8"/>
      <c r="HFW1216" s="8"/>
      <c r="HFX1216" s="8"/>
      <c r="HFY1216" s="8"/>
      <c r="HFZ1216" s="8"/>
      <c r="HGA1216" s="8"/>
      <c r="HGB1216" s="8"/>
      <c r="HGC1216" s="8"/>
      <c r="HGD1216" s="8"/>
      <c r="HGE1216" s="8"/>
      <c r="HGF1216" s="8"/>
      <c r="HGG1216" s="8"/>
      <c r="HGH1216" s="8"/>
      <c r="HGI1216" s="8"/>
      <c r="HGJ1216" s="8"/>
      <c r="HGK1216" s="8"/>
      <c r="HGL1216" s="8"/>
      <c r="HGM1216" s="8"/>
      <c r="HGN1216" s="8"/>
      <c r="HGO1216" s="8"/>
      <c r="HGP1216" s="8"/>
      <c r="HGQ1216" s="8"/>
      <c r="HGR1216" s="8"/>
      <c r="HGS1216" s="8"/>
      <c r="HGT1216" s="8"/>
      <c r="HGU1216" s="8"/>
      <c r="HGV1216" s="8"/>
      <c r="HGW1216" s="8"/>
      <c r="HGX1216" s="8"/>
      <c r="HGY1216" s="8"/>
      <c r="HGZ1216" s="8"/>
      <c r="HHA1216" s="8"/>
      <c r="HHB1216" s="8"/>
      <c r="HHC1216" s="8"/>
      <c r="HHD1216" s="8"/>
      <c r="HHE1216" s="8"/>
      <c r="HHF1216" s="8"/>
      <c r="HHG1216" s="8"/>
      <c r="HHH1216" s="8"/>
      <c r="HHI1216" s="8"/>
      <c r="HHJ1216" s="8"/>
      <c r="HHK1216" s="8"/>
      <c r="HHL1216" s="8"/>
      <c r="HHM1216" s="8"/>
      <c r="HHN1216" s="8"/>
      <c r="HHO1216" s="8"/>
      <c r="HHP1216" s="8"/>
      <c r="HHQ1216" s="8"/>
      <c r="HHR1216" s="8"/>
      <c r="HHS1216" s="8"/>
      <c r="HHT1216" s="8"/>
      <c r="HHU1216" s="8"/>
      <c r="HHV1216" s="8"/>
      <c r="HHW1216" s="8"/>
      <c r="HHX1216" s="8"/>
      <c r="HHY1216" s="8"/>
      <c r="HHZ1216" s="8"/>
      <c r="HIA1216" s="8"/>
      <c r="HIB1216" s="8"/>
      <c r="HIC1216" s="8"/>
      <c r="HID1216" s="8"/>
      <c r="HIE1216" s="8"/>
      <c r="HIF1216" s="8"/>
      <c r="HIG1216" s="8"/>
      <c r="HIH1216" s="8"/>
      <c r="HII1216" s="8"/>
      <c r="HIJ1216" s="8"/>
      <c r="HIK1216" s="8"/>
      <c r="HIL1216" s="8"/>
      <c r="HIM1216" s="8"/>
      <c r="HIN1216" s="8"/>
      <c r="HIO1216" s="8"/>
      <c r="HIP1216" s="8"/>
      <c r="HIQ1216" s="8"/>
      <c r="HIR1216" s="8"/>
      <c r="HIS1216" s="8"/>
      <c r="HIT1216" s="8"/>
      <c r="HIU1216" s="8"/>
      <c r="HIV1216" s="8"/>
      <c r="HIW1216" s="8"/>
      <c r="HIX1216" s="8"/>
      <c r="HIY1216" s="8"/>
      <c r="HIZ1216" s="8"/>
      <c r="HJA1216" s="8"/>
      <c r="HJB1216" s="8"/>
      <c r="HJC1216" s="8"/>
      <c r="HJD1216" s="8"/>
      <c r="HJE1216" s="8"/>
      <c r="HJF1216" s="8"/>
      <c r="HJG1216" s="8"/>
      <c r="HJH1216" s="8"/>
      <c r="HJI1216" s="8"/>
      <c r="HJJ1216" s="8"/>
      <c r="HJK1216" s="8"/>
      <c r="HJL1216" s="8"/>
      <c r="HJM1216" s="8"/>
      <c r="HJN1216" s="8"/>
      <c r="HJO1216" s="8"/>
      <c r="HJP1216" s="8"/>
      <c r="HJQ1216" s="8"/>
      <c r="HJR1216" s="8"/>
      <c r="HJS1216" s="8"/>
      <c r="HJT1216" s="8"/>
      <c r="HJU1216" s="8"/>
      <c r="HJV1216" s="8"/>
      <c r="HJW1216" s="8"/>
      <c r="HJX1216" s="8"/>
      <c r="HJY1216" s="8"/>
      <c r="HJZ1216" s="8"/>
      <c r="HKA1216" s="8"/>
      <c r="HKB1216" s="8"/>
      <c r="HKC1216" s="8"/>
      <c r="HKD1216" s="8"/>
      <c r="HKE1216" s="8"/>
      <c r="HKF1216" s="8"/>
      <c r="HKG1216" s="8"/>
      <c r="HKH1216" s="8"/>
      <c r="HKI1216" s="8"/>
      <c r="HKJ1216" s="8"/>
      <c r="HKK1216" s="8"/>
      <c r="HKL1216" s="8"/>
      <c r="HKM1216" s="8"/>
      <c r="HKN1216" s="8"/>
      <c r="HKO1216" s="8"/>
      <c r="HKP1216" s="8"/>
      <c r="HKQ1216" s="8"/>
      <c r="HKR1216" s="8"/>
      <c r="HKS1216" s="8"/>
      <c r="HKT1216" s="8"/>
      <c r="HKU1216" s="8"/>
      <c r="HKV1216" s="8"/>
      <c r="HKW1216" s="8"/>
      <c r="HKX1216" s="8"/>
      <c r="HKY1216" s="8"/>
      <c r="HKZ1216" s="8"/>
      <c r="HLA1216" s="8"/>
      <c r="HLB1216" s="8"/>
      <c r="HLC1216" s="8"/>
      <c r="HLD1216" s="8"/>
      <c r="HLE1216" s="8"/>
      <c r="HLF1216" s="8"/>
      <c r="HLG1216" s="8"/>
      <c r="HLH1216" s="8"/>
      <c r="HLI1216" s="8"/>
      <c r="HLJ1216" s="8"/>
      <c r="HLK1216" s="8"/>
      <c r="HLL1216" s="8"/>
      <c r="HLM1216" s="8"/>
      <c r="HLN1216" s="8"/>
      <c r="HLO1216" s="8"/>
      <c r="HLP1216" s="8"/>
      <c r="HLQ1216" s="8"/>
      <c r="HLR1216" s="8"/>
      <c r="HLS1216" s="8"/>
      <c r="HLT1216" s="8"/>
      <c r="HLU1216" s="8"/>
      <c r="HLV1216" s="8"/>
      <c r="HLW1216" s="8"/>
      <c r="HLX1216" s="8"/>
      <c r="HLY1216" s="8"/>
      <c r="HLZ1216" s="8"/>
      <c r="HMA1216" s="8"/>
      <c r="HMB1216" s="8"/>
      <c r="HMC1216" s="8"/>
      <c r="HMD1216" s="8"/>
      <c r="HME1216" s="8"/>
      <c r="HMF1216" s="8"/>
      <c r="HMG1216" s="8"/>
      <c r="HMH1216" s="8"/>
      <c r="HMI1216" s="8"/>
      <c r="HMJ1216" s="8"/>
      <c r="HMK1216" s="8"/>
      <c r="HML1216" s="8"/>
      <c r="HMM1216" s="8"/>
      <c r="HMN1216" s="8"/>
      <c r="HMO1216" s="8"/>
      <c r="HMP1216" s="8"/>
      <c r="HMQ1216" s="8"/>
      <c r="HMR1216" s="8"/>
      <c r="HMS1216" s="8"/>
      <c r="HMT1216" s="8"/>
      <c r="HMU1216" s="8"/>
      <c r="HMV1216" s="8"/>
      <c r="HMW1216" s="8"/>
      <c r="HMX1216" s="8"/>
      <c r="HMY1216" s="8"/>
      <c r="HMZ1216" s="8"/>
      <c r="HNA1216" s="8"/>
      <c r="HNB1216" s="8"/>
      <c r="HNC1216" s="8"/>
      <c r="HND1216" s="8"/>
      <c r="HNE1216" s="8"/>
      <c r="HNF1216" s="8"/>
      <c r="HNG1216" s="8"/>
      <c r="HNH1216" s="8"/>
      <c r="HNI1216" s="8"/>
      <c r="HNJ1216" s="8"/>
      <c r="HNK1216" s="8"/>
      <c r="HNL1216" s="8"/>
      <c r="HNM1216" s="8"/>
      <c r="HNN1216" s="8"/>
      <c r="HNO1216" s="8"/>
      <c r="HNP1216" s="8"/>
      <c r="HNQ1216" s="8"/>
      <c r="HNR1216" s="8"/>
      <c r="HNS1216" s="8"/>
      <c r="HNT1216" s="8"/>
      <c r="HNU1216" s="8"/>
      <c r="HNV1216" s="8"/>
      <c r="HNW1216" s="8"/>
      <c r="HNX1216" s="8"/>
      <c r="HNY1216" s="8"/>
      <c r="HNZ1216" s="8"/>
      <c r="HOA1216" s="8"/>
      <c r="HOB1216" s="8"/>
      <c r="HOC1216" s="8"/>
      <c r="HOD1216" s="8"/>
      <c r="HOE1216" s="8"/>
      <c r="HOF1216" s="8"/>
      <c r="HOG1216" s="8"/>
      <c r="HOH1216" s="8"/>
      <c r="HOI1216" s="8"/>
      <c r="HOJ1216" s="8"/>
      <c r="HOK1216" s="8"/>
      <c r="HOL1216" s="8"/>
      <c r="HOM1216" s="8"/>
      <c r="HON1216" s="8"/>
      <c r="HOO1216" s="8"/>
      <c r="HOP1216" s="8"/>
      <c r="HOQ1216" s="8"/>
      <c r="HOR1216" s="8"/>
      <c r="HOS1216" s="8"/>
      <c r="HOT1216" s="8"/>
      <c r="HOU1216" s="8"/>
      <c r="HOV1216" s="8"/>
      <c r="HOW1216" s="8"/>
      <c r="HOX1216" s="8"/>
      <c r="HOY1216" s="8"/>
      <c r="HOZ1216" s="8"/>
      <c r="HPA1216" s="8"/>
      <c r="HPB1216" s="8"/>
      <c r="HPC1216" s="8"/>
      <c r="HPD1216" s="8"/>
      <c r="HPE1216" s="8"/>
      <c r="HPF1216" s="8"/>
      <c r="HPG1216" s="8"/>
      <c r="HPH1216" s="8"/>
      <c r="HPI1216" s="8"/>
      <c r="HPJ1216" s="8"/>
      <c r="HPK1216" s="8"/>
      <c r="HPL1216" s="8"/>
      <c r="HPM1216" s="8"/>
      <c r="HPN1216" s="8"/>
      <c r="HPO1216" s="8"/>
      <c r="HPP1216" s="8"/>
      <c r="HPQ1216" s="8"/>
      <c r="HPR1216" s="8"/>
      <c r="HPS1216" s="8"/>
      <c r="HPT1216" s="8"/>
      <c r="HPU1216" s="8"/>
      <c r="HPV1216" s="8"/>
      <c r="HPW1216" s="8"/>
      <c r="HPX1216" s="8"/>
      <c r="HPY1216" s="8"/>
      <c r="HPZ1216" s="8"/>
      <c r="HQA1216" s="8"/>
      <c r="HQB1216" s="8"/>
      <c r="HQC1216" s="8"/>
      <c r="HQD1216" s="8"/>
      <c r="HQE1216" s="8"/>
      <c r="HQF1216" s="8"/>
      <c r="HQG1216" s="8"/>
      <c r="HQH1216" s="8"/>
      <c r="HQI1216" s="8"/>
      <c r="HQJ1216" s="8"/>
      <c r="HQK1216" s="8"/>
      <c r="HQL1216" s="8"/>
      <c r="HQM1216" s="8"/>
      <c r="HQN1216" s="8"/>
      <c r="HQO1216" s="8"/>
      <c r="HQP1216" s="8"/>
      <c r="HQQ1216" s="8"/>
      <c r="HQR1216" s="8"/>
      <c r="HQS1216" s="8"/>
      <c r="HQT1216" s="8"/>
      <c r="HQU1216" s="8"/>
      <c r="HQV1216" s="8"/>
      <c r="HQW1216" s="8"/>
      <c r="HQX1216" s="8"/>
      <c r="HQY1216" s="8"/>
      <c r="HQZ1216" s="8"/>
      <c r="HRA1216" s="8"/>
      <c r="HRB1216" s="8"/>
      <c r="HRC1216" s="8"/>
      <c r="HRD1216" s="8"/>
      <c r="HRE1216" s="8"/>
      <c r="HRF1216" s="8"/>
      <c r="HRG1216" s="8"/>
      <c r="HRH1216" s="8"/>
      <c r="HRI1216" s="8"/>
      <c r="HRJ1216" s="8"/>
      <c r="HRK1216" s="8"/>
      <c r="HRL1216" s="8"/>
      <c r="HRM1216" s="8"/>
      <c r="HRN1216" s="8"/>
      <c r="HRO1216" s="8"/>
      <c r="HRP1216" s="8"/>
      <c r="HRQ1216" s="8"/>
      <c r="HRR1216" s="8"/>
      <c r="HRS1216" s="8"/>
      <c r="HRT1216" s="8"/>
      <c r="HRU1216" s="8"/>
      <c r="HRV1216" s="8"/>
      <c r="HRW1216" s="8"/>
      <c r="HRX1216" s="8"/>
      <c r="HRY1216" s="8"/>
      <c r="HRZ1216" s="8"/>
      <c r="HSA1216" s="8"/>
      <c r="HSB1216" s="8"/>
      <c r="HSC1216" s="8"/>
      <c r="HSD1216" s="8"/>
      <c r="HSE1216" s="8"/>
      <c r="HSF1216" s="8"/>
      <c r="HSG1216" s="8"/>
      <c r="HSH1216" s="8"/>
      <c r="HSI1216" s="8"/>
      <c r="HSJ1216" s="8"/>
      <c r="HSK1216" s="8"/>
      <c r="HSL1216" s="8"/>
      <c r="HSM1216" s="8"/>
      <c r="HSN1216" s="8"/>
      <c r="HSO1216" s="8"/>
      <c r="HSP1216" s="8"/>
      <c r="HSQ1216" s="8"/>
      <c r="HSR1216" s="8"/>
      <c r="HSS1216" s="8"/>
      <c r="HST1216" s="8"/>
      <c r="HSU1216" s="8"/>
      <c r="HSV1216" s="8"/>
      <c r="HSW1216" s="8"/>
      <c r="HSX1216" s="8"/>
      <c r="HSY1216" s="8"/>
      <c r="HSZ1216" s="8"/>
      <c r="HTA1216" s="8"/>
      <c r="HTB1216" s="8"/>
      <c r="HTC1216" s="8"/>
      <c r="HTD1216" s="8"/>
      <c r="HTE1216" s="8"/>
      <c r="HTF1216" s="8"/>
      <c r="HTG1216" s="8"/>
      <c r="HTH1216" s="8"/>
      <c r="HTI1216" s="8"/>
      <c r="HTJ1216" s="8"/>
      <c r="HTK1216" s="8"/>
      <c r="HTL1216" s="8"/>
      <c r="HTM1216" s="8"/>
      <c r="HTN1216" s="8"/>
      <c r="HTO1216" s="8"/>
      <c r="HTP1216" s="8"/>
      <c r="HTQ1216" s="8"/>
      <c r="HTR1216" s="8"/>
      <c r="HTS1216" s="8"/>
      <c r="HTT1216" s="8"/>
      <c r="HTU1216" s="8"/>
      <c r="HTV1216" s="8"/>
      <c r="HTW1216" s="8"/>
      <c r="HTX1216" s="8"/>
      <c r="HTY1216" s="8"/>
      <c r="HTZ1216" s="8"/>
      <c r="HUA1216" s="8"/>
      <c r="HUB1216" s="8"/>
      <c r="HUC1216" s="8"/>
      <c r="HUD1216" s="8"/>
      <c r="HUE1216" s="8"/>
      <c r="HUF1216" s="8"/>
      <c r="HUG1216" s="8"/>
      <c r="HUH1216" s="8"/>
      <c r="HUI1216" s="8"/>
      <c r="HUJ1216" s="8"/>
      <c r="HUK1216" s="8"/>
      <c r="HUL1216" s="8"/>
      <c r="HUM1216" s="8"/>
      <c r="HUN1216" s="8"/>
      <c r="HUO1216" s="8"/>
      <c r="HUP1216" s="8"/>
      <c r="HUQ1216" s="8"/>
      <c r="HUR1216" s="8"/>
      <c r="HUS1216" s="8"/>
      <c r="HUT1216" s="8"/>
      <c r="HUU1216" s="8"/>
      <c r="HUV1216" s="8"/>
      <c r="HUW1216" s="8"/>
      <c r="HUX1216" s="8"/>
      <c r="HUY1216" s="8"/>
      <c r="HUZ1216" s="8"/>
      <c r="HVA1216" s="8"/>
      <c r="HVB1216" s="8"/>
      <c r="HVC1216" s="8"/>
      <c r="HVD1216" s="8"/>
      <c r="HVE1216" s="8"/>
      <c r="HVF1216" s="8"/>
      <c r="HVG1216" s="8"/>
      <c r="HVH1216" s="8"/>
      <c r="HVI1216" s="8"/>
      <c r="HVJ1216" s="8"/>
      <c r="HVK1216" s="8"/>
      <c r="HVL1216" s="8"/>
      <c r="HVM1216" s="8"/>
      <c r="HVN1216" s="8"/>
      <c r="HVO1216" s="8"/>
      <c r="HVP1216" s="8"/>
      <c r="HVQ1216" s="8"/>
      <c r="HVR1216" s="8"/>
      <c r="HVS1216" s="8"/>
      <c r="HVT1216" s="8"/>
      <c r="HVU1216" s="8"/>
      <c r="HVV1216" s="8"/>
      <c r="HVW1216" s="8"/>
      <c r="HVX1216" s="8"/>
      <c r="HVY1216" s="8"/>
      <c r="HVZ1216" s="8"/>
      <c r="HWA1216" s="8"/>
      <c r="HWB1216" s="8"/>
      <c r="HWC1216" s="8"/>
      <c r="HWD1216" s="8"/>
      <c r="HWE1216" s="8"/>
      <c r="HWF1216" s="8"/>
      <c r="HWG1216" s="8"/>
      <c r="HWH1216" s="8"/>
      <c r="HWI1216" s="8"/>
      <c r="HWJ1216" s="8"/>
      <c r="HWK1216" s="8"/>
      <c r="HWL1216" s="8"/>
      <c r="HWM1216" s="8"/>
      <c r="HWN1216" s="8"/>
      <c r="HWO1216" s="8"/>
      <c r="HWP1216" s="8"/>
      <c r="HWQ1216" s="8"/>
      <c r="HWR1216" s="8"/>
      <c r="HWS1216" s="8"/>
      <c r="HWT1216" s="8"/>
      <c r="HWU1216" s="8"/>
      <c r="HWV1216" s="8"/>
      <c r="HWW1216" s="8"/>
      <c r="HWX1216" s="8"/>
      <c r="HWY1216" s="8"/>
      <c r="HWZ1216" s="8"/>
      <c r="HXA1216" s="8"/>
      <c r="HXB1216" s="8"/>
      <c r="HXC1216" s="8"/>
      <c r="HXD1216" s="8"/>
      <c r="HXE1216" s="8"/>
      <c r="HXF1216" s="8"/>
      <c r="HXG1216" s="8"/>
      <c r="HXH1216" s="8"/>
      <c r="HXI1216" s="8"/>
      <c r="HXJ1216" s="8"/>
      <c r="HXK1216" s="8"/>
      <c r="HXL1216" s="8"/>
      <c r="HXM1216" s="8"/>
      <c r="HXN1216" s="8"/>
      <c r="HXO1216" s="8"/>
      <c r="HXP1216" s="8"/>
      <c r="HXQ1216" s="8"/>
      <c r="HXR1216" s="8"/>
      <c r="HXS1216" s="8"/>
      <c r="HXT1216" s="8"/>
      <c r="HXU1216" s="8"/>
      <c r="HXV1216" s="8"/>
      <c r="HXW1216" s="8"/>
      <c r="HXX1216" s="8"/>
      <c r="HXY1216" s="8"/>
      <c r="HXZ1216" s="8"/>
      <c r="HYA1216" s="8"/>
      <c r="HYB1216" s="8"/>
      <c r="HYC1216" s="8"/>
      <c r="HYD1216" s="8"/>
      <c r="HYE1216" s="8"/>
      <c r="HYF1216" s="8"/>
      <c r="HYG1216" s="8"/>
      <c r="HYH1216" s="8"/>
      <c r="HYI1216" s="8"/>
      <c r="HYJ1216" s="8"/>
      <c r="HYK1216" s="8"/>
      <c r="HYL1216" s="8"/>
      <c r="HYM1216" s="8"/>
      <c r="HYN1216" s="8"/>
      <c r="HYO1216" s="8"/>
      <c r="HYP1216" s="8"/>
      <c r="HYQ1216" s="8"/>
      <c r="HYR1216" s="8"/>
      <c r="HYS1216" s="8"/>
      <c r="HYT1216" s="8"/>
      <c r="HYU1216" s="8"/>
      <c r="HYV1216" s="8"/>
      <c r="HYW1216" s="8"/>
      <c r="HYX1216" s="8"/>
      <c r="HYY1216" s="8"/>
      <c r="HYZ1216" s="8"/>
      <c r="HZA1216" s="8"/>
      <c r="HZB1216" s="8"/>
      <c r="HZC1216" s="8"/>
      <c r="HZD1216" s="8"/>
      <c r="HZE1216" s="8"/>
      <c r="HZF1216" s="8"/>
      <c r="HZG1216" s="8"/>
      <c r="HZH1216" s="8"/>
      <c r="HZI1216" s="8"/>
      <c r="HZJ1216" s="8"/>
      <c r="HZK1216" s="8"/>
      <c r="HZL1216" s="8"/>
      <c r="HZM1216" s="8"/>
      <c r="HZN1216" s="8"/>
      <c r="HZO1216" s="8"/>
      <c r="HZP1216" s="8"/>
      <c r="HZQ1216" s="8"/>
      <c r="HZR1216" s="8"/>
      <c r="HZS1216" s="8"/>
      <c r="HZT1216" s="8"/>
      <c r="HZU1216" s="8"/>
      <c r="HZV1216" s="8"/>
      <c r="HZW1216" s="8"/>
      <c r="HZX1216" s="8"/>
      <c r="HZY1216" s="8"/>
      <c r="HZZ1216" s="8"/>
      <c r="IAA1216" s="8"/>
      <c r="IAB1216" s="8"/>
      <c r="IAC1216" s="8"/>
      <c r="IAD1216" s="8"/>
      <c r="IAE1216" s="8"/>
      <c r="IAF1216" s="8"/>
      <c r="IAG1216" s="8"/>
      <c r="IAH1216" s="8"/>
      <c r="IAI1216" s="8"/>
      <c r="IAJ1216" s="8"/>
      <c r="IAK1216" s="8"/>
      <c r="IAL1216" s="8"/>
      <c r="IAM1216" s="8"/>
      <c r="IAN1216" s="8"/>
      <c r="IAO1216" s="8"/>
      <c r="IAP1216" s="8"/>
      <c r="IAQ1216" s="8"/>
      <c r="IAR1216" s="8"/>
      <c r="IAS1216" s="8"/>
      <c r="IAT1216" s="8"/>
      <c r="IAU1216" s="8"/>
      <c r="IAV1216" s="8"/>
      <c r="IAW1216" s="8"/>
      <c r="IAX1216" s="8"/>
      <c r="IAY1216" s="8"/>
      <c r="IAZ1216" s="8"/>
      <c r="IBA1216" s="8"/>
      <c r="IBB1216" s="8"/>
      <c r="IBC1216" s="8"/>
      <c r="IBD1216" s="8"/>
      <c r="IBE1216" s="8"/>
      <c r="IBF1216" s="8"/>
      <c r="IBG1216" s="8"/>
      <c r="IBH1216" s="8"/>
      <c r="IBI1216" s="8"/>
      <c r="IBJ1216" s="8"/>
      <c r="IBK1216" s="8"/>
      <c r="IBL1216" s="8"/>
      <c r="IBM1216" s="8"/>
      <c r="IBN1216" s="8"/>
      <c r="IBO1216" s="8"/>
      <c r="IBP1216" s="8"/>
      <c r="IBQ1216" s="8"/>
      <c r="IBR1216" s="8"/>
      <c r="IBS1216" s="8"/>
      <c r="IBT1216" s="8"/>
      <c r="IBU1216" s="8"/>
      <c r="IBV1216" s="8"/>
      <c r="IBW1216" s="8"/>
      <c r="IBX1216" s="8"/>
      <c r="IBY1216" s="8"/>
      <c r="IBZ1216" s="8"/>
      <c r="ICA1216" s="8"/>
      <c r="ICB1216" s="8"/>
      <c r="ICC1216" s="8"/>
      <c r="ICD1216" s="8"/>
      <c r="ICE1216" s="8"/>
      <c r="ICF1216" s="8"/>
      <c r="ICG1216" s="8"/>
      <c r="ICH1216" s="8"/>
      <c r="ICI1216" s="8"/>
      <c r="ICJ1216" s="8"/>
      <c r="ICK1216" s="8"/>
      <c r="ICL1216" s="8"/>
      <c r="ICM1216" s="8"/>
      <c r="ICN1216" s="8"/>
      <c r="ICO1216" s="8"/>
      <c r="ICP1216" s="8"/>
      <c r="ICQ1216" s="8"/>
      <c r="ICR1216" s="8"/>
      <c r="ICS1216" s="8"/>
      <c r="ICT1216" s="8"/>
      <c r="ICU1216" s="8"/>
      <c r="ICV1216" s="8"/>
      <c r="ICW1216" s="8"/>
      <c r="ICX1216" s="8"/>
      <c r="ICY1216" s="8"/>
      <c r="ICZ1216" s="8"/>
      <c r="IDA1216" s="8"/>
      <c r="IDB1216" s="8"/>
      <c r="IDC1216" s="8"/>
      <c r="IDD1216" s="8"/>
      <c r="IDE1216" s="8"/>
      <c r="IDF1216" s="8"/>
      <c r="IDG1216" s="8"/>
      <c r="IDH1216" s="8"/>
      <c r="IDI1216" s="8"/>
      <c r="IDJ1216" s="8"/>
      <c r="IDK1216" s="8"/>
      <c r="IDL1216" s="8"/>
      <c r="IDM1216" s="8"/>
      <c r="IDN1216" s="8"/>
      <c r="IDO1216" s="8"/>
      <c r="IDP1216" s="8"/>
      <c r="IDQ1216" s="8"/>
      <c r="IDR1216" s="8"/>
      <c r="IDS1216" s="8"/>
      <c r="IDT1216" s="8"/>
      <c r="IDU1216" s="8"/>
      <c r="IDV1216" s="8"/>
      <c r="IDW1216" s="8"/>
      <c r="IDX1216" s="8"/>
      <c r="IDY1216" s="8"/>
      <c r="IDZ1216" s="8"/>
      <c r="IEA1216" s="8"/>
      <c r="IEB1216" s="8"/>
      <c r="IEC1216" s="8"/>
      <c r="IED1216" s="8"/>
      <c r="IEE1216" s="8"/>
      <c r="IEF1216" s="8"/>
      <c r="IEG1216" s="8"/>
      <c r="IEH1216" s="8"/>
      <c r="IEI1216" s="8"/>
      <c r="IEJ1216" s="8"/>
      <c r="IEK1216" s="8"/>
      <c r="IEL1216" s="8"/>
      <c r="IEM1216" s="8"/>
      <c r="IEN1216" s="8"/>
      <c r="IEO1216" s="8"/>
      <c r="IEP1216" s="8"/>
      <c r="IEQ1216" s="8"/>
      <c r="IER1216" s="8"/>
      <c r="IES1216" s="8"/>
      <c r="IET1216" s="8"/>
      <c r="IEU1216" s="8"/>
      <c r="IEV1216" s="8"/>
      <c r="IEW1216" s="8"/>
      <c r="IEX1216" s="8"/>
      <c r="IEY1216" s="8"/>
      <c r="IEZ1216" s="8"/>
      <c r="IFA1216" s="8"/>
      <c r="IFB1216" s="8"/>
      <c r="IFC1216" s="8"/>
      <c r="IFD1216" s="8"/>
      <c r="IFE1216" s="8"/>
      <c r="IFF1216" s="8"/>
      <c r="IFG1216" s="8"/>
      <c r="IFH1216" s="8"/>
      <c r="IFI1216" s="8"/>
      <c r="IFJ1216" s="8"/>
      <c r="IFK1216" s="8"/>
      <c r="IFL1216" s="8"/>
      <c r="IFM1216" s="8"/>
      <c r="IFN1216" s="8"/>
      <c r="IFO1216" s="8"/>
      <c r="IFP1216" s="8"/>
      <c r="IFQ1216" s="8"/>
      <c r="IFR1216" s="8"/>
      <c r="IFS1216" s="8"/>
      <c r="IFT1216" s="8"/>
      <c r="IFU1216" s="8"/>
      <c r="IFV1216" s="8"/>
      <c r="IFW1216" s="8"/>
      <c r="IFX1216" s="8"/>
      <c r="IFY1216" s="8"/>
      <c r="IFZ1216" s="8"/>
      <c r="IGA1216" s="8"/>
      <c r="IGB1216" s="8"/>
      <c r="IGC1216" s="8"/>
      <c r="IGD1216" s="8"/>
      <c r="IGE1216" s="8"/>
      <c r="IGF1216" s="8"/>
      <c r="IGG1216" s="8"/>
      <c r="IGH1216" s="8"/>
      <c r="IGI1216" s="8"/>
      <c r="IGJ1216" s="8"/>
      <c r="IGK1216" s="8"/>
      <c r="IGL1216" s="8"/>
      <c r="IGM1216" s="8"/>
      <c r="IGN1216" s="8"/>
      <c r="IGO1216" s="8"/>
      <c r="IGP1216" s="8"/>
      <c r="IGQ1216" s="8"/>
      <c r="IGR1216" s="8"/>
      <c r="IGS1216" s="8"/>
      <c r="IGT1216" s="8"/>
      <c r="IGU1216" s="8"/>
      <c r="IGV1216" s="8"/>
      <c r="IGW1216" s="8"/>
      <c r="IGX1216" s="8"/>
      <c r="IGY1216" s="8"/>
      <c r="IGZ1216" s="8"/>
      <c r="IHA1216" s="8"/>
      <c r="IHB1216" s="8"/>
      <c r="IHC1216" s="8"/>
      <c r="IHD1216" s="8"/>
      <c r="IHE1216" s="8"/>
      <c r="IHF1216" s="8"/>
      <c r="IHG1216" s="8"/>
      <c r="IHH1216" s="8"/>
      <c r="IHI1216" s="8"/>
      <c r="IHJ1216" s="8"/>
      <c r="IHK1216" s="8"/>
      <c r="IHL1216" s="8"/>
      <c r="IHM1216" s="8"/>
      <c r="IHN1216" s="8"/>
      <c r="IHO1216" s="8"/>
      <c r="IHP1216" s="8"/>
      <c r="IHQ1216" s="8"/>
      <c r="IHR1216" s="8"/>
      <c r="IHS1216" s="8"/>
      <c r="IHT1216" s="8"/>
      <c r="IHU1216" s="8"/>
      <c r="IHV1216" s="8"/>
      <c r="IHW1216" s="8"/>
      <c r="IHX1216" s="8"/>
      <c r="IHY1216" s="8"/>
      <c r="IHZ1216" s="8"/>
      <c r="IIA1216" s="8"/>
      <c r="IIB1216" s="8"/>
      <c r="IIC1216" s="8"/>
      <c r="IID1216" s="8"/>
      <c r="IIE1216" s="8"/>
      <c r="IIF1216" s="8"/>
      <c r="IIG1216" s="8"/>
      <c r="IIH1216" s="8"/>
      <c r="III1216" s="8"/>
      <c r="IIJ1216" s="8"/>
      <c r="IIK1216" s="8"/>
      <c r="IIL1216" s="8"/>
      <c r="IIM1216" s="8"/>
      <c r="IIN1216" s="8"/>
      <c r="IIO1216" s="8"/>
      <c r="IIP1216" s="8"/>
      <c r="IIQ1216" s="8"/>
      <c r="IIR1216" s="8"/>
      <c r="IIS1216" s="8"/>
      <c r="IIT1216" s="8"/>
      <c r="IIU1216" s="8"/>
      <c r="IIV1216" s="8"/>
      <c r="IIW1216" s="8"/>
      <c r="IIX1216" s="8"/>
      <c r="IIY1216" s="8"/>
      <c r="IIZ1216" s="8"/>
      <c r="IJA1216" s="8"/>
      <c r="IJB1216" s="8"/>
      <c r="IJC1216" s="8"/>
      <c r="IJD1216" s="8"/>
      <c r="IJE1216" s="8"/>
      <c r="IJF1216" s="8"/>
      <c r="IJG1216" s="8"/>
      <c r="IJH1216" s="8"/>
      <c r="IJI1216" s="8"/>
      <c r="IJJ1216" s="8"/>
      <c r="IJK1216" s="8"/>
      <c r="IJL1216" s="8"/>
      <c r="IJM1216" s="8"/>
      <c r="IJN1216" s="8"/>
      <c r="IJO1216" s="8"/>
      <c r="IJP1216" s="8"/>
      <c r="IJQ1216" s="8"/>
      <c r="IJR1216" s="8"/>
      <c r="IJS1216" s="8"/>
      <c r="IJT1216" s="8"/>
      <c r="IJU1216" s="8"/>
      <c r="IJV1216" s="8"/>
      <c r="IJW1216" s="8"/>
      <c r="IJX1216" s="8"/>
      <c r="IJY1216" s="8"/>
      <c r="IJZ1216" s="8"/>
      <c r="IKA1216" s="8"/>
      <c r="IKB1216" s="8"/>
      <c r="IKC1216" s="8"/>
      <c r="IKD1216" s="8"/>
      <c r="IKE1216" s="8"/>
      <c r="IKF1216" s="8"/>
      <c r="IKG1216" s="8"/>
      <c r="IKH1216" s="8"/>
      <c r="IKI1216" s="8"/>
      <c r="IKJ1216" s="8"/>
      <c r="IKK1216" s="8"/>
      <c r="IKL1216" s="8"/>
      <c r="IKM1216" s="8"/>
      <c r="IKN1216" s="8"/>
      <c r="IKO1216" s="8"/>
      <c r="IKP1216" s="8"/>
      <c r="IKQ1216" s="8"/>
      <c r="IKR1216" s="8"/>
      <c r="IKS1216" s="8"/>
      <c r="IKT1216" s="8"/>
      <c r="IKU1216" s="8"/>
      <c r="IKV1216" s="8"/>
      <c r="IKW1216" s="8"/>
      <c r="IKX1216" s="8"/>
      <c r="IKY1216" s="8"/>
      <c r="IKZ1216" s="8"/>
      <c r="ILA1216" s="8"/>
      <c r="ILB1216" s="8"/>
      <c r="ILC1216" s="8"/>
      <c r="ILD1216" s="8"/>
      <c r="ILE1216" s="8"/>
      <c r="ILF1216" s="8"/>
      <c r="ILG1216" s="8"/>
      <c r="ILH1216" s="8"/>
      <c r="ILI1216" s="8"/>
      <c r="ILJ1216" s="8"/>
      <c r="ILK1216" s="8"/>
      <c r="ILL1216" s="8"/>
      <c r="ILM1216" s="8"/>
      <c r="ILN1216" s="8"/>
      <c r="ILO1216" s="8"/>
      <c r="ILP1216" s="8"/>
      <c r="ILQ1216" s="8"/>
      <c r="ILR1216" s="8"/>
      <c r="ILS1216" s="8"/>
      <c r="ILT1216" s="8"/>
      <c r="ILU1216" s="8"/>
      <c r="ILV1216" s="8"/>
      <c r="ILW1216" s="8"/>
      <c r="ILX1216" s="8"/>
      <c r="ILY1216" s="8"/>
      <c r="ILZ1216" s="8"/>
      <c r="IMA1216" s="8"/>
      <c r="IMB1216" s="8"/>
      <c r="IMC1216" s="8"/>
      <c r="IMD1216" s="8"/>
      <c r="IME1216" s="8"/>
      <c r="IMF1216" s="8"/>
      <c r="IMG1216" s="8"/>
      <c r="IMH1216" s="8"/>
      <c r="IMI1216" s="8"/>
      <c r="IMJ1216" s="8"/>
      <c r="IMK1216" s="8"/>
      <c r="IML1216" s="8"/>
      <c r="IMM1216" s="8"/>
      <c r="IMN1216" s="8"/>
      <c r="IMO1216" s="8"/>
      <c r="IMP1216" s="8"/>
      <c r="IMQ1216" s="8"/>
      <c r="IMR1216" s="8"/>
      <c r="IMS1216" s="8"/>
      <c r="IMT1216" s="8"/>
      <c r="IMU1216" s="8"/>
      <c r="IMV1216" s="8"/>
      <c r="IMW1216" s="8"/>
      <c r="IMX1216" s="8"/>
      <c r="IMY1216" s="8"/>
      <c r="IMZ1216" s="8"/>
      <c r="INA1216" s="8"/>
      <c r="INB1216" s="8"/>
      <c r="INC1216" s="8"/>
      <c r="IND1216" s="8"/>
      <c r="INE1216" s="8"/>
      <c r="INF1216" s="8"/>
      <c r="ING1216" s="8"/>
      <c r="INH1216" s="8"/>
      <c r="INI1216" s="8"/>
      <c r="INJ1216" s="8"/>
      <c r="INK1216" s="8"/>
      <c r="INL1216" s="8"/>
      <c r="INM1216" s="8"/>
      <c r="INN1216" s="8"/>
      <c r="INO1216" s="8"/>
      <c r="INP1216" s="8"/>
      <c r="INQ1216" s="8"/>
      <c r="INR1216" s="8"/>
      <c r="INS1216" s="8"/>
      <c r="INT1216" s="8"/>
      <c r="INU1216" s="8"/>
      <c r="INV1216" s="8"/>
      <c r="INW1216" s="8"/>
      <c r="INX1216" s="8"/>
      <c r="INY1216" s="8"/>
      <c r="INZ1216" s="8"/>
      <c r="IOA1216" s="8"/>
      <c r="IOB1216" s="8"/>
      <c r="IOC1216" s="8"/>
      <c r="IOD1216" s="8"/>
      <c r="IOE1216" s="8"/>
      <c r="IOF1216" s="8"/>
      <c r="IOG1216" s="8"/>
      <c r="IOH1216" s="8"/>
      <c r="IOI1216" s="8"/>
      <c r="IOJ1216" s="8"/>
      <c r="IOK1216" s="8"/>
      <c r="IOL1216" s="8"/>
      <c r="IOM1216" s="8"/>
      <c r="ION1216" s="8"/>
      <c r="IOO1216" s="8"/>
      <c r="IOP1216" s="8"/>
      <c r="IOQ1216" s="8"/>
      <c r="IOR1216" s="8"/>
      <c r="IOS1216" s="8"/>
      <c r="IOT1216" s="8"/>
      <c r="IOU1216" s="8"/>
      <c r="IOV1216" s="8"/>
      <c r="IOW1216" s="8"/>
      <c r="IOX1216" s="8"/>
      <c r="IOY1216" s="8"/>
      <c r="IOZ1216" s="8"/>
      <c r="IPA1216" s="8"/>
      <c r="IPB1216" s="8"/>
      <c r="IPC1216" s="8"/>
      <c r="IPD1216" s="8"/>
      <c r="IPE1216" s="8"/>
      <c r="IPF1216" s="8"/>
      <c r="IPG1216" s="8"/>
      <c r="IPH1216" s="8"/>
      <c r="IPI1216" s="8"/>
      <c r="IPJ1216" s="8"/>
      <c r="IPK1216" s="8"/>
      <c r="IPL1216" s="8"/>
      <c r="IPM1216" s="8"/>
      <c r="IPN1216" s="8"/>
      <c r="IPO1216" s="8"/>
      <c r="IPP1216" s="8"/>
      <c r="IPQ1216" s="8"/>
      <c r="IPR1216" s="8"/>
      <c r="IPS1216" s="8"/>
      <c r="IPT1216" s="8"/>
      <c r="IPU1216" s="8"/>
      <c r="IPV1216" s="8"/>
      <c r="IPW1216" s="8"/>
      <c r="IPX1216" s="8"/>
      <c r="IPY1216" s="8"/>
      <c r="IPZ1216" s="8"/>
      <c r="IQA1216" s="8"/>
      <c r="IQB1216" s="8"/>
      <c r="IQC1216" s="8"/>
      <c r="IQD1216" s="8"/>
      <c r="IQE1216" s="8"/>
      <c r="IQF1216" s="8"/>
      <c r="IQG1216" s="8"/>
      <c r="IQH1216" s="8"/>
      <c r="IQI1216" s="8"/>
      <c r="IQJ1216" s="8"/>
      <c r="IQK1216" s="8"/>
      <c r="IQL1216" s="8"/>
      <c r="IQM1216" s="8"/>
      <c r="IQN1216" s="8"/>
      <c r="IQO1216" s="8"/>
      <c r="IQP1216" s="8"/>
      <c r="IQQ1216" s="8"/>
      <c r="IQR1216" s="8"/>
      <c r="IQS1216" s="8"/>
      <c r="IQT1216" s="8"/>
      <c r="IQU1216" s="8"/>
      <c r="IQV1216" s="8"/>
      <c r="IQW1216" s="8"/>
      <c r="IQX1216" s="8"/>
      <c r="IQY1216" s="8"/>
      <c r="IQZ1216" s="8"/>
      <c r="IRA1216" s="8"/>
      <c r="IRB1216" s="8"/>
      <c r="IRC1216" s="8"/>
      <c r="IRD1216" s="8"/>
      <c r="IRE1216" s="8"/>
      <c r="IRF1216" s="8"/>
      <c r="IRG1216" s="8"/>
      <c r="IRH1216" s="8"/>
      <c r="IRI1216" s="8"/>
      <c r="IRJ1216" s="8"/>
      <c r="IRK1216" s="8"/>
      <c r="IRL1216" s="8"/>
      <c r="IRM1216" s="8"/>
      <c r="IRN1216" s="8"/>
      <c r="IRO1216" s="8"/>
      <c r="IRP1216" s="8"/>
      <c r="IRQ1216" s="8"/>
      <c r="IRR1216" s="8"/>
      <c r="IRS1216" s="8"/>
      <c r="IRT1216" s="8"/>
      <c r="IRU1216" s="8"/>
      <c r="IRV1216" s="8"/>
      <c r="IRW1216" s="8"/>
      <c r="IRX1216" s="8"/>
      <c r="IRY1216" s="8"/>
      <c r="IRZ1216" s="8"/>
      <c r="ISA1216" s="8"/>
      <c r="ISB1216" s="8"/>
      <c r="ISC1216" s="8"/>
      <c r="ISD1216" s="8"/>
      <c r="ISE1216" s="8"/>
      <c r="ISF1216" s="8"/>
      <c r="ISG1216" s="8"/>
      <c r="ISH1216" s="8"/>
      <c r="ISI1216" s="8"/>
      <c r="ISJ1216" s="8"/>
      <c r="ISK1216" s="8"/>
      <c r="ISL1216" s="8"/>
      <c r="ISM1216" s="8"/>
      <c r="ISN1216" s="8"/>
      <c r="ISO1216" s="8"/>
      <c r="ISP1216" s="8"/>
      <c r="ISQ1216" s="8"/>
      <c r="ISR1216" s="8"/>
      <c r="ISS1216" s="8"/>
      <c r="IST1216" s="8"/>
      <c r="ISU1216" s="8"/>
      <c r="ISV1216" s="8"/>
      <c r="ISW1216" s="8"/>
      <c r="ISX1216" s="8"/>
      <c r="ISY1216" s="8"/>
      <c r="ISZ1216" s="8"/>
      <c r="ITA1216" s="8"/>
      <c r="ITB1216" s="8"/>
      <c r="ITC1216" s="8"/>
      <c r="ITD1216" s="8"/>
      <c r="ITE1216" s="8"/>
      <c r="ITF1216" s="8"/>
      <c r="ITG1216" s="8"/>
      <c r="ITH1216" s="8"/>
      <c r="ITI1216" s="8"/>
      <c r="ITJ1216" s="8"/>
      <c r="ITK1216" s="8"/>
      <c r="ITL1216" s="8"/>
      <c r="ITM1216" s="8"/>
      <c r="ITN1216" s="8"/>
      <c r="ITO1216" s="8"/>
      <c r="ITP1216" s="8"/>
      <c r="ITQ1216" s="8"/>
      <c r="ITR1216" s="8"/>
      <c r="ITS1216" s="8"/>
      <c r="ITT1216" s="8"/>
      <c r="ITU1216" s="8"/>
      <c r="ITV1216" s="8"/>
      <c r="ITW1216" s="8"/>
      <c r="ITX1216" s="8"/>
      <c r="ITY1216" s="8"/>
      <c r="ITZ1216" s="8"/>
      <c r="IUA1216" s="8"/>
      <c r="IUB1216" s="8"/>
      <c r="IUC1216" s="8"/>
      <c r="IUD1216" s="8"/>
      <c r="IUE1216" s="8"/>
      <c r="IUF1216" s="8"/>
      <c r="IUG1216" s="8"/>
      <c r="IUH1216" s="8"/>
      <c r="IUI1216" s="8"/>
      <c r="IUJ1216" s="8"/>
      <c r="IUK1216" s="8"/>
      <c r="IUL1216" s="8"/>
      <c r="IUM1216" s="8"/>
      <c r="IUN1216" s="8"/>
      <c r="IUO1216" s="8"/>
      <c r="IUP1216" s="8"/>
      <c r="IUQ1216" s="8"/>
      <c r="IUR1216" s="8"/>
      <c r="IUS1216" s="8"/>
      <c r="IUT1216" s="8"/>
      <c r="IUU1216" s="8"/>
      <c r="IUV1216" s="8"/>
      <c r="IUW1216" s="8"/>
      <c r="IUX1216" s="8"/>
      <c r="IUY1216" s="8"/>
      <c r="IUZ1216" s="8"/>
      <c r="IVA1216" s="8"/>
      <c r="IVB1216" s="8"/>
      <c r="IVC1216" s="8"/>
      <c r="IVD1216" s="8"/>
      <c r="IVE1216" s="8"/>
      <c r="IVF1216" s="8"/>
      <c r="IVG1216" s="8"/>
      <c r="IVH1216" s="8"/>
      <c r="IVI1216" s="8"/>
      <c r="IVJ1216" s="8"/>
      <c r="IVK1216" s="8"/>
      <c r="IVL1216" s="8"/>
      <c r="IVM1216" s="8"/>
      <c r="IVN1216" s="8"/>
      <c r="IVO1216" s="8"/>
      <c r="IVP1216" s="8"/>
      <c r="IVQ1216" s="8"/>
      <c r="IVR1216" s="8"/>
      <c r="IVS1216" s="8"/>
      <c r="IVT1216" s="8"/>
      <c r="IVU1216" s="8"/>
      <c r="IVV1216" s="8"/>
      <c r="IVW1216" s="8"/>
      <c r="IVX1216" s="8"/>
      <c r="IVY1216" s="8"/>
      <c r="IVZ1216" s="8"/>
      <c r="IWA1216" s="8"/>
      <c r="IWB1216" s="8"/>
      <c r="IWC1216" s="8"/>
      <c r="IWD1216" s="8"/>
      <c r="IWE1216" s="8"/>
      <c r="IWF1216" s="8"/>
      <c r="IWG1216" s="8"/>
      <c r="IWH1216" s="8"/>
      <c r="IWI1216" s="8"/>
      <c r="IWJ1216" s="8"/>
      <c r="IWK1216" s="8"/>
      <c r="IWL1216" s="8"/>
      <c r="IWM1216" s="8"/>
      <c r="IWN1216" s="8"/>
      <c r="IWO1216" s="8"/>
      <c r="IWP1216" s="8"/>
      <c r="IWQ1216" s="8"/>
      <c r="IWR1216" s="8"/>
      <c r="IWS1216" s="8"/>
      <c r="IWT1216" s="8"/>
      <c r="IWU1216" s="8"/>
      <c r="IWV1216" s="8"/>
      <c r="IWW1216" s="8"/>
      <c r="IWX1216" s="8"/>
      <c r="IWY1216" s="8"/>
      <c r="IWZ1216" s="8"/>
      <c r="IXA1216" s="8"/>
      <c r="IXB1216" s="8"/>
      <c r="IXC1216" s="8"/>
      <c r="IXD1216" s="8"/>
      <c r="IXE1216" s="8"/>
      <c r="IXF1216" s="8"/>
      <c r="IXG1216" s="8"/>
      <c r="IXH1216" s="8"/>
      <c r="IXI1216" s="8"/>
      <c r="IXJ1216" s="8"/>
      <c r="IXK1216" s="8"/>
      <c r="IXL1216" s="8"/>
      <c r="IXM1216" s="8"/>
      <c r="IXN1216" s="8"/>
      <c r="IXO1216" s="8"/>
      <c r="IXP1216" s="8"/>
      <c r="IXQ1216" s="8"/>
      <c r="IXR1216" s="8"/>
      <c r="IXS1216" s="8"/>
      <c r="IXT1216" s="8"/>
      <c r="IXU1216" s="8"/>
      <c r="IXV1216" s="8"/>
      <c r="IXW1216" s="8"/>
      <c r="IXX1216" s="8"/>
      <c r="IXY1216" s="8"/>
      <c r="IXZ1216" s="8"/>
      <c r="IYA1216" s="8"/>
      <c r="IYB1216" s="8"/>
      <c r="IYC1216" s="8"/>
      <c r="IYD1216" s="8"/>
      <c r="IYE1216" s="8"/>
      <c r="IYF1216" s="8"/>
      <c r="IYG1216" s="8"/>
      <c r="IYH1216" s="8"/>
      <c r="IYI1216" s="8"/>
      <c r="IYJ1216" s="8"/>
      <c r="IYK1216" s="8"/>
      <c r="IYL1216" s="8"/>
      <c r="IYM1216" s="8"/>
      <c r="IYN1216" s="8"/>
      <c r="IYO1216" s="8"/>
      <c r="IYP1216" s="8"/>
      <c r="IYQ1216" s="8"/>
      <c r="IYR1216" s="8"/>
      <c r="IYS1216" s="8"/>
      <c r="IYT1216" s="8"/>
      <c r="IYU1216" s="8"/>
      <c r="IYV1216" s="8"/>
      <c r="IYW1216" s="8"/>
      <c r="IYX1216" s="8"/>
      <c r="IYY1216" s="8"/>
      <c r="IYZ1216" s="8"/>
      <c r="IZA1216" s="8"/>
      <c r="IZB1216" s="8"/>
      <c r="IZC1216" s="8"/>
      <c r="IZD1216" s="8"/>
      <c r="IZE1216" s="8"/>
      <c r="IZF1216" s="8"/>
      <c r="IZG1216" s="8"/>
      <c r="IZH1216" s="8"/>
      <c r="IZI1216" s="8"/>
      <c r="IZJ1216" s="8"/>
      <c r="IZK1216" s="8"/>
      <c r="IZL1216" s="8"/>
      <c r="IZM1216" s="8"/>
      <c r="IZN1216" s="8"/>
      <c r="IZO1216" s="8"/>
      <c r="IZP1216" s="8"/>
      <c r="IZQ1216" s="8"/>
      <c r="IZR1216" s="8"/>
      <c r="IZS1216" s="8"/>
      <c r="IZT1216" s="8"/>
      <c r="IZU1216" s="8"/>
      <c r="IZV1216" s="8"/>
      <c r="IZW1216" s="8"/>
      <c r="IZX1216" s="8"/>
      <c r="IZY1216" s="8"/>
      <c r="IZZ1216" s="8"/>
      <c r="JAA1216" s="8"/>
      <c r="JAB1216" s="8"/>
      <c r="JAC1216" s="8"/>
      <c r="JAD1216" s="8"/>
      <c r="JAE1216" s="8"/>
      <c r="JAF1216" s="8"/>
      <c r="JAG1216" s="8"/>
      <c r="JAH1216" s="8"/>
      <c r="JAI1216" s="8"/>
      <c r="JAJ1216" s="8"/>
      <c r="JAK1216" s="8"/>
      <c r="JAL1216" s="8"/>
      <c r="JAM1216" s="8"/>
      <c r="JAN1216" s="8"/>
      <c r="JAO1216" s="8"/>
      <c r="JAP1216" s="8"/>
      <c r="JAQ1216" s="8"/>
      <c r="JAR1216" s="8"/>
      <c r="JAS1216" s="8"/>
      <c r="JAT1216" s="8"/>
      <c r="JAU1216" s="8"/>
      <c r="JAV1216" s="8"/>
      <c r="JAW1216" s="8"/>
      <c r="JAX1216" s="8"/>
      <c r="JAY1216" s="8"/>
      <c r="JAZ1216" s="8"/>
      <c r="JBA1216" s="8"/>
      <c r="JBB1216" s="8"/>
      <c r="JBC1216" s="8"/>
      <c r="JBD1216" s="8"/>
      <c r="JBE1216" s="8"/>
      <c r="JBF1216" s="8"/>
      <c r="JBG1216" s="8"/>
      <c r="JBH1216" s="8"/>
      <c r="JBI1216" s="8"/>
      <c r="JBJ1216" s="8"/>
      <c r="JBK1216" s="8"/>
      <c r="JBL1216" s="8"/>
      <c r="JBM1216" s="8"/>
      <c r="JBN1216" s="8"/>
      <c r="JBO1216" s="8"/>
      <c r="JBP1216" s="8"/>
      <c r="JBQ1216" s="8"/>
      <c r="JBR1216" s="8"/>
      <c r="JBS1216" s="8"/>
      <c r="JBT1216" s="8"/>
      <c r="JBU1216" s="8"/>
      <c r="JBV1216" s="8"/>
      <c r="JBW1216" s="8"/>
      <c r="JBX1216" s="8"/>
      <c r="JBY1216" s="8"/>
      <c r="JBZ1216" s="8"/>
      <c r="JCA1216" s="8"/>
      <c r="JCB1216" s="8"/>
      <c r="JCC1216" s="8"/>
      <c r="JCD1216" s="8"/>
      <c r="JCE1216" s="8"/>
      <c r="JCF1216" s="8"/>
      <c r="JCG1216" s="8"/>
      <c r="JCH1216" s="8"/>
      <c r="JCI1216" s="8"/>
      <c r="JCJ1216" s="8"/>
      <c r="JCK1216" s="8"/>
      <c r="JCL1216" s="8"/>
      <c r="JCM1216" s="8"/>
      <c r="JCN1216" s="8"/>
      <c r="JCO1216" s="8"/>
      <c r="JCP1216" s="8"/>
      <c r="JCQ1216" s="8"/>
      <c r="JCR1216" s="8"/>
      <c r="JCS1216" s="8"/>
      <c r="JCT1216" s="8"/>
      <c r="JCU1216" s="8"/>
      <c r="JCV1216" s="8"/>
      <c r="JCW1216" s="8"/>
      <c r="JCX1216" s="8"/>
      <c r="JCY1216" s="8"/>
      <c r="JCZ1216" s="8"/>
      <c r="JDA1216" s="8"/>
      <c r="JDB1216" s="8"/>
      <c r="JDC1216" s="8"/>
      <c r="JDD1216" s="8"/>
      <c r="JDE1216" s="8"/>
      <c r="JDF1216" s="8"/>
      <c r="JDG1216" s="8"/>
      <c r="JDH1216" s="8"/>
      <c r="JDI1216" s="8"/>
      <c r="JDJ1216" s="8"/>
      <c r="JDK1216" s="8"/>
      <c r="JDL1216" s="8"/>
      <c r="JDM1216" s="8"/>
      <c r="JDN1216" s="8"/>
      <c r="JDO1216" s="8"/>
      <c r="JDP1216" s="8"/>
      <c r="JDQ1216" s="8"/>
      <c r="JDR1216" s="8"/>
      <c r="JDS1216" s="8"/>
      <c r="JDT1216" s="8"/>
      <c r="JDU1216" s="8"/>
      <c r="JDV1216" s="8"/>
      <c r="JDW1216" s="8"/>
      <c r="JDX1216" s="8"/>
      <c r="JDY1216" s="8"/>
      <c r="JDZ1216" s="8"/>
      <c r="JEA1216" s="8"/>
      <c r="JEB1216" s="8"/>
      <c r="JEC1216" s="8"/>
      <c r="JED1216" s="8"/>
      <c r="JEE1216" s="8"/>
      <c r="JEF1216" s="8"/>
      <c r="JEG1216" s="8"/>
      <c r="JEH1216" s="8"/>
      <c r="JEI1216" s="8"/>
      <c r="JEJ1216" s="8"/>
      <c r="JEK1216" s="8"/>
      <c r="JEL1216" s="8"/>
      <c r="JEM1216" s="8"/>
      <c r="JEN1216" s="8"/>
      <c r="JEO1216" s="8"/>
      <c r="JEP1216" s="8"/>
      <c r="JEQ1216" s="8"/>
      <c r="JER1216" s="8"/>
      <c r="JES1216" s="8"/>
      <c r="JET1216" s="8"/>
      <c r="JEU1216" s="8"/>
      <c r="JEV1216" s="8"/>
      <c r="JEW1216" s="8"/>
      <c r="JEX1216" s="8"/>
      <c r="JEY1216" s="8"/>
      <c r="JEZ1216" s="8"/>
      <c r="JFA1216" s="8"/>
      <c r="JFB1216" s="8"/>
      <c r="JFC1216" s="8"/>
      <c r="JFD1216" s="8"/>
      <c r="JFE1216" s="8"/>
      <c r="JFF1216" s="8"/>
      <c r="JFG1216" s="8"/>
      <c r="JFH1216" s="8"/>
      <c r="JFI1216" s="8"/>
      <c r="JFJ1216" s="8"/>
      <c r="JFK1216" s="8"/>
      <c r="JFL1216" s="8"/>
      <c r="JFM1216" s="8"/>
      <c r="JFN1216" s="8"/>
      <c r="JFO1216" s="8"/>
      <c r="JFP1216" s="8"/>
      <c r="JFQ1216" s="8"/>
      <c r="JFR1216" s="8"/>
      <c r="JFS1216" s="8"/>
      <c r="JFT1216" s="8"/>
      <c r="JFU1216" s="8"/>
      <c r="JFV1216" s="8"/>
      <c r="JFW1216" s="8"/>
      <c r="JFX1216" s="8"/>
      <c r="JFY1216" s="8"/>
      <c r="JFZ1216" s="8"/>
      <c r="JGA1216" s="8"/>
      <c r="JGB1216" s="8"/>
      <c r="JGC1216" s="8"/>
      <c r="JGD1216" s="8"/>
      <c r="JGE1216" s="8"/>
      <c r="JGF1216" s="8"/>
      <c r="JGG1216" s="8"/>
      <c r="JGH1216" s="8"/>
      <c r="JGI1216" s="8"/>
      <c r="JGJ1216" s="8"/>
      <c r="JGK1216" s="8"/>
      <c r="JGL1216" s="8"/>
      <c r="JGM1216" s="8"/>
      <c r="JGN1216" s="8"/>
      <c r="JGO1216" s="8"/>
      <c r="JGP1216" s="8"/>
      <c r="JGQ1216" s="8"/>
      <c r="JGR1216" s="8"/>
      <c r="JGS1216" s="8"/>
      <c r="JGT1216" s="8"/>
      <c r="JGU1216" s="8"/>
      <c r="JGV1216" s="8"/>
      <c r="JGW1216" s="8"/>
      <c r="JGX1216" s="8"/>
      <c r="JGY1216" s="8"/>
      <c r="JGZ1216" s="8"/>
      <c r="JHA1216" s="8"/>
      <c r="JHB1216" s="8"/>
      <c r="JHC1216" s="8"/>
      <c r="JHD1216" s="8"/>
      <c r="JHE1216" s="8"/>
      <c r="JHF1216" s="8"/>
      <c r="JHG1216" s="8"/>
      <c r="JHH1216" s="8"/>
      <c r="JHI1216" s="8"/>
      <c r="JHJ1216" s="8"/>
      <c r="JHK1216" s="8"/>
      <c r="JHL1216" s="8"/>
      <c r="JHM1216" s="8"/>
      <c r="JHN1216" s="8"/>
      <c r="JHO1216" s="8"/>
      <c r="JHP1216" s="8"/>
      <c r="JHQ1216" s="8"/>
      <c r="JHR1216" s="8"/>
      <c r="JHS1216" s="8"/>
      <c r="JHT1216" s="8"/>
      <c r="JHU1216" s="8"/>
      <c r="JHV1216" s="8"/>
      <c r="JHW1216" s="8"/>
      <c r="JHX1216" s="8"/>
      <c r="JHY1216" s="8"/>
      <c r="JHZ1216" s="8"/>
      <c r="JIA1216" s="8"/>
      <c r="JIB1216" s="8"/>
      <c r="JIC1216" s="8"/>
      <c r="JID1216" s="8"/>
      <c r="JIE1216" s="8"/>
      <c r="JIF1216" s="8"/>
      <c r="JIG1216" s="8"/>
      <c r="JIH1216" s="8"/>
      <c r="JII1216" s="8"/>
      <c r="JIJ1216" s="8"/>
      <c r="JIK1216" s="8"/>
      <c r="JIL1216" s="8"/>
      <c r="JIM1216" s="8"/>
      <c r="JIN1216" s="8"/>
      <c r="JIO1216" s="8"/>
      <c r="JIP1216" s="8"/>
      <c r="JIQ1216" s="8"/>
      <c r="JIR1216" s="8"/>
      <c r="JIS1216" s="8"/>
      <c r="JIT1216" s="8"/>
      <c r="JIU1216" s="8"/>
      <c r="JIV1216" s="8"/>
      <c r="JIW1216" s="8"/>
      <c r="JIX1216" s="8"/>
      <c r="JIY1216" s="8"/>
      <c r="JIZ1216" s="8"/>
      <c r="JJA1216" s="8"/>
      <c r="JJB1216" s="8"/>
      <c r="JJC1216" s="8"/>
      <c r="JJD1216" s="8"/>
      <c r="JJE1216" s="8"/>
      <c r="JJF1216" s="8"/>
      <c r="JJG1216" s="8"/>
      <c r="JJH1216" s="8"/>
      <c r="JJI1216" s="8"/>
      <c r="JJJ1216" s="8"/>
      <c r="JJK1216" s="8"/>
      <c r="JJL1216" s="8"/>
      <c r="JJM1216" s="8"/>
      <c r="JJN1216" s="8"/>
      <c r="JJO1216" s="8"/>
      <c r="JJP1216" s="8"/>
      <c r="JJQ1216" s="8"/>
      <c r="JJR1216" s="8"/>
      <c r="JJS1216" s="8"/>
      <c r="JJT1216" s="8"/>
      <c r="JJU1216" s="8"/>
      <c r="JJV1216" s="8"/>
      <c r="JJW1216" s="8"/>
      <c r="JJX1216" s="8"/>
      <c r="JJY1216" s="8"/>
      <c r="JJZ1216" s="8"/>
      <c r="JKA1216" s="8"/>
      <c r="JKB1216" s="8"/>
      <c r="JKC1216" s="8"/>
      <c r="JKD1216" s="8"/>
      <c r="JKE1216" s="8"/>
      <c r="JKF1216" s="8"/>
      <c r="JKG1216" s="8"/>
      <c r="JKH1216" s="8"/>
      <c r="JKI1216" s="8"/>
      <c r="JKJ1216" s="8"/>
      <c r="JKK1216" s="8"/>
      <c r="JKL1216" s="8"/>
      <c r="JKM1216" s="8"/>
      <c r="JKN1216" s="8"/>
      <c r="JKO1216" s="8"/>
      <c r="JKP1216" s="8"/>
      <c r="JKQ1216" s="8"/>
      <c r="JKR1216" s="8"/>
      <c r="JKS1216" s="8"/>
      <c r="JKT1216" s="8"/>
      <c r="JKU1216" s="8"/>
      <c r="JKV1216" s="8"/>
      <c r="JKW1216" s="8"/>
      <c r="JKX1216" s="8"/>
      <c r="JKY1216" s="8"/>
      <c r="JKZ1216" s="8"/>
      <c r="JLA1216" s="8"/>
      <c r="JLB1216" s="8"/>
      <c r="JLC1216" s="8"/>
      <c r="JLD1216" s="8"/>
      <c r="JLE1216" s="8"/>
      <c r="JLF1216" s="8"/>
      <c r="JLG1216" s="8"/>
      <c r="JLH1216" s="8"/>
      <c r="JLI1216" s="8"/>
      <c r="JLJ1216" s="8"/>
      <c r="JLK1216" s="8"/>
      <c r="JLL1216" s="8"/>
      <c r="JLM1216" s="8"/>
      <c r="JLN1216" s="8"/>
      <c r="JLO1216" s="8"/>
      <c r="JLP1216" s="8"/>
      <c r="JLQ1216" s="8"/>
      <c r="JLR1216" s="8"/>
      <c r="JLS1216" s="8"/>
      <c r="JLT1216" s="8"/>
      <c r="JLU1216" s="8"/>
      <c r="JLV1216" s="8"/>
      <c r="JLW1216" s="8"/>
      <c r="JLX1216" s="8"/>
      <c r="JLY1216" s="8"/>
      <c r="JLZ1216" s="8"/>
      <c r="JMA1216" s="8"/>
      <c r="JMB1216" s="8"/>
      <c r="JMC1216" s="8"/>
      <c r="JMD1216" s="8"/>
      <c r="JME1216" s="8"/>
      <c r="JMF1216" s="8"/>
      <c r="JMG1216" s="8"/>
      <c r="JMH1216" s="8"/>
      <c r="JMI1216" s="8"/>
      <c r="JMJ1216" s="8"/>
      <c r="JMK1216" s="8"/>
      <c r="JML1216" s="8"/>
      <c r="JMM1216" s="8"/>
      <c r="JMN1216" s="8"/>
      <c r="JMO1216" s="8"/>
      <c r="JMP1216" s="8"/>
      <c r="JMQ1216" s="8"/>
      <c r="JMR1216" s="8"/>
      <c r="JMS1216" s="8"/>
      <c r="JMT1216" s="8"/>
      <c r="JMU1216" s="8"/>
      <c r="JMV1216" s="8"/>
      <c r="JMW1216" s="8"/>
      <c r="JMX1216" s="8"/>
      <c r="JMY1216" s="8"/>
      <c r="JMZ1216" s="8"/>
      <c r="JNA1216" s="8"/>
      <c r="JNB1216" s="8"/>
      <c r="JNC1216" s="8"/>
      <c r="JND1216" s="8"/>
      <c r="JNE1216" s="8"/>
      <c r="JNF1216" s="8"/>
      <c r="JNG1216" s="8"/>
      <c r="JNH1216" s="8"/>
      <c r="JNI1216" s="8"/>
      <c r="JNJ1216" s="8"/>
      <c r="JNK1216" s="8"/>
      <c r="JNL1216" s="8"/>
      <c r="JNM1216" s="8"/>
      <c r="JNN1216" s="8"/>
      <c r="JNO1216" s="8"/>
      <c r="JNP1216" s="8"/>
      <c r="JNQ1216" s="8"/>
      <c r="JNR1216" s="8"/>
      <c r="JNS1216" s="8"/>
      <c r="JNT1216" s="8"/>
      <c r="JNU1216" s="8"/>
      <c r="JNV1216" s="8"/>
      <c r="JNW1216" s="8"/>
      <c r="JNX1216" s="8"/>
      <c r="JNY1216" s="8"/>
      <c r="JNZ1216" s="8"/>
      <c r="JOA1216" s="8"/>
      <c r="JOB1216" s="8"/>
      <c r="JOC1216" s="8"/>
      <c r="JOD1216" s="8"/>
      <c r="JOE1216" s="8"/>
      <c r="JOF1216" s="8"/>
      <c r="JOG1216" s="8"/>
      <c r="JOH1216" s="8"/>
      <c r="JOI1216" s="8"/>
      <c r="JOJ1216" s="8"/>
      <c r="JOK1216" s="8"/>
      <c r="JOL1216" s="8"/>
      <c r="JOM1216" s="8"/>
      <c r="JON1216" s="8"/>
      <c r="JOO1216" s="8"/>
      <c r="JOP1216" s="8"/>
      <c r="JOQ1216" s="8"/>
      <c r="JOR1216" s="8"/>
      <c r="JOS1216" s="8"/>
      <c r="JOT1216" s="8"/>
      <c r="JOU1216" s="8"/>
      <c r="JOV1216" s="8"/>
      <c r="JOW1216" s="8"/>
      <c r="JOX1216" s="8"/>
      <c r="JOY1216" s="8"/>
      <c r="JOZ1216" s="8"/>
      <c r="JPA1216" s="8"/>
      <c r="JPB1216" s="8"/>
      <c r="JPC1216" s="8"/>
      <c r="JPD1216" s="8"/>
      <c r="JPE1216" s="8"/>
      <c r="JPF1216" s="8"/>
      <c r="JPG1216" s="8"/>
      <c r="JPH1216" s="8"/>
      <c r="JPI1216" s="8"/>
      <c r="JPJ1216" s="8"/>
      <c r="JPK1216" s="8"/>
      <c r="JPL1216" s="8"/>
      <c r="JPM1216" s="8"/>
      <c r="JPN1216" s="8"/>
      <c r="JPO1216" s="8"/>
      <c r="JPP1216" s="8"/>
      <c r="JPQ1216" s="8"/>
      <c r="JPR1216" s="8"/>
      <c r="JPS1216" s="8"/>
      <c r="JPT1216" s="8"/>
      <c r="JPU1216" s="8"/>
      <c r="JPV1216" s="8"/>
      <c r="JPW1216" s="8"/>
      <c r="JPX1216" s="8"/>
      <c r="JPY1216" s="8"/>
      <c r="JPZ1216" s="8"/>
      <c r="JQA1216" s="8"/>
      <c r="JQB1216" s="8"/>
      <c r="JQC1216" s="8"/>
      <c r="JQD1216" s="8"/>
      <c r="JQE1216" s="8"/>
      <c r="JQF1216" s="8"/>
      <c r="JQG1216" s="8"/>
      <c r="JQH1216" s="8"/>
      <c r="JQI1216" s="8"/>
      <c r="JQJ1216" s="8"/>
      <c r="JQK1216" s="8"/>
      <c r="JQL1216" s="8"/>
      <c r="JQM1216" s="8"/>
      <c r="JQN1216" s="8"/>
      <c r="JQO1216" s="8"/>
      <c r="JQP1216" s="8"/>
      <c r="JQQ1216" s="8"/>
      <c r="JQR1216" s="8"/>
      <c r="JQS1216" s="8"/>
      <c r="JQT1216" s="8"/>
      <c r="JQU1216" s="8"/>
      <c r="JQV1216" s="8"/>
      <c r="JQW1216" s="8"/>
      <c r="JQX1216" s="8"/>
      <c r="JQY1216" s="8"/>
      <c r="JQZ1216" s="8"/>
      <c r="JRA1216" s="8"/>
      <c r="JRB1216" s="8"/>
      <c r="JRC1216" s="8"/>
      <c r="JRD1216" s="8"/>
      <c r="JRE1216" s="8"/>
      <c r="JRF1216" s="8"/>
      <c r="JRG1216" s="8"/>
      <c r="JRH1216" s="8"/>
      <c r="JRI1216" s="8"/>
      <c r="JRJ1216" s="8"/>
      <c r="JRK1216" s="8"/>
      <c r="JRL1216" s="8"/>
      <c r="JRM1216" s="8"/>
      <c r="JRN1216" s="8"/>
      <c r="JRO1216" s="8"/>
      <c r="JRP1216" s="8"/>
      <c r="JRQ1216" s="8"/>
      <c r="JRR1216" s="8"/>
      <c r="JRS1216" s="8"/>
      <c r="JRT1216" s="8"/>
      <c r="JRU1216" s="8"/>
      <c r="JRV1216" s="8"/>
      <c r="JRW1216" s="8"/>
      <c r="JRX1216" s="8"/>
      <c r="JRY1216" s="8"/>
      <c r="JRZ1216" s="8"/>
      <c r="JSA1216" s="8"/>
      <c r="JSB1216" s="8"/>
      <c r="JSC1216" s="8"/>
      <c r="JSD1216" s="8"/>
      <c r="JSE1216" s="8"/>
      <c r="JSF1216" s="8"/>
      <c r="JSG1216" s="8"/>
      <c r="JSH1216" s="8"/>
      <c r="JSI1216" s="8"/>
      <c r="JSJ1216" s="8"/>
      <c r="JSK1216" s="8"/>
      <c r="JSL1216" s="8"/>
      <c r="JSM1216" s="8"/>
      <c r="JSN1216" s="8"/>
      <c r="JSO1216" s="8"/>
      <c r="JSP1216" s="8"/>
      <c r="JSQ1216" s="8"/>
      <c r="JSR1216" s="8"/>
      <c r="JSS1216" s="8"/>
      <c r="JST1216" s="8"/>
      <c r="JSU1216" s="8"/>
      <c r="JSV1216" s="8"/>
      <c r="JSW1216" s="8"/>
      <c r="JSX1216" s="8"/>
      <c r="JSY1216" s="8"/>
      <c r="JSZ1216" s="8"/>
      <c r="JTA1216" s="8"/>
      <c r="JTB1216" s="8"/>
      <c r="JTC1216" s="8"/>
      <c r="JTD1216" s="8"/>
      <c r="JTE1216" s="8"/>
      <c r="JTF1216" s="8"/>
      <c r="JTG1216" s="8"/>
      <c r="JTH1216" s="8"/>
      <c r="JTI1216" s="8"/>
      <c r="JTJ1216" s="8"/>
      <c r="JTK1216" s="8"/>
      <c r="JTL1216" s="8"/>
      <c r="JTM1216" s="8"/>
      <c r="JTN1216" s="8"/>
      <c r="JTO1216" s="8"/>
      <c r="JTP1216" s="8"/>
      <c r="JTQ1216" s="8"/>
      <c r="JTR1216" s="8"/>
      <c r="JTS1216" s="8"/>
      <c r="JTT1216" s="8"/>
      <c r="JTU1216" s="8"/>
      <c r="JTV1216" s="8"/>
      <c r="JTW1216" s="8"/>
      <c r="JTX1216" s="8"/>
      <c r="JTY1216" s="8"/>
      <c r="JTZ1216" s="8"/>
      <c r="JUA1216" s="8"/>
      <c r="JUB1216" s="8"/>
      <c r="JUC1216" s="8"/>
      <c r="JUD1216" s="8"/>
      <c r="JUE1216" s="8"/>
      <c r="JUF1216" s="8"/>
      <c r="JUG1216" s="8"/>
      <c r="JUH1216" s="8"/>
      <c r="JUI1216" s="8"/>
      <c r="JUJ1216" s="8"/>
      <c r="JUK1216" s="8"/>
      <c r="JUL1216" s="8"/>
      <c r="JUM1216" s="8"/>
      <c r="JUN1216" s="8"/>
      <c r="JUO1216" s="8"/>
      <c r="JUP1216" s="8"/>
      <c r="JUQ1216" s="8"/>
      <c r="JUR1216" s="8"/>
      <c r="JUS1216" s="8"/>
      <c r="JUT1216" s="8"/>
      <c r="JUU1216" s="8"/>
      <c r="JUV1216" s="8"/>
      <c r="JUW1216" s="8"/>
      <c r="JUX1216" s="8"/>
      <c r="JUY1216" s="8"/>
      <c r="JUZ1216" s="8"/>
      <c r="JVA1216" s="8"/>
      <c r="JVB1216" s="8"/>
      <c r="JVC1216" s="8"/>
      <c r="JVD1216" s="8"/>
      <c r="JVE1216" s="8"/>
      <c r="JVF1216" s="8"/>
      <c r="JVG1216" s="8"/>
      <c r="JVH1216" s="8"/>
      <c r="JVI1216" s="8"/>
      <c r="JVJ1216" s="8"/>
      <c r="JVK1216" s="8"/>
      <c r="JVL1216" s="8"/>
      <c r="JVM1216" s="8"/>
      <c r="JVN1216" s="8"/>
      <c r="JVO1216" s="8"/>
      <c r="JVP1216" s="8"/>
      <c r="JVQ1216" s="8"/>
      <c r="JVR1216" s="8"/>
      <c r="JVS1216" s="8"/>
      <c r="JVT1216" s="8"/>
      <c r="JVU1216" s="8"/>
      <c r="JVV1216" s="8"/>
      <c r="JVW1216" s="8"/>
      <c r="JVX1216" s="8"/>
      <c r="JVY1216" s="8"/>
      <c r="JVZ1216" s="8"/>
      <c r="JWA1216" s="8"/>
      <c r="JWB1216" s="8"/>
      <c r="JWC1216" s="8"/>
      <c r="JWD1216" s="8"/>
      <c r="JWE1216" s="8"/>
      <c r="JWF1216" s="8"/>
      <c r="JWG1216" s="8"/>
      <c r="JWH1216" s="8"/>
      <c r="JWI1216" s="8"/>
      <c r="JWJ1216" s="8"/>
      <c r="JWK1216" s="8"/>
      <c r="JWL1216" s="8"/>
      <c r="JWM1216" s="8"/>
      <c r="JWN1216" s="8"/>
      <c r="JWO1216" s="8"/>
      <c r="JWP1216" s="8"/>
      <c r="JWQ1216" s="8"/>
      <c r="JWR1216" s="8"/>
      <c r="JWS1216" s="8"/>
      <c r="JWT1216" s="8"/>
      <c r="JWU1216" s="8"/>
      <c r="JWV1216" s="8"/>
      <c r="JWW1216" s="8"/>
      <c r="JWX1216" s="8"/>
      <c r="JWY1216" s="8"/>
      <c r="JWZ1216" s="8"/>
      <c r="JXA1216" s="8"/>
      <c r="JXB1216" s="8"/>
      <c r="JXC1216" s="8"/>
      <c r="JXD1216" s="8"/>
      <c r="JXE1216" s="8"/>
      <c r="JXF1216" s="8"/>
      <c r="JXG1216" s="8"/>
      <c r="JXH1216" s="8"/>
      <c r="JXI1216" s="8"/>
      <c r="JXJ1216" s="8"/>
      <c r="JXK1216" s="8"/>
      <c r="JXL1216" s="8"/>
      <c r="JXM1216" s="8"/>
      <c r="JXN1216" s="8"/>
      <c r="JXO1216" s="8"/>
      <c r="JXP1216" s="8"/>
      <c r="JXQ1216" s="8"/>
      <c r="JXR1216" s="8"/>
      <c r="JXS1216" s="8"/>
      <c r="JXT1216" s="8"/>
      <c r="JXU1216" s="8"/>
      <c r="JXV1216" s="8"/>
      <c r="JXW1216" s="8"/>
      <c r="JXX1216" s="8"/>
      <c r="JXY1216" s="8"/>
      <c r="JXZ1216" s="8"/>
      <c r="JYA1216" s="8"/>
      <c r="JYB1216" s="8"/>
      <c r="JYC1216" s="8"/>
      <c r="JYD1216" s="8"/>
      <c r="JYE1216" s="8"/>
      <c r="JYF1216" s="8"/>
      <c r="JYG1216" s="8"/>
      <c r="JYH1216" s="8"/>
      <c r="JYI1216" s="8"/>
      <c r="JYJ1216" s="8"/>
      <c r="JYK1216" s="8"/>
      <c r="JYL1216" s="8"/>
      <c r="JYM1216" s="8"/>
      <c r="JYN1216" s="8"/>
      <c r="JYO1216" s="8"/>
      <c r="JYP1216" s="8"/>
      <c r="JYQ1216" s="8"/>
      <c r="JYR1216" s="8"/>
      <c r="JYS1216" s="8"/>
      <c r="JYT1216" s="8"/>
      <c r="JYU1216" s="8"/>
      <c r="JYV1216" s="8"/>
      <c r="JYW1216" s="8"/>
      <c r="JYX1216" s="8"/>
      <c r="JYY1216" s="8"/>
      <c r="JYZ1216" s="8"/>
      <c r="JZA1216" s="8"/>
      <c r="JZB1216" s="8"/>
      <c r="JZC1216" s="8"/>
      <c r="JZD1216" s="8"/>
      <c r="JZE1216" s="8"/>
      <c r="JZF1216" s="8"/>
      <c r="JZG1216" s="8"/>
      <c r="JZH1216" s="8"/>
      <c r="JZI1216" s="8"/>
      <c r="JZJ1216" s="8"/>
      <c r="JZK1216" s="8"/>
      <c r="JZL1216" s="8"/>
      <c r="JZM1216" s="8"/>
      <c r="JZN1216" s="8"/>
      <c r="JZO1216" s="8"/>
      <c r="JZP1216" s="8"/>
      <c r="JZQ1216" s="8"/>
      <c r="JZR1216" s="8"/>
      <c r="JZS1216" s="8"/>
      <c r="JZT1216" s="8"/>
      <c r="JZU1216" s="8"/>
      <c r="JZV1216" s="8"/>
      <c r="JZW1216" s="8"/>
      <c r="JZX1216" s="8"/>
      <c r="JZY1216" s="8"/>
      <c r="JZZ1216" s="8"/>
      <c r="KAA1216" s="8"/>
      <c r="KAB1216" s="8"/>
      <c r="KAC1216" s="8"/>
      <c r="KAD1216" s="8"/>
      <c r="KAE1216" s="8"/>
      <c r="KAF1216" s="8"/>
      <c r="KAG1216" s="8"/>
      <c r="KAH1216" s="8"/>
      <c r="KAI1216" s="8"/>
      <c r="KAJ1216" s="8"/>
      <c r="KAK1216" s="8"/>
      <c r="KAL1216" s="8"/>
      <c r="KAM1216" s="8"/>
      <c r="KAN1216" s="8"/>
      <c r="KAO1216" s="8"/>
      <c r="KAP1216" s="8"/>
      <c r="KAQ1216" s="8"/>
      <c r="KAR1216" s="8"/>
      <c r="KAS1216" s="8"/>
      <c r="KAT1216" s="8"/>
      <c r="KAU1216" s="8"/>
      <c r="KAV1216" s="8"/>
      <c r="KAW1216" s="8"/>
      <c r="KAX1216" s="8"/>
      <c r="KAY1216" s="8"/>
      <c r="KAZ1216" s="8"/>
      <c r="KBA1216" s="8"/>
      <c r="KBB1216" s="8"/>
      <c r="KBC1216" s="8"/>
      <c r="KBD1216" s="8"/>
      <c r="KBE1216" s="8"/>
      <c r="KBF1216" s="8"/>
      <c r="KBG1216" s="8"/>
      <c r="KBH1216" s="8"/>
      <c r="KBI1216" s="8"/>
      <c r="KBJ1216" s="8"/>
      <c r="KBK1216" s="8"/>
      <c r="KBL1216" s="8"/>
      <c r="KBM1216" s="8"/>
      <c r="KBN1216" s="8"/>
      <c r="KBO1216" s="8"/>
      <c r="KBP1216" s="8"/>
      <c r="KBQ1216" s="8"/>
      <c r="KBR1216" s="8"/>
      <c r="KBS1216" s="8"/>
      <c r="KBT1216" s="8"/>
      <c r="KBU1216" s="8"/>
      <c r="KBV1216" s="8"/>
      <c r="KBW1216" s="8"/>
      <c r="KBX1216" s="8"/>
      <c r="KBY1216" s="8"/>
      <c r="KBZ1216" s="8"/>
      <c r="KCA1216" s="8"/>
      <c r="KCB1216" s="8"/>
      <c r="KCC1216" s="8"/>
      <c r="KCD1216" s="8"/>
      <c r="KCE1216" s="8"/>
      <c r="KCF1216" s="8"/>
      <c r="KCG1216" s="8"/>
      <c r="KCH1216" s="8"/>
      <c r="KCI1216" s="8"/>
      <c r="KCJ1216" s="8"/>
      <c r="KCK1216" s="8"/>
      <c r="KCL1216" s="8"/>
      <c r="KCM1216" s="8"/>
      <c r="KCN1216" s="8"/>
      <c r="KCO1216" s="8"/>
      <c r="KCP1216" s="8"/>
      <c r="KCQ1216" s="8"/>
      <c r="KCR1216" s="8"/>
      <c r="KCS1216" s="8"/>
      <c r="KCT1216" s="8"/>
      <c r="KCU1216" s="8"/>
      <c r="KCV1216" s="8"/>
      <c r="KCW1216" s="8"/>
      <c r="KCX1216" s="8"/>
      <c r="KCY1216" s="8"/>
      <c r="KCZ1216" s="8"/>
      <c r="KDA1216" s="8"/>
      <c r="KDB1216" s="8"/>
      <c r="KDC1216" s="8"/>
      <c r="KDD1216" s="8"/>
      <c r="KDE1216" s="8"/>
      <c r="KDF1216" s="8"/>
      <c r="KDG1216" s="8"/>
      <c r="KDH1216" s="8"/>
      <c r="KDI1216" s="8"/>
      <c r="KDJ1216" s="8"/>
      <c r="KDK1216" s="8"/>
      <c r="KDL1216" s="8"/>
      <c r="KDM1216" s="8"/>
      <c r="KDN1216" s="8"/>
      <c r="KDO1216" s="8"/>
      <c r="KDP1216" s="8"/>
      <c r="KDQ1216" s="8"/>
      <c r="KDR1216" s="8"/>
      <c r="KDS1216" s="8"/>
      <c r="KDT1216" s="8"/>
      <c r="KDU1216" s="8"/>
      <c r="KDV1216" s="8"/>
      <c r="KDW1216" s="8"/>
      <c r="KDX1216" s="8"/>
      <c r="KDY1216" s="8"/>
      <c r="KDZ1216" s="8"/>
      <c r="KEA1216" s="8"/>
      <c r="KEB1216" s="8"/>
      <c r="KEC1216" s="8"/>
      <c r="KED1216" s="8"/>
      <c r="KEE1216" s="8"/>
      <c r="KEF1216" s="8"/>
      <c r="KEG1216" s="8"/>
      <c r="KEH1216" s="8"/>
      <c r="KEI1216" s="8"/>
      <c r="KEJ1216" s="8"/>
      <c r="KEK1216" s="8"/>
      <c r="KEL1216" s="8"/>
      <c r="KEM1216" s="8"/>
      <c r="KEN1216" s="8"/>
      <c r="KEO1216" s="8"/>
      <c r="KEP1216" s="8"/>
      <c r="KEQ1216" s="8"/>
      <c r="KER1216" s="8"/>
      <c r="KES1216" s="8"/>
      <c r="KET1216" s="8"/>
      <c r="KEU1216" s="8"/>
      <c r="KEV1216" s="8"/>
      <c r="KEW1216" s="8"/>
      <c r="KEX1216" s="8"/>
      <c r="KEY1216" s="8"/>
      <c r="KEZ1216" s="8"/>
      <c r="KFA1216" s="8"/>
      <c r="KFB1216" s="8"/>
      <c r="KFC1216" s="8"/>
      <c r="KFD1216" s="8"/>
      <c r="KFE1216" s="8"/>
      <c r="KFF1216" s="8"/>
      <c r="KFG1216" s="8"/>
      <c r="KFH1216" s="8"/>
      <c r="KFI1216" s="8"/>
      <c r="KFJ1216" s="8"/>
      <c r="KFK1216" s="8"/>
      <c r="KFL1216" s="8"/>
      <c r="KFM1216" s="8"/>
      <c r="KFN1216" s="8"/>
      <c r="KFO1216" s="8"/>
      <c r="KFP1216" s="8"/>
      <c r="KFQ1216" s="8"/>
      <c r="KFR1216" s="8"/>
      <c r="KFS1216" s="8"/>
      <c r="KFT1216" s="8"/>
      <c r="KFU1216" s="8"/>
      <c r="KFV1216" s="8"/>
      <c r="KFW1216" s="8"/>
      <c r="KFX1216" s="8"/>
      <c r="KFY1216" s="8"/>
      <c r="KFZ1216" s="8"/>
      <c r="KGA1216" s="8"/>
      <c r="KGB1216" s="8"/>
      <c r="KGC1216" s="8"/>
      <c r="KGD1216" s="8"/>
      <c r="KGE1216" s="8"/>
      <c r="KGF1216" s="8"/>
      <c r="KGG1216" s="8"/>
      <c r="KGH1216" s="8"/>
      <c r="KGI1216" s="8"/>
      <c r="KGJ1216" s="8"/>
      <c r="KGK1216" s="8"/>
      <c r="KGL1216" s="8"/>
      <c r="KGM1216" s="8"/>
      <c r="KGN1216" s="8"/>
      <c r="KGO1216" s="8"/>
      <c r="KGP1216" s="8"/>
      <c r="KGQ1216" s="8"/>
      <c r="KGR1216" s="8"/>
      <c r="KGS1216" s="8"/>
      <c r="KGT1216" s="8"/>
      <c r="KGU1216" s="8"/>
      <c r="KGV1216" s="8"/>
      <c r="KGW1216" s="8"/>
      <c r="KGX1216" s="8"/>
      <c r="KGY1216" s="8"/>
      <c r="KGZ1216" s="8"/>
      <c r="KHA1216" s="8"/>
      <c r="KHB1216" s="8"/>
      <c r="KHC1216" s="8"/>
      <c r="KHD1216" s="8"/>
      <c r="KHE1216" s="8"/>
      <c r="KHF1216" s="8"/>
      <c r="KHG1216" s="8"/>
      <c r="KHH1216" s="8"/>
      <c r="KHI1216" s="8"/>
      <c r="KHJ1216" s="8"/>
      <c r="KHK1216" s="8"/>
      <c r="KHL1216" s="8"/>
      <c r="KHM1216" s="8"/>
      <c r="KHN1216" s="8"/>
      <c r="KHO1216" s="8"/>
      <c r="KHP1216" s="8"/>
      <c r="KHQ1216" s="8"/>
      <c r="KHR1216" s="8"/>
      <c r="KHS1216" s="8"/>
      <c r="KHT1216" s="8"/>
      <c r="KHU1216" s="8"/>
      <c r="KHV1216" s="8"/>
      <c r="KHW1216" s="8"/>
      <c r="KHX1216" s="8"/>
      <c r="KHY1216" s="8"/>
      <c r="KHZ1216" s="8"/>
      <c r="KIA1216" s="8"/>
      <c r="KIB1216" s="8"/>
      <c r="KIC1216" s="8"/>
      <c r="KID1216" s="8"/>
      <c r="KIE1216" s="8"/>
      <c r="KIF1216" s="8"/>
      <c r="KIG1216" s="8"/>
      <c r="KIH1216" s="8"/>
      <c r="KII1216" s="8"/>
      <c r="KIJ1216" s="8"/>
      <c r="KIK1216" s="8"/>
      <c r="KIL1216" s="8"/>
      <c r="KIM1216" s="8"/>
      <c r="KIN1216" s="8"/>
      <c r="KIO1216" s="8"/>
      <c r="KIP1216" s="8"/>
      <c r="KIQ1216" s="8"/>
      <c r="KIR1216" s="8"/>
      <c r="KIS1216" s="8"/>
      <c r="KIT1216" s="8"/>
      <c r="KIU1216" s="8"/>
      <c r="KIV1216" s="8"/>
      <c r="KIW1216" s="8"/>
      <c r="KIX1216" s="8"/>
      <c r="KIY1216" s="8"/>
      <c r="KIZ1216" s="8"/>
      <c r="KJA1216" s="8"/>
      <c r="KJB1216" s="8"/>
      <c r="KJC1216" s="8"/>
      <c r="KJD1216" s="8"/>
      <c r="KJE1216" s="8"/>
      <c r="KJF1216" s="8"/>
      <c r="KJG1216" s="8"/>
      <c r="KJH1216" s="8"/>
      <c r="KJI1216" s="8"/>
      <c r="KJJ1216" s="8"/>
      <c r="KJK1216" s="8"/>
      <c r="KJL1216" s="8"/>
      <c r="KJM1216" s="8"/>
      <c r="KJN1216" s="8"/>
      <c r="KJO1216" s="8"/>
      <c r="KJP1216" s="8"/>
      <c r="KJQ1216" s="8"/>
      <c r="KJR1216" s="8"/>
      <c r="KJS1216" s="8"/>
      <c r="KJT1216" s="8"/>
      <c r="KJU1216" s="8"/>
      <c r="KJV1216" s="8"/>
      <c r="KJW1216" s="8"/>
      <c r="KJX1216" s="8"/>
      <c r="KJY1216" s="8"/>
      <c r="KJZ1216" s="8"/>
      <c r="KKA1216" s="8"/>
      <c r="KKB1216" s="8"/>
      <c r="KKC1216" s="8"/>
      <c r="KKD1216" s="8"/>
      <c r="KKE1216" s="8"/>
      <c r="KKF1216" s="8"/>
      <c r="KKG1216" s="8"/>
      <c r="KKH1216" s="8"/>
      <c r="KKI1216" s="8"/>
      <c r="KKJ1216" s="8"/>
      <c r="KKK1216" s="8"/>
      <c r="KKL1216" s="8"/>
      <c r="KKM1216" s="8"/>
      <c r="KKN1216" s="8"/>
      <c r="KKO1216" s="8"/>
      <c r="KKP1216" s="8"/>
      <c r="KKQ1216" s="8"/>
      <c r="KKR1216" s="8"/>
      <c r="KKS1216" s="8"/>
      <c r="KKT1216" s="8"/>
      <c r="KKU1216" s="8"/>
      <c r="KKV1216" s="8"/>
      <c r="KKW1216" s="8"/>
      <c r="KKX1216" s="8"/>
      <c r="KKY1216" s="8"/>
      <c r="KKZ1216" s="8"/>
      <c r="KLA1216" s="8"/>
      <c r="KLB1216" s="8"/>
      <c r="KLC1216" s="8"/>
      <c r="KLD1216" s="8"/>
      <c r="KLE1216" s="8"/>
      <c r="KLF1216" s="8"/>
      <c r="KLG1216" s="8"/>
      <c r="KLH1216" s="8"/>
      <c r="KLI1216" s="8"/>
      <c r="KLJ1216" s="8"/>
      <c r="KLK1216" s="8"/>
      <c r="KLL1216" s="8"/>
      <c r="KLM1216" s="8"/>
      <c r="KLN1216" s="8"/>
      <c r="KLO1216" s="8"/>
      <c r="KLP1216" s="8"/>
      <c r="KLQ1216" s="8"/>
      <c r="KLR1216" s="8"/>
      <c r="KLS1216" s="8"/>
      <c r="KLT1216" s="8"/>
      <c r="KLU1216" s="8"/>
      <c r="KLV1216" s="8"/>
      <c r="KLW1216" s="8"/>
      <c r="KLX1216" s="8"/>
      <c r="KLY1216" s="8"/>
      <c r="KLZ1216" s="8"/>
      <c r="KMA1216" s="8"/>
      <c r="KMB1216" s="8"/>
      <c r="KMC1216" s="8"/>
      <c r="KMD1216" s="8"/>
      <c r="KME1216" s="8"/>
      <c r="KMF1216" s="8"/>
      <c r="KMG1216" s="8"/>
      <c r="KMH1216" s="8"/>
      <c r="KMI1216" s="8"/>
      <c r="KMJ1216" s="8"/>
      <c r="KMK1216" s="8"/>
      <c r="KML1216" s="8"/>
      <c r="KMM1216" s="8"/>
      <c r="KMN1216" s="8"/>
      <c r="KMO1216" s="8"/>
      <c r="KMP1216" s="8"/>
      <c r="KMQ1216" s="8"/>
      <c r="KMR1216" s="8"/>
      <c r="KMS1216" s="8"/>
      <c r="KMT1216" s="8"/>
      <c r="KMU1216" s="8"/>
      <c r="KMV1216" s="8"/>
      <c r="KMW1216" s="8"/>
      <c r="KMX1216" s="8"/>
      <c r="KMY1216" s="8"/>
      <c r="KMZ1216" s="8"/>
      <c r="KNA1216" s="8"/>
      <c r="KNB1216" s="8"/>
      <c r="KNC1216" s="8"/>
      <c r="KND1216" s="8"/>
      <c r="KNE1216" s="8"/>
      <c r="KNF1216" s="8"/>
      <c r="KNG1216" s="8"/>
      <c r="KNH1216" s="8"/>
      <c r="KNI1216" s="8"/>
      <c r="KNJ1216" s="8"/>
      <c r="KNK1216" s="8"/>
      <c r="KNL1216" s="8"/>
      <c r="KNM1216" s="8"/>
      <c r="KNN1216" s="8"/>
      <c r="KNO1216" s="8"/>
      <c r="KNP1216" s="8"/>
      <c r="KNQ1216" s="8"/>
      <c r="KNR1216" s="8"/>
      <c r="KNS1216" s="8"/>
      <c r="KNT1216" s="8"/>
      <c r="KNU1216" s="8"/>
      <c r="KNV1216" s="8"/>
      <c r="KNW1216" s="8"/>
      <c r="KNX1216" s="8"/>
      <c r="KNY1216" s="8"/>
      <c r="KNZ1216" s="8"/>
      <c r="KOA1216" s="8"/>
      <c r="KOB1216" s="8"/>
      <c r="KOC1216" s="8"/>
      <c r="KOD1216" s="8"/>
      <c r="KOE1216" s="8"/>
      <c r="KOF1216" s="8"/>
      <c r="KOG1216" s="8"/>
      <c r="KOH1216" s="8"/>
      <c r="KOI1216" s="8"/>
      <c r="KOJ1216" s="8"/>
      <c r="KOK1216" s="8"/>
      <c r="KOL1216" s="8"/>
      <c r="KOM1216" s="8"/>
      <c r="KON1216" s="8"/>
      <c r="KOO1216" s="8"/>
      <c r="KOP1216" s="8"/>
      <c r="KOQ1216" s="8"/>
      <c r="KOR1216" s="8"/>
      <c r="KOS1216" s="8"/>
      <c r="KOT1216" s="8"/>
      <c r="KOU1216" s="8"/>
      <c r="KOV1216" s="8"/>
      <c r="KOW1216" s="8"/>
      <c r="KOX1216" s="8"/>
      <c r="KOY1216" s="8"/>
      <c r="KOZ1216" s="8"/>
      <c r="KPA1216" s="8"/>
      <c r="KPB1216" s="8"/>
      <c r="KPC1216" s="8"/>
      <c r="KPD1216" s="8"/>
      <c r="KPE1216" s="8"/>
      <c r="KPF1216" s="8"/>
      <c r="KPG1216" s="8"/>
      <c r="KPH1216" s="8"/>
      <c r="KPI1216" s="8"/>
      <c r="KPJ1216" s="8"/>
      <c r="KPK1216" s="8"/>
      <c r="KPL1216" s="8"/>
      <c r="KPM1216" s="8"/>
      <c r="KPN1216" s="8"/>
      <c r="KPO1216" s="8"/>
      <c r="KPP1216" s="8"/>
      <c r="KPQ1216" s="8"/>
      <c r="KPR1216" s="8"/>
      <c r="KPS1216" s="8"/>
      <c r="KPT1216" s="8"/>
      <c r="KPU1216" s="8"/>
      <c r="KPV1216" s="8"/>
      <c r="KPW1216" s="8"/>
      <c r="KPX1216" s="8"/>
      <c r="KPY1216" s="8"/>
      <c r="KPZ1216" s="8"/>
      <c r="KQA1216" s="8"/>
      <c r="KQB1216" s="8"/>
      <c r="KQC1216" s="8"/>
      <c r="KQD1216" s="8"/>
      <c r="KQE1216" s="8"/>
      <c r="KQF1216" s="8"/>
      <c r="KQG1216" s="8"/>
      <c r="KQH1216" s="8"/>
      <c r="KQI1216" s="8"/>
      <c r="KQJ1216" s="8"/>
      <c r="KQK1216" s="8"/>
      <c r="KQL1216" s="8"/>
      <c r="KQM1216" s="8"/>
      <c r="KQN1216" s="8"/>
      <c r="KQO1216" s="8"/>
      <c r="KQP1216" s="8"/>
      <c r="KQQ1216" s="8"/>
      <c r="KQR1216" s="8"/>
      <c r="KQS1216" s="8"/>
      <c r="KQT1216" s="8"/>
      <c r="KQU1216" s="8"/>
      <c r="KQV1216" s="8"/>
      <c r="KQW1216" s="8"/>
      <c r="KQX1216" s="8"/>
      <c r="KQY1216" s="8"/>
      <c r="KQZ1216" s="8"/>
      <c r="KRA1216" s="8"/>
      <c r="KRB1216" s="8"/>
      <c r="KRC1216" s="8"/>
      <c r="KRD1216" s="8"/>
      <c r="KRE1216" s="8"/>
      <c r="KRF1216" s="8"/>
      <c r="KRG1216" s="8"/>
      <c r="KRH1216" s="8"/>
      <c r="KRI1216" s="8"/>
      <c r="KRJ1216" s="8"/>
      <c r="KRK1216" s="8"/>
      <c r="KRL1216" s="8"/>
      <c r="KRM1216" s="8"/>
      <c r="KRN1216" s="8"/>
      <c r="KRO1216" s="8"/>
      <c r="KRP1216" s="8"/>
      <c r="KRQ1216" s="8"/>
      <c r="KRR1216" s="8"/>
      <c r="KRS1216" s="8"/>
      <c r="KRT1216" s="8"/>
      <c r="KRU1216" s="8"/>
      <c r="KRV1216" s="8"/>
      <c r="KRW1216" s="8"/>
      <c r="KRX1216" s="8"/>
      <c r="KRY1216" s="8"/>
      <c r="KRZ1216" s="8"/>
      <c r="KSA1216" s="8"/>
      <c r="KSB1216" s="8"/>
      <c r="KSC1216" s="8"/>
      <c r="KSD1216" s="8"/>
      <c r="KSE1216" s="8"/>
      <c r="KSF1216" s="8"/>
      <c r="KSG1216" s="8"/>
      <c r="KSH1216" s="8"/>
      <c r="KSI1216" s="8"/>
      <c r="KSJ1216" s="8"/>
      <c r="KSK1216" s="8"/>
      <c r="KSL1216" s="8"/>
      <c r="KSM1216" s="8"/>
      <c r="KSN1216" s="8"/>
      <c r="KSO1216" s="8"/>
      <c r="KSP1216" s="8"/>
      <c r="KSQ1216" s="8"/>
      <c r="KSR1216" s="8"/>
      <c r="KSS1216" s="8"/>
      <c r="KST1216" s="8"/>
      <c r="KSU1216" s="8"/>
      <c r="KSV1216" s="8"/>
      <c r="KSW1216" s="8"/>
      <c r="KSX1216" s="8"/>
      <c r="KSY1216" s="8"/>
      <c r="KSZ1216" s="8"/>
      <c r="KTA1216" s="8"/>
      <c r="KTB1216" s="8"/>
      <c r="KTC1216" s="8"/>
      <c r="KTD1216" s="8"/>
      <c r="KTE1216" s="8"/>
      <c r="KTF1216" s="8"/>
      <c r="KTG1216" s="8"/>
      <c r="KTH1216" s="8"/>
      <c r="KTI1216" s="8"/>
      <c r="KTJ1216" s="8"/>
      <c r="KTK1216" s="8"/>
      <c r="KTL1216" s="8"/>
      <c r="KTM1216" s="8"/>
      <c r="KTN1216" s="8"/>
      <c r="KTO1216" s="8"/>
      <c r="KTP1216" s="8"/>
      <c r="KTQ1216" s="8"/>
      <c r="KTR1216" s="8"/>
      <c r="KTS1216" s="8"/>
      <c r="KTT1216" s="8"/>
      <c r="KTU1216" s="8"/>
      <c r="KTV1216" s="8"/>
      <c r="KTW1216" s="8"/>
      <c r="KTX1216" s="8"/>
      <c r="KTY1216" s="8"/>
      <c r="KTZ1216" s="8"/>
      <c r="KUA1216" s="8"/>
      <c r="KUB1216" s="8"/>
      <c r="KUC1216" s="8"/>
      <c r="KUD1216" s="8"/>
      <c r="KUE1216" s="8"/>
      <c r="KUF1216" s="8"/>
      <c r="KUG1216" s="8"/>
      <c r="KUH1216" s="8"/>
      <c r="KUI1216" s="8"/>
      <c r="KUJ1216" s="8"/>
      <c r="KUK1216" s="8"/>
      <c r="KUL1216" s="8"/>
      <c r="KUM1216" s="8"/>
      <c r="KUN1216" s="8"/>
      <c r="KUO1216" s="8"/>
      <c r="KUP1216" s="8"/>
      <c r="KUQ1216" s="8"/>
      <c r="KUR1216" s="8"/>
      <c r="KUS1216" s="8"/>
      <c r="KUT1216" s="8"/>
      <c r="KUU1216" s="8"/>
      <c r="KUV1216" s="8"/>
      <c r="KUW1216" s="8"/>
      <c r="KUX1216" s="8"/>
      <c r="KUY1216" s="8"/>
      <c r="KUZ1216" s="8"/>
      <c r="KVA1216" s="8"/>
      <c r="KVB1216" s="8"/>
      <c r="KVC1216" s="8"/>
      <c r="KVD1216" s="8"/>
      <c r="KVE1216" s="8"/>
      <c r="KVF1216" s="8"/>
      <c r="KVG1216" s="8"/>
      <c r="KVH1216" s="8"/>
      <c r="KVI1216" s="8"/>
      <c r="KVJ1216" s="8"/>
      <c r="KVK1216" s="8"/>
      <c r="KVL1216" s="8"/>
      <c r="KVM1216" s="8"/>
      <c r="KVN1216" s="8"/>
      <c r="KVO1216" s="8"/>
      <c r="KVP1216" s="8"/>
      <c r="KVQ1216" s="8"/>
      <c r="KVR1216" s="8"/>
      <c r="KVS1216" s="8"/>
      <c r="KVT1216" s="8"/>
      <c r="KVU1216" s="8"/>
      <c r="KVV1216" s="8"/>
      <c r="KVW1216" s="8"/>
      <c r="KVX1216" s="8"/>
      <c r="KVY1216" s="8"/>
      <c r="KVZ1216" s="8"/>
      <c r="KWA1216" s="8"/>
      <c r="KWB1216" s="8"/>
      <c r="KWC1216" s="8"/>
      <c r="KWD1216" s="8"/>
      <c r="KWE1216" s="8"/>
      <c r="KWF1216" s="8"/>
      <c r="KWG1216" s="8"/>
      <c r="KWH1216" s="8"/>
      <c r="KWI1216" s="8"/>
      <c r="KWJ1216" s="8"/>
      <c r="KWK1216" s="8"/>
      <c r="KWL1216" s="8"/>
      <c r="KWM1216" s="8"/>
      <c r="KWN1216" s="8"/>
      <c r="KWO1216" s="8"/>
      <c r="KWP1216" s="8"/>
      <c r="KWQ1216" s="8"/>
      <c r="KWR1216" s="8"/>
      <c r="KWS1216" s="8"/>
      <c r="KWT1216" s="8"/>
      <c r="KWU1216" s="8"/>
      <c r="KWV1216" s="8"/>
      <c r="KWW1216" s="8"/>
      <c r="KWX1216" s="8"/>
      <c r="KWY1216" s="8"/>
      <c r="KWZ1216" s="8"/>
      <c r="KXA1216" s="8"/>
      <c r="KXB1216" s="8"/>
      <c r="KXC1216" s="8"/>
      <c r="KXD1216" s="8"/>
      <c r="KXE1216" s="8"/>
      <c r="KXF1216" s="8"/>
      <c r="KXG1216" s="8"/>
      <c r="KXH1216" s="8"/>
      <c r="KXI1216" s="8"/>
      <c r="KXJ1216" s="8"/>
      <c r="KXK1216" s="8"/>
      <c r="KXL1216" s="8"/>
      <c r="KXM1216" s="8"/>
      <c r="KXN1216" s="8"/>
      <c r="KXO1216" s="8"/>
      <c r="KXP1216" s="8"/>
      <c r="KXQ1216" s="8"/>
      <c r="KXR1216" s="8"/>
      <c r="KXS1216" s="8"/>
      <c r="KXT1216" s="8"/>
      <c r="KXU1216" s="8"/>
      <c r="KXV1216" s="8"/>
      <c r="KXW1216" s="8"/>
      <c r="KXX1216" s="8"/>
      <c r="KXY1216" s="8"/>
      <c r="KXZ1216" s="8"/>
      <c r="KYA1216" s="8"/>
      <c r="KYB1216" s="8"/>
      <c r="KYC1216" s="8"/>
      <c r="KYD1216" s="8"/>
      <c r="KYE1216" s="8"/>
      <c r="KYF1216" s="8"/>
      <c r="KYG1216" s="8"/>
      <c r="KYH1216" s="8"/>
      <c r="KYI1216" s="8"/>
      <c r="KYJ1216" s="8"/>
      <c r="KYK1216" s="8"/>
      <c r="KYL1216" s="8"/>
      <c r="KYM1216" s="8"/>
      <c r="KYN1216" s="8"/>
      <c r="KYO1216" s="8"/>
      <c r="KYP1216" s="8"/>
      <c r="KYQ1216" s="8"/>
      <c r="KYR1216" s="8"/>
      <c r="KYS1216" s="8"/>
      <c r="KYT1216" s="8"/>
      <c r="KYU1216" s="8"/>
      <c r="KYV1216" s="8"/>
      <c r="KYW1216" s="8"/>
      <c r="KYX1216" s="8"/>
      <c r="KYY1216" s="8"/>
      <c r="KYZ1216" s="8"/>
      <c r="KZA1216" s="8"/>
      <c r="KZB1216" s="8"/>
      <c r="KZC1216" s="8"/>
      <c r="KZD1216" s="8"/>
      <c r="KZE1216" s="8"/>
      <c r="KZF1216" s="8"/>
      <c r="KZG1216" s="8"/>
      <c r="KZH1216" s="8"/>
      <c r="KZI1216" s="8"/>
      <c r="KZJ1216" s="8"/>
      <c r="KZK1216" s="8"/>
      <c r="KZL1216" s="8"/>
      <c r="KZM1216" s="8"/>
      <c r="KZN1216" s="8"/>
      <c r="KZO1216" s="8"/>
      <c r="KZP1216" s="8"/>
      <c r="KZQ1216" s="8"/>
      <c r="KZR1216" s="8"/>
      <c r="KZS1216" s="8"/>
      <c r="KZT1216" s="8"/>
      <c r="KZU1216" s="8"/>
      <c r="KZV1216" s="8"/>
      <c r="KZW1216" s="8"/>
      <c r="KZX1216" s="8"/>
      <c r="KZY1216" s="8"/>
      <c r="KZZ1216" s="8"/>
      <c r="LAA1216" s="8"/>
      <c r="LAB1216" s="8"/>
      <c r="LAC1216" s="8"/>
      <c r="LAD1216" s="8"/>
      <c r="LAE1216" s="8"/>
      <c r="LAF1216" s="8"/>
      <c r="LAG1216" s="8"/>
      <c r="LAH1216" s="8"/>
      <c r="LAI1216" s="8"/>
      <c r="LAJ1216" s="8"/>
      <c r="LAK1216" s="8"/>
      <c r="LAL1216" s="8"/>
      <c r="LAM1216" s="8"/>
      <c r="LAN1216" s="8"/>
      <c r="LAO1216" s="8"/>
      <c r="LAP1216" s="8"/>
      <c r="LAQ1216" s="8"/>
      <c r="LAR1216" s="8"/>
      <c r="LAS1216" s="8"/>
      <c r="LAT1216" s="8"/>
      <c r="LAU1216" s="8"/>
      <c r="LAV1216" s="8"/>
      <c r="LAW1216" s="8"/>
      <c r="LAX1216" s="8"/>
      <c r="LAY1216" s="8"/>
      <c r="LAZ1216" s="8"/>
      <c r="LBA1216" s="8"/>
      <c r="LBB1216" s="8"/>
      <c r="LBC1216" s="8"/>
      <c r="LBD1216" s="8"/>
      <c r="LBE1216" s="8"/>
      <c r="LBF1216" s="8"/>
      <c r="LBG1216" s="8"/>
      <c r="LBH1216" s="8"/>
      <c r="LBI1216" s="8"/>
      <c r="LBJ1216" s="8"/>
      <c r="LBK1216" s="8"/>
      <c r="LBL1216" s="8"/>
      <c r="LBM1216" s="8"/>
      <c r="LBN1216" s="8"/>
      <c r="LBO1216" s="8"/>
      <c r="LBP1216" s="8"/>
      <c r="LBQ1216" s="8"/>
      <c r="LBR1216" s="8"/>
      <c r="LBS1216" s="8"/>
      <c r="LBT1216" s="8"/>
      <c r="LBU1216" s="8"/>
      <c r="LBV1216" s="8"/>
      <c r="LBW1216" s="8"/>
      <c r="LBX1216" s="8"/>
      <c r="LBY1216" s="8"/>
      <c r="LBZ1216" s="8"/>
      <c r="LCA1216" s="8"/>
      <c r="LCB1216" s="8"/>
      <c r="LCC1216" s="8"/>
      <c r="LCD1216" s="8"/>
      <c r="LCE1216" s="8"/>
      <c r="LCF1216" s="8"/>
      <c r="LCG1216" s="8"/>
      <c r="LCH1216" s="8"/>
      <c r="LCI1216" s="8"/>
      <c r="LCJ1216" s="8"/>
      <c r="LCK1216" s="8"/>
      <c r="LCL1216" s="8"/>
      <c r="LCM1216" s="8"/>
      <c r="LCN1216" s="8"/>
      <c r="LCO1216" s="8"/>
      <c r="LCP1216" s="8"/>
      <c r="LCQ1216" s="8"/>
      <c r="LCR1216" s="8"/>
      <c r="LCS1216" s="8"/>
      <c r="LCT1216" s="8"/>
      <c r="LCU1216" s="8"/>
      <c r="LCV1216" s="8"/>
      <c r="LCW1216" s="8"/>
      <c r="LCX1216" s="8"/>
      <c r="LCY1216" s="8"/>
      <c r="LCZ1216" s="8"/>
      <c r="LDA1216" s="8"/>
      <c r="LDB1216" s="8"/>
      <c r="LDC1216" s="8"/>
      <c r="LDD1216" s="8"/>
      <c r="LDE1216" s="8"/>
      <c r="LDF1216" s="8"/>
      <c r="LDG1216" s="8"/>
      <c r="LDH1216" s="8"/>
      <c r="LDI1216" s="8"/>
      <c r="LDJ1216" s="8"/>
      <c r="LDK1216" s="8"/>
      <c r="LDL1216" s="8"/>
      <c r="LDM1216" s="8"/>
      <c r="LDN1216" s="8"/>
      <c r="LDO1216" s="8"/>
      <c r="LDP1216" s="8"/>
      <c r="LDQ1216" s="8"/>
      <c r="LDR1216" s="8"/>
      <c r="LDS1216" s="8"/>
      <c r="LDT1216" s="8"/>
      <c r="LDU1216" s="8"/>
      <c r="LDV1216" s="8"/>
      <c r="LDW1216" s="8"/>
      <c r="LDX1216" s="8"/>
      <c r="LDY1216" s="8"/>
      <c r="LDZ1216" s="8"/>
      <c r="LEA1216" s="8"/>
      <c r="LEB1216" s="8"/>
      <c r="LEC1216" s="8"/>
      <c r="LED1216" s="8"/>
      <c r="LEE1216" s="8"/>
      <c r="LEF1216" s="8"/>
      <c r="LEG1216" s="8"/>
      <c r="LEH1216" s="8"/>
      <c r="LEI1216" s="8"/>
      <c r="LEJ1216" s="8"/>
      <c r="LEK1216" s="8"/>
      <c r="LEL1216" s="8"/>
      <c r="LEM1216" s="8"/>
      <c r="LEN1216" s="8"/>
      <c r="LEO1216" s="8"/>
      <c r="LEP1216" s="8"/>
      <c r="LEQ1216" s="8"/>
      <c r="LER1216" s="8"/>
      <c r="LES1216" s="8"/>
      <c r="LET1216" s="8"/>
      <c r="LEU1216" s="8"/>
      <c r="LEV1216" s="8"/>
      <c r="LEW1216" s="8"/>
      <c r="LEX1216" s="8"/>
      <c r="LEY1216" s="8"/>
      <c r="LEZ1216" s="8"/>
      <c r="LFA1216" s="8"/>
      <c r="LFB1216" s="8"/>
      <c r="LFC1216" s="8"/>
      <c r="LFD1216" s="8"/>
      <c r="LFE1216" s="8"/>
      <c r="LFF1216" s="8"/>
      <c r="LFG1216" s="8"/>
      <c r="LFH1216" s="8"/>
      <c r="LFI1216" s="8"/>
      <c r="LFJ1216" s="8"/>
      <c r="LFK1216" s="8"/>
      <c r="LFL1216" s="8"/>
      <c r="LFM1216" s="8"/>
      <c r="LFN1216" s="8"/>
      <c r="LFO1216" s="8"/>
      <c r="LFP1216" s="8"/>
      <c r="LFQ1216" s="8"/>
      <c r="LFR1216" s="8"/>
      <c r="LFS1216" s="8"/>
      <c r="LFT1216" s="8"/>
      <c r="LFU1216" s="8"/>
      <c r="LFV1216" s="8"/>
      <c r="LFW1216" s="8"/>
      <c r="LFX1216" s="8"/>
      <c r="LFY1216" s="8"/>
      <c r="LFZ1216" s="8"/>
      <c r="LGA1216" s="8"/>
      <c r="LGB1216" s="8"/>
      <c r="LGC1216" s="8"/>
      <c r="LGD1216" s="8"/>
      <c r="LGE1216" s="8"/>
      <c r="LGF1216" s="8"/>
      <c r="LGG1216" s="8"/>
      <c r="LGH1216" s="8"/>
      <c r="LGI1216" s="8"/>
      <c r="LGJ1216" s="8"/>
      <c r="LGK1216" s="8"/>
      <c r="LGL1216" s="8"/>
      <c r="LGM1216" s="8"/>
      <c r="LGN1216" s="8"/>
      <c r="LGO1216" s="8"/>
      <c r="LGP1216" s="8"/>
      <c r="LGQ1216" s="8"/>
      <c r="LGR1216" s="8"/>
      <c r="LGS1216" s="8"/>
      <c r="LGT1216" s="8"/>
      <c r="LGU1216" s="8"/>
      <c r="LGV1216" s="8"/>
      <c r="LGW1216" s="8"/>
      <c r="LGX1216" s="8"/>
      <c r="LGY1216" s="8"/>
      <c r="LGZ1216" s="8"/>
      <c r="LHA1216" s="8"/>
      <c r="LHB1216" s="8"/>
      <c r="LHC1216" s="8"/>
      <c r="LHD1216" s="8"/>
      <c r="LHE1216" s="8"/>
      <c r="LHF1216" s="8"/>
      <c r="LHG1216" s="8"/>
      <c r="LHH1216" s="8"/>
      <c r="LHI1216" s="8"/>
      <c r="LHJ1216" s="8"/>
      <c r="LHK1216" s="8"/>
      <c r="LHL1216" s="8"/>
      <c r="LHM1216" s="8"/>
      <c r="LHN1216" s="8"/>
      <c r="LHO1216" s="8"/>
      <c r="LHP1216" s="8"/>
      <c r="LHQ1216" s="8"/>
      <c r="LHR1216" s="8"/>
      <c r="LHS1216" s="8"/>
      <c r="LHT1216" s="8"/>
      <c r="LHU1216" s="8"/>
      <c r="LHV1216" s="8"/>
      <c r="LHW1216" s="8"/>
      <c r="LHX1216" s="8"/>
      <c r="LHY1216" s="8"/>
      <c r="LHZ1216" s="8"/>
      <c r="LIA1216" s="8"/>
      <c r="LIB1216" s="8"/>
      <c r="LIC1216" s="8"/>
      <c r="LID1216" s="8"/>
      <c r="LIE1216" s="8"/>
      <c r="LIF1216" s="8"/>
      <c r="LIG1216" s="8"/>
      <c r="LIH1216" s="8"/>
      <c r="LII1216" s="8"/>
      <c r="LIJ1216" s="8"/>
      <c r="LIK1216" s="8"/>
      <c r="LIL1216" s="8"/>
      <c r="LIM1216" s="8"/>
      <c r="LIN1216" s="8"/>
      <c r="LIO1216" s="8"/>
      <c r="LIP1216" s="8"/>
      <c r="LIQ1216" s="8"/>
      <c r="LIR1216" s="8"/>
      <c r="LIS1216" s="8"/>
      <c r="LIT1216" s="8"/>
      <c r="LIU1216" s="8"/>
      <c r="LIV1216" s="8"/>
      <c r="LIW1216" s="8"/>
      <c r="LIX1216" s="8"/>
      <c r="LIY1216" s="8"/>
      <c r="LIZ1216" s="8"/>
      <c r="LJA1216" s="8"/>
      <c r="LJB1216" s="8"/>
      <c r="LJC1216" s="8"/>
      <c r="LJD1216" s="8"/>
      <c r="LJE1216" s="8"/>
      <c r="LJF1216" s="8"/>
      <c r="LJG1216" s="8"/>
      <c r="LJH1216" s="8"/>
      <c r="LJI1216" s="8"/>
      <c r="LJJ1216" s="8"/>
      <c r="LJK1216" s="8"/>
      <c r="LJL1216" s="8"/>
      <c r="LJM1216" s="8"/>
      <c r="LJN1216" s="8"/>
      <c r="LJO1216" s="8"/>
      <c r="LJP1216" s="8"/>
      <c r="LJQ1216" s="8"/>
      <c r="LJR1216" s="8"/>
      <c r="LJS1216" s="8"/>
      <c r="LJT1216" s="8"/>
      <c r="LJU1216" s="8"/>
      <c r="LJV1216" s="8"/>
      <c r="LJW1216" s="8"/>
      <c r="LJX1216" s="8"/>
      <c r="LJY1216" s="8"/>
      <c r="LJZ1216" s="8"/>
      <c r="LKA1216" s="8"/>
      <c r="LKB1216" s="8"/>
      <c r="LKC1216" s="8"/>
      <c r="LKD1216" s="8"/>
      <c r="LKE1216" s="8"/>
      <c r="LKF1216" s="8"/>
      <c r="LKG1216" s="8"/>
      <c r="LKH1216" s="8"/>
      <c r="LKI1216" s="8"/>
      <c r="LKJ1216" s="8"/>
      <c r="LKK1216" s="8"/>
      <c r="LKL1216" s="8"/>
      <c r="LKM1216" s="8"/>
      <c r="LKN1216" s="8"/>
      <c r="LKO1216" s="8"/>
      <c r="LKP1216" s="8"/>
      <c r="LKQ1216" s="8"/>
      <c r="LKR1216" s="8"/>
      <c r="LKS1216" s="8"/>
      <c r="LKT1216" s="8"/>
      <c r="LKU1216" s="8"/>
      <c r="LKV1216" s="8"/>
      <c r="LKW1216" s="8"/>
      <c r="LKX1216" s="8"/>
      <c r="LKY1216" s="8"/>
      <c r="LKZ1216" s="8"/>
      <c r="LLA1216" s="8"/>
      <c r="LLB1216" s="8"/>
      <c r="LLC1216" s="8"/>
      <c r="LLD1216" s="8"/>
      <c r="LLE1216" s="8"/>
      <c r="LLF1216" s="8"/>
      <c r="LLG1216" s="8"/>
      <c r="LLH1216" s="8"/>
      <c r="LLI1216" s="8"/>
      <c r="LLJ1216" s="8"/>
      <c r="LLK1216" s="8"/>
      <c r="LLL1216" s="8"/>
      <c r="LLM1216" s="8"/>
      <c r="LLN1216" s="8"/>
      <c r="LLO1216" s="8"/>
      <c r="LLP1216" s="8"/>
      <c r="LLQ1216" s="8"/>
      <c r="LLR1216" s="8"/>
      <c r="LLS1216" s="8"/>
      <c r="LLT1216" s="8"/>
      <c r="LLU1216" s="8"/>
      <c r="LLV1216" s="8"/>
      <c r="LLW1216" s="8"/>
      <c r="LLX1216" s="8"/>
      <c r="LLY1216" s="8"/>
      <c r="LLZ1216" s="8"/>
      <c r="LMA1216" s="8"/>
      <c r="LMB1216" s="8"/>
      <c r="LMC1216" s="8"/>
      <c r="LMD1216" s="8"/>
      <c r="LME1216" s="8"/>
      <c r="LMF1216" s="8"/>
      <c r="LMG1216" s="8"/>
      <c r="LMH1216" s="8"/>
      <c r="LMI1216" s="8"/>
      <c r="LMJ1216" s="8"/>
      <c r="LMK1216" s="8"/>
      <c r="LML1216" s="8"/>
      <c r="LMM1216" s="8"/>
      <c r="LMN1216" s="8"/>
      <c r="LMO1216" s="8"/>
      <c r="LMP1216" s="8"/>
      <c r="LMQ1216" s="8"/>
      <c r="LMR1216" s="8"/>
      <c r="LMS1216" s="8"/>
      <c r="LMT1216" s="8"/>
      <c r="LMU1216" s="8"/>
      <c r="LMV1216" s="8"/>
      <c r="LMW1216" s="8"/>
      <c r="LMX1216" s="8"/>
      <c r="LMY1216" s="8"/>
      <c r="LMZ1216" s="8"/>
      <c r="LNA1216" s="8"/>
      <c r="LNB1216" s="8"/>
      <c r="LNC1216" s="8"/>
      <c r="LND1216" s="8"/>
      <c r="LNE1216" s="8"/>
      <c r="LNF1216" s="8"/>
      <c r="LNG1216" s="8"/>
      <c r="LNH1216" s="8"/>
      <c r="LNI1216" s="8"/>
      <c r="LNJ1216" s="8"/>
      <c r="LNK1216" s="8"/>
      <c r="LNL1216" s="8"/>
      <c r="LNM1216" s="8"/>
      <c r="LNN1216" s="8"/>
      <c r="LNO1216" s="8"/>
      <c r="LNP1216" s="8"/>
      <c r="LNQ1216" s="8"/>
      <c r="LNR1216" s="8"/>
      <c r="LNS1216" s="8"/>
      <c r="LNT1216" s="8"/>
      <c r="LNU1216" s="8"/>
      <c r="LNV1216" s="8"/>
      <c r="LNW1216" s="8"/>
      <c r="LNX1216" s="8"/>
      <c r="LNY1216" s="8"/>
      <c r="LNZ1216" s="8"/>
      <c r="LOA1216" s="8"/>
      <c r="LOB1216" s="8"/>
      <c r="LOC1216" s="8"/>
      <c r="LOD1216" s="8"/>
      <c r="LOE1216" s="8"/>
      <c r="LOF1216" s="8"/>
      <c r="LOG1216" s="8"/>
      <c r="LOH1216" s="8"/>
      <c r="LOI1216" s="8"/>
      <c r="LOJ1216" s="8"/>
      <c r="LOK1216" s="8"/>
      <c r="LOL1216" s="8"/>
      <c r="LOM1216" s="8"/>
      <c r="LON1216" s="8"/>
      <c r="LOO1216" s="8"/>
      <c r="LOP1216" s="8"/>
      <c r="LOQ1216" s="8"/>
      <c r="LOR1216" s="8"/>
      <c r="LOS1216" s="8"/>
      <c r="LOT1216" s="8"/>
      <c r="LOU1216" s="8"/>
      <c r="LOV1216" s="8"/>
      <c r="LOW1216" s="8"/>
      <c r="LOX1216" s="8"/>
      <c r="LOY1216" s="8"/>
      <c r="LOZ1216" s="8"/>
      <c r="LPA1216" s="8"/>
      <c r="LPB1216" s="8"/>
      <c r="LPC1216" s="8"/>
      <c r="LPD1216" s="8"/>
      <c r="LPE1216" s="8"/>
      <c r="LPF1216" s="8"/>
      <c r="LPG1216" s="8"/>
      <c r="LPH1216" s="8"/>
      <c r="LPI1216" s="8"/>
      <c r="LPJ1216" s="8"/>
      <c r="LPK1216" s="8"/>
      <c r="LPL1216" s="8"/>
      <c r="LPM1216" s="8"/>
      <c r="LPN1216" s="8"/>
      <c r="LPO1216" s="8"/>
      <c r="LPP1216" s="8"/>
      <c r="LPQ1216" s="8"/>
      <c r="LPR1216" s="8"/>
      <c r="LPS1216" s="8"/>
      <c r="LPT1216" s="8"/>
      <c r="LPU1216" s="8"/>
      <c r="LPV1216" s="8"/>
      <c r="LPW1216" s="8"/>
      <c r="LPX1216" s="8"/>
      <c r="LPY1216" s="8"/>
      <c r="LPZ1216" s="8"/>
      <c r="LQA1216" s="8"/>
      <c r="LQB1216" s="8"/>
      <c r="LQC1216" s="8"/>
      <c r="LQD1216" s="8"/>
      <c r="LQE1216" s="8"/>
      <c r="LQF1216" s="8"/>
      <c r="LQG1216" s="8"/>
      <c r="LQH1216" s="8"/>
      <c r="LQI1216" s="8"/>
      <c r="LQJ1216" s="8"/>
      <c r="LQK1216" s="8"/>
      <c r="LQL1216" s="8"/>
      <c r="LQM1216" s="8"/>
      <c r="LQN1216" s="8"/>
      <c r="LQO1216" s="8"/>
      <c r="LQP1216" s="8"/>
      <c r="LQQ1216" s="8"/>
      <c r="LQR1216" s="8"/>
      <c r="LQS1216" s="8"/>
      <c r="LQT1216" s="8"/>
      <c r="LQU1216" s="8"/>
      <c r="LQV1216" s="8"/>
      <c r="LQW1216" s="8"/>
      <c r="LQX1216" s="8"/>
      <c r="LQY1216" s="8"/>
      <c r="LQZ1216" s="8"/>
      <c r="LRA1216" s="8"/>
      <c r="LRB1216" s="8"/>
      <c r="LRC1216" s="8"/>
      <c r="LRD1216" s="8"/>
      <c r="LRE1216" s="8"/>
      <c r="LRF1216" s="8"/>
      <c r="LRG1216" s="8"/>
      <c r="LRH1216" s="8"/>
      <c r="LRI1216" s="8"/>
      <c r="LRJ1216" s="8"/>
      <c r="LRK1216" s="8"/>
      <c r="LRL1216" s="8"/>
      <c r="LRM1216" s="8"/>
      <c r="LRN1216" s="8"/>
      <c r="LRO1216" s="8"/>
      <c r="LRP1216" s="8"/>
      <c r="LRQ1216" s="8"/>
      <c r="LRR1216" s="8"/>
      <c r="LRS1216" s="8"/>
      <c r="LRT1216" s="8"/>
      <c r="LRU1216" s="8"/>
      <c r="LRV1216" s="8"/>
      <c r="LRW1216" s="8"/>
      <c r="LRX1216" s="8"/>
      <c r="LRY1216" s="8"/>
      <c r="LRZ1216" s="8"/>
      <c r="LSA1216" s="8"/>
      <c r="LSB1216" s="8"/>
      <c r="LSC1216" s="8"/>
      <c r="LSD1216" s="8"/>
      <c r="LSE1216" s="8"/>
      <c r="LSF1216" s="8"/>
      <c r="LSG1216" s="8"/>
      <c r="LSH1216" s="8"/>
      <c r="LSI1216" s="8"/>
      <c r="LSJ1216" s="8"/>
      <c r="LSK1216" s="8"/>
      <c r="LSL1216" s="8"/>
      <c r="LSM1216" s="8"/>
      <c r="LSN1216" s="8"/>
      <c r="LSO1216" s="8"/>
      <c r="LSP1216" s="8"/>
      <c r="LSQ1216" s="8"/>
      <c r="LSR1216" s="8"/>
      <c r="LSS1216" s="8"/>
      <c r="LST1216" s="8"/>
      <c r="LSU1216" s="8"/>
      <c r="LSV1216" s="8"/>
      <c r="LSW1216" s="8"/>
      <c r="LSX1216" s="8"/>
      <c r="LSY1216" s="8"/>
      <c r="LSZ1216" s="8"/>
      <c r="LTA1216" s="8"/>
      <c r="LTB1216" s="8"/>
      <c r="LTC1216" s="8"/>
      <c r="LTD1216" s="8"/>
      <c r="LTE1216" s="8"/>
      <c r="LTF1216" s="8"/>
      <c r="LTG1216" s="8"/>
      <c r="LTH1216" s="8"/>
      <c r="LTI1216" s="8"/>
      <c r="LTJ1216" s="8"/>
      <c r="LTK1216" s="8"/>
      <c r="LTL1216" s="8"/>
      <c r="LTM1216" s="8"/>
      <c r="LTN1216" s="8"/>
      <c r="LTO1216" s="8"/>
      <c r="LTP1216" s="8"/>
      <c r="LTQ1216" s="8"/>
      <c r="LTR1216" s="8"/>
      <c r="LTS1216" s="8"/>
      <c r="LTT1216" s="8"/>
      <c r="LTU1216" s="8"/>
      <c r="LTV1216" s="8"/>
      <c r="LTW1216" s="8"/>
      <c r="LTX1216" s="8"/>
      <c r="LTY1216" s="8"/>
      <c r="LTZ1216" s="8"/>
      <c r="LUA1216" s="8"/>
      <c r="LUB1216" s="8"/>
      <c r="LUC1216" s="8"/>
      <c r="LUD1216" s="8"/>
      <c r="LUE1216" s="8"/>
      <c r="LUF1216" s="8"/>
      <c r="LUG1216" s="8"/>
      <c r="LUH1216" s="8"/>
      <c r="LUI1216" s="8"/>
      <c r="LUJ1216" s="8"/>
      <c r="LUK1216" s="8"/>
      <c r="LUL1216" s="8"/>
      <c r="LUM1216" s="8"/>
      <c r="LUN1216" s="8"/>
      <c r="LUO1216" s="8"/>
      <c r="LUP1216" s="8"/>
      <c r="LUQ1216" s="8"/>
      <c r="LUR1216" s="8"/>
      <c r="LUS1216" s="8"/>
      <c r="LUT1216" s="8"/>
      <c r="LUU1216" s="8"/>
      <c r="LUV1216" s="8"/>
      <c r="LUW1216" s="8"/>
      <c r="LUX1216" s="8"/>
      <c r="LUY1216" s="8"/>
      <c r="LUZ1216" s="8"/>
      <c r="LVA1216" s="8"/>
      <c r="LVB1216" s="8"/>
      <c r="LVC1216" s="8"/>
      <c r="LVD1216" s="8"/>
      <c r="LVE1216" s="8"/>
      <c r="LVF1216" s="8"/>
      <c r="LVG1216" s="8"/>
      <c r="LVH1216" s="8"/>
      <c r="LVI1216" s="8"/>
      <c r="LVJ1216" s="8"/>
      <c r="LVK1216" s="8"/>
      <c r="LVL1216" s="8"/>
      <c r="LVM1216" s="8"/>
      <c r="LVN1216" s="8"/>
      <c r="LVO1216" s="8"/>
      <c r="LVP1216" s="8"/>
      <c r="LVQ1216" s="8"/>
      <c r="LVR1216" s="8"/>
      <c r="LVS1216" s="8"/>
      <c r="LVT1216" s="8"/>
      <c r="LVU1216" s="8"/>
      <c r="LVV1216" s="8"/>
      <c r="LVW1216" s="8"/>
      <c r="LVX1216" s="8"/>
      <c r="LVY1216" s="8"/>
      <c r="LVZ1216" s="8"/>
      <c r="LWA1216" s="8"/>
      <c r="LWB1216" s="8"/>
      <c r="LWC1216" s="8"/>
      <c r="LWD1216" s="8"/>
      <c r="LWE1216" s="8"/>
      <c r="LWF1216" s="8"/>
      <c r="LWG1216" s="8"/>
      <c r="LWH1216" s="8"/>
      <c r="LWI1216" s="8"/>
      <c r="LWJ1216" s="8"/>
      <c r="LWK1216" s="8"/>
      <c r="LWL1216" s="8"/>
      <c r="LWM1216" s="8"/>
      <c r="LWN1216" s="8"/>
      <c r="LWO1216" s="8"/>
      <c r="LWP1216" s="8"/>
      <c r="LWQ1216" s="8"/>
      <c r="LWR1216" s="8"/>
      <c r="LWS1216" s="8"/>
      <c r="LWT1216" s="8"/>
      <c r="LWU1216" s="8"/>
      <c r="LWV1216" s="8"/>
      <c r="LWW1216" s="8"/>
      <c r="LWX1216" s="8"/>
      <c r="LWY1216" s="8"/>
      <c r="LWZ1216" s="8"/>
      <c r="LXA1216" s="8"/>
      <c r="LXB1216" s="8"/>
      <c r="LXC1216" s="8"/>
      <c r="LXD1216" s="8"/>
      <c r="LXE1216" s="8"/>
      <c r="LXF1216" s="8"/>
      <c r="LXG1216" s="8"/>
      <c r="LXH1216" s="8"/>
      <c r="LXI1216" s="8"/>
      <c r="LXJ1216" s="8"/>
      <c r="LXK1216" s="8"/>
      <c r="LXL1216" s="8"/>
      <c r="LXM1216" s="8"/>
      <c r="LXN1216" s="8"/>
      <c r="LXO1216" s="8"/>
      <c r="LXP1216" s="8"/>
      <c r="LXQ1216" s="8"/>
      <c r="LXR1216" s="8"/>
      <c r="LXS1216" s="8"/>
      <c r="LXT1216" s="8"/>
      <c r="LXU1216" s="8"/>
      <c r="LXV1216" s="8"/>
      <c r="LXW1216" s="8"/>
      <c r="LXX1216" s="8"/>
      <c r="LXY1216" s="8"/>
      <c r="LXZ1216" s="8"/>
      <c r="LYA1216" s="8"/>
      <c r="LYB1216" s="8"/>
      <c r="LYC1216" s="8"/>
      <c r="LYD1216" s="8"/>
      <c r="LYE1216" s="8"/>
      <c r="LYF1216" s="8"/>
      <c r="LYG1216" s="8"/>
      <c r="LYH1216" s="8"/>
      <c r="LYI1216" s="8"/>
      <c r="LYJ1216" s="8"/>
      <c r="LYK1216" s="8"/>
      <c r="LYL1216" s="8"/>
      <c r="LYM1216" s="8"/>
      <c r="LYN1216" s="8"/>
      <c r="LYO1216" s="8"/>
      <c r="LYP1216" s="8"/>
      <c r="LYQ1216" s="8"/>
      <c r="LYR1216" s="8"/>
      <c r="LYS1216" s="8"/>
      <c r="LYT1216" s="8"/>
      <c r="LYU1216" s="8"/>
      <c r="LYV1216" s="8"/>
      <c r="LYW1216" s="8"/>
      <c r="LYX1216" s="8"/>
      <c r="LYY1216" s="8"/>
      <c r="LYZ1216" s="8"/>
      <c r="LZA1216" s="8"/>
      <c r="LZB1216" s="8"/>
      <c r="LZC1216" s="8"/>
      <c r="LZD1216" s="8"/>
      <c r="LZE1216" s="8"/>
      <c r="LZF1216" s="8"/>
      <c r="LZG1216" s="8"/>
      <c r="LZH1216" s="8"/>
      <c r="LZI1216" s="8"/>
      <c r="LZJ1216" s="8"/>
      <c r="LZK1216" s="8"/>
      <c r="LZL1216" s="8"/>
      <c r="LZM1216" s="8"/>
      <c r="LZN1216" s="8"/>
      <c r="LZO1216" s="8"/>
      <c r="LZP1216" s="8"/>
      <c r="LZQ1216" s="8"/>
      <c r="LZR1216" s="8"/>
      <c r="LZS1216" s="8"/>
      <c r="LZT1216" s="8"/>
      <c r="LZU1216" s="8"/>
      <c r="LZV1216" s="8"/>
      <c r="LZW1216" s="8"/>
      <c r="LZX1216" s="8"/>
      <c r="LZY1216" s="8"/>
      <c r="LZZ1216" s="8"/>
      <c r="MAA1216" s="8"/>
      <c r="MAB1216" s="8"/>
      <c r="MAC1216" s="8"/>
      <c r="MAD1216" s="8"/>
      <c r="MAE1216" s="8"/>
      <c r="MAF1216" s="8"/>
      <c r="MAG1216" s="8"/>
      <c r="MAH1216" s="8"/>
      <c r="MAI1216" s="8"/>
      <c r="MAJ1216" s="8"/>
      <c r="MAK1216" s="8"/>
      <c r="MAL1216" s="8"/>
      <c r="MAM1216" s="8"/>
      <c r="MAN1216" s="8"/>
      <c r="MAO1216" s="8"/>
      <c r="MAP1216" s="8"/>
      <c r="MAQ1216" s="8"/>
      <c r="MAR1216" s="8"/>
      <c r="MAS1216" s="8"/>
      <c r="MAT1216" s="8"/>
      <c r="MAU1216" s="8"/>
      <c r="MAV1216" s="8"/>
      <c r="MAW1216" s="8"/>
      <c r="MAX1216" s="8"/>
      <c r="MAY1216" s="8"/>
      <c r="MAZ1216" s="8"/>
      <c r="MBA1216" s="8"/>
      <c r="MBB1216" s="8"/>
      <c r="MBC1216" s="8"/>
      <c r="MBD1216" s="8"/>
      <c r="MBE1216" s="8"/>
      <c r="MBF1216" s="8"/>
      <c r="MBG1216" s="8"/>
      <c r="MBH1216" s="8"/>
      <c r="MBI1216" s="8"/>
      <c r="MBJ1216" s="8"/>
      <c r="MBK1216" s="8"/>
      <c r="MBL1216" s="8"/>
      <c r="MBM1216" s="8"/>
      <c r="MBN1216" s="8"/>
      <c r="MBO1216" s="8"/>
      <c r="MBP1216" s="8"/>
      <c r="MBQ1216" s="8"/>
      <c r="MBR1216" s="8"/>
      <c r="MBS1216" s="8"/>
      <c r="MBT1216" s="8"/>
      <c r="MBU1216" s="8"/>
      <c r="MBV1216" s="8"/>
      <c r="MBW1216" s="8"/>
      <c r="MBX1216" s="8"/>
      <c r="MBY1216" s="8"/>
      <c r="MBZ1216" s="8"/>
      <c r="MCA1216" s="8"/>
      <c r="MCB1216" s="8"/>
      <c r="MCC1216" s="8"/>
      <c r="MCD1216" s="8"/>
      <c r="MCE1216" s="8"/>
      <c r="MCF1216" s="8"/>
      <c r="MCG1216" s="8"/>
      <c r="MCH1216" s="8"/>
      <c r="MCI1216" s="8"/>
      <c r="MCJ1216" s="8"/>
      <c r="MCK1216" s="8"/>
      <c r="MCL1216" s="8"/>
      <c r="MCM1216" s="8"/>
      <c r="MCN1216" s="8"/>
      <c r="MCO1216" s="8"/>
      <c r="MCP1216" s="8"/>
      <c r="MCQ1216" s="8"/>
      <c r="MCR1216" s="8"/>
      <c r="MCS1216" s="8"/>
      <c r="MCT1216" s="8"/>
      <c r="MCU1216" s="8"/>
      <c r="MCV1216" s="8"/>
      <c r="MCW1216" s="8"/>
      <c r="MCX1216" s="8"/>
      <c r="MCY1216" s="8"/>
      <c r="MCZ1216" s="8"/>
      <c r="MDA1216" s="8"/>
      <c r="MDB1216" s="8"/>
      <c r="MDC1216" s="8"/>
      <c r="MDD1216" s="8"/>
      <c r="MDE1216" s="8"/>
      <c r="MDF1216" s="8"/>
      <c r="MDG1216" s="8"/>
      <c r="MDH1216" s="8"/>
      <c r="MDI1216" s="8"/>
      <c r="MDJ1216" s="8"/>
      <c r="MDK1216" s="8"/>
      <c r="MDL1216" s="8"/>
      <c r="MDM1216" s="8"/>
      <c r="MDN1216" s="8"/>
      <c r="MDO1216" s="8"/>
      <c r="MDP1216" s="8"/>
      <c r="MDQ1216" s="8"/>
      <c r="MDR1216" s="8"/>
      <c r="MDS1216" s="8"/>
      <c r="MDT1216" s="8"/>
      <c r="MDU1216" s="8"/>
      <c r="MDV1216" s="8"/>
      <c r="MDW1216" s="8"/>
      <c r="MDX1216" s="8"/>
      <c r="MDY1216" s="8"/>
      <c r="MDZ1216" s="8"/>
      <c r="MEA1216" s="8"/>
      <c r="MEB1216" s="8"/>
      <c r="MEC1216" s="8"/>
      <c r="MED1216" s="8"/>
      <c r="MEE1216" s="8"/>
      <c r="MEF1216" s="8"/>
      <c r="MEG1216" s="8"/>
      <c r="MEH1216" s="8"/>
      <c r="MEI1216" s="8"/>
      <c r="MEJ1216" s="8"/>
      <c r="MEK1216" s="8"/>
      <c r="MEL1216" s="8"/>
      <c r="MEM1216" s="8"/>
      <c r="MEN1216" s="8"/>
      <c r="MEO1216" s="8"/>
      <c r="MEP1216" s="8"/>
      <c r="MEQ1216" s="8"/>
      <c r="MER1216" s="8"/>
      <c r="MES1216" s="8"/>
      <c r="MET1216" s="8"/>
      <c r="MEU1216" s="8"/>
      <c r="MEV1216" s="8"/>
      <c r="MEW1216" s="8"/>
      <c r="MEX1216" s="8"/>
      <c r="MEY1216" s="8"/>
      <c r="MEZ1216" s="8"/>
      <c r="MFA1216" s="8"/>
      <c r="MFB1216" s="8"/>
      <c r="MFC1216" s="8"/>
      <c r="MFD1216" s="8"/>
      <c r="MFE1216" s="8"/>
      <c r="MFF1216" s="8"/>
      <c r="MFG1216" s="8"/>
      <c r="MFH1216" s="8"/>
      <c r="MFI1216" s="8"/>
      <c r="MFJ1216" s="8"/>
      <c r="MFK1216" s="8"/>
      <c r="MFL1216" s="8"/>
      <c r="MFM1216" s="8"/>
      <c r="MFN1216" s="8"/>
      <c r="MFO1216" s="8"/>
      <c r="MFP1216" s="8"/>
      <c r="MFQ1216" s="8"/>
      <c r="MFR1216" s="8"/>
      <c r="MFS1216" s="8"/>
      <c r="MFT1216" s="8"/>
      <c r="MFU1216" s="8"/>
      <c r="MFV1216" s="8"/>
      <c r="MFW1216" s="8"/>
      <c r="MFX1216" s="8"/>
      <c r="MFY1216" s="8"/>
      <c r="MFZ1216" s="8"/>
      <c r="MGA1216" s="8"/>
      <c r="MGB1216" s="8"/>
      <c r="MGC1216" s="8"/>
      <c r="MGD1216" s="8"/>
      <c r="MGE1216" s="8"/>
      <c r="MGF1216" s="8"/>
      <c r="MGG1216" s="8"/>
      <c r="MGH1216" s="8"/>
      <c r="MGI1216" s="8"/>
      <c r="MGJ1216" s="8"/>
      <c r="MGK1216" s="8"/>
      <c r="MGL1216" s="8"/>
      <c r="MGM1216" s="8"/>
      <c r="MGN1216" s="8"/>
      <c r="MGO1216" s="8"/>
      <c r="MGP1216" s="8"/>
      <c r="MGQ1216" s="8"/>
      <c r="MGR1216" s="8"/>
      <c r="MGS1216" s="8"/>
      <c r="MGT1216" s="8"/>
      <c r="MGU1216" s="8"/>
      <c r="MGV1216" s="8"/>
      <c r="MGW1216" s="8"/>
      <c r="MGX1216" s="8"/>
      <c r="MGY1216" s="8"/>
      <c r="MGZ1216" s="8"/>
      <c r="MHA1216" s="8"/>
      <c r="MHB1216" s="8"/>
      <c r="MHC1216" s="8"/>
      <c r="MHD1216" s="8"/>
      <c r="MHE1216" s="8"/>
      <c r="MHF1216" s="8"/>
      <c r="MHG1216" s="8"/>
      <c r="MHH1216" s="8"/>
      <c r="MHI1216" s="8"/>
      <c r="MHJ1216" s="8"/>
      <c r="MHK1216" s="8"/>
      <c r="MHL1216" s="8"/>
      <c r="MHM1216" s="8"/>
      <c r="MHN1216" s="8"/>
      <c r="MHO1216" s="8"/>
      <c r="MHP1216" s="8"/>
      <c r="MHQ1216" s="8"/>
      <c r="MHR1216" s="8"/>
      <c r="MHS1216" s="8"/>
      <c r="MHT1216" s="8"/>
      <c r="MHU1216" s="8"/>
      <c r="MHV1216" s="8"/>
      <c r="MHW1216" s="8"/>
      <c r="MHX1216" s="8"/>
      <c r="MHY1216" s="8"/>
      <c r="MHZ1216" s="8"/>
      <c r="MIA1216" s="8"/>
      <c r="MIB1216" s="8"/>
      <c r="MIC1216" s="8"/>
      <c r="MID1216" s="8"/>
      <c r="MIE1216" s="8"/>
      <c r="MIF1216" s="8"/>
      <c r="MIG1216" s="8"/>
      <c r="MIH1216" s="8"/>
      <c r="MII1216" s="8"/>
      <c r="MIJ1216" s="8"/>
      <c r="MIK1216" s="8"/>
      <c r="MIL1216" s="8"/>
      <c r="MIM1216" s="8"/>
      <c r="MIN1216" s="8"/>
      <c r="MIO1216" s="8"/>
      <c r="MIP1216" s="8"/>
      <c r="MIQ1216" s="8"/>
      <c r="MIR1216" s="8"/>
      <c r="MIS1216" s="8"/>
      <c r="MIT1216" s="8"/>
      <c r="MIU1216" s="8"/>
      <c r="MIV1216" s="8"/>
      <c r="MIW1216" s="8"/>
      <c r="MIX1216" s="8"/>
      <c r="MIY1216" s="8"/>
      <c r="MIZ1216" s="8"/>
      <c r="MJA1216" s="8"/>
      <c r="MJB1216" s="8"/>
      <c r="MJC1216" s="8"/>
      <c r="MJD1216" s="8"/>
      <c r="MJE1216" s="8"/>
      <c r="MJF1216" s="8"/>
      <c r="MJG1216" s="8"/>
      <c r="MJH1216" s="8"/>
      <c r="MJI1216" s="8"/>
      <c r="MJJ1216" s="8"/>
      <c r="MJK1216" s="8"/>
      <c r="MJL1216" s="8"/>
      <c r="MJM1216" s="8"/>
      <c r="MJN1216" s="8"/>
      <c r="MJO1216" s="8"/>
      <c r="MJP1216" s="8"/>
      <c r="MJQ1216" s="8"/>
      <c r="MJR1216" s="8"/>
      <c r="MJS1216" s="8"/>
      <c r="MJT1216" s="8"/>
      <c r="MJU1216" s="8"/>
      <c r="MJV1216" s="8"/>
      <c r="MJW1216" s="8"/>
      <c r="MJX1216" s="8"/>
      <c r="MJY1216" s="8"/>
      <c r="MJZ1216" s="8"/>
      <c r="MKA1216" s="8"/>
      <c r="MKB1216" s="8"/>
      <c r="MKC1216" s="8"/>
      <c r="MKD1216" s="8"/>
      <c r="MKE1216" s="8"/>
      <c r="MKF1216" s="8"/>
      <c r="MKG1216" s="8"/>
      <c r="MKH1216" s="8"/>
      <c r="MKI1216" s="8"/>
      <c r="MKJ1216" s="8"/>
      <c r="MKK1216" s="8"/>
      <c r="MKL1216" s="8"/>
      <c r="MKM1216" s="8"/>
      <c r="MKN1216" s="8"/>
      <c r="MKO1216" s="8"/>
      <c r="MKP1216" s="8"/>
      <c r="MKQ1216" s="8"/>
      <c r="MKR1216" s="8"/>
      <c r="MKS1216" s="8"/>
      <c r="MKT1216" s="8"/>
      <c r="MKU1216" s="8"/>
      <c r="MKV1216" s="8"/>
      <c r="MKW1216" s="8"/>
      <c r="MKX1216" s="8"/>
      <c r="MKY1216" s="8"/>
      <c r="MKZ1216" s="8"/>
      <c r="MLA1216" s="8"/>
      <c r="MLB1216" s="8"/>
      <c r="MLC1216" s="8"/>
      <c r="MLD1216" s="8"/>
      <c r="MLE1216" s="8"/>
      <c r="MLF1216" s="8"/>
      <c r="MLG1216" s="8"/>
      <c r="MLH1216" s="8"/>
      <c r="MLI1216" s="8"/>
      <c r="MLJ1216" s="8"/>
      <c r="MLK1216" s="8"/>
      <c r="MLL1216" s="8"/>
      <c r="MLM1216" s="8"/>
      <c r="MLN1216" s="8"/>
      <c r="MLO1216" s="8"/>
      <c r="MLP1216" s="8"/>
      <c r="MLQ1216" s="8"/>
      <c r="MLR1216" s="8"/>
      <c r="MLS1216" s="8"/>
      <c r="MLT1216" s="8"/>
      <c r="MLU1216" s="8"/>
      <c r="MLV1216" s="8"/>
      <c r="MLW1216" s="8"/>
      <c r="MLX1216" s="8"/>
      <c r="MLY1216" s="8"/>
      <c r="MLZ1216" s="8"/>
      <c r="MMA1216" s="8"/>
      <c r="MMB1216" s="8"/>
      <c r="MMC1216" s="8"/>
      <c r="MMD1216" s="8"/>
      <c r="MME1216" s="8"/>
      <c r="MMF1216" s="8"/>
      <c r="MMG1216" s="8"/>
      <c r="MMH1216" s="8"/>
      <c r="MMI1216" s="8"/>
      <c r="MMJ1216" s="8"/>
      <c r="MMK1216" s="8"/>
      <c r="MML1216" s="8"/>
      <c r="MMM1216" s="8"/>
      <c r="MMN1216" s="8"/>
      <c r="MMO1216" s="8"/>
      <c r="MMP1216" s="8"/>
      <c r="MMQ1216" s="8"/>
      <c r="MMR1216" s="8"/>
      <c r="MMS1216" s="8"/>
      <c r="MMT1216" s="8"/>
      <c r="MMU1216" s="8"/>
      <c r="MMV1216" s="8"/>
      <c r="MMW1216" s="8"/>
      <c r="MMX1216" s="8"/>
      <c r="MMY1216" s="8"/>
      <c r="MMZ1216" s="8"/>
      <c r="MNA1216" s="8"/>
      <c r="MNB1216" s="8"/>
      <c r="MNC1216" s="8"/>
      <c r="MND1216" s="8"/>
      <c r="MNE1216" s="8"/>
      <c r="MNF1216" s="8"/>
      <c r="MNG1216" s="8"/>
      <c r="MNH1216" s="8"/>
      <c r="MNI1216" s="8"/>
      <c r="MNJ1216" s="8"/>
      <c r="MNK1216" s="8"/>
      <c r="MNL1216" s="8"/>
      <c r="MNM1216" s="8"/>
      <c r="MNN1216" s="8"/>
      <c r="MNO1216" s="8"/>
      <c r="MNP1216" s="8"/>
      <c r="MNQ1216" s="8"/>
      <c r="MNR1216" s="8"/>
      <c r="MNS1216" s="8"/>
      <c r="MNT1216" s="8"/>
      <c r="MNU1216" s="8"/>
      <c r="MNV1216" s="8"/>
      <c r="MNW1216" s="8"/>
      <c r="MNX1216" s="8"/>
      <c r="MNY1216" s="8"/>
      <c r="MNZ1216" s="8"/>
      <c r="MOA1216" s="8"/>
      <c r="MOB1216" s="8"/>
      <c r="MOC1216" s="8"/>
      <c r="MOD1216" s="8"/>
      <c r="MOE1216" s="8"/>
      <c r="MOF1216" s="8"/>
      <c r="MOG1216" s="8"/>
      <c r="MOH1216" s="8"/>
      <c r="MOI1216" s="8"/>
      <c r="MOJ1216" s="8"/>
      <c r="MOK1216" s="8"/>
      <c r="MOL1216" s="8"/>
      <c r="MOM1216" s="8"/>
      <c r="MON1216" s="8"/>
      <c r="MOO1216" s="8"/>
      <c r="MOP1216" s="8"/>
      <c r="MOQ1216" s="8"/>
      <c r="MOR1216" s="8"/>
      <c r="MOS1216" s="8"/>
      <c r="MOT1216" s="8"/>
      <c r="MOU1216" s="8"/>
      <c r="MOV1216" s="8"/>
      <c r="MOW1216" s="8"/>
      <c r="MOX1216" s="8"/>
      <c r="MOY1216" s="8"/>
      <c r="MOZ1216" s="8"/>
      <c r="MPA1216" s="8"/>
      <c r="MPB1216" s="8"/>
      <c r="MPC1216" s="8"/>
      <c r="MPD1216" s="8"/>
      <c r="MPE1216" s="8"/>
      <c r="MPF1216" s="8"/>
      <c r="MPG1216" s="8"/>
      <c r="MPH1216" s="8"/>
      <c r="MPI1216" s="8"/>
      <c r="MPJ1216" s="8"/>
      <c r="MPK1216" s="8"/>
      <c r="MPL1216" s="8"/>
      <c r="MPM1216" s="8"/>
      <c r="MPN1216" s="8"/>
      <c r="MPO1216" s="8"/>
      <c r="MPP1216" s="8"/>
      <c r="MPQ1216" s="8"/>
      <c r="MPR1216" s="8"/>
      <c r="MPS1216" s="8"/>
      <c r="MPT1216" s="8"/>
      <c r="MPU1216" s="8"/>
      <c r="MPV1216" s="8"/>
      <c r="MPW1216" s="8"/>
      <c r="MPX1216" s="8"/>
      <c r="MPY1216" s="8"/>
      <c r="MPZ1216" s="8"/>
      <c r="MQA1216" s="8"/>
      <c r="MQB1216" s="8"/>
      <c r="MQC1216" s="8"/>
      <c r="MQD1216" s="8"/>
      <c r="MQE1216" s="8"/>
      <c r="MQF1216" s="8"/>
      <c r="MQG1216" s="8"/>
      <c r="MQH1216" s="8"/>
      <c r="MQI1216" s="8"/>
      <c r="MQJ1216" s="8"/>
      <c r="MQK1216" s="8"/>
      <c r="MQL1216" s="8"/>
      <c r="MQM1216" s="8"/>
      <c r="MQN1216" s="8"/>
      <c r="MQO1216" s="8"/>
      <c r="MQP1216" s="8"/>
      <c r="MQQ1216" s="8"/>
      <c r="MQR1216" s="8"/>
      <c r="MQS1216" s="8"/>
      <c r="MQT1216" s="8"/>
      <c r="MQU1216" s="8"/>
      <c r="MQV1216" s="8"/>
      <c r="MQW1216" s="8"/>
      <c r="MQX1216" s="8"/>
      <c r="MQY1216" s="8"/>
      <c r="MQZ1216" s="8"/>
      <c r="MRA1216" s="8"/>
      <c r="MRB1216" s="8"/>
      <c r="MRC1216" s="8"/>
      <c r="MRD1216" s="8"/>
      <c r="MRE1216" s="8"/>
      <c r="MRF1216" s="8"/>
      <c r="MRG1216" s="8"/>
      <c r="MRH1216" s="8"/>
      <c r="MRI1216" s="8"/>
      <c r="MRJ1216" s="8"/>
      <c r="MRK1216" s="8"/>
      <c r="MRL1216" s="8"/>
      <c r="MRM1216" s="8"/>
      <c r="MRN1216" s="8"/>
      <c r="MRO1216" s="8"/>
      <c r="MRP1216" s="8"/>
      <c r="MRQ1216" s="8"/>
      <c r="MRR1216" s="8"/>
      <c r="MRS1216" s="8"/>
      <c r="MRT1216" s="8"/>
      <c r="MRU1216" s="8"/>
      <c r="MRV1216" s="8"/>
      <c r="MRW1216" s="8"/>
      <c r="MRX1216" s="8"/>
      <c r="MRY1216" s="8"/>
      <c r="MRZ1216" s="8"/>
      <c r="MSA1216" s="8"/>
      <c r="MSB1216" s="8"/>
      <c r="MSC1216" s="8"/>
      <c r="MSD1216" s="8"/>
      <c r="MSE1216" s="8"/>
      <c r="MSF1216" s="8"/>
      <c r="MSG1216" s="8"/>
      <c r="MSH1216" s="8"/>
      <c r="MSI1216" s="8"/>
      <c r="MSJ1216" s="8"/>
      <c r="MSK1216" s="8"/>
      <c r="MSL1216" s="8"/>
      <c r="MSM1216" s="8"/>
      <c r="MSN1216" s="8"/>
      <c r="MSO1216" s="8"/>
      <c r="MSP1216" s="8"/>
      <c r="MSQ1216" s="8"/>
      <c r="MSR1216" s="8"/>
      <c r="MSS1216" s="8"/>
      <c r="MST1216" s="8"/>
      <c r="MSU1216" s="8"/>
      <c r="MSV1216" s="8"/>
      <c r="MSW1216" s="8"/>
      <c r="MSX1216" s="8"/>
      <c r="MSY1216" s="8"/>
      <c r="MSZ1216" s="8"/>
      <c r="MTA1216" s="8"/>
      <c r="MTB1216" s="8"/>
      <c r="MTC1216" s="8"/>
      <c r="MTD1216" s="8"/>
      <c r="MTE1216" s="8"/>
      <c r="MTF1216" s="8"/>
      <c r="MTG1216" s="8"/>
      <c r="MTH1216" s="8"/>
      <c r="MTI1216" s="8"/>
      <c r="MTJ1216" s="8"/>
      <c r="MTK1216" s="8"/>
      <c r="MTL1216" s="8"/>
      <c r="MTM1216" s="8"/>
      <c r="MTN1216" s="8"/>
      <c r="MTO1216" s="8"/>
      <c r="MTP1216" s="8"/>
      <c r="MTQ1216" s="8"/>
      <c r="MTR1216" s="8"/>
      <c r="MTS1216" s="8"/>
      <c r="MTT1216" s="8"/>
      <c r="MTU1216" s="8"/>
      <c r="MTV1216" s="8"/>
      <c r="MTW1216" s="8"/>
      <c r="MTX1216" s="8"/>
      <c r="MTY1216" s="8"/>
      <c r="MTZ1216" s="8"/>
      <c r="MUA1216" s="8"/>
      <c r="MUB1216" s="8"/>
      <c r="MUC1216" s="8"/>
      <c r="MUD1216" s="8"/>
      <c r="MUE1216" s="8"/>
      <c r="MUF1216" s="8"/>
      <c r="MUG1216" s="8"/>
      <c r="MUH1216" s="8"/>
      <c r="MUI1216" s="8"/>
      <c r="MUJ1216" s="8"/>
      <c r="MUK1216" s="8"/>
      <c r="MUL1216" s="8"/>
      <c r="MUM1216" s="8"/>
      <c r="MUN1216" s="8"/>
      <c r="MUO1216" s="8"/>
      <c r="MUP1216" s="8"/>
      <c r="MUQ1216" s="8"/>
      <c r="MUR1216" s="8"/>
      <c r="MUS1216" s="8"/>
      <c r="MUT1216" s="8"/>
      <c r="MUU1216" s="8"/>
      <c r="MUV1216" s="8"/>
      <c r="MUW1216" s="8"/>
      <c r="MUX1216" s="8"/>
      <c r="MUY1216" s="8"/>
      <c r="MUZ1216" s="8"/>
      <c r="MVA1216" s="8"/>
      <c r="MVB1216" s="8"/>
      <c r="MVC1216" s="8"/>
      <c r="MVD1216" s="8"/>
      <c r="MVE1216" s="8"/>
      <c r="MVF1216" s="8"/>
      <c r="MVG1216" s="8"/>
      <c r="MVH1216" s="8"/>
      <c r="MVI1216" s="8"/>
      <c r="MVJ1216" s="8"/>
      <c r="MVK1216" s="8"/>
      <c r="MVL1216" s="8"/>
      <c r="MVM1216" s="8"/>
      <c r="MVN1216" s="8"/>
      <c r="MVO1216" s="8"/>
      <c r="MVP1216" s="8"/>
      <c r="MVQ1216" s="8"/>
      <c r="MVR1216" s="8"/>
      <c r="MVS1216" s="8"/>
      <c r="MVT1216" s="8"/>
      <c r="MVU1216" s="8"/>
      <c r="MVV1216" s="8"/>
      <c r="MVW1216" s="8"/>
      <c r="MVX1216" s="8"/>
      <c r="MVY1216" s="8"/>
      <c r="MVZ1216" s="8"/>
      <c r="MWA1216" s="8"/>
      <c r="MWB1216" s="8"/>
      <c r="MWC1216" s="8"/>
      <c r="MWD1216" s="8"/>
      <c r="MWE1216" s="8"/>
      <c r="MWF1216" s="8"/>
      <c r="MWG1216" s="8"/>
      <c r="MWH1216" s="8"/>
      <c r="MWI1216" s="8"/>
      <c r="MWJ1216" s="8"/>
      <c r="MWK1216" s="8"/>
      <c r="MWL1216" s="8"/>
      <c r="MWM1216" s="8"/>
      <c r="MWN1216" s="8"/>
      <c r="MWO1216" s="8"/>
      <c r="MWP1216" s="8"/>
      <c r="MWQ1216" s="8"/>
      <c r="MWR1216" s="8"/>
      <c r="MWS1216" s="8"/>
      <c r="MWT1216" s="8"/>
      <c r="MWU1216" s="8"/>
      <c r="MWV1216" s="8"/>
      <c r="MWW1216" s="8"/>
      <c r="MWX1216" s="8"/>
      <c r="MWY1216" s="8"/>
      <c r="MWZ1216" s="8"/>
      <c r="MXA1216" s="8"/>
      <c r="MXB1216" s="8"/>
      <c r="MXC1216" s="8"/>
      <c r="MXD1216" s="8"/>
      <c r="MXE1216" s="8"/>
      <c r="MXF1216" s="8"/>
      <c r="MXG1216" s="8"/>
      <c r="MXH1216" s="8"/>
      <c r="MXI1216" s="8"/>
      <c r="MXJ1216" s="8"/>
      <c r="MXK1216" s="8"/>
      <c r="MXL1216" s="8"/>
      <c r="MXM1216" s="8"/>
      <c r="MXN1216" s="8"/>
      <c r="MXO1216" s="8"/>
      <c r="MXP1216" s="8"/>
      <c r="MXQ1216" s="8"/>
      <c r="MXR1216" s="8"/>
      <c r="MXS1216" s="8"/>
      <c r="MXT1216" s="8"/>
      <c r="MXU1216" s="8"/>
      <c r="MXV1216" s="8"/>
      <c r="MXW1216" s="8"/>
      <c r="MXX1216" s="8"/>
      <c r="MXY1216" s="8"/>
      <c r="MXZ1216" s="8"/>
      <c r="MYA1216" s="8"/>
      <c r="MYB1216" s="8"/>
      <c r="MYC1216" s="8"/>
      <c r="MYD1216" s="8"/>
      <c r="MYE1216" s="8"/>
      <c r="MYF1216" s="8"/>
      <c r="MYG1216" s="8"/>
      <c r="MYH1216" s="8"/>
      <c r="MYI1216" s="8"/>
      <c r="MYJ1216" s="8"/>
      <c r="MYK1216" s="8"/>
      <c r="MYL1216" s="8"/>
      <c r="MYM1216" s="8"/>
      <c r="MYN1216" s="8"/>
      <c r="MYO1216" s="8"/>
      <c r="MYP1216" s="8"/>
      <c r="MYQ1216" s="8"/>
      <c r="MYR1216" s="8"/>
      <c r="MYS1216" s="8"/>
      <c r="MYT1216" s="8"/>
      <c r="MYU1216" s="8"/>
      <c r="MYV1216" s="8"/>
      <c r="MYW1216" s="8"/>
      <c r="MYX1216" s="8"/>
      <c r="MYY1216" s="8"/>
      <c r="MYZ1216" s="8"/>
      <c r="MZA1216" s="8"/>
      <c r="MZB1216" s="8"/>
      <c r="MZC1216" s="8"/>
      <c r="MZD1216" s="8"/>
      <c r="MZE1216" s="8"/>
      <c r="MZF1216" s="8"/>
      <c r="MZG1216" s="8"/>
      <c r="MZH1216" s="8"/>
      <c r="MZI1216" s="8"/>
      <c r="MZJ1216" s="8"/>
      <c r="MZK1216" s="8"/>
      <c r="MZL1216" s="8"/>
      <c r="MZM1216" s="8"/>
      <c r="MZN1216" s="8"/>
      <c r="MZO1216" s="8"/>
      <c r="MZP1216" s="8"/>
      <c r="MZQ1216" s="8"/>
      <c r="MZR1216" s="8"/>
      <c r="MZS1216" s="8"/>
      <c r="MZT1216" s="8"/>
      <c r="MZU1216" s="8"/>
      <c r="MZV1216" s="8"/>
      <c r="MZW1216" s="8"/>
      <c r="MZX1216" s="8"/>
      <c r="MZY1216" s="8"/>
      <c r="MZZ1216" s="8"/>
      <c r="NAA1216" s="8"/>
      <c r="NAB1216" s="8"/>
      <c r="NAC1216" s="8"/>
      <c r="NAD1216" s="8"/>
      <c r="NAE1216" s="8"/>
      <c r="NAF1216" s="8"/>
      <c r="NAG1216" s="8"/>
      <c r="NAH1216" s="8"/>
      <c r="NAI1216" s="8"/>
      <c r="NAJ1216" s="8"/>
      <c r="NAK1216" s="8"/>
      <c r="NAL1216" s="8"/>
      <c r="NAM1216" s="8"/>
      <c r="NAN1216" s="8"/>
      <c r="NAO1216" s="8"/>
      <c r="NAP1216" s="8"/>
      <c r="NAQ1216" s="8"/>
      <c r="NAR1216" s="8"/>
      <c r="NAS1216" s="8"/>
      <c r="NAT1216" s="8"/>
      <c r="NAU1216" s="8"/>
      <c r="NAV1216" s="8"/>
      <c r="NAW1216" s="8"/>
      <c r="NAX1216" s="8"/>
      <c r="NAY1216" s="8"/>
      <c r="NAZ1216" s="8"/>
      <c r="NBA1216" s="8"/>
      <c r="NBB1216" s="8"/>
      <c r="NBC1216" s="8"/>
      <c r="NBD1216" s="8"/>
      <c r="NBE1216" s="8"/>
      <c r="NBF1216" s="8"/>
      <c r="NBG1216" s="8"/>
      <c r="NBH1216" s="8"/>
      <c r="NBI1216" s="8"/>
      <c r="NBJ1216" s="8"/>
      <c r="NBK1216" s="8"/>
      <c r="NBL1216" s="8"/>
      <c r="NBM1216" s="8"/>
      <c r="NBN1216" s="8"/>
      <c r="NBO1216" s="8"/>
      <c r="NBP1216" s="8"/>
      <c r="NBQ1216" s="8"/>
      <c r="NBR1216" s="8"/>
      <c r="NBS1216" s="8"/>
      <c r="NBT1216" s="8"/>
      <c r="NBU1216" s="8"/>
      <c r="NBV1216" s="8"/>
      <c r="NBW1216" s="8"/>
      <c r="NBX1216" s="8"/>
      <c r="NBY1216" s="8"/>
      <c r="NBZ1216" s="8"/>
      <c r="NCA1216" s="8"/>
      <c r="NCB1216" s="8"/>
      <c r="NCC1216" s="8"/>
      <c r="NCD1216" s="8"/>
      <c r="NCE1216" s="8"/>
      <c r="NCF1216" s="8"/>
      <c r="NCG1216" s="8"/>
      <c r="NCH1216" s="8"/>
      <c r="NCI1216" s="8"/>
      <c r="NCJ1216" s="8"/>
      <c r="NCK1216" s="8"/>
      <c r="NCL1216" s="8"/>
      <c r="NCM1216" s="8"/>
      <c r="NCN1216" s="8"/>
      <c r="NCO1216" s="8"/>
      <c r="NCP1216" s="8"/>
      <c r="NCQ1216" s="8"/>
      <c r="NCR1216" s="8"/>
      <c r="NCS1216" s="8"/>
      <c r="NCT1216" s="8"/>
      <c r="NCU1216" s="8"/>
      <c r="NCV1216" s="8"/>
      <c r="NCW1216" s="8"/>
      <c r="NCX1216" s="8"/>
      <c r="NCY1216" s="8"/>
      <c r="NCZ1216" s="8"/>
      <c r="NDA1216" s="8"/>
      <c r="NDB1216" s="8"/>
      <c r="NDC1216" s="8"/>
      <c r="NDD1216" s="8"/>
      <c r="NDE1216" s="8"/>
      <c r="NDF1216" s="8"/>
      <c r="NDG1216" s="8"/>
      <c r="NDH1216" s="8"/>
      <c r="NDI1216" s="8"/>
      <c r="NDJ1216" s="8"/>
      <c r="NDK1216" s="8"/>
      <c r="NDL1216" s="8"/>
      <c r="NDM1216" s="8"/>
      <c r="NDN1216" s="8"/>
      <c r="NDO1216" s="8"/>
      <c r="NDP1216" s="8"/>
      <c r="NDQ1216" s="8"/>
      <c r="NDR1216" s="8"/>
      <c r="NDS1216" s="8"/>
      <c r="NDT1216" s="8"/>
      <c r="NDU1216" s="8"/>
      <c r="NDV1216" s="8"/>
      <c r="NDW1216" s="8"/>
      <c r="NDX1216" s="8"/>
      <c r="NDY1216" s="8"/>
      <c r="NDZ1216" s="8"/>
      <c r="NEA1216" s="8"/>
      <c r="NEB1216" s="8"/>
      <c r="NEC1216" s="8"/>
      <c r="NED1216" s="8"/>
      <c r="NEE1216" s="8"/>
      <c r="NEF1216" s="8"/>
      <c r="NEG1216" s="8"/>
      <c r="NEH1216" s="8"/>
      <c r="NEI1216" s="8"/>
      <c r="NEJ1216" s="8"/>
      <c r="NEK1216" s="8"/>
      <c r="NEL1216" s="8"/>
      <c r="NEM1216" s="8"/>
      <c r="NEN1216" s="8"/>
      <c r="NEO1216" s="8"/>
      <c r="NEP1216" s="8"/>
      <c r="NEQ1216" s="8"/>
      <c r="NER1216" s="8"/>
      <c r="NES1216" s="8"/>
      <c r="NET1216" s="8"/>
      <c r="NEU1216" s="8"/>
      <c r="NEV1216" s="8"/>
      <c r="NEW1216" s="8"/>
      <c r="NEX1216" s="8"/>
      <c r="NEY1216" s="8"/>
      <c r="NEZ1216" s="8"/>
      <c r="NFA1216" s="8"/>
      <c r="NFB1216" s="8"/>
      <c r="NFC1216" s="8"/>
      <c r="NFD1216" s="8"/>
      <c r="NFE1216" s="8"/>
      <c r="NFF1216" s="8"/>
      <c r="NFG1216" s="8"/>
      <c r="NFH1216" s="8"/>
      <c r="NFI1216" s="8"/>
      <c r="NFJ1216" s="8"/>
      <c r="NFK1216" s="8"/>
      <c r="NFL1216" s="8"/>
      <c r="NFM1216" s="8"/>
      <c r="NFN1216" s="8"/>
      <c r="NFO1216" s="8"/>
      <c r="NFP1216" s="8"/>
      <c r="NFQ1216" s="8"/>
      <c r="NFR1216" s="8"/>
      <c r="NFS1216" s="8"/>
      <c r="NFT1216" s="8"/>
      <c r="NFU1216" s="8"/>
      <c r="NFV1216" s="8"/>
      <c r="NFW1216" s="8"/>
      <c r="NFX1216" s="8"/>
      <c r="NFY1216" s="8"/>
      <c r="NFZ1216" s="8"/>
      <c r="NGA1216" s="8"/>
      <c r="NGB1216" s="8"/>
      <c r="NGC1216" s="8"/>
      <c r="NGD1216" s="8"/>
      <c r="NGE1216" s="8"/>
      <c r="NGF1216" s="8"/>
      <c r="NGG1216" s="8"/>
      <c r="NGH1216" s="8"/>
      <c r="NGI1216" s="8"/>
      <c r="NGJ1216" s="8"/>
      <c r="NGK1216" s="8"/>
      <c r="NGL1216" s="8"/>
      <c r="NGM1216" s="8"/>
      <c r="NGN1216" s="8"/>
      <c r="NGO1216" s="8"/>
      <c r="NGP1216" s="8"/>
      <c r="NGQ1216" s="8"/>
      <c r="NGR1216" s="8"/>
      <c r="NGS1216" s="8"/>
      <c r="NGT1216" s="8"/>
      <c r="NGU1216" s="8"/>
      <c r="NGV1216" s="8"/>
      <c r="NGW1216" s="8"/>
      <c r="NGX1216" s="8"/>
      <c r="NGY1216" s="8"/>
      <c r="NGZ1216" s="8"/>
      <c r="NHA1216" s="8"/>
      <c r="NHB1216" s="8"/>
      <c r="NHC1216" s="8"/>
      <c r="NHD1216" s="8"/>
      <c r="NHE1216" s="8"/>
      <c r="NHF1216" s="8"/>
      <c r="NHG1216" s="8"/>
      <c r="NHH1216" s="8"/>
      <c r="NHI1216" s="8"/>
      <c r="NHJ1216" s="8"/>
      <c r="NHK1216" s="8"/>
      <c r="NHL1216" s="8"/>
      <c r="NHM1216" s="8"/>
      <c r="NHN1216" s="8"/>
      <c r="NHO1216" s="8"/>
      <c r="NHP1216" s="8"/>
      <c r="NHQ1216" s="8"/>
      <c r="NHR1216" s="8"/>
      <c r="NHS1216" s="8"/>
      <c r="NHT1216" s="8"/>
      <c r="NHU1216" s="8"/>
      <c r="NHV1216" s="8"/>
      <c r="NHW1216" s="8"/>
      <c r="NHX1216" s="8"/>
      <c r="NHY1216" s="8"/>
      <c r="NHZ1216" s="8"/>
      <c r="NIA1216" s="8"/>
      <c r="NIB1216" s="8"/>
      <c r="NIC1216" s="8"/>
      <c r="NID1216" s="8"/>
      <c r="NIE1216" s="8"/>
      <c r="NIF1216" s="8"/>
      <c r="NIG1216" s="8"/>
      <c r="NIH1216" s="8"/>
      <c r="NII1216" s="8"/>
      <c r="NIJ1216" s="8"/>
      <c r="NIK1216" s="8"/>
      <c r="NIL1216" s="8"/>
      <c r="NIM1216" s="8"/>
      <c r="NIN1216" s="8"/>
      <c r="NIO1216" s="8"/>
      <c r="NIP1216" s="8"/>
      <c r="NIQ1216" s="8"/>
      <c r="NIR1216" s="8"/>
      <c r="NIS1216" s="8"/>
      <c r="NIT1216" s="8"/>
      <c r="NIU1216" s="8"/>
      <c r="NIV1216" s="8"/>
      <c r="NIW1216" s="8"/>
      <c r="NIX1216" s="8"/>
      <c r="NIY1216" s="8"/>
      <c r="NIZ1216" s="8"/>
      <c r="NJA1216" s="8"/>
      <c r="NJB1216" s="8"/>
      <c r="NJC1216" s="8"/>
      <c r="NJD1216" s="8"/>
      <c r="NJE1216" s="8"/>
      <c r="NJF1216" s="8"/>
      <c r="NJG1216" s="8"/>
      <c r="NJH1216" s="8"/>
      <c r="NJI1216" s="8"/>
      <c r="NJJ1216" s="8"/>
      <c r="NJK1216" s="8"/>
      <c r="NJL1216" s="8"/>
      <c r="NJM1216" s="8"/>
      <c r="NJN1216" s="8"/>
      <c r="NJO1216" s="8"/>
      <c r="NJP1216" s="8"/>
      <c r="NJQ1216" s="8"/>
      <c r="NJR1216" s="8"/>
      <c r="NJS1216" s="8"/>
      <c r="NJT1216" s="8"/>
      <c r="NJU1216" s="8"/>
      <c r="NJV1216" s="8"/>
      <c r="NJW1216" s="8"/>
      <c r="NJX1216" s="8"/>
      <c r="NJY1216" s="8"/>
      <c r="NJZ1216" s="8"/>
      <c r="NKA1216" s="8"/>
      <c r="NKB1216" s="8"/>
      <c r="NKC1216" s="8"/>
      <c r="NKD1216" s="8"/>
      <c r="NKE1216" s="8"/>
      <c r="NKF1216" s="8"/>
      <c r="NKG1216" s="8"/>
      <c r="NKH1216" s="8"/>
      <c r="NKI1216" s="8"/>
      <c r="NKJ1216" s="8"/>
      <c r="NKK1216" s="8"/>
      <c r="NKL1216" s="8"/>
      <c r="NKM1216" s="8"/>
      <c r="NKN1216" s="8"/>
      <c r="NKO1216" s="8"/>
      <c r="NKP1216" s="8"/>
      <c r="NKQ1216" s="8"/>
      <c r="NKR1216" s="8"/>
      <c r="NKS1216" s="8"/>
      <c r="NKT1216" s="8"/>
      <c r="NKU1216" s="8"/>
      <c r="NKV1216" s="8"/>
      <c r="NKW1216" s="8"/>
      <c r="NKX1216" s="8"/>
      <c r="NKY1216" s="8"/>
      <c r="NKZ1216" s="8"/>
      <c r="NLA1216" s="8"/>
      <c r="NLB1216" s="8"/>
      <c r="NLC1216" s="8"/>
      <c r="NLD1216" s="8"/>
      <c r="NLE1216" s="8"/>
      <c r="NLF1216" s="8"/>
      <c r="NLG1216" s="8"/>
      <c r="NLH1216" s="8"/>
      <c r="NLI1216" s="8"/>
      <c r="NLJ1216" s="8"/>
      <c r="NLK1216" s="8"/>
      <c r="NLL1216" s="8"/>
      <c r="NLM1216" s="8"/>
      <c r="NLN1216" s="8"/>
      <c r="NLO1216" s="8"/>
      <c r="NLP1216" s="8"/>
      <c r="NLQ1216" s="8"/>
      <c r="NLR1216" s="8"/>
      <c r="NLS1216" s="8"/>
      <c r="NLT1216" s="8"/>
      <c r="NLU1216" s="8"/>
      <c r="NLV1216" s="8"/>
      <c r="NLW1216" s="8"/>
      <c r="NLX1216" s="8"/>
      <c r="NLY1216" s="8"/>
      <c r="NLZ1216" s="8"/>
      <c r="NMA1216" s="8"/>
      <c r="NMB1216" s="8"/>
      <c r="NMC1216" s="8"/>
      <c r="NMD1216" s="8"/>
      <c r="NME1216" s="8"/>
      <c r="NMF1216" s="8"/>
      <c r="NMG1216" s="8"/>
      <c r="NMH1216" s="8"/>
      <c r="NMI1216" s="8"/>
      <c r="NMJ1216" s="8"/>
      <c r="NMK1216" s="8"/>
      <c r="NML1216" s="8"/>
      <c r="NMM1216" s="8"/>
      <c r="NMN1216" s="8"/>
      <c r="NMO1216" s="8"/>
      <c r="NMP1216" s="8"/>
      <c r="NMQ1216" s="8"/>
      <c r="NMR1216" s="8"/>
      <c r="NMS1216" s="8"/>
      <c r="NMT1216" s="8"/>
      <c r="NMU1216" s="8"/>
      <c r="NMV1216" s="8"/>
      <c r="NMW1216" s="8"/>
      <c r="NMX1216" s="8"/>
      <c r="NMY1216" s="8"/>
      <c r="NMZ1216" s="8"/>
      <c r="NNA1216" s="8"/>
      <c r="NNB1216" s="8"/>
      <c r="NNC1216" s="8"/>
      <c r="NND1216" s="8"/>
      <c r="NNE1216" s="8"/>
      <c r="NNF1216" s="8"/>
      <c r="NNG1216" s="8"/>
      <c r="NNH1216" s="8"/>
      <c r="NNI1216" s="8"/>
      <c r="NNJ1216" s="8"/>
      <c r="NNK1216" s="8"/>
      <c r="NNL1216" s="8"/>
      <c r="NNM1216" s="8"/>
      <c r="NNN1216" s="8"/>
      <c r="NNO1216" s="8"/>
      <c r="NNP1216" s="8"/>
      <c r="NNQ1216" s="8"/>
      <c r="NNR1216" s="8"/>
      <c r="NNS1216" s="8"/>
      <c r="NNT1216" s="8"/>
      <c r="NNU1216" s="8"/>
      <c r="NNV1216" s="8"/>
      <c r="NNW1216" s="8"/>
      <c r="NNX1216" s="8"/>
      <c r="NNY1216" s="8"/>
      <c r="NNZ1216" s="8"/>
      <c r="NOA1216" s="8"/>
      <c r="NOB1216" s="8"/>
      <c r="NOC1216" s="8"/>
      <c r="NOD1216" s="8"/>
      <c r="NOE1216" s="8"/>
      <c r="NOF1216" s="8"/>
      <c r="NOG1216" s="8"/>
      <c r="NOH1216" s="8"/>
      <c r="NOI1216" s="8"/>
      <c r="NOJ1216" s="8"/>
      <c r="NOK1216" s="8"/>
      <c r="NOL1216" s="8"/>
      <c r="NOM1216" s="8"/>
      <c r="NON1216" s="8"/>
      <c r="NOO1216" s="8"/>
      <c r="NOP1216" s="8"/>
      <c r="NOQ1216" s="8"/>
      <c r="NOR1216" s="8"/>
      <c r="NOS1216" s="8"/>
      <c r="NOT1216" s="8"/>
      <c r="NOU1216" s="8"/>
      <c r="NOV1216" s="8"/>
      <c r="NOW1216" s="8"/>
      <c r="NOX1216" s="8"/>
      <c r="NOY1216" s="8"/>
      <c r="NOZ1216" s="8"/>
      <c r="NPA1216" s="8"/>
      <c r="NPB1216" s="8"/>
      <c r="NPC1216" s="8"/>
      <c r="NPD1216" s="8"/>
      <c r="NPE1216" s="8"/>
      <c r="NPF1216" s="8"/>
      <c r="NPG1216" s="8"/>
      <c r="NPH1216" s="8"/>
      <c r="NPI1216" s="8"/>
      <c r="NPJ1216" s="8"/>
      <c r="NPK1216" s="8"/>
      <c r="NPL1216" s="8"/>
      <c r="NPM1216" s="8"/>
      <c r="NPN1216" s="8"/>
      <c r="NPO1216" s="8"/>
      <c r="NPP1216" s="8"/>
      <c r="NPQ1216" s="8"/>
      <c r="NPR1216" s="8"/>
      <c r="NPS1216" s="8"/>
      <c r="NPT1216" s="8"/>
      <c r="NPU1216" s="8"/>
      <c r="NPV1216" s="8"/>
      <c r="NPW1216" s="8"/>
      <c r="NPX1216" s="8"/>
      <c r="NPY1216" s="8"/>
      <c r="NPZ1216" s="8"/>
      <c r="NQA1216" s="8"/>
      <c r="NQB1216" s="8"/>
      <c r="NQC1216" s="8"/>
      <c r="NQD1216" s="8"/>
      <c r="NQE1216" s="8"/>
      <c r="NQF1216" s="8"/>
      <c r="NQG1216" s="8"/>
      <c r="NQH1216" s="8"/>
      <c r="NQI1216" s="8"/>
      <c r="NQJ1216" s="8"/>
      <c r="NQK1216" s="8"/>
      <c r="NQL1216" s="8"/>
      <c r="NQM1216" s="8"/>
      <c r="NQN1216" s="8"/>
      <c r="NQO1216" s="8"/>
      <c r="NQP1216" s="8"/>
      <c r="NQQ1216" s="8"/>
      <c r="NQR1216" s="8"/>
      <c r="NQS1216" s="8"/>
      <c r="NQT1216" s="8"/>
      <c r="NQU1216" s="8"/>
      <c r="NQV1216" s="8"/>
      <c r="NQW1216" s="8"/>
      <c r="NQX1216" s="8"/>
      <c r="NQY1216" s="8"/>
      <c r="NQZ1216" s="8"/>
      <c r="NRA1216" s="8"/>
      <c r="NRB1216" s="8"/>
      <c r="NRC1216" s="8"/>
      <c r="NRD1216" s="8"/>
      <c r="NRE1216" s="8"/>
      <c r="NRF1216" s="8"/>
      <c r="NRG1216" s="8"/>
      <c r="NRH1216" s="8"/>
      <c r="NRI1216" s="8"/>
      <c r="NRJ1216" s="8"/>
      <c r="NRK1216" s="8"/>
      <c r="NRL1216" s="8"/>
      <c r="NRM1216" s="8"/>
      <c r="NRN1216" s="8"/>
      <c r="NRO1216" s="8"/>
      <c r="NRP1216" s="8"/>
      <c r="NRQ1216" s="8"/>
      <c r="NRR1216" s="8"/>
      <c r="NRS1216" s="8"/>
      <c r="NRT1216" s="8"/>
      <c r="NRU1216" s="8"/>
      <c r="NRV1216" s="8"/>
      <c r="NRW1216" s="8"/>
      <c r="NRX1216" s="8"/>
      <c r="NRY1216" s="8"/>
      <c r="NRZ1216" s="8"/>
      <c r="NSA1216" s="8"/>
      <c r="NSB1216" s="8"/>
      <c r="NSC1216" s="8"/>
      <c r="NSD1216" s="8"/>
      <c r="NSE1216" s="8"/>
      <c r="NSF1216" s="8"/>
      <c r="NSG1216" s="8"/>
      <c r="NSH1216" s="8"/>
      <c r="NSI1216" s="8"/>
      <c r="NSJ1216" s="8"/>
      <c r="NSK1216" s="8"/>
      <c r="NSL1216" s="8"/>
      <c r="NSM1216" s="8"/>
      <c r="NSN1216" s="8"/>
      <c r="NSO1216" s="8"/>
      <c r="NSP1216" s="8"/>
      <c r="NSQ1216" s="8"/>
      <c r="NSR1216" s="8"/>
      <c r="NSS1216" s="8"/>
      <c r="NST1216" s="8"/>
      <c r="NSU1216" s="8"/>
      <c r="NSV1216" s="8"/>
      <c r="NSW1216" s="8"/>
      <c r="NSX1216" s="8"/>
      <c r="NSY1216" s="8"/>
      <c r="NSZ1216" s="8"/>
      <c r="NTA1216" s="8"/>
      <c r="NTB1216" s="8"/>
      <c r="NTC1216" s="8"/>
      <c r="NTD1216" s="8"/>
      <c r="NTE1216" s="8"/>
      <c r="NTF1216" s="8"/>
      <c r="NTG1216" s="8"/>
      <c r="NTH1216" s="8"/>
      <c r="NTI1216" s="8"/>
      <c r="NTJ1216" s="8"/>
      <c r="NTK1216" s="8"/>
      <c r="NTL1216" s="8"/>
      <c r="NTM1216" s="8"/>
      <c r="NTN1216" s="8"/>
      <c r="NTO1216" s="8"/>
      <c r="NTP1216" s="8"/>
      <c r="NTQ1216" s="8"/>
      <c r="NTR1216" s="8"/>
      <c r="NTS1216" s="8"/>
      <c r="NTT1216" s="8"/>
      <c r="NTU1216" s="8"/>
      <c r="NTV1216" s="8"/>
      <c r="NTW1216" s="8"/>
      <c r="NTX1216" s="8"/>
      <c r="NTY1216" s="8"/>
      <c r="NTZ1216" s="8"/>
      <c r="NUA1216" s="8"/>
      <c r="NUB1216" s="8"/>
      <c r="NUC1216" s="8"/>
      <c r="NUD1216" s="8"/>
      <c r="NUE1216" s="8"/>
      <c r="NUF1216" s="8"/>
      <c r="NUG1216" s="8"/>
      <c r="NUH1216" s="8"/>
      <c r="NUI1216" s="8"/>
      <c r="NUJ1216" s="8"/>
      <c r="NUK1216" s="8"/>
      <c r="NUL1216" s="8"/>
      <c r="NUM1216" s="8"/>
      <c r="NUN1216" s="8"/>
      <c r="NUO1216" s="8"/>
      <c r="NUP1216" s="8"/>
      <c r="NUQ1216" s="8"/>
      <c r="NUR1216" s="8"/>
      <c r="NUS1216" s="8"/>
      <c r="NUT1216" s="8"/>
      <c r="NUU1216" s="8"/>
      <c r="NUV1216" s="8"/>
      <c r="NUW1216" s="8"/>
      <c r="NUX1216" s="8"/>
      <c r="NUY1216" s="8"/>
      <c r="NUZ1216" s="8"/>
      <c r="NVA1216" s="8"/>
      <c r="NVB1216" s="8"/>
      <c r="NVC1216" s="8"/>
      <c r="NVD1216" s="8"/>
      <c r="NVE1216" s="8"/>
      <c r="NVF1216" s="8"/>
      <c r="NVG1216" s="8"/>
      <c r="NVH1216" s="8"/>
      <c r="NVI1216" s="8"/>
      <c r="NVJ1216" s="8"/>
      <c r="NVK1216" s="8"/>
      <c r="NVL1216" s="8"/>
      <c r="NVM1216" s="8"/>
      <c r="NVN1216" s="8"/>
      <c r="NVO1216" s="8"/>
      <c r="NVP1216" s="8"/>
      <c r="NVQ1216" s="8"/>
      <c r="NVR1216" s="8"/>
      <c r="NVS1216" s="8"/>
      <c r="NVT1216" s="8"/>
      <c r="NVU1216" s="8"/>
      <c r="NVV1216" s="8"/>
      <c r="NVW1216" s="8"/>
      <c r="NVX1216" s="8"/>
      <c r="NVY1216" s="8"/>
      <c r="NVZ1216" s="8"/>
      <c r="NWA1216" s="8"/>
      <c r="NWB1216" s="8"/>
      <c r="NWC1216" s="8"/>
      <c r="NWD1216" s="8"/>
      <c r="NWE1216" s="8"/>
      <c r="NWF1216" s="8"/>
      <c r="NWG1216" s="8"/>
      <c r="NWH1216" s="8"/>
      <c r="NWI1216" s="8"/>
      <c r="NWJ1216" s="8"/>
      <c r="NWK1216" s="8"/>
      <c r="NWL1216" s="8"/>
      <c r="NWM1216" s="8"/>
      <c r="NWN1216" s="8"/>
      <c r="NWO1216" s="8"/>
      <c r="NWP1216" s="8"/>
      <c r="NWQ1216" s="8"/>
      <c r="NWR1216" s="8"/>
      <c r="NWS1216" s="8"/>
      <c r="NWT1216" s="8"/>
      <c r="NWU1216" s="8"/>
      <c r="NWV1216" s="8"/>
      <c r="NWW1216" s="8"/>
      <c r="NWX1216" s="8"/>
      <c r="NWY1216" s="8"/>
      <c r="NWZ1216" s="8"/>
      <c r="NXA1216" s="8"/>
      <c r="NXB1216" s="8"/>
      <c r="NXC1216" s="8"/>
      <c r="NXD1216" s="8"/>
      <c r="NXE1216" s="8"/>
      <c r="NXF1216" s="8"/>
      <c r="NXG1216" s="8"/>
      <c r="NXH1216" s="8"/>
      <c r="NXI1216" s="8"/>
      <c r="NXJ1216" s="8"/>
      <c r="NXK1216" s="8"/>
      <c r="NXL1216" s="8"/>
      <c r="NXM1216" s="8"/>
      <c r="NXN1216" s="8"/>
      <c r="NXO1216" s="8"/>
      <c r="NXP1216" s="8"/>
      <c r="NXQ1216" s="8"/>
      <c r="NXR1216" s="8"/>
      <c r="NXS1216" s="8"/>
      <c r="NXT1216" s="8"/>
      <c r="NXU1216" s="8"/>
      <c r="NXV1216" s="8"/>
      <c r="NXW1216" s="8"/>
      <c r="NXX1216" s="8"/>
      <c r="NXY1216" s="8"/>
      <c r="NXZ1216" s="8"/>
      <c r="NYA1216" s="8"/>
      <c r="NYB1216" s="8"/>
      <c r="NYC1216" s="8"/>
      <c r="NYD1216" s="8"/>
      <c r="NYE1216" s="8"/>
      <c r="NYF1216" s="8"/>
      <c r="NYG1216" s="8"/>
      <c r="NYH1216" s="8"/>
      <c r="NYI1216" s="8"/>
      <c r="NYJ1216" s="8"/>
      <c r="NYK1216" s="8"/>
      <c r="NYL1216" s="8"/>
      <c r="NYM1216" s="8"/>
      <c r="NYN1216" s="8"/>
      <c r="NYO1216" s="8"/>
      <c r="NYP1216" s="8"/>
      <c r="NYQ1216" s="8"/>
      <c r="NYR1216" s="8"/>
      <c r="NYS1216" s="8"/>
      <c r="NYT1216" s="8"/>
      <c r="NYU1216" s="8"/>
      <c r="NYV1216" s="8"/>
      <c r="NYW1216" s="8"/>
      <c r="NYX1216" s="8"/>
      <c r="NYY1216" s="8"/>
      <c r="NYZ1216" s="8"/>
      <c r="NZA1216" s="8"/>
      <c r="NZB1216" s="8"/>
      <c r="NZC1216" s="8"/>
      <c r="NZD1216" s="8"/>
      <c r="NZE1216" s="8"/>
      <c r="NZF1216" s="8"/>
      <c r="NZG1216" s="8"/>
      <c r="NZH1216" s="8"/>
      <c r="NZI1216" s="8"/>
      <c r="NZJ1216" s="8"/>
      <c r="NZK1216" s="8"/>
      <c r="NZL1216" s="8"/>
      <c r="NZM1216" s="8"/>
      <c r="NZN1216" s="8"/>
      <c r="NZO1216" s="8"/>
      <c r="NZP1216" s="8"/>
      <c r="NZQ1216" s="8"/>
      <c r="NZR1216" s="8"/>
      <c r="NZS1216" s="8"/>
      <c r="NZT1216" s="8"/>
      <c r="NZU1216" s="8"/>
      <c r="NZV1216" s="8"/>
      <c r="NZW1216" s="8"/>
      <c r="NZX1216" s="8"/>
      <c r="NZY1216" s="8"/>
      <c r="NZZ1216" s="8"/>
      <c r="OAA1216" s="8"/>
      <c r="OAB1216" s="8"/>
      <c r="OAC1216" s="8"/>
      <c r="OAD1216" s="8"/>
      <c r="OAE1216" s="8"/>
      <c r="OAF1216" s="8"/>
      <c r="OAG1216" s="8"/>
      <c r="OAH1216" s="8"/>
      <c r="OAI1216" s="8"/>
      <c r="OAJ1216" s="8"/>
      <c r="OAK1216" s="8"/>
      <c r="OAL1216" s="8"/>
      <c r="OAM1216" s="8"/>
      <c r="OAN1216" s="8"/>
      <c r="OAO1216" s="8"/>
      <c r="OAP1216" s="8"/>
      <c r="OAQ1216" s="8"/>
      <c r="OAR1216" s="8"/>
      <c r="OAS1216" s="8"/>
      <c r="OAT1216" s="8"/>
      <c r="OAU1216" s="8"/>
      <c r="OAV1216" s="8"/>
      <c r="OAW1216" s="8"/>
      <c r="OAX1216" s="8"/>
      <c r="OAY1216" s="8"/>
      <c r="OAZ1216" s="8"/>
      <c r="OBA1216" s="8"/>
      <c r="OBB1216" s="8"/>
      <c r="OBC1216" s="8"/>
      <c r="OBD1216" s="8"/>
      <c r="OBE1216" s="8"/>
      <c r="OBF1216" s="8"/>
      <c r="OBG1216" s="8"/>
      <c r="OBH1216" s="8"/>
      <c r="OBI1216" s="8"/>
      <c r="OBJ1216" s="8"/>
      <c r="OBK1216" s="8"/>
      <c r="OBL1216" s="8"/>
      <c r="OBM1216" s="8"/>
      <c r="OBN1216" s="8"/>
      <c r="OBO1216" s="8"/>
      <c r="OBP1216" s="8"/>
      <c r="OBQ1216" s="8"/>
      <c r="OBR1216" s="8"/>
      <c r="OBS1216" s="8"/>
      <c r="OBT1216" s="8"/>
      <c r="OBU1216" s="8"/>
      <c r="OBV1216" s="8"/>
      <c r="OBW1216" s="8"/>
      <c r="OBX1216" s="8"/>
      <c r="OBY1216" s="8"/>
      <c r="OBZ1216" s="8"/>
      <c r="OCA1216" s="8"/>
      <c r="OCB1216" s="8"/>
      <c r="OCC1216" s="8"/>
      <c r="OCD1216" s="8"/>
      <c r="OCE1216" s="8"/>
      <c r="OCF1216" s="8"/>
      <c r="OCG1216" s="8"/>
      <c r="OCH1216" s="8"/>
      <c r="OCI1216" s="8"/>
      <c r="OCJ1216" s="8"/>
      <c r="OCK1216" s="8"/>
      <c r="OCL1216" s="8"/>
      <c r="OCM1216" s="8"/>
      <c r="OCN1216" s="8"/>
      <c r="OCO1216" s="8"/>
      <c r="OCP1216" s="8"/>
      <c r="OCQ1216" s="8"/>
      <c r="OCR1216" s="8"/>
      <c r="OCS1216" s="8"/>
      <c r="OCT1216" s="8"/>
      <c r="OCU1216" s="8"/>
      <c r="OCV1216" s="8"/>
      <c r="OCW1216" s="8"/>
      <c r="OCX1216" s="8"/>
      <c r="OCY1216" s="8"/>
      <c r="OCZ1216" s="8"/>
      <c r="ODA1216" s="8"/>
      <c r="ODB1216" s="8"/>
      <c r="ODC1216" s="8"/>
      <c r="ODD1216" s="8"/>
      <c r="ODE1216" s="8"/>
      <c r="ODF1216" s="8"/>
      <c r="ODG1216" s="8"/>
      <c r="ODH1216" s="8"/>
      <c r="ODI1216" s="8"/>
      <c r="ODJ1216" s="8"/>
      <c r="ODK1216" s="8"/>
      <c r="ODL1216" s="8"/>
      <c r="ODM1216" s="8"/>
      <c r="ODN1216" s="8"/>
      <c r="ODO1216" s="8"/>
      <c r="ODP1216" s="8"/>
      <c r="ODQ1216" s="8"/>
      <c r="ODR1216" s="8"/>
      <c r="ODS1216" s="8"/>
      <c r="ODT1216" s="8"/>
      <c r="ODU1216" s="8"/>
      <c r="ODV1216" s="8"/>
      <c r="ODW1216" s="8"/>
      <c r="ODX1216" s="8"/>
      <c r="ODY1216" s="8"/>
      <c r="ODZ1216" s="8"/>
      <c r="OEA1216" s="8"/>
      <c r="OEB1216" s="8"/>
      <c r="OEC1216" s="8"/>
      <c r="OED1216" s="8"/>
      <c r="OEE1216" s="8"/>
      <c r="OEF1216" s="8"/>
      <c r="OEG1216" s="8"/>
      <c r="OEH1216" s="8"/>
      <c r="OEI1216" s="8"/>
      <c r="OEJ1216" s="8"/>
      <c r="OEK1216" s="8"/>
      <c r="OEL1216" s="8"/>
      <c r="OEM1216" s="8"/>
      <c r="OEN1216" s="8"/>
      <c r="OEO1216" s="8"/>
      <c r="OEP1216" s="8"/>
      <c r="OEQ1216" s="8"/>
      <c r="OER1216" s="8"/>
      <c r="OES1216" s="8"/>
      <c r="OET1216" s="8"/>
      <c r="OEU1216" s="8"/>
      <c r="OEV1216" s="8"/>
      <c r="OEW1216" s="8"/>
      <c r="OEX1216" s="8"/>
      <c r="OEY1216" s="8"/>
      <c r="OEZ1216" s="8"/>
      <c r="OFA1216" s="8"/>
      <c r="OFB1216" s="8"/>
      <c r="OFC1216" s="8"/>
      <c r="OFD1216" s="8"/>
      <c r="OFE1216" s="8"/>
      <c r="OFF1216" s="8"/>
      <c r="OFG1216" s="8"/>
      <c r="OFH1216" s="8"/>
      <c r="OFI1216" s="8"/>
      <c r="OFJ1216" s="8"/>
      <c r="OFK1216" s="8"/>
      <c r="OFL1216" s="8"/>
      <c r="OFM1216" s="8"/>
      <c r="OFN1216" s="8"/>
      <c r="OFO1216" s="8"/>
      <c r="OFP1216" s="8"/>
      <c r="OFQ1216" s="8"/>
      <c r="OFR1216" s="8"/>
      <c r="OFS1216" s="8"/>
      <c r="OFT1216" s="8"/>
      <c r="OFU1216" s="8"/>
      <c r="OFV1216" s="8"/>
      <c r="OFW1216" s="8"/>
      <c r="OFX1216" s="8"/>
      <c r="OFY1216" s="8"/>
      <c r="OFZ1216" s="8"/>
      <c r="OGA1216" s="8"/>
      <c r="OGB1216" s="8"/>
      <c r="OGC1216" s="8"/>
      <c r="OGD1216" s="8"/>
      <c r="OGE1216" s="8"/>
      <c r="OGF1216" s="8"/>
      <c r="OGG1216" s="8"/>
      <c r="OGH1216" s="8"/>
      <c r="OGI1216" s="8"/>
      <c r="OGJ1216" s="8"/>
      <c r="OGK1216" s="8"/>
      <c r="OGL1216" s="8"/>
      <c r="OGM1216" s="8"/>
      <c r="OGN1216" s="8"/>
      <c r="OGO1216" s="8"/>
      <c r="OGP1216" s="8"/>
      <c r="OGQ1216" s="8"/>
      <c r="OGR1216" s="8"/>
      <c r="OGS1216" s="8"/>
      <c r="OGT1216" s="8"/>
      <c r="OGU1216" s="8"/>
      <c r="OGV1216" s="8"/>
      <c r="OGW1216" s="8"/>
      <c r="OGX1216" s="8"/>
      <c r="OGY1216" s="8"/>
      <c r="OGZ1216" s="8"/>
      <c r="OHA1216" s="8"/>
      <c r="OHB1216" s="8"/>
      <c r="OHC1216" s="8"/>
      <c r="OHD1216" s="8"/>
      <c r="OHE1216" s="8"/>
      <c r="OHF1216" s="8"/>
      <c r="OHG1216" s="8"/>
      <c r="OHH1216" s="8"/>
      <c r="OHI1216" s="8"/>
      <c r="OHJ1216" s="8"/>
      <c r="OHK1216" s="8"/>
      <c r="OHL1216" s="8"/>
      <c r="OHM1216" s="8"/>
      <c r="OHN1216" s="8"/>
      <c r="OHO1216" s="8"/>
      <c r="OHP1216" s="8"/>
      <c r="OHQ1216" s="8"/>
      <c r="OHR1216" s="8"/>
      <c r="OHS1216" s="8"/>
      <c r="OHT1216" s="8"/>
      <c r="OHU1216" s="8"/>
      <c r="OHV1216" s="8"/>
      <c r="OHW1216" s="8"/>
      <c r="OHX1216" s="8"/>
      <c r="OHY1216" s="8"/>
      <c r="OHZ1216" s="8"/>
      <c r="OIA1216" s="8"/>
      <c r="OIB1216" s="8"/>
      <c r="OIC1216" s="8"/>
      <c r="OID1216" s="8"/>
      <c r="OIE1216" s="8"/>
      <c r="OIF1216" s="8"/>
      <c r="OIG1216" s="8"/>
      <c r="OIH1216" s="8"/>
      <c r="OII1216" s="8"/>
      <c r="OIJ1216" s="8"/>
      <c r="OIK1216" s="8"/>
      <c r="OIL1216" s="8"/>
      <c r="OIM1216" s="8"/>
      <c r="OIN1216" s="8"/>
      <c r="OIO1216" s="8"/>
      <c r="OIP1216" s="8"/>
      <c r="OIQ1216" s="8"/>
      <c r="OIR1216" s="8"/>
      <c r="OIS1216" s="8"/>
      <c r="OIT1216" s="8"/>
      <c r="OIU1216" s="8"/>
      <c r="OIV1216" s="8"/>
      <c r="OIW1216" s="8"/>
      <c r="OIX1216" s="8"/>
      <c r="OIY1216" s="8"/>
      <c r="OIZ1216" s="8"/>
      <c r="OJA1216" s="8"/>
      <c r="OJB1216" s="8"/>
      <c r="OJC1216" s="8"/>
      <c r="OJD1216" s="8"/>
      <c r="OJE1216" s="8"/>
      <c r="OJF1216" s="8"/>
      <c r="OJG1216" s="8"/>
      <c r="OJH1216" s="8"/>
      <c r="OJI1216" s="8"/>
      <c r="OJJ1216" s="8"/>
      <c r="OJK1216" s="8"/>
      <c r="OJL1216" s="8"/>
      <c r="OJM1216" s="8"/>
      <c r="OJN1216" s="8"/>
      <c r="OJO1216" s="8"/>
      <c r="OJP1216" s="8"/>
      <c r="OJQ1216" s="8"/>
      <c r="OJR1216" s="8"/>
      <c r="OJS1216" s="8"/>
      <c r="OJT1216" s="8"/>
      <c r="OJU1216" s="8"/>
      <c r="OJV1216" s="8"/>
      <c r="OJW1216" s="8"/>
      <c r="OJX1216" s="8"/>
      <c r="OJY1216" s="8"/>
      <c r="OJZ1216" s="8"/>
      <c r="OKA1216" s="8"/>
      <c r="OKB1216" s="8"/>
      <c r="OKC1216" s="8"/>
      <c r="OKD1216" s="8"/>
      <c r="OKE1216" s="8"/>
      <c r="OKF1216" s="8"/>
      <c r="OKG1216" s="8"/>
      <c r="OKH1216" s="8"/>
      <c r="OKI1216" s="8"/>
      <c r="OKJ1216" s="8"/>
      <c r="OKK1216" s="8"/>
      <c r="OKL1216" s="8"/>
      <c r="OKM1216" s="8"/>
      <c r="OKN1216" s="8"/>
      <c r="OKO1216" s="8"/>
      <c r="OKP1216" s="8"/>
      <c r="OKQ1216" s="8"/>
      <c r="OKR1216" s="8"/>
      <c r="OKS1216" s="8"/>
      <c r="OKT1216" s="8"/>
      <c r="OKU1216" s="8"/>
      <c r="OKV1216" s="8"/>
      <c r="OKW1216" s="8"/>
      <c r="OKX1216" s="8"/>
      <c r="OKY1216" s="8"/>
      <c r="OKZ1216" s="8"/>
      <c r="OLA1216" s="8"/>
      <c r="OLB1216" s="8"/>
      <c r="OLC1216" s="8"/>
      <c r="OLD1216" s="8"/>
      <c r="OLE1216" s="8"/>
      <c r="OLF1216" s="8"/>
      <c r="OLG1216" s="8"/>
      <c r="OLH1216" s="8"/>
      <c r="OLI1216" s="8"/>
      <c r="OLJ1216" s="8"/>
      <c r="OLK1216" s="8"/>
      <c r="OLL1216" s="8"/>
      <c r="OLM1216" s="8"/>
      <c r="OLN1216" s="8"/>
      <c r="OLO1216" s="8"/>
      <c r="OLP1216" s="8"/>
      <c r="OLQ1216" s="8"/>
      <c r="OLR1216" s="8"/>
      <c r="OLS1216" s="8"/>
      <c r="OLT1216" s="8"/>
      <c r="OLU1216" s="8"/>
      <c r="OLV1216" s="8"/>
      <c r="OLW1216" s="8"/>
      <c r="OLX1216" s="8"/>
      <c r="OLY1216" s="8"/>
      <c r="OLZ1216" s="8"/>
      <c r="OMA1216" s="8"/>
      <c r="OMB1216" s="8"/>
      <c r="OMC1216" s="8"/>
      <c r="OMD1216" s="8"/>
      <c r="OME1216" s="8"/>
      <c r="OMF1216" s="8"/>
      <c r="OMG1216" s="8"/>
      <c r="OMH1216" s="8"/>
      <c r="OMI1216" s="8"/>
      <c r="OMJ1216" s="8"/>
      <c r="OMK1216" s="8"/>
      <c r="OML1216" s="8"/>
      <c r="OMM1216" s="8"/>
      <c r="OMN1216" s="8"/>
      <c r="OMO1216" s="8"/>
      <c r="OMP1216" s="8"/>
      <c r="OMQ1216" s="8"/>
      <c r="OMR1216" s="8"/>
      <c r="OMS1216" s="8"/>
      <c r="OMT1216" s="8"/>
      <c r="OMU1216" s="8"/>
      <c r="OMV1216" s="8"/>
      <c r="OMW1216" s="8"/>
      <c r="OMX1216" s="8"/>
      <c r="OMY1216" s="8"/>
      <c r="OMZ1216" s="8"/>
      <c r="ONA1216" s="8"/>
      <c r="ONB1216" s="8"/>
      <c r="ONC1216" s="8"/>
      <c r="OND1216" s="8"/>
      <c r="ONE1216" s="8"/>
      <c r="ONF1216" s="8"/>
      <c r="ONG1216" s="8"/>
      <c r="ONH1216" s="8"/>
      <c r="ONI1216" s="8"/>
      <c r="ONJ1216" s="8"/>
      <c r="ONK1216" s="8"/>
      <c r="ONL1216" s="8"/>
      <c r="ONM1216" s="8"/>
      <c r="ONN1216" s="8"/>
      <c r="ONO1216" s="8"/>
      <c r="ONP1216" s="8"/>
      <c r="ONQ1216" s="8"/>
      <c r="ONR1216" s="8"/>
      <c r="ONS1216" s="8"/>
      <c r="ONT1216" s="8"/>
      <c r="ONU1216" s="8"/>
      <c r="ONV1216" s="8"/>
      <c r="ONW1216" s="8"/>
      <c r="ONX1216" s="8"/>
      <c r="ONY1216" s="8"/>
      <c r="ONZ1216" s="8"/>
      <c r="OOA1216" s="8"/>
      <c r="OOB1216" s="8"/>
      <c r="OOC1216" s="8"/>
      <c r="OOD1216" s="8"/>
      <c r="OOE1216" s="8"/>
      <c r="OOF1216" s="8"/>
      <c r="OOG1216" s="8"/>
      <c r="OOH1216" s="8"/>
      <c r="OOI1216" s="8"/>
      <c r="OOJ1216" s="8"/>
      <c r="OOK1216" s="8"/>
      <c r="OOL1216" s="8"/>
      <c r="OOM1216" s="8"/>
      <c r="OON1216" s="8"/>
      <c r="OOO1216" s="8"/>
      <c r="OOP1216" s="8"/>
      <c r="OOQ1216" s="8"/>
      <c r="OOR1216" s="8"/>
      <c r="OOS1216" s="8"/>
      <c r="OOT1216" s="8"/>
      <c r="OOU1216" s="8"/>
      <c r="OOV1216" s="8"/>
      <c r="OOW1216" s="8"/>
      <c r="OOX1216" s="8"/>
      <c r="OOY1216" s="8"/>
      <c r="OOZ1216" s="8"/>
      <c r="OPA1216" s="8"/>
      <c r="OPB1216" s="8"/>
      <c r="OPC1216" s="8"/>
      <c r="OPD1216" s="8"/>
      <c r="OPE1216" s="8"/>
      <c r="OPF1216" s="8"/>
      <c r="OPG1216" s="8"/>
      <c r="OPH1216" s="8"/>
      <c r="OPI1216" s="8"/>
      <c r="OPJ1216" s="8"/>
      <c r="OPK1216" s="8"/>
      <c r="OPL1216" s="8"/>
      <c r="OPM1216" s="8"/>
      <c r="OPN1216" s="8"/>
      <c r="OPO1216" s="8"/>
      <c r="OPP1216" s="8"/>
      <c r="OPQ1216" s="8"/>
      <c r="OPR1216" s="8"/>
      <c r="OPS1216" s="8"/>
      <c r="OPT1216" s="8"/>
      <c r="OPU1216" s="8"/>
      <c r="OPV1216" s="8"/>
      <c r="OPW1216" s="8"/>
      <c r="OPX1216" s="8"/>
      <c r="OPY1216" s="8"/>
      <c r="OPZ1216" s="8"/>
      <c r="OQA1216" s="8"/>
      <c r="OQB1216" s="8"/>
      <c r="OQC1216" s="8"/>
      <c r="OQD1216" s="8"/>
      <c r="OQE1216" s="8"/>
      <c r="OQF1216" s="8"/>
      <c r="OQG1216" s="8"/>
      <c r="OQH1216" s="8"/>
      <c r="OQI1216" s="8"/>
      <c r="OQJ1216" s="8"/>
      <c r="OQK1216" s="8"/>
      <c r="OQL1216" s="8"/>
      <c r="OQM1216" s="8"/>
      <c r="OQN1216" s="8"/>
      <c r="OQO1216" s="8"/>
      <c r="OQP1216" s="8"/>
      <c r="OQQ1216" s="8"/>
      <c r="OQR1216" s="8"/>
      <c r="OQS1216" s="8"/>
      <c r="OQT1216" s="8"/>
      <c r="OQU1216" s="8"/>
      <c r="OQV1216" s="8"/>
      <c r="OQW1216" s="8"/>
      <c r="OQX1216" s="8"/>
      <c r="OQY1216" s="8"/>
      <c r="OQZ1216" s="8"/>
      <c r="ORA1216" s="8"/>
      <c r="ORB1216" s="8"/>
      <c r="ORC1216" s="8"/>
      <c r="ORD1216" s="8"/>
      <c r="ORE1216" s="8"/>
      <c r="ORF1216" s="8"/>
      <c r="ORG1216" s="8"/>
      <c r="ORH1216" s="8"/>
      <c r="ORI1216" s="8"/>
      <c r="ORJ1216" s="8"/>
      <c r="ORK1216" s="8"/>
      <c r="ORL1216" s="8"/>
      <c r="ORM1216" s="8"/>
      <c r="ORN1216" s="8"/>
      <c r="ORO1216" s="8"/>
      <c r="ORP1216" s="8"/>
      <c r="ORQ1216" s="8"/>
      <c r="ORR1216" s="8"/>
      <c r="ORS1216" s="8"/>
      <c r="ORT1216" s="8"/>
      <c r="ORU1216" s="8"/>
      <c r="ORV1216" s="8"/>
      <c r="ORW1216" s="8"/>
      <c r="ORX1216" s="8"/>
      <c r="ORY1216" s="8"/>
      <c r="ORZ1216" s="8"/>
      <c r="OSA1216" s="8"/>
      <c r="OSB1216" s="8"/>
      <c r="OSC1216" s="8"/>
      <c r="OSD1216" s="8"/>
      <c r="OSE1216" s="8"/>
      <c r="OSF1216" s="8"/>
      <c r="OSG1216" s="8"/>
      <c r="OSH1216" s="8"/>
      <c r="OSI1216" s="8"/>
      <c r="OSJ1216" s="8"/>
      <c r="OSK1216" s="8"/>
      <c r="OSL1216" s="8"/>
      <c r="OSM1216" s="8"/>
      <c r="OSN1216" s="8"/>
      <c r="OSO1216" s="8"/>
      <c r="OSP1216" s="8"/>
      <c r="OSQ1216" s="8"/>
      <c r="OSR1216" s="8"/>
      <c r="OSS1216" s="8"/>
      <c r="OST1216" s="8"/>
      <c r="OSU1216" s="8"/>
      <c r="OSV1216" s="8"/>
      <c r="OSW1216" s="8"/>
      <c r="OSX1216" s="8"/>
      <c r="OSY1216" s="8"/>
      <c r="OSZ1216" s="8"/>
      <c r="OTA1216" s="8"/>
      <c r="OTB1216" s="8"/>
      <c r="OTC1216" s="8"/>
      <c r="OTD1216" s="8"/>
      <c r="OTE1216" s="8"/>
      <c r="OTF1216" s="8"/>
      <c r="OTG1216" s="8"/>
      <c r="OTH1216" s="8"/>
      <c r="OTI1216" s="8"/>
      <c r="OTJ1216" s="8"/>
      <c r="OTK1216" s="8"/>
      <c r="OTL1216" s="8"/>
      <c r="OTM1216" s="8"/>
      <c r="OTN1216" s="8"/>
      <c r="OTO1216" s="8"/>
      <c r="OTP1216" s="8"/>
      <c r="OTQ1216" s="8"/>
      <c r="OTR1216" s="8"/>
      <c r="OTS1216" s="8"/>
      <c r="OTT1216" s="8"/>
      <c r="OTU1216" s="8"/>
      <c r="OTV1216" s="8"/>
      <c r="OTW1216" s="8"/>
      <c r="OTX1216" s="8"/>
      <c r="OTY1216" s="8"/>
      <c r="OTZ1216" s="8"/>
      <c r="OUA1216" s="8"/>
      <c r="OUB1216" s="8"/>
      <c r="OUC1216" s="8"/>
      <c r="OUD1216" s="8"/>
      <c r="OUE1216" s="8"/>
      <c r="OUF1216" s="8"/>
      <c r="OUG1216" s="8"/>
      <c r="OUH1216" s="8"/>
      <c r="OUI1216" s="8"/>
      <c r="OUJ1216" s="8"/>
      <c r="OUK1216" s="8"/>
      <c r="OUL1216" s="8"/>
      <c r="OUM1216" s="8"/>
      <c r="OUN1216" s="8"/>
      <c r="OUO1216" s="8"/>
      <c r="OUP1216" s="8"/>
      <c r="OUQ1216" s="8"/>
      <c r="OUR1216" s="8"/>
      <c r="OUS1216" s="8"/>
      <c r="OUT1216" s="8"/>
      <c r="OUU1216" s="8"/>
      <c r="OUV1216" s="8"/>
      <c r="OUW1216" s="8"/>
      <c r="OUX1216" s="8"/>
      <c r="OUY1216" s="8"/>
      <c r="OUZ1216" s="8"/>
      <c r="OVA1216" s="8"/>
      <c r="OVB1216" s="8"/>
      <c r="OVC1216" s="8"/>
      <c r="OVD1216" s="8"/>
      <c r="OVE1216" s="8"/>
      <c r="OVF1216" s="8"/>
      <c r="OVG1216" s="8"/>
      <c r="OVH1216" s="8"/>
      <c r="OVI1216" s="8"/>
      <c r="OVJ1216" s="8"/>
      <c r="OVK1216" s="8"/>
      <c r="OVL1216" s="8"/>
      <c r="OVM1216" s="8"/>
      <c r="OVN1216" s="8"/>
      <c r="OVO1216" s="8"/>
      <c r="OVP1216" s="8"/>
      <c r="OVQ1216" s="8"/>
      <c r="OVR1216" s="8"/>
      <c r="OVS1216" s="8"/>
      <c r="OVT1216" s="8"/>
      <c r="OVU1216" s="8"/>
      <c r="OVV1216" s="8"/>
      <c r="OVW1216" s="8"/>
      <c r="OVX1216" s="8"/>
      <c r="OVY1216" s="8"/>
      <c r="OVZ1216" s="8"/>
      <c r="OWA1216" s="8"/>
      <c r="OWB1216" s="8"/>
      <c r="OWC1216" s="8"/>
      <c r="OWD1216" s="8"/>
      <c r="OWE1216" s="8"/>
      <c r="OWF1216" s="8"/>
      <c r="OWG1216" s="8"/>
      <c r="OWH1216" s="8"/>
      <c r="OWI1216" s="8"/>
      <c r="OWJ1216" s="8"/>
      <c r="OWK1216" s="8"/>
      <c r="OWL1216" s="8"/>
      <c r="OWM1216" s="8"/>
      <c r="OWN1216" s="8"/>
      <c r="OWO1216" s="8"/>
      <c r="OWP1216" s="8"/>
      <c r="OWQ1216" s="8"/>
      <c r="OWR1216" s="8"/>
      <c r="OWS1216" s="8"/>
      <c r="OWT1216" s="8"/>
      <c r="OWU1216" s="8"/>
      <c r="OWV1216" s="8"/>
      <c r="OWW1216" s="8"/>
      <c r="OWX1216" s="8"/>
      <c r="OWY1216" s="8"/>
      <c r="OWZ1216" s="8"/>
      <c r="OXA1216" s="8"/>
      <c r="OXB1216" s="8"/>
      <c r="OXC1216" s="8"/>
      <c r="OXD1216" s="8"/>
      <c r="OXE1216" s="8"/>
      <c r="OXF1216" s="8"/>
      <c r="OXG1216" s="8"/>
      <c r="OXH1216" s="8"/>
      <c r="OXI1216" s="8"/>
      <c r="OXJ1216" s="8"/>
      <c r="OXK1216" s="8"/>
      <c r="OXL1216" s="8"/>
      <c r="OXM1216" s="8"/>
      <c r="OXN1216" s="8"/>
      <c r="OXO1216" s="8"/>
      <c r="OXP1216" s="8"/>
      <c r="OXQ1216" s="8"/>
      <c r="OXR1216" s="8"/>
      <c r="OXS1216" s="8"/>
      <c r="OXT1216" s="8"/>
      <c r="OXU1216" s="8"/>
      <c r="OXV1216" s="8"/>
      <c r="OXW1216" s="8"/>
      <c r="OXX1216" s="8"/>
      <c r="OXY1216" s="8"/>
      <c r="OXZ1216" s="8"/>
      <c r="OYA1216" s="8"/>
      <c r="OYB1216" s="8"/>
      <c r="OYC1216" s="8"/>
      <c r="OYD1216" s="8"/>
      <c r="OYE1216" s="8"/>
      <c r="OYF1216" s="8"/>
      <c r="OYG1216" s="8"/>
      <c r="OYH1216" s="8"/>
      <c r="OYI1216" s="8"/>
      <c r="OYJ1216" s="8"/>
      <c r="OYK1216" s="8"/>
      <c r="OYL1216" s="8"/>
      <c r="OYM1216" s="8"/>
      <c r="OYN1216" s="8"/>
      <c r="OYO1216" s="8"/>
      <c r="OYP1216" s="8"/>
      <c r="OYQ1216" s="8"/>
      <c r="OYR1216" s="8"/>
      <c r="OYS1216" s="8"/>
      <c r="OYT1216" s="8"/>
      <c r="OYU1216" s="8"/>
      <c r="OYV1216" s="8"/>
      <c r="OYW1216" s="8"/>
      <c r="OYX1216" s="8"/>
      <c r="OYY1216" s="8"/>
      <c r="OYZ1216" s="8"/>
      <c r="OZA1216" s="8"/>
      <c r="OZB1216" s="8"/>
      <c r="OZC1216" s="8"/>
      <c r="OZD1216" s="8"/>
      <c r="OZE1216" s="8"/>
      <c r="OZF1216" s="8"/>
      <c r="OZG1216" s="8"/>
      <c r="OZH1216" s="8"/>
      <c r="OZI1216" s="8"/>
      <c r="OZJ1216" s="8"/>
      <c r="OZK1216" s="8"/>
      <c r="OZL1216" s="8"/>
      <c r="OZM1216" s="8"/>
      <c r="OZN1216" s="8"/>
      <c r="OZO1216" s="8"/>
      <c r="OZP1216" s="8"/>
      <c r="OZQ1216" s="8"/>
      <c r="OZR1216" s="8"/>
      <c r="OZS1216" s="8"/>
      <c r="OZT1216" s="8"/>
      <c r="OZU1216" s="8"/>
      <c r="OZV1216" s="8"/>
      <c r="OZW1216" s="8"/>
      <c r="OZX1216" s="8"/>
      <c r="OZY1216" s="8"/>
      <c r="OZZ1216" s="8"/>
      <c r="PAA1216" s="8"/>
      <c r="PAB1216" s="8"/>
      <c r="PAC1216" s="8"/>
      <c r="PAD1216" s="8"/>
      <c r="PAE1216" s="8"/>
      <c r="PAF1216" s="8"/>
      <c r="PAG1216" s="8"/>
      <c r="PAH1216" s="8"/>
      <c r="PAI1216" s="8"/>
      <c r="PAJ1216" s="8"/>
      <c r="PAK1216" s="8"/>
      <c r="PAL1216" s="8"/>
      <c r="PAM1216" s="8"/>
      <c r="PAN1216" s="8"/>
      <c r="PAO1216" s="8"/>
      <c r="PAP1216" s="8"/>
      <c r="PAQ1216" s="8"/>
      <c r="PAR1216" s="8"/>
      <c r="PAS1216" s="8"/>
      <c r="PAT1216" s="8"/>
      <c r="PAU1216" s="8"/>
      <c r="PAV1216" s="8"/>
      <c r="PAW1216" s="8"/>
      <c r="PAX1216" s="8"/>
      <c r="PAY1216" s="8"/>
      <c r="PAZ1216" s="8"/>
      <c r="PBA1216" s="8"/>
      <c r="PBB1216" s="8"/>
      <c r="PBC1216" s="8"/>
      <c r="PBD1216" s="8"/>
      <c r="PBE1216" s="8"/>
      <c r="PBF1216" s="8"/>
      <c r="PBG1216" s="8"/>
      <c r="PBH1216" s="8"/>
      <c r="PBI1216" s="8"/>
      <c r="PBJ1216" s="8"/>
      <c r="PBK1216" s="8"/>
      <c r="PBL1216" s="8"/>
      <c r="PBM1216" s="8"/>
      <c r="PBN1216" s="8"/>
      <c r="PBO1216" s="8"/>
      <c r="PBP1216" s="8"/>
      <c r="PBQ1216" s="8"/>
      <c r="PBR1216" s="8"/>
      <c r="PBS1216" s="8"/>
      <c r="PBT1216" s="8"/>
      <c r="PBU1216" s="8"/>
      <c r="PBV1216" s="8"/>
      <c r="PBW1216" s="8"/>
      <c r="PBX1216" s="8"/>
      <c r="PBY1216" s="8"/>
      <c r="PBZ1216" s="8"/>
      <c r="PCA1216" s="8"/>
      <c r="PCB1216" s="8"/>
      <c r="PCC1216" s="8"/>
      <c r="PCD1216" s="8"/>
      <c r="PCE1216" s="8"/>
      <c r="PCF1216" s="8"/>
      <c r="PCG1216" s="8"/>
      <c r="PCH1216" s="8"/>
      <c r="PCI1216" s="8"/>
      <c r="PCJ1216" s="8"/>
      <c r="PCK1216" s="8"/>
      <c r="PCL1216" s="8"/>
      <c r="PCM1216" s="8"/>
      <c r="PCN1216" s="8"/>
      <c r="PCO1216" s="8"/>
      <c r="PCP1216" s="8"/>
      <c r="PCQ1216" s="8"/>
      <c r="PCR1216" s="8"/>
      <c r="PCS1216" s="8"/>
      <c r="PCT1216" s="8"/>
      <c r="PCU1216" s="8"/>
      <c r="PCV1216" s="8"/>
      <c r="PCW1216" s="8"/>
      <c r="PCX1216" s="8"/>
      <c r="PCY1216" s="8"/>
      <c r="PCZ1216" s="8"/>
      <c r="PDA1216" s="8"/>
      <c r="PDB1216" s="8"/>
      <c r="PDC1216" s="8"/>
      <c r="PDD1216" s="8"/>
      <c r="PDE1216" s="8"/>
      <c r="PDF1216" s="8"/>
      <c r="PDG1216" s="8"/>
      <c r="PDH1216" s="8"/>
      <c r="PDI1216" s="8"/>
      <c r="PDJ1216" s="8"/>
      <c r="PDK1216" s="8"/>
      <c r="PDL1216" s="8"/>
      <c r="PDM1216" s="8"/>
      <c r="PDN1216" s="8"/>
      <c r="PDO1216" s="8"/>
      <c r="PDP1216" s="8"/>
      <c r="PDQ1216" s="8"/>
      <c r="PDR1216" s="8"/>
      <c r="PDS1216" s="8"/>
      <c r="PDT1216" s="8"/>
      <c r="PDU1216" s="8"/>
      <c r="PDV1216" s="8"/>
      <c r="PDW1216" s="8"/>
      <c r="PDX1216" s="8"/>
      <c r="PDY1216" s="8"/>
      <c r="PDZ1216" s="8"/>
      <c r="PEA1216" s="8"/>
      <c r="PEB1216" s="8"/>
      <c r="PEC1216" s="8"/>
      <c r="PED1216" s="8"/>
      <c r="PEE1216" s="8"/>
      <c r="PEF1216" s="8"/>
      <c r="PEG1216" s="8"/>
      <c r="PEH1216" s="8"/>
      <c r="PEI1216" s="8"/>
      <c r="PEJ1216" s="8"/>
      <c r="PEK1216" s="8"/>
      <c r="PEL1216" s="8"/>
      <c r="PEM1216" s="8"/>
      <c r="PEN1216" s="8"/>
      <c r="PEO1216" s="8"/>
      <c r="PEP1216" s="8"/>
      <c r="PEQ1216" s="8"/>
      <c r="PER1216" s="8"/>
      <c r="PES1216" s="8"/>
      <c r="PET1216" s="8"/>
      <c r="PEU1216" s="8"/>
      <c r="PEV1216" s="8"/>
      <c r="PEW1216" s="8"/>
      <c r="PEX1216" s="8"/>
      <c r="PEY1216" s="8"/>
      <c r="PEZ1216" s="8"/>
      <c r="PFA1216" s="8"/>
      <c r="PFB1216" s="8"/>
      <c r="PFC1216" s="8"/>
      <c r="PFD1216" s="8"/>
      <c r="PFE1216" s="8"/>
      <c r="PFF1216" s="8"/>
      <c r="PFG1216" s="8"/>
      <c r="PFH1216" s="8"/>
      <c r="PFI1216" s="8"/>
      <c r="PFJ1216" s="8"/>
      <c r="PFK1216" s="8"/>
      <c r="PFL1216" s="8"/>
      <c r="PFM1216" s="8"/>
      <c r="PFN1216" s="8"/>
      <c r="PFO1216" s="8"/>
      <c r="PFP1216" s="8"/>
      <c r="PFQ1216" s="8"/>
      <c r="PFR1216" s="8"/>
      <c r="PFS1216" s="8"/>
      <c r="PFT1216" s="8"/>
      <c r="PFU1216" s="8"/>
      <c r="PFV1216" s="8"/>
      <c r="PFW1216" s="8"/>
      <c r="PFX1216" s="8"/>
      <c r="PFY1216" s="8"/>
      <c r="PFZ1216" s="8"/>
      <c r="PGA1216" s="8"/>
      <c r="PGB1216" s="8"/>
      <c r="PGC1216" s="8"/>
      <c r="PGD1216" s="8"/>
      <c r="PGE1216" s="8"/>
      <c r="PGF1216" s="8"/>
      <c r="PGG1216" s="8"/>
      <c r="PGH1216" s="8"/>
      <c r="PGI1216" s="8"/>
      <c r="PGJ1216" s="8"/>
      <c r="PGK1216" s="8"/>
      <c r="PGL1216" s="8"/>
      <c r="PGM1216" s="8"/>
      <c r="PGN1216" s="8"/>
      <c r="PGO1216" s="8"/>
      <c r="PGP1216" s="8"/>
      <c r="PGQ1216" s="8"/>
      <c r="PGR1216" s="8"/>
      <c r="PGS1216" s="8"/>
      <c r="PGT1216" s="8"/>
      <c r="PGU1216" s="8"/>
      <c r="PGV1216" s="8"/>
      <c r="PGW1216" s="8"/>
      <c r="PGX1216" s="8"/>
      <c r="PGY1216" s="8"/>
      <c r="PGZ1216" s="8"/>
      <c r="PHA1216" s="8"/>
      <c r="PHB1216" s="8"/>
      <c r="PHC1216" s="8"/>
      <c r="PHD1216" s="8"/>
      <c r="PHE1216" s="8"/>
      <c r="PHF1216" s="8"/>
      <c r="PHG1216" s="8"/>
      <c r="PHH1216" s="8"/>
      <c r="PHI1216" s="8"/>
      <c r="PHJ1216" s="8"/>
      <c r="PHK1216" s="8"/>
      <c r="PHL1216" s="8"/>
      <c r="PHM1216" s="8"/>
      <c r="PHN1216" s="8"/>
      <c r="PHO1216" s="8"/>
      <c r="PHP1216" s="8"/>
      <c r="PHQ1216" s="8"/>
      <c r="PHR1216" s="8"/>
      <c r="PHS1216" s="8"/>
      <c r="PHT1216" s="8"/>
      <c r="PHU1216" s="8"/>
      <c r="PHV1216" s="8"/>
      <c r="PHW1216" s="8"/>
      <c r="PHX1216" s="8"/>
      <c r="PHY1216" s="8"/>
      <c r="PHZ1216" s="8"/>
      <c r="PIA1216" s="8"/>
      <c r="PIB1216" s="8"/>
      <c r="PIC1216" s="8"/>
      <c r="PID1216" s="8"/>
      <c r="PIE1216" s="8"/>
      <c r="PIF1216" s="8"/>
      <c r="PIG1216" s="8"/>
      <c r="PIH1216" s="8"/>
      <c r="PII1216" s="8"/>
      <c r="PIJ1216" s="8"/>
      <c r="PIK1216" s="8"/>
      <c r="PIL1216" s="8"/>
      <c r="PIM1216" s="8"/>
      <c r="PIN1216" s="8"/>
      <c r="PIO1216" s="8"/>
      <c r="PIP1216" s="8"/>
      <c r="PIQ1216" s="8"/>
      <c r="PIR1216" s="8"/>
      <c r="PIS1216" s="8"/>
      <c r="PIT1216" s="8"/>
      <c r="PIU1216" s="8"/>
      <c r="PIV1216" s="8"/>
      <c r="PIW1216" s="8"/>
      <c r="PIX1216" s="8"/>
      <c r="PIY1216" s="8"/>
      <c r="PIZ1216" s="8"/>
      <c r="PJA1216" s="8"/>
      <c r="PJB1216" s="8"/>
      <c r="PJC1216" s="8"/>
      <c r="PJD1216" s="8"/>
      <c r="PJE1216" s="8"/>
      <c r="PJF1216" s="8"/>
      <c r="PJG1216" s="8"/>
      <c r="PJH1216" s="8"/>
      <c r="PJI1216" s="8"/>
      <c r="PJJ1216" s="8"/>
      <c r="PJK1216" s="8"/>
      <c r="PJL1216" s="8"/>
      <c r="PJM1216" s="8"/>
      <c r="PJN1216" s="8"/>
      <c r="PJO1216" s="8"/>
      <c r="PJP1216" s="8"/>
      <c r="PJQ1216" s="8"/>
      <c r="PJR1216" s="8"/>
      <c r="PJS1216" s="8"/>
      <c r="PJT1216" s="8"/>
      <c r="PJU1216" s="8"/>
      <c r="PJV1216" s="8"/>
      <c r="PJW1216" s="8"/>
      <c r="PJX1216" s="8"/>
      <c r="PJY1216" s="8"/>
      <c r="PJZ1216" s="8"/>
      <c r="PKA1216" s="8"/>
      <c r="PKB1216" s="8"/>
      <c r="PKC1216" s="8"/>
      <c r="PKD1216" s="8"/>
      <c r="PKE1216" s="8"/>
      <c r="PKF1216" s="8"/>
      <c r="PKG1216" s="8"/>
      <c r="PKH1216" s="8"/>
      <c r="PKI1216" s="8"/>
      <c r="PKJ1216" s="8"/>
      <c r="PKK1216" s="8"/>
      <c r="PKL1216" s="8"/>
      <c r="PKM1216" s="8"/>
      <c r="PKN1216" s="8"/>
      <c r="PKO1216" s="8"/>
      <c r="PKP1216" s="8"/>
      <c r="PKQ1216" s="8"/>
      <c r="PKR1216" s="8"/>
      <c r="PKS1216" s="8"/>
      <c r="PKT1216" s="8"/>
      <c r="PKU1216" s="8"/>
      <c r="PKV1216" s="8"/>
      <c r="PKW1216" s="8"/>
      <c r="PKX1216" s="8"/>
      <c r="PKY1216" s="8"/>
      <c r="PKZ1216" s="8"/>
      <c r="PLA1216" s="8"/>
      <c r="PLB1216" s="8"/>
      <c r="PLC1216" s="8"/>
      <c r="PLD1216" s="8"/>
      <c r="PLE1216" s="8"/>
      <c r="PLF1216" s="8"/>
      <c r="PLG1216" s="8"/>
      <c r="PLH1216" s="8"/>
      <c r="PLI1216" s="8"/>
      <c r="PLJ1216" s="8"/>
      <c r="PLK1216" s="8"/>
      <c r="PLL1216" s="8"/>
      <c r="PLM1216" s="8"/>
      <c r="PLN1216" s="8"/>
      <c r="PLO1216" s="8"/>
      <c r="PLP1216" s="8"/>
      <c r="PLQ1216" s="8"/>
      <c r="PLR1216" s="8"/>
      <c r="PLS1216" s="8"/>
      <c r="PLT1216" s="8"/>
      <c r="PLU1216" s="8"/>
      <c r="PLV1216" s="8"/>
      <c r="PLW1216" s="8"/>
      <c r="PLX1216" s="8"/>
      <c r="PLY1216" s="8"/>
      <c r="PLZ1216" s="8"/>
      <c r="PMA1216" s="8"/>
      <c r="PMB1216" s="8"/>
      <c r="PMC1216" s="8"/>
      <c r="PMD1216" s="8"/>
      <c r="PME1216" s="8"/>
      <c r="PMF1216" s="8"/>
      <c r="PMG1216" s="8"/>
      <c r="PMH1216" s="8"/>
      <c r="PMI1216" s="8"/>
      <c r="PMJ1216" s="8"/>
      <c r="PMK1216" s="8"/>
      <c r="PML1216" s="8"/>
      <c r="PMM1216" s="8"/>
      <c r="PMN1216" s="8"/>
      <c r="PMO1216" s="8"/>
      <c r="PMP1216" s="8"/>
      <c r="PMQ1216" s="8"/>
      <c r="PMR1216" s="8"/>
      <c r="PMS1216" s="8"/>
      <c r="PMT1216" s="8"/>
      <c r="PMU1216" s="8"/>
      <c r="PMV1216" s="8"/>
      <c r="PMW1216" s="8"/>
      <c r="PMX1216" s="8"/>
      <c r="PMY1216" s="8"/>
      <c r="PMZ1216" s="8"/>
      <c r="PNA1216" s="8"/>
      <c r="PNB1216" s="8"/>
      <c r="PNC1216" s="8"/>
      <c r="PND1216" s="8"/>
      <c r="PNE1216" s="8"/>
      <c r="PNF1216" s="8"/>
      <c r="PNG1216" s="8"/>
      <c r="PNH1216" s="8"/>
      <c r="PNI1216" s="8"/>
      <c r="PNJ1216" s="8"/>
      <c r="PNK1216" s="8"/>
      <c r="PNL1216" s="8"/>
      <c r="PNM1216" s="8"/>
      <c r="PNN1216" s="8"/>
      <c r="PNO1216" s="8"/>
      <c r="PNP1216" s="8"/>
      <c r="PNQ1216" s="8"/>
      <c r="PNR1216" s="8"/>
      <c r="PNS1216" s="8"/>
      <c r="PNT1216" s="8"/>
      <c r="PNU1216" s="8"/>
      <c r="PNV1216" s="8"/>
      <c r="PNW1216" s="8"/>
      <c r="PNX1216" s="8"/>
      <c r="PNY1216" s="8"/>
      <c r="PNZ1216" s="8"/>
      <c r="POA1216" s="8"/>
      <c r="POB1216" s="8"/>
      <c r="POC1216" s="8"/>
      <c r="POD1216" s="8"/>
      <c r="POE1216" s="8"/>
      <c r="POF1216" s="8"/>
      <c r="POG1216" s="8"/>
      <c r="POH1216" s="8"/>
      <c r="POI1216" s="8"/>
      <c r="POJ1216" s="8"/>
      <c r="POK1216" s="8"/>
      <c r="POL1216" s="8"/>
      <c r="POM1216" s="8"/>
      <c r="PON1216" s="8"/>
      <c r="POO1216" s="8"/>
      <c r="POP1216" s="8"/>
      <c r="POQ1216" s="8"/>
      <c r="POR1216" s="8"/>
      <c r="POS1216" s="8"/>
      <c r="POT1216" s="8"/>
      <c r="POU1216" s="8"/>
      <c r="POV1216" s="8"/>
      <c r="POW1216" s="8"/>
      <c r="POX1216" s="8"/>
      <c r="POY1216" s="8"/>
      <c r="POZ1216" s="8"/>
      <c r="PPA1216" s="8"/>
      <c r="PPB1216" s="8"/>
      <c r="PPC1216" s="8"/>
      <c r="PPD1216" s="8"/>
      <c r="PPE1216" s="8"/>
      <c r="PPF1216" s="8"/>
      <c r="PPG1216" s="8"/>
      <c r="PPH1216" s="8"/>
      <c r="PPI1216" s="8"/>
      <c r="PPJ1216" s="8"/>
      <c r="PPK1216" s="8"/>
      <c r="PPL1216" s="8"/>
      <c r="PPM1216" s="8"/>
      <c r="PPN1216" s="8"/>
      <c r="PPO1216" s="8"/>
      <c r="PPP1216" s="8"/>
      <c r="PPQ1216" s="8"/>
      <c r="PPR1216" s="8"/>
      <c r="PPS1216" s="8"/>
      <c r="PPT1216" s="8"/>
      <c r="PPU1216" s="8"/>
      <c r="PPV1216" s="8"/>
      <c r="PPW1216" s="8"/>
      <c r="PPX1216" s="8"/>
      <c r="PPY1216" s="8"/>
      <c r="PPZ1216" s="8"/>
      <c r="PQA1216" s="8"/>
      <c r="PQB1216" s="8"/>
      <c r="PQC1216" s="8"/>
      <c r="PQD1216" s="8"/>
      <c r="PQE1216" s="8"/>
      <c r="PQF1216" s="8"/>
      <c r="PQG1216" s="8"/>
      <c r="PQH1216" s="8"/>
      <c r="PQI1216" s="8"/>
      <c r="PQJ1216" s="8"/>
      <c r="PQK1216" s="8"/>
      <c r="PQL1216" s="8"/>
      <c r="PQM1216" s="8"/>
      <c r="PQN1216" s="8"/>
      <c r="PQO1216" s="8"/>
      <c r="PQP1216" s="8"/>
      <c r="PQQ1216" s="8"/>
      <c r="PQR1216" s="8"/>
      <c r="PQS1216" s="8"/>
      <c r="PQT1216" s="8"/>
      <c r="PQU1216" s="8"/>
      <c r="PQV1216" s="8"/>
      <c r="PQW1216" s="8"/>
      <c r="PQX1216" s="8"/>
      <c r="PQY1216" s="8"/>
      <c r="PQZ1216" s="8"/>
      <c r="PRA1216" s="8"/>
      <c r="PRB1216" s="8"/>
      <c r="PRC1216" s="8"/>
      <c r="PRD1216" s="8"/>
      <c r="PRE1216" s="8"/>
      <c r="PRF1216" s="8"/>
      <c r="PRG1216" s="8"/>
      <c r="PRH1216" s="8"/>
      <c r="PRI1216" s="8"/>
      <c r="PRJ1216" s="8"/>
      <c r="PRK1216" s="8"/>
      <c r="PRL1216" s="8"/>
      <c r="PRM1216" s="8"/>
      <c r="PRN1216" s="8"/>
      <c r="PRO1216" s="8"/>
      <c r="PRP1216" s="8"/>
      <c r="PRQ1216" s="8"/>
      <c r="PRR1216" s="8"/>
      <c r="PRS1216" s="8"/>
      <c r="PRT1216" s="8"/>
      <c r="PRU1216" s="8"/>
      <c r="PRV1216" s="8"/>
      <c r="PRW1216" s="8"/>
      <c r="PRX1216" s="8"/>
      <c r="PRY1216" s="8"/>
      <c r="PRZ1216" s="8"/>
      <c r="PSA1216" s="8"/>
      <c r="PSB1216" s="8"/>
      <c r="PSC1216" s="8"/>
      <c r="PSD1216" s="8"/>
      <c r="PSE1216" s="8"/>
      <c r="PSF1216" s="8"/>
      <c r="PSG1216" s="8"/>
      <c r="PSH1216" s="8"/>
      <c r="PSI1216" s="8"/>
      <c r="PSJ1216" s="8"/>
      <c r="PSK1216" s="8"/>
      <c r="PSL1216" s="8"/>
      <c r="PSM1216" s="8"/>
      <c r="PSN1216" s="8"/>
      <c r="PSO1216" s="8"/>
      <c r="PSP1216" s="8"/>
      <c r="PSQ1216" s="8"/>
      <c r="PSR1216" s="8"/>
      <c r="PSS1216" s="8"/>
      <c r="PST1216" s="8"/>
      <c r="PSU1216" s="8"/>
      <c r="PSV1216" s="8"/>
      <c r="PSW1216" s="8"/>
      <c r="PSX1216" s="8"/>
      <c r="PSY1216" s="8"/>
      <c r="PSZ1216" s="8"/>
      <c r="PTA1216" s="8"/>
      <c r="PTB1216" s="8"/>
      <c r="PTC1216" s="8"/>
      <c r="PTD1216" s="8"/>
      <c r="PTE1216" s="8"/>
      <c r="PTF1216" s="8"/>
      <c r="PTG1216" s="8"/>
      <c r="PTH1216" s="8"/>
      <c r="PTI1216" s="8"/>
      <c r="PTJ1216" s="8"/>
      <c r="PTK1216" s="8"/>
      <c r="PTL1216" s="8"/>
      <c r="PTM1216" s="8"/>
      <c r="PTN1216" s="8"/>
      <c r="PTO1216" s="8"/>
      <c r="PTP1216" s="8"/>
      <c r="PTQ1216" s="8"/>
      <c r="PTR1216" s="8"/>
      <c r="PTS1216" s="8"/>
      <c r="PTT1216" s="8"/>
      <c r="PTU1216" s="8"/>
      <c r="PTV1216" s="8"/>
      <c r="PTW1216" s="8"/>
      <c r="PTX1216" s="8"/>
      <c r="PTY1216" s="8"/>
      <c r="PTZ1216" s="8"/>
      <c r="PUA1216" s="8"/>
      <c r="PUB1216" s="8"/>
      <c r="PUC1216" s="8"/>
      <c r="PUD1216" s="8"/>
      <c r="PUE1216" s="8"/>
      <c r="PUF1216" s="8"/>
      <c r="PUG1216" s="8"/>
      <c r="PUH1216" s="8"/>
      <c r="PUI1216" s="8"/>
      <c r="PUJ1216" s="8"/>
      <c r="PUK1216" s="8"/>
      <c r="PUL1216" s="8"/>
      <c r="PUM1216" s="8"/>
      <c r="PUN1216" s="8"/>
      <c r="PUO1216" s="8"/>
      <c r="PUP1216" s="8"/>
      <c r="PUQ1216" s="8"/>
      <c r="PUR1216" s="8"/>
      <c r="PUS1216" s="8"/>
      <c r="PUT1216" s="8"/>
      <c r="PUU1216" s="8"/>
      <c r="PUV1216" s="8"/>
      <c r="PUW1216" s="8"/>
      <c r="PUX1216" s="8"/>
      <c r="PUY1216" s="8"/>
      <c r="PUZ1216" s="8"/>
      <c r="PVA1216" s="8"/>
      <c r="PVB1216" s="8"/>
      <c r="PVC1216" s="8"/>
      <c r="PVD1216" s="8"/>
      <c r="PVE1216" s="8"/>
      <c r="PVF1216" s="8"/>
      <c r="PVG1216" s="8"/>
      <c r="PVH1216" s="8"/>
      <c r="PVI1216" s="8"/>
      <c r="PVJ1216" s="8"/>
      <c r="PVK1216" s="8"/>
      <c r="PVL1216" s="8"/>
      <c r="PVM1216" s="8"/>
      <c r="PVN1216" s="8"/>
      <c r="PVO1216" s="8"/>
      <c r="PVP1216" s="8"/>
      <c r="PVQ1216" s="8"/>
      <c r="PVR1216" s="8"/>
      <c r="PVS1216" s="8"/>
      <c r="PVT1216" s="8"/>
      <c r="PVU1216" s="8"/>
      <c r="PVV1216" s="8"/>
      <c r="PVW1216" s="8"/>
      <c r="PVX1216" s="8"/>
      <c r="PVY1216" s="8"/>
      <c r="PVZ1216" s="8"/>
      <c r="PWA1216" s="8"/>
      <c r="PWB1216" s="8"/>
      <c r="PWC1216" s="8"/>
      <c r="PWD1216" s="8"/>
      <c r="PWE1216" s="8"/>
      <c r="PWF1216" s="8"/>
      <c r="PWG1216" s="8"/>
      <c r="PWH1216" s="8"/>
      <c r="PWI1216" s="8"/>
      <c r="PWJ1216" s="8"/>
      <c r="PWK1216" s="8"/>
      <c r="PWL1216" s="8"/>
      <c r="PWM1216" s="8"/>
      <c r="PWN1216" s="8"/>
      <c r="PWO1216" s="8"/>
      <c r="PWP1216" s="8"/>
      <c r="PWQ1216" s="8"/>
      <c r="PWR1216" s="8"/>
      <c r="PWS1216" s="8"/>
      <c r="PWT1216" s="8"/>
      <c r="PWU1216" s="8"/>
      <c r="PWV1216" s="8"/>
      <c r="PWW1216" s="8"/>
      <c r="PWX1216" s="8"/>
      <c r="PWY1216" s="8"/>
      <c r="PWZ1216" s="8"/>
      <c r="PXA1216" s="8"/>
      <c r="PXB1216" s="8"/>
      <c r="PXC1216" s="8"/>
      <c r="PXD1216" s="8"/>
      <c r="PXE1216" s="8"/>
      <c r="PXF1216" s="8"/>
      <c r="PXG1216" s="8"/>
      <c r="PXH1216" s="8"/>
      <c r="PXI1216" s="8"/>
      <c r="PXJ1216" s="8"/>
      <c r="PXK1216" s="8"/>
      <c r="PXL1216" s="8"/>
      <c r="PXM1216" s="8"/>
      <c r="PXN1216" s="8"/>
      <c r="PXO1216" s="8"/>
      <c r="PXP1216" s="8"/>
      <c r="PXQ1216" s="8"/>
      <c r="PXR1216" s="8"/>
      <c r="PXS1216" s="8"/>
      <c r="PXT1216" s="8"/>
      <c r="PXU1216" s="8"/>
      <c r="PXV1216" s="8"/>
      <c r="PXW1216" s="8"/>
      <c r="PXX1216" s="8"/>
      <c r="PXY1216" s="8"/>
      <c r="PXZ1216" s="8"/>
      <c r="PYA1216" s="8"/>
      <c r="PYB1216" s="8"/>
      <c r="PYC1216" s="8"/>
      <c r="PYD1216" s="8"/>
      <c r="PYE1216" s="8"/>
      <c r="PYF1216" s="8"/>
      <c r="PYG1216" s="8"/>
      <c r="PYH1216" s="8"/>
      <c r="PYI1216" s="8"/>
      <c r="PYJ1216" s="8"/>
      <c r="PYK1216" s="8"/>
      <c r="PYL1216" s="8"/>
      <c r="PYM1216" s="8"/>
      <c r="PYN1216" s="8"/>
      <c r="PYO1216" s="8"/>
      <c r="PYP1216" s="8"/>
      <c r="PYQ1216" s="8"/>
      <c r="PYR1216" s="8"/>
      <c r="PYS1216" s="8"/>
      <c r="PYT1216" s="8"/>
      <c r="PYU1216" s="8"/>
      <c r="PYV1216" s="8"/>
      <c r="PYW1216" s="8"/>
      <c r="PYX1216" s="8"/>
      <c r="PYY1216" s="8"/>
      <c r="PYZ1216" s="8"/>
      <c r="PZA1216" s="8"/>
      <c r="PZB1216" s="8"/>
      <c r="PZC1216" s="8"/>
      <c r="PZD1216" s="8"/>
      <c r="PZE1216" s="8"/>
      <c r="PZF1216" s="8"/>
      <c r="PZG1216" s="8"/>
      <c r="PZH1216" s="8"/>
      <c r="PZI1216" s="8"/>
      <c r="PZJ1216" s="8"/>
      <c r="PZK1216" s="8"/>
      <c r="PZL1216" s="8"/>
      <c r="PZM1216" s="8"/>
      <c r="PZN1216" s="8"/>
      <c r="PZO1216" s="8"/>
      <c r="PZP1216" s="8"/>
      <c r="PZQ1216" s="8"/>
      <c r="PZR1216" s="8"/>
      <c r="PZS1216" s="8"/>
      <c r="PZT1216" s="8"/>
      <c r="PZU1216" s="8"/>
      <c r="PZV1216" s="8"/>
      <c r="PZW1216" s="8"/>
      <c r="PZX1216" s="8"/>
      <c r="PZY1216" s="8"/>
      <c r="PZZ1216" s="8"/>
      <c r="QAA1216" s="8"/>
      <c r="QAB1216" s="8"/>
      <c r="QAC1216" s="8"/>
      <c r="QAD1216" s="8"/>
      <c r="QAE1216" s="8"/>
      <c r="QAF1216" s="8"/>
      <c r="QAG1216" s="8"/>
      <c r="QAH1216" s="8"/>
      <c r="QAI1216" s="8"/>
      <c r="QAJ1216" s="8"/>
      <c r="QAK1216" s="8"/>
      <c r="QAL1216" s="8"/>
      <c r="QAM1216" s="8"/>
      <c r="QAN1216" s="8"/>
      <c r="QAO1216" s="8"/>
      <c r="QAP1216" s="8"/>
      <c r="QAQ1216" s="8"/>
      <c r="QAR1216" s="8"/>
      <c r="QAS1216" s="8"/>
      <c r="QAT1216" s="8"/>
      <c r="QAU1216" s="8"/>
      <c r="QAV1216" s="8"/>
      <c r="QAW1216" s="8"/>
      <c r="QAX1216" s="8"/>
      <c r="QAY1216" s="8"/>
      <c r="QAZ1216" s="8"/>
      <c r="QBA1216" s="8"/>
      <c r="QBB1216" s="8"/>
      <c r="QBC1216" s="8"/>
      <c r="QBD1216" s="8"/>
      <c r="QBE1216" s="8"/>
      <c r="QBF1216" s="8"/>
      <c r="QBG1216" s="8"/>
      <c r="QBH1216" s="8"/>
      <c r="QBI1216" s="8"/>
      <c r="QBJ1216" s="8"/>
      <c r="QBK1216" s="8"/>
      <c r="QBL1216" s="8"/>
      <c r="QBM1216" s="8"/>
      <c r="QBN1216" s="8"/>
      <c r="QBO1216" s="8"/>
      <c r="QBP1216" s="8"/>
      <c r="QBQ1216" s="8"/>
      <c r="QBR1216" s="8"/>
      <c r="QBS1216" s="8"/>
      <c r="QBT1216" s="8"/>
      <c r="QBU1216" s="8"/>
      <c r="QBV1216" s="8"/>
      <c r="QBW1216" s="8"/>
      <c r="QBX1216" s="8"/>
      <c r="QBY1216" s="8"/>
      <c r="QBZ1216" s="8"/>
      <c r="QCA1216" s="8"/>
      <c r="QCB1216" s="8"/>
      <c r="QCC1216" s="8"/>
      <c r="QCD1216" s="8"/>
      <c r="QCE1216" s="8"/>
      <c r="QCF1216" s="8"/>
      <c r="QCG1216" s="8"/>
      <c r="QCH1216" s="8"/>
      <c r="QCI1216" s="8"/>
      <c r="QCJ1216" s="8"/>
      <c r="QCK1216" s="8"/>
      <c r="QCL1216" s="8"/>
      <c r="QCM1216" s="8"/>
      <c r="QCN1216" s="8"/>
      <c r="QCO1216" s="8"/>
      <c r="QCP1216" s="8"/>
      <c r="QCQ1216" s="8"/>
      <c r="QCR1216" s="8"/>
      <c r="QCS1216" s="8"/>
      <c r="QCT1216" s="8"/>
      <c r="QCU1216" s="8"/>
      <c r="QCV1216" s="8"/>
      <c r="QCW1216" s="8"/>
      <c r="QCX1216" s="8"/>
      <c r="QCY1216" s="8"/>
      <c r="QCZ1216" s="8"/>
      <c r="QDA1216" s="8"/>
      <c r="QDB1216" s="8"/>
      <c r="QDC1216" s="8"/>
      <c r="QDD1216" s="8"/>
      <c r="QDE1216" s="8"/>
      <c r="QDF1216" s="8"/>
      <c r="QDG1216" s="8"/>
      <c r="QDH1216" s="8"/>
      <c r="QDI1216" s="8"/>
      <c r="QDJ1216" s="8"/>
      <c r="QDK1216" s="8"/>
      <c r="QDL1216" s="8"/>
      <c r="QDM1216" s="8"/>
      <c r="QDN1216" s="8"/>
      <c r="QDO1216" s="8"/>
      <c r="QDP1216" s="8"/>
      <c r="QDQ1216" s="8"/>
      <c r="QDR1216" s="8"/>
      <c r="QDS1216" s="8"/>
      <c r="QDT1216" s="8"/>
      <c r="QDU1216" s="8"/>
      <c r="QDV1216" s="8"/>
      <c r="QDW1216" s="8"/>
      <c r="QDX1216" s="8"/>
      <c r="QDY1216" s="8"/>
      <c r="QDZ1216" s="8"/>
      <c r="QEA1216" s="8"/>
      <c r="QEB1216" s="8"/>
      <c r="QEC1216" s="8"/>
      <c r="QED1216" s="8"/>
      <c r="QEE1216" s="8"/>
      <c r="QEF1216" s="8"/>
      <c r="QEG1216" s="8"/>
      <c r="QEH1216" s="8"/>
      <c r="QEI1216" s="8"/>
      <c r="QEJ1216" s="8"/>
      <c r="QEK1216" s="8"/>
      <c r="QEL1216" s="8"/>
      <c r="QEM1216" s="8"/>
      <c r="QEN1216" s="8"/>
      <c r="QEO1216" s="8"/>
      <c r="QEP1216" s="8"/>
      <c r="QEQ1216" s="8"/>
      <c r="QER1216" s="8"/>
      <c r="QES1216" s="8"/>
      <c r="QET1216" s="8"/>
      <c r="QEU1216" s="8"/>
      <c r="QEV1216" s="8"/>
      <c r="QEW1216" s="8"/>
      <c r="QEX1216" s="8"/>
      <c r="QEY1216" s="8"/>
      <c r="QEZ1216" s="8"/>
      <c r="QFA1216" s="8"/>
      <c r="QFB1216" s="8"/>
      <c r="QFC1216" s="8"/>
      <c r="QFD1216" s="8"/>
      <c r="QFE1216" s="8"/>
      <c r="QFF1216" s="8"/>
      <c r="QFG1216" s="8"/>
      <c r="QFH1216" s="8"/>
      <c r="QFI1216" s="8"/>
      <c r="QFJ1216" s="8"/>
      <c r="QFK1216" s="8"/>
      <c r="QFL1216" s="8"/>
      <c r="QFM1216" s="8"/>
      <c r="QFN1216" s="8"/>
      <c r="QFO1216" s="8"/>
      <c r="QFP1216" s="8"/>
      <c r="QFQ1216" s="8"/>
      <c r="QFR1216" s="8"/>
      <c r="QFS1216" s="8"/>
      <c r="QFT1216" s="8"/>
      <c r="QFU1216" s="8"/>
      <c r="QFV1216" s="8"/>
      <c r="QFW1216" s="8"/>
      <c r="QFX1216" s="8"/>
      <c r="QFY1216" s="8"/>
      <c r="QFZ1216" s="8"/>
      <c r="QGA1216" s="8"/>
      <c r="QGB1216" s="8"/>
      <c r="QGC1216" s="8"/>
      <c r="QGD1216" s="8"/>
      <c r="QGE1216" s="8"/>
      <c r="QGF1216" s="8"/>
      <c r="QGG1216" s="8"/>
      <c r="QGH1216" s="8"/>
      <c r="QGI1216" s="8"/>
      <c r="QGJ1216" s="8"/>
      <c r="QGK1216" s="8"/>
      <c r="QGL1216" s="8"/>
      <c r="QGM1216" s="8"/>
      <c r="QGN1216" s="8"/>
      <c r="QGO1216" s="8"/>
      <c r="QGP1216" s="8"/>
      <c r="QGQ1216" s="8"/>
      <c r="QGR1216" s="8"/>
      <c r="QGS1216" s="8"/>
      <c r="QGT1216" s="8"/>
      <c r="QGU1216" s="8"/>
      <c r="QGV1216" s="8"/>
      <c r="QGW1216" s="8"/>
      <c r="QGX1216" s="8"/>
      <c r="QGY1216" s="8"/>
      <c r="QGZ1216" s="8"/>
      <c r="QHA1216" s="8"/>
      <c r="QHB1216" s="8"/>
      <c r="QHC1216" s="8"/>
      <c r="QHD1216" s="8"/>
      <c r="QHE1216" s="8"/>
      <c r="QHF1216" s="8"/>
      <c r="QHG1216" s="8"/>
      <c r="QHH1216" s="8"/>
      <c r="QHI1216" s="8"/>
      <c r="QHJ1216" s="8"/>
      <c r="QHK1216" s="8"/>
      <c r="QHL1216" s="8"/>
      <c r="QHM1216" s="8"/>
      <c r="QHN1216" s="8"/>
      <c r="QHO1216" s="8"/>
      <c r="QHP1216" s="8"/>
      <c r="QHQ1216" s="8"/>
      <c r="QHR1216" s="8"/>
      <c r="QHS1216" s="8"/>
      <c r="QHT1216" s="8"/>
      <c r="QHU1216" s="8"/>
      <c r="QHV1216" s="8"/>
      <c r="QHW1216" s="8"/>
      <c r="QHX1216" s="8"/>
      <c r="QHY1216" s="8"/>
      <c r="QHZ1216" s="8"/>
      <c r="QIA1216" s="8"/>
      <c r="QIB1216" s="8"/>
      <c r="QIC1216" s="8"/>
      <c r="QID1216" s="8"/>
      <c r="QIE1216" s="8"/>
      <c r="QIF1216" s="8"/>
      <c r="QIG1216" s="8"/>
      <c r="QIH1216" s="8"/>
      <c r="QII1216" s="8"/>
      <c r="QIJ1216" s="8"/>
      <c r="QIK1216" s="8"/>
      <c r="QIL1216" s="8"/>
      <c r="QIM1216" s="8"/>
      <c r="QIN1216" s="8"/>
      <c r="QIO1216" s="8"/>
      <c r="QIP1216" s="8"/>
      <c r="QIQ1216" s="8"/>
      <c r="QIR1216" s="8"/>
      <c r="QIS1216" s="8"/>
      <c r="QIT1216" s="8"/>
      <c r="QIU1216" s="8"/>
      <c r="QIV1216" s="8"/>
      <c r="QIW1216" s="8"/>
      <c r="QIX1216" s="8"/>
      <c r="QIY1216" s="8"/>
      <c r="QIZ1216" s="8"/>
      <c r="QJA1216" s="8"/>
      <c r="QJB1216" s="8"/>
      <c r="QJC1216" s="8"/>
      <c r="QJD1216" s="8"/>
      <c r="QJE1216" s="8"/>
      <c r="QJF1216" s="8"/>
      <c r="QJG1216" s="8"/>
      <c r="QJH1216" s="8"/>
      <c r="QJI1216" s="8"/>
      <c r="QJJ1216" s="8"/>
      <c r="QJK1216" s="8"/>
      <c r="QJL1216" s="8"/>
      <c r="QJM1216" s="8"/>
      <c r="QJN1216" s="8"/>
      <c r="QJO1216" s="8"/>
      <c r="QJP1216" s="8"/>
      <c r="QJQ1216" s="8"/>
      <c r="QJR1216" s="8"/>
      <c r="QJS1216" s="8"/>
      <c r="QJT1216" s="8"/>
      <c r="QJU1216" s="8"/>
      <c r="QJV1216" s="8"/>
      <c r="QJW1216" s="8"/>
      <c r="QJX1216" s="8"/>
      <c r="QJY1216" s="8"/>
      <c r="QJZ1216" s="8"/>
      <c r="QKA1216" s="8"/>
      <c r="QKB1216" s="8"/>
      <c r="QKC1216" s="8"/>
      <c r="QKD1216" s="8"/>
      <c r="QKE1216" s="8"/>
      <c r="QKF1216" s="8"/>
      <c r="QKG1216" s="8"/>
      <c r="QKH1216" s="8"/>
      <c r="QKI1216" s="8"/>
      <c r="QKJ1216" s="8"/>
      <c r="QKK1216" s="8"/>
      <c r="QKL1216" s="8"/>
      <c r="QKM1216" s="8"/>
      <c r="QKN1216" s="8"/>
      <c r="QKO1216" s="8"/>
      <c r="QKP1216" s="8"/>
      <c r="QKQ1216" s="8"/>
      <c r="QKR1216" s="8"/>
      <c r="QKS1216" s="8"/>
      <c r="QKT1216" s="8"/>
      <c r="QKU1216" s="8"/>
      <c r="QKV1216" s="8"/>
      <c r="QKW1216" s="8"/>
      <c r="QKX1216" s="8"/>
      <c r="QKY1216" s="8"/>
      <c r="QKZ1216" s="8"/>
      <c r="QLA1216" s="8"/>
      <c r="QLB1216" s="8"/>
      <c r="QLC1216" s="8"/>
      <c r="QLD1216" s="8"/>
      <c r="QLE1216" s="8"/>
      <c r="QLF1216" s="8"/>
      <c r="QLG1216" s="8"/>
      <c r="QLH1216" s="8"/>
      <c r="QLI1216" s="8"/>
      <c r="QLJ1216" s="8"/>
      <c r="QLK1216" s="8"/>
      <c r="QLL1216" s="8"/>
      <c r="QLM1216" s="8"/>
      <c r="QLN1216" s="8"/>
      <c r="QLO1216" s="8"/>
      <c r="QLP1216" s="8"/>
      <c r="QLQ1216" s="8"/>
      <c r="QLR1216" s="8"/>
      <c r="QLS1216" s="8"/>
      <c r="QLT1216" s="8"/>
      <c r="QLU1216" s="8"/>
      <c r="QLV1216" s="8"/>
      <c r="QLW1216" s="8"/>
      <c r="QLX1216" s="8"/>
      <c r="QLY1216" s="8"/>
      <c r="QLZ1216" s="8"/>
      <c r="QMA1216" s="8"/>
      <c r="QMB1216" s="8"/>
      <c r="QMC1216" s="8"/>
      <c r="QMD1216" s="8"/>
      <c r="QME1216" s="8"/>
      <c r="QMF1216" s="8"/>
      <c r="QMG1216" s="8"/>
      <c r="QMH1216" s="8"/>
      <c r="QMI1216" s="8"/>
      <c r="QMJ1216" s="8"/>
      <c r="QMK1216" s="8"/>
      <c r="QML1216" s="8"/>
      <c r="QMM1216" s="8"/>
      <c r="QMN1216" s="8"/>
      <c r="QMO1216" s="8"/>
      <c r="QMP1216" s="8"/>
      <c r="QMQ1216" s="8"/>
      <c r="QMR1216" s="8"/>
      <c r="QMS1216" s="8"/>
      <c r="QMT1216" s="8"/>
      <c r="QMU1216" s="8"/>
      <c r="QMV1216" s="8"/>
      <c r="QMW1216" s="8"/>
      <c r="QMX1216" s="8"/>
      <c r="QMY1216" s="8"/>
      <c r="QMZ1216" s="8"/>
      <c r="QNA1216" s="8"/>
      <c r="QNB1216" s="8"/>
      <c r="QNC1216" s="8"/>
      <c r="QND1216" s="8"/>
      <c r="QNE1216" s="8"/>
      <c r="QNF1216" s="8"/>
      <c r="QNG1216" s="8"/>
      <c r="QNH1216" s="8"/>
      <c r="QNI1216" s="8"/>
      <c r="QNJ1216" s="8"/>
      <c r="QNK1216" s="8"/>
      <c r="QNL1216" s="8"/>
      <c r="QNM1216" s="8"/>
      <c r="QNN1216" s="8"/>
      <c r="QNO1216" s="8"/>
      <c r="QNP1216" s="8"/>
      <c r="QNQ1216" s="8"/>
      <c r="QNR1216" s="8"/>
      <c r="QNS1216" s="8"/>
      <c r="QNT1216" s="8"/>
      <c r="QNU1216" s="8"/>
      <c r="QNV1216" s="8"/>
      <c r="QNW1216" s="8"/>
      <c r="QNX1216" s="8"/>
      <c r="QNY1216" s="8"/>
      <c r="QNZ1216" s="8"/>
      <c r="QOA1216" s="8"/>
      <c r="QOB1216" s="8"/>
      <c r="QOC1216" s="8"/>
      <c r="QOD1216" s="8"/>
      <c r="QOE1216" s="8"/>
      <c r="QOF1216" s="8"/>
      <c r="QOG1216" s="8"/>
      <c r="QOH1216" s="8"/>
      <c r="QOI1216" s="8"/>
      <c r="QOJ1216" s="8"/>
      <c r="QOK1216" s="8"/>
      <c r="QOL1216" s="8"/>
      <c r="QOM1216" s="8"/>
      <c r="QON1216" s="8"/>
      <c r="QOO1216" s="8"/>
      <c r="QOP1216" s="8"/>
      <c r="QOQ1216" s="8"/>
      <c r="QOR1216" s="8"/>
      <c r="QOS1216" s="8"/>
      <c r="QOT1216" s="8"/>
      <c r="QOU1216" s="8"/>
      <c r="QOV1216" s="8"/>
      <c r="QOW1216" s="8"/>
      <c r="QOX1216" s="8"/>
      <c r="QOY1216" s="8"/>
      <c r="QOZ1216" s="8"/>
      <c r="QPA1216" s="8"/>
      <c r="QPB1216" s="8"/>
      <c r="QPC1216" s="8"/>
      <c r="QPD1216" s="8"/>
      <c r="QPE1216" s="8"/>
      <c r="QPF1216" s="8"/>
      <c r="QPG1216" s="8"/>
      <c r="QPH1216" s="8"/>
      <c r="QPI1216" s="8"/>
      <c r="QPJ1216" s="8"/>
      <c r="QPK1216" s="8"/>
      <c r="QPL1216" s="8"/>
      <c r="QPM1216" s="8"/>
      <c r="QPN1216" s="8"/>
      <c r="QPO1216" s="8"/>
      <c r="QPP1216" s="8"/>
      <c r="QPQ1216" s="8"/>
      <c r="QPR1216" s="8"/>
      <c r="QPS1216" s="8"/>
      <c r="QPT1216" s="8"/>
      <c r="QPU1216" s="8"/>
      <c r="QPV1216" s="8"/>
      <c r="QPW1216" s="8"/>
      <c r="QPX1216" s="8"/>
      <c r="QPY1216" s="8"/>
      <c r="QPZ1216" s="8"/>
      <c r="QQA1216" s="8"/>
      <c r="QQB1216" s="8"/>
      <c r="QQC1216" s="8"/>
      <c r="QQD1216" s="8"/>
      <c r="QQE1216" s="8"/>
      <c r="QQF1216" s="8"/>
      <c r="QQG1216" s="8"/>
      <c r="QQH1216" s="8"/>
      <c r="QQI1216" s="8"/>
      <c r="QQJ1216" s="8"/>
      <c r="QQK1216" s="8"/>
      <c r="QQL1216" s="8"/>
      <c r="QQM1216" s="8"/>
      <c r="QQN1216" s="8"/>
      <c r="QQO1216" s="8"/>
      <c r="QQP1216" s="8"/>
      <c r="QQQ1216" s="8"/>
      <c r="QQR1216" s="8"/>
      <c r="QQS1216" s="8"/>
      <c r="QQT1216" s="8"/>
      <c r="QQU1216" s="8"/>
      <c r="QQV1216" s="8"/>
      <c r="QQW1216" s="8"/>
      <c r="QQX1216" s="8"/>
      <c r="QQY1216" s="8"/>
      <c r="QQZ1216" s="8"/>
      <c r="QRA1216" s="8"/>
      <c r="QRB1216" s="8"/>
      <c r="QRC1216" s="8"/>
      <c r="QRD1216" s="8"/>
      <c r="QRE1216" s="8"/>
      <c r="QRF1216" s="8"/>
      <c r="QRG1216" s="8"/>
      <c r="QRH1216" s="8"/>
      <c r="QRI1216" s="8"/>
      <c r="QRJ1216" s="8"/>
      <c r="QRK1216" s="8"/>
      <c r="QRL1216" s="8"/>
      <c r="QRM1216" s="8"/>
      <c r="QRN1216" s="8"/>
      <c r="QRO1216" s="8"/>
      <c r="QRP1216" s="8"/>
      <c r="QRQ1216" s="8"/>
      <c r="QRR1216" s="8"/>
      <c r="QRS1216" s="8"/>
      <c r="QRT1216" s="8"/>
      <c r="QRU1216" s="8"/>
      <c r="QRV1216" s="8"/>
      <c r="QRW1216" s="8"/>
      <c r="QRX1216" s="8"/>
      <c r="QRY1216" s="8"/>
      <c r="QRZ1216" s="8"/>
      <c r="QSA1216" s="8"/>
      <c r="QSB1216" s="8"/>
      <c r="QSC1216" s="8"/>
      <c r="QSD1216" s="8"/>
      <c r="QSE1216" s="8"/>
      <c r="QSF1216" s="8"/>
      <c r="QSG1216" s="8"/>
      <c r="QSH1216" s="8"/>
      <c r="QSI1216" s="8"/>
      <c r="QSJ1216" s="8"/>
      <c r="QSK1216" s="8"/>
      <c r="QSL1216" s="8"/>
      <c r="QSM1216" s="8"/>
      <c r="QSN1216" s="8"/>
      <c r="QSO1216" s="8"/>
      <c r="QSP1216" s="8"/>
      <c r="QSQ1216" s="8"/>
      <c r="QSR1216" s="8"/>
      <c r="QSS1216" s="8"/>
      <c r="QST1216" s="8"/>
      <c r="QSU1216" s="8"/>
      <c r="QSV1216" s="8"/>
      <c r="QSW1216" s="8"/>
      <c r="QSX1216" s="8"/>
      <c r="QSY1216" s="8"/>
      <c r="QSZ1216" s="8"/>
      <c r="QTA1216" s="8"/>
      <c r="QTB1216" s="8"/>
      <c r="QTC1216" s="8"/>
      <c r="QTD1216" s="8"/>
      <c r="QTE1216" s="8"/>
      <c r="QTF1216" s="8"/>
      <c r="QTG1216" s="8"/>
      <c r="QTH1216" s="8"/>
      <c r="QTI1216" s="8"/>
      <c r="QTJ1216" s="8"/>
      <c r="QTK1216" s="8"/>
      <c r="QTL1216" s="8"/>
      <c r="QTM1216" s="8"/>
      <c r="QTN1216" s="8"/>
      <c r="QTO1216" s="8"/>
      <c r="QTP1216" s="8"/>
      <c r="QTQ1216" s="8"/>
      <c r="QTR1216" s="8"/>
      <c r="QTS1216" s="8"/>
      <c r="QTT1216" s="8"/>
      <c r="QTU1216" s="8"/>
      <c r="QTV1216" s="8"/>
      <c r="QTW1216" s="8"/>
      <c r="QTX1216" s="8"/>
      <c r="QTY1216" s="8"/>
      <c r="QTZ1216" s="8"/>
      <c r="QUA1216" s="8"/>
      <c r="QUB1216" s="8"/>
      <c r="QUC1216" s="8"/>
      <c r="QUD1216" s="8"/>
      <c r="QUE1216" s="8"/>
      <c r="QUF1216" s="8"/>
      <c r="QUG1216" s="8"/>
      <c r="QUH1216" s="8"/>
      <c r="QUI1216" s="8"/>
      <c r="QUJ1216" s="8"/>
      <c r="QUK1216" s="8"/>
      <c r="QUL1216" s="8"/>
      <c r="QUM1216" s="8"/>
      <c r="QUN1216" s="8"/>
      <c r="QUO1216" s="8"/>
      <c r="QUP1216" s="8"/>
      <c r="QUQ1216" s="8"/>
      <c r="QUR1216" s="8"/>
      <c r="QUS1216" s="8"/>
      <c r="QUT1216" s="8"/>
      <c r="QUU1216" s="8"/>
      <c r="QUV1216" s="8"/>
      <c r="QUW1216" s="8"/>
      <c r="QUX1216" s="8"/>
      <c r="QUY1216" s="8"/>
      <c r="QUZ1216" s="8"/>
      <c r="QVA1216" s="8"/>
      <c r="QVB1216" s="8"/>
      <c r="QVC1216" s="8"/>
      <c r="QVD1216" s="8"/>
      <c r="QVE1216" s="8"/>
      <c r="QVF1216" s="8"/>
      <c r="QVG1216" s="8"/>
      <c r="QVH1216" s="8"/>
      <c r="QVI1216" s="8"/>
      <c r="QVJ1216" s="8"/>
      <c r="QVK1216" s="8"/>
      <c r="QVL1216" s="8"/>
      <c r="QVM1216" s="8"/>
      <c r="QVN1216" s="8"/>
      <c r="QVO1216" s="8"/>
      <c r="QVP1216" s="8"/>
      <c r="QVQ1216" s="8"/>
      <c r="QVR1216" s="8"/>
      <c r="QVS1216" s="8"/>
      <c r="QVT1216" s="8"/>
      <c r="QVU1216" s="8"/>
      <c r="QVV1216" s="8"/>
      <c r="QVW1216" s="8"/>
      <c r="QVX1216" s="8"/>
      <c r="QVY1216" s="8"/>
      <c r="QVZ1216" s="8"/>
      <c r="QWA1216" s="8"/>
      <c r="QWB1216" s="8"/>
      <c r="QWC1216" s="8"/>
      <c r="QWD1216" s="8"/>
      <c r="QWE1216" s="8"/>
      <c r="QWF1216" s="8"/>
      <c r="QWG1216" s="8"/>
      <c r="QWH1216" s="8"/>
      <c r="QWI1216" s="8"/>
      <c r="QWJ1216" s="8"/>
      <c r="QWK1216" s="8"/>
      <c r="QWL1216" s="8"/>
      <c r="QWM1216" s="8"/>
      <c r="QWN1216" s="8"/>
      <c r="QWO1216" s="8"/>
      <c r="QWP1216" s="8"/>
      <c r="QWQ1216" s="8"/>
      <c r="QWR1216" s="8"/>
      <c r="QWS1216" s="8"/>
      <c r="QWT1216" s="8"/>
      <c r="QWU1216" s="8"/>
      <c r="QWV1216" s="8"/>
      <c r="QWW1216" s="8"/>
      <c r="QWX1216" s="8"/>
      <c r="QWY1216" s="8"/>
      <c r="QWZ1216" s="8"/>
      <c r="QXA1216" s="8"/>
      <c r="QXB1216" s="8"/>
      <c r="QXC1216" s="8"/>
      <c r="QXD1216" s="8"/>
      <c r="QXE1216" s="8"/>
      <c r="QXF1216" s="8"/>
      <c r="QXG1216" s="8"/>
      <c r="QXH1216" s="8"/>
      <c r="QXI1216" s="8"/>
      <c r="QXJ1216" s="8"/>
      <c r="QXK1216" s="8"/>
      <c r="QXL1216" s="8"/>
      <c r="QXM1216" s="8"/>
      <c r="QXN1216" s="8"/>
      <c r="QXO1216" s="8"/>
      <c r="QXP1216" s="8"/>
      <c r="QXQ1216" s="8"/>
      <c r="QXR1216" s="8"/>
      <c r="QXS1216" s="8"/>
      <c r="QXT1216" s="8"/>
      <c r="QXU1216" s="8"/>
      <c r="QXV1216" s="8"/>
      <c r="QXW1216" s="8"/>
      <c r="QXX1216" s="8"/>
      <c r="QXY1216" s="8"/>
      <c r="QXZ1216" s="8"/>
      <c r="QYA1216" s="8"/>
      <c r="QYB1216" s="8"/>
      <c r="QYC1216" s="8"/>
      <c r="QYD1216" s="8"/>
      <c r="QYE1216" s="8"/>
      <c r="QYF1216" s="8"/>
      <c r="QYG1216" s="8"/>
      <c r="QYH1216" s="8"/>
      <c r="QYI1216" s="8"/>
      <c r="QYJ1216" s="8"/>
      <c r="QYK1216" s="8"/>
      <c r="QYL1216" s="8"/>
      <c r="QYM1216" s="8"/>
      <c r="QYN1216" s="8"/>
      <c r="QYO1216" s="8"/>
      <c r="QYP1216" s="8"/>
      <c r="QYQ1216" s="8"/>
      <c r="QYR1216" s="8"/>
      <c r="QYS1216" s="8"/>
      <c r="QYT1216" s="8"/>
      <c r="QYU1216" s="8"/>
      <c r="QYV1216" s="8"/>
      <c r="QYW1216" s="8"/>
      <c r="QYX1216" s="8"/>
      <c r="QYY1216" s="8"/>
      <c r="QYZ1216" s="8"/>
      <c r="QZA1216" s="8"/>
      <c r="QZB1216" s="8"/>
      <c r="QZC1216" s="8"/>
      <c r="QZD1216" s="8"/>
      <c r="QZE1216" s="8"/>
      <c r="QZF1216" s="8"/>
      <c r="QZG1216" s="8"/>
      <c r="QZH1216" s="8"/>
      <c r="QZI1216" s="8"/>
      <c r="QZJ1216" s="8"/>
      <c r="QZK1216" s="8"/>
      <c r="QZL1216" s="8"/>
      <c r="QZM1216" s="8"/>
      <c r="QZN1216" s="8"/>
      <c r="QZO1216" s="8"/>
      <c r="QZP1216" s="8"/>
      <c r="QZQ1216" s="8"/>
      <c r="QZR1216" s="8"/>
      <c r="QZS1216" s="8"/>
      <c r="QZT1216" s="8"/>
      <c r="QZU1216" s="8"/>
      <c r="QZV1216" s="8"/>
      <c r="QZW1216" s="8"/>
      <c r="QZX1216" s="8"/>
      <c r="QZY1216" s="8"/>
      <c r="QZZ1216" s="8"/>
      <c r="RAA1216" s="8"/>
      <c r="RAB1216" s="8"/>
      <c r="RAC1216" s="8"/>
      <c r="RAD1216" s="8"/>
      <c r="RAE1216" s="8"/>
      <c r="RAF1216" s="8"/>
      <c r="RAG1216" s="8"/>
      <c r="RAH1216" s="8"/>
      <c r="RAI1216" s="8"/>
      <c r="RAJ1216" s="8"/>
      <c r="RAK1216" s="8"/>
      <c r="RAL1216" s="8"/>
      <c r="RAM1216" s="8"/>
      <c r="RAN1216" s="8"/>
      <c r="RAO1216" s="8"/>
      <c r="RAP1216" s="8"/>
      <c r="RAQ1216" s="8"/>
      <c r="RAR1216" s="8"/>
      <c r="RAS1216" s="8"/>
      <c r="RAT1216" s="8"/>
      <c r="RAU1216" s="8"/>
      <c r="RAV1216" s="8"/>
      <c r="RAW1216" s="8"/>
      <c r="RAX1216" s="8"/>
      <c r="RAY1216" s="8"/>
      <c r="RAZ1216" s="8"/>
      <c r="RBA1216" s="8"/>
      <c r="RBB1216" s="8"/>
      <c r="RBC1216" s="8"/>
      <c r="RBD1216" s="8"/>
      <c r="RBE1216" s="8"/>
      <c r="RBF1216" s="8"/>
      <c r="RBG1216" s="8"/>
      <c r="RBH1216" s="8"/>
      <c r="RBI1216" s="8"/>
      <c r="RBJ1216" s="8"/>
      <c r="RBK1216" s="8"/>
      <c r="RBL1216" s="8"/>
      <c r="RBM1216" s="8"/>
      <c r="RBN1216" s="8"/>
      <c r="RBO1216" s="8"/>
      <c r="RBP1216" s="8"/>
      <c r="RBQ1216" s="8"/>
      <c r="RBR1216" s="8"/>
      <c r="RBS1216" s="8"/>
      <c r="RBT1216" s="8"/>
      <c r="RBU1216" s="8"/>
      <c r="RBV1216" s="8"/>
      <c r="RBW1216" s="8"/>
      <c r="RBX1216" s="8"/>
      <c r="RBY1216" s="8"/>
      <c r="RBZ1216" s="8"/>
      <c r="RCA1216" s="8"/>
      <c r="RCB1216" s="8"/>
      <c r="RCC1216" s="8"/>
      <c r="RCD1216" s="8"/>
      <c r="RCE1216" s="8"/>
      <c r="RCF1216" s="8"/>
      <c r="RCG1216" s="8"/>
      <c r="RCH1216" s="8"/>
      <c r="RCI1216" s="8"/>
      <c r="RCJ1216" s="8"/>
      <c r="RCK1216" s="8"/>
      <c r="RCL1216" s="8"/>
      <c r="RCM1216" s="8"/>
      <c r="RCN1216" s="8"/>
      <c r="RCO1216" s="8"/>
      <c r="RCP1216" s="8"/>
      <c r="RCQ1216" s="8"/>
      <c r="RCR1216" s="8"/>
      <c r="RCS1216" s="8"/>
      <c r="RCT1216" s="8"/>
      <c r="RCU1216" s="8"/>
      <c r="RCV1216" s="8"/>
      <c r="RCW1216" s="8"/>
      <c r="RCX1216" s="8"/>
      <c r="RCY1216" s="8"/>
      <c r="RCZ1216" s="8"/>
      <c r="RDA1216" s="8"/>
      <c r="RDB1216" s="8"/>
      <c r="RDC1216" s="8"/>
      <c r="RDD1216" s="8"/>
      <c r="RDE1216" s="8"/>
      <c r="RDF1216" s="8"/>
      <c r="RDG1216" s="8"/>
      <c r="RDH1216" s="8"/>
      <c r="RDI1216" s="8"/>
      <c r="RDJ1216" s="8"/>
      <c r="RDK1216" s="8"/>
      <c r="RDL1216" s="8"/>
      <c r="RDM1216" s="8"/>
      <c r="RDN1216" s="8"/>
      <c r="RDO1216" s="8"/>
      <c r="RDP1216" s="8"/>
      <c r="RDQ1216" s="8"/>
      <c r="RDR1216" s="8"/>
      <c r="RDS1216" s="8"/>
      <c r="RDT1216" s="8"/>
      <c r="RDU1216" s="8"/>
      <c r="RDV1216" s="8"/>
      <c r="RDW1216" s="8"/>
      <c r="RDX1216" s="8"/>
      <c r="RDY1216" s="8"/>
      <c r="RDZ1216" s="8"/>
      <c r="REA1216" s="8"/>
      <c r="REB1216" s="8"/>
      <c r="REC1216" s="8"/>
      <c r="RED1216" s="8"/>
      <c r="REE1216" s="8"/>
      <c r="REF1216" s="8"/>
      <c r="REG1216" s="8"/>
      <c r="REH1216" s="8"/>
      <c r="REI1216" s="8"/>
      <c r="REJ1216" s="8"/>
      <c r="REK1216" s="8"/>
      <c r="REL1216" s="8"/>
      <c r="REM1216" s="8"/>
      <c r="REN1216" s="8"/>
      <c r="REO1216" s="8"/>
      <c r="REP1216" s="8"/>
      <c r="REQ1216" s="8"/>
      <c r="RER1216" s="8"/>
      <c r="RES1216" s="8"/>
      <c r="RET1216" s="8"/>
      <c r="REU1216" s="8"/>
      <c r="REV1216" s="8"/>
      <c r="REW1216" s="8"/>
      <c r="REX1216" s="8"/>
      <c r="REY1216" s="8"/>
      <c r="REZ1216" s="8"/>
      <c r="RFA1216" s="8"/>
      <c r="RFB1216" s="8"/>
      <c r="RFC1216" s="8"/>
      <c r="RFD1216" s="8"/>
      <c r="RFE1216" s="8"/>
      <c r="RFF1216" s="8"/>
      <c r="RFG1216" s="8"/>
      <c r="RFH1216" s="8"/>
      <c r="RFI1216" s="8"/>
      <c r="RFJ1216" s="8"/>
      <c r="RFK1216" s="8"/>
      <c r="RFL1216" s="8"/>
      <c r="RFM1216" s="8"/>
      <c r="RFN1216" s="8"/>
      <c r="RFO1216" s="8"/>
      <c r="RFP1216" s="8"/>
      <c r="RFQ1216" s="8"/>
      <c r="RFR1216" s="8"/>
      <c r="RFS1216" s="8"/>
      <c r="RFT1216" s="8"/>
      <c r="RFU1216" s="8"/>
      <c r="RFV1216" s="8"/>
      <c r="RFW1216" s="8"/>
      <c r="RFX1216" s="8"/>
      <c r="RFY1216" s="8"/>
      <c r="RFZ1216" s="8"/>
      <c r="RGA1216" s="8"/>
      <c r="RGB1216" s="8"/>
      <c r="RGC1216" s="8"/>
      <c r="RGD1216" s="8"/>
      <c r="RGE1216" s="8"/>
      <c r="RGF1216" s="8"/>
      <c r="RGG1216" s="8"/>
      <c r="RGH1216" s="8"/>
      <c r="RGI1216" s="8"/>
      <c r="RGJ1216" s="8"/>
      <c r="RGK1216" s="8"/>
      <c r="RGL1216" s="8"/>
      <c r="RGM1216" s="8"/>
      <c r="RGN1216" s="8"/>
      <c r="RGO1216" s="8"/>
      <c r="RGP1216" s="8"/>
      <c r="RGQ1216" s="8"/>
      <c r="RGR1216" s="8"/>
      <c r="RGS1216" s="8"/>
      <c r="RGT1216" s="8"/>
      <c r="RGU1216" s="8"/>
      <c r="RGV1216" s="8"/>
      <c r="RGW1216" s="8"/>
      <c r="RGX1216" s="8"/>
      <c r="RGY1216" s="8"/>
      <c r="RGZ1216" s="8"/>
      <c r="RHA1216" s="8"/>
      <c r="RHB1216" s="8"/>
      <c r="RHC1216" s="8"/>
      <c r="RHD1216" s="8"/>
      <c r="RHE1216" s="8"/>
      <c r="RHF1216" s="8"/>
      <c r="RHG1216" s="8"/>
      <c r="RHH1216" s="8"/>
      <c r="RHI1216" s="8"/>
      <c r="RHJ1216" s="8"/>
      <c r="RHK1216" s="8"/>
      <c r="RHL1216" s="8"/>
      <c r="RHM1216" s="8"/>
      <c r="RHN1216" s="8"/>
      <c r="RHO1216" s="8"/>
      <c r="RHP1216" s="8"/>
      <c r="RHQ1216" s="8"/>
      <c r="RHR1216" s="8"/>
      <c r="RHS1216" s="8"/>
      <c r="RHT1216" s="8"/>
      <c r="RHU1216" s="8"/>
      <c r="RHV1216" s="8"/>
      <c r="RHW1216" s="8"/>
      <c r="RHX1216" s="8"/>
      <c r="RHY1216" s="8"/>
      <c r="RHZ1216" s="8"/>
      <c r="RIA1216" s="8"/>
      <c r="RIB1216" s="8"/>
      <c r="RIC1216" s="8"/>
      <c r="RID1216" s="8"/>
      <c r="RIE1216" s="8"/>
      <c r="RIF1216" s="8"/>
      <c r="RIG1216" s="8"/>
      <c r="RIH1216" s="8"/>
      <c r="RII1216" s="8"/>
      <c r="RIJ1216" s="8"/>
      <c r="RIK1216" s="8"/>
      <c r="RIL1216" s="8"/>
      <c r="RIM1216" s="8"/>
      <c r="RIN1216" s="8"/>
      <c r="RIO1216" s="8"/>
      <c r="RIP1216" s="8"/>
      <c r="RIQ1216" s="8"/>
      <c r="RIR1216" s="8"/>
      <c r="RIS1216" s="8"/>
      <c r="RIT1216" s="8"/>
      <c r="RIU1216" s="8"/>
      <c r="RIV1216" s="8"/>
      <c r="RIW1216" s="8"/>
      <c r="RIX1216" s="8"/>
      <c r="RIY1216" s="8"/>
      <c r="RIZ1216" s="8"/>
      <c r="RJA1216" s="8"/>
      <c r="RJB1216" s="8"/>
      <c r="RJC1216" s="8"/>
      <c r="RJD1216" s="8"/>
      <c r="RJE1216" s="8"/>
      <c r="RJF1216" s="8"/>
      <c r="RJG1216" s="8"/>
      <c r="RJH1216" s="8"/>
      <c r="RJI1216" s="8"/>
      <c r="RJJ1216" s="8"/>
      <c r="RJK1216" s="8"/>
      <c r="RJL1216" s="8"/>
      <c r="RJM1216" s="8"/>
      <c r="RJN1216" s="8"/>
      <c r="RJO1216" s="8"/>
      <c r="RJP1216" s="8"/>
      <c r="RJQ1216" s="8"/>
      <c r="RJR1216" s="8"/>
      <c r="RJS1216" s="8"/>
      <c r="RJT1216" s="8"/>
      <c r="RJU1216" s="8"/>
      <c r="RJV1216" s="8"/>
      <c r="RJW1216" s="8"/>
      <c r="RJX1216" s="8"/>
      <c r="RJY1216" s="8"/>
      <c r="RJZ1216" s="8"/>
      <c r="RKA1216" s="8"/>
      <c r="RKB1216" s="8"/>
      <c r="RKC1216" s="8"/>
      <c r="RKD1216" s="8"/>
      <c r="RKE1216" s="8"/>
      <c r="RKF1216" s="8"/>
      <c r="RKG1216" s="8"/>
      <c r="RKH1216" s="8"/>
      <c r="RKI1216" s="8"/>
      <c r="RKJ1216" s="8"/>
      <c r="RKK1216" s="8"/>
      <c r="RKL1216" s="8"/>
      <c r="RKM1216" s="8"/>
      <c r="RKN1216" s="8"/>
      <c r="RKO1216" s="8"/>
      <c r="RKP1216" s="8"/>
      <c r="RKQ1216" s="8"/>
      <c r="RKR1216" s="8"/>
      <c r="RKS1216" s="8"/>
      <c r="RKT1216" s="8"/>
      <c r="RKU1216" s="8"/>
      <c r="RKV1216" s="8"/>
      <c r="RKW1216" s="8"/>
      <c r="RKX1216" s="8"/>
      <c r="RKY1216" s="8"/>
      <c r="RKZ1216" s="8"/>
      <c r="RLA1216" s="8"/>
      <c r="RLB1216" s="8"/>
      <c r="RLC1216" s="8"/>
      <c r="RLD1216" s="8"/>
      <c r="RLE1216" s="8"/>
      <c r="RLF1216" s="8"/>
      <c r="RLG1216" s="8"/>
      <c r="RLH1216" s="8"/>
      <c r="RLI1216" s="8"/>
      <c r="RLJ1216" s="8"/>
      <c r="RLK1216" s="8"/>
      <c r="RLL1216" s="8"/>
      <c r="RLM1216" s="8"/>
      <c r="RLN1216" s="8"/>
      <c r="RLO1216" s="8"/>
      <c r="RLP1216" s="8"/>
      <c r="RLQ1216" s="8"/>
      <c r="RLR1216" s="8"/>
      <c r="RLS1216" s="8"/>
      <c r="RLT1216" s="8"/>
      <c r="RLU1216" s="8"/>
      <c r="RLV1216" s="8"/>
      <c r="RLW1216" s="8"/>
      <c r="RLX1216" s="8"/>
      <c r="RLY1216" s="8"/>
      <c r="RLZ1216" s="8"/>
      <c r="RMA1216" s="8"/>
      <c r="RMB1216" s="8"/>
      <c r="RMC1216" s="8"/>
      <c r="RMD1216" s="8"/>
      <c r="RME1216" s="8"/>
      <c r="RMF1216" s="8"/>
      <c r="RMG1216" s="8"/>
      <c r="RMH1216" s="8"/>
      <c r="RMI1216" s="8"/>
      <c r="RMJ1216" s="8"/>
      <c r="RMK1216" s="8"/>
      <c r="RML1216" s="8"/>
      <c r="RMM1216" s="8"/>
      <c r="RMN1216" s="8"/>
      <c r="RMO1216" s="8"/>
      <c r="RMP1216" s="8"/>
      <c r="RMQ1216" s="8"/>
      <c r="RMR1216" s="8"/>
      <c r="RMS1216" s="8"/>
      <c r="RMT1216" s="8"/>
      <c r="RMU1216" s="8"/>
      <c r="RMV1216" s="8"/>
      <c r="RMW1216" s="8"/>
      <c r="RMX1216" s="8"/>
      <c r="RMY1216" s="8"/>
      <c r="RMZ1216" s="8"/>
      <c r="RNA1216" s="8"/>
      <c r="RNB1216" s="8"/>
      <c r="RNC1216" s="8"/>
      <c r="RND1216" s="8"/>
      <c r="RNE1216" s="8"/>
      <c r="RNF1216" s="8"/>
      <c r="RNG1216" s="8"/>
      <c r="RNH1216" s="8"/>
      <c r="RNI1216" s="8"/>
      <c r="RNJ1216" s="8"/>
      <c r="RNK1216" s="8"/>
      <c r="RNL1216" s="8"/>
      <c r="RNM1216" s="8"/>
      <c r="RNN1216" s="8"/>
      <c r="RNO1216" s="8"/>
      <c r="RNP1216" s="8"/>
      <c r="RNQ1216" s="8"/>
      <c r="RNR1216" s="8"/>
      <c r="RNS1216" s="8"/>
      <c r="RNT1216" s="8"/>
      <c r="RNU1216" s="8"/>
      <c r="RNV1216" s="8"/>
      <c r="RNW1216" s="8"/>
      <c r="RNX1216" s="8"/>
      <c r="RNY1216" s="8"/>
      <c r="RNZ1216" s="8"/>
      <c r="ROA1216" s="8"/>
      <c r="ROB1216" s="8"/>
      <c r="ROC1216" s="8"/>
      <c r="ROD1216" s="8"/>
      <c r="ROE1216" s="8"/>
      <c r="ROF1216" s="8"/>
      <c r="ROG1216" s="8"/>
      <c r="ROH1216" s="8"/>
      <c r="ROI1216" s="8"/>
      <c r="ROJ1216" s="8"/>
      <c r="ROK1216" s="8"/>
      <c r="ROL1216" s="8"/>
      <c r="ROM1216" s="8"/>
      <c r="RON1216" s="8"/>
      <c r="ROO1216" s="8"/>
      <c r="ROP1216" s="8"/>
      <c r="ROQ1216" s="8"/>
      <c r="ROR1216" s="8"/>
      <c r="ROS1216" s="8"/>
      <c r="ROT1216" s="8"/>
      <c r="ROU1216" s="8"/>
      <c r="ROV1216" s="8"/>
      <c r="ROW1216" s="8"/>
      <c r="ROX1216" s="8"/>
      <c r="ROY1216" s="8"/>
      <c r="ROZ1216" s="8"/>
      <c r="RPA1216" s="8"/>
      <c r="RPB1216" s="8"/>
      <c r="RPC1216" s="8"/>
      <c r="RPD1216" s="8"/>
      <c r="RPE1216" s="8"/>
      <c r="RPF1216" s="8"/>
      <c r="RPG1216" s="8"/>
      <c r="RPH1216" s="8"/>
      <c r="RPI1216" s="8"/>
      <c r="RPJ1216" s="8"/>
      <c r="RPK1216" s="8"/>
      <c r="RPL1216" s="8"/>
      <c r="RPM1216" s="8"/>
      <c r="RPN1216" s="8"/>
      <c r="RPO1216" s="8"/>
      <c r="RPP1216" s="8"/>
      <c r="RPQ1216" s="8"/>
      <c r="RPR1216" s="8"/>
      <c r="RPS1216" s="8"/>
      <c r="RPT1216" s="8"/>
      <c r="RPU1216" s="8"/>
      <c r="RPV1216" s="8"/>
      <c r="RPW1216" s="8"/>
      <c r="RPX1216" s="8"/>
      <c r="RPY1216" s="8"/>
      <c r="RPZ1216" s="8"/>
      <c r="RQA1216" s="8"/>
      <c r="RQB1216" s="8"/>
      <c r="RQC1216" s="8"/>
      <c r="RQD1216" s="8"/>
      <c r="RQE1216" s="8"/>
      <c r="RQF1216" s="8"/>
      <c r="RQG1216" s="8"/>
      <c r="RQH1216" s="8"/>
      <c r="RQI1216" s="8"/>
      <c r="RQJ1216" s="8"/>
      <c r="RQK1216" s="8"/>
      <c r="RQL1216" s="8"/>
      <c r="RQM1216" s="8"/>
      <c r="RQN1216" s="8"/>
      <c r="RQO1216" s="8"/>
      <c r="RQP1216" s="8"/>
      <c r="RQQ1216" s="8"/>
      <c r="RQR1216" s="8"/>
      <c r="RQS1216" s="8"/>
      <c r="RQT1216" s="8"/>
      <c r="RQU1216" s="8"/>
      <c r="RQV1216" s="8"/>
      <c r="RQW1216" s="8"/>
      <c r="RQX1216" s="8"/>
      <c r="RQY1216" s="8"/>
      <c r="RQZ1216" s="8"/>
      <c r="RRA1216" s="8"/>
      <c r="RRB1216" s="8"/>
      <c r="RRC1216" s="8"/>
      <c r="RRD1216" s="8"/>
      <c r="RRE1216" s="8"/>
      <c r="RRF1216" s="8"/>
      <c r="RRG1216" s="8"/>
      <c r="RRH1216" s="8"/>
      <c r="RRI1216" s="8"/>
      <c r="RRJ1216" s="8"/>
      <c r="RRK1216" s="8"/>
      <c r="RRL1216" s="8"/>
      <c r="RRM1216" s="8"/>
      <c r="RRN1216" s="8"/>
      <c r="RRO1216" s="8"/>
      <c r="RRP1216" s="8"/>
      <c r="RRQ1216" s="8"/>
      <c r="RRR1216" s="8"/>
      <c r="RRS1216" s="8"/>
      <c r="RRT1216" s="8"/>
      <c r="RRU1216" s="8"/>
      <c r="RRV1216" s="8"/>
      <c r="RRW1216" s="8"/>
      <c r="RRX1216" s="8"/>
      <c r="RRY1216" s="8"/>
      <c r="RRZ1216" s="8"/>
      <c r="RSA1216" s="8"/>
      <c r="RSB1216" s="8"/>
      <c r="RSC1216" s="8"/>
      <c r="RSD1216" s="8"/>
      <c r="RSE1216" s="8"/>
      <c r="RSF1216" s="8"/>
      <c r="RSG1216" s="8"/>
      <c r="RSH1216" s="8"/>
      <c r="RSI1216" s="8"/>
      <c r="RSJ1216" s="8"/>
      <c r="RSK1216" s="8"/>
      <c r="RSL1216" s="8"/>
      <c r="RSM1216" s="8"/>
      <c r="RSN1216" s="8"/>
      <c r="RSO1216" s="8"/>
      <c r="RSP1216" s="8"/>
      <c r="RSQ1216" s="8"/>
      <c r="RSR1216" s="8"/>
      <c r="RSS1216" s="8"/>
      <c r="RST1216" s="8"/>
      <c r="RSU1216" s="8"/>
      <c r="RSV1216" s="8"/>
      <c r="RSW1216" s="8"/>
      <c r="RSX1216" s="8"/>
      <c r="RSY1216" s="8"/>
      <c r="RSZ1216" s="8"/>
      <c r="RTA1216" s="8"/>
      <c r="RTB1216" s="8"/>
      <c r="RTC1216" s="8"/>
      <c r="RTD1216" s="8"/>
      <c r="RTE1216" s="8"/>
      <c r="RTF1216" s="8"/>
      <c r="RTG1216" s="8"/>
      <c r="RTH1216" s="8"/>
      <c r="RTI1216" s="8"/>
      <c r="RTJ1216" s="8"/>
      <c r="RTK1216" s="8"/>
      <c r="RTL1216" s="8"/>
      <c r="RTM1216" s="8"/>
      <c r="RTN1216" s="8"/>
      <c r="RTO1216" s="8"/>
      <c r="RTP1216" s="8"/>
      <c r="RTQ1216" s="8"/>
      <c r="RTR1216" s="8"/>
      <c r="RTS1216" s="8"/>
      <c r="RTT1216" s="8"/>
      <c r="RTU1216" s="8"/>
      <c r="RTV1216" s="8"/>
      <c r="RTW1216" s="8"/>
      <c r="RTX1216" s="8"/>
      <c r="RTY1216" s="8"/>
      <c r="RTZ1216" s="8"/>
      <c r="RUA1216" s="8"/>
      <c r="RUB1216" s="8"/>
      <c r="RUC1216" s="8"/>
      <c r="RUD1216" s="8"/>
      <c r="RUE1216" s="8"/>
      <c r="RUF1216" s="8"/>
      <c r="RUG1216" s="8"/>
      <c r="RUH1216" s="8"/>
      <c r="RUI1216" s="8"/>
      <c r="RUJ1216" s="8"/>
      <c r="RUK1216" s="8"/>
      <c r="RUL1216" s="8"/>
      <c r="RUM1216" s="8"/>
      <c r="RUN1216" s="8"/>
      <c r="RUO1216" s="8"/>
      <c r="RUP1216" s="8"/>
      <c r="RUQ1216" s="8"/>
      <c r="RUR1216" s="8"/>
      <c r="RUS1216" s="8"/>
      <c r="RUT1216" s="8"/>
      <c r="RUU1216" s="8"/>
      <c r="RUV1216" s="8"/>
      <c r="RUW1216" s="8"/>
      <c r="RUX1216" s="8"/>
      <c r="RUY1216" s="8"/>
      <c r="RUZ1216" s="8"/>
      <c r="RVA1216" s="8"/>
      <c r="RVB1216" s="8"/>
      <c r="RVC1216" s="8"/>
      <c r="RVD1216" s="8"/>
      <c r="RVE1216" s="8"/>
      <c r="RVF1216" s="8"/>
      <c r="RVG1216" s="8"/>
      <c r="RVH1216" s="8"/>
      <c r="RVI1216" s="8"/>
      <c r="RVJ1216" s="8"/>
      <c r="RVK1216" s="8"/>
      <c r="RVL1216" s="8"/>
      <c r="RVM1216" s="8"/>
      <c r="RVN1216" s="8"/>
      <c r="RVO1216" s="8"/>
      <c r="RVP1216" s="8"/>
      <c r="RVQ1216" s="8"/>
      <c r="RVR1216" s="8"/>
      <c r="RVS1216" s="8"/>
      <c r="RVT1216" s="8"/>
      <c r="RVU1216" s="8"/>
      <c r="RVV1216" s="8"/>
      <c r="RVW1216" s="8"/>
      <c r="RVX1216" s="8"/>
      <c r="RVY1216" s="8"/>
      <c r="RVZ1216" s="8"/>
      <c r="RWA1216" s="8"/>
      <c r="RWB1216" s="8"/>
      <c r="RWC1216" s="8"/>
      <c r="RWD1216" s="8"/>
      <c r="RWE1216" s="8"/>
      <c r="RWF1216" s="8"/>
      <c r="RWG1216" s="8"/>
      <c r="RWH1216" s="8"/>
      <c r="RWI1216" s="8"/>
      <c r="RWJ1216" s="8"/>
      <c r="RWK1216" s="8"/>
      <c r="RWL1216" s="8"/>
      <c r="RWM1216" s="8"/>
      <c r="RWN1216" s="8"/>
      <c r="RWO1216" s="8"/>
      <c r="RWP1216" s="8"/>
      <c r="RWQ1216" s="8"/>
      <c r="RWR1216" s="8"/>
      <c r="RWS1216" s="8"/>
      <c r="RWT1216" s="8"/>
      <c r="RWU1216" s="8"/>
      <c r="RWV1216" s="8"/>
      <c r="RWW1216" s="8"/>
      <c r="RWX1216" s="8"/>
      <c r="RWY1216" s="8"/>
      <c r="RWZ1216" s="8"/>
      <c r="RXA1216" s="8"/>
      <c r="RXB1216" s="8"/>
      <c r="RXC1216" s="8"/>
      <c r="RXD1216" s="8"/>
      <c r="RXE1216" s="8"/>
      <c r="RXF1216" s="8"/>
      <c r="RXG1216" s="8"/>
      <c r="RXH1216" s="8"/>
      <c r="RXI1216" s="8"/>
      <c r="RXJ1216" s="8"/>
      <c r="RXK1216" s="8"/>
      <c r="RXL1216" s="8"/>
      <c r="RXM1216" s="8"/>
      <c r="RXN1216" s="8"/>
      <c r="RXO1216" s="8"/>
      <c r="RXP1216" s="8"/>
      <c r="RXQ1216" s="8"/>
      <c r="RXR1216" s="8"/>
      <c r="RXS1216" s="8"/>
      <c r="RXT1216" s="8"/>
      <c r="RXU1216" s="8"/>
      <c r="RXV1216" s="8"/>
      <c r="RXW1216" s="8"/>
      <c r="RXX1216" s="8"/>
      <c r="RXY1216" s="8"/>
      <c r="RXZ1216" s="8"/>
      <c r="RYA1216" s="8"/>
      <c r="RYB1216" s="8"/>
      <c r="RYC1216" s="8"/>
      <c r="RYD1216" s="8"/>
      <c r="RYE1216" s="8"/>
      <c r="RYF1216" s="8"/>
      <c r="RYG1216" s="8"/>
      <c r="RYH1216" s="8"/>
      <c r="RYI1216" s="8"/>
      <c r="RYJ1216" s="8"/>
      <c r="RYK1216" s="8"/>
      <c r="RYL1216" s="8"/>
      <c r="RYM1216" s="8"/>
      <c r="RYN1216" s="8"/>
      <c r="RYO1216" s="8"/>
      <c r="RYP1216" s="8"/>
      <c r="RYQ1216" s="8"/>
      <c r="RYR1216" s="8"/>
      <c r="RYS1216" s="8"/>
      <c r="RYT1216" s="8"/>
      <c r="RYU1216" s="8"/>
      <c r="RYV1216" s="8"/>
      <c r="RYW1216" s="8"/>
      <c r="RYX1216" s="8"/>
      <c r="RYY1216" s="8"/>
      <c r="RYZ1216" s="8"/>
      <c r="RZA1216" s="8"/>
      <c r="RZB1216" s="8"/>
      <c r="RZC1216" s="8"/>
      <c r="RZD1216" s="8"/>
      <c r="RZE1216" s="8"/>
      <c r="RZF1216" s="8"/>
      <c r="RZG1216" s="8"/>
      <c r="RZH1216" s="8"/>
      <c r="RZI1216" s="8"/>
      <c r="RZJ1216" s="8"/>
      <c r="RZK1216" s="8"/>
      <c r="RZL1216" s="8"/>
      <c r="RZM1216" s="8"/>
      <c r="RZN1216" s="8"/>
      <c r="RZO1216" s="8"/>
      <c r="RZP1216" s="8"/>
      <c r="RZQ1216" s="8"/>
      <c r="RZR1216" s="8"/>
      <c r="RZS1216" s="8"/>
      <c r="RZT1216" s="8"/>
      <c r="RZU1216" s="8"/>
      <c r="RZV1216" s="8"/>
      <c r="RZW1216" s="8"/>
      <c r="RZX1216" s="8"/>
      <c r="RZY1216" s="8"/>
      <c r="RZZ1216" s="8"/>
      <c r="SAA1216" s="8"/>
      <c r="SAB1216" s="8"/>
      <c r="SAC1216" s="8"/>
      <c r="SAD1216" s="8"/>
      <c r="SAE1216" s="8"/>
      <c r="SAF1216" s="8"/>
      <c r="SAG1216" s="8"/>
      <c r="SAH1216" s="8"/>
      <c r="SAI1216" s="8"/>
      <c r="SAJ1216" s="8"/>
      <c r="SAK1216" s="8"/>
      <c r="SAL1216" s="8"/>
      <c r="SAM1216" s="8"/>
      <c r="SAN1216" s="8"/>
      <c r="SAO1216" s="8"/>
      <c r="SAP1216" s="8"/>
      <c r="SAQ1216" s="8"/>
      <c r="SAR1216" s="8"/>
      <c r="SAS1216" s="8"/>
      <c r="SAT1216" s="8"/>
      <c r="SAU1216" s="8"/>
      <c r="SAV1216" s="8"/>
      <c r="SAW1216" s="8"/>
      <c r="SAX1216" s="8"/>
      <c r="SAY1216" s="8"/>
      <c r="SAZ1216" s="8"/>
      <c r="SBA1216" s="8"/>
      <c r="SBB1216" s="8"/>
      <c r="SBC1216" s="8"/>
      <c r="SBD1216" s="8"/>
      <c r="SBE1216" s="8"/>
      <c r="SBF1216" s="8"/>
      <c r="SBG1216" s="8"/>
      <c r="SBH1216" s="8"/>
      <c r="SBI1216" s="8"/>
      <c r="SBJ1216" s="8"/>
      <c r="SBK1216" s="8"/>
      <c r="SBL1216" s="8"/>
      <c r="SBM1216" s="8"/>
      <c r="SBN1216" s="8"/>
      <c r="SBO1216" s="8"/>
      <c r="SBP1216" s="8"/>
      <c r="SBQ1216" s="8"/>
      <c r="SBR1216" s="8"/>
      <c r="SBS1216" s="8"/>
      <c r="SBT1216" s="8"/>
      <c r="SBU1216" s="8"/>
      <c r="SBV1216" s="8"/>
      <c r="SBW1216" s="8"/>
      <c r="SBX1216" s="8"/>
      <c r="SBY1216" s="8"/>
      <c r="SBZ1216" s="8"/>
      <c r="SCA1216" s="8"/>
      <c r="SCB1216" s="8"/>
      <c r="SCC1216" s="8"/>
      <c r="SCD1216" s="8"/>
      <c r="SCE1216" s="8"/>
      <c r="SCF1216" s="8"/>
      <c r="SCG1216" s="8"/>
      <c r="SCH1216" s="8"/>
      <c r="SCI1216" s="8"/>
      <c r="SCJ1216" s="8"/>
      <c r="SCK1216" s="8"/>
      <c r="SCL1216" s="8"/>
      <c r="SCM1216" s="8"/>
      <c r="SCN1216" s="8"/>
      <c r="SCO1216" s="8"/>
      <c r="SCP1216" s="8"/>
      <c r="SCQ1216" s="8"/>
      <c r="SCR1216" s="8"/>
      <c r="SCS1216" s="8"/>
      <c r="SCT1216" s="8"/>
      <c r="SCU1216" s="8"/>
      <c r="SCV1216" s="8"/>
      <c r="SCW1216" s="8"/>
      <c r="SCX1216" s="8"/>
      <c r="SCY1216" s="8"/>
      <c r="SCZ1216" s="8"/>
      <c r="SDA1216" s="8"/>
      <c r="SDB1216" s="8"/>
      <c r="SDC1216" s="8"/>
      <c r="SDD1216" s="8"/>
      <c r="SDE1216" s="8"/>
      <c r="SDF1216" s="8"/>
      <c r="SDG1216" s="8"/>
      <c r="SDH1216" s="8"/>
      <c r="SDI1216" s="8"/>
      <c r="SDJ1216" s="8"/>
      <c r="SDK1216" s="8"/>
      <c r="SDL1216" s="8"/>
      <c r="SDM1216" s="8"/>
      <c r="SDN1216" s="8"/>
      <c r="SDO1216" s="8"/>
      <c r="SDP1216" s="8"/>
      <c r="SDQ1216" s="8"/>
      <c r="SDR1216" s="8"/>
      <c r="SDS1216" s="8"/>
      <c r="SDT1216" s="8"/>
      <c r="SDU1216" s="8"/>
      <c r="SDV1216" s="8"/>
      <c r="SDW1216" s="8"/>
      <c r="SDX1216" s="8"/>
      <c r="SDY1216" s="8"/>
      <c r="SDZ1216" s="8"/>
      <c r="SEA1216" s="8"/>
      <c r="SEB1216" s="8"/>
      <c r="SEC1216" s="8"/>
      <c r="SED1216" s="8"/>
      <c r="SEE1216" s="8"/>
      <c r="SEF1216" s="8"/>
      <c r="SEG1216" s="8"/>
      <c r="SEH1216" s="8"/>
      <c r="SEI1216" s="8"/>
      <c r="SEJ1216" s="8"/>
      <c r="SEK1216" s="8"/>
      <c r="SEL1216" s="8"/>
      <c r="SEM1216" s="8"/>
      <c r="SEN1216" s="8"/>
      <c r="SEO1216" s="8"/>
      <c r="SEP1216" s="8"/>
      <c r="SEQ1216" s="8"/>
      <c r="SER1216" s="8"/>
      <c r="SES1216" s="8"/>
      <c r="SET1216" s="8"/>
      <c r="SEU1216" s="8"/>
      <c r="SEV1216" s="8"/>
      <c r="SEW1216" s="8"/>
      <c r="SEX1216" s="8"/>
      <c r="SEY1216" s="8"/>
      <c r="SEZ1216" s="8"/>
      <c r="SFA1216" s="8"/>
      <c r="SFB1216" s="8"/>
      <c r="SFC1216" s="8"/>
      <c r="SFD1216" s="8"/>
      <c r="SFE1216" s="8"/>
      <c r="SFF1216" s="8"/>
      <c r="SFG1216" s="8"/>
      <c r="SFH1216" s="8"/>
      <c r="SFI1216" s="8"/>
      <c r="SFJ1216" s="8"/>
      <c r="SFK1216" s="8"/>
      <c r="SFL1216" s="8"/>
      <c r="SFM1216" s="8"/>
      <c r="SFN1216" s="8"/>
      <c r="SFO1216" s="8"/>
      <c r="SFP1216" s="8"/>
      <c r="SFQ1216" s="8"/>
      <c r="SFR1216" s="8"/>
      <c r="SFS1216" s="8"/>
      <c r="SFT1216" s="8"/>
      <c r="SFU1216" s="8"/>
      <c r="SFV1216" s="8"/>
      <c r="SFW1216" s="8"/>
      <c r="SFX1216" s="8"/>
      <c r="SFY1216" s="8"/>
      <c r="SFZ1216" s="8"/>
      <c r="SGA1216" s="8"/>
      <c r="SGB1216" s="8"/>
      <c r="SGC1216" s="8"/>
      <c r="SGD1216" s="8"/>
      <c r="SGE1216" s="8"/>
      <c r="SGF1216" s="8"/>
      <c r="SGG1216" s="8"/>
      <c r="SGH1216" s="8"/>
      <c r="SGI1216" s="8"/>
      <c r="SGJ1216" s="8"/>
      <c r="SGK1216" s="8"/>
      <c r="SGL1216" s="8"/>
      <c r="SGM1216" s="8"/>
      <c r="SGN1216" s="8"/>
      <c r="SGO1216" s="8"/>
      <c r="SGP1216" s="8"/>
      <c r="SGQ1216" s="8"/>
      <c r="SGR1216" s="8"/>
      <c r="SGS1216" s="8"/>
      <c r="SGT1216" s="8"/>
      <c r="SGU1216" s="8"/>
      <c r="SGV1216" s="8"/>
      <c r="SGW1216" s="8"/>
      <c r="SGX1216" s="8"/>
      <c r="SGY1216" s="8"/>
      <c r="SGZ1216" s="8"/>
      <c r="SHA1216" s="8"/>
      <c r="SHB1216" s="8"/>
      <c r="SHC1216" s="8"/>
      <c r="SHD1216" s="8"/>
      <c r="SHE1216" s="8"/>
      <c r="SHF1216" s="8"/>
      <c r="SHG1216" s="8"/>
      <c r="SHH1216" s="8"/>
      <c r="SHI1216" s="8"/>
      <c r="SHJ1216" s="8"/>
      <c r="SHK1216" s="8"/>
      <c r="SHL1216" s="8"/>
      <c r="SHM1216" s="8"/>
      <c r="SHN1216" s="8"/>
      <c r="SHO1216" s="8"/>
      <c r="SHP1216" s="8"/>
      <c r="SHQ1216" s="8"/>
      <c r="SHR1216" s="8"/>
      <c r="SHS1216" s="8"/>
      <c r="SHT1216" s="8"/>
      <c r="SHU1216" s="8"/>
      <c r="SHV1216" s="8"/>
      <c r="SHW1216" s="8"/>
      <c r="SHX1216" s="8"/>
      <c r="SHY1216" s="8"/>
      <c r="SHZ1216" s="8"/>
      <c r="SIA1216" s="8"/>
      <c r="SIB1216" s="8"/>
      <c r="SIC1216" s="8"/>
      <c r="SID1216" s="8"/>
      <c r="SIE1216" s="8"/>
      <c r="SIF1216" s="8"/>
      <c r="SIG1216" s="8"/>
      <c r="SIH1216" s="8"/>
      <c r="SII1216" s="8"/>
      <c r="SIJ1216" s="8"/>
      <c r="SIK1216" s="8"/>
      <c r="SIL1216" s="8"/>
      <c r="SIM1216" s="8"/>
      <c r="SIN1216" s="8"/>
      <c r="SIO1216" s="8"/>
      <c r="SIP1216" s="8"/>
      <c r="SIQ1216" s="8"/>
      <c r="SIR1216" s="8"/>
      <c r="SIS1216" s="8"/>
      <c r="SIT1216" s="8"/>
      <c r="SIU1216" s="8"/>
      <c r="SIV1216" s="8"/>
      <c r="SIW1216" s="8"/>
      <c r="SIX1216" s="8"/>
      <c r="SIY1216" s="8"/>
      <c r="SIZ1216" s="8"/>
      <c r="SJA1216" s="8"/>
      <c r="SJB1216" s="8"/>
      <c r="SJC1216" s="8"/>
      <c r="SJD1216" s="8"/>
      <c r="SJE1216" s="8"/>
      <c r="SJF1216" s="8"/>
      <c r="SJG1216" s="8"/>
      <c r="SJH1216" s="8"/>
      <c r="SJI1216" s="8"/>
      <c r="SJJ1216" s="8"/>
      <c r="SJK1216" s="8"/>
      <c r="SJL1216" s="8"/>
      <c r="SJM1216" s="8"/>
      <c r="SJN1216" s="8"/>
      <c r="SJO1216" s="8"/>
      <c r="SJP1216" s="8"/>
      <c r="SJQ1216" s="8"/>
      <c r="SJR1216" s="8"/>
      <c r="SJS1216" s="8"/>
      <c r="SJT1216" s="8"/>
      <c r="SJU1216" s="8"/>
      <c r="SJV1216" s="8"/>
      <c r="SJW1216" s="8"/>
      <c r="SJX1216" s="8"/>
      <c r="SJY1216" s="8"/>
      <c r="SJZ1216" s="8"/>
      <c r="SKA1216" s="8"/>
      <c r="SKB1216" s="8"/>
      <c r="SKC1216" s="8"/>
      <c r="SKD1216" s="8"/>
      <c r="SKE1216" s="8"/>
      <c r="SKF1216" s="8"/>
      <c r="SKG1216" s="8"/>
      <c r="SKH1216" s="8"/>
      <c r="SKI1216" s="8"/>
      <c r="SKJ1216" s="8"/>
      <c r="SKK1216" s="8"/>
      <c r="SKL1216" s="8"/>
      <c r="SKM1216" s="8"/>
      <c r="SKN1216" s="8"/>
      <c r="SKO1216" s="8"/>
      <c r="SKP1216" s="8"/>
      <c r="SKQ1216" s="8"/>
      <c r="SKR1216" s="8"/>
      <c r="SKS1216" s="8"/>
      <c r="SKT1216" s="8"/>
      <c r="SKU1216" s="8"/>
      <c r="SKV1216" s="8"/>
      <c r="SKW1216" s="8"/>
      <c r="SKX1216" s="8"/>
      <c r="SKY1216" s="8"/>
      <c r="SKZ1216" s="8"/>
      <c r="SLA1216" s="8"/>
      <c r="SLB1216" s="8"/>
      <c r="SLC1216" s="8"/>
      <c r="SLD1216" s="8"/>
      <c r="SLE1216" s="8"/>
      <c r="SLF1216" s="8"/>
      <c r="SLG1216" s="8"/>
      <c r="SLH1216" s="8"/>
      <c r="SLI1216" s="8"/>
      <c r="SLJ1216" s="8"/>
      <c r="SLK1216" s="8"/>
      <c r="SLL1216" s="8"/>
      <c r="SLM1216" s="8"/>
      <c r="SLN1216" s="8"/>
      <c r="SLO1216" s="8"/>
      <c r="SLP1216" s="8"/>
      <c r="SLQ1216" s="8"/>
      <c r="SLR1216" s="8"/>
      <c r="SLS1216" s="8"/>
      <c r="SLT1216" s="8"/>
      <c r="SLU1216" s="8"/>
      <c r="SLV1216" s="8"/>
      <c r="SLW1216" s="8"/>
      <c r="SLX1216" s="8"/>
      <c r="SLY1216" s="8"/>
      <c r="SLZ1216" s="8"/>
      <c r="SMA1216" s="8"/>
      <c r="SMB1216" s="8"/>
      <c r="SMC1216" s="8"/>
      <c r="SMD1216" s="8"/>
      <c r="SME1216" s="8"/>
      <c r="SMF1216" s="8"/>
      <c r="SMG1216" s="8"/>
      <c r="SMH1216" s="8"/>
      <c r="SMI1216" s="8"/>
      <c r="SMJ1216" s="8"/>
      <c r="SMK1216" s="8"/>
      <c r="SML1216" s="8"/>
      <c r="SMM1216" s="8"/>
      <c r="SMN1216" s="8"/>
      <c r="SMO1216" s="8"/>
      <c r="SMP1216" s="8"/>
      <c r="SMQ1216" s="8"/>
      <c r="SMR1216" s="8"/>
      <c r="SMS1216" s="8"/>
      <c r="SMT1216" s="8"/>
      <c r="SMU1216" s="8"/>
      <c r="SMV1216" s="8"/>
      <c r="SMW1216" s="8"/>
      <c r="SMX1216" s="8"/>
      <c r="SMY1216" s="8"/>
      <c r="SMZ1216" s="8"/>
      <c r="SNA1216" s="8"/>
      <c r="SNB1216" s="8"/>
      <c r="SNC1216" s="8"/>
      <c r="SND1216" s="8"/>
      <c r="SNE1216" s="8"/>
      <c r="SNF1216" s="8"/>
      <c r="SNG1216" s="8"/>
      <c r="SNH1216" s="8"/>
      <c r="SNI1216" s="8"/>
      <c r="SNJ1216" s="8"/>
      <c r="SNK1216" s="8"/>
      <c r="SNL1216" s="8"/>
      <c r="SNM1216" s="8"/>
      <c r="SNN1216" s="8"/>
      <c r="SNO1216" s="8"/>
      <c r="SNP1216" s="8"/>
      <c r="SNQ1216" s="8"/>
      <c r="SNR1216" s="8"/>
      <c r="SNS1216" s="8"/>
      <c r="SNT1216" s="8"/>
      <c r="SNU1216" s="8"/>
      <c r="SNV1216" s="8"/>
      <c r="SNW1216" s="8"/>
      <c r="SNX1216" s="8"/>
      <c r="SNY1216" s="8"/>
      <c r="SNZ1216" s="8"/>
      <c r="SOA1216" s="8"/>
      <c r="SOB1216" s="8"/>
      <c r="SOC1216" s="8"/>
      <c r="SOD1216" s="8"/>
      <c r="SOE1216" s="8"/>
      <c r="SOF1216" s="8"/>
      <c r="SOG1216" s="8"/>
      <c r="SOH1216" s="8"/>
      <c r="SOI1216" s="8"/>
      <c r="SOJ1216" s="8"/>
      <c r="SOK1216" s="8"/>
      <c r="SOL1216" s="8"/>
      <c r="SOM1216" s="8"/>
      <c r="SON1216" s="8"/>
      <c r="SOO1216" s="8"/>
      <c r="SOP1216" s="8"/>
      <c r="SOQ1216" s="8"/>
      <c r="SOR1216" s="8"/>
      <c r="SOS1216" s="8"/>
      <c r="SOT1216" s="8"/>
      <c r="SOU1216" s="8"/>
      <c r="SOV1216" s="8"/>
      <c r="SOW1216" s="8"/>
      <c r="SOX1216" s="8"/>
      <c r="SOY1216" s="8"/>
      <c r="SOZ1216" s="8"/>
      <c r="SPA1216" s="8"/>
      <c r="SPB1216" s="8"/>
      <c r="SPC1216" s="8"/>
      <c r="SPD1216" s="8"/>
      <c r="SPE1216" s="8"/>
      <c r="SPF1216" s="8"/>
      <c r="SPG1216" s="8"/>
      <c r="SPH1216" s="8"/>
      <c r="SPI1216" s="8"/>
      <c r="SPJ1216" s="8"/>
      <c r="SPK1216" s="8"/>
      <c r="SPL1216" s="8"/>
      <c r="SPM1216" s="8"/>
      <c r="SPN1216" s="8"/>
      <c r="SPO1216" s="8"/>
      <c r="SPP1216" s="8"/>
      <c r="SPQ1216" s="8"/>
      <c r="SPR1216" s="8"/>
      <c r="SPS1216" s="8"/>
      <c r="SPT1216" s="8"/>
      <c r="SPU1216" s="8"/>
      <c r="SPV1216" s="8"/>
      <c r="SPW1216" s="8"/>
      <c r="SPX1216" s="8"/>
      <c r="SPY1216" s="8"/>
      <c r="SPZ1216" s="8"/>
      <c r="SQA1216" s="8"/>
      <c r="SQB1216" s="8"/>
      <c r="SQC1216" s="8"/>
      <c r="SQD1216" s="8"/>
      <c r="SQE1216" s="8"/>
      <c r="SQF1216" s="8"/>
      <c r="SQG1216" s="8"/>
      <c r="SQH1216" s="8"/>
      <c r="SQI1216" s="8"/>
      <c r="SQJ1216" s="8"/>
      <c r="SQK1216" s="8"/>
      <c r="SQL1216" s="8"/>
      <c r="SQM1216" s="8"/>
      <c r="SQN1216" s="8"/>
      <c r="SQO1216" s="8"/>
      <c r="SQP1216" s="8"/>
      <c r="SQQ1216" s="8"/>
      <c r="SQR1216" s="8"/>
      <c r="SQS1216" s="8"/>
      <c r="SQT1216" s="8"/>
      <c r="SQU1216" s="8"/>
      <c r="SQV1216" s="8"/>
      <c r="SQW1216" s="8"/>
      <c r="SQX1216" s="8"/>
      <c r="SQY1216" s="8"/>
      <c r="SQZ1216" s="8"/>
      <c r="SRA1216" s="8"/>
      <c r="SRB1216" s="8"/>
      <c r="SRC1216" s="8"/>
      <c r="SRD1216" s="8"/>
      <c r="SRE1216" s="8"/>
      <c r="SRF1216" s="8"/>
      <c r="SRG1216" s="8"/>
      <c r="SRH1216" s="8"/>
      <c r="SRI1216" s="8"/>
      <c r="SRJ1216" s="8"/>
      <c r="SRK1216" s="8"/>
      <c r="SRL1216" s="8"/>
      <c r="SRM1216" s="8"/>
      <c r="SRN1216" s="8"/>
      <c r="SRO1216" s="8"/>
      <c r="SRP1216" s="8"/>
      <c r="SRQ1216" s="8"/>
      <c r="SRR1216" s="8"/>
      <c r="SRS1216" s="8"/>
      <c r="SRT1216" s="8"/>
      <c r="SRU1216" s="8"/>
      <c r="SRV1216" s="8"/>
      <c r="SRW1216" s="8"/>
      <c r="SRX1216" s="8"/>
      <c r="SRY1216" s="8"/>
      <c r="SRZ1216" s="8"/>
      <c r="SSA1216" s="8"/>
      <c r="SSB1216" s="8"/>
      <c r="SSC1216" s="8"/>
      <c r="SSD1216" s="8"/>
      <c r="SSE1216" s="8"/>
      <c r="SSF1216" s="8"/>
      <c r="SSG1216" s="8"/>
      <c r="SSH1216" s="8"/>
      <c r="SSI1216" s="8"/>
      <c r="SSJ1216" s="8"/>
      <c r="SSK1216" s="8"/>
      <c r="SSL1216" s="8"/>
      <c r="SSM1216" s="8"/>
      <c r="SSN1216" s="8"/>
      <c r="SSO1216" s="8"/>
      <c r="SSP1216" s="8"/>
      <c r="SSQ1216" s="8"/>
      <c r="SSR1216" s="8"/>
      <c r="SSS1216" s="8"/>
      <c r="SST1216" s="8"/>
      <c r="SSU1216" s="8"/>
      <c r="SSV1216" s="8"/>
      <c r="SSW1216" s="8"/>
      <c r="SSX1216" s="8"/>
      <c r="SSY1216" s="8"/>
      <c r="SSZ1216" s="8"/>
      <c r="STA1216" s="8"/>
      <c r="STB1216" s="8"/>
      <c r="STC1216" s="8"/>
      <c r="STD1216" s="8"/>
      <c r="STE1216" s="8"/>
      <c r="STF1216" s="8"/>
      <c r="STG1216" s="8"/>
      <c r="STH1216" s="8"/>
      <c r="STI1216" s="8"/>
      <c r="STJ1216" s="8"/>
      <c r="STK1216" s="8"/>
      <c r="STL1216" s="8"/>
      <c r="STM1216" s="8"/>
      <c r="STN1216" s="8"/>
      <c r="STO1216" s="8"/>
      <c r="STP1216" s="8"/>
      <c r="STQ1216" s="8"/>
      <c r="STR1216" s="8"/>
      <c r="STS1216" s="8"/>
      <c r="STT1216" s="8"/>
      <c r="STU1216" s="8"/>
      <c r="STV1216" s="8"/>
      <c r="STW1216" s="8"/>
      <c r="STX1216" s="8"/>
      <c r="STY1216" s="8"/>
      <c r="STZ1216" s="8"/>
      <c r="SUA1216" s="8"/>
      <c r="SUB1216" s="8"/>
      <c r="SUC1216" s="8"/>
      <c r="SUD1216" s="8"/>
      <c r="SUE1216" s="8"/>
      <c r="SUF1216" s="8"/>
      <c r="SUG1216" s="8"/>
      <c r="SUH1216" s="8"/>
      <c r="SUI1216" s="8"/>
      <c r="SUJ1216" s="8"/>
      <c r="SUK1216" s="8"/>
      <c r="SUL1216" s="8"/>
      <c r="SUM1216" s="8"/>
      <c r="SUN1216" s="8"/>
      <c r="SUO1216" s="8"/>
      <c r="SUP1216" s="8"/>
      <c r="SUQ1216" s="8"/>
      <c r="SUR1216" s="8"/>
      <c r="SUS1216" s="8"/>
      <c r="SUT1216" s="8"/>
      <c r="SUU1216" s="8"/>
      <c r="SUV1216" s="8"/>
      <c r="SUW1216" s="8"/>
      <c r="SUX1216" s="8"/>
      <c r="SUY1216" s="8"/>
      <c r="SUZ1216" s="8"/>
      <c r="SVA1216" s="8"/>
      <c r="SVB1216" s="8"/>
      <c r="SVC1216" s="8"/>
      <c r="SVD1216" s="8"/>
      <c r="SVE1216" s="8"/>
      <c r="SVF1216" s="8"/>
      <c r="SVG1216" s="8"/>
      <c r="SVH1216" s="8"/>
      <c r="SVI1216" s="8"/>
      <c r="SVJ1216" s="8"/>
      <c r="SVK1216" s="8"/>
      <c r="SVL1216" s="8"/>
      <c r="SVM1216" s="8"/>
      <c r="SVN1216" s="8"/>
      <c r="SVO1216" s="8"/>
      <c r="SVP1216" s="8"/>
      <c r="SVQ1216" s="8"/>
      <c r="SVR1216" s="8"/>
      <c r="SVS1216" s="8"/>
      <c r="SVT1216" s="8"/>
      <c r="SVU1216" s="8"/>
      <c r="SVV1216" s="8"/>
      <c r="SVW1216" s="8"/>
      <c r="SVX1216" s="8"/>
      <c r="SVY1216" s="8"/>
      <c r="SVZ1216" s="8"/>
      <c r="SWA1216" s="8"/>
      <c r="SWB1216" s="8"/>
      <c r="SWC1216" s="8"/>
      <c r="SWD1216" s="8"/>
      <c r="SWE1216" s="8"/>
      <c r="SWF1216" s="8"/>
      <c r="SWG1216" s="8"/>
      <c r="SWH1216" s="8"/>
      <c r="SWI1216" s="8"/>
      <c r="SWJ1216" s="8"/>
      <c r="SWK1216" s="8"/>
      <c r="SWL1216" s="8"/>
      <c r="SWM1216" s="8"/>
      <c r="SWN1216" s="8"/>
      <c r="SWO1216" s="8"/>
      <c r="SWP1216" s="8"/>
      <c r="SWQ1216" s="8"/>
      <c r="SWR1216" s="8"/>
      <c r="SWS1216" s="8"/>
      <c r="SWT1216" s="8"/>
      <c r="SWU1216" s="8"/>
      <c r="SWV1216" s="8"/>
      <c r="SWW1216" s="8"/>
      <c r="SWX1216" s="8"/>
      <c r="SWY1216" s="8"/>
      <c r="SWZ1216" s="8"/>
      <c r="SXA1216" s="8"/>
      <c r="SXB1216" s="8"/>
      <c r="SXC1216" s="8"/>
      <c r="SXD1216" s="8"/>
      <c r="SXE1216" s="8"/>
      <c r="SXF1216" s="8"/>
      <c r="SXG1216" s="8"/>
      <c r="SXH1216" s="8"/>
      <c r="SXI1216" s="8"/>
      <c r="SXJ1216" s="8"/>
      <c r="SXK1216" s="8"/>
      <c r="SXL1216" s="8"/>
      <c r="SXM1216" s="8"/>
      <c r="SXN1216" s="8"/>
      <c r="SXO1216" s="8"/>
      <c r="SXP1216" s="8"/>
      <c r="SXQ1216" s="8"/>
      <c r="SXR1216" s="8"/>
      <c r="SXS1216" s="8"/>
      <c r="SXT1216" s="8"/>
      <c r="SXU1216" s="8"/>
      <c r="SXV1216" s="8"/>
      <c r="SXW1216" s="8"/>
      <c r="SXX1216" s="8"/>
      <c r="SXY1216" s="8"/>
      <c r="SXZ1216" s="8"/>
      <c r="SYA1216" s="8"/>
      <c r="SYB1216" s="8"/>
      <c r="SYC1216" s="8"/>
      <c r="SYD1216" s="8"/>
      <c r="SYE1216" s="8"/>
      <c r="SYF1216" s="8"/>
      <c r="SYG1216" s="8"/>
      <c r="SYH1216" s="8"/>
      <c r="SYI1216" s="8"/>
      <c r="SYJ1216" s="8"/>
      <c r="SYK1216" s="8"/>
      <c r="SYL1216" s="8"/>
      <c r="SYM1216" s="8"/>
      <c r="SYN1216" s="8"/>
      <c r="SYO1216" s="8"/>
      <c r="SYP1216" s="8"/>
      <c r="SYQ1216" s="8"/>
      <c r="SYR1216" s="8"/>
      <c r="SYS1216" s="8"/>
      <c r="SYT1216" s="8"/>
      <c r="SYU1216" s="8"/>
      <c r="SYV1216" s="8"/>
      <c r="SYW1216" s="8"/>
      <c r="SYX1216" s="8"/>
      <c r="SYY1216" s="8"/>
      <c r="SYZ1216" s="8"/>
      <c r="SZA1216" s="8"/>
      <c r="SZB1216" s="8"/>
      <c r="SZC1216" s="8"/>
      <c r="SZD1216" s="8"/>
      <c r="SZE1216" s="8"/>
      <c r="SZF1216" s="8"/>
      <c r="SZG1216" s="8"/>
      <c r="SZH1216" s="8"/>
      <c r="SZI1216" s="8"/>
      <c r="SZJ1216" s="8"/>
      <c r="SZK1216" s="8"/>
      <c r="SZL1216" s="8"/>
      <c r="SZM1216" s="8"/>
      <c r="SZN1216" s="8"/>
      <c r="SZO1216" s="8"/>
      <c r="SZP1216" s="8"/>
      <c r="SZQ1216" s="8"/>
      <c r="SZR1216" s="8"/>
      <c r="SZS1216" s="8"/>
      <c r="SZT1216" s="8"/>
      <c r="SZU1216" s="8"/>
      <c r="SZV1216" s="8"/>
      <c r="SZW1216" s="8"/>
      <c r="SZX1216" s="8"/>
      <c r="SZY1216" s="8"/>
      <c r="SZZ1216" s="8"/>
      <c r="TAA1216" s="8"/>
      <c r="TAB1216" s="8"/>
      <c r="TAC1216" s="8"/>
      <c r="TAD1216" s="8"/>
      <c r="TAE1216" s="8"/>
      <c r="TAF1216" s="8"/>
      <c r="TAG1216" s="8"/>
      <c r="TAH1216" s="8"/>
      <c r="TAI1216" s="8"/>
      <c r="TAJ1216" s="8"/>
      <c r="TAK1216" s="8"/>
      <c r="TAL1216" s="8"/>
      <c r="TAM1216" s="8"/>
      <c r="TAN1216" s="8"/>
      <c r="TAO1216" s="8"/>
      <c r="TAP1216" s="8"/>
      <c r="TAQ1216" s="8"/>
      <c r="TAR1216" s="8"/>
      <c r="TAS1216" s="8"/>
      <c r="TAT1216" s="8"/>
      <c r="TAU1216" s="8"/>
      <c r="TAV1216" s="8"/>
      <c r="TAW1216" s="8"/>
      <c r="TAX1216" s="8"/>
      <c r="TAY1216" s="8"/>
      <c r="TAZ1216" s="8"/>
      <c r="TBA1216" s="8"/>
      <c r="TBB1216" s="8"/>
      <c r="TBC1216" s="8"/>
      <c r="TBD1216" s="8"/>
      <c r="TBE1216" s="8"/>
      <c r="TBF1216" s="8"/>
      <c r="TBG1216" s="8"/>
      <c r="TBH1216" s="8"/>
      <c r="TBI1216" s="8"/>
      <c r="TBJ1216" s="8"/>
      <c r="TBK1216" s="8"/>
      <c r="TBL1216" s="8"/>
      <c r="TBM1216" s="8"/>
      <c r="TBN1216" s="8"/>
      <c r="TBO1216" s="8"/>
      <c r="TBP1216" s="8"/>
      <c r="TBQ1216" s="8"/>
      <c r="TBR1216" s="8"/>
      <c r="TBS1216" s="8"/>
      <c r="TBT1216" s="8"/>
      <c r="TBU1216" s="8"/>
      <c r="TBV1216" s="8"/>
      <c r="TBW1216" s="8"/>
      <c r="TBX1216" s="8"/>
      <c r="TBY1216" s="8"/>
      <c r="TBZ1216" s="8"/>
      <c r="TCA1216" s="8"/>
      <c r="TCB1216" s="8"/>
      <c r="TCC1216" s="8"/>
      <c r="TCD1216" s="8"/>
      <c r="TCE1216" s="8"/>
      <c r="TCF1216" s="8"/>
      <c r="TCG1216" s="8"/>
      <c r="TCH1216" s="8"/>
      <c r="TCI1216" s="8"/>
      <c r="TCJ1216" s="8"/>
      <c r="TCK1216" s="8"/>
      <c r="TCL1216" s="8"/>
      <c r="TCM1216" s="8"/>
      <c r="TCN1216" s="8"/>
      <c r="TCO1216" s="8"/>
      <c r="TCP1216" s="8"/>
      <c r="TCQ1216" s="8"/>
      <c r="TCR1216" s="8"/>
      <c r="TCS1216" s="8"/>
      <c r="TCT1216" s="8"/>
      <c r="TCU1216" s="8"/>
      <c r="TCV1216" s="8"/>
      <c r="TCW1216" s="8"/>
      <c r="TCX1216" s="8"/>
      <c r="TCY1216" s="8"/>
      <c r="TCZ1216" s="8"/>
      <c r="TDA1216" s="8"/>
      <c r="TDB1216" s="8"/>
      <c r="TDC1216" s="8"/>
      <c r="TDD1216" s="8"/>
      <c r="TDE1216" s="8"/>
      <c r="TDF1216" s="8"/>
      <c r="TDG1216" s="8"/>
      <c r="TDH1216" s="8"/>
      <c r="TDI1216" s="8"/>
      <c r="TDJ1216" s="8"/>
      <c r="TDK1216" s="8"/>
      <c r="TDL1216" s="8"/>
      <c r="TDM1216" s="8"/>
      <c r="TDN1216" s="8"/>
      <c r="TDO1216" s="8"/>
      <c r="TDP1216" s="8"/>
      <c r="TDQ1216" s="8"/>
      <c r="TDR1216" s="8"/>
      <c r="TDS1216" s="8"/>
      <c r="TDT1216" s="8"/>
      <c r="TDU1216" s="8"/>
      <c r="TDV1216" s="8"/>
      <c r="TDW1216" s="8"/>
      <c r="TDX1216" s="8"/>
      <c r="TDY1216" s="8"/>
      <c r="TDZ1216" s="8"/>
      <c r="TEA1216" s="8"/>
      <c r="TEB1216" s="8"/>
      <c r="TEC1216" s="8"/>
      <c r="TED1216" s="8"/>
      <c r="TEE1216" s="8"/>
      <c r="TEF1216" s="8"/>
      <c r="TEG1216" s="8"/>
      <c r="TEH1216" s="8"/>
      <c r="TEI1216" s="8"/>
      <c r="TEJ1216" s="8"/>
      <c r="TEK1216" s="8"/>
      <c r="TEL1216" s="8"/>
      <c r="TEM1216" s="8"/>
      <c r="TEN1216" s="8"/>
      <c r="TEO1216" s="8"/>
      <c r="TEP1216" s="8"/>
      <c r="TEQ1216" s="8"/>
      <c r="TER1216" s="8"/>
      <c r="TES1216" s="8"/>
      <c r="TET1216" s="8"/>
      <c r="TEU1216" s="8"/>
      <c r="TEV1216" s="8"/>
      <c r="TEW1216" s="8"/>
      <c r="TEX1216" s="8"/>
      <c r="TEY1216" s="8"/>
      <c r="TEZ1216" s="8"/>
      <c r="TFA1216" s="8"/>
      <c r="TFB1216" s="8"/>
      <c r="TFC1216" s="8"/>
      <c r="TFD1216" s="8"/>
      <c r="TFE1216" s="8"/>
      <c r="TFF1216" s="8"/>
      <c r="TFG1216" s="8"/>
      <c r="TFH1216" s="8"/>
      <c r="TFI1216" s="8"/>
      <c r="TFJ1216" s="8"/>
      <c r="TFK1216" s="8"/>
      <c r="TFL1216" s="8"/>
      <c r="TFM1216" s="8"/>
      <c r="TFN1216" s="8"/>
      <c r="TFO1216" s="8"/>
      <c r="TFP1216" s="8"/>
      <c r="TFQ1216" s="8"/>
      <c r="TFR1216" s="8"/>
      <c r="TFS1216" s="8"/>
      <c r="TFT1216" s="8"/>
      <c r="TFU1216" s="8"/>
      <c r="TFV1216" s="8"/>
      <c r="TFW1216" s="8"/>
      <c r="TFX1216" s="8"/>
      <c r="TFY1216" s="8"/>
      <c r="TFZ1216" s="8"/>
      <c r="TGA1216" s="8"/>
      <c r="TGB1216" s="8"/>
      <c r="TGC1216" s="8"/>
      <c r="TGD1216" s="8"/>
      <c r="TGE1216" s="8"/>
      <c r="TGF1216" s="8"/>
      <c r="TGG1216" s="8"/>
      <c r="TGH1216" s="8"/>
      <c r="TGI1216" s="8"/>
      <c r="TGJ1216" s="8"/>
      <c r="TGK1216" s="8"/>
      <c r="TGL1216" s="8"/>
      <c r="TGM1216" s="8"/>
      <c r="TGN1216" s="8"/>
      <c r="TGO1216" s="8"/>
      <c r="TGP1216" s="8"/>
      <c r="TGQ1216" s="8"/>
      <c r="TGR1216" s="8"/>
      <c r="TGS1216" s="8"/>
      <c r="TGT1216" s="8"/>
      <c r="TGU1216" s="8"/>
      <c r="TGV1216" s="8"/>
      <c r="TGW1216" s="8"/>
      <c r="TGX1216" s="8"/>
      <c r="TGY1216" s="8"/>
      <c r="TGZ1216" s="8"/>
      <c r="THA1216" s="8"/>
      <c r="THB1216" s="8"/>
      <c r="THC1216" s="8"/>
      <c r="THD1216" s="8"/>
      <c r="THE1216" s="8"/>
      <c r="THF1216" s="8"/>
      <c r="THG1216" s="8"/>
      <c r="THH1216" s="8"/>
      <c r="THI1216" s="8"/>
      <c r="THJ1216" s="8"/>
      <c r="THK1216" s="8"/>
      <c r="THL1216" s="8"/>
      <c r="THM1216" s="8"/>
      <c r="THN1216" s="8"/>
      <c r="THO1216" s="8"/>
      <c r="THP1216" s="8"/>
      <c r="THQ1216" s="8"/>
      <c r="THR1216" s="8"/>
      <c r="THS1216" s="8"/>
      <c r="THT1216" s="8"/>
      <c r="THU1216" s="8"/>
      <c r="THV1216" s="8"/>
      <c r="THW1216" s="8"/>
      <c r="THX1216" s="8"/>
      <c r="THY1216" s="8"/>
      <c r="THZ1216" s="8"/>
      <c r="TIA1216" s="8"/>
      <c r="TIB1216" s="8"/>
      <c r="TIC1216" s="8"/>
      <c r="TID1216" s="8"/>
      <c r="TIE1216" s="8"/>
      <c r="TIF1216" s="8"/>
      <c r="TIG1216" s="8"/>
      <c r="TIH1216" s="8"/>
      <c r="TII1216" s="8"/>
      <c r="TIJ1216" s="8"/>
      <c r="TIK1216" s="8"/>
      <c r="TIL1216" s="8"/>
      <c r="TIM1216" s="8"/>
      <c r="TIN1216" s="8"/>
      <c r="TIO1216" s="8"/>
      <c r="TIP1216" s="8"/>
      <c r="TIQ1216" s="8"/>
      <c r="TIR1216" s="8"/>
      <c r="TIS1216" s="8"/>
      <c r="TIT1216" s="8"/>
      <c r="TIU1216" s="8"/>
      <c r="TIV1216" s="8"/>
      <c r="TIW1216" s="8"/>
      <c r="TIX1216" s="8"/>
      <c r="TIY1216" s="8"/>
      <c r="TIZ1216" s="8"/>
      <c r="TJA1216" s="8"/>
      <c r="TJB1216" s="8"/>
      <c r="TJC1216" s="8"/>
      <c r="TJD1216" s="8"/>
      <c r="TJE1216" s="8"/>
      <c r="TJF1216" s="8"/>
      <c r="TJG1216" s="8"/>
      <c r="TJH1216" s="8"/>
      <c r="TJI1216" s="8"/>
      <c r="TJJ1216" s="8"/>
      <c r="TJK1216" s="8"/>
      <c r="TJL1216" s="8"/>
      <c r="TJM1216" s="8"/>
      <c r="TJN1216" s="8"/>
      <c r="TJO1216" s="8"/>
      <c r="TJP1216" s="8"/>
      <c r="TJQ1216" s="8"/>
      <c r="TJR1216" s="8"/>
      <c r="TJS1216" s="8"/>
      <c r="TJT1216" s="8"/>
      <c r="TJU1216" s="8"/>
      <c r="TJV1216" s="8"/>
      <c r="TJW1216" s="8"/>
      <c r="TJX1216" s="8"/>
      <c r="TJY1216" s="8"/>
      <c r="TJZ1216" s="8"/>
      <c r="TKA1216" s="8"/>
      <c r="TKB1216" s="8"/>
      <c r="TKC1216" s="8"/>
      <c r="TKD1216" s="8"/>
      <c r="TKE1216" s="8"/>
      <c r="TKF1216" s="8"/>
      <c r="TKG1216" s="8"/>
      <c r="TKH1216" s="8"/>
      <c r="TKI1216" s="8"/>
      <c r="TKJ1216" s="8"/>
      <c r="TKK1216" s="8"/>
      <c r="TKL1216" s="8"/>
      <c r="TKM1216" s="8"/>
      <c r="TKN1216" s="8"/>
      <c r="TKO1216" s="8"/>
      <c r="TKP1216" s="8"/>
      <c r="TKQ1216" s="8"/>
      <c r="TKR1216" s="8"/>
      <c r="TKS1216" s="8"/>
      <c r="TKT1216" s="8"/>
      <c r="TKU1216" s="8"/>
      <c r="TKV1216" s="8"/>
      <c r="TKW1216" s="8"/>
      <c r="TKX1216" s="8"/>
      <c r="TKY1216" s="8"/>
      <c r="TKZ1216" s="8"/>
      <c r="TLA1216" s="8"/>
      <c r="TLB1216" s="8"/>
      <c r="TLC1216" s="8"/>
      <c r="TLD1216" s="8"/>
      <c r="TLE1216" s="8"/>
      <c r="TLF1216" s="8"/>
      <c r="TLG1216" s="8"/>
      <c r="TLH1216" s="8"/>
      <c r="TLI1216" s="8"/>
      <c r="TLJ1216" s="8"/>
      <c r="TLK1216" s="8"/>
      <c r="TLL1216" s="8"/>
      <c r="TLM1216" s="8"/>
      <c r="TLN1216" s="8"/>
      <c r="TLO1216" s="8"/>
      <c r="TLP1216" s="8"/>
      <c r="TLQ1216" s="8"/>
      <c r="TLR1216" s="8"/>
      <c r="TLS1216" s="8"/>
      <c r="TLT1216" s="8"/>
      <c r="TLU1216" s="8"/>
      <c r="TLV1216" s="8"/>
      <c r="TLW1216" s="8"/>
      <c r="TLX1216" s="8"/>
      <c r="TLY1216" s="8"/>
      <c r="TLZ1216" s="8"/>
      <c r="TMA1216" s="8"/>
      <c r="TMB1216" s="8"/>
      <c r="TMC1216" s="8"/>
      <c r="TMD1216" s="8"/>
      <c r="TME1216" s="8"/>
      <c r="TMF1216" s="8"/>
      <c r="TMG1216" s="8"/>
      <c r="TMH1216" s="8"/>
      <c r="TMI1216" s="8"/>
      <c r="TMJ1216" s="8"/>
      <c r="TMK1216" s="8"/>
      <c r="TML1216" s="8"/>
      <c r="TMM1216" s="8"/>
      <c r="TMN1216" s="8"/>
      <c r="TMO1216" s="8"/>
      <c r="TMP1216" s="8"/>
      <c r="TMQ1216" s="8"/>
      <c r="TMR1216" s="8"/>
      <c r="TMS1216" s="8"/>
      <c r="TMT1216" s="8"/>
      <c r="TMU1216" s="8"/>
      <c r="TMV1216" s="8"/>
      <c r="TMW1216" s="8"/>
      <c r="TMX1216" s="8"/>
      <c r="TMY1216" s="8"/>
      <c r="TMZ1216" s="8"/>
      <c r="TNA1216" s="8"/>
      <c r="TNB1216" s="8"/>
      <c r="TNC1216" s="8"/>
      <c r="TND1216" s="8"/>
      <c r="TNE1216" s="8"/>
      <c r="TNF1216" s="8"/>
      <c r="TNG1216" s="8"/>
      <c r="TNH1216" s="8"/>
      <c r="TNI1216" s="8"/>
      <c r="TNJ1216" s="8"/>
      <c r="TNK1216" s="8"/>
      <c r="TNL1216" s="8"/>
      <c r="TNM1216" s="8"/>
      <c r="TNN1216" s="8"/>
      <c r="TNO1216" s="8"/>
      <c r="TNP1216" s="8"/>
      <c r="TNQ1216" s="8"/>
      <c r="TNR1216" s="8"/>
      <c r="TNS1216" s="8"/>
      <c r="TNT1216" s="8"/>
      <c r="TNU1216" s="8"/>
      <c r="TNV1216" s="8"/>
      <c r="TNW1216" s="8"/>
      <c r="TNX1216" s="8"/>
      <c r="TNY1216" s="8"/>
      <c r="TNZ1216" s="8"/>
      <c r="TOA1216" s="8"/>
      <c r="TOB1216" s="8"/>
      <c r="TOC1216" s="8"/>
      <c r="TOD1216" s="8"/>
      <c r="TOE1216" s="8"/>
      <c r="TOF1216" s="8"/>
      <c r="TOG1216" s="8"/>
      <c r="TOH1216" s="8"/>
      <c r="TOI1216" s="8"/>
      <c r="TOJ1216" s="8"/>
      <c r="TOK1216" s="8"/>
      <c r="TOL1216" s="8"/>
      <c r="TOM1216" s="8"/>
      <c r="TON1216" s="8"/>
      <c r="TOO1216" s="8"/>
      <c r="TOP1216" s="8"/>
      <c r="TOQ1216" s="8"/>
      <c r="TOR1216" s="8"/>
      <c r="TOS1216" s="8"/>
      <c r="TOT1216" s="8"/>
      <c r="TOU1216" s="8"/>
      <c r="TOV1216" s="8"/>
      <c r="TOW1216" s="8"/>
      <c r="TOX1216" s="8"/>
      <c r="TOY1216" s="8"/>
      <c r="TOZ1216" s="8"/>
      <c r="TPA1216" s="8"/>
      <c r="TPB1216" s="8"/>
      <c r="TPC1216" s="8"/>
      <c r="TPD1216" s="8"/>
      <c r="TPE1216" s="8"/>
      <c r="TPF1216" s="8"/>
      <c r="TPG1216" s="8"/>
      <c r="TPH1216" s="8"/>
      <c r="TPI1216" s="8"/>
      <c r="TPJ1216" s="8"/>
      <c r="TPK1216" s="8"/>
      <c r="TPL1216" s="8"/>
      <c r="TPM1216" s="8"/>
      <c r="TPN1216" s="8"/>
      <c r="TPO1216" s="8"/>
      <c r="TPP1216" s="8"/>
      <c r="TPQ1216" s="8"/>
      <c r="TPR1216" s="8"/>
      <c r="TPS1216" s="8"/>
      <c r="TPT1216" s="8"/>
      <c r="TPU1216" s="8"/>
      <c r="TPV1216" s="8"/>
      <c r="TPW1216" s="8"/>
      <c r="TPX1216" s="8"/>
      <c r="TPY1216" s="8"/>
      <c r="TPZ1216" s="8"/>
      <c r="TQA1216" s="8"/>
      <c r="TQB1216" s="8"/>
      <c r="TQC1216" s="8"/>
      <c r="TQD1216" s="8"/>
      <c r="TQE1216" s="8"/>
      <c r="TQF1216" s="8"/>
      <c r="TQG1216" s="8"/>
      <c r="TQH1216" s="8"/>
      <c r="TQI1216" s="8"/>
      <c r="TQJ1216" s="8"/>
      <c r="TQK1216" s="8"/>
      <c r="TQL1216" s="8"/>
      <c r="TQM1216" s="8"/>
      <c r="TQN1216" s="8"/>
      <c r="TQO1216" s="8"/>
      <c r="TQP1216" s="8"/>
      <c r="TQQ1216" s="8"/>
      <c r="TQR1216" s="8"/>
      <c r="TQS1216" s="8"/>
      <c r="TQT1216" s="8"/>
      <c r="TQU1216" s="8"/>
      <c r="TQV1216" s="8"/>
      <c r="TQW1216" s="8"/>
      <c r="TQX1216" s="8"/>
      <c r="TQY1216" s="8"/>
      <c r="TQZ1216" s="8"/>
      <c r="TRA1216" s="8"/>
      <c r="TRB1216" s="8"/>
      <c r="TRC1216" s="8"/>
      <c r="TRD1216" s="8"/>
      <c r="TRE1216" s="8"/>
      <c r="TRF1216" s="8"/>
      <c r="TRG1216" s="8"/>
      <c r="TRH1216" s="8"/>
      <c r="TRI1216" s="8"/>
      <c r="TRJ1216" s="8"/>
      <c r="TRK1216" s="8"/>
      <c r="TRL1216" s="8"/>
      <c r="TRM1216" s="8"/>
      <c r="TRN1216" s="8"/>
      <c r="TRO1216" s="8"/>
      <c r="TRP1216" s="8"/>
      <c r="TRQ1216" s="8"/>
      <c r="TRR1216" s="8"/>
      <c r="TRS1216" s="8"/>
      <c r="TRT1216" s="8"/>
      <c r="TRU1216" s="8"/>
      <c r="TRV1216" s="8"/>
      <c r="TRW1216" s="8"/>
      <c r="TRX1216" s="8"/>
      <c r="TRY1216" s="8"/>
      <c r="TRZ1216" s="8"/>
      <c r="TSA1216" s="8"/>
      <c r="TSB1216" s="8"/>
      <c r="TSC1216" s="8"/>
      <c r="TSD1216" s="8"/>
      <c r="TSE1216" s="8"/>
      <c r="TSF1216" s="8"/>
      <c r="TSG1216" s="8"/>
      <c r="TSH1216" s="8"/>
      <c r="TSI1216" s="8"/>
      <c r="TSJ1216" s="8"/>
      <c r="TSK1216" s="8"/>
      <c r="TSL1216" s="8"/>
      <c r="TSM1216" s="8"/>
      <c r="TSN1216" s="8"/>
      <c r="TSO1216" s="8"/>
      <c r="TSP1216" s="8"/>
      <c r="TSQ1216" s="8"/>
      <c r="TSR1216" s="8"/>
      <c r="TSS1216" s="8"/>
      <c r="TST1216" s="8"/>
      <c r="TSU1216" s="8"/>
      <c r="TSV1216" s="8"/>
      <c r="TSW1216" s="8"/>
      <c r="TSX1216" s="8"/>
      <c r="TSY1216" s="8"/>
      <c r="TSZ1216" s="8"/>
      <c r="TTA1216" s="8"/>
      <c r="TTB1216" s="8"/>
      <c r="TTC1216" s="8"/>
      <c r="TTD1216" s="8"/>
      <c r="TTE1216" s="8"/>
      <c r="TTF1216" s="8"/>
      <c r="TTG1216" s="8"/>
      <c r="TTH1216" s="8"/>
      <c r="TTI1216" s="8"/>
      <c r="TTJ1216" s="8"/>
      <c r="TTK1216" s="8"/>
      <c r="TTL1216" s="8"/>
      <c r="TTM1216" s="8"/>
      <c r="TTN1216" s="8"/>
      <c r="TTO1216" s="8"/>
      <c r="TTP1216" s="8"/>
      <c r="TTQ1216" s="8"/>
      <c r="TTR1216" s="8"/>
      <c r="TTS1216" s="8"/>
      <c r="TTT1216" s="8"/>
      <c r="TTU1216" s="8"/>
      <c r="TTV1216" s="8"/>
      <c r="TTW1216" s="8"/>
      <c r="TTX1216" s="8"/>
      <c r="TTY1216" s="8"/>
      <c r="TTZ1216" s="8"/>
      <c r="TUA1216" s="8"/>
      <c r="TUB1216" s="8"/>
      <c r="TUC1216" s="8"/>
      <c r="TUD1216" s="8"/>
      <c r="TUE1216" s="8"/>
      <c r="TUF1216" s="8"/>
      <c r="TUG1216" s="8"/>
      <c r="TUH1216" s="8"/>
      <c r="TUI1216" s="8"/>
      <c r="TUJ1216" s="8"/>
      <c r="TUK1216" s="8"/>
      <c r="TUL1216" s="8"/>
      <c r="TUM1216" s="8"/>
      <c r="TUN1216" s="8"/>
      <c r="TUO1216" s="8"/>
      <c r="TUP1216" s="8"/>
      <c r="TUQ1216" s="8"/>
      <c r="TUR1216" s="8"/>
      <c r="TUS1216" s="8"/>
      <c r="TUT1216" s="8"/>
      <c r="TUU1216" s="8"/>
      <c r="TUV1216" s="8"/>
      <c r="TUW1216" s="8"/>
      <c r="TUX1216" s="8"/>
      <c r="TUY1216" s="8"/>
      <c r="TUZ1216" s="8"/>
      <c r="TVA1216" s="8"/>
      <c r="TVB1216" s="8"/>
      <c r="TVC1216" s="8"/>
      <c r="TVD1216" s="8"/>
      <c r="TVE1216" s="8"/>
      <c r="TVF1216" s="8"/>
      <c r="TVG1216" s="8"/>
      <c r="TVH1216" s="8"/>
      <c r="TVI1216" s="8"/>
      <c r="TVJ1216" s="8"/>
      <c r="TVK1216" s="8"/>
      <c r="TVL1216" s="8"/>
      <c r="TVM1216" s="8"/>
      <c r="TVN1216" s="8"/>
      <c r="TVO1216" s="8"/>
      <c r="TVP1216" s="8"/>
      <c r="TVQ1216" s="8"/>
      <c r="TVR1216" s="8"/>
      <c r="TVS1216" s="8"/>
      <c r="TVT1216" s="8"/>
      <c r="TVU1216" s="8"/>
      <c r="TVV1216" s="8"/>
      <c r="TVW1216" s="8"/>
      <c r="TVX1216" s="8"/>
      <c r="TVY1216" s="8"/>
      <c r="TVZ1216" s="8"/>
      <c r="TWA1216" s="8"/>
      <c r="TWB1216" s="8"/>
      <c r="TWC1216" s="8"/>
      <c r="TWD1216" s="8"/>
      <c r="TWE1216" s="8"/>
      <c r="TWF1216" s="8"/>
      <c r="TWG1216" s="8"/>
      <c r="TWH1216" s="8"/>
      <c r="TWI1216" s="8"/>
      <c r="TWJ1216" s="8"/>
      <c r="TWK1216" s="8"/>
      <c r="TWL1216" s="8"/>
      <c r="TWM1216" s="8"/>
      <c r="TWN1216" s="8"/>
      <c r="TWO1216" s="8"/>
      <c r="TWP1216" s="8"/>
      <c r="TWQ1216" s="8"/>
      <c r="TWR1216" s="8"/>
      <c r="TWS1216" s="8"/>
      <c r="TWT1216" s="8"/>
      <c r="TWU1216" s="8"/>
      <c r="TWV1216" s="8"/>
      <c r="TWW1216" s="8"/>
      <c r="TWX1216" s="8"/>
      <c r="TWY1216" s="8"/>
      <c r="TWZ1216" s="8"/>
      <c r="TXA1216" s="8"/>
      <c r="TXB1216" s="8"/>
      <c r="TXC1216" s="8"/>
      <c r="TXD1216" s="8"/>
      <c r="TXE1216" s="8"/>
      <c r="TXF1216" s="8"/>
      <c r="TXG1216" s="8"/>
      <c r="TXH1216" s="8"/>
      <c r="TXI1216" s="8"/>
      <c r="TXJ1216" s="8"/>
      <c r="TXK1216" s="8"/>
      <c r="TXL1216" s="8"/>
      <c r="TXM1216" s="8"/>
      <c r="TXN1216" s="8"/>
      <c r="TXO1216" s="8"/>
      <c r="TXP1216" s="8"/>
      <c r="TXQ1216" s="8"/>
      <c r="TXR1216" s="8"/>
      <c r="TXS1216" s="8"/>
      <c r="TXT1216" s="8"/>
      <c r="TXU1216" s="8"/>
      <c r="TXV1216" s="8"/>
      <c r="TXW1216" s="8"/>
      <c r="TXX1216" s="8"/>
      <c r="TXY1216" s="8"/>
      <c r="TXZ1216" s="8"/>
      <c r="TYA1216" s="8"/>
      <c r="TYB1216" s="8"/>
      <c r="TYC1216" s="8"/>
      <c r="TYD1216" s="8"/>
      <c r="TYE1216" s="8"/>
      <c r="TYF1216" s="8"/>
      <c r="TYG1216" s="8"/>
      <c r="TYH1216" s="8"/>
      <c r="TYI1216" s="8"/>
      <c r="TYJ1216" s="8"/>
      <c r="TYK1216" s="8"/>
      <c r="TYL1216" s="8"/>
      <c r="TYM1216" s="8"/>
      <c r="TYN1216" s="8"/>
      <c r="TYO1216" s="8"/>
      <c r="TYP1216" s="8"/>
      <c r="TYQ1216" s="8"/>
      <c r="TYR1216" s="8"/>
      <c r="TYS1216" s="8"/>
      <c r="TYT1216" s="8"/>
      <c r="TYU1216" s="8"/>
      <c r="TYV1216" s="8"/>
      <c r="TYW1216" s="8"/>
      <c r="TYX1216" s="8"/>
      <c r="TYY1216" s="8"/>
      <c r="TYZ1216" s="8"/>
      <c r="TZA1216" s="8"/>
      <c r="TZB1216" s="8"/>
      <c r="TZC1216" s="8"/>
      <c r="TZD1216" s="8"/>
      <c r="TZE1216" s="8"/>
      <c r="TZF1216" s="8"/>
      <c r="TZG1216" s="8"/>
      <c r="TZH1216" s="8"/>
      <c r="TZI1216" s="8"/>
      <c r="TZJ1216" s="8"/>
      <c r="TZK1216" s="8"/>
      <c r="TZL1216" s="8"/>
      <c r="TZM1216" s="8"/>
      <c r="TZN1216" s="8"/>
      <c r="TZO1216" s="8"/>
      <c r="TZP1216" s="8"/>
      <c r="TZQ1216" s="8"/>
      <c r="TZR1216" s="8"/>
      <c r="TZS1216" s="8"/>
      <c r="TZT1216" s="8"/>
      <c r="TZU1216" s="8"/>
      <c r="TZV1216" s="8"/>
      <c r="TZW1216" s="8"/>
      <c r="TZX1216" s="8"/>
      <c r="TZY1216" s="8"/>
      <c r="TZZ1216" s="8"/>
      <c r="UAA1216" s="8"/>
      <c r="UAB1216" s="8"/>
      <c r="UAC1216" s="8"/>
      <c r="UAD1216" s="8"/>
      <c r="UAE1216" s="8"/>
      <c r="UAF1216" s="8"/>
      <c r="UAG1216" s="8"/>
      <c r="UAH1216" s="8"/>
      <c r="UAI1216" s="8"/>
      <c r="UAJ1216" s="8"/>
      <c r="UAK1216" s="8"/>
      <c r="UAL1216" s="8"/>
      <c r="UAM1216" s="8"/>
      <c r="UAN1216" s="8"/>
      <c r="UAO1216" s="8"/>
      <c r="UAP1216" s="8"/>
      <c r="UAQ1216" s="8"/>
      <c r="UAR1216" s="8"/>
      <c r="UAS1216" s="8"/>
      <c r="UAT1216" s="8"/>
      <c r="UAU1216" s="8"/>
      <c r="UAV1216" s="8"/>
      <c r="UAW1216" s="8"/>
      <c r="UAX1216" s="8"/>
      <c r="UAY1216" s="8"/>
      <c r="UAZ1216" s="8"/>
      <c r="UBA1216" s="8"/>
      <c r="UBB1216" s="8"/>
      <c r="UBC1216" s="8"/>
      <c r="UBD1216" s="8"/>
      <c r="UBE1216" s="8"/>
      <c r="UBF1216" s="8"/>
      <c r="UBG1216" s="8"/>
      <c r="UBH1216" s="8"/>
      <c r="UBI1216" s="8"/>
      <c r="UBJ1216" s="8"/>
      <c r="UBK1216" s="8"/>
      <c r="UBL1216" s="8"/>
      <c r="UBM1216" s="8"/>
      <c r="UBN1216" s="8"/>
      <c r="UBO1216" s="8"/>
      <c r="UBP1216" s="8"/>
      <c r="UBQ1216" s="8"/>
      <c r="UBR1216" s="8"/>
      <c r="UBS1216" s="8"/>
      <c r="UBT1216" s="8"/>
      <c r="UBU1216" s="8"/>
      <c r="UBV1216" s="8"/>
      <c r="UBW1216" s="8"/>
      <c r="UBX1216" s="8"/>
      <c r="UBY1216" s="8"/>
      <c r="UBZ1216" s="8"/>
      <c r="UCA1216" s="8"/>
      <c r="UCB1216" s="8"/>
      <c r="UCC1216" s="8"/>
      <c r="UCD1216" s="8"/>
      <c r="UCE1216" s="8"/>
      <c r="UCF1216" s="8"/>
      <c r="UCG1216" s="8"/>
      <c r="UCH1216" s="8"/>
      <c r="UCI1216" s="8"/>
      <c r="UCJ1216" s="8"/>
      <c r="UCK1216" s="8"/>
      <c r="UCL1216" s="8"/>
      <c r="UCM1216" s="8"/>
      <c r="UCN1216" s="8"/>
      <c r="UCO1216" s="8"/>
      <c r="UCP1216" s="8"/>
      <c r="UCQ1216" s="8"/>
      <c r="UCR1216" s="8"/>
      <c r="UCS1216" s="8"/>
      <c r="UCT1216" s="8"/>
      <c r="UCU1216" s="8"/>
      <c r="UCV1216" s="8"/>
      <c r="UCW1216" s="8"/>
      <c r="UCX1216" s="8"/>
      <c r="UCY1216" s="8"/>
      <c r="UCZ1216" s="8"/>
      <c r="UDA1216" s="8"/>
      <c r="UDB1216" s="8"/>
      <c r="UDC1216" s="8"/>
      <c r="UDD1216" s="8"/>
      <c r="UDE1216" s="8"/>
      <c r="UDF1216" s="8"/>
      <c r="UDG1216" s="8"/>
      <c r="UDH1216" s="8"/>
      <c r="UDI1216" s="8"/>
      <c r="UDJ1216" s="8"/>
      <c r="UDK1216" s="8"/>
      <c r="UDL1216" s="8"/>
      <c r="UDM1216" s="8"/>
      <c r="UDN1216" s="8"/>
      <c r="UDO1216" s="8"/>
      <c r="UDP1216" s="8"/>
      <c r="UDQ1216" s="8"/>
      <c r="UDR1216" s="8"/>
      <c r="UDS1216" s="8"/>
      <c r="UDT1216" s="8"/>
      <c r="UDU1216" s="8"/>
      <c r="UDV1216" s="8"/>
      <c r="UDW1216" s="8"/>
      <c r="UDX1216" s="8"/>
      <c r="UDY1216" s="8"/>
      <c r="UDZ1216" s="8"/>
      <c r="UEA1216" s="8"/>
      <c r="UEB1216" s="8"/>
      <c r="UEC1216" s="8"/>
      <c r="UED1216" s="8"/>
      <c r="UEE1216" s="8"/>
      <c r="UEF1216" s="8"/>
      <c r="UEG1216" s="8"/>
      <c r="UEH1216" s="8"/>
      <c r="UEI1216" s="8"/>
      <c r="UEJ1216" s="8"/>
      <c r="UEK1216" s="8"/>
      <c r="UEL1216" s="8"/>
      <c r="UEM1216" s="8"/>
      <c r="UEN1216" s="8"/>
      <c r="UEO1216" s="8"/>
      <c r="UEP1216" s="8"/>
      <c r="UEQ1216" s="8"/>
      <c r="UER1216" s="8"/>
      <c r="UES1216" s="8"/>
      <c r="UET1216" s="8"/>
      <c r="UEU1216" s="8"/>
      <c r="UEV1216" s="8"/>
      <c r="UEW1216" s="8"/>
      <c r="UEX1216" s="8"/>
      <c r="UEY1216" s="8"/>
      <c r="UEZ1216" s="8"/>
      <c r="UFA1216" s="8"/>
      <c r="UFB1216" s="8"/>
      <c r="UFC1216" s="8"/>
      <c r="UFD1216" s="8"/>
      <c r="UFE1216" s="8"/>
      <c r="UFF1216" s="8"/>
      <c r="UFG1216" s="8"/>
      <c r="UFH1216" s="8"/>
      <c r="UFI1216" s="8"/>
      <c r="UFJ1216" s="8"/>
      <c r="UFK1216" s="8"/>
      <c r="UFL1216" s="8"/>
      <c r="UFM1216" s="8"/>
      <c r="UFN1216" s="8"/>
      <c r="UFO1216" s="8"/>
      <c r="UFP1216" s="8"/>
      <c r="UFQ1216" s="8"/>
      <c r="UFR1216" s="8"/>
      <c r="UFS1216" s="8"/>
      <c r="UFT1216" s="8"/>
      <c r="UFU1216" s="8"/>
      <c r="UFV1216" s="8"/>
      <c r="UFW1216" s="8"/>
      <c r="UFX1216" s="8"/>
      <c r="UFY1216" s="8"/>
      <c r="UFZ1216" s="8"/>
      <c r="UGA1216" s="8"/>
      <c r="UGB1216" s="8"/>
      <c r="UGC1216" s="8"/>
      <c r="UGD1216" s="8"/>
      <c r="UGE1216" s="8"/>
      <c r="UGF1216" s="8"/>
      <c r="UGG1216" s="8"/>
      <c r="UGH1216" s="8"/>
      <c r="UGI1216" s="8"/>
      <c r="UGJ1216" s="8"/>
      <c r="UGK1216" s="8"/>
      <c r="UGL1216" s="8"/>
      <c r="UGM1216" s="8"/>
      <c r="UGN1216" s="8"/>
      <c r="UGO1216" s="8"/>
      <c r="UGP1216" s="8"/>
      <c r="UGQ1216" s="8"/>
      <c r="UGR1216" s="8"/>
      <c r="UGS1216" s="8"/>
      <c r="UGT1216" s="8"/>
      <c r="UGU1216" s="8"/>
      <c r="UGV1216" s="8"/>
      <c r="UGW1216" s="8"/>
      <c r="UGX1216" s="8"/>
      <c r="UGY1216" s="8"/>
      <c r="UGZ1216" s="8"/>
      <c r="UHA1216" s="8"/>
      <c r="UHB1216" s="8"/>
      <c r="UHC1216" s="8"/>
      <c r="UHD1216" s="8"/>
      <c r="UHE1216" s="8"/>
      <c r="UHF1216" s="8"/>
      <c r="UHG1216" s="8"/>
      <c r="UHH1216" s="8"/>
      <c r="UHI1216" s="8"/>
      <c r="UHJ1216" s="8"/>
      <c r="UHK1216" s="8"/>
      <c r="UHL1216" s="8"/>
      <c r="UHM1216" s="8"/>
      <c r="UHN1216" s="8"/>
      <c r="UHO1216" s="8"/>
      <c r="UHP1216" s="8"/>
      <c r="UHQ1216" s="8"/>
      <c r="UHR1216" s="8"/>
      <c r="UHS1216" s="8"/>
      <c r="UHT1216" s="8"/>
      <c r="UHU1216" s="8"/>
      <c r="UHV1216" s="8"/>
      <c r="UHW1216" s="8"/>
      <c r="UHX1216" s="8"/>
      <c r="UHY1216" s="8"/>
      <c r="UHZ1216" s="8"/>
      <c r="UIA1216" s="8"/>
      <c r="UIB1216" s="8"/>
      <c r="UIC1216" s="8"/>
      <c r="UID1216" s="8"/>
      <c r="UIE1216" s="8"/>
      <c r="UIF1216" s="8"/>
      <c r="UIG1216" s="8"/>
      <c r="UIH1216" s="8"/>
      <c r="UII1216" s="8"/>
      <c r="UIJ1216" s="8"/>
      <c r="UIK1216" s="8"/>
      <c r="UIL1216" s="8"/>
      <c r="UIM1216" s="8"/>
      <c r="UIN1216" s="8"/>
      <c r="UIO1216" s="8"/>
      <c r="UIP1216" s="8"/>
      <c r="UIQ1216" s="8"/>
      <c r="UIR1216" s="8"/>
      <c r="UIS1216" s="8"/>
      <c r="UIT1216" s="8"/>
      <c r="UIU1216" s="8"/>
      <c r="UIV1216" s="8"/>
      <c r="UIW1216" s="8"/>
      <c r="UIX1216" s="8"/>
      <c r="UIY1216" s="8"/>
      <c r="UIZ1216" s="8"/>
      <c r="UJA1216" s="8"/>
      <c r="UJB1216" s="8"/>
      <c r="UJC1216" s="8"/>
      <c r="UJD1216" s="8"/>
      <c r="UJE1216" s="8"/>
      <c r="UJF1216" s="8"/>
      <c r="UJG1216" s="8"/>
      <c r="UJH1216" s="8"/>
      <c r="UJI1216" s="8"/>
      <c r="UJJ1216" s="8"/>
      <c r="UJK1216" s="8"/>
      <c r="UJL1216" s="8"/>
      <c r="UJM1216" s="8"/>
      <c r="UJN1216" s="8"/>
      <c r="UJO1216" s="8"/>
      <c r="UJP1216" s="8"/>
      <c r="UJQ1216" s="8"/>
      <c r="UJR1216" s="8"/>
      <c r="UJS1216" s="8"/>
      <c r="UJT1216" s="8"/>
      <c r="UJU1216" s="8"/>
      <c r="UJV1216" s="8"/>
      <c r="UJW1216" s="8"/>
      <c r="UJX1216" s="8"/>
      <c r="UJY1216" s="8"/>
      <c r="UJZ1216" s="8"/>
      <c r="UKA1216" s="8"/>
      <c r="UKB1216" s="8"/>
      <c r="UKC1216" s="8"/>
      <c r="UKD1216" s="8"/>
      <c r="UKE1216" s="8"/>
      <c r="UKF1216" s="8"/>
      <c r="UKG1216" s="8"/>
      <c r="UKH1216" s="8"/>
      <c r="UKI1216" s="8"/>
      <c r="UKJ1216" s="8"/>
      <c r="UKK1216" s="8"/>
      <c r="UKL1216" s="8"/>
      <c r="UKM1216" s="8"/>
      <c r="UKN1216" s="8"/>
      <c r="UKO1216" s="8"/>
      <c r="UKP1216" s="8"/>
      <c r="UKQ1216" s="8"/>
      <c r="UKR1216" s="8"/>
      <c r="UKS1216" s="8"/>
      <c r="UKT1216" s="8"/>
      <c r="UKU1216" s="8"/>
      <c r="UKV1216" s="8"/>
      <c r="UKW1216" s="8"/>
      <c r="UKX1216" s="8"/>
      <c r="UKY1216" s="8"/>
      <c r="UKZ1216" s="8"/>
      <c r="ULA1216" s="8"/>
      <c r="ULB1216" s="8"/>
      <c r="ULC1216" s="8"/>
      <c r="ULD1216" s="8"/>
      <c r="ULE1216" s="8"/>
      <c r="ULF1216" s="8"/>
      <c r="ULG1216" s="8"/>
      <c r="ULH1216" s="8"/>
      <c r="ULI1216" s="8"/>
      <c r="ULJ1216" s="8"/>
      <c r="ULK1216" s="8"/>
      <c r="ULL1216" s="8"/>
      <c r="ULM1216" s="8"/>
      <c r="ULN1216" s="8"/>
      <c r="ULO1216" s="8"/>
      <c r="ULP1216" s="8"/>
      <c r="ULQ1216" s="8"/>
      <c r="ULR1216" s="8"/>
      <c r="ULS1216" s="8"/>
      <c r="ULT1216" s="8"/>
      <c r="ULU1216" s="8"/>
      <c r="ULV1216" s="8"/>
      <c r="ULW1216" s="8"/>
      <c r="ULX1216" s="8"/>
      <c r="ULY1216" s="8"/>
      <c r="ULZ1216" s="8"/>
      <c r="UMA1216" s="8"/>
      <c r="UMB1216" s="8"/>
      <c r="UMC1216" s="8"/>
      <c r="UMD1216" s="8"/>
      <c r="UME1216" s="8"/>
      <c r="UMF1216" s="8"/>
      <c r="UMG1216" s="8"/>
      <c r="UMH1216" s="8"/>
      <c r="UMI1216" s="8"/>
      <c r="UMJ1216" s="8"/>
      <c r="UMK1216" s="8"/>
      <c r="UML1216" s="8"/>
      <c r="UMM1216" s="8"/>
      <c r="UMN1216" s="8"/>
      <c r="UMO1216" s="8"/>
      <c r="UMP1216" s="8"/>
      <c r="UMQ1216" s="8"/>
      <c r="UMR1216" s="8"/>
      <c r="UMS1216" s="8"/>
      <c r="UMT1216" s="8"/>
      <c r="UMU1216" s="8"/>
      <c r="UMV1216" s="8"/>
      <c r="UMW1216" s="8"/>
      <c r="UMX1216" s="8"/>
      <c r="UMY1216" s="8"/>
      <c r="UMZ1216" s="8"/>
      <c r="UNA1216" s="8"/>
      <c r="UNB1216" s="8"/>
      <c r="UNC1216" s="8"/>
      <c r="UND1216" s="8"/>
      <c r="UNE1216" s="8"/>
      <c r="UNF1216" s="8"/>
      <c r="UNG1216" s="8"/>
      <c r="UNH1216" s="8"/>
      <c r="UNI1216" s="8"/>
      <c r="UNJ1216" s="8"/>
      <c r="UNK1216" s="8"/>
      <c r="UNL1216" s="8"/>
      <c r="UNM1216" s="8"/>
      <c r="UNN1216" s="8"/>
      <c r="UNO1216" s="8"/>
      <c r="UNP1216" s="8"/>
      <c r="UNQ1216" s="8"/>
      <c r="UNR1216" s="8"/>
      <c r="UNS1216" s="8"/>
      <c r="UNT1216" s="8"/>
      <c r="UNU1216" s="8"/>
      <c r="UNV1216" s="8"/>
      <c r="UNW1216" s="8"/>
      <c r="UNX1216" s="8"/>
      <c r="UNY1216" s="8"/>
      <c r="UNZ1216" s="8"/>
      <c r="UOA1216" s="8"/>
      <c r="UOB1216" s="8"/>
      <c r="UOC1216" s="8"/>
      <c r="UOD1216" s="8"/>
      <c r="UOE1216" s="8"/>
      <c r="UOF1216" s="8"/>
      <c r="UOG1216" s="8"/>
      <c r="UOH1216" s="8"/>
      <c r="UOI1216" s="8"/>
      <c r="UOJ1216" s="8"/>
      <c r="UOK1216" s="8"/>
      <c r="UOL1216" s="8"/>
      <c r="UOM1216" s="8"/>
      <c r="UON1216" s="8"/>
      <c r="UOO1216" s="8"/>
      <c r="UOP1216" s="8"/>
      <c r="UOQ1216" s="8"/>
      <c r="UOR1216" s="8"/>
      <c r="UOS1216" s="8"/>
      <c r="UOT1216" s="8"/>
      <c r="UOU1216" s="8"/>
      <c r="UOV1216" s="8"/>
      <c r="UOW1216" s="8"/>
      <c r="UOX1216" s="8"/>
      <c r="UOY1216" s="8"/>
      <c r="UOZ1216" s="8"/>
      <c r="UPA1216" s="8"/>
      <c r="UPB1216" s="8"/>
      <c r="UPC1216" s="8"/>
      <c r="UPD1216" s="8"/>
      <c r="UPE1216" s="8"/>
      <c r="UPF1216" s="8"/>
      <c r="UPG1216" s="8"/>
      <c r="UPH1216" s="8"/>
      <c r="UPI1216" s="8"/>
      <c r="UPJ1216" s="8"/>
      <c r="UPK1216" s="8"/>
      <c r="UPL1216" s="8"/>
      <c r="UPM1216" s="8"/>
      <c r="UPN1216" s="8"/>
      <c r="UPO1216" s="8"/>
      <c r="UPP1216" s="8"/>
      <c r="UPQ1216" s="8"/>
      <c r="UPR1216" s="8"/>
      <c r="UPS1216" s="8"/>
      <c r="UPT1216" s="8"/>
      <c r="UPU1216" s="8"/>
      <c r="UPV1216" s="8"/>
      <c r="UPW1216" s="8"/>
      <c r="UPX1216" s="8"/>
      <c r="UPY1216" s="8"/>
      <c r="UPZ1216" s="8"/>
      <c r="UQA1216" s="8"/>
      <c r="UQB1216" s="8"/>
      <c r="UQC1216" s="8"/>
      <c r="UQD1216" s="8"/>
      <c r="UQE1216" s="8"/>
      <c r="UQF1216" s="8"/>
      <c r="UQG1216" s="8"/>
      <c r="UQH1216" s="8"/>
      <c r="UQI1216" s="8"/>
      <c r="UQJ1216" s="8"/>
      <c r="UQK1216" s="8"/>
      <c r="UQL1216" s="8"/>
      <c r="UQM1216" s="8"/>
      <c r="UQN1216" s="8"/>
      <c r="UQO1216" s="8"/>
      <c r="UQP1216" s="8"/>
      <c r="UQQ1216" s="8"/>
      <c r="UQR1216" s="8"/>
      <c r="UQS1216" s="8"/>
      <c r="UQT1216" s="8"/>
      <c r="UQU1216" s="8"/>
      <c r="UQV1216" s="8"/>
      <c r="UQW1216" s="8"/>
      <c r="UQX1216" s="8"/>
      <c r="UQY1216" s="8"/>
      <c r="UQZ1216" s="8"/>
      <c r="URA1216" s="8"/>
      <c r="URB1216" s="8"/>
      <c r="URC1216" s="8"/>
      <c r="URD1216" s="8"/>
      <c r="URE1216" s="8"/>
      <c r="URF1216" s="8"/>
      <c r="URG1216" s="8"/>
      <c r="URH1216" s="8"/>
      <c r="URI1216" s="8"/>
      <c r="URJ1216" s="8"/>
      <c r="URK1216" s="8"/>
      <c r="URL1216" s="8"/>
      <c r="URM1216" s="8"/>
      <c r="URN1216" s="8"/>
      <c r="URO1216" s="8"/>
      <c r="URP1216" s="8"/>
      <c r="URQ1216" s="8"/>
      <c r="URR1216" s="8"/>
      <c r="URS1216" s="8"/>
      <c r="URT1216" s="8"/>
      <c r="URU1216" s="8"/>
      <c r="URV1216" s="8"/>
      <c r="URW1216" s="8"/>
      <c r="URX1216" s="8"/>
      <c r="URY1216" s="8"/>
      <c r="URZ1216" s="8"/>
      <c r="USA1216" s="8"/>
      <c r="USB1216" s="8"/>
      <c r="USC1216" s="8"/>
      <c r="USD1216" s="8"/>
      <c r="USE1216" s="8"/>
      <c r="USF1216" s="8"/>
      <c r="USG1216" s="8"/>
      <c r="USH1216" s="8"/>
      <c r="USI1216" s="8"/>
      <c r="USJ1216" s="8"/>
      <c r="USK1216" s="8"/>
      <c r="USL1216" s="8"/>
      <c r="USM1216" s="8"/>
      <c r="USN1216" s="8"/>
      <c r="USO1216" s="8"/>
      <c r="USP1216" s="8"/>
      <c r="USQ1216" s="8"/>
      <c r="USR1216" s="8"/>
      <c r="USS1216" s="8"/>
      <c r="UST1216" s="8"/>
      <c r="USU1216" s="8"/>
      <c r="USV1216" s="8"/>
      <c r="USW1216" s="8"/>
      <c r="USX1216" s="8"/>
      <c r="USY1216" s="8"/>
      <c r="USZ1216" s="8"/>
      <c r="UTA1216" s="8"/>
      <c r="UTB1216" s="8"/>
      <c r="UTC1216" s="8"/>
      <c r="UTD1216" s="8"/>
      <c r="UTE1216" s="8"/>
      <c r="UTF1216" s="8"/>
      <c r="UTG1216" s="8"/>
      <c r="UTH1216" s="8"/>
      <c r="UTI1216" s="8"/>
      <c r="UTJ1216" s="8"/>
      <c r="UTK1216" s="8"/>
      <c r="UTL1216" s="8"/>
      <c r="UTM1216" s="8"/>
      <c r="UTN1216" s="8"/>
      <c r="UTO1216" s="8"/>
      <c r="UTP1216" s="8"/>
      <c r="UTQ1216" s="8"/>
      <c r="UTR1216" s="8"/>
      <c r="UTS1216" s="8"/>
      <c r="UTT1216" s="8"/>
      <c r="UTU1216" s="8"/>
      <c r="UTV1216" s="8"/>
      <c r="UTW1216" s="8"/>
      <c r="UTX1216" s="8"/>
      <c r="UTY1216" s="8"/>
      <c r="UTZ1216" s="8"/>
      <c r="UUA1216" s="8"/>
      <c r="UUB1216" s="8"/>
      <c r="UUC1216" s="8"/>
      <c r="UUD1216" s="8"/>
      <c r="UUE1216" s="8"/>
      <c r="UUF1216" s="8"/>
      <c r="UUG1216" s="8"/>
      <c r="UUH1216" s="8"/>
      <c r="UUI1216" s="8"/>
      <c r="UUJ1216" s="8"/>
      <c r="UUK1216" s="8"/>
      <c r="UUL1216" s="8"/>
      <c r="UUM1216" s="8"/>
      <c r="UUN1216" s="8"/>
      <c r="UUO1216" s="8"/>
      <c r="UUP1216" s="8"/>
      <c r="UUQ1216" s="8"/>
      <c r="UUR1216" s="8"/>
      <c r="UUS1216" s="8"/>
      <c r="UUT1216" s="8"/>
      <c r="UUU1216" s="8"/>
      <c r="UUV1216" s="8"/>
      <c r="UUW1216" s="8"/>
      <c r="UUX1216" s="8"/>
      <c r="UUY1216" s="8"/>
      <c r="UUZ1216" s="8"/>
      <c r="UVA1216" s="8"/>
      <c r="UVB1216" s="8"/>
      <c r="UVC1216" s="8"/>
      <c r="UVD1216" s="8"/>
      <c r="UVE1216" s="8"/>
      <c r="UVF1216" s="8"/>
      <c r="UVG1216" s="8"/>
      <c r="UVH1216" s="8"/>
      <c r="UVI1216" s="8"/>
      <c r="UVJ1216" s="8"/>
      <c r="UVK1216" s="8"/>
      <c r="UVL1216" s="8"/>
      <c r="UVM1216" s="8"/>
      <c r="UVN1216" s="8"/>
      <c r="UVO1216" s="8"/>
      <c r="UVP1216" s="8"/>
      <c r="UVQ1216" s="8"/>
      <c r="UVR1216" s="8"/>
      <c r="UVS1216" s="8"/>
      <c r="UVT1216" s="8"/>
      <c r="UVU1216" s="8"/>
      <c r="UVV1216" s="8"/>
      <c r="UVW1216" s="8"/>
      <c r="UVX1216" s="8"/>
      <c r="UVY1216" s="8"/>
      <c r="UVZ1216" s="8"/>
      <c r="UWA1216" s="8"/>
      <c r="UWB1216" s="8"/>
      <c r="UWC1216" s="8"/>
      <c r="UWD1216" s="8"/>
      <c r="UWE1216" s="8"/>
      <c r="UWF1216" s="8"/>
      <c r="UWG1216" s="8"/>
      <c r="UWH1216" s="8"/>
      <c r="UWI1216" s="8"/>
      <c r="UWJ1216" s="8"/>
      <c r="UWK1216" s="8"/>
      <c r="UWL1216" s="8"/>
      <c r="UWM1216" s="8"/>
      <c r="UWN1216" s="8"/>
      <c r="UWO1216" s="8"/>
      <c r="UWP1216" s="8"/>
      <c r="UWQ1216" s="8"/>
      <c r="UWR1216" s="8"/>
      <c r="UWS1216" s="8"/>
      <c r="UWT1216" s="8"/>
      <c r="UWU1216" s="8"/>
      <c r="UWV1216" s="8"/>
      <c r="UWW1216" s="8"/>
      <c r="UWX1216" s="8"/>
      <c r="UWY1216" s="8"/>
      <c r="UWZ1216" s="8"/>
      <c r="UXA1216" s="8"/>
      <c r="UXB1216" s="8"/>
      <c r="UXC1216" s="8"/>
      <c r="UXD1216" s="8"/>
      <c r="UXE1216" s="8"/>
      <c r="UXF1216" s="8"/>
      <c r="UXG1216" s="8"/>
      <c r="UXH1216" s="8"/>
      <c r="UXI1216" s="8"/>
      <c r="UXJ1216" s="8"/>
      <c r="UXK1216" s="8"/>
      <c r="UXL1216" s="8"/>
      <c r="UXM1216" s="8"/>
      <c r="UXN1216" s="8"/>
      <c r="UXO1216" s="8"/>
      <c r="UXP1216" s="8"/>
      <c r="UXQ1216" s="8"/>
      <c r="UXR1216" s="8"/>
      <c r="UXS1216" s="8"/>
      <c r="UXT1216" s="8"/>
      <c r="UXU1216" s="8"/>
      <c r="UXV1216" s="8"/>
      <c r="UXW1216" s="8"/>
      <c r="UXX1216" s="8"/>
      <c r="UXY1216" s="8"/>
      <c r="UXZ1216" s="8"/>
      <c r="UYA1216" s="8"/>
      <c r="UYB1216" s="8"/>
      <c r="UYC1216" s="8"/>
      <c r="UYD1216" s="8"/>
      <c r="UYE1216" s="8"/>
      <c r="UYF1216" s="8"/>
      <c r="UYG1216" s="8"/>
      <c r="UYH1216" s="8"/>
      <c r="UYI1216" s="8"/>
      <c r="UYJ1216" s="8"/>
      <c r="UYK1216" s="8"/>
      <c r="UYL1216" s="8"/>
      <c r="UYM1216" s="8"/>
      <c r="UYN1216" s="8"/>
      <c r="UYO1216" s="8"/>
      <c r="UYP1216" s="8"/>
      <c r="UYQ1216" s="8"/>
      <c r="UYR1216" s="8"/>
      <c r="UYS1216" s="8"/>
      <c r="UYT1216" s="8"/>
      <c r="UYU1216" s="8"/>
      <c r="UYV1216" s="8"/>
      <c r="UYW1216" s="8"/>
      <c r="UYX1216" s="8"/>
      <c r="UYY1216" s="8"/>
      <c r="UYZ1216" s="8"/>
      <c r="UZA1216" s="8"/>
      <c r="UZB1216" s="8"/>
      <c r="UZC1216" s="8"/>
      <c r="UZD1216" s="8"/>
      <c r="UZE1216" s="8"/>
      <c r="UZF1216" s="8"/>
      <c r="UZG1216" s="8"/>
      <c r="UZH1216" s="8"/>
      <c r="UZI1216" s="8"/>
      <c r="UZJ1216" s="8"/>
      <c r="UZK1216" s="8"/>
      <c r="UZL1216" s="8"/>
      <c r="UZM1216" s="8"/>
      <c r="UZN1216" s="8"/>
      <c r="UZO1216" s="8"/>
      <c r="UZP1216" s="8"/>
      <c r="UZQ1216" s="8"/>
      <c r="UZR1216" s="8"/>
      <c r="UZS1216" s="8"/>
      <c r="UZT1216" s="8"/>
      <c r="UZU1216" s="8"/>
      <c r="UZV1216" s="8"/>
      <c r="UZW1216" s="8"/>
      <c r="UZX1216" s="8"/>
      <c r="UZY1216" s="8"/>
      <c r="UZZ1216" s="8"/>
      <c r="VAA1216" s="8"/>
      <c r="VAB1216" s="8"/>
      <c r="VAC1216" s="8"/>
      <c r="VAD1216" s="8"/>
      <c r="VAE1216" s="8"/>
      <c r="VAF1216" s="8"/>
      <c r="VAG1216" s="8"/>
      <c r="VAH1216" s="8"/>
      <c r="VAI1216" s="8"/>
      <c r="VAJ1216" s="8"/>
      <c r="VAK1216" s="8"/>
      <c r="VAL1216" s="8"/>
      <c r="VAM1216" s="8"/>
      <c r="VAN1216" s="8"/>
      <c r="VAO1216" s="8"/>
      <c r="VAP1216" s="8"/>
      <c r="VAQ1216" s="8"/>
      <c r="VAR1216" s="8"/>
      <c r="VAS1216" s="8"/>
      <c r="VAT1216" s="8"/>
      <c r="VAU1216" s="8"/>
      <c r="VAV1216" s="8"/>
      <c r="VAW1216" s="8"/>
      <c r="VAX1216" s="8"/>
      <c r="VAY1216" s="8"/>
      <c r="VAZ1216" s="8"/>
      <c r="VBA1216" s="8"/>
      <c r="VBB1216" s="8"/>
      <c r="VBC1216" s="8"/>
      <c r="VBD1216" s="8"/>
      <c r="VBE1216" s="8"/>
      <c r="VBF1216" s="8"/>
      <c r="VBG1216" s="8"/>
      <c r="VBH1216" s="8"/>
      <c r="VBI1216" s="8"/>
      <c r="VBJ1216" s="8"/>
      <c r="VBK1216" s="8"/>
      <c r="VBL1216" s="8"/>
      <c r="VBM1216" s="8"/>
      <c r="VBN1216" s="8"/>
      <c r="VBO1216" s="8"/>
      <c r="VBP1216" s="8"/>
      <c r="VBQ1216" s="8"/>
      <c r="VBR1216" s="8"/>
      <c r="VBS1216" s="8"/>
      <c r="VBT1216" s="8"/>
      <c r="VBU1216" s="8"/>
      <c r="VBV1216" s="8"/>
      <c r="VBW1216" s="8"/>
      <c r="VBX1216" s="8"/>
      <c r="VBY1216" s="8"/>
      <c r="VBZ1216" s="8"/>
      <c r="VCA1216" s="8"/>
      <c r="VCB1216" s="8"/>
      <c r="VCC1216" s="8"/>
      <c r="VCD1216" s="8"/>
      <c r="VCE1216" s="8"/>
      <c r="VCF1216" s="8"/>
      <c r="VCG1216" s="8"/>
      <c r="VCH1216" s="8"/>
      <c r="VCI1216" s="8"/>
      <c r="VCJ1216" s="8"/>
      <c r="VCK1216" s="8"/>
      <c r="VCL1216" s="8"/>
      <c r="VCM1216" s="8"/>
      <c r="VCN1216" s="8"/>
      <c r="VCO1216" s="8"/>
      <c r="VCP1216" s="8"/>
      <c r="VCQ1216" s="8"/>
      <c r="VCR1216" s="8"/>
      <c r="VCS1216" s="8"/>
      <c r="VCT1216" s="8"/>
      <c r="VCU1216" s="8"/>
      <c r="VCV1216" s="8"/>
      <c r="VCW1216" s="8"/>
      <c r="VCX1216" s="8"/>
      <c r="VCY1216" s="8"/>
      <c r="VCZ1216" s="8"/>
      <c r="VDA1216" s="8"/>
      <c r="VDB1216" s="8"/>
      <c r="VDC1216" s="8"/>
      <c r="VDD1216" s="8"/>
      <c r="VDE1216" s="8"/>
      <c r="VDF1216" s="8"/>
      <c r="VDG1216" s="8"/>
      <c r="VDH1216" s="8"/>
      <c r="VDI1216" s="8"/>
      <c r="VDJ1216" s="8"/>
      <c r="VDK1216" s="8"/>
      <c r="VDL1216" s="8"/>
      <c r="VDM1216" s="8"/>
      <c r="VDN1216" s="8"/>
      <c r="VDO1216" s="8"/>
      <c r="VDP1216" s="8"/>
      <c r="VDQ1216" s="8"/>
      <c r="VDR1216" s="8"/>
      <c r="VDS1216" s="8"/>
      <c r="VDT1216" s="8"/>
      <c r="VDU1216" s="8"/>
      <c r="VDV1216" s="8"/>
      <c r="VDW1216" s="8"/>
      <c r="VDX1216" s="8"/>
      <c r="VDY1216" s="8"/>
      <c r="VDZ1216" s="8"/>
      <c r="VEA1216" s="8"/>
      <c r="VEB1216" s="8"/>
      <c r="VEC1216" s="8"/>
      <c r="VED1216" s="8"/>
      <c r="VEE1216" s="8"/>
      <c r="VEF1216" s="8"/>
      <c r="VEG1216" s="8"/>
      <c r="VEH1216" s="8"/>
      <c r="VEI1216" s="8"/>
      <c r="VEJ1216" s="8"/>
      <c r="VEK1216" s="8"/>
      <c r="VEL1216" s="8"/>
      <c r="VEM1216" s="8"/>
      <c r="VEN1216" s="8"/>
      <c r="VEO1216" s="8"/>
      <c r="VEP1216" s="8"/>
      <c r="VEQ1216" s="8"/>
      <c r="VER1216" s="8"/>
      <c r="VES1216" s="8"/>
      <c r="VET1216" s="8"/>
      <c r="VEU1216" s="8"/>
      <c r="VEV1216" s="8"/>
      <c r="VEW1216" s="8"/>
      <c r="VEX1216" s="8"/>
      <c r="VEY1216" s="8"/>
      <c r="VEZ1216" s="8"/>
      <c r="VFA1216" s="8"/>
      <c r="VFB1216" s="8"/>
      <c r="VFC1216" s="8"/>
      <c r="VFD1216" s="8"/>
      <c r="VFE1216" s="8"/>
      <c r="VFF1216" s="8"/>
      <c r="VFG1216" s="8"/>
      <c r="VFH1216" s="8"/>
      <c r="VFI1216" s="8"/>
      <c r="VFJ1216" s="8"/>
      <c r="VFK1216" s="8"/>
      <c r="VFL1216" s="8"/>
      <c r="VFM1216" s="8"/>
      <c r="VFN1216" s="8"/>
      <c r="VFO1216" s="8"/>
      <c r="VFP1216" s="8"/>
      <c r="VFQ1216" s="8"/>
      <c r="VFR1216" s="8"/>
      <c r="VFS1216" s="8"/>
      <c r="VFT1216" s="8"/>
      <c r="VFU1216" s="8"/>
      <c r="VFV1216" s="8"/>
      <c r="VFW1216" s="8"/>
      <c r="VFX1216" s="8"/>
      <c r="VFY1216" s="8"/>
      <c r="VFZ1216" s="8"/>
      <c r="VGA1216" s="8"/>
      <c r="VGB1216" s="8"/>
      <c r="VGC1216" s="8"/>
      <c r="VGD1216" s="8"/>
      <c r="VGE1216" s="8"/>
      <c r="VGF1216" s="8"/>
      <c r="VGG1216" s="8"/>
      <c r="VGH1216" s="8"/>
      <c r="VGI1216" s="8"/>
      <c r="VGJ1216" s="8"/>
      <c r="VGK1216" s="8"/>
      <c r="VGL1216" s="8"/>
      <c r="VGM1216" s="8"/>
      <c r="VGN1216" s="8"/>
      <c r="VGO1216" s="8"/>
      <c r="VGP1216" s="8"/>
      <c r="VGQ1216" s="8"/>
      <c r="VGR1216" s="8"/>
      <c r="VGS1216" s="8"/>
      <c r="VGT1216" s="8"/>
      <c r="VGU1216" s="8"/>
      <c r="VGV1216" s="8"/>
      <c r="VGW1216" s="8"/>
      <c r="VGX1216" s="8"/>
      <c r="VGY1216" s="8"/>
      <c r="VGZ1216" s="8"/>
      <c r="VHA1216" s="8"/>
      <c r="VHB1216" s="8"/>
      <c r="VHC1216" s="8"/>
      <c r="VHD1216" s="8"/>
      <c r="VHE1216" s="8"/>
      <c r="VHF1216" s="8"/>
      <c r="VHG1216" s="8"/>
      <c r="VHH1216" s="8"/>
      <c r="VHI1216" s="8"/>
      <c r="VHJ1216" s="8"/>
      <c r="VHK1216" s="8"/>
      <c r="VHL1216" s="8"/>
      <c r="VHM1216" s="8"/>
      <c r="VHN1216" s="8"/>
      <c r="VHO1216" s="8"/>
      <c r="VHP1216" s="8"/>
      <c r="VHQ1216" s="8"/>
      <c r="VHR1216" s="8"/>
      <c r="VHS1216" s="8"/>
      <c r="VHT1216" s="8"/>
      <c r="VHU1216" s="8"/>
      <c r="VHV1216" s="8"/>
      <c r="VHW1216" s="8"/>
      <c r="VHX1216" s="8"/>
      <c r="VHY1216" s="8"/>
      <c r="VHZ1216" s="8"/>
      <c r="VIA1216" s="8"/>
      <c r="VIB1216" s="8"/>
      <c r="VIC1216" s="8"/>
      <c r="VID1216" s="8"/>
      <c r="VIE1216" s="8"/>
      <c r="VIF1216" s="8"/>
      <c r="VIG1216" s="8"/>
      <c r="VIH1216" s="8"/>
      <c r="VII1216" s="8"/>
      <c r="VIJ1216" s="8"/>
      <c r="VIK1216" s="8"/>
      <c r="VIL1216" s="8"/>
      <c r="VIM1216" s="8"/>
      <c r="VIN1216" s="8"/>
      <c r="VIO1216" s="8"/>
      <c r="VIP1216" s="8"/>
      <c r="VIQ1216" s="8"/>
      <c r="VIR1216" s="8"/>
      <c r="VIS1216" s="8"/>
      <c r="VIT1216" s="8"/>
      <c r="VIU1216" s="8"/>
      <c r="VIV1216" s="8"/>
      <c r="VIW1216" s="8"/>
      <c r="VIX1216" s="8"/>
      <c r="VIY1216" s="8"/>
      <c r="VIZ1216" s="8"/>
      <c r="VJA1216" s="8"/>
      <c r="VJB1216" s="8"/>
      <c r="VJC1216" s="8"/>
      <c r="VJD1216" s="8"/>
      <c r="VJE1216" s="8"/>
      <c r="VJF1216" s="8"/>
      <c r="VJG1216" s="8"/>
      <c r="VJH1216" s="8"/>
      <c r="VJI1216" s="8"/>
      <c r="VJJ1216" s="8"/>
      <c r="VJK1216" s="8"/>
      <c r="VJL1216" s="8"/>
      <c r="VJM1216" s="8"/>
      <c r="VJN1216" s="8"/>
      <c r="VJO1216" s="8"/>
      <c r="VJP1216" s="8"/>
      <c r="VJQ1216" s="8"/>
      <c r="VJR1216" s="8"/>
      <c r="VJS1216" s="8"/>
      <c r="VJT1216" s="8"/>
      <c r="VJU1216" s="8"/>
      <c r="VJV1216" s="8"/>
      <c r="VJW1216" s="8"/>
      <c r="VJX1216" s="8"/>
      <c r="VJY1216" s="8"/>
      <c r="VJZ1216" s="8"/>
      <c r="VKA1216" s="8"/>
      <c r="VKB1216" s="8"/>
      <c r="VKC1216" s="8"/>
      <c r="VKD1216" s="8"/>
      <c r="VKE1216" s="8"/>
      <c r="VKF1216" s="8"/>
      <c r="VKG1216" s="8"/>
      <c r="VKH1216" s="8"/>
      <c r="VKI1216" s="8"/>
      <c r="VKJ1216" s="8"/>
      <c r="VKK1216" s="8"/>
      <c r="VKL1216" s="8"/>
      <c r="VKM1216" s="8"/>
      <c r="VKN1216" s="8"/>
      <c r="VKO1216" s="8"/>
      <c r="VKP1216" s="8"/>
      <c r="VKQ1216" s="8"/>
      <c r="VKR1216" s="8"/>
      <c r="VKS1216" s="8"/>
      <c r="VKT1216" s="8"/>
      <c r="VKU1216" s="8"/>
      <c r="VKV1216" s="8"/>
      <c r="VKW1216" s="8"/>
      <c r="VKX1216" s="8"/>
      <c r="VKY1216" s="8"/>
      <c r="VKZ1216" s="8"/>
      <c r="VLA1216" s="8"/>
      <c r="VLB1216" s="8"/>
      <c r="VLC1216" s="8"/>
      <c r="VLD1216" s="8"/>
      <c r="VLE1216" s="8"/>
      <c r="VLF1216" s="8"/>
      <c r="VLG1216" s="8"/>
      <c r="VLH1216" s="8"/>
      <c r="VLI1216" s="8"/>
      <c r="VLJ1216" s="8"/>
      <c r="VLK1216" s="8"/>
      <c r="VLL1216" s="8"/>
      <c r="VLM1216" s="8"/>
      <c r="VLN1216" s="8"/>
      <c r="VLO1216" s="8"/>
      <c r="VLP1216" s="8"/>
      <c r="VLQ1216" s="8"/>
      <c r="VLR1216" s="8"/>
      <c r="VLS1216" s="8"/>
      <c r="VLT1216" s="8"/>
      <c r="VLU1216" s="8"/>
      <c r="VLV1216" s="8"/>
      <c r="VLW1216" s="8"/>
      <c r="VLX1216" s="8"/>
      <c r="VLY1216" s="8"/>
      <c r="VLZ1216" s="8"/>
      <c r="VMA1216" s="8"/>
      <c r="VMB1216" s="8"/>
      <c r="VMC1216" s="8"/>
      <c r="VMD1216" s="8"/>
      <c r="VME1216" s="8"/>
      <c r="VMF1216" s="8"/>
      <c r="VMG1216" s="8"/>
      <c r="VMH1216" s="8"/>
      <c r="VMI1216" s="8"/>
      <c r="VMJ1216" s="8"/>
      <c r="VMK1216" s="8"/>
      <c r="VML1216" s="8"/>
      <c r="VMM1216" s="8"/>
      <c r="VMN1216" s="8"/>
      <c r="VMO1216" s="8"/>
      <c r="VMP1216" s="8"/>
      <c r="VMQ1216" s="8"/>
      <c r="VMR1216" s="8"/>
      <c r="VMS1216" s="8"/>
      <c r="VMT1216" s="8"/>
      <c r="VMU1216" s="8"/>
      <c r="VMV1216" s="8"/>
      <c r="VMW1216" s="8"/>
      <c r="VMX1216" s="8"/>
      <c r="VMY1216" s="8"/>
      <c r="VMZ1216" s="8"/>
      <c r="VNA1216" s="8"/>
      <c r="VNB1216" s="8"/>
      <c r="VNC1216" s="8"/>
      <c r="VND1216" s="8"/>
      <c r="VNE1216" s="8"/>
      <c r="VNF1216" s="8"/>
      <c r="VNG1216" s="8"/>
      <c r="VNH1216" s="8"/>
      <c r="VNI1216" s="8"/>
      <c r="VNJ1216" s="8"/>
      <c r="VNK1216" s="8"/>
      <c r="VNL1216" s="8"/>
      <c r="VNM1216" s="8"/>
      <c r="VNN1216" s="8"/>
      <c r="VNO1216" s="8"/>
      <c r="VNP1216" s="8"/>
      <c r="VNQ1216" s="8"/>
      <c r="VNR1216" s="8"/>
      <c r="VNS1216" s="8"/>
      <c r="VNT1216" s="8"/>
      <c r="VNU1216" s="8"/>
      <c r="VNV1216" s="8"/>
      <c r="VNW1216" s="8"/>
      <c r="VNX1216" s="8"/>
      <c r="VNY1216" s="8"/>
      <c r="VNZ1216" s="8"/>
      <c r="VOA1216" s="8"/>
      <c r="VOB1216" s="8"/>
      <c r="VOC1216" s="8"/>
      <c r="VOD1216" s="8"/>
      <c r="VOE1216" s="8"/>
      <c r="VOF1216" s="8"/>
      <c r="VOG1216" s="8"/>
      <c r="VOH1216" s="8"/>
      <c r="VOI1216" s="8"/>
      <c r="VOJ1216" s="8"/>
      <c r="VOK1216" s="8"/>
      <c r="VOL1216" s="8"/>
      <c r="VOM1216" s="8"/>
      <c r="VON1216" s="8"/>
      <c r="VOO1216" s="8"/>
      <c r="VOP1216" s="8"/>
      <c r="VOQ1216" s="8"/>
      <c r="VOR1216" s="8"/>
      <c r="VOS1216" s="8"/>
      <c r="VOT1216" s="8"/>
      <c r="VOU1216" s="8"/>
      <c r="VOV1216" s="8"/>
      <c r="VOW1216" s="8"/>
      <c r="VOX1216" s="8"/>
      <c r="VOY1216" s="8"/>
      <c r="VOZ1216" s="8"/>
      <c r="VPA1216" s="8"/>
      <c r="VPB1216" s="8"/>
      <c r="VPC1216" s="8"/>
      <c r="VPD1216" s="8"/>
      <c r="VPE1216" s="8"/>
      <c r="VPF1216" s="8"/>
      <c r="VPG1216" s="8"/>
      <c r="VPH1216" s="8"/>
      <c r="VPI1216" s="8"/>
      <c r="VPJ1216" s="8"/>
      <c r="VPK1216" s="8"/>
      <c r="VPL1216" s="8"/>
      <c r="VPM1216" s="8"/>
      <c r="VPN1216" s="8"/>
      <c r="VPO1216" s="8"/>
      <c r="VPP1216" s="8"/>
      <c r="VPQ1216" s="8"/>
      <c r="VPR1216" s="8"/>
      <c r="VPS1216" s="8"/>
      <c r="VPT1216" s="8"/>
      <c r="VPU1216" s="8"/>
      <c r="VPV1216" s="8"/>
      <c r="VPW1216" s="8"/>
      <c r="VPX1216" s="8"/>
      <c r="VPY1216" s="8"/>
      <c r="VPZ1216" s="8"/>
      <c r="VQA1216" s="8"/>
      <c r="VQB1216" s="8"/>
      <c r="VQC1216" s="8"/>
      <c r="VQD1216" s="8"/>
      <c r="VQE1216" s="8"/>
      <c r="VQF1216" s="8"/>
      <c r="VQG1216" s="8"/>
      <c r="VQH1216" s="8"/>
      <c r="VQI1216" s="8"/>
      <c r="VQJ1216" s="8"/>
      <c r="VQK1216" s="8"/>
      <c r="VQL1216" s="8"/>
      <c r="VQM1216" s="8"/>
      <c r="VQN1216" s="8"/>
      <c r="VQO1216" s="8"/>
      <c r="VQP1216" s="8"/>
      <c r="VQQ1216" s="8"/>
      <c r="VQR1216" s="8"/>
      <c r="VQS1216" s="8"/>
      <c r="VQT1216" s="8"/>
      <c r="VQU1216" s="8"/>
      <c r="VQV1216" s="8"/>
      <c r="VQW1216" s="8"/>
      <c r="VQX1216" s="8"/>
      <c r="VQY1216" s="8"/>
      <c r="VQZ1216" s="8"/>
      <c r="VRA1216" s="8"/>
      <c r="VRB1216" s="8"/>
      <c r="VRC1216" s="8"/>
      <c r="VRD1216" s="8"/>
      <c r="VRE1216" s="8"/>
      <c r="VRF1216" s="8"/>
      <c r="VRG1216" s="8"/>
      <c r="VRH1216" s="8"/>
      <c r="VRI1216" s="8"/>
      <c r="VRJ1216" s="8"/>
      <c r="VRK1216" s="8"/>
      <c r="VRL1216" s="8"/>
      <c r="VRM1216" s="8"/>
      <c r="VRN1216" s="8"/>
      <c r="VRO1216" s="8"/>
      <c r="VRP1216" s="8"/>
      <c r="VRQ1216" s="8"/>
      <c r="VRR1216" s="8"/>
      <c r="VRS1216" s="8"/>
      <c r="VRT1216" s="8"/>
      <c r="VRU1216" s="8"/>
      <c r="VRV1216" s="8"/>
      <c r="VRW1216" s="8"/>
      <c r="VRX1216" s="8"/>
      <c r="VRY1216" s="8"/>
      <c r="VRZ1216" s="8"/>
      <c r="VSA1216" s="8"/>
      <c r="VSB1216" s="8"/>
      <c r="VSC1216" s="8"/>
      <c r="VSD1216" s="8"/>
      <c r="VSE1216" s="8"/>
      <c r="VSF1216" s="8"/>
      <c r="VSG1216" s="8"/>
      <c r="VSH1216" s="8"/>
      <c r="VSI1216" s="8"/>
      <c r="VSJ1216" s="8"/>
      <c r="VSK1216" s="8"/>
      <c r="VSL1216" s="8"/>
      <c r="VSM1216" s="8"/>
      <c r="VSN1216" s="8"/>
      <c r="VSO1216" s="8"/>
      <c r="VSP1216" s="8"/>
      <c r="VSQ1216" s="8"/>
      <c r="VSR1216" s="8"/>
      <c r="VSS1216" s="8"/>
      <c r="VST1216" s="8"/>
      <c r="VSU1216" s="8"/>
      <c r="VSV1216" s="8"/>
      <c r="VSW1216" s="8"/>
      <c r="VSX1216" s="8"/>
      <c r="VSY1216" s="8"/>
      <c r="VSZ1216" s="8"/>
      <c r="VTA1216" s="8"/>
      <c r="VTB1216" s="8"/>
      <c r="VTC1216" s="8"/>
      <c r="VTD1216" s="8"/>
      <c r="VTE1216" s="8"/>
      <c r="VTF1216" s="8"/>
      <c r="VTG1216" s="8"/>
      <c r="VTH1216" s="8"/>
      <c r="VTI1216" s="8"/>
      <c r="VTJ1216" s="8"/>
      <c r="VTK1216" s="8"/>
      <c r="VTL1216" s="8"/>
      <c r="VTM1216" s="8"/>
      <c r="VTN1216" s="8"/>
      <c r="VTO1216" s="8"/>
      <c r="VTP1216" s="8"/>
      <c r="VTQ1216" s="8"/>
      <c r="VTR1216" s="8"/>
      <c r="VTS1216" s="8"/>
      <c r="VTT1216" s="8"/>
      <c r="VTU1216" s="8"/>
      <c r="VTV1216" s="8"/>
      <c r="VTW1216" s="8"/>
      <c r="VTX1216" s="8"/>
      <c r="VTY1216" s="8"/>
      <c r="VTZ1216" s="8"/>
      <c r="VUA1216" s="8"/>
      <c r="VUB1216" s="8"/>
      <c r="VUC1216" s="8"/>
      <c r="VUD1216" s="8"/>
      <c r="VUE1216" s="8"/>
      <c r="VUF1216" s="8"/>
      <c r="VUG1216" s="8"/>
      <c r="VUH1216" s="8"/>
      <c r="VUI1216" s="8"/>
      <c r="VUJ1216" s="8"/>
      <c r="VUK1216" s="8"/>
      <c r="VUL1216" s="8"/>
      <c r="VUM1216" s="8"/>
      <c r="VUN1216" s="8"/>
      <c r="VUO1216" s="8"/>
      <c r="VUP1216" s="8"/>
      <c r="VUQ1216" s="8"/>
      <c r="VUR1216" s="8"/>
      <c r="VUS1216" s="8"/>
      <c r="VUT1216" s="8"/>
      <c r="VUU1216" s="8"/>
      <c r="VUV1216" s="8"/>
      <c r="VUW1216" s="8"/>
      <c r="VUX1216" s="8"/>
      <c r="VUY1216" s="8"/>
      <c r="VUZ1216" s="8"/>
      <c r="VVA1216" s="8"/>
      <c r="VVB1216" s="8"/>
      <c r="VVC1216" s="8"/>
      <c r="VVD1216" s="8"/>
      <c r="VVE1216" s="8"/>
      <c r="VVF1216" s="8"/>
      <c r="VVG1216" s="8"/>
      <c r="VVH1216" s="8"/>
      <c r="VVI1216" s="8"/>
      <c r="VVJ1216" s="8"/>
      <c r="VVK1216" s="8"/>
      <c r="VVL1216" s="8"/>
      <c r="VVM1216" s="8"/>
      <c r="VVN1216" s="8"/>
      <c r="VVO1216" s="8"/>
      <c r="VVP1216" s="8"/>
      <c r="VVQ1216" s="8"/>
      <c r="VVR1216" s="8"/>
      <c r="VVS1216" s="8"/>
      <c r="VVT1216" s="8"/>
      <c r="VVU1216" s="8"/>
      <c r="VVV1216" s="8"/>
      <c r="VVW1216" s="8"/>
      <c r="VVX1216" s="8"/>
      <c r="VVY1216" s="8"/>
      <c r="VVZ1216" s="8"/>
      <c r="VWA1216" s="8"/>
      <c r="VWB1216" s="8"/>
      <c r="VWC1216" s="8"/>
      <c r="VWD1216" s="8"/>
      <c r="VWE1216" s="8"/>
      <c r="VWF1216" s="8"/>
      <c r="VWG1216" s="8"/>
      <c r="VWH1216" s="8"/>
      <c r="VWI1216" s="8"/>
      <c r="VWJ1216" s="8"/>
      <c r="VWK1216" s="8"/>
      <c r="VWL1216" s="8"/>
      <c r="VWM1216" s="8"/>
      <c r="VWN1216" s="8"/>
      <c r="VWO1216" s="8"/>
      <c r="VWP1216" s="8"/>
      <c r="VWQ1216" s="8"/>
      <c r="VWR1216" s="8"/>
      <c r="VWS1216" s="8"/>
      <c r="VWT1216" s="8"/>
      <c r="VWU1216" s="8"/>
      <c r="VWV1216" s="8"/>
      <c r="VWW1216" s="8"/>
      <c r="VWX1216" s="8"/>
      <c r="VWY1216" s="8"/>
      <c r="VWZ1216" s="8"/>
      <c r="VXA1216" s="8"/>
      <c r="VXB1216" s="8"/>
      <c r="VXC1216" s="8"/>
      <c r="VXD1216" s="8"/>
      <c r="VXE1216" s="8"/>
      <c r="VXF1216" s="8"/>
      <c r="VXG1216" s="8"/>
      <c r="VXH1216" s="8"/>
      <c r="VXI1216" s="8"/>
      <c r="VXJ1216" s="8"/>
      <c r="VXK1216" s="8"/>
      <c r="VXL1216" s="8"/>
      <c r="VXM1216" s="8"/>
      <c r="VXN1216" s="8"/>
      <c r="VXO1216" s="8"/>
      <c r="VXP1216" s="8"/>
      <c r="VXQ1216" s="8"/>
      <c r="VXR1216" s="8"/>
      <c r="VXS1216" s="8"/>
      <c r="VXT1216" s="8"/>
      <c r="VXU1216" s="8"/>
      <c r="VXV1216" s="8"/>
      <c r="VXW1216" s="8"/>
      <c r="VXX1216" s="8"/>
      <c r="VXY1216" s="8"/>
      <c r="VXZ1216" s="8"/>
      <c r="VYA1216" s="8"/>
      <c r="VYB1216" s="8"/>
      <c r="VYC1216" s="8"/>
      <c r="VYD1216" s="8"/>
      <c r="VYE1216" s="8"/>
      <c r="VYF1216" s="8"/>
      <c r="VYG1216" s="8"/>
      <c r="VYH1216" s="8"/>
      <c r="VYI1216" s="8"/>
      <c r="VYJ1216" s="8"/>
      <c r="VYK1216" s="8"/>
      <c r="VYL1216" s="8"/>
      <c r="VYM1216" s="8"/>
      <c r="VYN1216" s="8"/>
      <c r="VYO1216" s="8"/>
      <c r="VYP1216" s="8"/>
      <c r="VYQ1216" s="8"/>
      <c r="VYR1216" s="8"/>
      <c r="VYS1216" s="8"/>
      <c r="VYT1216" s="8"/>
      <c r="VYU1216" s="8"/>
      <c r="VYV1216" s="8"/>
      <c r="VYW1216" s="8"/>
      <c r="VYX1216" s="8"/>
      <c r="VYY1216" s="8"/>
      <c r="VYZ1216" s="8"/>
      <c r="VZA1216" s="8"/>
      <c r="VZB1216" s="8"/>
      <c r="VZC1216" s="8"/>
      <c r="VZD1216" s="8"/>
      <c r="VZE1216" s="8"/>
      <c r="VZF1216" s="8"/>
      <c r="VZG1216" s="8"/>
      <c r="VZH1216" s="8"/>
      <c r="VZI1216" s="8"/>
      <c r="VZJ1216" s="8"/>
      <c r="VZK1216" s="8"/>
      <c r="VZL1216" s="8"/>
      <c r="VZM1216" s="8"/>
      <c r="VZN1216" s="8"/>
      <c r="VZO1216" s="8"/>
      <c r="VZP1216" s="8"/>
      <c r="VZQ1216" s="8"/>
      <c r="VZR1216" s="8"/>
      <c r="VZS1216" s="8"/>
      <c r="VZT1216" s="8"/>
      <c r="VZU1216" s="8"/>
      <c r="VZV1216" s="8"/>
      <c r="VZW1216" s="8"/>
      <c r="VZX1216" s="8"/>
      <c r="VZY1216" s="8"/>
      <c r="VZZ1216" s="8"/>
      <c r="WAA1216" s="8"/>
      <c r="WAB1216" s="8"/>
      <c r="WAC1216" s="8"/>
      <c r="WAD1216" s="8"/>
      <c r="WAE1216" s="8"/>
      <c r="WAF1216" s="8"/>
      <c r="WAG1216" s="8"/>
      <c r="WAH1216" s="8"/>
      <c r="WAI1216" s="8"/>
      <c r="WAJ1216" s="8"/>
      <c r="WAK1216" s="8"/>
      <c r="WAL1216" s="8"/>
      <c r="WAM1216" s="8"/>
      <c r="WAN1216" s="8"/>
      <c r="WAO1216" s="8"/>
      <c r="WAP1216" s="8"/>
      <c r="WAQ1216" s="8"/>
      <c r="WAR1216" s="8"/>
      <c r="WAS1216" s="8"/>
      <c r="WAT1216" s="8"/>
      <c r="WAU1216" s="8"/>
      <c r="WAV1216" s="8"/>
      <c r="WAW1216" s="8"/>
      <c r="WAX1216" s="8"/>
      <c r="WAY1216" s="8"/>
      <c r="WAZ1216" s="8"/>
      <c r="WBA1216" s="8"/>
      <c r="WBB1216" s="8"/>
      <c r="WBC1216" s="8"/>
      <c r="WBD1216" s="8"/>
      <c r="WBE1216" s="8"/>
      <c r="WBF1216" s="8"/>
      <c r="WBG1216" s="8"/>
      <c r="WBH1216" s="8"/>
      <c r="WBI1216" s="8"/>
      <c r="WBJ1216" s="8"/>
      <c r="WBK1216" s="8"/>
      <c r="WBL1216" s="8"/>
      <c r="WBM1216" s="8"/>
      <c r="WBN1216" s="8"/>
      <c r="WBO1216" s="8"/>
      <c r="WBP1216" s="8"/>
      <c r="WBQ1216" s="8"/>
      <c r="WBR1216" s="8"/>
      <c r="WBS1216" s="8"/>
      <c r="WBT1216" s="8"/>
      <c r="WBU1216" s="8"/>
      <c r="WBV1216" s="8"/>
      <c r="WBW1216" s="8"/>
      <c r="WBX1216" s="8"/>
      <c r="WBY1216" s="8"/>
      <c r="WBZ1216" s="8"/>
      <c r="WCA1216" s="8"/>
      <c r="WCB1216" s="8"/>
      <c r="WCC1216" s="8"/>
      <c r="WCD1216" s="8"/>
      <c r="WCE1216" s="8"/>
      <c r="WCF1216" s="8"/>
      <c r="WCG1216" s="8"/>
      <c r="WCH1216" s="8"/>
      <c r="WCI1216" s="8"/>
      <c r="WCJ1216" s="8"/>
      <c r="WCK1216" s="8"/>
      <c r="WCL1216" s="8"/>
      <c r="WCM1216" s="8"/>
      <c r="WCN1216" s="8"/>
      <c r="WCO1216" s="8"/>
      <c r="WCP1216" s="8"/>
      <c r="WCQ1216" s="8"/>
      <c r="WCR1216" s="8"/>
      <c r="WCS1216" s="8"/>
      <c r="WCT1216" s="8"/>
      <c r="WCU1216" s="8"/>
      <c r="WCV1216" s="8"/>
      <c r="WCW1216" s="8"/>
      <c r="WCX1216" s="8"/>
      <c r="WCY1216" s="8"/>
      <c r="WCZ1216" s="8"/>
      <c r="WDA1216" s="8"/>
      <c r="WDB1216" s="8"/>
      <c r="WDC1216" s="8"/>
      <c r="WDD1216" s="8"/>
      <c r="WDE1216" s="8"/>
      <c r="WDF1216" s="8"/>
      <c r="WDG1216" s="8"/>
      <c r="WDH1216" s="8"/>
      <c r="WDI1216" s="8"/>
      <c r="WDJ1216" s="8"/>
      <c r="WDK1216" s="8"/>
      <c r="WDL1216" s="8"/>
      <c r="WDM1216" s="8"/>
      <c r="WDN1216" s="8"/>
      <c r="WDO1216" s="8"/>
      <c r="WDP1216" s="8"/>
      <c r="WDQ1216" s="8"/>
      <c r="WDR1216" s="8"/>
      <c r="WDS1216" s="8"/>
      <c r="WDT1216" s="8"/>
      <c r="WDU1216" s="8"/>
      <c r="WDV1216" s="8"/>
      <c r="WDW1216" s="8"/>
      <c r="WDX1216" s="8"/>
      <c r="WDY1216" s="8"/>
      <c r="WDZ1216" s="8"/>
      <c r="WEA1216" s="8"/>
      <c r="WEB1216" s="8"/>
      <c r="WEC1216" s="8"/>
      <c r="WED1216" s="8"/>
      <c r="WEE1216" s="8"/>
      <c r="WEF1216" s="8"/>
      <c r="WEG1216" s="8"/>
      <c r="WEH1216" s="8"/>
      <c r="WEI1216" s="8"/>
      <c r="WEJ1216" s="8"/>
      <c r="WEK1216" s="8"/>
      <c r="WEL1216" s="8"/>
      <c r="WEM1216" s="8"/>
      <c r="WEN1216" s="8"/>
      <c r="WEO1216" s="8"/>
      <c r="WEP1216" s="8"/>
      <c r="WEQ1216" s="8"/>
      <c r="WER1216" s="8"/>
      <c r="WES1216" s="8"/>
      <c r="WET1216" s="8"/>
      <c r="WEU1216" s="8"/>
      <c r="WEV1216" s="8"/>
      <c r="WEW1216" s="8"/>
      <c r="WEX1216" s="8"/>
      <c r="WEY1216" s="8"/>
      <c r="WEZ1216" s="8"/>
      <c r="WFA1216" s="8"/>
      <c r="WFB1216" s="8"/>
      <c r="WFC1216" s="8"/>
      <c r="WFD1216" s="8"/>
      <c r="WFE1216" s="8"/>
      <c r="WFF1216" s="8"/>
      <c r="WFG1216" s="8"/>
      <c r="WFH1216" s="8"/>
      <c r="WFI1216" s="8"/>
      <c r="WFJ1216" s="8"/>
      <c r="WFK1216" s="8"/>
      <c r="WFL1216" s="8"/>
      <c r="WFM1216" s="8"/>
      <c r="WFN1216" s="8"/>
      <c r="WFO1216" s="8"/>
      <c r="WFP1216" s="8"/>
      <c r="WFQ1216" s="8"/>
      <c r="WFR1216" s="8"/>
      <c r="WFS1216" s="8"/>
      <c r="WFT1216" s="8"/>
      <c r="WFU1216" s="8"/>
      <c r="WFV1216" s="8"/>
      <c r="WFW1216" s="8"/>
      <c r="WFX1216" s="8"/>
      <c r="WFY1216" s="8"/>
      <c r="WFZ1216" s="8"/>
      <c r="WGA1216" s="8"/>
      <c r="WGB1216" s="8"/>
      <c r="WGC1216" s="8"/>
      <c r="WGD1216" s="8"/>
      <c r="WGE1216" s="8"/>
      <c r="WGF1216" s="8"/>
      <c r="WGG1216" s="8"/>
      <c r="WGH1216" s="8"/>
      <c r="WGI1216" s="8"/>
      <c r="WGJ1216" s="8"/>
      <c r="WGK1216" s="8"/>
      <c r="WGL1216" s="8"/>
      <c r="WGM1216" s="8"/>
      <c r="WGN1216" s="8"/>
      <c r="WGO1216" s="8"/>
      <c r="WGP1216" s="8"/>
      <c r="WGQ1216" s="8"/>
      <c r="WGR1216" s="8"/>
      <c r="WGS1216" s="8"/>
      <c r="WGT1216" s="8"/>
      <c r="WGU1216" s="8"/>
      <c r="WGV1216" s="8"/>
      <c r="WGW1216" s="8"/>
      <c r="WGX1216" s="8"/>
      <c r="WGY1216" s="8"/>
      <c r="WGZ1216" s="8"/>
      <c r="WHA1216" s="8"/>
      <c r="WHB1216" s="8"/>
      <c r="WHC1216" s="8"/>
      <c r="WHD1216" s="8"/>
      <c r="WHE1216" s="8"/>
      <c r="WHF1216" s="8"/>
      <c r="WHG1216" s="8"/>
      <c r="WHH1216" s="8"/>
      <c r="WHI1216" s="8"/>
      <c r="WHJ1216" s="8"/>
      <c r="WHK1216" s="8"/>
      <c r="WHL1216" s="8"/>
      <c r="WHM1216" s="8"/>
      <c r="WHN1216" s="8"/>
      <c r="WHO1216" s="8"/>
      <c r="WHP1216" s="8"/>
      <c r="WHQ1216" s="8"/>
      <c r="WHR1216" s="8"/>
      <c r="WHS1216" s="8"/>
      <c r="WHT1216" s="8"/>
      <c r="WHU1216" s="8"/>
      <c r="WHV1216" s="8"/>
      <c r="WHW1216" s="8"/>
      <c r="WHX1216" s="8"/>
      <c r="WHY1216" s="8"/>
      <c r="WHZ1216" s="8"/>
      <c r="WIA1216" s="8"/>
      <c r="WIB1216" s="8"/>
      <c r="WIC1216" s="8"/>
      <c r="WID1216" s="8"/>
      <c r="WIE1216" s="8"/>
      <c r="WIF1216" s="8"/>
      <c r="WIG1216" s="8"/>
      <c r="WIH1216" s="8"/>
      <c r="WII1216" s="8"/>
      <c r="WIJ1216" s="8"/>
      <c r="WIK1216" s="8"/>
      <c r="WIL1216" s="8"/>
      <c r="WIM1216" s="8"/>
      <c r="WIN1216" s="8"/>
      <c r="WIO1216" s="8"/>
      <c r="WIP1216" s="8"/>
      <c r="WIQ1216" s="8"/>
      <c r="WIR1216" s="8"/>
      <c r="WIS1216" s="8"/>
      <c r="WIT1216" s="8"/>
      <c r="WIU1216" s="8"/>
      <c r="WIV1216" s="8"/>
      <c r="WIW1216" s="8"/>
      <c r="WIX1216" s="8"/>
      <c r="WIY1216" s="8"/>
      <c r="WIZ1216" s="8"/>
      <c r="WJA1216" s="8"/>
      <c r="WJB1216" s="8"/>
      <c r="WJC1216" s="8"/>
      <c r="WJD1216" s="8"/>
      <c r="WJE1216" s="8"/>
      <c r="WJF1216" s="8"/>
      <c r="WJG1216" s="8"/>
      <c r="WJH1216" s="8"/>
      <c r="WJI1216" s="8"/>
      <c r="WJJ1216" s="8"/>
      <c r="WJK1216" s="8"/>
      <c r="WJL1216" s="8"/>
      <c r="WJM1216" s="8"/>
      <c r="WJN1216" s="8"/>
      <c r="WJO1216" s="8"/>
      <c r="WJP1216" s="8"/>
      <c r="WJQ1216" s="8"/>
      <c r="WJR1216" s="8"/>
      <c r="WJS1216" s="8"/>
      <c r="WJT1216" s="8"/>
      <c r="WJU1216" s="8"/>
      <c r="WJV1216" s="8"/>
      <c r="WJW1216" s="8"/>
      <c r="WJX1216" s="8"/>
      <c r="WJY1216" s="8"/>
      <c r="WJZ1216" s="8"/>
      <c r="WKA1216" s="8"/>
      <c r="WKB1216" s="8"/>
      <c r="WKC1216" s="8"/>
      <c r="WKD1216" s="8"/>
      <c r="WKE1216" s="8"/>
      <c r="WKF1216" s="8"/>
      <c r="WKG1216" s="8"/>
      <c r="WKH1216" s="8"/>
      <c r="WKI1216" s="8"/>
      <c r="WKJ1216" s="8"/>
      <c r="WKK1216" s="8"/>
      <c r="WKL1216" s="8"/>
      <c r="WKM1216" s="8"/>
      <c r="WKN1216" s="8"/>
      <c r="WKO1216" s="8"/>
      <c r="WKP1216" s="8"/>
      <c r="WKQ1216" s="8"/>
      <c r="WKR1216" s="8"/>
      <c r="WKS1216" s="8"/>
      <c r="WKT1216" s="8"/>
      <c r="WKU1216" s="8"/>
      <c r="WKV1216" s="8"/>
      <c r="WKW1216" s="8"/>
      <c r="WKX1216" s="8"/>
      <c r="WKY1216" s="8"/>
      <c r="WKZ1216" s="8"/>
      <c r="WLA1216" s="8"/>
      <c r="WLB1216" s="8"/>
      <c r="WLC1216" s="8"/>
      <c r="WLD1216" s="8"/>
      <c r="WLE1216" s="8"/>
      <c r="WLF1216" s="8"/>
      <c r="WLG1216" s="8"/>
      <c r="WLH1216" s="8"/>
      <c r="WLI1216" s="8"/>
      <c r="WLJ1216" s="8"/>
      <c r="WLK1216" s="8"/>
      <c r="WLL1216" s="8"/>
      <c r="WLM1216" s="8"/>
      <c r="WLN1216" s="8"/>
      <c r="WLO1216" s="8"/>
      <c r="WLP1216" s="8"/>
      <c r="WLQ1216" s="8"/>
      <c r="WLR1216" s="8"/>
      <c r="WLS1216" s="8"/>
      <c r="WLT1216" s="8"/>
      <c r="WLU1216" s="8"/>
      <c r="WLV1216" s="8"/>
      <c r="WLW1216" s="8"/>
      <c r="WLX1216" s="8"/>
      <c r="WLY1216" s="8"/>
      <c r="WLZ1216" s="8"/>
      <c r="WMA1216" s="8"/>
      <c r="WMB1216" s="8"/>
      <c r="WMC1216" s="8"/>
      <c r="WMD1216" s="8"/>
      <c r="WME1216" s="8"/>
      <c r="WMF1216" s="8"/>
      <c r="WMG1216" s="8"/>
      <c r="WMH1216" s="8"/>
      <c r="WMI1216" s="8"/>
      <c r="WMJ1216" s="8"/>
      <c r="WMK1216" s="8"/>
      <c r="WML1216" s="8"/>
      <c r="WMM1216" s="8"/>
      <c r="WMN1216" s="8"/>
      <c r="WMO1216" s="8"/>
      <c r="WMP1216" s="8"/>
      <c r="WMQ1216" s="8"/>
      <c r="WMR1216" s="8"/>
      <c r="WMS1216" s="8"/>
      <c r="WMT1216" s="8"/>
      <c r="WMU1216" s="8"/>
      <c r="WMV1216" s="8"/>
      <c r="WMW1216" s="8"/>
      <c r="WMX1216" s="8"/>
      <c r="WMY1216" s="8"/>
      <c r="WMZ1216" s="8"/>
      <c r="WNA1216" s="8"/>
      <c r="WNB1216" s="8"/>
      <c r="WNC1216" s="8"/>
      <c r="WND1216" s="8"/>
      <c r="WNE1216" s="8"/>
      <c r="WNF1216" s="8"/>
      <c r="WNG1216" s="8"/>
      <c r="WNH1216" s="8"/>
      <c r="WNI1216" s="8"/>
      <c r="WNJ1216" s="8"/>
      <c r="WNK1216" s="8"/>
      <c r="WNL1216" s="8"/>
      <c r="WNM1216" s="8"/>
      <c r="WNN1216" s="8"/>
      <c r="WNO1216" s="8"/>
      <c r="WNP1216" s="8"/>
      <c r="WNQ1216" s="8"/>
      <c r="WNR1216" s="8"/>
      <c r="WNS1216" s="8"/>
      <c r="WNT1216" s="8"/>
      <c r="WNU1216" s="8"/>
      <c r="WNV1216" s="8"/>
      <c r="WNW1216" s="8"/>
      <c r="WNX1216" s="8"/>
      <c r="WNY1216" s="8"/>
      <c r="WNZ1216" s="8"/>
      <c r="WOA1216" s="8"/>
      <c r="WOB1216" s="8"/>
      <c r="WOC1216" s="8"/>
      <c r="WOD1216" s="8"/>
      <c r="WOE1216" s="8"/>
      <c r="WOF1216" s="8"/>
      <c r="WOG1216" s="8"/>
      <c r="WOH1216" s="8"/>
      <c r="WOI1216" s="8"/>
      <c r="WOJ1216" s="8"/>
      <c r="WOK1216" s="8"/>
      <c r="WOL1216" s="8"/>
      <c r="WOM1216" s="8"/>
      <c r="WON1216" s="8"/>
      <c r="WOO1216" s="8"/>
      <c r="WOP1216" s="8"/>
      <c r="WOQ1216" s="8"/>
      <c r="WOR1216" s="8"/>
      <c r="WOS1216" s="8"/>
      <c r="WOT1216" s="8"/>
      <c r="WOU1216" s="8"/>
      <c r="WOV1216" s="8"/>
      <c r="WOW1216" s="8"/>
      <c r="WOX1216" s="8"/>
      <c r="WOY1216" s="8"/>
      <c r="WOZ1216" s="8"/>
      <c r="WPA1216" s="8"/>
      <c r="WPB1216" s="8"/>
      <c r="WPC1216" s="8"/>
      <c r="WPD1216" s="8"/>
      <c r="WPE1216" s="8"/>
      <c r="WPF1216" s="8"/>
      <c r="WPG1216" s="8"/>
      <c r="WPH1216" s="8"/>
      <c r="WPI1216" s="8"/>
      <c r="WPJ1216" s="8"/>
      <c r="WPK1216" s="8"/>
      <c r="WPL1216" s="8"/>
      <c r="WPM1216" s="8"/>
      <c r="WPN1216" s="8"/>
      <c r="WPO1216" s="8"/>
      <c r="WPP1216" s="8"/>
      <c r="WPQ1216" s="8"/>
      <c r="WPR1216" s="8"/>
      <c r="WPS1216" s="8"/>
      <c r="WPT1216" s="8"/>
      <c r="WPU1216" s="8"/>
      <c r="WPV1216" s="8"/>
      <c r="WPW1216" s="8"/>
      <c r="WPX1216" s="8"/>
      <c r="WPY1216" s="8"/>
      <c r="WPZ1216" s="8"/>
      <c r="WQA1216" s="8"/>
      <c r="WQB1216" s="8"/>
      <c r="WQC1216" s="8"/>
      <c r="WQD1216" s="8"/>
      <c r="WQE1216" s="8"/>
      <c r="WQF1216" s="8"/>
      <c r="WQG1216" s="8"/>
      <c r="WQH1216" s="8"/>
      <c r="WQI1216" s="8"/>
      <c r="WQJ1216" s="8"/>
      <c r="WQK1216" s="8"/>
      <c r="WQL1216" s="8"/>
      <c r="WQM1216" s="8"/>
      <c r="WQN1216" s="8"/>
      <c r="WQO1216" s="8"/>
      <c r="WQP1216" s="8"/>
      <c r="WQQ1216" s="8"/>
      <c r="WQR1216" s="8"/>
      <c r="WQS1216" s="8"/>
      <c r="WQT1216" s="8"/>
      <c r="WQU1216" s="8"/>
      <c r="WQV1216" s="8"/>
      <c r="WQW1216" s="8"/>
      <c r="WQX1216" s="8"/>
      <c r="WQY1216" s="8"/>
      <c r="WQZ1216" s="8"/>
      <c r="WRA1216" s="8"/>
      <c r="WRB1216" s="8"/>
      <c r="WRC1216" s="8"/>
      <c r="WRD1216" s="8"/>
      <c r="WRE1216" s="8"/>
      <c r="WRF1216" s="8"/>
      <c r="WRG1216" s="8"/>
      <c r="WRH1216" s="8"/>
      <c r="WRI1216" s="8"/>
      <c r="WRJ1216" s="8"/>
      <c r="WRK1216" s="8"/>
      <c r="WRL1216" s="8"/>
      <c r="WRM1216" s="8"/>
      <c r="WRN1216" s="8"/>
      <c r="WRO1216" s="8"/>
      <c r="WRP1216" s="8"/>
      <c r="WRQ1216" s="8"/>
      <c r="WRR1216" s="8"/>
      <c r="WRS1216" s="8"/>
      <c r="WRT1216" s="8"/>
      <c r="WRU1216" s="8"/>
      <c r="WRV1216" s="8"/>
      <c r="WRW1216" s="8"/>
      <c r="WRX1216" s="8"/>
      <c r="WRY1216" s="8"/>
      <c r="WRZ1216" s="8"/>
      <c r="WSA1216" s="8"/>
      <c r="WSB1216" s="8"/>
      <c r="WSC1216" s="8"/>
      <c r="WSD1216" s="8"/>
      <c r="WSE1216" s="8"/>
      <c r="WSF1216" s="8"/>
      <c r="WSG1216" s="8"/>
      <c r="WSH1216" s="8"/>
      <c r="WSI1216" s="8"/>
      <c r="WSJ1216" s="8"/>
      <c r="WSK1216" s="8"/>
      <c r="WSL1216" s="8"/>
      <c r="WSM1216" s="8"/>
      <c r="WSN1216" s="8"/>
      <c r="WSO1216" s="8"/>
      <c r="WSP1216" s="8"/>
      <c r="WSQ1216" s="8"/>
      <c r="WSR1216" s="8"/>
      <c r="WSS1216" s="8"/>
      <c r="WST1216" s="8"/>
      <c r="WSU1216" s="8"/>
      <c r="WSV1216" s="8"/>
      <c r="WSW1216" s="8"/>
      <c r="WSX1216" s="8"/>
      <c r="WSY1216" s="8"/>
      <c r="WSZ1216" s="8"/>
      <c r="WTA1216" s="8"/>
      <c r="WTB1216" s="8"/>
      <c r="WTC1216" s="8"/>
      <c r="WTD1216" s="8"/>
      <c r="WTE1216" s="8"/>
      <c r="WTF1216" s="8"/>
      <c r="WTG1216" s="8"/>
      <c r="WTH1216" s="8"/>
      <c r="WTI1216" s="8"/>
      <c r="WTJ1216" s="8"/>
      <c r="WTK1216" s="8"/>
      <c r="WTL1216" s="8"/>
      <c r="WTM1216" s="8"/>
      <c r="WTN1216" s="8"/>
      <c r="WTO1216" s="8"/>
      <c r="WTP1216" s="8"/>
      <c r="WTQ1216" s="8"/>
      <c r="WTR1216" s="8"/>
      <c r="WTS1216" s="8"/>
      <c r="WTT1216" s="8"/>
      <c r="WTU1216" s="8"/>
      <c r="WTV1216" s="8"/>
      <c r="WTW1216" s="8"/>
      <c r="WTX1216" s="8"/>
      <c r="WTY1216" s="8"/>
      <c r="WTZ1216" s="8"/>
      <c r="WUA1216" s="8"/>
      <c r="WUB1216" s="8"/>
      <c r="WUC1216" s="8"/>
      <c r="WUD1216" s="8"/>
      <c r="WUE1216" s="8"/>
      <c r="WUF1216" s="8"/>
      <c r="WUG1216" s="8"/>
      <c r="WUH1216" s="8"/>
      <c r="WUI1216" s="8"/>
      <c r="WUJ1216" s="8"/>
      <c r="WUK1216" s="8"/>
      <c r="WUL1216" s="8"/>
      <c r="WUM1216" s="8"/>
      <c r="WUN1216" s="8"/>
      <c r="WUO1216" s="8"/>
      <c r="WUP1216" s="8"/>
      <c r="WUQ1216" s="8"/>
      <c r="WUR1216" s="8"/>
      <c r="WUS1216" s="8"/>
      <c r="WUT1216" s="8"/>
      <c r="WUU1216" s="8"/>
      <c r="WUV1216" s="8"/>
      <c r="WUW1216" s="8"/>
      <c r="WUX1216" s="8"/>
      <c r="WUY1216" s="8"/>
      <c r="WUZ1216" s="8"/>
      <c r="WVA1216" s="8"/>
      <c r="WVB1216" s="8"/>
      <c r="WVC1216" s="8"/>
      <c r="WVD1216" s="8"/>
      <c r="WVE1216" s="8"/>
      <c r="WVF1216" s="8"/>
      <c r="WVG1216" s="8"/>
      <c r="WVH1216" s="8"/>
      <c r="WVI1216" s="8"/>
      <c r="WVJ1216" s="8"/>
      <c r="WVK1216" s="8"/>
      <c r="WVL1216" s="8"/>
      <c r="WVM1216" s="8"/>
      <c r="WVN1216" s="8"/>
      <c r="WVO1216" s="8"/>
      <c r="WVP1216" s="8"/>
      <c r="WVQ1216" s="8"/>
      <c r="WVR1216" s="8"/>
      <c r="WVS1216" s="8"/>
      <c r="WVT1216" s="8"/>
      <c r="WVU1216" s="8"/>
      <c r="WVV1216" s="8"/>
      <c r="WVW1216" s="8"/>
      <c r="WVX1216" s="8"/>
      <c r="WVY1216" s="8"/>
      <c r="WVZ1216" s="8"/>
      <c r="WWA1216" s="8"/>
      <c r="WWB1216" s="8"/>
      <c r="WWC1216" s="8"/>
      <c r="WWD1216" s="8"/>
      <c r="WWE1216" s="8"/>
      <c r="WWF1216" s="8"/>
      <c r="WWG1216" s="8"/>
      <c r="WWH1216" s="8"/>
      <c r="WWI1216" s="8"/>
      <c r="WWJ1216" s="8"/>
      <c r="WWK1216" s="8"/>
      <c r="WWL1216" s="8"/>
      <c r="WWM1216" s="8"/>
      <c r="WWN1216" s="8"/>
      <c r="WWO1216" s="8"/>
      <c r="WWP1216" s="8"/>
      <c r="WWQ1216" s="8"/>
      <c r="WWR1216" s="8"/>
      <c r="WWS1216" s="8"/>
      <c r="WWT1216" s="8"/>
      <c r="WWU1216" s="8"/>
      <c r="WWV1216" s="8"/>
      <c r="WWW1216" s="8"/>
      <c r="WWX1216" s="8"/>
      <c r="WWY1216" s="8"/>
      <c r="WWZ1216" s="8"/>
      <c r="WXA1216" s="8"/>
      <c r="WXB1216" s="8"/>
      <c r="WXC1216" s="8"/>
      <c r="WXD1216" s="8"/>
      <c r="WXE1216" s="8"/>
      <c r="WXF1216" s="8"/>
      <c r="WXG1216" s="8"/>
      <c r="WXH1216" s="8"/>
      <c r="WXI1216" s="8"/>
      <c r="WXJ1216" s="8"/>
      <c r="WXK1216" s="8"/>
      <c r="WXL1216" s="8"/>
      <c r="WXM1216" s="8"/>
      <c r="WXN1216" s="8"/>
      <c r="WXO1216" s="8"/>
      <c r="WXP1216" s="8"/>
      <c r="WXQ1216" s="8"/>
      <c r="WXR1216" s="8"/>
      <c r="WXS1216" s="8"/>
      <c r="WXT1216" s="8"/>
      <c r="WXU1216" s="8"/>
      <c r="WXV1216" s="8"/>
      <c r="WXW1216" s="8"/>
      <c r="WXX1216" s="8"/>
      <c r="WXY1216" s="8"/>
      <c r="WXZ1216" s="8"/>
    </row>
    <row r="1217" spans="1:16198" s="3" customFormat="1" ht="61.5" x14ac:dyDescent="0.85">
      <c r="A1217" s="8">
        <v>1</v>
      </c>
      <c r="B1217" s="43">
        <f>SUBTOTAL(103,$A$1031:A1217)</f>
        <v>183</v>
      </c>
      <c r="C1217" s="11" t="s">
        <v>2358</v>
      </c>
      <c r="D1217" s="17">
        <v>3858671.46</v>
      </c>
      <c r="E1217" s="17">
        <v>0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49">
        <v>2</v>
      </c>
      <c r="L1217" s="17">
        <v>3777825.98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80845.48</v>
      </c>
      <c r="AD1217" s="17">
        <v>0</v>
      </c>
      <c r="AE1217" s="17">
        <v>0</v>
      </c>
      <c r="AF1217" s="20" t="s">
        <v>262</v>
      </c>
      <c r="AG1217" s="20">
        <v>2022</v>
      </c>
      <c r="AH1217" s="21">
        <v>2022</v>
      </c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8"/>
      <c r="FT1217" s="8"/>
      <c r="FU1217" s="8"/>
      <c r="FV1217" s="8"/>
      <c r="FW1217" s="8"/>
      <c r="FX1217" s="8"/>
      <c r="FY1217" s="8"/>
      <c r="FZ1217" s="8"/>
      <c r="GA1217" s="8"/>
      <c r="GB1217" s="8"/>
      <c r="GC1217" s="8"/>
      <c r="GD1217" s="8"/>
      <c r="GE1217" s="8"/>
      <c r="GF1217" s="8"/>
      <c r="GG1217" s="8"/>
      <c r="GH1217" s="8"/>
      <c r="GI1217" s="8"/>
      <c r="GJ1217" s="8"/>
      <c r="GK1217" s="8"/>
      <c r="GL1217" s="8"/>
      <c r="GM1217" s="8"/>
      <c r="GN1217" s="8"/>
      <c r="GO1217" s="8"/>
      <c r="GP1217" s="8"/>
      <c r="GQ1217" s="8"/>
      <c r="GR1217" s="8"/>
      <c r="GS1217" s="8"/>
      <c r="GT1217" s="8"/>
      <c r="GU1217" s="8"/>
      <c r="GV1217" s="8"/>
      <c r="GW1217" s="8"/>
      <c r="GX1217" s="8"/>
      <c r="GY1217" s="8"/>
      <c r="GZ1217" s="8"/>
      <c r="HA1217" s="8"/>
      <c r="HB1217" s="8"/>
      <c r="HC1217" s="8"/>
      <c r="HD1217" s="8"/>
      <c r="HE1217" s="8"/>
      <c r="HF1217" s="8"/>
      <c r="HG1217" s="8"/>
      <c r="HH1217" s="8"/>
      <c r="HI1217" s="8"/>
      <c r="HJ1217" s="8"/>
      <c r="HK1217" s="8"/>
      <c r="HL1217" s="8"/>
      <c r="HM1217" s="8"/>
      <c r="HN1217" s="8"/>
      <c r="HO1217" s="8"/>
      <c r="HP1217" s="8"/>
      <c r="HQ1217" s="8"/>
      <c r="HR1217" s="8"/>
      <c r="HS1217" s="8"/>
      <c r="HT1217" s="8"/>
      <c r="HU1217" s="8"/>
      <c r="HV1217" s="8"/>
      <c r="HW1217" s="8"/>
      <c r="HX1217" s="8"/>
      <c r="HY1217" s="8"/>
      <c r="HZ1217" s="8"/>
      <c r="IA1217" s="8"/>
      <c r="IB1217" s="8"/>
      <c r="IC1217" s="8"/>
      <c r="ID1217" s="8"/>
      <c r="IE1217" s="8"/>
      <c r="IF1217" s="8"/>
      <c r="IG1217" s="8"/>
      <c r="IH1217" s="8"/>
      <c r="II1217" s="8"/>
      <c r="IJ1217" s="8"/>
      <c r="IK1217" s="8"/>
      <c r="IL1217" s="8"/>
      <c r="IM1217" s="8"/>
      <c r="IN1217" s="8"/>
      <c r="IO1217" s="8"/>
      <c r="IP1217" s="8"/>
      <c r="IQ1217" s="8"/>
      <c r="IR1217" s="8"/>
      <c r="IS1217" s="8"/>
      <c r="IT1217" s="8"/>
      <c r="IU1217" s="8"/>
      <c r="IV1217" s="8"/>
      <c r="IW1217" s="8"/>
      <c r="IX1217" s="8"/>
      <c r="IY1217" s="8"/>
      <c r="IZ1217" s="8"/>
      <c r="JA1217" s="8"/>
      <c r="JB1217" s="8"/>
      <c r="JC1217" s="8"/>
      <c r="JD1217" s="8"/>
      <c r="JE1217" s="8"/>
      <c r="JF1217" s="8"/>
      <c r="JG1217" s="8"/>
      <c r="JH1217" s="8"/>
      <c r="JI1217" s="8"/>
      <c r="JJ1217" s="8"/>
      <c r="JK1217" s="8"/>
      <c r="JL1217" s="8"/>
      <c r="JM1217" s="8"/>
      <c r="JN1217" s="8"/>
      <c r="JO1217" s="8"/>
      <c r="JP1217" s="8"/>
      <c r="JQ1217" s="8"/>
      <c r="JR1217" s="8"/>
      <c r="JS1217" s="8"/>
      <c r="JT1217" s="8"/>
      <c r="JU1217" s="8"/>
      <c r="JV1217" s="8"/>
      <c r="JW1217" s="8"/>
      <c r="JX1217" s="8"/>
      <c r="JY1217" s="8"/>
      <c r="JZ1217" s="8"/>
      <c r="KA1217" s="8"/>
      <c r="KB1217" s="8"/>
      <c r="KC1217" s="8"/>
      <c r="KD1217" s="8"/>
      <c r="KE1217" s="8"/>
      <c r="KF1217" s="8"/>
      <c r="KG1217" s="8"/>
      <c r="KH1217" s="8"/>
      <c r="KI1217" s="8"/>
      <c r="KJ1217" s="8"/>
      <c r="KK1217" s="8"/>
      <c r="KL1217" s="8"/>
      <c r="KM1217" s="8"/>
      <c r="KN1217" s="8"/>
      <c r="KO1217" s="8"/>
      <c r="KP1217" s="8"/>
      <c r="KQ1217" s="8"/>
      <c r="KR1217" s="8"/>
      <c r="KS1217" s="8"/>
      <c r="KT1217" s="8"/>
      <c r="KU1217" s="8"/>
      <c r="KV1217" s="8"/>
      <c r="KW1217" s="8"/>
      <c r="KX1217" s="8"/>
      <c r="KY1217" s="8"/>
      <c r="KZ1217" s="8"/>
      <c r="LA1217" s="8"/>
      <c r="LB1217" s="8"/>
      <c r="LC1217" s="8"/>
      <c r="LD1217" s="8"/>
      <c r="LE1217" s="8"/>
      <c r="LF1217" s="8"/>
      <c r="LG1217" s="8"/>
      <c r="LH1217" s="8"/>
      <c r="LI1217" s="8"/>
      <c r="LJ1217" s="8"/>
      <c r="LK1217" s="8"/>
      <c r="LL1217" s="8"/>
      <c r="LM1217" s="8"/>
      <c r="LN1217" s="8"/>
      <c r="LO1217" s="8"/>
      <c r="LP1217" s="8"/>
      <c r="LQ1217" s="8"/>
      <c r="LR1217" s="8"/>
      <c r="LS1217" s="8"/>
      <c r="LT1217" s="8"/>
      <c r="LU1217" s="8"/>
      <c r="LV1217" s="8"/>
      <c r="LW1217" s="8"/>
      <c r="LX1217" s="8"/>
      <c r="LY1217" s="8"/>
      <c r="LZ1217" s="8"/>
      <c r="MA1217" s="8"/>
      <c r="MB1217" s="8"/>
      <c r="MC1217" s="8"/>
      <c r="MD1217" s="8"/>
      <c r="ME1217" s="8"/>
      <c r="MF1217" s="8"/>
      <c r="MG1217" s="8"/>
      <c r="MH1217" s="8"/>
      <c r="MI1217" s="8"/>
      <c r="MJ1217" s="8"/>
      <c r="MK1217" s="8"/>
      <c r="ML1217" s="8"/>
      <c r="MM1217" s="8"/>
      <c r="MN1217" s="8"/>
      <c r="MO1217" s="8"/>
      <c r="MP1217" s="8"/>
      <c r="MQ1217" s="8"/>
      <c r="MR1217" s="8"/>
      <c r="MS1217" s="8"/>
      <c r="MT1217" s="8"/>
      <c r="MU1217" s="8"/>
      <c r="MV1217" s="8"/>
      <c r="MW1217" s="8"/>
      <c r="MX1217" s="8"/>
      <c r="MY1217" s="8"/>
      <c r="MZ1217" s="8"/>
      <c r="NA1217" s="8"/>
      <c r="NB1217" s="8"/>
      <c r="NC1217" s="8"/>
      <c r="ND1217" s="8"/>
      <c r="NE1217" s="8"/>
      <c r="NF1217" s="8"/>
      <c r="NG1217" s="8"/>
      <c r="NH1217" s="8"/>
      <c r="NI1217" s="8"/>
      <c r="NJ1217" s="8"/>
      <c r="NK1217" s="8"/>
      <c r="NL1217" s="8"/>
      <c r="NM1217" s="8"/>
      <c r="NN1217" s="8"/>
      <c r="NO1217" s="8"/>
      <c r="NP1217" s="8"/>
      <c r="NQ1217" s="8"/>
      <c r="NR1217" s="8"/>
      <c r="NS1217" s="8"/>
      <c r="NT1217" s="8"/>
      <c r="NU1217" s="8"/>
      <c r="NV1217" s="8"/>
      <c r="NW1217" s="8"/>
      <c r="NX1217" s="8"/>
      <c r="NY1217" s="8"/>
      <c r="NZ1217" s="8"/>
      <c r="OA1217" s="8"/>
      <c r="OB1217" s="8"/>
      <c r="OC1217" s="8"/>
      <c r="OD1217" s="8"/>
      <c r="OE1217" s="8"/>
      <c r="OF1217" s="8"/>
      <c r="OG1217" s="8"/>
      <c r="OH1217" s="8"/>
      <c r="OI1217" s="8"/>
      <c r="OJ1217" s="8"/>
      <c r="OK1217" s="8"/>
      <c r="OL1217" s="8"/>
      <c r="OM1217" s="8"/>
      <c r="ON1217" s="8"/>
      <c r="OO1217" s="8"/>
      <c r="OP1217" s="8"/>
      <c r="OQ1217" s="8"/>
      <c r="OR1217" s="8"/>
      <c r="OS1217" s="8"/>
      <c r="OT1217" s="8"/>
      <c r="OU1217" s="8"/>
      <c r="OV1217" s="8"/>
      <c r="OW1217" s="8"/>
      <c r="OX1217" s="8"/>
      <c r="OY1217" s="8"/>
      <c r="OZ1217" s="8"/>
      <c r="PA1217" s="8"/>
      <c r="PB1217" s="8"/>
      <c r="PC1217" s="8"/>
      <c r="PD1217" s="8"/>
      <c r="PE1217" s="8"/>
      <c r="PF1217" s="8"/>
      <c r="PG1217" s="8"/>
      <c r="PH1217" s="8"/>
      <c r="PI1217" s="8"/>
      <c r="PJ1217" s="8"/>
      <c r="PK1217" s="8"/>
      <c r="PL1217" s="8"/>
      <c r="PM1217" s="8"/>
      <c r="PN1217" s="8"/>
      <c r="PO1217" s="8"/>
      <c r="PP1217" s="8"/>
      <c r="PQ1217" s="8"/>
      <c r="PR1217" s="8"/>
      <c r="PS1217" s="8"/>
      <c r="PT1217" s="8"/>
      <c r="PU1217" s="8"/>
      <c r="PV1217" s="8"/>
      <c r="PW1217" s="8"/>
      <c r="PX1217" s="8"/>
      <c r="PY1217" s="8"/>
      <c r="PZ1217" s="8"/>
      <c r="QA1217" s="8"/>
      <c r="QB1217" s="8"/>
      <c r="QC1217" s="8"/>
      <c r="QD1217" s="8"/>
      <c r="QE1217" s="8"/>
      <c r="QF1217" s="8"/>
      <c r="QG1217" s="8"/>
      <c r="QH1217" s="8"/>
      <c r="QI1217" s="8"/>
      <c r="QJ1217" s="8"/>
      <c r="QK1217" s="8"/>
      <c r="QL1217" s="8"/>
      <c r="QM1217" s="8"/>
      <c r="QN1217" s="8"/>
      <c r="QO1217" s="8"/>
      <c r="QP1217" s="8"/>
      <c r="QQ1217" s="8"/>
      <c r="QR1217" s="8"/>
      <c r="QS1217" s="8"/>
      <c r="QT1217" s="8"/>
      <c r="QU1217" s="8"/>
      <c r="QV1217" s="8"/>
      <c r="QW1217" s="8"/>
      <c r="QX1217" s="8"/>
      <c r="QY1217" s="8"/>
      <c r="QZ1217" s="8"/>
      <c r="RA1217" s="8"/>
      <c r="RB1217" s="8"/>
      <c r="RC1217" s="8"/>
      <c r="RD1217" s="8"/>
      <c r="RE1217" s="8"/>
      <c r="RF1217" s="8"/>
      <c r="RG1217" s="8"/>
      <c r="RH1217" s="8"/>
      <c r="RI1217" s="8"/>
      <c r="RJ1217" s="8"/>
      <c r="RK1217" s="8"/>
      <c r="RL1217" s="8"/>
      <c r="RM1217" s="8"/>
      <c r="RN1217" s="8"/>
      <c r="RO1217" s="8"/>
      <c r="RP1217" s="8"/>
      <c r="RQ1217" s="8"/>
      <c r="RR1217" s="8"/>
      <c r="RS1217" s="8"/>
      <c r="RT1217" s="8"/>
      <c r="RU1217" s="8"/>
      <c r="RV1217" s="8"/>
      <c r="RW1217" s="8"/>
      <c r="RX1217" s="8"/>
      <c r="RY1217" s="8"/>
      <c r="RZ1217" s="8"/>
      <c r="SA1217" s="8"/>
      <c r="SB1217" s="8"/>
      <c r="SC1217" s="8"/>
      <c r="SD1217" s="8"/>
      <c r="SE1217" s="8"/>
      <c r="SF1217" s="8"/>
      <c r="SG1217" s="8"/>
      <c r="SH1217" s="8"/>
      <c r="SI1217" s="8"/>
      <c r="SJ1217" s="8"/>
      <c r="SK1217" s="8"/>
      <c r="SL1217" s="8"/>
      <c r="SM1217" s="8"/>
      <c r="SN1217" s="8"/>
      <c r="SO1217" s="8"/>
      <c r="SP1217" s="8"/>
      <c r="SQ1217" s="8"/>
      <c r="SR1217" s="8"/>
      <c r="SS1217" s="8"/>
      <c r="ST1217" s="8"/>
      <c r="SU1217" s="8"/>
      <c r="SV1217" s="8"/>
      <c r="SW1217" s="8"/>
      <c r="SX1217" s="8"/>
      <c r="SY1217" s="8"/>
      <c r="SZ1217" s="8"/>
      <c r="TA1217" s="8"/>
      <c r="TB1217" s="8"/>
      <c r="TC1217" s="8"/>
      <c r="TD1217" s="8"/>
      <c r="TE1217" s="8"/>
      <c r="TF1217" s="8"/>
      <c r="TG1217" s="8"/>
      <c r="TH1217" s="8"/>
      <c r="TI1217" s="8"/>
      <c r="TJ1217" s="8"/>
      <c r="TK1217" s="8"/>
      <c r="TL1217" s="8"/>
      <c r="TM1217" s="8"/>
      <c r="TN1217" s="8"/>
      <c r="TO1217" s="8"/>
      <c r="TP1217" s="8"/>
      <c r="TQ1217" s="8"/>
      <c r="TR1217" s="8"/>
      <c r="TS1217" s="8"/>
      <c r="TT1217" s="8"/>
      <c r="TU1217" s="8"/>
      <c r="TV1217" s="8"/>
      <c r="TW1217" s="8"/>
      <c r="TX1217" s="8"/>
      <c r="TY1217" s="8"/>
      <c r="TZ1217" s="8"/>
      <c r="UA1217" s="8"/>
      <c r="UB1217" s="8"/>
      <c r="UC1217" s="8"/>
      <c r="UD1217" s="8"/>
      <c r="UE1217" s="8"/>
      <c r="UF1217" s="8"/>
      <c r="UG1217" s="8"/>
      <c r="UH1217" s="8"/>
      <c r="UI1217" s="8"/>
      <c r="UJ1217" s="8"/>
      <c r="UK1217" s="8"/>
      <c r="UL1217" s="8"/>
      <c r="UM1217" s="8"/>
      <c r="UN1217" s="8"/>
      <c r="UO1217" s="8"/>
      <c r="UP1217" s="8"/>
      <c r="UQ1217" s="8"/>
      <c r="UR1217" s="8"/>
      <c r="US1217" s="8"/>
      <c r="UT1217" s="8"/>
      <c r="UU1217" s="8"/>
      <c r="UV1217" s="8"/>
      <c r="UW1217" s="8"/>
      <c r="UX1217" s="8"/>
      <c r="UY1217" s="8"/>
      <c r="UZ1217" s="8"/>
      <c r="VA1217" s="8"/>
      <c r="VB1217" s="8"/>
      <c r="VC1217" s="8"/>
      <c r="VD1217" s="8"/>
      <c r="VE1217" s="8"/>
      <c r="VF1217" s="8"/>
      <c r="VG1217" s="8"/>
      <c r="VH1217" s="8"/>
      <c r="VI1217" s="8"/>
      <c r="VJ1217" s="8"/>
      <c r="VK1217" s="8"/>
      <c r="VL1217" s="8"/>
      <c r="VM1217" s="8"/>
      <c r="VN1217" s="8"/>
      <c r="VO1217" s="8"/>
      <c r="VP1217" s="8"/>
      <c r="VQ1217" s="8"/>
      <c r="VR1217" s="8"/>
      <c r="VS1217" s="8"/>
      <c r="VT1217" s="8"/>
      <c r="VU1217" s="8"/>
      <c r="VV1217" s="8"/>
      <c r="VW1217" s="8"/>
      <c r="VX1217" s="8"/>
      <c r="VY1217" s="8"/>
      <c r="VZ1217" s="8"/>
      <c r="WA1217" s="8"/>
      <c r="WB1217" s="8"/>
      <c r="WC1217" s="8"/>
      <c r="WD1217" s="8"/>
      <c r="WE1217" s="8"/>
      <c r="WF1217" s="8"/>
      <c r="WG1217" s="8"/>
      <c r="WH1217" s="8"/>
      <c r="WI1217" s="8"/>
      <c r="WJ1217" s="8"/>
      <c r="WK1217" s="8"/>
      <c r="WL1217" s="8"/>
      <c r="WM1217" s="8"/>
      <c r="WN1217" s="8"/>
      <c r="WO1217" s="8"/>
      <c r="WP1217" s="8"/>
      <c r="WQ1217" s="8"/>
      <c r="WR1217" s="8"/>
      <c r="WS1217" s="8"/>
      <c r="WT1217" s="8"/>
      <c r="WU1217" s="8"/>
      <c r="WV1217" s="8"/>
      <c r="WW1217" s="8"/>
      <c r="WX1217" s="8"/>
      <c r="WY1217" s="8"/>
      <c r="WZ1217" s="8"/>
      <c r="XA1217" s="8"/>
      <c r="XB1217" s="8"/>
      <c r="XC1217" s="8"/>
      <c r="XD1217" s="8"/>
      <c r="XE1217" s="8"/>
      <c r="XF1217" s="8"/>
      <c r="XG1217" s="8"/>
      <c r="XH1217" s="8"/>
      <c r="XI1217" s="8"/>
      <c r="XJ1217" s="8"/>
      <c r="XK1217" s="8"/>
      <c r="XL1217" s="8"/>
      <c r="XM1217" s="8"/>
      <c r="XN1217" s="8"/>
      <c r="XO1217" s="8"/>
      <c r="XP1217" s="8"/>
      <c r="XQ1217" s="8"/>
      <c r="XR1217" s="8"/>
      <c r="XS1217" s="8"/>
      <c r="XT1217" s="8"/>
      <c r="XU1217" s="8"/>
      <c r="XV1217" s="8"/>
      <c r="XW1217" s="8"/>
      <c r="XX1217" s="8"/>
      <c r="XY1217" s="8"/>
      <c r="XZ1217" s="8"/>
      <c r="YA1217" s="8"/>
      <c r="YB1217" s="8"/>
      <c r="YC1217" s="8"/>
      <c r="YD1217" s="8"/>
      <c r="YE1217" s="8"/>
      <c r="YF1217" s="8"/>
      <c r="YG1217" s="8"/>
      <c r="YH1217" s="8"/>
      <c r="YI1217" s="8"/>
      <c r="YJ1217" s="8"/>
      <c r="YK1217" s="8"/>
      <c r="YL1217" s="8"/>
      <c r="YM1217" s="8"/>
      <c r="YN1217" s="8"/>
      <c r="YO1217" s="8"/>
      <c r="YP1217" s="8"/>
      <c r="YQ1217" s="8"/>
      <c r="YR1217" s="8"/>
      <c r="YS1217" s="8"/>
      <c r="YT1217" s="8"/>
      <c r="YU1217" s="8"/>
      <c r="YV1217" s="8"/>
      <c r="YW1217" s="8"/>
      <c r="YX1217" s="8"/>
      <c r="YY1217" s="8"/>
      <c r="YZ1217" s="8"/>
      <c r="ZA1217" s="8"/>
      <c r="ZB1217" s="8"/>
      <c r="ZC1217" s="8"/>
      <c r="ZD1217" s="8"/>
      <c r="ZE1217" s="8"/>
      <c r="ZF1217" s="8"/>
      <c r="ZG1217" s="8"/>
      <c r="ZH1217" s="8"/>
      <c r="ZI1217" s="8"/>
      <c r="ZJ1217" s="8"/>
      <c r="ZK1217" s="8"/>
      <c r="ZL1217" s="8"/>
      <c r="ZM1217" s="8"/>
      <c r="ZN1217" s="8"/>
      <c r="ZO1217" s="8"/>
      <c r="ZP1217" s="8"/>
      <c r="ZQ1217" s="8"/>
      <c r="ZR1217" s="8"/>
      <c r="ZS1217" s="8"/>
      <c r="ZT1217" s="8"/>
      <c r="ZU1217" s="8"/>
      <c r="ZV1217" s="8"/>
      <c r="ZW1217" s="8"/>
      <c r="ZX1217" s="8"/>
      <c r="ZY1217" s="8"/>
      <c r="ZZ1217" s="8"/>
      <c r="AAA1217" s="8"/>
      <c r="AAB1217" s="8"/>
      <c r="AAC1217" s="8"/>
      <c r="AAD1217" s="8"/>
      <c r="AAE1217" s="8"/>
      <c r="AAF1217" s="8"/>
      <c r="AAG1217" s="8"/>
      <c r="AAH1217" s="8"/>
      <c r="AAI1217" s="8"/>
      <c r="AAJ1217" s="8"/>
      <c r="AAK1217" s="8"/>
      <c r="AAL1217" s="8"/>
      <c r="AAM1217" s="8"/>
      <c r="AAN1217" s="8"/>
      <c r="AAO1217" s="8"/>
      <c r="AAP1217" s="8"/>
      <c r="AAQ1217" s="8"/>
      <c r="AAR1217" s="8"/>
      <c r="AAS1217" s="8"/>
      <c r="AAT1217" s="8"/>
      <c r="AAU1217" s="8"/>
      <c r="AAV1217" s="8"/>
      <c r="AAW1217" s="8"/>
      <c r="AAX1217" s="8"/>
      <c r="AAY1217" s="8"/>
      <c r="AAZ1217" s="8"/>
      <c r="ABA1217" s="8"/>
      <c r="ABB1217" s="8"/>
      <c r="ABC1217" s="8"/>
      <c r="ABD1217" s="8"/>
      <c r="ABE1217" s="8"/>
      <c r="ABF1217" s="8"/>
      <c r="ABG1217" s="8"/>
      <c r="ABH1217" s="8"/>
      <c r="ABI1217" s="8"/>
      <c r="ABJ1217" s="8"/>
      <c r="ABK1217" s="8"/>
      <c r="ABL1217" s="8"/>
      <c r="ABM1217" s="8"/>
      <c r="ABN1217" s="8"/>
      <c r="ABO1217" s="8"/>
      <c r="ABP1217" s="8"/>
      <c r="ABQ1217" s="8"/>
      <c r="ABR1217" s="8"/>
      <c r="ABS1217" s="8"/>
      <c r="ABT1217" s="8"/>
      <c r="ABU1217" s="8"/>
      <c r="ABV1217" s="8"/>
      <c r="ABW1217" s="8"/>
      <c r="ABX1217" s="8"/>
      <c r="ABY1217" s="8"/>
      <c r="ABZ1217" s="8"/>
      <c r="ACA1217" s="8"/>
      <c r="ACB1217" s="8"/>
      <c r="ACC1217" s="8"/>
      <c r="ACD1217" s="8"/>
      <c r="ACE1217" s="8"/>
      <c r="ACF1217" s="8"/>
      <c r="ACG1217" s="8"/>
      <c r="ACH1217" s="8"/>
      <c r="ACI1217" s="8"/>
      <c r="ACJ1217" s="8"/>
      <c r="ACK1217" s="8"/>
      <c r="ACL1217" s="8"/>
      <c r="ACM1217" s="8"/>
      <c r="ACN1217" s="8"/>
      <c r="ACO1217" s="8"/>
      <c r="ACP1217" s="8"/>
      <c r="ACQ1217" s="8"/>
      <c r="ACR1217" s="8"/>
      <c r="ACS1217" s="8"/>
      <c r="ACT1217" s="8"/>
      <c r="ACU1217" s="8"/>
      <c r="ACV1217" s="8"/>
      <c r="ACW1217" s="8"/>
      <c r="ACX1217" s="8"/>
      <c r="ACY1217" s="8"/>
      <c r="ACZ1217" s="8"/>
      <c r="ADA1217" s="8"/>
      <c r="ADB1217" s="8"/>
      <c r="ADC1217" s="8"/>
      <c r="ADD1217" s="8"/>
      <c r="ADE1217" s="8"/>
      <c r="ADF1217" s="8"/>
      <c r="ADG1217" s="8"/>
      <c r="ADH1217" s="8"/>
      <c r="ADI1217" s="8"/>
      <c r="ADJ1217" s="8"/>
      <c r="ADK1217" s="8"/>
      <c r="ADL1217" s="8"/>
      <c r="ADM1217" s="8"/>
      <c r="ADN1217" s="8"/>
      <c r="ADO1217" s="8"/>
      <c r="ADP1217" s="8"/>
      <c r="ADQ1217" s="8"/>
      <c r="ADR1217" s="8"/>
      <c r="ADS1217" s="8"/>
      <c r="ADT1217" s="8"/>
      <c r="ADU1217" s="8"/>
      <c r="ADV1217" s="8"/>
      <c r="ADW1217" s="8"/>
      <c r="ADX1217" s="8"/>
      <c r="ADY1217" s="8"/>
      <c r="ADZ1217" s="8"/>
      <c r="AEA1217" s="8"/>
      <c r="AEB1217" s="8"/>
      <c r="AEC1217" s="8"/>
      <c r="AED1217" s="8"/>
      <c r="AEE1217" s="8"/>
      <c r="AEF1217" s="8"/>
      <c r="AEG1217" s="8"/>
      <c r="AEH1217" s="8"/>
      <c r="AEI1217" s="8"/>
      <c r="AEJ1217" s="8"/>
      <c r="AEK1217" s="8"/>
      <c r="AEL1217" s="8"/>
      <c r="AEM1217" s="8"/>
      <c r="AEN1217" s="8"/>
      <c r="AEO1217" s="8"/>
      <c r="AEP1217" s="8"/>
      <c r="AEQ1217" s="8"/>
      <c r="AER1217" s="8"/>
      <c r="AES1217" s="8"/>
      <c r="AET1217" s="8"/>
      <c r="AEU1217" s="8"/>
      <c r="AEV1217" s="8"/>
      <c r="AEW1217" s="8"/>
      <c r="AEX1217" s="8"/>
      <c r="AEY1217" s="8"/>
      <c r="AEZ1217" s="8"/>
      <c r="AFA1217" s="8"/>
      <c r="AFB1217" s="8"/>
      <c r="AFC1217" s="8"/>
      <c r="AFD1217" s="8"/>
      <c r="AFE1217" s="8"/>
      <c r="AFF1217" s="8"/>
      <c r="AFG1217" s="8"/>
      <c r="AFH1217" s="8"/>
      <c r="AFI1217" s="8"/>
      <c r="AFJ1217" s="8"/>
      <c r="AFK1217" s="8"/>
      <c r="AFL1217" s="8"/>
      <c r="AFM1217" s="8"/>
      <c r="AFN1217" s="8"/>
      <c r="AFO1217" s="8"/>
      <c r="AFP1217" s="8"/>
      <c r="AFQ1217" s="8"/>
      <c r="AFR1217" s="8"/>
      <c r="AFS1217" s="8"/>
      <c r="AFT1217" s="8"/>
      <c r="AFU1217" s="8"/>
      <c r="AFV1217" s="8"/>
      <c r="AFW1217" s="8"/>
      <c r="AFX1217" s="8"/>
      <c r="AFY1217" s="8"/>
      <c r="AFZ1217" s="8"/>
      <c r="AGA1217" s="8"/>
      <c r="AGB1217" s="8"/>
      <c r="AGC1217" s="8"/>
      <c r="AGD1217" s="8"/>
      <c r="AGE1217" s="8"/>
      <c r="AGF1217" s="8"/>
      <c r="AGG1217" s="8"/>
      <c r="AGH1217" s="8"/>
      <c r="AGI1217" s="8"/>
      <c r="AGJ1217" s="8"/>
      <c r="AGK1217" s="8"/>
      <c r="AGL1217" s="8"/>
      <c r="AGM1217" s="8"/>
      <c r="AGN1217" s="8"/>
      <c r="AGO1217" s="8"/>
      <c r="AGP1217" s="8"/>
      <c r="AGQ1217" s="8"/>
      <c r="AGR1217" s="8"/>
      <c r="AGS1217" s="8"/>
      <c r="AGT1217" s="8"/>
      <c r="AGU1217" s="8"/>
      <c r="AGV1217" s="8"/>
      <c r="AGW1217" s="8"/>
      <c r="AGX1217" s="8"/>
      <c r="AGY1217" s="8"/>
      <c r="AGZ1217" s="8"/>
      <c r="AHA1217" s="8"/>
      <c r="AHB1217" s="8"/>
      <c r="AHC1217" s="8"/>
      <c r="AHD1217" s="8"/>
      <c r="AHE1217" s="8"/>
      <c r="AHF1217" s="8"/>
      <c r="AHG1217" s="8"/>
      <c r="AHH1217" s="8"/>
      <c r="AHI1217" s="8"/>
      <c r="AHJ1217" s="8"/>
      <c r="AHK1217" s="8"/>
      <c r="AHL1217" s="8"/>
      <c r="AHM1217" s="8"/>
      <c r="AHN1217" s="8"/>
      <c r="AHO1217" s="8"/>
      <c r="AHP1217" s="8"/>
      <c r="AHQ1217" s="8"/>
      <c r="AHR1217" s="8"/>
      <c r="AHS1217" s="8"/>
      <c r="AHT1217" s="8"/>
      <c r="AHU1217" s="8"/>
      <c r="AHV1217" s="8"/>
      <c r="AHW1217" s="8"/>
      <c r="AHX1217" s="8"/>
      <c r="AHY1217" s="8"/>
      <c r="AHZ1217" s="8"/>
      <c r="AIA1217" s="8"/>
      <c r="AIB1217" s="8"/>
      <c r="AIC1217" s="8"/>
      <c r="AID1217" s="8"/>
      <c r="AIE1217" s="8"/>
      <c r="AIF1217" s="8"/>
      <c r="AIG1217" s="8"/>
      <c r="AIH1217" s="8"/>
      <c r="AII1217" s="8"/>
      <c r="AIJ1217" s="8"/>
      <c r="AIK1217" s="8"/>
      <c r="AIL1217" s="8"/>
      <c r="AIM1217" s="8"/>
      <c r="AIN1217" s="8"/>
      <c r="AIO1217" s="8"/>
      <c r="AIP1217" s="8"/>
      <c r="AIQ1217" s="8"/>
      <c r="AIR1217" s="8"/>
      <c r="AIS1217" s="8"/>
      <c r="AIT1217" s="8"/>
      <c r="AIU1217" s="8"/>
      <c r="AIV1217" s="8"/>
      <c r="AIW1217" s="8"/>
      <c r="AIX1217" s="8"/>
      <c r="AIY1217" s="8"/>
      <c r="AIZ1217" s="8"/>
      <c r="AJA1217" s="8"/>
      <c r="AJB1217" s="8"/>
      <c r="AJC1217" s="8"/>
      <c r="AJD1217" s="8"/>
      <c r="AJE1217" s="8"/>
      <c r="AJF1217" s="8"/>
      <c r="AJG1217" s="8"/>
      <c r="AJH1217" s="8"/>
      <c r="AJI1217" s="8"/>
      <c r="AJJ1217" s="8"/>
      <c r="AJK1217" s="8"/>
      <c r="AJL1217" s="8"/>
      <c r="AJM1217" s="8"/>
      <c r="AJN1217" s="8"/>
      <c r="AJO1217" s="8"/>
      <c r="AJP1217" s="8"/>
      <c r="AJQ1217" s="8"/>
      <c r="AJR1217" s="8"/>
      <c r="AJS1217" s="8"/>
      <c r="AJT1217" s="8"/>
      <c r="AJU1217" s="8"/>
      <c r="AJV1217" s="8"/>
      <c r="AJW1217" s="8"/>
      <c r="AJX1217" s="8"/>
      <c r="AJY1217" s="8"/>
      <c r="AJZ1217" s="8"/>
      <c r="AKA1217" s="8"/>
      <c r="AKB1217" s="8"/>
      <c r="AKC1217" s="8"/>
      <c r="AKD1217" s="8"/>
      <c r="AKE1217" s="8"/>
      <c r="AKF1217" s="8"/>
      <c r="AKG1217" s="8"/>
      <c r="AKH1217" s="8"/>
      <c r="AKI1217" s="8"/>
      <c r="AKJ1217" s="8"/>
      <c r="AKK1217" s="8"/>
      <c r="AKL1217" s="8"/>
      <c r="AKM1217" s="8"/>
      <c r="AKN1217" s="8"/>
      <c r="AKO1217" s="8"/>
      <c r="AKP1217" s="8"/>
      <c r="AKQ1217" s="8"/>
      <c r="AKR1217" s="8"/>
      <c r="AKS1217" s="8"/>
      <c r="AKT1217" s="8"/>
      <c r="AKU1217" s="8"/>
      <c r="AKV1217" s="8"/>
      <c r="AKW1217" s="8"/>
      <c r="AKX1217" s="8"/>
      <c r="AKY1217" s="8"/>
      <c r="AKZ1217" s="8"/>
      <c r="ALA1217" s="8"/>
      <c r="ALB1217" s="8"/>
      <c r="ALC1217" s="8"/>
      <c r="ALD1217" s="8"/>
      <c r="ALE1217" s="8"/>
      <c r="ALF1217" s="8"/>
      <c r="ALG1217" s="8"/>
      <c r="ALH1217" s="8"/>
      <c r="ALI1217" s="8"/>
      <c r="ALJ1217" s="8"/>
      <c r="ALK1217" s="8"/>
      <c r="ALL1217" s="8"/>
      <c r="ALM1217" s="8"/>
      <c r="ALN1217" s="8"/>
      <c r="ALO1217" s="8"/>
      <c r="ALP1217" s="8"/>
      <c r="ALQ1217" s="8"/>
      <c r="ALR1217" s="8"/>
      <c r="ALS1217" s="8"/>
      <c r="ALT1217" s="8"/>
      <c r="ALU1217" s="8"/>
      <c r="ALV1217" s="8"/>
      <c r="ALW1217" s="8"/>
      <c r="ALX1217" s="8"/>
      <c r="ALY1217" s="8"/>
      <c r="ALZ1217" s="8"/>
      <c r="AMA1217" s="8"/>
      <c r="AMB1217" s="8"/>
      <c r="AMC1217" s="8"/>
      <c r="AMD1217" s="8"/>
      <c r="AME1217" s="8"/>
      <c r="AMF1217" s="8"/>
      <c r="AMG1217" s="8"/>
      <c r="AMH1217" s="8"/>
      <c r="AMI1217" s="8"/>
      <c r="AMJ1217" s="8"/>
      <c r="AMK1217" s="8"/>
      <c r="AML1217" s="8"/>
      <c r="AMM1217" s="8"/>
      <c r="AMN1217" s="8"/>
      <c r="AMO1217" s="8"/>
      <c r="AMP1217" s="8"/>
      <c r="AMQ1217" s="8"/>
      <c r="AMR1217" s="8"/>
      <c r="AMS1217" s="8"/>
      <c r="AMT1217" s="8"/>
      <c r="AMU1217" s="8"/>
      <c r="AMV1217" s="8"/>
      <c r="AMW1217" s="8"/>
      <c r="AMX1217" s="8"/>
      <c r="AMY1217" s="8"/>
      <c r="AMZ1217" s="8"/>
      <c r="ANA1217" s="8"/>
      <c r="ANB1217" s="8"/>
      <c r="ANC1217" s="8"/>
      <c r="AND1217" s="8"/>
      <c r="ANE1217" s="8"/>
      <c r="ANF1217" s="8"/>
      <c r="ANG1217" s="8"/>
      <c r="ANH1217" s="8"/>
      <c r="ANI1217" s="8"/>
      <c r="ANJ1217" s="8"/>
      <c r="ANK1217" s="8"/>
      <c r="ANL1217" s="8"/>
      <c r="ANM1217" s="8"/>
      <c r="ANN1217" s="8"/>
      <c r="ANO1217" s="8"/>
      <c r="ANP1217" s="8"/>
      <c r="ANQ1217" s="8"/>
      <c r="ANR1217" s="8"/>
      <c r="ANS1217" s="8"/>
      <c r="ANT1217" s="8"/>
      <c r="ANU1217" s="8"/>
      <c r="ANV1217" s="8"/>
      <c r="ANW1217" s="8"/>
      <c r="ANX1217" s="8"/>
      <c r="ANY1217" s="8"/>
      <c r="ANZ1217" s="8"/>
      <c r="AOA1217" s="8"/>
      <c r="AOB1217" s="8"/>
      <c r="AOC1217" s="8"/>
      <c r="AOD1217" s="8"/>
      <c r="AOE1217" s="8"/>
      <c r="AOF1217" s="8"/>
      <c r="AOG1217" s="8"/>
      <c r="AOH1217" s="8"/>
      <c r="AOI1217" s="8"/>
      <c r="AOJ1217" s="8"/>
      <c r="AOK1217" s="8"/>
      <c r="AOL1217" s="8"/>
      <c r="AOM1217" s="8"/>
      <c r="AON1217" s="8"/>
      <c r="AOO1217" s="8"/>
      <c r="AOP1217" s="8"/>
      <c r="AOQ1217" s="8"/>
      <c r="AOR1217" s="8"/>
      <c r="AOS1217" s="8"/>
      <c r="AOT1217" s="8"/>
      <c r="AOU1217" s="8"/>
      <c r="AOV1217" s="8"/>
      <c r="AOW1217" s="8"/>
      <c r="AOX1217" s="8"/>
      <c r="AOY1217" s="8"/>
      <c r="AOZ1217" s="8"/>
      <c r="APA1217" s="8"/>
      <c r="APB1217" s="8"/>
      <c r="APC1217" s="8"/>
      <c r="APD1217" s="8"/>
      <c r="APE1217" s="8"/>
      <c r="APF1217" s="8"/>
      <c r="APG1217" s="8"/>
      <c r="APH1217" s="8"/>
      <c r="API1217" s="8"/>
      <c r="APJ1217" s="8"/>
      <c r="APK1217" s="8"/>
      <c r="APL1217" s="8"/>
      <c r="APM1217" s="8"/>
      <c r="APN1217" s="8"/>
      <c r="APO1217" s="8"/>
      <c r="APP1217" s="8"/>
      <c r="APQ1217" s="8"/>
      <c r="APR1217" s="8"/>
      <c r="APS1217" s="8"/>
      <c r="APT1217" s="8"/>
      <c r="APU1217" s="8"/>
      <c r="APV1217" s="8"/>
      <c r="APW1217" s="8"/>
      <c r="APX1217" s="8"/>
      <c r="APY1217" s="8"/>
      <c r="APZ1217" s="8"/>
      <c r="AQA1217" s="8"/>
      <c r="AQB1217" s="8"/>
      <c r="AQC1217" s="8"/>
      <c r="AQD1217" s="8"/>
      <c r="AQE1217" s="8"/>
      <c r="AQF1217" s="8"/>
      <c r="AQG1217" s="8"/>
      <c r="AQH1217" s="8"/>
      <c r="AQI1217" s="8"/>
      <c r="AQJ1217" s="8"/>
      <c r="AQK1217" s="8"/>
      <c r="AQL1217" s="8"/>
      <c r="AQM1217" s="8"/>
      <c r="AQN1217" s="8"/>
      <c r="AQO1217" s="8"/>
      <c r="AQP1217" s="8"/>
      <c r="AQQ1217" s="8"/>
      <c r="AQR1217" s="8"/>
      <c r="AQS1217" s="8"/>
      <c r="AQT1217" s="8"/>
      <c r="AQU1217" s="8"/>
      <c r="AQV1217" s="8"/>
      <c r="AQW1217" s="8"/>
      <c r="AQX1217" s="8"/>
      <c r="AQY1217" s="8"/>
      <c r="AQZ1217" s="8"/>
      <c r="ARA1217" s="8"/>
      <c r="ARB1217" s="8"/>
      <c r="ARC1217" s="8"/>
      <c r="ARD1217" s="8"/>
      <c r="ARE1217" s="8"/>
      <c r="ARF1217" s="8"/>
      <c r="ARG1217" s="8"/>
      <c r="ARH1217" s="8"/>
      <c r="ARI1217" s="8"/>
      <c r="ARJ1217" s="8"/>
      <c r="ARK1217" s="8"/>
      <c r="ARL1217" s="8"/>
      <c r="ARM1217" s="8"/>
      <c r="ARN1217" s="8"/>
      <c r="ARO1217" s="8"/>
      <c r="ARP1217" s="8"/>
      <c r="ARQ1217" s="8"/>
      <c r="ARR1217" s="8"/>
      <c r="ARS1217" s="8"/>
      <c r="ART1217" s="8"/>
      <c r="ARU1217" s="8"/>
      <c r="ARV1217" s="8"/>
      <c r="ARW1217" s="8"/>
      <c r="ARX1217" s="8"/>
      <c r="ARY1217" s="8"/>
      <c r="ARZ1217" s="8"/>
      <c r="ASA1217" s="8"/>
      <c r="ASB1217" s="8"/>
      <c r="ASC1217" s="8"/>
      <c r="ASD1217" s="8"/>
      <c r="ASE1217" s="8"/>
      <c r="ASF1217" s="8"/>
      <c r="ASG1217" s="8"/>
      <c r="ASH1217" s="8"/>
      <c r="ASI1217" s="8"/>
      <c r="ASJ1217" s="8"/>
      <c r="ASK1217" s="8"/>
      <c r="ASL1217" s="8"/>
      <c r="ASM1217" s="8"/>
      <c r="ASN1217" s="8"/>
      <c r="ASO1217" s="8"/>
      <c r="ASP1217" s="8"/>
      <c r="ASQ1217" s="8"/>
      <c r="ASR1217" s="8"/>
      <c r="ASS1217" s="8"/>
      <c r="AST1217" s="8"/>
      <c r="ASU1217" s="8"/>
      <c r="ASV1217" s="8"/>
      <c r="ASW1217" s="8"/>
      <c r="ASX1217" s="8"/>
      <c r="ASY1217" s="8"/>
      <c r="ASZ1217" s="8"/>
      <c r="ATA1217" s="8"/>
      <c r="ATB1217" s="8"/>
      <c r="ATC1217" s="8"/>
      <c r="ATD1217" s="8"/>
      <c r="ATE1217" s="8"/>
      <c r="ATF1217" s="8"/>
      <c r="ATG1217" s="8"/>
      <c r="ATH1217" s="8"/>
      <c r="ATI1217" s="8"/>
      <c r="ATJ1217" s="8"/>
      <c r="ATK1217" s="8"/>
      <c r="ATL1217" s="8"/>
      <c r="ATM1217" s="8"/>
      <c r="ATN1217" s="8"/>
      <c r="ATO1217" s="8"/>
      <c r="ATP1217" s="8"/>
      <c r="ATQ1217" s="8"/>
      <c r="ATR1217" s="8"/>
      <c r="ATS1217" s="8"/>
      <c r="ATT1217" s="8"/>
      <c r="ATU1217" s="8"/>
      <c r="ATV1217" s="8"/>
      <c r="ATW1217" s="8"/>
      <c r="ATX1217" s="8"/>
      <c r="ATY1217" s="8"/>
      <c r="ATZ1217" s="8"/>
      <c r="AUA1217" s="8"/>
      <c r="AUB1217" s="8"/>
      <c r="AUC1217" s="8"/>
      <c r="AUD1217" s="8"/>
      <c r="AUE1217" s="8"/>
      <c r="AUF1217" s="8"/>
      <c r="AUG1217" s="8"/>
      <c r="AUH1217" s="8"/>
      <c r="AUI1217" s="8"/>
      <c r="AUJ1217" s="8"/>
      <c r="AUK1217" s="8"/>
      <c r="AUL1217" s="8"/>
      <c r="AUM1217" s="8"/>
      <c r="AUN1217" s="8"/>
      <c r="AUO1217" s="8"/>
      <c r="AUP1217" s="8"/>
      <c r="AUQ1217" s="8"/>
      <c r="AUR1217" s="8"/>
      <c r="AUS1217" s="8"/>
      <c r="AUT1217" s="8"/>
      <c r="AUU1217" s="8"/>
      <c r="AUV1217" s="8"/>
      <c r="AUW1217" s="8"/>
      <c r="AUX1217" s="8"/>
      <c r="AUY1217" s="8"/>
      <c r="AUZ1217" s="8"/>
      <c r="AVA1217" s="8"/>
      <c r="AVB1217" s="8"/>
      <c r="AVC1217" s="8"/>
      <c r="AVD1217" s="8"/>
      <c r="AVE1217" s="8"/>
      <c r="AVF1217" s="8"/>
      <c r="AVG1217" s="8"/>
      <c r="AVH1217" s="8"/>
      <c r="AVI1217" s="8"/>
      <c r="AVJ1217" s="8"/>
      <c r="AVK1217" s="8"/>
      <c r="AVL1217" s="8"/>
      <c r="AVM1217" s="8"/>
      <c r="AVN1217" s="8"/>
      <c r="AVO1217" s="8"/>
      <c r="AVP1217" s="8"/>
      <c r="AVQ1217" s="8"/>
      <c r="AVR1217" s="8"/>
      <c r="AVS1217" s="8"/>
      <c r="AVT1217" s="8"/>
      <c r="AVU1217" s="8"/>
      <c r="AVV1217" s="8"/>
      <c r="AVW1217" s="8"/>
      <c r="AVX1217" s="8"/>
      <c r="AVY1217" s="8"/>
      <c r="AVZ1217" s="8"/>
      <c r="AWA1217" s="8"/>
      <c r="AWB1217" s="8"/>
      <c r="AWC1217" s="8"/>
      <c r="AWD1217" s="8"/>
      <c r="AWE1217" s="8"/>
      <c r="AWF1217" s="8"/>
      <c r="AWG1217" s="8"/>
      <c r="AWH1217" s="8"/>
      <c r="AWI1217" s="8"/>
      <c r="AWJ1217" s="8"/>
      <c r="AWK1217" s="8"/>
      <c r="AWL1217" s="8"/>
      <c r="AWM1217" s="8"/>
      <c r="AWN1217" s="8"/>
      <c r="AWO1217" s="8"/>
      <c r="AWP1217" s="8"/>
      <c r="AWQ1217" s="8"/>
      <c r="AWR1217" s="8"/>
      <c r="AWS1217" s="8"/>
      <c r="AWT1217" s="8"/>
      <c r="AWU1217" s="8"/>
      <c r="AWV1217" s="8"/>
      <c r="AWW1217" s="8"/>
      <c r="AWX1217" s="8"/>
      <c r="AWY1217" s="8"/>
      <c r="AWZ1217" s="8"/>
      <c r="AXA1217" s="8"/>
      <c r="AXB1217" s="8"/>
      <c r="AXC1217" s="8"/>
      <c r="AXD1217" s="8"/>
      <c r="AXE1217" s="8"/>
      <c r="AXF1217" s="8"/>
      <c r="AXG1217" s="8"/>
      <c r="AXH1217" s="8"/>
      <c r="AXI1217" s="8"/>
      <c r="AXJ1217" s="8"/>
      <c r="AXK1217" s="8"/>
      <c r="AXL1217" s="8"/>
      <c r="AXM1217" s="8"/>
      <c r="AXN1217" s="8"/>
      <c r="AXO1217" s="8"/>
      <c r="AXP1217" s="8"/>
      <c r="AXQ1217" s="8"/>
      <c r="AXR1217" s="8"/>
      <c r="AXS1217" s="8"/>
      <c r="AXT1217" s="8"/>
      <c r="AXU1217" s="8"/>
      <c r="AXV1217" s="8"/>
      <c r="AXW1217" s="8"/>
      <c r="AXX1217" s="8"/>
      <c r="AXY1217" s="8"/>
      <c r="AXZ1217" s="8"/>
      <c r="AYA1217" s="8"/>
      <c r="AYB1217" s="8"/>
      <c r="AYC1217" s="8"/>
      <c r="AYD1217" s="8"/>
      <c r="AYE1217" s="8"/>
      <c r="AYF1217" s="8"/>
      <c r="AYG1217" s="8"/>
      <c r="AYH1217" s="8"/>
      <c r="AYI1217" s="8"/>
      <c r="AYJ1217" s="8"/>
      <c r="AYK1217" s="8"/>
      <c r="AYL1217" s="8"/>
      <c r="AYM1217" s="8"/>
      <c r="AYN1217" s="8"/>
      <c r="AYO1217" s="8"/>
      <c r="AYP1217" s="8"/>
      <c r="AYQ1217" s="8"/>
      <c r="AYR1217" s="8"/>
      <c r="AYS1217" s="8"/>
      <c r="AYT1217" s="8"/>
      <c r="AYU1217" s="8"/>
      <c r="AYV1217" s="8"/>
      <c r="AYW1217" s="8"/>
      <c r="AYX1217" s="8"/>
      <c r="AYY1217" s="8"/>
      <c r="AYZ1217" s="8"/>
      <c r="AZA1217" s="8"/>
      <c r="AZB1217" s="8"/>
      <c r="AZC1217" s="8"/>
      <c r="AZD1217" s="8"/>
      <c r="AZE1217" s="8"/>
      <c r="AZF1217" s="8"/>
      <c r="AZG1217" s="8"/>
      <c r="AZH1217" s="8"/>
      <c r="AZI1217" s="8"/>
      <c r="AZJ1217" s="8"/>
      <c r="AZK1217" s="8"/>
      <c r="AZL1217" s="8"/>
      <c r="AZM1217" s="8"/>
      <c r="AZN1217" s="8"/>
      <c r="AZO1217" s="8"/>
      <c r="AZP1217" s="8"/>
      <c r="AZQ1217" s="8"/>
      <c r="AZR1217" s="8"/>
      <c r="AZS1217" s="8"/>
      <c r="AZT1217" s="8"/>
      <c r="AZU1217" s="8"/>
      <c r="AZV1217" s="8"/>
      <c r="AZW1217" s="8"/>
      <c r="AZX1217" s="8"/>
      <c r="AZY1217" s="8"/>
      <c r="AZZ1217" s="8"/>
      <c r="BAA1217" s="8"/>
      <c r="BAB1217" s="8"/>
      <c r="BAC1217" s="8"/>
      <c r="BAD1217" s="8"/>
      <c r="BAE1217" s="8"/>
      <c r="BAF1217" s="8"/>
      <c r="BAG1217" s="8"/>
      <c r="BAH1217" s="8"/>
      <c r="BAI1217" s="8"/>
      <c r="BAJ1217" s="8"/>
      <c r="BAK1217" s="8"/>
      <c r="BAL1217" s="8"/>
      <c r="BAM1217" s="8"/>
      <c r="BAN1217" s="8"/>
      <c r="BAO1217" s="8"/>
      <c r="BAP1217" s="8"/>
      <c r="BAQ1217" s="8"/>
      <c r="BAR1217" s="8"/>
      <c r="BAS1217" s="8"/>
      <c r="BAT1217" s="8"/>
      <c r="BAU1217" s="8"/>
      <c r="BAV1217" s="8"/>
      <c r="BAW1217" s="8"/>
      <c r="BAX1217" s="8"/>
      <c r="BAY1217" s="8"/>
      <c r="BAZ1217" s="8"/>
      <c r="BBA1217" s="8"/>
      <c r="BBB1217" s="8"/>
      <c r="BBC1217" s="8"/>
      <c r="BBD1217" s="8"/>
      <c r="BBE1217" s="8"/>
      <c r="BBF1217" s="8"/>
      <c r="BBG1217" s="8"/>
      <c r="BBH1217" s="8"/>
      <c r="BBI1217" s="8"/>
      <c r="BBJ1217" s="8"/>
      <c r="BBK1217" s="8"/>
      <c r="BBL1217" s="8"/>
      <c r="BBM1217" s="8"/>
      <c r="BBN1217" s="8"/>
      <c r="BBO1217" s="8"/>
      <c r="BBP1217" s="8"/>
      <c r="BBQ1217" s="8"/>
      <c r="BBR1217" s="8"/>
      <c r="BBS1217" s="8"/>
      <c r="BBT1217" s="8"/>
      <c r="BBU1217" s="8"/>
      <c r="BBV1217" s="8"/>
      <c r="BBW1217" s="8"/>
      <c r="BBX1217" s="8"/>
      <c r="BBY1217" s="8"/>
      <c r="BBZ1217" s="8"/>
      <c r="BCA1217" s="8"/>
      <c r="BCB1217" s="8"/>
      <c r="BCC1217" s="8"/>
      <c r="BCD1217" s="8"/>
      <c r="BCE1217" s="8"/>
      <c r="BCF1217" s="8"/>
      <c r="BCG1217" s="8"/>
      <c r="BCH1217" s="8"/>
      <c r="BCI1217" s="8"/>
      <c r="BCJ1217" s="8"/>
      <c r="BCK1217" s="8"/>
      <c r="BCL1217" s="8"/>
      <c r="BCM1217" s="8"/>
      <c r="BCN1217" s="8"/>
      <c r="BCO1217" s="8"/>
      <c r="BCP1217" s="8"/>
      <c r="BCQ1217" s="8"/>
      <c r="BCR1217" s="8"/>
      <c r="BCS1217" s="8"/>
      <c r="BCT1217" s="8"/>
      <c r="BCU1217" s="8"/>
      <c r="BCV1217" s="8"/>
      <c r="BCW1217" s="8"/>
      <c r="BCX1217" s="8"/>
      <c r="BCY1217" s="8"/>
      <c r="BCZ1217" s="8"/>
      <c r="BDA1217" s="8"/>
      <c r="BDB1217" s="8"/>
      <c r="BDC1217" s="8"/>
      <c r="BDD1217" s="8"/>
      <c r="BDE1217" s="8"/>
      <c r="BDF1217" s="8"/>
      <c r="BDG1217" s="8"/>
      <c r="BDH1217" s="8"/>
      <c r="BDI1217" s="8"/>
      <c r="BDJ1217" s="8"/>
      <c r="BDK1217" s="8"/>
      <c r="BDL1217" s="8"/>
      <c r="BDM1217" s="8"/>
      <c r="BDN1217" s="8"/>
      <c r="BDO1217" s="8"/>
      <c r="BDP1217" s="8"/>
      <c r="BDQ1217" s="8"/>
      <c r="BDR1217" s="8"/>
      <c r="BDS1217" s="8"/>
      <c r="BDT1217" s="8"/>
      <c r="BDU1217" s="8"/>
      <c r="BDV1217" s="8"/>
      <c r="BDW1217" s="8"/>
      <c r="BDX1217" s="8"/>
      <c r="BDY1217" s="8"/>
      <c r="BDZ1217" s="8"/>
      <c r="BEA1217" s="8"/>
      <c r="BEB1217" s="8"/>
      <c r="BEC1217" s="8"/>
      <c r="BED1217" s="8"/>
      <c r="BEE1217" s="8"/>
      <c r="BEF1217" s="8"/>
      <c r="BEG1217" s="8"/>
      <c r="BEH1217" s="8"/>
      <c r="BEI1217" s="8"/>
      <c r="BEJ1217" s="8"/>
      <c r="BEK1217" s="8"/>
      <c r="BEL1217" s="8"/>
      <c r="BEM1217" s="8"/>
      <c r="BEN1217" s="8"/>
      <c r="BEO1217" s="8"/>
      <c r="BEP1217" s="8"/>
      <c r="BEQ1217" s="8"/>
      <c r="BER1217" s="8"/>
      <c r="BES1217" s="8"/>
      <c r="BET1217" s="8"/>
      <c r="BEU1217" s="8"/>
      <c r="BEV1217" s="8"/>
      <c r="BEW1217" s="8"/>
      <c r="BEX1217" s="8"/>
      <c r="BEY1217" s="8"/>
      <c r="BEZ1217" s="8"/>
      <c r="BFA1217" s="8"/>
      <c r="BFB1217" s="8"/>
      <c r="BFC1217" s="8"/>
      <c r="BFD1217" s="8"/>
      <c r="BFE1217" s="8"/>
      <c r="BFF1217" s="8"/>
      <c r="BFG1217" s="8"/>
      <c r="BFH1217" s="8"/>
      <c r="BFI1217" s="8"/>
      <c r="BFJ1217" s="8"/>
      <c r="BFK1217" s="8"/>
      <c r="BFL1217" s="8"/>
      <c r="BFM1217" s="8"/>
      <c r="BFN1217" s="8"/>
      <c r="BFO1217" s="8"/>
      <c r="BFP1217" s="8"/>
      <c r="BFQ1217" s="8"/>
      <c r="BFR1217" s="8"/>
      <c r="BFS1217" s="8"/>
      <c r="BFT1217" s="8"/>
      <c r="BFU1217" s="8"/>
      <c r="BFV1217" s="8"/>
      <c r="BFW1217" s="8"/>
      <c r="BFX1217" s="8"/>
      <c r="BFY1217" s="8"/>
      <c r="BFZ1217" s="8"/>
      <c r="BGA1217" s="8"/>
      <c r="BGB1217" s="8"/>
      <c r="BGC1217" s="8"/>
      <c r="BGD1217" s="8"/>
      <c r="BGE1217" s="8"/>
      <c r="BGF1217" s="8"/>
      <c r="BGG1217" s="8"/>
      <c r="BGH1217" s="8"/>
      <c r="BGI1217" s="8"/>
      <c r="BGJ1217" s="8"/>
      <c r="BGK1217" s="8"/>
      <c r="BGL1217" s="8"/>
      <c r="BGM1217" s="8"/>
      <c r="BGN1217" s="8"/>
      <c r="BGO1217" s="8"/>
      <c r="BGP1217" s="8"/>
      <c r="BGQ1217" s="8"/>
      <c r="BGR1217" s="8"/>
      <c r="BGS1217" s="8"/>
      <c r="BGT1217" s="8"/>
      <c r="BGU1217" s="8"/>
      <c r="BGV1217" s="8"/>
      <c r="BGW1217" s="8"/>
      <c r="BGX1217" s="8"/>
      <c r="BGY1217" s="8"/>
      <c r="BGZ1217" s="8"/>
      <c r="BHA1217" s="8"/>
      <c r="BHB1217" s="8"/>
      <c r="BHC1217" s="8"/>
      <c r="BHD1217" s="8"/>
      <c r="BHE1217" s="8"/>
      <c r="BHF1217" s="8"/>
      <c r="BHG1217" s="8"/>
      <c r="BHH1217" s="8"/>
      <c r="BHI1217" s="8"/>
      <c r="BHJ1217" s="8"/>
      <c r="BHK1217" s="8"/>
      <c r="BHL1217" s="8"/>
      <c r="BHM1217" s="8"/>
      <c r="BHN1217" s="8"/>
      <c r="BHO1217" s="8"/>
      <c r="BHP1217" s="8"/>
      <c r="BHQ1217" s="8"/>
      <c r="BHR1217" s="8"/>
      <c r="BHS1217" s="8"/>
      <c r="BHT1217" s="8"/>
      <c r="BHU1217" s="8"/>
      <c r="BHV1217" s="8"/>
      <c r="BHW1217" s="8"/>
      <c r="BHX1217" s="8"/>
      <c r="BHY1217" s="8"/>
      <c r="BHZ1217" s="8"/>
      <c r="BIA1217" s="8"/>
      <c r="BIB1217" s="8"/>
      <c r="BIC1217" s="8"/>
      <c r="BID1217" s="8"/>
      <c r="BIE1217" s="8"/>
      <c r="BIF1217" s="8"/>
      <c r="BIG1217" s="8"/>
      <c r="BIH1217" s="8"/>
      <c r="BII1217" s="8"/>
      <c r="BIJ1217" s="8"/>
      <c r="BIK1217" s="8"/>
      <c r="BIL1217" s="8"/>
      <c r="BIM1217" s="8"/>
      <c r="BIN1217" s="8"/>
      <c r="BIO1217" s="8"/>
      <c r="BIP1217" s="8"/>
      <c r="BIQ1217" s="8"/>
      <c r="BIR1217" s="8"/>
      <c r="BIS1217" s="8"/>
      <c r="BIT1217" s="8"/>
      <c r="BIU1217" s="8"/>
      <c r="BIV1217" s="8"/>
      <c r="BIW1217" s="8"/>
      <c r="BIX1217" s="8"/>
      <c r="BIY1217" s="8"/>
      <c r="BIZ1217" s="8"/>
      <c r="BJA1217" s="8"/>
      <c r="BJB1217" s="8"/>
      <c r="BJC1217" s="8"/>
      <c r="BJD1217" s="8"/>
      <c r="BJE1217" s="8"/>
      <c r="BJF1217" s="8"/>
      <c r="BJG1217" s="8"/>
      <c r="BJH1217" s="8"/>
      <c r="BJI1217" s="8"/>
      <c r="BJJ1217" s="8"/>
      <c r="BJK1217" s="8"/>
      <c r="BJL1217" s="8"/>
      <c r="BJM1217" s="8"/>
      <c r="BJN1217" s="8"/>
      <c r="BJO1217" s="8"/>
      <c r="BJP1217" s="8"/>
      <c r="BJQ1217" s="8"/>
      <c r="BJR1217" s="8"/>
      <c r="BJS1217" s="8"/>
      <c r="BJT1217" s="8"/>
      <c r="BJU1217" s="8"/>
      <c r="BJV1217" s="8"/>
      <c r="BJW1217" s="8"/>
      <c r="BJX1217" s="8"/>
      <c r="BJY1217" s="8"/>
      <c r="BJZ1217" s="8"/>
      <c r="BKA1217" s="8"/>
      <c r="BKB1217" s="8"/>
      <c r="BKC1217" s="8"/>
      <c r="BKD1217" s="8"/>
      <c r="BKE1217" s="8"/>
      <c r="BKF1217" s="8"/>
      <c r="BKG1217" s="8"/>
      <c r="BKH1217" s="8"/>
      <c r="BKI1217" s="8"/>
      <c r="BKJ1217" s="8"/>
      <c r="BKK1217" s="8"/>
      <c r="BKL1217" s="8"/>
      <c r="BKM1217" s="8"/>
      <c r="BKN1217" s="8"/>
      <c r="BKO1217" s="8"/>
      <c r="BKP1217" s="8"/>
      <c r="BKQ1217" s="8"/>
      <c r="BKR1217" s="8"/>
      <c r="BKS1217" s="8"/>
      <c r="BKT1217" s="8"/>
      <c r="BKU1217" s="8"/>
      <c r="BKV1217" s="8"/>
      <c r="BKW1217" s="8"/>
      <c r="BKX1217" s="8"/>
      <c r="BKY1217" s="8"/>
      <c r="BKZ1217" s="8"/>
      <c r="BLA1217" s="8"/>
      <c r="BLB1217" s="8"/>
      <c r="BLC1217" s="8"/>
      <c r="BLD1217" s="8"/>
      <c r="BLE1217" s="8"/>
      <c r="BLF1217" s="8"/>
      <c r="BLG1217" s="8"/>
      <c r="BLH1217" s="8"/>
      <c r="BLI1217" s="8"/>
      <c r="BLJ1217" s="8"/>
      <c r="BLK1217" s="8"/>
      <c r="BLL1217" s="8"/>
      <c r="BLM1217" s="8"/>
      <c r="BLN1217" s="8"/>
      <c r="BLO1217" s="8"/>
      <c r="BLP1217" s="8"/>
      <c r="BLQ1217" s="8"/>
      <c r="BLR1217" s="8"/>
      <c r="BLS1217" s="8"/>
      <c r="BLT1217" s="8"/>
      <c r="BLU1217" s="8"/>
      <c r="BLV1217" s="8"/>
      <c r="BLW1217" s="8"/>
      <c r="BLX1217" s="8"/>
      <c r="BLY1217" s="8"/>
      <c r="BLZ1217" s="8"/>
      <c r="BMA1217" s="8"/>
      <c r="BMB1217" s="8"/>
      <c r="BMC1217" s="8"/>
      <c r="BMD1217" s="8"/>
      <c r="BME1217" s="8"/>
      <c r="BMF1217" s="8"/>
      <c r="BMG1217" s="8"/>
      <c r="BMH1217" s="8"/>
      <c r="BMI1217" s="8"/>
      <c r="BMJ1217" s="8"/>
      <c r="BMK1217" s="8"/>
      <c r="BML1217" s="8"/>
      <c r="BMM1217" s="8"/>
      <c r="BMN1217" s="8"/>
      <c r="BMO1217" s="8"/>
      <c r="BMP1217" s="8"/>
      <c r="BMQ1217" s="8"/>
      <c r="BMR1217" s="8"/>
      <c r="BMS1217" s="8"/>
      <c r="BMT1217" s="8"/>
      <c r="BMU1217" s="8"/>
      <c r="BMV1217" s="8"/>
      <c r="BMW1217" s="8"/>
      <c r="BMX1217" s="8"/>
      <c r="BMY1217" s="8"/>
      <c r="BMZ1217" s="8"/>
      <c r="BNA1217" s="8"/>
      <c r="BNB1217" s="8"/>
      <c r="BNC1217" s="8"/>
      <c r="BND1217" s="8"/>
      <c r="BNE1217" s="8"/>
      <c r="BNF1217" s="8"/>
      <c r="BNG1217" s="8"/>
      <c r="BNH1217" s="8"/>
      <c r="BNI1217" s="8"/>
      <c r="BNJ1217" s="8"/>
      <c r="BNK1217" s="8"/>
      <c r="BNL1217" s="8"/>
      <c r="BNM1217" s="8"/>
      <c r="BNN1217" s="8"/>
      <c r="BNO1217" s="8"/>
      <c r="BNP1217" s="8"/>
      <c r="BNQ1217" s="8"/>
      <c r="BNR1217" s="8"/>
      <c r="BNS1217" s="8"/>
      <c r="BNT1217" s="8"/>
      <c r="BNU1217" s="8"/>
      <c r="BNV1217" s="8"/>
      <c r="BNW1217" s="8"/>
      <c r="BNX1217" s="8"/>
      <c r="BNY1217" s="8"/>
      <c r="BNZ1217" s="8"/>
      <c r="BOA1217" s="8"/>
      <c r="BOB1217" s="8"/>
      <c r="BOC1217" s="8"/>
      <c r="BOD1217" s="8"/>
      <c r="BOE1217" s="8"/>
      <c r="BOF1217" s="8"/>
      <c r="BOG1217" s="8"/>
      <c r="BOH1217" s="8"/>
      <c r="BOI1217" s="8"/>
      <c r="BOJ1217" s="8"/>
      <c r="BOK1217" s="8"/>
      <c r="BOL1217" s="8"/>
      <c r="BOM1217" s="8"/>
      <c r="BON1217" s="8"/>
      <c r="BOO1217" s="8"/>
      <c r="BOP1217" s="8"/>
      <c r="BOQ1217" s="8"/>
      <c r="BOR1217" s="8"/>
      <c r="BOS1217" s="8"/>
      <c r="BOT1217" s="8"/>
      <c r="BOU1217" s="8"/>
      <c r="BOV1217" s="8"/>
      <c r="BOW1217" s="8"/>
      <c r="BOX1217" s="8"/>
      <c r="BOY1217" s="8"/>
      <c r="BOZ1217" s="8"/>
      <c r="BPA1217" s="8"/>
      <c r="BPB1217" s="8"/>
      <c r="BPC1217" s="8"/>
      <c r="BPD1217" s="8"/>
      <c r="BPE1217" s="8"/>
      <c r="BPF1217" s="8"/>
      <c r="BPG1217" s="8"/>
      <c r="BPH1217" s="8"/>
      <c r="BPI1217" s="8"/>
      <c r="BPJ1217" s="8"/>
      <c r="BPK1217" s="8"/>
      <c r="BPL1217" s="8"/>
      <c r="BPM1217" s="8"/>
      <c r="BPN1217" s="8"/>
      <c r="BPO1217" s="8"/>
      <c r="BPP1217" s="8"/>
      <c r="BPQ1217" s="8"/>
      <c r="BPR1217" s="8"/>
      <c r="BPS1217" s="8"/>
      <c r="BPT1217" s="8"/>
      <c r="BPU1217" s="8"/>
      <c r="BPV1217" s="8"/>
      <c r="BPW1217" s="8"/>
      <c r="BPX1217" s="8"/>
      <c r="BPY1217" s="8"/>
      <c r="BPZ1217" s="8"/>
      <c r="BQA1217" s="8"/>
      <c r="BQB1217" s="8"/>
      <c r="BQC1217" s="8"/>
      <c r="BQD1217" s="8"/>
      <c r="BQE1217" s="8"/>
      <c r="BQF1217" s="8"/>
      <c r="BQG1217" s="8"/>
      <c r="BQH1217" s="8"/>
      <c r="BQI1217" s="8"/>
      <c r="BQJ1217" s="8"/>
      <c r="BQK1217" s="8"/>
      <c r="BQL1217" s="8"/>
      <c r="BQM1217" s="8"/>
      <c r="BQN1217" s="8"/>
      <c r="BQO1217" s="8"/>
      <c r="BQP1217" s="8"/>
      <c r="BQQ1217" s="8"/>
      <c r="BQR1217" s="8"/>
      <c r="BQS1217" s="8"/>
      <c r="BQT1217" s="8"/>
      <c r="BQU1217" s="8"/>
      <c r="BQV1217" s="8"/>
      <c r="BQW1217" s="8"/>
      <c r="BQX1217" s="8"/>
      <c r="BQY1217" s="8"/>
      <c r="BQZ1217" s="8"/>
      <c r="BRA1217" s="8"/>
      <c r="BRB1217" s="8"/>
      <c r="BRC1217" s="8"/>
      <c r="BRD1217" s="8"/>
      <c r="BRE1217" s="8"/>
      <c r="BRF1217" s="8"/>
      <c r="BRG1217" s="8"/>
      <c r="BRH1217" s="8"/>
      <c r="BRI1217" s="8"/>
      <c r="BRJ1217" s="8"/>
      <c r="BRK1217" s="8"/>
      <c r="BRL1217" s="8"/>
      <c r="BRM1217" s="8"/>
      <c r="BRN1217" s="8"/>
      <c r="BRO1217" s="8"/>
      <c r="BRP1217" s="8"/>
      <c r="BRQ1217" s="8"/>
      <c r="BRR1217" s="8"/>
      <c r="BRS1217" s="8"/>
      <c r="BRT1217" s="8"/>
      <c r="BRU1217" s="8"/>
      <c r="BRV1217" s="8"/>
      <c r="BRW1217" s="8"/>
      <c r="BRX1217" s="8"/>
      <c r="BRY1217" s="8"/>
      <c r="BRZ1217" s="8"/>
      <c r="BSA1217" s="8"/>
      <c r="BSB1217" s="8"/>
      <c r="BSC1217" s="8"/>
      <c r="BSD1217" s="8"/>
      <c r="BSE1217" s="8"/>
      <c r="BSF1217" s="8"/>
      <c r="BSG1217" s="8"/>
      <c r="BSH1217" s="8"/>
      <c r="BSI1217" s="8"/>
      <c r="BSJ1217" s="8"/>
      <c r="BSK1217" s="8"/>
      <c r="BSL1217" s="8"/>
      <c r="BSM1217" s="8"/>
      <c r="BSN1217" s="8"/>
      <c r="BSO1217" s="8"/>
      <c r="BSP1217" s="8"/>
      <c r="BSQ1217" s="8"/>
      <c r="BSR1217" s="8"/>
      <c r="BSS1217" s="8"/>
      <c r="BST1217" s="8"/>
      <c r="BSU1217" s="8"/>
      <c r="BSV1217" s="8"/>
      <c r="BSW1217" s="8"/>
      <c r="BSX1217" s="8"/>
      <c r="BSY1217" s="8"/>
      <c r="BSZ1217" s="8"/>
      <c r="BTA1217" s="8"/>
      <c r="BTB1217" s="8"/>
      <c r="BTC1217" s="8"/>
      <c r="BTD1217" s="8"/>
      <c r="BTE1217" s="8"/>
      <c r="BTF1217" s="8"/>
      <c r="BTG1217" s="8"/>
      <c r="BTH1217" s="8"/>
      <c r="BTI1217" s="8"/>
      <c r="BTJ1217" s="8"/>
      <c r="BTK1217" s="8"/>
      <c r="BTL1217" s="8"/>
      <c r="BTM1217" s="8"/>
      <c r="BTN1217" s="8"/>
      <c r="BTO1217" s="8"/>
      <c r="BTP1217" s="8"/>
      <c r="BTQ1217" s="8"/>
      <c r="BTR1217" s="8"/>
      <c r="BTS1217" s="8"/>
      <c r="BTT1217" s="8"/>
      <c r="BTU1217" s="8"/>
      <c r="BTV1217" s="8"/>
      <c r="BTW1217" s="8"/>
      <c r="BTX1217" s="8"/>
      <c r="BTY1217" s="8"/>
      <c r="BTZ1217" s="8"/>
      <c r="BUA1217" s="8"/>
      <c r="BUB1217" s="8"/>
      <c r="BUC1217" s="8"/>
      <c r="BUD1217" s="8"/>
      <c r="BUE1217" s="8"/>
      <c r="BUF1217" s="8"/>
      <c r="BUG1217" s="8"/>
      <c r="BUH1217" s="8"/>
      <c r="BUI1217" s="8"/>
      <c r="BUJ1217" s="8"/>
      <c r="BUK1217" s="8"/>
      <c r="BUL1217" s="8"/>
      <c r="BUM1217" s="8"/>
      <c r="BUN1217" s="8"/>
      <c r="BUO1217" s="8"/>
      <c r="BUP1217" s="8"/>
      <c r="BUQ1217" s="8"/>
      <c r="BUR1217" s="8"/>
      <c r="BUS1217" s="8"/>
      <c r="BUT1217" s="8"/>
      <c r="BUU1217" s="8"/>
      <c r="BUV1217" s="8"/>
      <c r="BUW1217" s="8"/>
      <c r="BUX1217" s="8"/>
      <c r="BUY1217" s="8"/>
      <c r="BUZ1217" s="8"/>
      <c r="BVA1217" s="8"/>
      <c r="BVB1217" s="8"/>
      <c r="BVC1217" s="8"/>
      <c r="BVD1217" s="8"/>
      <c r="BVE1217" s="8"/>
      <c r="BVF1217" s="8"/>
      <c r="BVG1217" s="8"/>
      <c r="BVH1217" s="8"/>
      <c r="BVI1217" s="8"/>
      <c r="BVJ1217" s="8"/>
      <c r="BVK1217" s="8"/>
      <c r="BVL1217" s="8"/>
      <c r="BVM1217" s="8"/>
      <c r="BVN1217" s="8"/>
      <c r="BVO1217" s="8"/>
      <c r="BVP1217" s="8"/>
      <c r="BVQ1217" s="8"/>
      <c r="BVR1217" s="8"/>
      <c r="BVS1217" s="8"/>
      <c r="BVT1217" s="8"/>
      <c r="BVU1217" s="8"/>
      <c r="BVV1217" s="8"/>
      <c r="BVW1217" s="8"/>
      <c r="BVX1217" s="8"/>
      <c r="BVY1217" s="8"/>
      <c r="BVZ1217" s="8"/>
      <c r="BWA1217" s="8"/>
      <c r="BWB1217" s="8"/>
      <c r="BWC1217" s="8"/>
      <c r="BWD1217" s="8"/>
      <c r="BWE1217" s="8"/>
      <c r="BWF1217" s="8"/>
      <c r="BWG1217" s="8"/>
      <c r="BWH1217" s="8"/>
      <c r="BWI1217" s="8"/>
      <c r="BWJ1217" s="8"/>
      <c r="BWK1217" s="8"/>
      <c r="BWL1217" s="8"/>
      <c r="BWM1217" s="8"/>
      <c r="BWN1217" s="8"/>
      <c r="BWO1217" s="8"/>
      <c r="BWP1217" s="8"/>
      <c r="BWQ1217" s="8"/>
      <c r="BWR1217" s="8"/>
      <c r="BWS1217" s="8"/>
      <c r="BWT1217" s="8"/>
      <c r="BWU1217" s="8"/>
      <c r="BWV1217" s="8"/>
      <c r="BWW1217" s="8"/>
      <c r="BWX1217" s="8"/>
      <c r="BWY1217" s="8"/>
      <c r="BWZ1217" s="8"/>
      <c r="BXA1217" s="8"/>
      <c r="BXB1217" s="8"/>
      <c r="BXC1217" s="8"/>
      <c r="BXD1217" s="8"/>
      <c r="BXE1217" s="8"/>
      <c r="BXF1217" s="8"/>
      <c r="BXG1217" s="8"/>
      <c r="BXH1217" s="8"/>
      <c r="BXI1217" s="8"/>
      <c r="BXJ1217" s="8"/>
      <c r="BXK1217" s="8"/>
      <c r="BXL1217" s="8"/>
      <c r="BXM1217" s="8"/>
      <c r="BXN1217" s="8"/>
      <c r="BXO1217" s="8"/>
      <c r="BXP1217" s="8"/>
      <c r="BXQ1217" s="8"/>
      <c r="BXR1217" s="8"/>
      <c r="BXS1217" s="8"/>
      <c r="BXT1217" s="8"/>
      <c r="BXU1217" s="8"/>
      <c r="BXV1217" s="8"/>
      <c r="BXW1217" s="8"/>
      <c r="BXX1217" s="8"/>
      <c r="BXY1217" s="8"/>
      <c r="BXZ1217" s="8"/>
      <c r="BYA1217" s="8"/>
      <c r="BYB1217" s="8"/>
      <c r="BYC1217" s="8"/>
      <c r="BYD1217" s="8"/>
      <c r="BYE1217" s="8"/>
      <c r="BYF1217" s="8"/>
      <c r="BYG1217" s="8"/>
      <c r="BYH1217" s="8"/>
      <c r="BYI1217" s="8"/>
      <c r="BYJ1217" s="8"/>
      <c r="BYK1217" s="8"/>
      <c r="BYL1217" s="8"/>
      <c r="BYM1217" s="8"/>
      <c r="BYN1217" s="8"/>
      <c r="BYO1217" s="8"/>
      <c r="BYP1217" s="8"/>
      <c r="BYQ1217" s="8"/>
      <c r="BYR1217" s="8"/>
      <c r="BYS1217" s="8"/>
      <c r="BYT1217" s="8"/>
      <c r="BYU1217" s="8"/>
      <c r="BYV1217" s="8"/>
      <c r="BYW1217" s="8"/>
      <c r="BYX1217" s="8"/>
      <c r="BYY1217" s="8"/>
      <c r="BYZ1217" s="8"/>
      <c r="BZA1217" s="8"/>
      <c r="BZB1217" s="8"/>
      <c r="BZC1217" s="8"/>
      <c r="BZD1217" s="8"/>
      <c r="BZE1217" s="8"/>
      <c r="BZF1217" s="8"/>
      <c r="BZG1217" s="8"/>
      <c r="BZH1217" s="8"/>
      <c r="BZI1217" s="8"/>
      <c r="BZJ1217" s="8"/>
      <c r="BZK1217" s="8"/>
      <c r="BZL1217" s="8"/>
      <c r="BZM1217" s="8"/>
      <c r="BZN1217" s="8"/>
      <c r="BZO1217" s="8"/>
      <c r="BZP1217" s="8"/>
      <c r="BZQ1217" s="8"/>
      <c r="BZR1217" s="8"/>
      <c r="BZS1217" s="8"/>
      <c r="BZT1217" s="8"/>
      <c r="BZU1217" s="8"/>
      <c r="BZV1217" s="8"/>
      <c r="BZW1217" s="8"/>
      <c r="BZX1217" s="8"/>
      <c r="BZY1217" s="8"/>
      <c r="BZZ1217" s="8"/>
      <c r="CAA1217" s="8"/>
      <c r="CAB1217" s="8"/>
      <c r="CAC1217" s="8"/>
      <c r="CAD1217" s="8"/>
      <c r="CAE1217" s="8"/>
      <c r="CAF1217" s="8"/>
      <c r="CAG1217" s="8"/>
      <c r="CAH1217" s="8"/>
      <c r="CAI1217" s="8"/>
      <c r="CAJ1217" s="8"/>
      <c r="CAK1217" s="8"/>
      <c r="CAL1217" s="8"/>
      <c r="CAM1217" s="8"/>
      <c r="CAN1217" s="8"/>
      <c r="CAO1217" s="8"/>
      <c r="CAP1217" s="8"/>
      <c r="CAQ1217" s="8"/>
      <c r="CAR1217" s="8"/>
      <c r="CAS1217" s="8"/>
      <c r="CAT1217" s="8"/>
      <c r="CAU1217" s="8"/>
      <c r="CAV1217" s="8"/>
      <c r="CAW1217" s="8"/>
      <c r="CAX1217" s="8"/>
      <c r="CAY1217" s="8"/>
      <c r="CAZ1217" s="8"/>
      <c r="CBA1217" s="8"/>
      <c r="CBB1217" s="8"/>
      <c r="CBC1217" s="8"/>
      <c r="CBD1217" s="8"/>
      <c r="CBE1217" s="8"/>
      <c r="CBF1217" s="8"/>
      <c r="CBG1217" s="8"/>
      <c r="CBH1217" s="8"/>
      <c r="CBI1217" s="8"/>
      <c r="CBJ1217" s="8"/>
      <c r="CBK1217" s="8"/>
      <c r="CBL1217" s="8"/>
      <c r="CBM1217" s="8"/>
      <c r="CBN1217" s="8"/>
      <c r="CBO1217" s="8"/>
      <c r="CBP1217" s="8"/>
      <c r="CBQ1217" s="8"/>
      <c r="CBR1217" s="8"/>
      <c r="CBS1217" s="8"/>
      <c r="CBT1217" s="8"/>
      <c r="CBU1217" s="8"/>
      <c r="CBV1217" s="8"/>
      <c r="CBW1217" s="8"/>
      <c r="CBX1217" s="8"/>
      <c r="CBY1217" s="8"/>
      <c r="CBZ1217" s="8"/>
      <c r="CCA1217" s="8"/>
      <c r="CCB1217" s="8"/>
      <c r="CCC1217" s="8"/>
      <c r="CCD1217" s="8"/>
      <c r="CCE1217" s="8"/>
      <c r="CCF1217" s="8"/>
      <c r="CCG1217" s="8"/>
      <c r="CCH1217" s="8"/>
      <c r="CCI1217" s="8"/>
      <c r="CCJ1217" s="8"/>
      <c r="CCK1217" s="8"/>
      <c r="CCL1217" s="8"/>
      <c r="CCM1217" s="8"/>
      <c r="CCN1217" s="8"/>
      <c r="CCO1217" s="8"/>
      <c r="CCP1217" s="8"/>
      <c r="CCQ1217" s="8"/>
      <c r="CCR1217" s="8"/>
      <c r="CCS1217" s="8"/>
      <c r="CCT1217" s="8"/>
      <c r="CCU1217" s="8"/>
      <c r="CCV1217" s="8"/>
      <c r="CCW1217" s="8"/>
      <c r="CCX1217" s="8"/>
      <c r="CCY1217" s="8"/>
      <c r="CCZ1217" s="8"/>
      <c r="CDA1217" s="8"/>
      <c r="CDB1217" s="8"/>
      <c r="CDC1217" s="8"/>
      <c r="CDD1217" s="8"/>
      <c r="CDE1217" s="8"/>
      <c r="CDF1217" s="8"/>
      <c r="CDG1217" s="8"/>
      <c r="CDH1217" s="8"/>
      <c r="CDI1217" s="8"/>
      <c r="CDJ1217" s="8"/>
      <c r="CDK1217" s="8"/>
      <c r="CDL1217" s="8"/>
      <c r="CDM1217" s="8"/>
      <c r="CDN1217" s="8"/>
      <c r="CDO1217" s="8"/>
      <c r="CDP1217" s="8"/>
      <c r="CDQ1217" s="8"/>
      <c r="CDR1217" s="8"/>
      <c r="CDS1217" s="8"/>
      <c r="CDT1217" s="8"/>
      <c r="CDU1217" s="8"/>
      <c r="CDV1217" s="8"/>
      <c r="CDW1217" s="8"/>
      <c r="CDX1217" s="8"/>
      <c r="CDY1217" s="8"/>
      <c r="CDZ1217" s="8"/>
      <c r="CEA1217" s="8"/>
      <c r="CEB1217" s="8"/>
      <c r="CEC1217" s="8"/>
      <c r="CED1217" s="8"/>
      <c r="CEE1217" s="8"/>
      <c r="CEF1217" s="8"/>
      <c r="CEG1217" s="8"/>
      <c r="CEH1217" s="8"/>
      <c r="CEI1217" s="8"/>
      <c r="CEJ1217" s="8"/>
      <c r="CEK1217" s="8"/>
      <c r="CEL1217" s="8"/>
      <c r="CEM1217" s="8"/>
      <c r="CEN1217" s="8"/>
      <c r="CEO1217" s="8"/>
      <c r="CEP1217" s="8"/>
      <c r="CEQ1217" s="8"/>
      <c r="CER1217" s="8"/>
      <c r="CES1217" s="8"/>
      <c r="CET1217" s="8"/>
      <c r="CEU1217" s="8"/>
      <c r="CEV1217" s="8"/>
      <c r="CEW1217" s="8"/>
      <c r="CEX1217" s="8"/>
      <c r="CEY1217" s="8"/>
      <c r="CEZ1217" s="8"/>
      <c r="CFA1217" s="8"/>
      <c r="CFB1217" s="8"/>
      <c r="CFC1217" s="8"/>
      <c r="CFD1217" s="8"/>
      <c r="CFE1217" s="8"/>
      <c r="CFF1217" s="8"/>
      <c r="CFG1217" s="8"/>
      <c r="CFH1217" s="8"/>
      <c r="CFI1217" s="8"/>
      <c r="CFJ1217" s="8"/>
      <c r="CFK1217" s="8"/>
      <c r="CFL1217" s="8"/>
      <c r="CFM1217" s="8"/>
      <c r="CFN1217" s="8"/>
      <c r="CFO1217" s="8"/>
      <c r="CFP1217" s="8"/>
      <c r="CFQ1217" s="8"/>
      <c r="CFR1217" s="8"/>
      <c r="CFS1217" s="8"/>
      <c r="CFT1217" s="8"/>
      <c r="CFU1217" s="8"/>
      <c r="CFV1217" s="8"/>
      <c r="CFW1217" s="8"/>
      <c r="CFX1217" s="8"/>
      <c r="CFY1217" s="8"/>
      <c r="CFZ1217" s="8"/>
      <c r="CGA1217" s="8"/>
      <c r="CGB1217" s="8"/>
      <c r="CGC1217" s="8"/>
      <c r="CGD1217" s="8"/>
      <c r="CGE1217" s="8"/>
      <c r="CGF1217" s="8"/>
      <c r="CGG1217" s="8"/>
      <c r="CGH1217" s="8"/>
      <c r="CGI1217" s="8"/>
      <c r="CGJ1217" s="8"/>
      <c r="CGK1217" s="8"/>
      <c r="CGL1217" s="8"/>
      <c r="CGM1217" s="8"/>
      <c r="CGN1217" s="8"/>
      <c r="CGO1217" s="8"/>
      <c r="CGP1217" s="8"/>
      <c r="CGQ1217" s="8"/>
      <c r="CGR1217" s="8"/>
      <c r="CGS1217" s="8"/>
      <c r="CGT1217" s="8"/>
      <c r="CGU1217" s="8"/>
      <c r="CGV1217" s="8"/>
      <c r="CGW1217" s="8"/>
      <c r="CGX1217" s="8"/>
      <c r="CGY1217" s="8"/>
      <c r="CGZ1217" s="8"/>
      <c r="CHA1217" s="8"/>
      <c r="CHB1217" s="8"/>
      <c r="CHC1217" s="8"/>
      <c r="CHD1217" s="8"/>
      <c r="CHE1217" s="8"/>
      <c r="CHF1217" s="8"/>
      <c r="CHG1217" s="8"/>
      <c r="CHH1217" s="8"/>
      <c r="CHI1217" s="8"/>
      <c r="CHJ1217" s="8"/>
      <c r="CHK1217" s="8"/>
      <c r="CHL1217" s="8"/>
      <c r="CHM1217" s="8"/>
      <c r="CHN1217" s="8"/>
      <c r="CHO1217" s="8"/>
      <c r="CHP1217" s="8"/>
      <c r="CHQ1217" s="8"/>
      <c r="CHR1217" s="8"/>
      <c r="CHS1217" s="8"/>
      <c r="CHT1217" s="8"/>
      <c r="CHU1217" s="8"/>
      <c r="CHV1217" s="8"/>
      <c r="CHW1217" s="8"/>
      <c r="CHX1217" s="8"/>
      <c r="CHY1217" s="8"/>
      <c r="CHZ1217" s="8"/>
      <c r="CIA1217" s="8"/>
      <c r="CIB1217" s="8"/>
      <c r="CIC1217" s="8"/>
      <c r="CID1217" s="8"/>
      <c r="CIE1217" s="8"/>
      <c r="CIF1217" s="8"/>
      <c r="CIG1217" s="8"/>
      <c r="CIH1217" s="8"/>
      <c r="CII1217" s="8"/>
      <c r="CIJ1217" s="8"/>
      <c r="CIK1217" s="8"/>
      <c r="CIL1217" s="8"/>
      <c r="CIM1217" s="8"/>
      <c r="CIN1217" s="8"/>
      <c r="CIO1217" s="8"/>
      <c r="CIP1217" s="8"/>
      <c r="CIQ1217" s="8"/>
      <c r="CIR1217" s="8"/>
      <c r="CIS1217" s="8"/>
      <c r="CIT1217" s="8"/>
      <c r="CIU1217" s="8"/>
      <c r="CIV1217" s="8"/>
      <c r="CIW1217" s="8"/>
      <c r="CIX1217" s="8"/>
      <c r="CIY1217" s="8"/>
      <c r="CIZ1217" s="8"/>
      <c r="CJA1217" s="8"/>
      <c r="CJB1217" s="8"/>
      <c r="CJC1217" s="8"/>
      <c r="CJD1217" s="8"/>
      <c r="CJE1217" s="8"/>
      <c r="CJF1217" s="8"/>
      <c r="CJG1217" s="8"/>
      <c r="CJH1217" s="8"/>
      <c r="CJI1217" s="8"/>
      <c r="CJJ1217" s="8"/>
      <c r="CJK1217" s="8"/>
      <c r="CJL1217" s="8"/>
      <c r="CJM1217" s="8"/>
      <c r="CJN1217" s="8"/>
      <c r="CJO1217" s="8"/>
      <c r="CJP1217" s="8"/>
      <c r="CJQ1217" s="8"/>
      <c r="CJR1217" s="8"/>
      <c r="CJS1217" s="8"/>
      <c r="CJT1217" s="8"/>
      <c r="CJU1217" s="8"/>
      <c r="CJV1217" s="8"/>
      <c r="CJW1217" s="8"/>
      <c r="CJX1217" s="8"/>
      <c r="CJY1217" s="8"/>
      <c r="CJZ1217" s="8"/>
      <c r="CKA1217" s="8"/>
      <c r="CKB1217" s="8"/>
      <c r="CKC1217" s="8"/>
      <c r="CKD1217" s="8"/>
      <c r="CKE1217" s="8"/>
      <c r="CKF1217" s="8"/>
      <c r="CKG1217" s="8"/>
      <c r="CKH1217" s="8"/>
      <c r="CKI1217" s="8"/>
      <c r="CKJ1217" s="8"/>
      <c r="CKK1217" s="8"/>
      <c r="CKL1217" s="8"/>
      <c r="CKM1217" s="8"/>
      <c r="CKN1217" s="8"/>
      <c r="CKO1217" s="8"/>
      <c r="CKP1217" s="8"/>
      <c r="CKQ1217" s="8"/>
      <c r="CKR1217" s="8"/>
      <c r="CKS1217" s="8"/>
      <c r="CKT1217" s="8"/>
      <c r="CKU1217" s="8"/>
      <c r="CKV1217" s="8"/>
      <c r="CKW1217" s="8"/>
      <c r="CKX1217" s="8"/>
      <c r="CKY1217" s="8"/>
      <c r="CKZ1217" s="8"/>
      <c r="CLA1217" s="8"/>
      <c r="CLB1217" s="8"/>
      <c r="CLC1217" s="8"/>
      <c r="CLD1217" s="8"/>
      <c r="CLE1217" s="8"/>
      <c r="CLF1217" s="8"/>
      <c r="CLG1217" s="8"/>
      <c r="CLH1217" s="8"/>
      <c r="CLI1217" s="8"/>
      <c r="CLJ1217" s="8"/>
      <c r="CLK1217" s="8"/>
      <c r="CLL1217" s="8"/>
      <c r="CLM1217" s="8"/>
      <c r="CLN1217" s="8"/>
      <c r="CLO1217" s="8"/>
      <c r="CLP1217" s="8"/>
      <c r="CLQ1217" s="8"/>
      <c r="CLR1217" s="8"/>
      <c r="CLS1217" s="8"/>
      <c r="CLT1217" s="8"/>
      <c r="CLU1217" s="8"/>
      <c r="CLV1217" s="8"/>
      <c r="CLW1217" s="8"/>
      <c r="CLX1217" s="8"/>
      <c r="CLY1217" s="8"/>
      <c r="CLZ1217" s="8"/>
      <c r="CMA1217" s="8"/>
      <c r="CMB1217" s="8"/>
      <c r="CMC1217" s="8"/>
      <c r="CMD1217" s="8"/>
      <c r="CME1217" s="8"/>
      <c r="CMF1217" s="8"/>
      <c r="CMG1217" s="8"/>
      <c r="CMH1217" s="8"/>
      <c r="CMI1217" s="8"/>
      <c r="CMJ1217" s="8"/>
      <c r="CMK1217" s="8"/>
      <c r="CML1217" s="8"/>
      <c r="CMM1217" s="8"/>
      <c r="CMN1217" s="8"/>
      <c r="CMO1217" s="8"/>
      <c r="CMP1217" s="8"/>
      <c r="CMQ1217" s="8"/>
      <c r="CMR1217" s="8"/>
      <c r="CMS1217" s="8"/>
      <c r="CMT1217" s="8"/>
      <c r="CMU1217" s="8"/>
      <c r="CMV1217" s="8"/>
      <c r="CMW1217" s="8"/>
      <c r="CMX1217" s="8"/>
      <c r="CMY1217" s="8"/>
      <c r="CMZ1217" s="8"/>
      <c r="CNA1217" s="8"/>
      <c r="CNB1217" s="8"/>
      <c r="CNC1217" s="8"/>
      <c r="CND1217" s="8"/>
      <c r="CNE1217" s="8"/>
      <c r="CNF1217" s="8"/>
      <c r="CNG1217" s="8"/>
      <c r="CNH1217" s="8"/>
      <c r="CNI1217" s="8"/>
      <c r="CNJ1217" s="8"/>
      <c r="CNK1217" s="8"/>
      <c r="CNL1217" s="8"/>
      <c r="CNM1217" s="8"/>
      <c r="CNN1217" s="8"/>
      <c r="CNO1217" s="8"/>
      <c r="CNP1217" s="8"/>
      <c r="CNQ1217" s="8"/>
      <c r="CNR1217" s="8"/>
      <c r="CNS1217" s="8"/>
      <c r="CNT1217" s="8"/>
      <c r="CNU1217" s="8"/>
      <c r="CNV1217" s="8"/>
      <c r="CNW1217" s="8"/>
      <c r="CNX1217" s="8"/>
      <c r="CNY1217" s="8"/>
      <c r="CNZ1217" s="8"/>
      <c r="COA1217" s="8"/>
      <c r="COB1217" s="8"/>
      <c r="COC1217" s="8"/>
      <c r="COD1217" s="8"/>
      <c r="COE1217" s="8"/>
      <c r="COF1217" s="8"/>
      <c r="COG1217" s="8"/>
      <c r="COH1217" s="8"/>
      <c r="COI1217" s="8"/>
      <c r="COJ1217" s="8"/>
      <c r="COK1217" s="8"/>
      <c r="COL1217" s="8"/>
      <c r="COM1217" s="8"/>
      <c r="CON1217" s="8"/>
      <c r="COO1217" s="8"/>
      <c r="COP1217" s="8"/>
      <c r="COQ1217" s="8"/>
      <c r="COR1217" s="8"/>
      <c r="COS1217" s="8"/>
      <c r="COT1217" s="8"/>
      <c r="COU1217" s="8"/>
      <c r="COV1217" s="8"/>
      <c r="COW1217" s="8"/>
      <c r="COX1217" s="8"/>
      <c r="COY1217" s="8"/>
      <c r="COZ1217" s="8"/>
      <c r="CPA1217" s="8"/>
      <c r="CPB1217" s="8"/>
      <c r="CPC1217" s="8"/>
      <c r="CPD1217" s="8"/>
      <c r="CPE1217" s="8"/>
      <c r="CPF1217" s="8"/>
      <c r="CPG1217" s="8"/>
      <c r="CPH1217" s="8"/>
      <c r="CPI1217" s="8"/>
      <c r="CPJ1217" s="8"/>
      <c r="CPK1217" s="8"/>
      <c r="CPL1217" s="8"/>
      <c r="CPM1217" s="8"/>
      <c r="CPN1217" s="8"/>
      <c r="CPO1217" s="8"/>
      <c r="CPP1217" s="8"/>
      <c r="CPQ1217" s="8"/>
      <c r="CPR1217" s="8"/>
      <c r="CPS1217" s="8"/>
      <c r="CPT1217" s="8"/>
      <c r="CPU1217" s="8"/>
      <c r="CPV1217" s="8"/>
      <c r="CPW1217" s="8"/>
      <c r="CPX1217" s="8"/>
      <c r="CPY1217" s="8"/>
      <c r="CPZ1217" s="8"/>
      <c r="CQA1217" s="8"/>
      <c r="CQB1217" s="8"/>
      <c r="CQC1217" s="8"/>
      <c r="CQD1217" s="8"/>
      <c r="CQE1217" s="8"/>
      <c r="CQF1217" s="8"/>
      <c r="CQG1217" s="8"/>
      <c r="CQH1217" s="8"/>
      <c r="CQI1217" s="8"/>
      <c r="CQJ1217" s="8"/>
      <c r="CQK1217" s="8"/>
      <c r="CQL1217" s="8"/>
      <c r="CQM1217" s="8"/>
      <c r="CQN1217" s="8"/>
      <c r="CQO1217" s="8"/>
      <c r="CQP1217" s="8"/>
      <c r="CQQ1217" s="8"/>
      <c r="CQR1217" s="8"/>
      <c r="CQS1217" s="8"/>
      <c r="CQT1217" s="8"/>
      <c r="CQU1217" s="8"/>
      <c r="CQV1217" s="8"/>
      <c r="CQW1217" s="8"/>
      <c r="CQX1217" s="8"/>
      <c r="CQY1217" s="8"/>
      <c r="CQZ1217" s="8"/>
      <c r="CRA1217" s="8"/>
      <c r="CRB1217" s="8"/>
      <c r="CRC1217" s="8"/>
      <c r="CRD1217" s="8"/>
      <c r="CRE1217" s="8"/>
      <c r="CRF1217" s="8"/>
      <c r="CRG1217" s="8"/>
      <c r="CRH1217" s="8"/>
      <c r="CRI1217" s="8"/>
      <c r="CRJ1217" s="8"/>
      <c r="CRK1217" s="8"/>
      <c r="CRL1217" s="8"/>
      <c r="CRM1217" s="8"/>
      <c r="CRN1217" s="8"/>
      <c r="CRO1217" s="8"/>
      <c r="CRP1217" s="8"/>
      <c r="CRQ1217" s="8"/>
      <c r="CRR1217" s="8"/>
      <c r="CRS1217" s="8"/>
      <c r="CRT1217" s="8"/>
      <c r="CRU1217" s="8"/>
      <c r="CRV1217" s="8"/>
      <c r="CRW1217" s="8"/>
      <c r="CRX1217" s="8"/>
      <c r="CRY1217" s="8"/>
      <c r="CRZ1217" s="8"/>
      <c r="CSA1217" s="8"/>
      <c r="CSB1217" s="8"/>
      <c r="CSC1217" s="8"/>
      <c r="CSD1217" s="8"/>
      <c r="CSE1217" s="8"/>
      <c r="CSF1217" s="8"/>
      <c r="CSG1217" s="8"/>
      <c r="CSH1217" s="8"/>
      <c r="CSI1217" s="8"/>
      <c r="CSJ1217" s="8"/>
      <c r="CSK1217" s="8"/>
      <c r="CSL1217" s="8"/>
      <c r="CSM1217" s="8"/>
      <c r="CSN1217" s="8"/>
      <c r="CSO1217" s="8"/>
      <c r="CSP1217" s="8"/>
      <c r="CSQ1217" s="8"/>
      <c r="CSR1217" s="8"/>
      <c r="CSS1217" s="8"/>
      <c r="CST1217" s="8"/>
      <c r="CSU1217" s="8"/>
      <c r="CSV1217" s="8"/>
      <c r="CSW1217" s="8"/>
      <c r="CSX1217" s="8"/>
      <c r="CSY1217" s="8"/>
      <c r="CSZ1217" s="8"/>
      <c r="CTA1217" s="8"/>
      <c r="CTB1217" s="8"/>
      <c r="CTC1217" s="8"/>
      <c r="CTD1217" s="8"/>
      <c r="CTE1217" s="8"/>
      <c r="CTF1217" s="8"/>
      <c r="CTG1217" s="8"/>
      <c r="CTH1217" s="8"/>
      <c r="CTI1217" s="8"/>
      <c r="CTJ1217" s="8"/>
      <c r="CTK1217" s="8"/>
      <c r="CTL1217" s="8"/>
      <c r="CTM1217" s="8"/>
      <c r="CTN1217" s="8"/>
      <c r="CTO1217" s="8"/>
      <c r="CTP1217" s="8"/>
      <c r="CTQ1217" s="8"/>
      <c r="CTR1217" s="8"/>
      <c r="CTS1217" s="8"/>
      <c r="CTT1217" s="8"/>
      <c r="CTU1217" s="8"/>
      <c r="CTV1217" s="8"/>
      <c r="CTW1217" s="8"/>
      <c r="CTX1217" s="8"/>
      <c r="CTY1217" s="8"/>
      <c r="CTZ1217" s="8"/>
      <c r="CUA1217" s="8"/>
      <c r="CUB1217" s="8"/>
      <c r="CUC1217" s="8"/>
      <c r="CUD1217" s="8"/>
      <c r="CUE1217" s="8"/>
      <c r="CUF1217" s="8"/>
      <c r="CUG1217" s="8"/>
      <c r="CUH1217" s="8"/>
      <c r="CUI1217" s="8"/>
      <c r="CUJ1217" s="8"/>
      <c r="CUK1217" s="8"/>
      <c r="CUL1217" s="8"/>
      <c r="CUM1217" s="8"/>
      <c r="CUN1217" s="8"/>
      <c r="CUO1217" s="8"/>
      <c r="CUP1217" s="8"/>
      <c r="CUQ1217" s="8"/>
      <c r="CUR1217" s="8"/>
      <c r="CUS1217" s="8"/>
      <c r="CUT1217" s="8"/>
      <c r="CUU1217" s="8"/>
      <c r="CUV1217" s="8"/>
      <c r="CUW1217" s="8"/>
      <c r="CUX1217" s="8"/>
      <c r="CUY1217" s="8"/>
      <c r="CUZ1217" s="8"/>
      <c r="CVA1217" s="8"/>
      <c r="CVB1217" s="8"/>
      <c r="CVC1217" s="8"/>
      <c r="CVD1217" s="8"/>
      <c r="CVE1217" s="8"/>
      <c r="CVF1217" s="8"/>
      <c r="CVG1217" s="8"/>
      <c r="CVH1217" s="8"/>
      <c r="CVI1217" s="8"/>
      <c r="CVJ1217" s="8"/>
      <c r="CVK1217" s="8"/>
      <c r="CVL1217" s="8"/>
      <c r="CVM1217" s="8"/>
      <c r="CVN1217" s="8"/>
      <c r="CVO1217" s="8"/>
      <c r="CVP1217" s="8"/>
      <c r="CVQ1217" s="8"/>
      <c r="CVR1217" s="8"/>
      <c r="CVS1217" s="8"/>
      <c r="CVT1217" s="8"/>
      <c r="CVU1217" s="8"/>
      <c r="CVV1217" s="8"/>
      <c r="CVW1217" s="8"/>
      <c r="CVX1217" s="8"/>
      <c r="CVY1217" s="8"/>
      <c r="CVZ1217" s="8"/>
      <c r="CWA1217" s="8"/>
      <c r="CWB1217" s="8"/>
      <c r="CWC1217" s="8"/>
      <c r="CWD1217" s="8"/>
      <c r="CWE1217" s="8"/>
      <c r="CWF1217" s="8"/>
      <c r="CWG1217" s="8"/>
      <c r="CWH1217" s="8"/>
      <c r="CWI1217" s="8"/>
      <c r="CWJ1217" s="8"/>
      <c r="CWK1217" s="8"/>
      <c r="CWL1217" s="8"/>
      <c r="CWM1217" s="8"/>
      <c r="CWN1217" s="8"/>
      <c r="CWO1217" s="8"/>
      <c r="CWP1217" s="8"/>
      <c r="CWQ1217" s="8"/>
      <c r="CWR1217" s="8"/>
      <c r="CWS1217" s="8"/>
      <c r="CWT1217" s="8"/>
      <c r="CWU1217" s="8"/>
      <c r="CWV1217" s="8"/>
      <c r="CWW1217" s="8"/>
      <c r="CWX1217" s="8"/>
      <c r="CWY1217" s="8"/>
      <c r="CWZ1217" s="8"/>
      <c r="CXA1217" s="8"/>
      <c r="CXB1217" s="8"/>
      <c r="CXC1217" s="8"/>
      <c r="CXD1217" s="8"/>
      <c r="CXE1217" s="8"/>
      <c r="CXF1217" s="8"/>
      <c r="CXG1217" s="8"/>
      <c r="CXH1217" s="8"/>
      <c r="CXI1217" s="8"/>
      <c r="CXJ1217" s="8"/>
      <c r="CXK1217" s="8"/>
      <c r="CXL1217" s="8"/>
      <c r="CXM1217" s="8"/>
      <c r="CXN1217" s="8"/>
      <c r="CXO1217" s="8"/>
      <c r="CXP1217" s="8"/>
      <c r="CXQ1217" s="8"/>
      <c r="CXR1217" s="8"/>
      <c r="CXS1217" s="8"/>
      <c r="CXT1217" s="8"/>
      <c r="CXU1217" s="8"/>
      <c r="CXV1217" s="8"/>
      <c r="CXW1217" s="8"/>
      <c r="CXX1217" s="8"/>
      <c r="CXY1217" s="8"/>
      <c r="CXZ1217" s="8"/>
      <c r="CYA1217" s="8"/>
      <c r="CYB1217" s="8"/>
      <c r="CYC1217" s="8"/>
      <c r="CYD1217" s="8"/>
      <c r="CYE1217" s="8"/>
      <c r="CYF1217" s="8"/>
      <c r="CYG1217" s="8"/>
      <c r="CYH1217" s="8"/>
      <c r="CYI1217" s="8"/>
      <c r="CYJ1217" s="8"/>
      <c r="CYK1217" s="8"/>
      <c r="CYL1217" s="8"/>
      <c r="CYM1217" s="8"/>
      <c r="CYN1217" s="8"/>
      <c r="CYO1217" s="8"/>
      <c r="CYP1217" s="8"/>
      <c r="CYQ1217" s="8"/>
      <c r="CYR1217" s="8"/>
      <c r="CYS1217" s="8"/>
      <c r="CYT1217" s="8"/>
      <c r="CYU1217" s="8"/>
      <c r="CYV1217" s="8"/>
      <c r="CYW1217" s="8"/>
      <c r="CYX1217" s="8"/>
      <c r="CYY1217" s="8"/>
      <c r="CYZ1217" s="8"/>
      <c r="CZA1217" s="8"/>
      <c r="CZB1217" s="8"/>
      <c r="CZC1217" s="8"/>
      <c r="CZD1217" s="8"/>
      <c r="CZE1217" s="8"/>
      <c r="CZF1217" s="8"/>
      <c r="CZG1217" s="8"/>
      <c r="CZH1217" s="8"/>
      <c r="CZI1217" s="8"/>
      <c r="CZJ1217" s="8"/>
      <c r="CZK1217" s="8"/>
      <c r="CZL1217" s="8"/>
      <c r="CZM1217" s="8"/>
      <c r="CZN1217" s="8"/>
      <c r="CZO1217" s="8"/>
      <c r="CZP1217" s="8"/>
      <c r="CZQ1217" s="8"/>
      <c r="CZR1217" s="8"/>
      <c r="CZS1217" s="8"/>
      <c r="CZT1217" s="8"/>
      <c r="CZU1217" s="8"/>
      <c r="CZV1217" s="8"/>
      <c r="CZW1217" s="8"/>
      <c r="CZX1217" s="8"/>
      <c r="CZY1217" s="8"/>
      <c r="CZZ1217" s="8"/>
      <c r="DAA1217" s="8"/>
      <c r="DAB1217" s="8"/>
      <c r="DAC1217" s="8"/>
      <c r="DAD1217" s="8"/>
      <c r="DAE1217" s="8"/>
      <c r="DAF1217" s="8"/>
      <c r="DAG1217" s="8"/>
      <c r="DAH1217" s="8"/>
      <c r="DAI1217" s="8"/>
      <c r="DAJ1217" s="8"/>
      <c r="DAK1217" s="8"/>
      <c r="DAL1217" s="8"/>
      <c r="DAM1217" s="8"/>
      <c r="DAN1217" s="8"/>
      <c r="DAO1217" s="8"/>
      <c r="DAP1217" s="8"/>
      <c r="DAQ1217" s="8"/>
      <c r="DAR1217" s="8"/>
      <c r="DAS1217" s="8"/>
      <c r="DAT1217" s="8"/>
      <c r="DAU1217" s="8"/>
      <c r="DAV1217" s="8"/>
      <c r="DAW1217" s="8"/>
      <c r="DAX1217" s="8"/>
      <c r="DAY1217" s="8"/>
      <c r="DAZ1217" s="8"/>
      <c r="DBA1217" s="8"/>
      <c r="DBB1217" s="8"/>
      <c r="DBC1217" s="8"/>
      <c r="DBD1217" s="8"/>
      <c r="DBE1217" s="8"/>
      <c r="DBF1217" s="8"/>
      <c r="DBG1217" s="8"/>
      <c r="DBH1217" s="8"/>
      <c r="DBI1217" s="8"/>
      <c r="DBJ1217" s="8"/>
      <c r="DBK1217" s="8"/>
      <c r="DBL1217" s="8"/>
      <c r="DBM1217" s="8"/>
      <c r="DBN1217" s="8"/>
      <c r="DBO1217" s="8"/>
      <c r="DBP1217" s="8"/>
      <c r="DBQ1217" s="8"/>
      <c r="DBR1217" s="8"/>
      <c r="DBS1217" s="8"/>
      <c r="DBT1217" s="8"/>
      <c r="DBU1217" s="8"/>
      <c r="DBV1217" s="8"/>
      <c r="DBW1217" s="8"/>
      <c r="DBX1217" s="8"/>
      <c r="DBY1217" s="8"/>
      <c r="DBZ1217" s="8"/>
      <c r="DCA1217" s="8"/>
      <c r="DCB1217" s="8"/>
      <c r="DCC1217" s="8"/>
      <c r="DCD1217" s="8"/>
      <c r="DCE1217" s="8"/>
      <c r="DCF1217" s="8"/>
      <c r="DCG1217" s="8"/>
      <c r="DCH1217" s="8"/>
      <c r="DCI1217" s="8"/>
      <c r="DCJ1217" s="8"/>
      <c r="DCK1217" s="8"/>
      <c r="DCL1217" s="8"/>
      <c r="DCM1217" s="8"/>
      <c r="DCN1217" s="8"/>
      <c r="DCO1217" s="8"/>
      <c r="DCP1217" s="8"/>
      <c r="DCQ1217" s="8"/>
      <c r="DCR1217" s="8"/>
      <c r="DCS1217" s="8"/>
      <c r="DCT1217" s="8"/>
      <c r="DCU1217" s="8"/>
      <c r="DCV1217" s="8"/>
      <c r="DCW1217" s="8"/>
      <c r="DCX1217" s="8"/>
      <c r="DCY1217" s="8"/>
      <c r="DCZ1217" s="8"/>
      <c r="DDA1217" s="8"/>
      <c r="DDB1217" s="8"/>
      <c r="DDC1217" s="8"/>
      <c r="DDD1217" s="8"/>
      <c r="DDE1217" s="8"/>
      <c r="DDF1217" s="8"/>
      <c r="DDG1217" s="8"/>
      <c r="DDH1217" s="8"/>
      <c r="DDI1217" s="8"/>
      <c r="DDJ1217" s="8"/>
      <c r="DDK1217" s="8"/>
      <c r="DDL1217" s="8"/>
      <c r="DDM1217" s="8"/>
      <c r="DDN1217" s="8"/>
      <c r="DDO1217" s="8"/>
      <c r="DDP1217" s="8"/>
      <c r="DDQ1217" s="8"/>
      <c r="DDR1217" s="8"/>
      <c r="DDS1217" s="8"/>
      <c r="DDT1217" s="8"/>
      <c r="DDU1217" s="8"/>
      <c r="DDV1217" s="8"/>
      <c r="DDW1217" s="8"/>
      <c r="DDX1217" s="8"/>
      <c r="DDY1217" s="8"/>
      <c r="DDZ1217" s="8"/>
      <c r="DEA1217" s="8"/>
      <c r="DEB1217" s="8"/>
      <c r="DEC1217" s="8"/>
      <c r="DED1217" s="8"/>
      <c r="DEE1217" s="8"/>
      <c r="DEF1217" s="8"/>
      <c r="DEG1217" s="8"/>
      <c r="DEH1217" s="8"/>
      <c r="DEI1217" s="8"/>
      <c r="DEJ1217" s="8"/>
      <c r="DEK1217" s="8"/>
      <c r="DEL1217" s="8"/>
      <c r="DEM1217" s="8"/>
      <c r="DEN1217" s="8"/>
      <c r="DEO1217" s="8"/>
      <c r="DEP1217" s="8"/>
      <c r="DEQ1217" s="8"/>
      <c r="DER1217" s="8"/>
      <c r="DES1217" s="8"/>
      <c r="DET1217" s="8"/>
      <c r="DEU1217" s="8"/>
      <c r="DEV1217" s="8"/>
      <c r="DEW1217" s="8"/>
      <c r="DEX1217" s="8"/>
      <c r="DEY1217" s="8"/>
      <c r="DEZ1217" s="8"/>
      <c r="DFA1217" s="8"/>
      <c r="DFB1217" s="8"/>
      <c r="DFC1217" s="8"/>
      <c r="DFD1217" s="8"/>
      <c r="DFE1217" s="8"/>
      <c r="DFF1217" s="8"/>
      <c r="DFG1217" s="8"/>
      <c r="DFH1217" s="8"/>
      <c r="DFI1217" s="8"/>
      <c r="DFJ1217" s="8"/>
      <c r="DFK1217" s="8"/>
      <c r="DFL1217" s="8"/>
      <c r="DFM1217" s="8"/>
      <c r="DFN1217" s="8"/>
      <c r="DFO1217" s="8"/>
      <c r="DFP1217" s="8"/>
      <c r="DFQ1217" s="8"/>
      <c r="DFR1217" s="8"/>
      <c r="DFS1217" s="8"/>
      <c r="DFT1217" s="8"/>
      <c r="DFU1217" s="8"/>
      <c r="DFV1217" s="8"/>
      <c r="DFW1217" s="8"/>
      <c r="DFX1217" s="8"/>
      <c r="DFY1217" s="8"/>
      <c r="DFZ1217" s="8"/>
      <c r="DGA1217" s="8"/>
      <c r="DGB1217" s="8"/>
      <c r="DGC1217" s="8"/>
      <c r="DGD1217" s="8"/>
      <c r="DGE1217" s="8"/>
      <c r="DGF1217" s="8"/>
      <c r="DGG1217" s="8"/>
      <c r="DGH1217" s="8"/>
      <c r="DGI1217" s="8"/>
      <c r="DGJ1217" s="8"/>
      <c r="DGK1217" s="8"/>
      <c r="DGL1217" s="8"/>
      <c r="DGM1217" s="8"/>
      <c r="DGN1217" s="8"/>
      <c r="DGO1217" s="8"/>
      <c r="DGP1217" s="8"/>
      <c r="DGQ1217" s="8"/>
      <c r="DGR1217" s="8"/>
      <c r="DGS1217" s="8"/>
      <c r="DGT1217" s="8"/>
      <c r="DGU1217" s="8"/>
      <c r="DGV1217" s="8"/>
      <c r="DGW1217" s="8"/>
      <c r="DGX1217" s="8"/>
      <c r="DGY1217" s="8"/>
      <c r="DGZ1217" s="8"/>
      <c r="DHA1217" s="8"/>
      <c r="DHB1217" s="8"/>
      <c r="DHC1217" s="8"/>
      <c r="DHD1217" s="8"/>
      <c r="DHE1217" s="8"/>
      <c r="DHF1217" s="8"/>
      <c r="DHG1217" s="8"/>
      <c r="DHH1217" s="8"/>
      <c r="DHI1217" s="8"/>
      <c r="DHJ1217" s="8"/>
      <c r="DHK1217" s="8"/>
      <c r="DHL1217" s="8"/>
      <c r="DHM1217" s="8"/>
      <c r="DHN1217" s="8"/>
      <c r="DHO1217" s="8"/>
      <c r="DHP1217" s="8"/>
      <c r="DHQ1217" s="8"/>
      <c r="DHR1217" s="8"/>
      <c r="DHS1217" s="8"/>
      <c r="DHT1217" s="8"/>
      <c r="DHU1217" s="8"/>
      <c r="DHV1217" s="8"/>
      <c r="DHW1217" s="8"/>
      <c r="DHX1217" s="8"/>
      <c r="DHY1217" s="8"/>
      <c r="DHZ1217" s="8"/>
      <c r="DIA1217" s="8"/>
      <c r="DIB1217" s="8"/>
      <c r="DIC1217" s="8"/>
      <c r="DID1217" s="8"/>
      <c r="DIE1217" s="8"/>
      <c r="DIF1217" s="8"/>
      <c r="DIG1217" s="8"/>
      <c r="DIH1217" s="8"/>
      <c r="DII1217" s="8"/>
      <c r="DIJ1217" s="8"/>
      <c r="DIK1217" s="8"/>
      <c r="DIL1217" s="8"/>
      <c r="DIM1217" s="8"/>
      <c r="DIN1217" s="8"/>
      <c r="DIO1217" s="8"/>
      <c r="DIP1217" s="8"/>
      <c r="DIQ1217" s="8"/>
      <c r="DIR1217" s="8"/>
      <c r="DIS1217" s="8"/>
      <c r="DIT1217" s="8"/>
      <c r="DIU1217" s="8"/>
      <c r="DIV1217" s="8"/>
      <c r="DIW1217" s="8"/>
      <c r="DIX1217" s="8"/>
      <c r="DIY1217" s="8"/>
      <c r="DIZ1217" s="8"/>
      <c r="DJA1217" s="8"/>
      <c r="DJB1217" s="8"/>
      <c r="DJC1217" s="8"/>
      <c r="DJD1217" s="8"/>
      <c r="DJE1217" s="8"/>
      <c r="DJF1217" s="8"/>
      <c r="DJG1217" s="8"/>
      <c r="DJH1217" s="8"/>
      <c r="DJI1217" s="8"/>
      <c r="DJJ1217" s="8"/>
      <c r="DJK1217" s="8"/>
      <c r="DJL1217" s="8"/>
      <c r="DJM1217" s="8"/>
      <c r="DJN1217" s="8"/>
      <c r="DJO1217" s="8"/>
      <c r="DJP1217" s="8"/>
      <c r="DJQ1217" s="8"/>
      <c r="DJR1217" s="8"/>
      <c r="DJS1217" s="8"/>
      <c r="DJT1217" s="8"/>
      <c r="DJU1217" s="8"/>
      <c r="DJV1217" s="8"/>
      <c r="DJW1217" s="8"/>
      <c r="DJX1217" s="8"/>
      <c r="DJY1217" s="8"/>
      <c r="DJZ1217" s="8"/>
      <c r="DKA1217" s="8"/>
      <c r="DKB1217" s="8"/>
      <c r="DKC1217" s="8"/>
      <c r="DKD1217" s="8"/>
      <c r="DKE1217" s="8"/>
      <c r="DKF1217" s="8"/>
      <c r="DKG1217" s="8"/>
      <c r="DKH1217" s="8"/>
      <c r="DKI1217" s="8"/>
      <c r="DKJ1217" s="8"/>
      <c r="DKK1217" s="8"/>
      <c r="DKL1217" s="8"/>
      <c r="DKM1217" s="8"/>
      <c r="DKN1217" s="8"/>
      <c r="DKO1217" s="8"/>
      <c r="DKP1217" s="8"/>
      <c r="DKQ1217" s="8"/>
      <c r="DKR1217" s="8"/>
      <c r="DKS1217" s="8"/>
      <c r="DKT1217" s="8"/>
      <c r="DKU1217" s="8"/>
      <c r="DKV1217" s="8"/>
      <c r="DKW1217" s="8"/>
      <c r="DKX1217" s="8"/>
      <c r="DKY1217" s="8"/>
      <c r="DKZ1217" s="8"/>
      <c r="DLA1217" s="8"/>
      <c r="DLB1217" s="8"/>
      <c r="DLC1217" s="8"/>
      <c r="DLD1217" s="8"/>
      <c r="DLE1217" s="8"/>
      <c r="DLF1217" s="8"/>
      <c r="DLG1217" s="8"/>
      <c r="DLH1217" s="8"/>
      <c r="DLI1217" s="8"/>
      <c r="DLJ1217" s="8"/>
      <c r="DLK1217" s="8"/>
      <c r="DLL1217" s="8"/>
      <c r="DLM1217" s="8"/>
      <c r="DLN1217" s="8"/>
      <c r="DLO1217" s="8"/>
      <c r="DLP1217" s="8"/>
      <c r="DLQ1217" s="8"/>
      <c r="DLR1217" s="8"/>
      <c r="DLS1217" s="8"/>
      <c r="DLT1217" s="8"/>
      <c r="DLU1217" s="8"/>
      <c r="DLV1217" s="8"/>
      <c r="DLW1217" s="8"/>
      <c r="DLX1217" s="8"/>
      <c r="DLY1217" s="8"/>
      <c r="DLZ1217" s="8"/>
      <c r="DMA1217" s="8"/>
      <c r="DMB1217" s="8"/>
      <c r="DMC1217" s="8"/>
      <c r="DMD1217" s="8"/>
      <c r="DME1217" s="8"/>
      <c r="DMF1217" s="8"/>
      <c r="DMG1217" s="8"/>
      <c r="DMH1217" s="8"/>
      <c r="DMI1217" s="8"/>
      <c r="DMJ1217" s="8"/>
      <c r="DMK1217" s="8"/>
      <c r="DML1217" s="8"/>
      <c r="DMM1217" s="8"/>
      <c r="DMN1217" s="8"/>
      <c r="DMO1217" s="8"/>
      <c r="DMP1217" s="8"/>
      <c r="DMQ1217" s="8"/>
      <c r="DMR1217" s="8"/>
      <c r="DMS1217" s="8"/>
      <c r="DMT1217" s="8"/>
      <c r="DMU1217" s="8"/>
      <c r="DMV1217" s="8"/>
      <c r="DMW1217" s="8"/>
      <c r="DMX1217" s="8"/>
      <c r="DMY1217" s="8"/>
      <c r="DMZ1217" s="8"/>
      <c r="DNA1217" s="8"/>
      <c r="DNB1217" s="8"/>
      <c r="DNC1217" s="8"/>
      <c r="DND1217" s="8"/>
      <c r="DNE1217" s="8"/>
      <c r="DNF1217" s="8"/>
      <c r="DNG1217" s="8"/>
      <c r="DNH1217" s="8"/>
      <c r="DNI1217" s="8"/>
      <c r="DNJ1217" s="8"/>
      <c r="DNK1217" s="8"/>
      <c r="DNL1217" s="8"/>
      <c r="DNM1217" s="8"/>
      <c r="DNN1217" s="8"/>
      <c r="DNO1217" s="8"/>
      <c r="DNP1217" s="8"/>
      <c r="DNQ1217" s="8"/>
      <c r="DNR1217" s="8"/>
      <c r="DNS1217" s="8"/>
      <c r="DNT1217" s="8"/>
      <c r="DNU1217" s="8"/>
      <c r="DNV1217" s="8"/>
      <c r="DNW1217" s="8"/>
      <c r="DNX1217" s="8"/>
      <c r="DNY1217" s="8"/>
      <c r="DNZ1217" s="8"/>
      <c r="DOA1217" s="8"/>
      <c r="DOB1217" s="8"/>
      <c r="DOC1217" s="8"/>
      <c r="DOD1217" s="8"/>
      <c r="DOE1217" s="8"/>
      <c r="DOF1217" s="8"/>
      <c r="DOG1217" s="8"/>
      <c r="DOH1217" s="8"/>
      <c r="DOI1217" s="8"/>
      <c r="DOJ1217" s="8"/>
      <c r="DOK1217" s="8"/>
      <c r="DOL1217" s="8"/>
      <c r="DOM1217" s="8"/>
      <c r="DON1217" s="8"/>
      <c r="DOO1217" s="8"/>
      <c r="DOP1217" s="8"/>
      <c r="DOQ1217" s="8"/>
      <c r="DOR1217" s="8"/>
      <c r="DOS1217" s="8"/>
      <c r="DOT1217" s="8"/>
      <c r="DOU1217" s="8"/>
      <c r="DOV1217" s="8"/>
      <c r="DOW1217" s="8"/>
      <c r="DOX1217" s="8"/>
      <c r="DOY1217" s="8"/>
      <c r="DOZ1217" s="8"/>
      <c r="DPA1217" s="8"/>
      <c r="DPB1217" s="8"/>
      <c r="DPC1217" s="8"/>
      <c r="DPD1217" s="8"/>
      <c r="DPE1217" s="8"/>
      <c r="DPF1217" s="8"/>
      <c r="DPG1217" s="8"/>
      <c r="DPH1217" s="8"/>
      <c r="DPI1217" s="8"/>
      <c r="DPJ1217" s="8"/>
      <c r="DPK1217" s="8"/>
      <c r="DPL1217" s="8"/>
      <c r="DPM1217" s="8"/>
      <c r="DPN1217" s="8"/>
      <c r="DPO1217" s="8"/>
      <c r="DPP1217" s="8"/>
      <c r="DPQ1217" s="8"/>
      <c r="DPR1217" s="8"/>
      <c r="DPS1217" s="8"/>
      <c r="DPT1217" s="8"/>
      <c r="DPU1217" s="8"/>
      <c r="DPV1217" s="8"/>
      <c r="DPW1217" s="8"/>
      <c r="DPX1217" s="8"/>
      <c r="DPY1217" s="8"/>
      <c r="DPZ1217" s="8"/>
      <c r="DQA1217" s="8"/>
      <c r="DQB1217" s="8"/>
      <c r="DQC1217" s="8"/>
      <c r="DQD1217" s="8"/>
      <c r="DQE1217" s="8"/>
      <c r="DQF1217" s="8"/>
      <c r="DQG1217" s="8"/>
      <c r="DQH1217" s="8"/>
      <c r="DQI1217" s="8"/>
      <c r="DQJ1217" s="8"/>
      <c r="DQK1217" s="8"/>
      <c r="DQL1217" s="8"/>
      <c r="DQM1217" s="8"/>
      <c r="DQN1217" s="8"/>
      <c r="DQO1217" s="8"/>
      <c r="DQP1217" s="8"/>
      <c r="DQQ1217" s="8"/>
      <c r="DQR1217" s="8"/>
      <c r="DQS1217" s="8"/>
      <c r="DQT1217" s="8"/>
      <c r="DQU1217" s="8"/>
      <c r="DQV1217" s="8"/>
      <c r="DQW1217" s="8"/>
      <c r="DQX1217" s="8"/>
      <c r="DQY1217" s="8"/>
      <c r="DQZ1217" s="8"/>
      <c r="DRA1217" s="8"/>
      <c r="DRB1217" s="8"/>
      <c r="DRC1217" s="8"/>
      <c r="DRD1217" s="8"/>
      <c r="DRE1217" s="8"/>
      <c r="DRF1217" s="8"/>
      <c r="DRG1217" s="8"/>
      <c r="DRH1217" s="8"/>
      <c r="DRI1217" s="8"/>
      <c r="DRJ1217" s="8"/>
      <c r="DRK1217" s="8"/>
      <c r="DRL1217" s="8"/>
      <c r="DRM1217" s="8"/>
      <c r="DRN1217" s="8"/>
      <c r="DRO1217" s="8"/>
      <c r="DRP1217" s="8"/>
      <c r="DRQ1217" s="8"/>
      <c r="DRR1217" s="8"/>
      <c r="DRS1217" s="8"/>
      <c r="DRT1217" s="8"/>
      <c r="DRU1217" s="8"/>
      <c r="DRV1217" s="8"/>
      <c r="DRW1217" s="8"/>
      <c r="DRX1217" s="8"/>
      <c r="DRY1217" s="8"/>
      <c r="DRZ1217" s="8"/>
      <c r="DSA1217" s="8"/>
      <c r="DSB1217" s="8"/>
      <c r="DSC1217" s="8"/>
      <c r="DSD1217" s="8"/>
      <c r="DSE1217" s="8"/>
      <c r="DSF1217" s="8"/>
      <c r="DSG1217" s="8"/>
      <c r="DSH1217" s="8"/>
      <c r="DSI1217" s="8"/>
      <c r="DSJ1217" s="8"/>
      <c r="DSK1217" s="8"/>
      <c r="DSL1217" s="8"/>
      <c r="DSM1217" s="8"/>
      <c r="DSN1217" s="8"/>
      <c r="DSO1217" s="8"/>
      <c r="DSP1217" s="8"/>
      <c r="DSQ1217" s="8"/>
      <c r="DSR1217" s="8"/>
      <c r="DSS1217" s="8"/>
      <c r="DST1217" s="8"/>
      <c r="DSU1217" s="8"/>
      <c r="DSV1217" s="8"/>
      <c r="DSW1217" s="8"/>
      <c r="DSX1217" s="8"/>
      <c r="DSY1217" s="8"/>
      <c r="DSZ1217" s="8"/>
      <c r="DTA1217" s="8"/>
      <c r="DTB1217" s="8"/>
      <c r="DTC1217" s="8"/>
      <c r="DTD1217" s="8"/>
      <c r="DTE1217" s="8"/>
      <c r="DTF1217" s="8"/>
      <c r="DTG1217" s="8"/>
      <c r="DTH1217" s="8"/>
      <c r="DTI1217" s="8"/>
      <c r="DTJ1217" s="8"/>
      <c r="DTK1217" s="8"/>
      <c r="DTL1217" s="8"/>
      <c r="DTM1217" s="8"/>
      <c r="DTN1217" s="8"/>
      <c r="DTO1217" s="8"/>
      <c r="DTP1217" s="8"/>
      <c r="DTQ1217" s="8"/>
      <c r="DTR1217" s="8"/>
      <c r="DTS1217" s="8"/>
      <c r="DTT1217" s="8"/>
      <c r="DTU1217" s="8"/>
      <c r="DTV1217" s="8"/>
      <c r="DTW1217" s="8"/>
      <c r="DTX1217" s="8"/>
      <c r="DTY1217" s="8"/>
      <c r="DTZ1217" s="8"/>
      <c r="DUA1217" s="8"/>
      <c r="DUB1217" s="8"/>
      <c r="DUC1217" s="8"/>
      <c r="DUD1217" s="8"/>
      <c r="DUE1217" s="8"/>
      <c r="DUF1217" s="8"/>
      <c r="DUG1217" s="8"/>
      <c r="DUH1217" s="8"/>
      <c r="DUI1217" s="8"/>
      <c r="DUJ1217" s="8"/>
      <c r="DUK1217" s="8"/>
      <c r="DUL1217" s="8"/>
      <c r="DUM1217" s="8"/>
      <c r="DUN1217" s="8"/>
      <c r="DUO1217" s="8"/>
      <c r="DUP1217" s="8"/>
      <c r="DUQ1217" s="8"/>
      <c r="DUR1217" s="8"/>
      <c r="DUS1217" s="8"/>
      <c r="DUT1217" s="8"/>
      <c r="DUU1217" s="8"/>
      <c r="DUV1217" s="8"/>
      <c r="DUW1217" s="8"/>
      <c r="DUX1217" s="8"/>
      <c r="DUY1217" s="8"/>
      <c r="DUZ1217" s="8"/>
      <c r="DVA1217" s="8"/>
      <c r="DVB1217" s="8"/>
      <c r="DVC1217" s="8"/>
      <c r="DVD1217" s="8"/>
      <c r="DVE1217" s="8"/>
      <c r="DVF1217" s="8"/>
      <c r="DVG1217" s="8"/>
      <c r="DVH1217" s="8"/>
      <c r="DVI1217" s="8"/>
      <c r="DVJ1217" s="8"/>
      <c r="DVK1217" s="8"/>
      <c r="DVL1217" s="8"/>
      <c r="DVM1217" s="8"/>
      <c r="DVN1217" s="8"/>
      <c r="DVO1217" s="8"/>
      <c r="DVP1217" s="8"/>
      <c r="DVQ1217" s="8"/>
      <c r="DVR1217" s="8"/>
      <c r="DVS1217" s="8"/>
      <c r="DVT1217" s="8"/>
      <c r="DVU1217" s="8"/>
      <c r="DVV1217" s="8"/>
      <c r="DVW1217" s="8"/>
      <c r="DVX1217" s="8"/>
      <c r="DVY1217" s="8"/>
      <c r="DVZ1217" s="8"/>
      <c r="DWA1217" s="8"/>
      <c r="DWB1217" s="8"/>
      <c r="DWC1217" s="8"/>
      <c r="DWD1217" s="8"/>
      <c r="DWE1217" s="8"/>
      <c r="DWF1217" s="8"/>
      <c r="DWG1217" s="8"/>
      <c r="DWH1217" s="8"/>
      <c r="DWI1217" s="8"/>
      <c r="DWJ1217" s="8"/>
      <c r="DWK1217" s="8"/>
      <c r="DWL1217" s="8"/>
      <c r="DWM1217" s="8"/>
      <c r="DWN1217" s="8"/>
      <c r="DWO1217" s="8"/>
      <c r="DWP1217" s="8"/>
      <c r="DWQ1217" s="8"/>
      <c r="DWR1217" s="8"/>
      <c r="DWS1217" s="8"/>
      <c r="DWT1217" s="8"/>
      <c r="DWU1217" s="8"/>
      <c r="DWV1217" s="8"/>
      <c r="DWW1217" s="8"/>
      <c r="DWX1217" s="8"/>
      <c r="DWY1217" s="8"/>
      <c r="DWZ1217" s="8"/>
      <c r="DXA1217" s="8"/>
      <c r="DXB1217" s="8"/>
      <c r="DXC1217" s="8"/>
      <c r="DXD1217" s="8"/>
      <c r="DXE1217" s="8"/>
      <c r="DXF1217" s="8"/>
      <c r="DXG1217" s="8"/>
      <c r="DXH1217" s="8"/>
      <c r="DXI1217" s="8"/>
      <c r="DXJ1217" s="8"/>
      <c r="DXK1217" s="8"/>
      <c r="DXL1217" s="8"/>
      <c r="DXM1217" s="8"/>
      <c r="DXN1217" s="8"/>
      <c r="DXO1217" s="8"/>
      <c r="DXP1217" s="8"/>
      <c r="DXQ1217" s="8"/>
      <c r="DXR1217" s="8"/>
      <c r="DXS1217" s="8"/>
      <c r="DXT1217" s="8"/>
      <c r="DXU1217" s="8"/>
      <c r="DXV1217" s="8"/>
      <c r="DXW1217" s="8"/>
      <c r="DXX1217" s="8"/>
      <c r="DXY1217" s="8"/>
      <c r="DXZ1217" s="8"/>
      <c r="DYA1217" s="8"/>
      <c r="DYB1217" s="8"/>
      <c r="DYC1217" s="8"/>
      <c r="DYD1217" s="8"/>
      <c r="DYE1217" s="8"/>
      <c r="DYF1217" s="8"/>
      <c r="DYG1217" s="8"/>
      <c r="DYH1217" s="8"/>
      <c r="DYI1217" s="8"/>
      <c r="DYJ1217" s="8"/>
      <c r="DYK1217" s="8"/>
      <c r="DYL1217" s="8"/>
      <c r="DYM1217" s="8"/>
      <c r="DYN1217" s="8"/>
      <c r="DYO1217" s="8"/>
      <c r="DYP1217" s="8"/>
      <c r="DYQ1217" s="8"/>
      <c r="DYR1217" s="8"/>
      <c r="DYS1217" s="8"/>
      <c r="DYT1217" s="8"/>
      <c r="DYU1217" s="8"/>
      <c r="DYV1217" s="8"/>
      <c r="DYW1217" s="8"/>
      <c r="DYX1217" s="8"/>
      <c r="DYY1217" s="8"/>
      <c r="DYZ1217" s="8"/>
      <c r="DZA1217" s="8"/>
      <c r="DZB1217" s="8"/>
      <c r="DZC1217" s="8"/>
      <c r="DZD1217" s="8"/>
      <c r="DZE1217" s="8"/>
      <c r="DZF1217" s="8"/>
      <c r="DZG1217" s="8"/>
      <c r="DZH1217" s="8"/>
      <c r="DZI1217" s="8"/>
      <c r="DZJ1217" s="8"/>
      <c r="DZK1217" s="8"/>
      <c r="DZL1217" s="8"/>
      <c r="DZM1217" s="8"/>
      <c r="DZN1217" s="8"/>
      <c r="DZO1217" s="8"/>
      <c r="DZP1217" s="8"/>
      <c r="DZQ1217" s="8"/>
      <c r="DZR1217" s="8"/>
      <c r="DZS1217" s="8"/>
      <c r="DZT1217" s="8"/>
      <c r="DZU1217" s="8"/>
      <c r="DZV1217" s="8"/>
      <c r="DZW1217" s="8"/>
      <c r="DZX1217" s="8"/>
      <c r="DZY1217" s="8"/>
      <c r="DZZ1217" s="8"/>
      <c r="EAA1217" s="8"/>
      <c r="EAB1217" s="8"/>
      <c r="EAC1217" s="8"/>
      <c r="EAD1217" s="8"/>
      <c r="EAE1217" s="8"/>
      <c r="EAF1217" s="8"/>
      <c r="EAG1217" s="8"/>
      <c r="EAH1217" s="8"/>
      <c r="EAI1217" s="8"/>
      <c r="EAJ1217" s="8"/>
      <c r="EAK1217" s="8"/>
      <c r="EAL1217" s="8"/>
      <c r="EAM1217" s="8"/>
      <c r="EAN1217" s="8"/>
      <c r="EAO1217" s="8"/>
      <c r="EAP1217" s="8"/>
      <c r="EAQ1217" s="8"/>
      <c r="EAR1217" s="8"/>
      <c r="EAS1217" s="8"/>
      <c r="EAT1217" s="8"/>
      <c r="EAU1217" s="8"/>
      <c r="EAV1217" s="8"/>
      <c r="EAW1217" s="8"/>
      <c r="EAX1217" s="8"/>
      <c r="EAY1217" s="8"/>
      <c r="EAZ1217" s="8"/>
      <c r="EBA1217" s="8"/>
      <c r="EBB1217" s="8"/>
      <c r="EBC1217" s="8"/>
      <c r="EBD1217" s="8"/>
      <c r="EBE1217" s="8"/>
      <c r="EBF1217" s="8"/>
      <c r="EBG1217" s="8"/>
      <c r="EBH1217" s="8"/>
      <c r="EBI1217" s="8"/>
      <c r="EBJ1217" s="8"/>
      <c r="EBK1217" s="8"/>
      <c r="EBL1217" s="8"/>
      <c r="EBM1217" s="8"/>
      <c r="EBN1217" s="8"/>
      <c r="EBO1217" s="8"/>
      <c r="EBP1217" s="8"/>
      <c r="EBQ1217" s="8"/>
      <c r="EBR1217" s="8"/>
      <c r="EBS1217" s="8"/>
      <c r="EBT1217" s="8"/>
      <c r="EBU1217" s="8"/>
      <c r="EBV1217" s="8"/>
      <c r="EBW1217" s="8"/>
      <c r="EBX1217" s="8"/>
      <c r="EBY1217" s="8"/>
      <c r="EBZ1217" s="8"/>
      <c r="ECA1217" s="8"/>
      <c r="ECB1217" s="8"/>
      <c r="ECC1217" s="8"/>
      <c r="ECD1217" s="8"/>
      <c r="ECE1217" s="8"/>
      <c r="ECF1217" s="8"/>
      <c r="ECG1217" s="8"/>
      <c r="ECH1217" s="8"/>
      <c r="ECI1217" s="8"/>
      <c r="ECJ1217" s="8"/>
      <c r="ECK1217" s="8"/>
      <c r="ECL1217" s="8"/>
      <c r="ECM1217" s="8"/>
      <c r="ECN1217" s="8"/>
      <c r="ECO1217" s="8"/>
      <c r="ECP1217" s="8"/>
      <c r="ECQ1217" s="8"/>
      <c r="ECR1217" s="8"/>
      <c r="ECS1217" s="8"/>
      <c r="ECT1217" s="8"/>
      <c r="ECU1217" s="8"/>
      <c r="ECV1217" s="8"/>
      <c r="ECW1217" s="8"/>
      <c r="ECX1217" s="8"/>
      <c r="ECY1217" s="8"/>
      <c r="ECZ1217" s="8"/>
      <c r="EDA1217" s="8"/>
      <c r="EDB1217" s="8"/>
      <c r="EDC1217" s="8"/>
      <c r="EDD1217" s="8"/>
      <c r="EDE1217" s="8"/>
      <c r="EDF1217" s="8"/>
      <c r="EDG1217" s="8"/>
      <c r="EDH1217" s="8"/>
      <c r="EDI1217" s="8"/>
      <c r="EDJ1217" s="8"/>
      <c r="EDK1217" s="8"/>
      <c r="EDL1217" s="8"/>
      <c r="EDM1217" s="8"/>
      <c r="EDN1217" s="8"/>
      <c r="EDO1217" s="8"/>
      <c r="EDP1217" s="8"/>
      <c r="EDQ1217" s="8"/>
      <c r="EDR1217" s="8"/>
      <c r="EDS1217" s="8"/>
      <c r="EDT1217" s="8"/>
      <c r="EDU1217" s="8"/>
      <c r="EDV1217" s="8"/>
      <c r="EDW1217" s="8"/>
      <c r="EDX1217" s="8"/>
      <c r="EDY1217" s="8"/>
      <c r="EDZ1217" s="8"/>
      <c r="EEA1217" s="8"/>
      <c r="EEB1217" s="8"/>
      <c r="EEC1217" s="8"/>
      <c r="EED1217" s="8"/>
      <c r="EEE1217" s="8"/>
      <c r="EEF1217" s="8"/>
      <c r="EEG1217" s="8"/>
      <c r="EEH1217" s="8"/>
      <c r="EEI1217" s="8"/>
      <c r="EEJ1217" s="8"/>
      <c r="EEK1217" s="8"/>
      <c r="EEL1217" s="8"/>
      <c r="EEM1217" s="8"/>
      <c r="EEN1217" s="8"/>
      <c r="EEO1217" s="8"/>
      <c r="EEP1217" s="8"/>
      <c r="EEQ1217" s="8"/>
      <c r="EER1217" s="8"/>
      <c r="EES1217" s="8"/>
      <c r="EET1217" s="8"/>
      <c r="EEU1217" s="8"/>
      <c r="EEV1217" s="8"/>
      <c r="EEW1217" s="8"/>
      <c r="EEX1217" s="8"/>
      <c r="EEY1217" s="8"/>
      <c r="EEZ1217" s="8"/>
      <c r="EFA1217" s="8"/>
      <c r="EFB1217" s="8"/>
      <c r="EFC1217" s="8"/>
      <c r="EFD1217" s="8"/>
      <c r="EFE1217" s="8"/>
      <c r="EFF1217" s="8"/>
      <c r="EFG1217" s="8"/>
      <c r="EFH1217" s="8"/>
      <c r="EFI1217" s="8"/>
      <c r="EFJ1217" s="8"/>
      <c r="EFK1217" s="8"/>
      <c r="EFL1217" s="8"/>
      <c r="EFM1217" s="8"/>
      <c r="EFN1217" s="8"/>
      <c r="EFO1217" s="8"/>
      <c r="EFP1217" s="8"/>
      <c r="EFQ1217" s="8"/>
      <c r="EFR1217" s="8"/>
      <c r="EFS1217" s="8"/>
      <c r="EFT1217" s="8"/>
      <c r="EFU1217" s="8"/>
      <c r="EFV1217" s="8"/>
      <c r="EFW1217" s="8"/>
      <c r="EFX1217" s="8"/>
      <c r="EFY1217" s="8"/>
      <c r="EFZ1217" s="8"/>
      <c r="EGA1217" s="8"/>
      <c r="EGB1217" s="8"/>
      <c r="EGC1217" s="8"/>
      <c r="EGD1217" s="8"/>
      <c r="EGE1217" s="8"/>
      <c r="EGF1217" s="8"/>
      <c r="EGG1217" s="8"/>
      <c r="EGH1217" s="8"/>
      <c r="EGI1217" s="8"/>
      <c r="EGJ1217" s="8"/>
      <c r="EGK1217" s="8"/>
      <c r="EGL1217" s="8"/>
      <c r="EGM1217" s="8"/>
      <c r="EGN1217" s="8"/>
      <c r="EGO1217" s="8"/>
      <c r="EGP1217" s="8"/>
      <c r="EGQ1217" s="8"/>
      <c r="EGR1217" s="8"/>
      <c r="EGS1217" s="8"/>
      <c r="EGT1217" s="8"/>
      <c r="EGU1217" s="8"/>
      <c r="EGV1217" s="8"/>
      <c r="EGW1217" s="8"/>
      <c r="EGX1217" s="8"/>
      <c r="EGY1217" s="8"/>
      <c r="EGZ1217" s="8"/>
      <c r="EHA1217" s="8"/>
      <c r="EHB1217" s="8"/>
      <c r="EHC1217" s="8"/>
      <c r="EHD1217" s="8"/>
      <c r="EHE1217" s="8"/>
      <c r="EHF1217" s="8"/>
      <c r="EHG1217" s="8"/>
      <c r="EHH1217" s="8"/>
      <c r="EHI1217" s="8"/>
      <c r="EHJ1217" s="8"/>
      <c r="EHK1217" s="8"/>
      <c r="EHL1217" s="8"/>
      <c r="EHM1217" s="8"/>
      <c r="EHN1217" s="8"/>
      <c r="EHO1217" s="8"/>
      <c r="EHP1217" s="8"/>
      <c r="EHQ1217" s="8"/>
      <c r="EHR1217" s="8"/>
      <c r="EHS1217" s="8"/>
      <c r="EHT1217" s="8"/>
      <c r="EHU1217" s="8"/>
      <c r="EHV1217" s="8"/>
      <c r="EHW1217" s="8"/>
      <c r="EHX1217" s="8"/>
      <c r="EHY1217" s="8"/>
      <c r="EHZ1217" s="8"/>
      <c r="EIA1217" s="8"/>
      <c r="EIB1217" s="8"/>
      <c r="EIC1217" s="8"/>
      <c r="EID1217" s="8"/>
      <c r="EIE1217" s="8"/>
      <c r="EIF1217" s="8"/>
      <c r="EIG1217" s="8"/>
      <c r="EIH1217" s="8"/>
      <c r="EII1217" s="8"/>
      <c r="EIJ1217" s="8"/>
      <c r="EIK1217" s="8"/>
      <c r="EIL1217" s="8"/>
      <c r="EIM1217" s="8"/>
      <c r="EIN1217" s="8"/>
      <c r="EIO1217" s="8"/>
      <c r="EIP1217" s="8"/>
      <c r="EIQ1217" s="8"/>
      <c r="EIR1217" s="8"/>
      <c r="EIS1217" s="8"/>
      <c r="EIT1217" s="8"/>
      <c r="EIU1217" s="8"/>
      <c r="EIV1217" s="8"/>
      <c r="EIW1217" s="8"/>
      <c r="EIX1217" s="8"/>
      <c r="EIY1217" s="8"/>
      <c r="EIZ1217" s="8"/>
      <c r="EJA1217" s="8"/>
      <c r="EJB1217" s="8"/>
      <c r="EJC1217" s="8"/>
      <c r="EJD1217" s="8"/>
      <c r="EJE1217" s="8"/>
      <c r="EJF1217" s="8"/>
      <c r="EJG1217" s="8"/>
      <c r="EJH1217" s="8"/>
      <c r="EJI1217" s="8"/>
      <c r="EJJ1217" s="8"/>
      <c r="EJK1217" s="8"/>
      <c r="EJL1217" s="8"/>
      <c r="EJM1217" s="8"/>
      <c r="EJN1217" s="8"/>
      <c r="EJO1217" s="8"/>
      <c r="EJP1217" s="8"/>
      <c r="EJQ1217" s="8"/>
      <c r="EJR1217" s="8"/>
      <c r="EJS1217" s="8"/>
      <c r="EJT1217" s="8"/>
      <c r="EJU1217" s="8"/>
      <c r="EJV1217" s="8"/>
      <c r="EJW1217" s="8"/>
      <c r="EJX1217" s="8"/>
      <c r="EJY1217" s="8"/>
      <c r="EJZ1217" s="8"/>
      <c r="EKA1217" s="8"/>
      <c r="EKB1217" s="8"/>
      <c r="EKC1217" s="8"/>
      <c r="EKD1217" s="8"/>
      <c r="EKE1217" s="8"/>
      <c r="EKF1217" s="8"/>
      <c r="EKG1217" s="8"/>
      <c r="EKH1217" s="8"/>
      <c r="EKI1217" s="8"/>
      <c r="EKJ1217" s="8"/>
      <c r="EKK1217" s="8"/>
      <c r="EKL1217" s="8"/>
      <c r="EKM1217" s="8"/>
      <c r="EKN1217" s="8"/>
      <c r="EKO1217" s="8"/>
      <c r="EKP1217" s="8"/>
      <c r="EKQ1217" s="8"/>
      <c r="EKR1217" s="8"/>
      <c r="EKS1217" s="8"/>
      <c r="EKT1217" s="8"/>
      <c r="EKU1217" s="8"/>
      <c r="EKV1217" s="8"/>
      <c r="EKW1217" s="8"/>
      <c r="EKX1217" s="8"/>
      <c r="EKY1217" s="8"/>
      <c r="EKZ1217" s="8"/>
      <c r="ELA1217" s="8"/>
      <c r="ELB1217" s="8"/>
      <c r="ELC1217" s="8"/>
      <c r="ELD1217" s="8"/>
      <c r="ELE1217" s="8"/>
      <c r="ELF1217" s="8"/>
      <c r="ELG1217" s="8"/>
      <c r="ELH1217" s="8"/>
      <c r="ELI1217" s="8"/>
      <c r="ELJ1217" s="8"/>
      <c r="ELK1217" s="8"/>
      <c r="ELL1217" s="8"/>
      <c r="ELM1217" s="8"/>
      <c r="ELN1217" s="8"/>
      <c r="ELO1217" s="8"/>
      <c r="ELP1217" s="8"/>
      <c r="ELQ1217" s="8"/>
      <c r="ELR1217" s="8"/>
      <c r="ELS1217" s="8"/>
      <c r="ELT1217" s="8"/>
      <c r="ELU1217" s="8"/>
      <c r="ELV1217" s="8"/>
      <c r="ELW1217" s="8"/>
      <c r="ELX1217" s="8"/>
      <c r="ELY1217" s="8"/>
      <c r="ELZ1217" s="8"/>
      <c r="EMA1217" s="8"/>
      <c r="EMB1217" s="8"/>
      <c r="EMC1217" s="8"/>
      <c r="EMD1217" s="8"/>
      <c r="EME1217" s="8"/>
      <c r="EMF1217" s="8"/>
      <c r="EMG1217" s="8"/>
      <c r="EMH1217" s="8"/>
      <c r="EMI1217" s="8"/>
      <c r="EMJ1217" s="8"/>
      <c r="EMK1217" s="8"/>
      <c r="EML1217" s="8"/>
      <c r="EMM1217" s="8"/>
      <c r="EMN1217" s="8"/>
      <c r="EMO1217" s="8"/>
      <c r="EMP1217" s="8"/>
      <c r="EMQ1217" s="8"/>
      <c r="EMR1217" s="8"/>
      <c r="EMS1217" s="8"/>
      <c r="EMT1217" s="8"/>
      <c r="EMU1217" s="8"/>
      <c r="EMV1217" s="8"/>
      <c r="EMW1217" s="8"/>
      <c r="EMX1217" s="8"/>
      <c r="EMY1217" s="8"/>
      <c r="EMZ1217" s="8"/>
      <c r="ENA1217" s="8"/>
      <c r="ENB1217" s="8"/>
      <c r="ENC1217" s="8"/>
      <c r="END1217" s="8"/>
      <c r="ENE1217" s="8"/>
      <c r="ENF1217" s="8"/>
      <c r="ENG1217" s="8"/>
      <c r="ENH1217" s="8"/>
      <c r="ENI1217" s="8"/>
      <c r="ENJ1217" s="8"/>
      <c r="ENK1217" s="8"/>
      <c r="ENL1217" s="8"/>
      <c r="ENM1217" s="8"/>
      <c r="ENN1217" s="8"/>
      <c r="ENO1217" s="8"/>
      <c r="ENP1217" s="8"/>
      <c r="ENQ1217" s="8"/>
      <c r="ENR1217" s="8"/>
      <c r="ENS1217" s="8"/>
      <c r="ENT1217" s="8"/>
      <c r="ENU1217" s="8"/>
      <c r="ENV1217" s="8"/>
      <c r="ENW1217" s="8"/>
      <c r="ENX1217" s="8"/>
      <c r="ENY1217" s="8"/>
      <c r="ENZ1217" s="8"/>
      <c r="EOA1217" s="8"/>
      <c r="EOB1217" s="8"/>
      <c r="EOC1217" s="8"/>
      <c r="EOD1217" s="8"/>
      <c r="EOE1217" s="8"/>
      <c r="EOF1217" s="8"/>
      <c r="EOG1217" s="8"/>
      <c r="EOH1217" s="8"/>
      <c r="EOI1217" s="8"/>
      <c r="EOJ1217" s="8"/>
      <c r="EOK1217" s="8"/>
      <c r="EOL1217" s="8"/>
      <c r="EOM1217" s="8"/>
      <c r="EON1217" s="8"/>
      <c r="EOO1217" s="8"/>
      <c r="EOP1217" s="8"/>
      <c r="EOQ1217" s="8"/>
      <c r="EOR1217" s="8"/>
      <c r="EOS1217" s="8"/>
      <c r="EOT1217" s="8"/>
      <c r="EOU1217" s="8"/>
      <c r="EOV1217" s="8"/>
      <c r="EOW1217" s="8"/>
      <c r="EOX1217" s="8"/>
      <c r="EOY1217" s="8"/>
      <c r="EOZ1217" s="8"/>
      <c r="EPA1217" s="8"/>
      <c r="EPB1217" s="8"/>
      <c r="EPC1217" s="8"/>
      <c r="EPD1217" s="8"/>
      <c r="EPE1217" s="8"/>
      <c r="EPF1217" s="8"/>
      <c r="EPG1217" s="8"/>
      <c r="EPH1217" s="8"/>
      <c r="EPI1217" s="8"/>
      <c r="EPJ1217" s="8"/>
      <c r="EPK1217" s="8"/>
      <c r="EPL1217" s="8"/>
      <c r="EPM1217" s="8"/>
      <c r="EPN1217" s="8"/>
      <c r="EPO1217" s="8"/>
      <c r="EPP1217" s="8"/>
      <c r="EPQ1217" s="8"/>
      <c r="EPR1217" s="8"/>
      <c r="EPS1217" s="8"/>
      <c r="EPT1217" s="8"/>
      <c r="EPU1217" s="8"/>
      <c r="EPV1217" s="8"/>
      <c r="EPW1217" s="8"/>
      <c r="EPX1217" s="8"/>
      <c r="EPY1217" s="8"/>
      <c r="EPZ1217" s="8"/>
      <c r="EQA1217" s="8"/>
      <c r="EQB1217" s="8"/>
      <c r="EQC1217" s="8"/>
      <c r="EQD1217" s="8"/>
      <c r="EQE1217" s="8"/>
      <c r="EQF1217" s="8"/>
      <c r="EQG1217" s="8"/>
      <c r="EQH1217" s="8"/>
      <c r="EQI1217" s="8"/>
      <c r="EQJ1217" s="8"/>
      <c r="EQK1217" s="8"/>
      <c r="EQL1217" s="8"/>
      <c r="EQM1217" s="8"/>
      <c r="EQN1217" s="8"/>
      <c r="EQO1217" s="8"/>
      <c r="EQP1217" s="8"/>
      <c r="EQQ1217" s="8"/>
      <c r="EQR1217" s="8"/>
      <c r="EQS1217" s="8"/>
      <c r="EQT1217" s="8"/>
      <c r="EQU1217" s="8"/>
      <c r="EQV1217" s="8"/>
      <c r="EQW1217" s="8"/>
      <c r="EQX1217" s="8"/>
      <c r="EQY1217" s="8"/>
      <c r="EQZ1217" s="8"/>
      <c r="ERA1217" s="8"/>
      <c r="ERB1217" s="8"/>
      <c r="ERC1217" s="8"/>
      <c r="ERD1217" s="8"/>
      <c r="ERE1217" s="8"/>
      <c r="ERF1217" s="8"/>
      <c r="ERG1217" s="8"/>
      <c r="ERH1217" s="8"/>
      <c r="ERI1217" s="8"/>
      <c r="ERJ1217" s="8"/>
      <c r="ERK1217" s="8"/>
      <c r="ERL1217" s="8"/>
      <c r="ERM1217" s="8"/>
      <c r="ERN1217" s="8"/>
      <c r="ERO1217" s="8"/>
      <c r="ERP1217" s="8"/>
      <c r="ERQ1217" s="8"/>
      <c r="ERR1217" s="8"/>
      <c r="ERS1217" s="8"/>
      <c r="ERT1217" s="8"/>
      <c r="ERU1217" s="8"/>
      <c r="ERV1217" s="8"/>
      <c r="ERW1217" s="8"/>
      <c r="ERX1217" s="8"/>
      <c r="ERY1217" s="8"/>
      <c r="ERZ1217" s="8"/>
      <c r="ESA1217" s="8"/>
      <c r="ESB1217" s="8"/>
      <c r="ESC1217" s="8"/>
      <c r="ESD1217" s="8"/>
      <c r="ESE1217" s="8"/>
      <c r="ESF1217" s="8"/>
      <c r="ESG1217" s="8"/>
      <c r="ESH1217" s="8"/>
      <c r="ESI1217" s="8"/>
      <c r="ESJ1217" s="8"/>
      <c r="ESK1217" s="8"/>
      <c r="ESL1217" s="8"/>
      <c r="ESM1217" s="8"/>
      <c r="ESN1217" s="8"/>
      <c r="ESO1217" s="8"/>
      <c r="ESP1217" s="8"/>
      <c r="ESQ1217" s="8"/>
      <c r="ESR1217" s="8"/>
      <c r="ESS1217" s="8"/>
      <c r="EST1217" s="8"/>
      <c r="ESU1217" s="8"/>
      <c r="ESV1217" s="8"/>
      <c r="ESW1217" s="8"/>
      <c r="ESX1217" s="8"/>
      <c r="ESY1217" s="8"/>
      <c r="ESZ1217" s="8"/>
      <c r="ETA1217" s="8"/>
      <c r="ETB1217" s="8"/>
      <c r="ETC1217" s="8"/>
      <c r="ETD1217" s="8"/>
      <c r="ETE1217" s="8"/>
      <c r="ETF1217" s="8"/>
      <c r="ETG1217" s="8"/>
      <c r="ETH1217" s="8"/>
      <c r="ETI1217" s="8"/>
      <c r="ETJ1217" s="8"/>
      <c r="ETK1217" s="8"/>
      <c r="ETL1217" s="8"/>
      <c r="ETM1217" s="8"/>
      <c r="ETN1217" s="8"/>
      <c r="ETO1217" s="8"/>
      <c r="ETP1217" s="8"/>
      <c r="ETQ1217" s="8"/>
      <c r="ETR1217" s="8"/>
      <c r="ETS1217" s="8"/>
      <c r="ETT1217" s="8"/>
      <c r="ETU1217" s="8"/>
      <c r="ETV1217" s="8"/>
      <c r="ETW1217" s="8"/>
      <c r="ETX1217" s="8"/>
      <c r="ETY1217" s="8"/>
      <c r="ETZ1217" s="8"/>
      <c r="EUA1217" s="8"/>
      <c r="EUB1217" s="8"/>
      <c r="EUC1217" s="8"/>
      <c r="EUD1217" s="8"/>
      <c r="EUE1217" s="8"/>
      <c r="EUF1217" s="8"/>
      <c r="EUG1217" s="8"/>
      <c r="EUH1217" s="8"/>
      <c r="EUI1217" s="8"/>
      <c r="EUJ1217" s="8"/>
      <c r="EUK1217" s="8"/>
      <c r="EUL1217" s="8"/>
      <c r="EUM1217" s="8"/>
      <c r="EUN1217" s="8"/>
      <c r="EUO1217" s="8"/>
      <c r="EUP1217" s="8"/>
      <c r="EUQ1217" s="8"/>
      <c r="EUR1217" s="8"/>
      <c r="EUS1217" s="8"/>
      <c r="EUT1217" s="8"/>
      <c r="EUU1217" s="8"/>
      <c r="EUV1217" s="8"/>
      <c r="EUW1217" s="8"/>
      <c r="EUX1217" s="8"/>
      <c r="EUY1217" s="8"/>
      <c r="EUZ1217" s="8"/>
      <c r="EVA1217" s="8"/>
      <c r="EVB1217" s="8"/>
      <c r="EVC1217" s="8"/>
      <c r="EVD1217" s="8"/>
      <c r="EVE1217" s="8"/>
      <c r="EVF1217" s="8"/>
      <c r="EVG1217" s="8"/>
      <c r="EVH1217" s="8"/>
      <c r="EVI1217" s="8"/>
      <c r="EVJ1217" s="8"/>
      <c r="EVK1217" s="8"/>
      <c r="EVL1217" s="8"/>
      <c r="EVM1217" s="8"/>
      <c r="EVN1217" s="8"/>
      <c r="EVO1217" s="8"/>
      <c r="EVP1217" s="8"/>
      <c r="EVQ1217" s="8"/>
      <c r="EVR1217" s="8"/>
      <c r="EVS1217" s="8"/>
      <c r="EVT1217" s="8"/>
      <c r="EVU1217" s="8"/>
      <c r="EVV1217" s="8"/>
      <c r="EVW1217" s="8"/>
      <c r="EVX1217" s="8"/>
      <c r="EVY1217" s="8"/>
      <c r="EVZ1217" s="8"/>
      <c r="EWA1217" s="8"/>
      <c r="EWB1217" s="8"/>
      <c r="EWC1217" s="8"/>
      <c r="EWD1217" s="8"/>
      <c r="EWE1217" s="8"/>
      <c r="EWF1217" s="8"/>
      <c r="EWG1217" s="8"/>
      <c r="EWH1217" s="8"/>
      <c r="EWI1217" s="8"/>
      <c r="EWJ1217" s="8"/>
      <c r="EWK1217" s="8"/>
      <c r="EWL1217" s="8"/>
      <c r="EWM1217" s="8"/>
      <c r="EWN1217" s="8"/>
      <c r="EWO1217" s="8"/>
      <c r="EWP1217" s="8"/>
      <c r="EWQ1217" s="8"/>
      <c r="EWR1217" s="8"/>
      <c r="EWS1217" s="8"/>
      <c r="EWT1217" s="8"/>
      <c r="EWU1217" s="8"/>
      <c r="EWV1217" s="8"/>
      <c r="EWW1217" s="8"/>
      <c r="EWX1217" s="8"/>
      <c r="EWY1217" s="8"/>
      <c r="EWZ1217" s="8"/>
      <c r="EXA1217" s="8"/>
      <c r="EXB1217" s="8"/>
      <c r="EXC1217" s="8"/>
      <c r="EXD1217" s="8"/>
      <c r="EXE1217" s="8"/>
      <c r="EXF1217" s="8"/>
      <c r="EXG1217" s="8"/>
      <c r="EXH1217" s="8"/>
      <c r="EXI1217" s="8"/>
      <c r="EXJ1217" s="8"/>
      <c r="EXK1217" s="8"/>
      <c r="EXL1217" s="8"/>
      <c r="EXM1217" s="8"/>
      <c r="EXN1217" s="8"/>
      <c r="EXO1217" s="8"/>
      <c r="EXP1217" s="8"/>
      <c r="EXQ1217" s="8"/>
      <c r="EXR1217" s="8"/>
      <c r="EXS1217" s="8"/>
      <c r="EXT1217" s="8"/>
      <c r="EXU1217" s="8"/>
      <c r="EXV1217" s="8"/>
      <c r="EXW1217" s="8"/>
      <c r="EXX1217" s="8"/>
      <c r="EXY1217" s="8"/>
      <c r="EXZ1217" s="8"/>
      <c r="EYA1217" s="8"/>
      <c r="EYB1217" s="8"/>
      <c r="EYC1217" s="8"/>
      <c r="EYD1217" s="8"/>
      <c r="EYE1217" s="8"/>
      <c r="EYF1217" s="8"/>
      <c r="EYG1217" s="8"/>
      <c r="EYH1217" s="8"/>
      <c r="EYI1217" s="8"/>
      <c r="EYJ1217" s="8"/>
      <c r="EYK1217" s="8"/>
      <c r="EYL1217" s="8"/>
      <c r="EYM1217" s="8"/>
      <c r="EYN1217" s="8"/>
      <c r="EYO1217" s="8"/>
      <c r="EYP1217" s="8"/>
      <c r="EYQ1217" s="8"/>
      <c r="EYR1217" s="8"/>
      <c r="EYS1217" s="8"/>
      <c r="EYT1217" s="8"/>
      <c r="EYU1217" s="8"/>
      <c r="EYV1217" s="8"/>
      <c r="EYW1217" s="8"/>
      <c r="EYX1217" s="8"/>
      <c r="EYY1217" s="8"/>
      <c r="EYZ1217" s="8"/>
      <c r="EZA1217" s="8"/>
      <c r="EZB1217" s="8"/>
      <c r="EZC1217" s="8"/>
      <c r="EZD1217" s="8"/>
      <c r="EZE1217" s="8"/>
      <c r="EZF1217" s="8"/>
      <c r="EZG1217" s="8"/>
      <c r="EZH1217" s="8"/>
      <c r="EZI1217" s="8"/>
      <c r="EZJ1217" s="8"/>
      <c r="EZK1217" s="8"/>
      <c r="EZL1217" s="8"/>
      <c r="EZM1217" s="8"/>
      <c r="EZN1217" s="8"/>
      <c r="EZO1217" s="8"/>
      <c r="EZP1217" s="8"/>
      <c r="EZQ1217" s="8"/>
      <c r="EZR1217" s="8"/>
      <c r="EZS1217" s="8"/>
      <c r="EZT1217" s="8"/>
      <c r="EZU1217" s="8"/>
      <c r="EZV1217" s="8"/>
      <c r="EZW1217" s="8"/>
      <c r="EZX1217" s="8"/>
      <c r="EZY1217" s="8"/>
      <c r="EZZ1217" s="8"/>
      <c r="FAA1217" s="8"/>
      <c r="FAB1217" s="8"/>
      <c r="FAC1217" s="8"/>
      <c r="FAD1217" s="8"/>
      <c r="FAE1217" s="8"/>
      <c r="FAF1217" s="8"/>
      <c r="FAG1217" s="8"/>
      <c r="FAH1217" s="8"/>
      <c r="FAI1217" s="8"/>
      <c r="FAJ1217" s="8"/>
      <c r="FAK1217" s="8"/>
      <c r="FAL1217" s="8"/>
      <c r="FAM1217" s="8"/>
      <c r="FAN1217" s="8"/>
      <c r="FAO1217" s="8"/>
      <c r="FAP1217" s="8"/>
      <c r="FAQ1217" s="8"/>
      <c r="FAR1217" s="8"/>
      <c r="FAS1217" s="8"/>
      <c r="FAT1217" s="8"/>
      <c r="FAU1217" s="8"/>
      <c r="FAV1217" s="8"/>
      <c r="FAW1217" s="8"/>
      <c r="FAX1217" s="8"/>
      <c r="FAY1217" s="8"/>
      <c r="FAZ1217" s="8"/>
      <c r="FBA1217" s="8"/>
      <c r="FBB1217" s="8"/>
      <c r="FBC1217" s="8"/>
      <c r="FBD1217" s="8"/>
      <c r="FBE1217" s="8"/>
      <c r="FBF1217" s="8"/>
      <c r="FBG1217" s="8"/>
      <c r="FBH1217" s="8"/>
      <c r="FBI1217" s="8"/>
      <c r="FBJ1217" s="8"/>
      <c r="FBK1217" s="8"/>
      <c r="FBL1217" s="8"/>
      <c r="FBM1217" s="8"/>
      <c r="FBN1217" s="8"/>
      <c r="FBO1217" s="8"/>
      <c r="FBP1217" s="8"/>
      <c r="FBQ1217" s="8"/>
      <c r="FBR1217" s="8"/>
      <c r="FBS1217" s="8"/>
      <c r="FBT1217" s="8"/>
      <c r="FBU1217" s="8"/>
      <c r="FBV1217" s="8"/>
      <c r="FBW1217" s="8"/>
      <c r="FBX1217" s="8"/>
      <c r="FBY1217" s="8"/>
      <c r="FBZ1217" s="8"/>
      <c r="FCA1217" s="8"/>
      <c r="FCB1217" s="8"/>
      <c r="FCC1217" s="8"/>
      <c r="FCD1217" s="8"/>
      <c r="FCE1217" s="8"/>
      <c r="FCF1217" s="8"/>
      <c r="FCG1217" s="8"/>
      <c r="FCH1217" s="8"/>
      <c r="FCI1217" s="8"/>
      <c r="FCJ1217" s="8"/>
      <c r="FCK1217" s="8"/>
      <c r="FCL1217" s="8"/>
      <c r="FCM1217" s="8"/>
      <c r="FCN1217" s="8"/>
      <c r="FCO1217" s="8"/>
      <c r="FCP1217" s="8"/>
      <c r="FCQ1217" s="8"/>
      <c r="FCR1217" s="8"/>
      <c r="FCS1217" s="8"/>
      <c r="FCT1217" s="8"/>
      <c r="FCU1217" s="8"/>
      <c r="FCV1217" s="8"/>
      <c r="FCW1217" s="8"/>
      <c r="FCX1217" s="8"/>
      <c r="FCY1217" s="8"/>
      <c r="FCZ1217" s="8"/>
      <c r="FDA1217" s="8"/>
      <c r="FDB1217" s="8"/>
      <c r="FDC1217" s="8"/>
      <c r="FDD1217" s="8"/>
      <c r="FDE1217" s="8"/>
      <c r="FDF1217" s="8"/>
      <c r="FDG1217" s="8"/>
      <c r="FDH1217" s="8"/>
      <c r="FDI1217" s="8"/>
      <c r="FDJ1217" s="8"/>
      <c r="FDK1217" s="8"/>
      <c r="FDL1217" s="8"/>
      <c r="FDM1217" s="8"/>
      <c r="FDN1217" s="8"/>
      <c r="FDO1217" s="8"/>
      <c r="FDP1217" s="8"/>
      <c r="FDQ1217" s="8"/>
      <c r="FDR1217" s="8"/>
      <c r="FDS1217" s="8"/>
      <c r="FDT1217" s="8"/>
      <c r="FDU1217" s="8"/>
      <c r="FDV1217" s="8"/>
      <c r="FDW1217" s="8"/>
      <c r="FDX1217" s="8"/>
      <c r="FDY1217" s="8"/>
      <c r="FDZ1217" s="8"/>
      <c r="FEA1217" s="8"/>
      <c r="FEB1217" s="8"/>
      <c r="FEC1217" s="8"/>
      <c r="FED1217" s="8"/>
      <c r="FEE1217" s="8"/>
      <c r="FEF1217" s="8"/>
      <c r="FEG1217" s="8"/>
      <c r="FEH1217" s="8"/>
      <c r="FEI1217" s="8"/>
      <c r="FEJ1217" s="8"/>
      <c r="FEK1217" s="8"/>
      <c r="FEL1217" s="8"/>
      <c r="FEM1217" s="8"/>
      <c r="FEN1217" s="8"/>
      <c r="FEO1217" s="8"/>
      <c r="FEP1217" s="8"/>
      <c r="FEQ1217" s="8"/>
      <c r="FER1217" s="8"/>
      <c r="FES1217" s="8"/>
      <c r="FET1217" s="8"/>
      <c r="FEU1217" s="8"/>
      <c r="FEV1217" s="8"/>
      <c r="FEW1217" s="8"/>
      <c r="FEX1217" s="8"/>
      <c r="FEY1217" s="8"/>
      <c r="FEZ1217" s="8"/>
      <c r="FFA1217" s="8"/>
      <c r="FFB1217" s="8"/>
      <c r="FFC1217" s="8"/>
      <c r="FFD1217" s="8"/>
      <c r="FFE1217" s="8"/>
      <c r="FFF1217" s="8"/>
      <c r="FFG1217" s="8"/>
      <c r="FFH1217" s="8"/>
      <c r="FFI1217" s="8"/>
      <c r="FFJ1217" s="8"/>
      <c r="FFK1217" s="8"/>
      <c r="FFL1217" s="8"/>
      <c r="FFM1217" s="8"/>
      <c r="FFN1217" s="8"/>
      <c r="FFO1217" s="8"/>
      <c r="FFP1217" s="8"/>
      <c r="FFQ1217" s="8"/>
      <c r="FFR1217" s="8"/>
      <c r="FFS1217" s="8"/>
      <c r="FFT1217" s="8"/>
      <c r="FFU1217" s="8"/>
      <c r="FFV1217" s="8"/>
      <c r="FFW1217" s="8"/>
      <c r="FFX1217" s="8"/>
      <c r="FFY1217" s="8"/>
      <c r="FFZ1217" s="8"/>
      <c r="FGA1217" s="8"/>
      <c r="FGB1217" s="8"/>
      <c r="FGC1217" s="8"/>
      <c r="FGD1217" s="8"/>
      <c r="FGE1217" s="8"/>
      <c r="FGF1217" s="8"/>
      <c r="FGG1217" s="8"/>
      <c r="FGH1217" s="8"/>
      <c r="FGI1217" s="8"/>
      <c r="FGJ1217" s="8"/>
      <c r="FGK1217" s="8"/>
      <c r="FGL1217" s="8"/>
      <c r="FGM1217" s="8"/>
      <c r="FGN1217" s="8"/>
      <c r="FGO1217" s="8"/>
      <c r="FGP1217" s="8"/>
      <c r="FGQ1217" s="8"/>
      <c r="FGR1217" s="8"/>
      <c r="FGS1217" s="8"/>
      <c r="FGT1217" s="8"/>
      <c r="FGU1217" s="8"/>
      <c r="FGV1217" s="8"/>
      <c r="FGW1217" s="8"/>
      <c r="FGX1217" s="8"/>
      <c r="FGY1217" s="8"/>
      <c r="FGZ1217" s="8"/>
      <c r="FHA1217" s="8"/>
      <c r="FHB1217" s="8"/>
      <c r="FHC1217" s="8"/>
      <c r="FHD1217" s="8"/>
      <c r="FHE1217" s="8"/>
      <c r="FHF1217" s="8"/>
      <c r="FHG1217" s="8"/>
      <c r="FHH1217" s="8"/>
      <c r="FHI1217" s="8"/>
      <c r="FHJ1217" s="8"/>
      <c r="FHK1217" s="8"/>
      <c r="FHL1217" s="8"/>
      <c r="FHM1217" s="8"/>
      <c r="FHN1217" s="8"/>
      <c r="FHO1217" s="8"/>
      <c r="FHP1217" s="8"/>
      <c r="FHQ1217" s="8"/>
      <c r="FHR1217" s="8"/>
      <c r="FHS1217" s="8"/>
      <c r="FHT1217" s="8"/>
      <c r="FHU1217" s="8"/>
      <c r="FHV1217" s="8"/>
      <c r="FHW1217" s="8"/>
      <c r="FHX1217" s="8"/>
      <c r="FHY1217" s="8"/>
      <c r="FHZ1217" s="8"/>
      <c r="FIA1217" s="8"/>
      <c r="FIB1217" s="8"/>
      <c r="FIC1217" s="8"/>
      <c r="FID1217" s="8"/>
      <c r="FIE1217" s="8"/>
      <c r="FIF1217" s="8"/>
      <c r="FIG1217" s="8"/>
      <c r="FIH1217" s="8"/>
      <c r="FII1217" s="8"/>
      <c r="FIJ1217" s="8"/>
      <c r="FIK1217" s="8"/>
      <c r="FIL1217" s="8"/>
      <c r="FIM1217" s="8"/>
      <c r="FIN1217" s="8"/>
      <c r="FIO1217" s="8"/>
      <c r="FIP1217" s="8"/>
      <c r="FIQ1217" s="8"/>
      <c r="FIR1217" s="8"/>
      <c r="FIS1217" s="8"/>
      <c r="FIT1217" s="8"/>
      <c r="FIU1217" s="8"/>
      <c r="FIV1217" s="8"/>
      <c r="FIW1217" s="8"/>
      <c r="FIX1217" s="8"/>
      <c r="FIY1217" s="8"/>
      <c r="FIZ1217" s="8"/>
      <c r="FJA1217" s="8"/>
      <c r="FJB1217" s="8"/>
      <c r="FJC1217" s="8"/>
      <c r="FJD1217" s="8"/>
      <c r="FJE1217" s="8"/>
      <c r="FJF1217" s="8"/>
      <c r="FJG1217" s="8"/>
      <c r="FJH1217" s="8"/>
      <c r="FJI1217" s="8"/>
      <c r="FJJ1217" s="8"/>
      <c r="FJK1217" s="8"/>
      <c r="FJL1217" s="8"/>
      <c r="FJM1217" s="8"/>
      <c r="FJN1217" s="8"/>
      <c r="FJO1217" s="8"/>
      <c r="FJP1217" s="8"/>
      <c r="FJQ1217" s="8"/>
      <c r="FJR1217" s="8"/>
      <c r="FJS1217" s="8"/>
      <c r="FJT1217" s="8"/>
      <c r="FJU1217" s="8"/>
      <c r="FJV1217" s="8"/>
      <c r="FJW1217" s="8"/>
      <c r="FJX1217" s="8"/>
      <c r="FJY1217" s="8"/>
      <c r="FJZ1217" s="8"/>
      <c r="FKA1217" s="8"/>
      <c r="FKB1217" s="8"/>
      <c r="FKC1217" s="8"/>
      <c r="FKD1217" s="8"/>
      <c r="FKE1217" s="8"/>
      <c r="FKF1217" s="8"/>
      <c r="FKG1217" s="8"/>
      <c r="FKH1217" s="8"/>
      <c r="FKI1217" s="8"/>
      <c r="FKJ1217" s="8"/>
      <c r="FKK1217" s="8"/>
      <c r="FKL1217" s="8"/>
      <c r="FKM1217" s="8"/>
      <c r="FKN1217" s="8"/>
      <c r="FKO1217" s="8"/>
      <c r="FKP1217" s="8"/>
      <c r="FKQ1217" s="8"/>
      <c r="FKR1217" s="8"/>
      <c r="FKS1217" s="8"/>
      <c r="FKT1217" s="8"/>
      <c r="FKU1217" s="8"/>
      <c r="FKV1217" s="8"/>
      <c r="FKW1217" s="8"/>
      <c r="FKX1217" s="8"/>
      <c r="FKY1217" s="8"/>
      <c r="FKZ1217" s="8"/>
      <c r="FLA1217" s="8"/>
      <c r="FLB1217" s="8"/>
      <c r="FLC1217" s="8"/>
      <c r="FLD1217" s="8"/>
      <c r="FLE1217" s="8"/>
      <c r="FLF1217" s="8"/>
      <c r="FLG1217" s="8"/>
      <c r="FLH1217" s="8"/>
      <c r="FLI1217" s="8"/>
      <c r="FLJ1217" s="8"/>
      <c r="FLK1217" s="8"/>
      <c r="FLL1217" s="8"/>
      <c r="FLM1217" s="8"/>
      <c r="FLN1217" s="8"/>
      <c r="FLO1217" s="8"/>
      <c r="FLP1217" s="8"/>
      <c r="FLQ1217" s="8"/>
      <c r="FLR1217" s="8"/>
      <c r="FLS1217" s="8"/>
      <c r="FLT1217" s="8"/>
      <c r="FLU1217" s="8"/>
      <c r="FLV1217" s="8"/>
      <c r="FLW1217" s="8"/>
      <c r="FLX1217" s="8"/>
      <c r="FLY1217" s="8"/>
      <c r="FLZ1217" s="8"/>
      <c r="FMA1217" s="8"/>
      <c r="FMB1217" s="8"/>
      <c r="FMC1217" s="8"/>
      <c r="FMD1217" s="8"/>
      <c r="FME1217" s="8"/>
      <c r="FMF1217" s="8"/>
      <c r="FMG1217" s="8"/>
      <c r="FMH1217" s="8"/>
      <c r="FMI1217" s="8"/>
      <c r="FMJ1217" s="8"/>
      <c r="FMK1217" s="8"/>
      <c r="FML1217" s="8"/>
      <c r="FMM1217" s="8"/>
      <c r="FMN1217" s="8"/>
      <c r="FMO1217" s="8"/>
      <c r="FMP1217" s="8"/>
      <c r="FMQ1217" s="8"/>
      <c r="FMR1217" s="8"/>
      <c r="FMS1217" s="8"/>
      <c r="FMT1217" s="8"/>
      <c r="FMU1217" s="8"/>
      <c r="FMV1217" s="8"/>
      <c r="FMW1217" s="8"/>
      <c r="FMX1217" s="8"/>
      <c r="FMY1217" s="8"/>
      <c r="FMZ1217" s="8"/>
      <c r="FNA1217" s="8"/>
      <c r="FNB1217" s="8"/>
      <c r="FNC1217" s="8"/>
      <c r="FND1217" s="8"/>
      <c r="FNE1217" s="8"/>
      <c r="FNF1217" s="8"/>
      <c r="FNG1217" s="8"/>
      <c r="FNH1217" s="8"/>
      <c r="FNI1217" s="8"/>
      <c r="FNJ1217" s="8"/>
      <c r="FNK1217" s="8"/>
      <c r="FNL1217" s="8"/>
      <c r="FNM1217" s="8"/>
      <c r="FNN1217" s="8"/>
      <c r="FNO1217" s="8"/>
      <c r="FNP1217" s="8"/>
      <c r="FNQ1217" s="8"/>
      <c r="FNR1217" s="8"/>
      <c r="FNS1217" s="8"/>
      <c r="FNT1217" s="8"/>
      <c r="FNU1217" s="8"/>
      <c r="FNV1217" s="8"/>
      <c r="FNW1217" s="8"/>
      <c r="FNX1217" s="8"/>
      <c r="FNY1217" s="8"/>
      <c r="FNZ1217" s="8"/>
      <c r="FOA1217" s="8"/>
      <c r="FOB1217" s="8"/>
      <c r="FOC1217" s="8"/>
      <c r="FOD1217" s="8"/>
      <c r="FOE1217" s="8"/>
      <c r="FOF1217" s="8"/>
      <c r="FOG1217" s="8"/>
      <c r="FOH1217" s="8"/>
      <c r="FOI1217" s="8"/>
      <c r="FOJ1217" s="8"/>
      <c r="FOK1217" s="8"/>
      <c r="FOL1217" s="8"/>
      <c r="FOM1217" s="8"/>
      <c r="FON1217" s="8"/>
      <c r="FOO1217" s="8"/>
      <c r="FOP1217" s="8"/>
      <c r="FOQ1217" s="8"/>
      <c r="FOR1217" s="8"/>
      <c r="FOS1217" s="8"/>
      <c r="FOT1217" s="8"/>
      <c r="FOU1217" s="8"/>
      <c r="FOV1217" s="8"/>
      <c r="FOW1217" s="8"/>
      <c r="FOX1217" s="8"/>
      <c r="FOY1217" s="8"/>
      <c r="FOZ1217" s="8"/>
      <c r="FPA1217" s="8"/>
      <c r="FPB1217" s="8"/>
      <c r="FPC1217" s="8"/>
      <c r="FPD1217" s="8"/>
      <c r="FPE1217" s="8"/>
      <c r="FPF1217" s="8"/>
      <c r="FPG1217" s="8"/>
      <c r="FPH1217" s="8"/>
      <c r="FPI1217" s="8"/>
      <c r="FPJ1217" s="8"/>
      <c r="FPK1217" s="8"/>
      <c r="FPL1217" s="8"/>
      <c r="FPM1217" s="8"/>
      <c r="FPN1217" s="8"/>
      <c r="FPO1217" s="8"/>
      <c r="FPP1217" s="8"/>
      <c r="FPQ1217" s="8"/>
      <c r="FPR1217" s="8"/>
      <c r="FPS1217" s="8"/>
      <c r="FPT1217" s="8"/>
      <c r="FPU1217" s="8"/>
      <c r="FPV1217" s="8"/>
      <c r="FPW1217" s="8"/>
      <c r="FPX1217" s="8"/>
      <c r="FPY1217" s="8"/>
      <c r="FPZ1217" s="8"/>
      <c r="FQA1217" s="8"/>
      <c r="FQB1217" s="8"/>
      <c r="FQC1217" s="8"/>
      <c r="FQD1217" s="8"/>
      <c r="FQE1217" s="8"/>
      <c r="FQF1217" s="8"/>
      <c r="FQG1217" s="8"/>
      <c r="FQH1217" s="8"/>
      <c r="FQI1217" s="8"/>
      <c r="FQJ1217" s="8"/>
      <c r="FQK1217" s="8"/>
      <c r="FQL1217" s="8"/>
      <c r="FQM1217" s="8"/>
      <c r="FQN1217" s="8"/>
      <c r="FQO1217" s="8"/>
      <c r="FQP1217" s="8"/>
      <c r="FQQ1217" s="8"/>
      <c r="FQR1217" s="8"/>
      <c r="FQS1217" s="8"/>
      <c r="FQT1217" s="8"/>
      <c r="FQU1217" s="8"/>
      <c r="FQV1217" s="8"/>
      <c r="FQW1217" s="8"/>
      <c r="FQX1217" s="8"/>
      <c r="FQY1217" s="8"/>
      <c r="FQZ1217" s="8"/>
      <c r="FRA1217" s="8"/>
      <c r="FRB1217" s="8"/>
      <c r="FRC1217" s="8"/>
      <c r="FRD1217" s="8"/>
      <c r="FRE1217" s="8"/>
      <c r="FRF1217" s="8"/>
      <c r="FRG1217" s="8"/>
      <c r="FRH1217" s="8"/>
      <c r="FRI1217" s="8"/>
      <c r="FRJ1217" s="8"/>
      <c r="FRK1217" s="8"/>
      <c r="FRL1217" s="8"/>
      <c r="FRM1217" s="8"/>
      <c r="FRN1217" s="8"/>
      <c r="FRO1217" s="8"/>
      <c r="FRP1217" s="8"/>
      <c r="FRQ1217" s="8"/>
      <c r="FRR1217" s="8"/>
      <c r="FRS1217" s="8"/>
      <c r="FRT1217" s="8"/>
      <c r="FRU1217" s="8"/>
      <c r="FRV1217" s="8"/>
      <c r="FRW1217" s="8"/>
      <c r="FRX1217" s="8"/>
      <c r="FRY1217" s="8"/>
      <c r="FRZ1217" s="8"/>
      <c r="FSA1217" s="8"/>
      <c r="FSB1217" s="8"/>
      <c r="FSC1217" s="8"/>
      <c r="FSD1217" s="8"/>
      <c r="FSE1217" s="8"/>
      <c r="FSF1217" s="8"/>
      <c r="FSG1217" s="8"/>
      <c r="FSH1217" s="8"/>
      <c r="FSI1217" s="8"/>
      <c r="FSJ1217" s="8"/>
      <c r="FSK1217" s="8"/>
      <c r="FSL1217" s="8"/>
      <c r="FSM1217" s="8"/>
      <c r="FSN1217" s="8"/>
      <c r="FSO1217" s="8"/>
      <c r="FSP1217" s="8"/>
      <c r="FSQ1217" s="8"/>
      <c r="FSR1217" s="8"/>
      <c r="FSS1217" s="8"/>
      <c r="FST1217" s="8"/>
      <c r="FSU1217" s="8"/>
      <c r="FSV1217" s="8"/>
      <c r="FSW1217" s="8"/>
      <c r="FSX1217" s="8"/>
      <c r="FSY1217" s="8"/>
      <c r="FSZ1217" s="8"/>
      <c r="FTA1217" s="8"/>
      <c r="FTB1217" s="8"/>
      <c r="FTC1217" s="8"/>
      <c r="FTD1217" s="8"/>
      <c r="FTE1217" s="8"/>
      <c r="FTF1217" s="8"/>
      <c r="FTG1217" s="8"/>
      <c r="FTH1217" s="8"/>
      <c r="FTI1217" s="8"/>
      <c r="FTJ1217" s="8"/>
      <c r="FTK1217" s="8"/>
      <c r="FTL1217" s="8"/>
      <c r="FTM1217" s="8"/>
      <c r="FTN1217" s="8"/>
      <c r="FTO1217" s="8"/>
      <c r="FTP1217" s="8"/>
      <c r="FTQ1217" s="8"/>
      <c r="FTR1217" s="8"/>
      <c r="FTS1217" s="8"/>
      <c r="FTT1217" s="8"/>
      <c r="FTU1217" s="8"/>
      <c r="FTV1217" s="8"/>
      <c r="FTW1217" s="8"/>
      <c r="FTX1217" s="8"/>
      <c r="FTY1217" s="8"/>
      <c r="FTZ1217" s="8"/>
      <c r="FUA1217" s="8"/>
      <c r="FUB1217" s="8"/>
      <c r="FUC1217" s="8"/>
      <c r="FUD1217" s="8"/>
      <c r="FUE1217" s="8"/>
      <c r="FUF1217" s="8"/>
      <c r="FUG1217" s="8"/>
      <c r="FUH1217" s="8"/>
      <c r="FUI1217" s="8"/>
      <c r="FUJ1217" s="8"/>
      <c r="FUK1217" s="8"/>
      <c r="FUL1217" s="8"/>
      <c r="FUM1217" s="8"/>
      <c r="FUN1217" s="8"/>
      <c r="FUO1217" s="8"/>
      <c r="FUP1217" s="8"/>
      <c r="FUQ1217" s="8"/>
      <c r="FUR1217" s="8"/>
      <c r="FUS1217" s="8"/>
      <c r="FUT1217" s="8"/>
      <c r="FUU1217" s="8"/>
      <c r="FUV1217" s="8"/>
      <c r="FUW1217" s="8"/>
      <c r="FUX1217" s="8"/>
      <c r="FUY1217" s="8"/>
      <c r="FUZ1217" s="8"/>
      <c r="FVA1217" s="8"/>
      <c r="FVB1217" s="8"/>
      <c r="FVC1217" s="8"/>
      <c r="FVD1217" s="8"/>
      <c r="FVE1217" s="8"/>
      <c r="FVF1217" s="8"/>
      <c r="FVG1217" s="8"/>
      <c r="FVH1217" s="8"/>
      <c r="FVI1217" s="8"/>
      <c r="FVJ1217" s="8"/>
      <c r="FVK1217" s="8"/>
      <c r="FVL1217" s="8"/>
      <c r="FVM1217" s="8"/>
      <c r="FVN1217" s="8"/>
      <c r="FVO1217" s="8"/>
      <c r="FVP1217" s="8"/>
      <c r="FVQ1217" s="8"/>
      <c r="FVR1217" s="8"/>
      <c r="FVS1217" s="8"/>
      <c r="FVT1217" s="8"/>
      <c r="FVU1217" s="8"/>
      <c r="FVV1217" s="8"/>
      <c r="FVW1217" s="8"/>
      <c r="FVX1217" s="8"/>
      <c r="FVY1217" s="8"/>
      <c r="FVZ1217" s="8"/>
      <c r="FWA1217" s="8"/>
      <c r="FWB1217" s="8"/>
      <c r="FWC1217" s="8"/>
      <c r="FWD1217" s="8"/>
      <c r="FWE1217" s="8"/>
      <c r="FWF1217" s="8"/>
      <c r="FWG1217" s="8"/>
      <c r="FWH1217" s="8"/>
      <c r="FWI1217" s="8"/>
      <c r="FWJ1217" s="8"/>
      <c r="FWK1217" s="8"/>
      <c r="FWL1217" s="8"/>
      <c r="FWM1217" s="8"/>
      <c r="FWN1217" s="8"/>
      <c r="FWO1217" s="8"/>
      <c r="FWP1217" s="8"/>
      <c r="FWQ1217" s="8"/>
      <c r="FWR1217" s="8"/>
      <c r="FWS1217" s="8"/>
      <c r="FWT1217" s="8"/>
      <c r="FWU1217" s="8"/>
      <c r="FWV1217" s="8"/>
      <c r="FWW1217" s="8"/>
      <c r="FWX1217" s="8"/>
      <c r="FWY1217" s="8"/>
      <c r="FWZ1217" s="8"/>
      <c r="FXA1217" s="8"/>
      <c r="FXB1217" s="8"/>
      <c r="FXC1217" s="8"/>
      <c r="FXD1217" s="8"/>
      <c r="FXE1217" s="8"/>
      <c r="FXF1217" s="8"/>
      <c r="FXG1217" s="8"/>
      <c r="FXH1217" s="8"/>
      <c r="FXI1217" s="8"/>
      <c r="FXJ1217" s="8"/>
      <c r="FXK1217" s="8"/>
      <c r="FXL1217" s="8"/>
      <c r="FXM1217" s="8"/>
      <c r="FXN1217" s="8"/>
      <c r="FXO1217" s="8"/>
      <c r="FXP1217" s="8"/>
      <c r="FXQ1217" s="8"/>
      <c r="FXR1217" s="8"/>
      <c r="FXS1217" s="8"/>
      <c r="FXT1217" s="8"/>
      <c r="FXU1217" s="8"/>
      <c r="FXV1217" s="8"/>
      <c r="FXW1217" s="8"/>
      <c r="FXX1217" s="8"/>
      <c r="FXY1217" s="8"/>
      <c r="FXZ1217" s="8"/>
      <c r="FYA1217" s="8"/>
      <c r="FYB1217" s="8"/>
      <c r="FYC1217" s="8"/>
      <c r="FYD1217" s="8"/>
      <c r="FYE1217" s="8"/>
      <c r="FYF1217" s="8"/>
      <c r="FYG1217" s="8"/>
      <c r="FYH1217" s="8"/>
      <c r="FYI1217" s="8"/>
      <c r="FYJ1217" s="8"/>
      <c r="FYK1217" s="8"/>
      <c r="FYL1217" s="8"/>
      <c r="FYM1217" s="8"/>
      <c r="FYN1217" s="8"/>
      <c r="FYO1217" s="8"/>
      <c r="FYP1217" s="8"/>
      <c r="FYQ1217" s="8"/>
      <c r="FYR1217" s="8"/>
      <c r="FYS1217" s="8"/>
      <c r="FYT1217" s="8"/>
      <c r="FYU1217" s="8"/>
      <c r="FYV1217" s="8"/>
      <c r="FYW1217" s="8"/>
      <c r="FYX1217" s="8"/>
      <c r="FYY1217" s="8"/>
      <c r="FYZ1217" s="8"/>
      <c r="FZA1217" s="8"/>
      <c r="FZB1217" s="8"/>
      <c r="FZC1217" s="8"/>
      <c r="FZD1217" s="8"/>
      <c r="FZE1217" s="8"/>
      <c r="FZF1217" s="8"/>
      <c r="FZG1217" s="8"/>
      <c r="FZH1217" s="8"/>
      <c r="FZI1217" s="8"/>
      <c r="FZJ1217" s="8"/>
      <c r="FZK1217" s="8"/>
      <c r="FZL1217" s="8"/>
      <c r="FZM1217" s="8"/>
      <c r="FZN1217" s="8"/>
      <c r="FZO1217" s="8"/>
      <c r="FZP1217" s="8"/>
      <c r="FZQ1217" s="8"/>
      <c r="FZR1217" s="8"/>
      <c r="FZS1217" s="8"/>
      <c r="FZT1217" s="8"/>
      <c r="FZU1217" s="8"/>
      <c r="FZV1217" s="8"/>
      <c r="FZW1217" s="8"/>
      <c r="FZX1217" s="8"/>
      <c r="FZY1217" s="8"/>
      <c r="FZZ1217" s="8"/>
      <c r="GAA1217" s="8"/>
      <c r="GAB1217" s="8"/>
      <c r="GAC1217" s="8"/>
      <c r="GAD1217" s="8"/>
      <c r="GAE1217" s="8"/>
      <c r="GAF1217" s="8"/>
      <c r="GAG1217" s="8"/>
      <c r="GAH1217" s="8"/>
      <c r="GAI1217" s="8"/>
      <c r="GAJ1217" s="8"/>
      <c r="GAK1217" s="8"/>
      <c r="GAL1217" s="8"/>
      <c r="GAM1217" s="8"/>
      <c r="GAN1217" s="8"/>
      <c r="GAO1217" s="8"/>
      <c r="GAP1217" s="8"/>
      <c r="GAQ1217" s="8"/>
      <c r="GAR1217" s="8"/>
      <c r="GAS1217" s="8"/>
      <c r="GAT1217" s="8"/>
      <c r="GAU1217" s="8"/>
      <c r="GAV1217" s="8"/>
      <c r="GAW1217" s="8"/>
      <c r="GAX1217" s="8"/>
      <c r="GAY1217" s="8"/>
      <c r="GAZ1217" s="8"/>
      <c r="GBA1217" s="8"/>
      <c r="GBB1217" s="8"/>
      <c r="GBC1217" s="8"/>
      <c r="GBD1217" s="8"/>
      <c r="GBE1217" s="8"/>
      <c r="GBF1217" s="8"/>
      <c r="GBG1217" s="8"/>
      <c r="GBH1217" s="8"/>
      <c r="GBI1217" s="8"/>
      <c r="GBJ1217" s="8"/>
      <c r="GBK1217" s="8"/>
      <c r="GBL1217" s="8"/>
      <c r="GBM1217" s="8"/>
      <c r="GBN1217" s="8"/>
      <c r="GBO1217" s="8"/>
      <c r="GBP1217" s="8"/>
      <c r="GBQ1217" s="8"/>
      <c r="GBR1217" s="8"/>
      <c r="GBS1217" s="8"/>
      <c r="GBT1217" s="8"/>
      <c r="GBU1217" s="8"/>
      <c r="GBV1217" s="8"/>
      <c r="GBW1217" s="8"/>
      <c r="GBX1217" s="8"/>
      <c r="GBY1217" s="8"/>
      <c r="GBZ1217" s="8"/>
      <c r="GCA1217" s="8"/>
      <c r="GCB1217" s="8"/>
      <c r="GCC1217" s="8"/>
      <c r="GCD1217" s="8"/>
      <c r="GCE1217" s="8"/>
      <c r="GCF1217" s="8"/>
      <c r="GCG1217" s="8"/>
      <c r="GCH1217" s="8"/>
      <c r="GCI1217" s="8"/>
      <c r="GCJ1217" s="8"/>
      <c r="GCK1217" s="8"/>
      <c r="GCL1217" s="8"/>
      <c r="GCM1217" s="8"/>
      <c r="GCN1217" s="8"/>
      <c r="GCO1217" s="8"/>
      <c r="GCP1217" s="8"/>
      <c r="GCQ1217" s="8"/>
      <c r="GCR1217" s="8"/>
      <c r="GCS1217" s="8"/>
      <c r="GCT1217" s="8"/>
      <c r="GCU1217" s="8"/>
      <c r="GCV1217" s="8"/>
      <c r="GCW1217" s="8"/>
      <c r="GCX1217" s="8"/>
      <c r="GCY1217" s="8"/>
      <c r="GCZ1217" s="8"/>
      <c r="GDA1217" s="8"/>
      <c r="GDB1217" s="8"/>
      <c r="GDC1217" s="8"/>
      <c r="GDD1217" s="8"/>
      <c r="GDE1217" s="8"/>
      <c r="GDF1217" s="8"/>
      <c r="GDG1217" s="8"/>
      <c r="GDH1217" s="8"/>
      <c r="GDI1217" s="8"/>
      <c r="GDJ1217" s="8"/>
      <c r="GDK1217" s="8"/>
      <c r="GDL1217" s="8"/>
      <c r="GDM1217" s="8"/>
      <c r="GDN1217" s="8"/>
      <c r="GDO1217" s="8"/>
      <c r="GDP1217" s="8"/>
      <c r="GDQ1217" s="8"/>
      <c r="GDR1217" s="8"/>
      <c r="GDS1217" s="8"/>
      <c r="GDT1217" s="8"/>
      <c r="GDU1217" s="8"/>
      <c r="GDV1217" s="8"/>
      <c r="GDW1217" s="8"/>
      <c r="GDX1217" s="8"/>
      <c r="GDY1217" s="8"/>
      <c r="GDZ1217" s="8"/>
      <c r="GEA1217" s="8"/>
      <c r="GEB1217" s="8"/>
      <c r="GEC1217" s="8"/>
      <c r="GED1217" s="8"/>
      <c r="GEE1217" s="8"/>
      <c r="GEF1217" s="8"/>
      <c r="GEG1217" s="8"/>
      <c r="GEH1217" s="8"/>
      <c r="GEI1217" s="8"/>
      <c r="GEJ1217" s="8"/>
      <c r="GEK1217" s="8"/>
      <c r="GEL1217" s="8"/>
      <c r="GEM1217" s="8"/>
      <c r="GEN1217" s="8"/>
      <c r="GEO1217" s="8"/>
      <c r="GEP1217" s="8"/>
      <c r="GEQ1217" s="8"/>
      <c r="GER1217" s="8"/>
      <c r="GES1217" s="8"/>
      <c r="GET1217" s="8"/>
      <c r="GEU1217" s="8"/>
      <c r="GEV1217" s="8"/>
      <c r="GEW1217" s="8"/>
      <c r="GEX1217" s="8"/>
      <c r="GEY1217" s="8"/>
      <c r="GEZ1217" s="8"/>
      <c r="GFA1217" s="8"/>
      <c r="GFB1217" s="8"/>
      <c r="GFC1217" s="8"/>
      <c r="GFD1217" s="8"/>
      <c r="GFE1217" s="8"/>
      <c r="GFF1217" s="8"/>
      <c r="GFG1217" s="8"/>
      <c r="GFH1217" s="8"/>
      <c r="GFI1217" s="8"/>
      <c r="GFJ1217" s="8"/>
      <c r="GFK1217" s="8"/>
      <c r="GFL1217" s="8"/>
      <c r="GFM1217" s="8"/>
      <c r="GFN1217" s="8"/>
      <c r="GFO1217" s="8"/>
      <c r="GFP1217" s="8"/>
      <c r="GFQ1217" s="8"/>
      <c r="GFR1217" s="8"/>
      <c r="GFS1217" s="8"/>
      <c r="GFT1217" s="8"/>
      <c r="GFU1217" s="8"/>
      <c r="GFV1217" s="8"/>
      <c r="GFW1217" s="8"/>
      <c r="GFX1217" s="8"/>
      <c r="GFY1217" s="8"/>
      <c r="GFZ1217" s="8"/>
      <c r="GGA1217" s="8"/>
      <c r="GGB1217" s="8"/>
      <c r="GGC1217" s="8"/>
      <c r="GGD1217" s="8"/>
      <c r="GGE1217" s="8"/>
      <c r="GGF1217" s="8"/>
      <c r="GGG1217" s="8"/>
      <c r="GGH1217" s="8"/>
      <c r="GGI1217" s="8"/>
      <c r="GGJ1217" s="8"/>
      <c r="GGK1217" s="8"/>
      <c r="GGL1217" s="8"/>
      <c r="GGM1217" s="8"/>
      <c r="GGN1217" s="8"/>
      <c r="GGO1217" s="8"/>
      <c r="GGP1217" s="8"/>
      <c r="GGQ1217" s="8"/>
      <c r="GGR1217" s="8"/>
      <c r="GGS1217" s="8"/>
      <c r="GGT1217" s="8"/>
      <c r="GGU1217" s="8"/>
      <c r="GGV1217" s="8"/>
      <c r="GGW1217" s="8"/>
      <c r="GGX1217" s="8"/>
      <c r="GGY1217" s="8"/>
      <c r="GGZ1217" s="8"/>
      <c r="GHA1217" s="8"/>
      <c r="GHB1217" s="8"/>
      <c r="GHC1217" s="8"/>
      <c r="GHD1217" s="8"/>
      <c r="GHE1217" s="8"/>
      <c r="GHF1217" s="8"/>
      <c r="GHG1217" s="8"/>
      <c r="GHH1217" s="8"/>
      <c r="GHI1217" s="8"/>
      <c r="GHJ1217" s="8"/>
      <c r="GHK1217" s="8"/>
      <c r="GHL1217" s="8"/>
      <c r="GHM1217" s="8"/>
      <c r="GHN1217" s="8"/>
      <c r="GHO1217" s="8"/>
      <c r="GHP1217" s="8"/>
      <c r="GHQ1217" s="8"/>
      <c r="GHR1217" s="8"/>
      <c r="GHS1217" s="8"/>
      <c r="GHT1217" s="8"/>
      <c r="GHU1217" s="8"/>
      <c r="GHV1217" s="8"/>
      <c r="GHW1217" s="8"/>
      <c r="GHX1217" s="8"/>
      <c r="GHY1217" s="8"/>
      <c r="GHZ1217" s="8"/>
      <c r="GIA1217" s="8"/>
      <c r="GIB1217" s="8"/>
      <c r="GIC1217" s="8"/>
      <c r="GID1217" s="8"/>
      <c r="GIE1217" s="8"/>
      <c r="GIF1217" s="8"/>
      <c r="GIG1217" s="8"/>
      <c r="GIH1217" s="8"/>
      <c r="GII1217" s="8"/>
      <c r="GIJ1217" s="8"/>
      <c r="GIK1217" s="8"/>
      <c r="GIL1217" s="8"/>
      <c r="GIM1217" s="8"/>
      <c r="GIN1217" s="8"/>
      <c r="GIO1217" s="8"/>
      <c r="GIP1217" s="8"/>
      <c r="GIQ1217" s="8"/>
      <c r="GIR1217" s="8"/>
      <c r="GIS1217" s="8"/>
      <c r="GIT1217" s="8"/>
      <c r="GIU1217" s="8"/>
      <c r="GIV1217" s="8"/>
      <c r="GIW1217" s="8"/>
      <c r="GIX1217" s="8"/>
      <c r="GIY1217" s="8"/>
      <c r="GIZ1217" s="8"/>
      <c r="GJA1217" s="8"/>
      <c r="GJB1217" s="8"/>
      <c r="GJC1217" s="8"/>
      <c r="GJD1217" s="8"/>
      <c r="GJE1217" s="8"/>
      <c r="GJF1217" s="8"/>
      <c r="GJG1217" s="8"/>
      <c r="GJH1217" s="8"/>
      <c r="GJI1217" s="8"/>
      <c r="GJJ1217" s="8"/>
      <c r="GJK1217" s="8"/>
      <c r="GJL1217" s="8"/>
      <c r="GJM1217" s="8"/>
      <c r="GJN1217" s="8"/>
      <c r="GJO1217" s="8"/>
      <c r="GJP1217" s="8"/>
      <c r="GJQ1217" s="8"/>
      <c r="GJR1217" s="8"/>
      <c r="GJS1217" s="8"/>
      <c r="GJT1217" s="8"/>
      <c r="GJU1217" s="8"/>
      <c r="GJV1217" s="8"/>
      <c r="GJW1217" s="8"/>
      <c r="GJX1217" s="8"/>
      <c r="GJY1217" s="8"/>
      <c r="GJZ1217" s="8"/>
      <c r="GKA1217" s="8"/>
      <c r="GKB1217" s="8"/>
      <c r="GKC1217" s="8"/>
      <c r="GKD1217" s="8"/>
      <c r="GKE1217" s="8"/>
      <c r="GKF1217" s="8"/>
      <c r="GKG1217" s="8"/>
      <c r="GKH1217" s="8"/>
      <c r="GKI1217" s="8"/>
      <c r="GKJ1217" s="8"/>
      <c r="GKK1217" s="8"/>
      <c r="GKL1217" s="8"/>
      <c r="GKM1217" s="8"/>
      <c r="GKN1217" s="8"/>
      <c r="GKO1217" s="8"/>
      <c r="GKP1217" s="8"/>
      <c r="GKQ1217" s="8"/>
      <c r="GKR1217" s="8"/>
      <c r="GKS1217" s="8"/>
      <c r="GKT1217" s="8"/>
      <c r="GKU1217" s="8"/>
      <c r="GKV1217" s="8"/>
      <c r="GKW1217" s="8"/>
      <c r="GKX1217" s="8"/>
      <c r="GKY1217" s="8"/>
      <c r="GKZ1217" s="8"/>
      <c r="GLA1217" s="8"/>
      <c r="GLB1217" s="8"/>
      <c r="GLC1217" s="8"/>
      <c r="GLD1217" s="8"/>
      <c r="GLE1217" s="8"/>
      <c r="GLF1217" s="8"/>
      <c r="GLG1217" s="8"/>
      <c r="GLH1217" s="8"/>
      <c r="GLI1217" s="8"/>
      <c r="GLJ1217" s="8"/>
      <c r="GLK1217" s="8"/>
      <c r="GLL1217" s="8"/>
      <c r="GLM1217" s="8"/>
      <c r="GLN1217" s="8"/>
      <c r="GLO1217" s="8"/>
      <c r="GLP1217" s="8"/>
      <c r="GLQ1217" s="8"/>
      <c r="GLR1217" s="8"/>
      <c r="GLS1217" s="8"/>
      <c r="GLT1217" s="8"/>
      <c r="GLU1217" s="8"/>
      <c r="GLV1217" s="8"/>
      <c r="GLW1217" s="8"/>
      <c r="GLX1217" s="8"/>
      <c r="GLY1217" s="8"/>
      <c r="GLZ1217" s="8"/>
      <c r="GMA1217" s="8"/>
      <c r="GMB1217" s="8"/>
      <c r="GMC1217" s="8"/>
      <c r="GMD1217" s="8"/>
      <c r="GME1217" s="8"/>
      <c r="GMF1217" s="8"/>
      <c r="GMG1217" s="8"/>
      <c r="GMH1217" s="8"/>
      <c r="GMI1217" s="8"/>
      <c r="GMJ1217" s="8"/>
      <c r="GMK1217" s="8"/>
      <c r="GML1217" s="8"/>
      <c r="GMM1217" s="8"/>
      <c r="GMN1217" s="8"/>
      <c r="GMO1217" s="8"/>
      <c r="GMP1217" s="8"/>
      <c r="GMQ1217" s="8"/>
      <c r="GMR1217" s="8"/>
      <c r="GMS1217" s="8"/>
      <c r="GMT1217" s="8"/>
      <c r="GMU1217" s="8"/>
      <c r="GMV1217" s="8"/>
      <c r="GMW1217" s="8"/>
      <c r="GMX1217" s="8"/>
      <c r="GMY1217" s="8"/>
      <c r="GMZ1217" s="8"/>
      <c r="GNA1217" s="8"/>
      <c r="GNB1217" s="8"/>
      <c r="GNC1217" s="8"/>
      <c r="GND1217" s="8"/>
      <c r="GNE1217" s="8"/>
      <c r="GNF1217" s="8"/>
      <c r="GNG1217" s="8"/>
      <c r="GNH1217" s="8"/>
      <c r="GNI1217" s="8"/>
      <c r="GNJ1217" s="8"/>
      <c r="GNK1217" s="8"/>
      <c r="GNL1217" s="8"/>
      <c r="GNM1217" s="8"/>
      <c r="GNN1217" s="8"/>
      <c r="GNO1217" s="8"/>
      <c r="GNP1217" s="8"/>
      <c r="GNQ1217" s="8"/>
      <c r="GNR1217" s="8"/>
      <c r="GNS1217" s="8"/>
      <c r="GNT1217" s="8"/>
      <c r="GNU1217" s="8"/>
      <c r="GNV1217" s="8"/>
      <c r="GNW1217" s="8"/>
      <c r="GNX1217" s="8"/>
      <c r="GNY1217" s="8"/>
      <c r="GNZ1217" s="8"/>
      <c r="GOA1217" s="8"/>
      <c r="GOB1217" s="8"/>
      <c r="GOC1217" s="8"/>
      <c r="GOD1217" s="8"/>
      <c r="GOE1217" s="8"/>
      <c r="GOF1217" s="8"/>
      <c r="GOG1217" s="8"/>
      <c r="GOH1217" s="8"/>
      <c r="GOI1217" s="8"/>
      <c r="GOJ1217" s="8"/>
      <c r="GOK1217" s="8"/>
      <c r="GOL1217" s="8"/>
      <c r="GOM1217" s="8"/>
      <c r="GON1217" s="8"/>
      <c r="GOO1217" s="8"/>
      <c r="GOP1217" s="8"/>
      <c r="GOQ1217" s="8"/>
      <c r="GOR1217" s="8"/>
      <c r="GOS1217" s="8"/>
      <c r="GOT1217" s="8"/>
      <c r="GOU1217" s="8"/>
      <c r="GOV1217" s="8"/>
      <c r="GOW1217" s="8"/>
      <c r="GOX1217" s="8"/>
      <c r="GOY1217" s="8"/>
      <c r="GOZ1217" s="8"/>
      <c r="GPA1217" s="8"/>
      <c r="GPB1217" s="8"/>
      <c r="GPC1217" s="8"/>
      <c r="GPD1217" s="8"/>
      <c r="GPE1217" s="8"/>
      <c r="GPF1217" s="8"/>
      <c r="GPG1217" s="8"/>
      <c r="GPH1217" s="8"/>
      <c r="GPI1217" s="8"/>
      <c r="GPJ1217" s="8"/>
      <c r="GPK1217" s="8"/>
      <c r="GPL1217" s="8"/>
      <c r="GPM1217" s="8"/>
      <c r="GPN1217" s="8"/>
      <c r="GPO1217" s="8"/>
      <c r="GPP1217" s="8"/>
      <c r="GPQ1217" s="8"/>
      <c r="GPR1217" s="8"/>
      <c r="GPS1217" s="8"/>
      <c r="GPT1217" s="8"/>
      <c r="GPU1217" s="8"/>
      <c r="GPV1217" s="8"/>
      <c r="GPW1217" s="8"/>
      <c r="GPX1217" s="8"/>
      <c r="GPY1217" s="8"/>
      <c r="GPZ1217" s="8"/>
      <c r="GQA1217" s="8"/>
      <c r="GQB1217" s="8"/>
      <c r="GQC1217" s="8"/>
      <c r="GQD1217" s="8"/>
      <c r="GQE1217" s="8"/>
      <c r="GQF1217" s="8"/>
      <c r="GQG1217" s="8"/>
      <c r="GQH1217" s="8"/>
      <c r="GQI1217" s="8"/>
      <c r="GQJ1217" s="8"/>
      <c r="GQK1217" s="8"/>
      <c r="GQL1217" s="8"/>
      <c r="GQM1217" s="8"/>
      <c r="GQN1217" s="8"/>
      <c r="GQO1217" s="8"/>
      <c r="GQP1217" s="8"/>
      <c r="GQQ1217" s="8"/>
      <c r="GQR1217" s="8"/>
      <c r="GQS1217" s="8"/>
      <c r="GQT1217" s="8"/>
      <c r="GQU1217" s="8"/>
      <c r="GQV1217" s="8"/>
      <c r="GQW1217" s="8"/>
      <c r="GQX1217" s="8"/>
      <c r="GQY1217" s="8"/>
      <c r="GQZ1217" s="8"/>
      <c r="GRA1217" s="8"/>
      <c r="GRB1217" s="8"/>
      <c r="GRC1217" s="8"/>
      <c r="GRD1217" s="8"/>
      <c r="GRE1217" s="8"/>
      <c r="GRF1217" s="8"/>
      <c r="GRG1217" s="8"/>
      <c r="GRH1217" s="8"/>
      <c r="GRI1217" s="8"/>
      <c r="GRJ1217" s="8"/>
      <c r="GRK1217" s="8"/>
      <c r="GRL1217" s="8"/>
      <c r="GRM1217" s="8"/>
      <c r="GRN1217" s="8"/>
      <c r="GRO1217" s="8"/>
      <c r="GRP1217" s="8"/>
      <c r="GRQ1217" s="8"/>
      <c r="GRR1217" s="8"/>
      <c r="GRS1217" s="8"/>
      <c r="GRT1217" s="8"/>
      <c r="GRU1217" s="8"/>
      <c r="GRV1217" s="8"/>
      <c r="GRW1217" s="8"/>
      <c r="GRX1217" s="8"/>
      <c r="GRY1217" s="8"/>
      <c r="GRZ1217" s="8"/>
      <c r="GSA1217" s="8"/>
      <c r="GSB1217" s="8"/>
      <c r="GSC1217" s="8"/>
      <c r="GSD1217" s="8"/>
      <c r="GSE1217" s="8"/>
      <c r="GSF1217" s="8"/>
      <c r="GSG1217" s="8"/>
      <c r="GSH1217" s="8"/>
      <c r="GSI1217" s="8"/>
      <c r="GSJ1217" s="8"/>
      <c r="GSK1217" s="8"/>
      <c r="GSL1217" s="8"/>
      <c r="GSM1217" s="8"/>
      <c r="GSN1217" s="8"/>
      <c r="GSO1217" s="8"/>
      <c r="GSP1217" s="8"/>
      <c r="GSQ1217" s="8"/>
      <c r="GSR1217" s="8"/>
      <c r="GSS1217" s="8"/>
      <c r="GST1217" s="8"/>
      <c r="GSU1217" s="8"/>
      <c r="GSV1217" s="8"/>
      <c r="GSW1217" s="8"/>
      <c r="GSX1217" s="8"/>
      <c r="GSY1217" s="8"/>
      <c r="GSZ1217" s="8"/>
      <c r="GTA1217" s="8"/>
      <c r="GTB1217" s="8"/>
      <c r="GTC1217" s="8"/>
      <c r="GTD1217" s="8"/>
      <c r="GTE1217" s="8"/>
      <c r="GTF1217" s="8"/>
      <c r="GTG1217" s="8"/>
      <c r="GTH1217" s="8"/>
      <c r="GTI1217" s="8"/>
      <c r="GTJ1217" s="8"/>
      <c r="GTK1217" s="8"/>
      <c r="GTL1217" s="8"/>
      <c r="GTM1217" s="8"/>
      <c r="GTN1217" s="8"/>
      <c r="GTO1217" s="8"/>
      <c r="GTP1217" s="8"/>
      <c r="GTQ1217" s="8"/>
      <c r="GTR1217" s="8"/>
      <c r="GTS1217" s="8"/>
      <c r="GTT1217" s="8"/>
      <c r="GTU1217" s="8"/>
      <c r="GTV1217" s="8"/>
      <c r="GTW1217" s="8"/>
      <c r="GTX1217" s="8"/>
      <c r="GTY1217" s="8"/>
      <c r="GTZ1217" s="8"/>
      <c r="GUA1217" s="8"/>
      <c r="GUB1217" s="8"/>
      <c r="GUC1217" s="8"/>
      <c r="GUD1217" s="8"/>
      <c r="GUE1217" s="8"/>
      <c r="GUF1217" s="8"/>
      <c r="GUG1217" s="8"/>
      <c r="GUH1217" s="8"/>
      <c r="GUI1217" s="8"/>
      <c r="GUJ1217" s="8"/>
      <c r="GUK1217" s="8"/>
      <c r="GUL1217" s="8"/>
      <c r="GUM1217" s="8"/>
      <c r="GUN1217" s="8"/>
      <c r="GUO1217" s="8"/>
      <c r="GUP1217" s="8"/>
      <c r="GUQ1217" s="8"/>
      <c r="GUR1217" s="8"/>
      <c r="GUS1217" s="8"/>
      <c r="GUT1217" s="8"/>
      <c r="GUU1217" s="8"/>
      <c r="GUV1217" s="8"/>
      <c r="GUW1217" s="8"/>
      <c r="GUX1217" s="8"/>
      <c r="GUY1217" s="8"/>
      <c r="GUZ1217" s="8"/>
      <c r="GVA1217" s="8"/>
      <c r="GVB1217" s="8"/>
      <c r="GVC1217" s="8"/>
      <c r="GVD1217" s="8"/>
      <c r="GVE1217" s="8"/>
      <c r="GVF1217" s="8"/>
      <c r="GVG1217" s="8"/>
      <c r="GVH1217" s="8"/>
      <c r="GVI1217" s="8"/>
      <c r="GVJ1217" s="8"/>
      <c r="GVK1217" s="8"/>
      <c r="GVL1217" s="8"/>
      <c r="GVM1217" s="8"/>
      <c r="GVN1217" s="8"/>
      <c r="GVO1217" s="8"/>
      <c r="GVP1217" s="8"/>
      <c r="GVQ1217" s="8"/>
      <c r="GVR1217" s="8"/>
      <c r="GVS1217" s="8"/>
      <c r="GVT1217" s="8"/>
      <c r="GVU1217" s="8"/>
      <c r="GVV1217" s="8"/>
      <c r="GVW1217" s="8"/>
      <c r="GVX1217" s="8"/>
      <c r="GVY1217" s="8"/>
      <c r="GVZ1217" s="8"/>
      <c r="GWA1217" s="8"/>
      <c r="GWB1217" s="8"/>
      <c r="GWC1217" s="8"/>
      <c r="GWD1217" s="8"/>
      <c r="GWE1217" s="8"/>
      <c r="GWF1217" s="8"/>
      <c r="GWG1217" s="8"/>
      <c r="GWH1217" s="8"/>
      <c r="GWI1217" s="8"/>
      <c r="GWJ1217" s="8"/>
      <c r="GWK1217" s="8"/>
      <c r="GWL1217" s="8"/>
      <c r="GWM1217" s="8"/>
      <c r="GWN1217" s="8"/>
      <c r="GWO1217" s="8"/>
      <c r="GWP1217" s="8"/>
      <c r="GWQ1217" s="8"/>
      <c r="GWR1217" s="8"/>
      <c r="GWS1217" s="8"/>
      <c r="GWT1217" s="8"/>
      <c r="GWU1217" s="8"/>
      <c r="GWV1217" s="8"/>
      <c r="GWW1217" s="8"/>
      <c r="GWX1217" s="8"/>
      <c r="GWY1217" s="8"/>
      <c r="GWZ1217" s="8"/>
      <c r="GXA1217" s="8"/>
      <c r="GXB1217" s="8"/>
      <c r="GXC1217" s="8"/>
      <c r="GXD1217" s="8"/>
      <c r="GXE1217" s="8"/>
      <c r="GXF1217" s="8"/>
      <c r="GXG1217" s="8"/>
      <c r="GXH1217" s="8"/>
      <c r="GXI1217" s="8"/>
      <c r="GXJ1217" s="8"/>
      <c r="GXK1217" s="8"/>
      <c r="GXL1217" s="8"/>
      <c r="GXM1217" s="8"/>
      <c r="GXN1217" s="8"/>
      <c r="GXO1217" s="8"/>
      <c r="GXP1217" s="8"/>
      <c r="GXQ1217" s="8"/>
      <c r="GXR1217" s="8"/>
      <c r="GXS1217" s="8"/>
      <c r="GXT1217" s="8"/>
      <c r="GXU1217" s="8"/>
      <c r="GXV1217" s="8"/>
      <c r="GXW1217" s="8"/>
      <c r="GXX1217" s="8"/>
      <c r="GXY1217" s="8"/>
      <c r="GXZ1217" s="8"/>
      <c r="GYA1217" s="8"/>
      <c r="GYB1217" s="8"/>
      <c r="GYC1217" s="8"/>
      <c r="GYD1217" s="8"/>
      <c r="GYE1217" s="8"/>
      <c r="GYF1217" s="8"/>
      <c r="GYG1217" s="8"/>
      <c r="GYH1217" s="8"/>
      <c r="GYI1217" s="8"/>
      <c r="GYJ1217" s="8"/>
      <c r="GYK1217" s="8"/>
      <c r="GYL1217" s="8"/>
      <c r="GYM1217" s="8"/>
      <c r="GYN1217" s="8"/>
      <c r="GYO1217" s="8"/>
      <c r="GYP1217" s="8"/>
      <c r="GYQ1217" s="8"/>
      <c r="GYR1217" s="8"/>
      <c r="GYS1217" s="8"/>
      <c r="GYT1217" s="8"/>
      <c r="GYU1217" s="8"/>
      <c r="GYV1217" s="8"/>
      <c r="GYW1217" s="8"/>
      <c r="GYX1217" s="8"/>
      <c r="GYY1217" s="8"/>
      <c r="GYZ1217" s="8"/>
      <c r="GZA1217" s="8"/>
      <c r="GZB1217" s="8"/>
      <c r="GZC1217" s="8"/>
      <c r="GZD1217" s="8"/>
      <c r="GZE1217" s="8"/>
      <c r="GZF1217" s="8"/>
      <c r="GZG1217" s="8"/>
      <c r="GZH1217" s="8"/>
      <c r="GZI1217" s="8"/>
      <c r="GZJ1217" s="8"/>
      <c r="GZK1217" s="8"/>
      <c r="GZL1217" s="8"/>
      <c r="GZM1217" s="8"/>
      <c r="GZN1217" s="8"/>
      <c r="GZO1217" s="8"/>
      <c r="GZP1217" s="8"/>
      <c r="GZQ1217" s="8"/>
      <c r="GZR1217" s="8"/>
      <c r="GZS1217" s="8"/>
      <c r="GZT1217" s="8"/>
      <c r="GZU1217" s="8"/>
      <c r="GZV1217" s="8"/>
      <c r="GZW1217" s="8"/>
      <c r="GZX1217" s="8"/>
      <c r="GZY1217" s="8"/>
      <c r="GZZ1217" s="8"/>
      <c r="HAA1217" s="8"/>
      <c r="HAB1217" s="8"/>
      <c r="HAC1217" s="8"/>
      <c r="HAD1217" s="8"/>
      <c r="HAE1217" s="8"/>
      <c r="HAF1217" s="8"/>
      <c r="HAG1217" s="8"/>
      <c r="HAH1217" s="8"/>
      <c r="HAI1217" s="8"/>
      <c r="HAJ1217" s="8"/>
      <c r="HAK1217" s="8"/>
      <c r="HAL1217" s="8"/>
      <c r="HAM1217" s="8"/>
      <c r="HAN1217" s="8"/>
      <c r="HAO1217" s="8"/>
      <c r="HAP1217" s="8"/>
      <c r="HAQ1217" s="8"/>
      <c r="HAR1217" s="8"/>
      <c r="HAS1217" s="8"/>
      <c r="HAT1217" s="8"/>
      <c r="HAU1217" s="8"/>
      <c r="HAV1217" s="8"/>
      <c r="HAW1217" s="8"/>
      <c r="HAX1217" s="8"/>
      <c r="HAY1217" s="8"/>
      <c r="HAZ1217" s="8"/>
      <c r="HBA1217" s="8"/>
      <c r="HBB1217" s="8"/>
      <c r="HBC1217" s="8"/>
      <c r="HBD1217" s="8"/>
      <c r="HBE1217" s="8"/>
      <c r="HBF1217" s="8"/>
      <c r="HBG1217" s="8"/>
      <c r="HBH1217" s="8"/>
      <c r="HBI1217" s="8"/>
      <c r="HBJ1217" s="8"/>
      <c r="HBK1217" s="8"/>
      <c r="HBL1217" s="8"/>
      <c r="HBM1217" s="8"/>
      <c r="HBN1217" s="8"/>
      <c r="HBO1217" s="8"/>
      <c r="HBP1217" s="8"/>
      <c r="HBQ1217" s="8"/>
      <c r="HBR1217" s="8"/>
      <c r="HBS1217" s="8"/>
      <c r="HBT1217" s="8"/>
      <c r="HBU1217" s="8"/>
      <c r="HBV1217" s="8"/>
      <c r="HBW1217" s="8"/>
      <c r="HBX1217" s="8"/>
      <c r="HBY1217" s="8"/>
      <c r="HBZ1217" s="8"/>
      <c r="HCA1217" s="8"/>
      <c r="HCB1217" s="8"/>
      <c r="HCC1217" s="8"/>
      <c r="HCD1217" s="8"/>
      <c r="HCE1217" s="8"/>
      <c r="HCF1217" s="8"/>
      <c r="HCG1217" s="8"/>
      <c r="HCH1217" s="8"/>
      <c r="HCI1217" s="8"/>
      <c r="HCJ1217" s="8"/>
      <c r="HCK1217" s="8"/>
      <c r="HCL1217" s="8"/>
      <c r="HCM1217" s="8"/>
      <c r="HCN1217" s="8"/>
      <c r="HCO1217" s="8"/>
      <c r="HCP1217" s="8"/>
      <c r="HCQ1217" s="8"/>
      <c r="HCR1217" s="8"/>
      <c r="HCS1217" s="8"/>
      <c r="HCT1217" s="8"/>
      <c r="HCU1217" s="8"/>
      <c r="HCV1217" s="8"/>
      <c r="HCW1217" s="8"/>
      <c r="HCX1217" s="8"/>
      <c r="HCY1217" s="8"/>
      <c r="HCZ1217" s="8"/>
      <c r="HDA1217" s="8"/>
      <c r="HDB1217" s="8"/>
      <c r="HDC1217" s="8"/>
      <c r="HDD1217" s="8"/>
      <c r="HDE1217" s="8"/>
      <c r="HDF1217" s="8"/>
      <c r="HDG1217" s="8"/>
      <c r="HDH1217" s="8"/>
      <c r="HDI1217" s="8"/>
      <c r="HDJ1217" s="8"/>
      <c r="HDK1217" s="8"/>
      <c r="HDL1217" s="8"/>
      <c r="HDM1217" s="8"/>
      <c r="HDN1217" s="8"/>
      <c r="HDO1217" s="8"/>
      <c r="HDP1217" s="8"/>
      <c r="HDQ1217" s="8"/>
      <c r="HDR1217" s="8"/>
      <c r="HDS1217" s="8"/>
      <c r="HDT1217" s="8"/>
      <c r="HDU1217" s="8"/>
      <c r="HDV1217" s="8"/>
      <c r="HDW1217" s="8"/>
      <c r="HDX1217" s="8"/>
      <c r="HDY1217" s="8"/>
      <c r="HDZ1217" s="8"/>
      <c r="HEA1217" s="8"/>
      <c r="HEB1217" s="8"/>
      <c r="HEC1217" s="8"/>
      <c r="HED1217" s="8"/>
      <c r="HEE1217" s="8"/>
      <c r="HEF1217" s="8"/>
      <c r="HEG1217" s="8"/>
      <c r="HEH1217" s="8"/>
      <c r="HEI1217" s="8"/>
      <c r="HEJ1217" s="8"/>
      <c r="HEK1217" s="8"/>
      <c r="HEL1217" s="8"/>
      <c r="HEM1217" s="8"/>
      <c r="HEN1217" s="8"/>
      <c r="HEO1217" s="8"/>
      <c r="HEP1217" s="8"/>
      <c r="HEQ1217" s="8"/>
      <c r="HER1217" s="8"/>
      <c r="HES1217" s="8"/>
      <c r="HET1217" s="8"/>
      <c r="HEU1217" s="8"/>
      <c r="HEV1217" s="8"/>
      <c r="HEW1217" s="8"/>
      <c r="HEX1217" s="8"/>
      <c r="HEY1217" s="8"/>
      <c r="HEZ1217" s="8"/>
      <c r="HFA1217" s="8"/>
      <c r="HFB1217" s="8"/>
      <c r="HFC1217" s="8"/>
      <c r="HFD1217" s="8"/>
      <c r="HFE1217" s="8"/>
      <c r="HFF1217" s="8"/>
      <c r="HFG1217" s="8"/>
      <c r="HFH1217" s="8"/>
      <c r="HFI1217" s="8"/>
      <c r="HFJ1217" s="8"/>
      <c r="HFK1217" s="8"/>
      <c r="HFL1217" s="8"/>
      <c r="HFM1217" s="8"/>
      <c r="HFN1217" s="8"/>
      <c r="HFO1217" s="8"/>
      <c r="HFP1217" s="8"/>
      <c r="HFQ1217" s="8"/>
      <c r="HFR1217" s="8"/>
      <c r="HFS1217" s="8"/>
      <c r="HFT1217" s="8"/>
      <c r="HFU1217" s="8"/>
      <c r="HFV1217" s="8"/>
      <c r="HFW1217" s="8"/>
      <c r="HFX1217" s="8"/>
      <c r="HFY1217" s="8"/>
      <c r="HFZ1217" s="8"/>
      <c r="HGA1217" s="8"/>
      <c r="HGB1217" s="8"/>
      <c r="HGC1217" s="8"/>
      <c r="HGD1217" s="8"/>
      <c r="HGE1217" s="8"/>
      <c r="HGF1217" s="8"/>
      <c r="HGG1217" s="8"/>
      <c r="HGH1217" s="8"/>
      <c r="HGI1217" s="8"/>
      <c r="HGJ1217" s="8"/>
      <c r="HGK1217" s="8"/>
      <c r="HGL1217" s="8"/>
      <c r="HGM1217" s="8"/>
      <c r="HGN1217" s="8"/>
      <c r="HGO1217" s="8"/>
      <c r="HGP1217" s="8"/>
      <c r="HGQ1217" s="8"/>
      <c r="HGR1217" s="8"/>
      <c r="HGS1217" s="8"/>
      <c r="HGT1217" s="8"/>
      <c r="HGU1217" s="8"/>
      <c r="HGV1217" s="8"/>
      <c r="HGW1217" s="8"/>
      <c r="HGX1217" s="8"/>
      <c r="HGY1217" s="8"/>
      <c r="HGZ1217" s="8"/>
      <c r="HHA1217" s="8"/>
      <c r="HHB1217" s="8"/>
      <c r="HHC1217" s="8"/>
      <c r="HHD1217" s="8"/>
      <c r="HHE1217" s="8"/>
      <c r="HHF1217" s="8"/>
      <c r="HHG1217" s="8"/>
      <c r="HHH1217" s="8"/>
      <c r="HHI1217" s="8"/>
      <c r="HHJ1217" s="8"/>
      <c r="HHK1217" s="8"/>
      <c r="HHL1217" s="8"/>
      <c r="HHM1217" s="8"/>
      <c r="HHN1217" s="8"/>
      <c r="HHO1217" s="8"/>
      <c r="HHP1217" s="8"/>
      <c r="HHQ1217" s="8"/>
      <c r="HHR1217" s="8"/>
      <c r="HHS1217" s="8"/>
      <c r="HHT1217" s="8"/>
      <c r="HHU1217" s="8"/>
      <c r="HHV1217" s="8"/>
      <c r="HHW1217" s="8"/>
      <c r="HHX1217" s="8"/>
      <c r="HHY1217" s="8"/>
      <c r="HHZ1217" s="8"/>
      <c r="HIA1217" s="8"/>
      <c r="HIB1217" s="8"/>
      <c r="HIC1217" s="8"/>
      <c r="HID1217" s="8"/>
      <c r="HIE1217" s="8"/>
      <c r="HIF1217" s="8"/>
      <c r="HIG1217" s="8"/>
      <c r="HIH1217" s="8"/>
      <c r="HII1217" s="8"/>
      <c r="HIJ1217" s="8"/>
      <c r="HIK1217" s="8"/>
      <c r="HIL1217" s="8"/>
      <c r="HIM1217" s="8"/>
      <c r="HIN1217" s="8"/>
      <c r="HIO1217" s="8"/>
      <c r="HIP1217" s="8"/>
      <c r="HIQ1217" s="8"/>
      <c r="HIR1217" s="8"/>
      <c r="HIS1217" s="8"/>
      <c r="HIT1217" s="8"/>
      <c r="HIU1217" s="8"/>
      <c r="HIV1217" s="8"/>
      <c r="HIW1217" s="8"/>
      <c r="HIX1217" s="8"/>
      <c r="HIY1217" s="8"/>
      <c r="HIZ1217" s="8"/>
      <c r="HJA1217" s="8"/>
      <c r="HJB1217" s="8"/>
      <c r="HJC1217" s="8"/>
      <c r="HJD1217" s="8"/>
      <c r="HJE1217" s="8"/>
      <c r="HJF1217" s="8"/>
      <c r="HJG1217" s="8"/>
      <c r="HJH1217" s="8"/>
      <c r="HJI1217" s="8"/>
      <c r="HJJ1217" s="8"/>
      <c r="HJK1217" s="8"/>
      <c r="HJL1217" s="8"/>
      <c r="HJM1217" s="8"/>
      <c r="HJN1217" s="8"/>
      <c r="HJO1217" s="8"/>
      <c r="HJP1217" s="8"/>
      <c r="HJQ1217" s="8"/>
      <c r="HJR1217" s="8"/>
      <c r="HJS1217" s="8"/>
      <c r="HJT1217" s="8"/>
      <c r="HJU1217" s="8"/>
      <c r="HJV1217" s="8"/>
      <c r="HJW1217" s="8"/>
      <c r="HJX1217" s="8"/>
      <c r="HJY1217" s="8"/>
      <c r="HJZ1217" s="8"/>
      <c r="HKA1217" s="8"/>
      <c r="HKB1217" s="8"/>
      <c r="HKC1217" s="8"/>
      <c r="HKD1217" s="8"/>
      <c r="HKE1217" s="8"/>
      <c r="HKF1217" s="8"/>
      <c r="HKG1217" s="8"/>
      <c r="HKH1217" s="8"/>
      <c r="HKI1217" s="8"/>
      <c r="HKJ1217" s="8"/>
      <c r="HKK1217" s="8"/>
      <c r="HKL1217" s="8"/>
      <c r="HKM1217" s="8"/>
      <c r="HKN1217" s="8"/>
      <c r="HKO1217" s="8"/>
      <c r="HKP1217" s="8"/>
      <c r="HKQ1217" s="8"/>
      <c r="HKR1217" s="8"/>
      <c r="HKS1217" s="8"/>
      <c r="HKT1217" s="8"/>
      <c r="HKU1217" s="8"/>
      <c r="HKV1217" s="8"/>
      <c r="HKW1217" s="8"/>
      <c r="HKX1217" s="8"/>
      <c r="HKY1217" s="8"/>
      <c r="HKZ1217" s="8"/>
      <c r="HLA1217" s="8"/>
      <c r="HLB1217" s="8"/>
      <c r="HLC1217" s="8"/>
      <c r="HLD1217" s="8"/>
      <c r="HLE1217" s="8"/>
      <c r="HLF1217" s="8"/>
      <c r="HLG1217" s="8"/>
      <c r="HLH1217" s="8"/>
      <c r="HLI1217" s="8"/>
      <c r="HLJ1217" s="8"/>
      <c r="HLK1217" s="8"/>
      <c r="HLL1217" s="8"/>
      <c r="HLM1217" s="8"/>
      <c r="HLN1217" s="8"/>
      <c r="HLO1217" s="8"/>
      <c r="HLP1217" s="8"/>
      <c r="HLQ1217" s="8"/>
      <c r="HLR1217" s="8"/>
      <c r="HLS1217" s="8"/>
      <c r="HLT1217" s="8"/>
      <c r="HLU1217" s="8"/>
      <c r="HLV1217" s="8"/>
      <c r="HLW1217" s="8"/>
      <c r="HLX1217" s="8"/>
      <c r="HLY1217" s="8"/>
      <c r="HLZ1217" s="8"/>
      <c r="HMA1217" s="8"/>
      <c r="HMB1217" s="8"/>
      <c r="HMC1217" s="8"/>
      <c r="HMD1217" s="8"/>
      <c r="HME1217" s="8"/>
      <c r="HMF1217" s="8"/>
      <c r="HMG1217" s="8"/>
      <c r="HMH1217" s="8"/>
      <c r="HMI1217" s="8"/>
      <c r="HMJ1217" s="8"/>
      <c r="HMK1217" s="8"/>
      <c r="HML1217" s="8"/>
      <c r="HMM1217" s="8"/>
      <c r="HMN1217" s="8"/>
      <c r="HMO1217" s="8"/>
      <c r="HMP1217" s="8"/>
      <c r="HMQ1217" s="8"/>
      <c r="HMR1217" s="8"/>
      <c r="HMS1217" s="8"/>
      <c r="HMT1217" s="8"/>
      <c r="HMU1217" s="8"/>
      <c r="HMV1217" s="8"/>
      <c r="HMW1217" s="8"/>
      <c r="HMX1217" s="8"/>
      <c r="HMY1217" s="8"/>
      <c r="HMZ1217" s="8"/>
      <c r="HNA1217" s="8"/>
      <c r="HNB1217" s="8"/>
      <c r="HNC1217" s="8"/>
      <c r="HND1217" s="8"/>
      <c r="HNE1217" s="8"/>
      <c r="HNF1217" s="8"/>
      <c r="HNG1217" s="8"/>
      <c r="HNH1217" s="8"/>
      <c r="HNI1217" s="8"/>
      <c r="HNJ1217" s="8"/>
      <c r="HNK1217" s="8"/>
      <c r="HNL1217" s="8"/>
      <c r="HNM1217" s="8"/>
      <c r="HNN1217" s="8"/>
      <c r="HNO1217" s="8"/>
      <c r="HNP1217" s="8"/>
      <c r="HNQ1217" s="8"/>
      <c r="HNR1217" s="8"/>
      <c r="HNS1217" s="8"/>
      <c r="HNT1217" s="8"/>
      <c r="HNU1217" s="8"/>
      <c r="HNV1217" s="8"/>
      <c r="HNW1217" s="8"/>
      <c r="HNX1217" s="8"/>
      <c r="HNY1217" s="8"/>
      <c r="HNZ1217" s="8"/>
      <c r="HOA1217" s="8"/>
      <c r="HOB1217" s="8"/>
      <c r="HOC1217" s="8"/>
      <c r="HOD1217" s="8"/>
      <c r="HOE1217" s="8"/>
      <c r="HOF1217" s="8"/>
      <c r="HOG1217" s="8"/>
      <c r="HOH1217" s="8"/>
      <c r="HOI1217" s="8"/>
      <c r="HOJ1217" s="8"/>
      <c r="HOK1217" s="8"/>
      <c r="HOL1217" s="8"/>
      <c r="HOM1217" s="8"/>
      <c r="HON1217" s="8"/>
      <c r="HOO1217" s="8"/>
      <c r="HOP1217" s="8"/>
      <c r="HOQ1217" s="8"/>
      <c r="HOR1217" s="8"/>
      <c r="HOS1217" s="8"/>
      <c r="HOT1217" s="8"/>
      <c r="HOU1217" s="8"/>
      <c r="HOV1217" s="8"/>
      <c r="HOW1217" s="8"/>
      <c r="HOX1217" s="8"/>
      <c r="HOY1217" s="8"/>
      <c r="HOZ1217" s="8"/>
      <c r="HPA1217" s="8"/>
      <c r="HPB1217" s="8"/>
      <c r="HPC1217" s="8"/>
      <c r="HPD1217" s="8"/>
      <c r="HPE1217" s="8"/>
      <c r="HPF1217" s="8"/>
      <c r="HPG1217" s="8"/>
      <c r="HPH1217" s="8"/>
      <c r="HPI1217" s="8"/>
      <c r="HPJ1217" s="8"/>
      <c r="HPK1217" s="8"/>
      <c r="HPL1217" s="8"/>
      <c r="HPM1217" s="8"/>
      <c r="HPN1217" s="8"/>
      <c r="HPO1217" s="8"/>
      <c r="HPP1217" s="8"/>
      <c r="HPQ1217" s="8"/>
      <c r="HPR1217" s="8"/>
      <c r="HPS1217" s="8"/>
      <c r="HPT1217" s="8"/>
      <c r="HPU1217" s="8"/>
      <c r="HPV1217" s="8"/>
      <c r="HPW1217" s="8"/>
      <c r="HPX1217" s="8"/>
      <c r="HPY1217" s="8"/>
      <c r="HPZ1217" s="8"/>
      <c r="HQA1217" s="8"/>
      <c r="HQB1217" s="8"/>
      <c r="HQC1217" s="8"/>
      <c r="HQD1217" s="8"/>
      <c r="HQE1217" s="8"/>
      <c r="HQF1217" s="8"/>
      <c r="HQG1217" s="8"/>
      <c r="HQH1217" s="8"/>
      <c r="HQI1217" s="8"/>
      <c r="HQJ1217" s="8"/>
      <c r="HQK1217" s="8"/>
      <c r="HQL1217" s="8"/>
      <c r="HQM1217" s="8"/>
      <c r="HQN1217" s="8"/>
      <c r="HQO1217" s="8"/>
      <c r="HQP1217" s="8"/>
      <c r="HQQ1217" s="8"/>
      <c r="HQR1217" s="8"/>
      <c r="HQS1217" s="8"/>
      <c r="HQT1217" s="8"/>
      <c r="HQU1217" s="8"/>
      <c r="HQV1217" s="8"/>
      <c r="HQW1217" s="8"/>
      <c r="HQX1217" s="8"/>
      <c r="HQY1217" s="8"/>
      <c r="HQZ1217" s="8"/>
      <c r="HRA1217" s="8"/>
      <c r="HRB1217" s="8"/>
      <c r="HRC1217" s="8"/>
      <c r="HRD1217" s="8"/>
      <c r="HRE1217" s="8"/>
      <c r="HRF1217" s="8"/>
      <c r="HRG1217" s="8"/>
      <c r="HRH1217" s="8"/>
      <c r="HRI1217" s="8"/>
      <c r="HRJ1217" s="8"/>
      <c r="HRK1217" s="8"/>
      <c r="HRL1217" s="8"/>
      <c r="HRM1217" s="8"/>
      <c r="HRN1217" s="8"/>
      <c r="HRO1217" s="8"/>
      <c r="HRP1217" s="8"/>
      <c r="HRQ1217" s="8"/>
      <c r="HRR1217" s="8"/>
      <c r="HRS1217" s="8"/>
      <c r="HRT1217" s="8"/>
      <c r="HRU1217" s="8"/>
      <c r="HRV1217" s="8"/>
      <c r="HRW1217" s="8"/>
      <c r="HRX1217" s="8"/>
      <c r="HRY1217" s="8"/>
      <c r="HRZ1217" s="8"/>
      <c r="HSA1217" s="8"/>
      <c r="HSB1217" s="8"/>
      <c r="HSC1217" s="8"/>
      <c r="HSD1217" s="8"/>
      <c r="HSE1217" s="8"/>
      <c r="HSF1217" s="8"/>
      <c r="HSG1217" s="8"/>
      <c r="HSH1217" s="8"/>
      <c r="HSI1217" s="8"/>
      <c r="HSJ1217" s="8"/>
      <c r="HSK1217" s="8"/>
      <c r="HSL1217" s="8"/>
      <c r="HSM1217" s="8"/>
      <c r="HSN1217" s="8"/>
      <c r="HSO1217" s="8"/>
      <c r="HSP1217" s="8"/>
      <c r="HSQ1217" s="8"/>
      <c r="HSR1217" s="8"/>
      <c r="HSS1217" s="8"/>
      <c r="HST1217" s="8"/>
      <c r="HSU1217" s="8"/>
      <c r="HSV1217" s="8"/>
      <c r="HSW1217" s="8"/>
      <c r="HSX1217" s="8"/>
      <c r="HSY1217" s="8"/>
      <c r="HSZ1217" s="8"/>
      <c r="HTA1217" s="8"/>
      <c r="HTB1217" s="8"/>
      <c r="HTC1217" s="8"/>
      <c r="HTD1217" s="8"/>
      <c r="HTE1217" s="8"/>
      <c r="HTF1217" s="8"/>
      <c r="HTG1217" s="8"/>
      <c r="HTH1217" s="8"/>
      <c r="HTI1217" s="8"/>
      <c r="HTJ1217" s="8"/>
      <c r="HTK1217" s="8"/>
      <c r="HTL1217" s="8"/>
      <c r="HTM1217" s="8"/>
      <c r="HTN1217" s="8"/>
      <c r="HTO1217" s="8"/>
      <c r="HTP1217" s="8"/>
      <c r="HTQ1217" s="8"/>
      <c r="HTR1217" s="8"/>
      <c r="HTS1217" s="8"/>
      <c r="HTT1217" s="8"/>
      <c r="HTU1217" s="8"/>
      <c r="HTV1217" s="8"/>
      <c r="HTW1217" s="8"/>
      <c r="HTX1217" s="8"/>
      <c r="HTY1217" s="8"/>
      <c r="HTZ1217" s="8"/>
      <c r="HUA1217" s="8"/>
      <c r="HUB1217" s="8"/>
      <c r="HUC1217" s="8"/>
      <c r="HUD1217" s="8"/>
      <c r="HUE1217" s="8"/>
      <c r="HUF1217" s="8"/>
      <c r="HUG1217" s="8"/>
      <c r="HUH1217" s="8"/>
      <c r="HUI1217" s="8"/>
      <c r="HUJ1217" s="8"/>
      <c r="HUK1217" s="8"/>
      <c r="HUL1217" s="8"/>
      <c r="HUM1217" s="8"/>
      <c r="HUN1217" s="8"/>
      <c r="HUO1217" s="8"/>
      <c r="HUP1217" s="8"/>
      <c r="HUQ1217" s="8"/>
      <c r="HUR1217" s="8"/>
      <c r="HUS1217" s="8"/>
      <c r="HUT1217" s="8"/>
      <c r="HUU1217" s="8"/>
      <c r="HUV1217" s="8"/>
      <c r="HUW1217" s="8"/>
      <c r="HUX1217" s="8"/>
      <c r="HUY1217" s="8"/>
      <c r="HUZ1217" s="8"/>
      <c r="HVA1217" s="8"/>
      <c r="HVB1217" s="8"/>
      <c r="HVC1217" s="8"/>
      <c r="HVD1217" s="8"/>
      <c r="HVE1217" s="8"/>
      <c r="HVF1217" s="8"/>
      <c r="HVG1217" s="8"/>
      <c r="HVH1217" s="8"/>
      <c r="HVI1217" s="8"/>
      <c r="HVJ1217" s="8"/>
      <c r="HVK1217" s="8"/>
      <c r="HVL1217" s="8"/>
      <c r="HVM1217" s="8"/>
      <c r="HVN1217" s="8"/>
      <c r="HVO1217" s="8"/>
      <c r="HVP1217" s="8"/>
      <c r="HVQ1217" s="8"/>
      <c r="HVR1217" s="8"/>
      <c r="HVS1217" s="8"/>
      <c r="HVT1217" s="8"/>
      <c r="HVU1217" s="8"/>
      <c r="HVV1217" s="8"/>
      <c r="HVW1217" s="8"/>
      <c r="HVX1217" s="8"/>
      <c r="HVY1217" s="8"/>
      <c r="HVZ1217" s="8"/>
      <c r="HWA1217" s="8"/>
      <c r="HWB1217" s="8"/>
      <c r="HWC1217" s="8"/>
      <c r="HWD1217" s="8"/>
      <c r="HWE1217" s="8"/>
      <c r="HWF1217" s="8"/>
      <c r="HWG1217" s="8"/>
      <c r="HWH1217" s="8"/>
      <c r="HWI1217" s="8"/>
      <c r="HWJ1217" s="8"/>
      <c r="HWK1217" s="8"/>
      <c r="HWL1217" s="8"/>
      <c r="HWM1217" s="8"/>
      <c r="HWN1217" s="8"/>
      <c r="HWO1217" s="8"/>
      <c r="HWP1217" s="8"/>
      <c r="HWQ1217" s="8"/>
      <c r="HWR1217" s="8"/>
      <c r="HWS1217" s="8"/>
      <c r="HWT1217" s="8"/>
      <c r="HWU1217" s="8"/>
      <c r="HWV1217" s="8"/>
      <c r="HWW1217" s="8"/>
      <c r="HWX1217" s="8"/>
      <c r="HWY1217" s="8"/>
      <c r="HWZ1217" s="8"/>
      <c r="HXA1217" s="8"/>
      <c r="HXB1217" s="8"/>
      <c r="HXC1217" s="8"/>
      <c r="HXD1217" s="8"/>
      <c r="HXE1217" s="8"/>
      <c r="HXF1217" s="8"/>
      <c r="HXG1217" s="8"/>
      <c r="HXH1217" s="8"/>
      <c r="HXI1217" s="8"/>
      <c r="HXJ1217" s="8"/>
      <c r="HXK1217" s="8"/>
      <c r="HXL1217" s="8"/>
      <c r="HXM1217" s="8"/>
      <c r="HXN1217" s="8"/>
      <c r="HXO1217" s="8"/>
      <c r="HXP1217" s="8"/>
      <c r="HXQ1217" s="8"/>
      <c r="HXR1217" s="8"/>
      <c r="HXS1217" s="8"/>
      <c r="HXT1217" s="8"/>
      <c r="HXU1217" s="8"/>
      <c r="HXV1217" s="8"/>
      <c r="HXW1217" s="8"/>
      <c r="HXX1217" s="8"/>
      <c r="HXY1217" s="8"/>
      <c r="HXZ1217" s="8"/>
      <c r="HYA1217" s="8"/>
      <c r="HYB1217" s="8"/>
      <c r="HYC1217" s="8"/>
      <c r="HYD1217" s="8"/>
      <c r="HYE1217" s="8"/>
      <c r="HYF1217" s="8"/>
      <c r="HYG1217" s="8"/>
      <c r="HYH1217" s="8"/>
      <c r="HYI1217" s="8"/>
      <c r="HYJ1217" s="8"/>
      <c r="HYK1217" s="8"/>
      <c r="HYL1217" s="8"/>
      <c r="HYM1217" s="8"/>
      <c r="HYN1217" s="8"/>
      <c r="HYO1217" s="8"/>
      <c r="HYP1217" s="8"/>
      <c r="HYQ1217" s="8"/>
      <c r="HYR1217" s="8"/>
      <c r="HYS1217" s="8"/>
      <c r="HYT1217" s="8"/>
      <c r="HYU1217" s="8"/>
      <c r="HYV1217" s="8"/>
      <c r="HYW1217" s="8"/>
      <c r="HYX1217" s="8"/>
      <c r="HYY1217" s="8"/>
      <c r="HYZ1217" s="8"/>
      <c r="HZA1217" s="8"/>
      <c r="HZB1217" s="8"/>
      <c r="HZC1217" s="8"/>
      <c r="HZD1217" s="8"/>
      <c r="HZE1217" s="8"/>
      <c r="HZF1217" s="8"/>
      <c r="HZG1217" s="8"/>
      <c r="HZH1217" s="8"/>
      <c r="HZI1217" s="8"/>
      <c r="HZJ1217" s="8"/>
      <c r="HZK1217" s="8"/>
      <c r="HZL1217" s="8"/>
      <c r="HZM1217" s="8"/>
      <c r="HZN1217" s="8"/>
      <c r="HZO1217" s="8"/>
      <c r="HZP1217" s="8"/>
      <c r="HZQ1217" s="8"/>
      <c r="HZR1217" s="8"/>
      <c r="HZS1217" s="8"/>
      <c r="HZT1217" s="8"/>
      <c r="HZU1217" s="8"/>
      <c r="HZV1217" s="8"/>
      <c r="HZW1217" s="8"/>
      <c r="HZX1217" s="8"/>
      <c r="HZY1217" s="8"/>
      <c r="HZZ1217" s="8"/>
      <c r="IAA1217" s="8"/>
      <c r="IAB1217" s="8"/>
      <c r="IAC1217" s="8"/>
      <c r="IAD1217" s="8"/>
      <c r="IAE1217" s="8"/>
      <c r="IAF1217" s="8"/>
      <c r="IAG1217" s="8"/>
      <c r="IAH1217" s="8"/>
      <c r="IAI1217" s="8"/>
      <c r="IAJ1217" s="8"/>
      <c r="IAK1217" s="8"/>
      <c r="IAL1217" s="8"/>
      <c r="IAM1217" s="8"/>
      <c r="IAN1217" s="8"/>
      <c r="IAO1217" s="8"/>
      <c r="IAP1217" s="8"/>
      <c r="IAQ1217" s="8"/>
      <c r="IAR1217" s="8"/>
      <c r="IAS1217" s="8"/>
      <c r="IAT1217" s="8"/>
      <c r="IAU1217" s="8"/>
      <c r="IAV1217" s="8"/>
      <c r="IAW1217" s="8"/>
      <c r="IAX1217" s="8"/>
      <c r="IAY1217" s="8"/>
      <c r="IAZ1217" s="8"/>
      <c r="IBA1217" s="8"/>
      <c r="IBB1217" s="8"/>
      <c r="IBC1217" s="8"/>
      <c r="IBD1217" s="8"/>
      <c r="IBE1217" s="8"/>
      <c r="IBF1217" s="8"/>
      <c r="IBG1217" s="8"/>
      <c r="IBH1217" s="8"/>
      <c r="IBI1217" s="8"/>
      <c r="IBJ1217" s="8"/>
      <c r="IBK1217" s="8"/>
      <c r="IBL1217" s="8"/>
      <c r="IBM1217" s="8"/>
      <c r="IBN1217" s="8"/>
      <c r="IBO1217" s="8"/>
      <c r="IBP1217" s="8"/>
      <c r="IBQ1217" s="8"/>
      <c r="IBR1217" s="8"/>
      <c r="IBS1217" s="8"/>
      <c r="IBT1217" s="8"/>
      <c r="IBU1217" s="8"/>
      <c r="IBV1217" s="8"/>
      <c r="IBW1217" s="8"/>
      <c r="IBX1217" s="8"/>
      <c r="IBY1217" s="8"/>
      <c r="IBZ1217" s="8"/>
      <c r="ICA1217" s="8"/>
      <c r="ICB1217" s="8"/>
      <c r="ICC1217" s="8"/>
      <c r="ICD1217" s="8"/>
      <c r="ICE1217" s="8"/>
      <c r="ICF1217" s="8"/>
      <c r="ICG1217" s="8"/>
      <c r="ICH1217" s="8"/>
      <c r="ICI1217" s="8"/>
      <c r="ICJ1217" s="8"/>
      <c r="ICK1217" s="8"/>
      <c r="ICL1217" s="8"/>
      <c r="ICM1217" s="8"/>
      <c r="ICN1217" s="8"/>
      <c r="ICO1217" s="8"/>
      <c r="ICP1217" s="8"/>
      <c r="ICQ1217" s="8"/>
      <c r="ICR1217" s="8"/>
      <c r="ICS1217" s="8"/>
      <c r="ICT1217" s="8"/>
      <c r="ICU1217" s="8"/>
      <c r="ICV1217" s="8"/>
      <c r="ICW1217" s="8"/>
      <c r="ICX1217" s="8"/>
      <c r="ICY1217" s="8"/>
      <c r="ICZ1217" s="8"/>
      <c r="IDA1217" s="8"/>
      <c r="IDB1217" s="8"/>
      <c r="IDC1217" s="8"/>
      <c r="IDD1217" s="8"/>
      <c r="IDE1217" s="8"/>
      <c r="IDF1217" s="8"/>
      <c r="IDG1217" s="8"/>
      <c r="IDH1217" s="8"/>
      <c r="IDI1217" s="8"/>
      <c r="IDJ1217" s="8"/>
      <c r="IDK1217" s="8"/>
      <c r="IDL1217" s="8"/>
      <c r="IDM1217" s="8"/>
      <c r="IDN1217" s="8"/>
      <c r="IDO1217" s="8"/>
      <c r="IDP1217" s="8"/>
      <c r="IDQ1217" s="8"/>
      <c r="IDR1217" s="8"/>
      <c r="IDS1217" s="8"/>
      <c r="IDT1217" s="8"/>
      <c r="IDU1217" s="8"/>
      <c r="IDV1217" s="8"/>
      <c r="IDW1217" s="8"/>
      <c r="IDX1217" s="8"/>
      <c r="IDY1217" s="8"/>
      <c r="IDZ1217" s="8"/>
      <c r="IEA1217" s="8"/>
      <c r="IEB1217" s="8"/>
      <c r="IEC1217" s="8"/>
      <c r="IED1217" s="8"/>
      <c r="IEE1217" s="8"/>
      <c r="IEF1217" s="8"/>
      <c r="IEG1217" s="8"/>
      <c r="IEH1217" s="8"/>
      <c r="IEI1217" s="8"/>
      <c r="IEJ1217" s="8"/>
      <c r="IEK1217" s="8"/>
      <c r="IEL1217" s="8"/>
      <c r="IEM1217" s="8"/>
      <c r="IEN1217" s="8"/>
      <c r="IEO1217" s="8"/>
      <c r="IEP1217" s="8"/>
      <c r="IEQ1217" s="8"/>
      <c r="IER1217" s="8"/>
      <c r="IES1217" s="8"/>
      <c r="IET1217" s="8"/>
      <c r="IEU1217" s="8"/>
      <c r="IEV1217" s="8"/>
      <c r="IEW1217" s="8"/>
      <c r="IEX1217" s="8"/>
      <c r="IEY1217" s="8"/>
      <c r="IEZ1217" s="8"/>
      <c r="IFA1217" s="8"/>
      <c r="IFB1217" s="8"/>
      <c r="IFC1217" s="8"/>
      <c r="IFD1217" s="8"/>
      <c r="IFE1217" s="8"/>
      <c r="IFF1217" s="8"/>
      <c r="IFG1217" s="8"/>
      <c r="IFH1217" s="8"/>
      <c r="IFI1217" s="8"/>
      <c r="IFJ1217" s="8"/>
      <c r="IFK1217" s="8"/>
      <c r="IFL1217" s="8"/>
      <c r="IFM1217" s="8"/>
      <c r="IFN1217" s="8"/>
      <c r="IFO1217" s="8"/>
      <c r="IFP1217" s="8"/>
      <c r="IFQ1217" s="8"/>
      <c r="IFR1217" s="8"/>
      <c r="IFS1217" s="8"/>
      <c r="IFT1217" s="8"/>
      <c r="IFU1217" s="8"/>
      <c r="IFV1217" s="8"/>
      <c r="IFW1217" s="8"/>
      <c r="IFX1217" s="8"/>
      <c r="IFY1217" s="8"/>
      <c r="IFZ1217" s="8"/>
      <c r="IGA1217" s="8"/>
      <c r="IGB1217" s="8"/>
      <c r="IGC1217" s="8"/>
      <c r="IGD1217" s="8"/>
      <c r="IGE1217" s="8"/>
      <c r="IGF1217" s="8"/>
      <c r="IGG1217" s="8"/>
      <c r="IGH1217" s="8"/>
      <c r="IGI1217" s="8"/>
      <c r="IGJ1217" s="8"/>
      <c r="IGK1217" s="8"/>
      <c r="IGL1217" s="8"/>
      <c r="IGM1217" s="8"/>
      <c r="IGN1217" s="8"/>
      <c r="IGO1217" s="8"/>
      <c r="IGP1217" s="8"/>
      <c r="IGQ1217" s="8"/>
      <c r="IGR1217" s="8"/>
      <c r="IGS1217" s="8"/>
      <c r="IGT1217" s="8"/>
      <c r="IGU1217" s="8"/>
      <c r="IGV1217" s="8"/>
      <c r="IGW1217" s="8"/>
      <c r="IGX1217" s="8"/>
      <c r="IGY1217" s="8"/>
      <c r="IGZ1217" s="8"/>
      <c r="IHA1217" s="8"/>
      <c r="IHB1217" s="8"/>
      <c r="IHC1217" s="8"/>
      <c r="IHD1217" s="8"/>
      <c r="IHE1217" s="8"/>
      <c r="IHF1217" s="8"/>
      <c r="IHG1217" s="8"/>
      <c r="IHH1217" s="8"/>
      <c r="IHI1217" s="8"/>
      <c r="IHJ1217" s="8"/>
      <c r="IHK1217" s="8"/>
      <c r="IHL1217" s="8"/>
      <c r="IHM1217" s="8"/>
      <c r="IHN1217" s="8"/>
      <c r="IHO1217" s="8"/>
      <c r="IHP1217" s="8"/>
      <c r="IHQ1217" s="8"/>
      <c r="IHR1217" s="8"/>
      <c r="IHS1217" s="8"/>
      <c r="IHT1217" s="8"/>
      <c r="IHU1217" s="8"/>
      <c r="IHV1217" s="8"/>
      <c r="IHW1217" s="8"/>
      <c r="IHX1217" s="8"/>
      <c r="IHY1217" s="8"/>
      <c r="IHZ1217" s="8"/>
      <c r="IIA1217" s="8"/>
      <c r="IIB1217" s="8"/>
      <c r="IIC1217" s="8"/>
      <c r="IID1217" s="8"/>
      <c r="IIE1217" s="8"/>
      <c r="IIF1217" s="8"/>
      <c r="IIG1217" s="8"/>
      <c r="IIH1217" s="8"/>
      <c r="III1217" s="8"/>
      <c r="IIJ1217" s="8"/>
      <c r="IIK1217" s="8"/>
      <c r="IIL1217" s="8"/>
      <c r="IIM1217" s="8"/>
      <c r="IIN1217" s="8"/>
      <c r="IIO1217" s="8"/>
      <c r="IIP1217" s="8"/>
      <c r="IIQ1217" s="8"/>
      <c r="IIR1217" s="8"/>
      <c r="IIS1217" s="8"/>
      <c r="IIT1217" s="8"/>
      <c r="IIU1217" s="8"/>
      <c r="IIV1217" s="8"/>
      <c r="IIW1217" s="8"/>
      <c r="IIX1217" s="8"/>
      <c r="IIY1217" s="8"/>
      <c r="IIZ1217" s="8"/>
      <c r="IJA1217" s="8"/>
      <c r="IJB1217" s="8"/>
      <c r="IJC1217" s="8"/>
      <c r="IJD1217" s="8"/>
      <c r="IJE1217" s="8"/>
      <c r="IJF1217" s="8"/>
      <c r="IJG1217" s="8"/>
      <c r="IJH1217" s="8"/>
      <c r="IJI1217" s="8"/>
      <c r="IJJ1217" s="8"/>
      <c r="IJK1217" s="8"/>
      <c r="IJL1217" s="8"/>
      <c r="IJM1217" s="8"/>
      <c r="IJN1217" s="8"/>
      <c r="IJO1217" s="8"/>
      <c r="IJP1217" s="8"/>
      <c r="IJQ1217" s="8"/>
      <c r="IJR1217" s="8"/>
      <c r="IJS1217" s="8"/>
      <c r="IJT1217" s="8"/>
      <c r="IJU1217" s="8"/>
      <c r="IJV1217" s="8"/>
      <c r="IJW1217" s="8"/>
      <c r="IJX1217" s="8"/>
      <c r="IJY1217" s="8"/>
      <c r="IJZ1217" s="8"/>
      <c r="IKA1217" s="8"/>
      <c r="IKB1217" s="8"/>
      <c r="IKC1217" s="8"/>
      <c r="IKD1217" s="8"/>
      <c r="IKE1217" s="8"/>
      <c r="IKF1217" s="8"/>
      <c r="IKG1217" s="8"/>
      <c r="IKH1217" s="8"/>
      <c r="IKI1217" s="8"/>
      <c r="IKJ1217" s="8"/>
      <c r="IKK1217" s="8"/>
      <c r="IKL1217" s="8"/>
      <c r="IKM1217" s="8"/>
      <c r="IKN1217" s="8"/>
      <c r="IKO1217" s="8"/>
      <c r="IKP1217" s="8"/>
      <c r="IKQ1217" s="8"/>
      <c r="IKR1217" s="8"/>
      <c r="IKS1217" s="8"/>
      <c r="IKT1217" s="8"/>
      <c r="IKU1217" s="8"/>
      <c r="IKV1217" s="8"/>
      <c r="IKW1217" s="8"/>
      <c r="IKX1217" s="8"/>
      <c r="IKY1217" s="8"/>
      <c r="IKZ1217" s="8"/>
      <c r="ILA1217" s="8"/>
      <c r="ILB1217" s="8"/>
      <c r="ILC1217" s="8"/>
      <c r="ILD1217" s="8"/>
      <c r="ILE1217" s="8"/>
      <c r="ILF1217" s="8"/>
      <c r="ILG1217" s="8"/>
      <c r="ILH1217" s="8"/>
      <c r="ILI1217" s="8"/>
      <c r="ILJ1217" s="8"/>
      <c r="ILK1217" s="8"/>
      <c r="ILL1217" s="8"/>
      <c r="ILM1217" s="8"/>
      <c r="ILN1217" s="8"/>
      <c r="ILO1217" s="8"/>
      <c r="ILP1217" s="8"/>
      <c r="ILQ1217" s="8"/>
      <c r="ILR1217" s="8"/>
      <c r="ILS1217" s="8"/>
      <c r="ILT1217" s="8"/>
      <c r="ILU1217" s="8"/>
      <c r="ILV1217" s="8"/>
      <c r="ILW1217" s="8"/>
      <c r="ILX1217" s="8"/>
      <c r="ILY1217" s="8"/>
      <c r="ILZ1217" s="8"/>
      <c r="IMA1217" s="8"/>
      <c r="IMB1217" s="8"/>
      <c r="IMC1217" s="8"/>
      <c r="IMD1217" s="8"/>
      <c r="IME1217" s="8"/>
      <c r="IMF1217" s="8"/>
      <c r="IMG1217" s="8"/>
      <c r="IMH1217" s="8"/>
      <c r="IMI1217" s="8"/>
      <c r="IMJ1217" s="8"/>
      <c r="IMK1217" s="8"/>
      <c r="IML1217" s="8"/>
      <c r="IMM1217" s="8"/>
      <c r="IMN1217" s="8"/>
      <c r="IMO1217" s="8"/>
      <c r="IMP1217" s="8"/>
      <c r="IMQ1217" s="8"/>
      <c r="IMR1217" s="8"/>
      <c r="IMS1217" s="8"/>
      <c r="IMT1217" s="8"/>
      <c r="IMU1217" s="8"/>
      <c r="IMV1217" s="8"/>
      <c r="IMW1217" s="8"/>
      <c r="IMX1217" s="8"/>
      <c r="IMY1217" s="8"/>
      <c r="IMZ1217" s="8"/>
      <c r="INA1217" s="8"/>
      <c r="INB1217" s="8"/>
      <c r="INC1217" s="8"/>
      <c r="IND1217" s="8"/>
      <c r="INE1217" s="8"/>
      <c r="INF1217" s="8"/>
      <c r="ING1217" s="8"/>
      <c r="INH1217" s="8"/>
      <c r="INI1217" s="8"/>
      <c r="INJ1217" s="8"/>
      <c r="INK1217" s="8"/>
      <c r="INL1217" s="8"/>
      <c r="INM1217" s="8"/>
      <c r="INN1217" s="8"/>
      <c r="INO1217" s="8"/>
      <c r="INP1217" s="8"/>
      <c r="INQ1217" s="8"/>
      <c r="INR1217" s="8"/>
      <c r="INS1217" s="8"/>
      <c r="INT1217" s="8"/>
      <c r="INU1217" s="8"/>
      <c r="INV1217" s="8"/>
      <c r="INW1217" s="8"/>
      <c r="INX1217" s="8"/>
      <c r="INY1217" s="8"/>
      <c r="INZ1217" s="8"/>
      <c r="IOA1217" s="8"/>
      <c r="IOB1217" s="8"/>
      <c r="IOC1217" s="8"/>
      <c r="IOD1217" s="8"/>
      <c r="IOE1217" s="8"/>
      <c r="IOF1217" s="8"/>
      <c r="IOG1217" s="8"/>
      <c r="IOH1217" s="8"/>
      <c r="IOI1217" s="8"/>
      <c r="IOJ1217" s="8"/>
      <c r="IOK1217" s="8"/>
      <c r="IOL1217" s="8"/>
      <c r="IOM1217" s="8"/>
      <c r="ION1217" s="8"/>
      <c r="IOO1217" s="8"/>
      <c r="IOP1217" s="8"/>
      <c r="IOQ1217" s="8"/>
      <c r="IOR1217" s="8"/>
      <c r="IOS1217" s="8"/>
      <c r="IOT1217" s="8"/>
      <c r="IOU1217" s="8"/>
      <c r="IOV1217" s="8"/>
      <c r="IOW1217" s="8"/>
      <c r="IOX1217" s="8"/>
      <c r="IOY1217" s="8"/>
      <c r="IOZ1217" s="8"/>
      <c r="IPA1217" s="8"/>
      <c r="IPB1217" s="8"/>
      <c r="IPC1217" s="8"/>
      <c r="IPD1217" s="8"/>
      <c r="IPE1217" s="8"/>
      <c r="IPF1217" s="8"/>
      <c r="IPG1217" s="8"/>
      <c r="IPH1217" s="8"/>
      <c r="IPI1217" s="8"/>
      <c r="IPJ1217" s="8"/>
      <c r="IPK1217" s="8"/>
      <c r="IPL1217" s="8"/>
      <c r="IPM1217" s="8"/>
      <c r="IPN1217" s="8"/>
      <c r="IPO1217" s="8"/>
      <c r="IPP1217" s="8"/>
      <c r="IPQ1217" s="8"/>
      <c r="IPR1217" s="8"/>
      <c r="IPS1217" s="8"/>
      <c r="IPT1217" s="8"/>
      <c r="IPU1217" s="8"/>
      <c r="IPV1217" s="8"/>
      <c r="IPW1217" s="8"/>
      <c r="IPX1217" s="8"/>
      <c r="IPY1217" s="8"/>
      <c r="IPZ1217" s="8"/>
      <c r="IQA1217" s="8"/>
      <c r="IQB1217" s="8"/>
      <c r="IQC1217" s="8"/>
      <c r="IQD1217" s="8"/>
      <c r="IQE1217" s="8"/>
      <c r="IQF1217" s="8"/>
      <c r="IQG1217" s="8"/>
      <c r="IQH1217" s="8"/>
      <c r="IQI1217" s="8"/>
      <c r="IQJ1217" s="8"/>
      <c r="IQK1217" s="8"/>
      <c r="IQL1217" s="8"/>
      <c r="IQM1217" s="8"/>
      <c r="IQN1217" s="8"/>
      <c r="IQO1217" s="8"/>
      <c r="IQP1217" s="8"/>
      <c r="IQQ1217" s="8"/>
      <c r="IQR1217" s="8"/>
      <c r="IQS1217" s="8"/>
      <c r="IQT1217" s="8"/>
      <c r="IQU1217" s="8"/>
      <c r="IQV1217" s="8"/>
      <c r="IQW1217" s="8"/>
      <c r="IQX1217" s="8"/>
      <c r="IQY1217" s="8"/>
      <c r="IQZ1217" s="8"/>
      <c r="IRA1217" s="8"/>
      <c r="IRB1217" s="8"/>
      <c r="IRC1217" s="8"/>
      <c r="IRD1217" s="8"/>
      <c r="IRE1217" s="8"/>
      <c r="IRF1217" s="8"/>
      <c r="IRG1217" s="8"/>
      <c r="IRH1217" s="8"/>
      <c r="IRI1217" s="8"/>
      <c r="IRJ1217" s="8"/>
      <c r="IRK1217" s="8"/>
      <c r="IRL1217" s="8"/>
      <c r="IRM1217" s="8"/>
      <c r="IRN1217" s="8"/>
      <c r="IRO1217" s="8"/>
      <c r="IRP1217" s="8"/>
      <c r="IRQ1217" s="8"/>
      <c r="IRR1217" s="8"/>
      <c r="IRS1217" s="8"/>
      <c r="IRT1217" s="8"/>
      <c r="IRU1217" s="8"/>
      <c r="IRV1217" s="8"/>
      <c r="IRW1217" s="8"/>
      <c r="IRX1217" s="8"/>
      <c r="IRY1217" s="8"/>
      <c r="IRZ1217" s="8"/>
      <c r="ISA1217" s="8"/>
      <c r="ISB1217" s="8"/>
      <c r="ISC1217" s="8"/>
      <c r="ISD1217" s="8"/>
      <c r="ISE1217" s="8"/>
      <c r="ISF1217" s="8"/>
      <c r="ISG1217" s="8"/>
      <c r="ISH1217" s="8"/>
      <c r="ISI1217" s="8"/>
      <c r="ISJ1217" s="8"/>
      <c r="ISK1217" s="8"/>
      <c r="ISL1217" s="8"/>
      <c r="ISM1217" s="8"/>
      <c r="ISN1217" s="8"/>
      <c r="ISO1217" s="8"/>
      <c r="ISP1217" s="8"/>
      <c r="ISQ1217" s="8"/>
      <c r="ISR1217" s="8"/>
      <c r="ISS1217" s="8"/>
      <c r="IST1217" s="8"/>
      <c r="ISU1217" s="8"/>
      <c r="ISV1217" s="8"/>
      <c r="ISW1217" s="8"/>
      <c r="ISX1217" s="8"/>
      <c r="ISY1217" s="8"/>
      <c r="ISZ1217" s="8"/>
      <c r="ITA1217" s="8"/>
      <c r="ITB1217" s="8"/>
      <c r="ITC1217" s="8"/>
      <c r="ITD1217" s="8"/>
      <c r="ITE1217" s="8"/>
      <c r="ITF1217" s="8"/>
      <c r="ITG1217" s="8"/>
      <c r="ITH1217" s="8"/>
      <c r="ITI1217" s="8"/>
      <c r="ITJ1217" s="8"/>
      <c r="ITK1217" s="8"/>
      <c r="ITL1217" s="8"/>
      <c r="ITM1217" s="8"/>
      <c r="ITN1217" s="8"/>
      <c r="ITO1217" s="8"/>
      <c r="ITP1217" s="8"/>
      <c r="ITQ1217" s="8"/>
      <c r="ITR1217" s="8"/>
      <c r="ITS1217" s="8"/>
      <c r="ITT1217" s="8"/>
      <c r="ITU1217" s="8"/>
      <c r="ITV1217" s="8"/>
      <c r="ITW1217" s="8"/>
      <c r="ITX1217" s="8"/>
      <c r="ITY1217" s="8"/>
      <c r="ITZ1217" s="8"/>
      <c r="IUA1217" s="8"/>
      <c r="IUB1217" s="8"/>
      <c r="IUC1217" s="8"/>
      <c r="IUD1217" s="8"/>
      <c r="IUE1217" s="8"/>
      <c r="IUF1217" s="8"/>
      <c r="IUG1217" s="8"/>
      <c r="IUH1217" s="8"/>
      <c r="IUI1217" s="8"/>
      <c r="IUJ1217" s="8"/>
      <c r="IUK1217" s="8"/>
      <c r="IUL1217" s="8"/>
      <c r="IUM1217" s="8"/>
      <c r="IUN1217" s="8"/>
      <c r="IUO1217" s="8"/>
      <c r="IUP1217" s="8"/>
      <c r="IUQ1217" s="8"/>
      <c r="IUR1217" s="8"/>
      <c r="IUS1217" s="8"/>
      <c r="IUT1217" s="8"/>
      <c r="IUU1217" s="8"/>
      <c r="IUV1217" s="8"/>
      <c r="IUW1217" s="8"/>
      <c r="IUX1217" s="8"/>
      <c r="IUY1217" s="8"/>
      <c r="IUZ1217" s="8"/>
      <c r="IVA1217" s="8"/>
      <c r="IVB1217" s="8"/>
      <c r="IVC1217" s="8"/>
      <c r="IVD1217" s="8"/>
      <c r="IVE1217" s="8"/>
      <c r="IVF1217" s="8"/>
      <c r="IVG1217" s="8"/>
      <c r="IVH1217" s="8"/>
      <c r="IVI1217" s="8"/>
      <c r="IVJ1217" s="8"/>
      <c r="IVK1217" s="8"/>
      <c r="IVL1217" s="8"/>
      <c r="IVM1217" s="8"/>
      <c r="IVN1217" s="8"/>
      <c r="IVO1217" s="8"/>
      <c r="IVP1217" s="8"/>
      <c r="IVQ1217" s="8"/>
      <c r="IVR1217" s="8"/>
      <c r="IVS1217" s="8"/>
      <c r="IVT1217" s="8"/>
      <c r="IVU1217" s="8"/>
      <c r="IVV1217" s="8"/>
      <c r="IVW1217" s="8"/>
      <c r="IVX1217" s="8"/>
      <c r="IVY1217" s="8"/>
      <c r="IVZ1217" s="8"/>
      <c r="IWA1217" s="8"/>
      <c r="IWB1217" s="8"/>
      <c r="IWC1217" s="8"/>
      <c r="IWD1217" s="8"/>
      <c r="IWE1217" s="8"/>
      <c r="IWF1217" s="8"/>
      <c r="IWG1217" s="8"/>
      <c r="IWH1217" s="8"/>
      <c r="IWI1217" s="8"/>
      <c r="IWJ1217" s="8"/>
      <c r="IWK1217" s="8"/>
      <c r="IWL1217" s="8"/>
      <c r="IWM1217" s="8"/>
      <c r="IWN1217" s="8"/>
      <c r="IWO1217" s="8"/>
      <c r="IWP1217" s="8"/>
      <c r="IWQ1217" s="8"/>
      <c r="IWR1217" s="8"/>
      <c r="IWS1217" s="8"/>
      <c r="IWT1217" s="8"/>
      <c r="IWU1217" s="8"/>
      <c r="IWV1217" s="8"/>
      <c r="IWW1217" s="8"/>
      <c r="IWX1217" s="8"/>
      <c r="IWY1217" s="8"/>
      <c r="IWZ1217" s="8"/>
      <c r="IXA1217" s="8"/>
      <c r="IXB1217" s="8"/>
      <c r="IXC1217" s="8"/>
      <c r="IXD1217" s="8"/>
      <c r="IXE1217" s="8"/>
      <c r="IXF1217" s="8"/>
      <c r="IXG1217" s="8"/>
      <c r="IXH1217" s="8"/>
      <c r="IXI1217" s="8"/>
      <c r="IXJ1217" s="8"/>
      <c r="IXK1217" s="8"/>
      <c r="IXL1217" s="8"/>
      <c r="IXM1217" s="8"/>
      <c r="IXN1217" s="8"/>
      <c r="IXO1217" s="8"/>
      <c r="IXP1217" s="8"/>
      <c r="IXQ1217" s="8"/>
      <c r="IXR1217" s="8"/>
      <c r="IXS1217" s="8"/>
      <c r="IXT1217" s="8"/>
      <c r="IXU1217" s="8"/>
      <c r="IXV1217" s="8"/>
      <c r="IXW1217" s="8"/>
      <c r="IXX1217" s="8"/>
      <c r="IXY1217" s="8"/>
      <c r="IXZ1217" s="8"/>
      <c r="IYA1217" s="8"/>
      <c r="IYB1217" s="8"/>
      <c r="IYC1217" s="8"/>
      <c r="IYD1217" s="8"/>
      <c r="IYE1217" s="8"/>
      <c r="IYF1217" s="8"/>
      <c r="IYG1217" s="8"/>
      <c r="IYH1217" s="8"/>
      <c r="IYI1217" s="8"/>
      <c r="IYJ1217" s="8"/>
      <c r="IYK1217" s="8"/>
      <c r="IYL1217" s="8"/>
      <c r="IYM1217" s="8"/>
      <c r="IYN1217" s="8"/>
      <c r="IYO1217" s="8"/>
      <c r="IYP1217" s="8"/>
      <c r="IYQ1217" s="8"/>
      <c r="IYR1217" s="8"/>
      <c r="IYS1217" s="8"/>
      <c r="IYT1217" s="8"/>
      <c r="IYU1217" s="8"/>
      <c r="IYV1217" s="8"/>
      <c r="IYW1217" s="8"/>
      <c r="IYX1217" s="8"/>
      <c r="IYY1217" s="8"/>
      <c r="IYZ1217" s="8"/>
      <c r="IZA1217" s="8"/>
      <c r="IZB1217" s="8"/>
      <c r="IZC1217" s="8"/>
      <c r="IZD1217" s="8"/>
      <c r="IZE1217" s="8"/>
      <c r="IZF1217" s="8"/>
      <c r="IZG1217" s="8"/>
      <c r="IZH1217" s="8"/>
      <c r="IZI1217" s="8"/>
      <c r="IZJ1217" s="8"/>
      <c r="IZK1217" s="8"/>
      <c r="IZL1217" s="8"/>
      <c r="IZM1217" s="8"/>
      <c r="IZN1217" s="8"/>
      <c r="IZO1217" s="8"/>
      <c r="IZP1217" s="8"/>
      <c r="IZQ1217" s="8"/>
      <c r="IZR1217" s="8"/>
      <c r="IZS1217" s="8"/>
      <c r="IZT1217" s="8"/>
      <c r="IZU1217" s="8"/>
      <c r="IZV1217" s="8"/>
      <c r="IZW1217" s="8"/>
      <c r="IZX1217" s="8"/>
      <c r="IZY1217" s="8"/>
      <c r="IZZ1217" s="8"/>
      <c r="JAA1217" s="8"/>
      <c r="JAB1217" s="8"/>
      <c r="JAC1217" s="8"/>
      <c r="JAD1217" s="8"/>
      <c r="JAE1217" s="8"/>
      <c r="JAF1217" s="8"/>
      <c r="JAG1217" s="8"/>
      <c r="JAH1217" s="8"/>
      <c r="JAI1217" s="8"/>
      <c r="JAJ1217" s="8"/>
      <c r="JAK1217" s="8"/>
      <c r="JAL1217" s="8"/>
      <c r="JAM1217" s="8"/>
      <c r="JAN1217" s="8"/>
      <c r="JAO1217" s="8"/>
      <c r="JAP1217" s="8"/>
      <c r="JAQ1217" s="8"/>
      <c r="JAR1217" s="8"/>
      <c r="JAS1217" s="8"/>
      <c r="JAT1217" s="8"/>
      <c r="JAU1217" s="8"/>
      <c r="JAV1217" s="8"/>
      <c r="JAW1217" s="8"/>
      <c r="JAX1217" s="8"/>
      <c r="JAY1217" s="8"/>
      <c r="JAZ1217" s="8"/>
      <c r="JBA1217" s="8"/>
      <c r="JBB1217" s="8"/>
      <c r="JBC1217" s="8"/>
      <c r="JBD1217" s="8"/>
      <c r="JBE1217" s="8"/>
      <c r="JBF1217" s="8"/>
      <c r="JBG1217" s="8"/>
      <c r="JBH1217" s="8"/>
      <c r="JBI1217" s="8"/>
      <c r="JBJ1217" s="8"/>
      <c r="JBK1217" s="8"/>
      <c r="JBL1217" s="8"/>
      <c r="JBM1217" s="8"/>
      <c r="JBN1217" s="8"/>
      <c r="JBO1217" s="8"/>
      <c r="JBP1217" s="8"/>
      <c r="JBQ1217" s="8"/>
      <c r="JBR1217" s="8"/>
      <c r="JBS1217" s="8"/>
      <c r="JBT1217" s="8"/>
      <c r="JBU1217" s="8"/>
      <c r="JBV1217" s="8"/>
      <c r="JBW1217" s="8"/>
      <c r="JBX1217" s="8"/>
      <c r="JBY1217" s="8"/>
      <c r="JBZ1217" s="8"/>
      <c r="JCA1217" s="8"/>
      <c r="JCB1217" s="8"/>
      <c r="JCC1217" s="8"/>
      <c r="JCD1217" s="8"/>
      <c r="JCE1217" s="8"/>
      <c r="JCF1217" s="8"/>
      <c r="JCG1217" s="8"/>
      <c r="JCH1217" s="8"/>
      <c r="JCI1217" s="8"/>
      <c r="JCJ1217" s="8"/>
      <c r="JCK1217" s="8"/>
      <c r="JCL1217" s="8"/>
      <c r="JCM1217" s="8"/>
      <c r="JCN1217" s="8"/>
      <c r="JCO1217" s="8"/>
      <c r="JCP1217" s="8"/>
      <c r="JCQ1217" s="8"/>
      <c r="JCR1217" s="8"/>
      <c r="JCS1217" s="8"/>
      <c r="JCT1217" s="8"/>
      <c r="JCU1217" s="8"/>
      <c r="JCV1217" s="8"/>
      <c r="JCW1217" s="8"/>
      <c r="JCX1217" s="8"/>
      <c r="JCY1217" s="8"/>
      <c r="JCZ1217" s="8"/>
      <c r="JDA1217" s="8"/>
      <c r="JDB1217" s="8"/>
      <c r="JDC1217" s="8"/>
      <c r="JDD1217" s="8"/>
      <c r="JDE1217" s="8"/>
      <c r="JDF1217" s="8"/>
      <c r="JDG1217" s="8"/>
      <c r="JDH1217" s="8"/>
      <c r="JDI1217" s="8"/>
      <c r="JDJ1217" s="8"/>
      <c r="JDK1217" s="8"/>
      <c r="JDL1217" s="8"/>
      <c r="JDM1217" s="8"/>
      <c r="JDN1217" s="8"/>
      <c r="JDO1217" s="8"/>
      <c r="JDP1217" s="8"/>
      <c r="JDQ1217" s="8"/>
      <c r="JDR1217" s="8"/>
      <c r="JDS1217" s="8"/>
      <c r="JDT1217" s="8"/>
      <c r="JDU1217" s="8"/>
      <c r="JDV1217" s="8"/>
      <c r="JDW1217" s="8"/>
      <c r="JDX1217" s="8"/>
      <c r="JDY1217" s="8"/>
      <c r="JDZ1217" s="8"/>
      <c r="JEA1217" s="8"/>
      <c r="JEB1217" s="8"/>
      <c r="JEC1217" s="8"/>
      <c r="JED1217" s="8"/>
      <c r="JEE1217" s="8"/>
      <c r="JEF1217" s="8"/>
      <c r="JEG1217" s="8"/>
      <c r="JEH1217" s="8"/>
      <c r="JEI1217" s="8"/>
      <c r="JEJ1217" s="8"/>
      <c r="JEK1217" s="8"/>
      <c r="JEL1217" s="8"/>
      <c r="JEM1217" s="8"/>
      <c r="JEN1217" s="8"/>
      <c r="JEO1217" s="8"/>
      <c r="JEP1217" s="8"/>
      <c r="JEQ1217" s="8"/>
      <c r="JER1217" s="8"/>
      <c r="JES1217" s="8"/>
      <c r="JET1217" s="8"/>
      <c r="JEU1217" s="8"/>
      <c r="JEV1217" s="8"/>
      <c r="JEW1217" s="8"/>
      <c r="JEX1217" s="8"/>
      <c r="JEY1217" s="8"/>
      <c r="JEZ1217" s="8"/>
      <c r="JFA1217" s="8"/>
      <c r="JFB1217" s="8"/>
      <c r="JFC1217" s="8"/>
      <c r="JFD1217" s="8"/>
      <c r="JFE1217" s="8"/>
      <c r="JFF1217" s="8"/>
      <c r="JFG1217" s="8"/>
      <c r="JFH1217" s="8"/>
      <c r="JFI1217" s="8"/>
      <c r="JFJ1217" s="8"/>
      <c r="JFK1217" s="8"/>
      <c r="JFL1217" s="8"/>
      <c r="JFM1217" s="8"/>
      <c r="JFN1217" s="8"/>
      <c r="JFO1217" s="8"/>
      <c r="JFP1217" s="8"/>
      <c r="JFQ1217" s="8"/>
      <c r="JFR1217" s="8"/>
      <c r="JFS1217" s="8"/>
      <c r="JFT1217" s="8"/>
      <c r="JFU1217" s="8"/>
      <c r="JFV1217" s="8"/>
      <c r="JFW1217" s="8"/>
      <c r="JFX1217" s="8"/>
      <c r="JFY1217" s="8"/>
      <c r="JFZ1217" s="8"/>
      <c r="JGA1217" s="8"/>
      <c r="JGB1217" s="8"/>
      <c r="JGC1217" s="8"/>
      <c r="JGD1217" s="8"/>
      <c r="JGE1217" s="8"/>
      <c r="JGF1217" s="8"/>
      <c r="JGG1217" s="8"/>
      <c r="JGH1217" s="8"/>
      <c r="JGI1217" s="8"/>
      <c r="JGJ1217" s="8"/>
      <c r="JGK1217" s="8"/>
      <c r="JGL1217" s="8"/>
      <c r="JGM1217" s="8"/>
      <c r="JGN1217" s="8"/>
      <c r="JGO1217" s="8"/>
      <c r="JGP1217" s="8"/>
      <c r="JGQ1217" s="8"/>
      <c r="JGR1217" s="8"/>
      <c r="JGS1217" s="8"/>
      <c r="JGT1217" s="8"/>
      <c r="JGU1217" s="8"/>
      <c r="JGV1217" s="8"/>
      <c r="JGW1217" s="8"/>
      <c r="JGX1217" s="8"/>
      <c r="JGY1217" s="8"/>
      <c r="JGZ1217" s="8"/>
      <c r="JHA1217" s="8"/>
      <c r="JHB1217" s="8"/>
      <c r="JHC1217" s="8"/>
      <c r="JHD1217" s="8"/>
      <c r="JHE1217" s="8"/>
      <c r="JHF1217" s="8"/>
      <c r="JHG1217" s="8"/>
      <c r="JHH1217" s="8"/>
      <c r="JHI1217" s="8"/>
      <c r="JHJ1217" s="8"/>
      <c r="JHK1217" s="8"/>
      <c r="JHL1217" s="8"/>
      <c r="JHM1217" s="8"/>
      <c r="JHN1217" s="8"/>
      <c r="JHO1217" s="8"/>
      <c r="JHP1217" s="8"/>
      <c r="JHQ1217" s="8"/>
      <c r="JHR1217" s="8"/>
      <c r="JHS1217" s="8"/>
      <c r="JHT1217" s="8"/>
      <c r="JHU1217" s="8"/>
      <c r="JHV1217" s="8"/>
      <c r="JHW1217" s="8"/>
      <c r="JHX1217" s="8"/>
      <c r="JHY1217" s="8"/>
      <c r="JHZ1217" s="8"/>
      <c r="JIA1217" s="8"/>
      <c r="JIB1217" s="8"/>
      <c r="JIC1217" s="8"/>
      <c r="JID1217" s="8"/>
      <c r="JIE1217" s="8"/>
      <c r="JIF1217" s="8"/>
      <c r="JIG1217" s="8"/>
      <c r="JIH1217" s="8"/>
      <c r="JII1217" s="8"/>
      <c r="JIJ1217" s="8"/>
      <c r="JIK1217" s="8"/>
      <c r="JIL1217" s="8"/>
      <c r="JIM1217" s="8"/>
      <c r="JIN1217" s="8"/>
      <c r="JIO1217" s="8"/>
      <c r="JIP1217" s="8"/>
      <c r="JIQ1217" s="8"/>
      <c r="JIR1217" s="8"/>
      <c r="JIS1217" s="8"/>
      <c r="JIT1217" s="8"/>
      <c r="JIU1217" s="8"/>
      <c r="JIV1217" s="8"/>
      <c r="JIW1217" s="8"/>
      <c r="JIX1217" s="8"/>
      <c r="JIY1217" s="8"/>
      <c r="JIZ1217" s="8"/>
      <c r="JJA1217" s="8"/>
      <c r="JJB1217" s="8"/>
      <c r="JJC1217" s="8"/>
      <c r="JJD1217" s="8"/>
      <c r="JJE1217" s="8"/>
      <c r="JJF1217" s="8"/>
      <c r="JJG1217" s="8"/>
      <c r="JJH1217" s="8"/>
      <c r="JJI1217" s="8"/>
      <c r="JJJ1217" s="8"/>
      <c r="JJK1217" s="8"/>
      <c r="JJL1217" s="8"/>
      <c r="JJM1217" s="8"/>
      <c r="JJN1217" s="8"/>
      <c r="JJO1217" s="8"/>
      <c r="JJP1217" s="8"/>
      <c r="JJQ1217" s="8"/>
      <c r="JJR1217" s="8"/>
      <c r="JJS1217" s="8"/>
      <c r="JJT1217" s="8"/>
      <c r="JJU1217" s="8"/>
      <c r="JJV1217" s="8"/>
      <c r="JJW1217" s="8"/>
      <c r="JJX1217" s="8"/>
      <c r="JJY1217" s="8"/>
      <c r="JJZ1217" s="8"/>
      <c r="JKA1217" s="8"/>
      <c r="JKB1217" s="8"/>
      <c r="JKC1217" s="8"/>
      <c r="JKD1217" s="8"/>
      <c r="JKE1217" s="8"/>
      <c r="JKF1217" s="8"/>
      <c r="JKG1217" s="8"/>
      <c r="JKH1217" s="8"/>
      <c r="JKI1217" s="8"/>
      <c r="JKJ1217" s="8"/>
      <c r="JKK1217" s="8"/>
      <c r="JKL1217" s="8"/>
      <c r="JKM1217" s="8"/>
      <c r="JKN1217" s="8"/>
      <c r="JKO1217" s="8"/>
      <c r="JKP1217" s="8"/>
      <c r="JKQ1217" s="8"/>
      <c r="JKR1217" s="8"/>
      <c r="JKS1217" s="8"/>
      <c r="JKT1217" s="8"/>
      <c r="JKU1217" s="8"/>
      <c r="JKV1217" s="8"/>
      <c r="JKW1217" s="8"/>
      <c r="JKX1217" s="8"/>
      <c r="JKY1217" s="8"/>
      <c r="JKZ1217" s="8"/>
      <c r="JLA1217" s="8"/>
      <c r="JLB1217" s="8"/>
      <c r="JLC1217" s="8"/>
      <c r="JLD1217" s="8"/>
      <c r="JLE1217" s="8"/>
      <c r="JLF1217" s="8"/>
      <c r="JLG1217" s="8"/>
      <c r="JLH1217" s="8"/>
      <c r="JLI1217" s="8"/>
      <c r="JLJ1217" s="8"/>
      <c r="JLK1217" s="8"/>
      <c r="JLL1217" s="8"/>
      <c r="JLM1217" s="8"/>
      <c r="JLN1217" s="8"/>
      <c r="JLO1217" s="8"/>
      <c r="JLP1217" s="8"/>
      <c r="JLQ1217" s="8"/>
      <c r="JLR1217" s="8"/>
      <c r="JLS1217" s="8"/>
      <c r="JLT1217" s="8"/>
      <c r="JLU1217" s="8"/>
      <c r="JLV1217" s="8"/>
      <c r="JLW1217" s="8"/>
      <c r="JLX1217" s="8"/>
      <c r="JLY1217" s="8"/>
      <c r="JLZ1217" s="8"/>
      <c r="JMA1217" s="8"/>
      <c r="JMB1217" s="8"/>
      <c r="JMC1217" s="8"/>
      <c r="JMD1217" s="8"/>
      <c r="JME1217" s="8"/>
      <c r="JMF1217" s="8"/>
      <c r="JMG1217" s="8"/>
      <c r="JMH1217" s="8"/>
      <c r="JMI1217" s="8"/>
      <c r="JMJ1217" s="8"/>
      <c r="JMK1217" s="8"/>
      <c r="JML1217" s="8"/>
      <c r="JMM1217" s="8"/>
      <c r="JMN1217" s="8"/>
      <c r="JMO1217" s="8"/>
      <c r="JMP1217" s="8"/>
      <c r="JMQ1217" s="8"/>
      <c r="JMR1217" s="8"/>
      <c r="JMS1217" s="8"/>
      <c r="JMT1217" s="8"/>
      <c r="JMU1217" s="8"/>
      <c r="JMV1217" s="8"/>
      <c r="JMW1217" s="8"/>
      <c r="JMX1217" s="8"/>
      <c r="JMY1217" s="8"/>
      <c r="JMZ1217" s="8"/>
      <c r="JNA1217" s="8"/>
      <c r="JNB1217" s="8"/>
      <c r="JNC1217" s="8"/>
      <c r="JND1217" s="8"/>
      <c r="JNE1217" s="8"/>
      <c r="JNF1217" s="8"/>
      <c r="JNG1217" s="8"/>
      <c r="JNH1217" s="8"/>
      <c r="JNI1217" s="8"/>
      <c r="JNJ1217" s="8"/>
      <c r="JNK1217" s="8"/>
      <c r="JNL1217" s="8"/>
      <c r="JNM1217" s="8"/>
      <c r="JNN1217" s="8"/>
      <c r="JNO1217" s="8"/>
      <c r="JNP1217" s="8"/>
      <c r="JNQ1217" s="8"/>
      <c r="JNR1217" s="8"/>
      <c r="JNS1217" s="8"/>
      <c r="JNT1217" s="8"/>
      <c r="JNU1217" s="8"/>
      <c r="JNV1217" s="8"/>
      <c r="JNW1217" s="8"/>
      <c r="JNX1217" s="8"/>
      <c r="JNY1217" s="8"/>
      <c r="JNZ1217" s="8"/>
      <c r="JOA1217" s="8"/>
      <c r="JOB1217" s="8"/>
      <c r="JOC1217" s="8"/>
      <c r="JOD1217" s="8"/>
      <c r="JOE1217" s="8"/>
      <c r="JOF1217" s="8"/>
      <c r="JOG1217" s="8"/>
      <c r="JOH1217" s="8"/>
      <c r="JOI1217" s="8"/>
      <c r="JOJ1217" s="8"/>
      <c r="JOK1217" s="8"/>
      <c r="JOL1217" s="8"/>
      <c r="JOM1217" s="8"/>
      <c r="JON1217" s="8"/>
      <c r="JOO1217" s="8"/>
      <c r="JOP1217" s="8"/>
      <c r="JOQ1217" s="8"/>
      <c r="JOR1217" s="8"/>
      <c r="JOS1217" s="8"/>
      <c r="JOT1217" s="8"/>
      <c r="JOU1217" s="8"/>
      <c r="JOV1217" s="8"/>
      <c r="JOW1217" s="8"/>
      <c r="JOX1217" s="8"/>
      <c r="JOY1217" s="8"/>
      <c r="JOZ1217" s="8"/>
      <c r="JPA1217" s="8"/>
      <c r="JPB1217" s="8"/>
      <c r="JPC1217" s="8"/>
      <c r="JPD1217" s="8"/>
      <c r="JPE1217" s="8"/>
      <c r="JPF1217" s="8"/>
      <c r="JPG1217" s="8"/>
      <c r="JPH1217" s="8"/>
      <c r="JPI1217" s="8"/>
      <c r="JPJ1217" s="8"/>
      <c r="JPK1217" s="8"/>
      <c r="JPL1217" s="8"/>
      <c r="JPM1217" s="8"/>
      <c r="JPN1217" s="8"/>
      <c r="JPO1217" s="8"/>
      <c r="JPP1217" s="8"/>
      <c r="JPQ1217" s="8"/>
      <c r="JPR1217" s="8"/>
      <c r="JPS1217" s="8"/>
      <c r="JPT1217" s="8"/>
      <c r="JPU1217" s="8"/>
      <c r="JPV1217" s="8"/>
      <c r="JPW1217" s="8"/>
      <c r="JPX1217" s="8"/>
      <c r="JPY1217" s="8"/>
      <c r="JPZ1217" s="8"/>
      <c r="JQA1217" s="8"/>
      <c r="JQB1217" s="8"/>
      <c r="JQC1217" s="8"/>
      <c r="JQD1217" s="8"/>
      <c r="JQE1217" s="8"/>
      <c r="JQF1217" s="8"/>
      <c r="JQG1217" s="8"/>
      <c r="JQH1217" s="8"/>
      <c r="JQI1217" s="8"/>
      <c r="JQJ1217" s="8"/>
      <c r="JQK1217" s="8"/>
      <c r="JQL1217" s="8"/>
      <c r="JQM1217" s="8"/>
      <c r="JQN1217" s="8"/>
      <c r="JQO1217" s="8"/>
      <c r="JQP1217" s="8"/>
      <c r="JQQ1217" s="8"/>
      <c r="JQR1217" s="8"/>
      <c r="JQS1217" s="8"/>
      <c r="JQT1217" s="8"/>
      <c r="JQU1217" s="8"/>
      <c r="JQV1217" s="8"/>
      <c r="JQW1217" s="8"/>
      <c r="JQX1217" s="8"/>
      <c r="JQY1217" s="8"/>
      <c r="JQZ1217" s="8"/>
      <c r="JRA1217" s="8"/>
      <c r="JRB1217" s="8"/>
      <c r="JRC1217" s="8"/>
      <c r="JRD1217" s="8"/>
      <c r="JRE1217" s="8"/>
      <c r="JRF1217" s="8"/>
      <c r="JRG1217" s="8"/>
      <c r="JRH1217" s="8"/>
      <c r="JRI1217" s="8"/>
      <c r="JRJ1217" s="8"/>
      <c r="JRK1217" s="8"/>
      <c r="JRL1217" s="8"/>
      <c r="JRM1217" s="8"/>
      <c r="JRN1217" s="8"/>
      <c r="JRO1217" s="8"/>
      <c r="JRP1217" s="8"/>
      <c r="JRQ1217" s="8"/>
      <c r="JRR1217" s="8"/>
      <c r="JRS1217" s="8"/>
      <c r="JRT1217" s="8"/>
      <c r="JRU1217" s="8"/>
      <c r="JRV1217" s="8"/>
      <c r="JRW1217" s="8"/>
      <c r="JRX1217" s="8"/>
      <c r="JRY1217" s="8"/>
      <c r="JRZ1217" s="8"/>
      <c r="JSA1217" s="8"/>
      <c r="JSB1217" s="8"/>
      <c r="JSC1217" s="8"/>
      <c r="JSD1217" s="8"/>
      <c r="JSE1217" s="8"/>
      <c r="JSF1217" s="8"/>
      <c r="JSG1217" s="8"/>
      <c r="JSH1217" s="8"/>
      <c r="JSI1217" s="8"/>
      <c r="JSJ1217" s="8"/>
      <c r="JSK1217" s="8"/>
      <c r="JSL1217" s="8"/>
      <c r="JSM1217" s="8"/>
      <c r="JSN1217" s="8"/>
      <c r="JSO1217" s="8"/>
      <c r="JSP1217" s="8"/>
      <c r="JSQ1217" s="8"/>
      <c r="JSR1217" s="8"/>
      <c r="JSS1217" s="8"/>
      <c r="JST1217" s="8"/>
      <c r="JSU1217" s="8"/>
      <c r="JSV1217" s="8"/>
      <c r="JSW1217" s="8"/>
      <c r="JSX1217" s="8"/>
      <c r="JSY1217" s="8"/>
      <c r="JSZ1217" s="8"/>
      <c r="JTA1217" s="8"/>
      <c r="JTB1217" s="8"/>
      <c r="JTC1217" s="8"/>
      <c r="JTD1217" s="8"/>
      <c r="JTE1217" s="8"/>
      <c r="JTF1217" s="8"/>
      <c r="JTG1217" s="8"/>
      <c r="JTH1217" s="8"/>
      <c r="JTI1217" s="8"/>
      <c r="JTJ1217" s="8"/>
      <c r="JTK1217" s="8"/>
      <c r="JTL1217" s="8"/>
      <c r="JTM1217" s="8"/>
      <c r="JTN1217" s="8"/>
      <c r="JTO1217" s="8"/>
      <c r="JTP1217" s="8"/>
      <c r="JTQ1217" s="8"/>
      <c r="JTR1217" s="8"/>
      <c r="JTS1217" s="8"/>
      <c r="JTT1217" s="8"/>
      <c r="JTU1217" s="8"/>
      <c r="JTV1217" s="8"/>
      <c r="JTW1217" s="8"/>
      <c r="JTX1217" s="8"/>
      <c r="JTY1217" s="8"/>
      <c r="JTZ1217" s="8"/>
      <c r="JUA1217" s="8"/>
      <c r="JUB1217" s="8"/>
      <c r="JUC1217" s="8"/>
      <c r="JUD1217" s="8"/>
      <c r="JUE1217" s="8"/>
      <c r="JUF1217" s="8"/>
      <c r="JUG1217" s="8"/>
      <c r="JUH1217" s="8"/>
      <c r="JUI1217" s="8"/>
      <c r="JUJ1217" s="8"/>
      <c r="JUK1217" s="8"/>
      <c r="JUL1217" s="8"/>
      <c r="JUM1217" s="8"/>
      <c r="JUN1217" s="8"/>
      <c r="JUO1217" s="8"/>
      <c r="JUP1217" s="8"/>
      <c r="JUQ1217" s="8"/>
      <c r="JUR1217" s="8"/>
      <c r="JUS1217" s="8"/>
      <c r="JUT1217" s="8"/>
      <c r="JUU1217" s="8"/>
      <c r="JUV1217" s="8"/>
      <c r="JUW1217" s="8"/>
      <c r="JUX1217" s="8"/>
      <c r="JUY1217" s="8"/>
      <c r="JUZ1217" s="8"/>
      <c r="JVA1217" s="8"/>
      <c r="JVB1217" s="8"/>
      <c r="JVC1217" s="8"/>
      <c r="JVD1217" s="8"/>
      <c r="JVE1217" s="8"/>
      <c r="JVF1217" s="8"/>
      <c r="JVG1217" s="8"/>
      <c r="JVH1217" s="8"/>
      <c r="JVI1217" s="8"/>
      <c r="JVJ1217" s="8"/>
      <c r="JVK1217" s="8"/>
      <c r="JVL1217" s="8"/>
      <c r="JVM1217" s="8"/>
      <c r="JVN1217" s="8"/>
      <c r="JVO1217" s="8"/>
      <c r="JVP1217" s="8"/>
      <c r="JVQ1217" s="8"/>
      <c r="JVR1217" s="8"/>
      <c r="JVS1217" s="8"/>
      <c r="JVT1217" s="8"/>
      <c r="JVU1217" s="8"/>
      <c r="JVV1217" s="8"/>
      <c r="JVW1217" s="8"/>
      <c r="JVX1217" s="8"/>
      <c r="JVY1217" s="8"/>
      <c r="JVZ1217" s="8"/>
      <c r="JWA1217" s="8"/>
      <c r="JWB1217" s="8"/>
      <c r="JWC1217" s="8"/>
      <c r="JWD1217" s="8"/>
      <c r="JWE1217" s="8"/>
      <c r="JWF1217" s="8"/>
      <c r="JWG1217" s="8"/>
      <c r="JWH1217" s="8"/>
      <c r="JWI1217" s="8"/>
      <c r="JWJ1217" s="8"/>
      <c r="JWK1217" s="8"/>
      <c r="JWL1217" s="8"/>
      <c r="JWM1217" s="8"/>
      <c r="JWN1217" s="8"/>
      <c r="JWO1217" s="8"/>
      <c r="JWP1217" s="8"/>
      <c r="JWQ1217" s="8"/>
      <c r="JWR1217" s="8"/>
      <c r="JWS1217" s="8"/>
      <c r="JWT1217" s="8"/>
      <c r="JWU1217" s="8"/>
      <c r="JWV1217" s="8"/>
      <c r="JWW1217" s="8"/>
      <c r="JWX1217" s="8"/>
      <c r="JWY1217" s="8"/>
      <c r="JWZ1217" s="8"/>
      <c r="JXA1217" s="8"/>
      <c r="JXB1217" s="8"/>
      <c r="JXC1217" s="8"/>
      <c r="JXD1217" s="8"/>
      <c r="JXE1217" s="8"/>
      <c r="JXF1217" s="8"/>
      <c r="JXG1217" s="8"/>
      <c r="JXH1217" s="8"/>
      <c r="JXI1217" s="8"/>
      <c r="JXJ1217" s="8"/>
      <c r="JXK1217" s="8"/>
      <c r="JXL1217" s="8"/>
      <c r="JXM1217" s="8"/>
      <c r="JXN1217" s="8"/>
      <c r="JXO1217" s="8"/>
      <c r="JXP1217" s="8"/>
      <c r="JXQ1217" s="8"/>
      <c r="JXR1217" s="8"/>
      <c r="JXS1217" s="8"/>
      <c r="JXT1217" s="8"/>
      <c r="JXU1217" s="8"/>
      <c r="JXV1217" s="8"/>
      <c r="JXW1217" s="8"/>
      <c r="JXX1217" s="8"/>
      <c r="JXY1217" s="8"/>
      <c r="JXZ1217" s="8"/>
      <c r="JYA1217" s="8"/>
      <c r="JYB1217" s="8"/>
      <c r="JYC1217" s="8"/>
      <c r="JYD1217" s="8"/>
      <c r="JYE1217" s="8"/>
      <c r="JYF1217" s="8"/>
      <c r="JYG1217" s="8"/>
      <c r="JYH1217" s="8"/>
      <c r="JYI1217" s="8"/>
      <c r="JYJ1217" s="8"/>
      <c r="JYK1217" s="8"/>
      <c r="JYL1217" s="8"/>
      <c r="JYM1217" s="8"/>
      <c r="JYN1217" s="8"/>
      <c r="JYO1217" s="8"/>
      <c r="JYP1217" s="8"/>
      <c r="JYQ1217" s="8"/>
      <c r="JYR1217" s="8"/>
      <c r="JYS1217" s="8"/>
      <c r="JYT1217" s="8"/>
      <c r="JYU1217" s="8"/>
      <c r="JYV1217" s="8"/>
      <c r="JYW1217" s="8"/>
      <c r="JYX1217" s="8"/>
      <c r="JYY1217" s="8"/>
      <c r="JYZ1217" s="8"/>
      <c r="JZA1217" s="8"/>
      <c r="JZB1217" s="8"/>
      <c r="JZC1217" s="8"/>
      <c r="JZD1217" s="8"/>
      <c r="JZE1217" s="8"/>
      <c r="JZF1217" s="8"/>
      <c r="JZG1217" s="8"/>
      <c r="JZH1217" s="8"/>
      <c r="JZI1217" s="8"/>
      <c r="JZJ1217" s="8"/>
      <c r="JZK1217" s="8"/>
      <c r="JZL1217" s="8"/>
      <c r="JZM1217" s="8"/>
      <c r="JZN1217" s="8"/>
      <c r="JZO1217" s="8"/>
      <c r="JZP1217" s="8"/>
      <c r="JZQ1217" s="8"/>
      <c r="JZR1217" s="8"/>
      <c r="JZS1217" s="8"/>
      <c r="JZT1217" s="8"/>
      <c r="JZU1217" s="8"/>
      <c r="JZV1217" s="8"/>
      <c r="JZW1217" s="8"/>
      <c r="JZX1217" s="8"/>
      <c r="JZY1217" s="8"/>
      <c r="JZZ1217" s="8"/>
      <c r="KAA1217" s="8"/>
      <c r="KAB1217" s="8"/>
      <c r="KAC1217" s="8"/>
      <c r="KAD1217" s="8"/>
      <c r="KAE1217" s="8"/>
      <c r="KAF1217" s="8"/>
      <c r="KAG1217" s="8"/>
      <c r="KAH1217" s="8"/>
      <c r="KAI1217" s="8"/>
      <c r="KAJ1217" s="8"/>
      <c r="KAK1217" s="8"/>
      <c r="KAL1217" s="8"/>
      <c r="KAM1217" s="8"/>
      <c r="KAN1217" s="8"/>
      <c r="KAO1217" s="8"/>
      <c r="KAP1217" s="8"/>
      <c r="KAQ1217" s="8"/>
      <c r="KAR1217" s="8"/>
      <c r="KAS1217" s="8"/>
      <c r="KAT1217" s="8"/>
      <c r="KAU1217" s="8"/>
      <c r="KAV1217" s="8"/>
      <c r="KAW1217" s="8"/>
      <c r="KAX1217" s="8"/>
      <c r="KAY1217" s="8"/>
      <c r="KAZ1217" s="8"/>
      <c r="KBA1217" s="8"/>
      <c r="KBB1217" s="8"/>
      <c r="KBC1217" s="8"/>
      <c r="KBD1217" s="8"/>
      <c r="KBE1217" s="8"/>
      <c r="KBF1217" s="8"/>
      <c r="KBG1217" s="8"/>
      <c r="KBH1217" s="8"/>
      <c r="KBI1217" s="8"/>
      <c r="KBJ1217" s="8"/>
      <c r="KBK1217" s="8"/>
      <c r="KBL1217" s="8"/>
      <c r="KBM1217" s="8"/>
      <c r="KBN1217" s="8"/>
      <c r="KBO1217" s="8"/>
      <c r="KBP1217" s="8"/>
      <c r="KBQ1217" s="8"/>
      <c r="KBR1217" s="8"/>
      <c r="KBS1217" s="8"/>
      <c r="KBT1217" s="8"/>
      <c r="KBU1217" s="8"/>
      <c r="KBV1217" s="8"/>
      <c r="KBW1217" s="8"/>
      <c r="KBX1217" s="8"/>
      <c r="KBY1217" s="8"/>
      <c r="KBZ1217" s="8"/>
      <c r="KCA1217" s="8"/>
      <c r="KCB1217" s="8"/>
      <c r="KCC1217" s="8"/>
      <c r="KCD1217" s="8"/>
      <c r="KCE1217" s="8"/>
      <c r="KCF1217" s="8"/>
      <c r="KCG1217" s="8"/>
      <c r="KCH1217" s="8"/>
      <c r="KCI1217" s="8"/>
      <c r="KCJ1217" s="8"/>
      <c r="KCK1217" s="8"/>
      <c r="KCL1217" s="8"/>
      <c r="KCM1217" s="8"/>
      <c r="KCN1217" s="8"/>
      <c r="KCO1217" s="8"/>
      <c r="KCP1217" s="8"/>
      <c r="KCQ1217" s="8"/>
      <c r="KCR1217" s="8"/>
      <c r="KCS1217" s="8"/>
      <c r="KCT1217" s="8"/>
      <c r="KCU1217" s="8"/>
      <c r="KCV1217" s="8"/>
      <c r="KCW1217" s="8"/>
      <c r="KCX1217" s="8"/>
      <c r="KCY1217" s="8"/>
      <c r="KCZ1217" s="8"/>
      <c r="KDA1217" s="8"/>
      <c r="KDB1217" s="8"/>
      <c r="KDC1217" s="8"/>
      <c r="KDD1217" s="8"/>
      <c r="KDE1217" s="8"/>
      <c r="KDF1217" s="8"/>
      <c r="KDG1217" s="8"/>
      <c r="KDH1217" s="8"/>
      <c r="KDI1217" s="8"/>
      <c r="KDJ1217" s="8"/>
      <c r="KDK1217" s="8"/>
      <c r="KDL1217" s="8"/>
      <c r="KDM1217" s="8"/>
      <c r="KDN1217" s="8"/>
      <c r="KDO1217" s="8"/>
      <c r="KDP1217" s="8"/>
      <c r="KDQ1217" s="8"/>
      <c r="KDR1217" s="8"/>
      <c r="KDS1217" s="8"/>
      <c r="KDT1217" s="8"/>
      <c r="KDU1217" s="8"/>
      <c r="KDV1217" s="8"/>
      <c r="KDW1217" s="8"/>
      <c r="KDX1217" s="8"/>
      <c r="KDY1217" s="8"/>
      <c r="KDZ1217" s="8"/>
      <c r="KEA1217" s="8"/>
      <c r="KEB1217" s="8"/>
      <c r="KEC1217" s="8"/>
      <c r="KED1217" s="8"/>
      <c r="KEE1217" s="8"/>
      <c r="KEF1217" s="8"/>
      <c r="KEG1217" s="8"/>
      <c r="KEH1217" s="8"/>
      <c r="KEI1217" s="8"/>
      <c r="KEJ1217" s="8"/>
      <c r="KEK1217" s="8"/>
      <c r="KEL1217" s="8"/>
      <c r="KEM1217" s="8"/>
      <c r="KEN1217" s="8"/>
      <c r="KEO1217" s="8"/>
      <c r="KEP1217" s="8"/>
      <c r="KEQ1217" s="8"/>
      <c r="KER1217" s="8"/>
      <c r="KES1217" s="8"/>
      <c r="KET1217" s="8"/>
      <c r="KEU1217" s="8"/>
      <c r="KEV1217" s="8"/>
      <c r="KEW1217" s="8"/>
      <c r="KEX1217" s="8"/>
      <c r="KEY1217" s="8"/>
      <c r="KEZ1217" s="8"/>
      <c r="KFA1217" s="8"/>
      <c r="KFB1217" s="8"/>
      <c r="KFC1217" s="8"/>
      <c r="KFD1217" s="8"/>
      <c r="KFE1217" s="8"/>
      <c r="KFF1217" s="8"/>
      <c r="KFG1217" s="8"/>
      <c r="KFH1217" s="8"/>
      <c r="KFI1217" s="8"/>
      <c r="KFJ1217" s="8"/>
      <c r="KFK1217" s="8"/>
      <c r="KFL1217" s="8"/>
      <c r="KFM1217" s="8"/>
      <c r="KFN1217" s="8"/>
      <c r="KFO1217" s="8"/>
      <c r="KFP1217" s="8"/>
      <c r="KFQ1217" s="8"/>
      <c r="KFR1217" s="8"/>
      <c r="KFS1217" s="8"/>
      <c r="KFT1217" s="8"/>
      <c r="KFU1217" s="8"/>
      <c r="KFV1217" s="8"/>
      <c r="KFW1217" s="8"/>
      <c r="KFX1217" s="8"/>
      <c r="KFY1217" s="8"/>
      <c r="KFZ1217" s="8"/>
      <c r="KGA1217" s="8"/>
      <c r="KGB1217" s="8"/>
      <c r="KGC1217" s="8"/>
      <c r="KGD1217" s="8"/>
      <c r="KGE1217" s="8"/>
      <c r="KGF1217" s="8"/>
      <c r="KGG1217" s="8"/>
      <c r="KGH1217" s="8"/>
      <c r="KGI1217" s="8"/>
      <c r="KGJ1217" s="8"/>
      <c r="KGK1217" s="8"/>
      <c r="KGL1217" s="8"/>
      <c r="KGM1217" s="8"/>
      <c r="KGN1217" s="8"/>
      <c r="KGO1217" s="8"/>
      <c r="KGP1217" s="8"/>
      <c r="KGQ1217" s="8"/>
      <c r="KGR1217" s="8"/>
      <c r="KGS1217" s="8"/>
      <c r="KGT1217" s="8"/>
      <c r="KGU1217" s="8"/>
      <c r="KGV1217" s="8"/>
      <c r="KGW1217" s="8"/>
      <c r="KGX1217" s="8"/>
      <c r="KGY1217" s="8"/>
      <c r="KGZ1217" s="8"/>
      <c r="KHA1217" s="8"/>
      <c r="KHB1217" s="8"/>
      <c r="KHC1217" s="8"/>
      <c r="KHD1217" s="8"/>
      <c r="KHE1217" s="8"/>
      <c r="KHF1217" s="8"/>
      <c r="KHG1217" s="8"/>
      <c r="KHH1217" s="8"/>
      <c r="KHI1217" s="8"/>
      <c r="KHJ1217" s="8"/>
      <c r="KHK1217" s="8"/>
      <c r="KHL1217" s="8"/>
      <c r="KHM1217" s="8"/>
      <c r="KHN1217" s="8"/>
      <c r="KHO1217" s="8"/>
      <c r="KHP1217" s="8"/>
      <c r="KHQ1217" s="8"/>
      <c r="KHR1217" s="8"/>
      <c r="KHS1217" s="8"/>
      <c r="KHT1217" s="8"/>
      <c r="KHU1217" s="8"/>
      <c r="KHV1217" s="8"/>
      <c r="KHW1217" s="8"/>
      <c r="KHX1217" s="8"/>
      <c r="KHY1217" s="8"/>
      <c r="KHZ1217" s="8"/>
      <c r="KIA1217" s="8"/>
      <c r="KIB1217" s="8"/>
      <c r="KIC1217" s="8"/>
      <c r="KID1217" s="8"/>
      <c r="KIE1217" s="8"/>
      <c r="KIF1217" s="8"/>
      <c r="KIG1217" s="8"/>
      <c r="KIH1217" s="8"/>
      <c r="KII1217" s="8"/>
      <c r="KIJ1217" s="8"/>
      <c r="KIK1217" s="8"/>
      <c r="KIL1217" s="8"/>
      <c r="KIM1217" s="8"/>
      <c r="KIN1217" s="8"/>
      <c r="KIO1217" s="8"/>
      <c r="KIP1217" s="8"/>
      <c r="KIQ1217" s="8"/>
      <c r="KIR1217" s="8"/>
      <c r="KIS1217" s="8"/>
      <c r="KIT1217" s="8"/>
      <c r="KIU1217" s="8"/>
      <c r="KIV1217" s="8"/>
      <c r="KIW1217" s="8"/>
      <c r="KIX1217" s="8"/>
      <c r="KIY1217" s="8"/>
      <c r="KIZ1217" s="8"/>
      <c r="KJA1217" s="8"/>
      <c r="KJB1217" s="8"/>
      <c r="KJC1217" s="8"/>
      <c r="KJD1217" s="8"/>
      <c r="KJE1217" s="8"/>
      <c r="KJF1217" s="8"/>
      <c r="KJG1217" s="8"/>
      <c r="KJH1217" s="8"/>
      <c r="KJI1217" s="8"/>
      <c r="KJJ1217" s="8"/>
      <c r="KJK1217" s="8"/>
      <c r="KJL1217" s="8"/>
      <c r="KJM1217" s="8"/>
      <c r="KJN1217" s="8"/>
      <c r="KJO1217" s="8"/>
      <c r="KJP1217" s="8"/>
      <c r="KJQ1217" s="8"/>
      <c r="KJR1217" s="8"/>
      <c r="KJS1217" s="8"/>
      <c r="KJT1217" s="8"/>
      <c r="KJU1217" s="8"/>
      <c r="KJV1217" s="8"/>
      <c r="KJW1217" s="8"/>
      <c r="KJX1217" s="8"/>
      <c r="KJY1217" s="8"/>
      <c r="KJZ1217" s="8"/>
      <c r="KKA1217" s="8"/>
      <c r="KKB1217" s="8"/>
      <c r="KKC1217" s="8"/>
      <c r="KKD1217" s="8"/>
      <c r="KKE1217" s="8"/>
      <c r="KKF1217" s="8"/>
      <c r="KKG1217" s="8"/>
      <c r="KKH1217" s="8"/>
      <c r="KKI1217" s="8"/>
      <c r="KKJ1217" s="8"/>
      <c r="KKK1217" s="8"/>
      <c r="KKL1217" s="8"/>
      <c r="KKM1217" s="8"/>
      <c r="KKN1217" s="8"/>
      <c r="KKO1217" s="8"/>
      <c r="KKP1217" s="8"/>
      <c r="KKQ1217" s="8"/>
      <c r="KKR1217" s="8"/>
      <c r="KKS1217" s="8"/>
      <c r="KKT1217" s="8"/>
      <c r="KKU1217" s="8"/>
      <c r="KKV1217" s="8"/>
      <c r="KKW1217" s="8"/>
      <c r="KKX1217" s="8"/>
      <c r="KKY1217" s="8"/>
      <c r="KKZ1217" s="8"/>
      <c r="KLA1217" s="8"/>
      <c r="KLB1217" s="8"/>
      <c r="KLC1217" s="8"/>
      <c r="KLD1217" s="8"/>
      <c r="KLE1217" s="8"/>
      <c r="KLF1217" s="8"/>
      <c r="KLG1217" s="8"/>
      <c r="KLH1217" s="8"/>
      <c r="KLI1217" s="8"/>
      <c r="KLJ1217" s="8"/>
      <c r="KLK1217" s="8"/>
      <c r="KLL1217" s="8"/>
      <c r="KLM1217" s="8"/>
      <c r="KLN1217" s="8"/>
      <c r="KLO1217" s="8"/>
      <c r="KLP1217" s="8"/>
      <c r="KLQ1217" s="8"/>
      <c r="KLR1217" s="8"/>
      <c r="KLS1217" s="8"/>
      <c r="KLT1217" s="8"/>
      <c r="KLU1217" s="8"/>
      <c r="KLV1217" s="8"/>
      <c r="KLW1217" s="8"/>
      <c r="KLX1217" s="8"/>
      <c r="KLY1217" s="8"/>
      <c r="KLZ1217" s="8"/>
      <c r="KMA1217" s="8"/>
      <c r="KMB1217" s="8"/>
      <c r="KMC1217" s="8"/>
      <c r="KMD1217" s="8"/>
      <c r="KME1217" s="8"/>
      <c r="KMF1217" s="8"/>
      <c r="KMG1217" s="8"/>
      <c r="KMH1217" s="8"/>
      <c r="KMI1217" s="8"/>
      <c r="KMJ1217" s="8"/>
      <c r="KMK1217" s="8"/>
      <c r="KML1217" s="8"/>
      <c r="KMM1217" s="8"/>
      <c r="KMN1217" s="8"/>
      <c r="KMO1217" s="8"/>
      <c r="KMP1217" s="8"/>
      <c r="KMQ1217" s="8"/>
      <c r="KMR1217" s="8"/>
      <c r="KMS1217" s="8"/>
      <c r="KMT1217" s="8"/>
      <c r="KMU1217" s="8"/>
      <c r="KMV1217" s="8"/>
      <c r="KMW1217" s="8"/>
      <c r="KMX1217" s="8"/>
      <c r="KMY1217" s="8"/>
      <c r="KMZ1217" s="8"/>
      <c r="KNA1217" s="8"/>
      <c r="KNB1217" s="8"/>
      <c r="KNC1217" s="8"/>
      <c r="KND1217" s="8"/>
      <c r="KNE1217" s="8"/>
      <c r="KNF1217" s="8"/>
      <c r="KNG1217" s="8"/>
      <c r="KNH1217" s="8"/>
      <c r="KNI1217" s="8"/>
      <c r="KNJ1217" s="8"/>
      <c r="KNK1217" s="8"/>
      <c r="KNL1217" s="8"/>
      <c r="KNM1217" s="8"/>
      <c r="KNN1217" s="8"/>
      <c r="KNO1217" s="8"/>
      <c r="KNP1217" s="8"/>
      <c r="KNQ1217" s="8"/>
      <c r="KNR1217" s="8"/>
      <c r="KNS1217" s="8"/>
      <c r="KNT1217" s="8"/>
      <c r="KNU1217" s="8"/>
      <c r="KNV1217" s="8"/>
      <c r="KNW1217" s="8"/>
      <c r="KNX1217" s="8"/>
      <c r="KNY1217" s="8"/>
      <c r="KNZ1217" s="8"/>
      <c r="KOA1217" s="8"/>
      <c r="KOB1217" s="8"/>
      <c r="KOC1217" s="8"/>
      <c r="KOD1217" s="8"/>
      <c r="KOE1217" s="8"/>
      <c r="KOF1217" s="8"/>
      <c r="KOG1217" s="8"/>
      <c r="KOH1217" s="8"/>
      <c r="KOI1217" s="8"/>
      <c r="KOJ1217" s="8"/>
      <c r="KOK1217" s="8"/>
      <c r="KOL1217" s="8"/>
      <c r="KOM1217" s="8"/>
      <c r="KON1217" s="8"/>
      <c r="KOO1217" s="8"/>
      <c r="KOP1217" s="8"/>
      <c r="KOQ1217" s="8"/>
      <c r="KOR1217" s="8"/>
      <c r="KOS1217" s="8"/>
      <c r="KOT1217" s="8"/>
      <c r="KOU1217" s="8"/>
      <c r="KOV1217" s="8"/>
      <c r="KOW1217" s="8"/>
      <c r="KOX1217" s="8"/>
      <c r="KOY1217" s="8"/>
      <c r="KOZ1217" s="8"/>
      <c r="KPA1217" s="8"/>
      <c r="KPB1217" s="8"/>
      <c r="KPC1217" s="8"/>
      <c r="KPD1217" s="8"/>
      <c r="KPE1217" s="8"/>
      <c r="KPF1217" s="8"/>
      <c r="KPG1217" s="8"/>
      <c r="KPH1217" s="8"/>
      <c r="KPI1217" s="8"/>
      <c r="KPJ1217" s="8"/>
      <c r="KPK1217" s="8"/>
      <c r="KPL1217" s="8"/>
      <c r="KPM1217" s="8"/>
      <c r="KPN1217" s="8"/>
      <c r="KPO1217" s="8"/>
      <c r="KPP1217" s="8"/>
      <c r="KPQ1217" s="8"/>
      <c r="KPR1217" s="8"/>
      <c r="KPS1217" s="8"/>
      <c r="KPT1217" s="8"/>
      <c r="KPU1217" s="8"/>
      <c r="KPV1217" s="8"/>
      <c r="KPW1217" s="8"/>
      <c r="KPX1217" s="8"/>
      <c r="KPY1217" s="8"/>
      <c r="KPZ1217" s="8"/>
      <c r="KQA1217" s="8"/>
      <c r="KQB1217" s="8"/>
      <c r="KQC1217" s="8"/>
      <c r="KQD1217" s="8"/>
      <c r="KQE1217" s="8"/>
      <c r="KQF1217" s="8"/>
      <c r="KQG1217" s="8"/>
      <c r="KQH1217" s="8"/>
      <c r="KQI1217" s="8"/>
      <c r="KQJ1217" s="8"/>
      <c r="KQK1217" s="8"/>
      <c r="KQL1217" s="8"/>
      <c r="KQM1217" s="8"/>
      <c r="KQN1217" s="8"/>
      <c r="KQO1217" s="8"/>
      <c r="KQP1217" s="8"/>
      <c r="KQQ1217" s="8"/>
      <c r="KQR1217" s="8"/>
      <c r="KQS1217" s="8"/>
      <c r="KQT1217" s="8"/>
      <c r="KQU1217" s="8"/>
      <c r="KQV1217" s="8"/>
      <c r="KQW1217" s="8"/>
      <c r="KQX1217" s="8"/>
      <c r="KQY1217" s="8"/>
      <c r="KQZ1217" s="8"/>
      <c r="KRA1217" s="8"/>
      <c r="KRB1217" s="8"/>
      <c r="KRC1217" s="8"/>
      <c r="KRD1217" s="8"/>
      <c r="KRE1217" s="8"/>
      <c r="KRF1217" s="8"/>
      <c r="KRG1217" s="8"/>
      <c r="KRH1217" s="8"/>
      <c r="KRI1217" s="8"/>
      <c r="KRJ1217" s="8"/>
      <c r="KRK1217" s="8"/>
      <c r="KRL1217" s="8"/>
      <c r="KRM1217" s="8"/>
      <c r="KRN1217" s="8"/>
      <c r="KRO1217" s="8"/>
      <c r="KRP1217" s="8"/>
      <c r="KRQ1217" s="8"/>
      <c r="KRR1217" s="8"/>
      <c r="KRS1217" s="8"/>
      <c r="KRT1217" s="8"/>
      <c r="KRU1217" s="8"/>
      <c r="KRV1217" s="8"/>
      <c r="KRW1217" s="8"/>
      <c r="KRX1217" s="8"/>
      <c r="KRY1217" s="8"/>
      <c r="KRZ1217" s="8"/>
      <c r="KSA1217" s="8"/>
      <c r="KSB1217" s="8"/>
      <c r="KSC1217" s="8"/>
      <c r="KSD1217" s="8"/>
      <c r="KSE1217" s="8"/>
      <c r="KSF1217" s="8"/>
      <c r="KSG1217" s="8"/>
      <c r="KSH1217" s="8"/>
      <c r="KSI1217" s="8"/>
      <c r="KSJ1217" s="8"/>
      <c r="KSK1217" s="8"/>
      <c r="KSL1217" s="8"/>
      <c r="KSM1217" s="8"/>
      <c r="KSN1217" s="8"/>
      <c r="KSO1217" s="8"/>
      <c r="KSP1217" s="8"/>
      <c r="KSQ1217" s="8"/>
      <c r="KSR1217" s="8"/>
      <c r="KSS1217" s="8"/>
      <c r="KST1217" s="8"/>
      <c r="KSU1217" s="8"/>
      <c r="KSV1217" s="8"/>
      <c r="KSW1217" s="8"/>
      <c r="KSX1217" s="8"/>
      <c r="KSY1217" s="8"/>
      <c r="KSZ1217" s="8"/>
      <c r="KTA1217" s="8"/>
      <c r="KTB1217" s="8"/>
      <c r="KTC1217" s="8"/>
      <c r="KTD1217" s="8"/>
      <c r="KTE1217" s="8"/>
      <c r="KTF1217" s="8"/>
      <c r="KTG1217" s="8"/>
      <c r="KTH1217" s="8"/>
      <c r="KTI1217" s="8"/>
      <c r="KTJ1217" s="8"/>
      <c r="KTK1217" s="8"/>
      <c r="KTL1217" s="8"/>
      <c r="KTM1217" s="8"/>
      <c r="KTN1217" s="8"/>
      <c r="KTO1217" s="8"/>
      <c r="KTP1217" s="8"/>
      <c r="KTQ1217" s="8"/>
      <c r="KTR1217" s="8"/>
      <c r="KTS1217" s="8"/>
      <c r="KTT1217" s="8"/>
      <c r="KTU1217" s="8"/>
      <c r="KTV1217" s="8"/>
      <c r="KTW1217" s="8"/>
      <c r="KTX1217" s="8"/>
      <c r="KTY1217" s="8"/>
      <c r="KTZ1217" s="8"/>
      <c r="KUA1217" s="8"/>
      <c r="KUB1217" s="8"/>
      <c r="KUC1217" s="8"/>
      <c r="KUD1217" s="8"/>
      <c r="KUE1217" s="8"/>
      <c r="KUF1217" s="8"/>
      <c r="KUG1217" s="8"/>
      <c r="KUH1217" s="8"/>
      <c r="KUI1217" s="8"/>
      <c r="KUJ1217" s="8"/>
      <c r="KUK1217" s="8"/>
      <c r="KUL1217" s="8"/>
      <c r="KUM1217" s="8"/>
      <c r="KUN1217" s="8"/>
      <c r="KUO1217" s="8"/>
      <c r="KUP1217" s="8"/>
      <c r="KUQ1217" s="8"/>
      <c r="KUR1217" s="8"/>
      <c r="KUS1217" s="8"/>
      <c r="KUT1217" s="8"/>
      <c r="KUU1217" s="8"/>
      <c r="KUV1217" s="8"/>
      <c r="KUW1217" s="8"/>
      <c r="KUX1217" s="8"/>
      <c r="KUY1217" s="8"/>
      <c r="KUZ1217" s="8"/>
      <c r="KVA1217" s="8"/>
      <c r="KVB1217" s="8"/>
      <c r="KVC1217" s="8"/>
      <c r="KVD1217" s="8"/>
      <c r="KVE1217" s="8"/>
      <c r="KVF1217" s="8"/>
      <c r="KVG1217" s="8"/>
      <c r="KVH1217" s="8"/>
      <c r="KVI1217" s="8"/>
      <c r="KVJ1217" s="8"/>
      <c r="KVK1217" s="8"/>
      <c r="KVL1217" s="8"/>
      <c r="KVM1217" s="8"/>
      <c r="KVN1217" s="8"/>
      <c r="KVO1217" s="8"/>
      <c r="KVP1217" s="8"/>
      <c r="KVQ1217" s="8"/>
      <c r="KVR1217" s="8"/>
      <c r="KVS1217" s="8"/>
      <c r="KVT1217" s="8"/>
      <c r="KVU1217" s="8"/>
      <c r="KVV1217" s="8"/>
      <c r="KVW1217" s="8"/>
      <c r="KVX1217" s="8"/>
      <c r="KVY1217" s="8"/>
      <c r="KVZ1217" s="8"/>
      <c r="KWA1217" s="8"/>
      <c r="KWB1217" s="8"/>
      <c r="KWC1217" s="8"/>
      <c r="KWD1217" s="8"/>
      <c r="KWE1217" s="8"/>
      <c r="KWF1217" s="8"/>
      <c r="KWG1217" s="8"/>
      <c r="KWH1217" s="8"/>
      <c r="KWI1217" s="8"/>
      <c r="KWJ1217" s="8"/>
      <c r="KWK1217" s="8"/>
      <c r="KWL1217" s="8"/>
      <c r="KWM1217" s="8"/>
      <c r="KWN1217" s="8"/>
      <c r="KWO1217" s="8"/>
      <c r="KWP1217" s="8"/>
      <c r="KWQ1217" s="8"/>
      <c r="KWR1217" s="8"/>
      <c r="KWS1217" s="8"/>
      <c r="KWT1217" s="8"/>
      <c r="KWU1217" s="8"/>
      <c r="KWV1217" s="8"/>
      <c r="KWW1217" s="8"/>
      <c r="KWX1217" s="8"/>
      <c r="KWY1217" s="8"/>
      <c r="KWZ1217" s="8"/>
      <c r="KXA1217" s="8"/>
      <c r="KXB1217" s="8"/>
      <c r="KXC1217" s="8"/>
      <c r="KXD1217" s="8"/>
      <c r="KXE1217" s="8"/>
      <c r="KXF1217" s="8"/>
      <c r="KXG1217" s="8"/>
      <c r="KXH1217" s="8"/>
      <c r="KXI1217" s="8"/>
      <c r="KXJ1217" s="8"/>
      <c r="KXK1217" s="8"/>
      <c r="KXL1217" s="8"/>
      <c r="KXM1217" s="8"/>
      <c r="KXN1217" s="8"/>
      <c r="KXO1217" s="8"/>
      <c r="KXP1217" s="8"/>
      <c r="KXQ1217" s="8"/>
      <c r="KXR1217" s="8"/>
      <c r="KXS1217" s="8"/>
      <c r="KXT1217" s="8"/>
      <c r="KXU1217" s="8"/>
      <c r="KXV1217" s="8"/>
      <c r="KXW1217" s="8"/>
      <c r="KXX1217" s="8"/>
      <c r="KXY1217" s="8"/>
      <c r="KXZ1217" s="8"/>
      <c r="KYA1217" s="8"/>
      <c r="KYB1217" s="8"/>
      <c r="KYC1217" s="8"/>
      <c r="KYD1217" s="8"/>
      <c r="KYE1217" s="8"/>
      <c r="KYF1217" s="8"/>
      <c r="KYG1217" s="8"/>
      <c r="KYH1217" s="8"/>
      <c r="KYI1217" s="8"/>
      <c r="KYJ1217" s="8"/>
      <c r="KYK1217" s="8"/>
      <c r="KYL1217" s="8"/>
      <c r="KYM1217" s="8"/>
      <c r="KYN1217" s="8"/>
      <c r="KYO1217" s="8"/>
      <c r="KYP1217" s="8"/>
      <c r="KYQ1217" s="8"/>
      <c r="KYR1217" s="8"/>
      <c r="KYS1217" s="8"/>
      <c r="KYT1217" s="8"/>
      <c r="KYU1217" s="8"/>
      <c r="KYV1217" s="8"/>
      <c r="KYW1217" s="8"/>
      <c r="KYX1217" s="8"/>
      <c r="KYY1217" s="8"/>
      <c r="KYZ1217" s="8"/>
      <c r="KZA1217" s="8"/>
      <c r="KZB1217" s="8"/>
      <c r="KZC1217" s="8"/>
      <c r="KZD1217" s="8"/>
      <c r="KZE1217" s="8"/>
      <c r="KZF1217" s="8"/>
      <c r="KZG1217" s="8"/>
      <c r="KZH1217" s="8"/>
      <c r="KZI1217" s="8"/>
      <c r="KZJ1217" s="8"/>
      <c r="KZK1217" s="8"/>
      <c r="KZL1217" s="8"/>
      <c r="KZM1217" s="8"/>
      <c r="KZN1217" s="8"/>
      <c r="KZO1217" s="8"/>
      <c r="KZP1217" s="8"/>
      <c r="KZQ1217" s="8"/>
      <c r="KZR1217" s="8"/>
      <c r="KZS1217" s="8"/>
      <c r="KZT1217" s="8"/>
      <c r="KZU1217" s="8"/>
      <c r="KZV1217" s="8"/>
      <c r="KZW1217" s="8"/>
      <c r="KZX1217" s="8"/>
      <c r="KZY1217" s="8"/>
      <c r="KZZ1217" s="8"/>
      <c r="LAA1217" s="8"/>
      <c r="LAB1217" s="8"/>
      <c r="LAC1217" s="8"/>
      <c r="LAD1217" s="8"/>
      <c r="LAE1217" s="8"/>
      <c r="LAF1217" s="8"/>
      <c r="LAG1217" s="8"/>
      <c r="LAH1217" s="8"/>
      <c r="LAI1217" s="8"/>
      <c r="LAJ1217" s="8"/>
      <c r="LAK1217" s="8"/>
      <c r="LAL1217" s="8"/>
      <c r="LAM1217" s="8"/>
      <c r="LAN1217" s="8"/>
      <c r="LAO1217" s="8"/>
      <c r="LAP1217" s="8"/>
      <c r="LAQ1217" s="8"/>
      <c r="LAR1217" s="8"/>
      <c r="LAS1217" s="8"/>
      <c r="LAT1217" s="8"/>
      <c r="LAU1217" s="8"/>
      <c r="LAV1217" s="8"/>
      <c r="LAW1217" s="8"/>
      <c r="LAX1217" s="8"/>
      <c r="LAY1217" s="8"/>
      <c r="LAZ1217" s="8"/>
      <c r="LBA1217" s="8"/>
      <c r="LBB1217" s="8"/>
      <c r="LBC1217" s="8"/>
      <c r="LBD1217" s="8"/>
      <c r="LBE1217" s="8"/>
      <c r="LBF1217" s="8"/>
      <c r="LBG1217" s="8"/>
      <c r="LBH1217" s="8"/>
      <c r="LBI1217" s="8"/>
      <c r="LBJ1217" s="8"/>
      <c r="LBK1217" s="8"/>
      <c r="LBL1217" s="8"/>
      <c r="LBM1217" s="8"/>
      <c r="LBN1217" s="8"/>
      <c r="LBO1217" s="8"/>
      <c r="LBP1217" s="8"/>
      <c r="LBQ1217" s="8"/>
      <c r="LBR1217" s="8"/>
      <c r="LBS1217" s="8"/>
      <c r="LBT1217" s="8"/>
      <c r="LBU1217" s="8"/>
      <c r="LBV1217" s="8"/>
      <c r="LBW1217" s="8"/>
      <c r="LBX1217" s="8"/>
      <c r="LBY1217" s="8"/>
      <c r="LBZ1217" s="8"/>
      <c r="LCA1217" s="8"/>
      <c r="LCB1217" s="8"/>
      <c r="LCC1217" s="8"/>
      <c r="LCD1217" s="8"/>
      <c r="LCE1217" s="8"/>
      <c r="LCF1217" s="8"/>
      <c r="LCG1217" s="8"/>
      <c r="LCH1217" s="8"/>
      <c r="LCI1217" s="8"/>
      <c r="LCJ1217" s="8"/>
      <c r="LCK1217" s="8"/>
      <c r="LCL1217" s="8"/>
      <c r="LCM1217" s="8"/>
      <c r="LCN1217" s="8"/>
      <c r="LCO1217" s="8"/>
      <c r="LCP1217" s="8"/>
      <c r="LCQ1217" s="8"/>
      <c r="LCR1217" s="8"/>
      <c r="LCS1217" s="8"/>
      <c r="LCT1217" s="8"/>
      <c r="LCU1217" s="8"/>
      <c r="LCV1217" s="8"/>
      <c r="LCW1217" s="8"/>
      <c r="LCX1217" s="8"/>
      <c r="LCY1217" s="8"/>
      <c r="LCZ1217" s="8"/>
      <c r="LDA1217" s="8"/>
      <c r="LDB1217" s="8"/>
      <c r="LDC1217" s="8"/>
      <c r="LDD1217" s="8"/>
      <c r="LDE1217" s="8"/>
      <c r="LDF1217" s="8"/>
      <c r="LDG1217" s="8"/>
      <c r="LDH1217" s="8"/>
      <c r="LDI1217" s="8"/>
      <c r="LDJ1217" s="8"/>
      <c r="LDK1217" s="8"/>
      <c r="LDL1217" s="8"/>
      <c r="LDM1217" s="8"/>
      <c r="LDN1217" s="8"/>
      <c r="LDO1217" s="8"/>
      <c r="LDP1217" s="8"/>
      <c r="LDQ1217" s="8"/>
      <c r="LDR1217" s="8"/>
      <c r="LDS1217" s="8"/>
      <c r="LDT1217" s="8"/>
      <c r="LDU1217" s="8"/>
      <c r="LDV1217" s="8"/>
      <c r="LDW1217" s="8"/>
      <c r="LDX1217" s="8"/>
      <c r="LDY1217" s="8"/>
      <c r="LDZ1217" s="8"/>
      <c r="LEA1217" s="8"/>
      <c r="LEB1217" s="8"/>
      <c r="LEC1217" s="8"/>
      <c r="LED1217" s="8"/>
      <c r="LEE1217" s="8"/>
      <c r="LEF1217" s="8"/>
      <c r="LEG1217" s="8"/>
      <c r="LEH1217" s="8"/>
      <c r="LEI1217" s="8"/>
      <c r="LEJ1217" s="8"/>
      <c r="LEK1217" s="8"/>
      <c r="LEL1217" s="8"/>
      <c r="LEM1217" s="8"/>
      <c r="LEN1217" s="8"/>
      <c r="LEO1217" s="8"/>
      <c r="LEP1217" s="8"/>
      <c r="LEQ1217" s="8"/>
      <c r="LER1217" s="8"/>
      <c r="LES1217" s="8"/>
      <c r="LET1217" s="8"/>
      <c r="LEU1217" s="8"/>
      <c r="LEV1217" s="8"/>
      <c r="LEW1217" s="8"/>
      <c r="LEX1217" s="8"/>
      <c r="LEY1217" s="8"/>
      <c r="LEZ1217" s="8"/>
      <c r="LFA1217" s="8"/>
      <c r="LFB1217" s="8"/>
      <c r="LFC1217" s="8"/>
      <c r="LFD1217" s="8"/>
      <c r="LFE1217" s="8"/>
      <c r="LFF1217" s="8"/>
      <c r="LFG1217" s="8"/>
      <c r="LFH1217" s="8"/>
      <c r="LFI1217" s="8"/>
      <c r="LFJ1217" s="8"/>
      <c r="LFK1217" s="8"/>
      <c r="LFL1217" s="8"/>
      <c r="LFM1217" s="8"/>
      <c r="LFN1217" s="8"/>
      <c r="LFO1217" s="8"/>
      <c r="LFP1217" s="8"/>
      <c r="LFQ1217" s="8"/>
      <c r="LFR1217" s="8"/>
      <c r="LFS1217" s="8"/>
      <c r="LFT1217" s="8"/>
      <c r="LFU1217" s="8"/>
      <c r="LFV1217" s="8"/>
      <c r="LFW1217" s="8"/>
      <c r="LFX1217" s="8"/>
      <c r="LFY1217" s="8"/>
      <c r="LFZ1217" s="8"/>
      <c r="LGA1217" s="8"/>
      <c r="LGB1217" s="8"/>
      <c r="LGC1217" s="8"/>
      <c r="LGD1217" s="8"/>
      <c r="LGE1217" s="8"/>
      <c r="LGF1217" s="8"/>
      <c r="LGG1217" s="8"/>
      <c r="LGH1217" s="8"/>
      <c r="LGI1217" s="8"/>
      <c r="LGJ1217" s="8"/>
      <c r="LGK1217" s="8"/>
      <c r="LGL1217" s="8"/>
      <c r="LGM1217" s="8"/>
      <c r="LGN1217" s="8"/>
      <c r="LGO1217" s="8"/>
      <c r="LGP1217" s="8"/>
      <c r="LGQ1217" s="8"/>
      <c r="LGR1217" s="8"/>
      <c r="LGS1217" s="8"/>
      <c r="LGT1217" s="8"/>
      <c r="LGU1217" s="8"/>
      <c r="LGV1217" s="8"/>
      <c r="LGW1217" s="8"/>
      <c r="LGX1217" s="8"/>
      <c r="LGY1217" s="8"/>
      <c r="LGZ1217" s="8"/>
      <c r="LHA1217" s="8"/>
      <c r="LHB1217" s="8"/>
      <c r="LHC1217" s="8"/>
      <c r="LHD1217" s="8"/>
      <c r="LHE1217" s="8"/>
      <c r="LHF1217" s="8"/>
      <c r="LHG1217" s="8"/>
      <c r="LHH1217" s="8"/>
      <c r="LHI1217" s="8"/>
      <c r="LHJ1217" s="8"/>
      <c r="LHK1217" s="8"/>
      <c r="LHL1217" s="8"/>
      <c r="LHM1217" s="8"/>
      <c r="LHN1217" s="8"/>
      <c r="LHO1217" s="8"/>
      <c r="LHP1217" s="8"/>
      <c r="LHQ1217" s="8"/>
      <c r="LHR1217" s="8"/>
      <c r="LHS1217" s="8"/>
      <c r="LHT1217" s="8"/>
      <c r="LHU1217" s="8"/>
      <c r="LHV1217" s="8"/>
      <c r="LHW1217" s="8"/>
      <c r="LHX1217" s="8"/>
      <c r="LHY1217" s="8"/>
      <c r="LHZ1217" s="8"/>
      <c r="LIA1217" s="8"/>
      <c r="LIB1217" s="8"/>
      <c r="LIC1217" s="8"/>
      <c r="LID1217" s="8"/>
      <c r="LIE1217" s="8"/>
      <c r="LIF1217" s="8"/>
      <c r="LIG1217" s="8"/>
      <c r="LIH1217" s="8"/>
      <c r="LII1217" s="8"/>
      <c r="LIJ1217" s="8"/>
      <c r="LIK1217" s="8"/>
      <c r="LIL1217" s="8"/>
      <c r="LIM1217" s="8"/>
      <c r="LIN1217" s="8"/>
      <c r="LIO1217" s="8"/>
      <c r="LIP1217" s="8"/>
      <c r="LIQ1217" s="8"/>
      <c r="LIR1217" s="8"/>
      <c r="LIS1217" s="8"/>
      <c r="LIT1217" s="8"/>
      <c r="LIU1217" s="8"/>
      <c r="LIV1217" s="8"/>
      <c r="LIW1217" s="8"/>
      <c r="LIX1217" s="8"/>
      <c r="LIY1217" s="8"/>
      <c r="LIZ1217" s="8"/>
      <c r="LJA1217" s="8"/>
      <c r="LJB1217" s="8"/>
      <c r="LJC1217" s="8"/>
      <c r="LJD1217" s="8"/>
      <c r="LJE1217" s="8"/>
      <c r="LJF1217" s="8"/>
      <c r="LJG1217" s="8"/>
      <c r="LJH1217" s="8"/>
      <c r="LJI1217" s="8"/>
      <c r="LJJ1217" s="8"/>
      <c r="LJK1217" s="8"/>
      <c r="LJL1217" s="8"/>
      <c r="LJM1217" s="8"/>
      <c r="LJN1217" s="8"/>
      <c r="LJO1217" s="8"/>
      <c r="LJP1217" s="8"/>
      <c r="LJQ1217" s="8"/>
      <c r="LJR1217" s="8"/>
      <c r="LJS1217" s="8"/>
      <c r="LJT1217" s="8"/>
      <c r="LJU1217" s="8"/>
      <c r="LJV1217" s="8"/>
      <c r="LJW1217" s="8"/>
      <c r="LJX1217" s="8"/>
      <c r="LJY1217" s="8"/>
      <c r="LJZ1217" s="8"/>
      <c r="LKA1217" s="8"/>
      <c r="LKB1217" s="8"/>
      <c r="LKC1217" s="8"/>
      <c r="LKD1217" s="8"/>
      <c r="LKE1217" s="8"/>
      <c r="LKF1217" s="8"/>
      <c r="LKG1217" s="8"/>
      <c r="LKH1217" s="8"/>
      <c r="LKI1217" s="8"/>
      <c r="LKJ1217" s="8"/>
      <c r="LKK1217" s="8"/>
      <c r="LKL1217" s="8"/>
      <c r="LKM1217" s="8"/>
      <c r="LKN1217" s="8"/>
      <c r="LKO1217" s="8"/>
      <c r="LKP1217" s="8"/>
      <c r="LKQ1217" s="8"/>
      <c r="LKR1217" s="8"/>
      <c r="LKS1217" s="8"/>
      <c r="LKT1217" s="8"/>
      <c r="LKU1217" s="8"/>
      <c r="LKV1217" s="8"/>
      <c r="LKW1217" s="8"/>
      <c r="LKX1217" s="8"/>
      <c r="LKY1217" s="8"/>
      <c r="LKZ1217" s="8"/>
      <c r="LLA1217" s="8"/>
      <c r="LLB1217" s="8"/>
      <c r="LLC1217" s="8"/>
      <c r="LLD1217" s="8"/>
      <c r="LLE1217" s="8"/>
      <c r="LLF1217" s="8"/>
      <c r="LLG1217" s="8"/>
      <c r="LLH1217" s="8"/>
      <c r="LLI1217" s="8"/>
      <c r="LLJ1217" s="8"/>
      <c r="LLK1217" s="8"/>
      <c r="LLL1217" s="8"/>
      <c r="LLM1217" s="8"/>
      <c r="LLN1217" s="8"/>
      <c r="LLO1217" s="8"/>
      <c r="LLP1217" s="8"/>
      <c r="LLQ1217" s="8"/>
      <c r="LLR1217" s="8"/>
      <c r="LLS1217" s="8"/>
      <c r="LLT1217" s="8"/>
      <c r="LLU1217" s="8"/>
      <c r="LLV1217" s="8"/>
      <c r="LLW1217" s="8"/>
      <c r="LLX1217" s="8"/>
      <c r="LLY1217" s="8"/>
      <c r="LLZ1217" s="8"/>
      <c r="LMA1217" s="8"/>
      <c r="LMB1217" s="8"/>
      <c r="LMC1217" s="8"/>
      <c r="LMD1217" s="8"/>
      <c r="LME1217" s="8"/>
      <c r="LMF1217" s="8"/>
      <c r="LMG1217" s="8"/>
      <c r="LMH1217" s="8"/>
      <c r="LMI1217" s="8"/>
      <c r="LMJ1217" s="8"/>
      <c r="LMK1217" s="8"/>
      <c r="LML1217" s="8"/>
      <c r="LMM1217" s="8"/>
      <c r="LMN1217" s="8"/>
      <c r="LMO1217" s="8"/>
      <c r="LMP1217" s="8"/>
      <c r="LMQ1217" s="8"/>
      <c r="LMR1217" s="8"/>
      <c r="LMS1217" s="8"/>
      <c r="LMT1217" s="8"/>
      <c r="LMU1217" s="8"/>
      <c r="LMV1217" s="8"/>
      <c r="LMW1217" s="8"/>
      <c r="LMX1217" s="8"/>
      <c r="LMY1217" s="8"/>
      <c r="LMZ1217" s="8"/>
      <c r="LNA1217" s="8"/>
      <c r="LNB1217" s="8"/>
      <c r="LNC1217" s="8"/>
      <c r="LND1217" s="8"/>
      <c r="LNE1217" s="8"/>
      <c r="LNF1217" s="8"/>
      <c r="LNG1217" s="8"/>
      <c r="LNH1217" s="8"/>
      <c r="LNI1217" s="8"/>
      <c r="LNJ1217" s="8"/>
      <c r="LNK1217" s="8"/>
      <c r="LNL1217" s="8"/>
      <c r="LNM1217" s="8"/>
      <c r="LNN1217" s="8"/>
      <c r="LNO1217" s="8"/>
      <c r="LNP1217" s="8"/>
      <c r="LNQ1217" s="8"/>
      <c r="LNR1217" s="8"/>
      <c r="LNS1217" s="8"/>
      <c r="LNT1217" s="8"/>
      <c r="LNU1217" s="8"/>
      <c r="LNV1217" s="8"/>
      <c r="LNW1217" s="8"/>
      <c r="LNX1217" s="8"/>
      <c r="LNY1217" s="8"/>
      <c r="LNZ1217" s="8"/>
      <c r="LOA1217" s="8"/>
      <c r="LOB1217" s="8"/>
      <c r="LOC1217" s="8"/>
      <c r="LOD1217" s="8"/>
      <c r="LOE1217" s="8"/>
      <c r="LOF1217" s="8"/>
      <c r="LOG1217" s="8"/>
      <c r="LOH1217" s="8"/>
      <c r="LOI1217" s="8"/>
      <c r="LOJ1217" s="8"/>
      <c r="LOK1217" s="8"/>
      <c r="LOL1217" s="8"/>
      <c r="LOM1217" s="8"/>
      <c r="LON1217" s="8"/>
      <c r="LOO1217" s="8"/>
      <c r="LOP1217" s="8"/>
      <c r="LOQ1217" s="8"/>
      <c r="LOR1217" s="8"/>
      <c r="LOS1217" s="8"/>
      <c r="LOT1217" s="8"/>
      <c r="LOU1217" s="8"/>
      <c r="LOV1217" s="8"/>
      <c r="LOW1217" s="8"/>
      <c r="LOX1217" s="8"/>
      <c r="LOY1217" s="8"/>
      <c r="LOZ1217" s="8"/>
      <c r="LPA1217" s="8"/>
      <c r="LPB1217" s="8"/>
      <c r="LPC1217" s="8"/>
      <c r="LPD1217" s="8"/>
      <c r="LPE1217" s="8"/>
      <c r="LPF1217" s="8"/>
      <c r="LPG1217" s="8"/>
      <c r="LPH1217" s="8"/>
      <c r="LPI1217" s="8"/>
      <c r="LPJ1217" s="8"/>
      <c r="LPK1217" s="8"/>
      <c r="LPL1217" s="8"/>
      <c r="LPM1217" s="8"/>
      <c r="LPN1217" s="8"/>
      <c r="LPO1217" s="8"/>
      <c r="LPP1217" s="8"/>
      <c r="LPQ1217" s="8"/>
      <c r="LPR1217" s="8"/>
      <c r="LPS1217" s="8"/>
      <c r="LPT1217" s="8"/>
      <c r="LPU1217" s="8"/>
      <c r="LPV1217" s="8"/>
      <c r="LPW1217" s="8"/>
      <c r="LPX1217" s="8"/>
      <c r="LPY1217" s="8"/>
      <c r="LPZ1217" s="8"/>
      <c r="LQA1217" s="8"/>
      <c r="LQB1217" s="8"/>
      <c r="LQC1217" s="8"/>
      <c r="LQD1217" s="8"/>
      <c r="LQE1217" s="8"/>
      <c r="LQF1217" s="8"/>
      <c r="LQG1217" s="8"/>
      <c r="LQH1217" s="8"/>
      <c r="LQI1217" s="8"/>
      <c r="LQJ1217" s="8"/>
      <c r="LQK1217" s="8"/>
      <c r="LQL1217" s="8"/>
      <c r="LQM1217" s="8"/>
      <c r="LQN1217" s="8"/>
      <c r="LQO1217" s="8"/>
      <c r="LQP1217" s="8"/>
      <c r="LQQ1217" s="8"/>
      <c r="LQR1217" s="8"/>
      <c r="LQS1217" s="8"/>
      <c r="LQT1217" s="8"/>
      <c r="LQU1217" s="8"/>
      <c r="LQV1217" s="8"/>
      <c r="LQW1217" s="8"/>
      <c r="LQX1217" s="8"/>
      <c r="LQY1217" s="8"/>
      <c r="LQZ1217" s="8"/>
      <c r="LRA1217" s="8"/>
      <c r="LRB1217" s="8"/>
      <c r="LRC1217" s="8"/>
      <c r="LRD1217" s="8"/>
      <c r="LRE1217" s="8"/>
      <c r="LRF1217" s="8"/>
      <c r="LRG1217" s="8"/>
      <c r="LRH1217" s="8"/>
      <c r="LRI1217" s="8"/>
      <c r="LRJ1217" s="8"/>
      <c r="LRK1217" s="8"/>
      <c r="LRL1217" s="8"/>
      <c r="LRM1217" s="8"/>
      <c r="LRN1217" s="8"/>
      <c r="LRO1217" s="8"/>
      <c r="LRP1217" s="8"/>
      <c r="LRQ1217" s="8"/>
      <c r="LRR1217" s="8"/>
      <c r="LRS1217" s="8"/>
      <c r="LRT1217" s="8"/>
      <c r="LRU1217" s="8"/>
      <c r="LRV1217" s="8"/>
      <c r="LRW1217" s="8"/>
      <c r="LRX1217" s="8"/>
      <c r="LRY1217" s="8"/>
      <c r="LRZ1217" s="8"/>
      <c r="LSA1217" s="8"/>
      <c r="LSB1217" s="8"/>
      <c r="LSC1217" s="8"/>
      <c r="LSD1217" s="8"/>
      <c r="LSE1217" s="8"/>
      <c r="LSF1217" s="8"/>
      <c r="LSG1217" s="8"/>
      <c r="LSH1217" s="8"/>
      <c r="LSI1217" s="8"/>
      <c r="LSJ1217" s="8"/>
      <c r="LSK1217" s="8"/>
      <c r="LSL1217" s="8"/>
      <c r="LSM1217" s="8"/>
      <c r="LSN1217" s="8"/>
      <c r="LSO1217" s="8"/>
      <c r="LSP1217" s="8"/>
      <c r="LSQ1217" s="8"/>
      <c r="LSR1217" s="8"/>
      <c r="LSS1217" s="8"/>
      <c r="LST1217" s="8"/>
      <c r="LSU1217" s="8"/>
      <c r="LSV1217" s="8"/>
      <c r="LSW1217" s="8"/>
      <c r="LSX1217" s="8"/>
      <c r="LSY1217" s="8"/>
      <c r="LSZ1217" s="8"/>
      <c r="LTA1217" s="8"/>
      <c r="LTB1217" s="8"/>
      <c r="LTC1217" s="8"/>
      <c r="LTD1217" s="8"/>
      <c r="LTE1217" s="8"/>
      <c r="LTF1217" s="8"/>
      <c r="LTG1217" s="8"/>
      <c r="LTH1217" s="8"/>
      <c r="LTI1217" s="8"/>
      <c r="LTJ1217" s="8"/>
      <c r="LTK1217" s="8"/>
      <c r="LTL1217" s="8"/>
      <c r="LTM1217" s="8"/>
      <c r="LTN1217" s="8"/>
      <c r="LTO1217" s="8"/>
      <c r="LTP1217" s="8"/>
      <c r="LTQ1217" s="8"/>
      <c r="LTR1217" s="8"/>
      <c r="LTS1217" s="8"/>
      <c r="LTT1217" s="8"/>
      <c r="LTU1217" s="8"/>
      <c r="LTV1217" s="8"/>
      <c r="LTW1217" s="8"/>
      <c r="LTX1217" s="8"/>
      <c r="LTY1217" s="8"/>
      <c r="LTZ1217" s="8"/>
      <c r="LUA1217" s="8"/>
      <c r="LUB1217" s="8"/>
      <c r="LUC1217" s="8"/>
      <c r="LUD1217" s="8"/>
      <c r="LUE1217" s="8"/>
      <c r="LUF1217" s="8"/>
      <c r="LUG1217" s="8"/>
      <c r="LUH1217" s="8"/>
      <c r="LUI1217" s="8"/>
      <c r="LUJ1217" s="8"/>
      <c r="LUK1217" s="8"/>
      <c r="LUL1217" s="8"/>
      <c r="LUM1217" s="8"/>
      <c r="LUN1217" s="8"/>
      <c r="LUO1217" s="8"/>
      <c r="LUP1217" s="8"/>
      <c r="LUQ1217" s="8"/>
      <c r="LUR1217" s="8"/>
      <c r="LUS1217" s="8"/>
      <c r="LUT1217" s="8"/>
      <c r="LUU1217" s="8"/>
      <c r="LUV1217" s="8"/>
      <c r="LUW1217" s="8"/>
      <c r="LUX1217" s="8"/>
      <c r="LUY1217" s="8"/>
      <c r="LUZ1217" s="8"/>
      <c r="LVA1217" s="8"/>
      <c r="LVB1217" s="8"/>
      <c r="LVC1217" s="8"/>
      <c r="LVD1217" s="8"/>
      <c r="LVE1217" s="8"/>
      <c r="LVF1217" s="8"/>
      <c r="LVG1217" s="8"/>
      <c r="LVH1217" s="8"/>
      <c r="LVI1217" s="8"/>
      <c r="LVJ1217" s="8"/>
      <c r="LVK1217" s="8"/>
      <c r="LVL1217" s="8"/>
      <c r="LVM1217" s="8"/>
      <c r="LVN1217" s="8"/>
      <c r="LVO1217" s="8"/>
      <c r="LVP1217" s="8"/>
      <c r="LVQ1217" s="8"/>
      <c r="LVR1217" s="8"/>
      <c r="LVS1217" s="8"/>
      <c r="LVT1217" s="8"/>
      <c r="LVU1217" s="8"/>
      <c r="LVV1217" s="8"/>
      <c r="LVW1217" s="8"/>
      <c r="LVX1217" s="8"/>
      <c r="LVY1217" s="8"/>
      <c r="LVZ1217" s="8"/>
      <c r="LWA1217" s="8"/>
      <c r="LWB1217" s="8"/>
      <c r="LWC1217" s="8"/>
      <c r="LWD1217" s="8"/>
      <c r="LWE1217" s="8"/>
      <c r="LWF1217" s="8"/>
      <c r="LWG1217" s="8"/>
      <c r="LWH1217" s="8"/>
      <c r="LWI1217" s="8"/>
      <c r="LWJ1217" s="8"/>
      <c r="LWK1217" s="8"/>
      <c r="LWL1217" s="8"/>
      <c r="LWM1217" s="8"/>
      <c r="LWN1217" s="8"/>
      <c r="LWO1217" s="8"/>
      <c r="LWP1217" s="8"/>
      <c r="LWQ1217" s="8"/>
      <c r="LWR1217" s="8"/>
      <c r="LWS1217" s="8"/>
      <c r="LWT1217" s="8"/>
      <c r="LWU1217" s="8"/>
      <c r="LWV1217" s="8"/>
      <c r="LWW1217" s="8"/>
      <c r="LWX1217" s="8"/>
      <c r="LWY1217" s="8"/>
      <c r="LWZ1217" s="8"/>
      <c r="LXA1217" s="8"/>
      <c r="LXB1217" s="8"/>
      <c r="LXC1217" s="8"/>
      <c r="LXD1217" s="8"/>
      <c r="LXE1217" s="8"/>
      <c r="LXF1217" s="8"/>
      <c r="LXG1217" s="8"/>
      <c r="LXH1217" s="8"/>
      <c r="LXI1217" s="8"/>
      <c r="LXJ1217" s="8"/>
      <c r="LXK1217" s="8"/>
      <c r="LXL1217" s="8"/>
      <c r="LXM1217" s="8"/>
      <c r="LXN1217" s="8"/>
      <c r="LXO1217" s="8"/>
      <c r="LXP1217" s="8"/>
      <c r="LXQ1217" s="8"/>
      <c r="LXR1217" s="8"/>
      <c r="LXS1217" s="8"/>
      <c r="LXT1217" s="8"/>
      <c r="LXU1217" s="8"/>
      <c r="LXV1217" s="8"/>
      <c r="LXW1217" s="8"/>
      <c r="LXX1217" s="8"/>
      <c r="LXY1217" s="8"/>
      <c r="LXZ1217" s="8"/>
      <c r="LYA1217" s="8"/>
      <c r="LYB1217" s="8"/>
      <c r="LYC1217" s="8"/>
      <c r="LYD1217" s="8"/>
      <c r="LYE1217" s="8"/>
      <c r="LYF1217" s="8"/>
      <c r="LYG1217" s="8"/>
      <c r="LYH1217" s="8"/>
      <c r="LYI1217" s="8"/>
      <c r="LYJ1217" s="8"/>
      <c r="LYK1217" s="8"/>
      <c r="LYL1217" s="8"/>
      <c r="LYM1217" s="8"/>
      <c r="LYN1217" s="8"/>
      <c r="LYO1217" s="8"/>
      <c r="LYP1217" s="8"/>
      <c r="LYQ1217" s="8"/>
      <c r="LYR1217" s="8"/>
      <c r="LYS1217" s="8"/>
      <c r="LYT1217" s="8"/>
      <c r="LYU1217" s="8"/>
      <c r="LYV1217" s="8"/>
      <c r="LYW1217" s="8"/>
      <c r="LYX1217" s="8"/>
      <c r="LYY1217" s="8"/>
      <c r="LYZ1217" s="8"/>
      <c r="LZA1217" s="8"/>
      <c r="LZB1217" s="8"/>
      <c r="LZC1217" s="8"/>
      <c r="LZD1217" s="8"/>
      <c r="LZE1217" s="8"/>
      <c r="LZF1217" s="8"/>
      <c r="LZG1217" s="8"/>
      <c r="LZH1217" s="8"/>
      <c r="LZI1217" s="8"/>
      <c r="LZJ1217" s="8"/>
      <c r="LZK1217" s="8"/>
      <c r="LZL1217" s="8"/>
      <c r="LZM1217" s="8"/>
      <c r="LZN1217" s="8"/>
      <c r="LZO1217" s="8"/>
      <c r="LZP1217" s="8"/>
      <c r="LZQ1217" s="8"/>
      <c r="LZR1217" s="8"/>
      <c r="LZS1217" s="8"/>
      <c r="LZT1217" s="8"/>
      <c r="LZU1217" s="8"/>
      <c r="LZV1217" s="8"/>
      <c r="LZW1217" s="8"/>
      <c r="LZX1217" s="8"/>
      <c r="LZY1217" s="8"/>
      <c r="LZZ1217" s="8"/>
      <c r="MAA1217" s="8"/>
      <c r="MAB1217" s="8"/>
      <c r="MAC1217" s="8"/>
      <c r="MAD1217" s="8"/>
      <c r="MAE1217" s="8"/>
      <c r="MAF1217" s="8"/>
      <c r="MAG1217" s="8"/>
      <c r="MAH1217" s="8"/>
      <c r="MAI1217" s="8"/>
      <c r="MAJ1217" s="8"/>
      <c r="MAK1217" s="8"/>
      <c r="MAL1217" s="8"/>
      <c r="MAM1217" s="8"/>
      <c r="MAN1217" s="8"/>
      <c r="MAO1217" s="8"/>
      <c r="MAP1217" s="8"/>
      <c r="MAQ1217" s="8"/>
      <c r="MAR1217" s="8"/>
      <c r="MAS1217" s="8"/>
      <c r="MAT1217" s="8"/>
      <c r="MAU1217" s="8"/>
      <c r="MAV1217" s="8"/>
      <c r="MAW1217" s="8"/>
      <c r="MAX1217" s="8"/>
      <c r="MAY1217" s="8"/>
      <c r="MAZ1217" s="8"/>
      <c r="MBA1217" s="8"/>
      <c r="MBB1217" s="8"/>
      <c r="MBC1217" s="8"/>
      <c r="MBD1217" s="8"/>
      <c r="MBE1217" s="8"/>
      <c r="MBF1217" s="8"/>
      <c r="MBG1217" s="8"/>
      <c r="MBH1217" s="8"/>
      <c r="MBI1217" s="8"/>
      <c r="MBJ1217" s="8"/>
      <c r="MBK1217" s="8"/>
      <c r="MBL1217" s="8"/>
      <c r="MBM1217" s="8"/>
      <c r="MBN1217" s="8"/>
      <c r="MBO1217" s="8"/>
      <c r="MBP1217" s="8"/>
      <c r="MBQ1217" s="8"/>
      <c r="MBR1217" s="8"/>
      <c r="MBS1217" s="8"/>
      <c r="MBT1217" s="8"/>
      <c r="MBU1217" s="8"/>
      <c r="MBV1217" s="8"/>
      <c r="MBW1217" s="8"/>
      <c r="MBX1217" s="8"/>
      <c r="MBY1217" s="8"/>
      <c r="MBZ1217" s="8"/>
      <c r="MCA1217" s="8"/>
      <c r="MCB1217" s="8"/>
      <c r="MCC1217" s="8"/>
      <c r="MCD1217" s="8"/>
      <c r="MCE1217" s="8"/>
      <c r="MCF1217" s="8"/>
      <c r="MCG1217" s="8"/>
      <c r="MCH1217" s="8"/>
      <c r="MCI1217" s="8"/>
      <c r="MCJ1217" s="8"/>
      <c r="MCK1217" s="8"/>
      <c r="MCL1217" s="8"/>
      <c r="MCM1217" s="8"/>
      <c r="MCN1217" s="8"/>
      <c r="MCO1217" s="8"/>
      <c r="MCP1217" s="8"/>
      <c r="MCQ1217" s="8"/>
      <c r="MCR1217" s="8"/>
      <c r="MCS1217" s="8"/>
      <c r="MCT1217" s="8"/>
      <c r="MCU1217" s="8"/>
      <c r="MCV1217" s="8"/>
      <c r="MCW1217" s="8"/>
      <c r="MCX1217" s="8"/>
      <c r="MCY1217" s="8"/>
      <c r="MCZ1217" s="8"/>
      <c r="MDA1217" s="8"/>
      <c r="MDB1217" s="8"/>
      <c r="MDC1217" s="8"/>
      <c r="MDD1217" s="8"/>
      <c r="MDE1217" s="8"/>
      <c r="MDF1217" s="8"/>
      <c r="MDG1217" s="8"/>
      <c r="MDH1217" s="8"/>
      <c r="MDI1217" s="8"/>
      <c r="MDJ1217" s="8"/>
      <c r="MDK1217" s="8"/>
      <c r="MDL1217" s="8"/>
      <c r="MDM1217" s="8"/>
      <c r="MDN1217" s="8"/>
      <c r="MDO1217" s="8"/>
      <c r="MDP1217" s="8"/>
      <c r="MDQ1217" s="8"/>
      <c r="MDR1217" s="8"/>
      <c r="MDS1217" s="8"/>
      <c r="MDT1217" s="8"/>
      <c r="MDU1217" s="8"/>
      <c r="MDV1217" s="8"/>
      <c r="MDW1217" s="8"/>
      <c r="MDX1217" s="8"/>
      <c r="MDY1217" s="8"/>
      <c r="MDZ1217" s="8"/>
      <c r="MEA1217" s="8"/>
      <c r="MEB1217" s="8"/>
      <c r="MEC1217" s="8"/>
      <c r="MED1217" s="8"/>
      <c r="MEE1217" s="8"/>
      <c r="MEF1217" s="8"/>
      <c r="MEG1217" s="8"/>
      <c r="MEH1217" s="8"/>
      <c r="MEI1217" s="8"/>
      <c r="MEJ1217" s="8"/>
      <c r="MEK1217" s="8"/>
      <c r="MEL1217" s="8"/>
      <c r="MEM1217" s="8"/>
      <c r="MEN1217" s="8"/>
      <c r="MEO1217" s="8"/>
      <c r="MEP1217" s="8"/>
      <c r="MEQ1217" s="8"/>
      <c r="MER1217" s="8"/>
      <c r="MES1217" s="8"/>
      <c r="MET1217" s="8"/>
      <c r="MEU1217" s="8"/>
      <c r="MEV1217" s="8"/>
      <c r="MEW1217" s="8"/>
      <c r="MEX1217" s="8"/>
      <c r="MEY1217" s="8"/>
      <c r="MEZ1217" s="8"/>
      <c r="MFA1217" s="8"/>
      <c r="MFB1217" s="8"/>
      <c r="MFC1217" s="8"/>
      <c r="MFD1217" s="8"/>
      <c r="MFE1217" s="8"/>
      <c r="MFF1217" s="8"/>
      <c r="MFG1217" s="8"/>
      <c r="MFH1217" s="8"/>
      <c r="MFI1217" s="8"/>
      <c r="MFJ1217" s="8"/>
      <c r="MFK1217" s="8"/>
      <c r="MFL1217" s="8"/>
      <c r="MFM1217" s="8"/>
      <c r="MFN1217" s="8"/>
      <c r="MFO1217" s="8"/>
      <c r="MFP1217" s="8"/>
      <c r="MFQ1217" s="8"/>
      <c r="MFR1217" s="8"/>
      <c r="MFS1217" s="8"/>
      <c r="MFT1217" s="8"/>
      <c r="MFU1217" s="8"/>
      <c r="MFV1217" s="8"/>
      <c r="MFW1217" s="8"/>
      <c r="MFX1217" s="8"/>
      <c r="MFY1217" s="8"/>
      <c r="MFZ1217" s="8"/>
      <c r="MGA1217" s="8"/>
      <c r="MGB1217" s="8"/>
      <c r="MGC1217" s="8"/>
      <c r="MGD1217" s="8"/>
      <c r="MGE1217" s="8"/>
      <c r="MGF1217" s="8"/>
      <c r="MGG1217" s="8"/>
      <c r="MGH1217" s="8"/>
      <c r="MGI1217" s="8"/>
      <c r="MGJ1217" s="8"/>
      <c r="MGK1217" s="8"/>
      <c r="MGL1217" s="8"/>
      <c r="MGM1217" s="8"/>
      <c r="MGN1217" s="8"/>
      <c r="MGO1217" s="8"/>
      <c r="MGP1217" s="8"/>
      <c r="MGQ1217" s="8"/>
      <c r="MGR1217" s="8"/>
      <c r="MGS1217" s="8"/>
      <c r="MGT1217" s="8"/>
      <c r="MGU1217" s="8"/>
      <c r="MGV1217" s="8"/>
      <c r="MGW1217" s="8"/>
      <c r="MGX1217" s="8"/>
      <c r="MGY1217" s="8"/>
      <c r="MGZ1217" s="8"/>
      <c r="MHA1217" s="8"/>
      <c r="MHB1217" s="8"/>
      <c r="MHC1217" s="8"/>
      <c r="MHD1217" s="8"/>
      <c r="MHE1217" s="8"/>
      <c r="MHF1217" s="8"/>
      <c r="MHG1217" s="8"/>
      <c r="MHH1217" s="8"/>
      <c r="MHI1217" s="8"/>
      <c r="MHJ1217" s="8"/>
      <c r="MHK1217" s="8"/>
      <c r="MHL1217" s="8"/>
      <c r="MHM1217" s="8"/>
      <c r="MHN1217" s="8"/>
      <c r="MHO1217" s="8"/>
      <c r="MHP1217" s="8"/>
      <c r="MHQ1217" s="8"/>
      <c r="MHR1217" s="8"/>
      <c r="MHS1217" s="8"/>
      <c r="MHT1217" s="8"/>
      <c r="MHU1217" s="8"/>
      <c r="MHV1217" s="8"/>
      <c r="MHW1217" s="8"/>
      <c r="MHX1217" s="8"/>
      <c r="MHY1217" s="8"/>
      <c r="MHZ1217" s="8"/>
      <c r="MIA1217" s="8"/>
      <c r="MIB1217" s="8"/>
      <c r="MIC1217" s="8"/>
      <c r="MID1217" s="8"/>
      <c r="MIE1217" s="8"/>
      <c r="MIF1217" s="8"/>
      <c r="MIG1217" s="8"/>
      <c r="MIH1217" s="8"/>
      <c r="MII1217" s="8"/>
      <c r="MIJ1217" s="8"/>
      <c r="MIK1217" s="8"/>
      <c r="MIL1217" s="8"/>
      <c r="MIM1217" s="8"/>
      <c r="MIN1217" s="8"/>
      <c r="MIO1217" s="8"/>
      <c r="MIP1217" s="8"/>
      <c r="MIQ1217" s="8"/>
      <c r="MIR1217" s="8"/>
      <c r="MIS1217" s="8"/>
      <c r="MIT1217" s="8"/>
      <c r="MIU1217" s="8"/>
      <c r="MIV1217" s="8"/>
      <c r="MIW1217" s="8"/>
      <c r="MIX1217" s="8"/>
      <c r="MIY1217" s="8"/>
      <c r="MIZ1217" s="8"/>
      <c r="MJA1217" s="8"/>
      <c r="MJB1217" s="8"/>
      <c r="MJC1217" s="8"/>
      <c r="MJD1217" s="8"/>
      <c r="MJE1217" s="8"/>
      <c r="MJF1217" s="8"/>
      <c r="MJG1217" s="8"/>
      <c r="MJH1217" s="8"/>
      <c r="MJI1217" s="8"/>
      <c r="MJJ1217" s="8"/>
      <c r="MJK1217" s="8"/>
      <c r="MJL1217" s="8"/>
      <c r="MJM1217" s="8"/>
      <c r="MJN1217" s="8"/>
      <c r="MJO1217" s="8"/>
      <c r="MJP1217" s="8"/>
      <c r="MJQ1217" s="8"/>
      <c r="MJR1217" s="8"/>
      <c r="MJS1217" s="8"/>
      <c r="MJT1217" s="8"/>
      <c r="MJU1217" s="8"/>
      <c r="MJV1217" s="8"/>
      <c r="MJW1217" s="8"/>
      <c r="MJX1217" s="8"/>
      <c r="MJY1217" s="8"/>
      <c r="MJZ1217" s="8"/>
      <c r="MKA1217" s="8"/>
      <c r="MKB1217" s="8"/>
      <c r="MKC1217" s="8"/>
      <c r="MKD1217" s="8"/>
      <c r="MKE1217" s="8"/>
      <c r="MKF1217" s="8"/>
      <c r="MKG1217" s="8"/>
      <c r="MKH1217" s="8"/>
      <c r="MKI1217" s="8"/>
      <c r="MKJ1217" s="8"/>
      <c r="MKK1217" s="8"/>
      <c r="MKL1217" s="8"/>
      <c r="MKM1217" s="8"/>
      <c r="MKN1217" s="8"/>
      <c r="MKO1217" s="8"/>
      <c r="MKP1217" s="8"/>
      <c r="MKQ1217" s="8"/>
      <c r="MKR1217" s="8"/>
      <c r="MKS1217" s="8"/>
      <c r="MKT1217" s="8"/>
      <c r="MKU1217" s="8"/>
      <c r="MKV1217" s="8"/>
      <c r="MKW1217" s="8"/>
      <c r="MKX1217" s="8"/>
      <c r="MKY1217" s="8"/>
      <c r="MKZ1217" s="8"/>
      <c r="MLA1217" s="8"/>
      <c r="MLB1217" s="8"/>
      <c r="MLC1217" s="8"/>
      <c r="MLD1217" s="8"/>
      <c r="MLE1217" s="8"/>
      <c r="MLF1217" s="8"/>
      <c r="MLG1217" s="8"/>
      <c r="MLH1217" s="8"/>
      <c r="MLI1217" s="8"/>
      <c r="MLJ1217" s="8"/>
      <c r="MLK1217" s="8"/>
      <c r="MLL1217" s="8"/>
      <c r="MLM1217" s="8"/>
      <c r="MLN1217" s="8"/>
      <c r="MLO1217" s="8"/>
      <c r="MLP1217" s="8"/>
      <c r="MLQ1217" s="8"/>
      <c r="MLR1217" s="8"/>
      <c r="MLS1217" s="8"/>
      <c r="MLT1217" s="8"/>
      <c r="MLU1217" s="8"/>
      <c r="MLV1217" s="8"/>
      <c r="MLW1217" s="8"/>
      <c r="MLX1217" s="8"/>
      <c r="MLY1217" s="8"/>
      <c r="MLZ1217" s="8"/>
      <c r="MMA1217" s="8"/>
      <c r="MMB1217" s="8"/>
      <c r="MMC1217" s="8"/>
      <c r="MMD1217" s="8"/>
      <c r="MME1217" s="8"/>
      <c r="MMF1217" s="8"/>
      <c r="MMG1217" s="8"/>
      <c r="MMH1217" s="8"/>
      <c r="MMI1217" s="8"/>
      <c r="MMJ1217" s="8"/>
      <c r="MMK1217" s="8"/>
      <c r="MML1217" s="8"/>
      <c r="MMM1217" s="8"/>
      <c r="MMN1217" s="8"/>
      <c r="MMO1217" s="8"/>
      <c r="MMP1217" s="8"/>
      <c r="MMQ1217" s="8"/>
      <c r="MMR1217" s="8"/>
      <c r="MMS1217" s="8"/>
      <c r="MMT1217" s="8"/>
      <c r="MMU1217" s="8"/>
      <c r="MMV1217" s="8"/>
      <c r="MMW1217" s="8"/>
      <c r="MMX1217" s="8"/>
      <c r="MMY1217" s="8"/>
      <c r="MMZ1217" s="8"/>
      <c r="MNA1217" s="8"/>
      <c r="MNB1217" s="8"/>
      <c r="MNC1217" s="8"/>
      <c r="MND1217" s="8"/>
      <c r="MNE1217" s="8"/>
      <c r="MNF1217" s="8"/>
      <c r="MNG1217" s="8"/>
      <c r="MNH1217" s="8"/>
      <c r="MNI1217" s="8"/>
      <c r="MNJ1217" s="8"/>
      <c r="MNK1217" s="8"/>
      <c r="MNL1217" s="8"/>
      <c r="MNM1217" s="8"/>
      <c r="MNN1217" s="8"/>
      <c r="MNO1217" s="8"/>
      <c r="MNP1217" s="8"/>
      <c r="MNQ1217" s="8"/>
      <c r="MNR1217" s="8"/>
      <c r="MNS1217" s="8"/>
      <c r="MNT1217" s="8"/>
      <c r="MNU1217" s="8"/>
      <c r="MNV1217" s="8"/>
      <c r="MNW1217" s="8"/>
      <c r="MNX1217" s="8"/>
      <c r="MNY1217" s="8"/>
      <c r="MNZ1217" s="8"/>
      <c r="MOA1217" s="8"/>
      <c r="MOB1217" s="8"/>
      <c r="MOC1217" s="8"/>
      <c r="MOD1217" s="8"/>
      <c r="MOE1217" s="8"/>
      <c r="MOF1217" s="8"/>
      <c r="MOG1217" s="8"/>
      <c r="MOH1217" s="8"/>
      <c r="MOI1217" s="8"/>
      <c r="MOJ1217" s="8"/>
      <c r="MOK1217" s="8"/>
      <c r="MOL1217" s="8"/>
      <c r="MOM1217" s="8"/>
      <c r="MON1217" s="8"/>
      <c r="MOO1217" s="8"/>
      <c r="MOP1217" s="8"/>
      <c r="MOQ1217" s="8"/>
      <c r="MOR1217" s="8"/>
      <c r="MOS1217" s="8"/>
      <c r="MOT1217" s="8"/>
      <c r="MOU1217" s="8"/>
      <c r="MOV1217" s="8"/>
      <c r="MOW1217" s="8"/>
      <c r="MOX1217" s="8"/>
      <c r="MOY1217" s="8"/>
      <c r="MOZ1217" s="8"/>
      <c r="MPA1217" s="8"/>
      <c r="MPB1217" s="8"/>
      <c r="MPC1217" s="8"/>
      <c r="MPD1217" s="8"/>
      <c r="MPE1217" s="8"/>
      <c r="MPF1217" s="8"/>
      <c r="MPG1217" s="8"/>
      <c r="MPH1217" s="8"/>
      <c r="MPI1217" s="8"/>
      <c r="MPJ1217" s="8"/>
      <c r="MPK1217" s="8"/>
      <c r="MPL1217" s="8"/>
      <c r="MPM1217" s="8"/>
      <c r="MPN1217" s="8"/>
      <c r="MPO1217" s="8"/>
      <c r="MPP1217" s="8"/>
      <c r="MPQ1217" s="8"/>
      <c r="MPR1217" s="8"/>
      <c r="MPS1217" s="8"/>
      <c r="MPT1217" s="8"/>
      <c r="MPU1217" s="8"/>
      <c r="MPV1217" s="8"/>
      <c r="MPW1217" s="8"/>
      <c r="MPX1217" s="8"/>
      <c r="MPY1217" s="8"/>
      <c r="MPZ1217" s="8"/>
      <c r="MQA1217" s="8"/>
      <c r="MQB1217" s="8"/>
      <c r="MQC1217" s="8"/>
      <c r="MQD1217" s="8"/>
      <c r="MQE1217" s="8"/>
      <c r="MQF1217" s="8"/>
      <c r="MQG1217" s="8"/>
      <c r="MQH1217" s="8"/>
      <c r="MQI1217" s="8"/>
      <c r="MQJ1217" s="8"/>
      <c r="MQK1217" s="8"/>
      <c r="MQL1217" s="8"/>
      <c r="MQM1217" s="8"/>
      <c r="MQN1217" s="8"/>
      <c r="MQO1217" s="8"/>
      <c r="MQP1217" s="8"/>
      <c r="MQQ1217" s="8"/>
      <c r="MQR1217" s="8"/>
      <c r="MQS1217" s="8"/>
      <c r="MQT1217" s="8"/>
      <c r="MQU1217" s="8"/>
      <c r="MQV1217" s="8"/>
      <c r="MQW1217" s="8"/>
      <c r="MQX1217" s="8"/>
      <c r="MQY1217" s="8"/>
      <c r="MQZ1217" s="8"/>
      <c r="MRA1217" s="8"/>
      <c r="MRB1217" s="8"/>
      <c r="MRC1217" s="8"/>
      <c r="MRD1217" s="8"/>
      <c r="MRE1217" s="8"/>
      <c r="MRF1217" s="8"/>
      <c r="MRG1217" s="8"/>
      <c r="MRH1217" s="8"/>
      <c r="MRI1217" s="8"/>
      <c r="MRJ1217" s="8"/>
      <c r="MRK1217" s="8"/>
      <c r="MRL1217" s="8"/>
      <c r="MRM1217" s="8"/>
      <c r="MRN1217" s="8"/>
      <c r="MRO1217" s="8"/>
      <c r="MRP1217" s="8"/>
      <c r="MRQ1217" s="8"/>
      <c r="MRR1217" s="8"/>
      <c r="MRS1217" s="8"/>
      <c r="MRT1217" s="8"/>
      <c r="MRU1217" s="8"/>
      <c r="MRV1217" s="8"/>
      <c r="MRW1217" s="8"/>
      <c r="MRX1217" s="8"/>
      <c r="MRY1217" s="8"/>
      <c r="MRZ1217" s="8"/>
      <c r="MSA1217" s="8"/>
      <c r="MSB1217" s="8"/>
      <c r="MSC1217" s="8"/>
      <c r="MSD1217" s="8"/>
      <c r="MSE1217" s="8"/>
      <c r="MSF1217" s="8"/>
      <c r="MSG1217" s="8"/>
      <c r="MSH1217" s="8"/>
      <c r="MSI1217" s="8"/>
      <c r="MSJ1217" s="8"/>
      <c r="MSK1217" s="8"/>
      <c r="MSL1217" s="8"/>
      <c r="MSM1217" s="8"/>
      <c r="MSN1217" s="8"/>
      <c r="MSO1217" s="8"/>
      <c r="MSP1217" s="8"/>
      <c r="MSQ1217" s="8"/>
      <c r="MSR1217" s="8"/>
      <c r="MSS1217" s="8"/>
      <c r="MST1217" s="8"/>
      <c r="MSU1217" s="8"/>
      <c r="MSV1217" s="8"/>
      <c r="MSW1217" s="8"/>
      <c r="MSX1217" s="8"/>
      <c r="MSY1217" s="8"/>
      <c r="MSZ1217" s="8"/>
      <c r="MTA1217" s="8"/>
      <c r="MTB1217" s="8"/>
      <c r="MTC1217" s="8"/>
      <c r="MTD1217" s="8"/>
      <c r="MTE1217" s="8"/>
      <c r="MTF1217" s="8"/>
      <c r="MTG1217" s="8"/>
      <c r="MTH1217" s="8"/>
      <c r="MTI1217" s="8"/>
      <c r="MTJ1217" s="8"/>
      <c r="MTK1217" s="8"/>
      <c r="MTL1217" s="8"/>
      <c r="MTM1217" s="8"/>
      <c r="MTN1217" s="8"/>
      <c r="MTO1217" s="8"/>
      <c r="MTP1217" s="8"/>
      <c r="MTQ1217" s="8"/>
      <c r="MTR1217" s="8"/>
      <c r="MTS1217" s="8"/>
      <c r="MTT1217" s="8"/>
      <c r="MTU1217" s="8"/>
      <c r="MTV1217" s="8"/>
      <c r="MTW1217" s="8"/>
      <c r="MTX1217" s="8"/>
      <c r="MTY1217" s="8"/>
      <c r="MTZ1217" s="8"/>
      <c r="MUA1217" s="8"/>
      <c r="MUB1217" s="8"/>
      <c r="MUC1217" s="8"/>
      <c r="MUD1217" s="8"/>
      <c r="MUE1217" s="8"/>
      <c r="MUF1217" s="8"/>
      <c r="MUG1217" s="8"/>
      <c r="MUH1217" s="8"/>
      <c r="MUI1217" s="8"/>
      <c r="MUJ1217" s="8"/>
      <c r="MUK1217" s="8"/>
      <c r="MUL1217" s="8"/>
      <c r="MUM1217" s="8"/>
      <c r="MUN1217" s="8"/>
      <c r="MUO1217" s="8"/>
      <c r="MUP1217" s="8"/>
      <c r="MUQ1217" s="8"/>
      <c r="MUR1217" s="8"/>
      <c r="MUS1217" s="8"/>
      <c r="MUT1217" s="8"/>
      <c r="MUU1217" s="8"/>
      <c r="MUV1217" s="8"/>
      <c r="MUW1217" s="8"/>
      <c r="MUX1217" s="8"/>
      <c r="MUY1217" s="8"/>
      <c r="MUZ1217" s="8"/>
      <c r="MVA1217" s="8"/>
      <c r="MVB1217" s="8"/>
      <c r="MVC1217" s="8"/>
      <c r="MVD1217" s="8"/>
      <c r="MVE1217" s="8"/>
      <c r="MVF1217" s="8"/>
      <c r="MVG1217" s="8"/>
      <c r="MVH1217" s="8"/>
      <c r="MVI1217" s="8"/>
      <c r="MVJ1217" s="8"/>
      <c r="MVK1217" s="8"/>
      <c r="MVL1217" s="8"/>
      <c r="MVM1217" s="8"/>
      <c r="MVN1217" s="8"/>
      <c r="MVO1217" s="8"/>
      <c r="MVP1217" s="8"/>
      <c r="MVQ1217" s="8"/>
      <c r="MVR1217" s="8"/>
      <c r="MVS1217" s="8"/>
      <c r="MVT1217" s="8"/>
      <c r="MVU1217" s="8"/>
      <c r="MVV1217" s="8"/>
      <c r="MVW1217" s="8"/>
      <c r="MVX1217" s="8"/>
      <c r="MVY1217" s="8"/>
      <c r="MVZ1217" s="8"/>
      <c r="MWA1217" s="8"/>
      <c r="MWB1217" s="8"/>
      <c r="MWC1217" s="8"/>
      <c r="MWD1217" s="8"/>
      <c r="MWE1217" s="8"/>
      <c r="MWF1217" s="8"/>
      <c r="MWG1217" s="8"/>
      <c r="MWH1217" s="8"/>
      <c r="MWI1217" s="8"/>
      <c r="MWJ1217" s="8"/>
      <c r="MWK1217" s="8"/>
      <c r="MWL1217" s="8"/>
      <c r="MWM1217" s="8"/>
      <c r="MWN1217" s="8"/>
      <c r="MWO1217" s="8"/>
      <c r="MWP1217" s="8"/>
      <c r="MWQ1217" s="8"/>
      <c r="MWR1217" s="8"/>
      <c r="MWS1217" s="8"/>
      <c r="MWT1217" s="8"/>
      <c r="MWU1217" s="8"/>
      <c r="MWV1217" s="8"/>
      <c r="MWW1217" s="8"/>
      <c r="MWX1217" s="8"/>
      <c r="MWY1217" s="8"/>
      <c r="MWZ1217" s="8"/>
      <c r="MXA1217" s="8"/>
      <c r="MXB1217" s="8"/>
      <c r="MXC1217" s="8"/>
      <c r="MXD1217" s="8"/>
      <c r="MXE1217" s="8"/>
      <c r="MXF1217" s="8"/>
      <c r="MXG1217" s="8"/>
      <c r="MXH1217" s="8"/>
      <c r="MXI1217" s="8"/>
      <c r="MXJ1217" s="8"/>
      <c r="MXK1217" s="8"/>
      <c r="MXL1217" s="8"/>
      <c r="MXM1217" s="8"/>
      <c r="MXN1217" s="8"/>
      <c r="MXO1217" s="8"/>
      <c r="MXP1217" s="8"/>
      <c r="MXQ1217" s="8"/>
      <c r="MXR1217" s="8"/>
      <c r="MXS1217" s="8"/>
      <c r="MXT1217" s="8"/>
      <c r="MXU1217" s="8"/>
      <c r="MXV1217" s="8"/>
      <c r="MXW1217" s="8"/>
      <c r="MXX1217" s="8"/>
      <c r="MXY1217" s="8"/>
      <c r="MXZ1217" s="8"/>
      <c r="MYA1217" s="8"/>
      <c r="MYB1217" s="8"/>
      <c r="MYC1217" s="8"/>
      <c r="MYD1217" s="8"/>
      <c r="MYE1217" s="8"/>
      <c r="MYF1217" s="8"/>
      <c r="MYG1217" s="8"/>
      <c r="MYH1217" s="8"/>
      <c r="MYI1217" s="8"/>
      <c r="MYJ1217" s="8"/>
      <c r="MYK1217" s="8"/>
      <c r="MYL1217" s="8"/>
      <c r="MYM1217" s="8"/>
      <c r="MYN1217" s="8"/>
      <c r="MYO1217" s="8"/>
      <c r="MYP1217" s="8"/>
      <c r="MYQ1217" s="8"/>
      <c r="MYR1217" s="8"/>
      <c r="MYS1217" s="8"/>
      <c r="MYT1217" s="8"/>
      <c r="MYU1217" s="8"/>
      <c r="MYV1217" s="8"/>
      <c r="MYW1217" s="8"/>
      <c r="MYX1217" s="8"/>
      <c r="MYY1217" s="8"/>
      <c r="MYZ1217" s="8"/>
      <c r="MZA1217" s="8"/>
      <c r="MZB1217" s="8"/>
      <c r="MZC1217" s="8"/>
      <c r="MZD1217" s="8"/>
      <c r="MZE1217" s="8"/>
      <c r="MZF1217" s="8"/>
      <c r="MZG1217" s="8"/>
      <c r="MZH1217" s="8"/>
      <c r="MZI1217" s="8"/>
      <c r="MZJ1217" s="8"/>
      <c r="MZK1217" s="8"/>
      <c r="MZL1217" s="8"/>
      <c r="MZM1217" s="8"/>
      <c r="MZN1217" s="8"/>
      <c r="MZO1217" s="8"/>
      <c r="MZP1217" s="8"/>
      <c r="MZQ1217" s="8"/>
      <c r="MZR1217" s="8"/>
      <c r="MZS1217" s="8"/>
      <c r="MZT1217" s="8"/>
      <c r="MZU1217" s="8"/>
      <c r="MZV1217" s="8"/>
      <c r="MZW1217" s="8"/>
      <c r="MZX1217" s="8"/>
      <c r="MZY1217" s="8"/>
      <c r="MZZ1217" s="8"/>
      <c r="NAA1217" s="8"/>
      <c r="NAB1217" s="8"/>
      <c r="NAC1217" s="8"/>
      <c r="NAD1217" s="8"/>
      <c r="NAE1217" s="8"/>
      <c r="NAF1217" s="8"/>
      <c r="NAG1217" s="8"/>
      <c r="NAH1217" s="8"/>
      <c r="NAI1217" s="8"/>
      <c r="NAJ1217" s="8"/>
      <c r="NAK1217" s="8"/>
      <c r="NAL1217" s="8"/>
      <c r="NAM1217" s="8"/>
      <c r="NAN1217" s="8"/>
      <c r="NAO1217" s="8"/>
      <c r="NAP1217" s="8"/>
      <c r="NAQ1217" s="8"/>
      <c r="NAR1217" s="8"/>
      <c r="NAS1217" s="8"/>
      <c r="NAT1217" s="8"/>
      <c r="NAU1217" s="8"/>
      <c r="NAV1217" s="8"/>
      <c r="NAW1217" s="8"/>
      <c r="NAX1217" s="8"/>
      <c r="NAY1217" s="8"/>
      <c r="NAZ1217" s="8"/>
      <c r="NBA1217" s="8"/>
      <c r="NBB1217" s="8"/>
      <c r="NBC1217" s="8"/>
      <c r="NBD1217" s="8"/>
      <c r="NBE1217" s="8"/>
      <c r="NBF1217" s="8"/>
      <c r="NBG1217" s="8"/>
      <c r="NBH1217" s="8"/>
      <c r="NBI1217" s="8"/>
      <c r="NBJ1217" s="8"/>
      <c r="NBK1217" s="8"/>
      <c r="NBL1217" s="8"/>
      <c r="NBM1217" s="8"/>
      <c r="NBN1217" s="8"/>
      <c r="NBO1217" s="8"/>
      <c r="NBP1217" s="8"/>
      <c r="NBQ1217" s="8"/>
      <c r="NBR1217" s="8"/>
      <c r="NBS1217" s="8"/>
      <c r="NBT1217" s="8"/>
      <c r="NBU1217" s="8"/>
      <c r="NBV1217" s="8"/>
      <c r="NBW1217" s="8"/>
      <c r="NBX1217" s="8"/>
      <c r="NBY1217" s="8"/>
      <c r="NBZ1217" s="8"/>
      <c r="NCA1217" s="8"/>
      <c r="NCB1217" s="8"/>
      <c r="NCC1217" s="8"/>
      <c r="NCD1217" s="8"/>
      <c r="NCE1217" s="8"/>
      <c r="NCF1217" s="8"/>
      <c r="NCG1217" s="8"/>
      <c r="NCH1217" s="8"/>
      <c r="NCI1217" s="8"/>
      <c r="NCJ1217" s="8"/>
      <c r="NCK1217" s="8"/>
      <c r="NCL1217" s="8"/>
      <c r="NCM1217" s="8"/>
      <c r="NCN1217" s="8"/>
      <c r="NCO1217" s="8"/>
      <c r="NCP1217" s="8"/>
      <c r="NCQ1217" s="8"/>
      <c r="NCR1217" s="8"/>
      <c r="NCS1217" s="8"/>
      <c r="NCT1217" s="8"/>
      <c r="NCU1217" s="8"/>
      <c r="NCV1217" s="8"/>
      <c r="NCW1217" s="8"/>
      <c r="NCX1217" s="8"/>
      <c r="NCY1217" s="8"/>
      <c r="NCZ1217" s="8"/>
      <c r="NDA1217" s="8"/>
      <c r="NDB1217" s="8"/>
      <c r="NDC1217" s="8"/>
      <c r="NDD1217" s="8"/>
      <c r="NDE1217" s="8"/>
      <c r="NDF1217" s="8"/>
      <c r="NDG1217" s="8"/>
      <c r="NDH1217" s="8"/>
      <c r="NDI1217" s="8"/>
      <c r="NDJ1217" s="8"/>
      <c r="NDK1217" s="8"/>
      <c r="NDL1217" s="8"/>
      <c r="NDM1217" s="8"/>
      <c r="NDN1217" s="8"/>
      <c r="NDO1217" s="8"/>
      <c r="NDP1217" s="8"/>
      <c r="NDQ1217" s="8"/>
      <c r="NDR1217" s="8"/>
      <c r="NDS1217" s="8"/>
      <c r="NDT1217" s="8"/>
      <c r="NDU1217" s="8"/>
      <c r="NDV1217" s="8"/>
      <c r="NDW1217" s="8"/>
      <c r="NDX1217" s="8"/>
      <c r="NDY1217" s="8"/>
      <c r="NDZ1217" s="8"/>
      <c r="NEA1217" s="8"/>
      <c r="NEB1217" s="8"/>
      <c r="NEC1217" s="8"/>
      <c r="NED1217" s="8"/>
      <c r="NEE1217" s="8"/>
      <c r="NEF1217" s="8"/>
      <c r="NEG1217" s="8"/>
      <c r="NEH1217" s="8"/>
      <c r="NEI1217" s="8"/>
      <c r="NEJ1217" s="8"/>
      <c r="NEK1217" s="8"/>
      <c r="NEL1217" s="8"/>
      <c r="NEM1217" s="8"/>
      <c r="NEN1217" s="8"/>
      <c r="NEO1217" s="8"/>
      <c r="NEP1217" s="8"/>
      <c r="NEQ1217" s="8"/>
      <c r="NER1217" s="8"/>
      <c r="NES1217" s="8"/>
      <c r="NET1217" s="8"/>
      <c r="NEU1217" s="8"/>
      <c r="NEV1217" s="8"/>
      <c r="NEW1217" s="8"/>
      <c r="NEX1217" s="8"/>
      <c r="NEY1217" s="8"/>
      <c r="NEZ1217" s="8"/>
      <c r="NFA1217" s="8"/>
      <c r="NFB1217" s="8"/>
      <c r="NFC1217" s="8"/>
      <c r="NFD1217" s="8"/>
      <c r="NFE1217" s="8"/>
      <c r="NFF1217" s="8"/>
      <c r="NFG1217" s="8"/>
      <c r="NFH1217" s="8"/>
      <c r="NFI1217" s="8"/>
      <c r="NFJ1217" s="8"/>
      <c r="NFK1217" s="8"/>
      <c r="NFL1217" s="8"/>
      <c r="NFM1217" s="8"/>
      <c r="NFN1217" s="8"/>
      <c r="NFO1217" s="8"/>
      <c r="NFP1217" s="8"/>
      <c r="NFQ1217" s="8"/>
      <c r="NFR1217" s="8"/>
      <c r="NFS1217" s="8"/>
      <c r="NFT1217" s="8"/>
      <c r="NFU1217" s="8"/>
      <c r="NFV1217" s="8"/>
      <c r="NFW1217" s="8"/>
      <c r="NFX1217" s="8"/>
      <c r="NFY1217" s="8"/>
      <c r="NFZ1217" s="8"/>
      <c r="NGA1217" s="8"/>
      <c r="NGB1217" s="8"/>
      <c r="NGC1217" s="8"/>
      <c r="NGD1217" s="8"/>
      <c r="NGE1217" s="8"/>
      <c r="NGF1217" s="8"/>
      <c r="NGG1217" s="8"/>
      <c r="NGH1217" s="8"/>
      <c r="NGI1217" s="8"/>
      <c r="NGJ1217" s="8"/>
      <c r="NGK1217" s="8"/>
      <c r="NGL1217" s="8"/>
      <c r="NGM1217" s="8"/>
      <c r="NGN1217" s="8"/>
      <c r="NGO1217" s="8"/>
      <c r="NGP1217" s="8"/>
      <c r="NGQ1217" s="8"/>
      <c r="NGR1217" s="8"/>
      <c r="NGS1217" s="8"/>
      <c r="NGT1217" s="8"/>
      <c r="NGU1217" s="8"/>
      <c r="NGV1217" s="8"/>
      <c r="NGW1217" s="8"/>
      <c r="NGX1217" s="8"/>
      <c r="NGY1217" s="8"/>
      <c r="NGZ1217" s="8"/>
      <c r="NHA1217" s="8"/>
      <c r="NHB1217" s="8"/>
      <c r="NHC1217" s="8"/>
      <c r="NHD1217" s="8"/>
      <c r="NHE1217" s="8"/>
      <c r="NHF1217" s="8"/>
      <c r="NHG1217" s="8"/>
      <c r="NHH1217" s="8"/>
      <c r="NHI1217" s="8"/>
      <c r="NHJ1217" s="8"/>
      <c r="NHK1217" s="8"/>
      <c r="NHL1217" s="8"/>
      <c r="NHM1217" s="8"/>
      <c r="NHN1217" s="8"/>
      <c r="NHO1217" s="8"/>
      <c r="NHP1217" s="8"/>
      <c r="NHQ1217" s="8"/>
      <c r="NHR1217" s="8"/>
      <c r="NHS1217" s="8"/>
      <c r="NHT1217" s="8"/>
      <c r="NHU1217" s="8"/>
      <c r="NHV1217" s="8"/>
      <c r="NHW1217" s="8"/>
      <c r="NHX1217" s="8"/>
      <c r="NHY1217" s="8"/>
      <c r="NHZ1217" s="8"/>
      <c r="NIA1217" s="8"/>
      <c r="NIB1217" s="8"/>
      <c r="NIC1217" s="8"/>
      <c r="NID1217" s="8"/>
      <c r="NIE1217" s="8"/>
      <c r="NIF1217" s="8"/>
      <c r="NIG1217" s="8"/>
      <c r="NIH1217" s="8"/>
      <c r="NII1217" s="8"/>
      <c r="NIJ1217" s="8"/>
      <c r="NIK1217" s="8"/>
      <c r="NIL1217" s="8"/>
      <c r="NIM1217" s="8"/>
      <c r="NIN1217" s="8"/>
      <c r="NIO1217" s="8"/>
      <c r="NIP1217" s="8"/>
      <c r="NIQ1217" s="8"/>
      <c r="NIR1217" s="8"/>
      <c r="NIS1217" s="8"/>
      <c r="NIT1217" s="8"/>
      <c r="NIU1217" s="8"/>
      <c r="NIV1217" s="8"/>
      <c r="NIW1217" s="8"/>
      <c r="NIX1217" s="8"/>
      <c r="NIY1217" s="8"/>
      <c r="NIZ1217" s="8"/>
      <c r="NJA1217" s="8"/>
      <c r="NJB1217" s="8"/>
      <c r="NJC1217" s="8"/>
      <c r="NJD1217" s="8"/>
      <c r="NJE1217" s="8"/>
      <c r="NJF1217" s="8"/>
      <c r="NJG1217" s="8"/>
      <c r="NJH1217" s="8"/>
      <c r="NJI1217" s="8"/>
      <c r="NJJ1217" s="8"/>
      <c r="NJK1217" s="8"/>
      <c r="NJL1217" s="8"/>
      <c r="NJM1217" s="8"/>
      <c r="NJN1217" s="8"/>
      <c r="NJO1217" s="8"/>
      <c r="NJP1217" s="8"/>
      <c r="NJQ1217" s="8"/>
      <c r="NJR1217" s="8"/>
      <c r="NJS1217" s="8"/>
      <c r="NJT1217" s="8"/>
      <c r="NJU1217" s="8"/>
      <c r="NJV1217" s="8"/>
      <c r="NJW1217" s="8"/>
      <c r="NJX1217" s="8"/>
      <c r="NJY1217" s="8"/>
      <c r="NJZ1217" s="8"/>
      <c r="NKA1217" s="8"/>
      <c r="NKB1217" s="8"/>
      <c r="NKC1217" s="8"/>
      <c r="NKD1217" s="8"/>
      <c r="NKE1217" s="8"/>
      <c r="NKF1217" s="8"/>
      <c r="NKG1217" s="8"/>
      <c r="NKH1217" s="8"/>
      <c r="NKI1217" s="8"/>
      <c r="NKJ1217" s="8"/>
      <c r="NKK1217" s="8"/>
      <c r="NKL1217" s="8"/>
      <c r="NKM1217" s="8"/>
      <c r="NKN1217" s="8"/>
      <c r="NKO1217" s="8"/>
      <c r="NKP1217" s="8"/>
      <c r="NKQ1217" s="8"/>
      <c r="NKR1217" s="8"/>
      <c r="NKS1217" s="8"/>
      <c r="NKT1217" s="8"/>
      <c r="NKU1217" s="8"/>
      <c r="NKV1217" s="8"/>
      <c r="NKW1217" s="8"/>
      <c r="NKX1217" s="8"/>
      <c r="NKY1217" s="8"/>
      <c r="NKZ1217" s="8"/>
      <c r="NLA1217" s="8"/>
      <c r="NLB1217" s="8"/>
      <c r="NLC1217" s="8"/>
      <c r="NLD1217" s="8"/>
      <c r="NLE1217" s="8"/>
      <c r="NLF1217" s="8"/>
      <c r="NLG1217" s="8"/>
      <c r="NLH1217" s="8"/>
      <c r="NLI1217" s="8"/>
      <c r="NLJ1217" s="8"/>
      <c r="NLK1217" s="8"/>
      <c r="NLL1217" s="8"/>
      <c r="NLM1217" s="8"/>
      <c r="NLN1217" s="8"/>
      <c r="NLO1217" s="8"/>
      <c r="NLP1217" s="8"/>
      <c r="NLQ1217" s="8"/>
      <c r="NLR1217" s="8"/>
      <c r="NLS1217" s="8"/>
      <c r="NLT1217" s="8"/>
      <c r="NLU1217" s="8"/>
      <c r="NLV1217" s="8"/>
      <c r="NLW1217" s="8"/>
      <c r="NLX1217" s="8"/>
      <c r="NLY1217" s="8"/>
      <c r="NLZ1217" s="8"/>
      <c r="NMA1217" s="8"/>
      <c r="NMB1217" s="8"/>
      <c r="NMC1217" s="8"/>
      <c r="NMD1217" s="8"/>
      <c r="NME1217" s="8"/>
      <c r="NMF1217" s="8"/>
      <c r="NMG1217" s="8"/>
      <c r="NMH1217" s="8"/>
      <c r="NMI1217" s="8"/>
      <c r="NMJ1217" s="8"/>
      <c r="NMK1217" s="8"/>
      <c r="NML1217" s="8"/>
      <c r="NMM1217" s="8"/>
      <c r="NMN1217" s="8"/>
      <c r="NMO1217" s="8"/>
      <c r="NMP1217" s="8"/>
      <c r="NMQ1217" s="8"/>
      <c r="NMR1217" s="8"/>
      <c r="NMS1217" s="8"/>
      <c r="NMT1217" s="8"/>
      <c r="NMU1217" s="8"/>
      <c r="NMV1217" s="8"/>
      <c r="NMW1217" s="8"/>
      <c r="NMX1217" s="8"/>
      <c r="NMY1217" s="8"/>
      <c r="NMZ1217" s="8"/>
      <c r="NNA1217" s="8"/>
      <c r="NNB1217" s="8"/>
      <c r="NNC1217" s="8"/>
      <c r="NND1217" s="8"/>
      <c r="NNE1217" s="8"/>
      <c r="NNF1217" s="8"/>
      <c r="NNG1217" s="8"/>
      <c r="NNH1217" s="8"/>
      <c r="NNI1217" s="8"/>
      <c r="NNJ1217" s="8"/>
      <c r="NNK1217" s="8"/>
      <c r="NNL1217" s="8"/>
      <c r="NNM1217" s="8"/>
      <c r="NNN1217" s="8"/>
      <c r="NNO1217" s="8"/>
      <c r="NNP1217" s="8"/>
      <c r="NNQ1217" s="8"/>
      <c r="NNR1217" s="8"/>
      <c r="NNS1217" s="8"/>
      <c r="NNT1217" s="8"/>
      <c r="NNU1217" s="8"/>
      <c r="NNV1217" s="8"/>
      <c r="NNW1217" s="8"/>
      <c r="NNX1217" s="8"/>
      <c r="NNY1217" s="8"/>
      <c r="NNZ1217" s="8"/>
      <c r="NOA1217" s="8"/>
      <c r="NOB1217" s="8"/>
      <c r="NOC1217" s="8"/>
      <c r="NOD1217" s="8"/>
      <c r="NOE1217" s="8"/>
      <c r="NOF1217" s="8"/>
      <c r="NOG1217" s="8"/>
      <c r="NOH1217" s="8"/>
      <c r="NOI1217" s="8"/>
      <c r="NOJ1217" s="8"/>
      <c r="NOK1217" s="8"/>
      <c r="NOL1217" s="8"/>
      <c r="NOM1217" s="8"/>
      <c r="NON1217" s="8"/>
      <c r="NOO1217" s="8"/>
      <c r="NOP1217" s="8"/>
      <c r="NOQ1217" s="8"/>
      <c r="NOR1217" s="8"/>
      <c r="NOS1217" s="8"/>
      <c r="NOT1217" s="8"/>
      <c r="NOU1217" s="8"/>
      <c r="NOV1217" s="8"/>
      <c r="NOW1217" s="8"/>
      <c r="NOX1217" s="8"/>
      <c r="NOY1217" s="8"/>
      <c r="NOZ1217" s="8"/>
      <c r="NPA1217" s="8"/>
      <c r="NPB1217" s="8"/>
      <c r="NPC1217" s="8"/>
      <c r="NPD1217" s="8"/>
      <c r="NPE1217" s="8"/>
      <c r="NPF1217" s="8"/>
      <c r="NPG1217" s="8"/>
      <c r="NPH1217" s="8"/>
      <c r="NPI1217" s="8"/>
      <c r="NPJ1217" s="8"/>
      <c r="NPK1217" s="8"/>
      <c r="NPL1217" s="8"/>
      <c r="NPM1217" s="8"/>
      <c r="NPN1217" s="8"/>
      <c r="NPO1217" s="8"/>
      <c r="NPP1217" s="8"/>
      <c r="NPQ1217" s="8"/>
      <c r="NPR1217" s="8"/>
      <c r="NPS1217" s="8"/>
      <c r="NPT1217" s="8"/>
      <c r="NPU1217" s="8"/>
      <c r="NPV1217" s="8"/>
      <c r="NPW1217" s="8"/>
      <c r="NPX1217" s="8"/>
      <c r="NPY1217" s="8"/>
      <c r="NPZ1217" s="8"/>
      <c r="NQA1217" s="8"/>
      <c r="NQB1217" s="8"/>
      <c r="NQC1217" s="8"/>
      <c r="NQD1217" s="8"/>
      <c r="NQE1217" s="8"/>
      <c r="NQF1217" s="8"/>
      <c r="NQG1217" s="8"/>
      <c r="NQH1217" s="8"/>
      <c r="NQI1217" s="8"/>
      <c r="NQJ1217" s="8"/>
      <c r="NQK1217" s="8"/>
      <c r="NQL1217" s="8"/>
      <c r="NQM1217" s="8"/>
      <c r="NQN1217" s="8"/>
      <c r="NQO1217" s="8"/>
      <c r="NQP1217" s="8"/>
      <c r="NQQ1217" s="8"/>
      <c r="NQR1217" s="8"/>
      <c r="NQS1217" s="8"/>
      <c r="NQT1217" s="8"/>
      <c r="NQU1217" s="8"/>
      <c r="NQV1217" s="8"/>
      <c r="NQW1217" s="8"/>
      <c r="NQX1217" s="8"/>
      <c r="NQY1217" s="8"/>
      <c r="NQZ1217" s="8"/>
      <c r="NRA1217" s="8"/>
      <c r="NRB1217" s="8"/>
      <c r="NRC1217" s="8"/>
      <c r="NRD1217" s="8"/>
      <c r="NRE1217" s="8"/>
      <c r="NRF1217" s="8"/>
      <c r="NRG1217" s="8"/>
      <c r="NRH1217" s="8"/>
      <c r="NRI1217" s="8"/>
      <c r="NRJ1217" s="8"/>
      <c r="NRK1217" s="8"/>
      <c r="NRL1217" s="8"/>
      <c r="NRM1217" s="8"/>
      <c r="NRN1217" s="8"/>
      <c r="NRO1217" s="8"/>
      <c r="NRP1217" s="8"/>
      <c r="NRQ1217" s="8"/>
      <c r="NRR1217" s="8"/>
      <c r="NRS1217" s="8"/>
      <c r="NRT1217" s="8"/>
      <c r="NRU1217" s="8"/>
      <c r="NRV1217" s="8"/>
      <c r="NRW1217" s="8"/>
      <c r="NRX1217" s="8"/>
      <c r="NRY1217" s="8"/>
      <c r="NRZ1217" s="8"/>
      <c r="NSA1217" s="8"/>
      <c r="NSB1217" s="8"/>
      <c r="NSC1217" s="8"/>
      <c r="NSD1217" s="8"/>
      <c r="NSE1217" s="8"/>
      <c r="NSF1217" s="8"/>
      <c r="NSG1217" s="8"/>
      <c r="NSH1217" s="8"/>
      <c r="NSI1217" s="8"/>
      <c r="NSJ1217" s="8"/>
      <c r="NSK1217" s="8"/>
      <c r="NSL1217" s="8"/>
      <c r="NSM1217" s="8"/>
      <c r="NSN1217" s="8"/>
      <c r="NSO1217" s="8"/>
      <c r="NSP1217" s="8"/>
      <c r="NSQ1217" s="8"/>
      <c r="NSR1217" s="8"/>
      <c r="NSS1217" s="8"/>
      <c r="NST1217" s="8"/>
      <c r="NSU1217" s="8"/>
      <c r="NSV1217" s="8"/>
      <c r="NSW1217" s="8"/>
      <c r="NSX1217" s="8"/>
      <c r="NSY1217" s="8"/>
      <c r="NSZ1217" s="8"/>
      <c r="NTA1217" s="8"/>
      <c r="NTB1217" s="8"/>
      <c r="NTC1217" s="8"/>
      <c r="NTD1217" s="8"/>
      <c r="NTE1217" s="8"/>
      <c r="NTF1217" s="8"/>
      <c r="NTG1217" s="8"/>
      <c r="NTH1217" s="8"/>
      <c r="NTI1217" s="8"/>
      <c r="NTJ1217" s="8"/>
      <c r="NTK1217" s="8"/>
      <c r="NTL1217" s="8"/>
      <c r="NTM1217" s="8"/>
      <c r="NTN1217" s="8"/>
      <c r="NTO1217" s="8"/>
      <c r="NTP1217" s="8"/>
      <c r="NTQ1217" s="8"/>
      <c r="NTR1217" s="8"/>
      <c r="NTS1217" s="8"/>
      <c r="NTT1217" s="8"/>
      <c r="NTU1217" s="8"/>
      <c r="NTV1217" s="8"/>
      <c r="NTW1217" s="8"/>
      <c r="NTX1217" s="8"/>
      <c r="NTY1217" s="8"/>
      <c r="NTZ1217" s="8"/>
      <c r="NUA1217" s="8"/>
      <c r="NUB1217" s="8"/>
      <c r="NUC1217" s="8"/>
      <c r="NUD1217" s="8"/>
      <c r="NUE1217" s="8"/>
      <c r="NUF1217" s="8"/>
      <c r="NUG1217" s="8"/>
      <c r="NUH1217" s="8"/>
      <c r="NUI1217" s="8"/>
      <c r="NUJ1217" s="8"/>
      <c r="NUK1217" s="8"/>
      <c r="NUL1217" s="8"/>
      <c r="NUM1217" s="8"/>
      <c r="NUN1217" s="8"/>
      <c r="NUO1217" s="8"/>
      <c r="NUP1217" s="8"/>
      <c r="NUQ1217" s="8"/>
      <c r="NUR1217" s="8"/>
      <c r="NUS1217" s="8"/>
      <c r="NUT1217" s="8"/>
      <c r="NUU1217" s="8"/>
      <c r="NUV1217" s="8"/>
      <c r="NUW1217" s="8"/>
      <c r="NUX1217" s="8"/>
      <c r="NUY1217" s="8"/>
      <c r="NUZ1217" s="8"/>
      <c r="NVA1217" s="8"/>
      <c r="NVB1217" s="8"/>
      <c r="NVC1217" s="8"/>
      <c r="NVD1217" s="8"/>
      <c r="NVE1217" s="8"/>
      <c r="NVF1217" s="8"/>
      <c r="NVG1217" s="8"/>
      <c r="NVH1217" s="8"/>
      <c r="NVI1217" s="8"/>
      <c r="NVJ1217" s="8"/>
      <c r="NVK1217" s="8"/>
      <c r="NVL1217" s="8"/>
      <c r="NVM1217" s="8"/>
      <c r="NVN1217" s="8"/>
      <c r="NVO1217" s="8"/>
      <c r="NVP1217" s="8"/>
      <c r="NVQ1217" s="8"/>
      <c r="NVR1217" s="8"/>
      <c r="NVS1217" s="8"/>
      <c r="NVT1217" s="8"/>
      <c r="NVU1217" s="8"/>
      <c r="NVV1217" s="8"/>
      <c r="NVW1217" s="8"/>
      <c r="NVX1217" s="8"/>
      <c r="NVY1217" s="8"/>
      <c r="NVZ1217" s="8"/>
      <c r="NWA1217" s="8"/>
      <c r="NWB1217" s="8"/>
      <c r="NWC1217" s="8"/>
      <c r="NWD1217" s="8"/>
      <c r="NWE1217" s="8"/>
      <c r="NWF1217" s="8"/>
      <c r="NWG1217" s="8"/>
      <c r="NWH1217" s="8"/>
      <c r="NWI1217" s="8"/>
      <c r="NWJ1217" s="8"/>
      <c r="NWK1217" s="8"/>
      <c r="NWL1217" s="8"/>
      <c r="NWM1217" s="8"/>
      <c r="NWN1217" s="8"/>
      <c r="NWO1217" s="8"/>
      <c r="NWP1217" s="8"/>
      <c r="NWQ1217" s="8"/>
      <c r="NWR1217" s="8"/>
      <c r="NWS1217" s="8"/>
      <c r="NWT1217" s="8"/>
      <c r="NWU1217" s="8"/>
      <c r="NWV1217" s="8"/>
      <c r="NWW1217" s="8"/>
      <c r="NWX1217" s="8"/>
      <c r="NWY1217" s="8"/>
      <c r="NWZ1217" s="8"/>
      <c r="NXA1217" s="8"/>
      <c r="NXB1217" s="8"/>
      <c r="NXC1217" s="8"/>
      <c r="NXD1217" s="8"/>
      <c r="NXE1217" s="8"/>
      <c r="NXF1217" s="8"/>
      <c r="NXG1217" s="8"/>
      <c r="NXH1217" s="8"/>
      <c r="NXI1217" s="8"/>
      <c r="NXJ1217" s="8"/>
      <c r="NXK1217" s="8"/>
      <c r="NXL1217" s="8"/>
      <c r="NXM1217" s="8"/>
      <c r="NXN1217" s="8"/>
      <c r="NXO1217" s="8"/>
      <c r="NXP1217" s="8"/>
      <c r="NXQ1217" s="8"/>
      <c r="NXR1217" s="8"/>
      <c r="NXS1217" s="8"/>
      <c r="NXT1217" s="8"/>
      <c r="NXU1217" s="8"/>
      <c r="NXV1217" s="8"/>
      <c r="NXW1217" s="8"/>
      <c r="NXX1217" s="8"/>
      <c r="NXY1217" s="8"/>
      <c r="NXZ1217" s="8"/>
      <c r="NYA1217" s="8"/>
      <c r="NYB1217" s="8"/>
      <c r="NYC1217" s="8"/>
      <c r="NYD1217" s="8"/>
      <c r="NYE1217" s="8"/>
      <c r="NYF1217" s="8"/>
      <c r="NYG1217" s="8"/>
      <c r="NYH1217" s="8"/>
      <c r="NYI1217" s="8"/>
      <c r="NYJ1217" s="8"/>
      <c r="NYK1217" s="8"/>
      <c r="NYL1217" s="8"/>
      <c r="NYM1217" s="8"/>
      <c r="NYN1217" s="8"/>
      <c r="NYO1217" s="8"/>
      <c r="NYP1217" s="8"/>
      <c r="NYQ1217" s="8"/>
      <c r="NYR1217" s="8"/>
      <c r="NYS1217" s="8"/>
      <c r="NYT1217" s="8"/>
      <c r="NYU1217" s="8"/>
      <c r="NYV1217" s="8"/>
      <c r="NYW1217" s="8"/>
      <c r="NYX1217" s="8"/>
      <c r="NYY1217" s="8"/>
      <c r="NYZ1217" s="8"/>
      <c r="NZA1217" s="8"/>
      <c r="NZB1217" s="8"/>
      <c r="NZC1217" s="8"/>
      <c r="NZD1217" s="8"/>
      <c r="NZE1217" s="8"/>
      <c r="NZF1217" s="8"/>
      <c r="NZG1217" s="8"/>
      <c r="NZH1217" s="8"/>
      <c r="NZI1217" s="8"/>
      <c r="NZJ1217" s="8"/>
      <c r="NZK1217" s="8"/>
      <c r="NZL1217" s="8"/>
      <c r="NZM1217" s="8"/>
      <c r="NZN1217" s="8"/>
      <c r="NZO1217" s="8"/>
      <c r="NZP1217" s="8"/>
      <c r="NZQ1217" s="8"/>
      <c r="NZR1217" s="8"/>
      <c r="NZS1217" s="8"/>
      <c r="NZT1217" s="8"/>
      <c r="NZU1217" s="8"/>
      <c r="NZV1217" s="8"/>
      <c r="NZW1217" s="8"/>
      <c r="NZX1217" s="8"/>
      <c r="NZY1217" s="8"/>
      <c r="NZZ1217" s="8"/>
      <c r="OAA1217" s="8"/>
      <c r="OAB1217" s="8"/>
      <c r="OAC1217" s="8"/>
      <c r="OAD1217" s="8"/>
      <c r="OAE1217" s="8"/>
      <c r="OAF1217" s="8"/>
      <c r="OAG1217" s="8"/>
      <c r="OAH1217" s="8"/>
      <c r="OAI1217" s="8"/>
      <c r="OAJ1217" s="8"/>
      <c r="OAK1217" s="8"/>
      <c r="OAL1217" s="8"/>
      <c r="OAM1217" s="8"/>
      <c r="OAN1217" s="8"/>
      <c r="OAO1217" s="8"/>
      <c r="OAP1217" s="8"/>
      <c r="OAQ1217" s="8"/>
      <c r="OAR1217" s="8"/>
      <c r="OAS1217" s="8"/>
      <c r="OAT1217" s="8"/>
      <c r="OAU1217" s="8"/>
      <c r="OAV1217" s="8"/>
      <c r="OAW1217" s="8"/>
      <c r="OAX1217" s="8"/>
      <c r="OAY1217" s="8"/>
      <c r="OAZ1217" s="8"/>
      <c r="OBA1217" s="8"/>
      <c r="OBB1217" s="8"/>
      <c r="OBC1217" s="8"/>
      <c r="OBD1217" s="8"/>
      <c r="OBE1217" s="8"/>
      <c r="OBF1217" s="8"/>
      <c r="OBG1217" s="8"/>
      <c r="OBH1217" s="8"/>
      <c r="OBI1217" s="8"/>
      <c r="OBJ1217" s="8"/>
      <c r="OBK1217" s="8"/>
      <c r="OBL1217" s="8"/>
      <c r="OBM1217" s="8"/>
      <c r="OBN1217" s="8"/>
      <c r="OBO1217" s="8"/>
      <c r="OBP1217" s="8"/>
      <c r="OBQ1217" s="8"/>
      <c r="OBR1217" s="8"/>
      <c r="OBS1217" s="8"/>
      <c r="OBT1217" s="8"/>
      <c r="OBU1217" s="8"/>
      <c r="OBV1217" s="8"/>
      <c r="OBW1217" s="8"/>
      <c r="OBX1217" s="8"/>
      <c r="OBY1217" s="8"/>
      <c r="OBZ1217" s="8"/>
      <c r="OCA1217" s="8"/>
      <c r="OCB1217" s="8"/>
      <c r="OCC1217" s="8"/>
      <c r="OCD1217" s="8"/>
      <c r="OCE1217" s="8"/>
      <c r="OCF1217" s="8"/>
      <c r="OCG1217" s="8"/>
      <c r="OCH1217" s="8"/>
      <c r="OCI1217" s="8"/>
      <c r="OCJ1217" s="8"/>
      <c r="OCK1217" s="8"/>
      <c r="OCL1217" s="8"/>
      <c r="OCM1217" s="8"/>
      <c r="OCN1217" s="8"/>
      <c r="OCO1217" s="8"/>
      <c r="OCP1217" s="8"/>
      <c r="OCQ1217" s="8"/>
      <c r="OCR1217" s="8"/>
      <c r="OCS1217" s="8"/>
      <c r="OCT1217" s="8"/>
      <c r="OCU1217" s="8"/>
      <c r="OCV1217" s="8"/>
      <c r="OCW1217" s="8"/>
      <c r="OCX1217" s="8"/>
      <c r="OCY1217" s="8"/>
      <c r="OCZ1217" s="8"/>
      <c r="ODA1217" s="8"/>
      <c r="ODB1217" s="8"/>
      <c r="ODC1217" s="8"/>
      <c r="ODD1217" s="8"/>
      <c r="ODE1217" s="8"/>
      <c r="ODF1217" s="8"/>
      <c r="ODG1217" s="8"/>
      <c r="ODH1217" s="8"/>
      <c r="ODI1217" s="8"/>
      <c r="ODJ1217" s="8"/>
      <c r="ODK1217" s="8"/>
      <c r="ODL1217" s="8"/>
      <c r="ODM1217" s="8"/>
      <c r="ODN1217" s="8"/>
      <c r="ODO1217" s="8"/>
      <c r="ODP1217" s="8"/>
      <c r="ODQ1217" s="8"/>
      <c r="ODR1217" s="8"/>
      <c r="ODS1217" s="8"/>
      <c r="ODT1217" s="8"/>
      <c r="ODU1217" s="8"/>
      <c r="ODV1217" s="8"/>
      <c r="ODW1217" s="8"/>
      <c r="ODX1217" s="8"/>
      <c r="ODY1217" s="8"/>
      <c r="ODZ1217" s="8"/>
      <c r="OEA1217" s="8"/>
      <c r="OEB1217" s="8"/>
      <c r="OEC1217" s="8"/>
      <c r="OED1217" s="8"/>
      <c r="OEE1217" s="8"/>
      <c r="OEF1217" s="8"/>
      <c r="OEG1217" s="8"/>
      <c r="OEH1217" s="8"/>
      <c r="OEI1217" s="8"/>
      <c r="OEJ1217" s="8"/>
      <c r="OEK1217" s="8"/>
      <c r="OEL1217" s="8"/>
      <c r="OEM1217" s="8"/>
      <c r="OEN1217" s="8"/>
      <c r="OEO1217" s="8"/>
      <c r="OEP1217" s="8"/>
      <c r="OEQ1217" s="8"/>
      <c r="OER1217" s="8"/>
      <c r="OES1217" s="8"/>
      <c r="OET1217" s="8"/>
      <c r="OEU1217" s="8"/>
      <c r="OEV1217" s="8"/>
      <c r="OEW1217" s="8"/>
      <c r="OEX1217" s="8"/>
      <c r="OEY1217" s="8"/>
      <c r="OEZ1217" s="8"/>
      <c r="OFA1217" s="8"/>
      <c r="OFB1217" s="8"/>
      <c r="OFC1217" s="8"/>
      <c r="OFD1217" s="8"/>
      <c r="OFE1217" s="8"/>
      <c r="OFF1217" s="8"/>
      <c r="OFG1217" s="8"/>
      <c r="OFH1217" s="8"/>
      <c r="OFI1217" s="8"/>
      <c r="OFJ1217" s="8"/>
      <c r="OFK1217" s="8"/>
      <c r="OFL1217" s="8"/>
      <c r="OFM1217" s="8"/>
      <c r="OFN1217" s="8"/>
      <c r="OFO1217" s="8"/>
      <c r="OFP1217" s="8"/>
      <c r="OFQ1217" s="8"/>
      <c r="OFR1217" s="8"/>
      <c r="OFS1217" s="8"/>
      <c r="OFT1217" s="8"/>
      <c r="OFU1217" s="8"/>
      <c r="OFV1217" s="8"/>
      <c r="OFW1217" s="8"/>
      <c r="OFX1217" s="8"/>
      <c r="OFY1217" s="8"/>
      <c r="OFZ1217" s="8"/>
      <c r="OGA1217" s="8"/>
      <c r="OGB1217" s="8"/>
      <c r="OGC1217" s="8"/>
      <c r="OGD1217" s="8"/>
      <c r="OGE1217" s="8"/>
      <c r="OGF1217" s="8"/>
      <c r="OGG1217" s="8"/>
      <c r="OGH1217" s="8"/>
      <c r="OGI1217" s="8"/>
      <c r="OGJ1217" s="8"/>
      <c r="OGK1217" s="8"/>
      <c r="OGL1217" s="8"/>
      <c r="OGM1217" s="8"/>
      <c r="OGN1217" s="8"/>
      <c r="OGO1217" s="8"/>
      <c r="OGP1217" s="8"/>
      <c r="OGQ1217" s="8"/>
      <c r="OGR1217" s="8"/>
      <c r="OGS1217" s="8"/>
      <c r="OGT1217" s="8"/>
      <c r="OGU1217" s="8"/>
      <c r="OGV1217" s="8"/>
      <c r="OGW1217" s="8"/>
      <c r="OGX1217" s="8"/>
      <c r="OGY1217" s="8"/>
      <c r="OGZ1217" s="8"/>
      <c r="OHA1217" s="8"/>
      <c r="OHB1217" s="8"/>
      <c r="OHC1217" s="8"/>
      <c r="OHD1217" s="8"/>
      <c r="OHE1217" s="8"/>
      <c r="OHF1217" s="8"/>
      <c r="OHG1217" s="8"/>
      <c r="OHH1217" s="8"/>
      <c r="OHI1217" s="8"/>
      <c r="OHJ1217" s="8"/>
      <c r="OHK1217" s="8"/>
      <c r="OHL1217" s="8"/>
      <c r="OHM1217" s="8"/>
      <c r="OHN1217" s="8"/>
      <c r="OHO1217" s="8"/>
      <c r="OHP1217" s="8"/>
      <c r="OHQ1217" s="8"/>
      <c r="OHR1217" s="8"/>
      <c r="OHS1217" s="8"/>
      <c r="OHT1217" s="8"/>
      <c r="OHU1217" s="8"/>
      <c r="OHV1217" s="8"/>
      <c r="OHW1217" s="8"/>
      <c r="OHX1217" s="8"/>
      <c r="OHY1217" s="8"/>
      <c r="OHZ1217" s="8"/>
      <c r="OIA1217" s="8"/>
      <c r="OIB1217" s="8"/>
      <c r="OIC1217" s="8"/>
      <c r="OID1217" s="8"/>
      <c r="OIE1217" s="8"/>
      <c r="OIF1217" s="8"/>
      <c r="OIG1217" s="8"/>
      <c r="OIH1217" s="8"/>
      <c r="OII1217" s="8"/>
      <c r="OIJ1217" s="8"/>
      <c r="OIK1217" s="8"/>
      <c r="OIL1217" s="8"/>
      <c r="OIM1217" s="8"/>
      <c r="OIN1217" s="8"/>
      <c r="OIO1217" s="8"/>
      <c r="OIP1217" s="8"/>
      <c r="OIQ1217" s="8"/>
      <c r="OIR1217" s="8"/>
      <c r="OIS1217" s="8"/>
      <c r="OIT1217" s="8"/>
      <c r="OIU1217" s="8"/>
      <c r="OIV1217" s="8"/>
      <c r="OIW1217" s="8"/>
      <c r="OIX1217" s="8"/>
      <c r="OIY1217" s="8"/>
      <c r="OIZ1217" s="8"/>
      <c r="OJA1217" s="8"/>
      <c r="OJB1217" s="8"/>
      <c r="OJC1217" s="8"/>
      <c r="OJD1217" s="8"/>
      <c r="OJE1217" s="8"/>
      <c r="OJF1217" s="8"/>
      <c r="OJG1217" s="8"/>
      <c r="OJH1217" s="8"/>
      <c r="OJI1217" s="8"/>
      <c r="OJJ1217" s="8"/>
      <c r="OJK1217" s="8"/>
      <c r="OJL1217" s="8"/>
      <c r="OJM1217" s="8"/>
      <c r="OJN1217" s="8"/>
      <c r="OJO1217" s="8"/>
      <c r="OJP1217" s="8"/>
      <c r="OJQ1217" s="8"/>
      <c r="OJR1217" s="8"/>
      <c r="OJS1217" s="8"/>
      <c r="OJT1217" s="8"/>
      <c r="OJU1217" s="8"/>
      <c r="OJV1217" s="8"/>
      <c r="OJW1217" s="8"/>
      <c r="OJX1217" s="8"/>
      <c r="OJY1217" s="8"/>
      <c r="OJZ1217" s="8"/>
      <c r="OKA1217" s="8"/>
      <c r="OKB1217" s="8"/>
      <c r="OKC1217" s="8"/>
      <c r="OKD1217" s="8"/>
      <c r="OKE1217" s="8"/>
      <c r="OKF1217" s="8"/>
      <c r="OKG1217" s="8"/>
      <c r="OKH1217" s="8"/>
      <c r="OKI1217" s="8"/>
      <c r="OKJ1217" s="8"/>
      <c r="OKK1217" s="8"/>
      <c r="OKL1217" s="8"/>
      <c r="OKM1217" s="8"/>
      <c r="OKN1217" s="8"/>
      <c r="OKO1217" s="8"/>
      <c r="OKP1217" s="8"/>
      <c r="OKQ1217" s="8"/>
      <c r="OKR1217" s="8"/>
      <c r="OKS1217" s="8"/>
      <c r="OKT1217" s="8"/>
      <c r="OKU1217" s="8"/>
      <c r="OKV1217" s="8"/>
      <c r="OKW1217" s="8"/>
      <c r="OKX1217" s="8"/>
      <c r="OKY1217" s="8"/>
      <c r="OKZ1217" s="8"/>
      <c r="OLA1217" s="8"/>
      <c r="OLB1217" s="8"/>
      <c r="OLC1217" s="8"/>
      <c r="OLD1217" s="8"/>
      <c r="OLE1217" s="8"/>
      <c r="OLF1217" s="8"/>
      <c r="OLG1217" s="8"/>
      <c r="OLH1217" s="8"/>
      <c r="OLI1217" s="8"/>
      <c r="OLJ1217" s="8"/>
      <c r="OLK1217" s="8"/>
      <c r="OLL1217" s="8"/>
      <c r="OLM1217" s="8"/>
      <c r="OLN1217" s="8"/>
      <c r="OLO1217" s="8"/>
      <c r="OLP1217" s="8"/>
      <c r="OLQ1217" s="8"/>
      <c r="OLR1217" s="8"/>
      <c r="OLS1217" s="8"/>
      <c r="OLT1217" s="8"/>
      <c r="OLU1217" s="8"/>
      <c r="OLV1217" s="8"/>
      <c r="OLW1217" s="8"/>
      <c r="OLX1217" s="8"/>
      <c r="OLY1217" s="8"/>
      <c r="OLZ1217" s="8"/>
      <c r="OMA1217" s="8"/>
      <c r="OMB1217" s="8"/>
      <c r="OMC1217" s="8"/>
      <c r="OMD1217" s="8"/>
      <c r="OME1217" s="8"/>
      <c r="OMF1217" s="8"/>
      <c r="OMG1217" s="8"/>
      <c r="OMH1217" s="8"/>
      <c r="OMI1217" s="8"/>
      <c r="OMJ1217" s="8"/>
      <c r="OMK1217" s="8"/>
      <c r="OML1217" s="8"/>
      <c r="OMM1217" s="8"/>
      <c r="OMN1217" s="8"/>
      <c r="OMO1217" s="8"/>
      <c r="OMP1217" s="8"/>
      <c r="OMQ1217" s="8"/>
      <c r="OMR1217" s="8"/>
      <c r="OMS1217" s="8"/>
      <c r="OMT1217" s="8"/>
      <c r="OMU1217" s="8"/>
      <c r="OMV1217" s="8"/>
      <c r="OMW1217" s="8"/>
      <c r="OMX1217" s="8"/>
      <c r="OMY1217" s="8"/>
      <c r="OMZ1217" s="8"/>
      <c r="ONA1217" s="8"/>
      <c r="ONB1217" s="8"/>
      <c r="ONC1217" s="8"/>
      <c r="OND1217" s="8"/>
      <c r="ONE1217" s="8"/>
      <c r="ONF1217" s="8"/>
      <c r="ONG1217" s="8"/>
      <c r="ONH1217" s="8"/>
      <c r="ONI1217" s="8"/>
      <c r="ONJ1217" s="8"/>
      <c r="ONK1217" s="8"/>
      <c r="ONL1217" s="8"/>
      <c r="ONM1217" s="8"/>
      <c r="ONN1217" s="8"/>
      <c r="ONO1217" s="8"/>
      <c r="ONP1217" s="8"/>
      <c r="ONQ1217" s="8"/>
      <c r="ONR1217" s="8"/>
      <c r="ONS1217" s="8"/>
      <c r="ONT1217" s="8"/>
      <c r="ONU1217" s="8"/>
      <c r="ONV1217" s="8"/>
      <c r="ONW1217" s="8"/>
      <c r="ONX1217" s="8"/>
      <c r="ONY1217" s="8"/>
      <c r="ONZ1217" s="8"/>
      <c r="OOA1217" s="8"/>
      <c r="OOB1217" s="8"/>
      <c r="OOC1217" s="8"/>
      <c r="OOD1217" s="8"/>
      <c r="OOE1217" s="8"/>
      <c r="OOF1217" s="8"/>
      <c r="OOG1217" s="8"/>
      <c r="OOH1217" s="8"/>
      <c r="OOI1217" s="8"/>
      <c r="OOJ1217" s="8"/>
      <c r="OOK1217" s="8"/>
      <c r="OOL1217" s="8"/>
      <c r="OOM1217" s="8"/>
      <c r="OON1217" s="8"/>
      <c r="OOO1217" s="8"/>
      <c r="OOP1217" s="8"/>
      <c r="OOQ1217" s="8"/>
      <c r="OOR1217" s="8"/>
      <c r="OOS1217" s="8"/>
      <c r="OOT1217" s="8"/>
      <c r="OOU1217" s="8"/>
      <c r="OOV1217" s="8"/>
      <c r="OOW1217" s="8"/>
      <c r="OOX1217" s="8"/>
      <c r="OOY1217" s="8"/>
      <c r="OOZ1217" s="8"/>
      <c r="OPA1217" s="8"/>
      <c r="OPB1217" s="8"/>
      <c r="OPC1217" s="8"/>
      <c r="OPD1217" s="8"/>
      <c r="OPE1217" s="8"/>
      <c r="OPF1217" s="8"/>
      <c r="OPG1217" s="8"/>
      <c r="OPH1217" s="8"/>
      <c r="OPI1217" s="8"/>
      <c r="OPJ1217" s="8"/>
      <c r="OPK1217" s="8"/>
      <c r="OPL1217" s="8"/>
      <c r="OPM1217" s="8"/>
      <c r="OPN1217" s="8"/>
      <c r="OPO1217" s="8"/>
      <c r="OPP1217" s="8"/>
      <c r="OPQ1217" s="8"/>
      <c r="OPR1217" s="8"/>
      <c r="OPS1217" s="8"/>
      <c r="OPT1217" s="8"/>
      <c r="OPU1217" s="8"/>
      <c r="OPV1217" s="8"/>
      <c r="OPW1217" s="8"/>
      <c r="OPX1217" s="8"/>
      <c r="OPY1217" s="8"/>
      <c r="OPZ1217" s="8"/>
      <c r="OQA1217" s="8"/>
      <c r="OQB1217" s="8"/>
      <c r="OQC1217" s="8"/>
      <c r="OQD1217" s="8"/>
      <c r="OQE1217" s="8"/>
      <c r="OQF1217" s="8"/>
      <c r="OQG1217" s="8"/>
      <c r="OQH1217" s="8"/>
      <c r="OQI1217" s="8"/>
      <c r="OQJ1217" s="8"/>
      <c r="OQK1217" s="8"/>
      <c r="OQL1217" s="8"/>
      <c r="OQM1217" s="8"/>
      <c r="OQN1217" s="8"/>
      <c r="OQO1217" s="8"/>
      <c r="OQP1217" s="8"/>
      <c r="OQQ1217" s="8"/>
      <c r="OQR1217" s="8"/>
      <c r="OQS1217" s="8"/>
      <c r="OQT1217" s="8"/>
      <c r="OQU1217" s="8"/>
      <c r="OQV1217" s="8"/>
      <c r="OQW1217" s="8"/>
      <c r="OQX1217" s="8"/>
      <c r="OQY1217" s="8"/>
      <c r="OQZ1217" s="8"/>
      <c r="ORA1217" s="8"/>
      <c r="ORB1217" s="8"/>
      <c r="ORC1217" s="8"/>
      <c r="ORD1217" s="8"/>
      <c r="ORE1217" s="8"/>
      <c r="ORF1217" s="8"/>
      <c r="ORG1217" s="8"/>
      <c r="ORH1217" s="8"/>
      <c r="ORI1217" s="8"/>
      <c r="ORJ1217" s="8"/>
      <c r="ORK1217" s="8"/>
      <c r="ORL1217" s="8"/>
      <c r="ORM1217" s="8"/>
      <c r="ORN1217" s="8"/>
      <c r="ORO1217" s="8"/>
      <c r="ORP1217" s="8"/>
      <c r="ORQ1217" s="8"/>
      <c r="ORR1217" s="8"/>
      <c r="ORS1217" s="8"/>
      <c r="ORT1217" s="8"/>
      <c r="ORU1217" s="8"/>
      <c r="ORV1217" s="8"/>
      <c r="ORW1217" s="8"/>
      <c r="ORX1217" s="8"/>
      <c r="ORY1217" s="8"/>
      <c r="ORZ1217" s="8"/>
      <c r="OSA1217" s="8"/>
      <c r="OSB1217" s="8"/>
      <c r="OSC1217" s="8"/>
      <c r="OSD1217" s="8"/>
      <c r="OSE1217" s="8"/>
      <c r="OSF1217" s="8"/>
      <c r="OSG1217" s="8"/>
      <c r="OSH1217" s="8"/>
      <c r="OSI1217" s="8"/>
      <c r="OSJ1217" s="8"/>
      <c r="OSK1217" s="8"/>
      <c r="OSL1217" s="8"/>
      <c r="OSM1217" s="8"/>
      <c r="OSN1217" s="8"/>
      <c r="OSO1217" s="8"/>
      <c r="OSP1217" s="8"/>
      <c r="OSQ1217" s="8"/>
      <c r="OSR1217" s="8"/>
      <c r="OSS1217" s="8"/>
      <c r="OST1217" s="8"/>
      <c r="OSU1217" s="8"/>
      <c r="OSV1217" s="8"/>
      <c r="OSW1217" s="8"/>
      <c r="OSX1217" s="8"/>
      <c r="OSY1217" s="8"/>
      <c r="OSZ1217" s="8"/>
      <c r="OTA1217" s="8"/>
      <c r="OTB1217" s="8"/>
      <c r="OTC1217" s="8"/>
      <c r="OTD1217" s="8"/>
      <c r="OTE1217" s="8"/>
      <c r="OTF1217" s="8"/>
      <c r="OTG1217" s="8"/>
      <c r="OTH1217" s="8"/>
      <c r="OTI1217" s="8"/>
      <c r="OTJ1217" s="8"/>
      <c r="OTK1217" s="8"/>
      <c r="OTL1217" s="8"/>
      <c r="OTM1217" s="8"/>
      <c r="OTN1217" s="8"/>
      <c r="OTO1217" s="8"/>
      <c r="OTP1217" s="8"/>
      <c r="OTQ1217" s="8"/>
      <c r="OTR1217" s="8"/>
      <c r="OTS1217" s="8"/>
      <c r="OTT1217" s="8"/>
      <c r="OTU1217" s="8"/>
      <c r="OTV1217" s="8"/>
      <c r="OTW1217" s="8"/>
      <c r="OTX1217" s="8"/>
      <c r="OTY1217" s="8"/>
      <c r="OTZ1217" s="8"/>
      <c r="OUA1217" s="8"/>
      <c r="OUB1217" s="8"/>
      <c r="OUC1217" s="8"/>
      <c r="OUD1217" s="8"/>
      <c r="OUE1217" s="8"/>
      <c r="OUF1217" s="8"/>
      <c r="OUG1217" s="8"/>
      <c r="OUH1217" s="8"/>
      <c r="OUI1217" s="8"/>
      <c r="OUJ1217" s="8"/>
      <c r="OUK1217" s="8"/>
      <c r="OUL1217" s="8"/>
      <c r="OUM1217" s="8"/>
      <c r="OUN1217" s="8"/>
      <c r="OUO1217" s="8"/>
      <c r="OUP1217" s="8"/>
      <c r="OUQ1217" s="8"/>
      <c r="OUR1217" s="8"/>
      <c r="OUS1217" s="8"/>
      <c r="OUT1217" s="8"/>
      <c r="OUU1217" s="8"/>
      <c r="OUV1217" s="8"/>
      <c r="OUW1217" s="8"/>
      <c r="OUX1217" s="8"/>
      <c r="OUY1217" s="8"/>
      <c r="OUZ1217" s="8"/>
      <c r="OVA1217" s="8"/>
      <c r="OVB1217" s="8"/>
      <c r="OVC1217" s="8"/>
      <c r="OVD1217" s="8"/>
      <c r="OVE1217" s="8"/>
      <c r="OVF1217" s="8"/>
      <c r="OVG1217" s="8"/>
      <c r="OVH1217" s="8"/>
      <c r="OVI1217" s="8"/>
      <c r="OVJ1217" s="8"/>
      <c r="OVK1217" s="8"/>
      <c r="OVL1217" s="8"/>
      <c r="OVM1217" s="8"/>
      <c r="OVN1217" s="8"/>
      <c r="OVO1217" s="8"/>
      <c r="OVP1217" s="8"/>
      <c r="OVQ1217" s="8"/>
      <c r="OVR1217" s="8"/>
      <c r="OVS1217" s="8"/>
      <c r="OVT1217" s="8"/>
      <c r="OVU1217" s="8"/>
      <c r="OVV1217" s="8"/>
      <c r="OVW1217" s="8"/>
      <c r="OVX1217" s="8"/>
      <c r="OVY1217" s="8"/>
      <c r="OVZ1217" s="8"/>
      <c r="OWA1217" s="8"/>
      <c r="OWB1217" s="8"/>
      <c r="OWC1217" s="8"/>
      <c r="OWD1217" s="8"/>
      <c r="OWE1217" s="8"/>
      <c r="OWF1217" s="8"/>
      <c r="OWG1217" s="8"/>
      <c r="OWH1217" s="8"/>
      <c r="OWI1217" s="8"/>
      <c r="OWJ1217" s="8"/>
      <c r="OWK1217" s="8"/>
      <c r="OWL1217" s="8"/>
      <c r="OWM1217" s="8"/>
      <c r="OWN1217" s="8"/>
      <c r="OWO1217" s="8"/>
      <c r="OWP1217" s="8"/>
      <c r="OWQ1217" s="8"/>
      <c r="OWR1217" s="8"/>
      <c r="OWS1217" s="8"/>
      <c r="OWT1217" s="8"/>
      <c r="OWU1217" s="8"/>
      <c r="OWV1217" s="8"/>
      <c r="OWW1217" s="8"/>
      <c r="OWX1217" s="8"/>
      <c r="OWY1217" s="8"/>
      <c r="OWZ1217" s="8"/>
      <c r="OXA1217" s="8"/>
      <c r="OXB1217" s="8"/>
      <c r="OXC1217" s="8"/>
      <c r="OXD1217" s="8"/>
      <c r="OXE1217" s="8"/>
      <c r="OXF1217" s="8"/>
      <c r="OXG1217" s="8"/>
      <c r="OXH1217" s="8"/>
      <c r="OXI1217" s="8"/>
      <c r="OXJ1217" s="8"/>
      <c r="OXK1217" s="8"/>
      <c r="OXL1217" s="8"/>
      <c r="OXM1217" s="8"/>
      <c r="OXN1217" s="8"/>
      <c r="OXO1217" s="8"/>
      <c r="OXP1217" s="8"/>
      <c r="OXQ1217" s="8"/>
      <c r="OXR1217" s="8"/>
      <c r="OXS1217" s="8"/>
      <c r="OXT1217" s="8"/>
      <c r="OXU1217" s="8"/>
      <c r="OXV1217" s="8"/>
      <c r="OXW1217" s="8"/>
      <c r="OXX1217" s="8"/>
      <c r="OXY1217" s="8"/>
      <c r="OXZ1217" s="8"/>
      <c r="OYA1217" s="8"/>
      <c r="OYB1217" s="8"/>
      <c r="OYC1217" s="8"/>
      <c r="OYD1217" s="8"/>
      <c r="OYE1217" s="8"/>
      <c r="OYF1217" s="8"/>
      <c r="OYG1217" s="8"/>
      <c r="OYH1217" s="8"/>
      <c r="OYI1217" s="8"/>
      <c r="OYJ1217" s="8"/>
      <c r="OYK1217" s="8"/>
      <c r="OYL1217" s="8"/>
      <c r="OYM1217" s="8"/>
      <c r="OYN1217" s="8"/>
      <c r="OYO1217" s="8"/>
      <c r="OYP1217" s="8"/>
      <c r="OYQ1217" s="8"/>
      <c r="OYR1217" s="8"/>
      <c r="OYS1217" s="8"/>
      <c r="OYT1217" s="8"/>
      <c r="OYU1217" s="8"/>
      <c r="OYV1217" s="8"/>
      <c r="OYW1217" s="8"/>
      <c r="OYX1217" s="8"/>
      <c r="OYY1217" s="8"/>
      <c r="OYZ1217" s="8"/>
      <c r="OZA1217" s="8"/>
      <c r="OZB1217" s="8"/>
      <c r="OZC1217" s="8"/>
      <c r="OZD1217" s="8"/>
      <c r="OZE1217" s="8"/>
      <c r="OZF1217" s="8"/>
      <c r="OZG1217" s="8"/>
      <c r="OZH1217" s="8"/>
      <c r="OZI1217" s="8"/>
      <c r="OZJ1217" s="8"/>
      <c r="OZK1217" s="8"/>
      <c r="OZL1217" s="8"/>
      <c r="OZM1217" s="8"/>
      <c r="OZN1217" s="8"/>
      <c r="OZO1217" s="8"/>
      <c r="OZP1217" s="8"/>
      <c r="OZQ1217" s="8"/>
      <c r="OZR1217" s="8"/>
      <c r="OZS1217" s="8"/>
      <c r="OZT1217" s="8"/>
      <c r="OZU1217" s="8"/>
      <c r="OZV1217" s="8"/>
      <c r="OZW1217" s="8"/>
      <c r="OZX1217" s="8"/>
      <c r="OZY1217" s="8"/>
      <c r="OZZ1217" s="8"/>
      <c r="PAA1217" s="8"/>
      <c r="PAB1217" s="8"/>
      <c r="PAC1217" s="8"/>
      <c r="PAD1217" s="8"/>
      <c r="PAE1217" s="8"/>
      <c r="PAF1217" s="8"/>
      <c r="PAG1217" s="8"/>
      <c r="PAH1217" s="8"/>
      <c r="PAI1217" s="8"/>
      <c r="PAJ1217" s="8"/>
      <c r="PAK1217" s="8"/>
      <c r="PAL1217" s="8"/>
      <c r="PAM1217" s="8"/>
      <c r="PAN1217" s="8"/>
      <c r="PAO1217" s="8"/>
      <c r="PAP1217" s="8"/>
      <c r="PAQ1217" s="8"/>
      <c r="PAR1217" s="8"/>
      <c r="PAS1217" s="8"/>
      <c r="PAT1217" s="8"/>
      <c r="PAU1217" s="8"/>
      <c r="PAV1217" s="8"/>
      <c r="PAW1217" s="8"/>
      <c r="PAX1217" s="8"/>
      <c r="PAY1217" s="8"/>
      <c r="PAZ1217" s="8"/>
      <c r="PBA1217" s="8"/>
      <c r="PBB1217" s="8"/>
      <c r="PBC1217" s="8"/>
      <c r="PBD1217" s="8"/>
      <c r="PBE1217" s="8"/>
      <c r="PBF1217" s="8"/>
      <c r="PBG1217" s="8"/>
      <c r="PBH1217" s="8"/>
      <c r="PBI1217" s="8"/>
      <c r="PBJ1217" s="8"/>
      <c r="PBK1217" s="8"/>
      <c r="PBL1217" s="8"/>
      <c r="PBM1217" s="8"/>
      <c r="PBN1217" s="8"/>
      <c r="PBO1217" s="8"/>
      <c r="PBP1217" s="8"/>
      <c r="PBQ1217" s="8"/>
      <c r="PBR1217" s="8"/>
      <c r="PBS1217" s="8"/>
      <c r="PBT1217" s="8"/>
      <c r="PBU1217" s="8"/>
      <c r="PBV1217" s="8"/>
      <c r="PBW1217" s="8"/>
      <c r="PBX1217" s="8"/>
      <c r="PBY1217" s="8"/>
      <c r="PBZ1217" s="8"/>
      <c r="PCA1217" s="8"/>
      <c r="PCB1217" s="8"/>
      <c r="PCC1217" s="8"/>
      <c r="PCD1217" s="8"/>
      <c r="PCE1217" s="8"/>
      <c r="PCF1217" s="8"/>
      <c r="PCG1217" s="8"/>
      <c r="PCH1217" s="8"/>
      <c r="PCI1217" s="8"/>
      <c r="PCJ1217" s="8"/>
      <c r="PCK1217" s="8"/>
      <c r="PCL1217" s="8"/>
      <c r="PCM1217" s="8"/>
      <c r="PCN1217" s="8"/>
      <c r="PCO1217" s="8"/>
      <c r="PCP1217" s="8"/>
      <c r="PCQ1217" s="8"/>
      <c r="PCR1217" s="8"/>
      <c r="PCS1217" s="8"/>
      <c r="PCT1217" s="8"/>
      <c r="PCU1217" s="8"/>
      <c r="PCV1217" s="8"/>
      <c r="PCW1217" s="8"/>
      <c r="PCX1217" s="8"/>
      <c r="PCY1217" s="8"/>
      <c r="PCZ1217" s="8"/>
      <c r="PDA1217" s="8"/>
      <c r="PDB1217" s="8"/>
      <c r="PDC1217" s="8"/>
      <c r="PDD1217" s="8"/>
      <c r="PDE1217" s="8"/>
      <c r="PDF1217" s="8"/>
      <c r="PDG1217" s="8"/>
      <c r="PDH1217" s="8"/>
      <c r="PDI1217" s="8"/>
      <c r="PDJ1217" s="8"/>
      <c r="PDK1217" s="8"/>
      <c r="PDL1217" s="8"/>
      <c r="PDM1217" s="8"/>
      <c r="PDN1217" s="8"/>
      <c r="PDO1217" s="8"/>
      <c r="PDP1217" s="8"/>
      <c r="PDQ1217" s="8"/>
      <c r="PDR1217" s="8"/>
      <c r="PDS1217" s="8"/>
      <c r="PDT1217" s="8"/>
      <c r="PDU1217" s="8"/>
      <c r="PDV1217" s="8"/>
      <c r="PDW1217" s="8"/>
      <c r="PDX1217" s="8"/>
      <c r="PDY1217" s="8"/>
      <c r="PDZ1217" s="8"/>
      <c r="PEA1217" s="8"/>
      <c r="PEB1217" s="8"/>
      <c r="PEC1217" s="8"/>
      <c r="PED1217" s="8"/>
      <c r="PEE1217" s="8"/>
      <c r="PEF1217" s="8"/>
      <c r="PEG1217" s="8"/>
      <c r="PEH1217" s="8"/>
      <c r="PEI1217" s="8"/>
      <c r="PEJ1217" s="8"/>
      <c r="PEK1217" s="8"/>
      <c r="PEL1217" s="8"/>
      <c r="PEM1217" s="8"/>
      <c r="PEN1217" s="8"/>
      <c r="PEO1217" s="8"/>
      <c r="PEP1217" s="8"/>
      <c r="PEQ1217" s="8"/>
      <c r="PER1217" s="8"/>
      <c r="PES1217" s="8"/>
      <c r="PET1217" s="8"/>
      <c r="PEU1217" s="8"/>
      <c r="PEV1217" s="8"/>
      <c r="PEW1217" s="8"/>
      <c r="PEX1217" s="8"/>
      <c r="PEY1217" s="8"/>
      <c r="PEZ1217" s="8"/>
      <c r="PFA1217" s="8"/>
      <c r="PFB1217" s="8"/>
      <c r="PFC1217" s="8"/>
      <c r="PFD1217" s="8"/>
      <c r="PFE1217" s="8"/>
      <c r="PFF1217" s="8"/>
      <c r="PFG1217" s="8"/>
      <c r="PFH1217" s="8"/>
      <c r="PFI1217" s="8"/>
      <c r="PFJ1217" s="8"/>
      <c r="PFK1217" s="8"/>
      <c r="PFL1217" s="8"/>
      <c r="PFM1217" s="8"/>
      <c r="PFN1217" s="8"/>
      <c r="PFO1217" s="8"/>
      <c r="PFP1217" s="8"/>
      <c r="PFQ1217" s="8"/>
      <c r="PFR1217" s="8"/>
      <c r="PFS1217" s="8"/>
      <c r="PFT1217" s="8"/>
      <c r="PFU1217" s="8"/>
      <c r="PFV1217" s="8"/>
      <c r="PFW1217" s="8"/>
      <c r="PFX1217" s="8"/>
      <c r="PFY1217" s="8"/>
      <c r="PFZ1217" s="8"/>
      <c r="PGA1217" s="8"/>
      <c r="PGB1217" s="8"/>
      <c r="PGC1217" s="8"/>
      <c r="PGD1217" s="8"/>
      <c r="PGE1217" s="8"/>
      <c r="PGF1217" s="8"/>
      <c r="PGG1217" s="8"/>
      <c r="PGH1217" s="8"/>
      <c r="PGI1217" s="8"/>
      <c r="PGJ1217" s="8"/>
      <c r="PGK1217" s="8"/>
      <c r="PGL1217" s="8"/>
      <c r="PGM1217" s="8"/>
      <c r="PGN1217" s="8"/>
      <c r="PGO1217" s="8"/>
      <c r="PGP1217" s="8"/>
      <c r="PGQ1217" s="8"/>
      <c r="PGR1217" s="8"/>
      <c r="PGS1217" s="8"/>
      <c r="PGT1217" s="8"/>
      <c r="PGU1217" s="8"/>
      <c r="PGV1217" s="8"/>
      <c r="PGW1217" s="8"/>
      <c r="PGX1217" s="8"/>
      <c r="PGY1217" s="8"/>
      <c r="PGZ1217" s="8"/>
      <c r="PHA1217" s="8"/>
      <c r="PHB1217" s="8"/>
      <c r="PHC1217" s="8"/>
      <c r="PHD1217" s="8"/>
      <c r="PHE1217" s="8"/>
      <c r="PHF1217" s="8"/>
      <c r="PHG1217" s="8"/>
      <c r="PHH1217" s="8"/>
      <c r="PHI1217" s="8"/>
      <c r="PHJ1217" s="8"/>
      <c r="PHK1217" s="8"/>
      <c r="PHL1217" s="8"/>
      <c r="PHM1217" s="8"/>
      <c r="PHN1217" s="8"/>
      <c r="PHO1217" s="8"/>
      <c r="PHP1217" s="8"/>
      <c r="PHQ1217" s="8"/>
      <c r="PHR1217" s="8"/>
      <c r="PHS1217" s="8"/>
      <c r="PHT1217" s="8"/>
      <c r="PHU1217" s="8"/>
      <c r="PHV1217" s="8"/>
      <c r="PHW1217" s="8"/>
      <c r="PHX1217" s="8"/>
      <c r="PHY1217" s="8"/>
      <c r="PHZ1217" s="8"/>
      <c r="PIA1217" s="8"/>
      <c r="PIB1217" s="8"/>
      <c r="PIC1217" s="8"/>
      <c r="PID1217" s="8"/>
      <c r="PIE1217" s="8"/>
      <c r="PIF1217" s="8"/>
      <c r="PIG1217" s="8"/>
      <c r="PIH1217" s="8"/>
      <c r="PII1217" s="8"/>
      <c r="PIJ1217" s="8"/>
      <c r="PIK1217" s="8"/>
      <c r="PIL1217" s="8"/>
      <c r="PIM1217" s="8"/>
      <c r="PIN1217" s="8"/>
      <c r="PIO1217" s="8"/>
      <c r="PIP1217" s="8"/>
      <c r="PIQ1217" s="8"/>
      <c r="PIR1217" s="8"/>
      <c r="PIS1217" s="8"/>
      <c r="PIT1217" s="8"/>
      <c r="PIU1217" s="8"/>
      <c r="PIV1217" s="8"/>
      <c r="PIW1217" s="8"/>
      <c r="PIX1217" s="8"/>
      <c r="PIY1217" s="8"/>
      <c r="PIZ1217" s="8"/>
      <c r="PJA1217" s="8"/>
      <c r="PJB1217" s="8"/>
      <c r="PJC1217" s="8"/>
      <c r="PJD1217" s="8"/>
      <c r="PJE1217" s="8"/>
      <c r="PJF1217" s="8"/>
      <c r="PJG1217" s="8"/>
      <c r="PJH1217" s="8"/>
      <c r="PJI1217" s="8"/>
      <c r="PJJ1217" s="8"/>
      <c r="PJK1217" s="8"/>
      <c r="PJL1217" s="8"/>
      <c r="PJM1217" s="8"/>
      <c r="PJN1217" s="8"/>
      <c r="PJO1217" s="8"/>
      <c r="PJP1217" s="8"/>
      <c r="PJQ1217" s="8"/>
      <c r="PJR1217" s="8"/>
      <c r="PJS1217" s="8"/>
      <c r="PJT1217" s="8"/>
      <c r="PJU1217" s="8"/>
      <c r="PJV1217" s="8"/>
      <c r="PJW1217" s="8"/>
      <c r="PJX1217" s="8"/>
      <c r="PJY1217" s="8"/>
      <c r="PJZ1217" s="8"/>
      <c r="PKA1217" s="8"/>
      <c r="PKB1217" s="8"/>
      <c r="PKC1217" s="8"/>
      <c r="PKD1217" s="8"/>
      <c r="PKE1217" s="8"/>
      <c r="PKF1217" s="8"/>
      <c r="PKG1217" s="8"/>
      <c r="PKH1217" s="8"/>
      <c r="PKI1217" s="8"/>
      <c r="PKJ1217" s="8"/>
      <c r="PKK1217" s="8"/>
      <c r="PKL1217" s="8"/>
      <c r="PKM1217" s="8"/>
      <c r="PKN1217" s="8"/>
      <c r="PKO1217" s="8"/>
      <c r="PKP1217" s="8"/>
      <c r="PKQ1217" s="8"/>
      <c r="PKR1217" s="8"/>
      <c r="PKS1217" s="8"/>
      <c r="PKT1217" s="8"/>
      <c r="PKU1217" s="8"/>
      <c r="PKV1217" s="8"/>
      <c r="PKW1217" s="8"/>
      <c r="PKX1217" s="8"/>
      <c r="PKY1217" s="8"/>
      <c r="PKZ1217" s="8"/>
      <c r="PLA1217" s="8"/>
      <c r="PLB1217" s="8"/>
      <c r="PLC1217" s="8"/>
      <c r="PLD1217" s="8"/>
      <c r="PLE1217" s="8"/>
      <c r="PLF1217" s="8"/>
      <c r="PLG1217" s="8"/>
      <c r="PLH1217" s="8"/>
      <c r="PLI1217" s="8"/>
      <c r="PLJ1217" s="8"/>
      <c r="PLK1217" s="8"/>
      <c r="PLL1217" s="8"/>
      <c r="PLM1217" s="8"/>
      <c r="PLN1217" s="8"/>
      <c r="PLO1217" s="8"/>
      <c r="PLP1217" s="8"/>
      <c r="PLQ1217" s="8"/>
      <c r="PLR1217" s="8"/>
      <c r="PLS1217" s="8"/>
      <c r="PLT1217" s="8"/>
      <c r="PLU1217" s="8"/>
      <c r="PLV1217" s="8"/>
      <c r="PLW1217" s="8"/>
      <c r="PLX1217" s="8"/>
      <c r="PLY1217" s="8"/>
      <c r="PLZ1217" s="8"/>
      <c r="PMA1217" s="8"/>
      <c r="PMB1217" s="8"/>
      <c r="PMC1217" s="8"/>
      <c r="PMD1217" s="8"/>
      <c r="PME1217" s="8"/>
      <c r="PMF1217" s="8"/>
      <c r="PMG1217" s="8"/>
      <c r="PMH1217" s="8"/>
      <c r="PMI1217" s="8"/>
      <c r="PMJ1217" s="8"/>
      <c r="PMK1217" s="8"/>
      <c r="PML1217" s="8"/>
      <c r="PMM1217" s="8"/>
      <c r="PMN1217" s="8"/>
      <c r="PMO1217" s="8"/>
      <c r="PMP1217" s="8"/>
      <c r="PMQ1217" s="8"/>
      <c r="PMR1217" s="8"/>
      <c r="PMS1217" s="8"/>
      <c r="PMT1217" s="8"/>
      <c r="PMU1217" s="8"/>
      <c r="PMV1217" s="8"/>
      <c r="PMW1217" s="8"/>
      <c r="PMX1217" s="8"/>
      <c r="PMY1217" s="8"/>
      <c r="PMZ1217" s="8"/>
      <c r="PNA1217" s="8"/>
      <c r="PNB1217" s="8"/>
      <c r="PNC1217" s="8"/>
      <c r="PND1217" s="8"/>
      <c r="PNE1217" s="8"/>
      <c r="PNF1217" s="8"/>
      <c r="PNG1217" s="8"/>
      <c r="PNH1217" s="8"/>
      <c r="PNI1217" s="8"/>
      <c r="PNJ1217" s="8"/>
      <c r="PNK1217" s="8"/>
      <c r="PNL1217" s="8"/>
      <c r="PNM1217" s="8"/>
      <c r="PNN1217" s="8"/>
      <c r="PNO1217" s="8"/>
      <c r="PNP1217" s="8"/>
      <c r="PNQ1217" s="8"/>
      <c r="PNR1217" s="8"/>
      <c r="PNS1217" s="8"/>
      <c r="PNT1217" s="8"/>
      <c r="PNU1217" s="8"/>
      <c r="PNV1217" s="8"/>
      <c r="PNW1217" s="8"/>
      <c r="PNX1217" s="8"/>
      <c r="PNY1217" s="8"/>
      <c r="PNZ1217" s="8"/>
      <c r="POA1217" s="8"/>
      <c r="POB1217" s="8"/>
      <c r="POC1217" s="8"/>
      <c r="POD1217" s="8"/>
      <c r="POE1217" s="8"/>
      <c r="POF1217" s="8"/>
      <c r="POG1217" s="8"/>
      <c r="POH1217" s="8"/>
      <c r="POI1217" s="8"/>
      <c r="POJ1217" s="8"/>
      <c r="POK1217" s="8"/>
      <c r="POL1217" s="8"/>
      <c r="POM1217" s="8"/>
      <c r="PON1217" s="8"/>
      <c r="POO1217" s="8"/>
      <c r="POP1217" s="8"/>
      <c r="POQ1217" s="8"/>
      <c r="POR1217" s="8"/>
      <c r="POS1217" s="8"/>
      <c r="POT1217" s="8"/>
      <c r="POU1217" s="8"/>
      <c r="POV1217" s="8"/>
      <c r="POW1217" s="8"/>
      <c r="POX1217" s="8"/>
      <c r="POY1217" s="8"/>
      <c r="POZ1217" s="8"/>
      <c r="PPA1217" s="8"/>
      <c r="PPB1217" s="8"/>
      <c r="PPC1217" s="8"/>
      <c r="PPD1217" s="8"/>
      <c r="PPE1217" s="8"/>
      <c r="PPF1217" s="8"/>
      <c r="PPG1217" s="8"/>
      <c r="PPH1217" s="8"/>
      <c r="PPI1217" s="8"/>
      <c r="PPJ1217" s="8"/>
      <c r="PPK1217" s="8"/>
      <c r="PPL1217" s="8"/>
      <c r="PPM1217" s="8"/>
      <c r="PPN1217" s="8"/>
      <c r="PPO1217" s="8"/>
      <c r="PPP1217" s="8"/>
      <c r="PPQ1217" s="8"/>
      <c r="PPR1217" s="8"/>
      <c r="PPS1217" s="8"/>
      <c r="PPT1217" s="8"/>
      <c r="PPU1217" s="8"/>
      <c r="PPV1217" s="8"/>
      <c r="PPW1217" s="8"/>
      <c r="PPX1217" s="8"/>
      <c r="PPY1217" s="8"/>
      <c r="PPZ1217" s="8"/>
      <c r="PQA1217" s="8"/>
      <c r="PQB1217" s="8"/>
      <c r="PQC1217" s="8"/>
      <c r="PQD1217" s="8"/>
      <c r="PQE1217" s="8"/>
      <c r="PQF1217" s="8"/>
      <c r="PQG1217" s="8"/>
      <c r="PQH1217" s="8"/>
      <c r="PQI1217" s="8"/>
      <c r="PQJ1217" s="8"/>
      <c r="PQK1217" s="8"/>
      <c r="PQL1217" s="8"/>
      <c r="PQM1217" s="8"/>
      <c r="PQN1217" s="8"/>
      <c r="PQO1217" s="8"/>
      <c r="PQP1217" s="8"/>
      <c r="PQQ1217" s="8"/>
      <c r="PQR1217" s="8"/>
      <c r="PQS1217" s="8"/>
      <c r="PQT1217" s="8"/>
      <c r="PQU1217" s="8"/>
      <c r="PQV1217" s="8"/>
      <c r="PQW1217" s="8"/>
      <c r="PQX1217" s="8"/>
      <c r="PQY1217" s="8"/>
      <c r="PQZ1217" s="8"/>
      <c r="PRA1217" s="8"/>
      <c r="PRB1217" s="8"/>
      <c r="PRC1217" s="8"/>
      <c r="PRD1217" s="8"/>
      <c r="PRE1217" s="8"/>
      <c r="PRF1217" s="8"/>
      <c r="PRG1217" s="8"/>
      <c r="PRH1217" s="8"/>
      <c r="PRI1217" s="8"/>
      <c r="PRJ1217" s="8"/>
      <c r="PRK1217" s="8"/>
      <c r="PRL1217" s="8"/>
      <c r="PRM1217" s="8"/>
      <c r="PRN1217" s="8"/>
      <c r="PRO1217" s="8"/>
      <c r="PRP1217" s="8"/>
      <c r="PRQ1217" s="8"/>
      <c r="PRR1217" s="8"/>
      <c r="PRS1217" s="8"/>
      <c r="PRT1217" s="8"/>
      <c r="PRU1217" s="8"/>
      <c r="PRV1217" s="8"/>
      <c r="PRW1217" s="8"/>
      <c r="PRX1217" s="8"/>
      <c r="PRY1217" s="8"/>
      <c r="PRZ1217" s="8"/>
      <c r="PSA1217" s="8"/>
      <c r="PSB1217" s="8"/>
      <c r="PSC1217" s="8"/>
      <c r="PSD1217" s="8"/>
      <c r="PSE1217" s="8"/>
      <c r="PSF1217" s="8"/>
      <c r="PSG1217" s="8"/>
      <c r="PSH1217" s="8"/>
      <c r="PSI1217" s="8"/>
      <c r="PSJ1217" s="8"/>
      <c r="PSK1217" s="8"/>
      <c r="PSL1217" s="8"/>
      <c r="PSM1217" s="8"/>
      <c r="PSN1217" s="8"/>
      <c r="PSO1217" s="8"/>
      <c r="PSP1217" s="8"/>
      <c r="PSQ1217" s="8"/>
      <c r="PSR1217" s="8"/>
      <c r="PSS1217" s="8"/>
      <c r="PST1217" s="8"/>
      <c r="PSU1217" s="8"/>
      <c r="PSV1217" s="8"/>
      <c r="PSW1217" s="8"/>
      <c r="PSX1217" s="8"/>
      <c r="PSY1217" s="8"/>
      <c r="PSZ1217" s="8"/>
      <c r="PTA1217" s="8"/>
      <c r="PTB1217" s="8"/>
      <c r="PTC1217" s="8"/>
      <c r="PTD1217" s="8"/>
      <c r="PTE1217" s="8"/>
      <c r="PTF1217" s="8"/>
      <c r="PTG1217" s="8"/>
      <c r="PTH1217" s="8"/>
      <c r="PTI1217" s="8"/>
      <c r="PTJ1217" s="8"/>
      <c r="PTK1217" s="8"/>
      <c r="PTL1217" s="8"/>
      <c r="PTM1217" s="8"/>
      <c r="PTN1217" s="8"/>
      <c r="PTO1217" s="8"/>
      <c r="PTP1217" s="8"/>
      <c r="PTQ1217" s="8"/>
      <c r="PTR1217" s="8"/>
      <c r="PTS1217" s="8"/>
      <c r="PTT1217" s="8"/>
      <c r="PTU1217" s="8"/>
      <c r="PTV1217" s="8"/>
      <c r="PTW1217" s="8"/>
      <c r="PTX1217" s="8"/>
      <c r="PTY1217" s="8"/>
      <c r="PTZ1217" s="8"/>
      <c r="PUA1217" s="8"/>
      <c r="PUB1217" s="8"/>
      <c r="PUC1217" s="8"/>
      <c r="PUD1217" s="8"/>
      <c r="PUE1217" s="8"/>
      <c r="PUF1217" s="8"/>
      <c r="PUG1217" s="8"/>
      <c r="PUH1217" s="8"/>
      <c r="PUI1217" s="8"/>
      <c r="PUJ1217" s="8"/>
      <c r="PUK1217" s="8"/>
      <c r="PUL1217" s="8"/>
      <c r="PUM1217" s="8"/>
      <c r="PUN1217" s="8"/>
      <c r="PUO1217" s="8"/>
      <c r="PUP1217" s="8"/>
      <c r="PUQ1217" s="8"/>
      <c r="PUR1217" s="8"/>
      <c r="PUS1217" s="8"/>
      <c r="PUT1217" s="8"/>
      <c r="PUU1217" s="8"/>
      <c r="PUV1217" s="8"/>
      <c r="PUW1217" s="8"/>
      <c r="PUX1217" s="8"/>
      <c r="PUY1217" s="8"/>
      <c r="PUZ1217" s="8"/>
      <c r="PVA1217" s="8"/>
      <c r="PVB1217" s="8"/>
      <c r="PVC1217" s="8"/>
      <c r="PVD1217" s="8"/>
      <c r="PVE1217" s="8"/>
      <c r="PVF1217" s="8"/>
      <c r="PVG1217" s="8"/>
      <c r="PVH1217" s="8"/>
      <c r="PVI1217" s="8"/>
      <c r="PVJ1217" s="8"/>
      <c r="PVK1217" s="8"/>
      <c r="PVL1217" s="8"/>
      <c r="PVM1217" s="8"/>
      <c r="PVN1217" s="8"/>
      <c r="PVO1217" s="8"/>
      <c r="PVP1217" s="8"/>
      <c r="PVQ1217" s="8"/>
      <c r="PVR1217" s="8"/>
      <c r="PVS1217" s="8"/>
      <c r="PVT1217" s="8"/>
      <c r="PVU1217" s="8"/>
      <c r="PVV1217" s="8"/>
      <c r="PVW1217" s="8"/>
      <c r="PVX1217" s="8"/>
      <c r="PVY1217" s="8"/>
      <c r="PVZ1217" s="8"/>
      <c r="PWA1217" s="8"/>
      <c r="PWB1217" s="8"/>
      <c r="PWC1217" s="8"/>
      <c r="PWD1217" s="8"/>
      <c r="PWE1217" s="8"/>
      <c r="PWF1217" s="8"/>
      <c r="PWG1217" s="8"/>
      <c r="PWH1217" s="8"/>
      <c r="PWI1217" s="8"/>
      <c r="PWJ1217" s="8"/>
      <c r="PWK1217" s="8"/>
      <c r="PWL1217" s="8"/>
      <c r="PWM1217" s="8"/>
      <c r="PWN1217" s="8"/>
      <c r="PWO1217" s="8"/>
      <c r="PWP1217" s="8"/>
      <c r="PWQ1217" s="8"/>
      <c r="PWR1217" s="8"/>
      <c r="PWS1217" s="8"/>
      <c r="PWT1217" s="8"/>
      <c r="PWU1217" s="8"/>
      <c r="PWV1217" s="8"/>
      <c r="PWW1217" s="8"/>
      <c r="PWX1217" s="8"/>
      <c r="PWY1217" s="8"/>
      <c r="PWZ1217" s="8"/>
      <c r="PXA1217" s="8"/>
      <c r="PXB1217" s="8"/>
      <c r="PXC1217" s="8"/>
      <c r="PXD1217" s="8"/>
      <c r="PXE1217" s="8"/>
      <c r="PXF1217" s="8"/>
      <c r="PXG1217" s="8"/>
      <c r="PXH1217" s="8"/>
      <c r="PXI1217" s="8"/>
      <c r="PXJ1217" s="8"/>
      <c r="PXK1217" s="8"/>
      <c r="PXL1217" s="8"/>
      <c r="PXM1217" s="8"/>
      <c r="PXN1217" s="8"/>
      <c r="PXO1217" s="8"/>
      <c r="PXP1217" s="8"/>
      <c r="PXQ1217" s="8"/>
      <c r="PXR1217" s="8"/>
      <c r="PXS1217" s="8"/>
      <c r="PXT1217" s="8"/>
      <c r="PXU1217" s="8"/>
      <c r="PXV1217" s="8"/>
      <c r="PXW1217" s="8"/>
      <c r="PXX1217" s="8"/>
      <c r="PXY1217" s="8"/>
      <c r="PXZ1217" s="8"/>
      <c r="PYA1217" s="8"/>
      <c r="PYB1217" s="8"/>
      <c r="PYC1217" s="8"/>
      <c r="PYD1217" s="8"/>
      <c r="PYE1217" s="8"/>
      <c r="PYF1217" s="8"/>
      <c r="PYG1217" s="8"/>
      <c r="PYH1217" s="8"/>
      <c r="PYI1217" s="8"/>
      <c r="PYJ1217" s="8"/>
      <c r="PYK1217" s="8"/>
      <c r="PYL1217" s="8"/>
      <c r="PYM1217" s="8"/>
      <c r="PYN1217" s="8"/>
      <c r="PYO1217" s="8"/>
      <c r="PYP1217" s="8"/>
      <c r="PYQ1217" s="8"/>
      <c r="PYR1217" s="8"/>
      <c r="PYS1217" s="8"/>
      <c r="PYT1217" s="8"/>
      <c r="PYU1217" s="8"/>
      <c r="PYV1217" s="8"/>
      <c r="PYW1217" s="8"/>
      <c r="PYX1217" s="8"/>
      <c r="PYY1217" s="8"/>
      <c r="PYZ1217" s="8"/>
      <c r="PZA1217" s="8"/>
      <c r="PZB1217" s="8"/>
      <c r="PZC1217" s="8"/>
      <c r="PZD1217" s="8"/>
      <c r="PZE1217" s="8"/>
      <c r="PZF1217" s="8"/>
      <c r="PZG1217" s="8"/>
      <c r="PZH1217" s="8"/>
      <c r="PZI1217" s="8"/>
      <c r="PZJ1217" s="8"/>
      <c r="PZK1217" s="8"/>
      <c r="PZL1217" s="8"/>
      <c r="PZM1217" s="8"/>
      <c r="PZN1217" s="8"/>
      <c r="PZO1217" s="8"/>
      <c r="PZP1217" s="8"/>
      <c r="PZQ1217" s="8"/>
      <c r="PZR1217" s="8"/>
      <c r="PZS1217" s="8"/>
      <c r="PZT1217" s="8"/>
      <c r="PZU1217" s="8"/>
      <c r="PZV1217" s="8"/>
      <c r="PZW1217" s="8"/>
      <c r="PZX1217" s="8"/>
      <c r="PZY1217" s="8"/>
      <c r="PZZ1217" s="8"/>
      <c r="QAA1217" s="8"/>
      <c r="QAB1217" s="8"/>
      <c r="QAC1217" s="8"/>
      <c r="QAD1217" s="8"/>
      <c r="QAE1217" s="8"/>
      <c r="QAF1217" s="8"/>
      <c r="QAG1217" s="8"/>
      <c r="QAH1217" s="8"/>
      <c r="QAI1217" s="8"/>
      <c r="QAJ1217" s="8"/>
      <c r="QAK1217" s="8"/>
      <c r="QAL1217" s="8"/>
      <c r="QAM1217" s="8"/>
      <c r="QAN1217" s="8"/>
      <c r="QAO1217" s="8"/>
      <c r="QAP1217" s="8"/>
      <c r="QAQ1217" s="8"/>
      <c r="QAR1217" s="8"/>
      <c r="QAS1217" s="8"/>
      <c r="QAT1217" s="8"/>
      <c r="QAU1217" s="8"/>
      <c r="QAV1217" s="8"/>
      <c r="QAW1217" s="8"/>
      <c r="QAX1217" s="8"/>
      <c r="QAY1217" s="8"/>
      <c r="QAZ1217" s="8"/>
      <c r="QBA1217" s="8"/>
      <c r="QBB1217" s="8"/>
      <c r="QBC1217" s="8"/>
      <c r="QBD1217" s="8"/>
      <c r="QBE1217" s="8"/>
      <c r="QBF1217" s="8"/>
      <c r="QBG1217" s="8"/>
      <c r="QBH1217" s="8"/>
      <c r="QBI1217" s="8"/>
      <c r="QBJ1217" s="8"/>
      <c r="QBK1217" s="8"/>
      <c r="QBL1217" s="8"/>
      <c r="QBM1217" s="8"/>
      <c r="QBN1217" s="8"/>
      <c r="QBO1217" s="8"/>
      <c r="QBP1217" s="8"/>
      <c r="QBQ1217" s="8"/>
      <c r="QBR1217" s="8"/>
      <c r="QBS1217" s="8"/>
      <c r="QBT1217" s="8"/>
      <c r="QBU1217" s="8"/>
      <c r="QBV1217" s="8"/>
      <c r="QBW1217" s="8"/>
      <c r="QBX1217" s="8"/>
      <c r="QBY1217" s="8"/>
      <c r="QBZ1217" s="8"/>
      <c r="QCA1217" s="8"/>
      <c r="QCB1217" s="8"/>
      <c r="QCC1217" s="8"/>
      <c r="QCD1217" s="8"/>
      <c r="QCE1217" s="8"/>
      <c r="QCF1217" s="8"/>
      <c r="QCG1217" s="8"/>
      <c r="QCH1217" s="8"/>
      <c r="QCI1217" s="8"/>
      <c r="QCJ1217" s="8"/>
      <c r="QCK1217" s="8"/>
      <c r="QCL1217" s="8"/>
      <c r="QCM1217" s="8"/>
      <c r="QCN1217" s="8"/>
      <c r="QCO1217" s="8"/>
      <c r="QCP1217" s="8"/>
      <c r="QCQ1217" s="8"/>
      <c r="QCR1217" s="8"/>
      <c r="QCS1217" s="8"/>
      <c r="QCT1217" s="8"/>
      <c r="QCU1217" s="8"/>
      <c r="QCV1217" s="8"/>
      <c r="QCW1217" s="8"/>
      <c r="QCX1217" s="8"/>
      <c r="QCY1217" s="8"/>
      <c r="QCZ1217" s="8"/>
      <c r="QDA1217" s="8"/>
      <c r="QDB1217" s="8"/>
      <c r="QDC1217" s="8"/>
      <c r="QDD1217" s="8"/>
      <c r="QDE1217" s="8"/>
      <c r="QDF1217" s="8"/>
      <c r="QDG1217" s="8"/>
      <c r="QDH1217" s="8"/>
      <c r="QDI1217" s="8"/>
      <c r="QDJ1217" s="8"/>
      <c r="QDK1217" s="8"/>
      <c r="QDL1217" s="8"/>
      <c r="QDM1217" s="8"/>
      <c r="QDN1217" s="8"/>
      <c r="QDO1217" s="8"/>
      <c r="QDP1217" s="8"/>
      <c r="QDQ1217" s="8"/>
      <c r="QDR1217" s="8"/>
      <c r="QDS1217" s="8"/>
      <c r="QDT1217" s="8"/>
      <c r="QDU1217" s="8"/>
      <c r="QDV1217" s="8"/>
      <c r="QDW1217" s="8"/>
      <c r="QDX1217" s="8"/>
      <c r="QDY1217" s="8"/>
      <c r="QDZ1217" s="8"/>
      <c r="QEA1217" s="8"/>
      <c r="QEB1217" s="8"/>
      <c r="QEC1217" s="8"/>
      <c r="QED1217" s="8"/>
      <c r="QEE1217" s="8"/>
      <c r="QEF1217" s="8"/>
      <c r="QEG1217" s="8"/>
      <c r="QEH1217" s="8"/>
      <c r="QEI1217" s="8"/>
      <c r="QEJ1217" s="8"/>
      <c r="QEK1217" s="8"/>
      <c r="QEL1217" s="8"/>
      <c r="QEM1217" s="8"/>
      <c r="QEN1217" s="8"/>
      <c r="QEO1217" s="8"/>
      <c r="QEP1217" s="8"/>
      <c r="QEQ1217" s="8"/>
      <c r="QER1217" s="8"/>
      <c r="QES1217" s="8"/>
      <c r="QET1217" s="8"/>
      <c r="QEU1217" s="8"/>
      <c r="QEV1217" s="8"/>
      <c r="QEW1217" s="8"/>
      <c r="QEX1217" s="8"/>
      <c r="QEY1217" s="8"/>
      <c r="QEZ1217" s="8"/>
      <c r="QFA1217" s="8"/>
      <c r="QFB1217" s="8"/>
      <c r="QFC1217" s="8"/>
      <c r="QFD1217" s="8"/>
      <c r="QFE1217" s="8"/>
      <c r="QFF1217" s="8"/>
      <c r="QFG1217" s="8"/>
      <c r="QFH1217" s="8"/>
      <c r="QFI1217" s="8"/>
      <c r="QFJ1217" s="8"/>
      <c r="QFK1217" s="8"/>
      <c r="QFL1217" s="8"/>
      <c r="QFM1217" s="8"/>
      <c r="QFN1217" s="8"/>
      <c r="QFO1217" s="8"/>
      <c r="QFP1217" s="8"/>
      <c r="QFQ1217" s="8"/>
      <c r="QFR1217" s="8"/>
      <c r="QFS1217" s="8"/>
      <c r="QFT1217" s="8"/>
      <c r="QFU1217" s="8"/>
      <c r="QFV1217" s="8"/>
      <c r="QFW1217" s="8"/>
      <c r="QFX1217" s="8"/>
      <c r="QFY1217" s="8"/>
      <c r="QFZ1217" s="8"/>
      <c r="QGA1217" s="8"/>
      <c r="QGB1217" s="8"/>
      <c r="QGC1217" s="8"/>
      <c r="QGD1217" s="8"/>
      <c r="QGE1217" s="8"/>
      <c r="QGF1217" s="8"/>
      <c r="QGG1217" s="8"/>
      <c r="QGH1217" s="8"/>
      <c r="QGI1217" s="8"/>
      <c r="QGJ1217" s="8"/>
      <c r="QGK1217" s="8"/>
      <c r="QGL1217" s="8"/>
      <c r="QGM1217" s="8"/>
      <c r="QGN1217" s="8"/>
      <c r="QGO1217" s="8"/>
      <c r="QGP1217" s="8"/>
      <c r="QGQ1217" s="8"/>
      <c r="QGR1217" s="8"/>
      <c r="QGS1217" s="8"/>
      <c r="QGT1217" s="8"/>
      <c r="QGU1217" s="8"/>
      <c r="QGV1217" s="8"/>
      <c r="QGW1217" s="8"/>
      <c r="QGX1217" s="8"/>
      <c r="QGY1217" s="8"/>
      <c r="QGZ1217" s="8"/>
      <c r="QHA1217" s="8"/>
      <c r="QHB1217" s="8"/>
      <c r="QHC1217" s="8"/>
      <c r="QHD1217" s="8"/>
      <c r="QHE1217" s="8"/>
      <c r="QHF1217" s="8"/>
      <c r="QHG1217" s="8"/>
      <c r="QHH1217" s="8"/>
      <c r="QHI1217" s="8"/>
      <c r="QHJ1217" s="8"/>
      <c r="QHK1217" s="8"/>
      <c r="QHL1217" s="8"/>
      <c r="QHM1217" s="8"/>
      <c r="QHN1217" s="8"/>
      <c r="QHO1217" s="8"/>
      <c r="QHP1217" s="8"/>
      <c r="QHQ1217" s="8"/>
      <c r="QHR1217" s="8"/>
      <c r="QHS1217" s="8"/>
      <c r="QHT1217" s="8"/>
      <c r="QHU1217" s="8"/>
      <c r="QHV1217" s="8"/>
      <c r="QHW1217" s="8"/>
      <c r="QHX1217" s="8"/>
      <c r="QHY1217" s="8"/>
      <c r="QHZ1217" s="8"/>
      <c r="QIA1217" s="8"/>
      <c r="QIB1217" s="8"/>
      <c r="QIC1217" s="8"/>
      <c r="QID1217" s="8"/>
      <c r="QIE1217" s="8"/>
      <c r="QIF1217" s="8"/>
      <c r="QIG1217" s="8"/>
      <c r="QIH1217" s="8"/>
      <c r="QII1217" s="8"/>
      <c r="QIJ1217" s="8"/>
      <c r="QIK1217" s="8"/>
      <c r="QIL1217" s="8"/>
      <c r="QIM1217" s="8"/>
      <c r="QIN1217" s="8"/>
      <c r="QIO1217" s="8"/>
      <c r="QIP1217" s="8"/>
      <c r="QIQ1217" s="8"/>
      <c r="QIR1217" s="8"/>
      <c r="QIS1217" s="8"/>
      <c r="QIT1217" s="8"/>
      <c r="QIU1217" s="8"/>
      <c r="QIV1217" s="8"/>
      <c r="QIW1217" s="8"/>
      <c r="QIX1217" s="8"/>
      <c r="QIY1217" s="8"/>
      <c r="QIZ1217" s="8"/>
      <c r="QJA1217" s="8"/>
      <c r="QJB1217" s="8"/>
      <c r="QJC1217" s="8"/>
      <c r="QJD1217" s="8"/>
      <c r="QJE1217" s="8"/>
      <c r="QJF1217" s="8"/>
      <c r="QJG1217" s="8"/>
      <c r="QJH1217" s="8"/>
      <c r="QJI1217" s="8"/>
      <c r="QJJ1217" s="8"/>
      <c r="QJK1217" s="8"/>
      <c r="QJL1217" s="8"/>
      <c r="QJM1217" s="8"/>
      <c r="QJN1217" s="8"/>
      <c r="QJO1217" s="8"/>
      <c r="QJP1217" s="8"/>
      <c r="QJQ1217" s="8"/>
      <c r="QJR1217" s="8"/>
      <c r="QJS1217" s="8"/>
      <c r="QJT1217" s="8"/>
      <c r="QJU1217" s="8"/>
      <c r="QJV1217" s="8"/>
      <c r="QJW1217" s="8"/>
      <c r="QJX1217" s="8"/>
      <c r="QJY1217" s="8"/>
      <c r="QJZ1217" s="8"/>
      <c r="QKA1217" s="8"/>
      <c r="QKB1217" s="8"/>
      <c r="QKC1217" s="8"/>
      <c r="QKD1217" s="8"/>
      <c r="QKE1217" s="8"/>
      <c r="QKF1217" s="8"/>
      <c r="QKG1217" s="8"/>
      <c r="QKH1217" s="8"/>
      <c r="QKI1217" s="8"/>
      <c r="QKJ1217" s="8"/>
      <c r="QKK1217" s="8"/>
      <c r="QKL1217" s="8"/>
      <c r="QKM1217" s="8"/>
      <c r="QKN1217" s="8"/>
      <c r="QKO1217" s="8"/>
      <c r="QKP1217" s="8"/>
      <c r="QKQ1217" s="8"/>
      <c r="QKR1217" s="8"/>
      <c r="QKS1217" s="8"/>
      <c r="QKT1217" s="8"/>
      <c r="QKU1217" s="8"/>
      <c r="QKV1217" s="8"/>
      <c r="QKW1217" s="8"/>
      <c r="QKX1217" s="8"/>
      <c r="QKY1217" s="8"/>
      <c r="QKZ1217" s="8"/>
      <c r="QLA1217" s="8"/>
      <c r="QLB1217" s="8"/>
      <c r="QLC1217" s="8"/>
      <c r="QLD1217" s="8"/>
      <c r="QLE1217" s="8"/>
      <c r="QLF1217" s="8"/>
      <c r="QLG1217" s="8"/>
      <c r="QLH1217" s="8"/>
      <c r="QLI1217" s="8"/>
      <c r="QLJ1217" s="8"/>
      <c r="QLK1217" s="8"/>
      <c r="QLL1217" s="8"/>
      <c r="QLM1217" s="8"/>
      <c r="QLN1217" s="8"/>
      <c r="QLO1217" s="8"/>
      <c r="QLP1217" s="8"/>
      <c r="QLQ1217" s="8"/>
      <c r="QLR1217" s="8"/>
      <c r="QLS1217" s="8"/>
      <c r="QLT1217" s="8"/>
      <c r="QLU1217" s="8"/>
      <c r="QLV1217" s="8"/>
      <c r="QLW1217" s="8"/>
      <c r="QLX1217" s="8"/>
      <c r="QLY1217" s="8"/>
      <c r="QLZ1217" s="8"/>
      <c r="QMA1217" s="8"/>
      <c r="QMB1217" s="8"/>
      <c r="QMC1217" s="8"/>
      <c r="QMD1217" s="8"/>
      <c r="QME1217" s="8"/>
      <c r="QMF1217" s="8"/>
      <c r="QMG1217" s="8"/>
      <c r="QMH1217" s="8"/>
      <c r="QMI1217" s="8"/>
      <c r="QMJ1217" s="8"/>
      <c r="QMK1217" s="8"/>
      <c r="QML1217" s="8"/>
      <c r="QMM1217" s="8"/>
      <c r="QMN1217" s="8"/>
      <c r="QMO1217" s="8"/>
      <c r="QMP1217" s="8"/>
      <c r="QMQ1217" s="8"/>
      <c r="QMR1217" s="8"/>
      <c r="QMS1217" s="8"/>
      <c r="QMT1217" s="8"/>
      <c r="QMU1217" s="8"/>
      <c r="QMV1217" s="8"/>
      <c r="QMW1217" s="8"/>
      <c r="QMX1217" s="8"/>
      <c r="QMY1217" s="8"/>
      <c r="QMZ1217" s="8"/>
      <c r="QNA1217" s="8"/>
      <c r="QNB1217" s="8"/>
      <c r="QNC1217" s="8"/>
      <c r="QND1217" s="8"/>
      <c r="QNE1217" s="8"/>
      <c r="QNF1217" s="8"/>
      <c r="QNG1217" s="8"/>
      <c r="QNH1217" s="8"/>
      <c r="QNI1217" s="8"/>
      <c r="QNJ1217" s="8"/>
      <c r="QNK1217" s="8"/>
      <c r="QNL1217" s="8"/>
      <c r="QNM1217" s="8"/>
      <c r="QNN1217" s="8"/>
      <c r="QNO1217" s="8"/>
      <c r="QNP1217" s="8"/>
      <c r="QNQ1217" s="8"/>
      <c r="QNR1217" s="8"/>
      <c r="QNS1217" s="8"/>
      <c r="QNT1217" s="8"/>
      <c r="QNU1217" s="8"/>
      <c r="QNV1217" s="8"/>
      <c r="QNW1217" s="8"/>
      <c r="QNX1217" s="8"/>
      <c r="QNY1217" s="8"/>
      <c r="QNZ1217" s="8"/>
      <c r="QOA1217" s="8"/>
      <c r="QOB1217" s="8"/>
      <c r="QOC1217" s="8"/>
      <c r="QOD1217" s="8"/>
      <c r="QOE1217" s="8"/>
      <c r="QOF1217" s="8"/>
      <c r="QOG1217" s="8"/>
      <c r="QOH1217" s="8"/>
      <c r="QOI1217" s="8"/>
      <c r="QOJ1217" s="8"/>
      <c r="QOK1217" s="8"/>
      <c r="QOL1217" s="8"/>
      <c r="QOM1217" s="8"/>
      <c r="QON1217" s="8"/>
      <c r="QOO1217" s="8"/>
      <c r="QOP1217" s="8"/>
      <c r="QOQ1217" s="8"/>
      <c r="QOR1217" s="8"/>
      <c r="QOS1217" s="8"/>
      <c r="QOT1217" s="8"/>
      <c r="QOU1217" s="8"/>
      <c r="QOV1217" s="8"/>
      <c r="QOW1217" s="8"/>
      <c r="QOX1217" s="8"/>
      <c r="QOY1217" s="8"/>
      <c r="QOZ1217" s="8"/>
      <c r="QPA1217" s="8"/>
      <c r="QPB1217" s="8"/>
      <c r="QPC1217" s="8"/>
      <c r="QPD1217" s="8"/>
      <c r="QPE1217" s="8"/>
      <c r="QPF1217" s="8"/>
      <c r="QPG1217" s="8"/>
      <c r="QPH1217" s="8"/>
      <c r="QPI1217" s="8"/>
      <c r="QPJ1217" s="8"/>
      <c r="QPK1217" s="8"/>
      <c r="QPL1217" s="8"/>
      <c r="QPM1217" s="8"/>
      <c r="QPN1217" s="8"/>
      <c r="QPO1217" s="8"/>
      <c r="QPP1217" s="8"/>
      <c r="QPQ1217" s="8"/>
      <c r="QPR1217" s="8"/>
      <c r="QPS1217" s="8"/>
      <c r="QPT1217" s="8"/>
      <c r="QPU1217" s="8"/>
      <c r="QPV1217" s="8"/>
      <c r="QPW1217" s="8"/>
      <c r="QPX1217" s="8"/>
      <c r="QPY1217" s="8"/>
      <c r="QPZ1217" s="8"/>
      <c r="QQA1217" s="8"/>
      <c r="QQB1217" s="8"/>
      <c r="QQC1217" s="8"/>
      <c r="QQD1217" s="8"/>
      <c r="QQE1217" s="8"/>
      <c r="QQF1217" s="8"/>
      <c r="QQG1217" s="8"/>
      <c r="QQH1217" s="8"/>
      <c r="QQI1217" s="8"/>
      <c r="QQJ1217" s="8"/>
      <c r="QQK1217" s="8"/>
      <c r="QQL1217" s="8"/>
      <c r="QQM1217" s="8"/>
      <c r="QQN1217" s="8"/>
      <c r="QQO1217" s="8"/>
      <c r="QQP1217" s="8"/>
      <c r="QQQ1217" s="8"/>
      <c r="QQR1217" s="8"/>
      <c r="QQS1217" s="8"/>
      <c r="QQT1217" s="8"/>
      <c r="QQU1217" s="8"/>
      <c r="QQV1217" s="8"/>
      <c r="QQW1217" s="8"/>
      <c r="QQX1217" s="8"/>
      <c r="QQY1217" s="8"/>
      <c r="QQZ1217" s="8"/>
      <c r="QRA1217" s="8"/>
      <c r="QRB1217" s="8"/>
      <c r="QRC1217" s="8"/>
      <c r="QRD1217" s="8"/>
      <c r="QRE1217" s="8"/>
      <c r="QRF1217" s="8"/>
      <c r="QRG1217" s="8"/>
      <c r="QRH1217" s="8"/>
      <c r="QRI1217" s="8"/>
      <c r="QRJ1217" s="8"/>
      <c r="QRK1217" s="8"/>
      <c r="QRL1217" s="8"/>
      <c r="QRM1217" s="8"/>
      <c r="QRN1217" s="8"/>
      <c r="QRO1217" s="8"/>
      <c r="QRP1217" s="8"/>
      <c r="QRQ1217" s="8"/>
      <c r="QRR1217" s="8"/>
      <c r="QRS1217" s="8"/>
      <c r="QRT1217" s="8"/>
      <c r="QRU1217" s="8"/>
      <c r="QRV1217" s="8"/>
      <c r="QRW1217" s="8"/>
      <c r="QRX1217" s="8"/>
      <c r="QRY1217" s="8"/>
      <c r="QRZ1217" s="8"/>
      <c r="QSA1217" s="8"/>
      <c r="QSB1217" s="8"/>
      <c r="QSC1217" s="8"/>
      <c r="QSD1217" s="8"/>
      <c r="QSE1217" s="8"/>
      <c r="QSF1217" s="8"/>
      <c r="QSG1217" s="8"/>
      <c r="QSH1217" s="8"/>
      <c r="QSI1217" s="8"/>
      <c r="QSJ1217" s="8"/>
      <c r="QSK1217" s="8"/>
      <c r="QSL1217" s="8"/>
      <c r="QSM1217" s="8"/>
      <c r="QSN1217" s="8"/>
      <c r="QSO1217" s="8"/>
      <c r="QSP1217" s="8"/>
      <c r="QSQ1217" s="8"/>
      <c r="QSR1217" s="8"/>
      <c r="QSS1217" s="8"/>
      <c r="QST1217" s="8"/>
      <c r="QSU1217" s="8"/>
      <c r="QSV1217" s="8"/>
      <c r="QSW1217" s="8"/>
      <c r="QSX1217" s="8"/>
      <c r="QSY1217" s="8"/>
      <c r="QSZ1217" s="8"/>
      <c r="QTA1217" s="8"/>
      <c r="QTB1217" s="8"/>
      <c r="QTC1217" s="8"/>
      <c r="QTD1217" s="8"/>
      <c r="QTE1217" s="8"/>
      <c r="QTF1217" s="8"/>
      <c r="QTG1217" s="8"/>
      <c r="QTH1217" s="8"/>
      <c r="QTI1217" s="8"/>
      <c r="QTJ1217" s="8"/>
      <c r="QTK1217" s="8"/>
      <c r="QTL1217" s="8"/>
      <c r="QTM1217" s="8"/>
      <c r="QTN1217" s="8"/>
      <c r="QTO1217" s="8"/>
      <c r="QTP1217" s="8"/>
      <c r="QTQ1217" s="8"/>
      <c r="QTR1217" s="8"/>
      <c r="QTS1217" s="8"/>
      <c r="QTT1217" s="8"/>
      <c r="QTU1217" s="8"/>
      <c r="QTV1217" s="8"/>
      <c r="QTW1217" s="8"/>
      <c r="QTX1217" s="8"/>
      <c r="QTY1217" s="8"/>
      <c r="QTZ1217" s="8"/>
      <c r="QUA1217" s="8"/>
      <c r="QUB1217" s="8"/>
      <c r="QUC1217" s="8"/>
      <c r="QUD1217" s="8"/>
      <c r="QUE1217" s="8"/>
      <c r="QUF1217" s="8"/>
      <c r="QUG1217" s="8"/>
      <c r="QUH1217" s="8"/>
      <c r="QUI1217" s="8"/>
      <c r="QUJ1217" s="8"/>
      <c r="QUK1217" s="8"/>
      <c r="QUL1217" s="8"/>
      <c r="QUM1217" s="8"/>
      <c r="QUN1217" s="8"/>
      <c r="QUO1217" s="8"/>
      <c r="QUP1217" s="8"/>
      <c r="QUQ1217" s="8"/>
      <c r="QUR1217" s="8"/>
      <c r="QUS1217" s="8"/>
      <c r="QUT1217" s="8"/>
      <c r="QUU1217" s="8"/>
      <c r="QUV1217" s="8"/>
      <c r="QUW1217" s="8"/>
      <c r="QUX1217" s="8"/>
      <c r="QUY1217" s="8"/>
      <c r="QUZ1217" s="8"/>
      <c r="QVA1217" s="8"/>
      <c r="QVB1217" s="8"/>
      <c r="QVC1217" s="8"/>
      <c r="QVD1217" s="8"/>
      <c r="QVE1217" s="8"/>
      <c r="QVF1217" s="8"/>
      <c r="QVG1217" s="8"/>
      <c r="QVH1217" s="8"/>
      <c r="QVI1217" s="8"/>
      <c r="QVJ1217" s="8"/>
      <c r="QVK1217" s="8"/>
      <c r="QVL1217" s="8"/>
      <c r="QVM1217" s="8"/>
      <c r="QVN1217" s="8"/>
      <c r="QVO1217" s="8"/>
      <c r="QVP1217" s="8"/>
      <c r="QVQ1217" s="8"/>
      <c r="QVR1217" s="8"/>
      <c r="QVS1217" s="8"/>
      <c r="QVT1217" s="8"/>
      <c r="QVU1217" s="8"/>
      <c r="QVV1217" s="8"/>
      <c r="QVW1217" s="8"/>
      <c r="QVX1217" s="8"/>
      <c r="QVY1217" s="8"/>
      <c r="QVZ1217" s="8"/>
      <c r="QWA1217" s="8"/>
      <c r="QWB1217" s="8"/>
      <c r="QWC1217" s="8"/>
      <c r="QWD1217" s="8"/>
      <c r="QWE1217" s="8"/>
      <c r="QWF1217" s="8"/>
      <c r="QWG1217" s="8"/>
      <c r="QWH1217" s="8"/>
      <c r="QWI1217" s="8"/>
      <c r="QWJ1217" s="8"/>
      <c r="QWK1217" s="8"/>
      <c r="QWL1217" s="8"/>
      <c r="QWM1217" s="8"/>
      <c r="QWN1217" s="8"/>
      <c r="QWO1217" s="8"/>
      <c r="QWP1217" s="8"/>
      <c r="QWQ1217" s="8"/>
      <c r="QWR1217" s="8"/>
      <c r="QWS1217" s="8"/>
      <c r="QWT1217" s="8"/>
      <c r="QWU1217" s="8"/>
      <c r="QWV1217" s="8"/>
      <c r="QWW1217" s="8"/>
      <c r="QWX1217" s="8"/>
      <c r="QWY1217" s="8"/>
      <c r="QWZ1217" s="8"/>
      <c r="QXA1217" s="8"/>
      <c r="QXB1217" s="8"/>
      <c r="QXC1217" s="8"/>
      <c r="QXD1217" s="8"/>
      <c r="QXE1217" s="8"/>
      <c r="QXF1217" s="8"/>
      <c r="QXG1217" s="8"/>
      <c r="QXH1217" s="8"/>
      <c r="QXI1217" s="8"/>
      <c r="QXJ1217" s="8"/>
      <c r="QXK1217" s="8"/>
      <c r="QXL1217" s="8"/>
      <c r="QXM1217" s="8"/>
      <c r="QXN1217" s="8"/>
      <c r="QXO1217" s="8"/>
      <c r="QXP1217" s="8"/>
      <c r="QXQ1217" s="8"/>
      <c r="QXR1217" s="8"/>
      <c r="QXS1217" s="8"/>
      <c r="QXT1217" s="8"/>
      <c r="QXU1217" s="8"/>
      <c r="QXV1217" s="8"/>
      <c r="QXW1217" s="8"/>
      <c r="QXX1217" s="8"/>
      <c r="QXY1217" s="8"/>
      <c r="QXZ1217" s="8"/>
      <c r="QYA1217" s="8"/>
      <c r="QYB1217" s="8"/>
      <c r="QYC1217" s="8"/>
      <c r="QYD1217" s="8"/>
      <c r="QYE1217" s="8"/>
      <c r="QYF1217" s="8"/>
      <c r="QYG1217" s="8"/>
      <c r="QYH1217" s="8"/>
      <c r="QYI1217" s="8"/>
      <c r="QYJ1217" s="8"/>
      <c r="QYK1217" s="8"/>
      <c r="QYL1217" s="8"/>
      <c r="QYM1217" s="8"/>
      <c r="QYN1217" s="8"/>
      <c r="QYO1217" s="8"/>
      <c r="QYP1217" s="8"/>
      <c r="QYQ1217" s="8"/>
      <c r="QYR1217" s="8"/>
      <c r="QYS1217" s="8"/>
      <c r="QYT1217" s="8"/>
      <c r="QYU1217" s="8"/>
      <c r="QYV1217" s="8"/>
      <c r="QYW1217" s="8"/>
      <c r="QYX1217" s="8"/>
      <c r="QYY1217" s="8"/>
      <c r="QYZ1217" s="8"/>
      <c r="QZA1217" s="8"/>
      <c r="QZB1217" s="8"/>
      <c r="QZC1217" s="8"/>
      <c r="QZD1217" s="8"/>
      <c r="QZE1217" s="8"/>
      <c r="QZF1217" s="8"/>
      <c r="QZG1217" s="8"/>
      <c r="QZH1217" s="8"/>
      <c r="QZI1217" s="8"/>
      <c r="QZJ1217" s="8"/>
      <c r="QZK1217" s="8"/>
      <c r="QZL1217" s="8"/>
      <c r="QZM1217" s="8"/>
      <c r="QZN1217" s="8"/>
      <c r="QZO1217" s="8"/>
      <c r="QZP1217" s="8"/>
      <c r="QZQ1217" s="8"/>
      <c r="QZR1217" s="8"/>
      <c r="QZS1217" s="8"/>
      <c r="QZT1217" s="8"/>
      <c r="QZU1217" s="8"/>
      <c r="QZV1217" s="8"/>
      <c r="QZW1217" s="8"/>
      <c r="QZX1217" s="8"/>
      <c r="QZY1217" s="8"/>
      <c r="QZZ1217" s="8"/>
      <c r="RAA1217" s="8"/>
      <c r="RAB1217" s="8"/>
      <c r="RAC1217" s="8"/>
      <c r="RAD1217" s="8"/>
      <c r="RAE1217" s="8"/>
      <c r="RAF1217" s="8"/>
      <c r="RAG1217" s="8"/>
      <c r="RAH1217" s="8"/>
      <c r="RAI1217" s="8"/>
      <c r="RAJ1217" s="8"/>
      <c r="RAK1217" s="8"/>
      <c r="RAL1217" s="8"/>
      <c r="RAM1217" s="8"/>
      <c r="RAN1217" s="8"/>
      <c r="RAO1217" s="8"/>
      <c r="RAP1217" s="8"/>
      <c r="RAQ1217" s="8"/>
      <c r="RAR1217" s="8"/>
      <c r="RAS1217" s="8"/>
      <c r="RAT1217" s="8"/>
      <c r="RAU1217" s="8"/>
      <c r="RAV1217" s="8"/>
      <c r="RAW1217" s="8"/>
      <c r="RAX1217" s="8"/>
      <c r="RAY1217" s="8"/>
      <c r="RAZ1217" s="8"/>
      <c r="RBA1217" s="8"/>
      <c r="RBB1217" s="8"/>
      <c r="RBC1217" s="8"/>
      <c r="RBD1217" s="8"/>
      <c r="RBE1217" s="8"/>
      <c r="RBF1217" s="8"/>
      <c r="RBG1217" s="8"/>
      <c r="RBH1217" s="8"/>
      <c r="RBI1217" s="8"/>
      <c r="RBJ1217" s="8"/>
      <c r="RBK1217" s="8"/>
      <c r="RBL1217" s="8"/>
      <c r="RBM1217" s="8"/>
      <c r="RBN1217" s="8"/>
      <c r="RBO1217" s="8"/>
      <c r="RBP1217" s="8"/>
      <c r="RBQ1217" s="8"/>
      <c r="RBR1217" s="8"/>
      <c r="RBS1217" s="8"/>
      <c r="RBT1217" s="8"/>
      <c r="RBU1217" s="8"/>
      <c r="RBV1217" s="8"/>
      <c r="RBW1217" s="8"/>
      <c r="RBX1217" s="8"/>
      <c r="RBY1217" s="8"/>
      <c r="RBZ1217" s="8"/>
      <c r="RCA1217" s="8"/>
      <c r="RCB1217" s="8"/>
      <c r="RCC1217" s="8"/>
      <c r="RCD1217" s="8"/>
      <c r="RCE1217" s="8"/>
      <c r="RCF1217" s="8"/>
      <c r="RCG1217" s="8"/>
      <c r="RCH1217" s="8"/>
      <c r="RCI1217" s="8"/>
      <c r="RCJ1217" s="8"/>
      <c r="RCK1217" s="8"/>
      <c r="RCL1217" s="8"/>
      <c r="RCM1217" s="8"/>
      <c r="RCN1217" s="8"/>
      <c r="RCO1217" s="8"/>
      <c r="RCP1217" s="8"/>
      <c r="RCQ1217" s="8"/>
      <c r="RCR1217" s="8"/>
      <c r="RCS1217" s="8"/>
      <c r="RCT1217" s="8"/>
      <c r="RCU1217" s="8"/>
      <c r="RCV1217" s="8"/>
      <c r="RCW1217" s="8"/>
      <c r="RCX1217" s="8"/>
      <c r="RCY1217" s="8"/>
      <c r="RCZ1217" s="8"/>
      <c r="RDA1217" s="8"/>
      <c r="RDB1217" s="8"/>
      <c r="RDC1217" s="8"/>
      <c r="RDD1217" s="8"/>
      <c r="RDE1217" s="8"/>
      <c r="RDF1217" s="8"/>
      <c r="RDG1217" s="8"/>
      <c r="RDH1217" s="8"/>
      <c r="RDI1217" s="8"/>
      <c r="RDJ1217" s="8"/>
      <c r="RDK1217" s="8"/>
      <c r="RDL1217" s="8"/>
      <c r="RDM1217" s="8"/>
      <c r="RDN1217" s="8"/>
      <c r="RDO1217" s="8"/>
      <c r="RDP1217" s="8"/>
      <c r="RDQ1217" s="8"/>
      <c r="RDR1217" s="8"/>
      <c r="RDS1217" s="8"/>
      <c r="RDT1217" s="8"/>
      <c r="RDU1217" s="8"/>
      <c r="RDV1217" s="8"/>
      <c r="RDW1217" s="8"/>
      <c r="RDX1217" s="8"/>
      <c r="RDY1217" s="8"/>
      <c r="RDZ1217" s="8"/>
      <c r="REA1217" s="8"/>
      <c r="REB1217" s="8"/>
      <c r="REC1217" s="8"/>
      <c r="RED1217" s="8"/>
      <c r="REE1217" s="8"/>
      <c r="REF1217" s="8"/>
      <c r="REG1217" s="8"/>
      <c r="REH1217" s="8"/>
      <c r="REI1217" s="8"/>
      <c r="REJ1217" s="8"/>
      <c r="REK1217" s="8"/>
      <c r="REL1217" s="8"/>
      <c r="REM1217" s="8"/>
      <c r="REN1217" s="8"/>
      <c r="REO1217" s="8"/>
      <c r="REP1217" s="8"/>
      <c r="REQ1217" s="8"/>
      <c r="RER1217" s="8"/>
      <c r="RES1217" s="8"/>
      <c r="RET1217" s="8"/>
      <c r="REU1217" s="8"/>
      <c r="REV1217" s="8"/>
      <c r="REW1217" s="8"/>
      <c r="REX1217" s="8"/>
      <c r="REY1217" s="8"/>
      <c r="REZ1217" s="8"/>
      <c r="RFA1217" s="8"/>
      <c r="RFB1217" s="8"/>
      <c r="RFC1217" s="8"/>
      <c r="RFD1217" s="8"/>
      <c r="RFE1217" s="8"/>
      <c r="RFF1217" s="8"/>
      <c r="RFG1217" s="8"/>
      <c r="RFH1217" s="8"/>
      <c r="RFI1217" s="8"/>
      <c r="RFJ1217" s="8"/>
      <c r="RFK1217" s="8"/>
      <c r="RFL1217" s="8"/>
      <c r="RFM1217" s="8"/>
      <c r="RFN1217" s="8"/>
      <c r="RFO1217" s="8"/>
      <c r="RFP1217" s="8"/>
      <c r="RFQ1217" s="8"/>
      <c r="RFR1217" s="8"/>
      <c r="RFS1217" s="8"/>
      <c r="RFT1217" s="8"/>
      <c r="RFU1217" s="8"/>
      <c r="RFV1217" s="8"/>
      <c r="RFW1217" s="8"/>
      <c r="RFX1217" s="8"/>
      <c r="RFY1217" s="8"/>
      <c r="RFZ1217" s="8"/>
      <c r="RGA1217" s="8"/>
      <c r="RGB1217" s="8"/>
      <c r="RGC1217" s="8"/>
      <c r="RGD1217" s="8"/>
      <c r="RGE1217" s="8"/>
      <c r="RGF1217" s="8"/>
      <c r="RGG1217" s="8"/>
      <c r="RGH1217" s="8"/>
      <c r="RGI1217" s="8"/>
      <c r="RGJ1217" s="8"/>
      <c r="RGK1217" s="8"/>
      <c r="RGL1217" s="8"/>
      <c r="RGM1217" s="8"/>
      <c r="RGN1217" s="8"/>
      <c r="RGO1217" s="8"/>
      <c r="RGP1217" s="8"/>
      <c r="RGQ1217" s="8"/>
      <c r="RGR1217" s="8"/>
      <c r="RGS1217" s="8"/>
      <c r="RGT1217" s="8"/>
      <c r="RGU1217" s="8"/>
      <c r="RGV1217" s="8"/>
      <c r="RGW1217" s="8"/>
      <c r="RGX1217" s="8"/>
      <c r="RGY1217" s="8"/>
      <c r="RGZ1217" s="8"/>
      <c r="RHA1217" s="8"/>
      <c r="RHB1217" s="8"/>
      <c r="RHC1217" s="8"/>
      <c r="RHD1217" s="8"/>
      <c r="RHE1217" s="8"/>
      <c r="RHF1217" s="8"/>
      <c r="RHG1217" s="8"/>
      <c r="RHH1217" s="8"/>
      <c r="RHI1217" s="8"/>
      <c r="RHJ1217" s="8"/>
      <c r="RHK1217" s="8"/>
      <c r="RHL1217" s="8"/>
      <c r="RHM1217" s="8"/>
      <c r="RHN1217" s="8"/>
      <c r="RHO1217" s="8"/>
      <c r="RHP1217" s="8"/>
      <c r="RHQ1217" s="8"/>
      <c r="RHR1217" s="8"/>
      <c r="RHS1217" s="8"/>
      <c r="RHT1217" s="8"/>
      <c r="RHU1217" s="8"/>
      <c r="RHV1217" s="8"/>
      <c r="RHW1217" s="8"/>
      <c r="RHX1217" s="8"/>
      <c r="RHY1217" s="8"/>
      <c r="RHZ1217" s="8"/>
      <c r="RIA1217" s="8"/>
      <c r="RIB1217" s="8"/>
      <c r="RIC1217" s="8"/>
      <c r="RID1217" s="8"/>
      <c r="RIE1217" s="8"/>
      <c r="RIF1217" s="8"/>
      <c r="RIG1217" s="8"/>
      <c r="RIH1217" s="8"/>
      <c r="RII1217" s="8"/>
      <c r="RIJ1217" s="8"/>
      <c r="RIK1217" s="8"/>
      <c r="RIL1217" s="8"/>
      <c r="RIM1217" s="8"/>
      <c r="RIN1217" s="8"/>
      <c r="RIO1217" s="8"/>
      <c r="RIP1217" s="8"/>
      <c r="RIQ1217" s="8"/>
      <c r="RIR1217" s="8"/>
      <c r="RIS1217" s="8"/>
      <c r="RIT1217" s="8"/>
      <c r="RIU1217" s="8"/>
      <c r="RIV1217" s="8"/>
      <c r="RIW1217" s="8"/>
      <c r="RIX1217" s="8"/>
      <c r="RIY1217" s="8"/>
      <c r="RIZ1217" s="8"/>
      <c r="RJA1217" s="8"/>
      <c r="RJB1217" s="8"/>
      <c r="RJC1217" s="8"/>
      <c r="RJD1217" s="8"/>
      <c r="RJE1217" s="8"/>
      <c r="RJF1217" s="8"/>
      <c r="RJG1217" s="8"/>
      <c r="RJH1217" s="8"/>
      <c r="RJI1217" s="8"/>
      <c r="RJJ1217" s="8"/>
      <c r="RJK1217" s="8"/>
      <c r="RJL1217" s="8"/>
      <c r="RJM1217" s="8"/>
      <c r="RJN1217" s="8"/>
      <c r="RJO1217" s="8"/>
      <c r="RJP1217" s="8"/>
      <c r="RJQ1217" s="8"/>
      <c r="RJR1217" s="8"/>
      <c r="RJS1217" s="8"/>
      <c r="RJT1217" s="8"/>
      <c r="RJU1217" s="8"/>
      <c r="RJV1217" s="8"/>
      <c r="RJW1217" s="8"/>
      <c r="RJX1217" s="8"/>
      <c r="RJY1217" s="8"/>
      <c r="RJZ1217" s="8"/>
      <c r="RKA1217" s="8"/>
      <c r="RKB1217" s="8"/>
      <c r="RKC1217" s="8"/>
      <c r="RKD1217" s="8"/>
      <c r="RKE1217" s="8"/>
      <c r="RKF1217" s="8"/>
      <c r="RKG1217" s="8"/>
      <c r="RKH1217" s="8"/>
      <c r="RKI1217" s="8"/>
      <c r="RKJ1217" s="8"/>
      <c r="RKK1217" s="8"/>
      <c r="RKL1217" s="8"/>
      <c r="RKM1217" s="8"/>
      <c r="RKN1217" s="8"/>
      <c r="RKO1217" s="8"/>
      <c r="RKP1217" s="8"/>
      <c r="RKQ1217" s="8"/>
      <c r="RKR1217" s="8"/>
      <c r="RKS1217" s="8"/>
      <c r="RKT1217" s="8"/>
      <c r="RKU1217" s="8"/>
      <c r="RKV1217" s="8"/>
      <c r="RKW1217" s="8"/>
      <c r="RKX1217" s="8"/>
      <c r="RKY1217" s="8"/>
      <c r="RKZ1217" s="8"/>
      <c r="RLA1217" s="8"/>
      <c r="RLB1217" s="8"/>
      <c r="RLC1217" s="8"/>
      <c r="RLD1217" s="8"/>
      <c r="RLE1217" s="8"/>
      <c r="RLF1217" s="8"/>
      <c r="RLG1217" s="8"/>
      <c r="RLH1217" s="8"/>
      <c r="RLI1217" s="8"/>
      <c r="RLJ1217" s="8"/>
      <c r="RLK1217" s="8"/>
      <c r="RLL1217" s="8"/>
      <c r="RLM1217" s="8"/>
      <c r="RLN1217" s="8"/>
      <c r="RLO1217" s="8"/>
      <c r="RLP1217" s="8"/>
      <c r="RLQ1217" s="8"/>
      <c r="RLR1217" s="8"/>
      <c r="RLS1217" s="8"/>
      <c r="RLT1217" s="8"/>
      <c r="RLU1217" s="8"/>
      <c r="RLV1217" s="8"/>
      <c r="RLW1217" s="8"/>
      <c r="RLX1217" s="8"/>
      <c r="RLY1217" s="8"/>
      <c r="RLZ1217" s="8"/>
      <c r="RMA1217" s="8"/>
      <c r="RMB1217" s="8"/>
      <c r="RMC1217" s="8"/>
      <c r="RMD1217" s="8"/>
      <c r="RME1217" s="8"/>
      <c r="RMF1217" s="8"/>
      <c r="RMG1217" s="8"/>
      <c r="RMH1217" s="8"/>
      <c r="RMI1217" s="8"/>
      <c r="RMJ1217" s="8"/>
      <c r="RMK1217" s="8"/>
      <c r="RML1217" s="8"/>
      <c r="RMM1217" s="8"/>
      <c r="RMN1217" s="8"/>
      <c r="RMO1217" s="8"/>
      <c r="RMP1217" s="8"/>
      <c r="RMQ1217" s="8"/>
      <c r="RMR1217" s="8"/>
      <c r="RMS1217" s="8"/>
      <c r="RMT1217" s="8"/>
      <c r="RMU1217" s="8"/>
      <c r="RMV1217" s="8"/>
      <c r="RMW1217" s="8"/>
      <c r="RMX1217" s="8"/>
      <c r="RMY1217" s="8"/>
      <c r="RMZ1217" s="8"/>
      <c r="RNA1217" s="8"/>
      <c r="RNB1217" s="8"/>
      <c r="RNC1217" s="8"/>
      <c r="RND1217" s="8"/>
      <c r="RNE1217" s="8"/>
      <c r="RNF1217" s="8"/>
      <c r="RNG1217" s="8"/>
      <c r="RNH1217" s="8"/>
      <c r="RNI1217" s="8"/>
      <c r="RNJ1217" s="8"/>
      <c r="RNK1217" s="8"/>
      <c r="RNL1217" s="8"/>
      <c r="RNM1217" s="8"/>
      <c r="RNN1217" s="8"/>
      <c r="RNO1217" s="8"/>
      <c r="RNP1217" s="8"/>
      <c r="RNQ1217" s="8"/>
      <c r="RNR1217" s="8"/>
      <c r="RNS1217" s="8"/>
      <c r="RNT1217" s="8"/>
      <c r="RNU1217" s="8"/>
      <c r="RNV1217" s="8"/>
      <c r="RNW1217" s="8"/>
      <c r="RNX1217" s="8"/>
      <c r="RNY1217" s="8"/>
      <c r="RNZ1217" s="8"/>
      <c r="ROA1217" s="8"/>
      <c r="ROB1217" s="8"/>
      <c r="ROC1217" s="8"/>
      <c r="ROD1217" s="8"/>
      <c r="ROE1217" s="8"/>
      <c r="ROF1217" s="8"/>
      <c r="ROG1217" s="8"/>
      <c r="ROH1217" s="8"/>
      <c r="ROI1217" s="8"/>
      <c r="ROJ1217" s="8"/>
      <c r="ROK1217" s="8"/>
      <c r="ROL1217" s="8"/>
      <c r="ROM1217" s="8"/>
      <c r="RON1217" s="8"/>
      <c r="ROO1217" s="8"/>
      <c r="ROP1217" s="8"/>
      <c r="ROQ1217" s="8"/>
      <c r="ROR1217" s="8"/>
      <c r="ROS1217" s="8"/>
      <c r="ROT1217" s="8"/>
      <c r="ROU1217" s="8"/>
      <c r="ROV1217" s="8"/>
      <c r="ROW1217" s="8"/>
      <c r="ROX1217" s="8"/>
      <c r="ROY1217" s="8"/>
      <c r="ROZ1217" s="8"/>
      <c r="RPA1217" s="8"/>
      <c r="RPB1217" s="8"/>
      <c r="RPC1217" s="8"/>
      <c r="RPD1217" s="8"/>
      <c r="RPE1217" s="8"/>
      <c r="RPF1217" s="8"/>
      <c r="RPG1217" s="8"/>
      <c r="RPH1217" s="8"/>
      <c r="RPI1217" s="8"/>
      <c r="RPJ1217" s="8"/>
      <c r="RPK1217" s="8"/>
      <c r="RPL1217" s="8"/>
      <c r="RPM1217" s="8"/>
      <c r="RPN1217" s="8"/>
      <c r="RPO1217" s="8"/>
      <c r="RPP1217" s="8"/>
      <c r="RPQ1217" s="8"/>
      <c r="RPR1217" s="8"/>
      <c r="RPS1217" s="8"/>
      <c r="RPT1217" s="8"/>
      <c r="RPU1217" s="8"/>
      <c r="RPV1217" s="8"/>
      <c r="RPW1217" s="8"/>
      <c r="RPX1217" s="8"/>
      <c r="RPY1217" s="8"/>
      <c r="RPZ1217" s="8"/>
      <c r="RQA1217" s="8"/>
      <c r="RQB1217" s="8"/>
      <c r="RQC1217" s="8"/>
      <c r="RQD1217" s="8"/>
      <c r="RQE1217" s="8"/>
      <c r="RQF1217" s="8"/>
      <c r="RQG1217" s="8"/>
      <c r="RQH1217" s="8"/>
      <c r="RQI1217" s="8"/>
      <c r="RQJ1217" s="8"/>
      <c r="RQK1217" s="8"/>
      <c r="RQL1217" s="8"/>
      <c r="RQM1217" s="8"/>
      <c r="RQN1217" s="8"/>
      <c r="RQO1217" s="8"/>
      <c r="RQP1217" s="8"/>
      <c r="RQQ1217" s="8"/>
      <c r="RQR1217" s="8"/>
      <c r="RQS1217" s="8"/>
      <c r="RQT1217" s="8"/>
      <c r="RQU1217" s="8"/>
      <c r="RQV1217" s="8"/>
      <c r="RQW1217" s="8"/>
      <c r="RQX1217" s="8"/>
      <c r="RQY1217" s="8"/>
      <c r="RQZ1217" s="8"/>
      <c r="RRA1217" s="8"/>
      <c r="RRB1217" s="8"/>
      <c r="RRC1217" s="8"/>
      <c r="RRD1217" s="8"/>
      <c r="RRE1217" s="8"/>
      <c r="RRF1217" s="8"/>
      <c r="RRG1217" s="8"/>
      <c r="RRH1217" s="8"/>
      <c r="RRI1217" s="8"/>
      <c r="RRJ1217" s="8"/>
      <c r="RRK1217" s="8"/>
      <c r="RRL1217" s="8"/>
      <c r="RRM1217" s="8"/>
      <c r="RRN1217" s="8"/>
      <c r="RRO1217" s="8"/>
      <c r="RRP1217" s="8"/>
      <c r="RRQ1217" s="8"/>
      <c r="RRR1217" s="8"/>
      <c r="RRS1217" s="8"/>
      <c r="RRT1217" s="8"/>
      <c r="RRU1217" s="8"/>
      <c r="RRV1217" s="8"/>
      <c r="RRW1217" s="8"/>
      <c r="RRX1217" s="8"/>
      <c r="RRY1217" s="8"/>
      <c r="RRZ1217" s="8"/>
      <c r="RSA1217" s="8"/>
      <c r="RSB1217" s="8"/>
      <c r="RSC1217" s="8"/>
      <c r="RSD1217" s="8"/>
      <c r="RSE1217" s="8"/>
      <c r="RSF1217" s="8"/>
      <c r="RSG1217" s="8"/>
      <c r="RSH1217" s="8"/>
      <c r="RSI1217" s="8"/>
      <c r="RSJ1217" s="8"/>
      <c r="RSK1217" s="8"/>
      <c r="RSL1217" s="8"/>
      <c r="RSM1217" s="8"/>
      <c r="RSN1217" s="8"/>
      <c r="RSO1217" s="8"/>
      <c r="RSP1217" s="8"/>
      <c r="RSQ1217" s="8"/>
      <c r="RSR1217" s="8"/>
      <c r="RSS1217" s="8"/>
      <c r="RST1217" s="8"/>
      <c r="RSU1217" s="8"/>
      <c r="RSV1217" s="8"/>
      <c r="RSW1217" s="8"/>
      <c r="RSX1217" s="8"/>
      <c r="RSY1217" s="8"/>
      <c r="RSZ1217" s="8"/>
      <c r="RTA1217" s="8"/>
      <c r="RTB1217" s="8"/>
      <c r="RTC1217" s="8"/>
      <c r="RTD1217" s="8"/>
      <c r="RTE1217" s="8"/>
      <c r="RTF1217" s="8"/>
      <c r="RTG1217" s="8"/>
      <c r="RTH1217" s="8"/>
      <c r="RTI1217" s="8"/>
      <c r="RTJ1217" s="8"/>
      <c r="RTK1217" s="8"/>
      <c r="RTL1217" s="8"/>
      <c r="RTM1217" s="8"/>
      <c r="RTN1217" s="8"/>
      <c r="RTO1217" s="8"/>
      <c r="RTP1217" s="8"/>
      <c r="RTQ1217" s="8"/>
      <c r="RTR1217" s="8"/>
      <c r="RTS1217" s="8"/>
      <c r="RTT1217" s="8"/>
      <c r="RTU1217" s="8"/>
      <c r="RTV1217" s="8"/>
      <c r="RTW1217" s="8"/>
      <c r="RTX1217" s="8"/>
      <c r="RTY1217" s="8"/>
      <c r="RTZ1217" s="8"/>
      <c r="RUA1217" s="8"/>
      <c r="RUB1217" s="8"/>
      <c r="RUC1217" s="8"/>
      <c r="RUD1217" s="8"/>
      <c r="RUE1217" s="8"/>
      <c r="RUF1217" s="8"/>
      <c r="RUG1217" s="8"/>
      <c r="RUH1217" s="8"/>
      <c r="RUI1217" s="8"/>
      <c r="RUJ1217" s="8"/>
      <c r="RUK1217" s="8"/>
      <c r="RUL1217" s="8"/>
      <c r="RUM1217" s="8"/>
      <c r="RUN1217" s="8"/>
      <c r="RUO1217" s="8"/>
      <c r="RUP1217" s="8"/>
      <c r="RUQ1217" s="8"/>
      <c r="RUR1217" s="8"/>
      <c r="RUS1217" s="8"/>
      <c r="RUT1217" s="8"/>
      <c r="RUU1217" s="8"/>
      <c r="RUV1217" s="8"/>
      <c r="RUW1217" s="8"/>
      <c r="RUX1217" s="8"/>
      <c r="RUY1217" s="8"/>
      <c r="RUZ1217" s="8"/>
      <c r="RVA1217" s="8"/>
      <c r="RVB1217" s="8"/>
      <c r="RVC1217" s="8"/>
      <c r="RVD1217" s="8"/>
      <c r="RVE1217" s="8"/>
      <c r="RVF1217" s="8"/>
      <c r="RVG1217" s="8"/>
      <c r="RVH1217" s="8"/>
      <c r="RVI1217" s="8"/>
      <c r="RVJ1217" s="8"/>
      <c r="RVK1217" s="8"/>
      <c r="RVL1217" s="8"/>
      <c r="RVM1217" s="8"/>
      <c r="RVN1217" s="8"/>
      <c r="RVO1217" s="8"/>
      <c r="RVP1217" s="8"/>
      <c r="RVQ1217" s="8"/>
      <c r="RVR1217" s="8"/>
      <c r="RVS1217" s="8"/>
      <c r="RVT1217" s="8"/>
      <c r="RVU1217" s="8"/>
      <c r="RVV1217" s="8"/>
      <c r="RVW1217" s="8"/>
      <c r="RVX1217" s="8"/>
      <c r="RVY1217" s="8"/>
      <c r="RVZ1217" s="8"/>
      <c r="RWA1217" s="8"/>
      <c r="RWB1217" s="8"/>
      <c r="RWC1217" s="8"/>
      <c r="RWD1217" s="8"/>
      <c r="RWE1217" s="8"/>
      <c r="RWF1217" s="8"/>
      <c r="RWG1217" s="8"/>
      <c r="RWH1217" s="8"/>
      <c r="RWI1217" s="8"/>
      <c r="RWJ1217" s="8"/>
      <c r="RWK1217" s="8"/>
      <c r="RWL1217" s="8"/>
      <c r="RWM1217" s="8"/>
      <c r="RWN1217" s="8"/>
      <c r="RWO1217" s="8"/>
      <c r="RWP1217" s="8"/>
      <c r="RWQ1217" s="8"/>
      <c r="RWR1217" s="8"/>
      <c r="RWS1217" s="8"/>
      <c r="RWT1217" s="8"/>
      <c r="RWU1217" s="8"/>
      <c r="RWV1217" s="8"/>
      <c r="RWW1217" s="8"/>
      <c r="RWX1217" s="8"/>
      <c r="RWY1217" s="8"/>
      <c r="RWZ1217" s="8"/>
      <c r="RXA1217" s="8"/>
      <c r="RXB1217" s="8"/>
      <c r="RXC1217" s="8"/>
      <c r="RXD1217" s="8"/>
      <c r="RXE1217" s="8"/>
      <c r="RXF1217" s="8"/>
      <c r="RXG1217" s="8"/>
      <c r="RXH1217" s="8"/>
      <c r="RXI1217" s="8"/>
      <c r="RXJ1217" s="8"/>
      <c r="RXK1217" s="8"/>
      <c r="RXL1217" s="8"/>
      <c r="RXM1217" s="8"/>
      <c r="RXN1217" s="8"/>
      <c r="RXO1217" s="8"/>
      <c r="RXP1217" s="8"/>
      <c r="RXQ1217" s="8"/>
      <c r="RXR1217" s="8"/>
      <c r="RXS1217" s="8"/>
      <c r="RXT1217" s="8"/>
      <c r="RXU1217" s="8"/>
      <c r="RXV1217" s="8"/>
      <c r="RXW1217" s="8"/>
      <c r="RXX1217" s="8"/>
      <c r="RXY1217" s="8"/>
      <c r="RXZ1217" s="8"/>
      <c r="RYA1217" s="8"/>
      <c r="RYB1217" s="8"/>
      <c r="RYC1217" s="8"/>
      <c r="RYD1217" s="8"/>
      <c r="RYE1217" s="8"/>
      <c r="RYF1217" s="8"/>
      <c r="RYG1217" s="8"/>
      <c r="RYH1217" s="8"/>
      <c r="RYI1217" s="8"/>
      <c r="RYJ1217" s="8"/>
      <c r="RYK1217" s="8"/>
      <c r="RYL1217" s="8"/>
      <c r="RYM1217" s="8"/>
      <c r="RYN1217" s="8"/>
      <c r="RYO1217" s="8"/>
      <c r="RYP1217" s="8"/>
      <c r="RYQ1217" s="8"/>
      <c r="RYR1217" s="8"/>
      <c r="RYS1217" s="8"/>
      <c r="RYT1217" s="8"/>
      <c r="RYU1217" s="8"/>
      <c r="RYV1217" s="8"/>
      <c r="RYW1217" s="8"/>
      <c r="RYX1217" s="8"/>
      <c r="RYY1217" s="8"/>
      <c r="RYZ1217" s="8"/>
      <c r="RZA1217" s="8"/>
      <c r="RZB1217" s="8"/>
      <c r="RZC1217" s="8"/>
      <c r="RZD1217" s="8"/>
      <c r="RZE1217" s="8"/>
      <c r="RZF1217" s="8"/>
      <c r="RZG1217" s="8"/>
      <c r="RZH1217" s="8"/>
      <c r="RZI1217" s="8"/>
      <c r="RZJ1217" s="8"/>
      <c r="RZK1217" s="8"/>
      <c r="RZL1217" s="8"/>
      <c r="RZM1217" s="8"/>
      <c r="RZN1217" s="8"/>
      <c r="RZO1217" s="8"/>
      <c r="RZP1217" s="8"/>
      <c r="RZQ1217" s="8"/>
      <c r="RZR1217" s="8"/>
      <c r="RZS1217" s="8"/>
      <c r="RZT1217" s="8"/>
      <c r="RZU1217" s="8"/>
      <c r="RZV1217" s="8"/>
      <c r="RZW1217" s="8"/>
      <c r="RZX1217" s="8"/>
      <c r="RZY1217" s="8"/>
      <c r="RZZ1217" s="8"/>
      <c r="SAA1217" s="8"/>
      <c r="SAB1217" s="8"/>
      <c r="SAC1217" s="8"/>
      <c r="SAD1217" s="8"/>
      <c r="SAE1217" s="8"/>
      <c r="SAF1217" s="8"/>
      <c r="SAG1217" s="8"/>
      <c r="SAH1217" s="8"/>
      <c r="SAI1217" s="8"/>
      <c r="SAJ1217" s="8"/>
      <c r="SAK1217" s="8"/>
      <c r="SAL1217" s="8"/>
      <c r="SAM1217" s="8"/>
      <c r="SAN1217" s="8"/>
      <c r="SAO1217" s="8"/>
      <c r="SAP1217" s="8"/>
      <c r="SAQ1217" s="8"/>
      <c r="SAR1217" s="8"/>
      <c r="SAS1217" s="8"/>
      <c r="SAT1217" s="8"/>
      <c r="SAU1217" s="8"/>
      <c r="SAV1217" s="8"/>
      <c r="SAW1217" s="8"/>
      <c r="SAX1217" s="8"/>
      <c r="SAY1217" s="8"/>
      <c r="SAZ1217" s="8"/>
      <c r="SBA1217" s="8"/>
      <c r="SBB1217" s="8"/>
      <c r="SBC1217" s="8"/>
      <c r="SBD1217" s="8"/>
      <c r="SBE1217" s="8"/>
      <c r="SBF1217" s="8"/>
      <c r="SBG1217" s="8"/>
      <c r="SBH1217" s="8"/>
      <c r="SBI1217" s="8"/>
      <c r="SBJ1217" s="8"/>
      <c r="SBK1217" s="8"/>
      <c r="SBL1217" s="8"/>
      <c r="SBM1217" s="8"/>
      <c r="SBN1217" s="8"/>
      <c r="SBO1217" s="8"/>
      <c r="SBP1217" s="8"/>
      <c r="SBQ1217" s="8"/>
      <c r="SBR1217" s="8"/>
      <c r="SBS1217" s="8"/>
      <c r="SBT1217" s="8"/>
      <c r="SBU1217" s="8"/>
      <c r="SBV1217" s="8"/>
      <c r="SBW1217" s="8"/>
      <c r="SBX1217" s="8"/>
      <c r="SBY1217" s="8"/>
      <c r="SBZ1217" s="8"/>
      <c r="SCA1217" s="8"/>
      <c r="SCB1217" s="8"/>
      <c r="SCC1217" s="8"/>
      <c r="SCD1217" s="8"/>
      <c r="SCE1217" s="8"/>
      <c r="SCF1217" s="8"/>
      <c r="SCG1217" s="8"/>
      <c r="SCH1217" s="8"/>
      <c r="SCI1217" s="8"/>
      <c r="SCJ1217" s="8"/>
      <c r="SCK1217" s="8"/>
      <c r="SCL1217" s="8"/>
      <c r="SCM1217" s="8"/>
      <c r="SCN1217" s="8"/>
      <c r="SCO1217" s="8"/>
      <c r="SCP1217" s="8"/>
      <c r="SCQ1217" s="8"/>
      <c r="SCR1217" s="8"/>
      <c r="SCS1217" s="8"/>
      <c r="SCT1217" s="8"/>
      <c r="SCU1217" s="8"/>
      <c r="SCV1217" s="8"/>
      <c r="SCW1217" s="8"/>
      <c r="SCX1217" s="8"/>
      <c r="SCY1217" s="8"/>
      <c r="SCZ1217" s="8"/>
      <c r="SDA1217" s="8"/>
      <c r="SDB1217" s="8"/>
      <c r="SDC1217" s="8"/>
      <c r="SDD1217" s="8"/>
      <c r="SDE1217" s="8"/>
      <c r="SDF1217" s="8"/>
      <c r="SDG1217" s="8"/>
      <c r="SDH1217" s="8"/>
      <c r="SDI1217" s="8"/>
      <c r="SDJ1217" s="8"/>
      <c r="SDK1217" s="8"/>
      <c r="SDL1217" s="8"/>
      <c r="SDM1217" s="8"/>
      <c r="SDN1217" s="8"/>
      <c r="SDO1217" s="8"/>
      <c r="SDP1217" s="8"/>
      <c r="SDQ1217" s="8"/>
      <c r="SDR1217" s="8"/>
      <c r="SDS1217" s="8"/>
      <c r="SDT1217" s="8"/>
      <c r="SDU1217" s="8"/>
      <c r="SDV1217" s="8"/>
      <c r="SDW1217" s="8"/>
      <c r="SDX1217" s="8"/>
      <c r="SDY1217" s="8"/>
      <c r="SDZ1217" s="8"/>
      <c r="SEA1217" s="8"/>
      <c r="SEB1217" s="8"/>
      <c r="SEC1217" s="8"/>
      <c r="SED1217" s="8"/>
      <c r="SEE1217" s="8"/>
      <c r="SEF1217" s="8"/>
      <c r="SEG1217" s="8"/>
      <c r="SEH1217" s="8"/>
      <c r="SEI1217" s="8"/>
      <c r="SEJ1217" s="8"/>
      <c r="SEK1217" s="8"/>
      <c r="SEL1217" s="8"/>
      <c r="SEM1217" s="8"/>
      <c r="SEN1217" s="8"/>
      <c r="SEO1217" s="8"/>
      <c r="SEP1217" s="8"/>
      <c r="SEQ1217" s="8"/>
      <c r="SER1217" s="8"/>
      <c r="SES1217" s="8"/>
      <c r="SET1217" s="8"/>
      <c r="SEU1217" s="8"/>
      <c r="SEV1217" s="8"/>
      <c r="SEW1217" s="8"/>
      <c r="SEX1217" s="8"/>
      <c r="SEY1217" s="8"/>
      <c r="SEZ1217" s="8"/>
      <c r="SFA1217" s="8"/>
      <c r="SFB1217" s="8"/>
      <c r="SFC1217" s="8"/>
      <c r="SFD1217" s="8"/>
      <c r="SFE1217" s="8"/>
      <c r="SFF1217" s="8"/>
      <c r="SFG1217" s="8"/>
      <c r="SFH1217" s="8"/>
      <c r="SFI1217" s="8"/>
      <c r="SFJ1217" s="8"/>
      <c r="SFK1217" s="8"/>
      <c r="SFL1217" s="8"/>
      <c r="SFM1217" s="8"/>
      <c r="SFN1217" s="8"/>
      <c r="SFO1217" s="8"/>
      <c r="SFP1217" s="8"/>
      <c r="SFQ1217" s="8"/>
      <c r="SFR1217" s="8"/>
      <c r="SFS1217" s="8"/>
      <c r="SFT1217" s="8"/>
      <c r="SFU1217" s="8"/>
      <c r="SFV1217" s="8"/>
      <c r="SFW1217" s="8"/>
      <c r="SFX1217" s="8"/>
      <c r="SFY1217" s="8"/>
      <c r="SFZ1217" s="8"/>
      <c r="SGA1217" s="8"/>
      <c r="SGB1217" s="8"/>
      <c r="SGC1217" s="8"/>
      <c r="SGD1217" s="8"/>
      <c r="SGE1217" s="8"/>
      <c r="SGF1217" s="8"/>
      <c r="SGG1217" s="8"/>
      <c r="SGH1217" s="8"/>
      <c r="SGI1217" s="8"/>
      <c r="SGJ1217" s="8"/>
      <c r="SGK1217" s="8"/>
      <c r="SGL1217" s="8"/>
      <c r="SGM1217" s="8"/>
      <c r="SGN1217" s="8"/>
      <c r="SGO1217" s="8"/>
      <c r="SGP1217" s="8"/>
      <c r="SGQ1217" s="8"/>
      <c r="SGR1217" s="8"/>
      <c r="SGS1217" s="8"/>
      <c r="SGT1217" s="8"/>
      <c r="SGU1217" s="8"/>
      <c r="SGV1217" s="8"/>
      <c r="SGW1217" s="8"/>
      <c r="SGX1217" s="8"/>
      <c r="SGY1217" s="8"/>
      <c r="SGZ1217" s="8"/>
      <c r="SHA1217" s="8"/>
      <c r="SHB1217" s="8"/>
      <c r="SHC1217" s="8"/>
      <c r="SHD1217" s="8"/>
      <c r="SHE1217" s="8"/>
      <c r="SHF1217" s="8"/>
      <c r="SHG1217" s="8"/>
      <c r="SHH1217" s="8"/>
      <c r="SHI1217" s="8"/>
      <c r="SHJ1217" s="8"/>
      <c r="SHK1217" s="8"/>
      <c r="SHL1217" s="8"/>
      <c r="SHM1217" s="8"/>
      <c r="SHN1217" s="8"/>
      <c r="SHO1217" s="8"/>
      <c r="SHP1217" s="8"/>
      <c r="SHQ1217" s="8"/>
      <c r="SHR1217" s="8"/>
      <c r="SHS1217" s="8"/>
      <c r="SHT1217" s="8"/>
      <c r="SHU1217" s="8"/>
      <c r="SHV1217" s="8"/>
      <c r="SHW1217" s="8"/>
      <c r="SHX1217" s="8"/>
      <c r="SHY1217" s="8"/>
      <c r="SHZ1217" s="8"/>
      <c r="SIA1217" s="8"/>
      <c r="SIB1217" s="8"/>
      <c r="SIC1217" s="8"/>
      <c r="SID1217" s="8"/>
      <c r="SIE1217" s="8"/>
      <c r="SIF1217" s="8"/>
      <c r="SIG1217" s="8"/>
      <c r="SIH1217" s="8"/>
      <c r="SII1217" s="8"/>
      <c r="SIJ1217" s="8"/>
      <c r="SIK1217" s="8"/>
      <c r="SIL1217" s="8"/>
      <c r="SIM1217" s="8"/>
      <c r="SIN1217" s="8"/>
      <c r="SIO1217" s="8"/>
      <c r="SIP1217" s="8"/>
      <c r="SIQ1217" s="8"/>
      <c r="SIR1217" s="8"/>
      <c r="SIS1217" s="8"/>
      <c r="SIT1217" s="8"/>
      <c r="SIU1217" s="8"/>
      <c r="SIV1217" s="8"/>
      <c r="SIW1217" s="8"/>
      <c r="SIX1217" s="8"/>
      <c r="SIY1217" s="8"/>
      <c r="SIZ1217" s="8"/>
      <c r="SJA1217" s="8"/>
      <c r="SJB1217" s="8"/>
      <c r="SJC1217" s="8"/>
      <c r="SJD1217" s="8"/>
      <c r="SJE1217" s="8"/>
      <c r="SJF1217" s="8"/>
      <c r="SJG1217" s="8"/>
      <c r="SJH1217" s="8"/>
      <c r="SJI1217" s="8"/>
      <c r="SJJ1217" s="8"/>
      <c r="SJK1217" s="8"/>
      <c r="SJL1217" s="8"/>
      <c r="SJM1217" s="8"/>
      <c r="SJN1217" s="8"/>
      <c r="SJO1217" s="8"/>
      <c r="SJP1217" s="8"/>
      <c r="SJQ1217" s="8"/>
      <c r="SJR1217" s="8"/>
      <c r="SJS1217" s="8"/>
      <c r="SJT1217" s="8"/>
      <c r="SJU1217" s="8"/>
      <c r="SJV1217" s="8"/>
      <c r="SJW1217" s="8"/>
      <c r="SJX1217" s="8"/>
      <c r="SJY1217" s="8"/>
      <c r="SJZ1217" s="8"/>
      <c r="SKA1217" s="8"/>
      <c r="SKB1217" s="8"/>
      <c r="SKC1217" s="8"/>
      <c r="SKD1217" s="8"/>
      <c r="SKE1217" s="8"/>
      <c r="SKF1217" s="8"/>
      <c r="SKG1217" s="8"/>
      <c r="SKH1217" s="8"/>
      <c r="SKI1217" s="8"/>
      <c r="SKJ1217" s="8"/>
      <c r="SKK1217" s="8"/>
      <c r="SKL1217" s="8"/>
      <c r="SKM1217" s="8"/>
      <c r="SKN1217" s="8"/>
      <c r="SKO1217" s="8"/>
      <c r="SKP1217" s="8"/>
      <c r="SKQ1217" s="8"/>
      <c r="SKR1217" s="8"/>
      <c r="SKS1217" s="8"/>
      <c r="SKT1217" s="8"/>
      <c r="SKU1217" s="8"/>
      <c r="SKV1217" s="8"/>
      <c r="SKW1217" s="8"/>
      <c r="SKX1217" s="8"/>
      <c r="SKY1217" s="8"/>
      <c r="SKZ1217" s="8"/>
      <c r="SLA1217" s="8"/>
      <c r="SLB1217" s="8"/>
      <c r="SLC1217" s="8"/>
      <c r="SLD1217" s="8"/>
      <c r="SLE1217" s="8"/>
      <c r="SLF1217" s="8"/>
      <c r="SLG1217" s="8"/>
      <c r="SLH1217" s="8"/>
      <c r="SLI1217" s="8"/>
      <c r="SLJ1217" s="8"/>
      <c r="SLK1217" s="8"/>
      <c r="SLL1217" s="8"/>
      <c r="SLM1217" s="8"/>
      <c r="SLN1217" s="8"/>
      <c r="SLO1217" s="8"/>
      <c r="SLP1217" s="8"/>
      <c r="SLQ1217" s="8"/>
      <c r="SLR1217" s="8"/>
      <c r="SLS1217" s="8"/>
      <c r="SLT1217" s="8"/>
      <c r="SLU1217" s="8"/>
      <c r="SLV1217" s="8"/>
      <c r="SLW1217" s="8"/>
      <c r="SLX1217" s="8"/>
      <c r="SLY1217" s="8"/>
      <c r="SLZ1217" s="8"/>
      <c r="SMA1217" s="8"/>
      <c r="SMB1217" s="8"/>
      <c r="SMC1217" s="8"/>
      <c r="SMD1217" s="8"/>
      <c r="SME1217" s="8"/>
      <c r="SMF1217" s="8"/>
      <c r="SMG1217" s="8"/>
      <c r="SMH1217" s="8"/>
      <c r="SMI1217" s="8"/>
      <c r="SMJ1217" s="8"/>
      <c r="SMK1217" s="8"/>
      <c r="SML1217" s="8"/>
      <c r="SMM1217" s="8"/>
      <c r="SMN1217" s="8"/>
      <c r="SMO1217" s="8"/>
      <c r="SMP1217" s="8"/>
      <c r="SMQ1217" s="8"/>
      <c r="SMR1217" s="8"/>
      <c r="SMS1217" s="8"/>
      <c r="SMT1217" s="8"/>
      <c r="SMU1217" s="8"/>
      <c r="SMV1217" s="8"/>
      <c r="SMW1217" s="8"/>
      <c r="SMX1217" s="8"/>
      <c r="SMY1217" s="8"/>
      <c r="SMZ1217" s="8"/>
      <c r="SNA1217" s="8"/>
      <c r="SNB1217" s="8"/>
      <c r="SNC1217" s="8"/>
      <c r="SND1217" s="8"/>
      <c r="SNE1217" s="8"/>
      <c r="SNF1217" s="8"/>
      <c r="SNG1217" s="8"/>
      <c r="SNH1217" s="8"/>
      <c r="SNI1217" s="8"/>
      <c r="SNJ1217" s="8"/>
      <c r="SNK1217" s="8"/>
      <c r="SNL1217" s="8"/>
      <c r="SNM1217" s="8"/>
      <c r="SNN1217" s="8"/>
      <c r="SNO1217" s="8"/>
      <c r="SNP1217" s="8"/>
      <c r="SNQ1217" s="8"/>
      <c r="SNR1217" s="8"/>
      <c r="SNS1217" s="8"/>
      <c r="SNT1217" s="8"/>
      <c r="SNU1217" s="8"/>
      <c r="SNV1217" s="8"/>
      <c r="SNW1217" s="8"/>
      <c r="SNX1217" s="8"/>
      <c r="SNY1217" s="8"/>
      <c r="SNZ1217" s="8"/>
      <c r="SOA1217" s="8"/>
      <c r="SOB1217" s="8"/>
      <c r="SOC1217" s="8"/>
      <c r="SOD1217" s="8"/>
      <c r="SOE1217" s="8"/>
      <c r="SOF1217" s="8"/>
      <c r="SOG1217" s="8"/>
      <c r="SOH1217" s="8"/>
      <c r="SOI1217" s="8"/>
      <c r="SOJ1217" s="8"/>
      <c r="SOK1217" s="8"/>
      <c r="SOL1217" s="8"/>
      <c r="SOM1217" s="8"/>
      <c r="SON1217" s="8"/>
      <c r="SOO1217" s="8"/>
      <c r="SOP1217" s="8"/>
      <c r="SOQ1217" s="8"/>
      <c r="SOR1217" s="8"/>
      <c r="SOS1217" s="8"/>
      <c r="SOT1217" s="8"/>
      <c r="SOU1217" s="8"/>
      <c r="SOV1217" s="8"/>
      <c r="SOW1217" s="8"/>
      <c r="SOX1217" s="8"/>
      <c r="SOY1217" s="8"/>
      <c r="SOZ1217" s="8"/>
      <c r="SPA1217" s="8"/>
      <c r="SPB1217" s="8"/>
      <c r="SPC1217" s="8"/>
      <c r="SPD1217" s="8"/>
      <c r="SPE1217" s="8"/>
      <c r="SPF1217" s="8"/>
      <c r="SPG1217" s="8"/>
      <c r="SPH1217" s="8"/>
      <c r="SPI1217" s="8"/>
      <c r="SPJ1217" s="8"/>
      <c r="SPK1217" s="8"/>
      <c r="SPL1217" s="8"/>
      <c r="SPM1217" s="8"/>
      <c r="SPN1217" s="8"/>
      <c r="SPO1217" s="8"/>
      <c r="SPP1217" s="8"/>
      <c r="SPQ1217" s="8"/>
      <c r="SPR1217" s="8"/>
      <c r="SPS1217" s="8"/>
      <c r="SPT1217" s="8"/>
      <c r="SPU1217" s="8"/>
      <c r="SPV1217" s="8"/>
      <c r="SPW1217" s="8"/>
      <c r="SPX1217" s="8"/>
      <c r="SPY1217" s="8"/>
      <c r="SPZ1217" s="8"/>
      <c r="SQA1217" s="8"/>
      <c r="SQB1217" s="8"/>
      <c r="SQC1217" s="8"/>
      <c r="SQD1217" s="8"/>
      <c r="SQE1217" s="8"/>
      <c r="SQF1217" s="8"/>
      <c r="SQG1217" s="8"/>
      <c r="SQH1217" s="8"/>
      <c r="SQI1217" s="8"/>
      <c r="SQJ1217" s="8"/>
      <c r="SQK1217" s="8"/>
      <c r="SQL1217" s="8"/>
      <c r="SQM1217" s="8"/>
      <c r="SQN1217" s="8"/>
      <c r="SQO1217" s="8"/>
      <c r="SQP1217" s="8"/>
      <c r="SQQ1217" s="8"/>
      <c r="SQR1217" s="8"/>
      <c r="SQS1217" s="8"/>
      <c r="SQT1217" s="8"/>
      <c r="SQU1217" s="8"/>
      <c r="SQV1217" s="8"/>
      <c r="SQW1217" s="8"/>
      <c r="SQX1217" s="8"/>
      <c r="SQY1217" s="8"/>
      <c r="SQZ1217" s="8"/>
      <c r="SRA1217" s="8"/>
      <c r="SRB1217" s="8"/>
      <c r="SRC1217" s="8"/>
      <c r="SRD1217" s="8"/>
      <c r="SRE1217" s="8"/>
      <c r="SRF1217" s="8"/>
      <c r="SRG1217" s="8"/>
      <c r="SRH1217" s="8"/>
      <c r="SRI1217" s="8"/>
      <c r="SRJ1217" s="8"/>
      <c r="SRK1217" s="8"/>
      <c r="SRL1217" s="8"/>
      <c r="SRM1217" s="8"/>
      <c r="SRN1217" s="8"/>
      <c r="SRO1217" s="8"/>
      <c r="SRP1217" s="8"/>
      <c r="SRQ1217" s="8"/>
      <c r="SRR1217" s="8"/>
      <c r="SRS1217" s="8"/>
      <c r="SRT1217" s="8"/>
      <c r="SRU1217" s="8"/>
      <c r="SRV1217" s="8"/>
      <c r="SRW1217" s="8"/>
      <c r="SRX1217" s="8"/>
      <c r="SRY1217" s="8"/>
      <c r="SRZ1217" s="8"/>
      <c r="SSA1217" s="8"/>
      <c r="SSB1217" s="8"/>
      <c r="SSC1217" s="8"/>
      <c r="SSD1217" s="8"/>
      <c r="SSE1217" s="8"/>
      <c r="SSF1217" s="8"/>
      <c r="SSG1217" s="8"/>
      <c r="SSH1217" s="8"/>
      <c r="SSI1217" s="8"/>
      <c r="SSJ1217" s="8"/>
      <c r="SSK1217" s="8"/>
      <c r="SSL1217" s="8"/>
      <c r="SSM1217" s="8"/>
      <c r="SSN1217" s="8"/>
      <c r="SSO1217" s="8"/>
      <c r="SSP1217" s="8"/>
      <c r="SSQ1217" s="8"/>
      <c r="SSR1217" s="8"/>
      <c r="SSS1217" s="8"/>
      <c r="SST1217" s="8"/>
      <c r="SSU1217" s="8"/>
      <c r="SSV1217" s="8"/>
      <c r="SSW1217" s="8"/>
      <c r="SSX1217" s="8"/>
      <c r="SSY1217" s="8"/>
      <c r="SSZ1217" s="8"/>
      <c r="STA1217" s="8"/>
      <c r="STB1217" s="8"/>
      <c r="STC1217" s="8"/>
      <c r="STD1217" s="8"/>
      <c r="STE1217" s="8"/>
      <c r="STF1217" s="8"/>
      <c r="STG1217" s="8"/>
      <c r="STH1217" s="8"/>
      <c r="STI1217" s="8"/>
      <c r="STJ1217" s="8"/>
      <c r="STK1217" s="8"/>
      <c r="STL1217" s="8"/>
      <c r="STM1217" s="8"/>
      <c r="STN1217" s="8"/>
      <c r="STO1217" s="8"/>
      <c r="STP1217" s="8"/>
      <c r="STQ1217" s="8"/>
      <c r="STR1217" s="8"/>
      <c r="STS1217" s="8"/>
      <c r="STT1217" s="8"/>
      <c r="STU1217" s="8"/>
      <c r="STV1217" s="8"/>
      <c r="STW1217" s="8"/>
      <c r="STX1217" s="8"/>
      <c r="STY1217" s="8"/>
      <c r="STZ1217" s="8"/>
      <c r="SUA1217" s="8"/>
      <c r="SUB1217" s="8"/>
      <c r="SUC1217" s="8"/>
      <c r="SUD1217" s="8"/>
      <c r="SUE1217" s="8"/>
      <c r="SUF1217" s="8"/>
      <c r="SUG1217" s="8"/>
      <c r="SUH1217" s="8"/>
      <c r="SUI1217" s="8"/>
      <c r="SUJ1217" s="8"/>
      <c r="SUK1217" s="8"/>
      <c r="SUL1217" s="8"/>
      <c r="SUM1217" s="8"/>
      <c r="SUN1217" s="8"/>
      <c r="SUO1217" s="8"/>
      <c r="SUP1217" s="8"/>
      <c r="SUQ1217" s="8"/>
      <c r="SUR1217" s="8"/>
      <c r="SUS1217" s="8"/>
      <c r="SUT1217" s="8"/>
      <c r="SUU1217" s="8"/>
      <c r="SUV1217" s="8"/>
      <c r="SUW1217" s="8"/>
      <c r="SUX1217" s="8"/>
      <c r="SUY1217" s="8"/>
      <c r="SUZ1217" s="8"/>
      <c r="SVA1217" s="8"/>
      <c r="SVB1217" s="8"/>
      <c r="SVC1217" s="8"/>
      <c r="SVD1217" s="8"/>
      <c r="SVE1217" s="8"/>
      <c r="SVF1217" s="8"/>
      <c r="SVG1217" s="8"/>
      <c r="SVH1217" s="8"/>
      <c r="SVI1217" s="8"/>
      <c r="SVJ1217" s="8"/>
      <c r="SVK1217" s="8"/>
      <c r="SVL1217" s="8"/>
      <c r="SVM1217" s="8"/>
      <c r="SVN1217" s="8"/>
      <c r="SVO1217" s="8"/>
      <c r="SVP1217" s="8"/>
      <c r="SVQ1217" s="8"/>
      <c r="SVR1217" s="8"/>
      <c r="SVS1217" s="8"/>
      <c r="SVT1217" s="8"/>
      <c r="SVU1217" s="8"/>
      <c r="SVV1217" s="8"/>
      <c r="SVW1217" s="8"/>
      <c r="SVX1217" s="8"/>
      <c r="SVY1217" s="8"/>
      <c r="SVZ1217" s="8"/>
      <c r="SWA1217" s="8"/>
      <c r="SWB1217" s="8"/>
      <c r="SWC1217" s="8"/>
      <c r="SWD1217" s="8"/>
      <c r="SWE1217" s="8"/>
      <c r="SWF1217" s="8"/>
      <c r="SWG1217" s="8"/>
      <c r="SWH1217" s="8"/>
      <c r="SWI1217" s="8"/>
      <c r="SWJ1217" s="8"/>
      <c r="SWK1217" s="8"/>
      <c r="SWL1217" s="8"/>
      <c r="SWM1217" s="8"/>
      <c r="SWN1217" s="8"/>
      <c r="SWO1217" s="8"/>
      <c r="SWP1217" s="8"/>
      <c r="SWQ1217" s="8"/>
      <c r="SWR1217" s="8"/>
      <c r="SWS1217" s="8"/>
      <c r="SWT1217" s="8"/>
      <c r="SWU1217" s="8"/>
      <c r="SWV1217" s="8"/>
      <c r="SWW1217" s="8"/>
      <c r="SWX1217" s="8"/>
      <c r="SWY1217" s="8"/>
      <c r="SWZ1217" s="8"/>
      <c r="SXA1217" s="8"/>
      <c r="SXB1217" s="8"/>
      <c r="SXC1217" s="8"/>
      <c r="SXD1217" s="8"/>
      <c r="SXE1217" s="8"/>
      <c r="SXF1217" s="8"/>
      <c r="SXG1217" s="8"/>
      <c r="SXH1217" s="8"/>
      <c r="SXI1217" s="8"/>
      <c r="SXJ1217" s="8"/>
      <c r="SXK1217" s="8"/>
      <c r="SXL1217" s="8"/>
      <c r="SXM1217" s="8"/>
      <c r="SXN1217" s="8"/>
      <c r="SXO1217" s="8"/>
      <c r="SXP1217" s="8"/>
      <c r="SXQ1217" s="8"/>
      <c r="SXR1217" s="8"/>
      <c r="SXS1217" s="8"/>
      <c r="SXT1217" s="8"/>
      <c r="SXU1217" s="8"/>
      <c r="SXV1217" s="8"/>
      <c r="SXW1217" s="8"/>
      <c r="SXX1217" s="8"/>
      <c r="SXY1217" s="8"/>
      <c r="SXZ1217" s="8"/>
      <c r="SYA1217" s="8"/>
      <c r="SYB1217" s="8"/>
      <c r="SYC1217" s="8"/>
      <c r="SYD1217" s="8"/>
      <c r="SYE1217" s="8"/>
      <c r="SYF1217" s="8"/>
      <c r="SYG1217" s="8"/>
      <c r="SYH1217" s="8"/>
      <c r="SYI1217" s="8"/>
      <c r="SYJ1217" s="8"/>
      <c r="SYK1217" s="8"/>
      <c r="SYL1217" s="8"/>
      <c r="SYM1217" s="8"/>
      <c r="SYN1217" s="8"/>
      <c r="SYO1217" s="8"/>
      <c r="SYP1217" s="8"/>
      <c r="SYQ1217" s="8"/>
      <c r="SYR1217" s="8"/>
      <c r="SYS1217" s="8"/>
      <c r="SYT1217" s="8"/>
      <c r="SYU1217" s="8"/>
      <c r="SYV1217" s="8"/>
      <c r="SYW1217" s="8"/>
      <c r="SYX1217" s="8"/>
      <c r="SYY1217" s="8"/>
      <c r="SYZ1217" s="8"/>
      <c r="SZA1217" s="8"/>
      <c r="SZB1217" s="8"/>
      <c r="SZC1217" s="8"/>
      <c r="SZD1217" s="8"/>
      <c r="SZE1217" s="8"/>
      <c r="SZF1217" s="8"/>
      <c r="SZG1217" s="8"/>
      <c r="SZH1217" s="8"/>
      <c r="SZI1217" s="8"/>
      <c r="SZJ1217" s="8"/>
      <c r="SZK1217" s="8"/>
      <c r="SZL1217" s="8"/>
      <c r="SZM1217" s="8"/>
      <c r="SZN1217" s="8"/>
      <c r="SZO1217" s="8"/>
      <c r="SZP1217" s="8"/>
      <c r="SZQ1217" s="8"/>
      <c r="SZR1217" s="8"/>
      <c r="SZS1217" s="8"/>
      <c r="SZT1217" s="8"/>
      <c r="SZU1217" s="8"/>
      <c r="SZV1217" s="8"/>
      <c r="SZW1217" s="8"/>
      <c r="SZX1217" s="8"/>
      <c r="SZY1217" s="8"/>
      <c r="SZZ1217" s="8"/>
      <c r="TAA1217" s="8"/>
      <c r="TAB1217" s="8"/>
      <c r="TAC1217" s="8"/>
      <c r="TAD1217" s="8"/>
      <c r="TAE1217" s="8"/>
      <c r="TAF1217" s="8"/>
      <c r="TAG1217" s="8"/>
      <c r="TAH1217" s="8"/>
      <c r="TAI1217" s="8"/>
      <c r="TAJ1217" s="8"/>
      <c r="TAK1217" s="8"/>
      <c r="TAL1217" s="8"/>
      <c r="TAM1217" s="8"/>
      <c r="TAN1217" s="8"/>
      <c r="TAO1217" s="8"/>
      <c r="TAP1217" s="8"/>
      <c r="TAQ1217" s="8"/>
      <c r="TAR1217" s="8"/>
      <c r="TAS1217" s="8"/>
      <c r="TAT1217" s="8"/>
      <c r="TAU1217" s="8"/>
      <c r="TAV1217" s="8"/>
      <c r="TAW1217" s="8"/>
      <c r="TAX1217" s="8"/>
      <c r="TAY1217" s="8"/>
      <c r="TAZ1217" s="8"/>
      <c r="TBA1217" s="8"/>
      <c r="TBB1217" s="8"/>
      <c r="TBC1217" s="8"/>
      <c r="TBD1217" s="8"/>
      <c r="TBE1217" s="8"/>
      <c r="TBF1217" s="8"/>
      <c r="TBG1217" s="8"/>
      <c r="TBH1217" s="8"/>
      <c r="TBI1217" s="8"/>
      <c r="TBJ1217" s="8"/>
      <c r="TBK1217" s="8"/>
      <c r="TBL1217" s="8"/>
      <c r="TBM1217" s="8"/>
      <c r="TBN1217" s="8"/>
      <c r="TBO1217" s="8"/>
      <c r="TBP1217" s="8"/>
      <c r="TBQ1217" s="8"/>
      <c r="TBR1217" s="8"/>
      <c r="TBS1217" s="8"/>
      <c r="TBT1217" s="8"/>
      <c r="TBU1217" s="8"/>
      <c r="TBV1217" s="8"/>
      <c r="TBW1217" s="8"/>
      <c r="TBX1217" s="8"/>
      <c r="TBY1217" s="8"/>
      <c r="TBZ1217" s="8"/>
      <c r="TCA1217" s="8"/>
      <c r="TCB1217" s="8"/>
      <c r="TCC1217" s="8"/>
      <c r="TCD1217" s="8"/>
      <c r="TCE1217" s="8"/>
      <c r="TCF1217" s="8"/>
      <c r="TCG1217" s="8"/>
      <c r="TCH1217" s="8"/>
      <c r="TCI1217" s="8"/>
      <c r="TCJ1217" s="8"/>
      <c r="TCK1217" s="8"/>
      <c r="TCL1217" s="8"/>
      <c r="TCM1217" s="8"/>
      <c r="TCN1217" s="8"/>
      <c r="TCO1217" s="8"/>
      <c r="TCP1217" s="8"/>
      <c r="TCQ1217" s="8"/>
      <c r="TCR1217" s="8"/>
      <c r="TCS1217" s="8"/>
      <c r="TCT1217" s="8"/>
      <c r="TCU1217" s="8"/>
      <c r="TCV1217" s="8"/>
      <c r="TCW1217" s="8"/>
      <c r="TCX1217" s="8"/>
      <c r="TCY1217" s="8"/>
      <c r="TCZ1217" s="8"/>
      <c r="TDA1217" s="8"/>
      <c r="TDB1217" s="8"/>
      <c r="TDC1217" s="8"/>
      <c r="TDD1217" s="8"/>
      <c r="TDE1217" s="8"/>
      <c r="TDF1217" s="8"/>
      <c r="TDG1217" s="8"/>
      <c r="TDH1217" s="8"/>
      <c r="TDI1217" s="8"/>
      <c r="TDJ1217" s="8"/>
      <c r="TDK1217" s="8"/>
      <c r="TDL1217" s="8"/>
      <c r="TDM1217" s="8"/>
      <c r="TDN1217" s="8"/>
      <c r="TDO1217" s="8"/>
      <c r="TDP1217" s="8"/>
      <c r="TDQ1217" s="8"/>
      <c r="TDR1217" s="8"/>
      <c r="TDS1217" s="8"/>
      <c r="TDT1217" s="8"/>
      <c r="TDU1217" s="8"/>
      <c r="TDV1217" s="8"/>
      <c r="TDW1217" s="8"/>
      <c r="TDX1217" s="8"/>
      <c r="TDY1217" s="8"/>
      <c r="TDZ1217" s="8"/>
      <c r="TEA1217" s="8"/>
      <c r="TEB1217" s="8"/>
      <c r="TEC1217" s="8"/>
      <c r="TED1217" s="8"/>
      <c r="TEE1217" s="8"/>
      <c r="TEF1217" s="8"/>
      <c r="TEG1217" s="8"/>
      <c r="TEH1217" s="8"/>
      <c r="TEI1217" s="8"/>
      <c r="TEJ1217" s="8"/>
      <c r="TEK1217" s="8"/>
      <c r="TEL1217" s="8"/>
      <c r="TEM1217" s="8"/>
      <c r="TEN1217" s="8"/>
      <c r="TEO1217" s="8"/>
      <c r="TEP1217" s="8"/>
      <c r="TEQ1217" s="8"/>
      <c r="TER1217" s="8"/>
      <c r="TES1217" s="8"/>
      <c r="TET1217" s="8"/>
      <c r="TEU1217" s="8"/>
      <c r="TEV1217" s="8"/>
      <c r="TEW1217" s="8"/>
      <c r="TEX1217" s="8"/>
      <c r="TEY1217" s="8"/>
      <c r="TEZ1217" s="8"/>
      <c r="TFA1217" s="8"/>
      <c r="TFB1217" s="8"/>
      <c r="TFC1217" s="8"/>
      <c r="TFD1217" s="8"/>
      <c r="TFE1217" s="8"/>
      <c r="TFF1217" s="8"/>
      <c r="TFG1217" s="8"/>
      <c r="TFH1217" s="8"/>
      <c r="TFI1217" s="8"/>
      <c r="TFJ1217" s="8"/>
      <c r="TFK1217" s="8"/>
      <c r="TFL1217" s="8"/>
      <c r="TFM1217" s="8"/>
      <c r="TFN1217" s="8"/>
      <c r="TFO1217" s="8"/>
      <c r="TFP1217" s="8"/>
      <c r="TFQ1217" s="8"/>
      <c r="TFR1217" s="8"/>
      <c r="TFS1217" s="8"/>
      <c r="TFT1217" s="8"/>
      <c r="TFU1217" s="8"/>
      <c r="TFV1217" s="8"/>
      <c r="TFW1217" s="8"/>
      <c r="TFX1217" s="8"/>
      <c r="TFY1217" s="8"/>
      <c r="TFZ1217" s="8"/>
      <c r="TGA1217" s="8"/>
      <c r="TGB1217" s="8"/>
      <c r="TGC1217" s="8"/>
      <c r="TGD1217" s="8"/>
      <c r="TGE1217" s="8"/>
      <c r="TGF1217" s="8"/>
      <c r="TGG1217" s="8"/>
      <c r="TGH1217" s="8"/>
      <c r="TGI1217" s="8"/>
      <c r="TGJ1217" s="8"/>
      <c r="TGK1217" s="8"/>
      <c r="TGL1217" s="8"/>
      <c r="TGM1217" s="8"/>
      <c r="TGN1217" s="8"/>
      <c r="TGO1217" s="8"/>
      <c r="TGP1217" s="8"/>
      <c r="TGQ1217" s="8"/>
      <c r="TGR1217" s="8"/>
      <c r="TGS1217" s="8"/>
      <c r="TGT1217" s="8"/>
      <c r="TGU1217" s="8"/>
      <c r="TGV1217" s="8"/>
      <c r="TGW1217" s="8"/>
      <c r="TGX1217" s="8"/>
      <c r="TGY1217" s="8"/>
      <c r="TGZ1217" s="8"/>
      <c r="THA1217" s="8"/>
      <c r="THB1217" s="8"/>
      <c r="THC1217" s="8"/>
      <c r="THD1217" s="8"/>
      <c r="THE1217" s="8"/>
      <c r="THF1217" s="8"/>
      <c r="THG1217" s="8"/>
      <c r="THH1217" s="8"/>
      <c r="THI1217" s="8"/>
      <c r="THJ1217" s="8"/>
      <c r="THK1217" s="8"/>
      <c r="THL1217" s="8"/>
      <c r="THM1217" s="8"/>
      <c r="THN1217" s="8"/>
      <c r="THO1217" s="8"/>
      <c r="THP1217" s="8"/>
      <c r="THQ1217" s="8"/>
      <c r="THR1217" s="8"/>
      <c r="THS1217" s="8"/>
      <c r="THT1217" s="8"/>
      <c r="THU1217" s="8"/>
      <c r="THV1217" s="8"/>
      <c r="THW1217" s="8"/>
      <c r="THX1217" s="8"/>
      <c r="THY1217" s="8"/>
      <c r="THZ1217" s="8"/>
      <c r="TIA1217" s="8"/>
      <c r="TIB1217" s="8"/>
      <c r="TIC1217" s="8"/>
      <c r="TID1217" s="8"/>
      <c r="TIE1217" s="8"/>
      <c r="TIF1217" s="8"/>
      <c r="TIG1217" s="8"/>
      <c r="TIH1217" s="8"/>
      <c r="TII1217" s="8"/>
      <c r="TIJ1217" s="8"/>
      <c r="TIK1217" s="8"/>
      <c r="TIL1217" s="8"/>
      <c r="TIM1217" s="8"/>
      <c r="TIN1217" s="8"/>
      <c r="TIO1217" s="8"/>
      <c r="TIP1217" s="8"/>
      <c r="TIQ1217" s="8"/>
      <c r="TIR1217" s="8"/>
      <c r="TIS1217" s="8"/>
      <c r="TIT1217" s="8"/>
      <c r="TIU1217" s="8"/>
      <c r="TIV1217" s="8"/>
      <c r="TIW1217" s="8"/>
      <c r="TIX1217" s="8"/>
      <c r="TIY1217" s="8"/>
      <c r="TIZ1217" s="8"/>
      <c r="TJA1217" s="8"/>
      <c r="TJB1217" s="8"/>
      <c r="TJC1217" s="8"/>
      <c r="TJD1217" s="8"/>
      <c r="TJE1217" s="8"/>
      <c r="TJF1217" s="8"/>
      <c r="TJG1217" s="8"/>
      <c r="TJH1217" s="8"/>
      <c r="TJI1217" s="8"/>
      <c r="TJJ1217" s="8"/>
      <c r="TJK1217" s="8"/>
      <c r="TJL1217" s="8"/>
      <c r="TJM1217" s="8"/>
      <c r="TJN1217" s="8"/>
      <c r="TJO1217" s="8"/>
      <c r="TJP1217" s="8"/>
      <c r="TJQ1217" s="8"/>
      <c r="TJR1217" s="8"/>
      <c r="TJS1217" s="8"/>
      <c r="TJT1217" s="8"/>
      <c r="TJU1217" s="8"/>
      <c r="TJV1217" s="8"/>
      <c r="TJW1217" s="8"/>
      <c r="TJX1217" s="8"/>
      <c r="TJY1217" s="8"/>
      <c r="TJZ1217" s="8"/>
      <c r="TKA1217" s="8"/>
      <c r="TKB1217" s="8"/>
      <c r="TKC1217" s="8"/>
      <c r="TKD1217" s="8"/>
      <c r="TKE1217" s="8"/>
      <c r="TKF1217" s="8"/>
      <c r="TKG1217" s="8"/>
      <c r="TKH1217" s="8"/>
      <c r="TKI1217" s="8"/>
      <c r="TKJ1217" s="8"/>
      <c r="TKK1217" s="8"/>
      <c r="TKL1217" s="8"/>
      <c r="TKM1217" s="8"/>
      <c r="TKN1217" s="8"/>
      <c r="TKO1217" s="8"/>
      <c r="TKP1217" s="8"/>
      <c r="TKQ1217" s="8"/>
      <c r="TKR1217" s="8"/>
      <c r="TKS1217" s="8"/>
      <c r="TKT1217" s="8"/>
      <c r="TKU1217" s="8"/>
      <c r="TKV1217" s="8"/>
      <c r="TKW1217" s="8"/>
      <c r="TKX1217" s="8"/>
      <c r="TKY1217" s="8"/>
      <c r="TKZ1217" s="8"/>
      <c r="TLA1217" s="8"/>
      <c r="TLB1217" s="8"/>
      <c r="TLC1217" s="8"/>
      <c r="TLD1217" s="8"/>
      <c r="TLE1217" s="8"/>
      <c r="TLF1217" s="8"/>
      <c r="TLG1217" s="8"/>
      <c r="TLH1217" s="8"/>
      <c r="TLI1217" s="8"/>
      <c r="TLJ1217" s="8"/>
      <c r="TLK1217" s="8"/>
      <c r="TLL1217" s="8"/>
      <c r="TLM1217" s="8"/>
      <c r="TLN1217" s="8"/>
      <c r="TLO1217" s="8"/>
      <c r="TLP1217" s="8"/>
      <c r="TLQ1217" s="8"/>
      <c r="TLR1217" s="8"/>
      <c r="TLS1217" s="8"/>
      <c r="TLT1217" s="8"/>
      <c r="TLU1217" s="8"/>
      <c r="TLV1217" s="8"/>
      <c r="TLW1217" s="8"/>
      <c r="TLX1217" s="8"/>
      <c r="TLY1217" s="8"/>
      <c r="TLZ1217" s="8"/>
      <c r="TMA1217" s="8"/>
      <c r="TMB1217" s="8"/>
      <c r="TMC1217" s="8"/>
      <c r="TMD1217" s="8"/>
      <c r="TME1217" s="8"/>
      <c r="TMF1217" s="8"/>
      <c r="TMG1217" s="8"/>
      <c r="TMH1217" s="8"/>
      <c r="TMI1217" s="8"/>
      <c r="TMJ1217" s="8"/>
      <c r="TMK1217" s="8"/>
      <c r="TML1217" s="8"/>
      <c r="TMM1217" s="8"/>
      <c r="TMN1217" s="8"/>
      <c r="TMO1217" s="8"/>
      <c r="TMP1217" s="8"/>
      <c r="TMQ1217" s="8"/>
      <c r="TMR1217" s="8"/>
      <c r="TMS1217" s="8"/>
      <c r="TMT1217" s="8"/>
      <c r="TMU1217" s="8"/>
      <c r="TMV1217" s="8"/>
      <c r="TMW1217" s="8"/>
      <c r="TMX1217" s="8"/>
      <c r="TMY1217" s="8"/>
      <c r="TMZ1217" s="8"/>
      <c r="TNA1217" s="8"/>
      <c r="TNB1217" s="8"/>
      <c r="TNC1217" s="8"/>
      <c r="TND1217" s="8"/>
      <c r="TNE1217" s="8"/>
      <c r="TNF1217" s="8"/>
      <c r="TNG1217" s="8"/>
      <c r="TNH1217" s="8"/>
      <c r="TNI1217" s="8"/>
      <c r="TNJ1217" s="8"/>
      <c r="TNK1217" s="8"/>
      <c r="TNL1217" s="8"/>
      <c r="TNM1217" s="8"/>
      <c r="TNN1217" s="8"/>
      <c r="TNO1217" s="8"/>
      <c r="TNP1217" s="8"/>
      <c r="TNQ1217" s="8"/>
      <c r="TNR1217" s="8"/>
      <c r="TNS1217" s="8"/>
      <c r="TNT1217" s="8"/>
      <c r="TNU1217" s="8"/>
      <c r="TNV1217" s="8"/>
      <c r="TNW1217" s="8"/>
      <c r="TNX1217" s="8"/>
      <c r="TNY1217" s="8"/>
      <c r="TNZ1217" s="8"/>
      <c r="TOA1217" s="8"/>
      <c r="TOB1217" s="8"/>
      <c r="TOC1217" s="8"/>
      <c r="TOD1217" s="8"/>
      <c r="TOE1217" s="8"/>
      <c r="TOF1217" s="8"/>
      <c r="TOG1217" s="8"/>
      <c r="TOH1217" s="8"/>
      <c r="TOI1217" s="8"/>
      <c r="TOJ1217" s="8"/>
      <c r="TOK1217" s="8"/>
      <c r="TOL1217" s="8"/>
      <c r="TOM1217" s="8"/>
      <c r="TON1217" s="8"/>
      <c r="TOO1217" s="8"/>
      <c r="TOP1217" s="8"/>
      <c r="TOQ1217" s="8"/>
      <c r="TOR1217" s="8"/>
      <c r="TOS1217" s="8"/>
      <c r="TOT1217" s="8"/>
      <c r="TOU1217" s="8"/>
      <c r="TOV1217" s="8"/>
      <c r="TOW1217" s="8"/>
      <c r="TOX1217" s="8"/>
      <c r="TOY1217" s="8"/>
      <c r="TOZ1217" s="8"/>
      <c r="TPA1217" s="8"/>
      <c r="TPB1217" s="8"/>
      <c r="TPC1217" s="8"/>
      <c r="TPD1217" s="8"/>
      <c r="TPE1217" s="8"/>
      <c r="TPF1217" s="8"/>
      <c r="TPG1217" s="8"/>
      <c r="TPH1217" s="8"/>
      <c r="TPI1217" s="8"/>
      <c r="TPJ1217" s="8"/>
      <c r="TPK1217" s="8"/>
      <c r="TPL1217" s="8"/>
      <c r="TPM1217" s="8"/>
      <c r="TPN1217" s="8"/>
      <c r="TPO1217" s="8"/>
      <c r="TPP1217" s="8"/>
      <c r="TPQ1217" s="8"/>
      <c r="TPR1217" s="8"/>
      <c r="TPS1217" s="8"/>
      <c r="TPT1217" s="8"/>
      <c r="TPU1217" s="8"/>
      <c r="TPV1217" s="8"/>
      <c r="TPW1217" s="8"/>
      <c r="TPX1217" s="8"/>
      <c r="TPY1217" s="8"/>
      <c r="TPZ1217" s="8"/>
      <c r="TQA1217" s="8"/>
      <c r="TQB1217" s="8"/>
      <c r="TQC1217" s="8"/>
      <c r="TQD1217" s="8"/>
      <c r="TQE1217" s="8"/>
      <c r="TQF1217" s="8"/>
      <c r="TQG1217" s="8"/>
      <c r="TQH1217" s="8"/>
      <c r="TQI1217" s="8"/>
      <c r="TQJ1217" s="8"/>
      <c r="TQK1217" s="8"/>
      <c r="TQL1217" s="8"/>
      <c r="TQM1217" s="8"/>
      <c r="TQN1217" s="8"/>
      <c r="TQO1217" s="8"/>
      <c r="TQP1217" s="8"/>
      <c r="TQQ1217" s="8"/>
      <c r="TQR1217" s="8"/>
      <c r="TQS1217" s="8"/>
      <c r="TQT1217" s="8"/>
      <c r="TQU1217" s="8"/>
      <c r="TQV1217" s="8"/>
      <c r="TQW1217" s="8"/>
      <c r="TQX1217" s="8"/>
      <c r="TQY1217" s="8"/>
      <c r="TQZ1217" s="8"/>
      <c r="TRA1217" s="8"/>
      <c r="TRB1217" s="8"/>
      <c r="TRC1217" s="8"/>
      <c r="TRD1217" s="8"/>
      <c r="TRE1217" s="8"/>
      <c r="TRF1217" s="8"/>
      <c r="TRG1217" s="8"/>
      <c r="TRH1217" s="8"/>
      <c r="TRI1217" s="8"/>
      <c r="TRJ1217" s="8"/>
      <c r="TRK1217" s="8"/>
      <c r="TRL1217" s="8"/>
      <c r="TRM1217" s="8"/>
      <c r="TRN1217" s="8"/>
      <c r="TRO1217" s="8"/>
      <c r="TRP1217" s="8"/>
      <c r="TRQ1217" s="8"/>
      <c r="TRR1217" s="8"/>
      <c r="TRS1217" s="8"/>
      <c r="TRT1217" s="8"/>
      <c r="TRU1217" s="8"/>
      <c r="TRV1217" s="8"/>
      <c r="TRW1217" s="8"/>
      <c r="TRX1217" s="8"/>
      <c r="TRY1217" s="8"/>
      <c r="TRZ1217" s="8"/>
      <c r="TSA1217" s="8"/>
      <c r="TSB1217" s="8"/>
      <c r="TSC1217" s="8"/>
      <c r="TSD1217" s="8"/>
      <c r="TSE1217" s="8"/>
      <c r="TSF1217" s="8"/>
      <c r="TSG1217" s="8"/>
      <c r="TSH1217" s="8"/>
      <c r="TSI1217" s="8"/>
      <c r="TSJ1217" s="8"/>
      <c r="TSK1217" s="8"/>
      <c r="TSL1217" s="8"/>
      <c r="TSM1217" s="8"/>
      <c r="TSN1217" s="8"/>
      <c r="TSO1217" s="8"/>
      <c r="TSP1217" s="8"/>
      <c r="TSQ1217" s="8"/>
      <c r="TSR1217" s="8"/>
      <c r="TSS1217" s="8"/>
      <c r="TST1217" s="8"/>
      <c r="TSU1217" s="8"/>
      <c r="TSV1217" s="8"/>
      <c r="TSW1217" s="8"/>
      <c r="TSX1217" s="8"/>
      <c r="TSY1217" s="8"/>
      <c r="TSZ1217" s="8"/>
      <c r="TTA1217" s="8"/>
      <c r="TTB1217" s="8"/>
      <c r="TTC1217" s="8"/>
      <c r="TTD1217" s="8"/>
      <c r="TTE1217" s="8"/>
      <c r="TTF1217" s="8"/>
      <c r="TTG1217" s="8"/>
      <c r="TTH1217" s="8"/>
      <c r="TTI1217" s="8"/>
      <c r="TTJ1217" s="8"/>
      <c r="TTK1217" s="8"/>
      <c r="TTL1217" s="8"/>
      <c r="TTM1217" s="8"/>
      <c r="TTN1217" s="8"/>
      <c r="TTO1217" s="8"/>
      <c r="TTP1217" s="8"/>
      <c r="TTQ1217" s="8"/>
      <c r="TTR1217" s="8"/>
      <c r="TTS1217" s="8"/>
      <c r="TTT1217" s="8"/>
      <c r="TTU1217" s="8"/>
      <c r="TTV1217" s="8"/>
      <c r="TTW1217" s="8"/>
      <c r="TTX1217" s="8"/>
      <c r="TTY1217" s="8"/>
      <c r="TTZ1217" s="8"/>
      <c r="TUA1217" s="8"/>
      <c r="TUB1217" s="8"/>
      <c r="TUC1217" s="8"/>
      <c r="TUD1217" s="8"/>
      <c r="TUE1217" s="8"/>
      <c r="TUF1217" s="8"/>
      <c r="TUG1217" s="8"/>
      <c r="TUH1217" s="8"/>
      <c r="TUI1217" s="8"/>
      <c r="TUJ1217" s="8"/>
      <c r="TUK1217" s="8"/>
      <c r="TUL1217" s="8"/>
      <c r="TUM1217" s="8"/>
      <c r="TUN1217" s="8"/>
      <c r="TUO1217" s="8"/>
      <c r="TUP1217" s="8"/>
      <c r="TUQ1217" s="8"/>
      <c r="TUR1217" s="8"/>
      <c r="TUS1217" s="8"/>
      <c r="TUT1217" s="8"/>
      <c r="TUU1217" s="8"/>
      <c r="TUV1217" s="8"/>
      <c r="TUW1217" s="8"/>
      <c r="TUX1217" s="8"/>
      <c r="TUY1217" s="8"/>
      <c r="TUZ1217" s="8"/>
      <c r="TVA1217" s="8"/>
      <c r="TVB1217" s="8"/>
      <c r="TVC1217" s="8"/>
      <c r="TVD1217" s="8"/>
      <c r="TVE1217" s="8"/>
      <c r="TVF1217" s="8"/>
      <c r="TVG1217" s="8"/>
      <c r="TVH1217" s="8"/>
      <c r="TVI1217" s="8"/>
      <c r="TVJ1217" s="8"/>
      <c r="TVK1217" s="8"/>
      <c r="TVL1217" s="8"/>
      <c r="TVM1217" s="8"/>
      <c r="TVN1217" s="8"/>
      <c r="TVO1217" s="8"/>
      <c r="TVP1217" s="8"/>
      <c r="TVQ1217" s="8"/>
      <c r="TVR1217" s="8"/>
      <c r="TVS1217" s="8"/>
      <c r="TVT1217" s="8"/>
      <c r="TVU1217" s="8"/>
      <c r="TVV1217" s="8"/>
      <c r="TVW1217" s="8"/>
      <c r="TVX1217" s="8"/>
      <c r="TVY1217" s="8"/>
      <c r="TVZ1217" s="8"/>
      <c r="TWA1217" s="8"/>
      <c r="TWB1217" s="8"/>
      <c r="TWC1217" s="8"/>
      <c r="TWD1217" s="8"/>
      <c r="TWE1217" s="8"/>
      <c r="TWF1217" s="8"/>
      <c r="TWG1217" s="8"/>
      <c r="TWH1217" s="8"/>
      <c r="TWI1217" s="8"/>
      <c r="TWJ1217" s="8"/>
      <c r="TWK1217" s="8"/>
      <c r="TWL1217" s="8"/>
      <c r="TWM1217" s="8"/>
      <c r="TWN1217" s="8"/>
      <c r="TWO1217" s="8"/>
      <c r="TWP1217" s="8"/>
      <c r="TWQ1217" s="8"/>
      <c r="TWR1217" s="8"/>
      <c r="TWS1217" s="8"/>
      <c r="TWT1217" s="8"/>
      <c r="TWU1217" s="8"/>
      <c r="TWV1217" s="8"/>
      <c r="TWW1217" s="8"/>
      <c r="TWX1217" s="8"/>
      <c r="TWY1217" s="8"/>
      <c r="TWZ1217" s="8"/>
      <c r="TXA1217" s="8"/>
      <c r="TXB1217" s="8"/>
      <c r="TXC1217" s="8"/>
      <c r="TXD1217" s="8"/>
      <c r="TXE1217" s="8"/>
      <c r="TXF1217" s="8"/>
      <c r="TXG1217" s="8"/>
      <c r="TXH1217" s="8"/>
      <c r="TXI1217" s="8"/>
      <c r="TXJ1217" s="8"/>
      <c r="TXK1217" s="8"/>
      <c r="TXL1217" s="8"/>
      <c r="TXM1217" s="8"/>
      <c r="TXN1217" s="8"/>
      <c r="TXO1217" s="8"/>
      <c r="TXP1217" s="8"/>
      <c r="TXQ1217" s="8"/>
      <c r="TXR1217" s="8"/>
      <c r="TXS1217" s="8"/>
      <c r="TXT1217" s="8"/>
      <c r="TXU1217" s="8"/>
      <c r="TXV1217" s="8"/>
      <c r="TXW1217" s="8"/>
      <c r="TXX1217" s="8"/>
      <c r="TXY1217" s="8"/>
      <c r="TXZ1217" s="8"/>
      <c r="TYA1217" s="8"/>
      <c r="TYB1217" s="8"/>
      <c r="TYC1217" s="8"/>
      <c r="TYD1217" s="8"/>
      <c r="TYE1217" s="8"/>
      <c r="TYF1217" s="8"/>
      <c r="TYG1217" s="8"/>
      <c r="TYH1217" s="8"/>
      <c r="TYI1217" s="8"/>
      <c r="TYJ1217" s="8"/>
      <c r="TYK1217" s="8"/>
      <c r="TYL1217" s="8"/>
      <c r="TYM1217" s="8"/>
      <c r="TYN1217" s="8"/>
      <c r="TYO1217" s="8"/>
      <c r="TYP1217" s="8"/>
      <c r="TYQ1217" s="8"/>
      <c r="TYR1217" s="8"/>
      <c r="TYS1217" s="8"/>
      <c r="TYT1217" s="8"/>
      <c r="TYU1217" s="8"/>
      <c r="TYV1217" s="8"/>
      <c r="TYW1217" s="8"/>
      <c r="TYX1217" s="8"/>
      <c r="TYY1217" s="8"/>
      <c r="TYZ1217" s="8"/>
      <c r="TZA1217" s="8"/>
      <c r="TZB1217" s="8"/>
      <c r="TZC1217" s="8"/>
      <c r="TZD1217" s="8"/>
      <c r="TZE1217" s="8"/>
      <c r="TZF1217" s="8"/>
      <c r="TZG1217" s="8"/>
      <c r="TZH1217" s="8"/>
      <c r="TZI1217" s="8"/>
      <c r="TZJ1217" s="8"/>
      <c r="TZK1217" s="8"/>
      <c r="TZL1217" s="8"/>
      <c r="TZM1217" s="8"/>
      <c r="TZN1217" s="8"/>
      <c r="TZO1217" s="8"/>
      <c r="TZP1217" s="8"/>
      <c r="TZQ1217" s="8"/>
      <c r="TZR1217" s="8"/>
      <c r="TZS1217" s="8"/>
      <c r="TZT1217" s="8"/>
      <c r="TZU1217" s="8"/>
      <c r="TZV1217" s="8"/>
      <c r="TZW1217" s="8"/>
      <c r="TZX1217" s="8"/>
      <c r="TZY1217" s="8"/>
      <c r="TZZ1217" s="8"/>
      <c r="UAA1217" s="8"/>
      <c r="UAB1217" s="8"/>
      <c r="UAC1217" s="8"/>
      <c r="UAD1217" s="8"/>
      <c r="UAE1217" s="8"/>
      <c r="UAF1217" s="8"/>
      <c r="UAG1217" s="8"/>
      <c r="UAH1217" s="8"/>
      <c r="UAI1217" s="8"/>
      <c r="UAJ1217" s="8"/>
      <c r="UAK1217" s="8"/>
      <c r="UAL1217" s="8"/>
      <c r="UAM1217" s="8"/>
      <c r="UAN1217" s="8"/>
      <c r="UAO1217" s="8"/>
      <c r="UAP1217" s="8"/>
      <c r="UAQ1217" s="8"/>
      <c r="UAR1217" s="8"/>
      <c r="UAS1217" s="8"/>
      <c r="UAT1217" s="8"/>
      <c r="UAU1217" s="8"/>
      <c r="UAV1217" s="8"/>
      <c r="UAW1217" s="8"/>
      <c r="UAX1217" s="8"/>
      <c r="UAY1217" s="8"/>
      <c r="UAZ1217" s="8"/>
      <c r="UBA1217" s="8"/>
      <c r="UBB1217" s="8"/>
      <c r="UBC1217" s="8"/>
      <c r="UBD1217" s="8"/>
      <c r="UBE1217" s="8"/>
      <c r="UBF1217" s="8"/>
      <c r="UBG1217" s="8"/>
      <c r="UBH1217" s="8"/>
      <c r="UBI1217" s="8"/>
      <c r="UBJ1217" s="8"/>
      <c r="UBK1217" s="8"/>
      <c r="UBL1217" s="8"/>
      <c r="UBM1217" s="8"/>
      <c r="UBN1217" s="8"/>
      <c r="UBO1217" s="8"/>
      <c r="UBP1217" s="8"/>
      <c r="UBQ1217" s="8"/>
      <c r="UBR1217" s="8"/>
      <c r="UBS1217" s="8"/>
      <c r="UBT1217" s="8"/>
      <c r="UBU1217" s="8"/>
      <c r="UBV1217" s="8"/>
      <c r="UBW1217" s="8"/>
      <c r="UBX1217" s="8"/>
      <c r="UBY1217" s="8"/>
      <c r="UBZ1217" s="8"/>
      <c r="UCA1217" s="8"/>
      <c r="UCB1217" s="8"/>
      <c r="UCC1217" s="8"/>
      <c r="UCD1217" s="8"/>
      <c r="UCE1217" s="8"/>
      <c r="UCF1217" s="8"/>
      <c r="UCG1217" s="8"/>
      <c r="UCH1217" s="8"/>
      <c r="UCI1217" s="8"/>
      <c r="UCJ1217" s="8"/>
      <c r="UCK1217" s="8"/>
      <c r="UCL1217" s="8"/>
      <c r="UCM1217" s="8"/>
      <c r="UCN1217" s="8"/>
      <c r="UCO1217" s="8"/>
      <c r="UCP1217" s="8"/>
      <c r="UCQ1217" s="8"/>
      <c r="UCR1217" s="8"/>
      <c r="UCS1217" s="8"/>
      <c r="UCT1217" s="8"/>
      <c r="UCU1217" s="8"/>
      <c r="UCV1217" s="8"/>
      <c r="UCW1217" s="8"/>
      <c r="UCX1217" s="8"/>
      <c r="UCY1217" s="8"/>
      <c r="UCZ1217" s="8"/>
      <c r="UDA1217" s="8"/>
      <c r="UDB1217" s="8"/>
      <c r="UDC1217" s="8"/>
      <c r="UDD1217" s="8"/>
      <c r="UDE1217" s="8"/>
      <c r="UDF1217" s="8"/>
      <c r="UDG1217" s="8"/>
      <c r="UDH1217" s="8"/>
      <c r="UDI1217" s="8"/>
      <c r="UDJ1217" s="8"/>
      <c r="UDK1217" s="8"/>
      <c r="UDL1217" s="8"/>
      <c r="UDM1217" s="8"/>
      <c r="UDN1217" s="8"/>
      <c r="UDO1217" s="8"/>
      <c r="UDP1217" s="8"/>
      <c r="UDQ1217" s="8"/>
      <c r="UDR1217" s="8"/>
      <c r="UDS1217" s="8"/>
      <c r="UDT1217" s="8"/>
      <c r="UDU1217" s="8"/>
      <c r="UDV1217" s="8"/>
      <c r="UDW1217" s="8"/>
      <c r="UDX1217" s="8"/>
      <c r="UDY1217" s="8"/>
      <c r="UDZ1217" s="8"/>
      <c r="UEA1217" s="8"/>
      <c r="UEB1217" s="8"/>
      <c r="UEC1217" s="8"/>
      <c r="UED1217" s="8"/>
      <c r="UEE1217" s="8"/>
      <c r="UEF1217" s="8"/>
      <c r="UEG1217" s="8"/>
      <c r="UEH1217" s="8"/>
      <c r="UEI1217" s="8"/>
      <c r="UEJ1217" s="8"/>
      <c r="UEK1217" s="8"/>
      <c r="UEL1217" s="8"/>
      <c r="UEM1217" s="8"/>
      <c r="UEN1217" s="8"/>
      <c r="UEO1217" s="8"/>
      <c r="UEP1217" s="8"/>
      <c r="UEQ1217" s="8"/>
      <c r="UER1217" s="8"/>
      <c r="UES1217" s="8"/>
      <c r="UET1217" s="8"/>
      <c r="UEU1217" s="8"/>
      <c r="UEV1217" s="8"/>
      <c r="UEW1217" s="8"/>
      <c r="UEX1217" s="8"/>
      <c r="UEY1217" s="8"/>
      <c r="UEZ1217" s="8"/>
      <c r="UFA1217" s="8"/>
      <c r="UFB1217" s="8"/>
      <c r="UFC1217" s="8"/>
      <c r="UFD1217" s="8"/>
      <c r="UFE1217" s="8"/>
      <c r="UFF1217" s="8"/>
      <c r="UFG1217" s="8"/>
      <c r="UFH1217" s="8"/>
      <c r="UFI1217" s="8"/>
      <c r="UFJ1217" s="8"/>
      <c r="UFK1217" s="8"/>
      <c r="UFL1217" s="8"/>
      <c r="UFM1217" s="8"/>
      <c r="UFN1217" s="8"/>
      <c r="UFO1217" s="8"/>
      <c r="UFP1217" s="8"/>
      <c r="UFQ1217" s="8"/>
      <c r="UFR1217" s="8"/>
      <c r="UFS1217" s="8"/>
      <c r="UFT1217" s="8"/>
      <c r="UFU1217" s="8"/>
      <c r="UFV1217" s="8"/>
      <c r="UFW1217" s="8"/>
      <c r="UFX1217" s="8"/>
      <c r="UFY1217" s="8"/>
      <c r="UFZ1217" s="8"/>
      <c r="UGA1217" s="8"/>
      <c r="UGB1217" s="8"/>
      <c r="UGC1217" s="8"/>
      <c r="UGD1217" s="8"/>
      <c r="UGE1217" s="8"/>
      <c r="UGF1217" s="8"/>
      <c r="UGG1217" s="8"/>
      <c r="UGH1217" s="8"/>
      <c r="UGI1217" s="8"/>
      <c r="UGJ1217" s="8"/>
      <c r="UGK1217" s="8"/>
      <c r="UGL1217" s="8"/>
      <c r="UGM1217" s="8"/>
      <c r="UGN1217" s="8"/>
      <c r="UGO1217" s="8"/>
      <c r="UGP1217" s="8"/>
      <c r="UGQ1217" s="8"/>
      <c r="UGR1217" s="8"/>
      <c r="UGS1217" s="8"/>
      <c r="UGT1217" s="8"/>
      <c r="UGU1217" s="8"/>
      <c r="UGV1217" s="8"/>
      <c r="UGW1217" s="8"/>
      <c r="UGX1217" s="8"/>
      <c r="UGY1217" s="8"/>
      <c r="UGZ1217" s="8"/>
      <c r="UHA1217" s="8"/>
      <c r="UHB1217" s="8"/>
      <c r="UHC1217" s="8"/>
      <c r="UHD1217" s="8"/>
      <c r="UHE1217" s="8"/>
      <c r="UHF1217" s="8"/>
      <c r="UHG1217" s="8"/>
      <c r="UHH1217" s="8"/>
      <c r="UHI1217" s="8"/>
      <c r="UHJ1217" s="8"/>
      <c r="UHK1217" s="8"/>
      <c r="UHL1217" s="8"/>
      <c r="UHM1217" s="8"/>
      <c r="UHN1217" s="8"/>
      <c r="UHO1217" s="8"/>
      <c r="UHP1217" s="8"/>
      <c r="UHQ1217" s="8"/>
      <c r="UHR1217" s="8"/>
      <c r="UHS1217" s="8"/>
      <c r="UHT1217" s="8"/>
      <c r="UHU1217" s="8"/>
      <c r="UHV1217" s="8"/>
      <c r="UHW1217" s="8"/>
      <c r="UHX1217" s="8"/>
      <c r="UHY1217" s="8"/>
      <c r="UHZ1217" s="8"/>
      <c r="UIA1217" s="8"/>
      <c r="UIB1217" s="8"/>
      <c r="UIC1217" s="8"/>
      <c r="UID1217" s="8"/>
      <c r="UIE1217" s="8"/>
      <c r="UIF1217" s="8"/>
      <c r="UIG1217" s="8"/>
      <c r="UIH1217" s="8"/>
      <c r="UII1217" s="8"/>
      <c r="UIJ1217" s="8"/>
      <c r="UIK1217" s="8"/>
      <c r="UIL1217" s="8"/>
      <c r="UIM1217" s="8"/>
      <c r="UIN1217" s="8"/>
      <c r="UIO1217" s="8"/>
      <c r="UIP1217" s="8"/>
      <c r="UIQ1217" s="8"/>
      <c r="UIR1217" s="8"/>
      <c r="UIS1217" s="8"/>
      <c r="UIT1217" s="8"/>
      <c r="UIU1217" s="8"/>
      <c r="UIV1217" s="8"/>
      <c r="UIW1217" s="8"/>
      <c r="UIX1217" s="8"/>
      <c r="UIY1217" s="8"/>
      <c r="UIZ1217" s="8"/>
      <c r="UJA1217" s="8"/>
      <c r="UJB1217" s="8"/>
      <c r="UJC1217" s="8"/>
      <c r="UJD1217" s="8"/>
      <c r="UJE1217" s="8"/>
      <c r="UJF1217" s="8"/>
      <c r="UJG1217" s="8"/>
      <c r="UJH1217" s="8"/>
      <c r="UJI1217" s="8"/>
      <c r="UJJ1217" s="8"/>
      <c r="UJK1217" s="8"/>
      <c r="UJL1217" s="8"/>
      <c r="UJM1217" s="8"/>
      <c r="UJN1217" s="8"/>
      <c r="UJO1217" s="8"/>
      <c r="UJP1217" s="8"/>
      <c r="UJQ1217" s="8"/>
      <c r="UJR1217" s="8"/>
      <c r="UJS1217" s="8"/>
      <c r="UJT1217" s="8"/>
      <c r="UJU1217" s="8"/>
      <c r="UJV1217" s="8"/>
      <c r="UJW1217" s="8"/>
      <c r="UJX1217" s="8"/>
      <c r="UJY1217" s="8"/>
      <c r="UJZ1217" s="8"/>
      <c r="UKA1217" s="8"/>
      <c r="UKB1217" s="8"/>
      <c r="UKC1217" s="8"/>
      <c r="UKD1217" s="8"/>
      <c r="UKE1217" s="8"/>
      <c r="UKF1217" s="8"/>
      <c r="UKG1217" s="8"/>
      <c r="UKH1217" s="8"/>
      <c r="UKI1217" s="8"/>
      <c r="UKJ1217" s="8"/>
      <c r="UKK1217" s="8"/>
      <c r="UKL1217" s="8"/>
      <c r="UKM1217" s="8"/>
      <c r="UKN1217" s="8"/>
      <c r="UKO1217" s="8"/>
      <c r="UKP1217" s="8"/>
      <c r="UKQ1217" s="8"/>
      <c r="UKR1217" s="8"/>
      <c r="UKS1217" s="8"/>
      <c r="UKT1217" s="8"/>
      <c r="UKU1217" s="8"/>
      <c r="UKV1217" s="8"/>
      <c r="UKW1217" s="8"/>
      <c r="UKX1217" s="8"/>
      <c r="UKY1217" s="8"/>
      <c r="UKZ1217" s="8"/>
      <c r="ULA1217" s="8"/>
      <c r="ULB1217" s="8"/>
      <c r="ULC1217" s="8"/>
      <c r="ULD1217" s="8"/>
      <c r="ULE1217" s="8"/>
      <c r="ULF1217" s="8"/>
      <c r="ULG1217" s="8"/>
      <c r="ULH1217" s="8"/>
      <c r="ULI1217" s="8"/>
      <c r="ULJ1217" s="8"/>
      <c r="ULK1217" s="8"/>
      <c r="ULL1217" s="8"/>
      <c r="ULM1217" s="8"/>
      <c r="ULN1217" s="8"/>
      <c r="ULO1217" s="8"/>
      <c r="ULP1217" s="8"/>
      <c r="ULQ1217" s="8"/>
      <c r="ULR1217" s="8"/>
      <c r="ULS1217" s="8"/>
      <c r="ULT1217" s="8"/>
      <c r="ULU1217" s="8"/>
      <c r="ULV1217" s="8"/>
      <c r="ULW1217" s="8"/>
      <c r="ULX1217" s="8"/>
      <c r="ULY1217" s="8"/>
      <c r="ULZ1217" s="8"/>
      <c r="UMA1217" s="8"/>
      <c r="UMB1217" s="8"/>
      <c r="UMC1217" s="8"/>
      <c r="UMD1217" s="8"/>
      <c r="UME1217" s="8"/>
      <c r="UMF1217" s="8"/>
      <c r="UMG1217" s="8"/>
      <c r="UMH1217" s="8"/>
      <c r="UMI1217" s="8"/>
      <c r="UMJ1217" s="8"/>
      <c r="UMK1217" s="8"/>
      <c r="UML1217" s="8"/>
      <c r="UMM1217" s="8"/>
      <c r="UMN1217" s="8"/>
      <c r="UMO1217" s="8"/>
      <c r="UMP1217" s="8"/>
      <c r="UMQ1217" s="8"/>
      <c r="UMR1217" s="8"/>
      <c r="UMS1217" s="8"/>
      <c r="UMT1217" s="8"/>
      <c r="UMU1217" s="8"/>
      <c r="UMV1217" s="8"/>
      <c r="UMW1217" s="8"/>
      <c r="UMX1217" s="8"/>
      <c r="UMY1217" s="8"/>
      <c r="UMZ1217" s="8"/>
      <c r="UNA1217" s="8"/>
      <c r="UNB1217" s="8"/>
      <c r="UNC1217" s="8"/>
      <c r="UND1217" s="8"/>
      <c r="UNE1217" s="8"/>
      <c r="UNF1217" s="8"/>
      <c r="UNG1217" s="8"/>
      <c r="UNH1217" s="8"/>
      <c r="UNI1217" s="8"/>
      <c r="UNJ1217" s="8"/>
      <c r="UNK1217" s="8"/>
      <c r="UNL1217" s="8"/>
      <c r="UNM1217" s="8"/>
      <c r="UNN1217" s="8"/>
      <c r="UNO1217" s="8"/>
      <c r="UNP1217" s="8"/>
      <c r="UNQ1217" s="8"/>
      <c r="UNR1217" s="8"/>
      <c r="UNS1217" s="8"/>
      <c r="UNT1217" s="8"/>
      <c r="UNU1217" s="8"/>
      <c r="UNV1217" s="8"/>
      <c r="UNW1217" s="8"/>
      <c r="UNX1217" s="8"/>
      <c r="UNY1217" s="8"/>
      <c r="UNZ1217" s="8"/>
      <c r="UOA1217" s="8"/>
      <c r="UOB1217" s="8"/>
      <c r="UOC1217" s="8"/>
      <c r="UOD1217" s="8"/>
      <c r="UOE1217" s="8"/>
      <c r="UOF1217" s="8"/>
      <c r="UOG1217" s="8"/>
      <c r="UOH1217" s="8"/>
      <c r="UOI1217" s="8"/>
      <c r="UOJ1217" s="8"/>
      <c r="UOK1217" s="8"/>
      <c r="UOL1217" s="8"/>
      <c r="UOM1217" s="8"/>
      <c r="UON1217" s="8"/>
      <c r="UOO1217" s="8"/>
      <c r="UOP1217" s="8"/>
      <c r="UOQ1217" s="8"/>
      <c r="UOR1217" s="8"/>
      <c r="UOS1217" s="8"/>
      <c r="UOT1217" s="8"/>
      <c r="UOU1217" s="8"/>
      <c r="UOV1217" s="8"/>
      <c r="UOW1217" s="8"/>
      <c r="UOX1217" s="8"/>
      <c r="UOY1217" s="8"/>
      <c r="UOZ1217" s="8"/>
      <c r="UPA1217" s="8"/>
      <c r="UPB1217" s="8"/>
      <c r="UPC1217" s="8"/>
      <c r="UPD1217" s="8"/>
      <c r="UPE1217" s="8"/>
      <c r="UPF1217" s="8"/>
      <c r="UPG1217" s="8"/>
      <c r="UPH1217" s="8"/>
      <c r="UPI1217" s="8"/>
      <c r="UPJ1217" s="8"/>
      <c r="UPK1217" s="8"/>
      <c r="UPL1217" s="8"/>
      <c r="UPM1217" s="8"/>
      <c r="UPN1217" s="8"/>
      <c r="UPO1217" s="8"/>
      <c r="UPP1217" s="8"/>
      <c r="UPQ1217" s="8"/>
      <c r="UPR1217" s="8"/>
      <c r="UPS1217" s="8"/>
      <c r="UPT1217" s="8"/>
      <c r="UPU1217" s="8"/>
      <c r="UPV1217" s="8"/>
      <c r="UPW1217" s="8"/>
      <c r="UPX1217" s="8"/>
      <c r="UPY1217" s="8"/>
      <c r="UPZ1217" s="8"/>
      <c r="UQA1217" s="8"/>
      <c r="UQB1217" s="8"/>
      <c r="UQC1217" s="8"/>
      <c r="UQD1217" s="8"/>
      <c r="UQE1217" s="8"/>
      <c r="UQF1217" s="8"/>
      <c r="UQG1217" s="8"/>
      <c r="UQH1217" s="8"/>
      <c r="UQI1217" s="8"/>
      <c r="UQJ1217" s="8"/>
      <c r="UQK1217" s="8"/>
      <c r="UQL1217" s="8"/>
      <c r="UQM1217" s="8"/>
      <c r="UQN1217" s="8"/>
      <c r="UQO1217" s="8"/>
      <c r="UQP1217" s="8"/>
      <c r="UQQ1217" s="8"/>
      <c r="UQR1217" s="8"/>
      <c r="UQS1217" s="8"/>
      <c r="UQT1217" s="8"/>
      <c r="UQU1217" s="8"/>
      <c r="UQV1217" s="8"/>
      <c r="UQW1217" s="8"/>
      <c r="UQX1217" s="8"/>
      <c r="UQY1217" s="8"/>
      <c r="UQZ1217" s="8"/>
      <c r="URA1217" s="8"/>
      <c r="URB1217" s="8"/>
      <c r="URC1217" s="8"/>
      <c r="URD1217" s="8"/>
      <c r="URE1217" s="8"/>
      <c r="URF1217" s="8"/>
      <c r="URG1217" s="8"/>
      <c r="URH1217" s="8"/>
      <c r="URI1217" s="8"/>
      <c r="URJ1217" s="8"/>
      <c r="URK1217" s="8"/>
      <c r="URL1217" s="8"/>
      <c r="URM1217" s="8"/>
      <c r="URN1217" s="8"/>
      <c r="URO1217" s="8"/>
      <c r="URP1217" s="8"/>
      <c r="URQ1217" s="8"/>
      <c r="URR1217" s="8"/>
      <c r="URS1217" s="8"/>
      <c r="URT1217" s="8"/>
      <c r="URU1217" s="8"/>
      <c r="URV1217" s="8"/>
      <c r="URW1217" s="8"/>
      <c r="URX1217" s="8"/>
      <c r="URY1217" s="8"/>
      <c r="URZ1217" s="8"/>
      <c r="USA1217" s="8"/>
      <c r="USB1217" s="8"/>
      <c r="USC1217" s="8"/>
      <c r="USD1217" s="8"/>
      <c r="USE1217" s="8"/>
      <c r="USF1217" s="8"/>
      <c r="USG1217" s="8"/>
      <c r="USH1217" s="8"/>
      <c r="USI1217" s="8"/>
      <c r="USJ1217" s="8"/>
      <c r="USK1217" s="8"/>
      <c r="USL1217" s="8"/>
      <c r="USM1217" s="8"/>
      <c r="USN1217" s="8"/>
      <c r="USO1217" s="8"/>
      <c r="USP1217" s="8"/>
      <c r="USQ1217" s="8"/>
      <c r="USR1217" s="8"/>
      <c r="USS1217" s="8"/>
      <c r="UST1217" s="8"/>
      <c r="USU1217" s="8"/>
      <c r="USV1217" s="8"/>
      <c r="USW1217" s="8"/>
      <c r="USX1217" s="8"/>
      <c r="USY1217" s="8"/>
      <c r="USZ1217" s="8"/>
      <c r="UTA1217" s="8"/>
      <c r="UTB1217" s="8"/>
      <c r="UTC1217" s="8"/>
      <c r="UTD1217" s="8"/>
      <c r="UTE1217" s="8"/>
      <c r="UTF1217" s="8"/>
      <c r="UTG1217" s="8"/>
      <c r="UTH1217" s="8"/>
      <c r="UTI1217" s="8"/>
      <c r="UTJ1217" s="8"/>
      <c r="UTK1217" s="8"/>
      <c r="UTL1217" s="8"/>
      <c r="UTM1217" s="8"/>
      <c r="UTN1217" s="8"/>
      <c r="UTO1217" s="8"/>
      <c r="UTP1217" s="8"/>
      <c r="UTQ1217" s="8"/>
      <c r="UTR1217" s="8"/>
      <c r="UTS1217" s="8"/>
      <c r="UTT1217" s="8"/>
      <c r="UTU1217" s="8"/>
      <c r="UTV1217" s="8"/>
      <c r="UTW1217" s="8"/>
      <c r="UTX1217" s="8"/>
      <c r="UTY1217" s="8"/>
      <c r="UTZ1217" s="8"/>
      <c r="UUA1217" s="8"/>
      <c r="UUB1217" s="8"/>
      <c r="UUC1217" s="8"/>
      <c r="UUD1217" s="8"/>
      <c r="UUE1217" s="8"/>
      <c r="UUF1217" s="8"/>
      <c r="UUG1217" s="8"/>
      <c r="UUH1217" s="8"/>
      <c r="UUI1217" s="8"/>
      <c r="UUJ1217" s="8"/>
      <c r="UUK1217" s="8"/>
      <c r="UUL1217" s="8"/>
      <c r="UUM1217" s="8"/>
      <c r="UUN1217" s="8"/>
      <c r="UUO1217" s="8"/>
      <c r="UUP1217" s="8"/>
      <c r="UUQ1217" s="8"/>
      <c r="UUR1217" s="8"/>
      <c r="UUS1217" s="8"/>
      <c r="UUT1217" s="8"/>
      <c r="UUU1217" s="8"/>
      <c r="UUV1217" s="8"/>
      <c r="UUW1217" s="8"/>
      <c r="UUX1217" s="8"/>
      <c r="UUY1217" s="8"/>
      <c r="UUZ1217" s="8"/>
      <c r="UVA1217" s="8"/>
      <c r="UVB1217" s="8"/>
      <c r="UVC1217" s="8"/>
      <c r="UVD1217" s="8"/>
      <c r="UVE1217" s="8"/>
      <c r="UVF1217" s="8"/>
      <c r="UVG1217" s="8"/>
      <c r="UVH1217" s="8"/>
      <c r="UVI1217" s="8"/>
      <c r="UVJ1217" s="8"/>
      <c r="UVK1217" s="8"/>
      <c r="UVL1217" s="8"/>
      <c r="UVM1217" s="8"/>
      <c r="UVN1217" s="8"/>
      <c r="UVO1217" s="8"/>
      <c r="UVP1217" s="8"/>
      <c r="UVQ1217" s="8"/>
      <c r="UVR1217" s="8"/>
      <c r="UVS1217" s="8"/>
      <c r="UVT1217" s="8"/>
      <c r="UVU1217" s="8"/>
      <c r="UVV1217" s="8"/>
      <c r="UVW1217" s="8"/>
      <c r="UVX1217" s="8"/>
      <c r="UVY1217" s="8"/>
      <c r="UVZ1217" s="8"/>
      <c r="UWA1217" s="8"/>
      <c r="UWB1217" s="8"/>
      <c r="UWC1217" s="8"/>
      <c r="UWD1217" s="8"/>
      <c r="UWE1217" s="8"/>
      <c r="UWF1217" s="8"/>
      <c r="UWG1217" s="8"/>
      <c r="UWH1217" s="8"/>
      <c r="UWI1217" s="8"/>
      <c r="UWJ1217" s="8"/>
      <c r="UWK1217" s="8"/>
      <c r="UWL1217" s="8"/>
      <c r="UWM1217" s="8"/>
      <c r="UWN1217" s="8"/>
      <c r="UWO1217" s="8"/>
      <c r="UWP1217" s="8"/>
      <c r="UWQ1217" s="8"/>
      <c r="UWR1217" s="8"/>
      <c r="UWS1217" s="8"/>
      <c r="UWT1217" s="8"/>
      <c r="UWU1217" s="8"/>
      <c r="UWV1217" s="8"/>
      <c r="UWW1217" s="8"/>
      <c r="UWX1217" s="8"/>
      <c r="UWY1217" s="8"/>
      <c r="UWZ1217" s="8"/>
      <c r="UXA1217" s="8"/>
      <c r="UXB1217" s="8"/>
      <c r="UXC1217" s="8"/>
      <c r="UXD1217" s="8"/>
      <c r="UXE1217" s="8"/>
      <c r="UXF1217" s="8"/>
      <c r="UXG1217" s="8"/>
      <c r="UXH1217" s="8"/>
      <c r="UXI1217" s="8"/>
      <c r="UXJ1217" s="8"/>
      <c r="UXK1217" s="8"/>
      <c r="UXL1217" s="8"/>
      <c r="UXM1217" s="8"/>
      <c r="UXN1217" s="8"/>
      <c r="UXO1217" s="8"/>
      <c r="UXP1217" s="8"/>
      <c r="UXQ1217" s="8"/>
      <c r="UXR1217" s="8"/>
      <c r="UXS1217" s="8"/>
      <c r="UXT1217" s="8"/>
      <c r="UXU1217" s="8"/>
      <c r="UXV1217" s="8"/>
      <c r="UXW1217" s="8"/>
      <c r="UXX1217" s="8"/>
      <c r="UXY1217" s="8"/>
      <c r="UXZ1217" s="8"/>
      <c r="UYA1217" s="8"/>
      <c r="UYB1217" s="8"/>
      <c r="UYC1217" s="8"/>
      <c r="UYD1217" s="8"/>
      <c r="UYE1217" s="8"/>
      <c r="UYF1217" s="8"/>
      <c r="UYG1217" s="8"/>
      <c r="UYH1217" s="8"/>
      <c r="UYI1217" s="8"/>
      <c r="UYJ1217" s="8"/>
      <c r="UYK1217" s="8"/>
      <c r="UYL1217" s="8"/>
      <c r="UYM1217" s="8"/>
      <c r="UYN1217" s="8"/>
      <c r="UYO1217" s="8"/>
      <c r="UYP1217" s="8"/>
      <c r="UYQ1217" s="8"/>
      <c r="UYR1217" s="8"/>
      <c r="UYS1217" s="8"/>
      <c r="UYT1217" s="8"/>
      <c r="UYU1217" s="8"/>
      <c r="UYV1217" s="8"/>
      <c r="UYW1217" s="8"/>
      <c r="UYX1217" s="8"/>
      <c r="UYY1217" s="8"/>
      <c r="UYZ1217" s="8"/>
      <c r="UZA1217" s="8"/>
      <c r="UZB1217" s="8"/>
      <c r="UZC1217" s="8"/>
      <c r="UZD1217" s="8"/>
      <c r="UZE1217" s="8"/>
      <c r="UZF1217" s="8"/>
      <c r="UZG1217" s="8"/>
      <c r="UZH1217" s="8"/>
      <c r="UZI1217" s="8"/>
      <c r="UZJ1217" s="8"/>
      <c r="UZK1217" s="8"/>
      <c r="UZL1217" s="8"/>
      <c r="UZM1217" s="8"/>
      <c r="UZN1217" s="8"/>
      <c r="UZO1217" s="8"/>
      <c r="UZP1217" s="8"/>
      <c r="UZQ1217" s="8"/>
      <c r="UZR1217" s="8"/>
      <c r="UZS1217" s="8"/>
      <c r="UZT1217" s="8"/>
      <c r="UZU1217" s="8"/>
      <c r="UZV1217" s="8"/>
      <c r="UZW1217" s="8"/>
      <c r="UZX1217" s="8"/>
      <c r="UZY1217" s="8"/>
      <c r="UZZ1217" s="8"/>
      <c r="VAA1217" s="8"/>
      <c r="VAB1217" s="8"/>
      <c r="VAC1217" s="8"/>
      <c r="VAD1217" s="8"/>
      <c r="VAE1217" s="8"/>
      <c r="VAF1217" s="8"/>
      <c r="VAG1217" s="8"/>
      <c r="VAH1217" s="8"/>
      <c r="VAI1217" s="8"/>
      <c r="VAJ1217" s="8"/>
      <c r="VAK1217" s="8"/>
      <c r="VAL1217" s="8"/>
      <c r="VAM1217" s="8"/>
      <c r="VAN1217" s="8"/>
      <c r="VAO1217" s="8"/>
      <c r="VAP1217" s="8"/>
      <c r="VAQ1217" s="8"/>
      <c r="VAR1217" s="8"/>
      <c r="VAS1217" s="8"/>
      <c r="VAT1217" s="8"/>
      <c r="VAU1217" s="8"/>
      <c r="VAV1217" s="8"/>
      <c r="VAW1217" s="8"/>
      <c r="VAX1217" s="8"/>
      <c r="VAY1217" s="8"/>
      <c r="VAZ1217" s="8"/>
      <c r="VBA1217" s="8"/>
      <c r="VBB1217" s="8"/>
      <c r="VBC1217" s="8"/>
      <c r="VBD1217" s="8"/>
      <c r="VBE1217" s="8"/>
      <c r="VBF1217" s="8"/>
      <c r="VBG1217" s="8"/>
      <c r="VBH1217" s="8"/>
      <c r="VBI1217" s="8"/>
      <c r="VBJ1217" s="8"/>
      <c r="VBK1217" s="8"/>
      <c r="VBL1217" s="8"/>
      <c r="VBM1217" s="8"/>
      <c r="VBN1217" s="8"/>
      <c r="VBO1217" s="8"/>
      <c r="VBP1217" s="8"/>
      <c r="VBQ1217" s="8"/>
      <c r="VBR1217" s="8"/>
      <c r="VBS1217" s="8"/>
      <c r="VBT1217" s="8"/>
      <c r="VBU1217" s="8"/>
      <c r="VBV1217" s="8"/>
      <c r="VBW1217" s="8"/>
      <c r="VBX1217" s="8"/>
      <c r="VBY1217" s="8"/>
      <c r="VBZ1217" s="8"/>
      <c r="VCA1217" s="8"/>
      <c r="VCB1217" s="8"/>
      <c r="VCC1217" s="8"/>
      <c r="VCD1217" s="8"/>
      <c r="VCE1217" s="8"/>
      <c r="VCF1217" s="8"/>
      <c r="VCG1217" s="8"/>
      <c r="VCH1217" s="8"/>
      <c r="VCI1217" s="8"/>
      <c r="VCJ1217" s="8"/>
      <c r="VCK1217" s="8"/>
      <c r="VCL1217" s="8"/>
      <c r="VCM1217" s="8"/>
      <c r="VCN1217" s="8"/>
      <c r="VCO1217" s="8"/>
      <c r="VCP1217" s="8"/>
      <c r="VCQ1217" s="8"/>
      <c r="VCR1217" s="8"/>
      <c r="VCS1217" s="8"/>
      <c r="VCT1217" s="8"/>
      <c r="VCU1217" s="8"/>
      <c r="VCV1217" s="8"/>
      <c r="VCW1217" s="8"/>
      <c r="VCX1217" s="8"/>
      <c r="VCY1217" s="8"/>
      <c r="VCZ1217" s="8"/>
      <c r="VDA1217" s="8"/>
      <c r="VDB1217" s="8"/>
      <c r="VDC1217" s="8"/>
      <c r="VDD1217" s="8"/>
      <c r="VDE1217" s="8"/>
      <c r="VDF1217" s="8"/>
      <c r="VDG1217" s="8"/>
      <c r="VDH1217" s="8"/>
      <c r="VDI1217" s="8"/>
      <c r="VDJ1217" s="8"/>
      <c r="VDK1217" s="8"/>
      <c r="VDL1217" s="8"/>
      <c r="VDM1217" s="8"/>
      <c r="VDN1217" s="8"/>
      <c r="VDO1217" s="8"/>
      <c r="VDP1217" s="8"/>
      <c r="VDQ1217" s="8"/>
      <c r="VDR1217" s="8"/>
      <c r="VDS1217" s="8"/>
      <c r="VDT1217" s="8"/>
      <c r="VDU1217" s="8"/>
      <c r="VDV1217" s="8"/>
      <c r="VDW1217" s="8"/>
      <c r="VDX1217" s="8"/>
      <c r="VDY1217" s="8"/>
      <c r="VDZ1217" s="8"/>
      <c r="VEA1217" s="8"/>
      <c r="VEB1217" s="8"/>
      <c r="VEC1217" s="8"/>
      <c r="VED1217" s="8"/>
      <c r="VEE1217" s="8"/>
      <c r="VEF1217" s="8"/>
      <c r="VEG1217" s="8"/>
      <c r="VEH1217" s="8"/>
      <c r="VEI1217" s="8"/>
      <c r="VEJ1217" s="8"/>
      <c r="VEK1217" s="8"/>
      <c r="VEL1217" s="8"/>
      <c r="VEM1217" s="8"/>
      <c r="VEN1217" s="8"/>
      <c r="VEO1217" s="8"/>
      <c r="VEP1217" s="8"/>
      <c r="VEQ1217" s="8"/>
      <c r="VER1217" s="8"/>
      <c r="VES1217" s="8"/>
      <c r="VET1217" s="8"/>
      <c r="VEU1217" s="8"/>
      <c r="VEV1217" s="8"/>
      <c r="VEW1217" s="8"/>
      <c r="VEX1217" s="8"/>
      <c r="VEY1217" s="8"/>
      <c r="VEZ1217" s="8"/>
      <c r="VFA1217" s="8"/>
      <c r="VFB1217" s="8"/>
      <c r="VFC1217" s="8"/>
      <c r="VFD1217" s="8"/>
      <c r="VFE1217" s="8"/>
      <c r="VFF1217" s="8"/>
      <c r="VFG1217" s="8"/>
      <c r="VFH1217" s="8"/>
      <c r="VFI1217" s="8"/>
      <c r="VFJ1217" s="8"/>
      <c r="VFK1217" s="8"/>
      <c r="VFL1217" s="8"/>
      <c r="VFM1217" s="8"/>
      <c r="VFN1217" s="8"/>
      <c r="VFO1217" s="8"/>
      <c r="VFP1217" s="8"/>
      <c r="VFQ1217" s="8"/>
      <c r="VFR1217" s="8"/>
      <c r="VFS1217" s="8"/>
      <c r="VFT1217" s="8"/>
      <c r="VFU1217" s="8"/>
      <c r="VFV1217" s="8"/>
      <c r="VFW1217" s="8"/>
      <c r="VFX1217" s="8"/>
      <c r="VFY1217" s="8"/>
      <c r="VFZ1217" s="8"/>
      <c r="VGA1217" s="8"/>
      <c r="VGB1217" s="8"/>
      <c r="VGC1217" s="8"/>
      <c r="VGD1217" s="8"/>
      <c r="VGE1217" s="8"/>
      <c r="VGF1217" s="8"/>
      <c r="VGG1217" s="8"/>
      <c r="VGH1217" s="8"/>
      <c r="VGI1217" s="8"/>
      <c r="VGJ1217" s="8"/>
      <c r="VGK1217" s="8"/>
      <c r="VGL1217" s="8"/>
      <c r="VGM1217" s="8"/>
      <c r="VGN1217" s="8"/>
      <c r="VGO1217" s="8"/>
      <c r="VGP1217" s="8"/>
      <c r="VGQ1217" s="8"/>
      <c r="VGR1217" s="8"/>
      <c r="VGS1217" s="8"/>
      <c r="VGT1217" s="8"/>
      <c r="VGU1217" s="8"/>
      <c r="VGV1217" s="8"/>
      <c r="VGW1217" s="8"/>
      <c r="VGX1217" s="8"/>
      <c r="VGY1217" s="8"/>
      <c r="VGZ1217" s="8"/>
      <c r="VHA1217" s="8"/>
      <c r="VHB1217" s="8"/>
      <c r="VHC1217" s="8"/>
      <c r="VHD1217" s="8"/>
      <c r="VHE1217" s="8"/>
      <c r="VHF1217" s="8"/>
      <c r="VHG1217" s="8"/>
      <c r="VHH1217" s="8"/>
      <c r="VHI1217" s="8"/>
      <c r="VHJ1217" s="8"/>
      <c r="VHK1217" s="8"/>
      <c r="VHL1217" s="8"/>
      <c r="VHM1217" s="8"/>
      <c r="VHN1217" s="8"/>
      <c r="VHO1217" s="8"/>
      <c r="VHP1217" s="8"/>
      <c r="VHQ1217" s="8"/>
      <c r="VHR1217" s="8"/>
      <c r="VHS1217" s="8"/>
      <c r="VHT1217" s="8"/>
      <c r="VHU1217" s="8"/>
      <c r="VHV1217" s="8"/>
      <c r="VHW1217" s="8"/>
      <c r="VHX1217" s="8"/>
      <c r="VHY1217" s="8"/>
      <c r="VHZ1217" s="8"/>
      <c r="VIA1217" s="8"/>
      <c r="VIB1217" s="8"/>
      <c r="VIC1217" s="8"/>
      <c r="VID1217" s="8"/>
      <c r="VIE1217" s="8"/>
      <c r="VIF1217" s="8"/>
      <c r="VIG1217" s="8"/>
      <c r="VIH1217" s="8"/>
      <c r="VII1217" s="8"/>
      <c r="VIJ1217" s="8"/>
      <c r="VIK1217" s="8"/>
      <c r="VIL1217" s="8"/>
      <c r="VIM1217" s="8"/>
      <c r="VIN1217" s="8"/>
      <c r="VIO1217" s="8"/>
      <c r="VIP1217" s="8"/>
      <c r="VIQ1217" s="8"/>
      <c r="VIR1217" s="8"/>
      <c r="VIS1217" s="8"/>
      <c r="VIT1217" s="8"/>
      <c r="VIU1217" s="8"/>
      <c r="VIV1217" s="8"/>
      <c r="VIW1217" s="8"/>
      <c r="VIX1217" s="8"/>
      <c r="VIY1217" s="8"/>
      <c r="VIZ1217" s="8"/>
      <c r="VJA1217" s="8"/>
      <c r="VJB1217" s="8"/>
      <c r="VJC1217" s="8"/>
      <c r="VJD1217" s="8"/>
      <c r="VJE1217" s="8"/>
      <c r="VJF1217" s="8"/>
      <c r="VJG1217" s="8"/>
      <c r="VJH1217" s="8"/>
      <c r="VJI1217" s="8"/>
      <c r="VJJ1217" s="8"/>
      <c r="VJK1217" s="8"/>
      <c r="VJL1217" s="8"/>
      <c r="VJM1217" s="8"/>
      <c r="VJN1217" s="8"/>
      <c r="VJO1217" s="8"/>
      <c r="VJP1217" s="8"/>
      <c r="VJQ1217" s="8"/>
      <c r="VJR1217" s="8"/>
      <c r="VJS1217" s="8"/>
      <c r="VJT1217" s="8"/>
      <c r="VJU1217" s="8"/>
      <c r="VJV1217" s="8"/>
      <c r="VJW1217" s="8"/>
      <c r="VJX1217" s="8"/>
      <c r="VJY1217" s="8"/>
      <c r="VJZ1217" s="8"/>
      <c r="VKA1217" s="8"/>
      <c r="VKB1217" s="8"/>
      <c r="VKC1217" s="8"/>
      <c r="VKD1217" s="8"/>
      <c r="VKE1217" s="8"/>
      <c r="VKF1217" s="8"/>
      <c r="VKG1217" s="8"/>
      <c r="VKH1217" s="8"/>
      <c r="VKI1217" s="8"/>
      <c r="VKJ1217" s="8"/>
      <c r="VKK1217" s="8"/>
      <c r="VKL1217" s="8"/>
      <c r="VKM1217" s="8"/>
      <c r="VKN1217" s="8"/>
      <c r="VKO1217" s="8"/>
      <c r="VKP1217" s="8"/>
      <c r="VKQ1217" s="8"/>
      <c r="VKR1217" s="8"/>
      <c r="VKS1217" s="8"/>
      <c r="VKT1217" s="8"/>
      <c r="VKU1217" s="8"/>
      <c r="VKV1217" s="8"/>
      <c r="VKW1217" s="8"/>
      <c r="VKX1217" s="8"/>
      <c r="VKY1217" s="8"/>
      <c r="VKZ1217" s="8"/>
      <c r="VLA1217" s="8"/>
      <c r="VLB1217" s="8"/>
      <c r="VLC1217" s="8"/>
      <c r="VLD1217" s="8"/>
      <c r="VLE1217" s="8"/>
      <c r="VLF1217" s="8"/>
      <c r="VLG1217" s="8"/>
      <c r="VLH1217" s="8"/>
      <c r="VLI1217" s="8"/>
      <c r="VLJ1217" s="8"/>
      <c r="VLK1217" s="8"/>
      <c r="VLL1217" s="8"/>
      <c r="VLM1217" s="8"/>
      <c r="VLN1217" s="8"/>
      <c r="VLO1217" s="8"/>
      <c r="VLP1217" s="8"/>
      <c r="VLQ1217" s="8"/>
      <c r="VLR1217" s="8"/>
      <c r="VLS1217" s="8"/>
      <c r="VLT1217" s="8"/>
      <c r="VLU1217" s="8"/>
      <c r="VLV1217" s="8"/>
      <c r="VLW1217" s="8"/>
      <c r="VLX1217" s="8"/>
      <c r="VLY1217" s="8"/>
      <c r="VLZ1217" s="8"/>
      <c r="VMA1217" s="8"/>
      <c r="VMB1217" s="8"/>
      <c r="VMC1217" s="8"/>
      <c r="VMD1217" s="8"/>
      <c r="VME1217" s="8"/>
      <c r="VMF1217" s="8"/>
      <c r="VMG1217" s="8"/>
      <c r="VMH1217" s="8"/>
      <c r="VMI1217" s="8"/>
      <c r="VMJ1217" s="8"/>
      <c r="VMK1217" s="8"/>
      <c r="VML1217" s="8"/>
      <c r="VMM1217" s="8"/>
      <c r="VMN1217" s="8"/>
      <c r="VMO1217" s="8"/>
      <c r="VMP1217" s="8"/>
      <c r="VMQ1217" s="8"/>
      <c r="VMR1217" s="8"/>
      <c r="VMS1217" s="8"/>
      <c r="VMT1217" s="8"/>
      <c r="VMU1217" s="8"/>
      <c r="VMV1217" s="8"/>
      <c r="VMW1217" s="8"/>
      <c r="VMX1217" s="8"/>
      <c r="VMY1217" s="8"/>
      <c r="VMZ1217" s="8"/>
      <c r="VNA1217" s="8"/>
      <c r="VNB1217" s="8"/>
      <c r="VNC1217" s="8"/>
      <c r="VND1217" s="8"/>
      <c r="VNE1217" s="8"/>
      <c r="VNF1217" s="8"/>
      <c r="VNG1217" s="8"/>
      <c r="VNH1217" s="8"/>
      <c r="VNI1217" s="8"/>
      <c r="VNJ1217" s="8"/>
      <c r="VNK1217" s="8"/>
      <c r="VNL1217" s="8"/>
      <c r="VNM1217" s="8"/>
      <c r="VNN1217" s="8"/>
      <c r="VNO1217" s="8"/>
      <c r="VNP1217" s="8"/>
      <c r="VNQ1217" s="8"/>
      <c r="VNR1217" s="8"/>
      <c r="VNS1217" s="8"/>
      <c r="VNT1217" s="8"/>
      <c r="VNU1217" s="8"/>
      <c r="VNV1217" s="8"/>
      <c r="VNW1217" s="8"/>
      <c r="VNX1217" s="8"/>
      <c r="VNY1217" s="8"/>
      <c r="VNZ1217" s="8"/>
      <c r="VOA1217" s="8"/>
      <c r="VOB1217" s="8"/>
      <c r="VOC1217" s="8"/>
      <c r="VOD1217" s="8"/>
      <c r="VOE1217" s="8"/>
      <c r="VOF1217" s="8"/>
      <c r="VOG1217" s="8"/>
      <c r="VOH1217" s="8"/>
      <c r="VOI1217" s="8"/>
      <c r="VOJ1217" s="8"/>
      <c r="VOK1217" s="8"/>
      <c r="VOL1217" s="8"/>
      <c r="VOM1217" s="8"/>
      <c r="VON1217" s="8"/>
      <c r="VOO1217" s="8"/>
      <c r="VOP1217" s="8"/>
      <c r="VOQ1217" s="8"/>
      <c r="VOR1217" s="8"/>
      <c r="VOS1217" s="8"/>
      <c r="VOT1217" s="8"/>
      <c r="VOU1217" s="8"/>
      <c r="VOV1217" s="8"/>
      <c r="VOW1217" s="8"/>
      <c r="VOX1217" s="8"/>
      <c r="VOY1217" s="8"/>
      <c r="VOZ1217" s="8"/>
      <c r="VPA1217" s="8"/>
      <c r="VPB1217" s="8"/>
      <c r="VPC1217" s="8"/>
      <c r="VPD1217" s="8"/>
      <c r="VPE1217" s="8"/>
      <c r="VPF1217" s="8"/>
      <c r="VPG1217" s="8"/>
      <c r="VPH1217" s="8"/>
      <c r="VPI1217" s="8"/>
      <c r="VPJ1217" s="8"/>
      <c r="VPK1217" s="8"/>
      <c r="VPL1217" s="8"/>
      <c r="VPM1217" s="8"/>
      <c r="VPN1217" s="8"/>
      <c r="VPO1217" s="8"/>
      <c r="VPP1217" s="8"/>
      <c r="VPQ1217" s="8"/>
      <c r="VPR1217" s="8"/>
      <c r="VPS1217" s="8"/>
      <c r="VPT1217" s="8"/>
      <c r="VPU1217" s="8"/>
      <c r="VPV1217" s="8"/>
      <c r="VPW1217" s="8"/>
      <c r="VPX1217" s="8"/>
      <c r="VPY1217" s="8"/>
      <c r="VPZ1217" s="8"/>
      <c r="VQA1217" s="8"/>
      <c r="VQB1217" s="8"/>
      <c r="VQC1217" s="8"/>
      <c r="VQD1217" s="8"/>
      <c r="VQE1217" s="8"/>
      <c r="VQF1217" s="8"/>
      <c r="VQG1217" s="8"/>
      <c r="VQH1217" s="8"/>
      <c r="VQI1217" s="8"/>
      <c r="VQJ1217" s="8"/>
      <c r="VQK1217" s="8"/>
      <c r="VQL1217" s="8"/>
      <c r="VQM1217" s="8"/>
      <c r="VQN1217" s="8"/>
      <c r="VQO1217" s="8"/>
      <c r="VQP1217" s="8"/>
      <c r="VQQ1217" s="8"/>
      <c r="VQR1217" s="8"/>
      <c r="VQS1217" s="8"/>
      <c r="VQT1217" s="8"/>
      <c r="VQU1217" s="8"/>
      <c r="VQV1217" s="8"/>
      <c r="VQW1217" s="8"/>
      <c r="VQX1217" s="8"/>
      <c r="VQY1217" s="8"/>
      <c r="VQZ1217" s="8"/>
      <c r="VRA1217" s="8"/>
      <c r="VRB1217" s="8"/>
      <c r="VRC1217" s="8"/>
      <c r="VRD1217" s="8"/>
      <c r="VRE1217" s="8"/>
      <c r="VRF1217" s="8"/>
      <c r="VRG1217" s="8"/>
      <c r="VRH1217" s="8"/>
      <c r="VRI1217" s="8"/>
      <c r="VRJ1217" s="8"/>
      <c r="VRK1217" s="8"/>
      <c r="VRL1217" s="8"/>
      <c r="VRM1217" s="8"/>
      <c r="VRN1217" s="8"/>
      <c r="VRO1217" s="8"/>
      <c r="VRP1217" s="8"/>
      <c r="VRQ1217" s="8"/>
      <c r="VRR1217" s="8"/>
      <c r="VRS1217" s="8"/>
      <c r="VRT1217" s="8"/>
      <c r="VRU1217" s="8"/>
      <c r="VRV1217" s="8"/>
      <c r="VRW1217" s="8"/>
      <c r="VRX1217" s="8"/>
      <c r="VRY1217" s="8"/>
      <c r="VRZ1217" s="8"/>
      <c r="VSA1217" s="8"/>
      <c r="VSB1217" s="8"/>
      <c r="VSC1217" s="8"/>
      <c r="VSD1217" s="8"/>
      <c r="VSE1217" s="8"/>
      <c r="VSF1217" s="8"/>
      <c r="VSG1217" s="8"/>
      <c r="VSH1217" s="8"/>
      <c r="VSI1217" s="8"/>
      <c r="VSJ1217" s="8"/>
      <c r="VSK1217" s="8"/>
      <c r="VSL1217" s="8"/>
      <c r="VSM1217" s="8"/>
      <c r="VSN1217" s="8"/>
      <c r="VSO1217" s="8"/>
      <c r="VSP1217" s="8"/>
      <c r="VSQ1217" s="8"/>
      <c r="VSR1217" s="8"/>
      <c r="VSS1217" s="8"/>
      <c r="VST1217" s="8"/>
      <c r="VSU1217" s="8"/>
      <c r="VSV1217" s="8"/>
      <c r="VSW1217" s="8"/>
      <c r="VSX1217" s="8"/>
      <c r="VSY1217" s="8"/>
      <c r="VSZ1217" s="8"/>
      <c r="VTA1217" s="8"/>
      <c r="VTB1217" s="8"/>
      <c r="VTC1217" s="8"/>
      <c r="VTD1217" s="8"/>
      <c r="VTE1217" s="8"/>
      <c r="VTF1217" s="8"/>
      <c r="VTG1217" s="8"/>
      <c r="VTH1217" s="8"/>
      <c r="VTI1217" s="8"/>
      <c r="VTJ1217" s="8"/>
      <c r="VTK1217" s="8"/>
      <c r="VTL1217" s="8"/>
      <c r="VTM1217" s="8"/>
      <c r="VTN1217" s="8"/>
      <c r="VTO1217" s="8"/>
      <c r="VTP1217" s="8"/>
      <c r="VTQ1217" s="8"/>
      <c r="VTR1217" s="8"/>
      <c r="VTS1217" s="8"/>
      <c r="VTT1217" s="8"/>
      <c r="VTU1217" s="8"/>
      <c r="VTV1217" s="8"/>
      <c r="VTW1217" s="8"/>
      <c r="VTX1217" s="8"/>
      <c r="VTY1217" s="8"/>
      <c r="VTZ1217" s="8"/>
      <c r="VUA1217" s="8"/>
      <c r="VUB1217" s="8"/>
      <c r="VUC1217" s="8"/>
      <c r="VUD1217" s="8"/>
      <c r="VUE1217" s="8"/>
      <c r="VUF1217" s="8"/>
      <c r="VUG1217" s="8"/>
      <c r="VUH1217" s="8"/>
      <c r="VUI1217" s="8"/>
      <c r="VUJ1217" s="8"/>
      <c r="VUK1217" s="8"/>
      <c r="VUL1217" s="8"/>
      <c r="VUM1217" s="8"/>
      <c r="VUN1217" s="8"/>
      <c r="VUO1217" s="8"/>
      <c r="VUP1217" s="8"/>
      <c r="VUQ1217" s="8"/>
      <c r="VUR1217" s="8"/>
      <c r="VUS1217" s="8"/>
      <c r="VUT1217" s="8"/>
      <c r="VUU1217" s="8"/>
      <c r="VUV1217" s="8"/>
      <c r="VUW1217" s="8"/>
      <c r="VUX1217" s="8"/>
      <c r="VUY1217" s="8"/>
      <c r="VUZ1217" s="8"/>
      <c r="VVA1217" s="8"/>
      <c r="VVB1217" s="8"/>
      <c r="VVC1217" s="8"/>
      <c r="VVD1217" s="8"/>
      <c r="VVE1217" s="8"/>
      <c r="VVF1217" s="8"/>
      <c r="VVG1217" s="8"/>
      <c r="VVH1217" s="8"/>
      <c r="VVI1217" s="8"/>
      <c r="VVJ1217" s="8"/>
      <c r="VVK1217" s="8"/>
      <c r="VVL1217" s="8"/>
      <c r="VVM1217" s="8"/>
      <c r="VVN1217" s="8"/>
      <c r="VVO1217" s="8"/>
      <c r="VVP1217" s="8"/>
      <c r="VVQ1217" s="8"/>
      <c r="VVR1217" s="8"/>
      <c r="VVS1217" s="8"/>
      <c r="VVT1217" s="8"/>
      <c r="VVU1217" s="8"/>
      <c r="VVV1217" s="8"/>
      <c r="VVW1217" s="8"/>
      <c r="VVX1217" s="8"/>
      <c r="VVY1217" s="8"/>
      <c r="VVZ1217" s="8"/>
      <c r="VWA1217" s="8"/>
      <c r="VWB1217" s="8"/>
      <c r="VWC1217" s="8"/>
      <c r="VWD1217" s="8"/>
      <c r="VWE1217" s="8"/>
      <c r="VWF1217" s="8"/>
      <c r="VWG1217" s="8"/>
      <c r="VWH1217" s="8"/>
      <c r="VWI1217" s="8"/>
      <c r="VWJ1217" s="8"/>
      <c r="VWK1217" s="8"/>
      <c r="VWL1217" s="8"/>
      <c r="VWM1217" s="8"/>
      <c r="VWN1217" s="8"/>
      <c r="VWO1217" s="8"/>
      <c r="VWP1217" s="8"/>
      <c r="VWQ1217" s="8"/>
      <c r="VWR1217" s="8"/>
      <c r="VWS1217" s="8"/>
      <c r="VWT1217" s="8"/>
      <c r="VWU1217" s="8"/>
      <c r="VWV1217" s="8"/>
      <c r="VWW1217" s="8"/>
      <c r="VWX1217" s="8"/>
      <c r="VWY1217" s="8"/>
      <c r="VWZ1217" s="8"/>
      <c r="VXA1217" s="8"/>
      <c r="VXB1217" s="8"/>
      <c r="VXC1217" s="8"/>
      <c r="VXD1217" s="8"/>
      <c r="VXE1217" s="8"/>
      <c r="VXF1217" s="8"/>
      <c r="VXG1217" s="8"/>
      <c r="VXH1217" s="8"/>
      <c r="VXI1217" s="8"/>
      <c r="VXJ1217" s="8"/>
      <c r="VXK1217" s="8"/>
      <c r="VXL1217" s="8"/>
      <c r="VXM1217" s="8"/>
      <c r="VXN1217" s="8"/>
      <c r="VXO1217" s="8"/>
      <c r="VXP1217" s="8"/>
      <c r="VXQ1217" s="8"/>
      <c r="VXR1217" s="8"/>
      <c r="VXS1217" s="8"/>
      <c r="VXT1217" s="8"/>
      <c r="VXU1217" s="8"/>
      <c r="VXV1217" s="8"/>
      <c r="VXW1217" s="8"/>
      <c r="VXX1217" s="8"/>
      <c r="VXY1217" s="8"/>
      <c r="VXZ1217" s="8"/>
      <c r="VYA1217" s="8"/>
      <c r="VYB1217" s="8"/>
      <c r="VYC1217" s="8"/>
      <c r="VYD1217" s="8"/>
      <c r="VYE1217" s="8"/>
      <c r="VYF1217" s="8"/>
      <c r="VYG1217" s="8"/>
      <c r="VYH1217" s="8"/>
      <c r="VYI1217" s="8"/>
      <c r="VYJ1217" s="8"/>
      <c r="VYK1217" s="8"/>
      <c r="VYL1217" s="8"/>
      <c r="VYM1217" s="8"/>
      <c r="VYN1217" s="8"/>
      <c r="VYO1217" s="8"/>
      <c r="VYP1217" s="8"/>
      <c r="VYQ1217" s="8"/>
      <c r="VYR1217" s="8"/>
      <c r="VYS1217" s="8"/>
      <c r="VYT1217" s="8"/>
      <c r="VYU1217" s="8"/>
      <c r="VYV1217" s="8"/>
      <c r="VYW1217" s="8"/>
      <c r="VYX1217" s="8"/>
      <c r="VYY1217" s="8"/>
      <c r="VYZ1217" s="8"/>
      <c r="VZA1217" s="8"/>
      <c r="VZB1217" s="8"/>
      <c r="VZC1217" s="8"/>
      <c r="VZD1217" s="8"/>
      <c r="VZE1217" s="8"/>
      <c r="VZF1217" s="8"/>
      <c r="VZG1217" s="8"/>
      <c r="VZH1217" s="8"/>
      <c r="VZI1217" s="8"/>
      <c r="VZJ1217" s="8"/>
      <c r="VZK1217" s="8"/>
      <c r="VZL1217" s="8"/>
      <c r="VZM1217" s="8"/>
      <c r="VZN1217" s="8"/>
      <c r="VZO1217" s="8"/>
      <c r="VZP1217" s="8"/>
      <c r="VZQ1217" s="8"/>
      <c r="VZR1217" s="8"/>
      <c r="VZS1217" s="8"/>
      <c r="VZT1217" s="8"/>
      <c r="VZU1217" s="8"/>
      <c r="VZV1217" s="8"/>
      <c r="VZW1217" s="8"/>
      <c r="VZX1217" s="8"/>
      <c r="VZY1217" s="8"/>
      <c r="VZZ1217" s="8"/>
      <c r="WAA1217" s="8"/>
      <c r="WAB1217" s="8"/>
      <c r="WAC1217" s="8"/>
      <c r="WAD1217" s="8"/>
      <c r="WAE1217" s="8"/>
      <c r="WAF1217" s="8"/>
      <c r="WAG1217" s="8"/>
      <c r="WAH1217" s="8"/>
      <c r="WAI1217" s="8"/>
      <c r="WAJ1217" s="8"/>
      <c r="WAK1217" s="8"/>
      <c r="WAL1217" s="8"/>
      <c r="WAM1217" s="8"/>
      <c r="WAN1217" s="8"/>
      <c r="WAO1217" s="8"/>
      <c r="WAP1217" s="8"/>
      <c r="WAQ1217" s="8"/>
      <c r="WAR1217" s="8"/>
      <c r="WAS1217" s="8"/>
      <c r="WAT1217" s="8"/>
      <c r="WAU1217" s="8"/>
      <c r="WAV1217" s="8"/>
      <c r="WAW1217" s="8"/>
      <c r="WAX1217" s="8"/>
      <c r="WAY1217" s="8"/>
      <c r="WAZ1217" s="8"/>
      <c r="WBA1217" s="8"/>
      <c r="WBB1217" s="8"/>
      <c r="WBC1217" s="8"/>
      <c r="WBD1217" s="8"/>
      <c r="WBE1217" s="8"/>
      <c r="WBF1217" s="8"/>
      <c r="WBG1217" s="8"/>
      <c r="WBH1217" s="8"/>
      <c r="WBI1217" s="8"/>
      <c r="WBJ1217" s="8"/>
      <c r="WBK1217" s="8"/>
      <c r="WBL1217" s="8"/>
      <c r="WBM1217" s="8"/>
      <c r="WBN1217" s="8"/>
      <c r="WBO1217" s="8"/>
      <c r="WBP1217" s="8"/>
      <c r="WBQ1217" s="8"/>
      <c r="WBR1217" s="8"/>
      <c r="WBS1217" s="8"/>
      <c r="WBT1217" s="8"/>
      <c r="WBU1217" s="8"/>
      <c r="WBV1217" s="8"/>
      <c r="WBW1217" s="8"/>
      <c r="WBX1217" s="8"/>
      <c r="WBY1217" s="8"/>
      <c r="WBZ1217" s="8"/>
      <c r="WCA1217" s="8"/>
      <c r="WCB1217" s="8"/>
      <c r="WCC1217" s="8"/>
      <c r="WCD1217" s="8"/>
      <c r="WCE1217" s="8"/>
      <c r="WCF1217" s="8"/>
      <c r="WCG1217" s="8"/>
      <c r="WCH1217" s="8"/>
      <c r="WCI1217" s="8"/>
      <c r="WCJ1217" s="8"/>
      <c r="WCK1217" s="8"/>
      <c r="WCL1217" s="8"/>
      <c r="WCM1217" s="8"/>
      <c r="WCN1217" s="8"/>
      <c r="WCO1217" s="8"/>
      <c r="WCP1217" s="8"/>
      <c r="WCQ1217" s="8"/>
      <c r="WCR1217" s="8"/>
      <c r="WCS1217" s="8"/>
      <c r="WCT1217" s="8"/>
      <c r="WCU1217" s="8"/>
      <c r="WCV1217" s="8"/>
      <c r="WCW1217" s="8"/>
      <c r="WCX1217" s="8"/>
      <c r="WCY1217" s="8"/>
      <c r="WCZ1217" s="8"/>
      <c r="WDA1217" s="8"/>
      <c r="WDB1217" s="8"/>
      <c r="WDC1217" s="8"/>
      <c r="WDD1217" s="8"/>
      <c r="WDE1217" s="8"/>
      <c r="WDF1217" s="8"/>
      <c r="WDG1217" s="8"/>
      <c r="WDH1217" s="8"/>
      <c r="WDI1217" s="8"/>
      <c r="WDJ1217" s="8"/>
      <c r="WDK1217" s="8"/>
      <c r="WDL1217" s="8"/>
      <c r="WDM1217" s="8"/>
      <c r="WDN1217" s="8"/>
      <c r="WDO1217" s="8"/>
      <c r="WDP1217" s="8"/>
      <c r="WDQ1217" s="8"/>
      <c r="WDR1217" s="8"/>
      <c r="WDS1217" s="8"/>
      <c r="WDT1217" s="8"/>
      <c r="WDU1217" s="8"/>
      <c r="WDV1217" s="8"/>
      <c r="WDW1217" s="8"/>
      <c r="WDX1217" s="8"/>
      <c r="WDY1217" s="8"/>
      <c r="WDZ1217" s="8"/>
      <c r="WEA1217" s="8"/>
      <c r="WEB1217" s="8"/>
      <c r="WEC1217" s="8"/>
      <c r="WED1217" s="8"/>
      <c r="WEE1217" s="8"/>
      <c r="WEF1217" s="8"/>
      <c r="WEG1217" s="8"/>
      <c r="WEH1217" s="8"/>
      <c r="WEI1217" s="8"/>
      <c r="WEJ1217" s="8"/>
      <c r="WEK1217" s="8"/>
      <c r="WEL1217" s="8"/>
      <c r="WEM1217" s="8"/>
      <c r="WEN1217" s="8"/>
      <c r="WEO1217" s="8"/>
      <c r="WEP1217" s="8"/>
      <c r="WEQ1217" s="8"/>
      <c r="WER1217" s="8"/>
      <c r="WES1217" s="8"/>
      <c r="WET1217" s="8"/>
      <c r="WEU1217" s="8"/>
      <c r="WEV1217" s="8"/>
      <c r="WEW1217" s="8"/>
      <c r="WEX1217" s="8"/>
      <c r="WEY1217" s="8"/>
      <c r="WEZ1217" s="8"/>
      <c r="WFA1217" s="8"/>
      <c r="WFB1217" s="8"/>
      <c r="WFC1217" s="8"/>
      <c r="WFD1217" s="8"/>
      <c r="WFE1217" s="8"/>
      <c r="WFF1217" s="8"/>
      <c r="WFG1217" s="8"/>
      <c r="WFH1217" s="8"/>
      <c r="WFI1217" s="8"/>
      <c r="WFJ1217" s="8"/>
      <c r="WFK1217" s="8"/>
      <c r="WFL1217" s="8"/>
      <c r="WFM1217" s="8"/>
      <c r="WFN1217" s="8"/>
      <c r="WFO1217" s="8"/>
      <c r="WFP1217" s="8"/>
      <c r="WFQ1217" s="8"/>
      <c r="WFR1217" s="8"/>
      <c r="WFS1217" s="8"/>
      <c r="WFT1217" s="8"/>
      <c r="WFU1217" s="8"/>
      <c r="WFV1217" s="8"/>
      <c r="WFW1217" s="8"/>
      <c r="WFX1217" s="8"/>
      <c r="WFY1217" s="8"/>
      <c r="WFZ1217" s="8"/>
      <c r="WGA1217" s="8"/>
      <c r="WGB1217" s="8"/>
      <c r="WGC1217" s="8"/>
      <c r="WGD1217" s="8"/>
      <c r="WGE1217" s="8"/>
      <c r="WGF1217" s="8"/>
      <c r="WGG1217" s="8"/>
      <c r="WGH1217" s="8"/>
      <c r="WGI1217" s="8"/>
      <c r="WGJ1217" s="8"/>
      <c r="WGK1217" s="8"/>
      <c r="WGL1217" s="8"/>
      <c r="WGM1217" s="8"/>
      <c r="WGN1217" s="8"/>
      <c r="WGO1217" s="8"/>
      <c r="WGP1217" s="8"/>
      <c r="WGQ1217" s="8"/>
      <c r="WGR1217" s="8"/>
      <c r="WGS1217" s="8"/>
      <c r="WGT1217" s="8"/>
      <c r="WGU1217" s="8"/>
      <c r="WGV1217" s="8"/>
      <c r="WGW1217" s="8"/>
      <c r="WGX1217" s="8"/>
      <c r="WGY1217" s="8"/>
      <c r="WGZ1217" s="8"/>
      <c r="WHA1217" s="8"/>
      <c r="WHB1217" s="8"/>
      <c r="WHC1217" s="8"/>
      <c r="WHD1217" s="8"/>
      <c r="WHE1217" s="8"/>
      <c r="WHF1217" s="8"/>
      <c r="WHG1217" s="8"/>
      <c r="WHH1217" s="8"/>
      <c r="WHI1217" s="8"/>
      <c r="WHJ1217" s="8"/>
      <c r="WHK1217" s="8"/>
      <c r="WHL1217" s="8"/>
      <c r="WHM1217" s="8"/>
      <c r="WHN1217" s="8"/>
      <c r="WHO1217" s="8"/>
      <c r="WHP1217" s="8"/>
      <c r="WHQ1217" s="8"/>
      <c r="WHR1217" s="8"/>
      <c r="WHS1217" s="8"/>
      <c r="WHT1217" s="8"/>
      <c r="WHU1217" s="8"/>
      <c r="WHV1217" s="8"/>
      <c r="WHW1217" s="8"/>
      <c r="WHX1217" s="8"/>
      <c r="WHY1217" s="8"/>
      <c r="WHZ1217" s="8"/>
      <c r="WIA1217" s="8"/>
      <c r="WIB1217" s="8"/>
      <c r="WIC1217" s="8"/>
      <c r="WID1217" s="8"/>
      <c r="WIE1217" s="8"/>
      <c r="WIF1217" s="8"/>
      <c r="WIG1217" s="8"/>
      <c r="WIH1217" s="8"/>
      <c r="WII1217" s="8"/>
      <c r="WIJ1217" s="8"/>
      <c r="WIK1217" s="8"/>
      <c r="WIL1217" s="8"/>
      <c r="WIM1217" s="8"/>
      <c r="WIN1217" s="8"/>
      <c r="WIO1217" s="8"/>
      <c r="WIP1217" s="8"/>
      <c r="WIQ1217" s="8"/>
      <c r="WIR1217" s="8"/>
      <c r="WIS1217" s="8"/>
      <c r="WIT1217" s="8"/>
      <c r="WIU1217" s="8"/>
      <c r="WIV1217" s="8"/>
      <c r="WIW1217" s="8"/>
      <c r="WIX1217" s="8"/>
      <c r="WIY1217" s="8"/>
      <c r="WIZ1217" s="8"/>
      <c r="WJA1217" s="8"/>
      <c r="WJB1217" s="8"/>
      <c r="WJC1217" s="8"/>
      <c r="WJD1217" s="8"/>
      <c r="WJE1217" s="8"/>
      <c r="WJF1217" s="8"/>
      <c r="WJG1217" s="8"/>
      <c r="WJH1217" s="8"/>
      <c r="WJI1217" s="8"/>
      <c r="WJJ1217" s="8"/>
      <c r="WJK1217" s="8"/>
      <c r="WJL1217" s="8"/>
      <c r="WJM1217" s="8"/>
      <c r="WJN1217" s="8"/>
      <c r="WJO1217" s="8"/>
      <c r="WJP1217" s="8"/>
      <c r="WJQ1217" s="8"/>
      <c r="WJR1217" s="8"/>
      <c r="WJS1217" s="8"/>
      <c r="WJT1217" s="8"/>
      <c r="WJU1217" s="8"/>
      <c r="WJV1217" s="8"/>
      <c r="WJW1217" s="8"/>
      <c r="WJX1217" s="8"/>
      <c r="WJY1217" s="8"/>
      <c r="WJZ1217" s="8"/>
      <c r="WKA1217" s="8"/>
      <c r="WKB1217" s="8"/>
      <c r="WKC1217" s="8"/>
      <c r="WKD1217" s="8"/>
      <c r="WKE1217" s="8"/>
      <c r="WKF1217" s="8"/>
      <c r="WKG1217" s="8"/>
      <c r="WKH1217" s="8"/>
      <c r="WKI1217" s="8"/>
      <c r="WKJ1217" s="8"/>
      <c r="WKK1217" s="8"/>
      <c r="WKL1217" s="8"/>
      <c r="WKM1217" s="8"/>
      <c r="WKN1217" s="8"/>
      <c r="WKO1217" s="8"/>
      <c r="WKP1217" s="8"/>
      <c r="WKQ1217" s="8"/>
      <c r="WKR1217" s="8"/>
      <c r="WKS1217" s="8"/>
      <c r="WKT1217" s="8"/>
      <c r="WKU1217" s="8"/>
      <c r="WKV1217" s="8"/>
      <c r="WKW1217" s="8"/>
      <c r="WKX1217" s="8"/>
      <c r="WKY1217" s="8"/>
      <c r="WKZ1217" s="8"/>
      <c r="WLA1217" s="8"/>
      <c r="WLB1217" s="8"/>
      <c r="WLC1217" s="8"/>
      <c r="WLD1217" s="8"/>
      <c r="WLE1217" s="8"/>
      <c r="WLF1217" s="8"/>
      <c r="WLG1217" s="8"/>
      <c r="WLH1217" s="8"/>
      <c r="WLI1217" s="8"/>
      <c r="WLJ1217" s="8"/>
      <c r="WLK1217" s="8"/>
      <c r="WLL1217" s="8"/>
      <c r="WLM1217" s="8"/>
      <c r="WLN1217" s="8"/>
      <c r="WLO1217" s="8"/>
      <c r="WLP1217" s="8"/>
      <c r="WLQ1217" s="8"/>
      <c r="WLR1217" s="8"/>
      <c r="WLS1217" s="8"/>
      <c r="WLT1217" s="8"/>
      <c r="WLU1217" s="8"/>
      <c r="WLV1217" s="8"/>
      <c r="WLW1217" s="8"/>
      <c r="WLX1217" s="8"/>
      <c r="WLY1217" s="8"/>
      <c r="WLZ1217" s="8"/>
      <c r="WMA1217" s="8"/>
      <c r="WMB1217" s="8"/>
      <c r="WMC1217" s="8"/>
      <c r="WMD1217" s="8"/>
      <c r="WME1217" s="8"/>
      <c r="WMF1217" s="8"/>
      <c r="WMG1217" s="8"/>
      <c r="WMH1217" s="8"/>
      <c r="WMI1217" s="8"/>
      <c r="WMJ1217" s="8"/>
      <c r="WMK1217" s="8"/>
      <c r="WML1217" s="8"/>
      <c r="WMM1217" s="8"/>
      <c r="WMN1217" s="8"/>
      <c r="WMO1217" s="8"/>
      <c r="WMP1217" s="8"/>
      <c r="WMQ1217" s="8"/>
      <c r="WMR1217" s="8"/>
      <c r="WMS1217" s="8"/>
      <c r="WMT1217" s="8"/>
      <c r="WMU1217" s="8"/>
      <c r="WMV1217" s="8"/>
      <c r="WMW1217" s="8"/>
      <c r="WMX1217" s="8"/>
      <c r="WMY1217" s="8"/>
      <c r="WMZ1217" s="8"/>
      <c r="WNA1217" s="8"/>
      <c r="WNB1217" s="8"/>
      <c r="WNC1217" s="8"/>
      <c r="WND1217" s="8"/>
      <c r="WNE1217" s="8"/>
      <c r="WNF1217" s="8"/>
      <c r="WNG1217" s="8"/>
      <c r="WNH1217" s="8"/>
      <c r="WNI1217" s="8"/>
      <c r="WNJ1217" s="8"/>
      <c r="WNK1217" s="8"/>
      <c r="WNL1217" s="8"/>
      <c r="WNM1217" s="8"/>
      <c r="WNN1217" s="8"/>
      <c r="WNO1217" s="8"/>
      <c r="WNP1217" s="8"/>
      <c r="WNQ1217" s="8"/>
      <c r="WNR1217" s="8"/>
      <c r="WNS1217" s="8"/>
      <c r="WNT1217" s="8"/>
      <c r="WNU1217" s="8"/>
      <c r="WNV1217" s="8"/>
      <c r="WNW1217" s="8"/>
      <c r="WNX1217" s="8"/>
      <c r="WNY1217" s="8"/>
      <c r="WNZ1217" s="8"/>
      <c r="WOA1217" s="8"/>
      <c r="WOB1217" s="8"/>
      <c r="WOC1217" s="8"/>
      <c r="WOD1217" s="8"/>
      <c r="WOE1217" s="8"/>
      <c r="WOF1217" s="8"/>
      <c r="WOG1217" s="8"/>
      <c r="WOH1217" s="8"/>
      <c r="WOI1217" s="8"/>
      <c r="WOJ1217" s="8"/>
      <c r="WOK1217" s="8"/>
      <c r="WOL1217" s="8"/>
      <c r="WOM1217" s="8"/>
      <c r="WON1217" s="8"/>
      <c r="WOO1217" s="8"/>
      <c r="WOP1217" s="8"/>
      <c r="WOQ1217" s="8"/>
      <c r="WOR1217" s="8"/>
      <c r="WOS1217" s="8"/>
      <c r="WOT1217" s="8"/>
      <c r="WOU1217" s="8"/>
      <c r="WOV1217" s="8"/>
      <c r="WOW1217" s="8"/>
      <c r="WOX1217" s="8"/>
      <c r="WOY1217" s="8"/>
      <c r="WOZ1217" s="8"/>
      <c r="WPA1217" s="8"/>
      <c r="WPB1217" s="8"/>
      <c r="WPC1217" s="8"/>
      <c r="WPD1217" s="8"/>
      <c r="WPE1217" s="8"/>
      <c r="WPF1217" s="8"/>
      <c r="WPG1217" s="8"/>
      <c r="WPH1217" s="8"/>
      <c r="WPI1217" s="8"/>
      <c r="WPJ1217" s="8"/>
      <c r="WPK1217" s="8"/>
      <c r="WPL1217" s="8"/>
      <c r="WPM1217" s="8"/>
      <c r="WPN1217" s="8"/>
      <c r="WPO1217" s="8"/>
      <c r="WPP1217" s="8"/>
      <c r="WPQ1217" s="8"/>
      <c r="WPR1217" s="8"/>
      <c r="WPS1217" s="8"/>
      <c r="WPT1217" s="8"/>
      <c r="WPU1217" s="8"/>
      <c r="WPV1217" s="8"/>
      <c r="WPW1217" s="8"/>
      <c r="WPX1217" s="8"/>
      <c r="WPY1217" s="8"/>
      <c r="WPZ1217" s="8"/>
      <c r="WQA1217" s="8"/>
      <c r="WQB1217" s="8"/>
      <c r="WQC1217" s="8"/>
      <c r="WQD1217" s="8"/>
      <c r="WQE1217" s="8"/>
      <c r="WQF1217" s="8"/>
      <c r="WQG1217" s="8"/>
      <c r="WQH1217" s="8"/>
      <c r="WQI1217" s="8"/>
      <c r="WQJ1217" s="8"/>
      <c r="WQK1217" s="8"/>
      <c r="WQL1217" s="8"/>
      <c r="WQM1217" s="8"/>
      <c r="WQN1217" s="8"/>
      <c r="WQO1217" s="8"/>
      <c r="WQP1217" s="8"/>
      <c r="WQQ1217" s="8"/>
      <c r="WQR1217" s="8"/>
      <c r="WQS1217" s="8"/>
      <c r="WQT1217" s="8"/>
      <c r="WQU1217" s="8"/>
      <c r="WQV1217" s="8"/>
      <c r="WQW1217" s="8"/>
      <c r="WQX1217" s="8"/>
      <c r="WQY1217" s="8"/>
      <c r="WQZ1217" s="8"/>
      <c r="WRA1217" s="8"/>
      <c r="WRB1217" s="8"/>
      <c r="WRC1217" s="8"/>
      <c r="WRD1217" s="8"/>
      <c r="WRE1217" s="8"/>
      <c r="WRF1217" s="8"/>
      <c r="WRG1217" s="8"/>
      <c r="WRH1217" s="8"/>
      <c r="WRI1217" s="8"/>
      <c r="WRJ1217" s="8"/>
      <c r="WRK1217" s="8"/>
      <c r="WRL1217" s="8"/>
      <c r="WRM1217" s="8"/>
      <c r="WRN1217" s="8"/>
      <c r="WRO1217" s="8"/>
      <c r="WRP1217" s="8"/>
      <c r="WRQ1217" s="8"/>
      <c r="WRR1217" s="8"/>
      <c r="WRS1217" s="8"/>
      <c r="WRT1217" s="8"/>
      <c r="WRU1217" s="8"/>
      <c r="WRV1217" s="8"/>
      <c r="WRW1217" s="8"/>
      <c r="WRX1217" s="8"/>
      <c r="WRY1217" s="8"/>
      <c r="WRZ1217" s="8"/>
      <c r="WSA1217" s="8"/>
      <c r="WSB1217" s="8"/>
      <c r="WSC1217" s="8"/>
      <c r="WSD1217" s="8"/>
      <c r="WSE1217" s="8"/>
      <c r="WSF1217" s="8"/>
      <c r="WSG1217" s="8"/>
      <c r="WSH1217" s="8"/>
      <c r="WSI1217" s="8"/>
      <c r="WSJ1217" s="8"/>
      <c r="WSK1217" s="8"/>
      <c r="WSL1217" s="8"/>
      <c r="WSM1217" s="8"/>
      <c r="WSN1217" s="8"/>
      <c r="WSO1217" s="8"/>
      <c r="WSP1217" s="8"/>
      <c r="WSQ1217" s="8"/>
      <c r="WSR1217" s="8"/>
      <c r="WSS1217" s="8"/>
      <c r="WST1217" s="8"/>
      <c r="WSU1217" s="8"/>
      <c r="WSV1217" s="8"/>
      <c r="WSW1217" s="8"/>
      <c r="WSX1217" s="8"/>
      <c r="WSY1217" s="8"/>
      <c r="WSZ1217" s="8"/>
      <c r="WTA1217" s="8"/>
      <c r="WTB1217" s="8"/>
      <c r="WTC1217" s="8"/>
      <c r="WTD1217" s="8"/>
      <c r="WTE1217" s="8"/>
      <c r="WTF1217" s="8"/>
      <c r="WTG1217" s="8"/>
      <c r="WTH1217" s="8"/>
      <c r="WTI1217" s="8"/>
      <c r="WTJ1217" s="8"/>
      <c r="WTK1217" s="8"/>
      <c r="WTL1217" s="8"/>
      <c r="WTM1217" s="8"/>
      <c r="WTN1217" s="8"/>
      <c r="WTO1217" s="8"/>
      <c r="WTP1217" s="8"/>
      <c r="WTQ1217" s="8"/>
      <c r="WTR1217" s="8"/>
      <c r="WTS1217" s="8"/>
      <c r="WTT1217" s="8"/>
      <c r="WTU1217" s="8"/>
      <c r="WTV1217" s="8"/>
      <c r="WTW1217" s="8"/>
      <c r="WTX1217" s="8"/>
      <c r="WTY1217" s="8"/>
      <c r="WTZ1217" s="8"/>
      <c r="WUA1217" s="8"/>
      <c r="WUB1217" s="8"/>
      <c r="WUC1217" s="8"/>
      <c r="WUD1217" s="8"/>
      <c r="WUE1217" s="8"/>
      <c r="WUF1217" s="8"/>
      <c r="WUG1217" s="8"/>
      <c r="WUH1217" s="8"/>
      <c r="WUI1217" s="8"/>
      <c r="WUJ1217" s="8"/>
      <c r="WUK1217" s="8"/>
      <c r="WUL1217" s="8"/>
      <c r="WUM1217" s="8"/>
      <c r="WUN1217" s="8"/>
      <c r="WUO1217" s="8"/>
      <c r="WUP1217" s="8"/>
      <c r="WUQ1217" s="8"/>
      <c r="WUR1217" s="8"/>
      <c r="WUS1217" s="8"/>
      <c r="WUT1217" s="8"/>
      <c r="WUU1217" s="8"/>
      <c r="WUV1217" s="8"/>
      <c r="WUW1217" s="8"/>
      <c r="WUX1217" s="8"/>
      <c r="WUY1217" s="8"/>
      <c r="WUZ1217" s="8"/>
      <c r="WVA1217" s="8"/>
      <c r="WVB1217" s="8"/>
      <c r="WVC1217" s="8"/>
      <c r="WVD1217" s="8"/>
      <c r="WVE1217" s="8"/>
      <c r="WVF1217" s="8"/>
      <c r="WVG1217" s="8"/>
      <c r="WVH1217" s="8"/>
      <c r="WVI1217" s="8"/>
      <c r="WVJ1217" s="8"/>
      <c r="WVK1217" s="8"/>
      <c r="WVL1217" s="8"/>
      <c r="WVM1217" s="8"/>
      <c r="WVN1217" s="8"/>
      <c r="WVO1217" s="8"/>
      <c r="WVP1217" s="8"/>
      <c r="WVQ1217" s="8"/>
      <c r="WVR1217" s="8"/>
      <c r="WVS1217" s="8"/>
      <c r="WVT1217" s="8"/>
      <c r="WVU1217" s="8"/>
      <c r="WVV1217" s="8"/>
      <c r="WVW1217" s="8"/>
      <c r="WVX1217" s="8"/>
      <c r="WVY1217" s="8"/>
      <c r="WVZ1217" s="8"/>
      <c r="WWA1217" s="8"/>
      <c r="WWB1217" s="8"/>
      <c r="WWC1217" s="8"/>
      <c r="WWD1217" s="8"/>
      <c r="WWE1217" s="8"/>
      <c r="WWF1217" s="8"/>
      <c r="WWG1217" s="8"/>
      <c r="WWH1217" s="8"/>
      <c r="WWI1217" s="8"/>
      <c r="WWJ1217" s="8"/>
      <c r="WWK1217" s="8"/>
      <c r="WWL1217" s="8"/>
      <c r="WWM1217" s="8"/>
      <c r="WWN1217" s="8"/>
      <c r="WWO1217" s="8"/>
      <c r="WWP1217" s="8"/>
      <c r="WWQ1217" s="8"/>
      <c r="WWR1217" s="8"/>
      <c r="WWS1217" s="8"/>
      <c r="WWT1217" s="8"/>
      <c r="WWU1217" s="8"/>
      <c r="WWV1217" s="8"/>
      <c r="WWW1217" s="8"/>
      <c r="WWX1217" s="8"/>
      <c r="WWY1217" s="8"/>
      <c r="WWZ1217" s="8"/>
      <c r="WXA1217" s="8"/>
      <c r="WXB1217" s="8"/>
      <c r="WXC1217" s="8"/>
      <c r="WXD1217" s="8"/>
      <c r="WXE1217" s="8"/>
      <c r="WXF1217" s="8"/>
      <c r="WXG1217" s="8"/>
      <c r="WXH1217" s="8"/>
      <c r="WXI1217" s="8"/>
      <c r="WXJ1217" s="8"/>
      <c r="WXK1217" s="8"/>
      <c r="WXL1217" s="8"/>
      <c r="WXM1217" s="8"/>
      <c r="WXN1217" s="8"/>
      <c r="WXO1217" s="8"/>
      <c r="WXP1217" s="8"/>
      <c r="WXQ1217" s="8"/>
      <c r="WXR1217" s="8"/>
      <c r="WXS1217" s="8"/>
      <c r="WXT1217" s="8"/>
      <c r="WXU1217" s="8"/>
      <c r="WXV1217" s="8"/>
      <c r="WXW1217" s="8"/>
      <c r="WXX1217" s="8"/>
      <c r="WXY1217" s="8"/>
      <c r="WXZ1217" s="8"/>
    </row>
    <row r="1218" spans="1:16198" s="3" customFormat="1" ht="61.5" x14ac:dyDescent="0.85">
      <c r="A1218" s="8">
        <v>1</v>
      </c>
      <c r="B1218" s="43">
        <f>SUBTOTAL(103,$A$1031:A1218)</f>
        <v>184</v>
      </c>
      <c r="C1218" s="11" t="s">
        <v>1037</v>
      </c>
      <c r="D1218" s="17">
        <v>3636229.96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49">
        <v>0</v>
      </c>
      <c r="L1218" s="17">
        <v>0</v>
      </c>
      <c r="M1218" s="17">
        <v>597.82000000000005</v>
      </c>
      <c r="N1218" s="17">
        <v>3560045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76184.960000000006</v>
      </c>
      <c r="AD1218" s="17">
        <v>0</v>
      </c>
      <c r="AE1218" s="17">
        <v>0</v>
      </c>
      <c r="AF1218" s="20" t="s">
        <v>262</v>
      </c>
      <c r="AG1218" s="20">
        <v>2022</v>
      </c>
      <c r="AH1218" s="21">
        <v>2022</v>
      </c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8"/>
      <c r="FT1218" s="8"/>
      <c r="FU1218" s="8"/>
      <c r="FV1218" s="8"/>
      <c r="FW1218" s="8"/>
      <c r="FX1218" s="8"/>
      <c r="FY1218" s="8"/>
      <c r="FZ1218" s="8"/>
      <c r="GA1218" s="8"/>
      <c r="GB1218" s="8"/>
      <c r="GC1218" s="8"/>
      <c r="GD1218" s="8"/>
      <c r="GE1218" s="8"/>
      <c r="GF1218" s="8"/>
      <c r="GG1218" s="8"/>
      <c r="GH1218" s="8"/>
      <c r="GI1218" s="8"/>
      <c r="GJ1218" s="8"/>
      <c r="GK1218" s="8"/>
      <c r="GL1218" s="8"/>
      <c r="GM1218" s="8"/>
      <c r="GN1218" s="8"/>
      <c r="GO1218" s="8"/>
      <c r="GP1218" s="8"/>
      <c r="GQ1218" s="8"/>
      <c r="GR1218" s="8"/>
      <c r="GS1218" s="8"/>
      <c r="GT1218" s="8"/>
      <c r="GU1218" s="8"/>
      <c r="GV1218" s="8"/>
      <c r="GW1218" s="8"/>
      <c r="GX1218" s="8"/>
      <c r="GY1218" s="8"/>
      <c r="GZ1218" s="8"/>
      <c r="HA1218" s="8"/>
      <c r="HB1218" s="8"/>
      <c r="HC1218" s="8"/>
      <c r="HD1218" s="8"/>
      <c r="HE1218" s="8"/>
      <c r="HF1218" s="8"/>
      <c r="HG1218" s="8"/>
      <c r="HH1218" s="8"/>
      <c r="HI1218" s="8"/>
      <c r="HJ1218" s="8"/>
      <c r="HK1218" s="8"/>
      <c r="HL1218" s="8"/>
      <c r="HM1218" s="8"/>
      <c r="HN1218" s="8"/>
      <c r="HO1218" s="8"/>
      <c r="HP1218" s="8"/>
      <c r="HQ1218" s="8"/>
      <c r="HR1218" s="8"/>
      <c r="HS1218" s="8"/>
      <c r="HT1218" s="8"/>
      <c r="HU1218" s="8"/>
      <c r="HV1218" s="8"/>
      <c r="HW1218" s="8"/>
      <c r="HX1218" s="8"/>
      <c r="HY1218" s="8"/>
      <c r="HZ1218" s="8"/>
      <c r="IA1218" s="8"/>
      <c r="IB1218" s="8"/>
      <c r="IC1218" s="8"/>
      <c r="ID1218" s="8"/>
      <c r="IE1218" s="8"/>
      <c r="IF1218" s="8"/>
      <c r="IG1218" s="8"/>
      <c r="IH1218" s="8"/>
      <c r="II1218" s="8"/>
      <c r="IJ1218" s="8"/>
      <c r="IK1218" s="8"/>
      <c r="IL1218" s="8"/>
      <c r="IM1218" s="8"/>
      <c r="IN1218" s="8"/>
      <c r="IO1218" s="8"/>
      <c r="IP1218" s="8"/>
      <c r="IQ1218" s="8"/>
      <c r="IR1218" s="8"/>
      <c r="IS1218" s="8"/>
      <c r="IT1218" s="8"/>
      <c r="IU1218" s="8"/>
      <c r="IV1218" s="8"/>
      <c r="IW1218" s="8"/>
      <c r="IX1218" s="8"/>
      <c r="IY1218" s="8"/>
      <c r="IZ1218" s="8"/>
      <c r="JA1218" s="8"/>
      <c r="JB1218" s="8"/>
      <c r="JC1218" s="8"/>
      <c r="JD1218" s="8"/>
      <c r="JE1218" s="8"/>
      <c r="JF1218" s="8"/>
      <c r="JG1218" s="8"/>
      <c r="JH1218" s="8"/>
      <c r="JI1218" s="8"/>
      <c r="JJ1218" s="8"/>
      <c r="JK1218" s="8"/>
      <c r="JL1218" s="8"/>
      <c r="JM1218" s="8"/>
      <c r="JN1218" s="8"/>
      <c r="JO1218" s="8"/>
      <c r="JP1218" s="8"/>
      <c r="JQ1218" s="8"/>
      <c r="JR1218" s="8"/>
      <c r="JS1218" s="8"/>
      <c r="JT1218" s="8"/>
      <c r="JU1218" s="8"/>
      <c r="JV1218" s="8"/>
      <c r="JW1218" s="8"/>
      <c r="JX1218" s="8"/>
      <c r="JY1218" s="8"/>
      <c r="JZ1218" s="8"/>
      <c r="KA1218" s="8"/>
      <c r="KB1218" s="8"/>
      <c r="KC1218" s="8"/>
      <c r="KD1218" s="8"/>
      <c r="KE1218" s="8"/>
      <c r="KF1218" s="8"/>
      <c r="KG1218" s="8"/>
      <c r="KH1218" s="8"/>
      <c r="KI1218" s="8"/>
      <c r="KJ1218" s="8"/>
      <c r="KK1218" s="8"/>
      <c r="KL1218" s="8"/>
      <c r="KM1218" s="8"/>
      <c r="KN1218" s="8"/>
      <c r="KO1218" s="8"/>
      <c r="KP1218" s="8"/>
      <c r="KQ1218" s="8"/>
      <c r="KR1218" s="8"/>
      <c r="KS1218" s="8"/>
      <c r="KT1218" s="8"/>
      <c r="KU1218" s="8"/>
      <c r="KV1218" s="8"/>
      <c r="KW1218" s="8"/>
      <c r="KX1218" s="8"/>
      <c r="KY1218" s="8"/>
      <c r="KZ1218" s="8"/>
      <c r="LA1218" s="8"/>
      <c r="LB1218" s="8"/>
      <c r="LC1218" s="8"/>
      <c r="LD1218" s="8"/>
      <c r="LE1218" s="8"/>
      <c r="LF1218" s="8"/>
      <c r="LG1218" s="8"/>
      <c r="LH1218" s="8"/>
      <c r="LI1218" s="8"/>
      <c r="LJ1218" s="8"/>
      <c r="LK1218" s="8"/>
      <c r="LL1218" s="8"/>
      <c r="LM1218" s="8"/>
      <c r="LN1218" s="8"/>
      <c r="LO1218" s="8"/>
      <c r="LP1218" s="8"/>
      <c r="LQ1218" s="8"/>
      <c r="LR1218" s="8"/>
      <c r="LS1218" s="8"/>
      <c r="LT1218" s="8"/>
      <c r="LU1218" s="8"/>
      <c r="LV1218" s="8"/>
      <c r="LW1218" s="8"/>
      <c r="LX1218" s="8"/>
      <c r="LY1218" s="8"/>
      <c r="LZ1218" s="8"/>
      <c r="MA1218" s="8"/>
      <c r="MB1218" s="8"/>
      <c r="MC1218" s="8"/>
      <c r="MD1218" s="8"/>
      <c r="ME1218" s="8"/>
      <c r="MF1218" s="8"/>
      <c r="MG1218" s="8"/>
      <c r="MH1218" s="8"/>
      <c r="MI1218" s="8"/>
      <c r="MJ1218" s="8"/>
      <c r="MK1218" s="8"/>
      <c r="ML1218" s="8"/>
      <c r="MM1218" s="8"/>
      <c r="MN1218" s="8"/>
      <c r="MO1218" s="8"/>
      <c r="MP1218" s="8"/>
      <c r="MQ1218" s="8"/>
      <c r="MR1218" s="8"/>
      <c r="MS1218" s="8"/>
      <c r="MT1218" s="8"/>
      <c r="MU1218" s="8"/>
      <c r="MV1218" s="8"/>
      <c r="MW1218" s="8"/>
      <c r="MX1218" s="8"/>
      <c r="MY1218" s="8"/>
      <c r="MZ1218" s="8"/>
      <c r="NA1218" s="8"/>
      <c r="NB1218" s="8"/>
      <c r="NC1218" s="8"/>
      <c r="ND1218" s="8"/>
      <c r="NE1218" s="8"/>
      <c r="NF1218" s="8"/>
      <c r="NG1218" s="8"/>
      <c r="NH1218" s="8"/>
      <c r="NI1218" s="8"/>
      <c r="NJ1218" s="8"/>
      <c r="NK1218" s="8"/>
      <c r="NL1218" s="8"/>
      <c r="NM1218" s="8"/>
      <c r="NN1218" s="8"/>
      <c r="NO1218" s="8"/>
      <c r="NP1218" s="8"/>
      <c r="NQ1218" s="8"/>
      <c r="NR1218" s="8"/>
      <c r="NS1218" s="8"/>
      <c r="NT1218" s="8"/>
      <c r="NU1218" s="8"/>
      <c r="NV1218" s="8"/>
      <c r="NW1218" s="8"/>
      <c r="NX1218" s="8"/>
      <c r="NY1218" s="8"/>
      <c r="NZ1218" s="8"/>
      <c r="OA1218" s="8"/>
      <c r="OB1218" s="8"/>
      <c r="OC1218" s="8"/>
      <c r="OD1218" s="8"/>
      <c r="OE1218" s="8"/>
      <c r="OF1218" s="8"/>
      <c r="OG1218" s="8"/>
      <c r="OH1218" s="8"/>
      <c r="OI1218" s="8"/>
      <c r="OJ1218" s="8"/>
      <c r="OK1218" s="8"/>
      <c r="OL1218" s="8"/>
      <c r="OM1218" s="8"/>
      <c r="ON1218" s="8"/>
      <c r="OO1218" s="8"/>
      <c r="OP1218" s="8"/>
      <c r="OQ1218" s="8"/>
      <c r="OR1218" s="8"/>
      <c r="OS1218" s="8"/>
      <c r="OT1218" s="8"/>
      <c r="OU1218" s="8"/>
      <c r="OV1218" s="8"/>
      <c r="OW1218" s="8"/>
      <c r="OX1218" s="8"/>
      <c r="OY1218" s="8"/>
      <c r="OZ1218" s="8"/>
      <c r="PA1218" s="8"/>
      <c r="PB1218" s="8"/>
      <c r="PC1218" s="8"/>
      <c r="PD1218" s="8"/>
      <c r="PE1218" s="8"/>
      <c r="PF1218" s="8"/>
      <c r="PG1218" s="8"/>
      <c r="PH1218" s="8"/>
      <c r="PI1218" s="8"/>
      <c r="PJ1218" s="8"/>
      <c r="PK1218" s="8"/>
      <c r="PL1218" s="8"/>
      <c r="PM1218" s="8"/>
      <c r="PN1218" s="8"/>
      <c r="PO1218" s="8"/>
      <c r="PP1218" s="8"/>
      <c r="PQ1218" s="8"/>
      <c r="PR1218" s="8"/>
      <c r="PS1218" s="8"/>
      <c r="PT1218" s="8"/>
      <c r="PU1218" s="8"/>
      <c r="PV1218" s="8"/>
      <c r="PW1218" s="8"/>
      <c r="PX1218" s="8"/>
      <c r="PY1218" s="8"/>
      <c r="PZ1218" s="8"/>
      <c r="QA1218" s="8"/>
      <c r="QB1218" s="8"/>
      <c r="QC1218" s="8"/>
      <c r="QD1218" s="8"/>
      <c r="QE1218" s="8"/>
      <c r="QF1218" s="8"/>
      <c r="QG1218" s="8"/>
      <c r="QH1218" s="8"/>
      <c r="QI1218" s="8"/>
      <c r="QJ1218" s="8"/>
      <c r="QK1218" s="8"/>
      <c r="QL1218" s="8"/>
      <c r="QM1218" s="8"/>
      <c r="QN1218" s="8"/>
      <c r="QO1218" s="8"/>
      <c r="QP1218" s="8"/>
      <c r="QQ1218" s="8"/>
      <c r="QR1218" s="8"/>
      <c r="QS1218" s="8"/>
      <c r="QT1218" s="8"/>
      <c r="QU1218" s="8"/>
      <c r="QV1218" s="8"/>
      <c r="QW1218" s="8"/>
      <c r="QX1218" s="8"/>
      <c r="QY1218" s="8"/>
      <c r="QZ1218" s="8"/>
      <c r="RA1218" s="8"/>
      <c r="RB1218" s="8"/>
      <c r="RC1218" s="8"/>
      <c r="RD1218" s="8"/>
      <c r="RE1218" s="8"/>
      <c r="RF1218" s="8"/>
      <c r="RG1218" s="8"/>
      <c r="RH1218" s="8"/>
      <c r="RI1218" s="8"/>
      <c r="RJ1218" s="8"/>
      <c r="RK1218" s="8"/>
      <c r="RL1218" s="8"/>
      <c r="RM1218" s="8"/>
      <c r="RN1218" s="8"/>
      <c r="RO1218" s="8"/>
      <c r="RP1218" s="8"/>
      <c r="RQ1218" s="8"/>
      <c r="RR1218" s="8"/>
      <c r="RS1218" s="8"/>
      <c r="RT1218" s="8"/>
      <c r="RU1218" s="8"/>
      <c r="RV1218" s="8"/>
      <c r="RW1218" s="8"/>
      <c r="RX1218" s="8"/>
      <c r="RY1218" s="8"/>
      <c r="RZ1218" s="8"/>
      <c r="SA1218" s="8"/>
      <c r="SB1218" s="8"/>
      <c r="SC1218" s="8"/>
      <c r="SD1218" s="8"/>
      <c r="SE1218" s="8"/>
      <c r="SF1218" s="8"/>
      <c r="SG1218" s="8"/>
      <c r="SH1218" s="8"/>
      <c r="SI1218" s="8"/>
      <c r="SJ1218" s="8"/>
      <c r="SK1218" s="8"/>
      <c r="SL1218" s="8"/>
      <c r="SM1218" s="8"/>
      <c r="SN1218" s="8"/>
      <c r="SO1218" s="8"/>
      <c r="SP1218" s="8"/>
      <c r="SQ1218" s="8"/>
      <c r="SR1218" s="8"/>
      <c r="SS1218" s="8"/>
      <c r="ST1218" s="8"/>
      <c r="SU1218" s="8"/>
      <c r="SV1218" s="8"/>
      <c r="SW1218" s="8"/>
      <c r="SX1218" s="8"/>
      <c r="SY1218" s="8"/>
      <c r="SZ1218" s="8"/>
      <c r="TA1218" s="8"/>
      <c r="TB1218" s="8"/>
      <c r="TC1218" s="8"/>
      <c r="TD1218" s="8"/>
      <c r="TE1218" s="8"/>
      <c r="TF1218" s="8"/>
      <c r="TG1218" s="8"/>
      <c r="TH1218" s="8"/>
      <c r="TI1218" s="8"/>
      <c r="TJ1218" s="8"/>
      <c r="TK1218" s="8"/>
      <c r="TL1218" s="8"/>
      <c r="TM1218" s="8"/>
      <c r="TN1218" s="8"/>
      <c r="TO1218" s="8"/>
      <c r="TP1218" s="8"/>
      <c r="TQ1218" s="8"/>
      <c r="TR1218" s="8"/>
      <c r="TS1218" s="8"/>
      <c r="TT1218" s="8"/>
      <c r="TU1218" s="8"/>
      <c r="TV1218" s="8"/>
      <c r="TW1218" s="8"/>
      <c r="TX1218" s="8"/>
      <c r="TY1218" s="8"/>
      <c r="TZ1218" s="8"/>
      <c r="UA1218" s="8"/>
      <c r="UB1218" s="8"/>
      <c r="UC1218" s="8"/>
      <c r="UD1218" s="8"/>
      <c r="UE1218" s="8"/>
      <c r="UF1218" s="8"/>
      <c r="UG1218" s="8"/>
      <c r="UH1218" s="8"/>
      <c r="UI1218" s="8"/>
      <c r="UJ1218" s="8"/>
      <c r="UK1218" s="8"/>
      <c r="UL1218" s="8"/>
      <c r="UM1218" s="8"/>
      <c r="UN1218" s="8"/>
      <c r="UO1218" s="8"/>
      <c r="UP1218" s="8"/>
      <c r="UQ1218" s="8"/>
      <c r="UR1218" s="8"/>
      <c r="US1218" s="8"/>
      <c r="UT1218" s="8"/>
      <c r="UU1218" s="8"/>
      <c r="UV1218" s="8"/>
      <c r="UW1218" s="8"/>
      <c r="UX1218" s="8"/>
      <c r="UY1218" s="8"/>
      <c r="UZ1218" s="8"/>
      <c r="VA1218" s="8"/>
      <c r="VB1218" s="8"/>
      <c r="VC1218" s="8"/>
      <c r="VD1218" s="8"/>
      <c r="VE1218" s="8"/>
      <c r="VF1218" s="8"/>
      <c r="VG1218" s="8"/>
      <c r="VH1218" s="8"/>
      <c r="VI1218" s="8"/>
      <c r="VJ1218" s="8"/>
      <c r="VK1218" s="8"/>
      <c r="VL1218" s="8"/>
      <c r="VM1218" s="8"/>
      <c r="VN1218" s="8"/>
      <c r="VO1218" s="8"/>
      <c r="VP1218" s="8"/>
      <c r="VQ1218" s="8"/>
      <c r="VR1218" s="8"/>
      <c r="VS1218" s="8"/>
      <c r="VT1218" s="8"/>
      <c r="VU1218" s="8"/>
      <c r="VV1218" s="8"/>
      <c r="VW1218" s="8"/>
      <c r="VX1218" s="8"/>
      <c r="VY1218" s="8"/>
      <c r="VZ1218" s="8"/>
      <c r="WA1218" s="8"/>
      <c r="WB1218" s="8"/>
      <c r="WC1218" s="8"/>
      <c r="WD1218" s="8"/>
      <c r="WE1218" s="8"/>
      <c r="WF1218" s="8"/>
      <c r="WG1218" s="8"/>
      <c r="WH1218" s="8"/>
      <c r="WI1218" s="8"/>
      <c r="WJ1218" s="8"/>
      <c r="WK1218" s="8"/>
      <c r="WL1218" s="8"/>
      <c r="WM1218" s="8"/>
      <c r="WN1218" s="8"/>
      <c r="WO1218" s="8"/>
      <c r="WP1218" s="8"/>
      <c r="WQ1218" s="8"/>
      <c r="WR1218" s="8"/>
      <c r="WS1218" s="8"/>
      <c r="WT1218" s="8"/>
      <c r="WU1218" s="8"/>
      <c r="WV1218" s="8"/>
      <c r="WW1218" s="8"/>
      <c r="WX1218" s="8"/>
      <c r="WY1218" s="8"/>
      <c r="WZ1218" s="8"/>
      <c r="XA1218" s="8"/>
      <c r="XB1218" s="8"/>
      <c r="XC1218" s="8"/>
      <c r="XD1218" s="8"/>
      <c r="XE1218" s="8"/>
      <c r="XF1218" s="8"/>
      <c r="XG1218" s="8"/>
      <c r="XH1218" s="8"/>
      <c r="XI1218" s="8"/>
      <c r="XJ1218" s="8"/>
      <c r="XK1218" s="8"/>
      <c r="XL1218" s="8"/>
      <c r="XM1218" s="8"/>
      <c r="XN1218" s="8"/>
      <c r="XO1218" s="8"/>
      <c r="XP1218" s="8"/>
      <c r="XQ1218" s="8"/>
      <c r="XR1218" s="8"/>
      <c r="XS1218" s="8"/>
      <c r="XT1218" s="8"/>
      <c r="XU1218" s="8"/>
      <c r="XV1218" s="8"/>
      <c r="XW1218" s="8"/>
      <c r="XX1218" s="8"/>
      <c r="XY1218" s="8"/>
      <c r="XZ1218" s="8"/>
      <c r="YA1218" s="8"/>
      <c r="YB1218" s="8"/>
      <c r="YC1218" s="8"/>
      <c r="YD1218" s="8"/>
      <c r="YE1218" s="8"/>
      <c r="YF1218" s="8"/>
      <c r="YG1218" s="8"/>
      <c r="YH1218" s="8"/>
      <c r="YI1218" s="8"/>
      <c r="YJ1218" s="8"/>
      <c r="YK1218" s="8"/>
      <c r="YL1218" s="8"/>
      <c r="YM1218" s="8"/>
      <c r="YN1218" s="8"/>
      <c r="YO1218" s="8"/>
      <c r="YP1218" s="8"/>
      <c r="YQ1218" s="8"/>
      <c r="YR1218" s="8"/>
      <c r="YS1218" s="8"/>
      <c r="YT1218" s="8"/>
      <c r="YU1218" s="8"/>
      <c r="YV1218" s="8"/>
      <c r="YW1218" s="8"/>
      <c r="YX1218" s="8"/>
      <c r="YY1218" s="8"/>
      <c r="YZ1218" s="8"/>
      <c r="ZA1218" s="8"/>
      <c r="ZB1218" s="8"/>
      <c r="ZC1218" s="8"/>
      <c r="ZD1218" s="8"/>
      <c r="ZE1218" s="8"/>
      <c r="ZF1218" s="8"/>
      <c r="ZG1218" s="8"/>
      <c r="ZH1218" s="8"/>
      <c r="ZI1218" s="8"/>
      <c r="ZJ1218" s="8"/>
      <c r="ZK1218" s="8"/>
      <c r="ZL1218" s="8"/>
      <c r="ZM1218" s="8"/>
      <c r="ZN1218" s="8"/>
      <c r="ZO1218" s="8"/>
      <c r="ZP1218" s="8"/>
      <c r="ZQ1218" s="8"/>
      <c r="ZR1218" s="8"/>
      <c r="ZS1218" s="8"/>
      <c r="ZT1218" s="8"/>
      <c r="ZU1218" s="8"/>
      <c r="ZV1218" s="8"/>
      <c r="ZW1218" s="8"/>
      <c r="ZX1218" s="8"/>
      <c r="ZY1218" s="8"/>
      <c r="ZZ1218" s="8"/>
      <c r="AAA1218" s="8"/>
      <c r="AAB1218" s="8"/>
      <c r="AAC1218" s="8"/>
      <c r="AAD1218" s="8"/>
      <c r="AAE1218" s="8"/>
      <c r="AAF1218" s="8"/>
      <c r="AAG1218" s="8"/>
      <c r="AAH1218" s="8"/>
      <c r="AAI1218" s="8"/>
      <c r="AAJ1218" s="8"/>
      <c r="AAK1218" s="8"/>
      <c r="AAL1218" s="8"/>
      <c r="AAM1218" s="8"/>
      <c r="AAN1218" s="8"/>
      <c r="AAO1218" s="8"/>
      <c r="AAP1218" s="8"/>
      <c r="AAQ1218" s="8"/>
      <c r="AAR1218" s="8"/>
      <c r="AAS1218" s="8"/>
      <c r="AAT1218" s="8"/>
      <c r="AAU1218" s="8"/>
      <c r="AAV1218" s="8"/>
      <c r="AAW1218" s="8"/>
      <c r="AAX1218" s="8"/>
      <c r="AAY1218" s="8"/>
      <c r="AAZ1218" s="8"/>
      <c r="ABA1218" s="8"/>
      <c r="ABB1218" s="8"/>
      <c r="ABC1218" s="8"/>
      <c r="ABD1218" s="8"/>
      <c r="ABE1218" s="8"/>
      <c r="ABF1218" s="8"/>
      <c r="ABG1218" s="8"/>
      <c r="ABH1218" s="8"/>
      <c r="ABI1218" s="8"/>
      <c r="ABJ1218" s="8"/>
      <c r="ABK1218" s="8"/>
      <c r="ABL1218" s="8"/>
      <c r="ABM1218" s="8"/>
      <c r="ABN1218" s="8"/>
      <c r="ABO1218" s="8"/>
      <c r="ABP1218" s="8"/>
      <c r="ABQ1218" s="8"/>
      <c r="ABR1218" s="8"/>
      <c r="ABS1218" s="8"/>
      <c r="ABT1218" s="8"/>
      <c r="ABU1218" s="8"/>
      <c r="ABV1218" s="8"/>
      <c r="ABW1218" s="8"/>
      <c r="ABX1218" s="8"/>
      <c r="ABY1218" s="8"/>
      <c r="ABZ1218" s="8"/>
      <c r="ACA1218" s="8"/>
      <c r="ACB1218" s="8"/>
      <c r="ACC1218" s="8"/>
      <c r="ACD1218" s="8"/>
      <c r="ACE1218" s="8"/>
      <c r="ACF1218" s="8"/>
      <c r="ACG1218" s="8"/>
      <c r="ACH1218" s="8"/>
      <c r="ACI1218" s="8"/>
      <c r="ACJ1218" s="8"/>
      <c r="ACK1218" s="8"/>
      <c r="ACL1218" s="8"/>
      <c r="ACM1218" s="8"/>
      <c r="ACN1218" s="8"/>
      <c r="ACO1218" s="8"/>
      <c r="ACP1218" s="8"/>
      <c r="ACQ1218" s="8"/>
      <c r="ACR1218" s="8"/>
      <c r="ACS1218" s="8"/>
      <c r="ACT1218" s="8"/>
      <c r="ACU1218" s="8"/>
      <c r="ACV1218" s="8"/>
      <c r="ACW1218" s="8"/>
      <c r="ACX1218" s="8"/>
      <c r="ACY1218" s="8"/>
      <c r="ACZ1218" s="8"/>
      <c r="ADA1218" s="8"/>
      <c r="ADB1218" s="8"/>
      <c r="ADC1218" s="8"/>
      <c r="ADD1218" s="8"/>
      <c r="ADE1218" s="8"/>
      <c r="ADF1218" s="8"/>
      <c r="ADG1218" s="8"/>
      <c r="ADH1218" s="8"/>
      <c r="ADI1218" s="8"/>
      <c r="ADJ1218" s="8"/>
      <c r="ADK1218" s="8"/>
      <c r="ADL1218" s="8"/>
      <c r="ADM1218" s="8"/>
      <c r="ADN1218" s="8"/>
      <c r="ADO1218" s="8"/>
      <c r="ADP1218" s="8"/>
      <c r="ADQ1218" s="8"/>
      <c r="ADR1218" s="8"/>
      <c r="ADS1218" s="8"/>
      <c r="ADT1218" s="8"/>
      <c r="ADU1218" s="8"/>
      <c r="ADV1218" s="8"/>
      <c r="ADW1218" s="8"/>
      <c r="ADX1218" s="8"/>
      <c r="ADY1218" s="8"/>
      <c r="ADZ1218" s="8"/>
      <c r="AEA1218" s="8"/>
      <c r="AEB1218" s="8"/>
      <c r="AEC1218" s="8"/>
      <c r="AED1218" s="8"/>
      <c r="AEE1218" s="8"/>
      <c r="AEF1218" s="8"/>
      <c r="AEG1218" s="8"/>
      <c r="AEH1218" s="8"/>
      <c r="AEI1218" s="8"/>
      <c r="AEJ1218" s="8"/>
      <c r="AEK1218" s="8"/>
      <c r="AEL1218" s="8"/>
      <c r="AEM1218" s="8"/>
      <c r="AEN1218" s="8"/>
      <c r="AEO1218" s="8"/>
      <c r="AEP1218" s="8"/>
      <c r="AEQ1218" s="8"/>
      <c r="AER1218" s="8"/>
      <c r="AES1218" s="8"/>
      <c r="AET1218" s="8"/>
      <c r="AEU1218" s="8"/>
      <c r="AEV1218" s="8"/>
      <c r="AEW1218" s="8"/>
      <c r="AEX1218" s="8"/>
      <c r="AEY1218" s="8"/>
      <c r="AEZ1218" s="8"/>
      <c r="AFA1218" s="8"/>
      <c r="AFB1218" s="8"/>
      <c r="AFC1218" s="8"/>
      <c r="AFD1218" s="8"/>
      <c r="AFE1218" s="8"/>
      <c r="AFF1218" s="8"/>
      <c r="AFG1218" s="8"/>
      <c r="AFH1218" s="8"/>
      <c r="AFI1218" s="8"/>
      <c r="AFJ1218" s="8"/>
      <c r="AFK1218" s="8"/>
      <c r="AFL1218" s="8"/>
      <c r="AFM1218" s="8"/>
      <c r="AFN1218" s="8"/>
      <c r="AFO1218" s="8"/>
      <c r="AFP1218" s="8"/>
      <c r="AFQ1218" s="8"/>
      <c r="AFR1218" s="8"/>
      <c r="AFS1218" s="8"/>
      <c r="AFT1218" s="8"/>
      <c r="AFU1218" s="8"/>
      <c r="AFV1218" s="8"/>
      <c r="AFW1218" s="8"/>
      <c r="AFX1218" s="8"/>
      <c r="AFY1218" s="8"/>
      <c r="AFZ1218" s="8"/>
      <c r="AGA1218" s="8"/>
      <c r="AGB1218" s="8"/>
      <c r="AGC1218" s="8"/>
      <c r="AGD1218" s="8"/>
      <c r="AGE1218" s="8"/>
      <c r="AGF1218" s="8"/>
      <c r="AGG1218" s="8"/>
      <c r="AGH1218" s="8"/>
      <c r="AGI1218" s="8"/>
      <c r="AGJ1218" s="8"/>
      <c r="AGK1218" s="8"/>
      <c r="AGL1218" s="8"/>
      <c r="AGM1218" s="8"/>
      <c r="AGN1218" s="8"/>
      <c r="AGO1218" s="8"/>
      <c r="AGP1218" s="8"/>
      <c r="AGQ1218" s="8"/>
      <c r="AGR1218" s="8"/>
      <c r="AGS1218" s="8"/>
      <c r="AGT1218" s="8"/>
      <c r="AGU1218" s="8"/>
      <c r="AGV1218" s="8"/>
      <c r="AGW1218" s="8"/>
      <c r="AGX1218" s="8"/>
      <c r="AGY1218" s="8"/>
      <c r="AGZ1218" s="8"/>
      <c r="AHA1218" s="8"/>
      <c r="AHB1218" s="8"/>
      <c r="AHC1218" s="8"/>
      <c r="AHD1218" s="8"/>
      <c r="AHE1218" s="8"/>
      <c r="AHF1218" s="8"/>
      <c r="AHG1218" s="8"/>
      <c r="AHH1218" s="8"/>
      <c r="AHI1218" s="8"/>
      <c r="AHJ1218" s="8"/>
      <c r="AHK1218" s="8"/>
      <c r="AHL1218" s="8"/>
      <c r="AHM1218" s="8"/>
      <c r="AHN1218" s="8"/>
      <c r="AHO1218" s="8"/>
      <c r="AHP1218" s="8"/>
      <c r="AHQ1218" s="8"/>
      <c r="AHR1218" s="8"/>
      <c r="AHS1218" s="8"/>
      <c r="AHT1218" s="8"/>
      <c r="AHU1218" s="8"/>
      <c r="AHV1218" s="8"/>
      <c r="AHW1218" s="8"/>
      <c r="AHX1218" s="8"/>
      <c r="AHY1218" s="8"/>
      <c r="AHZ1218" s="8"/>
      <c r="AIA1218" s="8"/>
      <c r="AIB1218" s="8"/>
      <c r="AIC1218" s="8"/>
      <c r="AID1218" s="8"/>
      <c r="AIE1218" s="8"/>
      <c r="AIF1218" s="8"/>
      <c r="AIG1218" s="8"/>
      <c r="AIH1218" s="8"/>
      <c r="AII1218" s="8"/>
      <c r="AIJ1218" s="8"/>
      <c r="AIK1218" s="8"/>
      <c r="AIL1218" s="8"/>
      <c r="AIM1218" s="8"/>
      <c r="AIN1218" s="8"/>
      <c r="AIO1218" s="8"/>
      <c r="AIP1218" s="8"/>
      <c r="AIQ1218" s="8"/>
      <c r="AIR1218" s="8"/>
      <c r="AIS1218" s="8"/>
      <c r="AIT1218" s="8"/>
      <c r="AIU1218" s="8"/>
      <c r="AIV1218" s="8"/>
      <c r="AIW1218" s="8"/>
      <c r="AIX1218" s="8"/>
      <c r="AIY1218" s="8"/>
      <c r="AIZ1218" s="8"/>
      <c r="AJA1218" s="8"/>
      <c r="AJB1218" s="8"/>
      <c r="AJC1218" s="8"/>
      <c r="AJD1218" s="8"/>
      <c r="AJE1218" s="8"/>
      <c r="AJF1218" s="8"/>
      <c r="AJG1218" s="8"/>
      <c r="AJH1218" s="8"/>
      <c r="AJI1218" s="8"/>
      <c r="AJJ1218" s="8"/>
      <c r="AJK1218" s="8"/>
      <c r="AJL1218" s="8"/>
      <c r="AJM1218" s="8"/>
      <c r="AJN1218" s="8"/>
      <c r="AJO1218" s="8"/>
      <c r="AJP1218" s="8"/>
      <c r="AJQ1218" s="8"/>
      <c r="AJR1218" s="8"/>
      <c r="AJS1218" s="8"/>
      <c r="AJT1218" s="8"/>
      <c r="AJU1218" s="8"/>
      <c r="AJV1218" s="8"/>
      <c r="AJW1218" s="8"/>
      <c r="AJX1218" s="8"/>
      <c r="AJY1218" s="8"/>
      <c r="AJZ1218" s="8"/>
      <c r="AKA1218" s="8"/>
      <c r="AKB1218" s="8"/>
      <c r="AKC1218" s="8"/>
      <c r="AKD1218" s="8"/>
      <c r="AKE1218" s="8"/>
      <c r="AKF1218" s="8"/>
      <c r="AKG1218" s="8"/>
      <c r="AKH1218" s="8"/>
      <c r="AKI1218" s="8"/>
      <c r="AKJ1218" s="8"/>
      <c r="AKK1218" s="8"/>
      <c r="AKL1218" s="8"/>
      <c r="AKM1218" s="8"/>
      <c r="AKN1218" s="8"/>
      <c r="AKO1218" s="8"/>
      <c r="AKP1218" s="8"/>
      <c r="AKQ1218" s="8"/>
      <c r="AKR1218" s="8"/>
      <c r="AKS1218" s="8"/>
      <c r="AKT1218" s="8"/>
      <c r="AKU1218" s="8"/>
      <c r="AKV1218" s="8"/>
      <c r="AKW1218" s="8"/>
      <c r="AKX1218" s="8"/>
      <c r="AKY1218" s="8"/>
      <c r="AKZ1218" s="8"/>
      <c r="ALA1218" s="8"/>
      <c r="ALB1218" s="8"/>
      <c r="ALC1218" s="8"/>
      <c r="ALD1218" s="8"/>
      <c r="ALE1218" s="8"/>
      <c r="ALF1218" s="8"/>
      <c r="ALG1218" s="8"/>
      <c r="ALH1218" s="8"/>
      <c r="ALI1218" s="8"/>
      <c r="ALJ1218" s="8"/>
      <c r="ALK1218" s="8"/>
      <c r="ALL1218" s="8"/>
      <c r="ALM1218" s="8"/>
      <c r="ALN1218" s="8"/>
      <c r="ALO1218" s="8"/>
      <c r="ALP1218" s="8"/>
      <c r="ALQ1218" s="8"/>
      <c r="ALR1218" s="8"/>
      <c r="ALS1218" s="8"/>
      <c r="ALT1218" s="8"/>
      <c r="ALU1218" s="8"/>
      <c r="ALV1218" s="8"/>
      <c r="ALW1218" s="8"/>
      <c r="ALX1218" s="8"/>
      <c r="ALY1218" s="8"/>
      <c r="ALZ1218" s="8"/>
      <c r="AMA1218" s="8"/>
      <c r="AMB1218" s="8"/>
      <c r="AMC1218" s="8"/>
      <c r="AMD1218" s="8"/>
      <c r="AME1218" s="8"/>
      <c r="AMF1218" s="8"/>
      <c r="AMG1218" s="8"/>
      <c r="AMH1218" s="8"/>
      <c r="AMI1218" s="8"/>
      <c r="AMJ1218" s="8"/>
      <c r="AMK1218" s="8"/>
      <c r="AML1218" s="8"/>
      <c r="AMM1218" s="8"/>
      <c r="AMN1218" s="8"/>
      <c r="AMO1218" s="8"/>
      <c r="AMP1218" s="8"/>
      <c r="AMQ1218" s="8"/>
      <c r="AMR1218" s="8"/>
      <c r="AMS1218" s="8"/>
      <c r="AMT1218" s="8"/>
      <c r="AMU1218" s="8"/>
      <c r="AMV1218" s="8"/>
      <c r="AMW1218" s="8"/>
      <c r="AMX1218" s="8"/>
      <c r="AMY1218" s="8"/>
      <c r="AMZ1218" s="8"/>
      <c r="ANA1218" s="8"/>
      <c r="ANB1218" s="8"/>
      <c r="ANC1218" s="8"/>
      <c r="AND1218" s="8"/>
      <c r="ANE1218" s="8"/>
      <c r="ANF1218" s="8"/>
      <c r="ANG1218" s="8"/>
      <c r="ANH1218" s="8"/>
      <c r="ANI1218" s="8"/>
      <c r="ANJ1218" s="8"/>
      <c r="ANK1218" s="8"/>
      <c r="ANL1218" s="8"/>
      <c r="ANM1218" s="8"/>
      <c r="ANN1218" s="8"/>
      <c r="ANO1218" s="8"/>
      <c r="ANP1218" s="8"/>
      <c r="ANQ1218" s="8"/>
      <c r="ANR1218" s="8"/>
      <c r="ANS1218" s="8"/>
      <c r="ANT1218" s="8"/>
      <c r="ANU1218" s="8"/>
      <c r="ANV1218" s="8"/>
      <c r="ANW1218" s="8"/>
      <c r="ANX1218" s="8"/>
      <c r="ANY1218" s="8"/>
      <c r="ANZ1218" s="8"/>
      <c r="AOA1218" s="8"/>
      <c r="AOB1218" s="8"/>
      <c r="AOC1218" s="8"/>
      <c r="AOD1218" s="8"/>
      <c r="AOE1218" s="8"/>
      <c r="AOF1218" s="8"/>
      <c r="AOG1218" s="8"/>
      <c r="AOH1218" s="8"/>
      <c r="AOI1218" s="8"/>
      <c r="AOJ1218" s="8"/>
      <c r="AOK1218" s="8"/>
      <c r="AOL1218" s="8"/>
      <c r="AOM1218" s="8"/>
      <c r="AON1218" s="8"/>
      <c r="AOO1218" s="8"/>
      <c r="AOP1218" s="8"/>
      <c r="AOQ1218" s="8"/>
      <c r="AOR1218" s="8"/>
      <c r="AOS1218" s="8"/>
      <c r="AOT1218" s="8"/>
      <c r="AOU1218" s="8"/>
      <c r="AOV1218" s="8"/>
      <c r="AOW1218" s="8"/>
      <c r="AOX1218" s="8"/>
      <c r="AOY1218" s="8"/>
      <c r="AOZ1218" s="8"/>
      <c r="APA1218" s="8"/>
      <c r="APB1218" s="8"/>
      <c r="APC1218" s="8"/>
      <c r="APD1218" s="8"/>
      <c r="APE1218" s="8"/>
      <c r="APF1218" s="8"/>
      <c r="APG1218" s="8"/>
      <c r="APH1218" s="8"/>
      <c r="API1218" s="8"/>
      <c r="APJ1218" s="8"/>
      <c r="APK1218" s="8"/>
      <c r="APL1218" s="8"/>
      <c r="APM1218" s="8"/>
      <c r="APN1218" s="8"/>
      <c r="APO1218" s="8"/>
      <c r="APP1218" s="8"/>
      <c r="APQ1218" s="8"/>
      <c r="APR1218" s="8"/>
      <c r="APS1218" s="8"/>
      <c r="APT1218" s="8"/>
      <c r="APU1218" s="8"/>
      <c r="APV1218" s="8"/>
      <c r="APW1218" s="8"/>
      <c r="APX1218" s="8"/>
      <c r="APY1218" s="8"/>
      <c r="APZ1218" s="8"/>
      <c r="AQA1218" s="8"/>
      <c r="AQB1218" s="8"/>
      <c r="AQC1218" s="8"/>
      <c r="AQD1218" s="8"/>
      <c r="AQE1218" s="8"/>
      <c r="AQF1218" s="8"/>
      <c r="AQG1218" s="8"/>
      <c r="AQH1218" s="8"/>
      <c r="AQI1218" s="8"/>
      <c r="AQJ1218" s="8"/>
      <c r="AQK1218" s="8"/>
      <c r="AQL1218" s="8"/>
      <c r="AQM1218" s="8"/>
      <c r="AQN1218" s="8"/>
      <c r="AQO1218" s="8"/>
      <c r="AQP1218" s="8"/>
      <c r="AQQ1218" s="8"/>
      <c r="AQR1218" s="8"/>
      <c r="AQS1218" s="8"/>
      <c r="AQT1218" s="8"/>
      <c r="AQU1218" s="8"/>
      <c r="AQV1218" s="8"/>
      <c r="AQW1218" s="8"/>
      <c r="AQX1218" s="8"/>
      <c r="AQY1218" s="8"/>
      <c r="AQZ1218" s="8"/>
      <c r="ARA1218" s="8"/>
      <c r="ARB1218" s="8"/>
      <c r="ARC1218" s="8"/>
      <c r="ARD1218" s="8"/>
      <c r="ARE1218" s="8"/>
      <c r="ARF1218" s="8"/>
      <c r="ARG1218" s="8"/>
      <c r="ARH1218" s="8"/>
      <c r="ARI1218" s="8"/>
      <c r="ARJ1218" s="8"/>
      <c r="ARK1218" s="8"/>
      <c r="ARL1218" s="8"/>
      <c r="ARM1218" s="8"/>
      <c r="ARN1218" s="8"/>
      <c r="ARO1218" s="8"/>
      <c r="ARP1218" s="8"/>
      <c r="ARQ1218" s="8"/>
      <c r="ARR1218" s="8"/>
      <c r="ARS1218" s="8"/>
      <c r="ART1218" s="8"/>
      <c r="ARU1218" s="8"/>
      <c r="ARV1218" s="8"/>
      <c r="ARW1218" s="8"/>
      <c r="ARX1218" s="8"/>
      <c r="ARY1218" s="8"/>
      <c r="ARZ1218" s="8"/>
      <c r="ASA1218" s="8"/>
      <c r="ASB1218" s="8"/>
      <c r="ASC1218" s="8"/>
      <c r="ASD1218" s="8"/>
      <c r="ASE1218" s="8"/>
      <c r="ASF1218" s="8"/>
      <c r="ASG1218" s="8"/>
      <c r="ASH1218" s="8"/>
      <c r="ASI1218" s="8"/>
      <c r="ASJ1218" s="8"/>
      <c r="ASK1218" s="8"/>
      <c r="ASL1218" s="8"/>
      <c r="ASM1218" s="8"/>
      <c r="ASN1218" s="8"/>
      <c r="ASO1218" s="8"/>
      <c r="ASP1218" s="8"/>
      <c r="ASQ1218" s="8"/>
      <c r="ASR1218" s="8"/>
      <c r="ASS1218" s="8"/>
      <c r="AST1218" s="8"/>
      <c r="ASU1218" s="8"/>
      <c r="ASV1218" s="8"/>
      <c r="ASW1218" s="8"/>
      <c r="ASX1218" s="8"/>
      <c r="ASY1218" s="8"/>
      <c r="ASZ1218" s="8"/>
      <c r="ATA1218" s="8"/>
      <c r="ATB1218" s="8"/>
      <c r="ATC1218" s="8"/>
      <c r="ATD1218" s="8"/>
      <c r="ATE1218" s="8"/>
      <c r="ATF1218" s="8"/>
      <c r="ATG1218" s="8"/>
      <c r="ATH1218" s="8"/>
      <c r="ATI1218" s="8"/>
      <c r="ATJ1218" s="8"/>
      <c r="ATK1218" s="8"/>
      <c r="ATL1218" s="8"/>
      <c r="ATM1218" s="8"/>
      <c r="ATN1218" s="8"/>
      <c r="ATO1218" s="8"/>
      <c r="ATP1218" s="8"/>
      <c r="ATQ1218" s="8"/>
      <c r="ATR1218" s="8"/>
      <c r="ATS1218" s="8"/>
      <c r="ATT1218" s="8"/>
      <c r="ATU1218" s="8"/>
      <c r="ATV1218" s="8"/>
      <c r="ATW1218" s="8"/>
      <c r="ATX1218" s="8"/>
      <c r="ATY1218" s="8"/>
      <c r="ATZ1218" s="8"/>
      <c r="AUA1218" s="8"/>
      <c r="AUB1218" s="8"/>
      <c r="AUC1218" s="8"/>
      <c r="AUD1218" s="8"/>
      <c r="AUE1218" s="8"/>
      <c r="AUF1218" s="8"/>
      <c r="AUG1218" s="8"/>
      <c r="AUH1218" s="8"/>
      <c r="AUI1218" s="8"/>
      <c r="AUJ1218" s="8"/>
      <c r="AUK1218" s="8"/>
      <c r="AUL1218" s="8"/>
      <c r="AUM1218" s="8"/>
      <c r="AUN1218" s="8"/>
      <c r="AUO1218" s="8"/>
      <c r="AUP1218" s="8"/>
      <c r="AUQ1218" s="8"/>
      <c r="AUR1218" s="8"/>
      <c r="AUS1218" s="8"/>
      <c r="AUT1218" s="8"/>
      <c r="AUU1218" s="8"/>
      <c r="AUV1218" s="8"/>
      <c r="AUW1218" s="8"/>
      <c r="AUX1218" s="8"/>
      <c r="AUY1218" s="8"/>
      <c r="AUZ1218" s="8"/>
      <c r="AVA1218" s="8"/>
      <c r="AVB1218" s="8"/>
      <c r="AVC1218" s="8"/>
      <c r="AVD1218" s="8"/>
      <c r="AVE1218" s="8"/>
      <c r="AVF1218" s="8"/>
      <c r="AVG1218" s="8"/>
      <c r="AVH1218" s="8"/>
      <c r="AVI1218" s="8"/>
      <c r="AVJ1218" s="8"/>
      <c r="AVK1218" s="8"/>
      <c r="AVL1218" s="8"/>
      <c r="AVM1218" s="8"/>
      <c r="AVN1218" s="8"/>
      <c r="AVO1218" s="8"/>
      <c r="AVP1218" s="8"/>
      <c r="AVQ1218" s="8"/>
      <c r="AVR1218" s="8"/>
      <c r="AVS1218" s="8"/>
      <c r="AVT1218" s="8"/>
      <c r="AVU1218" s="8"/>
      <c r="AVV1218" s="8"/>
      <c r="AVW1218" s="8"/>
      <c r="AVX1218" s="8"/>
      <c r="AVY1218" s="8"/>
      <c r="AVZ1218" s="8"/>
      <c r="AWA1218" s="8"/>
      <c r="AWB1218" s="8"/>
      <c r="AWC1218" s="8"/>
      <c r="AWD1218" s="8"/>
      <c r="AWE1218" s="8"/>
      <c r="AWF1218" s="8"/>
      <c r="AWG1218" s="8"/>
      <c r="AWH1218" s="8"/>
      <c r="AWI1218" s="8"/>
      <c r="AWJ1218" s="8"/>
      <c r="AWK1218" s="8"/>
      <c r="AWL1218" s="8"/>
      <c r="AWM1218" s="8"/>
      <c r="AWN1218" s="8"/>
      <c r="AWO1218" s="8"/>
      <c r="AWP1218" s="8"/>
      <c r="AWQ1218" s="8"/>
      <c r="AWR1218" s="8"/>
      <c r="AWS1218" s="8"/>
      <c r="AWT1218" s="8"/>
      <c r="AWU1218" s="8"/>
      <c r="AWV1218" s="8"/>
      <c r="AWW1218" s="8"/>
      <c r="AWX1218" s="8"/>
      <c r="AWY1218" s="8"/>
      <c r="AWZ1218" s="8"/>
      <c r="AXA1218" s="8"/>
      <c r="AXB1218" s="8"/>
      <c r="AXC1218" s="8"/>
      <c r="AXD1218" s="8"/>
      <c r="AXE1218" s="8"/>
      <c r="AXF1218" s="8"/>
      <c r="AXG1218" s="8"/>
      <c r="AXH1218" s="8"/>
      <c r="AXI1218" s="8"/>
      <c r="AXJ1218" s="8"/>
      <c r="AXK1218" s="8"/>
      <c r="AXL1218" s="8"/>
      <c r="AXM1218" s="8"/>
      <c r="AXN1218" s="8"/>
      <c r="AXO1218" s="8"/>
      <c r="AXP1218" s="8"/>
      <c r="AXQ1218" s="8"/>
      <c r="AXR1218" s="8"/>
      <c r="AXS1218" s="8"/>
      <c r="AXT1218" s="8"/>
      <c r="AXU1218" s="8"/>
      <c r="AXV1218" s="8"/>
      <c r="AXW1218" s="8"/>
      <c r="AXX1218" s="8"/>
      <c r="AXY1218" s="8"/>
      <c r="AXZ1218" s="8"/>
      <c r="AYA1218" s="8"/>
      <c r="AYB1218" s="8"/>
      <c r="AYC1218" s="8"/>
      <c r="AYD1218" s="8"/>
      <c r="AYE1218" s="8"/>
      <c r="AYF1218" s="8"/>
      <c r="AYG1218" s="8"/>
      <c r="AYH1218" s="8"/>
      <c r="AYI1218" s="8"/>
      <c r="AYJ1218" s="8"/>
      <c r="AYK1218" s="8"/>
      <c r="AYL1218" s="8"/>
      <c r="AYM1218" s="8"/>
      <c r="AYN1218" s="8"/>
      <c r="AYO1218" s="8"/>
      <c r="AYP1218" s="8"/>
      <c r="AYQ1218" s="8"/>
      <c r="AYR1218" s="8"/>
      <c r="AYS1218" s="8"/>
      <c r="AYT1218" s="8"/>
      <c r="AYU1218" s="8"/>
      <c r="AYV1218" s="8"/>
      <c r="AYW1218" s="8"/>
      <c r="AYX1218" s="8"/>
      <c r="AYY1218" s="8"/>
      <c r="AYZ1218" s="8"/>
      <c r="AZA1218" s="8"/>
      <c r="AZB1218" s="8"/>
      <c r="AZC1218" s="8"/>
      <c r="AZD1218" s="8"/>
      <c r="AZE1218" s="8"/>
      <c r="AZF1218" s="8"/>
      <c r="AZG1218" s="8"/>
      <c r="AZH1218" s="8"/>
      <c r="AZI1218" s="8"/>
      <c r="AZJ1218" s="8"/>
      <c r="AZK1218" s="8"/>
      <c r="AZL1218" s="8"/>
      <c r="AZM1218" s="8"/>
      <c r="AZN1218" s="8"/>
      <c r="AZO1218" s="8"/>
      <c r="AZP1218" s="8"/>
      <c r="AZQ1218" s="8"/>
      <c r="AZR1218" s="8"/>
      <c r="AZS1218" s="8"/>
      <c r="AZT1218" s="8"/>
      <c r="AZU1218" s="8"/>
      <c r="AZV1218" s="8"/>
      <c r="AZW1218" s="8"/>
      <c r="AZX1218" s="8"/>
      <c r="AZY1218" s="8"/>
      <c r="AZZ1218" s="8"/>
      <c r="BAA1218" s="8"/>
      <c r="BAB1218" s="8"/>
      <c r="BAC1218" s="8"/>
      <c r="BAD1218" s="8"/>
      <c r="BAE1218" s="8"/>
      <c r="BAF1218" s="8"/>
      <c r="BAG1218" s="8"/>
      <c r="BAH1218" s="8"/>
      <c r="BAI1218" s="8"/>
      <c r="BAJ1218" s="8"/>
      <c r="BAK1218" s="8"/>
      <c r="BAL1218" s="8"/>
      <c r="BAM1218" s="8"/>
      <c r="BAN1218" s="8"/>
      <c r="BAO1218" s="8"/>
      <c r="BAP1218" s="8"/>
      <c r="BAQ1218" s="8"/>
      <c r="BAR1218" s="8"/>
      <c r="BAS1218" s="8"/>
      <c r="BAT1218" s="8"/>
      <c r="BAU1218" s="8"/>
      <c r="BAV1218" s="8"/>
      <c r="BAW1218" s="8"/>
      <c r="BAX1218" s="8"/>
      <c r="BAY1218" s="8"/>
      <c r="BAZ1218" s="8"/>
      <c r="BBA1218" s="8"/>
      <c r="BBB1218" s="8"/>
      <c r="BBC1218" s="8"/>
      <c r="BBD1218" s="8"/>
      <c r="BBE1218" s="8"/>
      <c r="BBF1218" s="8"/>
      <c r="BBG1218" s="8"/>
      <c r="BBH1218" s="8"/>
      <c r="BBI1218" s="8"/>
      <c r="BBJ1218" s="8"/>
      <c r="BBK1218" s="8"/>
      <c r="BBL1218" s="8"/>
      <c r="BBM1218" s="8"/>
      <c r="BBN1218" s="8"/>
      <c r="BBO1218" s="8"/>
      <c r="BBP1218" s="8"/>
      <c r="BBQ1218" s="8"/>
      <c r="BBR1218" s="8"/>
      <c r="BBS1218" s="8"/>
      <c r="BBT1218" s="8"/>
      <c r="BBU1218" s="8"/>
      <c r="BBV1218" s="8"/>
      <c r="BBW1218" s="8"/>
      <c r="BBX1218" s="8"/>
      <c r="BBY1218" s="8"/>
      <c r="BBZ1218" s="8"/>
      <c r="BCA1218" s="8"/>
      <c r="BCB1218" s="8"/>
      <c r="BCC1218" s="8"/>
      <c r="BCD1218" s="8"/>
      <c r="BCE1218" s="8"/>
      <c r="BCF1218" s="8"/>
      <c r="BCG1218" s="8"/>
      <c r="BCH1218" s="8"/>
      <c r="BCI1218" s="8"/>
      <c r="BCJ1218" s="8"/>
      <c r="BCK1218" s="8"/>
      <c r="BCL1218" s="8"/>
      <c r="BCM1218" s="8"/>
      <c r="BCN1218" s="8"/>
      <c r="BCO1218" s="8"/>
      <c r="BCP1218" s="8"/>
      <c r="BCQ1218" s="8"/>
      <c r="BCR1218" s="8"/>
      <c r="BCS1218" s="8"/>
      <c r="BCT1218" s="8"/>
      <c r="BCU1218" s="8"/>
      <c r="BCV1218" s="8"/>
      <c r="BCW1218" s="8"/>
      <c r="BCX1218" s="8"/>
      <c r="BCY1218" s="8"/>
      <c r="BCZ1218" s="8"/>
      <c r="BDA1218" s="8"/>
      <c r="BDB1218" s="8"/>
      <c r="BDC1218" s="8"/>
      <c r="BDD1218" s="8"/>
      <c r="BDE1218" s="8"/>
      <c r="BDF1218" s="8"/>
      <c r="BDG1218" s="8"/>
      <c r="BDH1218" s="8"/>
      <c r="BDI1218" s="8"/>
      <c r="BDJ1218" s="8"/>
      <c r="BDK1218" s="8"/>
      <c r="BDL1218" s="8"/>
      <c r="BDM1218" s="8"/>
      <c r="BDN1218" s="8"/>
      <c r="BDO1218" s="8"/>
      <c r="BDP1218" s="8"/>
      <c r="BDQ1218" s="8"/>
      <c r="BDR1218" s="8"/>
      <c r="BDS1218" s="8"/>
      <c r="BDT1218" s="8"/>
      <c r="BDU1218" s="8"/>
      <c r="BDV1218" s="8"/>
      <c r="BDW1218" s="8"/>
      <c r="BDX1218" s="8"/>
      <c r="BDY1218" s="8"/>
      <c r="BDZ1218" s="8"/>
      <c r="BEA1218" s="8"/>
      <c r="BEB1218" s="8"/>
      <c r="BEC1218" s="8"/>
      <c r="BED1218" s="8"/>
      <c r="BEE1218" s="8"/>
      <c r="BEF1218" s="8"/>
      <c r="BEG1218" s="8"/>
      <c r="BEH1218" s="8"/>
      <c r="BEI1218" s="8"/>
      <c r="BEJ1218" s="8"/>
      <c r="BEK1218" s="8"/>
      <c r="BEL1218" s="8"/>
      <c r="BEM1218" s="8"/>
      <c r="BEN1218" s="8"/>
      <c r="BEO1218" s="8"/>
      <c r="BEP1218" s="8"/>
      <c r="BEQ1218" s="8"/>
      <c r="BER1218" s="8"/>
      <c r="BES1218" s="8"/>
      <c r="BET1218" s="8"/>
      <c r="BEU1218" s="8"/>
      <c r="BEV1218" s="8"/>
      <c r="BEW1218" s="8"/>
      <c r="BEX1218" s="8"/>
      <c r="BEY1218" s="8"/>
      <c r="BEZ1218" s="8"/>
      <c r="BFA1218" s="8"/>
      <c r="BFB1218" s="8"/>
      <c r="BFC1218" s="8"/>
      <c r="BFD1218" s="8"/>
      <c r="BFE1218" s="8"/>
      <c r="BFF1218" s="8"/>
      <c r="BFG1218" s="8"/>
      <c r="BFH1218" s="8"/>
      <c r="BFI1218" s="8"/>
      <c r="BFJ1218" s="8"/>
      <c r="BFK1218" s="8"/>
      <c r="BFL1218" s="8"/>
      <c r="BFM1218" s="8"/>
      <c r="BFN1218" s="8"/>
      <c r="BFO1218" s="8"/>
      <c r="BFP1218" s="8"/>
      <c r="BFQ1218" s="8"/>
      <c r="BFR1218" s="8"/>
      <c r="BFS1218" s="8"/>
      <c r="BFT1218" s="8"/>
      <c r="BFU1218" s="8"/>
      <c r="BFV1218" s="8"/>
      <c r="BFW1218" s="8"/>
      <c r="BFX1218" s="8"/>
      <c r="BFY1218" s="8"/>
      <c r="BFZ1218" s="8"/>
      <c r="BGA1218" s="8"/>
      <c r="BGB1218" s="8"/>
      <c r="BGC1218" s="8"/>
      <c r="BGD1218" s="8"/>
      <c r="BGE1218" s="8"/>
      <c r="BGF1218" s="8"/>
      <c r="BGG1218" s="8"/>
      <c r="BGH1218" s="8"/>
      <c r="BGI1218" s="8"/>
      <c r="BGJ1218" s="8"/>
      <c r="BGK1218" s="8"/>
      <c r="BGL1218" s="8"/>
      <c r="BGM1218" s="8"/>
      <c r="BGN1218" s="8"/>
      <c r="BGO1218" s="8"/>
      <c r="BGP1218" s="8"/>
      <c r="BGQ1218" s="8"/>
      <c r="BGR1218" s="8"/>
      <c r="BGS1218" s="8"/>
      <c r="BGT1218" s="8"/>
      <c r="BGU1218" s="8"/>
      <c r="BGV1218" s="8"/>
      <c r="BGW1218" s="8"/>
      <c r="BGX1218" s="8"/>
      <c r="BGY1218" s="8"/>
      <c r="BGZ1218" s="8"/>
      <c r="BHA1218" s="8"/>
      <c r="BHB1218" s="8"/>
      <c r="BHC1218" s="8"/>
      <c r="BHD1218" s="8"/>
      <c r="BHE1218" s="8"/>
      <c r="BHF1218" s="8"/>
      <c r="BHG1218" s="8"/>
      <c r="BHH1218" s="8"/>
      <c r="BHI1218" s="8"/>
      <c r="BHJ1218" s="8"/>
      <c r="BHK1218" s="8"/>
      <c r="BHL1218" s="8"/>
      <c r="BHM1218" s="8"/>
      <c r="BHN1218" s="8"/>
      <c r="BHO1218" s="8"/>
      <c r="BHP1218" s="8"/>
      <c r="BHQ1218" s="8"/>
      <c r="BHR1218" s="8"/>
      <c r="BHS1218" s="8"/>
      <c r="BHT1218" s="8"/>
      <c r="BHU1218" s="8"/>
      <c r="BHV1218" s="8"/>
      <c r="BHW1218" s="8"/>
      <c r="BHX1218" s="8"/>
      <c r="BHY1218" s="8"/>
      <c r="BHZ1218" s="8"/>
      <c r="BIA1218" s="8"/>
      <c r="BIB1218" s="8"/>
      <c r="BIC1218" s="8"/>
      <c r="BID1218" s="8"/>
      <c r="BIE1218" s="8"/>
      <c r="BIF1218" s="8"/>
      <c r="BIG1218" s="8"/>
      <c r="BIH1218" s="8"/>
      <c r="BII1218" s="8"/>
      <c r="BIJ1218" s="8"/>
      <c r="BIK1218" s="8"/>
      <c r="BIL1218" s="8"/>
      <c r="BIM1218" s="8"/>
      <c r="BIN1218" s="8"/>
      <c r="BIO1218" s="8"/>
      <c r="BIP1218" s="8"/>
      <c r="BIQ1218" s="8"/>
      <c r="BIR1218" s="8"/>
      <c r="BIS1218" s="8"/>
      <c r="BIT1218" s="8"/>
      <c r="BIU1218" s="8"/>
      <c r="BIV1218" s="8"/>
      <c r="BIW1218" s="8"/>
      <c r="BIX1218" s="8"/>
      <c r="BIY1218" s="8"/>
      <c r="BIZ1218" s="8"/>
      <c r="BJA1218" s="8"/>
      <c r="BJB1218" s="8"/>
      <c r="BJC1218" s="8"/>
      <c r="BJD1218" s="8"/>
      <c r="BJE1218" s="8"/>
      <c r="BJF1218" s="8"/>
      <c r="BJG1218" s="8"/>
      <c r="BJH1218" s="8"/>
      <c r="BJI1218" s="8"/>
      <c r="BJJ1218" s="8"/>
      <c r="BJK1218" s="8"/>
      <c r="BJL1218" s="8"/>
      <c r="BJM1218" s="8"/>
      <c r="BJN1218" s="8"/>
      <c r="BJO1218" s="8"/>
      <c r="BJP1218" s="8"/>
      <c r="BJQ1218" s="8"/>
      <c r="BJR1218" s="8"/>
      <c r="BJS1218" s="8"/>
      <c r="BJT1218" s="8"/>
      <c r="BJU1218" s="8"/>
      <c r="BJV1218" s="8"/>
      <c r="BJW1218" s="8"/>
      <c r="BJX1218" s="8"/>
      <c r="BJY1218" s="8"/>
      <c r="BJZ1218" s="8"/>
      <c r="BKA1218" s="8"/>
      <c r="BKB1218" s="8"/>
      <c r="BKC1218" s="8"/>
      <c r="BKD1218" s="8"/>
      <c r="BKE1218" s="8"/>
      <c r="BKF1218" s="8"/>
      <c r="BKG1218" s="8"/>
      <c r="BKH1218" s="8"/>
      <c r="BKI1218" s="8"/>
      <c r="BKJ1218" s="8"/>
      <c r="BKK1218" s="8"/>
      <c r="BKL1218" s="8"/>
      <c r="BKM1218" s="8"/>
      <c r="BKN1218" s="8"/>
      <c r="BKO1218" s="8"/>
      <c r="BKP1218" s="8"/>
      <c r="BKQ1218" s="8"/>
      <c r="BKR1218" s="8"/>
      <c r="BKS1218" s="8"/>
      <c r="BKT1218" s="8"/>
      <c r="BKU1218" s="8"/>
      <c r="BKV1218" s="8"/>
      <c r="BKW1218" s="8"/>
      <c r="BKX1218" s="8"/>
      <c r="BKY1218" s="8"/>
      <c r="BKZ1218" s="8"/>
      <c r="BLA1218" s="8"/>
      <c r="BLB1218" s="8"/>
      <c r="BLC1218" s="8"/>
      <c r="BLD1218" s="8"/>
      <c r="BLE1218" s="8"/>
      <c r="BLF1218" s="8"/>
      <c r="BLG1218" s="8"/>
      <c r="BLH1218" s="8"/>
      <c r="BLI1218" s="8"/>
      <c r="BLJ1218" s="8"/>
      <c r="BLK1218" s="8"/>
      <c r="BLL1218" s="8"/>
      <c r="BLM1218" s="8"/>
      <c r="BLN1218" s="8"/>
      <c r="BLO1218" s="8"/>
      <c r="BLP1218" s="8"/>
      <c r="BLQ1218" s="8"/>
      <c r="BLR1218" s="8"/>
      <c r="BLS1218" s="8"/>
      <c r="BLT1218" s="8"/>
      <c r="BLU1218" s="8"/>
      <c r="BLV1218" s="8"/>
      <c r="BLW1218" s="8"/>
      <c r="BLX1218" s="8"/>
      <c r="BLY1218" s="8"/>
      <c r="BLZ1218" s="8"/>
      <c r="BMA1218" s="8"/>
      <c r="BMB1218" s="8"/>
      <c r="BMC1218" s="8"/>
      <c r="BMD1218" s="8"/>
      <c r="BME1218" s="8"/>
      <c r="BMF1218" s="8"/>
      <c r="BMG1218" s="8"/>
      <c r="BMH1218" s="8"/>
      <c r="BMI1218" s="8"/>
      <c r="BMJ1218" s="8"/>
      <c r="BMK1218" s="8"/>
      <c r="BML1218" s="8"/>
      <c r="BMM1218" s="8"/>
      <c r="BMN1218" s="8"/>
      <c r="BMO1218" s="8"/>
      <c r="BMP1218" s="8"/>
      <c r="BMQ1218" s="8"/>
      <c r="BMR1218" s="8"/>
      <c r="BMS1218" s="8"/>
      <c r="BMT1218" s="8"/>
      <c r="BMU1218" s="8"/>
      <c r="BMV1218" s="8"/>
      <c r="BMW1218" s="8"/>
      <c r="BMX1218" s="8"/>
      <c r="BMY1218" s="8"/>
      <c r="BMZ1218" s="8"/>
      <c r="BNA1218" s="8"/>
      <c r="BNB1218" s="8"/>
      <c r="BNC1218" s="8"/>
      <c r="BND1218" s="8"/>
      <c r="BNE1218" s="8"/>
      <c r="BNF1218" s="8"/>
      <c r="BNG1218" s="8"/>
      <c r="BNH1218" s="8"/>
      <c r="BNI1218" s="8"/>
      <c r="BNJ1218" s="8"/>
      <c r="BNK1218" s="8"/>
      <c r="BNL1218" s="8"/>
      <c r="BNM1218" s="8"/>
      <c r="BNN1218" s="8"/>
      <c r="BNO1218" s="8"/>
      <c r="BNP1218" s="8"/>
      <c r="BNQ1218" s="8"/>
      <c r="BNR1218" s="8"/>
      <c r="BNS1218" s="8"/>
      <c r="BNT1218" s="8"/>
      <c r="BNU1218" s="8"/>
      <c r="BNV1218" s="8"/>
      <c r="BNW1218" s="8"/>
      <c r="BNX1218" s="8"/>
      <c r="BNY1218" s="8"/>
      <c r="BNZ1218" s="8"/>
      <c r="BOA1218" s="8"/>
      <c r="BOB1218" s="8"/>
      <c r="BOC1218" s="8"/>
      <c r="BOD1218" s="8"/>
      <c r="BOE1218" s="8"/>
      <c r="BOF1218" s="8"/>
      <c r="BOG1218" s="8"/>
      <c r="BOH1218" s="8"/>
      <c r="BOI1218" s="8"/>
      <c r="BOJ1218" s="8"/>
      <c r="BOK1218" s="8"/>
      <c r="BOL1218" s="8"/>
      <c r="BOM1218" s="8"/>
      <c r="BON1218" s="8"/>
      <c r="BOO1218" s="8"/>
      <c r="BOP1218" s="8"/>
      <c r="BOQ1218" s="8"/>
      <c r="BOR1218" s="8"/>
      <c r="BOS1218" s="8"/>
      <c r="BOT1218" s="8"/>
      <c r="BOU1218" s="8"/>
      <c r="BOV1218" s="8"/>
      <c r="BOW1218" s="8"/>
      <c r="BOX1218" s="8"/>
      <c r="BOY1218" s="8"/>
      <c r="BOZ1218" s="8"/>
      <c r="BPA1218" s="8"/>
      <c r="BPB1218" s="8"/>
      <c r="BPC1218" s="8"/>
      <c r="BPD1218" s="8"/>
      <c r="BPE1218" s="8"/>
      <c r="BPF1218" s="8"/>
      <c r="BPG1218" s="8"/>
      <c r="BPH1218" s="8"/>
      <c r="BPI1218" s="8"/>
      <c r="BPJ1218" s="8"/>
      <c r="BPK1218" s="8"/>
      <c r="BPL1218" s="8"/>
      <c r="BPM1218" s="8"/>
      <c r="BPN1218" s="8"/>
      <c r="BPO1218" s="8"/>
      <c r="BPP1218" s="8"/>
      <c r="BPQ1218" s="8"/>
      <c r="BPR1218" s="8"/>
      <c r="BPS1218" s="8"/>
      <c r="BPT1218" s="8"/>
      <c r="BPU1218" s="8"/>
      <c r="BPV1218" s="8"/>
      <c r="BPW1218" s="8"/>
      <c r="BPX1218" s="8"/>
      <c r="BPY1218" s="8"/>
      <c r="BPZ1218" s="8"/>
      <c r="BQA1218" s="8"/>
      <c r="BQB1218" s="8"/>
      <c r="BQC1218" s="8"/>
      <c r="BQD1218" s="8"/>
      <c r="BQE1218" s="8"/>
      <c r="BQF1218" s="8"/>
      <c r="BQG1218" s="8"/>
      <c r="BQH1218" s="8"/>
      <c r="BQI1218" s="8"/>
      <c r="BQJ1218" s="8"/>
      <c r="BQK1218" s="8"/>
      <c r="BQL1218" s="8"/>
      <c r="BQM1218" s="8"/>
      <c r="BQN1218" s="8"/>
      <c r="BQO1218" s="8"/>
      <c r="BQP1218" s="8"/>
      <c r="BQQ1218" s="8"/>
      <c r="BQR1218" s="8"/>
      <c r="BQS1218" s="8"/>
      <c r="BQT1218" s="8"/>
      <c r="BQU1218" s="8"/>
      <c r="BQV1218" s="8"/>
      <c r="BQW1218" s="8"/>
      <c r="BQX1218" s="8"/>
      <c r="BQY1218" s="8"/>
      <c r="BQZ1218" s="8"/>
      <c r="BRA1218" s="8"/>
      <c r="BRB1218" s="8"/>
      <c r="BRC1218" s="8"/>
      <c r="BRD1218" s="8"/>
      <c r="BRE1218" s="8"/>
      <c r="BRF1218" s="8"/>
      <c r="BRG1218" s="8"/>
      <c r="BRH1218" s="8"/>
      <c r="BRI1218" s="8"/>
      <c r="BRJ1218" s="8"/>
      <c r="BRK1218" s="8"/>
      <c r="BRL1218" s="8"/>
      <c r="BRM1218" s="8"/>
      <c r="BRN1218" s="8"/>
      <c r="BRO1218" s="8"/>
      <c r="BRP1218" s="8"/>
      <c r="BRQ1218" s="8"/>
      <c r="BRR1218" s="8"/>
      <c r="BRS1218" s="8"/>
      <c r="BRT1218" s="8"/>
      <c r="BRU1218" s="8"/>
      <c r="BRV1218" s="8"/>
      <c r="BRW1218" s="8"/>
      <c r="BRX1218" s="8"/>
      <c r="BRY1218" s="8"/>
      <c r="BRZ1218" s="8"/>
      <c r="BSA1218" s="8"/>
      <c r="BSB1218" s="8"/>
      <c r="BSC1218" s="8"/>
      <c r="BSD1218" s="8"/>
      <c r="BSE1218" s="8"/>
      <c r="BSF1218" s="8"/>
      <c r="BSG1218" s="8"/>
      <c r="BSH1218" s="8"/>
      <c r="BSI1218" s="8"/>
      <c r="BSJ1218" s="8"/>
      <c r="BSK1218" s="8"/>
      <c r="BSL1218" s="8"/>
      <c r="BSM1218" s="8"/>
      <c r="BSN1218" s="8"/>
      <c r="BSO1218" s="8"/>
      <c r="BSP1218" s="8"/>
      <c r="BSQ1218" s="8"/>
      <c r="BSR1218" s="8"/>
      <c r="BSS1218" s="8"/>
      <c r="BST1218" s="8"/>
      <c r="BSU1218" s="8"/>
      <c r="BSV1218" s="8"/>
      <c r="BSW1218" s="8"/>
      <c r="BSX1218" s="8"/>
      <c r="BSY1218" s="8"/>
      <c r="BSZ1218" s="8"/>
      <c r="BTA1218" s="8"/>
      <c r="BTB1218" s="8"/>
      <c r="BTC1218" s="8"/>
      <c r="BTD1218" s="8"/>
      <c r="BTE1218" s="8"/>
      <c r="BTF1218" s="8"/>
      <c r="BTG1218" s="8"/>
      <c r="BTH1218" s="8"/>
      <c r="BTI1218" s="8"/>
      <c r="BTJ1218" s="8"/>
      <c r="BTK1218" s="8"/>
      <c r="BTL1218" s="8"/>
      <c r="BTM1218" s="8"/>
      <c r="BTN1218" s="8"/>
      <c r="BTO1218" s="8"/>
      <c r="BTP1218" s="8"/>
      <c r="BTQ1218" s="8"/>
      <c r="BTR1218" s="8"/>
      <c r="BTS1218" s="8"/>
      <c r="BTT1218" s="8"/>
      <c r="BTU1218" s="8"/>
      <c r="BTV1218" s="8"/>
      <c r="BTW1218" s="8"/>
      <c r="BTX1218" s="8"/>
      <c r="BTY1218" s="8"/>
      <c r="BTZ1218" s="8"/>
      <c r="BUA1218" s="8"/>
      <c r="BUB1218" s="8"/>
      <c r="BUC1218" s="8"/>
      <c r="BUD1218" s="8"/>
      <c r="BUE1218" s="8"/>
      <c r="BUF1218" s="8"/>
      <c r="BUG1218" s="8"/>
      <c r="BUH1218" s="8"/>
      <c r="BUI1218" s="8"/>
      <c r="BUJ1218" s="8"/>
      <c r="BUK1218" s="8"/>
      <c r="BUL1218" s="8"/>
      <c r="BUM1218" s="8"/>
      <c r="BUN1218" s="8"/>
      <c r="BUO1218" s="8"/>
      <c r="BUP1218" s="8"/>
      <c r="BUQ1218" s="8"/>
      <c r="BUR1218" s="8"/>
      <c r="BUS1218" s="8"/>
      <c r="BUT1218" s="8"/>
      <c r="BUU1218" s="8"/>
      <c r="BUV1218" s="8"/>
      <c r="BUW1218" s="8"/>
      <c r="BUX1218" s="8"/>
      <c r="BUY1218" s="8"/>
      <c r="BUZ1218" s="8"/>
      <c r="BVA1218" s="8"/>
      <c r="BVB1218" s="8"/>
      <c r="BVC1218" s="8"/>
      <c r="BVD1218" s="8"/>
      <c r="BVE1218" s="8"/>
      <c r="BVF1218" s="8"/>
      <c r="BVG1218" s="8"/>
      <c r="BVH1218" s="8"/>
      <c r="BVI1218" s="8"/>
      <c r="BVJ1218" s="8"/>
      <c r="BVK1218" s="8"/>
      <c r="BVL1218" s="8"/>
      <c r="BVM1218" s="8"/>
      <c r="BVN1218" s="8"/>
      <c r="BVO1218" s="8"/>
      <c r="BVP1218" s="8"/>
      <c r="BVQ1218" s="8"/>
      <c r="BVR1218" s="8"/>
      <c r="BVS1218" s="8"/>
      <c r="BVT1218" s="8"/>
      <c r="BVU1218" s="8"/>
      <c r="BVV1218" s="8"/>
      <c r="BVW1218" s="8"/>
      <c r="BVX1218" s="8"/>
      <c r="BVY1218" s="8"/>
      <c r="BVZ1218" s="8"/>
      <c r="BWA1218" s="8"/>
      <c r="BWB1218" s="8"/>
      <c r="BWC1218" s="8"/>
      <c r="BWD1218" s="8"/>
      <c r="BWE1218" s="8"/>
      <c r="BWF1218" s="8"/>
      <c r="BWG1218" s="8"/>
      <c r="BWH1218" s="8"/>
      <c r="BWI1218" s="8"/>
      <c r="BWJ1218" s="8"/>
      <c r="BWK1218" s="8"/>
      <c r="BWL1218" s="8"/>
      <c r="BWM1218" s="8"/>
      <c r="BWN1218" s="8"/>
      <c r="BWO1218" s="8"/>
      <c r="BWP1218" s="8"/>
      <c r="BWQ1218" s="8"/>
      <c r="BWR1218" s="8"/>
      <c r="BWS1218" s="8"/>
      <c r="BWT1218" s="8"/>
      <c r="BWU1218" s="8"/>
      <c r="BWV1218" s="8"/>
      <c r="BWW1218" s="8"/>
      <c r="BWX1218" s="8"/>
      <c r="BWY1218" s="8"/>
      <c r="BWZ1218" s="8"/>
      <c r="BXA1218" s="8"/>
      <c r="BXB1218" s="8"/>
      <c r="BXC1218" s="8"/>
      <c r="BXD1218" s="8"/>
      <c r="BXE1218" s="8"/>
      <c r="BXF1218" s="8"/>
      <c r="BXG1218" s="8"/>
      <c r="BXH1218" s="8"/>
      <c r="BXI1218" s="8"/>
      <c r="BXJ1218" s="8"/>
      <c r="BXK1218" s="8"/>
      <c r="BXL1218" s="8"/>
      <c r="BXM1218" s="8"/>
      <c r="BXN1218" s="8"/>
      <c r="BXO1218" s="8"/>
      <c r="BXP1218" s="8"/>
      <c r="BXQ1218" s="8"/>
      <c r="BXR1218" s="8"/>
      <c r="BXS1218" s="8"/>
      <c r="BXT1218" s="8"/>
      <c r="BXU1218" s="8"/>
      <c r="BXV1218" s="8"/>
      <c r="BXW1218" s="8"/>
      <c r="BXX1218" s="8"/>
      <c r="BXY1218" s="8"/>
      <c r="BXZ1218" s="8"/>
      <c r="BYA1218" s="8"/>
      <c r="BYB1218" s="8"/>
      <c r="BYC1218" s="8"/>
      <c r="BYD1218" s="8"/>
      <c r="BYE1218" s="8"/>
      <c r="BYF1218" s="8"/>
      <c r="BYG1218" s="8"/>
      <c r="BYH1218" s="8"/>
      <c r="BYI1218" s="8"/>
      <c r="BYJ1218" s="8"/>
      <c r="BYK1218" s="8"/>
      <c r="BYL1218" s="8"/>
      <c r="BYM1218" s="8"/>
      <c r="BYN1218" s="8"/>
      <c r="BYO1218" s="8"/>
      <c r="BYP1218" s="8"/>
      <c r="BYQ1218" s="8"/>
      <c r="BYR1218" s="8"/>
      <c r="BYS1218" s="8"/>
      <c r="BYT1218" s="8"/>
      <c r="BYU1218" s="8"/>
      <c r="BYV1218" s="8"/>
      <c r="BYW1218" s="8"/>
      <c r="BYX1218" s="8"/>
      <c r="BYY1218" s="8"/>
      <c r="BYZ1218" s="8"/>
      <c r="BZA1218" s="8"/>
      <c r="BZB1218" s="8"/>
      <c r="BZC1218" s="8"/>
      <c r="BZD1218" s="8"/>
      <c r="BZE1218" s="8"/>
      <c r="BZF1218" s="8"/>
      <c r="BZG1218" s="8"/>
      <c r="BZH1218" s="8"/>
      <c r="BZI1218" s="8"/>
      <c r="BZJ1218" s="8"/>
      <c r="BZK1218" s="8"/>
      <c r="BZL1218" s="8"/>
      <c r="BZM1218" s="8"/>
      <c r="BZN1218" s="8"/>
      <c r="BZO1218" s="8"/>
      <c r="BZP1218" s="8"/>
      <c r="BZQ1218" s="8"/>
      <c r="BZR1218" s="8"/>
      <c r="BZS1218" s="8"/>
      <c r="BZT1218" s="8"/>
      <c r="BZU1218" s="8"/>
      <c r="BZV1218" s="8"/>
      <c r="BZW1218" s="8"/>
      <c r="BZX1218" s="8"/>
      <c r="BZY1218" s="8"/>
      <c r="BZZ1218" s="8"/>
      <c r="CAA1218" s="8"/>
      <c r="CAB1218" s="8"/>
      <c r="CAC1218" s="8"/>
      <c r="CAD1218" s="8"/>
      <c r="CAE1218" s="8"/>
      <c r="CAF1218" s="8"/>
      <c r="CAG1218" s="8"/>
      <c r="CAH1218" s="8"/>
      <c r="CAI1218" s="8"/>
      <c r="CAJ1218" s="8"/>
      <c r="CAK1218" s="8"/>
      <c r="CAL1218" s="8"/>
      <c r="CAM1218" s="8"/>
      <c r="CAN1218" s="8"/>
      <c r="CAO1218" s="8"/>
      <c r="CAP1218" s="8"/>
      <c r="CAQ1218" s="8"/>
      <c r="CAR1218" s="8"/>
      <c r="CAS1218" s="8"/>
      <c r="CAT1218" s="8"/>
      <c r="CAU1218" s="8"/>
      <c r="CAV1218" s="8"/>
      <c r="CAW1218" s="8"/>
      <c r="CAX1218" s="8"/>
      <c r="CAY1218" s="8"/>
      <c r="CAZ1218" s="8"/>
      <c r="CBA1218" s="8"/>
      <c r="CBB1218" s="8"/>
      <c r="CBC1218" s="8"/>
      <c r="CBD1218" s="8"/>
      <c r="CBE1218" s="8"/>
      <c r="CBF1218" s="8"/>
      <c r="CBG1218" s="8"/>
      <c r="CBH1218" s="8"/>
      <c r="CBI1218" s="8"/>
      <c r="CBJ1218" s="8"/>
      <c r="CBK1218" s="8"/>
      <c r="CBL1218" s="8"/>
      <c r="CBM1218" s="8"/>
      <c r="CBN1218" s="8"/>
      <c r="CBO1218" s="8"/>
      <c r="CBP1218" s="8"/>
      <c r="CBQ1218" s="8"/>
      <c r="CBR1218" s="8"/>
      <c r="CBS1218" s="8"/>
      <c r="CBT1218" s="8"/>
      <c r="CBU1218" s="8"/>
      <c r="CBV1218" s="8"/>
      <c r="CBW1218" s="8"/>
      <c r="CBX1218" s="8"/>
      <c r="CBY1218" s="8"/>
      <c r="CBZ1218" s="8"/>
      <c r="CCA1218" s="8"/>
      <c r="CCB1218" s="8"/>
      <c r="CCC1218" s="8"/>
      <c r="CCD1218" s="8"/>
      <c r="CCE1218" s="8"/>
      <c r="CCF1218" s="8"/>
      <c r="CCG1218" s="8"/>
      <c r="CCH1218" s="8"/>
      <c r="CCI1218" s="8"/>
      <c r="CCJ1218" s="8"/>
      <c r="CCK1218" s="8"/>
      <c r="CCL1218" s="8"/>
      <c r="CCM1218" s="8"/>
      <c r="CCN1218" s="8"/>
      <c r="CCO1218" s="8"/>
      <c r="CCP1218" s="8"/>
      <c r="CCQ1218" s="8"/>
      <c r="CCR1218" s="8"/>
      <c r="CCS1218" s="8"/>
      <c r="CCT1218" s="8"/>
      <c r="CCU1218" s="8"/>
      <c r="CCV1218" s="8"/>
      <c r="CCW1218" s="8"/>
      <c r="CCX1218" s="8"/>
      <c r="CCY1218" s="8"/>
      <c r="CCZ1218" s="8"/>
      <c r="CDA1218" s="8"/>
      <c r="CDB1218" s="8"/>
      <c r="CDC1218" s="8"/>
      <c r="CDD1218" s="8"/>
      <c r="CDE1218" s="8"/>
      <c r="CDF1218" s="8"/>
      <c r="CDG1218" s="8"/>
      <c r="CDH1218" s="8"/>
      <c r="CDI1218" s="8"/>
      <c r="CDJ1218" s="8"/>
      <c r="CDK1218" s="8"/>
      <c r="CDL1218" s="8"/>
      <c r="CDM1218" s="8"/>
      <c r="CDN1218" s="8"/>
      <c r="CDO1218" s="8"/>
      <c r="CDP1218" s="8"/>
      <c r="CDQ1218" s="8"/>
      <c r="CDR1218" s="8"/>
      <c r="CDS1218" s="8"/>
      <c r="CDT1218" s="8"/>
      <c r="CDU1218" s="8"/>
      <c r="CDV1218" s="8"/>
      <c r="CDW1218" s="8"/>
      <c r="CDX1218" s="8"/>
      <c r="CDY1218" s="8"/>
      <c r="CDZ1218" s="8"/>
      <c r="CEA1218" s="8"/>
      <c r="CEB1218" s="8"/>
      <c r="CEC1218" s="8"/>
      <c r="CED1218" s="8"/>
      <c r="CEE1218" s="8"/>
      <c r="CEF1218" s="8"/>
      <c r="CEG1218" s="8"/>
      <c r="CEH1218" s="8"/>
      <c r="CEI1218" s="8"/>
      <c r="CEJ1218" s="8"/>
      <c r="CEK1218" s="8"/>
      <c r="CEL1218" s="8"/>
      <c r="CEM1218" s="8"/>
      <c r="CEN1218" s="8"/>
      <c r="CEO1218" s="8"/>
      <c r="CEP1218" s="8"/>
      <c r="CEQ1218" s="8"/>
      <c r="CER1218" s="8"/>
      <c r="CES1218" s="8"/>
      <c r="CET1218" s="8"/>
      <c r="CEU1218" s="8"/>
      <c r="CEV1218" s="8"/>
      <c r="CEW1218" s="8"/>
      <c r="CEX1218" s="8"/>
      <c r="CEY1218" s="8"/>
      <c r="CEZ1218" s="8"/>
      <c r="CFA1218" s="8"/>
      <c r="CFB1218" s="8"/>
      <c r="CFC1218" s="8"/>
      <c r="CFD1218" s="8"/>
      <c r="CFE1218" s="8"/>
      <c r="CFF1218" s="8"/>
      <c r="CFG1218" s="8"/>
      <c r="CFH1218" s="8"/>
      <c r="CFI1218" s="8"/>
      <c r="CFJ1218" s="8"/>
      <c r="CFK1218" s="8"/>
      <c r="CFL1218" s="8"/>
      <c r="CFM1218" s="8"/>
      <c r="CFN1218" s="8"/>
      <c r="CFO1218" s="8"/>
      <c r="CFP1218" s="8"/>
      <c r="CFQ1218" s="8"/>
      <c r="CFR1218" s="8"/>
      <c r="CFS1218" s="8"/>
      <c r="CFT1218" s="8"/>
      <c r="CFU1218" s="8"/>
      <c r="CFV1218" s="8"/>
      <c r="CFW1218" s="8"/>
      <c r="CFX1218" s="8"/>
      <c r="CFY1218" s="8"/>
      <c r="CFZ1218" s="8"/>
      <c r="CGA1218" s="8"/>
      <c r="CGB1218" s="8"/>
      <c r="CGC1218" s="8"/>
      <c r="CGD1218" s="8"/>
      <c r="CGE1218" s="8"/>
      <c r="CGF1218" s="8"/>
      <c r="CGG1218" s="8"/>
      <c r="CGH1218" s="8"/>
      <c r="CGI1218" s="8"/>
      <c r="CGJ1218" s="8"/>
      <c r="CGK1218" s="8"/>
      <c r="CGL1218" s="8"/>
      <c r="CGM1218" s="8"/>
      <c r="CGN1218" s="8"/>
      <c r="CGO1218" s="8"/>
      <c r="CGP1218" s="8"/>
      <c r="CGQ1218" s="8"/>
      <c r="CGR1218" s="8"/>
      <c r="CGS1218" s="8"/>
      <c r="CGT1218" s="8"/>
      <c r="CGU1218" s="8"/>
      <c r="CGV1218" s="8"/>
      <c r="CGW1218" s="8"/>
      <c r="CGX1218" s="8"/>
      <c r="CGY1218" s="8"/>
      <c r="CGZ1218" s="8"/>
      <c r="CHA1218" s="8"/>
      <c r="CHB1218" s="8"/>
      <c r="CHC1218" s="8"/>
      <c r="CHD1218" s="8"/>
      <c r="CHE1218" s="8"/>
      <c r="CHF1218" s="8"/>
      <c r="CHG1218" s="8"/>
      <c r="CHH1218" s="8"/>
      <c r="CHI1218" s="8"/>
      <c r="CHJ1218" s="8"/>
      <c r="CHK1218" s="8"/>
      <c r="CHL1218" s="8"/>
      <c r="CHM1218" s="8"/>
      <c r="CHN1218" s="8"/>
      <c r="CHO1218" s="8"/>
      <c r="CHP1218" s="8"/>
      <c r="CHQ1218" s="8"/>
      <c r="CHR1218" s="8"/>
      <c r="CHS1218" s="8"/>
      <c r="CHT1218" s="8"/>
      <c r="CHU1218" s="8"/>
      <c r="CHV1218" s="8"/>
      <c r="CHW1218" s="8"/>
      <c r="CHX1218" s="8"/>
      <c r="CHY1218" s="8"/>
      <c r="CHZ1218" s="8"/>
      <c r="CIA1218" s="8"/>
      <c r="CIB1218" s="8"/>
      <c r="CIC1218" s="8"/>
      <c r="CID1218" s="8"/>
      <c r="CIE1218" s="8"/>
      <c r="CIF1218" s="8"/>
      <c r="CIG1218" s="8"/>
      <c r="CIH1218" s="8"/>
      <c r="CII1218" s="8"/>
      <c r="CIJ1218" s="8"/>
      <c r="CIK1218" s="8"/>
      <c r="CIL1218" s="8"/>
      <c r="CIM1218" s="8"/>
      <c r="CIN1218" s="8"/>
      <c r="CIO1218" s="8"/>
      <c r="CIP1218" s="8"/>
      <c r="CIQ1218" s="8"/>
      <c r="CIR1218" s="8"/>
      <c r="CIS1218" s="8"/>
      <c r="CIT1218" s="8"/>
      <c r="CIU1218" s="8"/>
      <c r="CIV1218" s="8"/>
      <c r="CIW1218" s="8"/>
      <c r="CIX1218" s="8"/>
      <c r="CIY1218" s="8"/>
      <c r="CIZ1218" s="8"/>
      <c r="CJA1218" s="8"/>
      <c r="CJB1218" s="8"/>
      <c r="CJC1218" s="8"/>
      <c r="CJD1218" s="8"/>
      <c r="CJE1218" s="8"/>
      <c r="CJF1218" s="8"/>
      <c r="CJG1218" s="8"/>
      <c r="CJH1218" s="8"/>
      <c r="CJI1218" s="8"/>
      <c r="CJJ1218" s="8"/>
      <c r="CJK1218" s="8"/>
      <c r="CJL1218" s="8"/>
      <c r="CJM1218" s="8"/>
      <c r="CJN1218" s="8"/>
      <c r="CJO1218" s="8"/>
      <c r="CJP1218" s="8"/>
      <c r="CJQ1218" s="8"/>
      <c r="CJR1218" s="8"/>
      <c r="CJS1218" s="8"/>
      <c r="CJT1218" s="8"/>
      <c r="CJU1218" s="8"/>
      <c r="CJV1218" s="8"/>
      <c r="CJW1218" s="8"/>
      <c r="CJX1218" s="8"/>
      <c r="CJY1218" s="8"/>
      <c r="CJZ1218" s="8"/>
      <c r="CKA1218" s="8"/>
      <c r="CKB1218" s="8"/>
      <c r="CKC1218" s="8"/>
      <c r="CKD1218" s="8"/>
      <c r="CKE1218" s="8"/>
      <c r="CKF1218" s="8"/>
      <c r="CKG1218" s="8"/>
      <c r="CKH1218" s="8"/>
      <c r="CKI1218" s="8"/>
      <c r="CKJ1218" s="8"/>
      <c r="CKK1218" s="8"/>
      <c r="CKL1218" s="8"/>
      <c r="CKM1218" s="8"/>
      <c r="CKN1218" s="8"/>
      <c r="CKO1218" s="8"/>
      <c r="CKP1218" s="8"/>
      <c r="CKQ1218" s="8"/>
      <c r="CKR1218" s="8"/>
      <c r="CKS1218" s="8"/>
      <c r="CKT1218" s="8"/>
      <c r="CKU1218" s="8"/>
      <c r="CKV1218" s="8"/>
      <c r="CKW1218" s="8"/>
      <c r="CKX1218" s="8"/>
      <c r="CKY1218" s="8"/>
      <c r="CKZ1218" s="8"/>
      <c r="CLA1218" s="8"/>
      <c r="CLB1218" s="8"/>
      <c r="CLC1218" s="8"/>
      <c r="CLD1218" s="8"/>
      <c r="CLE1218" s="8"/>
      <c r="CLF1218" s="8"/>
      <c r="CLG1218" s="8"/>
      <c r="CLH1218" s="8"/>
      <c r="CLI1218" s="8"/>
      <c r="CLJ1218" s="8"/>
      <c r="CLK1218" s="8"/>
      <c r="CLL1218" s="8"/>
      <c r="CLM1218" s="8"/>
      <c r="CLN1218" s="8"/>
      <c r="CLO1218" s="8"/>
      <c r="CLP1218" s="8"/>
      <c r="CLQ1218" s="8"/>
      <c r="CLR1218" s="8"/>
      <c r="CLS1218" s="8"/>
      <c r="CLT1218" s="8"/>
      <c r="CLU1218" s="8"/>
      <c r="CLV1218" s="8"/>
      <c r="CLW1218" s="8"/>
      <c r="CLX1218" s="8"/>
      <c r="CLY1218" s="8"/>
      <c r="CLZ1218" s="8"/>
      <c r="CMA1218" s="8"/>
      <c r="CMB1218" s="8"/>
      <c r="CMC1218" s="8"/>
      <c r="CMD1218" s="8"/>
      <c r="CME1218" s="8"/>
      <c r="CMF1218" s="8"/>
      <c r="CMG1218" s="8"/>
      <c r="CMH1218" s="8"/>
      <c r="CMI1218" s="8"/>
      <c r="CMJ1218" s="8"/>
      <c r="CMK1218" s="8"/>
      <c r="CML1218" s="8"/>
      <c r="CMM1218" s="8"/>
      <c r="CMN1218" s="8"/>
      <c r="CMO1218" s="8"/>
      <c r="CMP1218" s="8"/>
      <c r="CMQ1218" s="8"/>
      <c r="CMR1218" s="8"/>
      <c r="CMS1218" s="8"/>
      <c r="CMT1218" s="8"/>
      <c r="CMU1218" s="8"/>
      <c r="CMV1218" s="8"/>
      <c r="CMW1218" s="8"/>
      <c r="CMX1218" s="8"/>
      <c r="CMY1218" s="8"/>
      <c r="CMZ1218" s="8"/>
      <c r="CNA1218" s="8"/>
      <c r="CNB1218" s="8"/>
      <c r="CNC1218" s="8"/>
      <c r="CND1218" s="8"/>
      <c r="CNE1218" s="8"/>
      <c r="CNF1218" s="8"/>
      <c r="CNG1218" s="8"/>
      <c r="CNH1218" s="8"/>
      <c r="CNI1218" s="8"/>
      <c r="CNJ1218" s="8"/>
      <c r="CNK1218" s="8"/>
      <c r="CNL1218" s="8"/>
      <c r="CNM1218" s="8"/>
      <c r="CNN1218" s="8"/>
      <c r="CNO1218" s="8"/>
      <c r="CNP1218" s="8"/>
      <c r="CNQ1218" s="8"/>
      <c r="CNR1218" s="8"/>
      <c r="CNS1218" s="8"/>
      <c r="CNT1218" s="8"/>
      <c r="CNU1218" s="8"/>
      <c r="CNV1218" s="8"/>
      <c r="CNW1218" s="8"/>
      <c r="CNX1218" s="8"/>
      <c r="CNY1218" s="8"/>
      <c r="CNZ1218" s="8"/>
      <c r="COA1218" s="8"/>
      <c r="COB1218" s="8"/>
      <c r="COC1218" s="8"/>
      <c r="COD1218" s="8"/>
      <c r="COE1218" s="8"/>
      <c r="COF1218" s="8"/>
      <c r="COG1218" s="8"/>
      <c r="COH1218" s="8"/>
      <c r="COI1218" s="8"/>
      <c r="COJ1218" s="8"/>
      <c r="COK1218" s="8"/>
      <c r="COL1218" s="8"/>
      <c r="COM1218" s="8"/>
      <c r="CON1218" s="8"/>
      <c r="COO1218" s="8"/>
      <c r="COP1218" s="8"/>
      <c r="COQ1218" s="8"/>
      <c r="COR1218" s="8"/>
      <c r="COS1218" s="8"/>
      <c r="COT1218" s="8"/>
      <c r="COU1218" s="8"/>
      <c r="COV1218" s="8"/>
      <c r="COW1218" s="8"/>
      <c r="COX1218" s="8"/>
      <c r="COY1218" s="8"/>
      <c r="COZ1218" s="8"/>
      <c r="CPA1218" s="8"/>
      <c r="CPB1218" s="8"/>
      <c r="CPC1218" s="8"/>
      <c r="CPD1218" s="8"/>
      <c r="CPE1218" s="8"/>
      <c r="CPF1218" s="8"/>
      <c r="CPG1218" s="8"/>
      <c r="CPH1218" s="8"/>
      <c r="CPI1218" s="8"/>
      <c r="CPJ1218" s="8"/>
      <c r="CPK1218" s="8"/>
      <c r="CPL1218" s="8"/>
      <c r="CPM1218" s="8"/>
      <c r="CPN1218" s="8"/>
      <c r="CPO1218" s="8"/>
      <c r="CPP1218" s="8"/>
      <c r="CPQ1218" s="8"/>
      <c r="CPR1218" s="8"/>
      <c r="CPS1218" s="8"/>
      <c r="CPT1218" s="8"/>
      <c r="CPU1218" s="8"/>
      <c r="CPV1218" s="8"/>
      <c r="CPW1218" s="8"/>
      <c r="CPX1218" s="8"/>
      <c r="CPY1218" s="8"/>
      <c r="CPZ1218" s="8"/>
      <c r="CQA1218" s="8"/>
      <c r="CQB1218" s="8"/>
      <c r="CQC1218" s="8"/>
      <c r="CQD1218" s="8"/>
      <c r="CQE1218" s="8"/>
      <c r="CQF1218" s="8"/>
      <c r="CQG1218" s="8"/>
      <c r="CQH1218" s="8"/>
      <c r="CQI1218" s="8"/>
      <c r="CQJ1218" s="8"/>
      <c r="CQK1218" s="8"/>
      <c r="CQL1218" s="8"/>
      <c r="CQM1218" s="8"/>
      <c r="CQN1218" s="8"/>
      <c r="CQO1218" s="8"/>
      <c r="CQP1218" s="8"/>
      <c r="CQQ1218" s="8"/>
      <c r="CQR1218" s="8"/>
      <c r="CQS1218" s="8"/>
      <c r="CQT1218" s="8"/>
      <c r="CQU1218" s="8"/>
      <c r="CQV1218" s="8"/>
      <c r="CQW1218" s="8"/>
      <c r="CQX1218" s="8"/>
      <c r="CQY1218" s="8"/>
      <c r="CQZ1218" s="8"/>
      <c r="CRA1218" s="8"/>
      <c r="CRB1218" s="8"/>
      <c r="CRC1218" s="8"/>
      <c r="CRD1218" s="8"/>
      <c r="CRE1218" s="8"/>
      <c r="CRF1218" s="8"/>
      <c r="CRG1218" s="8"/>
      <c r="CRH1218" s="8"/>
      <c r="CRI1218" s="8"/>
      <c r="CRJ1218" s="8"/>
      <c r="CRK1218" s="8"/>
      <c r="CRL1218" s="8"/>
      <c r="CRM1218" s="8"/>
      <c r="CRN1218" s="8"/>
      <c r="CRO1218" s="8"/>
      <c r="CRP1218" s="8"/>
      <c r="CRQ1218" s="8"/>
      <c r="CRR1218" s="8"/>
      <c r="CRS1218" s="8"/>
      <c r="CRT1218" s="8"/>
      <c r="CRU1218" s="8"/>
      <c r="CRV1218" s="8"/>
      <c r="CRW1218" s="8"/>
      <c r="CRX1218" s="8"/>
      <c r="CRY1218" s="8"/>
      <c r="CRZ1218" s="8"/>
      <c r="CSA1218" s="8"/>
      <c r="CSB1218" s="8"/>
      <c r="CSC1218" s="8"/>
      <c r="CSD1218" s="8"/>
      <c r="CSE1218" s="8"/>
      <c r="CSF1218" s="8"/>
      <c r="CSG1218" s="8"/>
      <c r="CSH1218" s="8"/>
      <c r="CSI1218" s="8"/>
      <c r="CSJ1218" s="8"/>
      <c r="CSK1218" s="8"/>
      <c r="CSL1218" s="8"/>
      <c r="CSM1218" s="8"/>
      <c r="CSN1218" s="8"/>
      <c r="CSO1218" s="8"/>
      <c r="CSP1218" s="8"/>
      <c r="CSQ1218" s="8"/>
      <c r="CSR1218" s="8"/>
      <c r="CSS1218" s="8"/>
      <c r="CST1218" s="8"/>
      <c r="CSU1218" s="8"/>
      <c r="CSV1218" s="8"/>
      <c r="CSW1218" s="8"/>
      <c r="CSX1218" s="8"/>
      <c r="CSY1218" s="8"/>
      <c r="CSZ1218" s="8"/>
      <c r="CTA1218" s="8"/>
      <c r="CTB1218" s="8"/>
      <c r="CTC1218" s="8"/>
      <c r="CTD1218" s="8"/>
      <c r="CTE1218" s="8"/>
      <c r="CTF1218" s="8"/>
      <c r="CTG1218" s="8"/>
      <c r="CTH1218" s="8"/>
      <c r="CTI1218" s="8"/>
      <c r="CTJ1218" s="8"/>
      <c r="CTK1218" s="8"/>
      <c r="CTL1218" s="8"/>
      <c r="CTM1218" s="8"/>
      <c r="CTN1218" s="8"/>
      <c r="CTO1218" s="8"/>
      <c r="CTP1218" s="8"/>
      <c r="CTQ1218" s="8"/>
      <c r="CTR1218" s="8"/>
      <c r="CTS1218" s="8"/>
      <c r="CTT1218" s="8"/>
      <c r="CTU1218" s="8"/>
      <c r="CTV1218" s="8"/>
      <c r="CTW1218" s="8"/>
      <c r="CTX1218" s="8"/>
      <c r="CTY1218" s="8"/>
      <c r="CTZ1218" s="8"/>
      <c r="CUA1218" s="8"/>
      <c r="CUB1218" s="8"/>
      <c r="CUC1218" s="8"/>
      <c r="CUD1218" s="8"/>
      <c r="CUE1218" s="8"/>
      <c r="CUF1218" s="8"/>
      <c r="CUG1218" s="8"/>
      <c r="CUH1218" s="8"/>
      <c r="CUI1218" s="8"/>
      <c r="CUJ1218" s="8"/>
      <c r="CUK1218" s="8"/>
      <c r="CUL1218" s="8"/>
      <c r="CUM1218" s="8"/>
      <c r="CUN1218" s="8"/>
      <c r="CUO1218" s="8"/>
      <c r="CUP1218" s="8"/>
      <c r="CUQ1218" s="8"/>
      <c r="CUR1218" s="8"/>
      <c r="CUS1218" s="8"/>
      <c r="CUT1218" s="8"/>
      <c r="CUU1218" s="8"/>
      <c r="CUV1218" s="8"/>
      <c r="CUW1218" s="8"/>
      <c r="CUX1218" s="8"/>
      <c r="CUY1218" s="8"/>
      <c r="CUZ1218" s="8"/>
      <c r="CVA1218" s="8"/>
      <c r="CVB1218" s="8"/>
      <c r="CVC1218" s="8"/>
      <c r="CVD1218" s="8"/>
      <c r="CVE1218" s="8"/>
      <c r="CVF1218" s="8"/>
      <c r="CVG1218" s="8"/>
      <c r="CVH1218" s="8"/>
      <c r="CVI1218" s="8"/>
      <c r="CVJ1218" s="8"/>
      <c r="CVK1218" s="8"/>
      <c r="CVL1218" s="8"/>
      <c r="CVM1218" s="8"/>
      <c r="CVN1218" s="8"/>
      <c r="CVO1218" s="8"/>
      <c r="CVP1218" s="8"/>
      <c r="CVQ1218" s="8"/>
      <c r="CVR1218" s="8"/>
      <c r="CVS1218" s="8"/>
      <c r="CVT1218" s="8"/>
      <c r="CVU1218" s="8"/>
      <c r="CVV1218" s="8"/>
      <c r="CVW1218" s="8"/>
      <c r="CVX1218" s="8"/>
      <c r="CVY1218" s="8"/>
      <c r="CVZ1218" s="8"/>
      <c r="CWA1218" s="8"/>
      <c r="CWB1218" s="8"/>
      <c r="CWC1218" s="8"/>
      <c r="CWD1218" s="8"/>
      <c r="CWE1218" s="8"/>
      <c r="CWF1218" s="8"/>
      <c r="CWG1218" s="8"/>
      <c r="CWH1218" s="8"/>
      <c r="CWI1218" s="8"/>
      <c r="CWJ1218" s="8"/>
      <c r="CWK1218" s="8"/>
      <c r="CWL1218" s="8"/>
      <c r="CWM1218" s="8"/>
      <c r="CWN1218" s="8"/>
      <c r="CWO1218" s="8"/>
      <c r="CWP1218" s="8"/>
      <c r="CWQ1218" s="8"/>
      <c r="CWR1218" s="8"/>
      <c r="CWS1218" s="8"/>
      <c r="CWT1218" s="8"/>
      <c r="CWU1218" s="8"/>
      <c r="CWV1218" s="8"/>
      <c r="CWW1218" s="8"/>
      <c r="CWX1218" s="8"/>
      <c r="CWY1218" s="8"/>
      <c r="CWZ1218" s="8"/>
      <c r="CXA1218" s="8"/>
      <c r="CXB1218" s="8"/>
      <c r="CXC1218" s="8"/>
      <c r="CXD1218" s="8"/>
      <c r="CXE1218" s="8"/>
      <c r="CXF1218" s="8"/>
      <c r="CXG1218" s="8"/>
      <c r="CXH1218" s="8"/>
      <c r="CXI1218" s="8"/>
      <c r="CXJ1218" s="8"/>
      <c r="CXK1218" s="8"/>
      <c r="CXL1218" s="8"/>
      <c r="CXM1218" s="8"/>
      <c r="CXN1218" s="8"/>
      <c r="CXO1218" s="8"/>
      <c r="CXP1218" s="8"/>
      <c r="CXQ1218" s="8"/>
      <c r="CXR1218" s="8"/>
      <c r="CXS1218" s="8"/>
      <c r="CXT1218" s="8"/>
      <c r="CXU1218" s="8"/>
      <c r="CXV1218" s="8"/>
      <c r="CXW1218" s="8"/>
      <c r="CXX1218" s="8"/>
      <c r="CXY1218" s="8"/>
      <c r="CXZ1218" s="8"/>
      <c r="CYA1218" s="8"/>
      <c r="CYB1218" s="8"/>
      <c r="CYC1218" s="8"/>
      <c r="CYD1218" s="8"/>
      <c r="CYE1218" s="8"/>
      <c r="CYF1218" s="8"/>
      <c r="CYG1218" s="8"/>
      <c r="CYH1218" s="8"/>
      <c r="CYI1218" s="8"/>
      <c r="CYJ1218" s="8"/>
      <c r="CYK1218" s="8"/>
      <c r="CYL1218" s="8"/>
      <c r="CYM1218" s="8"/>
      <c r="CYN1218" s="8"/>
      <c r="CYO1218" s="8"/>
      <c r="CYP1218" s="8"/>
      <c r="CYQ1218" s="8"/>
      <c r="CYR1218" s="8"/>
      <c r="CYS1218" s="8"/>
      <c r="CYT1218" s="8"/>
      <c r="CYU1218" s="8"/>
      <c r="CYV1218" s="8"/>
      <c r="CYW1218" s="8"/>
      <c r="CYX1218" s="8"/>
      <c r="CYY1218" s="8"/>
      <c r="CYZ1218" s="8"/>
      <c r="CZA1218" s="8"/>
      <c r="CZB1218" s="8"/>
      <c r="CZC1218" s="8"/>
      <c r="CZD1218" s="8"/>
      <c r="CZE1218" s="8"/>
      <c r="CZF1218" s="8"/>
      <c r="CZG1218" s="8"/>
      <c r="CZH1218" s="8"/>
      <c r="CZI1218" s="8"/>
      <c r="CZJ1218" s="8"/>
      <c r="CZK1218" s="8"/>
      <c r="CZL1218" s="8"/>
      <c r="CZM1218" s="8"/>
      <c r="CZN1218" s="8"/>
      <c r="CZO1218" s="8"/>
      <c r="CZP1218" s="8"/>
      <c r="CZQ1218" s="8"/>
      <c r="CZR1218" s="8"/>
      <c r="CZS1218" s="8"/>
      <c r="CZT1218" s="8"/>
      <c r="CZU1218" s="8"/>
      <c r="CZV1218" s="8"/>
      <c r="CZW1218" s="8"/>
      <c r="CZX1218" s="8"/>
      <c r="CZY1218" s="8"/>
      <c r="CZZ1218" s="8"/>
      <c r="DAA1218" s="8"/>
      <c r="DAB1218" s="8"/>
      <c r="DAC1218" s="8"/>
      <c r="DAD1218" s="8"/>
      <c r="DAE1218" s="8"/>
      <c r="DAF1218" s="8"/>
      <c r="DAG1218" s="8"/>
      <c r="DAH1218" s="8"/>
      <c r="DAI1218" s="8"/>
      <c r="DAJ1218" s="8"/>
      <c r="DAK1218" s="8"/>
      <c r="DAL1218" s="8"/>
      <c r="DAM1218" s="8"/>
      <c r="DAN1218" s="8"/>
      <c r="DAO1218" s="8"/>
      <c r="DAP1218" s="8"/>
      <c r="DAQ1218" s="8"/>
      <c r="DAR1218" s="8"/>
      <c r="DAS1218" s="8"/>
      <c r="DAT1218" s="8"/>
      <c r="DAU1218" s="8"/>
      <c r="DAV1218" s="8"/>
      <c r="DAW1218" s="8"/>
      <c r="DAX1218" s="8"/>
      <c r="DAY1218" s="8"/>
      <c r="DAZ1218" s="8"/>
      <c r="DBA1218" s="8"/>
      <c r="DBB1218" s="8"/>
      <c r="DBC1218" s="8"/>
      <c r="DBD1218" s="8"/>
      <c r="DBE1218" s="8"/>
      <c r="DBF1218" s="8"/>
      <c r="DBG1218" s="8"/>
      <c r="DBH1218" s="8"/>
      <c r="DBI1218" s="8"/>
      <c r="DBJ1218" s="8"/>
      <c r="DBK1218" s="8"/>
      <c r="DBL1218" s="8"/>
      <c r="DBM1218" s="8"/>
      <c r="DBN1218" s="8"/>
      <c r="DBO1218" s="8"/>
      <c r="DBP1218" s="8"/>
      <c r="DBQ1218" s="8"/>
      <c r="DBR1218" s="8"/>
      <c r="DBS1218" s="8"/>
      <c r="DBT1218" s="8"/>
      <c r="DBU1218" s="8"/>
      <c r="DBV1218" s="8"/>
      <c r="DBW1218" s="8"/>
      <c r="DBX1218" s="8"/>
      <c r="DBY1218" s="8"/>
      <c r="DBZ1218" s="8"/>
      <c r="DCA1218" s="8"/>
      <c r="DCB1218" s="8"/>
      <c r="DCC1218" s="8"/>
      <c r="DCD1218" s="8"/>
      <c r="DCE1218" s="8"/>
      <c r="DCF1218" s="8"/>
      <c r="DCG1218" s="8"/>
      <c r="DCH1218" s="8"/>
      <c r="DCI1218" s="8"/>
      <c r="DCJ1218" s="8"/>
      <c r="DCK1218" s="8"/>
      <c r="DCL1218" s="8"/>
      <c r="DCM1218" s="8"/>
      <c r="DCN1218" s="8"/>
      <c r="DCO1218" s="8"/>
      <c r="DCP1218" s="8"/>
      <c r="DCQ1218" s="8"/>
      <c r="DCR1218" s="8"/>
      <c r="DCS1218" s="8"/>
      <c r="DCT1218" s="8"/>
      <c r="DCU1218" s="8"/>
      <c r="DCV1218" s="8"/>
      <c r="DCW1218" s="8"/>
      <c r="DCX1218" s="8"/>
      <c r="DCY1218" s="8"/>
      <c r="DCZ1218" s="8"/>
      <c r="DDA1218" s="8"/>
      <c r="DDB1218" s="8"/>
      <c r="DDC1218" s="8"/>
      <c r="DDD1218" s="8"/>
      <c r="DDE1218" s="8"/>
      <c r="DDF1218" s="8"/>
      <c r="DDG1218" s="8"/>
      <c r="DDH1218" s="8"/>
      <c r="DDI1218" s="8"/>
      <c r="DDJ1218" s="8"/>
      <c r="DDK1218" s="8"/>
      <c r="DDL1218" s="8"/>
      <c r="DDM1218" s="8"/>
      <c r="DDN1218" s="8"/>
      <c r="DDO1218" s="8"/>
      <c r="DDP1218" s="8"/>
      <c r="DDQ1218" s="8"/>
      <c r="DDR1218" s="8"/>
      <c r="DDS1218" s="8"/>
      <c r="DDT1218" s="8"/>
      <c r="DDU1218" s="8"/>
      <c r="DDV1218" s="8"/>
      <c r="DDW1218" s="8"/>
      <c r="DDX1218" s="8"/>
      <c r="DDY1218" s="8"/>
      <c r="DDZ1218" s="8"/>
      <c r="DEA1218" s="8"/>
      <c r="DEB1218" s="8"/>
      <c r="DEC1218" s="8"/>
      <c r="DED1218" s="8"/>
      <c r="DEE1218" s="8"/>
      <c r="DEF1218" s="8"/>
      <c r="DEG1218" s="8"/>
      <c r="DEH1218" s="8"/>
      <c r="DEI1218" s="8"/>
      <c r="DEJ1218" s="8"/>
      <c r="DEK1218" s="8"/>
      <c r="DEL1218" s="8"/>
      <c r="DEM1218" s="8"/>
      <c r="DEN1218" s="8"/>
      <c r="DEO1218" s="8"/>
      <c r="DEP1218" s="8"/>
      <c r="DEQ1218" s="8"/>
      <c r="DER1218" s="8"/>
      <c r="DES1218" s="8"/>
      <c r="DET1218" s="8"/>
      <c r="DEU1218" s="8"/>
      <c r="DEV1218" s="8"/>
      <c r="DEW1218" s="8"/>
      <c r="DEX1218" s="8"/>
      <c r="DEY1218" s="8"/>
      <c r="DEZ1218" s="8"/>
      <c r="DFA1218" s="8"/>
      <c r="DFB1218" s="8"/>
      <c r="DFC1218" s="8"/>
      <c r="DFD1218" s="8"/>
      <c r="DFE1218" s="8"/>
      <c r="DFF1218" s="8"/>
      <c r="DFG1218" s="8"/>
      <c r="DFH1218" s="8"/>
      <c r="DFI1218" s="8"/>
      <c r="DFJ1218" s="8"/>
      <c r="DFK1218" s="8"/>
      <c r="DFL1218" s="8"/>
      <c r="DFM1218" s="8"/>
      <c r="DFN1218" s="8"/>
      <c r="DFO1218" s="8"/>
      <c r="DFP1218" s="8"/>
      <c r="DFQ1218" s="8"/>
      <c r="DFR1218" s="8"/>
      <c r="DFS1218" s="8"/>
      <c r="DFT1218" s="8"/>
      <c r="DFU1218" s="8"/>
      <c r="DFV1218" s="8"/>
      <c r="DFW1218" s="8"/>
      <c r="DFX1218" s="8"/>
      <c r="DFY1218" s="8"/>
      <c r="DFZ1218" s="8"/>
      <c r="DGA1218" s="8"/>
      <c r="DGB1218" s="8"/>
      <c r="DGC1218" s="8"/>
      <c r="DGD1218" s="8"/>
      <c r="DGE1218" s="8"/>
      <c r="DGF1218" s="8"/>
      <c r="DGG1218" s="8"/>
      <c r="DGH1218" s="8"/>
      <c r="DGI1218" s="8"/>
      <c r="DGJ1218" s="8"/>
      <c r="DGK1218" s="8"/>
      <c r="DGL1218" s="8"/>
      <c r="DGM1218" s="8"/>
      <c r="DGN1218" s="8"/>
      <c r="DGO1218" s="8"/>
      <c r="DGP1218" s="8"/>
      <c r="DGQ1218" s="8"/>
      <c r="DGR1218" s="8"/>
      <c r="DGS1218" s="8"/>
      <c r="DGT1218" s="8"/>
      <c r="DGU1218" s="8"/>
      <c r="DGV1218" s="8"/>
      <c r="DGW1218" s="8"/>
      <c r="DGX1218" s="8"/>
      <c r="DGY1218" s="8"/>
      <c r="DGZ1218" s="8"/>
      <c r="DHA1218" s="8"/>
      <c r="DHB1218" s="8"/>
      <c r="DHC1218" s="8"/>
      <c r="DHD1218" s="8"/>
      <c r="DHE1218" s="8"/>
      <c r="DHF1218" s="8"/>
      <c r="DHG1218" s="8"/>
      <c r="DHH1218" s="8"/>
      <c r="DHI1218" s="8"/>
      <c r="DHJ1218" s="8"/>
      <c r="DHK1218" s="8"/>
      <c r="DHL1218" s="8"/>
      <c r="DHM1218" s="8"/>
      <c r="DHN1218" s="8"/>
      <c r="DHO1218" s="8"/>
      <c r="DHP1218" s="8"/>
      <c r="DHQ1218" s="8"/>
      <c r="DHR1218" s="8"/>
      <c r="DHS1218" s="8"/>
      <c r="DHT1218" s="8"/>
      <c r="DHU1218" s="8"/>
      <c r="DHV1218" s="8"/>
      <c r="DHW1218" s="8"/>
      <c r="DHX1218" s="8"/>
      <c r="DHY1218" s="8"/>
      <c r="DHZ1218" s="8"/>
      <c r="DIA1218" s="8"/>
      <c r="DIB1218" s="8"/>
      <c r="DIC1218" s="8"/>
      <c r="DID1218" s="8"/>
      <c r="DIE1218" s="8"/>
      <c r="DIF1218" s="8"/>
      <c r="DIG1218" s="8"/>
      <c r="DIH1218" s="8"/>
      <c r="DII1218" s="8"/>
      <c r="DIJ1218" s="8"/>
      <c r="DIK1218" s="8"/>
      <c r="DIL1218" s="8"/>
      <c r="DIM1218" s="8"/>
      <c r="DIN1218" s="8"/>
      <c r="DIO1218" s="8"/>
      <c r="DIP1218" s="8"/>
      <c r="DIQ1218" s="8"/>
      <c r="DIR1218" s="8"/>
      <c r="DIS1218" s="8"/>
      <c r="DIT1218" s="8"/>
      <c r="DIU1218" s="8"/>
      <c r="DIV1218" s="8"/>
      <c r="DIW1218" s="8"/>
      <c r="DIX1218" s="8"/>
      <c r="DIY1218" s="8"/>
      <c r="DIZ1218" s="8"/>
      <c r="DJA1218" s="8"/>
      <c r="DJB1218" s="8"/>
      <c r="DJC1218" s="8"/>
      <c r="DJD1218" s="8"/>
      <c r="DJE1218" s="8"/>
      <c r="DJF1218" s="8"/>
      <c r="DJG1218" s="8"/>
      <c r="DJH1218" s="8"/>
      <c r="DJI1218" s="8"/>
      <c r="DJJ1218" s="8"/>
      <c r="DJK1218" s="8"/>
      <c r="DJL1218" s="8"/>
      <c r="DJM1218" s="8"/>
      <c r="DJN1218" s="8"/>
      <c r="DJO1218" s="8"/>
      <c r="DJP1218" s="8"/>
      <c r="DJQ1218" s="8"/>
      <c r="DJR1218" s="8"/>
      <c r="DJS1218" s="8"/>
      <c r="DJT1218" s="8"/>
      <c r="DJU1218" s="8"/>
      <c r="DJV1218" s="8"/>
      <c r="DJW1218" s="8"/>
      <c r="DJX1218" s="8"/>
      <c r="DJY1218" s="8"/>
      <c r="DJZ1218" s="8"/>
      <c r="DKA1218" s="8"/>
      <c r="DKB1218" s="8"/>
      <c r="DKC1218" s="8"/>
      <c r="DKD1218" s="8"/>
      <c r="DKE1218" s="8"/>
      <c r="DKF1218" s="8"/>
      <c r="DKG1218" s="8"/>
      <c r="DKH1218" s="8"/>
      <c r="DKI1218" s="8"/>
      <c r="DKJ1218" s="8"/>
      <c r="DKK1218" s="8"/>
      <c r="DKL1218" s="8"/>
      <c r="DKM1218" s="8"/>
      <c r="DKN1218" s="8"/>
      <c r="DKO1218" s="8"/>
      <c r="DKP1218" s="8"/>
      <c r="DKQ1218" s="8"/>
      <c r="DKR1218" s="8"/>
      <c r="DKS1218" s="8"/>
      <c r="DKT1218" s="8"/>
      <c r="DKU1218" s="8"/>
      <c r="DKV1218" s="8"/>
      <c r="DKW1218" s="8"/>
      <c r="DKX1218" s="8"/>
      <c r="DKY1218" s="8"/>
      <c r="DKZ1218" s="8"/>
      <c r="DLA1218" s="8"/>
      <c r="DLB1218" s="8"/>
      <c r="DLC1218" s="8"/>
      <c r="DLD1218" s="8"/>
      <c r="DLE1218" s="8"/>
      <c r="DLF1218" s="8"/>
      <c r="DLG1218" s="8"/>
      <c r="DLH1218" s="8"/>
      <c r="DLI1218" s="8"/>
      <c r="DLJ1218" s="8"/>
      <c r="DLK1218" s="8"/>
      <c r="DLL1218" s="8"/>
      <c r="DLM1218" s="8"/>
      <c r="DLN1218" s="8"/>
      <c r="DLO1218" s="8"/>
      <c r="DLP1218" s="8"/>
      <c r="DLQ1218" s="8"/>
      <c r="DLR1218" s="8"/>
      <c r="DLS1218" s="8"/>
      <c r="DLT1218" s="8"/>
      <c r="DLU1218" s="8"/>
      <c r="DLV1218" s="8"/>
      <c r="DLW1218" s="8"/>
      <c r="DLX1218" s="8"/>
      <c r="DLY1218" s="8"/>
      <c r="DLZ1218" s="8"/>
      <c r="DMA1218" s="8"/>
      <c r="DMB1218" s="8"/>
      <c r="DMC1218" s="8"/>
      <c r="DMD1218" s="8"/>
      <c r="DME1218" s="8"/>
      <c r="DMF1218" s="8"/>
      <c r="DMG1218" s="8"/>
      <c r="DMH1218" s="8"/>
      <c r="DMI1218" s="8"/>
      <c r="DMJ1218" s="8"/>
      <c r="DMK1218" s="8"/>
      <c r="DML1218" s="8"/>
      <c r="DMM1218" s="8"/>
      <c r="DMN1218" s="8"/>
      <c r="DMO1218" s="8"/>
      <c r="DMP1218" s="8"/>
      <c r="DMQ1218" s="8"/>
      <c r="DMR1218" s="8"/>
      <c r="DMS1218" s="8"/>
      <c r="DMT1218" s="8"/>
      <c r="DMU1218" s="8"/>
      <c r="DMV1218" s="8"/>
      <c r="DMW1218" s="8"/>
      <c r="DMX1218" s="8"/>
      <c r="DMY1218" s="8"/>
      <c r="DMZ1218" s="8"/>
      <c r="DNA1218" s="8"/>
      <c r="DNB1218" s="8"/>
      <c r="DNC1218" s="8"/>
      <c r="DND1218" s="8"/>
      <c r="DNE1218" s="8"/>
      <c r="DNF1218" s="8"/>
      <c r="DNG1218" s="8"/>
      <c r="DNH1218" s="8"/>
      <c r="DNI1218" s="8"/>
      <c r="DNJ1218" s="8"/>
      <c r="DNK1218" s="8"/>
      <c r="DNL1218" s="8"/>
      <c r="DNM1218" s="8"/>
      <c r="DNN1218" s="8"/>
      <c r="DNO1218" s="8"/>
      <c r="DNP1218" s="8"/>
      <c r="DNQ1218" s="8"/>
      <c r="DNR1218" s="8"/>
      <c r="DNS1218" s="8"/>
      <c r="DNT1218" s="8"/>
      <c r="DNU1218" s="8"/>
      <c r="DNV1218" s="8"/>
      <c r="DNW1218" s="8"/>
      <c r="DNX1218" s="8"/>
      <c r="DNY1218" s="8"/>
      <c r="DNZ1218" s="8"/>
      <c r="DOA1218" s="8"/>
      <c r="DOB1218" s="8"/>
      <c r="DOC1218" s="8"/>
      <c r="DOD1218" s="8"/>
      <c r="DOE1218" s="8"/>
      <c r="DOF1218" s="8"/>
      <c r="DOG1218" s="8"/>
      <c r="DOH1218" s="8"/>
      <c r="DOI1218" s="8"/>
      <c r="DOJ1218" s="8"/>
      <c r="DOK1218" s="8"/>
      <c r="DOL1218" s="8"/>
      <c r="DOM1218" s="8"/>
      <c r="DON1218" s="8"/>
      <c r="DOO1218" s="8"/>
      <c r="DOP1218" s="8"/>
      <c r="DOQ1218" s="8"/>
      <c r="DOR1218" s="8"/>
      <c r="DOS1218" s="8"/>
      <c r="DOT1218" s="8"/>
      <c r="DOU1218" s="8"/>
      <c r="DOV1218" s="8"/>
      <c r="DOW1218" s="8"/>
      <c r="DOX1218" s="8"/>
      <c r="DOY1218" s="8"/>
      <c r="DOZ1218" s="8"/>
      <c r="DPA1218" s="8"/>
      <c r="DPB1218" s="8"/>
      <c r="DPC1218" s="8"/>
      <c r="DPD1218" s="8"/>
      <c r="DPE1218" s="8"/>
      <c r="DPF1218" s="8"/>
      <c r="DPG1218" s="8"/>
      <c r="DPH1218" s="8"/>
      <c r="DPI1218" s="8"/>
      <c r="DPJ1218" s="8"/>
      <c r="DPK1218" s="8"/>
      <c r="DPL1218" s="8"/>
      <c r="DPM1218" s="8"/>
      <c r="DPN1218" s="8"/>
      <c r="DPO1218" s="8"/>
      <c r="DPP1218" s="8"/>
      <c r="DPQ1218" s="8"/>
      <c r="DPR1218" s="8"/>
      <c r="DPS1218" s="8"/>
      <c r="DPT1218" s="8"/>
      <c r="DPU1218" s="8"/>
      <c r="DPV1218" s="8"/>
      <c r="DPW1218" s="8"/>
      <c r="DPX1218" s="8"/>
      <c r="DPY1218" s="8"/>
      <c r="DPZ1218" s="8"/>
      <c r="DQA1218" s="8"/>
      <c r="DQB1218" s="8"/>
      <c r="DQC1218" s="8"/>
      <c r="DQD1218" s="8"/>
      <c r="DQE1218" s="8"/>
      <c r="DQF1218" s="8"/>
      <c r="DQG1218" s="8"/>
      <c r="DQH1218" s="8"/>
      <c r="DQI1218" s="8"/>
      <c r="DQJ1218" s="8"/>
      <c r="DQK1218" s="8"/>
      <c r="DQL1218" s="8"/>
      <c r="DQM1218" s="8"/>
      <c r="DQN1218" s="8"/>
      <c r="DQO1218" s="8"/>
      <c r="DQP1218" s="8"/>
      <c r="DQQ1218" s="8"/>
      <c r="DQR1218" s="8"/>
      <c r="DQS1218" s="8"/>
      <c r="DQT1218" s="8"/>
      <c r="DQU1218" s="8"/>
      <c r="DQV1218" s="8"/>
      <c r="DQW1218" s="8"/>
      <c r="DQX1218" s="8"/>
      <c r="DQY1218" s="8"/>
      <c r="DQZ1218" s="8"/>
      <c r="DRA1218" s="8"/>
      <c r="DRB1218" s="8"/>
      <c r="DRC1218" s="8"/>
      <c r="DRD1218" s="8"/>
      <c r="DRE1218" s="8"/>
      <c r="DRF1218" s="8"/>
      <c r="DRG1218" s="8"/>
      <c r="DRH1218" s="8"/>
      <c r="DRI1218" s="8"/>
      <c r="DRJ1218" s="8"/>
      <c r="DRK1218" s="8"/>
      <c r="DRL1218" s="8"/>
      <c r="DRM1218" s="8"/>
      <c r="DRN1218" s="8"/>
      <c r="DRO1218" s="8"/>
      <c r="DRP1218" s="8"/>
      <c r="DRQ1218" s="8"/>
      <c r="DRR1218" s="8"/>
      <c r="DRS1218" s="8"/>
      <c r="DRT1218" s="8"/>
      <c r="DRU1218" s="8"/>
      <c r="DRV1218" s="8"/>
      <c r="DRW1218" s="8"/>
      <c r="DRX1218" s="8"/>
      <c r="DRY1218" s="8"/>
      <c r="DRZ1218" s="8"/>
      <c r="DSA1218" s="8"/>
      <c r="DSB1218" s="8"/>
      <c r="DSC1218" s="8"/>
      <c r="DSD1218" s="8"/>
      <c r="DSE1218" s="8"/>
      <c r="DSF1218" s="8"/>
      <c r="DSG1218" s="8"/>
      <c r="DSH1218" s="8"/>
      <c r="DSI1218" s="8"/>
      <c r="DSJ1218" s="8"/>
      <c r="DSK1218" s="8"/>
      <c r="DSL1218" s="8"/>
      <c r="DSM1218" s="8"/>
      <c r="DSN1218" s="8"/>
      <c r="DSO1218" s="8"/>
      <c r="DSP1218" s="8"/>
      <c r="DSQ1218" s="8"/>
      <c r="DSR1218" s="8"/>
      <c r="DSS1218" s="8"/>
      <c r="DST1218" s="8"/>
      <c r="DSU1218" s="8"/>
      <c r="DSV1218" s="8"/>
      <c r="DSW1218" s="8"/>
      <c r="DSX1218" s="8"/>
      <c r="DSY1218" s="8"/>
      <c r="DSZ1218" s="8"/>
      <c r="DTA1218" s="8"/>
      <c r="DTB1218" s="8"/>
      <c r="DTC1218" s="8"/>
      <c r="DTD1218" s="8"/>
      <c r="DTE1218" s="8"/>
      <c r="DTF1218" s="8"/>
      <c r="DTG1218" s="8"/>
      <c r="DTH1218" s="8"/>
      <c r="DTI1218" s="8"/>
      <c r="DTJ1218" s="8"/>
      <c r="DTK1218" s="8"/>
      <c r="DTL1218" s="8"/>
      <c r="DTM1218" s="8"/>
      <c r="DTN1218" s="8"/>
      <c r="DTO1218" s="8"/>
      <c r="DTP1218" s="8"/>
      <c r="DTQ1218" s="8"/>
      <c r="DTR1218" s="8"/>
      <c r="DTS1218" s="8"/>
      <c r="DTT1218" s="8"/>
      <c r="DTU1218" s="8"/>
      <c r="DTV1218" s="8"/>
      <c r="DTW1218" s="8"/>
      <c r="DTX1218" s="8"/>
      <c r="DTY1218" s="8"/>
      <c r="DTZ1218" s="8"/>
      <c r="DUA1218" s="8"/>
      <c r="DUB1218" s="8"/>
      <c r="DUC1218" s="8"/>
      <c r="DUD1218" s="8"/>
      <c r="DUE1218" s="8"/>
      <c r="DUF1218" s="8"/>
      <c r="DUG1218" s="8"/>
      <c r="DUH1218" s="8"/>
      <c r="DUI1218" s="8"/>
      <c r="DUJ1218" s="8"/>
      <c r="DUK1218" s="8"/>
      <c r="DUL1218" s="8"/>
      <c r="DUM1218" s="8"/>
      <c r="DUN1218" s="8"/>
      <c r="DUO1218" s="8"/>
      <c r="DUP1218" s="8"/>
      <c r="DUQ1218" s="8"/>
      <c r="DUR1218" s="8"/>
      <c r="DUS1218" s="8"/>
      <c r="DUT1218" s="8"/>
      <c r="DUU1218" s="8"/>
      <c r="DUV1218" s="8"/>
      <c r="DUW1218" s="8"/>
      <c r="DUX1218" s="8"/>
      <c r="DUY1218" s="8"/>
      <c r="DUZ1218" s="8"/>
      <c r="DVA1218" s="8"/>
      <c r="DVB1218" s="8"/>
      <c r="DVC1218" s="8"/>
      <c r="DVD1218" s="8"/>
      <c r="DVE1218" s="8"/>
      <c r="DVF1218" s="8"/>
      <c r="DVG1218" s="8"/>
      <c r="DVH1218" s="8"/>
      <c r="DVI1218" s="8"/>
      <c r="DVJ1218" s="8"/>
      <c r="DVK1218" s="8"/>
      <c r="DVL1218" s="8"/>
      <c r="DVM1218" s="8"/>
      <c r="DVN1218" s="8"/>
      <c r="DVO1218" s="8"/>
      <c r="DVP1218" s="8"/>
      <c r="DVQ1218" s="8"/>
      <c r="DVR1218" s="8"/>
      <c r="DVS1218" s="8"/>
      <c r="DVT1218" s="8"/>
      <c r="DVU1218" s="8"/>
      <c r="DVV1218" s="8"/>
      <c r="DVW1218" s="8"/>
      <c r="DVX1218" s="8"/>
      <c r="DVY1218" s="8"/>
      <c r="DVZ1218" s="8"/>
      <c r="DWA1218" s="8"/>
      <c r="DWB1218" s="8"/>
      <c r="DWC1218" s="8"/>
      <c r="DWD1218" s="8"/>
      <c r="DWE1218" s="8"/>
      <c r="DWF1218" s="8"/>
      <c r="DWG1218" s="8"/>
      <c r="DWH1218" s="8"/>
      <c r="DWI1218" s="8"/>
      <c r="DWJ1218" s="8"/>
      <c r="DWK1218" s="8"/>
      <c r="DWL1218" s="8"/>
      <c r="DWM1218" s="8"/>
      <c r="DWN1218" s="8"/>
      <c r="DWO1218" s="8"/>
      <c r="DWP1218" s="8"/>
      <c r="DWQ1218" s="8"/>
      <c r="DWR1218" s="8"/>
      <c r="DWS1218" s="8"/>
      <c r="DWT1218" s="8"/>
      <c r="DWU1218" s="8"/>
      <c r="DWV1218" s="8"/>
      <c r="DWW1218" s="8"/>
      <c r="DWX1218" s="8"/>
      <c r="DWY1218" s="8"/>
      <c r="DWZ1218" s="8"/>
      <c r="DXA1218" s="8"/>
      <c r="DXB1218" s="8"/>
      <c r="DXC1218" s="8"/>
      <c r="DXD1218" s="8"/>
      <c r="DXE1218" s="8"/>
      <c r="DXF1218" s="8"/>
      <c r="DXG1218" s="8"/>
      <c r="DXH1218" s="8"/>
      <c r="DXI1218" s="8"/>
      <c r="DXJ1218" s="8"/>
      <c r="DXK1218" s="8"/>
      <c r="DXL1218" s="8"/>
      <c r="DXM1218" s="8"/>
      <c r="DXN1218" s="8"/>
      <c r="DXO1218" s="8"/>
      <c r="DXP1218" s="8"/>
      <c r="DXQ1218" s="8"/>
      <c r="DXR1218" s="8"/>
      <c r="DXS1218" s="8"/>
      <c r="DXT1218" s="8"/>
      <c r="DXU1218" s="8"/>
      <c r="DXV1218" s="8"/>
      <c r="DXW1218" s="8"/>
      <c r="DXX1218" s="8"/>
      <c r="DXY1218" s="8"/>
      <c r="DXZ1218" s="8"/>
      <c r="DYA1218" s="8"/>
      <c r="DYB1218" s="8"/>
      <c r="DYC1218" s="8"/>
      <c r="DYD1218" s="8"/>
      <c r="DYE1218" s="8"/>
      <c r="DYF1218" s="8"/>
      <c r="DYG1218" s="8"/>
      <c r="DYH1218" s="8"/>
      <c r="DYI1218" s="8"/>
      <c r="DYJ1218" s="8"/>
      <c r="DYK1218" s="8"/>
      <c r="DYL1218" s="8"/>
      <c r="DYM1218" s="8"/>
      <c r="DYN1218" s="8"/>
      <c r="DYO1218" s="8"/>
      <c r="DYP1218" s="8"/>
      <c r="DYQ1218" s="8"/>
      <c r="DYR1218" s="8"/>
      <c r="DYS1218" s="8"/>
      <c r="DYT1218" s="8"/>
      <c r="DYU1218" s="8"/>
      <c r="DYV1218" s="8"/>
      <c r="DYW1218" s="8"/>
      <c r="DYX1218" s="8"/>
      <c r="DYY1218" s="8"/>
      <c r="DYZ1218" s="8"/>
      <c r="DZA1218" s="8"/>
      <c r="DZB1218" s="8"/>
      <c r="DZC1218" s="8"/>
      <c r="DZD1218" s="8"/>
      <c r="DZE1218" s="8"/>
      <c r="DZF1218" s="8"/>
      <c r="DZG1218" s="8"/>
      <c r="DZH1218" s="8"/>
      <c r="DZI1218" s="8"/>
      <c r="DZJ1218" s="8"/>
      <c r="DZK1218" s="8"/>
      <c r="DZL1218" s="8"/>
      <c r="DZM1218" s="8"/>
      <c r="DZN1218" s="8"/>
      <c r="DZO1218" s="8"/>
      <c r="DZP1218" s="8"/>
      <c r="DZQ1218" s="8"/>
      <c r="DZR1218" s="8"/>
      <c r="DZS1218" s="8"/>
      <c r="DZT1218" s="8"/>
      <c r="DZU1218" s="8"/>
      <c r="DZV1218" s="8"/>
      <c r="DZW1218" s="8"/>
      <c r="DZX1218" s="8"/>
      <c r="DZY1218" s="8"/>
      <c r="DZZ1218" s="8"/>
      <c r="EAA1218" s="8"/>
      <c r="EAB1218" s="8"/>
      <c r="EAC1218" s="8"/>
      <c r="EAD1218" s="8"/>
      <c r="EAE1218" s="8"/>
      <c r="EAF1218" s="8"/>
      <c r="EAG1218" s="8"/>
      <c r="EAH1218" s="8"/>
      <c r="EAI1218" s="8"/>
      <c r="EAJ1218" s="8"/>
      <c r="EAK1218" s="8"/>
      <c r="EAL1218" s="8"/>
      <c r="EAM1218" s="8"/>
      <c r="EAN1218" s="8"/>
      <c r="EAO1218" s="8"/>
      <c r="EAP1218" s="8"/>
      <c r="EAQ1218" s="8"/>
      <c r="EAR1218" s="8"/>
      <c r="EAS1218" s="8"/>
      <c r="EAT1218" s="8"/>
      <c r="EAU1218" s="8"/>
      <c r="EAV1218" s="8"/>
      <c r="EAW1218" s="8"/>
      <c r="EAX1218" s="8"/>
      <c r="EAY1218" s="8"/>
      <c r="EAZ1218" s="8"/>
      <c r="EBA1218" s="8"/>
      <c r="EBB1218" s="8"/>
      <c r="EBC1218" s="8"/>
      <c r="EBD1218" s="8"/>
      <c r="EBE1218" s="8"/>
      <c r="EBF1218" s="8"/>
      <c r="EBG1218" s="8"/>
      <c r="EBH1218" s="8"/>
      <c r="EBI1218" s="8"/>
      <c r="EBJ1218" s="8"/>
      <c r="EBK1218" s="8"/>
      <c r="EBL1218" s="8"/>
      <c r="EBM1218" s="8"/>
      <c r="EBN1218" s="8"/>
      <c r="EBO1218" s="8"/>
      <c r="EBP1218" s="8"/>
      <c r="EBQ1218" s="8"/>
      <c r="EBR1218" s="8"/>
      <c r="EBS1218" s="8"/>
      <c r="EBT1218" s="8"/>
      <c r="EBU1218" s="8"/>
      <c r="EBV1218" s="8"/>
      <c r="EBW1218" s="8"/>
      <c r="EBX1218" s="8"/>
      <c r="EBY1218" s="8"/>
      <c r="EBZ1218" s="8"/>
      <c r="ECA1218" s="8"/>
      <c r="ECB1218" s="8"/>
      <c r="ECC1218" s="8"/>
      <c r="ECD1218" s="8"/>
      <c r="ECE1218" s="8"/>
      <c r="ECF1218" s="8"/>
      <c r="ECG1218" s="8"/>
      <c r="ECH1218" s="8"/>
      <c r="ECI1218" s="8"/>
      <c r="ECJ1218" s="8"/>
      <c r="ECK1218" s="8"/>
      <c r="ECL1218" s="8"/>
      <c r="ECM1218" s="8"/>
      <c r="ECN1218" s="8"/>
      <c r="ECO1218" s="8"/>
      <c r="ECP1218" s="8"/>
      <c r="ECQ1218" s="8"/>
      <c r="ECR1218" s="8"/>
      <c r="ECS1218" s="8"/>
      <c r="ECT1218" s="8"/>
      <c r="ECU1218" s="8"/>
      <c r="ECV1218" s="8"/>
      <c r="ECW1218" s="8"/>
      <c r="ECX1218" s="8"/>
      <c r="ECY1218" s="8"/>
      <c r="ECZ1218" s="8"/>
      <c r="EDA1218" s="8"/>
      <c r="EDB1218" s="8"/>
      <c r="EDC1218" s="8"/>
      <c r="EDD1218" s="8"/>
      <c r="EDE1218" s="8"/>
      <c r="EDF1218" s="8"/>
      <c r="EDG1218" s="8"/>
      <c r="EDH1218" s="8"/>
      <c r="EDI1218" s="8"/>
      <c r="EDJ1218" s="8"/>
      <c r="EDK1218" s="8"/>
      <c r="EDL1218" s="8"/>
      <c r="EDM1218" s="8"/>
      <c r="EDN1218" s="8"/>
      <c r="EDO1218" s="8"/>
      <c r="EDP1218" s="8"/>
      <c r="EDQ1218" s="8"/>
      <c r="EDR1218" s="8"/>
      <c r="EDS1218" s="8"/>
      <c r="EDT1218" s="8"/>
      <c r="EDU1218" s="8"/>
      <c r="EDV1218" s="8"/>
      <c r="EDW1218" s="8"/>
      <c r="EDX1218" s="8"/>
      <c r="EDY1218" s="8"/>
      <c r="EDZ1218" s="8"/>
      <c r="EEA1218" s="8"/>
      <c r="EEB1218" s="8"/>
      <c r="EEC1218" s="8"/>
      <c r="EED1218" s="8"/>
      <c r="EEE1218" s="8"/>
      <c r="EEF1218" s="8"/>
      <c r="EEG1218" s="8"/>
      <c r="EEH1218" s="8"/>
      <c r="EEI1218" s="8"/>
      <c r="EEJ1218" s="8"/>
      <c r="EEK1218" s="8"/>
      <c r="EEL1218" s="8"/>
      <c r="EEM1218" s="8"/>
      <c r="EEN1218" s="8"/>
      <c r="EEO1218" s="8"/>
      <c r="EEP1218" s="8"/>
      <c r="EEQ1218" s="8"/>
      <c r="EER1218" s="8"/>
      <c r="EES1218" s="8"/>
      <c r="EET1218" s="8"/>
      <c r="EEU1218" s="8"/>
      <c r="EEV1218" s="8"/>
      <c r="EEW1218" s="8"/>
      <c r="EEX1218" s="8"/>
      <c r="EEY1218" s="8"/>
      <c r="EEZ1218" s="8"/>
      <c r="EFA1218" s="8"/>
      <c r="EFB1218" s="8"/>
      <c r="EFC1218" s="8"/>
      <c r="EFD1218" s="8"/>
      <c r="EFE1218" s="8"/>
      <c r="EFF1218" s="8"/>
      <c r="EFG1218" s="8"/>
      <c r="EFH1218" s="8"/>
      <c r="EFI1218" s="8"/>
      <c r="EFJ1218" s="8"/>
      <c r="EFK1218" s="8"/>
      <c r="EFL1218" s="8"/>
      <c r="EFM1218" s="8"/>
      <c r="EFN1218" s="8"/>
      <c r="EFO1218" s="8"/>
      <c r="EFP1218" s="8"/>
      <c r="EFQ1218" s="8"/>
      <c r="EFR1218" s="8"/>
      <c r="EFS1218" s="8"/>
      <c r="EFT1218" s="8"/>
      <c r="EFU1218" s="8"/>
      <c r="EFV1218" s="8"/>
      <c r="EFW1218" s="8"/>
      <c r="EFX1218" s="8"/>
      <c r="EFY1218" s="8"/>
      <c r="EFZ1218" s="8"/>
      <c r="EGA1218" s="8"/>
      <c r="EGB1218" s="8"/>
      <c r="EGC1218" s="8"/>
      <c r="EGD1218" s="8"/>
      <c r="EGE1218" s="8"/>
      <c r="EGF1218" s="8"/>
      <c r="EGG1218" s="8"/>
      <c r="EGH1218" s="8"/>
      <c r="EGI1218" s="8"/>
      <c r="EGJ1218" s="8"/>
      <c r="EGK1218" s="8"/>
      <c r="EGL1218" s="8"/>
      <c r="EGM1218" s="8"/>
      <c r="EGN1218" s="8"/>
      <c r="EGO1218" s="8"/>
      <c r="EGP1218" s="8"/>
      <c r="EGQ1218" s="8"/>
      <c r="EGR1218" s="8"/>
      <c r="EGS1218" s="8"/>
      <c r="EGT1218" s="8"/>
      <c r="EGU1218" s="8"/>
      <c r="EGV1218" s="8"/>
      <c r="EGW1218" s="8"/>
      <c r="EGX1218" s="8"/>
      <c r="EGY1218" s="8"/>
      <c r="EGZ1218" s="8"/>
      <c r="EHA1218" s="8"/>
      <c r="EHB1218" s="8"/>
      <c r="EHC1218" s="8"/>
      <c r="EHD1218" s="8"/>
      <c r="EHE1218" s="8"/>
      <c r="EHF1218" s="8"/>
      <c r="EHG1218" s="8"/>
      <c r="EHH1218" s="8"/>
      <c r="EHI1218" s="8"/>
      <c r="EHJ1218" s="8"/>
      <c r="EHK1218" s="8"/>
      <c r="EHL1218" s="8"/>
      <c r="EHM1218" s="8"/>
      <c r="EHN1218" s="8"/>
      <c r="EHO1218" s="8"/>
      <c r="EHP1218" s="8"/>
      <c r="EHQ1218" s="8"/>
      <c r="EHR1218" s="8"/>
      <c r="EHS1218" s="8"/>
      <c r="EHT1218" s="8"/>
      <c r="EHU1218" s="8"/>
      <c r="EHV1218" s="8"/>
      <c r="EHW1218" s="8"/>
      <c r="EHX1218" s="8"/>
      <c r="EHY1218" s="8"/>
      <c r="EHZ1218" s="8"/>
      <c r="EIA1218" s="8"/>
      <c r="EIB1218" s="8"/>
      <c r="EIC1218" s="8"/>
      <c r="EID1218" s="8"/>
      <c r="EIE1218" s="8"/>
      <c r="EIF1218" s="8"/>
      <c r="EIG1218" s="8"/>
      <c r="EIH1218" s="8"/>
      <c r="EII1218" s="8"/>
      <c r="EIJ1218" s="8"/>
      <c r="EIK1218" s="8"/>
      <c r="EIL1218" s="8"/>
      <c r="EIM1218" s="8"/>
      <c r="EIN1218" s="8"/>
      <c r="EIO1218" s="8"/>
      <c r="EIP1218" s="8"/>
      <c r="EIQ1218" s="8"/>
      <c r="EIR1218" s="8"/>
      <c r="EIS1218" s="8"/>
      <c r="EIT1218" s="8"/>
      <c r="EIU1218" s="8"/>
      <c r="EIV1218" s="8"/>
      <c r="EIW1218" s="8"/>
      <c r="EIX1218" s="8"/>
      <c r="EIY1218" s="8"/>
      <c r="EIZ1218" s="8"/>
      <c r="EJA1218" s="8"/>
      <c r="EJB1218" s="8"/>
      <c r="EJC1218" s="8"/>
      <c r="EJD1218" s="8"/>
      <c r="EJE1218" s="8"/>
      <c r="EJF1218" s="8"/>
      <c r="EJG1218" s="8"/>
      <c r="EJH1218" s="8"/>
      <c r="EJI1218" s="8"/>
      <c r="EJJ1218" s="8"/>
      <c r="EJK1218" s="8"/>
      <c r="EJL1218" s="8"/>
      <c r="EJM1218" s="8"/>
      <c r="EJN1218" s="8"/>
      <c r="EJO1218" s="8"/>
      <c r="EJP1218" s="8"/>
      <c r="EJQ1218" s="8"/>
      <c r="EJR1218" s="8"/>
      <c r="EJS1218" s="8"/>
      <c r="EJT1218" s="8"/>
      <c r="EJU1218" s="8"/>
      <c r="EJV1218" s="8"/>
      <c r="EJW1218" s="8"/>
      <c r="EJX1218" s="8"/>
      <c r="EJY1218" s="8"/>
      <c r="EJZ1218" s="8"/>
      <c r="EKA1218" s="8"/>
      <c r="EKB1218" s="8"/>
      <c r="EKC1218" s="8"/>
      <c r="EKD1218" s="8"/>
      <c r="EKE1218" s="8"/>
      <c r="EKF1218" s="8"/>
      <c r="EKG1218" s="8"/>
      <c r="EKH1218" s="8"/>
      <c r="EKI1218" s="8"/>
      <c r="EKJ1218" s="8"/>
      <c r="EKK1218" s="8"/>
      <c r="EKL1218" s="8"/>
      <c r="EKM1218" s="8"/>
      <c r="EKN1218" s="8"/>
      <c r="EKO1218" s="8"/>
      <c r="EKP1218" s="8"/>
      <c r="EKQ1218" s="8"/>
      <c r="EKR1218" s="8"/>
      <c r="EKS1218" s="8"/>
      <c r="EKT1218" s="8"/>
      <c r="EKU1218" s="8"/>
      <c r="EKV1218" s="8"/>
      <c r="EKW1218" s="8"/>
      <c r="EKX1218" s="8"/>
      <c r="EKY1218" s="8"/>
      <c r="EKZ1218" s="8"/>
      <c r="ELA1218" s="8"/>
      <c r="ELB1218" s="8"/>
      <c r="ELC1218" s="8"/>
      <c r="ELD1218" s="8"/>
      <c r="ELE1218" s="8"/>
      <c r="ELF1218" s="8"/>
      <c r="ELG1218" s="8"/>
      <c r="ELH1218" s="8"/>
      <c r="ELI1218" s="8"/>
      <c r="ELJ1218" s="8"/>
      <c r="ELK1218" s="8"/>
      <c r="ELL1218" s="8"/>
      <c r="ELM1218" s="8"/>
      <c r="ELN1218" s="8"/>
      <c r="ELO1218" s="8"/>
      <c r="ELP1218" s="8"/>
      <c r="ELQ1218" s="8"/>
      <c r="ELR1218" s="8"/>
      <c r="ELS1218" s="8"/>
      <c r="ELT1218" s="8"/>
      <c r="ELU1218" s="8"/>
      <c r="ELV1218" s="8"/>
      <c r="ELW1218" s="8"/>
      <c r="ELX1218" s="8"/>
      <c r="ELY1218" s="8"/>
      <c r="ELZ1218" s="8"/>
      <c r="EMA1218" s="8"/>
      <c r="EMB1218" s="8"/>
      <c r="EMC1218" s="8"/>
      <c r="EMD1218" s="8"/>
      <c r="EME1218" s="8"/>
      <c r="EMF1218" s="8"/>
      <c r="EMG1218" s="8"/>
      <c r="EMH1218" s="8"/>
      <c r="EMI1218" s="8"/>
      <c r="EMJ1218" s="8"/>
      <c r="EMK1218" s="8"/>
      <c r="EML1218" s="8"/>
      <c r="EMM1218" s="8"/>
      <c r="EMN1218" s="8"/>
      <c r="EMO1218" s="8"/>
      <c r="EMP1218" s="8"/>
      <c r="EMQ1218" s="8"/>
      <c r="EMR1218" s="8"/>
      <c r="EMS1218" s="8"/>
      <c r="EMT1218" s="8"/>
      <c r="EMU1218" s="8"/>
      <c r="EMV1218" s="8"/>
      <c r="EMW1218" s="8"/>
      <c r="EMX1218" s="8"/>
      <c r="EMY1218" s="8"/>
      <c r="EMZ1218" s="8"/>
      <c r="ENA1218" s="8"/>
      <c r="ENB1218" s="8"/>
      <c r="ENC1218" s="8"/>
      <c r="END1218" s="8"/>
      <c r="ENE1218" s="8"/>
      <c r="ENF1218" s="8"/>
      <c r="ENG1218" s="8"/>
      <c r="ENH1218" s="8"/>
      <c r="ENI1218" s="8"/>
      <c r="ENJ1218" s="8"/>
      <c r="ENK1218" s="8"/>
      <c r="ENL1218" s="8"/>
      <c r="ENM1218" s="8"/>
      <c r="ENN1218" s="8"/>
      <c r="ENO1218" s="8"/>
      <c r="ENP1218" s="8"/>
      <c r="ENQ1218" s="8"/>
      <c r="ENR1218" s="8"/>
      <c r="ENS1218" s="8"/>
      <c r="ENT1218" s="8"/>
      <c r="ENU1218" s="8"/>
      <c r="ENV1218" s="8"/>
      <c r="ENW1218" s="8"/>
      <c r="ENX1218" s="8"/>
      <c r="ENY1218" s="8"/>
      <c r="ENZ1218" s="8"/>
      <c r="EOA1218" s="8"/>
      <c r="EOB1218" s="8"/>
      <c r="EOC1218" s="8"/>
      <c r="EOD1218" s="8"/>
      <c r="EOE1218" s="8"/>
      <c r="EOF1218" s="8"/>
      <c r="EOG1218" s="8"/>
      <c r="EOH1218" s="8"/>
      <c r="EOI1218" s="8"/>
      <c r="EOJ1218" s="8"/>
      <c r="EOK1218" s="8"/>
      <c r="EOL1218" s="8"/>
      <c r="EOM1218" s="8"/>
      <c r="EON1218" s="8"/>
      <c r="EOO1218" s="8"/>
      <c r="EOP1218" s="8"/>
      <c r="EOQ1218" s="8"/>
      <c r="EOR1218" s="8"/>
      <c r="EOS1218" s="8"/>
      <c r="EOT1218" s="8"/>
      <c r="EOU1218" s="8"/>
      <c r="EOV1218" s="8"/>
      <c r="EOW1218" s="8"/>
      <c r="EOX1218" s="8"/>
      <c r="EOY1218" s="8"/>
      <c r="EOZ1218" s="8"/>
      <c r="EPA1218" s="8"/>
      <c r="EPB1218" s="8"/>
      <c r="EPC1218" s="8"/>
      <c r="EPD1218" s="8"/>
      <c r="EPE1218" s="8"/>
      <c r="EPF1218" s="8"/>
      <c r="EPG1218" s="8"/>
      <c r="EPH1218" s="8"/>
      <c r="EPI1218" s="8"/>
      <c r="EPJ1218" s="8"/>
      <c r="EPK1218" s="8"/>
      <c r="EPL1218" s="8"/>
      <c r="EPM1218" s="8"/>
      <c r="EPN1218" s="8"/>
      <c r="EPO1218" s="8"/>
      <c r="EPP1218" s="8"/>
      <c r="EPQ1218" s="8"/>
      <c r="EPR1218" s="8"/>
      <c r="EPS1218" s="8"/>
      <c r="EPT1218" s="8"/>
      <c r="EPU1218" s="8"/>
      <c r="EPV1218" s="8"/>
      <c r="EPW1218" s="8"/>
      <c r="EPX1218" s="8"/>
      <c r="EPY1218" s="8"/>
      <c r="EPZ1218" s="8"/>
      <c r="EQA1218" s="8"/>
      <c r="EQB1218" s="8"/>
      <c r="EQC1218" s="8"/>
      <c r="EQD1218" s="8"/>
      <c r="EQE1218" s="8"/>
      <c r="EQF1218" s="8"/>
      <c r="EQG1218" s="8"/>
      <c r="EQH1218" s="8"/>
      <c r="EQI1218" s="8"/>
      <c r="EQJ1218" s="8"/>
      <c r="EQK1218" s="8"/>
      <c r="EQL1218" s="8"/>
      <c r="EQM1218" s="8"/>
      <c r="EQN1218" s="8"/>
      <c r="EQO1218" s="8"/>
      <c r="EQP1218" s="8"/>
      <c r="EQQ1218" s="8"/>
      <c r="EQR1218" s="8"/>
      <c r="EQS1218" s="8"/>
      <c r="EQT1218" s="8"/>
      <c r="EQU1218" s="8"/>
      <c r="EQV1218" s="8"/>
      <c r="EQW1218" s="8"/>
      <c r="EQX1218" s="8"/>
      <c r="EQY1218" s="8"/>
      <c r="EQZ1218" s="8"/>
      <c r="ERA1218" s="8"/>
      <c r="ERB1218" s="8"/>
      <c r="ERC1218" s="8"/>
      <c r="ERD1218" s="8"/>
      <c r="ERE1218" s="8"/>
      <c r="ERF1218" s="8"/>
      <c r="ERG1218" s="8"/>
      <c r="ERH1218" s="8"/>
      <c r="ERI1218" s="8"/>
      <c r="ERJ1218" s="8"/>
      <c r="ERK1218" s="8"/>
      <c r="ERL1218" s="8"/>
      <c r="ERM1218" s="8"/>
      <c r="ERN1218" s="8"/>
      <c r="ERO1218" s="8"/>
      <c r="ERP1218" s="8"/>
      <c r="ERQ1218" s="8"/>
      <c r="ERR1218" s="8"/>
      <c r="ERS1218" s="8"/>
      <c r="ERT1218" s="8"/>
      <c r="ERU1218" s="8"/>
      <c r="ERV1218" s="8"/>
      <c r="ERW1218" s="8"/>
      <c r="ERX1218" s="8"/>
      <c r="ERY1218" s="8"/>
      <c r="ERZ1218" s="8"/>
      <c r="ESA1218" s="8"/>
      <c r="ESB1218" s="8"/>
      <c r="ESC1218" s="8"/>
      <c r="ESD1218" s="8"/>
      <c r="ESE1218" s="8"/>
      <c r="ESF1218" s="8"/>
      <c r="ESG1218" s="8"/>
      <c r="ESH1218" s="8"/>
      <c r="ESI1218" s="8"/>
      <c r="ESJ1218" s="8"/>
      <c r="ESK1218" s="8"/>
      <c r="ESL1218" s="8"/>
      <c r="ESM1218" s="8"/>
      <c r="ESN1218" s="8"/>
      <c r="ESO1218" s="8"/>
      <c r="ESP1218" s="8"/>
      <c r="ESQ1218" s="8"/>
      <c r="ESR1218" s="8"/>
      <c r="ESS1218" s="8"/>
      <c r="EST1218" s="8"/>
      <c r="ESU1218" s="8"/>
      <c r="ESV1218" s="8"/>
      <c r="ESW1218" s="8"/>
      <c r="ESX1218" s="8"/>
      <c r="ESY1218" s="8"/>
      <c r="ESZ1218" s="8"/>
      <c r="ETA1218" s="8"/>
      <c r="ETB1218" s="8"/>
      <c r="ETC1218" s="8"/>
      <c r="ETD1218" s="8"/>
      <c r="ETE1218" s="8"/>
      <c r="ETF1218" s="8"/>
      <c r="ETG1218" s="8"/>
      <c r="ETH1218" s="8"/>
      <c r="ETI1218" s="8"/>
      <c r="ETJ1218" s="8"/>
      <c r="ETK1218" s="8"/>
      <c r="ETL1218" s="8"/>
      <c r="ETM1218" s="8"/>
      <c r="ETN1218" s="8"/>
      <c r="ETO1218" s="8"/>
      <c r="ETP1218" s="8"/>
      <c r="ETQ1218" s="8"/>
      <c r="ETR1218" s="8"/>
      <c r="ETS1218" s="8"/>
      <c r="ETT1218" s="8"/>
      <c r="ETU1218" s="8"/>
      <c r="ETV1218" s="8"/>
      <c r="ETW1218" s="8"/>
      <c r="ETX1218" s="8"/>
      <c r="ETY1218" s="8"/>
      <c r="ETZ1218" s="8"/>
      <c r="EUA1218" s="8"/>
      <c r="EUB1218" s="8"/>
      <c r="EUC1218" s="8"/>
      <c r="EUD1218" s="8"/>
      <c r="EUE1218" s="8"/>
      <c r="EUF1218" s="8"/>
      <c r="EUG1218" s="8"/>
      <c r="EUH1218" s="8"/>
      <c r="EUI1218" s="8"/>
      <c r="EUJ1218" s="8"/>
      <c r="EUK1218" s="8"/>
      <c r="EUL1218" s="8"/>
      <c r="EUM1218" s="8"/>
      <c r="EUN1218" s="8"/>
      <c r="EUO1218" s="8"/>
      <c r="EUP1218" s="8"/>
      <c r="EUQ1218" s="8"/>
      <c r="EUR1218" s="8"/>
      <c r="EUS1218" s="8"/>
      <c r="EUT1218" s="8"/>
      <c r="EUU1218" s="8"/>
      <c r="EUV1218" s="8"/>
      <c r="EUW1218" s="8"/>
      <c r="EUX1218" s="8"/>
      <c r="EUY1218" s="8"/>
      <c r="EUZ1218" s="8"/>
      <c r="EVA1218" s="8"/>
      <c r="EVB1218" s="8"/>
      <c r="EVC1218" s="8"/>
      <c r="EVD1218" s="8"/>
      <c r="EVE1218" s="8"/>
      <c r="EVF1218" s="8"/>
      <c r="EVG1218" s="8"/>
      <c r="EVH1218" s="8"/>
      <c r="EVI1218" s="8"/>
      <c r="EVJ1218" s="8"/>
      <c r="EVK1218" s="8"/>
      <c r="EVL1218" s="8"/>
      <c r="EVM1218" s="8"/>
      <c r="EVN1218" s="8"/>
      <c r="EVO1218" s="8"/>
      <c r="EVP1218" s="8"/>
      <c r="EVQ1218" s="8"/>
      <c r="EVR1218" s="8"/>
      <c r="EVS1218" s="8"/>
      <c r="EVT1218" s="8"/>
      <c r="EVU1218" s="8"/>
      <c r="EVV1218" s="8"/>
      <c r="EVW1218" s="8"/>
      <c r="EVX1218" s="8"/>
      <c r="EVY1218" s="8"/>
      <c r="EVZ1218" s="8"/>
      <c r="EWA1218" s="8"/>
      <c r="EWB1218" s="8"/>
      <c r="EWC1218" s="8"/>
      <c r="EWD1218" s="8"/>
      <c r="EWE1218" s="8"/>
      <c r="EWF1218" s="8"/>
      <c r="EWG1218" s="8"/>
      <c r="EWH1218" s="8"/>
      <c r="EWI1218" s="8"/>
      <c r="EWJ1218" s="8"/>
      <c r="EWK1218" s="8"/>
      <c r="EWL1218" s="8"/>
      <c r="EWM1218" s="8"/>
      <c r="EWN1218" s="8"/>
      <c r="EWO1218" s="8"/>
      <c r="EWP1218" s="8"/>
      <c r="EWQ1218" s="8"/>
      <c r="EWR1218" s="8"/>
      <c r="EWS1218" s="8"/>
      <c r="EWT1218" s="8"/>
      <c r="EWU1218" s="8"/>
      <c r="EWV1218" s="8"/>
      <c r="EWW1218" s="8"/>
      <c r="EWX1218" s="8"/>
      <c r="EWY1218" s="8"/>
      <c r="EWZ1218" s="8"/>
      <c r="EXA1218" s="8"/>
      <c r="EXB1218" s="8"/>
      <c r="EXC1218" s="8"/>
      <c r="EXD1218" s="8"/>
      <c r="EXE1218" s="8"/>
      <c r="EXF1218" s="8"/>
      <c r="EXG1218" s="8"/>
      <c r="EXH1218" s="8"/>
      <c r="EXI1218" s="8"/>
      <c r="EXJ1218" s="8"/>
      <c r="EXK1218" s="8"/>
      <c r="EXL1218" s="8"/>
      <c r="EXM1218" s="8"/>
      <c r="EXN1218" s="8"/>
      <c r="EXO1218" s="8"/>
      <c r="EXP1218" s="8"/>
      <c r="EXQ1218" s="8"/>
      <c r="EXR1218" s="8"/>
      <c r="EXS1218" s="8"/>
      <c r="EXT1218" s="8"/>
      <c r="EXU1218" s="8"/>
      <c r="EXV1218" s="8"/>
      <c r="EXW1218" s="8"/>
      <c r="EXX1218" s="8"/>
      <c r="EXY1218" s="8"/>
      <c r="EXZ1218" s="8"/>
      <c r="EYA1218" s="8"/>
      <c r="EYB1218" s="8"/>
      <c r="EYC1218" s="8"/>
      <c r="EYD1218" s="8"/>
      <c r="EYE1218" s="8"/>
      <c r="EYF1218" s="8"/>
      <c r="EYG1218" s="8"/>
      <c r="EYH1218" s="8"/>
      <c r="EYI1218" s="8"/>
      <c r="EYJ1218" s="8"/>
      <c r="EYK1218" s="8"/>
      <c r="EYL1218" s="8"/>
      <c r="EYM1218" s="8"/>
      <c r="EYN1218" s="8"/>
      <c r="EYO1218" s="8"/>
      <c r="EYP1218" s="8"/>
      <c r="EYQ1218" s="8"/>
      <c r="EYR1218" s="8"/>
      <c r="EYS1218" s="8"/>
      <c r="EYT1218" s="8"/>
      <c r="EYU1218" s="8"/>
      <c r="EYV1218" s="8"/>
      <c r="EYW1218" s="8"/>
      <c r="EYX1218" s="8"/>
      <c r="EYY1218" s="8"/>
      <c r="EYZ1218" s="8"/>
      <c r="EZA1218" s="8"/>
      <c r="EZB1218" s="8"/>
      <c r="EZC1218" s="8"/>
      <c r="EZD1218" s="8"/>
      <c r="EZE1218" s="8"/>
      <c r="EZF1218" s="8"/>
      <c r="EZG1218" s="8"/>
      <c r="EZH1218" s="8"/>
      <c r="EZI1218" s="8"/>
      <c r="EZJ1218" s="8"/>
      <c r="EZK1218" s="8"/>
      <c r="EZL1218" s="8"/>
      <c r="EZM1218" s="8"/>
      <c r="EZN1218" s="8"/>
      <c r="EZO1218" s="8"/>
      <c r="EZP1218" s="8"/>
      <c r="EZQ1218" s="8"/>
      <c r="EZR1218" s="8"/>
      <c r="EZS1218" s="8"/>
      <c r="EZT1218" s="8"/>
      <c r="EZU1218" s="8"/>
      <c r="EZV1218" s="8"/>
      <c r="EZW1218" s="8"/>
      <c r="EZX1218" s="8"/>
      <c r="EZY1218" s="8"/>
      <c r="EZZ1218" s="8"/>
      <c r="FAA1218" s="8"/>
      <c r="FAB1218" s="8"/>
      <c r="FAC1218" s="8"/>
      <c r="FAD1218" s="8"/>
      <c r="FAE1218" s="8"/>
      <c r="FAF1218" s="8"/>
      <c r="FAG1218" s="8"/>
      <c r="FAH1218" s="8"/>
      <c r="FAI1218" s="8"/>
      <c r="FAJ1218" s="8"/>
      <c r="FAK1218" s="8"/>
      <c r="FAL1218" s="8"/>
      <c r="FAM1218" s="8"/>
      <c r="FAN1218" s="8"/>
      <c r="FAO1218" s="8"/>
      <c r="FAP1218" s="8"/>
      <c r="FAQ1218" s="8"/>
      <c r="FAR1218" s="8"/>
      <c r="FAS1218" s="8"/>
      <c r="FAT1218" s="8"/>
      <c r="FAU1218" s="8"/>
      <c r="FAV1218" s="8"/>
      <c r="FAW1218" s="8"/>
      <c r="FAX1218" s="8"/>
      <c r="FAY1218" s="8"/>
      <c r="FAZ1218" s="8"/>
      <c r="FBA1218" s="8"/>
      <c r="FBB1218" s="8"/>
      <c r="FBC1218" s="8"/>
      <c r="FBD1218" s="8"/>
      <c r="FBE1218" s="8"/>
      <c r="FBF1218" s="8"/>
      <c r="FBG1218" s="8"/>
      <c r="FBH1218" s="8"/>
      <c r="FBI1218" s="8"/>
      <c r="FBJ1218" s="8"/>
      <c r="FBK1218" s="8"/>
      <c r="FBL1218" s="8"/>
      <c r="FBM1218" s="8"/>
      <c r="FBN1218" s="8"/>
      <c r="FBO1218" s="8"/>
      <c r="FBP1218" s="8"/>
      <c r="FBQ1218" s="8"/>
      <c r="FBR1218" s="8"/>
      <c r="FBS1218" s="8"/>
      <c r="FBT1218" s="8"/>
      <c r="FBU1218" s="8"/>
      <c r="FBV1218" s="8"/>
      <c r="FBW1218" s="8"/>
      <c r="FBX1218" s="8"/>
      <c r="FBY1218" s="8"/>
      <c r="FBZ1218" s="8"/>
      <c r="FCA1218" s="8"/>
      <c r="FCB1218" s="8"/>
      <c r="FCC1218" s="8"/>
      <c r="FCD1218" s="8"/>
      <c r="FCE1218" s="8"/>
      <c r="FCF1218" s="8"/>
      <c r="FCG1218" s="8"/>
      <c r="FCH1218" s="8"/>
      <c r="FCI1218" s="8"/>
      <c r="FCJ1218" s="8"/>
      <c r="FCK1218" s="8"/>
      <c r="FCL1218" s="8"/>
      <c r="FCM1218" s="8"/>
      <c r="FCN1218" s="8"/>
      <c r="FCO1218" s="8"/>
      <c r="FCP1218" s="8"/>
      <c r="FCQ1218" s="8"/>
      <c r="FCR1218" s="8"/>
      <c r="FCS1218" s="8"/>
      <c r="FCT1218" s="8"/>
      <c r="FCU1218" s="8"/>
      <c r="FCV1218" s="8"/>
      <c r="FCW1218" s="8"/>
      <c r="FCX1218" s="8"/>
      <c r="FCY1218" s="8"/>
      <c r="FCZ1218" s="8"/>
      <c r="FDA1218" s="8"/>
      <c r="FDB1218" s="8"/>
      <c r="FDC1218" s="8"/>
      <c r="FDD1218" s="8"/>
      <c r="FDE1218" s="8"/>
      <c r="FDF1218" s="8"/>
      <c r="FDG1218" s="8"/>
      <c r="FDH1218" s="8"/>
      <c r="FDI1218" s="8"/>
      <c r="FDJ1218" s="8"/>
      <c r="FDK1218" s="8"/>
      <c r="FDL1218" s="8"/>
      <c r="FDM1218" s="8"/>
      <c r="FDN1218" s="8"/>
      <c r="FDO1218" s="8"/>
      <c r="FDP1218" s="8"/>
      <c r="FDQ1218" s="8"/>
      <c r="FDR1218" s="8"/>
      <c r="FDS1218" s="8"/>
      <c r="FDT1218" s="8"/>
      <c r="FDU1218" s="8"/>
      <c r="FDV1218" s="8"/>
      <c r="FDW1218" s="8"/>
      <c r="FDX1218" s="8"/>
      <c r="FDY1218" s="8"/>
      <c r="FDZ1218" s="8"/>
      <c r="FEA1218" s="8"/>
      <c r="FEB1218" s="8"/>
      <c r="FEC1218" s="8"/>
      <c r="FED1218" s="8"/>
      <c r="FEE1218" s="8"/>
      <c r="FEF1218" s="8"/>
      <c r="FEG1218" s="8"/>
      <c r="FEH1218" s="8"/>
      <c r="FEI1218" s="8"/>
      <c r="FEJ1218" s="8"/>
      <c r="FEK1218" s="8"/>
      <c r="FEL1218" s="8"/>
      <c r="FEM1218" s="8"/>
      <c r="FEN1218" s="8"/>
      <c r="FEO1218" s="8"/>
      <c r="FEP1218" s="8"/>
      <c r="FEQ1218" s="8"/>
      <c r="FER1218" s="8"/>
      <c r="FES1218" s="8"/>
      <c r="FET1218" s="8"/>
      <c r="FEU1218" s="8"/>
      <c r="FEV1218" s="8"/>
      <c r="FEW1218" s="8"/>
      <c r="FEX1218" s="8"/>
      <c r="FEY1218" s="8"/>
      <c r="FEZ1218" s="8"/>
      <c r="FFA1218" s="8"/>
      <c r="FFB1218" s="8"/>
      <c r="FFC1218" s="8"/>
      <c r="FFD1218" s="8"/>
      <c r="FFE1218" s="8"/>
      <c r="FFF1218" s="8"/>
      <c r="FFG1218" s="8"/>
      <c r="FFH1218" s="8"/>
      <c r="FFI1218" s="8"/>
      <c r="FFJ1218" s="8"/>
      <c r="FFK1218" s="8"/>
      <c r="FFL1218" s="8"/>
      <c r="FFM1218" s="8"/>
      <c r="FFN1218" s="8"/>
      <c r="FFO1218" s="8"/>
      <c r="FFP1218" s="8"/>
      <c r="FFQ1218" s="8"/>
      <c r="FFR1218" s="8"/>
      <c r="FFS1218" s="8"/>
      <c r="FFT1218" s="8"/>
      <c r="FFU1218" s="8"/>
      <c r="FFV1218" s="8"/>
      <c r="FFW1218" s="8"/>
      <c r="FFX1218" s="8"/>
      <c r="FFY1218" s="8"/>
      <c r="FFZ1218" s="8"/>
      <c r="FGA1218" s="8"/>
      <c r="FGB1218" s="8"/>
      <c r="FGC1218" s="8"/>
      <c r="FGD1218" s="8"/>
      <c r="FGE1218" s="8"/>
      <c r="FGF1218" s="8"/>
      <c r="FGG1218" s="8"/>
      <c r="FGH1218" s="8"/>
      <c r="FGI1218" s="8"/>
      <c r="FGJ1218" s="8"/>
      <c r="FGK1218" s="8"/>
      <c r="FGL1218" s="8"/>
      <c r="FGM1218" s="8"/>
      <c r="FGN1218" s="8"/>
      <c r="FGO1218" s="8"/>
      <c r="FGP1218" s="8"/>
      <c r="FGQ1218" s="8"/>
      <c r="FGR1218" s="8"/>
      <c r="FGS1218" s="8"/>
      <c r="FGT1218" s="8"/>
      <c r="FGU1218" s="8"/>
      <c r="FGV1218" s="8"/>
      <c r="FGW1218" s="8"/>
      <c r="FGX1218" s="8"/>
      <c r="FGY1218" s="8"/>
      <c r="FGZ1218" s="8"/>
      <c r="FHA1218" s="8"/>
      <c r="FHB1218" s="8"/>
      <c r="FHC1218" s="8"/>
      <c r="FHD1218" s="8"/>
      <c r="FHE1218" s="8"/>
      <c r="FHF1218" s="8"/>
      <c r="FHG1218" s="8"/>
      <c r="FHH1218" s="8"/>
      <c r="FHI1218" s="8"/>
      <c r="FHJ1218" s="8"/>
      <c r="FHK1218" s="8"/>
      <c r="FHL1218" s="8"/>
      <c r="FHM1218" s="8"/>
      <c r="FHN1218" s="8"/>
      <c r="FHO1218" s="8"/>
      <c r="FHP1218" s="8"/>
      <c r="FHQ1218" s="8"/>
      <c r="FHR1218" s="8"/>
      <c r="FHS1218" s="8"/>
      <c r="FHT1218" s="8"/>
      <c r="FHU1218" s="8"/>
      <c r="FHV1218" s="8"/>
      <c r="FHW1218" s="8"/>
      <c r="FHX1218" s="8"/>
      <c r="FHY1218" s="8"/>
      <c r="FHZ1218" s="8"/>
      <c r="FIA1218" s="8"/>
      <c r="FIB1218" s="8"/>
      <c r="FIC1218" s="8"/>
      <c r="FID1218" s="8"/>
      <c r="FIE1218" s="8"/>
      <c r="FIF1218" s="8"/>
      <c r="FIG1218" s="8"/>
      <c r="FIH1218" s="8"/>
      <c r="FII1218" s="8"/>
      <c r="FIJ1218" s="8"/>
      <c r="FIK1218" s="8"/>
      <c r="FIL1218" s="8"/>
      <c r="FIM1218" s="8"/>
      <c r="FIN1218" s="8"/>
      <c r="FIO1218" s="8"/>
      <c r="FIP1218" s="8"/>
      <c r="FIQ1218" s="8"/>
      <c r="FIR1218" s="8"/>
      <c r="FIS1218" s="8"/>
      <c r="FIT1218" s="8"/>
      <c r="FIU1218" s="8"/>
      <c r="FIV1218" s="8"/>
      <c r="FIW1218" s="8"/>
      <c r="FIX1218" s="8"/>
      <c r="FIY1218" s="8"/>
      <c r="FIZ1218" s="8"/>
      <c r="FJA1218" s="8"/>
      <c r="FJB1218" s="8"/>
      <c r="FJC1218" s="8"/>
      <c r="FJD1218" s="8"/>
      <c r="FJE1218" s="8"/>
      <c r="FJF1218" s="8"/>
      <c r="FJG1218" s="8"/>
      <c r="FJH1218" s="8"/>
      <c r="FJI1218" s="8"/>
      <c r="FJJ1218" s="8"/>
      <c r="FJK1218" s="8"/>
      <c r="FJL1218" s="8"/>
      <c r="FJM1218" s="8"/>
      <c r="FJN1218" s="8"/>
      <c r="FJO1218" s="8"/>
      <c r="FJP1218" s="8"/>
      <c r="FJQ1218" s="8"/>
      <c r="FJR1218" s="8"/>
      <c r="FJS1218" s="8"/>
      <c r="FJT1218" s="8"/>
      <c r="FJU1218" s="8"/>
      <c r="FJV1218" s="8"/>
      <c r="FJW1218" s="8"/>
      <c r="FJX1218" s="8"/>
      <c r="FJY1218" s="8"/>
      <c r="FJZ1218" s="8"/>
      <c r="FKA1218" s="8"/>
      <c r="FKB1218" s="8"/>
      <c r="FKC1218" s="8"/>
      <c r="FKD1218" s="8"/>
      <c r="FKE1218" s="8"/>
      <c r="FKF1218" s="8"/>
      <c r="FKG1218" s="8"/>
      <c r="FKH1218" s="8"/>
      <c r="FKI1218" s="8"/>
      <c r="FKJ1218" s="8"/>
      <c r="FKK1218" s="8"/>
      <c r="FKL1218" s="8"/>
      <c r="FKM1218" s="8"/>
      <c r="FKN1218" s="8"/>
      <c r="FKO1218" s="8"/>
      <c r="FKP1218" s="8"/>
      <c r="FKQ1218" s="8"/>
      <c r="FKR1218" s="8"/>
      <c r="FKS1218" s="8"/>
      <c r="FKT1218" s="8"/>
      <c r="FKU1218" s="8"/>
      <c r="FKV1218" s="8"/>
      <c r="FKW1218" s="8"/>
      <c r="FKX1218" s="8"/>
      <c r="FKY1218" s="8"/>
      <c r="FKZ1218" s="8"/>
      <c r="FLA1218" s="8"/>
      <c r="FLB1218" s="8"/>
      <c r="FLC1218" s="8"/>
      <c r="FLD1218" s="8"/>
      <c r="FLE1218" s="8"/>
      <c r="FLF1218" s="8"/>
      <c r="FLG1218" s="8"/>
      <c r="FLH1218" s="8"/>
      <c r="FLI1218" s="8"/>
      <c r="FLJ1218" s="8"/>
      <c r="FLK1218" s="8"/>
      <c r="FLL1218" s="8"/>
      <c r="FLM1218" s="8"/>
      <c r="FLN1218" s="8"/>
      <c r="FLO1218" s="8"/>
      <c r="FLP1218" s="8"/>
      <c r="FLQ1218" s="8"/>
      <c r="FLR1218" s="8"/>
      <c r="FLS1218" s="8"/>
      <c r="FLT1218" s="8"/>
      <c r="FLU1218" s="8"/>
      <c r="FLV1218" s="8"/>
      <c r="FLW1218" s="8"/>
      <c r="FLX1218" s="8"/>
      <c r="FLY1218" s="8"/>
      <c r="FLZ1218" s="8"/>
      <c r="FMA1218" s="8"/>
      <c r="FMB1218" s="8"/>
      <c r="FMC1218" s="8"/>
      <c r="FMD1218" s="8"/>
      <c r="FME1218" s="8"/>
      <c r="FMF1218" s="8"/>
      <c r="FMG1218" s="8"/>
      <c r="FMH1218" s="8"/>
      <c r="FMI1218" s="8"/>
      <c r="FMJ1218" s="8"/>
      <c r="FMK1218" s="8"/>
      <c r="FML1218" s="8"/>
      <c r="FMM1218" s="8"/>
      <c r="FMN1218" s="8"/>
      <c r="FMO1218" s="8"/>
      <c r="FMP1218" s="8"/>
      <c r="FMQ1218" s="8"/>
      <c r="FMR1218" s="8"/>
      <c r="FMS1218" s="8"/>
      <c r="FMT1218" s="8"/>
      <c r="FMU1218" s="8"/>
      <c r="FMV1218" s="8"/>
      <c r="FMW1218" s="8"/>
      <c r="FMX1218" s="8"/>
      <c r="FMY1218" s="8"/>
      <c r="FMZ1218" s="8"/>
      <c r="FNA1218" s="8"/>
      <c r="FNB1218" s="8"/>
      <c r="FNC1218" s="8"/>
      <c r="FND1218" s="8"/>
      <c r="FNE1218" s="8"/>
      <c r="FNF1218" s="8"/>
      <c r="FNG1218" s="8"/>
      <c r="FNH1218" s="8"/>
      <c r="FNI1218" s="8"/>
      <c r="FNJ1218" s="8"/>
      <c r="FNK1218" s="8"/>
      <c r="FNL1218" s="8"/>
      <c r="FNM1218" s="8"/>
      <c r="FNN1218" s="8"/>
      <c r="FNO1218" s="8"/>
      <c r="FNP1218" s="8"/>
      <c r="FNQ1218" s="8"/>
      <c r="FNR1218" s="8"/>
      <c r="FNS1218" s="8"/>
      <c r="FNT1218" s="8"/>
      <c r="FNU1218" s="8"/>
      <c r="FNV1218" s="8"/>
      <c r="FNW1218" s="8"/>
      <c r="FNX1218" s="8"/>
      <c r="FNY1218" s="8"/>
      <c r="FNZ1218" s="8"/>
      <c r="FOA1218" s="8"/>
      <c r="FOB1218" s="8"/>
      <c r="FOC1218" s="8"/>
      <c r="FOD1218" s="8"/>
      <c r="FOE1218" s="8"/>
      <c r="FOF1218" s="8"/>
      <c r="FOG1218" s="8"/>
      <c r="FOH1218" s="8"/>
      <c r="FOI1218" s="8"/>
      <c r="FOJ1218" s="8"/>
      <c r="FOK1218" s="8"/>
      <c r="FOL1218" s="8"/>
      <c r="FOM1218" s="8"/>
      <c r="FON1218" s="8"/>
      <c r="FOO1218" s="8"/>
      <c r="FOP1218" s="8"/>
      <c r="FOQ1218" s="8"/>
      <c r="FOR1218" s="8"/>
      <c r="FOS1218" s="8"/>
      <c r="FOT1218" s="8"/>
      <c r="FOU1218" s="8"/>
      <c r="FOV1218" s="8"/>
      <c r="FOW1218" s="8"/>
      <c r="FOX1218" s="8"/>
      <c r="FOY1218" s="8"/>
      <c r="FOZ1218" s="8"/>
      <c r="FPA1218" s="8"/>
      <c r="FPB1218" s="8"/>
      <c r="FPC1218" s="8"/>
      <c r="FPD1218" s="8"/>
      <c r="FPE1218" s="8"/>
      <c r="FPF1218" s="8"/>
      <c r="FPG1218" s="8"/>
      <c r="FPH1218" s="8"/>
      <c r="FPI1218" s="8"/>
      <c r="FPJ1218" s="8"/>
      <c r="FPK1218" s="8"/>
      <c r="FPL1218" s="8"/>
      <c r="FPM1218" s="8"/>
      <c r="FPN1218" s="8"/>
      <c r="FPO1218" s="8"/>
      <c r="FPP1218" s="8"/>
      <c r="FPQ1218" s="8"/>
      <c r="FPR1218" s="8"/>
      <c r="FPS1218" s="8"/>
      <c r="FPT1218" s="8"/>
      <c r="FPU1218" s="8"/>
      <c r="FPV1218" s="8"/>
      <c r="FPW1218" s="8"/>
      <c r="FPX1218" s="8"/>
      <c r="FPY1218" s="8"/>
      <c r="FPZ1218" s="8"/>
      <c r="FQA1218" s="8"/>
      <c r="FQB1218" s="8"/>
      <c r="FQC1218" s="8"/>
      <c r="FQD1218" s="8"/>
      <c r="FQE1218" s="8"/>
      <c r="FQF1218" s="8"/>
      <c r="FQG1218" s="8"/>
      <c r="FQH1218" s="8"/>
      <c r="FQI1218" s="8"/>
      <c r="FQJ1218" s="8"/>
      <c r="FQK1218" s="8"/>
      <c r="FQL1218" s="8"/>
      <c r="FQM1218" s="8"/>
      <c r="FQN1218" s="8"/>
      <c r="FQO1218" s="8"/>
      <c r="FQP1218" s="8"/>
      <c r="FQQ1218" s="8"/>
      <c r="FQR1218" s="8"/>
      <c r="FQS1218" s="8"/>
      <c r="FQT1218" s="8"/>
      <c r="FQU1218" s="8"/>
      <c r="FQV1218" s="8"/>
      <c r="FQW1218" s="8"/>
      <c r="FQX1218" s="8"/>
      <c r="FQY1218" s="8"/>
      <c r="FQZ1218" s="8"/>
      <c r="FRA1218" s="8"/>
      <c r="FRB1218" s="8"/>
      <c r="FRC1218" s="8"/>
      <c r="FRD1218" s="8"/>
      <c r="FRE1218" s="8"/>
      <c r="FRF1218" s="8"/>
      <c r="FRG1218" s="8"/>
      <c r="FRH1218" s="8"/>
      <c r="FRI1218" s="8"/>
      <c r="FRJ1218" s="8"/>
      <c r="FRK1218" s="8"/>
      <c r="FRL1218" s="8"/>
      <c r="FRM1218" s="8"/>
      <c r="FRN1218" s="8"/>
      <c r="FRO1218" s="8"/>
      <c r="FRP1218" s="8"/>
      <c r="FRQ1218" s="8"/>
      <c r="FRR1218" s="8"/>
      <c r="FRS1218" s="8"/>
      <c r="FRT1218" s="8"/>
      <c r="FRU1218" s="8"/>
      <c r="FRV1218" s="8"/>
      <c r="FRW1218" s="8"/>
      <c r="FRX1218" s="8"/>
      <c r="FRY1218" s="8"/>
      <c r="FRZ1218" s="8"/>
      <c r="FSA1218" s="8"/>
      <c r="FSB1218" s="8"/>
      <c r="FSC1218" s="8"/>
      <c r="FSD1218" s="8"/>
      <c r="FSE1218" s="8"/>
      <c r="FSF1218" s="8"/>
      <c r="FSG1218" s="8"/>
      <c r="FSH1218" s="8"/>
      <c r="FSI1218" s="8"/>
      <c r="FSJ1218" s="8"/>
      <c r="FSK1218" s="8"/>
      <c r="FSL1218" s="8"/>
      <c r="FSM1218" s="8"/>
      <c r="FSN1218" s="8"/>
      <c r="FSO1218" s="8"/>
      <c r="FSP1218" s="8"/>
      <c r="FSQ1218" s="8"/>
      <c r="FSR1218" s="8"/>
      <c r="FSS1218" s="8"/>
      <c r="FST1218" s="8"/>
      <c r="FSU1218" s="8"/>
      <c r="FSV1218" s="8"/>
      <c r="FSW1218" s="8"/>
      <c r="FSX1218" s="8"/>
      <c r="FSY1218" s="8"/>
      <c r="FSZ1218" s="8"/>
      <c r="FTA1218" s="8"/>
      <c r="FTB1218" s="8"/>
      <c r="FTC1218" s="8"/>
      <c r="FTD1218" s="8"/>
      <c r="FTE1218" s="8"/>
      <c r="FTF1218" s="8"/>
      <c r="FTG1218" s="8"/>
      <c r="FTH1218" s="8"/>
      <c r="FTI1218" s="8"/>
      <c r="FTJ1218" s="8"/>
      <c r="FTK1218" s="8"/>
      <c r="FTL1218" s="8"/>
      <c r="FTM1218" s="8"/>
      <c r="FTN1218" s="8"/>
      <c r="FTO1218" s="8"/>
      <c r="FTP1218" s="8"/>
      <c r="FTQ1218" s="8"/>
      <c r="FTR1218" s="8"/>
      <c r="FTS1218" s="8"/>
      <c r="FTT1218" s="8"/>
      <c r="FTU1218" s="8"/>
      <c r="FTV1218" s="8"/>
      <c r="FTW1218" s="8"/>
      <c r="FTX1218" s="8"/>
      <c r="FTY1218" s="8"/>
      <c r="FTZ1218" s="8"/>
      <c r="FUA1218" s="8"/>
      <c r="FUB1218" s="8"/>
      <c r="FUC1218" s="8"/>
      <c r="FUD1218" s="8"/>
      <c r="FUE1218" s="8"/>
      <c r="FUF1218" s="8"/>
      <c r="FUG1218" s="8"/>
      <c r="FUH1218" s="8"/>
      <c r="FUI1218" s="8"/>
      <c r="FUJ1218" s="8"/>
      <c r="FUK1218" s="8"/>
      <c r="FUL1218" s="8"/>
      <c r="FUM1218" s="8"/>
      <c r="FUN1218" s="8"/>
      <c r="FUO1218" s="8"/>
      <c r="FUP1218" s="8"/>
      <c r="FUQ1218" s="8"/>
      <c r="FUR1218" s="8"/>
      <c r="FUS1218" s="8"/>
      <c r="FUT1218" s="8"/>
      <c r="FUU1218" s="8"/>
      <c r="FUV1218" s="8"/>
      <c r="FUW1218" s="8"/>
      <c r="FUX1218" s="8"/>
      <c r="FUY1218" s="8"/>
      <c r="FUZ1218" s="8"/>
      <c r="FVA1218" s="8"/>
      <c r="FVB1218" s="8"/>
      <c r="FVC1218" s="8"/>
      <c r="FVD1218" s="8"/>
      <c r="FVE1218" s="8"/>
      <c r="FVF1218" s="8"/>
      <c r="FVG1218" s="8"/>
      <c r="FVH1218" s="8"/>
      <c r="FVI1218" s="8"/>
      <c r="FVJ1218" s="8"/>
      <c r="FVK1218" s="8"/>
      <c r="FVL1218" s="8"/>
      <c r="FVM1218" s="8"/>
      <c r="FVN1218" s="8"/>
      <c r="FVO1218" s="8"/>
      <c r="FVP1218" s="8"/>
      <c r="FVQ1218" s="8"/>
      <c r="FVR1218" s="8"/>
      <c r="FVS1218" s="8"/>
      <c r="FVT1218" s="8"/>
      <c r="FVU1218" s="8"/>
      <c r="FVV1218" s="8"/>
      <c r="FVW1218" s="8"/>
      <c r="FVX1218" s="8"/>
      <c r="FVY1218" s="8"/>
      <c r="FVZ1218" s="8"/>
      <c r="FWA1218" s="8"/>
      <c r="FWB1218" s="8"/>
      <c r="FWC1218" s="8"/>
      <c r="FWD1218" s="8"/>
      <c r="FWE1218" s="8"/>
      <c r="FWF1218" s="8"/>
      <c r="FWG1218" s="8"/>
      <c r="FWH1218" s="8"/>
      <c r="FWI1218" s="8"/>
      <c r="FWJ1218" s="8"/>
      <c r="FWK1218" s="8"/>
      <c r="FWL1218" s="8"/>
      <c r="FWM1218" s="8"/>
      <c r="FWN1218" s="8"/>
      <c r="FWO1218" s="8"/>
      <c r="FWP1218" s="8"/>
      <c r="FWQ1218" s="8"/>
      <c r="FWR1218" s="8"/>
      <c r="FWS1218" s="8"/>
      <c r="FWT1218" s="8"/>
      <c r="FWU1218" s="8"/>
      <c r="FWV1218" s="8"/>
      <c r="FWW1218" s="8"/>
      <c r="FWX1218" s="8"/>
      <c r="FWY1218" s="8"/>
      <c r="FWZ1218" s="8"/>
      <c r="FXA1218" s="8"/>
      <c r="FXB1218" s="8"/>
      <c r="FXC1218" s="8"/>
      <c r="FXD1218" s="8"/>
      <c r="FXE1218" s="8"/>
      <c r="FXF1218" s="8"/>
      <c r="FXG1218" s="8"/>
      <c r="FXH1218" s="8"/>
      <c r="FXI1218" s="8"/>
      <c r="FXJ1218" s="8"/>
      <c r="FXK1218" s="8"/>
      <c r="FXL1218" s="8"/>
      <c r="FXM1218" s="8"/>
      <c r="FXN1218" s="8"/>
      <c r="FXO1218" s="8"/>
      <c r="FXP1218" s="8"/>
      <c r="FXQ1218" s="8"/>
      <c r="FXR1218" s="8"/>
      <c r="FXS1218" s="8"/>
      <c r="FXT1218" s="8"/>
      <c r="FXU1218" s="8"/>
      <c r="FXV1218" s="8"/>
      <c r="FXW1218" s="8"/>
      <c r="FXX1218" s="8"/>
      <c r="FXY1218" s="8"/>
      <c r="FXZ1218" s="8"/>
      <c r="FYA1218" s="8"/>
      <c r="FYB1218" s="8"/>
      <c r="FYC1218" s="8"/>
      <c r="FYD1218" s="8"/>
      <c r="FYE1218" s="8"/>
      <c r="FYF1218" s="8"/>
      <c r="FYG1218" s="8"/>
      <c r="FYH1218" s="8"/>
      <c r="FYI1218" s="8"/>
      <c r="FYJ1218" s="8"/>
      <c r="FYK1218" s="8"/>
      <c r="FYL1218" s="8"/>
      <c r="FYM1218" s="8"/>
      <c r="FYN1218" s="8"/>
      <c r="FYO1218" s="8"/>
      <c r="FYP1218" s="8"/>
      <c r="FYQ1218" s="8"/>
      <c r="FYR1218" s="8"/>
      <c r="FYS1218" s="8"/>
      <c r="FYT1218" s="8"/>
      <c r="FYU1218" s="8"/>
      <c r="FYV1218" s="8"/>
      <c r="FYW1218" s="8"/>
      <c r="FYX1218" s="8"/>
      <c r="FYY1218" s="8"/>
      <c r="FYZ1218" s="8"/>
      <c r="FZA1218" s="8"/>
      <c r="FZB1218" s="8"/>
      <c r="FZC1218" s="8"/>
      <c r="FZD1218" s="8"/>
      <c r="FZE1218" s="8"/>
      <c r="FZF1218" s="8"/>
      <c r="FZG1218" s="8"/>
      <c r="FZH1218" s="8"/>
      <c r="FZI1218" s="8"/>
      <c r="FZJ1218" s="8"/>
      <c r="FZK1218" s="8"/>
      <c r="FZL1218" s="8"/>
      <c r="FZM1218" s="8"/>
      <c r="FZN1218" s="8"/>
      <c r="FZO1218" s="8"/>
      <c r="FZP1218" s="8"/>
      <c r="FZQ1218" s="8"/>
      <c r="FZR1218" s="8"/>
      <c r="FZS1218" s="8"/>
      <c r="FZT1218" s="8"/>
      <c r="FZU1218" s="8"/>
      <c r="FZV1218" s="8"/>
      <c r="FZW1218" s="8"/>
      <c r="FZX1218" s="8"/>
      <c r="FZY1218" s="8"/>
      <c r="FZZ1218" s="8"/>
      <c r="GAA1218" s="8"/>
      <c r="GAB1218" s="8"/>
      <c r="GAC1218" s="8"/>
      <c r="GAD1218" s="8"/>
      <c r="GAE1218" s="8"/>
      <c r="GAF1218" s="8"/>
      <c r="GAG1218" s="8"/>
      <c r="GAH1218" s="8"/>
      <c r="GAI1218" s="8"/>
      <c r="GAJ1218" s="8"/>
      <c r="GAK1218" s="8"/>
      <c r="GAL1218" s="8"/>
      <c r="GAM1218" s="8"/>
      <c r="GAN1218" s="8"/>
      <c r="GAO1218" s="8"/>
      <c r="GAP1218" s="8"/>
      <c r="GAQ1218" s="8"/>
      <c r="GAR1218" s="8"/>
      <c r="GAS1218" s="8"/>
      <c r="GAT1218" s="8"/>
      <c r="GAU1218" s="8"/>
      <c r="GAV1218" s="8"/>
      <c r="GAW1218" s="8"/>
      <c r="GAX1218" s="8"/>
      <c r="GAY1218" s="8"/>
      <c r="GAZ1218" s="8"/>
      <c r="GBA1218" s="8"/>
      <c r="GBB1218" s="8"/>
      <c r="GBC1218" s="8"/>
      <c r="GBD1218" s="8"/>
      <c r="GBE1218" s="8"/>
      <c r="GBF1218" s="8"/>
      <c r="GBG1218" s="8"/>
      <c r="GBH1218" s="8"/>
      <c r="GBI1218" s="8"/>
      <c r="GBJ1218" s="8"/>
      <c r="GBK1218" s="8"/>
      <c r="GBL1218" s="8"/>
      <c r="GBM1218" s="8"/>
      <c r="GBN1218" s="8"/>
      <c r="GBO1218" s="8"/>
      <c r="GBP1218" s="8"/>
      <c r="GBQ1218" s="8"/>
      <c r="GBR1218" s="8"/>
      <c r="GBS1218" s="8"/>
      <c r="GBT1218" s="8"/>
      <c r="GBU1218" s="8"/>
      <c r="GBV1218" s="8"/>
      <c r="GBW1218" s="8"/>
      <c r="GBX1218" s="8"/>
      <c r="GBY1218" s="8"/>
      <c r="GBZ1218" s="8"/>
      <c r="GCA1218" s="8"/>
      <c r="GCB1218" s="8"/>
      <c r="GCC1218" s="8"/>
      <c r="GCD1218" s="8"/>
      <c r="GCE1218" s="8"/>
      <c r="GCF1218" s="8"/>
      <c r="GCG1218" s="8"/>
      <c r="GCH1218" s="8"/>
      <c r="GCI1218" s="8"/>
      <c r="GCJ1218" s="8"/>
      <c r="GCK1218" s="8"/>
      <c r="GCL1218" s="8"/>
      <c r="GCM1218" s="8"/>
      <c r="GCN1218" s="8"/>
      <c r="GCO1218" s="8"/>
      <c r="GCP1218" s="8"/>
      <c r="GCQ1218" s="8"/>
      <c r="GCR1218" s="8"/>
      <c r="GCS1218" s="8"/>
      <c r="GCT1218" s="8"/>
      <c r="GCU1218" s="8"/>
      <c r="GCV1218" s="8"/>
      <c r="GCW1218" s="8"/>
      <c r="GCX1218" s="8"/>
      <c r="GCY1218" s="8"/>
      <c r="GCZ1218" s="8"/>
      <c r="GDA1218" s="8"/>
      <c r="GDB1218" s="8"/>
      <c r="GDC1218" s="8"/>
      <c r="GDD1218" s="8"/>
      <c r="GDE1218" s="8"/>
      <c r="GDF1218" s="8"/>
      <c r="GDG1218" s="8"/>
      <c r="GDH1218" s="8"/>
      <c r="GDI1218" s="8"/>
      <c r="GDJ1218" s="8"/>
      <c r="GDK1218" s="8"/>
      <c r="GDL1218" s="8"/>
      <c r="GDM1218" s="8"/>
      <c r="GDN1218" s="8"/>
      <c r="GDO1218" s="8"/>
      <c r="GDP1218" s="8"/>
      <c r="GDQ1218" s="8"/>
      <c r="GDR1218" s="8"/>
      <c r="GDS1218" s="8"/>
      <c r="GDT1218" s="8"/>
      <c r="GDU1218" s="8"/>
      <c r="GDV1218" s="8"/>
      <c r="GDW1218" s="8"/>
      <c r="GDX1218" s="8"/>
      <c r="GDY1218" s="8"/>
      <c r="GDZ1218" s="8"/>
      <c r="GEA1218" s="8"/>
      <c r="GEB1218" s="8"/>
      <c r="GEC1218" s="8"/>
      <c r="GED1218" s="8"/>
      <c r="GEE1218" s="8"/>
      <c r="GEF1218" s="8"/>
      <c r="GEG1218" s="8"/>
      <c r="GEH1218" s="8"/>
      <c r="GEI1218" s="8"/>
      <c r="GEJ1218" s="8"/>
      <c r="GEK1218" s="8"/>
      <c r="GEL1218" s="8"/>
      <c r="GEM1218" s="8"/>
      <c r="GEN1218" s="8"/>
      <c r="GEO1218" s="8"/>
      <c r="GEP1218" s="8"/>
      <c r="GEQ1218" s="8"/>
      <c r="GER1218" s="8"/>
      <c r="GES1218" s="8"/>
      <c r="GET1218" s="8"/>
      <c r="GEU1218" s="8"/>
      <c r="GEV1218" s="8"/>
      <c r="GEW1218" s="8"/>
      <c r="GEX1218" s="8"/>
      <c r="GEY1218" s="8"/>
      <c r="GEZ1218" s="8"/>
      <c r="GFA1218" s="8"/>
      <c r="GFB1218" s="8"/>
      <c r="GFC1218" s="8"/>
      <c r="GFD1218" s="8"/>
      <c r="GFE1218" s="8"/>
      <c r="GFF1218" s="8"/>
      <c r="GFG1218" s="8"/>
      <c r="GFH1218" s="8"/>
      <c r="GFI1218" s="8"/>
      <c r="GFJ1218" s="8"/>
      <c r="GFK1218" s="8"/>
      <c r="GFL1218" s="8"/>
      <c r="GFM1218" s="8"/>
      <c r="GFN1218" s="8"/>
      <c r="GFO1218" s="8"/>
      <c r="GFP1218" s="8"/>
      <c r="GFQ1218" s="8"/>
      <c r="GFR1218" s="8"/>
      <c r="GFS1218" s="8"/>
      <c r="GFT1218" s="8"/>
      <c r="GFU1218" s="8"/>
      <c r="GFV1218" s="8"/>
      <c r="GFW1218" s="8"/>
      <c r="GFX1218" s="8"/>
      <c r="GFY1218" s="8"/>
      <c r="GFZ1218" s="8"/>
      <c r="GGA1218" s="8"/>
      <c r="GGB1218" s="8"/>
      <c r="GGC1218" s="8"/>
      <c r="GGD1218" s="8"/>
      <c r="GGE1218" s="8"/>
      <c r="GGF1218" s="8"/>
      <c r="GGG1218" s="8"/>
      <c r="GGH1218" s="8"/>
      <c r="GGI1218" s="8"/>
      <c r="GGJ1218" s="8"/>
      <c r="GGK1218" s="8"/>
      <c r="GGL1218" s="8"/>
      <c r="GGM1218" s="8"/>
      <c r="GGN1218" s="8"/>
      <c r="GGO1218" s="8"/>
      <c r="GGP1218" s="8"/>
      <c r="GGQ1218" s="8"/>
      <c r="GGR1218" s="8"/>
      <c r="GGS1218" s="8"/>
      <c r="GGT1218" s="8"/>
      <c r="GGU1218" s="8"/>
      <c r="GGV1218" s="8"/>
      <c r="GGW1218" s="8"/>
      <c r="GGX1218" s="8"/>
      <c r="GGY1218" s="8"/>
      <c r="GGZ1218" s="8"/>
      <c r="GHA1218" s="8"/>
      <c r="GHB1218" s="8"/>
      <c r="GHC1218" s="8"/>
      <c r="GHD1218" s="8"/>
      <c r="GHE1218" s="8"/>
      <c r="GHF1218" s="8"/>
      <c r="GHG1218" s="8"/>
      <c r="GHH1218" s="8"/>
      <c r="GHI1218" s="8"/>
      <c r="GHJ1218" s="8"/>
      <c r="GHK1218" s="8"/>
      <c r="GHL1218" s="8"/>
      <c r="GHM1218" s="8"/>
      <c r="GHN1218" s="8"/>
      <c r="GHO1218" s="8"/>
      <c r="GHP1218" s="8"/>
      <c r="GHQ1218" s="8"/>
      <c r="GHR1218" s="8"/>
      <c r="GHS1218" s="8"/>
      <c r="GHT1218" s="8"/>
      <c r="GHU1218" s="8"/>
      <c r="GHV1218" s="8"/>
      <c r="GHW1218" s="8"/>
      <c r="GHX1218" s="8"/>
      <c r="GHY1218" s="8"/>
      <c r="GHZ1218" s="8"/>
      <c r="GIA1218" s="8"/>
      <c r="GIB1218" s="8"/>
      <c r="GIC1218" s="8"/>
      <c r="GID1218" s="8"/>
      <c r="GIE1218" s="8"/>
      <c r="GIF1218" s="8"/>
      <c r="GIG1218" s="8"/>
      <c r="GIH1218" s="8"/>
      <c r="GII1218" s="8"/>
      <c r="GIJ1218" s="8"/>
      <c r="GIK1218" s="8"/>
      <c r="GIL1218" s="8"/>
      <c r="GIM1218" s="8"/>
      <c r="GIN1218" s="8"/>
      <c r="GIO1218" s="8"/>
      <c r="GIP1218" s="8"/>
      <c r="GIQ1218" s="8"/>
      <c r="GIR1218" s="8"/>
      <c r="GIS1218" s="8"/>
      <c r="GIT1218" s="8"/>
      <c r="GIU1218" s="8"/>
      <c r="GIV1218" s="8"/>
      <c r="GIW1218" s="8"/>
      <c r="GIX1218" s="8"/>
      <c r="GIY1218" s="8"/>
      <c r="GIZ1218" s="8"/>
      <c r="GJA1218" s="8"/>
      <c r="GJB1218" s="8"/>
      <c r="GJC1218" s="8"/>
      <c r="GJD1218" s="8"/>
      <c r="GJE1218" s="8"/>
      <c r="GJF1218" s="8"/>
      <c r="GJG1218" s="8"/>
      <c r="GJH1218" s="8"/>
      <c r="GJI1218" s="8"/>
      <c r="GJJ1218" s="8"/>
      <c r="GJK1218" s="8"/>
      <c r="GJL1218" s="8"/>
      <c r="GJM1218" s="8"/>
      <c r="GJN1218" s="8"/>
      <c r="GJO1218" s="8"/>
      <c r="GJP1218" s="8"/>
      <c r="GJQ1218" s="8"/>
      <c r="GJR1218" s="8"/>
      <c r="GJS1218" s="8"/>
      <c r="GJT1218" s="8"/>
      <c r="GJU1218" s="8"/>
      <c r="GJV1218" s="8"/>
      <c r="GJW1218" s="8"/>
      <c r="GJX1218" s="8"/>
      <c r="GJY1218" s="8"/>
      <c r="GJZ1218" s="8"/>
      <c r="GKA1218" s="8"/>
      <c r="GKB1218" s="8"/>
      <c r="GKC1218" s="8"/>
      <c r="GKD1218" s="8"/>
      <c r="GKE1218" s="8"/>
      <c r="GKF1218" s="8"/>
      <c r="GKG1218" s="8"/>
      <c r="GKH1218" s="8"/>
      <c r="GKI1218" s="8"/>
      <c r="GKJ1218" s="8"/>
      <c r="GKK1218" s="8"/>
      <c r="GKL1218" s="8"/>
      <c r="GKM1218" s="8"/>
      <c r="GKN1218" s="8"/>
      <c r="GKO1218" s="8"/>
      <c r="GKP1218" s="8"/>
      <c r="GKQ1218" s="8"/>
      <c r="GKR1218" s="8"/>
      <c r="GKS1218" s="8"/>
      <c r="GKT1218" s="8"/>
      <c r="GKU1218" s="8"/>
      <c r="GKV1218" s="8"/>
      <c r="GKW1218" s="8"/>
      <c r="GKX1218" s="8"/>
      <c r="GKY1218" s="8"/>
      <c r="GKZ1218" s="8"/>
      <c r="GLA1218" s="8"/>
      <c r="GLB1218" s="8"/>
      <c r="GLC1218" s="8"/>
      <c r="GLD1218" s="8"/>
      <c r="GLE1218" s="8"/>
      <c r="GLF1218" s="8"/>
      <c r="GLG1218" s="8"/>
      <c r="GLH1218" s="8"/>
      <c r="GLI1218" s="8"/>
      <c r="GLJ1218" s="8"/>
      <c r="GLK1218" s="8"/>
      <c r="GLL1218" s="8"/>
      <c r="GLM1218" s="8"/>
      <c r="GLN1218" s="8"/>
      <c r="GLO1218" s="8"/>
      <c r="GLP1218" s="8"/>
      <c r="GLQ1218" s="8"/>
      <c r="GLR1218" s="8"/>
      <c r="GLS1218" s="8"/>
      <c r="GLT1218" s="8"/>
      <c r="GLU1218" s="8"/>
      <c r="GLV1218" s="8"/>
      <c r="GLW1218" s="8"/>
      <c r="GLX1218" s="8"/>
      <c r="GLY1218" s="8"/>
      <c r="GLZ1218" s="8"/>
      <c r="GMA1218" s="8"/>
      <c r="GMB1218" s="8"/>
      <c r="GMC1218" s="8"/>
      <c r="GMD1218" s="8"/>
      <c r="GME1218" s="8"/>
      <c r="GMF1218" s="8"/>
      <c r="GMG1218" s="8"/>
      <c r="GMH1218" s="8"/>
      <c r="GMI1218" s="8"/>
      <c r="GMJ1218" s="8"/>
      <c r="GMK1218" s="8"/>
      <c r="GML1218" s="8"/>
      <c r="GMM1218" s="8"/>
      <c r="GMN1218" s="8"/>
      <c r="GMO1218" s="8"/>
      <c r="GMP1218" s="8"/>
      <c r="GMQ1218" s="8"/>
      <c r="GMR1218" s="8"/>
      <c r="GMS1218" s="8"/>
      <c r="GMT1218" s="8"/>
      <c r="GMU1218" s="8"/>
      <c r="GMV1218" s="8"/>
      <c r="GMW1218" s="8"/>
      <c r="GMX1218" s="8"/>
      <c r="GMY1218" s="8"/>
      <c r="GMZ1218" s="8"/>
      <c r="GNA1218" s="8"/>
      <c r="GNB1218" s="8"/>
      <c r="GNC1218" s="8"/>
      <c r="GND1218" s="8"/>
      <c r="GNE1218" s="8"/>
      <c r="GNF1218" s="8"/>
      <c r="GNG1218" s="8"/>
      <c r="GNH1218" s="8"/>
      <c r="GNI1218" s="8"/>
      <c r="GNJ1218" s="8"/>
      <c r="GNK1218" s="8"/>
      <c r="GNL1218" s="8"/>
      <c r="GNM1218" s="8"/>
      <c r="GNN1218" s="8"/>
      <c r="GNO1218" s="8"/>
      <c r="GNP1218" s="8"/>
      <c r="GNQ1218" s="8"/>
      <c r="GNR1218" s="8"/>
      <c r="GNS1218" s="8"/>
      <c r="GNT1218" s="8"/>
      <c r="GNU1218" s="8"/>
      <c r="GNV1218" s="8"/>
      <c r="GNW1218" s="8"/>
      <c r="GNX1218" s="8"/>
      <c r="GNY1218" s="8"/>
      <c r="GNZ1218" s="8"/>
      <c r="GOA1218" s="8"/>
      <c r="GOB1218" s="8"/>
      <c r="GOC1218" s="8"/>
      <c r="GOD1218" s="8"/>
      <c r="GOE1218" s="8"/>
      <c r="GOF1218" s="8"/>
      <c r="GOG1218" s="8"/>
      <c r="GOH1218" s="8"/>
      <c r="GOI1218" s="8"/>
      <c r="GOJ1218" s="8"/>
      <c r="GOK1218" s="8"/>
      <c r="GOL1218" s="8"/>
      <c r="GOM1218" s="8"/>
      <c r="GON1218" s="8"/>
      <c r="GOO1218" s="8"/>
      <c r="GOP1218" s="8"/>
      <c r="GOQ1218" s="8"/>
      <c r="GOR1218" s="8"/>
      <c r="GOS1218" s="8"/>
      <c r="GOT1218" s="8"/>
      <c r="GOU1218" s="8"/>
      <c r="GOV1218" s="8"/>
      <c r="GOW1218" s="8"/>
      <c r="GOX1218" s="8"/>
      <c r="GOY1218" s="8"/>
      <c r="GOZ1218" s="8"/>
      <c r="GPA1218" s="8"/>
      <c r="GPB1218" s="8"/>
      <c r="GPC1218" s="8"/>
      <c r="GPD1218" s="8"/>
      <c r="GPE1218" s="8"/>
      <c r="GPF1218" s="8"/>
      <c r="GPG1218" s="8"/>
      <c r="GPH1218" s="8"/>
      <c r="GPI1218" s="8"/>
      <c r="GPJ1218" s="8"/>
      <c r="GPK1218" s="8"/>
      <c r="GPL1218" s="8"/>
      <c r="GPM1218" s="8"/>
      <c r="GPN1218" s="8"/>
      <c r="GPO1218" s="8"/>
      <c r="GPP1218" s="8"/>
      <c r="GPQ1218" s="8"/>
      <c r="GPR1218" s="8"/>
      <c r="GPS1218" s="8"/>
      <c r="GPT1218" s="8"/>
      <c r="GPU1218" s="8"/>
      <c r="GPV1218" s="8"/>
      <c r="GPW1218" s="8"/>
      <c r="GPX1218" s="8"/>
      <c r="GPY1218" s="8"/>
      <c r="GPZ1218" s="8"/>
      <c r="GQA1218" s="8"/>
      <c r="GQB1218" s="8"/>
      <c r="GQC1218" s="8"/>
      <c r="GQD1218" s="8"/>
      <c r="GQE1218" s="8"/>
      <c r="GQF1218" s="8"/>
      <c r="GQG1218" s="8"/>
      <c r="GQH1218" s="8"/>
      <c r="GQI1218" s="8"/>
      <c r="GQJ1218" s="8"/>
      <c r="GQK1218" s="8"/>
      <c r="GQL1218" s="8"/>
      <c r="GQM1218" s="8"/>
      <c r="GQN1218" s="8"/>
      <c r="GQO1218" s="8"/>
      <c r="GQP1218" s="8"/>
      <c r="GQQ1218" s="8"/>
      <c r="GQR1218" s="8"/>
      <c r="GQS1218" s="8"/>
      <c r="GQT1218" s="8"/>
      <c r="GQU1218" s="8"/>
      <c r="GQV1218" s="8"/>
      <c r="GQW1218" s="8"/>
      <c r="GQX1218" s="8"/>
      <c r="GQY1218" s="8"/>
      <c r="GQZ1218" s="8"/>
      <c r="GRA1218" s="8"/>
      <c r="GRB1218" s="8"/>
      <c r="GRC1218" s="8"/>
      <c r="GRD1218" s="8"/>
      <c r="GRE1218" s="8"/>
      <c r="GRF1218" s="8"/>
      <c r="GRG1218" s="8"/>
      <c r="GRH1218" s="8"/>
      <c r="GRI1218" s="8"/>
      <c r="GRJ1218" s="8"/>
      <c r="GRK1218" s="8"/>
      <c r="GRL1218" s="8"/>
      <c r="GRM1218" s="8"/>
      <c r="GRN1218" s="8"/>
      <c r="GRO1218" s="8"/>
      <c r="GRP1218" s="8"/>
      <c r="GRQ1218" s="8"/>
      <c r="GRR1218" s="8"/>
      <c r="GRS1218" s="8"/>
      <c r="GRT1218" s="8"/>
      <c r="GRU1218" s="8"/>
      <c r="GRV1218" s="8"/>
      <c r="GRW1218" s="8"/>
      <c r="GRX1218" s="8"/>
      <c r="GRY1218" s="8"/>
      <c r="GRZ1218" s="8"/>
      <c r="GSA1218" s="8"/>
      <c r="GSB1218" s="8"/>
      <c r="GSC1218" s="8"/>
      <c r="GSD1218" s="8"/>
      <c r="GSE1218" s="8"/>
      <c r="GSF1218" s="8"/>
      <c r="GSG1218" s="8"/>
      <c r="GSH1218" s="8"/>
      <c r="GSI1218" s="8"/>
      <c r="GSJ1218" s="8"/>
      <c r="GSK1218" s="8"/>
      <c r="GSL1218" s="8"/>
      <c r="GSM1218" s="8"/>
      <c r="GSN1218" s="8"/>
      <c r="GSO1218" s="8"/>
      <c r="GSP1218" s="8"/>
      <c r="GSQ1218" s="8"/>
      <c r="GSR1218" s="8"/>
      <c r="GSS1218" s="8"/>
      <c r="GST1218" s="8"/>
      <c r="GSU1218" s="8"/>
      <c r="GSV1218" s="8"/>
      <c r="GSW1218" s="8"/>
      <c r="GSX1218" s="8"/>
      <c r="GSY1218" s="8"/>
      <c r="GSZ1218" s="8"/>
      <c r="GTA1218" s="8"/>
      <c r="GTB1218" s="8"/>
      <c r="GTC1218" s="8"/>
      <c r="GTD1218" s="8"/>
      <c r="GTE1218" s="8"/>
      <c r="GTF1218" s="8"/>
      <c r="GTG1218" s="8"/>
      <c r="GTH1218" s="8"/>
      <c r="GTI1218" s="8"/>
      <c r="GTJ1218" s="8"/>
      <c r="GTK1218" s="8"/>
      <c r="GTL1218" s="8"/>
      <c r="GTM1218" s="8"/>
      <c r="GTN1218" s="8"/>
      <c r="GTO1218" s="8"/>
      <c r="GTP1218" s="8"/>
      <c r="GTQ1218" s="8"/>
      <c r="GTR1218" s="8"/>
      <c r="GTS1218" s="8"/>
      <c r="GTT1218" s="8"/>
      <c r="GTU1218" s="8"/>
      <c r="GTV1218" s="8"/>
      <c r="GTW1218" s="8"/>
      <c r="GTX1218" s="8"/>
      <c r="GTY1218" s="8"/>
      <c r="GTZ1218" s="8"/>
      <c r="GUA1218" s="8"/>
      <c r="GUB1218" s="8"/>
      <c r="GUC1218" s="8"/>
      <c r="GUD1218" s="8"/>
      <c r="GUE1218" s="8"/>
      <c r="GUF1218" s="8"/>
      <c r="GUG1218" s="8"/>
      <c r="GUH1218" s="8"/>
      <c r="GUI1218" s="8"/>
      <c r="GUJ1218" s="8"/>
      <c r="GUK1218" s="8"/>
      <c r="GUL1218" s="8"/>
      <c r="GUM1218" s="8"/>
      <c r="GUN1218" s="8"/>
      <c r="GUO1218" s="8"/>
      <c r="GUP1218" s="8"/>
      <c r="GUQ1218" s="8"/>
      <c r="GUR1218" s="8"/>
      <c r="GUS1218" s="8"/>
      <c r="GUT1218" s="8"/>
      <c r="GUU1218" s="8"/>
      <c r="GUV1218" s="8"/>
      <c r="GUW1218" s="8"/>
      <c r="GUX1218" s="8"/>
      <c r="GUY1218" s="8"/>
      <c r="GUZ1218" s="8"/>
      <c r="GVA1218" s="8"/>
      <c r="GVB1218" s="8"/>
      <c r="GVC1218" s="8"/>
      <c r="GVD1218" s="8"/>
      <c r="GVE1218" s="8"/>
      <c r="GVF1218" s="8"/>
      <c r="GVG1218" s="8"/>
      <c r="GVH1218" s="8"/>
      <c r="GVI1218" s="8"/>
      <c r="GVJ1218" s="8"/>
      <c r="GVK1218" s="8"/>
      <c r="GVL1218" s="8"/>
      <c r="GVM1218" s="8"/>
      <c r="GVN1218" s="8"/>
      <c r="GVO1218" s="8"/>
      <c r="GVP1218" s="8"/>
      <c r="GVQ1218" s="8"/>
      <c r="GVR1218" s="8"/>
      <c r="GVS1218" s="8"/>
      <c r="GVT1218" s="8"/>
      <c r="GVU1218" s="8"/>
      <c r="GVV1218" s="8"/>
      <c r="GVW1218" s="8"/>
      <c r="GVX1218" s="8"/>
      <c r="GVY1218" s="8"/>
      <c r="GVZ1218" s="8"/>
      <c r="GWA1218" s="8"/>
      <c r="GWB1218" s="8"/>
      <c r="GWC1218" s="8"/>
      <c r="GWD1218" s="8"/>
      <c r="GWE1218" s="8"/>
      <c r="GWF1218" s="8"/>
      <c r="GWG1218" s="8"/>
      <c r="GWH1218" s="8"/>
      <c r="GWI1218" s="8"/>
      <c r="GWJ1218" s="8"/>
      <c r="GWK1218" s="8"/>
      <c r="GWL1218" s="8"/>
      <c r="GWM1218" s="8"/>
      <c r="GWN1218" s="8"/>
      <c r="GWO1218" s="8"/>
      <c r="GWP1218" s="8"/>
      <c r="GWQ1218" s="8"/>
      <c r="GWR1218" s="8"/>
      <c r="GWS1218" s="8"/>
      <c r="GWT1218" s="8"/>
      <c r="GWU1218" s="8"/>
      <c r="GWV1218" s="8"/>
      <c r="GWW1218" s="8"/>
      <c r="GWX1218" s="8"/>
      <c r="GWY1218" s="8"/>
      <c r="GWZ1218" s="8"/>
      <c r="GXA1218" s="8"/>
      <c r="GXB1218" s="8"/>
      <c r="GXC1218" s="8"/>
      <c r="GXD1218" s="8"/>
      <c r="GXE1218" s="8"/>
      <c r="GXF1218" s="8"/>
      <c r="GXG1218" s="8"/>
      <c r="GXH1218" s="8"/>
      <c r="GXI1218" s="8"/>
      <c r="GXJ1218" s="8"/>
      <c r="GXK1218" s="8"/>
      <c r="GXL1218" s="8"/>
      <c r="GXM1218" s="8"/>
      <c r="GXN1218" s="8"/>
      <c r="GXO1218" s="8"/>
      <c r="GXP1218" s="8"/>
      <c r="GXQ1218" s="8"/>
      <c r="GXR1218" s="8"/>
      <c r="GXS1218" s="8"/>
      <c r="GXT1218" s="8"/>
      <c r="GXU1218" s="8"/>
      <c r="GXV1218" s="8"/>
      <c r="GXW1218" s="8"/>
      <c r="GXX1218" s="8"/>
      <c r="GXY1218" s="8"/>
      <c r="GXZ1218" s="8"/>
      <c r="GYA1218" s="8"/>
      <c r="GYB1218" s="8"/>
      <c r="GYC1218" s="8"/>
      <c r="GYD1218" s="8"/>
      <c r="GYE1218" s="8"/>
      <c r="GYF1218" s="8"/>
      <c r="GYG1218" s="8"/>
      <c r="GYH1218" s="8"/>
      <c r="GYI1218" s="8"/>
      <c r="GYJ1218" s="8"/>
      <c r="GYK1218" s="8"/>
      <c r="GYL1218" s="8"/>
      <c r="GYM1218" s="8"/>
      <c r="GYN1218" s="8"/>
      <c r="GYO1218" s="8"/>
      <c r="GYP1218" s="8"/>
      <c r="GYQ1218" s="8"/>
      <c r="GYR1218" s="8"/>
      <c r="GYS1218" s="8"/>
      <c r="GYT1218" s="8"/>
      <c r="GYU1218" s="8"/>
      <c r="GYV1218" s="8"/>
      <c r="GYW1218" s="8"/>
      <c r="GYX1218" s="8"/>
      <c r="GYY1218" s="8"/>
      <c r="GYZ1218" s="8"/>
      <c r="GZA1218" s="8"/>
      <c r="GZB1218" s="8"/>
      <c r="GZC1218" s="8"/>
      <c r="GZD1218" s="8"/>
      <c r="GZE1218" s="8"/>
      <c r="GZF1218" s="8"/>
      <c r="GZG1218" s="8"/>
      <c r="GZH1218" s="8"/>
      <c r="GZI1218" s="8"/>
      <c r="GZJ1218" s="8"/>
      <c r="GZK1218" s="8"/>
      <c r="GZL1218" s="8"/>
      <c r="GZM1218" s="8"/>
      <c r="GZN1218" s="8"/>
      <c r="GZO1218" s="8"/>
      <c r="GZP1218" s="8"/>
      <c r="GZQ1218" s="8"/>
      <c r="GZR1218" s="8"/>
      <c r="GZS1218" s="8"/>
      <c r="GZT1218" s="8"/>
      <c r="GZU1218" s="8"/>
      <c r="GZV1218" s="8"/>
      <c r="GZW1218" s="8"/>
      <c r="GZX1218" s="8"/>
      <c r="GZY1218" s="8"/>
      <c r="GZZ1218" s="8"/>
      <c r="HAA1218" s="8"/>
      <c r="HAB1218" s="8"/>
      <c r="HAC1218" s="8"/>
      <c r="HAD1218" s="8"/>
      <c r="HAE1218" s="8"/>
      <c r="HAF1218" s="8"/>
      <c r="HAG1218" s="8"/>
      <c r="HAH1218" s="8"/>
      <c r="HAI1218" s="8"/>
      <c r="HAJ1218" s="8"/>
      <c r="HAK1218" s="8"/>
      <c r="HAL1218" s="8"/>
      <c r="HAM1218" s="8"/>
      <c r="HAN1218" s="8"/>
      <c r="HAO1218" s="8"/>
      <c r="HAP1218" s="8"/>
      <c r="HAQ1218" s="8"/>
      <c r="HAR1218" s="8"/>
      <c r="HAS1218" s="8"/>
      <c r="HAT1218" s="8"/>
      <c r="HAU1218" s="8"/>
      <c r="HAV1218" s="8"/>
      <c r="HAW1218" s="8"/>
      <c r="HAX1218" s="8"/>
      <c r="HAY1218" s="8"/>
      <c r="HAZ1218" s="8"/>
      <c r="HBA1218" s="8"/>
      <c r="HBB1218" s="8"/>
      <c r="HBC1218" s="8"/>
      <c r="HBD1218" s="8"/>
      <c r="HBE1218" s="8"/>
      <c r="HBF1218" s="8"/>
      <c r="HBG1218" s="8"/>
      <c r="HBH1218" s="8"/>
      <c r="HBI1218" s="8"/>
      <c r="HBJ1218" s="8"/>
      <c r="HBK1218" s="8"/>
      <c r="HBL1218" s="8"/>
      <c r="HBM1218" s="8"/>
      <c r="HBN1218" s="8"/>
      <c r="HBO1218" s="8"/>
      <c r="HBP1218" s="8"/>
      <c r="HBQ1218" s="8"/>
      <c r="HBR1218" s="8"/>
      <c r="HBS1218" s="8"/>
      <c r="HBT1218" s="8"/>
      <c r="HBU1218" s="8"/>
      <c r="HBV1218" s="8"/>
      <c r="HBW1218" s="8"/>
      <c r="HBX1218" s="8"/>
      <c r="HBY1218" s="8"/>
      <c r="HBZ1218" s="8"/>
      <c r="HCA1218" s="8"/>
      <c r="HCB1218" s="8"/>
      <c r="HCC1218" s="8"/>
      <c r="HCD1218" s="8"/>
      <c r="HCE1218" s="8"/>
      <c r="HCF1218" s="8"/>
      <c r="HCG1218" s="8"/>
      <c r="HCH1218" s="8"/>
      <c r="HCI1218" s="8"/>
      <c r="HCJ1218" s="8"/>
      <c r="HCK1218" s="8"/>
      <c r="HCL1218" s="8"/>
      <c r="HCM1218" s="8"/>
      <c r="HCN1218" s="8"/>
      <c r="HCO1218" s="8"/>
      <c r="HCP1218" s="8"/>
      <c r="HCQ1218" s="8"/>
      <c r="HCR1218" s="8"/>
      <c r="HCS1218" s="8"/>
      <c r="HCT1218" s="8"/>
      <c r="HCU1218" s="8"/>
      <c r="HCV1218" s="8"/>
      <c r="HCW1218" s="8"/>
      <c r="HCX1218" s="8"/>
      <c r="HCY1218" s="8"/>
      <c r="HCZ1218" s="8"/>
      <c r="HDA1218" s="8"/>
      <c r="HDB1218" s="8"/>
      <c r="HDC1218" s="8"/>
      <c r="HDD1218" s="8"/>
      <c r="HDE1218" s="8"/>
      <c r="HDF1218" s="8"/>
      <c r="HDG1218" s="8"/>
      <c r="HDH1218" s="8"/>
      <c r="HDI1218" s="8"/>
      <c r="HDJ1218" s="8"/>
      <c r="HDK1218" s="8"/>
      <c r="HDL1218" s="8"/>
      <c r="HDM1218" s="8"/>
      <c r="HDN1218" s="8"/>
      <c r="HDO1218" s="8"/>
      <c r="HDP1218" s="8"/>
      <c r="HDQ1218" s="8"/>
      <c r="HDR1218" s="8"/>
      <c r="HDS1218" s="8"/>
      <c r="HDT1218" s="8"/>
      <c r="HDU1218" s="8"/>
      <c r="HDV1218" s="8"/>
      <c r="HDW1218" s="8"/>
      <c r="HDX1218" s="8"/>
      <c r="HDY1218" s="8"/>
      <c r="HDZ1218" s="8"/>
      <c r="HEA1218" s="8"/>
      <c r="HEB1218" s="8"/>
      <c r="HEC1218" s="8"/>
      <c r="HED1218" s="8"/>
      <c r="HEE1218" s="8"/>
      <c r="HEF1218" s="8"/>
      <c r="HEG1218" s="8"/>
      <c r="HEH1218" s="8"/>
      <c r="HEI1218" s="8"/>
      <c r="HEJ1218" s="8"/>
      <c r="HEK1218" s="8"/>
      <c r="HEL1218" s="8"/>
      <c r="HEM1218" s="8"/>
      <c r="HEN1218" s="8"/>
      <c r="HEO1218" s="8"/>
      <c r="HEP1218" s="8"/>
      <c r="HEQ1218" s="8"/>
      <c r="HER1218" s="8"/>
      <c r="HES1218" s="8"/>
      <c r="HET1218" s="8"/>
      <c r="HEU1218" s="8"/>
      <c r="HEV1218" s="8"/>
      <c r="HEW1218" s="8"/>
      <c r="HEX1218" s="8"/>
      <c r="HEY1218" s="8"/>
      <c r="HEZ1218" s="8"/>
      <c r="HFA1218" s="8"/>
      <c r="HFB1218" s="8"/>
      <c r="HFC1218" s="8"/>
      <c r="HFD1218" s="8"/>
      <c r="HFE1218" s="8"/>
      <c r="HFF1218" s="8"/>
      <c r="HFG1218" s="8"/>
      <c r="HFH1218" s="8"/>
      <c r="HFI1218" s="8"/>
      <c r="HFJ1218" s="8"/>
      <c r="HFK1218" s="8"/>
      <c r="HFL1218" s="8"/>
      <c r="HFM1218" s="8"/>
      <c r="HFN1218" s="8"/>
      <c r="HFO1218" s="8"/>
      <c r="HFP1218" s="8"/>
      <c r="HFQ1218" s="8"/>
      <c r="HFR1218" s="8"/>
      <c r="HFS1218" s="8"/>
      <c r="HFT1218" s="8"/>
      <c r="HFU1218" s="8"/>
      <c r="HFV1218" s="8"/>
      <c r="HFW1218" s="8"/>
      <c r="HFX1218" s="8"/>
      <c r="HFY1218" s="8"/>
      <c r="HFZ1218" s="8"/>
      <c r="HGA1218" s="8"/>
      <c r="HGB1218" s="8"/>
      <c r="HGC1218" s="8"/>
      <c r="HGD1218" s="8"/>
      <c r="HGE1218" s="8"/>
      <c r="HGF1218" s="8"/>
      <c r="HGG1218" s="8"/>
      <c r="HGH1218" s="8"/>
      <c r="HGI1218" s="8"/>
      <c r="HGJ1218" s="8"/>
      <c r="HGK1218" s="8"/>
      <c r="HGL1218" s="8"/>
      <c r="HGM1218" s="8"/>
      <c r="HGN1218" s="8"/>
      <c r="HGO1218" s="8"/>
      <c r="HGP1218" s="8"/>
      <c r="HGQ1218" s="8"/>
      <c r="HGR1218" s="8"/>
      <c r="HGS1218" s="8"/>
      <c r="HGT1218" s="8"/>
      <c r="HGU1218" s="8"/>
      <c r="HGV1218" s="8"/>
      <c r="HGW1218" s="8"/>
      <c r="HGX1218" s="8"/>
      <c r="HGY1218" s="8"/>
      <c r="HGZ1218" s="8"/>
      <c r="HHA1218" s="8"/>
      <c r="HHB1218" s="8"/>
      <c r="HHC1218" s="8"/>
      <c r="HHD1218" s="8"/>
      <c r="HHE1218" s="8"/>
      <c r="HHF1218" s="8"/>
      <c r="HHG1218" s="8"/>
      <c r="HHH1218" s="8"/>
      <c r="HHI1218" s="8"/>
      <c r="HHJ1218" s="8"/>
      <c r="HHK1218" s="8"/>
      <c r="HHL1218" s="8"/>
      <c r="HHM1218" s="8"/>
      <c r="HHN1218" s="8"/>
      <c r="HHO1218" s="8"/>
      <c r="HHP1218" s="8"/>
      <c r="HHQ1218" s="8"/>
      <c r="HHR1218" s="8"/>
      <c r="HHS1218" s="8"/>
      <c r="HHT1218" s="8"/>
      <c r="HHU1218" s="8"/>
      <c r="HHV1218" s="8"/>
      <c r="HHW1218" s="8"/>
      <c r="HHX1218" s="8"/>
      <c r="HHY1218" s="8"/>
      <c r="HHZ1218" s="8"/>
      <c r="HIA1218" s="8"/>
      <c r="HIB1218" s="8"/>
      <c r="HIC1218" s="8"/>
      <c r="HID1218" s="8"/>
      <c r="HIE1218" s="8"/>
      <c r="HIF1218" s="8"/>
      <c r="HIG1218" s="8"/>
      <c r="HIH1218" s="8"/>
      <c r="HII1218" s="8"/>
      <c r="HIJ1218" s="8"/>
      <c r="HIK1218" s="8"/>
      <c r="HIL1218" s="8"/>
      <c r="HIM1218" s="8"/>
      <c r="HIN1218" s="8"/>
      <c r="HIO1218" s="8"/>
      <c r="HIP1218" s="8"/>
      <c r="HIQ1218" s="8"/>
      <c r="HIR1218" s="8"/>
      <c r="HIS1218" s="8"/>
      <c r="HIT1218" s="8"/>
      <c r="HIU1218" s="8"/>
      <c r="HIV1218" s="8"/>
      <c r="HIW1218" s="8"/>
      <c r="HIX1218" s="8"/>
      <c r="HIY1218" s="8"/>
      <c r="HIZ1218" s="8"/>
      <c r="HJA1218" s="8"/>
      <c r="HJB1218" s="8"/>
      <c r="HJC1218" s="8"/>
      <c r="HJD1218" s="8"/>
      <c r="HJE1218" s="8"/>
      <c r="HJF1218" s="8"/>
      <c r="HJG1218" s="8"/>
      <c r="HJH1218" s="8"/>
      <c r="HJI1218" s="8"/>
      <c r="HJJ1218" s="8"/>
      <c r="HJK1218" s="8"/>
      <c r="HJL1218" s="8"/>
      <c r="HJM1218" s="8"/>
      <c r="HJN1218" s="8"/>
      <c r="HJO1218" s="8"/>
      <c r="HJP1218" s="8"/>
      <c r="HJQ1218" s="8"/>
      <c r="HJR1218" s="8"/>
      <c r="HJS1218" s="8"/>
      <c r="HJT1218" s="8"/>
      <c r="HJU1218" s="8"/>
      <c r="HJV1218" s="8"/>
      <c r="HJW1218" s="8"/>
      <c r="HJX1218" s="8"/>
      <c r="HJY1218" s="8"/>
      <c r="HJZ1218" s="8"/>
      <c r="HKA1218" s="8"/>
      <c r="HKB1218" s="8"/>
      <c r="HKC1218" s="8"/>
      <c r="HKD1218" s="8"/>
      <c r="HKE1218" s="8"/>
      <c r="HKF1218" s="8"/>
      <c r="HKG1218" s="8"/>
      <c r="HKH1218" s="8"/>
      <c r="HKI1218" s="8"/>
      <c r="HKJ1218" s="8"/>
      <c r="HKK1218" s="8"/>
      <c r="HKL1218" s="8"/>
      <c r="HKM1218" s="8"/>
      <c r="HKN1218" s="8"/>
      <c r="HKO1218" s="8"/>
      <c r="HKP1218" s="8"/>
      <c r="HKQ1218" s="8"/>
      <c r="HKR1218" s="8"/>
      <c r="HKS1218" s="8"/>
      <c r="HKT1218" s="8"/>
      <c r="HKU1218" s="8"/>
      <c r="HKV1218" s="8"/>
      <c r="HKW1218" s="8"/>
      <c r="HKX1218" s="8"/>
      <c r="HKY1218" s="8"/>
      <c r="HKZ1218" s="8"/>
      <c r="HLA1218" s="8"/>
      <c r="HLB1218" s="8"/>
      <c r="HLC1218" s="8"/>
      <c r="HLD1218" s="8"/>
      <c r="HLE1218" s="8"/>
      <c r="HLF1218" s="8"/>
      <c r="HLG1218" s="8"/>
      <c r="HLH1218" s="8"/>
      <c r="HLI1218" s="8"/>
      <c r="HLJ1218" s="8"/>
      <c r="HLK1218" s="8"/>
      <c r="HLL1218" s="8"/>
      <c r="HLM1218" s="8"/>
      <c r="HLN1218" s="8"/>
      <c r="HLO1218" s="8"/>
      <c r="HLP1218" s="8"/>
      <c r="HLQ1218" s="8"/>
      <c r="HLR1218" s="8"/>
      <c r="HLS1218" s="8"/>
      <c r="HLT1218" s="8"/>
      <c r="HLU1218" s="8"/>
      <c r="HLV1218" s="8"/>
      <c r="HLW1218" s="8"/>
      <c r="HLX1218" s="8"/>
      <c r="HLY1218" s="8"/>
      <c r="HLZ1218" s="8"/>
      <c r="HMA1218" s="8"/>
      <c r="HMB1218" s="8"/>
      <c r="HMC1218" s="8"/>
      <c r="HMD1218" s="8"/>
      <c r="HME1218" s="8"/>
      <c r="HMF1218" s="8"/>
      <c r="HMG1218" s="8"/>
      <c r="HMH1218" s="8"/>
      <c r="HMI1218" s="8"/>
      <c r="HMJ1218" s="8"/>
      <c r="HMK1218" s="8"/>
      <c r="HML1218" s="8"/>
      <c r="HMM1218" s="8"/>
      <c r="HMN1218" s="8"/>
      <c r="HMO1218" s="8"/>
      <c r="HMP1218" s="8"/>
      <c r="HMQ1218" s="8"/>
      <c r="HMR1218" s="8"/>
      <c r="HMS1218" s="8"/>
      <c r="HMT1218" s="8"/>
      <c r="HMU1218" s="8"/>
      <c r="HMV1218" s="8"/>
      <c r="HMW1218" s="8"/>
      <c r="HMX1218" s="8"/>
      <c r="HMY1218" s="8"/>
      <c r="HMZ1218" s="8"/>
      <c r="HNA1218" s="8"/>
      <c r="HNB1218" s="8"/>
      <c r="HNC1218" s="8"/>
      <c r="HND1218" s="8"/>
      <c r="HNE1218" s="8"/>
      <c r="HNF1218" s="8"/>
      <c r="HNG1218" s="8"/>
      <c r="HNH1218" s="8"/>
      <c r="HNI1218" s="8"/>
      <c r="HNJ1218" s="8"/>
      <c r="HNK1218" s="8"/>
      <c r="HNL1218" s="8"/>
      <c r="HNM1218" s="8"/>
      <c r="HNN1218" s="8"/>
      <c r="HNO1218" s="8"/>
      <c r="HNP1218" s="8"/>
      <c r="HNQ1218" s="8"/>
      <c r="HNR1218" s="8"/>
      <c r="HNS1218" s="8"/>
      <c r="HNT1218" s="8"/>
      <c r="HNU1218" s="8"/>
      <c r="HNV1218" s="8"/>
      <c r="HNW1218" s="8"/>
      <c r="HNX1218" s="8"/>
      <c r="HNY1218" s="8"/>
      <c r="HNZ1218" s="8"/>
      <c r="HOA1218" s="8"/>
      <c r="HOB1218" s="8"/>
      <c r="HOC1218" s="8"/>
      <c r="HOD1218" s="8"/>
      <c r="HOE1218" s="8"/>
      <c r="HOF1218" s="8"/>
      <c r="HOG1218" s="8"/>
      <c r="HOH1218" s="8"/>
      <c r="HOI1218" s="8"/>
      <c r="HOJ1218" s="8"/>
      <c r="HOK1218" s="8"/>
      <c r="HOL1218" s="8"/>
      <c r="HOM1218" s="8"/>
      <c r="HON1218" s="8"/>
      <c r="HOO1218" s="8"/>
      <c r="HOP1218" s="8"/>
      <c r="HOQ1218" s="8"/>
      <c r="HOR1218" s="8"/>
      <c r="HOS1218" s="8"/>
      <c r="HOT1218" s="8"/>
      <c r="HOU1218" s="8"/>
      <c r="HOV1218" s="8"/>
      <c r="HOW1218" s="8"/>
      <c r="HOX1218" s="8"/>
      <c r="HOY1218" s="8"/>
      <c r="HOZ1218" s="8"/>
      <c r="HPA1218" s="8"/>
      <c r="HPB1218" s="8"/>
      <c r="HPC1218" s="8"/>
      <c r="HPD1218" s="8"/>
      <c r="HPE1218" s="8"/>
      <c r="HPF1218" s="8"/>
      <c r="HPG1218" s="8"/>
      <c r="HPH1218" s="8"/>
      <c r="HPI1218" s="8"/>
      <c r="HPJ1218" s="8"/>
      <c r="HPK1218" s="8"/>
      <c r="HPL1218" s="8"/>
      <c r="HPM1218" s="8"/>
      <c r="HPN1218" s="8"/>
      <c r="HPO1218" s="8"/>
      <c r="HPP1218" s="8"/>
      <c r="HPQ1218" s="8"/>
      <c r="HPR1218" s="8"/>
      <c r="HPS1218" s="8"/>
      <c r="HPT1218" s="8"/>
      <c r="HPU1218" s="8"/>
      <c r="HPV1218" s="8"/>
      <c r="HPW1218" s="8"/>
      <c r="HPX1218" s="8"/>
      <c r="HPY1218" s="8"/>
      <c r="HPZ1218" s="8"/>
      <c r="HQA1218" s="8"/>
      <c r="HQB1218" s="8"/>
      <c r="HQC1218" s="8"/>
      <c r="HQD1218" s="8"/>
      <c r="HQE1218" s="8"/>
      <c r="HQF1218" s="8"/>
      <c r="HQG1218" s="8"/>
      <c r="HQH1218" s="8"/>
      <c r="HQI1218" s="8"/>
      <c r="HQJ1218" s="8"/>
      <c r="HQK1218" s="8"/>
      <c r="HQL1218" s="8"/>
      <c r="HQM1218" s="8"/>
      <c r="HQN1218" s="8"/>
      <c r="HQO1218" s="8"/>
      <c r="HQP1218" s="8"/>
      <c r="HQQ1218" s="8"/>
      <c r="HQR1218" s="8"/>
      <c r="HQS1218" s="8"/>
      <c r="HQT1218" s="8"/>
      <c r="HQU1218" s="8"/>
      <c r="HQV1218" s="8"/>
      <c r="HQW1218" s="8"/>
      <c r="HQX1218" s="8"/>
      <c r="HQY1218" s="8"/>
      <c r="HQZ1218" s="8"/>
      <c r="HRA1218" s="8"/>
      <c r="HRB1218" s="8"/>
      <c r="HRC1218" s="8"/>
      <c r="HRD1218" s="8"/>
      <c r="HRE1218" s="8"/>
      <c r="HRF1218" s="8"/>
      <c r="HRG1218" s="8"/>
      <c r="HRH1218" s="8"/>
      <c r="HRI1218" s="8"/>
      <c r="HRJ1218" s="8"/>
      <c r="HRK1218" s="8"/>
      <c r="HRL1218" s="8"/>
      <c r="HRM1218" s="8"/>
      <c r="HRN1218" s="8"/>
      <c r="HRO1218" s="8"/>
      <c r="HRP1218" s="8"/>
      <c r="HRQ1218" s="8"/>
      <c r="HRR1218" s="8"/>
      <c r="HRS1218" s="8"/>
      <c r="HRT1218" s="8"/>
      <c r="HRU1218" s="8"/>
      <c r="HRV1218" s="8"/>
      <c r="HRW1218" s="8"/>
      <c r="HRX1218" s="8"/>
      <c r="HRY1218" s="8"/>
      <c r="HRZ1218" s="8"/>
      <c r="HSA1218" s="8"/>
      <c r="HSB1218" s="8"/>
      <c r="HSC1218" s="8"/>
      <c r="HSD1218" s="8"/>
      <c r="HSE1218" s="8"/>
      <c r="HSF1218" s="8"/>
      <c r="HSG1218" s="8"/>
      <c r="HSH1218" s="8"/>
      <c r="HSI1218" s="8"/>
      <c r="HSJ1218" s="8"/>
      <c r="HSK1218" s="8"/>
      <c r="HSL1218" s="8"/>
      <c r="HSM1218" s="8"/>
      <c r="HSN1218" s="8"/>
      <c r="HSO1218" s="8"/>
      <c r="HSP1218" s="8"/>
      <c r="HSQ1218" s="8"/>
      <c r="HSR1218" s="8"/>
      <c r="HSS1218" s="8"/>
      <c r="HST1218" s="8"/>
      <c r="HSU1218" s="8"/>
      <c r="HSV1218" s="8"/>
      <c r="HSW1218" s="8"/>
      <c r="HSX1218" s="8"/>
      <c r="HSY1218" s="8"/>
      <c r="HSZ1218" s="8"/>
      <c r="HTA1218" s="8"/>
      <c r="HTB1218" s="8"/>
      <c r="HTC1218" s="8"/>
      <c r="HTD1218" s="8"/>
      <c r="HTE1218" s="8"/>
      <c r="HTF1218" s="8"/>
      <c r="HTG1218" s="8"/>
      <c r="HTH1218" s="8"/>
      <c r="HTI1218" s="8"/>
      <c r="HTJ1218" s="8"/>
      <c r="HTK1218" s="8"/>
      <c r="HTL1218" s="8"/>
      <c r="HTM1218" s="8"/>
      <c r="HTN1218" s="8"/>
      <c r="HTO1218" s="8"/>
      <c r="HTP1218" s="8"/>
      <c r="HTQ1218" s="8"/>
      <c r="HTR1218" s="8"/>
      <c r="HTS1218" s="8"/>
      <c r="HTT1218" s="8"/>
      <c r="HTU1218" s="8"/>
      <c r="HTV1218" s="8"/>
      <c r="HTW1218" s="8"/>
      <c r="HTX1218" s="8"/>
      <c r="HTY1218" s="8"/>
      <c r="HTZ1218" s="8"/>
      <c r="HUA1218" s="8"/>
      <c r="HUB1218" s="8"/>
      <c r="HUC1218" s="8"/>
      <c r="HUD1218" s="8"/>
      <c r="HUE1218" s="8"/>
      <c r="HUF1218" s="8"/>
      <c r="HUG1218" s="8"/>
      <c r="HUH1218" s="8"/>
      <c r="HUI1218" s="8"/>
      <c r="HUJ1218" s="8"/>
      <c r="HUK1218" s="8"/>
      <c r="HUL1218" s="8"/>
      <c r="HUM1218" s="8"/>
      <c r="HUN1218" s="8"/>
      <c r="HUO1218" s="8"/>
      <c r="HUP1218" s="8"/>
      <c r="HUQ1218" s="8"/>
      <c r="HUR1218" s="8"/>
      <c r="HUS1218" s="8"/>
      <c r="HUT1218" s="8"/>
      <c r="HUU1218" s="8"/>
      <c r="HUV1218" s="8"/>
      <c r="HUW1218" s="8"/>
      <c r="HUX1218" s="8"/>
      <c r="HUY1218" s="8"/>
      <c r="HUZ1218" s="8"/>
      <c r="HVA1218" s="8"/>
      <c r="HVB1218" s="8"/>
      <c r="HVC1218" s="8"/>
      <c r="HVD1218" s="8"/>
      <c r="HVE1218" s="8"/>
      <c r="HVF1218" s="8"/>
      <c r="HVG1218" s="8"/>
      <c r="HVH1218" s="8"/>
      <c r="HVI1218" s="8"/>
      <c r="HVJ1218" s="8"/>
      <c r="HVK1218" s="8"/>
      <c r="HVL1218" s="8"/>
      <c r="HVM1218" s="8"/>
      <c r="HVN1218" s="8"/>
      <c r="HVO1218" s="8"/>
      <c r="HVP1218" s="8"/>
      <c r="HVQ1218" s="8"/>
      <c r="HVR1218" s="8"/>
      <c r="HVS1218" s="8"/>
      <c r="HVT1218" s="8"/>
      <c r="HVU1218" s="8"/>
      <c r="HVV1218" s="8"/>
      <c r="HVW1218" s="8"/>
      <c r="HVX1218" s="8"/>
      <c r="HVY1218" s="8"/>
      <c r="HVZ1218" s="8"/>
      <c r="HWA1218" s="8"/>
      <c r="HWB1218" s="8"/>
      <c r="HWC1218" s="8"/>
      <c r="HWD1218" s="8"/>
      <c r="HWE1218" s="8"/>
      <c r="HWF1218" s="8"/>
      <c r="HWG1218" s="8"/>
      <c r="HWH1218" s="8"/>
      <c r="HWI1218" s="8"/>
      <c r="HWJ1218" s="8"/>
      <c r="HWK1218" s="8"/>
      <c r="HWL1218" s="8"/>
      <c r="HWM1218" s="8"/>
      <c r="HWN1218" s="8"/>
      <c r="HWO1218" s="8"/>
      <c r="HWP1218" s="8"/>
      <c r="HWQ1218" s="8"/>
      <c r="HWR1218" s="8"/>
      <c r="HWS1218" s="8"/>
      <c r="HWT1218" s="8"/>
      <c r="HWU1218" s="8"/>
      <c r="HWV1218" s="8"/>
      <c r="HWW1218" s="8"/>
      <c r="HWX1218" s="8"/>
      <c r="HWY1218" s="8"/>
      <c r="HWZ1218" s="8"/>
      <c r="HXA1218" s="8"/>
      <c r="HXB1218" s="8"/>
      <c r="HXC1218" s="8"/>
      <c r="HXD1218" s="8"/>
      <c r="HXE1218" s="8"/>
      <c r="HXF1218" s="8"/>
      <c r="HXG1218" s="8"/>
      <c r="HXH1218" s="8"/>
      <c r="HXI1218" s="8"/>
      <c r="HXJ1218" s="8"/>
      <c r="HXK1218" s="8"/>
      <c r="HXL1218" s="8"/>
      <c r="HXM1218" s="8"/>
      <c r="HXN1218" s="8"/>
      <c r="HXO1218" s="8"/>
      <c r="HXP1218" s="8"/>
      <c r="HXQ1218" s="8"/>
      <c r="HXR1218" s="8"/>
      <c r="HXS1218" s="8"/>
      <c r="HXT1218" s="8"/>
      <c r="HXU1218" s="8"/>
      <c r="HXV1218" s="8"/>
      <c r="HXW1218" s="8"/>
      <c r="HXX1218" s="8"/>
      <c r="HXY1218" s="8"/>
      <c r="HXZ1218" s="8"/>
      <c r="HYA1218" s="8"/>
      <c r="HYB1218" s="8"/>
      <c r="HYC1218" s="8"/>
      <c r="HYD1218" s="8"/>
      <c r="HYE1218" s="8"/>
      <c r="HYF1218" s="8"/>
      <c r="HYG1218" s="8"/>
      <c r="HYH1218" s="8"/>
      <c r="HYI1218" s="8"/>
      <c r="HYJ1218" s="8"/>
      <c r="HYK1218" s="8"/>
      <c r="HYL1218" s="8"/>
      <c r="HYM1218" s="8"/>
      <c r="HYN1218" s="8"/>
      <c r="HYO1218" s="8"/>
      <c r="HYP1218" s="8"/>
      <c r="HYQ1218" s="8"/>
      <c r="HYR1218" s="8"/>
      <c r="HYS1218" s="8"/>
      <c r="HYT1218" s="8"/>
      <c r="HYU1218" s="8"/>
      <c r="HYV1218" s="8"/>
      <c r="HYW1218" s="8"/>
      <c r="HYX1218" s="8"/>
      <c r="HYY1218" s="8"/>
      <c r="HYZ1218" s="8"/>
      <c r="HZA1218" s="8"/>
      <c r="HZB1218" s="8"/>
      <c r="HZC1218" s="8"/>
      <c r="HZD1218" s="8"/>
      <c r="HZE1218" s="8"/>
      <c r="HZF1218" s="8"/>
      <c r="HZG1218" s="8"/>
      <c r="HZH1218" s="8"/>
      <c r="HZI1218" s="8"/>
      <c r="HZJ1218" s="8"/>
      <c r="HZK1218" s="8"/>
      <c r="HZL1218" s="8"/>
      <c r="HZM1218" s="8"/>
      <c r="HZN1218" s="8"/>
      <c r="HZO1218" s="8"/>
      <c r="HZP1218" s="8"/>
      <c r="HZQ1218" s="8"/>
      <c r="HZR1218" s="8"/>
      <c r="HZS1218" s="8"/>
      <c r="HZT1218" s="8"/>
      <c r="HZU1218" s="8"/>
      <c r="HZV1218" s="8"/>
      <c r="HZW1218" s="8"/>
      <c r="HZX1218" s="8"/>
      <c r="HZY1218" s="8"/>
      <c r="HZZ1218" s="8"/>
      <c r="IAA1218" s="8"/>
      <c r="IAB1218" s="8"/>
      <c r="IAC1218" s="8"/>
      <c r="IAD1218" s="8"/>
      <c r="IAE1218" s="8"/>
      <c r="IAF1218" s="8"/>
      <c r="IAG1218" s="8"/>
      <c r="IAH1218" s="8"/>
      <c r="IAI1218" s="8"/>
      <c r="IAJ1218" s="8"/>
      <c r="IAK1218" s="8"/>
      <c r="IAL1218" s="8"/>
      <c r="IAM1218" s="8"/>
      <c r="IAN1218" s="8"/>
      <c r="IAO1218" s="8"/>
      <c r="IAP1218" s="8"/>
      <c r="IAQ1218" s="8"/>
      <c r="IAR1218" s="8"/>
      <c r="IAS1218" s="8"/>
      <c r="IAT1218" s="8"/>
      <c r="IAU1218" s="8"/>
      <c r="IAV1218" s="8"/>
      <c r="IAW1218" s="8"/>
      <c r="IAX1218" s="8"/>
      <c r="IAY1218" s="8"/>
      <c r="IAZ1218" s="8"/>
      <c r="IBA1218" s="8"/>
      <c r="IBB1218" s="8"/>
      <c r="IBC1218" s="8"/>
      <c r="IBD1218" s="8"/>
      <c r="IBE1218" s="8"/>
      <c r="IBF1218" s="8"/>
      <c r="IBG1218" s="8"/>
      <c r="IBH1218" s="8"/>
      <c r="IBI1218" s="8"/>
      <c r="IBJ1218" s="8"/>
      <c r="IBK1218" s="8"/>
      <c r="IBL1218" s="8"/>
      <c r="IBM1218" s="8"/>
      <c r="IBN1218" s="8"/>
      <c r="IBO1218" s="8"/>
      <c r="IBP1218" s="8"/>
      <c r="IBQ1218" s="8"/>
      <c r="IBR1218" s="8"/>
      <c r="IBS1218" s="8"/>
      <c r="IBT1218" s="8"/>
      <c r="IBU1218" s="8"/>
      <c r="IBV1218" s="8"/>
      <c r="IBW1218" s="8"/>
      <c r="IBX1218" s="8"/>
      <c r="IBY1218" s="8"/>
      <c r="IBZ1218" s="8"/>
      <c r="ICA1218" s="8"/>
      <c r="ICB1218" s="8"/>
      <c r="ICC1218" s="8"/>
      <c r="ICD1218" s="8"/>
      <c r="ICE1218" s="8"/>
      <c r="ICF1218" s="8"/>
      <c r="ICG1218" s="8"/>
      <c r="ICH1218" s="8"/>
      <c r="ICI1218" s="8"/>
      <c r="ICJ1218" s="8"/>
      <c r="ICK1218" s="8"/>
      <c r="ICL1218" s="8"/>
      <c r="ICM1218" s="8"/>
      <c r="ICN1218" s="8"/>
      <c r="ICO1218" s="8"/>
      <c r="ICP1218" s="8"/>
      <c r="ICQ1218" s="8"/>
      <c r="ICR1218" s="8"/>
      <c r="ICS1218" s="8"/>
      <c r="ICT1218" s="8"/>
      <c r="ICU1218" s="8"/>
      <c r="ICV1218" s="8"/>
      <c r="ICW1218" s="8"/>
      <c r="ICX1218" s="8"/>
      <c r="ICY1218" s="8"/>
      <c r="ICZ1218" s="8"/>
      <c r="IDA1218" s="8"/>
      <c r="IDB1218" s="8"/>
      <c r="IDC1218" s="8"/>
      <c r="IDD1218" s="8"/>
      <c r="IDE1218" s="8"/>
      <c r="IDF1218" s="8"/>
      <c r="IDG1218" s="8"/>
      <c r="IDH1218" s="8"/>
      <c r="IDI1218" s="8"/>
      <c r="IDJ1218" s="8"/>
      <c r="IDK1218" s="8"/>
      <c r="IDL1218" s="8"/>
      <c r="IDM1218" s="8"/>
      <c r="IDN1218" s="8"/>
      <c r="IDO1218" s="8"/>
      <c r="IDP1218" s="8"/>
      <c r="IDQ1218" s="8"/>
      <c r="IDR1218" s="8"/>
      <c r="IDS1218" s="8"/>
      <c r="IDT1218" s="8"/>
      <c r="IDU1218" s="8"/>
      <c r="IDV1218" s="8"/>
      <c r="IDW1218" s="8"/>
      <c r="IDX1218" s="8"/>
      <c r="IDY1218" s="8"/>
      <c r="IDZ1218" s="8"/>
      <c r="IEA1218" s="8"/>
      <c r="IEB1218" s="8"/>
      <c r="IEC1218" s="8"/>
      <c r="IED1218" s="8"/>
      <c r="IEE1218" s="8"/>
      <c r="IEF1218" s="8"/>
      <c r="IEG1218" s="8"/>
      <c r="IEH1218" s="8"/>
      <c r="IEI1218" s="8"/>
      <c r="IEJ1218" s="8"/>
      <c r="IEK1218" s="8"/>
      <c r="IEL1218" s="8"/>
      <c r="IEM1218" s="8"/>
      <c r="IEN1218" s="8"/>
      <c r="IEO1218" s="8"/>
      <c r="IEP1218" s="8"/>
      <c r="IEQ1218" s="8"/>
      <c r="IER1218" s="8"/>
      <c r="IES1218" s="8"/>
      <c r="IET1218" s="8"/>
      <c r="IEU1218" s="8"/>
      <c r="IEV1218" s="8"/>
      <c r="IEW1218" s="8"/>
      <c r="IEX1218" s="8"/>
      <c r="IEY1218" s="8"/>
      <c r="IEZ1218" s="8"/>
      <c r="IFA1218" s="8"/>
      <c r="IFB1218" s="8"/>
      <c r="IFC1218" s="8"/>
      <c r="IFD1218" s="8"/>
      <c r="IFE1218" s="8"/>
      <c r="IFF1218" s="8"/>
      <c r="IFG1218" s="8"/>
      <c r="IFH1218" s="8"/>
      <c r="IFI1218" s="8"/>
      <c r="IFJ1218" s="8"/>
      <c r="IFK1218" s="8"/>
      <c r="IFL1218" s="8"/>
      <c r="IFM1218" s="8"/>
      <c r="IFN1218" s="8"/>
      <c r="IFO1218" s="8"/>
      <c r="IFP1218" s="8"/>
      <c r="IFQ1218" s="8"/>
      <c r="IFR1218" s="8"/>
      <c r="IFS1218" s="8"/>
      <c r="IFT1218" s="8"/>
      <c r="IFU1218" s="8"/>
      <c r="IFV1218" s="8"/>
      <c r="IFW1218" s="8"/>
      <c r="IFX1218" s="8"/>
      <c r="IFY1218" s="8"/>
      <c r="IFZ1218" s="8"/>
      <c r="IGA1218" s="8"/>
      <c r="IGB1218" s="8"/>
      <c r="IGC1218" s="8"/>
      <c r="IGD1218" s="8"/>
      <c r="IGE1218" s="8"/>
      <c r="IGF1218" s="8"/>
      <c r="IGG1218" s="8"/>
      <c r="IGH1218" s="8"/>
      <c r="IGI1218" s="8"/>
      <c r="IGJ1218" s="8"/>
      <c r="IGK1218" s="8"/>
      <c r="IGL1218" s="8"/>
      <c r="IGM1218" s="8"/>
      <c r="IGN1218" s="8"/>
      <c r="IGO1218" s="8"/>
      <c r="IGP1218" s="8"/>
      <c r="IGQ1218" s="8"/>
      <c r="IGR1218" s="8"/>
      <c r="IGS1218" s="8"/>
      <c r="IGT1218" s="8"/>
      <c r="IGU1218" s="8"/>
      <c r="IGV1218" s="8"/>
      <c r="IGW1218" s="8"/>
      <c r="IGX1218" s="8"/>
      <c r="IGY1218" s="8"/>
      <c r="IGZ1218" s="8"/>
      <c r="IHA1218" s="8"/>
      <c r="IHB1218" s="8"/>
      <c r="IHC1218" s="8"/>
      <c r="IHD1218" s="8"/>
      <c r="IHE1218" s="8"/>
      <c r="IHF1218" s="8"/>
      <c r="IHG1218" s="8"/>
      <c r="IHH1218" s="8"/>
      <c r="IHI1218" s="8"/>
      <c r="IHJ1218" s="8"/>
      <c r="IHK1218" s="8"/>
      <c r="IHL1218" s="8"/>
      <c r="IHM1218" s="8"/>
      <c r="IHN1218" s="8"/>
      <c r="IHO1218" s="8"/>
      <c r="IHP1218" s="8"/>
      <c r="IHQ1218" s="8"/>
      <c r="IHR1218" s="8"/>
      <c r="IHS1218" s="8"/>
      <c r="IHT1218" s="8"/>
      <c r="IHU1218" s="8"/>
      <c r="IHV1218" s="8"/>
      <c r="IHW1218" s="8"/>
      <c r="IHX1218" s="8"/>
      <c r="IHY1218" s="8"/>
      <c r="IHZ1218" s="8"/>
      <c r="IIA1218" s="8"/>
      <c r="IIB1218" s="8"/>
      <c r="IIC1218" s="8"/>
      <c r="IID1218" s="8"/>
      <c r="IIE1218" s="8"/>
      <c r="IIF1218" s="8"/>
      <c r="IIG1218" s="8"/>
      <c r="IIH1218" s="8"/>
      <c r="III1218" s="8"/>
      <c r="IIJ1218" s="8"/>
      <c r="IIK1218" s="8"/>
      <c r="IIL1218" s="8"/>
      <c r="IIM1218" s="8"/>
      <c r="IIN1218" s="8"/>
      <c r="IIO1218" s="8"/>
      <c r="IIP1218" s="8"/>
      <c r="IIQ1218" s="8"/>
      <c r="IIR1218" s="8"/>
      <c r="IIS1218" s="8"/>
      <c r="IIT1218" s="8"/>
      <c r="IIU1218" s="8"/>
      <c r="IIV1218" s="8"/>
      <c r="IIW1218" s="8"/>
      <c r="IIX1218" s="8"/>
      <c r="IIY1218" s="8"/>
      <c r="IIZ1218" s="8"/>
      <c r="IJA1218" s="8"/>
      <c r="IJB1218" s="8"/>
      <c r="IJC1218" s="8"/>
      <c r="IJD1218" s="8"/>
      <c r="IJE1218" s="8"/>
      <c r="IJF1218" s="8"/>
      <c r="IJG1218" s="8"/>
      <c r="IJH1218" s="8"/>
      <c r="IJI1218" s="8"/>
      <c r="IJJ1218" s="8"/>
      <c r="IJK1218" s="8"/>
      <c r="IJL1218" s="8"/>
      <c r="IJM1218" s="8"/>
      <c r="IJN1218" s="8"/>
      <c r="IJO1218" s="8"/>
      <c r="IJP1218" s="8"/>
      <c r="IJQ1218" s="8"/>
      <c r="IJR1218" s="8"/>
      <c r="IJS1218" s="8"/>
      <c r="IJT1218" s="8"/>
      <c r="IJU1218" s="8"/>
      <c r="IJV1218" s="8"/>
      <c r="IJW1218" s="8"/>
      <c r="IJX1218" s="8"/>
      <c r="IJY1218" s="8"/>
      <c r="IJZ1218" s="8"/>
      <c r="IKA1218" s="8"/>
      <c r="IKB1218" s="8"/>
      <c r="IKC1218" s="8"/>
      <c r="IKD1218" s="8"/>
      <c r="IKE1218" s="8"/>
      <c r="IKF1218" s="8"/>
      <c r="IKG1218" s="8"/>
      <c r="IKH1218" s="8"/>
      <c r="IKI1218" s="8"/>
      <c r="IKJ1218" s="8"/>
      <c r="IKK1218" s="8"/>
      <c r="IKL1218" s="8"/>
      <c r="IKM1218" s="8"/>
      <c r="IKN1218" s="8"/>
      <c r="IKO1218" s="8"/>
      <c r="IKP1218" s="8"/>
      <c r="IKQ1218" s="8"/>
      <c r="IKR1218" s="8"/>
      <c r="IKS1218" s="8"/>
      <c r="IKT1218" s="8"/>
      <c r="IKU1218" s="8"/>
      <c r="IKV1218" s="8"/>
      <c r="IKW1218" s="8"/>
      <c r="IKX1218" s="8"/>
      <c r="IKY1218" s="8"/>
      <c r="IKZ1218" s="8"/>
      <c r="ILA1218" s="8"/>
      <c r="ILB1218" s="8"/>
      <c r="ILC1218" s="8"/>
      <c r="ILD1218" s="8"/>
      <c r="ILE1218" s="8"/>
      <c r="ILF1218" s="8"/>
      <c r="ILG1218" s="8"/>
      <c r="ILH1218" s="8"/>
      <c r="ILI1218" s="8"/>
      <c r="ILJ1218" s="8"/>
      <c r="ILK1218" s="8"/>
      <c r="ILL1218" s="8"/>
      <c r="ILM1218" s="8"/>
      <c r="ILN1218" s="8"/>
      <c r="ILO1218" s="8"/>
      <c r="ILP1218" s="8"/>
      <c r="ILQ1218" s="8"/>
      <c r="ILR1218" s="8"/>
      <c r="ILS1218" s="8"/>
      <c r="ILT1218" s="8"/>
      <c r="ILU1218" s="8"/>
      <c r="ILV1218" s="8"/>
      <c r="ILW1218" s="8"/>
      <c r="ILX1218" s="8"/>
      <c r="ILY1218" s="8"/>
      <c r="ILZ1218" s="8"/>
      <c r="IMA1218" s="8"/>
      <c r="IMB1218" s="8"/>
      <c r="IMC1218" s="8"/>
      <c r="IMD1218" s="8"/>
      <c r="IME1218" s="8"/>
      <c r="IMF1218" s="8"/>
      <c r="IMG1218" s="8"/>
      <c r="IMH1218" s="8"/>
      <c r="IMI1218" s="8"/>
      <c r="IMJ1218" s="8"/>
      <c r="IMK1218" s="8"/>
      <c r="IML1218" s="8"/>
      <c r="IMM1218" s="8"/>
      <c r="IMN1218" s="8"/>
      <c r="IMO1218" s="8"/>
      <c r="IMP1218" s="8"/>
      <c r="IMQ1218" s="8"/>
      <c r="IMR1218" s="8"/>
      <c r="IMS1218" s="8"/>
      <c r="IMT1218" s="8"/>
      <c r="IMU1218" s="8"/>
      <c r="IMV1218" s="8"/>
      <c r="IMW1218" s="8"/>
      <c r="IMX1218" s="8"/>
      <c r="IMY1218" s="8"/>
      <c r="IMZ1218" s="8"/>
      <c r="INA1218" s="8"/>
      <c r="INB1218" s="8"/>
      <c r="INC1218" s="8"/>
      <c r="IND1218" s="8"/>
      <c r="INE1218" s="8"/>
      <c r="INF1218" s="8"/>
      <c r="ING1218" s="8"/>
      <c r="INH1218" s="8"/>
      <c r="INI1218" s="8"/>
      <c r="INJ1218" s="8"/>
      <c r="INK1218" s="8"/>
      <c r="INL1218" s="8"/>
      <c r="INM1218" s="8"/>
      <c r="INN1218" s="8"/>
      <c r="INO1218" s="8"/>
      <c r="INP1218" s="8"/>
      <c r="INQ1218" s="8"/>
      <c r="INR1218" s="8"/>
      <c r="INS1218" s="8"/>
      <c r="INT1218" s="8"/>
      <c r="INU1218" s="8"/>
      <c r="INV1218" s="8"/>
      <c r="INW1218" s="8"/>
      <c r="INX1218" s="8"/>
      <c r="INY1218" s="8"/>
      <c r="INZ1218" s="8"/>
      <c r="IOA1218" s="8"/>
      <c r="IOB1218" s="8"/>
      <c r="IOC1218" s="8"/>
      <c r="IOD1218" s="8"/>
      <c r="IOE1218" s="8"/>
      <c r="IOF1218" s="8"/>
      <c r="IOG1218" s="8"/>
      <c r="IOH1218" s="8"/>
      <c r="IOI1218" s="8"/>
      <c r="IOJ1218" s="8"/>
      <c r="IOK1218" s="8"/>
      <c r="IOL1218" s="8"/>
      <c r="IOM1218" s="8"/>
      <c r="ION1218" s="8"/>
      <c r="IOO1218" s="8"/>
      <c r="IOP1218" s="8"/>
      <c r="IOQ1218" s="8"/>
      <c r="IOR1218" s="8"/>
      <c r="IOS1218" s="8"/>
      <c r="IOT1218" s="8"/>
      <c r="IOU1218" s="8"/>
      <c r="IOV1218" s="8"/>
      <c r="IOW1218" s="8"/>
      <c r="IOX1218" s="8"/>
      <c r="IOY1218" s="8"/>
      <c r="IOZ1218" s="8"/>
      <c r="IPA1218" s="8"/>
      <c r="IPB1218" s="8"/>
      <c r="IPC1218" s="8"/>
      <c r="IPD1218" s="8"/>
      <c r="IPE1218" s="8"/>
      <c r="IPF1218" s="8"/>
      <c r="IPG1218" s="8"/>
      <c r="IPH1218" s="8"/>
      <c r="IPI1218" s="8"/>
      <c r="IPJ1218" s="8"/>
      <c r="IPK1218" s="8"/>
      <c r="IPL1218" s="8"/>
      <c r="IPM1218" s="8"/>
      <c r="IPN1218" s="8"/>
      <c r="IPO1218" s="8"/>
      <c r="IPP1218" s="8"/>
      <c r="IPQ1218" s="8"/>
      <c r="IPR1218" s="8"/>
      <c r="IPS1218" s="8"/>
      <c r="IPT1218" s="8"/>
      <c r="IPU1218" s="8"/>
      <c r="IPV1218" s="8"/>
      <c r="IPW1218" s="8"/>
      <c r="IPX1218" s="8"/>
      <c r="IPY1218" s="8"/>
      <c r="IPZ1218" s="8"/>
      <c r="IQA1218" s="8"/>
      <c r="IQB1218" s="8"/>
      <c r="IQC1218" s="8"/>
      <c r="IQD1218" s="8"/>
      <c r="IQE1218" s="8"/>
      <c r="IQF1218" s="8"/>
      <c r="IQG1218" s="8"/>
      <c r="IQH1218" s="8"/>
      <c r="IQI1218" s="8"/>
      <c r="IQJ1218" s="8"/>
      <c r="IQK1218" s="8"/>
      <c r="IQL1218" s="8"/>
      <c r="IQM1218" s="8"/>
      <c r="IQN1218" s="8"/>
      <c r="IQO1218" s="8"/>
      <c r="IQP1218" s="8"/>
      <c r="IQQ1218" s="8"/>
      <c r="IQR1218" s="8"/>
      <c r="IQS1218" s="8"/>
      <c r="IQT1218" s="8"/>
      <c r="IQU1218" s="8"/>
      <c r="IQV1218" s="8"/>
      <c r="IQW1218" s="8"/>
      <c r="IQX1218" s="8"/>
      <c r="IQY1218" s="8"/>
      <c r="IQZ1218" s="8"/>
      <c r="IRA1218" s="8"/>
      <c r="IRB1218" s="8"/>
      <c r="IRC1218" s="8"/>
      <c r="IRD1218" s="8"/>
      <c r="IRE1218" s="8"/>
      <c r="IRF1218" s="8"/>
      <c r="IRG1218" s="8"/>
      <c r="IRH1218" s="8"/>
      <c r="IRI1218" s="8"/>
      <c r="IRJ1218" s="8"/>
      <c r="IRK1218" s="8"/>
      <c r="IRL1218" s="8"/>
      <c r="IRM1218" s="8"/>
      <c r="IRN1218" s="8"/>
      <c r="IRO1218" s="8"/>
      <c r="IRP1218" s="8"/>
      <c r="IRQ1218" s="8"/>
      <c r="IRR1218" s="8"/>
      <c r="IRS1218" s="8"/>
      <c r="IRT1218" s="8"/>
      <c r="IRU1218" s="8"/>
      <c r="IRV1218" s="8"/>
      <c r="IRW1218" s="8"/>
      <c r="IRX1218" s="8"/>
      <c r="IRY1218" s="8"/>
      <c r="IRZ1218" s="8"/>
      <c r="ISA1218" s="8"/>
      <c r="ISB1218" s="8"/>
      <c r="ISC1218" s="8"/>
      <c r="ISD1218" s="8"/>
      <c r="ISE1218" s="8"/>
      <c r="ISF1218" s="8"/>
      <c r="ISG1218" s="8"/>
      <c r="ISH1218" s="8"/>
      <c r="ISI1218" s="8"/>
      <c r="ISJ1218" s="8"/>
      <c r="ISK1218" s="8"/>
      <c r="ISL1218" s="8"/>
      <c r="ISM1218" s="8"/>
      <c r="ISN1218" s="8"/>
      <c r="ISO1218" s="8"/>
      <c r="ISP1218" s="8"/>
      <c r="ISQ1218" s="8"/>
      <c r="ISR1218" s="8"/>
      <c r="ISS1218" s="8"/>
      <c r="IST1218" s="8"/>
      <c r="ISU1218" s="8"/>
      <c r="ISV1218" s="8"/>
      <c r="ISW1218" s="8"/>
      <c r="ISX1218" s="8"/>
      <c r="ISY1218" s="8"/>
      <c r="ISZ1218" s="8"/>
      <c r="ITA1218" s="8"/>
      <c r="ITB1218" s="8"/>
      <c r="ITC1218" s="8"/>
      <c r="ITD1218" s="8"/>
      <c r="ITE1218" s="8"/>
      <c r="ITF1218" s="8"/>
      <c r="ITG1218" s="8"/>
      <c r="ITH1218" s="8"/>
      <c r="ITI1218" s="8"/>
      <c r="ITJ1218" s="8"/>
      <c r="ITK1218" s="8"/>
      <c r="ITL1218" s="8"/>
      <c r="ITM1218" s="8"/>
      <c r="ITN1218" s="8"/>
      <c r="ITO1218" s="8"/>
      <c r="ITP1218" s="8"/>
      <c r="ITQ1218" s="8"/>
      <c r="ITR1218" s="8"/>
      <c r="ITS1218" s="8"/>
      <c r="ITT1218" s="8"/>
      <c r="ITU1218" s="8"/>
      <c r="ITV1218" s="8"/>
      <c r="ITW1218" s="8"/>
      <c r="ITX1218" s="8"/>
      <c r="ITY1218" s="8"/>
      <c r="ITZ1218" s="8"/>
      <c r="IUA1218" s="8"/>
      <c r="IUB1218" s="8"/>
      <c r="IUC1218" s="8"/>
      <c r="IUD1218" s="8"/>
      <c r="IUE1218" s="8"/>
      <c r="IUF1218" s="8"/>
      <c r="IUG1218" s="8"/>
      <c r="IUH1218" s="8"/>
      <c r="IUI1218" s="8"/>
      <c r="IUJ1218" s="8"/>
      <c r="IUK1218" s="8"/>
      <c r="IUL1218" s="8"/>
      <c r="IUM1218" s="8"/>
      <c r="IUN1218" s="8"/>
      <c r="IUO1218" s="8"/>
      <c r="IUP1218" s="8"/>
      <c r="IUQ1218" s="8"/>
      <c r="IUR1218" s="8"/>
      <c r="IUS1218" s="8"/>
      <c r="IUT1218" s="8"/>
      <c r="IUU1218" s="8"/>
      <c r="IUV1218" s="8"/>
      <c r="IUW1218" s="8"/>
      <c r="IUX1218" s="8"/>
      <c r="IUY1218" s="8"/>
      <c r="IUZ1218" s="8"/>
      <c r="IVA1218" s="8"/>
      <c r="IVB1218" s="8"/>
      <c r="IVC1218" s="8"/>
      <c r="IVD1218" s="8"/>
      <c r="IVE1218" s="8"/>
      <c r="IVF1218" s="8"/>
      <c r="IVG1218" s="8"/>
      <c r="IVH1218" s="8"/>
      <c r="IVI1218" s="8"/>
      <c r="IVJ1218" s="8"/>
      <c r="IVK1218" s="8"/>
      <c r="IVL1218" s="8"/>
      <c r="IVM1218" s="8"/>
      <c r="IVN1218" s="8"/>
      <c r="IVO1218" s="8"/>
      <c r="IVP1218" s="8"/>
      <c r="IVQ1218" s="8"/>
      <c r="IVR1218" s="8"/>
      <c r="IVS1218" s="8"/>
      <c r="IVT1218" s="8"/>
      <c r="IVU1218" s="8"/>
      <c r="IVV1218" s="8"/>
      <c r="IVW1218" s="8"/>
      <c r="IVX1218" s="8"/>
      <c r="IVY1218" s="8"/>
      <c r="IVZ1218" s="8"/>
      <c r="IWA1218" s="8"/>
      <c r="IWB1218" s="8"/>
      <c r="IWC1218" s="8"/>
      <c r="IWD1218" s="8"/>
      <c r="IWE1218" s="8"/>
      <c r="IWF1218" s="8"/>
      <c r="IWG1218" s="8"/>
      <c r="IWH1218" s="8"/>
      <c r="IWI1218" s="8"/>
      <c r="IWJ1218" s="8"/>
      <c r="IWK1218" s="8"/>
      <c r="IWL1218" s="8"/>
      <c r="IWM1218" s="8"/>
      <c r="IWN1218" s="8"/>
      <c r="IWO1218" s="8"/>
      <c r="IWP1218" s="8"/>
      <c r="IWQ1218" s="8"/>
      <c r="IWR1218" s="8"/>
      <c r="IWS1218" s="8"/>
      <c r="IWT1218" s="8"/>
      <c r="IWU1218" s="8"/>
      <c r="IWV1218" s="8"/>
      <c r="IWW1218" s="8"/>
      <c r="IWX1218" s="8"/>
      <c r="IWY1218" s="8"/>
      <c r="IWZ1218" s="8"/>
      <c r="IXA1218" s="8"/>
      <c r="IXB1218" s="8"/>
      <c r="IXC1218" s="8"/>
      <c r="IXD1218" s="8"/>
      <c r="IXE1218" s="8"/>
      <c r="IXF1218" s="8"/>
      <c r="IXG1218" s="8"/>
      <c r="IXH1218" s="8"/>
      <c r="IXI1218" s="8"/>
      <c r="IXJ1218" s="8"/>
      <c r="IXK1218" s="8"/>
      <c r="IXL1218" s="8"/>
      <c r="IXM1218" s="8"/>
      <c r="IXN1218" s="8"/>
      <c r="IXO1218" s="8"/>
      <c r="IXP1218" s="8"/>
      <c r="IXQ1218" s="8"/>
      <c r="IXR1218" s="8"/>
      <c r="IXS1218" s="8"/>
      <c r="IXT1218" s="8"/>
      <c r="IXU1218" s="8"/>
      <c r="IXV1218" s="8"/>
      <c r="IXW1218" s="8"/>
      <c r="IXX1218" s="8"/>
      <c r="IXY1218" s="8"/>
      <c r="IXZ1218" s="8"/>
      <c r="IYA1218" s="8"/>
      <c r="IYB1218" s="8"/>
      <c r="IYC1218" s="8"/>
      <c r="IYD1218" s="8"/>
      <c r="IYE1218" s="8"/>
      <c r="IYF1218" s="8"/>
      <c r="IYG1218" s="8"/>
      <c r="IYH1218" s="8"/>
      <c r="IYI1218" s="8"/>
      <c r="IYJ1218" s="8"/>
      <c r="IYK1218" s="8"/>
      <c r="IYL1218" s="8"/>
      <c r="IYM1218" s="8"/>
      <c r="IYN1218" s="8"/>
      <c r="IYO1218" s="8"/>
      <c r="IYP1218" s="8"/>
      <c r="IYQ1218" s="8"/>
      <c r="IYR1218" s="8"/>
      <c r="IYS1218" s="8"/>
      <c r="IYT1218" s="8"/>
      <c r="IYU1218" s="8"/>
      <c r="IYV1218" s="8"/>
      <c r="IYW1218" s="8"/>
      <c r="IYX1218" s="8"/>
      <c r="IYY1218" s="8"/>
      <c r="IYZ1218" s="8"/>
      <c r="IZA1218" s="8"/>
      <c r="IZB1218" s="8"/>
      <c r="IZC1218" s="8"/>
      <c r="IZD1218" s="8"/>
      <c r="IZE1218" s="8"/>
      <c r="IZF1218" s="8"/>
      <c r="IZG1218" s="8"/>
      <c r="IZH1218" s="8"/>
      <c r="IZI1218" s="8"/>
      <c r="IZJ1218" s="8"/>
      <c r="IZK1218" s="8"/>
      <c r="IZL1218" s="8"/>
      <c r="IZM1218" s="8"/>
      <c r="IZN1218" s="8"/>
      <c r="IZO1218" s="8"/>
      <c r="IZP1218" s="8"/>
      <c r="IZQ1218" s="8"/>
      <c r="IZR1218" s="8"/>
      <c r="IZS1218" s="8"/>
      <c r="IZT1218" s="8"/>
      <c r="IZU1218" s="8"/>
      <c r="IZV1218" s="8"/>
      <c r="IZW1218" s="8"/>
      <c r="IZX1218" s="8"/>
      <c r="IZY1218" s="8"/>
      <c r="IZZ1218" s="8"/>
      <c r="JAA1218" s="8"/>
      <c r="JAB1218" s="8"/>
      <c r="JAC1218" s="8"/>
      <c r="JAD1218" s="8"/>
      <c r="JAE1218" s="8"/>
      <c r="JAF1218" s="8"/>
      <c r="JAG1218" s="8"/>
      <c r="JAH1218" s="8"/>
      <c r="JAI1218" s="8"/>
      <c r="JAJ1218" s="8"/>
      <c r="JAK1218" s="8"/>
      <c r="JAL1218" s="8"/>
      <c r="JAM1218" s="8"/>
      <c r="JAN1218" s="8"/>
      <c r="JAO1218" s="8"/>
      <c r="JAP1218" s="8"/>
      <c r="JAQ1218" s="8"/>
      <c r="JAR1218" s="8"/>
      <c r="JAS1218" s="8"/>
      <c r="JAT1218" s="8"/>
      <c r="JAU1218" s="8"/>
      <c r="JAV1218" s="8"/>
      <c r="JAW1218" s="8"/>
      <c r="JAX1218" s="8"/>
      <c r="JAY1218" s="8"/>
      <c r="JAZ1218" s="8"/>
      <c r="JBA1218" s="8"/>
      <c r="JBB1218" s="8"/>
      <c r="JBC1218" s="8"/>
      <c r="JBD1218" s="8"/>
      <c r="JBE1218" s="8"/>
      <c r="JBF1218" s="8"/>
      <c r="JBG1218" s="8"/>
      <c r="JBH1218" s="8"/>
      <c r="JBI1218" s="8"/>
      <c r="JBJ1218" s="8"/>
      <c r="JBK1218" s="8"/>
      <c r="JBL1218" s="8"/>
      <c r="JBM1218" s="8"/>
      <c r="JBN1218" s="8"/>
      <c r="JBO1218" s="8"/>
      <c r="JBP1218" s="8"/>
      <c r="JBQ1218" s="8"/>
      <c r="JBR1218" s="8"/>
      <c r="JBS1218" s="8"/>
      <c r="JBT1218" s="8"/>
      <c r="JBU1218" s="8"/>
      <c r="JBV1218" s="8"/>
      <c r="JBW1218" s="8"/>
      <c r="JBX1218" s="8"/>
      <c r="JBY1218" s="8"/>
      <c r="JBZ1218" s="8"/>
      <c r="JCA1218" s="8"/>
      <c r="JCB1218" s="8"/>
      <c r="JCC1218" s="8"/>
      <c r="JCD1218" s="8"/>
      <c r="JCE1218" s="8"/>
      <c r="JCF1218" s="8"/>
      <c r="JCG1218" s="8"/>
      <c r="JCH1218" s="8"/>
      <c r="JCI1218" s="8"/>
      <c r="JCJ1218" s="8"/>
      <c r="JCK1218" s="8"/>
      <c r="JCL1218" s="8"/>
      <c r="JCM1218" s="8"/>
      <c r="JCN1218" s="8"/>
      <c r="JCO1218" s="8"/>
      <c r="JCP1218" s="8"/>
      <c r="JCQ1218" s="8"/>
      <c r="JCR1218" s="8"/>
      <c r="JCS1218" s="8"/>
      <c r="JCT1218" s="8"/>
      <c r="JCU1218" s="8"/>
      <c r="JCV1218" s="8"/>
      <c r="JCW1218" s="8"/>
      <c r="JCX1218" s="8"/>
      <c r="JCY1218" s="8"/>
      <c r="JCZ1218" s="8"/>
      <c r="JDA1218" s="8"/>
      <c r="JDB1218" s="8"/>
      <c r="JDC1218" s="8"/>
      <c r="JDD1218" s="8"/>
      <c r="JDE1218" s="8"/>
      <c r="JDF1218" s="8"/>
      <c r="JDG1218" s="8"/>
      <c r="JDH1218" s="8"/>
      <c r="JDI1218" s="8"/>
      <c r="JDJ1218" s="8"/>
      <c r="JDK1218" s="8"/>
      <c r="JDL1218" s="8"/>
      <c r="JDM1218" s="8"/>
      <c r="JDN1218" s="8"/>
      <c r="JDO1218" s="8"/>
      <c r="JDP1218" s="8"/>
      <c r="JDQ1218" s="8"/>
      <c r="JDR1218" s="8"/>
      <c r="JDS1218" s="8"/>
      <c r="JDT1218" s="8"/>
      <c r="JDU1218" s="8"/>
      <c r="JDV1218" s="8"/>
      <c r="JDW1218" s="8"/>
      <c r="JDX1218" s="8"/>
      <c r="JDY1218" s="8"/>
      <c r="JDZ1218" s="8"/>
      <c r="JEA1218" s="8"/>
      <c r="JEB1218" s="8"/>
      <c r="JEC1218" s="8"/>
      <c r="JED1218" s="8"/>
      <c r="JEE1218" s="8"/>
      <c r="JEF1218" s="8"/>
      <c r="JEG1218" s="8"/>
      <c r="JEH1218" s="8"/>
      <c r="JEI1218" s="8"/>
      <c r="JEJ1218" s="8"/>
      <c r="JEK1218" s="8"/>
      <c r="JEL1218" s="8"/>
      <c r="JEM1218" s="8"/>
      <c r="JEN1218" s="8"/>
      <c r="JEO1218" s="8"/>
      <c r="JEP1218" s="8"/>
      <c r="JEQ1218" s="8"/>
      <c r="JER1218" s="8"/>
      <c r="JES1218" s="8"/>
      <c r="JET1218" s="8"/>
      <c r="JEU1218" s="8"/>
      <c r="JEV1218" s="8"/>
      <c r="JEW1218" s="8"/>
      <c r="JEX1218" s="8"/>
      <c r="JEY1218" s="8"/>
      <c r="JEZ1218" s="8"/>
      <c r="JFA1218" s="8"/>
      <c r="JFB1218" s="8"/>
      <c r="JFC1218" s="8"/>
      <c r="JFD1218" s="8"/>
      <c r="JFE1218" s="8"/>
      <c r="JFF1218" s="8"/>
      <c r="JFG1218" s="8"/>
      <c r="JFH1218" s="8"/>
      <c r="JFI1218" s="8"/>
      <c r="JFJ1218" s="8"/>
      <c r="JFK1218" s="8"/>
      <c r="JFL1218" s="8"/>
      <c r="JFM1218" s="8"/>
      <c r="JFN1218" s="8"/>
      <c r="JFO1218" s="8"/>
      <c r="JFP1218" s="8"/>
      <c r="JFQ1218" s="8"/>
      <c r="JFR1218" s="8"/>
      <c r="JFS1218" s="8"/>
      <c r="JFT1218" s="8"/>
      <c r="JFU1218" s="8"/>
      <c r="JFV1218" s="8"/>
      <c r="JFW1218" s="8"/>
      <c r="JFX1218" s="8"/>
      <c r="JFY1218" s="8"/>
      <c r="JFZ1218" s="8"/>
      <c r="JGA1218" s="8"/>
      <c r="JGB1218" s="8"/>
      <c r="JGC1218" s="8"/>
      <c r="JGD1218" s="8"/>
      <c r="JGE1218" s="8"/>
      <c r="JGF1218" s="8"/>
      <c r="JGG1218" s="8"/>
      <c r="JGH1218" s="8"/>
      <c r="JGI1218" s="8"/>
      <c r="JGJ1218" s="8"/>
      <c r="JGK1218" s="8"/>
      <c r="JGL1218" s="8"/>
      <c r="JGM1218" s="8"/>
      <c r="JGN1218" s="8"/>
      <c r="JGO1218" s="8"/>
      <c r="JGP1218" s="8"/>
      <c r="JGQ1218" s="8"/>
      <c r="JGR1218" s="8"/>
      <c r="JGS1218" s="8"/>
      <c r="JGT1218" s="8"/>
      <c r="JGU1218" s="8"/>
      <c r="JGV1218" s="8"/>
      <c r="JGW1218" s="8"/>
      <c r="JGX1218" s="8"/>
      <c r="JGY1218" s="8"/>
      <c r="JGZ1218" s="8"/>
      <c r="JHA1218" s="8"/>
      <c r="JHB1218" s="8"/>
      <c r="JHC1218" s="8"/>
      <c r="JHD1218" s="8"/>
      <c r="JHE1218" s="8"/>
      <c r="JHF1218" s="8"/>
      <c r="JHG1218" s="8"/>
      <c r="JHH1218" s="8"/>
      <c r="JHI1218" s="8"/>
      <c r="JHJ1218" s="8"/>
      <c r="JHK1218" s="8"/>
      <c r="JHL1218" s="8"/>
      <c r="JHM1218" s="8"/>
      <c r="JHN1218" s="8"/>
      <c r="JHO1218" s="8"/>
      <c r="JHP1218" s="8"/>
      <c r="JHQ1218" s="8"/>
      <c r="JHR1218" s="8"/>
      <c r="JHS1218" s="8"/>
      <c r="JHT1218" s="8"/>
      <c r="JHU1218" s="8"/>
      <c r="JHV1218" s="8"/>
      <c r="JHW1218" s="8"/>
      <c r="JHX1218" s="8"/>
      <c r="JHY1218" s="8"/>
      <c r="JHZ1218" s="8"/>
      <c r="JIA1218" s="8"/>
      <c r="JIB1218" s="8"/>
      <c r="JIC1218" s="8"/>
      <c r="JID1218" s="8"/>
      <c r="JIE1218" s="8"/>
      <c r="JIF1218" s="8"/>
      <c r="JIG1218" s="8"/>
      <c r="JIH1218" s="8"/>
      <c r="JII1218" s="8"/>
      <c r="JIJ1218" s="8"/>
      <c r="JIK1218" s="8"/>
      <c r="JIL1218" s="8"/>
      <c r="JIM1218" s="8"/>
      <c r="JIN1218" s="8"/>
      <c r="JIO1218" s="8"/>
      <c r="JIP1218" s="8"/>
      <c r="JIQ1218" s="8"/>
      <c r="JIR1218" s="8"/>
      <c r="JIS1218" s="8"/>
      <c r="JIT1218" s="8"/>
      <c r="JIU1218" s="8"/>
      <c r="JIV1218" s="8"/>
      <c r="JIW1218" s="8"/>
      <c r="JIX1218" s="8"/>
      <c r="JIY1218" s="8"/>
      <c r="JIZ1218" s="8"/>
      <c r="JJA1218" s="8"/>
      <c r="JJB1218" s="8"/>
      <c r="JJC1218" s="8"/>
      <c r="JJD1218" s="8"/>
      <c r="JJE1218" s="8"/>
      <c r="JJF1218" s="8"/>
      <c r="JJG1218" s="8"/>
      <c r="JJH1218" s="8"/>
      <c r="JJI1218" s="8"/>
      <c r="JJJ1218" s="8"/>
      <c r="JJK1218" s="8"/>
      <c r="JJL1218" s="8"/>
      <c r="JJM1218" s="8"/>
      <c r="JJN1218" s="8"/>
      <c r="JJO1218" s="8"/>
      <c r="JJP1218" s="8"/>
      <c r="JJQ1218" s="8"/>
      <c r="JJR1218" s="8"/>
      <c r="JJS1218" s="8"/>
      <c r="JJT1218" s="8"/>
      <c r="JJU1218" s="8"/>
      <c r="JJV1218" s="8"/>
      <c r="JJW1218" s="8"/>
      <c r="JJX1218" s="8"/>
      <c r="JJY1218" s="8"/>
      <c r="JJZ1218" s="8"/>
      <c r="JKA1218" s="8"/>
      <c r="JKB1218" s="8"/>
      <c r="JKC1218" s="8"/>
      <c r="JKD1218" s="8"/>
      <c r="JKE1218" s="8"/>
      <c r="JKF1218" s="8"/>
      <c r="JKG1218" s="8"/>
      <c r="JKH1218" s="8"/>
      <c r="JKI1218" s="8"/>
      <c r="JKJ1218" s="8"/>
      <c r="JKK1218" s="8"/>
      <c r="JKL1218" s="8"/>
      <c r="JKM1218" s="8"/>
      <c r="JKN1218" s="8"/>
      <c r="JKO1218" s="8"/>
      <c r="JKP1218" s="8"/>
      <c r="JKQ1218" s="8"/>
      <c r="JKR1218" s="8"/>
      <c r="JKS1218" s="8"/>
      <c r="JKT1218" s="8"/>
      <c r="JKU1218" s="8"/>
      <c r="JKV1218" s="8"/>
      <c r="JKW1218" s="8"/>
      <c r="JKX1218" s="8"/>
      <c r="JKY1218" s="8"/>
      <c r="JKZ1218" s="8"/>
      <c r="JLA1218" s="8"/>
      <c r="JLB1218" s="8"/>
      <c r="JLC1218" s="8"/>
      <c r="JLD1218" s="8"/>
      <c r="JLE1218" s="8"/>
      <c r="JLF1218" s="8"/>
      <c r="JLG1218" s="8"/>
      <c r="JLH1218" s="8"/>
      <c r="JLI1218" s="8"/>
      <c r="JLJ1218" s="8"/>
      <c r="JLK1218" s="8"/>
      <c r="JLL1218" s="8"/>
      <c r="JLM1218" s="8"/>
      <c r="JLN1218" s="8"/>
      <c r="JLO1218" s="8"/>
      <c r="JLP1218" s="8"/>
      <c r="JLQ1218" s="8"/>
      <c r="JLR1218" s="8"/>
      <c r="JLS1218" s="8"/>
      <c r="JLT1218" s="8"/>
      <c r="JLU1218" s="8"/>
      <c r="JLV1218" s="8"/>
      <c r="JLW1218" s="8"/>
      <c r="JLX1218" s="8"/>
      <c r="JLY1218" s="8"/>
      <c r="JLZ1218" s="8"/>
      <c r="JMA1218" s="8"/>
      <c r="JMB1218" s="8"/>
      <c r="JMC1218" s="8"/>
      <c r="JMD1218" s="8"/>
      <c r="JME1218" s="8"/>
      <c r="JMF1218" s="8"/>
      <c r="JMG1218" s="8"/>
      <c r="JMH1218" s="8"/>
      <c r="JMI1218" s="8"/>
      <c r="JMJ1218" s="8"/>
      <c r="JMK1218" s="8"/>
      <c r="JML1218" s="8"/>
      <c r="JMM1218" s="8"/>
      <c r="JMN1218" s="8"/>
      <c r="JMO1218" s="8"/>
      <c r="JMP1218" s="8"/>
      <c r="JMQ1218" s="8"/>
      <c r="JMR1218" s="8"/>
      <c r="JMS1218" s="8"/>
      <c r="JMT1218" s="8"/>
      <c r="JMU1218" s="8"/>
      <c r="JMV1218" s="8"/>
      <c r="JMW1218" s="8"/>
      <c r="JMX1218" s="8"/>
      <c r="JMY1218" s="8"/>
      <c r="JMZ1218" s="8"/>
      <c r="JNA1218" s="8"/>
      <c r="JNB1218" s="8"/>
      <c r="JNC1218" s="8"/>
      <c r="JND1218" s="8"/>
      <c r="JNE1218" s="8"/>
      <c r="JNF1218" s="8"/>
      <c r="JNG1218" s="8"/>
      <c r="JNH1218" s="8"/>
      <c r="JNI1218" s="8"/>
      <c r="JNJ1218" s="8"/>
      <c r="JNK1218" s="8"/>
      <c r="JNL1218" s="8"/>
      <c r="JNM1218" s="8"/>
      <c r="JNN1218" s="8"/>
      <c r="JNO1218" s="8"/>
      <c r="JNP1218" s="8"/>
      <c r="JNQ1218" s="8"/>
      <c r="JNR1218" s="8"/>
      <c r="JNS1218" s="8"/>
      <c r="JNT1218" s="8"/>
      <c r="JNU1218" s="8"/>
      <c r="JNV1218" s="8"/>
      <c r="JNW1218" s="8"/>
      <c r="JNX1218" s="8"/>
      <c r="JNY1218" s="8"/>
      <c r="JNZ1218" s="8"/>
      <c r="JOA1218" s="8"/>
      <c r="JOB1218" s="8"/>
      <c r="JOC1218" s="8"/>
      <c r="JOD1218" s="8"/>
      <c r="JOE1218" s="8"/>
      <c r="JOF1218" s="8"/>
      <c r="JOG1218" s="8"/>
      <c r="JOH1218" s="8"/>
      <c r="JOI1218" s="8"/>
      <c r="JOJ1218" s="8"/>
      <c r="JOK1218" s="8"/>
      <c r="JOL1218" s="8"/>
      <c r="JOM1218" s="8"/>
      <c r="JON1218" s="8"/>
      <c r="JOO1218" s="8"/>
      <c r="JOP1218" s="8"/>
      <c r="JOQ1218" s="8"/>
      <c r="JOR1218" s="8"/>
      <c r="JOS1218" s="8"/>
      <c r="JOT1218" s="8"/>
      <c r="JOU1218" s="8"/>
      <c r="JOV1218" s="8"/>
      <c r="JOW1218" s="8"/>
      <c r="JOX1218" s="8"/>
      <c r="JOY1218" s="8"/>
      <c r="JOZ1218" s="8"/>
      <c r="JPA1218" s="8"/>
      <c r="JPB1218" s="8"/>
      <c r="JPC1218" s="8"/>
      <c r="JPD1218" s="8"/>
      <c r="JPE1218" s="8"/>
      <c r="JPF1218" s="8"/>
      <c r="JPG1218" s="8"/>
      <c r="JPH1218" s="8"/>
      <c r="JPI1218" s="8"/>
      <c r="JPJ1218" s="8"/>
      <c r="JPK1218" s="8"/>
      <c r="JPL1218" s="8"/>
      <c r="JPM1218" s="8"/>
      <c r="JPN1218" s="8"/>
      <c r="JPO1218" s="8"/>
      <c r="JPP1218" s="8"/>
      <c r="JPQ1218" s="8"/>
      <c r="JPR1218" s="8"/>
      <c r="JPS1218" s="8"/>
      <c r="JPT1218" s="8"/>
      <c r="JPU1218" s="8"/>
      <c r="JPV1218" s="8"/>
      <c r="JPW1218" s="8"/>
      <c r="JPX1218" s="8"/>
      <c r="JPY1218" s="8"/>
      <c r="JPZ1218" s="8"/>
      <c r="JQA1218" s="8"/>
      <c r="JQB1218" s="8"/>
      <c r="JQC1218" s="8"/>
      <c r="JQD1218" s="8"/>
      <c r="JQE1218" s="8"/>
      <c r="JQF1218" s="8"/>
      <c r="JQG1218" s="8"/>
      <c r="JQH1218" s="8"/>
      <c r="JQI1218" s="8"/>
      <c r="JQJ1218" s="8"/>
      <c r="JQK1218" s="8"/>
      <c r="JQL1218" s="8"/>
      <c r="JQM1218" s="8"/>
      <c r="JQN1218" s="8"/>
      <c r="JQO1218" s="8"/>
      <c r="JQP1218" s="8"/>
      <c r="JQQ1218" s="8"/>
      <c r="JQR1218" s="8"/>
      <c r="JQS1218" s="8"/>
      <c r="JQT1218" s="8"/>
      <c r="JQU1218" s="8"/>
      <c r="JQV1218" s="8"/>
      <c r="JQW1218" s="8"/>
      <c r="JQX1218" s="8"/>
      <c r="JQY1218" s="8"/>
      <c r="JQZ1218" s="8"/>
      <c r="JRA1218" s="8"/>
      <c r="JRB1218" s="8"/>
      <c r="JRC1218" s="8"/>
      <c r="JRD1218" s="8"/>
      <c r="JRE1218" s="8"/>
      <c r="JRF1218" s="8"/>
      <c r="JRG1218" s="8"/>
      <c r="JRH1218" s="8"/>
      <c r="JRI1218" s="8"/>
      <c r="JRJ1218" s="8"/>
      <c r="JRK1218" s="8"/>
      <c r="JRL1218" s="8"/>
      <c r="JRM1218" s="8"/>
      <c r="JRN1218" s="8"/>
      <c r="JRO1218" s="8"/>
      <c r="JRP1218" s="8"/>
      <c r="JRQ1218" s="8"/>
      <c r="JRR1218" s="8"/>
      <c r="JRS1218" s="8"/>
      <c r="JRT1218" s="8"/>
      <c r="JRU1218" s="8"/>
      <c r="JRV1218" s="8"/>
      <c r="JRW1218" s="8"/>
      <c r="JRX1218" s="8"/>
      <c r="JRY1218" s="8"/>
      <c r="JRZ1218" s="8"/>
      <c r="JSA1218" s="8"/>
      <c r="JSB1218" s="8"/>
      <c r="JSC1218" s="8"/>
      <c r="JSD1218" s="8"/>
      <c r="JSE1218" s="8"/>
      <c r="JSF1218" s="8"/>
      <c r="JSG1218" s="8"/>
      <c r="JSH1218" s="8"/>
      <c r="JSI1218" s="8"/>
      <c r="JSJ1218" s="8"/>
      <c r="JSK1218" s="8"/>
      <c r="JSL1218" s="8"/>
      <c r="JSM1218" s="8"/>
      <c r="JSN1218" s="8"/>
      <c r="JSO1218" s="8"/>
      <c r="JSP1218" s="8"/>
      <c r="JSQ1218" s="8"/>
      <c r="JSR1218" s="8"/>
      <c r="JSS1218" s="8"/>
      <c r="JST1218" s="8"/>
      <c r="JSU1218" s="8"/>
      <c r="JSV1218" s="8"/>
      <c r="JSW1218" s="8"/>
      <c r="JSX1218" s="8"/>
      <c r="JSY1218" s="8"/>
      <c r="JSZ1218" s="8"/>
      <c r="JTA1218" s="8"/>
      <c r="JTB1218" s="8"/>
      <c r="JTC1218" s="8"/>
      <c r="JTD1218" s="8"/>
      <c r="JTE1218" s="8"/>
      <c r="JTF1218" s="8"/>
      <c r="JTG1218" s="8"/>
      <c r="JTH1218" s="8"/>
      <c r="JTI1218" s="8"/>
      <c r="JTJ1218" s="8"/>
      <c r="JTK1218" s="8"/>
      <c r="JTL1218" s="8"/>
      <c r="JTM1218" s="8"/>
      <c r="JTN1218" s="8"/>
      <c r="JTO1218" s="8"/>
      <c r="JTP1218" s="8"/>
      <c r="JTQ1218" s="8"/>
      <c r="JTR1218" s="8"/>
      <c r="JTS1218" s="8"/>
      <c r="JTT1218" s="8"/>
      <c r="JTU1218" s="8"/>
      <c r="JTV1218" s="8"/>
      <c r="JTW1218" s="8"/>
      <c r="JTX1218" s="8"/>
      <c r="JTY1218" s="8"/>
      <c r="JTZ1218" s="8"/>
      <c r="JUA1218" s="8"/>
      <c r="JUB1218" s="8"/>
      <c r="JUC1218" s="8"/>
      <c r="JUD1218" s="8"/>
      <c r="JUE1218" s="8"/>
      <c r="JUF1218" s="8"/>
      <c r="JUG1218" s="8"/>
      <c r="JUH1218" s="8"/>
      <c r="JUI1218" s="8"/>
      <c r="JUJ1218" s="8"/>
      <c r="JUK1218" s="8"/>
      <c r="JUL1218" s="8"/>
      <c r="JUM1218" s="8"/>
      <c r="JUN1218" s="8"/>
      <c r="JUO1218" s="8"/>
      <c r="JUP1218" s="8"/>
      <c r="JUQ1218" s="8"/>
      <c r="JUR1218" s="8"/>
      <c r="JUS1218" s="8"/>
      <c r="JUT1218" s="8"/>
      <c r="JUU1218" s="8"/>
      <c r="JUV1218" s="8"/>
      <c r="JUW1218" s="8"/>
      <c r="JUX1218" s="8"/>
      <c r="JUY1218" s="8"/>
      <c r="JUZ1218" s="8"/>
      <c r="JVA1218" s="8"/>
      <c r="JVB1218" s="8"/>
      <c r="JVC1218" s="8"/>
      <c r="JVD1218" s="8"/>
      <c r="JVE1218" s="8"/>
      <c r="JVF1218" s="8"/>
      <c r="JVG1218" s="8"/>
      <c r="JVH1218" s="8"/>
      <c r="JVI1218" s="8"/>
      <c r="JVJ1218" s="8"/>
      <c r="JVK1218" s="8"/>
      <c r="JVL1218" s="8"/>
      <c r="JVM1218" s="8"/>
      <c r="JVN1218" s="8"/>
      <c r="JVO1218" s="8"/>
      <c r="JVP1218" s="8"/>
      <c r="JVQ1218" s="8"/>
      <c r="JVR1218" s="8"/>
      <c r="JVS1218" s="8"/>
      <c r="JVT1218" s="8"/>
      <c r="JVU1218" s="8"/>
      <c r="JVV1218" s="8"/>
      <c r="JVW1218" s="8"/>
      <c r="JVX1218" s="8"/>
      <c r="JVY1218" s="8"/>
      <c r="JVZ1218" s="8"/>
      <c r="JWA1218" s="8"/>
      <c r="JWB1218" s="8"/>
      <c r="JWC1218" s="8"/>
      <c r="JWD1218" s="8"/>
      <c r="JWE1218" s="8"/>
      <c r="JWF1218" s="8"/>
      <c r="JWG1218" s="8"/>
      <c r="JWH1218" s="8"/>
      <c r="JWI1218" s="8"/>
      <c r="JWJ1218" s="8"/>
      <c r="JWK1218" s="8"/>
      <c r="JWL1218" s="8"/>
      <c r="JWM1218" s="8"/>
      <c r="JWN1218" s="8"/>
      <c r="JWO1218" s="8"/>
      <c r="JWP1218" s="8"/>
      <c r="JWQ1218" s="8"/>
      <c r="JWR1218" s="8"/>
      <c r="JWS1218" s="8"/>
      <c r="JWT1218" s="8"/>
      <c r="JWU1218" s="8"/>
      <c r="JWV1218" s="8"/>
      <c r="JWW1218" s="8"/>
      <c r="JWX1218" s="8"/>
      <c r="JWY1218" s="8"/>
      <c r="JWZ1218" s="8"/>
      <c r="JXA1218" s="8"/>
      <c r="JXB1218" s="8"/>
      <c r="JXC1218" s="8"/>
      <c r="JXD1218" s="8"/>
      <c r="JXE1218" s="8"/>
      <c r="JXF1218" s="8"/>
      <c r="JXG1218" s="8"/>
      <c r="JXH1218" s="8"/>
      <c r="JXI1218" s="8"/>
      <c r="JXJ1218" s="8"/>
      <c r="JXK1218" s="8"/>
      <c r="JXL1218" s="8"/>
      <c r="JXM1218" s="8"/>
      <c r="JXN1218" s="8"/>
      <c r="JXO1218" s="8"/>
      <c r="JXP1218" s="8"/>
      <c r="JXQ1218" s="8"/>
      <c r="JXR1218" s="8"/>
      <c r="JXS1218" s="8"/>
      <c r="JXT1218" s="8"/>
      <c r="JXU1218" s="8"/>
      <c r="JXV1218" s="8"/>
      <c r="JXW1218" s="8"/>
      <c r="JXX1218" s="8"/>
      <c r="JXY1218" s="8"/>
      <c r="JXZ1218" s="8"/>
      <c r="JYA1218" s="8"/>
      <c r="JYB1218" s="8"/>
      <c r="JYC1218" s="8"/>
      <c r="JYD1218" s="8"/>
      <c r="JYE1218" s="8"/>
      <c r="JYF1218" s="8"/>
      <c r="JYG1218" s="8"/>
      <c r="JYH1218" s="8"/>
      <c r="JYI1218" s="8"/>
      <c r="JYJ1218" s="8"/>
      <c r="JYK1218" s="8"/>
      <c r="JYL1218" s="8"/>
      <c r="JYM1218" s="8"/>
      <c r="JYN1218" s="8"/>
      <c r="JYO1218" s="8"/>
      <c r="JYP1218" s="8"/>
      <c r="JYQ1218" s="8"/>
      <c r="JYR1218" s="8"/>
      <c r="JYS1218" s="8"/>
      <c r="JYT1218" s="8"/>
      <c r="JYU1218" s="8"/>
      <c r="JYV1218" s="8"/>
      <c r="JYW1218" s="8"/>
      <c r="JYX1218" s="8"/>
      <c r="JYY1218" s="8"/>
      <c r="JYZ1218" s="8"/>
      <c r="JZA1218" s="8"/>
      <c r="JZB1218" s="8"/>
      <c r="JZC1218" s="8"/>
      <c r="JZD1218" s="8"/>
      <c r="JZE1218" s="8"/>
      <c r="JZF1218" s="8"/>
      <c r="JZG1218" s="8"/>
      <c r="JZH1218" s="8"/>
      <c r="JZI1218" s="8"/>
      <c r="JZJ1218" s="8"/>
      <c r="JZK1218" s="8"/>
      <c r="JZL1218" s="8"/>
      <c r="JZM1218" s="8"/>
      <c r="JZN1218" s="8"/>
      <c r="JZO1218" s="8"/>
      <c r="JZP1218" s="8"/>
      <c r="JZQ1218" s="8"/>
      <c r="JZR1218" s="8"/>
      <c r="JZS1218" s="8"/>
      <c r="JZT1218" s="8"/>
      <c r="JZU1218" s="8"/>
      <c r="JZV1218" s="8"/>
      <c r="JZW1218" s="8"/>
      <c r="JZX1218" s="8"/>
      <c r="JZY1218" s="8"/>
      <c r="JZZ1218" s="8"/>
      <c r="KAA1218" s="8"/>
      <c r="KAB1218" s="8"/>
      <c r="KAC1218" s="8"/>
      <c r="KAD1218" s="8"/>
      <c r="KAE1218" s="8"/>
      <c r="KAF1218" s="8"/>
      <c r="KAG1218" s="8"/>
      <c r="KAH1218" s="8"/>
      <c r="KAI1218" s="8"/>
      <c r="KAJ1218" s="8"/>
      <c r="KAK1218" s="8"/>
      <c r="KAL1218" s="8"/>
      <c r="KAM1218" s="8"/>
      <c r="KAN1218" s="8"/>
      <c r="KAO1218" s="8"/>
      <c r="KAP1218" s="8"/>
      <c r="KAQ1218" s="8"/>
      <c r="KAR1218" s="8"/>
      <c r="KAS1218" s="8"/>
      <c r="KAT1218" s="8"/>
      <c r="KAU1218" s="8"/>
      <c r="KAV1218" s="8"/>
      <c r="KAW1218" s="8"/>
      <c r="KAX1218" s="8"/>
      <c r="KAY1218" s="8"/>
      <c r="KAZ1218" s="8"/>
      <c r="KBA1218" s="8"/>
      <c r="KBB1218" s="8"/>
      <c r="KBC1218" s="8"/>
      <c r="KBD1218" s="8"/>
      <c r="KBE1218" s="8"/>
      <c r="KBF1218" s="8"/>
      <c r="KBG1218" s="8"/>
      <c r="KBH1218" s="8"/>
      <c r="KBI1218" s="8"/>
      <c r="KBJ1218" s="8"/>
      <c r="KBK1218" s="8"/>
      <c r="KBL1218" s="8"/>
      <c r="KBM1218" s="8"/>
      <c r="KBN1218" s="8"/>
      <c r="KBO1218" s="8"/>
      <c r="KBP1218" s="8"/>
      <c r="KBQ1218" s="8"/>
      <c r="KBR1218" s="8"/>
      <c r="KBS1218" s="8"/>
      <c r="KBT1218" s="8"/>
      <c r="KBU1218" s="8"/>
      <c r="KBV1218" s="8"/>
      <c r="KBW1218" s="8"/>
      <c r="KBX1218" s="8"/>
      <c r="KBY1218" s="8"/>
      <c r="KBZ1218" s="8"/>
      <c r="KCA1218" s="8"/>
      <c r="KCB1218" s="8"/>
      <c r="KCC1218" s="8"/>
      <c r="KCD1218" s="8"/>
      <c r="KCE1218" s="8"/>
      <c r="KCF1218" s="8"/>
      <c r="KCG1218" s="8"/>
      <c r="KCH1218" s="8"/>
      <c r="KCI1218" s="8"/>
      <c r="KCJ1218" s="8"/>
      <c r="KCK1218" s="8"/>
      <c r="KCL1218" s="8"/>
      <c r="KCM1218" s="8"/>
      <c r="KCN1218" s="8"/>
      <c r="KCO1218" s="8"/>
      <c r="KCP1218" s="8"/>
      <c r="KCQ1218" s="8"/>
      <c r="KCR1218" s="8"/>
      <c r="KCS1218" s="8"/>
      <c r="KCT1218" s="8"/>
      <c r="KCU1218" s="8"/>
      <c r="KCV1218" s="8"/>
      <c r="KCW1218" s="8"/>
      <c r="KCX1218" s="8"/>
      <c r="KCY1218" s="8"/>
      <c r="KCZ1218" s="8"/>
      <c r="KDA1218" s="8"/>
      <c r="KDB1218" s="8"/>
      <c r="KDC1218" s="8"/>
      <c r="KDD1218" s="8"/>
      <c r="KDE1218" s="8"/>
      <c r="KDF1218" s="8"/>
      <c r="KDG1218" s="8"/>
      <c r="KDH1218" s="8"/>
      <c r="KDI1218" s="8"/>
      <c r="KDJ1218" s="8"/>
      <c r="KDK1218" s="8"/>
      <c r="KDL1218" s="8"/>
      <c r="KDM1218" s="8"/>
      <c r="KDN1218" s="8"/>
      <c r="KDO1218" s="8"/>
      <c r="KDP1218" s="8"/>
      <c r="KDQ1218" s="8"/>
      <c r="KDR1218" s="8"/>
      <c r="KDS1218" s="8"/>
      <c r="KDT1218" s="8"/>
      <c r="KDU1218" s="8"/>
      <c r="KDV1218" s="8"/>
      <c r="KDW1218" s="8"/>
      <c r="KDX1218" s="8"/>
      <c r="KDY1218" s="8"/>
      <c r="KDZ1218" s="8"/>
      <c r="KEA1218" s="8"/>
      <c r="KEB1218" s="8"/>
      <c r="KEC1218" s="8"/>
      <c r="KED1218" s="8"/>
      <c r="KEE1218" s="8"/>
      <c r="KEF1218" s="8"/>
      <c r="KEG1218" s="8"/>
      <c r="KEH1218" s="8"/>
      <c r="KEI1218" s="8"/>
      <c r="KEJ1218" s="8"/>
      <c r="KEK1218" s="8"/>
      <c r="KEL1218" s="8"/>
      <c r="KEM1218" s="8"/>
      <c r="KEN1218" s="8"/>
      <c r="KEO1218" s="8"/>
      <c r="KEP1218" s="8"/>
      <c r="KEQ1218" s="8"/>
      <c r="KER1218" s="8"/>
      <c r="KES1218" s="8"/>
      <c r="KET1218" s="8"/>
      <c r="KEU1218" s="8"/>
      <c r="KEV1218" s="8"/>
      <c r="KEW1218" s="8"/>
      <c r="KEX1218" s="8"/>
      <c r="KEY1218" s="8"/>
      <c r="KEZ1218" s="8"/>
      <c r="KFA1218" s="8"/>
      <c r="KFB1218" s="8"/>
      <c r="KFC1218" s="8"/>
      <c r="KFD1218" s="8"/>
      <c r="KFE1218" s="8"/>
      <c r="KFF1218" s="8"/>
      <c r="KFG1218" s="8"/>
      <c r="KFH1218" s="8"/>
      <c r="KFI1218" s="8"/>
      <c r="KFJ1218" s="8"/>
      <c r="KFK1218" s="8"/>
      <c r="KFL1218" s="8"/>
      <c r="KFM1218" s="8"/>
      <c r="KFN1218" s="8"/>
      <c r="KFO1218" s="8"/>
      <c r="KFP1218" s="8"/>
      <c r="KFQ1218" s="8"/>
      <c r="KFR1218" s="8"/>
      <c r="KFS1218" s="8"/>
      <c r="KFT1218" s="8"/>
      <c r="KFU1218" s="8"/>
      <c r="KFV1218" s="8"/>
      <c r="KFW1218" s="8"/>
      <c r="KFX1218" s="8"/>
      <c r="KFY1218" s="8"/>
      <c r="KFZ1218" s="8"/>
      <c r="KGA1218" s="8"/>
      <c r="KGB1218" s="8"/>
      <c r="KGC1218" s="8"/>
      <c r="KGD1218" s="8"/>
      <c r="KGE1218" s="8"/>
      <c r="KGF1218" s="8"/>
      <c r="KGG1218" s="8"/>
      <c r="KGH1218" s="8"/>
      <c r="KGI1218" s="8"/>
      <c r="KGJ1218" s="8"/>
      <c r="KGK1218" s="8"/>
      <c r="KGL1218" s="8"/>
      <c r="KGM1218" s="8"/>
      <c r="KGN1218" s="8"/>
      <c r="KGO1218" s="8"/>
      <c r="KGP1218" s="8"/>
      <c r="KGQ1218" s="8"/>
      <c r="KGR1218" s="8"/>
      <c r="KGS1218" s="8"/>
      <c r="KGT1218" s="8"/>
      <c r="KGU1218" s="8"/>
      <c r="KGV1218" s="8"/>
      <c r="KGW1218" s="8"/>
      <c r="KGX1218" s="8"/>
      <c r="KGY1218" s="8"/>
      <c r="KGZ1218" s="8"/>
      <c r="KHA1218" s="8"/>
      <c r="KHB1218" s="8"/>
      <c r="KHC1218" s="8"/>
      <c r="KHD1218" s="8"/>
      <c r="KHE1218" s="8"/>
      <c r="KHF1218" s="8"/>
      <c r="KHG1218" s="8"/>
      <c r="KHH1218" s="8"/>
      <c r="KHI1218" s="8"/>
      <c r="KHJ1218" s="8"/>
      <c r="KHK1218" s="8"/>
      <c r="KHL1218" s="8"/>
      <c r="KHM1218" s="8"/>
      <c r="KHN1218" s="8"/>
      <c r="KHO1218" s="8"/>
      <c r="KHP1218" s="8"/>
      <c r="KHQ1218" s="8"/>
      <c r="KHR1218" s="8"/>
      <c r="KHS1218" s="8"/>
      <c r="KHT1218" s="8"/>
      <c r="KHU1218" s="8"/>
      <c r="KHV1218" s="8"/>
      <c r="KHW1218" s="8"/>
      <c r="KHX1218" s="8"/>
      <c r="KHY1218" s="8"/>
      <c r="KHZ1218" s="8"/>
      <c r="KIA1218" s="8"/>
      <c r="KIB1218" s="8"/>
      <c r="KIC1218" s="8"/>
      <c r="KID1218" s="8"/>
      <c r="KIE1218" s="8"/>
      <c r="KIF1218" s="8"/>
      <c r="KIG1218" s="8"/>
      <c r="KIH1218" s="8"/>
      <c r="KII1218" s="8"/>
      <c r="KIJ1218" s="8"/>
      <c r="KIK1218" s="8"/>
      <c r="KIL1218" s="8"/>
      <c r="KIM1218" s="8"/>
      <c r="KIN1218" s="8"/>
      <c r="KIO1218" s="8"/>
      <c r="KIP1218" s="8"/>
      <c r="KIQ1218" s="8"/>
      <c r="KIR1218" s="8"/>
      <c r="KIS1218" s="8"/>
      <c r="KIT1218" s="8"/>
      <c r="KIU1218" s="8"/>
      <c r="KIV1218" s="8"/>
      <c r="KIW1218" s="8"/>
      <c r="KIX1218" s="8"/>
      <c r="KIY1218" s="8"/>
      <c r="KIZ1218" s="8"/>
      <c r="KJA1218" s="8"/>
      <c r="KJB1218" s="8"/>
      <c r="KJC1218" s="8"/>
      <c r="KJD1218" s="8"/>
      <c r="KJE1218" s="8"/>
      <c r="KJF1218" s="8"/>
      <c r="KJG1218" s="8"/>
      <c r="KJH1218" s="8"/>
      <c r="KJI1218" s="8"/>
      <c r="KJJ1218" s="8"/>
      <c r="KJK1218" s="8"/>
      <c r="KJL1218" s="8"/>
      <c r="KJM1218" s="8"/>
      <c r="KJN1218" s="8"/>
      <c r="KJO1218" s="8"/>
      <c r="KJP1218" s="8"/>
      <c r="KJQ1218" s="8"/>
      <c r="KJR1218" s="8"/>
      <c r="KJS1218" s="8"/>
      <c r="KJT1218" s="8"/>
      <c r="KJU1218" s="8"/>
      <c r="KJV1218" s="8"/>
      <c r="KJW1218" s="8"/>
      <c r="KJX1218" s="8"/>
      <c r="KJY1218" s="8"/>
      <c r="KJZ1218" s="8"/>
      <c r="KKA1218" s="8"/>
      <c r="KKB1218" s="8"/>
      <c r="KKC1218" s="8"/>
      <c r="KKD1218" s="8"/>
      <c r="KKE1218" s="8"/>
      <c r="KKF1218" s="8"/>
      <c r="KKG1218" s="8"/>
      <c r="KKH1218" s="8"/>
      <c r="KKI1218" s="8"/>
      <c r="KKJ1218" s="8"/>
      <c r="KKK1218" s="8"/>
      <c r="KKL1218" s="8"/>
      <c r="KKM1218" s="8"/>
      <c r="KKN1218" s="8"/>
      <c r="KKO1218" s="8"/>
      <c r="KKP1218" s="8"/>
      <c r="KKQ1218" s="8"/>
      <c r="KKR1218" s="8"/>
      <c r="KKS1218" s="8"/>
      <c r="KKT1218" s="8"/>
      <c r="KKU1218" s="8"/>
      <c r="KKV1218" s="8"/>
      <c r="KKW1218" s="8"/>
      <c r="KKX1218" s="8"/>
      <c r="KKY1218" s="8"/>
      <c r="KKZ1218" s="8"/>
      <c r="KLA1218" s="8"/>
      <c r="KLB1218" s="8"/>
      <c r="KLC1218" s="8"/>
      <c r="KLD1218" s="8"/>
      <c r="KLE1218" s="8"/>
      <c r="KLF1218" s="8"/>
      <c r="KLG1218" s="8"/>
      <c r="KLH1218" s="8"/>
      <c r="KLI1218" s="8"/>
      <c r="KLJ1218" s="8"/>
      <c r="KLK1218" s="8"/>
      <c r="KLL1218" s="8"/>
      <c r="KLM1218" s="8"/>
      <c r="KLN1218" s="8"/>
      <c r="KLO1218" s="8"/>
      <c r="KLP1218" s="8"/>
      <c r="KLQ1218" s="8"/>
      <c r="KLR1218" s="8"/>
      <c r="KLS1218" s="8"/>
      <c r="KLT1218" s="8"/>
      <c r="KLU1218" s="8"/>
      <c r="KLV1218" s="8"/>
      <c r="KLW1218" s="8"/>
      <c r="KLX1218" s="8"/>
      <c r="KLY1218" s="8"/>
      <c r="KLZ1218" s="8"/>
      <c r="KMA1218" s="8"/>
      <c r="KMB1218" s="8"/>
      <c r="KMC1218" s="8"/>
      <c r="KMD1218" s="8"/>
      <c r="KME1218" s="8"/>
      <c r="KMF1218" s="8"/>
      <c r="KMG1218" s="8"/>
      <c r="KMH1218" s="8"/>
      <c r="KMI1218" s="8"/>
      <c r="KMJ1218" s="8"/>
      <c r="KMK1218" s="8"/>
      <c r="KML1218" s="8"/>
      <c r="KMM1218" s="8"/>
      <c r="KMN1218" s="8"/>
      <c r="KMO1218" s="8"/>
      <c r="KMP1218" s="8"/>
      <c r="KMQ1218" s="8"/>
      <c r="KMR1218" s="8"/>
      <c r="KMS1218" s="8"/>
      <c r="KMT1218" s="8"/>
      <c r="KMU1218" s="8"/>
      <c r="KMV1218" s="8"/>
      <c r="KMW1218" s="8"/>
      <c r="KMX1218" s="8"/>
      <c r="KMY1218" s="8"/>
      <c r="KMZ1218" s="8"/>
      <c r="KNA1218" s="8"/>
      <c r="KNB1218" s="8"/>
      <c r="KNC1218" s="8"/>
      <c r="KND1218" s="8"/>
      <c r="KNE1218" s="8"/>
      <c r="KNF1218" s="8"/>
      <c r="KNG1218" s="8"/>
      <c r="KNH1218" s="8"/>
      <c r="KNI1218" s="8"/>
      <c r="KNJ1218" s="8"/>
      <c r="KNK1218" s="8"/>
      <c r="KNL1218" s="8"/>
      <c r="KNM1218" s="8"/>
      <c r="KNN1218" s="8"/>
      <c r="KNO1218" s="8"/>
      <c r="KNP1218" s="8"/>
      <c r="KNQ1218" s="8"/>
      <c r="KNR1218" s="8"/>
      <c r="KNS1218" s="8"/>
      <c r="KNT1218" s="8"/>
      <c r="KNU1218" s="8"/>
      <c r="KNV1218" s="8"/>
      <c r="KNW1218" s="8"/>
      <c r="KNX1218" s="8"/>
      <c r="KNY1218" s="8"/>
      <c r="KNZ1218" s="8"/>
      <c r="KOA1218" s="8"/>
      <c r="KOB1218" s="8"/>
      <c r="KOC1218" s="8"/>
      <c r="KOD1218" s="8"/>
      <c r="KOE1218" s="8"/>
      <c r="KOF1218" s="8"/>
      <c r="KOG1218" s="8"/>
      <c r="KOH1218" s="8"/>
      <c r="KOI1218" s="8"/>
      <c r="KOJ1218" s="8"/>
      <c r="KOK1218" s="8"/>
      <c r="KOL1218" s="8"/>
      <c r="KOM1218" s="8"/>
      <c r="KON1218" s="8"/>
      <c r="KOO1218" s="8"/>
      <c r="KOP1218" s="8"/>
      <c r="KOQ1218" s="8"/>
      <c r="KOR1218" s="8"/>
      <c r="KOS1218" s="8"/>
      <c r="KOT1218" s="8"/>
      <c r="KOU1218" s="8"/>
      <c r="KOV1218" s="8"/>
      <c r="KOW1218" s="8"/>
      <c r="KOX1218" s="8"/>
      <c r="KOY1218" s="8"/>
      <c r="KOZ1218" s="8"/>
      <c r="KPA1218" s="8"/>
      <c r="KPB1218" s="8"/>
      <c r="KPC1218" s="8"/>
      <c r="KPD1218" s="8"/>
      <c r="KPE1218" s="8"/>
      <c r="KPF1218" s="8"/>
      <c r="KPG1218" s="8"/>
      <c r="KPH1218" s="8"/>
      <c r="KPI1218" s="8"/>
      <c r="KPJ1218" s="8"/>
      <c r="KPK1218" s="8"/>
      <c r="KPL1218" s="8"/>
      <c r="KPM1218" s="8"/>
      <c r="KPN1218" s="8"/>
      <c r="KPO1218" s="8"/>
      <c r="KPP1218" s="8"/>
      <c r="KPQ1218" s="8"/>
      <c r="KPR1218" s="8"/>
      <c r="KPS1218" s="8"/>
      <c r="KPT1218" s="8"/>
      <c r="KPU1218" s="8"/>
      <c r="KPV1218" s="8"/>
      <c r="KPW1218" s="8"/>
      <c r="KPX1218" s="8"/>
      <c r="KPY1218" s="8"/>
      <c r="KPZ1218" s="8"/>
      <c r="KQA1218" s="8"/>
      <c r="KQB1218" s="8"/>
      <c r="KQC1218" s="8"/>
      <c r="KQD1218" s="8"/>
      <c r="KQE1218" s="8"/>
      <c r="KQF1218" s="8"/>
      <c r="KQG1218" s="8"/>
      <c r="KQH1218" s="8"/>
      <c r="KQI1218" s="8"/>
      <c r="KQJ1218" s="8"/>
      <c r="KQK1218" s="8"/>
      <c r="KQL1218" s="8"/>
      <c r="KQM1218" s="8"/>
      <c r="KQN1218" s="8"/>
      <c r="KQO1218" s="8"/>
      <c r="KQP1218" s="8"/>
      <c r="KQQ1218" s="8"/>
      <c r="KQR1218" s="8"/>
      <c r="KQS1218" s="8"/>
      <c r="KQT1218" s="8"/>
      <c r="KQU1218" s="8"/>
      <c r="KQV1218" s="8"/>
      <c r="KQW1218" s="8"/>
      <c r="KQX1218" s="8"/>
      <c r="KQY1218" s="8"/>
      <c r="KQZ1218" s="8"/>
      <c r="KRA1218" s="8"/>
      <c r="KRB1218" s="8"/>
      <c r="KRC1218" s="8"/>
      <c r="KRD1218" s="8"/>
      <c r="KRE1218" s="8"/>
      <c r="KRF1218" s="8"/>
      <c r="KRG1218" s="8"/>
      <c r="KRH1218" s="8"/>
      <c r="KRI1218" s="8"/>
      <c r="KRJ1218" s="8"/>
      <c r="KRK1218" s="8"/>
      <c r="KRL1218" s="8"/>
      <c r="KRM1218" s="8"/>
      <c r="KRN1218" s="8"/>
      <c r="KRO1218" s="8"/>
      <c r="KRP1218" s="8"/>
      <c r="KRQ1218" s="8"/>
      <c r="KRR1218" s="8"/>
      <c r="KRS1218" s="8"/>
      <c r="KRT1218" s="8"/>
      <c r="KRU1218" s="8"/>
      <c r="KRV1218" s="8"/>
      <c r="KRW1218" s="8"/>
      <c r="KRX1218" s="8"/>
      <c r="KRY1218" s="8"/>
      <c r="KRZ1218" s="8"/>
      <c r="KSA1218" s="8"/>
      <c r="KSB1218" s="8"/>
      <c r="KSC1218" s="8"/>
      <c r="KSD1218" s="8"/>
      <c r="KSE1218" s="8"/>
      <c r="KSF1218" s="8"/>
      <c r="KSG1218" s="8"/>
      <c r="KSH1218" s="8"/>
      <c r="KSI1218" s="8"/>
      <c r="KSJ1218" s="8"/>
      <c r="KSK1218" s="8"/>
      <c r="KSL1218" s="8"/>
      <c r="KSM1218" s="8"/>
      <c r="KSN1218" s="8"/>
      <c r="KSO1218" s="8"/>
      <c r="KSP1218" s="8"/>
      <c r="KSQ1218" s="8"/>
      <c r="KSR1218" s="8"/>
      <c r="KSS1218" s="8"/>
      <c r="KST1218" s="8"/>
      <c r="KSU1218" s="8"/>
      <c r="KSV1218" s="8"/>
      <c r="KSW1218" s="8"/>
      <c r="KSX1218" s="8"/>
      <c r="KSY1218" s="8"/>
      <c r="KSZ1218" s="8"/>
      <c r="KTA1218" s="8"/>
      <c r="KTB1218" s="8"/>
      <c r="KTC1218" s="8"/>
      <c r="KTD1218" s="8"/>
      <c r="KTE1218" s="8"/>
      <c r="KTF1218" s="8"/>
      <c r="KTG1218" s="8"/>
      <c r="KTH1218" s="8"/>
      <c r="KTI1218" s="8"/>
      <c r="KTJ1218" s="8"/>
      <c r="KTK1218" s="8"/>
      <c r="KTL1218" s="8"/>
      <c r="KTM1218" s="8"/>
      <c r="KTN1218" s="8"/>
      <c r="KTO1218" s="8"/>
      <c r="KTP1218" s="8"/>
      <c r="KTQ1218" s="8"/>
      <c r="KTR1218" s="8"/>
      <c r="KTS1218" s="8"/>
      <c r="KTT1218" s="8"/>
      <c r="KTU1218" s="8"/>
      <c r="KTV1218" s="8"/>
      <c r="KTW1218" s="8"/>
      <c r="KTX1218" s="8"/>
      <c r="KTY1218" s="8"/>
      <c r="KTZ1218" s="8"/>
      <c r="KUA1218" s="8"/>
      <c r="KUB1218" s="8"/>
      <c r="KUC1218" s="8"/>
      <c r="KUD1218" s="8"/>
      <c r="KUE1218" s="8"/>
      <c r="KUF1218" s="8"/>
      <c r="KUG1218" s="8"/>
      <c r="KUH1218" s="8"/>
      <c r="KUI1218" s="8"/>
      <c r="KUJ1218" s="8"/>
      <c r="KUK1218" s="8"/>
      <c r="KUL1218" s="8"/>
      <c r="KUM1218" s="8"/>
      <c r="KUN1218" s="8"/>
      <c r="KUO1218" s="8"/>
      <c r="KUP1218" s="8"/>
      <c r="KUQ1218" s="8"/>
      <c r="KUR1218" s="8"/>
      <c r="KUS1218" s="8"/>
      <c r="KUT1218" s="8"/>
      <c r="KUU1218" s="8"/>
      <c r="KUV1218" s="8"/>
      <c r="KUW1218" s="8"/>
      <c r="KUX1218" s="8"/>
      <c r="KUY1218" s="8"/>
      <c r="KUZ1218" s="8"/>
      <c r="KVA1218" s="8"/>
      <c r="KVB1218" s="8"/>
      <c r="KVC1218" s="8"/>
      <c r="KVD1218" s="8"/>
      <c r="KVE1218" s="8"/>
      <c r="KVF1218" s="8"/>
      <c r="KVG1218" s="8"/>
      <c r="KVH1218" s="8"/>
      <c r="KVI1218" s="8"/>
      <c r="KVJ1218" s="8"/>
      <c r="KVK1218" s="8"/>
      <c r="KVL1218" s="8"/>
      <c r="KVM1218" s="8"/>
      <c r="KVN1218" s="8"/>
      <c r="KVO1218" s="8"/>
      <c r="KVP1218" s="8"/>
      <c r="KVQ1218" s="8"/>
      <c r="KVR1218" s="8"/>
      <c r="KVS1218" s="8"/>
      <c r="KVT1218" s="8"/>
      <c r="KVU1218" s="8"/>
      <c r="KVV1218" s="8"/>
      <c r="KVW1218" s="8"/>
      <c r="KVX1218" s="8"/>
      <c r="KVY1218" s="8"/>
      <c r="KVZ1218" s="8"/>
      <c r="KWA1218" s="8"/>
      <c r="KWB1218" s="8"/>
      <c r="KWC1218" s="8"/>
      <c r="KWD1218" s="8"/>
      <c r="KWE1218" s="8"/>
      <c r="KWF1218" s="8"/>
      <c r="KWG1218" s="8"/>
      <c r="KWH1218" s="8"/>
      <c r="KWI1218" s="8"/>
      <c r="KWJ1218" s="8"/>
      <c r="KWK1218" s="8"/>
      <c r="KWL1218" s="8"/>
      <c r="KWM1218" s="8"/>
      <c r="KWN1218" s="8"/>
      <c r="KWO1218" s="8"/>
      <c r="KWP1218" s="8"/>
      <c r="KWQ1218" s="8"/>
      <c r="KWR1218" s="8"/>
      <c r="KWS1218" s="8"/>
      <c r="KWT1218" s="8"/>
      <c r="KWU1218" s="8"/>
      <c r="KWV1218" s="8"/>
      <c r="KWW1218" s="8"/>
      <c r="KWX1218" s="8"/>
      <c r="KWY1218" s="8"/>
      <c r="KWZ1218" s="8"/>
      <c r="KXA1218" s="8"/>
      <c r="KXB1218" s="8"/>
      <c r="KXC1218" s="8"/>
      <c r="KXD1218" s="8"/>
      <c r="KXE1218" s="8"/>
      <c r="KXF1218" s="8"/>
      <c r="KXG1218" s="8"/>
      <c r="KXH1218" s="8"/>
      <c r="KXI1218" s="8"/>
      <c r="KXJ1218" s="8"/>
      <c r="KXK1218" s="8"/>
      <c r="KXL1218" s="8"/>
      <c r="KXM1218" s="8"/>
      <c r="KXN1218" s="8"/>
      <c r="KXO1218" s="8"/>
      <c r="KXP1218" s="8"/>
      <c r="KXQ1218" s="8"/>
      <c r="KXR1218" s="8"/>
      <c r="KXS1218" s="8"/>
      <c r="KXT1218" s="8"/>
      <c r="KXU1218" s="8"/>
      <c r="KXV1218" s="8"/>
      <c r="KXW1218" s="8"/>
      <c r="KXX1218" s="8"/>
      <c r="KXY1218" s="8"/>
      <c r="KXZ1218" s="8"/>
      <c r="KYA1218" s="8"/>
      <c r="KYB1218" s="8"/>
      <c r="KYC1218" s="8"/>
      <c r="KYD1218" s="8"/>
      <c r="KYE1218" s="8"/>
      <c r="KYF1218" s="8"/>
      <c r="KYG1218" s="8"/>
      <c r="KYH1218" s="8"/>
      <c r="KYI1218" s="8"/>
      <c r="KYJ1218" s="8"/>
      <c r="KYK1218" s="8"/>
      <c r="KYL1218" s="8"/>
      <c r="KYM1218" s="8"/>
      <c r="KYN1218" s="8"/>
      <c r="KYO1218" s="8"/>
      <c r="KYP1218" s="8"/>
      <c r="KYQ1218" s="8"/>
      <c r="KYR1218" s="8"/>
      <c r="KYS1218" s="8"/>
      <c r="KYT1218" s="8"/>
      <c r="KYU1218" s="8"/>
      <c r="KYV1218" s="8"/>
      <c r="KYW1218" s="8"/>
      <c r="KYX1218" s="8"/>
      <c r="KYY1218" s="8"/>
      <c r="KYZ1218" s="8"/>
      <c r="KZA1218" s="8"/>
      <c r="KZB1218" s="8"/>
      <c r="KZC1218" s="8"/>
      <c r="KZD1218" s="8"/>
      <c r="KZE1218" s="8"/>
      <c r="KZF1218" s="8"/>
      <c r="KZG1218" s="8"/>
      <c r="KZH1218" s="8"/>
      <c r="KZI1218" s="8"/>
      <c r="KZJ1218" s="8"/>
      <c r="KZK1218" s="8"/>
      <c r="KZL1218" s="8"/>
      <c r="KZM1218" s="8"/>
      <c r="KZN1218" s="8"/>
      <c r="KZO1218" s="8"/>
      <c r="KZP1218" s="8"/>
      <c r="KZQ1218" s="8"/>
      <c r="KZR1218" s="8"/>
      <c r="KZS1218" s="8"/>
      <c r="KZT1218" s="8"/>
      <c r="KZU1218" s="8"/>
      <c r="KZV1218" s="8"/>
      <c r="KZW1218" s="8"/>
      <c r="KZX1218" s="8"/>
      <c r="KZY1218" s="8"/>
      <c r="KZZ1218" s="8"/>
      <c r="LAA1218" s="8"/>
      <c r="LAB1218" s="8"/>
      <c r="LAC1218" s="8"/>
      <c r="LAD1218" s="8"/>
      <c r="LAE1218" s="8"/>
      <c r="LAF1218" s="8"/>
      <c r="LAG1218" s="8"/>
      <c r="LAH1218" s="8"/>
      <c r="LAI1218" s="8"/>
      <c r="LAJ1218" s="8"/>
      <c r="LAK1218" s="8"/>
      <c r="LAL1218" s="8"/>
      <c r="LAM1218" s="8"/>
      <c r="LAN1218" s="8"/>
      <c r="LAO1218" s="8"/>
      <c r="LAP1218" s="8"/>
      <c r="LAQ1218" s="8"/>
      <c r="LAR1218" s="8"/>
      <c r="LAS1218" s="8"/>
      <c r="LAT1218" s="8"/>
      <c r="LAU1218" s="8"/>
      <c r="LAV1218" s="8"/>
      <c r="LAW1218" s="8"/>
      <c r="LAX1218" s="8"/>
      <c r="LAY1218" s="8"/>
      <c r="LAZ1218" s="8"/>
      <c r="LBA1218" s="8"/>
      <c r="LBB1218" s="8"/>
      <c r="LBC1218" s="8"/>
      <c r="LBD1218" s="8"/>
      <c r="LBE1218" s="8"/>
      <c r="LBF1218" s="8"/>
      <c r="LBG1218" s="8"/>
      <c r="LBH1218" s="8"/>
      <c r="LBI1218" s="8"/>
      <c r="LBJ1218" s="8"/>
      <c r="LBK1218" s="8"/>
      <c r="LBL1218" s="8"/>
      <c r="LBM1218" s="8"/>
      <c r="LBN1218" s="8"/>
      <c r="LBO1218" s="8"/>
      <c r="LBP1218" s="8"/>
      <c r="LBQ1218" s="8"/>
      <c r="LBR1218" s="8"/>
      <c r="LBS1218" s="8"/>
      <c r="LBT1218" s="8"/>
      <c r="LBU1218" s="8"/>
      <c r="LBV1218" s="8"/>
      <c r="LBW1218" s="8"/>
      <c r="LBX1218" s="8"/>
      <c r="LBY1218" s="8"/>
      <c r="LBZ1218" s="8"/>
      <c r="LCA1218" s="8"/>
      <c r="LCB1218" s="8"/>
      <c r="LCC1218" s="8"/>
      <c r="LCD1218" s="8"/>
      <c r="LCE1218" s="8"/>
      <c r="LCF1218" s="8"/>
      <c r="LCG1218" s="8"/>
      <c r="LCH1218" s="8"/>
      <c r="LCI1218" s="8"/>
      <c r="LCJ1218" s="8"/>
      <c r="LCK1218" s="8"/>
      <c r="LCL1218" s="8"/>
      <c r="LCM1218" s="8"/>
      <c r="LCN1218" s="8"/>
      <c r="LCO1218" s="8"/>
      <c r="LCP1218" s="8"/>
      <c r="LCQ1218" s="8"/>
      <c r="LCR1218" s="8"/>
      <c r="LCS1218" s="8"/>
      <c r="LCT1218" s="8"/>
      <c r="LCU1218" s="8"/>
      <c r="LCV1218" s="8"/>
      <c r="LCW1218" s="8"/>
      <c r="LCX1218" s="8"/>
      <c r="LCY1218" s="8"/>
      <c r="LCZ1218" s="8"/>
      <c r="LDA1218" s="8"/>
      <c r="LDB1218" s="8"/>
      <c r="LDC1218" s="8"/>
      <c r="LDD1218" s="8"/>
      <c r="LDE1218" s="8"/>
      <c r="LDF1218" s="8"/>
      <c r="LDG1218" s="8"/>
      <c r="LDH1218" s="8"/>
      <c r="LDI1218" s="8"/>
      <c r="LDJ1218" s="8"/>
      <c r="LDK1218" s="8"/>
      <c r="LDL1218" s="8"/>
      <c r="LDM1218" s="8"/>
      <c r="LDN1218" s="8"/>
      <c r="LDO1218" s="8"/>
      <c r="LDP1218" s="8"/>
      <c r="LDQ1218" s="8"/>
      <c r="LDR1218" s="8"/>
      <c r="LDS1218" s="8"/>
      <c r="LDT1218" s="8"/>
      <c r="LDU1218" s="8"/>
      <c r="LDV1218" s="8"/>
      <c r="LDW1218" s="8"/>
      <c r="LDX1218" s="8"/>
      <c r="LDY1218" s="8"/>
      <c r="LDZ1218" s="8"/>
      <c r="LEA1218" s="8"/>
      <c r="LEB1218" s="8"/>
      <c r="LEC1218" s="8"/>
      <c r="LED1218" s="8"/>
      <c r="LEE1218" s="8"/>
      <c r="LEF1218" s="8"/>
      <c r="LEG1218" s="8"/>
      <c r="LEH1218" s="8"/>
      <c r="LEI1218" s="8"/>
      <c r="LEJ1218" s="8"/>
      <c r="LEK1218" s="8"/>
      <c r="LEL1218" s="8"/>
      <c r="LEM1218" s="8"/>
      <c r="LEN1218" s="8"/>
      <c r="LEO1218" s="8"/>
      <c r="LEP1218" s="8"/>
      <c r="LEQ1218" s="8"/>
      <c r="LER1218" s="8"/>
      <c r="LES1218" s="8"/>
      <c r="LET1218" s="8"/>
      <c r="LEU1218" s="8"/>
      <c r="LEV1218" s="8"/>
      <c r="LEW1218" s="8"/>
      <c r="LEX1218" s="8"/>
      <c r="LEY1218" s="8"/>
      <c r="LEZ1218" s="8"/>
      <c r="LFA1218" s="8"/>
      <c r="LFB1218" s="8"/>
      <c r="LFC1218" s="8"/>
      <c r="LFD1218" s="8"/>
      <c r="LFE1218" s="8"/>
      <c r="LFF1218" s="8"/>
      <c r="LFG1218" s="8"/>
      <c r="LFH1218" s="8"/>
      <c r="LFI1218" s="8"/>
      <c r="LFJ1218" s="8"/>
      <c r="LFK1218" s="8"/>
      <c r="LFL1218" s="8"/>
      <c r="LFM1218" s="8"/>
      <c r="LFN1218" s="8"/>
      <c r="LFO1218" s="8"/>
      <c r="LFP1218" s="8"/>
      <c r="LFQ1218" s="8"/>
      <c r="LFR1218" s="8"/>
      <c r="LFS1218" s="8"/>
      <c r="LFT1218" s="8"/>
      <c r="LFU1218" s="8"/>
      <c r="LFV1218" s="8"/>
      <c r="LFW1218" s="8"/>
      <c r="LFX1218" s="8"/>
      <c r="LFY1218" s="8"/>
      <c r="LFZ1218" s="8"/>
      <c r="LGA1218" s="8"/>
      <c r="LGB1218" s="8"/>
      <c r="LGC1218" s="8"/>
      <c r="LGD1218" s="8"/>
      <c r="LGE1218" s="8"/>
      <c r="LGF1218" s="8"/>
      <c r="LGG1218" s="8"/>
      <c r="LGH1218" s="8"/>
      <c r="LGI1218" s="8"/>
      <c r="LGJ1218" s="8"/>
      <c r="LGK1218" s="8"/>
      <c r="LGL1218" s="8"/>
      <c r="LGM1218" s="8"/>
      <c r="LGN1218" s="8"/>
      <c r="LGO1218" s="8"/>
      <c r="LGP1218" s="8"/>
      <c r="LGQ1218" s="8"/>
      <c r="LGR1218" s="8"/>
      <c r="LGS1218" s="8"/>
      <c r="LGT1218" s="8"/>
      <c r="LGU1218" s="8"/>
      <c r="LGV1218" s="8"/>
      <c r="LGW1218" s="8"/>
      <c r="LGX1218" s="8"/>
      <c r="LGY1218" s="8"/>
      <c r="LGZ1218" s="8"/>
      <c r="LHA1218" s="8"/>
      <c r="LHB1218" s="8"/>
      <c r="LHC1218" s="8"/>
      <c r="LHD1218" s="8"/>
      <c r="LHE1218" s="8"/>
      <c r="LHF1218" s="8"/>
      <c r="LHG1218" s="8"/>
      <c r="LHH1218" s="8"/>
      <c r="LHI1218" s="8"/>
      <c r="LHJ1218" s="8"/>
      <c r="LHK1218" s="8"/>
      <c r="LHL1218" s="8"/>
      <c r="LHM1218" s="8"/>
      <c r="LHN1218" s="8"/>
      <c r="LHO1218" s="8"/>
      <c r="LHP1218" s="8"/>
      <c r="LHQ1218" s="8"/>
      <c r="LHR1218" s="8"/>
      <c r="LHS1218" s="8"/>
      <c r="LHT1218" s="8"/>
      <c r="LHU1218" s="8"/>
      <c r="LHV1218" s="8"/>
      <c r="LHW1218" s="8"/>
      <c r="LHX1218" s="8"/>
      <c r="LHY1218" s="8"/>
      <c r="LHZ1218" s="8"/>
      <c r="LIA1218" s="8"/>
      <c r="LIB1218" s="8"/>
      <c r="LIC1218" s="8"/>
      <c r="LID1218" s="8"/>
      <c r="LIE1218" s="8"/>
      <c r="LIF1218" s="8"/>
      <c r="LIG1218" s="8"/>
      <c r="LIH1218" s="8"/>
      <c r="LII1218" s="8"/>
      <c r="LIJ1218" s="8"/>
      <c r="LIK1218" s="8"/>
      <c r="LIL1218" s="8"/>
      <c r="LIM1218" s="8"/>
      <c r="LIN1218" s="8"/>
      <c r="LIO1218" s="8"/>
      <c r="LIP1218" s="8"/>
      <c r="LIQ1218" s="8"/>
      <c r="LIR1218" s="8"/>
      <c r="LIS1218" s="8"/>
      <c r="LIT1218" s="8"/>
      <c r="LIU1218" s="8"/>
      <c r="LIV1218" s="8"/>
      <c r="LIW1218" s="8"/>
      <c r="LIX1218" s="8"/>
      <c r="LIY1218" s="8"/>
      <c r="LIZ1218" s="8"/>
      <c r="LJA1218" s="8"/>
      <c r="LJB1218" s="8"/>
      <c r="LJC1218" s="8"/>
      <c r="LJD1218" s="8"/>
      <c r="LJE1218" s="8"/>
      <c r="LJF1218" s="8"/>
      <c r="LJG1218" s="8"/>
      <c r="LJH1218" s="8"/>
      <c r="LJI1218" s="8"/>
      <c r="LJJ1218" s="8"/>
      <c r="LJK1218" s="8"/>
      <c r="LJL1218" s="8"/>
      <c r="LJM1218" s="8"/>
      <c r="LJN1218" s="8"/>
      <c r="LJO1218" s="8"/>
      <c r="LJP1218" s="8"/>
      <c r="LJQ1218" s="8"/>
      <c r="LJR1218" s="8"/>
      <c r="LJS1218" s="8"/>
      <c r="LJT1218" s="8"/>
      <c r="LJU1218" s="8"/>
      <c r="LJV1218" s="8"/>
      <c r="LJW1218" s="8"/>
      <c r="LJX1218" s="8"/>
      <c r="LJY1218" s="8"/>
      <c r="LJZ1218" s="8"/>
      <c r="LKA1218" s="8"/>
      <c r="LKB1218" s="8"/>
      <c r="LKC1218" s="8"/>
      <c r="LKD1218" s="8"/>
      <c r="LKE1218" s="8"/>
      <c r="LKF1218" s="8"/>
      <c r="LKG1218" s="8"/>
      <c r="LKH1218" s="8"/>
      <c r="LKI1218" s="8"/>
      <c r="LKJ1218" s="8"/>
      <c r="LKK1218" s="8"/>
      <c r="LKL1218" s="8"/>
      <c r="LKM1218" s="8"/>
      <c r="LKN1218" s="8"/>
      <c r="LKO1218" s="8"/>
      <c r="LKP1218" s="8"/>
      <c r="LKQ1218" s="8"/>
      <c r="LKR1218" s="8"/>
      <c r="LKS1218" s="8"/>
      <c r="LKT1218" s="8"/>
      <c r="LKU1218" s="8"/>
      <c r="LKV1218" s="8"/>
      <c r="LKW1218" s="8"/>
      <c r="LKX1218" s="8"/>
      <c r="LKY1218" s="8"/>
      <c r="LKZ1218" s="8"/>
      <c r="LLA1218" s="8"/>
      <c r="LLB1218" s="8"/>
      <c r="LLC1218" s="8"/>
      <c r="LLD1218" s="8"/>
      <c r="LLE1218" s="8"/>
      <c r="LLF1218" s="8"/>
      <c r="LLG1218" s="8"/>
      <c r="LLH1218" s="8"/>
      <c r="LLI1218" s="8"/>
      <c r="LLJ1218" s="8"/>
      <c r="LLK1218" s="8"/>
      <c r="LLL1218" s="8"/>
      <c r="LLM1218" s="8"/>
      <c r="LLN1218" s="8"/>
      <c r="LLO1218" s="8"/>
      <c r="LLP1218" s="8"/>
      <c r="LLQ1218" s="8"/>
      <c r="LLR1218" s="8"/>
      <c r="LLS1218" s="8"/>
      <c r="LLT1218" s="8"/>
      <c r="LLU1218" s="8"/>
      <c r="LLV1218" s="8"/>
      <c r="LLW1218" s="8"/>
      <c r="LLX1218" s="8"/>
      <c r="LLY1218" s="8"/>
      <c r="LLZ1218" s="8"/>
      <c r="LMA1218" s="8"/>
      <c r="LMB1218" s="8"/>
      <c r="LMC1218" s="8"/>
      <c r="LMD1218" s="8"/>
      <c r="LME1218" s="8"/>
      <c r="LMF1218" s="8"/>
      <c r="LMG1218" s="8"/>
      <c r="LMH1218" s="8"/>
      <c r="LMI1218" s="8"/>
      <c r="LMJ1218" s="8"/>
      <c r="LMK1218" s="8"/>
      <c r="LML1218" s="8"/>
      <c r="LMM1218" s="8"/>
      <c r="LMN1218" s="8"/>
      <c r="LMO1218" s="8"/>
      <c r="LMP1218" s="8"/>
      <c r="LMQ1218" s="8"/>
      <c r="LMR1218" s="8"/>
      <c r="LMS1218" s="8"/>
      <c r="LMT1218" s="8"/>
      <c r="LMU1218" s="8"/>
      <c r="LMV1218" s="8"/>
      <c r="LMW1218" s="8"/>
      <c r="LMX1218" s="8"/>
      <c r="LMY1218" s="8"/>
      <c r="LMZ1218" s="8"/>
      <c r="LNA1218" s="8"/>
      <c r="LNB1218" s="8"/>
      <c r="LNC1218" s="8"/>
      <c r="LND1218" s="8"/>
      <c r="LNE1218" s="8"/>
      <c r="LNF1218" s="8"/>
      <c r="LNG1218" s="8"/>
      <c r="LNH1218" s="8"/>
      <c r="LNI1218" s="8"/>
      <c r="LNJ1218" s="8"/>
      <c r="LNK1218" s="8"/>
      <c r="LNL1218" s="8"/>
      <c r="LNM1218" s="8"/>
      <c r="LNN1218" s="8"/>
      <c r="LNO1218" s="8"/>
      <c r="LNP1218" s="8"/>
      <c r="LNQ1218" s="8"/>
      <c r="LNR1218" s="8"/>
      <c r="LNS1218" s="8"/>
      <c r="LNT1218" s="8"/>
      <c r="LNU1218" s="8"/>
      <c r="LNV1218" s="8"/>
      <c r="LNW1218" s="8"/>
      <c r="LNX1218" s="8"/>
      <c r="LNY1218" s="8"/>
      <c r="LNZ1218" s="8"/>
      <c r="LOA1218" s="8"/>
      <c r="LOB1218" s="8"/>
      <c r="LOC1218" s="8"/>
      <c r="LOD1218" s="8"/>
      <c r="LOE1218" s="8"/>
      <c r="LOF1218" s="8"/>
      <c r="LOG1218" s="8"/>
      <c r="LOH1218" s="8"/>
      <c r="LOI1218" s="8"/>
      <c r="LOJ1218" s="8"/>
      <c r="LOK1218" s="8"/>
      <c r="LOL1218" s="8"/>
      <c r="LOM1218" s="8"/>
      <c r="LON1218" s="8"/>
      <c r="LOO1218" s="8"/>
      <c r="LOP1218" s="8"/>
      <c r="LOQ1218" s="8"/>
      <c r="LOR1218" s="8"/>
      <c r="LOS1218" s="8"/>
      <c r="LOT1218" s="8"/>
      <c r="LOU1218" s="8"/>
      <c r="LOV1218" s="8"/>
      <c r="LOW1218" s="8"/>
      <c r="LOX1218" s="8"/>
      <c r="LOY1218" s="8"/>
      <c r="LOZ1218" s="8"/>
      <c r="LPA1218" s="8"/>
      <c r="LPB1218" s="8"/>
      <c r="LPC1218" s="8"/>
      <c r="LPD1218" s="8"/>
      <c r="LPE1218" s="8"/>
      <c r="LPF1218" s="8"/>
      <c r="LPG1218" s="8"/>
      <c r="LPH1218" s="8"/>
      <c r="LPI1218" s="8"/>
      <c r="LPJ1218" s="8"/>
      <c r="LPK1218" s="8"/>
      <c r="LPL1218" s="8"/>
      <c r="LPM1218" s="8"/>
      <c r="LPN1218" s="8"/>
      <c r="LPO1218" s="8"/>
      <c r="LPP1218" s="8"/>
      <c r="LPQ1218" s="8"/>
      <c r="LPR1218" s="8"/>
      <c r="LPS1218" s="8"/>
      <c r="LPT1218" s="8"/>
      <c r="LPU1218" s="8"/>
      <c r="LPV1218" s="8"/>
      <c r="LPW1218" s="8"/>
      <c r="LPX1218" s="8"/>
      <c r="LPY1218" s="8"/>
      <c r="LPZ1218" s="8"/>
      <c r="LQA1218" s="8"/>
      <c r="LQB1218" s="8"/>
      <c r="LQC1218" s="8"/>
      <c r="LQD1218" s="8"/>
      <c r="LQE1218" s="8"/>
      <c r="LQF1218" s="8"/>
      <c r="LQG1218" s="8"/>
      <c r="LQH1218" s="8"/>
      <c r="LQI1218" s="8"/>
      <c r="LQJ1218" s="8"/>
      <c r="LQK1218" s="8"/>
      <c r="LQL1218" s="8"/>
      <c r="LQM1218" s="8"/>
      <c r="LQN1218" s="8"/>
      <c r="LQO1218" s="8"/>
      <c r="LQP1218" s="8"/>
      <c r="LQQ1218" s="8"/>
      <c r="LQR1218" s="8"/>
      <c r="LQS1218" s="8"/>
      <c r="LQT1218" s="8"/>
      <c r="LQU1218" s="8"/>
      <c r="LQV1218" s="8"/>
      <c r="LQW1218" s="8"/>
      <c r="LQX1218" s="8"/>
      <c r="LQY1218" s="8"/>
      <c r="LQZ1218" s="8"/>
      <c r="LRA1218" s="8"/>
      <c r="LRB1218" s="8"/>
      <c r="LRC1218" s="8"/>
      <c r="LRD1218" s="8"/>
      <c r="LRE1218" s="8"/>
      <c r="LRF1218" s="8"/>
      <c r="LRG1218" s="8"/>
      <c r="LRH1218" s="8"/>
      <c r="LRI1218" s="8"/>
      <c r="LRJ1218" s="8"/>
      <c r="LRK1218" s="8"/>
      <c r="LRL1218" s="8"/>
      <c r="LRM1218" s="8"/>
      <c r="LRN1218" s="8"/>
      <c r="LRO1218" s="8"/>
      <c r="LRP1218" s="8"/>
      <c r="LRQ1218" s="8"/>
      <c r="LRR1218" s="8"/>
      <c r="LRS1218" s="8"/>
      <c r="LRT1218" s="8"/>
      <c r="LRU1218" s="8"/>
      <c r="LRV1218" s="8"/>
      <c r="LRW1218" s="8"/>
      <c r="LRX1218" s="8"/>
      <c r="LRY1218" s="8"/>
      <c r="LRZ1218" s="8"/>
      <c r="LSA1218" s="8"/>
      <c r="LSB1218" s="8"/>
      <c r="LSC1218" s="8"/>
      <c r="LSD1218" s="8"/>
      <c r="LSE1218" s="8"/>
      <c r="LSF1218" s="8"/>
      <c r="LSG1218" s="8"/>
      <c r="LSH1218" s="8"/>
      <c r="LSI1218" s="8"/>
      <c r="LSJ1218" s="8"/>
      <c r="LSK1218" s="8"/>
      <c r="LSL1218" s="8"/>
      <c r="LSM1218" s="8"/>
      <c r="LSN1218" s="8"/>
      <c r="LSO1218" s="8"/>
      <c r="LSP1218" s="8"/>
      <c r="LSQ1218" s="8"/>
      <c r="LSR1218" s="8"/>
      <c r="LSS1218" s="8"/>
      <c r="LST1218" s="8"/>
      <c r="LSU1218" s="8"/>
      <c r="LSV1218" s="8"/>
      <c r="LSW1218" s="8"/>
      <c r="LSX1218" s="8"/>
      <c r="LSY1218" s="8"/>
      <c r="LSZ1218" s="8"/>
      <c r="LTA1218" s="8"/>
      <c r="LTB1218" s="8"/>
      <c r="LTC1218" s="8"/>
      <c r="LTD1218" s="8"/>
      <c r="LTE1218" s="8"/>
      <c r="LTF1218" s="8"/>
      <c r="LTG1218" s="8"/>
      <c r="LTH1218" s="8"/>
      <c r="LTI1218" s="8"/>
      <c r="LTJ1218" s="8"/>
      <c r="LTK1218" s="8"/>
      <c r="LTL1218" s="8"/>
      <c r="LTM1218" s="8"/>
      <c r="LTN1218" s="8"/>
      <c r="LTO1218" s="8"/>
      <c r="LTP1218" s="8"/>
      <c r="LTQ1218" s="8"/>
      <c r="LTR1218" s="8"/>
      <c r="LTS1218" s="8"/>
      <c r="LTT1218" s="8"/>
      <c r="LTU1218" s="8"/>
      <c r="LTV1218" s="8"/>
      <c r="LTW1218" s="8"/>
      <c r="LTX1218" s="8"/>
      <c r="LTY1218" s="8"/>
      <c r="LTZ1218" s="8"/>
      <c r="LUA1218" s="8"/>
      <c r="LUB1218" s="8"/>
      <c r="LUC1218" s="8"/>
      <c r="LUD1218" s="8"/>
      <c r="LUE1218" s="8"/>
      <c r="LUF1218" s="8"/>
      <c r="LUG1218" s="8"/>
      <c r="LUH1218" s="8"/>
      <c r="LUI1218" s="8"/>
      <c r="LUJ1218" s="8"/>
      <c r="LUK1218" s="8"/>
      <c r="LUL1218" s="8"/>
      <c r="LUM1218" s="8"/>
      <c r="LUN1218" s="8"/>
      <c r="LUO1218" s="8"/>
      <c r="LUP1218" s="8"/>
      <c r="LUQ1218" s="8"/>
      <c r="LUR1218" s="8"/>
      <c r="LUS1218" s="8"/>
      <c r="LUT1218" s="8"/>
      <c r="LUU1218" s="8"/>
      <c r="LUV1218" s="8"/>
      <c r="LUW1218" s="8"/>
      <c r="LUX1218" s="8"/>
      <c r="LUY1218" s="8"/>
      <c r="LUZ1218" s="8"/>
      <c r="LVA1218" s="8"/>
      <c r="LVB1218" s="8"/>
      <c r="LVC1218" s="8"/>
      <c r="LVD1218" s="8"/>
      <c r="LVE1218" s="8"/>
      <c r="LVF1218" s="8"/>
      <c r="LVG1218" s="8"/>
      <c r="LVH1218" s="8"/>
      <c r="LVI1218" s="8"/>
      <c r="LVJ1218" s="8"/>
      <c r="LVK1218" s="8"/>
      <c r="LVL1218" s="8"/>
      <c r="LVM1218" s="8"/>
      <c r="LVN1218" s="8"/>
      <c r="LVO1218" s="8"/>
      <c r="LVP1218" s="8"/>
      <c r="LVQ1218" s="8"/>
      <c r="LVR1218" s="8"/>
      <c r="LVS1218" s="8"/>
      <c r="LVT1218" s="8"/>
      <c r="LVU1218" s="8"/>
      <c r="LVV1218" s="8"/>
      <c r="LVW1218" s="8"/>
      <c r="LVX1218" s="8"/>
      <c r="LVY1218" s="8"/>
      <c r="LVZ1218" s="8"/>
      <c r="LWA1218" s="8"/>
      <c r="LWB1218" s="8"/>
      <c r="LWC1218" s="8"/>
      <c r="LWD1218" s="8"/>
      <c r="LWE1218" s="8"/>
      <c r="LWF1218" s="8"/>
      <c r="LWG1218" s="8"/>
      <c r="LWH1218" s="8"/>
      <c r="LWI1218" s="8"/>
      <c r="LWJ1218" s="8"/>
      <c r="LWK1218" s="8"/>
      <c r="LWL1218" s="8"/>
      <c r="LWM1218" s="8"/>
      <c r="LWN1218" s="8"/>
      <c r="LWO1218" s="8"/>
      <c r="LWP1218" s="8"/>
      <c r="LWQ1218" s="8"/>
      <c r="LWR1218" s="8"/>
      <c r="LWS1218" s="8"/>
      <c r="LWT1218" s="8"/>
      <c r="LWU1218" s="8"/>
      <c r="LWV1218" s="8"/>
      <c r="LWW1218" s="8"/>
      <c r="LWX1218" s="8"/>
      <c r="LWY1218" s="8"/>
      <c r="LWZ1218" s="8"/>
      <c r="LXA1218" s="8"/>
      <c r="LXB1218" s="8"/>
      <c r="LXC1218" s="8"/>
      <c r="LXD1218" s="8"/>
      <c r="LXE1218" s="8"/>
      <c r="LXF1218" s="8"/>
      <c r="LXG1218" s="8"/>
      <c r="LXH1218" s="8"/>
      <c r="LXI1218" s="8"/>
      <c r="LXJ1218" s="8"/>
      <c r="LXK1218" s="8"/>
      <c r="LXL1218" s="8"/>
      <c r="LXM1218" s="8"/>
      <c r="LXN1218" s="8"/>
      <c r="LXO1218" s="8"/>
      <c r="LXP1218" s="8"/>
      <c r="LXQ1218" s="8"/>
      <c r="LXR1218" s="8"/>
      <c r="LXS1218" s="8"/>
      <c r="LXT1218" s="8"/>
      <c r="LXU1218" s="8"/>
      <c r="LXV1218" s="8"/>
      <c r="LXW1218" s="8"/>
      <c r="LXX1218" s="8"/>
      <c r="LXY1218" s="8"/>
      <c r="LXZ1218" s="8"/>
      <c r="LYA1218" s="8"/>
      <c r="LYB1218" s="8"/>
      <c r="LYC1218" s="8"/>
      <c r="LYD1218" s="8"/>
      <c r="LYE1218" s="8"/>
      <c r="LYF1218" s="8"/>
      <c r="LYG1218" s="8"/>
      <c r="LYH1218" s="8"/>
      <c r="LYI1218" s="8"/>
      <c r="LYJ1218" s="8"/>
      <c r="LYK1218" s="8"/>
      <c r="LYL1218" s="8"/>
      <c r="LYM1218" s="8"/>
      <c r="LYN1218" s="8"/>
      <c r="LYO1218" s="8"/>
      <c r="LYP1218" s="8"/>
      <c r="LYQ1218" s="8"/>
      <c r="LYR1218" s="8"/>
      <c r="LYS1218" s="8"/>
      <c r="LYT1218" s="8"/>
      <c r="LYU1218" s="8"/>
      <c r="LYV1218" s="8"/>
      <c r="LYW1218" s="8"/>
      <c r="LYX1218" s="8"/>
      <c r="LYY1218" s="8"/>
      <c r="LYZ1218" s="8"/>
      <c r="LZA1218" s="8"/>
      <c r="LZB1218" s="8"/>
      <c r="LZC1218" s="8"/>
      <c r="LZD1218" s="8"/>
      <c r="LZE1218" s="8"/>
      <c r="LZF1218" s="8"/>
      <c r="LZG1218" s="8"/>
      <c r="LZH1218" s="8"/>
      <c r="LZI1218" s="8"/>
      <c r="LZJ1218" s="8"/>
      <c r="LZK1218" s="8"/>
      <c r="LZL1218" s="8"/>
      <c r="LZM1218" s="8"/>
      <c r="LZN1218" s="8"/>
      <c r="LZO1218" s="8"/>
      <c r="LZP1218" s="8"/>
      <c r="LZQ1218" s="8"/>
      <c r="LZR1218" s="8"/>
      <c r="LZS1218" s="8"/>
      <c r="LZT1218" s="8"/>
      <c r="LZU1218" s="8"/>
      <c r="LZV1218" s="8"/>
      <c r="LZW1218" s="8"/>
      <c r="LZX1218" s="8"/>
      <c r="LZY1218" s="8"/>
      <c r="LZZ1218" s="8"/>
      <c r="MAA1218" s="8"/>
      <c r="MAB1218" s="8"/>
      <c r="MAC1218" s="8"/>
      <c r="MAD1218" s="8"/>
      <c r="MAE1218" s="8"/>
      <c r="MAF1218" s="8"/>
      <c r="MAG1218" s="8"/>
      <c r="MAH1218" s="8"/>
      <c r="MAI1218" s="8"/>
      <c r="MAJ1218" s="8"/>
      <c r="MAK1218" s="8"/>
      <c r="MAL1218" s="8"/>
      <c r="MAM1218" s="8"/>
      <c r="MAN1218" s="8"/>
      <c r="MAO1218" s="8"/>
      <c r="MAP1218" s="8"/>
      <c r="MAQ1218" s="8"/>
      <c r="MAR1218" s="8"/>
      <c r="MAS1218" s="8"/>
      <c r="MAT1218" s="8"/>
      <c r="MAU1218" s="8"/>
      <c r="MAV1218" s="8"/>
      <c r="MAW1218" s="8"/>
      <c r="MAX1218" s="8"/>
      <c r="MAY1218" s="8"/>
      <c r="MAZ1218" s="8"/>
      <c r="MBA1218" s="8"/>
      <c r="MBB1218" s="8"/>
      <c r="MBC1218" s="8"/>
      <c r="MBD1218" s="8"/>
      <c r="MBE1218" s="8"/>
      <c r="MBF1218" s="8"/>
      <c r="MBG1218" s="8"/>
      <c r="MBH1218" s="8"/>
      <c r="MBI1218" s="8"/>
      <c r="MBJ1218" s="8"/>
      <c r="MBK1218" s="8"/>
      <c r="MBL1218" s="8"/>
      <c r="MBM1218" s="8"/>
      <c r="MBN1218" s="8"/>
      <c r="MBO1218" s="8"/>
      <c r="MBP1218" s="8"/>
      <c r="MBQ1218" s="8"/>
      <c r="MBR1218" s="8"/>
      <c r="MBS1218" s="8"/>
      <c r="MBT1218" s="8"/>
      <c r="MBU1218" s="8"/>
      <c r="MBV1218" s="8"/>
      <c r="MBW1218" s="8"/>
      <c r="MBX1218" s="8"/>
      <c r="MBY1218" s="8"/>
      <c r="MBZ1218" s="8"/>
      <c r="MCA1218" s="8"/>
      <c r="MCB1218" s="8"/>
      <c r="MCC1218" s="8"/>
      <c r="MCD1218" s="8"/>
      <c r="MCE1218" s="8"/>
      <c r="MCF1218" s="8"/>
      <c r="MCG1218" s="8"/>
      <c r="MCH1218" s="8"/>
      <c r="MCI1218" s="8"/>
      <c r="MCJ1218" s="8"/>
      <c r="MCK1218" s="8"/>
      <c r="MCL1218" s="8"/>
      <c r="MCM1218" s="8"/>
      <c r="MCN1218" s="8"/>
      <c r="MCO1218" s="8"/>
      <c r="MCP1218" s="8"/>
      <c r="MCQ1218" s="8"/>
      <c r="MCR1218" s="8"/>
      <c r="MCS1218" s="8"/>
      <c r="MCT1218" s="8"/>
      <c r="MCU1218" s="8"/>
      <c r="MCV1218" s="8"/>
      <c r="MCW1218" s="8"/>
      <c r="MCX1218" s="8"/>
      <c r="MCY1218" s="8"/>
      <c r="MCZ1218" s="8"/>
      <c r="MDA1218" s="8"/>
      <c r="MDB1218" s="8"/>
      <c r="MDC1218" s="8"/>
      <c r="MDD1218" s="8"/>
      <c r="MDE1218" s="8"/>
      <c r="MDF1218" s="8"/>
      <c r="MDG1218" s="8"/>
      <c r="MDH1218" s="8"/>
      <c r="MDI1218" s="8"/>
      <c r="MDJ1218" s="8"/>
      <c r="MDK1218" s="8"/>
      <c r="MDL1218" s="8"/>
      <c r="MDM1218" s="8"/>
      <c r="MDN1218" s="8"/>
      <c r="MDO1218" s="8"/>
      <c r="MDP1218" s="8"/>
      <c r="MDQ1218" s="8"/>
      <c r="MDR1218" s="8"/>
      <c r="MDS1218" s="8"/>
      <c r="MDT1218" s="8"/>
      <c r="MDU1218" s="8"/>
      <c r="MDV1218" s="8"/>
      <c r="MDW1218" s="8"/>
      <c r="MDX1218" s="8"/>
      <c r="MDY1218" s="8"/>
      <c r="MDZ1218" s="8"/>
      <c r="MEA1218" s="8"/>
      <c r="MEB1218" s="8"/>
      <c r="MEC1218" s="8"/>
      <c r="MED1218" s="8"/>
      <c r="MEE1218" s="8"/>
      <c r="MEF1218" s="8"/>
      <c r="MEG1218" s="8"/>
      <c r="MEH1218" s="8"/>
      <c r="MEI1218" s="8"/>
      <c r="MEJ1218" s="8"/>
      <c r="MEK1218" s="8"/>
      <c r="MEL1218" s="8"/>
      <c r="MEM1218" s="8"/>
      <c r="MEN1218" s="8"/>
      <c r="MEO1218" s="8"/>
      <c r="MEP1218" s="8"/>
      <c r="MEQ1218" s="8"/>
      <c r="MER1218" s="8"/>
      <c r="MES1218" s="8"/>
      <c r="MET1218" s="8"/>
      <c r="MEU1218" s="8"/>
      <c r="MEV1218" s="8"/>
      <c r="MEW1218" s="8"/>
      <c r="MEX1218" s="8"/>
      <c r="MEY1218" s="8"/>
      <c r="MEZ1218" s="8"/>
      <c r="MFA1218" s="8"/>
      <c r="MFB1218" s="8"/>
      <c r="MFC1218" s="8"/>
      <c r="MFD1218" s="8"/>
      <c r="MFE1218" s="8"/>
      <c r="MFF1218" s="8"/>
      <c r="MFG1218" s="8"/>
      <c r="MFH1218" s="8"/>
      <c r="MFI1218" s="8"/>
      <c r="MFJ1218" s="8"/>
      <c r="MFK1218" s="8"/>
      <c r="MFL1218" s="8"/>
      <c r="MFM1218" s="8"/>
      <c r="MFN1218" s="8"/>
      <c r="MFO1218" s="8"/>
      <c r="MFP1218" s="8"/>
      <c r="MFQ1218" s="8"/>
      <c r="MFR1218" s="8"/>
      <c r="MFS1218" s="8"/>
      <c r="MFT1218" s="8"/>
      <c r="MFU1218" s="8"/>
      <c r="MFV1218" s="8"/>
      <c r="MFW1218" s="8"/>
      <c r="MFX1218" s="8"/>
      <c r="MFY1218" s="8"/>
      <c r="MFZ1218" s="8"/>
      <c r="MGA1218" s="8"/>
      <c r="MGB1218" s="8"/>
      <c r="MGC1218" s="8"/>
      <c r="MGD1218" s="8"/>
      <c r="MGE1218" s="8"/>
      <c r="MGF1218" s="8"/>
      <c r="MGG1218" s="8"/>
      <c r="MGH1218" s="8"/>
      <c r="MGI1218" s="8"/>
      <c r="MGJ1218" s="8"/>
      <c r="MGK1218" s="8"/>
      <c r="MGL1218" s="8"/>
      <c r="MGM1218" s="8"/>
      <c r="MGN1218" s="8"/>
      <c r="MGO1218" s="8"/>
      <c r="MGP1218" s="8"/>
      <c r="MGQ1218" s="8"/>
      <c r="MGR1218" s="8"/>
      <c r="MGS1218" s="8"/>
      <c r="MGT1218" s="8"/>
      <c r="MGU1218" s="8"/>
      <c r="MGV1218" s="8"/>
      <c r="MGW1218" s="8"/>
      <c r="MGX1218" s="8"/>
      <c r="MGY1218" s="8"/>
      <c r="MGZ1218" s="8"/>
      <c r="MHA1218" s="8"/>
      <c r="MHB1218" s="8"/>
      <c r="MHC1218" s="8"/>
      <c r="MHD1218" s="8"/>
      <c r="MHE1218" s="8"/>
      <c r="MHF1218" s="8"/>
      <c r="MHG1218" s="8"/>
      <c r="MHH1218" s="8"/>
      <c r="MHI1218" s="8"/>
      <c r="MHJ1218" s="8"/>
      <c r="MHK1218" s="8"/>
      <c r="MHL1218" s="8"/>
      <c r="MHM1218" s="8"/>
      <c r="MHN1218" s="8"/>
      <c r="MHO1218" s="8"/>
      <c r="MHP1218" s="8"/>
      <c r="MHQ1218" s="8"/>
      <c r="MHR1218" s="8"/>
      <c r="MHS1218" s="8"/>
      <c r="MHT1218" s="8"/>
      <c r="MHU1218" s="8"/>
      <c r="MHV1218" s="8"/>
      <c r="MHW1218" s="8"/>
      <c r="MHX1218" s="8"/>
      <c r="MHY1218" s="8"/>
      <c r="MHZ1218" s="8"/>
      <c r="MIA1218" s="8"/>
      <c r="MIB1218" s="8"/>
      <c r="MIC1218" s="8"/>
      <c r="MID1218" s="8"/>
      <c r="MIE1218" s="8"/>
      <c r="MIF1218" s="8"/>
      <c r="MIG1218" s="8"/>
      <c r="MIH1218" s="8"/>
      <c r="MII1218" s="8"/>
      <c r="MIJ1218" s="8"/>
      <c r="MIK1218" s="8"/>
      <c r="MIL1218" s="8"/>
      <c r="MIM1218" s="8"/>
      <c r="MIN1218" s="8"/>
      <c r="MIO1218" s="8"/>
      <c r="MIP1218" s="8"/>
      <c r="MIQ1218" s="8"/>
      <c r="MIR1218" s="8"/>
      <c r="MIS1218" s="8"/>
      <c r="MIT1218" s="8"/>
      <c r="MIU1218" s="8"/>
      <c r="MIV1218" s="8"/>
      <c r="MIW1218" s="8"/>
      <c r="MIX1218" s="8"/>
      <c r="MIY1218" s="8"/>
      <c r="MIZ1218" s="8"/>
      <c r="MJA1218" s="8"/>
      <c r="MJB1218" s="8"/>
      <c r="MJC1218" s="8"/>
      <c r="MJD1218" s="8"/>
      <c r="MJE1218" s="8"/>
      <c r="MJF1218" s="8"/>
      <c r="MJG1218" s="8"/>
      <c r="MJH1218" s="8"/>
      <c r="MJI1218" s="8"/>
      <c r="MJJ1218" s="8"/>
      <c r="MJK1218" s="8"/>
      <c r="MJL1218" s="8"/>
      <c r="MJM1218" s="8"/>
      <c r="MJN1218" s="8"/>
      <c r="MJO1218" s="8"/>
      <c r="MJP1218" s="8"/>
      <c r="MJQ1218" s="8"/>
      <c r="MJR1218" s="8"/>
      <c r="MJS1218" s="8"/>
      <c r="MJT1218" s="8"/>
      <c r="MJU1218" s="8"/>
      <c r="MJV1218" s="8"/>
      <c r="MJW1218" s="8"/>
      <c r="MJX1218" s="8"/>
      <c r="MJY1218" s="8"/>
      <c r="MJZ1218" s="8"/>
      <c r="MKA1218" s="8"/>
      <c r="MKB1218" s="8"/>
      <c r="MKC1218" s="8"/>
      <c r="MKD1218" s="8"/>
      <c r="MKE1218" s="8"/>
      <c r="MKF1218" s="8"/>
      <c r="MKG1218" s="8"/>
      <c r="MKH1218" s="8"/>
      <c r="MKI1218" s="8"/>
      <c r="MKJ1218" s="8"/>
      <c r="MKK1218" s="8"/>
      <c r="MKL1218" s="8"/>
      <c r="MKM1218" s="8"/>
      <c r="MKN1218" s="8"/>
      <c r="MKO1218" s="8"/>
      <c r="MKP1218" s="8"/>
      <c r="MKQ1218" s="8"/>
      <c r="MKR1218" s="8"/>
      <c r="MKS1218" s="8"/>
      <c r="MKT1218" s="8"/>
      <c r="MKU1218" s="8"/>
      <c r="MKV1218" s="8"/>
      <c r="MKW1218" s="8"/>
      <c r="MKX1218" s="8"/>
      <c r="MKY1218" s="8"/>
      <c r="MKZ1218" s="8"/>
      <c r="MLA1218" s="8"/>
      <c r="MLB1218" s="8"/>
      <c r="MLC1218" s="8"/>
      <c r="MLD1218" s="8"/>
      <c r="MLE1218" s="8"/>
      <c r="MLF1218" s="8"/>
      <c r="MLG1218" s="8"/>
      <c r="MLH1218" s="8"/>
      <c r="MLI1218" s="8"/>
      <c r="MLJ1218" s="8"/>
      <c r="MLK1218" s="8"/>
      <c r="MLL1218" s="8"/>
      <c r="MLM1218" s="8"/>
      <c r="MLN1218" s="8"/>
      <c r="MLO1218" s="8"/>
      <c r="MLP1218" s="8"/>
      <c r="MLQ1218" s="8"/>
      <c r="MLR1218" s="8"/>
      <c r="MLS1218" s="8"/>
      <c r="MLT1218" s="8"/>
      <c r="MLU1218" s="8"/>
      <c r="MLV1218" s="8"/>
      <c r="MLW1218" s="8"/>
      <c r="MLX1218" s="8"/>
      <c r="MLY1218" s="8"/>
      <c r="MLZ1218" s="8"/>
      <c r="MMA1218" s="8"/>
      <c r="MMB1218" s="8"/>
      <c r="MMC1218" s="8"/>
      <c r="MMD1218" s="8"/>
      <c r="MME1218" s="8"/>
      <c r="MMF1218" s="8"/>
      <c r="MMG1218" s="8"/>
      <c r="MMH1218" s="8"/>
      <c r="MMI1218" s="8"/>
      <c r="MMJ1218" s="8"/>
      <c r="MMK1218" s="8"/>
      <c r="MML1218" s="8"/>
      <c r="MMM1218" s="8"/>
      <c r="MMN1218" s="8"/>
      <c r="MMO1218" s="8"/>
      <c r="MMP1218" s="8"/>
      <c r="MMQ1218" s="8"/>
      <c r="MMR1218" s="8"/>
      <c r="MMS1218" s="8"/>
      <c r="MMT1218" s="8"/>
      <c r="MMU1218" s="8"/>
      <c r="MMV1218" s="8"/>
      <c r="MMW1218" s="8"/>
      <c r="MMX1218" s="8"/>
      <c r="MMY1218" s="8"/>
      <c r="MMZ1218" s="8"/>
      <c r="MNA1218" s="8"/>
      <c r="MNB1218" s="8"/>
      <c r="MNC1218" s="8"/>
      <c r="MND1218" s="8"/>
      <c r="MNE1218" s="8"/>
      <c r="MNF1218" s="8"/>
      <c r="MNG1218" s="8"/>
      <c r="MNH1218" s="8"/>
      <c r="MNI1218" s="8"/>
      <c r="MNJ1218" s="8"/>
      <c r="MNK1218" s="8"/>
      <c r="MNL1218" s="8"/>
      <c r="MNM1218" s="8"/>
      <c r="MNN1218" s="8"/>
      <c r="MNO1218" s="8"/>
      <c r="MNP1218" s="8"/>
      <c r="MNQ1218" s="8"/>
      <c r="MNR1218" s="8"/>
      <c r="MNS1218" s="8"/>
      <c r="MNT1218" s="8"/>
      <c r="MNU1218" s="8"/>
      <c r="MNV1218" s="8"/>
      <c r="MNW1218" s="8"/>
      <c r="MNX1218" s="8"/>
      <c r="MNY1218" s="8"/>
      <c r="MNZ1218" s="8"/>
      <c r="MOA1218" s="8"/>
      <c r="MOB1218" s="8"/>
      <c r="MOC1218" s="8"/>
      <c r="MOD1218" s="8"/>
      <c r="MOE1218" s="8"/>
      <c r="MOF1218" s="8"/>
      <c r="MOG1218" s="8"/>
      <c r="MOH1218" s="8"/>
      <c r="MOI1218" s="8"/>
      <c r="MOJ1218" s="8"/>
      <c r="MOK1218" s="8"/>
      <c r="MOL1218" s="8"/>
      <c r="MOM1218" s="8"/>
      <c r="MON1218" s="8"/>
      <c r="MOO1218" s="8"/>
      <c r="MOP1218" s="8"/>
      <c r="MOQ1218" s="8"/>
      <c r="MOR1218" s="8"/>
      <c r="MOS1218" s="8"/>
      <c r="MOT1218" s="8"/>
      <c r="MOU1218" s="8"/>
      <c r="MOV1218" s="8"/>
      <c r="MOW1218" s="8"/>
      <c r="MOX1218" s="8"/>
      <c r="MOY1218" s="8"/>
      <c r="MOZ1218" s="8"/>
      <c r="MPA1218" s="8"/>
      <c r="MPB1218" s="8"/>
      <c r="MPC1218" s="8"/>
      <c r="MPD1218" s="8"/>
      <c r="MPE1218" s="8"/>
      <c r="MPF1218" s="8"/>
      <c r="MPG1218" s="8"/>
      <c r="MPH1218" s="8"/>
      <c r="MPI1218" s="8"/>
      <c r="MPJ1218" s="8"/>
      <c r="MPK1218" s="8"/>
      <c r="MPL1218" s="8"/>
      <c r="MPM1218" s="8"/>
      <c r="MPN1218" s="8"/>
      <c r="MPO1218" s="8"/>
      <c r="MPP1218" s="8"/>
      <c r="MPQ1218" s="8"/>
      <c r="MPR1218" s="8"/>
      <c r="MPS1218" s="8"/>
      <c r="MPT1218" s="8"/>
      <c r="MPU1218" s="8"/>
      <c r="MPV1218" s="8"/>
      <c r="MPW1218" s="8"/>
      <c r="MPX1218" s="8"/>
      <c r="MPY1218" s="8"/>
      <c r="MPZ1218" s="8"/>
      <c r="MQA1218" s="8"/>
      <c r="MQB1218" s="8"/>
      <c r="MQC1218" s="8"/>
      <c r="MQD1218" s="8"/>
      <c r="MQE1218" s="8"/>
      <c r="MQF1218" s="8"/>
      <c r="MQG1218" s="8"/>
      <c r="MQH1218" s="8"/>
      <c r="MQI1218" s="8"/>
      <c r="MQJ1218" s="8"/>
      <c r="MQK1218" s="8"/>
      <c r="MQL1218" s="8"/>
      <c r="MQM1218" s="8"/>
      <c r="MQN1218" s="8"/>
      <c r="MQO1218" s="8"/>
      <c r="MQP1218" s="8"/>
      <c r="MQQ1218" s="8"/>
      <c r="MQR1218" s="8"/>
      <c r="MQS1218" s="8"/>
      <c r="MQT1218" s="8"/>
      <c r="MQU1218" s="8"/>
      <c r="MQV1218" s="8"/>
      <c r="MQW1218" s="8"/>
      <c r="MQX1218" s="8"/>
      <c r="MQY1218" s="8"/>
      <c r="MQZ1218" s="8"/>
      <c r="MRA1218" s="8"/>
      <c r="MRB1218" s="8"/>
      <c r="MRC1218" s="8"/>
      <c r="MRD1218" s="8"/>
      <c r="MRE1218" s="8"/>
      <c r="MRF1218" s="8"/>
      <c r="MRG1218" s="8"/>
      <c r="MRH1218" s="8"/>
      <c r="MRI1218" s="8"/>
      <c r="MRJ1218" s="8"/>
      <c r="MRK1218" s="8"/>
      <c r="MRL1218" s="8"/>
      <c r="MRM1218" s="8"/>
      <c r="MRN1218" s="8"/>
      <c r="MRO1218" s="8"/>
      <c r="MRP1218" s="8"/>
      <c r="MRQ1218" s="8"/>
      <c r="MRR1218" s="8"/>
      <c r="MRS1218" s="8"/>
      <c r="MRT1218" s="8"/>
      <c r="MRU1218" s="8"/>
      <c r="MRV1218" s="8"/>
      <c r="MRW1218" s="8"/>
      <c r="MRX1218" s="8"/>
      <c r="MRY1218" s="8"/>
      <c r="MRZ1218" s="8"/>
      <c r="MSA1218" s="8"/>
      <c r="MSB1218" s="8"/>
      <c r="MSC1218" s="8"/>
      <c r="MSD1218" s="8"/>
      <c r="MSE1218" s="8"/>
      <c r="MSF1218" s="8"/>
      <c r="MSG1218" s="8"/>
      <c r="MSH1218" s="8"/>
      <c r="MSI1218" s="8"/>
      <c r="MSJ1218" s="8"/>
      <c r="MSK1218" s="8"/>
      <c r="MSL1218" s="8"/>
      <c r="MSM1218" s="8"/>
      <c r="MSN1218" s="8"/>
      <c r="MSO1218" s="8"/>
      <c r="MSP1218" s="8"/>
      <c r="MSQ1218" s="8"/>
      <c r="MSR1218" s="8"/>
      <c r="MSS1218" s="8"/>
      <c r="MST1218" s="8"/>
      <c r="MSU1218" s="8"/>
      <c r="MSV1218" s="8"/>
      <c r="MSW1218" s="8"/>
      <c r="MSX1218" s="8"/>
      <c r="MSY1218" s="8"/>
      <c r="MSZ1218" s="8"/>
      <c r="MTA1218" s="8"/>
      <c r="MTB1218" s="8"/>
      <c r="MTC1218" s="8"/>
      <c r="MTD1218" s="8"/>
      <c r="MTE1218" s="8"/>
      <c r="MTF1218" s="8"/>
      <c r="MTG1218" s="8"/>
      <c r="MTH1218" s="8"/>
      <c r="MTI1218" s="8"/>
      <c r="MTJ1218" s="8"/>
      <c r="MTK1218" s="8"/>
      <c r="MTL1218" s="8"/>
      <c r="MTM1218" s="8"/>
      <c r="MTN1218" s="8"/>
      <c r="MTO1218" s="8"/>
      <c r="MTP1218" s="8"/>
      <c r="MTQ1218" s="8"/>
      <c r="MTR1218" s="8"/>
      <c r="MTS1218" s="8"/>
      <c r="MTT1218" s="8"/>
      <c r="MTU1218" s="8"/>
      <c r="MTV1218" s="8"/>
      <c r="MTW1218" s="8"/>
      <c r="MTX1218" s="8"/>
      <c r="MTY1218" s="8"/>
      <c r="MTZ1218" s="8"/>
      <c r="MUA1218" s="8"/>
      <c r="MUB1218" s="8"/>
      <c r="MUC1218" s="8"/>
      <c r="MUD1218" s="8"/>
      <c r="MUE1218" s="8"/>
      <c r="MUF1218" s="8"/>
      <c r="MUG1218" s="8"/>
      <c r="MUH1218" s="8"/>
      <c r="MUI1218" s="8"/>
      <c r="MUJ1218" s="8"/>
      <c r="MUK1218" s="8"/>
      <c r="MUL1218" s="8"/>
      <c r="MUM1218" s="8"/>
      <c r="MUN1218" s="8"/>
      <c r="MUO1218" s="8"/>
      <c r="MUP1218" s="8"/>
      <c r="MUQ1218" s="8"/>
      <c r="MUR1218" s="8"/>
      <c r="MUS1218" s="8"/>
      <c r="MUT1218" s="8"/>
      <c r="MUU1218" s="8"/>
      <c r="MUV1218" s="8"/>
      <c r="MUW1218" s="8"/>
      <c r="MUX1218" s="8"/>
      <c r="MUY1218" s="8"/>
      <c r="MUZ1218" s="8"/>
      <c r="MVA1218" s="8"/>
      <c r="MVB1218" s="8"/>
      <c r="MVC1218" s="8"/>
      <c r="MVD1218" s="8"/>
      <c r="MVE1218" s="8"/>
      <c r="MVF1218" s="8"/>
      <c r="MVG1218" s="8"/>
      <c r="MVH1218" s="8"/>
      <c r="MVI1218" s="8"/>
      <c r="MVJ1218" s="8"/>
      <c r="MVK1218" s="8"/>
      <c r="MVL1218" s="8"/>
      <c r="MVM1218" s="8"/>
      <c r="MVN1218" s="8"/>
      <c r="MVO1218" s="8"/>
      <c r="MVP1218" s="8"/>
      <c r="MVQ1218" s="8"/>
      <c r="MVR1218" s="8"/>
      <c r="MVS1218" s="8"/>
      <c r="MVT1218" s="8"/>
      <c r="MVU1218" s="8"/>
      <c r="MVV1218" s="8"/>
      <c r="MVW1218" s="8"/>
      <c r="MVX1218" s="8"/>
      <c r="MVY1218" s="8"/>
      <c r="MVZ1218" s="8"/>
      <c r="MWA1218" s="8"/>
      <c r="MWB1218" s="8"/>
      <c r="MWC1218" s="8"/>
      <c r="MWD1218" s="8"/>
      <c r="MWE1218" s="8"/>
      <c r="MWF1218" s="8"/>
      <c r="MWG1218" s="8"/>
      <c r="MWH1218" s="8"/>
      <c r="MWI1218" s="8"/>
      <c r="MWJ1218" s="8"/>
      <c r="MWK1218" s="8"/>
      <c r="MWL1218" s="8"/>
      <c r="MWM1218" s="8"/>
      <c r="MWN1218" s="8"/>
      <c r="MWO1218" s="8"/>
      <c r="MWP1218" s="8"/>
      <c r="MWQ1218" s="8"/>
      <c r="MWR1218" s="8"/>
      <c r="MWS1218" s="8"/>
      <c r="MWT1218" s="8"/>
      <c r="MWU1218" s="8"/>
      <c r="MWV1218" s="8"/>
      <c r="MWW1218" s="8"/>
      <c r="MWX1218" s="8"/>
      <c r="MWY1218" s="8"/>
      <c r="MWZ1218" s="8"/>
      <c r="MXA1218" s="8"/>
      <c r="MXB1218" s="8"/>
      <c r="MXC1218" s="8"/>
      <c r="MXD1218" s="8"/>
      <c r="MXE1218" s="8"/>
      <c r="MXF1218" s="8"/>
      <c r="MXG1218" s="8"/>
      <c r="MXH1218" s="8"/>
      <c r="MXI1218" s="8"/>
      <c r="MXJ1218" s="8"/>
      <c r="MXK1218" s="8"/>
      <c r="MXL1218" s="8"/>
      <c r="MXM1218" s="8"/>
      <c r="MXN1218" s="8"/>
      <c r="MXO1218" s="8"/>
      <c r="MXP1218" s="8"/>
      <c r="MXQ1218" s="8"/>
      <c r="MXR1218" s="8"/>
      <c r="MXS1218" s="8"/>
      <c r="MXT1218" s="8"/>
      <c r="MXU1218" s="8"/>
      <c r="MXV1218" s="8"/>
      <c r="MXW1218" s="8"/>
      <c r="MXX1218" s="8"/>
      <c r="MXY1218" s="8"/>
      <c r="MXZ1218" s="8"/>
      <c r="MYA1218" s="8"/>
      <c r="MYB1218" s="8"/>
      <c r="MYC1218" s="8"/>
      <c r="MYD1218" s="8"/>
      <c r="MYE1218" s="8"/>
      <c r="MYF1218" s="8"/>
      <c r="MYG1218" s="8"/>
      <c r="MYH1218" s="8"/>
      <c r="MYI1218" s="8"/>
      <c r="MYJ1218" s="8"/>
      <c r="MYK1218" s="8"/>
      <c r="MYL1218" s="8"/>
      <c r="MYM1218" s="8"/>
      <c r="MYN1218" s="8"/>
      <c r="MYO1218" s="8"/>
      <c r="MYP1218" s="8"/>
      <c r="MYQ1218" s="8"/>
      <c r="MYR1218" s="8"/>
      <c r="MYS1218" s="8"/>
      <c r="MYT1218" s="8"/>
      <c r="MYU1218" s="8"/>
      <c r="MYV1218" s="8"/>
      <c r="MYW1218" s="8"/>
      <c r="MYX1218" s="8"/>
      <c r="MYY1218" s="8"/>
      <c r="MYZ1218" s="8"/>
      <c r="MZA1218" s="8"/>
      <c r="MZB1218" s="8"/>
      <c r="MZC1218" s="8"/>
      <c r="MZD1218" s="8"/>
      <c r="MZE1218" s="8"/>
      <c r="MZF1218" s="8"/>
      <c r="MZG1218" s="8"/>
      <c r="MZH1218" s="8"/>
      <c r="MZI1218" s="8"/>
      <c r="MZJ1218" s="8"/>
      <c r="MZK1218" s="8"/>
      <c r="MZL1218" s="8"/>
      <c r="MZM1218" s="8"/>
      <c r="MZN1218" s="8"/>
      <c r="MZO1218" s="8"/>
      <c r="MZP1218" s="8"/>
      <c r="MZQ1218" s="8"/>
      <c r="MZR1218" s="8"/>
      <c r="MZS1218" s="8"/>
      <c r="MZT1218" s="8"/>
      <c r="MZU1218" s="8"/>
      <c r="MZV1218" s="8"/>
      <c r="MZW1218" s="8"/>
      <c r="MZX1218" s="8"/>
      <c r="MZY1218" s="8"/>
      <c r="MZZ1218" s="8"/>
      <c r="NAA1218" s="8"/>
      <c r="NAB1218" s="8"/>
      <c r="NAC1218" s="8"/>
      <c r="NAD1218" s="8"/>
      <c r="NAE1218" s="8"/>
      <c r="NAF1218" s="8"/>
      <c r="NAG1218" s="8"/>
      <c r="NAH1218" s="8"/>
      <c r="NAI1218" s="8"/>
      <c r="NAJ1218" s="8"/>
      <c r="NAK1218" s="8"/>
      <c r="NAL1218" s="8"/>
      <c r="NAM1218" s="8"/>
      <c r="NAN1218" s="8"/>
      <c r="NAO1218" s="8"/>
      <c r="NAP1218" s="8"/>
      <c r="NAQ1218" s="8"/>
      <c r="NAR1218" s="8"/>
      <c r="NAS1218" s="8"/>
      <c r="NAT1218" s="8"/>
      <c r="NAU1218" s="8"/>
      <c r="NAV1218" s="8"/>
      <c r="NAW1218" s="8"/>
      <c r="NAX1218" s="8"/>
      <c r="NAY1218" s="8"/>
      <c r="NAZ1218" s="8"/>
      <c r="NBA1218" s="8"/>
      <c r="NBB1218" s="8"/>
      <c r="NBC1218" s="8"/>
      <c r="NBD1218" s="8"/>
      <c r="NBE1218" s="8"/>
      <c r="NBF1218" s="8"/>
      <c r="NBG1218" s="8"/>
      <c r="NBH1218" s="8"/>
      <c r="NBI1218" s="8"/>
      <c r="NBJ1218" s="8"/>
      <c r="NBK1218" s="8"/>
      <c r="NBL1218" s="8"/>
      <c r="NBM1218" s="8"/>
      <c r="NBN1218" s="8"/>
      <c r="NBO1218" s="8"/>
      <c r="NBP1218" s="8"/>
      <c r="NBQ1218" s="8"/>
      <c r="NBR1218" s="8"/>
      <c r="NBS1218" s="8"/>
      <c r="NBT1218" s="8"/>
      <c r="NBU1218" s="8"/>
      <c r="NBV1218" s="8"/>
      <c r="NBW1218" s="8"/>
      <c r="NBX1218" s="8"/>
      <c r="NBY1218" s="8"/>
      <c r="NBZ1218" s="8"/>
      <c r="NCA1218" s="8"/>
      <c r="NCB1218" s="8"/>
      <c r="NCC1218" s="8"/>
      <c r="NCD1218" s="8"/>
      <c r="NCE1218" s="8"/>
      <c r="NCF1218" s="8"/>
      <c r="NCG1218" s="8"/>
      <c r="NCH1218" s="8"/>
      <c r="NCI1218" s="8"/>
      <c r="NCJ1218" s="8"/>
      <c r="NCK1218" s="8"/>
      <c r="NCL1218" s="8"/>
      <c r="NCM1218" s="8"/>
      <c r="NCN1218" s="8"/>
      <c r="NCO1218" s="8"/>
      <c r="NCP1218" s="8"/>
      <c r="NCQ1218" s="8"/>
      <c r="NCR1218" s="8"/>
      <c r="NCS1218" s="8"/>
      <c r="NCT1218" s="8"/>
      <c r="NCU1218" s="8"/>
      <c r="NCV1218" s="8"/>
      <c r="NCW1218" s="8"/>
      <c r="NCX1218" s="8"/>
      <c r="NCY1218" s="8"/>
      <c r="NCZ1218" s="8"/>
      <c r="NDA1218" s="8"/>
      <c r="NDB1218" s="8"/>
      <c r="NDC1218" s="8"/>
      <c r="NDD1218" s="8"/>
      <c r="NDE1218" s="8"/>
      <c r="NDF1218" s="8"/>
      <c r="NDG1218" s="8"/>
      <c r="NDH1218" s="8"/>
      <c r="NDI1218" s="8"/>
      <c r="NDJ1218" s="8"/>
      <c r="NDK1218" s="8"/>
      <c r="NDL1218" s="8"/>
      <c r="NDM1218" s="8"/>
      <c r="NDN1218" s="8"/>
      <c r="NDO1218" s="8"/>
      <c r="NDP1218" s="8"/>
      <c r="NDQ1218" s="8"/>
      <c r="NDR1218" s="8"/>
      <c r="NDS1218" s="8"/>
      <c r="NDT1218" s="8"/>
      <c r="NDU1218" s="8"/>
      <c r="NDV1218" s="8"/>
      <c r="NDW1218" s="8"/>
      <c r="NDX1218" s="8"/>
      <c r="NDY1218" s="8"/>
      <c r="NDZ1218" s="8"/>
      <c r="NEA1218" s="8"/>
      <c r="NEB1218" s="8"/>
      <c r="NEC1218" s="8"/>
      <c r="NED1218" s="8"/>
      <c r="NEE1218" s="8"/>
      <c r="NEF1218" s="8"/>
      <c r="NEG1218" s="8"/>
      <c r="NEH1218" s="8"/>
      <c r="NEI1218" s="8"/>
      <c r="NEJ1218" s="8"/>
      <c r="NEK1218" s="8"/>
      <c r="NEL1218" s="8"/>
      <c r="NEM1218" s="8"/>
      <c r="NEN1218" s="8"/>
      <c r="NEO1218" s="8"/>
      <c r="NEP1218" s="8"/>
      <c r="NEQ1218" s="8"/>
      <c r="NER1218" s="8"/>
      <c r="NES1218" s="8"/>
      <c r="NET1218" s="8"/>
      <c r="NEU1218" s="8"/>
      <c r="NEV1218" s="8"/>
      <c r="NEW1218" s="8"/>
      <c r="NEX1218" s="8"/>
      <c r="NEY1218" s="8"/>
      <c r="NEZ1218" s="8"/>
      <c r="NFA1218" s="8"/>
      <c r="NFB1218" s="8"/>
      <c r="NFC1218" s="8"/>
      <c r="NFD1218" s="8"/>
      <c r="NFE1218" s="8"/>
      <c r="NFF1218" s="8"/>
      <c r="NFG1218" s="8"/>
      <c r="NFH1218" s="8"/>
      <c r="NFI1218" s="8"/>
      <c r="NFJ1218" s="8"/>
      <c r="NFK1218" s="8"/>
      <c r="NFL1218" s="8"/>
      <c r="NFM1218" s="8"/>
      <c r="NFN1218" s="8"/>
      <c r="NFO1218" s="8"/>
      <c r="NFP1218" s="8"/>
      <c r="NFQ1218" s="8"/>
      <c r="NFR1218" s="8"/>
      <c r="NFS1218" s="8"/>
      <c r="NFT1218" s="8"/>
      <c r="NFU1218" s="8"/>
      <c r="NFV1218" s="8"/>
      <c r="NFW1218" s="8"/>
      <c r="NFX1218" s="8"/>
      <c r="NFY1218" s="8"/>
      <c r="NFZ1218" s="8"/>
      <c r="NGA1218" s="8"/>
      <c r="NGB1218" s="8"/>
      <c r="NGC1218" s="8"/>
      <c r="NGD1218" s="8"/>
      <c r="NGE1218" s="8"/>
      <c r="NGF1218" s="8"/>
      <c r="NGG1218" s="8"/>
      <c r="NGH1218" s="8"/>
      <c r="NGI1218" s="8"/>
      <c r="NGJ1218" s="8"/>
      <c r="NGK1218" s="8"/>
      <c r="NGL1218" s="8"/>
      <c r="NGM1218" s="8"/>
      <c r="NGN1218" s="8"/>
      <c r="NGO1218" s="8"/>
      <c r="NGP1218" s="8"/>
      <c r="NGQ1218" s="8"/>
      <c r="NGR1218" s="8"/>
      <c r="NGS1218" s="8"/>
      <c r="NGT1218" s="8"/>
      <c r="NGU1218" s="8"/>
      <c r="NGV1218" s="8"/>
      <c r="NGW1218" s="8"/>
      <c r="NGX1218" s="8"/>
      <c r="NGY1218" s="8"/>
      <c r="NGZ1218" s="8"/>
      <c r="NHA1218" s="8"/>
      <c r="NHB1218" s="8"/>
      <c r="NHC1218" s="8"/>
      <c r="NHD1218" s="8"/>
      <c r="NHE1218" s="8"/>
      <c r="NHF1218" s="8"/>
      <c r="NHG1218" s="8"/>
      <c r="NHH1218" s="8"/>
      <c r="NHI1218" s="8"/>
      <c r="NHJ1218" s="8"/>
      <c r="NHK1218" s="8"/>
      <c r="NHL1218" s="8"/>
      <c r="NHM1218" s="8"/>
      <c r="NHN1218" s="8"/>
      <c r="NHO1218" s="8"/>
      <c r="NHP1218" s="8"/>
      <c r="NHQ1218" s="8"/>
      <c r="NHR1218" s="8"/>
      <c r="NHS1218" s="8"/>
      <c r="NHT1218" s="8"/>
      <c r="NHU1218" s="8"/>
      <c r="NHV1218" s="8"/>
      <c r="NHW1218" s="8"/>
      <c r="NHX1218" s="8"/>
      <c r="NHY1218" s="8"/>
      <c r="NHZ1218" s="8"/>
      <c r="NIA1218" s="8"/>
      <c r="NIB1218" s="8"/>
      <c r="NIC1218" s="8"/>
      <c r="NID1218" s="8"/>
      <c r="NIE1218" s="8"/>
      <c r="NIF1218" s="8"/>
      <c r="NIG1218" s="8"/>
      <c r="NIH1218" s="8"/>
      <c r="NII1218" s="8"/>
      <c r="NIJ1218" s="8"/>
      <c r="NIK1218" s="8"/>
      <c r="NIL1218" s="8"/>
      <c r="NIM1218" s="8"/>
      <c r="NIN1218" s="8"/>
      <c r="NIO1218" s="8"/>
      <c r="NIP1218" s="8"/>
      <c r="NIQ1218" s="8"/>
      <c r="NIR1218" s="8"/>
      <c r="NIS1218" s="8"/>
      <c r="NIT1218" s="8"/>
      <c r="NIU1218" s="8"/>
      <c r="NIV1218" s="8"/>
      <c r="NIW1218" s="8"/>
      <c r="NIX1218" s="8"/>
      <c r="NIY1218" s="8"/>
      <c r="NIZ1218" s="8"/>
      <c r="NJA1218" s="8"/>
      <c r="NJB1218" s="8"/>
      <c r="NJC1218" s="8"/>
      <c r="NJD1218" s="8"/>
      <c r="NJE1218" s="8"/>
      <c r="NJF1218" s="8"/>
      <c r="NJG1218" s="8"/>
      <c r="NJH1218" s="8"/>
      <c r="NJI1218" s="8"/>
      <c r="NJJ1218" s="8"/>
      <c r="NJK1218" s="8"/>
      <c r="NJL1218" s="8"/>
      <c r="NJM1218" s="8"/>
      <c r="NJN1218" s="8"/>
      <c r="NJO1218" s="8"/>
      <c r="NJP1218" s="8"/>
      <c r="NJQ1218" s="8"/>
      <c r="NJR1218" s="8"/>
      <c r="NJS1218" s="8"/>
      <c r="NJT1218" s="8"/>
      <c r="NJU1218" s="8"/>
      <c r="NJV1218" s="8"/>
      <c r="NJW1218" s="8"/>
      <c r="NJX1218" s="8"/>
      <c r="NJY1218" s="8"/>
      <c r="NJZ1218" s="8"/>
      <c r="NKA1218" s="8"/>
      <c r="NKB1218" s="8"/>
      <c r="NKC1218" s="8"/>
      <c r="NKD1218" s="8"/>
      <c r="NKE1218" s="8"/>
      <c r="NKF1218" s="8"/>
      <c r="NKG1218" s="8"/>
      <c r="NKH1218" s="8"/>
      <c r="NKI1218" s="8"/>
      <c r="NKJ1218" s="8"/>
      <c r="NKK1218" s="8"/>
      <c r="NKL1218" s="8"/>
      <c r="NKM1218" s="8"/>
      <c r="NKN1218" s="8"/>
      <c r="NKO1218" s="8"/>
      <c r="NKP1218" s="8"/>
      <c r="NKQ1218" s="8"/>
      <c r="NKR1218" s="8"/>
      <c r="NKS1218" s="8"/>
      <c r="NKT1218" s="8"/>
      <c r="NKU1218" s="8"/>
      <c r="NKV1218" s="8"/>
      <c r="NKW1218" s="8"/>
      <c r="NKX1218" s="8"/>
      <c r="NKY1218" s="8"/>
      <c r="NKZ1218" s="8"/>
      <c r="NLA1218" s="8"/>
      <c r="NLB1218" s="8"/>
      <c r="NLC1218" s="8"/>
      <c r="NLD1218" s="8"/>
      <c r="NLE1218" s="8"/>
      <c r="NLF1218" s="8"/>
      <c r="NLG1218" s="8"/>
      <c r="NLH1218" s="8"/>
      <c r="NLI1218" s="8"/>
      <c r="NLJ1218" s="8"/>
      <c r="NLK1218" s="8"/>
      <c r="NLL1218" s="8"/>
      <c r="NLM1218" s="8"/>
      <c r="NLN1218" s="8"/>
      <c r="NLO1218" s="8"/>
      <c r="NLP1218" s="8"/>
      <c r="NLQ1218" s="8"/>
      <c r="NLR1218" s="8"/>
      <c r="NLS1218" s="8"/>
      <c r="NLT1218" s="8"/>
      <c r="NLU1218" s="8"/>
      <c r="NLV1218" s="8"/>
      <c r="NLW1218" s="8"/>
      <c r="NLX1218" s="8"/>
      <c r="NLY1218" s="8"/>
      <c r="NLZ1218" s="8"/>
      <c r="NMA1218" s="8"/>
      <c r="NMB1218" s="8"/>
      <c r="NMC1218" s="8"/>
      <c r="NMD1218" s="8"/>
      <c r="NME1218" s="8"/>
      <c r="NMF1218" s="8"/>
      <c r="NMG1218" s="8"/>
      <c r="NMH1218" s="8"/>
      <c r="NMI1218" s="8"/>
      <c r="NMJ1218" s="8"/>
      <c r="NMK1218" s="8"/>
      <c r="NML1218" s="8"/>
      <c r="NMM1218" s="8"/>
      <c r="NMN1218" s="8"/>
      <c r="NMO1218" s="8"/>
      <c r="NMP1218" s="8"/>
      <c r="NMQ1218" s="8"/>
      <c r="NMR1218" s="8"/>
      <c r="NMS1218" s="8"/>
      <c r="NMT1218" s="8"/>
      <c r="NMU1218" s="8"/>
      <c r="NMV1218" s="8"/>
      <c r="NMW1218" s="8"/>
      <c r="NMX1218" s="8"/>
      <c r="NMY1218" s="8"/>
      <c r="NMZ1218" s="8"/>
      <c r="NNA1218" s="8"/>
      <c r="NNB1218" s="8"/>
      <c r="NNC1218" s="8"/>
      <c r="NND1218" s="8"/>
      <c r="NNE1218" s="8"/>
      <c r="NNF1218" s="8"/>
      <c r="NNG1218" s="8"/>
      <c r="NNH1218" s="8"/>
      <c r="NNI1218" s="8"/>
      <c r="NNJ1218" s="8"/>
      <c r="NNK1218" s="8"/>
      <c r="NNL1218" s="8"/>
      <c r="NNM1218" s="8"/>
      <c r="NNN1218" s="8"/>
      <c r="NNO1218" s="8"/>
      <c r="NNP1218" s="8"/>
      <c r="NNQ1218" s="8"/>
      <c r="NNR1218" s="8"/>
      <c r="NNS1218" s="8"/>
      <c r="NNT1218" s="8"/>
      <c r="NNU1218" s="8"/>
      <c r="NNV1218" s="8"/>
      <c r="NNW1218" s="8"/>
      <c r="NNX1218" s="8"/>
      <c r="NNY1218" s="8"/>
      <c r="NNZ1218" s="8"/>
      <c r="NOA1218" s="8"/>
      <c r="NOB1218" s="8"/>
      <c r="NOC1218" s="8"/>
      <c r="NOD1218" s="8"/>
      <c r="NOE1218" s="8"/>
      <c r="NOF1218" s="8"/>
      <c r="NOG1218" s="8"/>
      <c r="NOH1218" s="8"/>
      <c r="NOI1218" s="8"/>
      <c r="NOJ1218" s="8"/>
      <c r="NOK1218" s="8"/>
      <c r="NOL1218" s="8"/>
      <c r="NOM1218" s="8"/>
      <c r="NON1218" s="8"/>
      <c r="NOO1218" s="8"/>
      <c r="NOP1218" s="8"/>
      <c r="NOQ1218" s="8"/>
      <c r="NOR1218" s="8"/>
      <c r="NOS1218" s="8"/>
      <c r="NOT1218" s="8"/>
      <c r="NOU1218" s="8"/>
      <c r="NOV1218" s="8"/>
      <c r="NOW1218" s="8"/>
      <c r="NOX1218" s="8"/>
      <c r="NOY1218" s="8"/>
      <c r="NOZ1218" s="8"/>
      <c r="NPA1218" s="8"/>
      <c r="NPB1218" s="8"/>
      <c r="NPC1218" s="8"/>
      <c r="NPD1218" s="8"/>
      <c r="NPE1218" s="8"/>
      <c r="NPF1218" s="8"/>
      <c r="NPG1218" s="8"/>
      <c r="NPH1218" s="8"/>
      <c r="NPI1218" s="8"/>
      <c r="NPJ1218" s="8"/>
      <c r="NPK1218" s="8"/>
      <c r="NPL1218" s="8"/>
      <c r="NPM1218" s="8"/>
      <c r="NPN1218" s="8"/>
      <c r="NPO1218" s="8"/>
      <c r="NPP1218" s="8"/>
      <c r="NPQ1218" s="8"/>
      <c r="NPR1218" s="8"/>
      <c r="NPS1218" s="8"/>
      <c r="NPT1218" s="8"/>
      <c r="NPU1218" s="8"/>
      <c r="NPV1218" s="8"/>
      <c r="NPW1218" s="8"/>
      <c r="NPX1218" s="8"/>
      <c r="NPY1218" s="8"/>
      <c r="NPZ1218" s="8"/>
      <c r="NQA1218" s="8"/>
      <c r="NQB1218" s="8"/>
      <c r="NQC1218" s="8"/>
      <c r="NQD1218" s="8"/>
      <c r="NQE1218" s="8"/>
      <c r="NQF1218" s="8"/>
      <c r="NQG1218" s="8"/>
      <c r="NQH1218" s="8"/>
      <c r="NQI1218" s="8"/>
      <c r="NQJ1218" s="8"/>
      <c r="NQK1218" s="8"/>
      <c r="NQL1218" s="8"/>
      <c r="NQM1218" s="8"/>
      <c r="NQN1218" s="8"/>
      <c r="NQO1218" s="8"/>
      <c r="NQP1218" s="8"/>
      <c r="NQQ1218" s="8"/>
      <c r="NQR1218" s="8"/>
      <c r="NQS1218" s="8"/>
      <c r="NQT1218" s="8"/>
      <c r="NQU1218" s="8"/>
      <c r="NQV1218" s="8"/>
      <c r="NQW1218" s="8"/>
      <c r="NQX1218" s="8"/>
      <c r="NQY1218" s="8"/>
      <c r="NQZ1218" s="8"/>
      <c r="NRA1218" s="8"/>
      <c r="NRB1218" s="8"/>
      <c r="NRC1218" s="8"/>
      <c r="NRD1218" s="8"/>
      <c r="NRE1218" s="8"/>
      <c r="NRF1218" s="8"/>
      <c r="NRG1218" s="8"/>
      <c r="NRH1218" s="8"/>
      <c r="NRI1218" s="8"/>
      <c r="NRJ1218" s="8"/>
      <c r="NRK1218" s="8"/>
      <c r="NRL1218" s="8"/>
      <c r="NRM1218" s="8"/>
      <c r="NRN1218" s="8"/>
      <c r="NRO1218" s="8"/>
      <c r="NRP1218" s="8"/>
      <c r="NRQ1218" s="8"/>
      <c r="NRR1218" s="8"/>
      <c r="NRS1218" s="8"/>
      <c r="NRT1218" s="8"/>
      <c r="NRU1218" s="8"/>
      <c r="NRV1218" s="8"/>
      <c r="NRW1218" s="8"/>
      <c r="NRX1218" s="8"/>
      <c r="NRY1218" s="8"/>
      <c r="NRZ1218" s="8"/>
      <c r="NSA1218" s="8"/>
      <c r="NSB1218" s="8"/>
      <c r="NSC1218" s="8"/>
      <c r="NSD1218" s="8"/>
      <c r="NSE1218" s="8"/>
      <c r="NSF1218" s="8"/>
      <c r="NSG1218" s="8"/>
      <c r="NSH1218" s="8"/>
      <c r="NSI1218" s="8"/>
      <c r="NSJ1218" s="8"/>
      <c r="NSK1218" s="8"/>
      <c r="NSL1218" s="8"/>
      <c r="NSM1218" s="8"/>
      <c r="NSN1218" s="8"/>
      <c r="NSO1218" s="8"/>
      <c r="NSP1218" s="8"/>
      <c r="NSQ1218" s="8"/>
      <c r="NSR1218" s="8"/>
      <c r="NSS1218" s="8"/>
      <c r="NST1218" s="8"/>
      <c r="NSU1218" s="8"/>
      <c r="NSV1218" s="8"/>
      <c r="NSW1218" s="8"/>
      <c r="NSX1218" s="8"/>
      <c r="NSY1218" s="8"/>
      <c r="NSZ1218" s="8"/>
      <c r="NTA1218" s="8"/>
      <c r="NTB1218" s="8"/>
      <c r="NTC1218" s="8"/>
      <c r="NTD1218" s="8"/>
      <c r="NTE1218" s="8"/>
      <c r="NTF1218" s="8"/>
      <c r="NTG1218" s="8"/>
      <c r="NTH1218" s="8"/>
      <c r="NTI1218" s="8"/>
      <c r="NTJ1218" s="8"/>
      <c r="NTK1218" s="8"/>
      <c r="NTL1218" s="8"/>
      <c r="NTM1218" s="8"/>
      <c r="NTN1218" s="8"/>
      <c r="NTO1218" s="8"/>
      <c r="NTP1218" s="8"/>
      <c r="NTQ1218" s="8"/>
      <c r="NTR1218" s="8"/>
      <c r="NTS1218" s="8"/>
      <c r="NTT1218" s="8"/>
      <c r="NTU1218" s="8"/>
      <c r="NTV1218" s="8"/>
      <c r="NTW1218" s="8"/>
      <c r="NTX1218" s="8"/>
      <c r="NTY1218" s="8"/>
      <c r="NTZ1218" s="8"/>
      <c r="NUA1218" s="8"/>
      <c r="NUB1218" s="8"/>
      <c r="NUC1218" s="8"/>
      <c r="NUD1218" s="8"/>
      <c r="NUE1218" s="8"/>
      <c r="NUF1218" s="8"/>
      <c r="NUG1218" s="8"/>
      <c r="NUH1218" s="8"/>
      <c r="NUI1218" s="8"/>
      <c r="NUJ1218" s="8"/>
      <c r="NUK1218" s="8"/>
      <c r="NUL1218" s="8"/>
      <c r="NUM1218" s="8"/>
      <c r="NUN1218" s="8"/>
      <c r="NUO1218" s="8"/>
      <c r="NUP1218" s="8"/>
      <c r="NUQ1218" s="8"/>
      <c r="NUR1218" s="8"/>
      <c r="NUS1218" s="8"/>
      <c r="NUT1218" s="8"/>
      <c r="NUU1218" s="8"/>
      <c r="NUV1218" s="8"/>
      <c r="NUW1218" s="8"/>
      <c r="NUX1218" s="8"/>
      <c r="NUY1218" s="8"/>
      <c r="NUZ1218" s="8"/>
      <c r="NVA1218" s="8"/>
      <c r="NVB1218" s="8"/>
      <c r="NVC1218" s="8"/>
      <c r="NVD1218" s="8"/>
      <c r="NVE1218" s="8"/>
      <c r="NVF1218" s="8"/>
      <c r="NVG1218" s="8"/>
      <c r="NVH1218" s="8"/>
      <c r="NVI1218" s="8"/>
      <c r="NVJ1218" s="8"/>
      <c r="NVK1218" s="8"/>
      <c r="NVL1218" s="8"/>
      <c r="NVM1218" s="8"/>
      <c r="NVN1218" s="8"/>
      <c r="NVO1218" s="8"/>
      <c r="NVP1218" s="8"/>
      <c r="NVQ1218" s="8"/>
      <c r="NVR1218" s="8"/>
      <c r="NVS1218" s="8"/>
      <c r="NVT1218" s="8"/>
      <c r="NVU1218" s="8"/>
      <c r="NVV1218" s="8"/>
      <c r="NVW1218" s="8"/>
      <c r="NVX1218" s="8"/>
      <c r="NVY1218" s="8"/>
      <c r="NVZ1218" s="8"/>
      <c r="NWA1218" s="8"/>
      <c r="NWB1218" s="8"/>
      <c r="NWC1218" s="8"/>
      <c r="NWD1218" s="8"/>
      <c r="NWE1218" s="8"/>
      <c r="NWF1218" s="8"/>
      <c r="NWG1218" s="8"/>
      <c r="NWH1218" s="8"/>
      <c r="NWI1218" s="8"/>
      <c r="NWJ1218" s="8"/>
      <c r="NWK1218" s="8"/>
      <c r="NWL1218" s="8"/>
      <c r="NWM1218" s="8"/>
      <c r="NWN1218" s="8"/>
      <c r="NWO1218" s="8"/>
      <c r="NWP1218" s="8"/>
      <c r="NWQ1218" s="8"/>
      <c r="NWR1218" s="8"/>
      <c r="NWS1218" s="8"/>
      <c r="NWT1218" s="8"/>
      <c r="NWU1218" s="8"/>
      <c r="NWV1218" s="8"/>
      <c r="NWW1218" s="8"/>
      <c r="NWX1218" s="8"/>
      <c r="NWY1218" s="8"/>
      <c r="NWZ1218" s="8"/>
      <c r="NXA1218" s="8"/>
      <c r="NXB1218" s="8"/>
      <c r="NXC1218" s="8"/>
      <c r="NXD1218" s="8"/>
      <c r="NXE1218" s="8"/>
      <c r="NXF1218" s="8"/>
      <c r="NXG1218" s="8"/>
      <c r="NXH1218" s="8"/>
      <c r="NXI1218" s="8"/>
      <c r="NXJ1218" s="8"/>
      <c r="NXK1218" s="8"/>
      <c r="NXL1218" s="8"/>
      <c r="NXM1218" s="8"/>
      <c r="NXN1218" s="8"/>
      <c r="NXO1218" s="8"/>
      <c r="NXP1218" s="8"/>
      <c r="NXQ1218" s="8"/>
      <c r="NXR1218" s="8"/>
      <c r="NXS1218" s="8"/>
      <c r="NXT1218" s="8"/>
      <c r="NXU1218" s="8"/>
      <c r="NXV1218" s="8"/>
      <c r="NXW1218" s="8"/>
      <c r="NXX1218" s="8"/>
      <c r="NXY1218" s="8"/>
      <c r="NXZ1218" s="8"/>
      <c r="NYA1218" s="8"/>
      <c r="NYB1218" s="8"/>
      <c r="NYC1218" s="8"/>
      <c r="NYD1218" s="8"/>
      <c r="NYE1218" s="8"/>
      <c r="NYF1218" s="8"/>
      <c r="NYG1218" s="8"/>
      <c r="NYH1218" s="8"/>
      <c r="NYI1218" s="8"/>
      <c r="NYJ1218" s="8"/>
      <c r="NYK1218" s="8"/>
      <c r="NYL1218" s="8"/>
      <c r="NYM1218" s="8"/>
      <c r="NYN1218" s="8"/>
      <c r="NYO1218" s="8"/>
      <c r="NYP1218" s="8"/>
      <c r="NYQ1218" s="8"/>
      <c r="NYR1218" s="8"/>
      <c r="NYS1218" s="8"/>
      <c r="NYT1218" s="8"/>
      <c r="NYU1218" s="8"/>
      <c r="NYV1218" s="8"/>
      <c r="NYW1218" s="8"/>
      <c r="NYX1218" s="8"/>
      <c r="NYY1218" s="8"/>
      <c r="NYZ1218" s="8"/>
      <c r="NZA1218" s="8"/>
      <c r="NZB1218" s="8"/>
      <c r="NZC1218" s="8"/>
      <c r="NZD1218" s="8"/>
      <c r="NZE1218" s="8"/>
      <c r="NZF1218" s="8"/>
      <c r="NZG1218" s="8"/>
      <c r="NZH1218" s="8"/>
      <c r="NZI1218" s="8"/>
      <c r="NZJ1218" s="8"/>
      <c r="NZK1218" s="8"/>
      <c r="NZL1218" s="8"/>
      <c r="NZM1218" s="8"/>
      <c r="NZN1218" s="8"/>
      <c r="NZO1218" s="8"/>
      <c r="NZP1218" s="8"/>
      <c r="NZQ1218" s="8"/>
      <c r="NZR1218" s="8"/>
      <c r="NZS1218" s="8"/>
      <c r="NZT1218" s="8"/>
      <c r="NZU1218" s="8"/>
      <c r="NZV1218" s="8"/>
      <c r="NZW1218" s="8"/>
      <c r="NZX1218" s="8"/>
      <c r="NZY1218" s="8"/>
      <c r="NZZ1218" s="8"/>
      <c r="OAA1218" s="8"/>
      <c r="OAB1218" s="8"/>
      <c r="OAC1218" s="8"/>
      <c r="OAD1218" s="8"/>
      <c r="OAE1218" s="8"/>
      <c r="OAF1218" s="8"/>
      <c r="OAG1218" s="8"/>
      <c r="OAH1218" s="8"/>
      <c r="OAI1218" s="8"/>
      <c r="OAJ1218" s="8"/>
      <c r="OAK1218" s="8"/>
      <c r="OAL1218" s="8"/>
      <c r="OAM1218" s="8"/>
      <c r="OAN1218" s="8"/>
      <c r="OAO1218" s="8"/>
      <c r="OAP1218" s="8"/>
      <c r="OAQ1218" s="8"/>
      <c r="OAR1218" s="8"/>
      <c r="OAS1218" s="8"/>
      <c r="OAT1218" s="8"/>
      <c r="OAU1218" s="8"/>
      <c r="OAV1218" s="8"/>
      <c r="OAW1218" s="8"/>
      <c r="OAX1218" s="8"/>
      <c r="OAY1218" s="8"/>
      <c r="OAZ1218" s="8"/>
      <c r="OBA1218" s="8"/>
      <c r="OBB1218" s="8"/>
      <c r="OBC1218" s="8"/>
      <c r="OBD1218" s="8"/>
      <c r="OBE1218" s="8"/>
      <c r="OBF1218" s="8"/>
      <c r="OBG1218" s="8"/>
      <c r="OBH1218" s="8"/>
      <c r="OBI1218" s="8"/>
      <c r="OBJ1218" s="8"/>
      <c r="OBK1218" s="8"/>
      <c r="OBL1218" s="8"/>
      <c r="OBM1218" s="8"/>
      <c r="OBN1218" s="8"/>
      <c r="OBO1218" s="8"/>
      <c r="OBP1218" s="8"/>
      <c r="OBQ1218" s="8"/>
      <c r="OBR1218" s="8"/>
      <c r="OBS1218" s="8"/>
      <c r="OBT1218" s="8"/>
      <c r="OBU1218" s="8"/>
      <c r="OBV1218" s="8"/>
      <c r="OBW1218" s="8"/>
      <c r="OBX1218" s="8"/>
      <c r="OBY1218" s="8"/>
      <c r="OBZ1218" s="8"/>
      <c r="OCA1218" s="8"/>
      <c r="OCB1218" s="8"/>
      <c r="OCC1218" s="8"/>
      <c r="OCD1218" s="8"/>
      <c r="OCE1218" s="8"/>
      <c r="OCF1218" s="8"/>
      <c r="OCG1218" s="8"/>
      <c r="OCH1218" s="8"/>
      <c r="OCI1218" s="8"/>
      <c r="OCJ1218" s="8"/>
      <c r="OCK1218" s="8"/>
      <c r="OCL1218" s="8"/>
      <c r="OCM1218" s="8"/>
      <c r="OCN1218" s="8"/>
      <c r="OCO1218" s="8"/>
      <c r="OCP1218" s="8"/>
      <c r="OCQ1218" s="8"/>
      <c r="OCR1218" s="8"/>
      <c r="OCS1218" s="8"/>
      <c r="OCT1218" s="8"/>
      <c r="OCU1218" s="8"/>
      <c r="OCV1218" s="8"/>
      <c r="OCW1218" s="8"/>
      <c r="OCX1218" s="8"/>
      <c r="OCY1218" s="8"/>
      <c r="OCZ1218" s="8"/>
      <c r="ODA1218" s="8"/>
      <c r="ODB1218" s="8"/>
      <c r="ODC1218" s="8"/>
      <c r="ODD1218" s="8"/>
      <c r="ODE1218" s="8"/>
      <c r="ODF1218" s="8"/>
      <c r="ODG1218" s="8"/>
      <c r="ODH1218" s="8"/>
      <c r="ODI1218" s="8"/>
      <c r="ODJ1218" s="8"/>
      <c r="ODK1218" s="8"/>
      <c r="ODL1218" s="8"/>
      <c r="ODM1218" s="8"/>
      <c r="ODN1218" s="8"/>
      <c r="ODO1218" s="8"/>
      <c r="ODP1218" s="8"/>
      <c r="ODQ1218" s="8"/>
      <c r="ODR1218" s="8"/>
      <c r="ODS1218" s="8"/>
      <c r="ODT1218" s="8"/>
      <c r="ODU1218" s="8"/>
      <c r="ODV1218" s="8"/>
      <c r="ODW1218" s="8"/>
      <c r="ODX1218" s="8"/>
      <c r="ODY1218" s="8"/>
      <c r="ODZ1218" s="8"/>
      <c r="OEA1218" s="8"/>
      <c r="OEB1218" s="8"/>
      <c r="OEC1218" s="8"/>
      <c r="OED1218" s="8"/>
      <c r="OEE1218" s="8"/>
      <c r="OEF1218" s="8"/>
      <c r="OEG1218" s="8"/>
      <c r="OEH1218" s="8"/>
      <c r="OEI1218" s="8"/>
      <c r="OEJ1218" s="8"/>
      <c r="OEK1218" s="8"/>
      <c r="OEL1218" s="8"/>
      <c r="OEM1218" s="8"/>
      <c r="OEN1218" s="8"/>
      <c r="OEO1218" s="8"/>
      <c r="OEP1218" s="8"/>
      <c r="OEQ1218" s="8"/>
      <c r="OER1218" s="8"/>
      <c r="OES1218" s="8"/>
      <c r="OET1218" s="8"/>
      <c r="OEU1218" s="8"/>
      <c r="OEV1218" s="8"/>
      <c r="OEW1218" s="8"/>
      <c r="OEX1218" s="8"/>
      <c r="OEY1218" s="8"/>
      <c r="OEZ1218" s="8"/>
      <c r="OFA1218" s="8"/>
      <c r="OFB1218" s="8"/>
      <c r="OFC1218" s="8"/>
      <c r="OFD1218" s="8"/>
      <c r="OFE1218" s="8"/>
      <c r="OFF1218" s="8"/>
      <c r="OFG1218" s="8"/>
      <c r="OFH1218" s="8"/>
      <c r="OFI1218" s="8"/>
      <c r="OFJ1218" s="8"/>
      <c r="OFK1218" s="8"/>
      <c r="OFL1218" s="8"/>
      <c r="OFM1218" s="8"/>
      <c r="OFN1218" s="8"/>
      <c r="OFO1218" s="8"/>
      <c r="OFP1218" s="8"/>
      <c r="OFQ1218" s="8"/>
      <c r="OFR1218" s="8"/>
      <c r="OFS1218" s="8"/>
      <c r="OFT1218" s="8"/>
      <c r="OFU1218" s="8"/>
      <c r="OFV1218" s="8"/>
      <c r="OFW1218" s="8"/>
      <c r="OFX1218" s="8"/>
      <c r="OFY1218" s="8"/>
      <c r="OFZ1218" s="8"/>
      <c r="OGA1218" s="8"/>
      <c r="OGB1218" s="8"/>
      <c r="OGC1218" s="8"/>
      <c r="OGD1218" s="8"/>
      <c r="OGE1218" s="8"/>
      <c r="OGF1218" s="8"/>
      <c r="OGG1218" s="8"/>
      <c r="OGH1218" s="8"/>
      <c r="OGI1218" s="8"/>
      <c r="OGJ1218" s="8"/>
      <c r="OGK1218" s="8"/>
      <c r="OGL1218" s="8"/>
      <c r="OGM1218" s="8"/>
      <c r="OGN1218" s="8"/>
      <c r="OGO1218" s="8"/>
      <c r="OGP1218" s="8"/>
      <c r="OGQ1218" s="8"/>
      <c r="OGR1218" s="8"/>
      <c r="OGS1218" s="8"/>
      <c r="OGT1218" s="8"/>
      <c r="OGU1218" s="8"/>
      <c r="OGV1218" s="8"/>
      <c r="OGW1218" s="8"/>
      <c r="OGX1218" s="8"/>
      <c r="OGY1218" s="8"/>
      <c r="OGZ1218" s="8"/>
      <c r="OHA1218" s="8"/>
      <c r="OHB1218" s="8"/>
      <c r="OHC1218" s="8"/>
      <c r="OHD1218" s="8"/>
      <c r="OHE1218" s="8"/>
      <c r="OHF1218" s="8"/>
      <c r="OHG1218" s="8"/>
      <c r="OHH1218" s="8"/>
      <c r="OHI1218" s="8"/>
      <c r="OHJ1218" s="8"/>
      <c r="OHK1218" s="8"/>
      <c r="OHL1218" s="8"/>
      <c r="OHM1218" s="8"/>
      <c r="OHN1218" s="8"/>
      <c r="OHO1218" s="8"/>
      <c r="OHP1218" s="8"/>
      <c r="OHQ1218" s="8"/>
      <c r="OHR1218" s="8"/>
      <c r="OHS1218" s="8"/>
      <c r="OHT1218" s="8"/>
      <c r="OHU1218" s="8"/>
      <c r="OHV1218" s="8"/>
      <c r="OHW1218" s="8"/>
      <c r="OHX1218" s="8"/>
      <c r="OHY1218" s="8"/>
      <c r="OHZ1218" s="8"/>
      <c r="OIA1218" s="8"/>
      <c r="OIB1218" s="8"/>
      <c r="OIC1218" s="8"/>
      <c r="OID1218" s="8"/>
      <c r="OIE1218" s="8"/>
      <c r="OIF1218" s="8"/>
      <c r="OIG1218" s="8"/>
      <c r="OIH1218" s="8"/>
      <c r="OII1218" s="8"/>
      <c r="OIJ1218" s="8"/>
      <c r="OIK1218" s="8"/>
      <c r="OIL1218" s="8"/>
      <c r="OIM1218" s="8"/>
      <c r="OIN1218" s="8"/>
      <c r="OIO1218" s="8"/>
      <c r="OIP1218" s="8"/>
      <c r="OIQ1218" s="8"/>
      <c r="OIR1218" s="8"/>
      <c r="OIS1218" s="8"/>
      <c r="OIT1218" s="8"/>
      <c r="OIU1218" s="8"/>
      <c r="OIV1218" s="8"/>
      <c r="OIW1218" s="8"/>
      <c r="OIX1218" s="8"/>
      <c r="OIY1218" s="8"/>
      <c r="OIZ1218" s="8"/>
      <c r="OJA1218" s="8"/>
      <c r="OJB1218" s="8"/>
      <c r="OJC1218" s="8"/>
      <c r="OJD1218" s="8"/>
      <c r="OJE1218" s="8"/>
      <c r="OJF1218" s="8"/>
      <c r="OJG1218" s="8"/>
      <c r="OJH1218" s="8"/>
      <c r="OJI1218" s="8"/>
      <c r="OJJ1218" s="8"/>
      <c r="OJK1218" s="8"/>
      <c r="OJL1218" s="8"/>
      <c r="OJM1218" s="8"/>
      <c r="OJN1218" s="8"/>
      <c r="OJO1218" s="8"/>
      <c r="OJP1218" s="8"/>
      <c r="OJQ1218" s="8"/>
      <c r="OJR1218" s="8"/>
      <c r="OJS1218" s="8"/>
      <c r="OJT1218" s="8"/>
      <c r="OJU1218" s="8"/>
      <c r="OJV1218" s="8"/>
      <c r="OJW1218" s="8"/>
      <c r="OJX1218" s="8"/>
      <c r="OJY1218" s="8"/>
      <c r="OJZ1218" s="8"/>
      <c r="OKA1218" s="8"/>
      <c r="OKB1218" s="8"/>
      <c r="OKC1218" s="8"/>
      <c r="OKD1218" s="8"/>
      <c r="OKE1218" s="8"/>
      <c r="OKF1218" s="8"/>
      <c r="OKG1218" s="8"/>
      <c r="OKH1218" s="8"/>
      <c r="OKI1218" s="8"/>
      <c r="OKJ1218" s="8"/>
      <c r="OKK1218" s="8"/>
      <c r="OKL1218" s="8"/>
      <c r="OKM1218" s="8"/>
      <c r="OKN1218" s="8"/>
      <c r="OKO1218" s="8"/>
      <c r="OKP1218" s="8"/>
      <c r="OKQ1218" s="8"/>
      <c r="OKR1218" s="8"/>
      <c r="OKS1218" s="8"/>
      <c r="OKT1218" s="8"/>
      <c r="OKU1218" s="8"/>
      <c r="OKV1218" s="8"/>
      <c r="OKW1218" s="8"/>
      <c r="OKX1218" s="8"/>
      <c r="OKY1218" s="8"/>
      <c r="OKZ1218" s="8"/>
      <c r="OLA1218" s="8"/>
      <c r="OLB1218" s="8"/>
      <c r="OLC1218" s="8"/>
      <c r="OLD1218" s="8"/>
      <c r="OLE1218" s="8"/>
      <c r="OLF1218" s="8"/>
      <c r="OLG1218" s="8"/>
      <c r="OLH1218" s="8"/>
      <c r="OLI1218" s="8"/>
      <c r="OLJ1218" s="8"/>
      <c r="OLK1218" s="8"/>
      <c r="OLL1218" s="8"/>
      <c r="OLM1218" s="8"/>
      <c r="OLN1218" s="8"/>
      <c r="OLO1218" s="8"/>
      <c r="OLP1218" s="8"/>
      <c r="OLQ1218" s="8"/>
      <c r="OLR1218" s="8"/>
      <c r="OLS1218" s="8"/>
      <c r="OLT1218" s="8"/>
      <c r="OLU1218" s="8"/>
      <c r="OLV1218" s="8"/>
      <c r="OLW1218" s="8"/>
      <c r="OLX1218" s="8"/>
      <c r="OLY1218" s="8"/>
      <c r="OLZ1218" s="8"/>
      <c r="OMA1218" s="8"/>
      <c r="OMB1218" s="8"/>
      <c r="OMC1218" s="8"/>
      <c r="OMD1218" s="8"/>
      <c r="OME1218" s="8"/>
      <c r="OMF1218" s="8"/>
      <c r="OMG1218" s="8"/>
      <c r="OMH1218" s="8"/>
      <c r="OMI1218" s="8"/>
      <c r="OMJ1218" s="8"/>
      <c r="OMK1218" s="8"/>
      <c r="OML1218" s="8"/>
      <c r="OMM1218" s="8"/>
      <c r="OMN1218" s="8"/>
      <c r="OMO1218" s="8"/>
      <c r="OMP1218" s="8"/>
      <c r="OMQ1218" s="8"/>
      <c r="OMR1218" s="8"/>
      <c r="OMS1218" s="8"/>
      <c r="OMT1218" s="8"/>
      <c r="OMU1218" s="8"/>
      <c r="OMV1218" s="8"/>
      <c r="OMW1218" s="8"/>
      <c r="OMX1218" s="8"/>
      <c r="OMY1218" s="8"/>
      <c r="OMZ1218" s="8"/>
      <c r="ONA1218" s="8"/>
      <c r="ONB1218" s="8"/>
      <c r="ONC1218" s="8"/>
      <c r="OND1218" s="8"/>
      <c r="ONE1218" s="8"/>
      <c r="ONF1218" s="8"/>
      <c r="ONG1218" s="8"/>
      <c r="ONH1218" s="8"/>
      <c r="ONI1218" s="8"/>
      <c r="ONJ1218" s="8"/>
      <c r="ONK1218" s="8"/>
      <c r="ONL1218" s="8"/>
      <c r="ONM1218" s="8"/>
      <c r="ONN1218" s="8"/>
      <c r="ONO1218" s="8"/>
      <c r="ONP1218" s="8"/>
      <c r="ONQ1218" s="8"/>
      <c r="ONR1218" s="8"/>
      <c r="ONS1218" s="8"/>
      <c r="ONT1218" s="8"/>
      <c r="ONU1218" s="8"/>
      <c r="ONV1218" s="8"/>
      <c r="ONW1218" s="8"/>
      <c r="ONX1218" s="8"/>
      <c r="ONY1218" s="8"/>
      <c r="ONZ1218" s="8"/>
      <c r="OOA1218" s="8"/>
      <c r="OOB1218" s="8"/>
      <c r="OOC1218" s="8"/>
      <c r="OOD1218" s="8"/>
      <c r="OOE1218" s="8"/>
      <c r="OOF1218" s="8"/>
      <c r="OOG1218" s="8"/>
      <c r="OOH1218" s="8"/>
      <c r="OOI1218" s="8"/>
      <c r="OOJ1218" s="8"/>
      <c r="OOK1218" s="8"/>
      <c r="OOL1218" s="8"/>
      <c r="OOM1218" s="8"/>
      <c r="OON1218" s="8"/>
      <c r="OOO1218" s="8"/>
      <c r="OOP1218" s="8"/>
      <c r="OOQ1218" s="8"/>
      <c r="OOR1218" s="8"/>
      <c r="OOS1218" s="8"/>
      <c r="OOT1218" s="8"/>
      <c r="OOU1218" s="8"/>
      <c r="OOV1218" s="8"/>
      <c r="OOW1218" s="8"/>
      <c r="OOX1218" s="8"/>
      <c r="OOY1218" s="8"/>
      <c r="OOZ1218" s="8"/>
      <c r="OPA1218" s="8"/>
      <c r="OPB1218" s="8"/>
      <c r="OPC1218" s="8"/>
      <c r="OPD1218" s="8"/>
      <c r="OPE1218" s="8"/>
      <c r="OPF1218" s="8"/>
      <c r="OPG1218" s="8"/>
      <c r="OPH1218" s="8"/>
      <c r="OPI1218" s="8"/>
      <c r="OPJ1218" s="8"/>
      <c r="OPK1218" s="8"/>
      <c r="OPL1218" s="8"/>
      <c r="OPM1218" s="8"/>
      <c r="OPN1218" s="8"/>
      <c r="OPO1218" s="8"/>
      <c r="OPP1218" s="8"/>
      <c r="OPQ1218" s="8"/>
      <c r="OPR1218" s="8"/>
      <c r="OPS1218" s="8"/>
      <c r="OPT1218" s="8"/>
      <c r="OPU1218" s="8"/>
      <c r="OPV1218" s="8"/>
      <c r="OPW1218" s="8"/>
      <c r="OPX1218" s="8"/>
      <c r="OPY1218" s="8"/>
      <c r="OPZ1218" s="8"/>
      <c r="OQA1218" s="8"/>
      <c r="OQB1218" s="8"/>
      <c r="OQC1218" s="8"/>
      <c r="OQD1218" s="8"/>
      <c r="OQE1218" s="8"/>
      <c r="OQF1218" s="8"/>
      <c r="OQG1218" s="8"/>
      <c r="OQH1218" s="8"/>
      <c r="OQI1218" s="8"/>
      <c r="OQJ1218" s="8"/>
      <c r="OQK1218" s="8"/>
      <c r="OQL1218" s="8"/>
      <c r="OQM1218" s="8"/>
      <c r="OQN1218" s="8"/>
      <c r="OQO1218" s="8"/>
      <c r="OQP1218" s="8"/>
      <c r="OQQ1218" s="8"/>
      <c r="OQR1218" s="8"/>
      <c r="OQS1218" s="8"/>
      <c r="OQT1218" s="8"/>
      <c r="OQU1218" s="8"/>
      <c r="OQV1218" s="8"/>
      <c r="OQW1218" s="8"/>
      <c r="OQX1218" s="8"/>
      <c r="OQY1218" s="8"/>
      <c r="OQZ1218" s="8"/>
      <c r="ORA1218" s="8"/>
      <c r="ORB1218" s="8"/>
      <c r="ORC1218" s="8"/>
      <c r="ORD1218" s="8"/>
      <c r="ORE1218" s="8"/>
      <c r="ORF1218" s="8"/>
      <c r="ORG1218" s="8"/>
      <c r="ORH1218" s="8"/>
      <c r="ORI1218" s="8"/>
      <c r="ORJ1218" s="8"/>
      <c r="ORK1218" s="8"/>
      <c r="ORL1218" s="8"/>
      <c r="ORM1218" s="8"/>
      <c r="ORN1218" s="8"/>
      <c r="ORO1218" s="8"/>
      <c r="ORP1218" s="8"/>
      <c r="ORQ1218" s="8"/>
      <c r="ORR1218" s="8"/>
      <c r="ORS1218" s="8"/>
      <c r="ORT1218" s="8"/>
      <c r="ORU1218" s="8"/>
      <c r="ORV1218" s="8"/>
      <c r="ORW1218" s="8"/>
      <c r="ORX1218" s="8"/>
      <c r="ORY1218" s="8"/>
      <c r="ORZ1218" s="8"/>
      <c r="OSA1218" s="8"/>
      <c r="OSB1218" s="8"/>
      <c r="OSC1218" s="8"/>
      <c r="OSD1218" s="8"/>
      <c r="OSE1218" s="8"/>
      <c r="OSF1218" s="8"/>
      <c r="OSG1218" s="8"/>
      <c r="OSH1218" s="8"/>
      <c r="OSI1218" s="8"/>
      <c r="OSJ1218" s="8"/>
      <c r="OSK1218" s="8"/>
      <c r="OSL1218" s="8"/>
      <c r="OSM1218" s="8"/>
      <c r="OSN1218" s="8"/>
      <c r="OSO1218" s="8"/>
      <c r="OSP1218" s="8"/>
      <c r="OSQ1218" s="8"/>
      <c r="OSR1218" s="8"/>
      <c r="OSS1218" s="8"/>
      <c r="OST1218" s="8"/>
      <c r="OSU1218" s="8"/>
      <c r="OSV1218" s="8"/>
      <c r="OSW1218" s="8"/>
      <c r="OSX1218" s="8"/>
      <c r="OSY1218" s="8"/>
      <c r="OSZ1218" s="8"/>
      <c r="OTA1218" s="8"/>
      <c r="OTB1218" s="8"/>
      <c r="OTC1218" s="8"/>
      <c r="OTD1218" s="8"/>
      <c r="OTE1218" s="8"/>
      <c r="OTF1218" s="8"/>
      <c r="OTG1218" s="8"/>
      <c r="OTH1218" s="8"/>
      <c r="OTI1218" s="8"/>
      <c r="OTJ1218" s="8"/>
      <c r="OTK1218" s="8"/>
      <c r="OTL1218" s="8"/>
      <c r="OTM1218" s="8"/>
      <c r="OTN1218" s="8"/>
      <c r="OTO1218" s="8"/>
      <c r="OTP1218" s="8"/>
      <c r="OTQ1218" s="8"/>
      <c r="OTR1218" s="8"/>
      <c r="OTS1218" s="8"/>
      <c r="OTT1218" s="8"/>
      <c r="OTU1218" s="8"/>
      <c r="OTV1218" s="8"/>
      <c r="OTW1218" s="8"/>
      <c r="OTX1218" s="8"/>
      <c r="OTY1218" s="8"/>
      <c r="OTZ1218" s="8"/>
      <c r="OUA1218" s="8"/>
      <c r="OUB1218" s="8"/>
      <c r="OUC1218" s="8"/>
      <c r="OUD1218" s="8"/>
      <c r="OUE1218" s="8"/>
      <c r="OUF1218" s="8"/>
      <c r="OUG1218" s="8"/>
      <c r="OUH1218" s="8"/>
      <c r="OUI1218" s="8"/>
      <c r="OUJ1218" s="8"/>
      <c r="OUK1218" s="8"/>
      <c r="OUL1218" s="8"/>
      <c r="OUM1218" s="8"/>
      <c r="OUN1218" s="8"/>
      <c r="OUO1218" s="8"/>
      <c r="OUP1218" s="8"/>
      <c r="OUQ1218" s="8"/>
      <c r="OUR1218" s="8"/>
      <c r="OUS1218" s="8"/>
      <c r="OUT1218" s="8"/>
      <c r="OUU1218" s="8"/>
      <c r="OUV1218" s="8"/>
      <c r="OUW1218" s="8"/>
      <c r="OUX1218" s="8"/>
      <c r="OUY1218" s="8"/>
      <c r="OUZ1218" s="8"/>
      <c r="OVA1218" s="8"/>
      <c r="OVB1218" s="8"/>
      <c r="OVC1218" s="8"/>
      <c r="OVD1218" s="8"/>
      <c r="OVE1218" s="8"/>
      <c r="OVF1218" s="8"/>
      <c r="OVG1218" s="8"/>
      <c r="OVH1218" s="8"/>
      <c r="OVI1218" s="8"/>
      <c r="OVJ1218" s="8"/>
      <c r="OVK1218" s="8"/>
      <c r="OVL1218" s="8"/>
      <c r="OVM1218" s="8"/>
      <c r="OVN1218" s="8"/>
      <c r="OVO1218" s="8"/>
      <c r="OVP1218" s="8"/>
      <c r="OVQ1218" s="8"/>
      <c r="OVR1218" s="8"/>
      <c r="OVS1218" s="8"/>
      <c r="OVT1218" s="8"/>
      <c r="OVU1218" s="8"/>
      <c r="OVV1218" s="8"/>
      <c r="OVW1218" s="8"/>
      <c r="OVX1218" s="8"/>
      <c r="OVY1218" s="8"/>
      <c r="OVZ1218" s="8"/>
      <c r="OWA1218" s="8"/>
      <c r="OWB1218" s="8"/>
      <c r="OWC1218" s="8"/>
      <c r="OWD1218" s="8"/>
      <c r="OWE1218" s="8"/>
      <c r="OWF1218" s="8"/>
      <c r="OWG1218" s="8"/>
      <c r="OWH1218" s="8"/>
      <c r="OWI1218" s="8"/>
      <c r="OWJ1218" s="8"/>
      <c r="OWK1218" s="8"/>
      <c r="OWL1218" s="8"/>
      <c r="OWM1218" s="8"/>
      <c r="OWN1218" s="8"/>
      <c r="OWO1218" s="8"/>
      <c r="OWP1218" s="8"/>
      <c r="OWQ1218" s="8"/>
      <c r="OWR1218" s="8"/>
      <c r="OWS1218" s="8"/>
      <c r="OWT1218" s="8"/>
      <c r="OWU1218" s="8"/>
      <c r="OWV1218" s="8"/>
      <c r="OWW1218" s="8"/>
      <c r="OWX1218" s="8"/>
      <c r="OWY1218" s="8"/>
      <c r="OWZ1218" s="8"/>
      <c r="OXA1218" s="8"/>
      <c r="OXB1218" s="8"/>
      <c r="OXC1218" s="8"/>
      <c r="OXD1218" s="8"/>
      <c r="OXE1218" s="8"/>
      <c r="OXF1218" s="8"/>
      <c r="OXG1218" s="8"/>
      <c r="OXH1218" s="8"/>
      <c r="OXI1218" s="8"/>
      <c r="OXJ1218" s="8"/>
      <c r="OXK1218" s="8"/>
      <c r="OXL1218" s="8"/>
      <c r="OXM1218" s="8"/>
      <c r="OXN1218" s="8"/>
      <c r="OXO1218" s="8"/>
      <c r="OXP1218" s="8"/>
      <c r="OXQ1218" s="8"/>
      <c r="OXR1218" s="8"/>
      <c r="OXS1218" s="8"/>
      <c r="OXT1218" s="8"/>
      <c r="OXU1218" s="8"/>
      <c r="OXV1218" s="8"/>
      <c r="OXW1218" s="8"/>
      <c r="OXX1218" s="8"/>
      <c r="OXY1218" s="8"/>
      <c r="OXZ1218" s="8"/>
      <c r="OYA1218" s="8"/>
      <c r="OYB1218" s="8"/>
      <c r="OYC1218" s="8"/>
      <c r="OYD1218" s="8"/>
      <c r="OYE1218" s="8"/>
      <c r="OYF1218" s="8"/>
      <c r="OYG1218" s="8"/>
      <c r="OYH1218" s="8"/>
      <c r="OYI1218" s="8"/>
      <c r="OYJ1218" s="8"/>
      <c r="OYK1218" s="8"/>
      <c r="OYL1218" s="8"/>
      <c r="OYM1218" s="8"/>
      <c r="OYN1218" s="8"/>
      <c r="OYO1218" s="8"/>
      <c r="OYP1218" s="8"/>
      <c r="OYQ1218" s="8"/>
      <c r="OYR1218" s="8"/>
      <c r="OYS1218" s="8"/>
      <c r="OYT1218" s="8"/>
      <c r="OYU1218" s="8"/>
      <c r="OYV1218" s="8"/>
      <c r="OYW1218" s="8"/>
      <c r="OYX1218" s="8"/>
      <c r="OYY1218" s="8"/>
      <c r="OYZ1218" s="8"/>
      <c r="OZA1218" s="8"/>
      <c r="OZB1218" s="8"/>
      <c r="OZC1218" s="8"/>
      <c r="OZD1218" s="8"/>
      <c r="OZE1218" s="8"/>
      <c r="OZF1218" s="8"/>
      <c r="OZG1218" s="8"/>
      <c r="OZH1218" s="8"/>
      <c r="OZI1218" s="8"/>
      <c r="OZJ1218" s="8"/>
      <c r="OZK1218" s="8"/>
      <c r="OZL1218" s="8"/>
      <c r="OZM1218" s="8"/>
      <c r="OZN1218" s="8"/>
      <c r="OZO1218" s="8"/>
      <c r="OZP1218" s="8"/>
      <c r="OZQ1218" s="8"/>
      <c r="OZR1218" s="8"/>
      <c r="OZS1218" s="8"/>
      <c r="OZT1218" s="8"/>
      <c r="OZU1218" s="8"/>
      <c r="OZV1218" s="8"/>
      <c r="OZW1218" s="8"/>
      <c r="OZX1218" s="8"/>
      <c r="OZY1218" s="8"/>
      <c r="OZZ1218" s="8"/>
      <c r="PAA1218" s="8"/>
      <c r="PAB1218" s="8"/>
      <c r="PAC1218" s="8"/>
      <c r="PAD1218" s="8"/>
      <c r="PAE1218" s="8"/>
      <c r="PAF1218" s="8"/>
      <c r="PAG1218" s="8"/>
      <c r="PAH1218" s="8"/>
      <c r="PAI1218" s="8"/>
      <c r="PAJ1218" s="8"/>
      <c r="PAK1218" s="8"/>
      <c r="PAL1218" s="8"/>
      <c r="PAM1218" s="8"/>
      <c r="PAN1218" s="8"/>
      <c r="PAO1218" s="8"/>
      <c r="PAP1218" s="8"/>
      <c r="PAQ1218" s="8"/>
      <c r="PAR1218" s="8"/>
      <c r="PAS1218" s="8"/>
      <c r="PAT1218" s="8"/>
      <c r="PAU1218" s="8"/>
      <c r="PAV1218" s="8"/>
      <c r="PAW1218" s="8"/>
      <c r="PAX1218" s="8"/>
      <c r="PAY1218" s="8"/>
      <c r="PAZ1218" s="8"/>
      <c r="PBA1218" s="8"/>
      <c r="PBB1218" s="8"/>
      <c r="PBC1218" s="8"/>
      <c r="PBD1218" s="8"/>
      <c r="PBE1218" s="8"/>
      <c r="PBF1218" s="8"/>
      <c r="PBG1218" s="8"/>
      <c r="PBH1218" s="8"/>
      <c r="PBI1218" s="8"/>
      <c r="PBJ1218" s="8"/>
      <c r="PBK1218" s="8"/>
      <c r="PBL1218" s="8"/>
      <c r="PBM1218" s="8"/>
      <c r="PBN1218" s="8"/>
      <c r="PBO1218" s="8"/>
      <c r="PBP1218" s="8"/>
      <c r="PBQ1218" s="8"/>
      <c r="PBR1218" s="8"/>
      <c r="PBS1218" s="8"/>
      <c r="PBT1218" s="8"/>
      <c r="PBU1218" s="8"/>
      <c r="PBV1218" s="8"/>
      <c r="PBW1218" s="8"/>
      <c r="PBX1218" s="8"/>
      <c r="PBY1218" s="8"/>
      <c r="PBZ1218" s="8"/>
      <c r="PCA1218" s="8"/>
      <c r="PCB1218" s="8"/>
      <c r="PCC1218" s="8"/>
      <c r="PCD1218" s="8"/>
      <c r="PCE1218" s="8"/>
      <c r="PCF1218" s="8"/>
      <c r="PCG1218" s="8"/>
      <c r="PCH1218" s="8"/>
      <c r="PCI1218" s="8"/>
      <c r="PCJ1218" s="8"/>
      <c r="PCK1218" s="8"/>
      <c r="PCL1218" s="8"/>
      <c r="PCM1218" s="8"/>
      <c r="PCN1218" s="8"/>
      <c r="PCO1218" s="8"/>
      <c r="PCP1218" s="8"/>
      <c r="PCQ1218" s="8"/>
      <c r="PCR1218" s="8"/>
      <c r="PCS1218" s="8"/>
      <c r="PCT1218" s="8"/>
      <c r="PCU1218" s="8"/>
      <c r="PCV1218" s="8"/>
      <c r="PCW1218" s="8"/>
      <c r="PCX1218" s="8"/>
      <c r="PCY1218" s="8"/>
      <c r="PCZ1218" s="8"/>
      <c r="PDA1218" s="8"/>
      <c r="PDB1218" s="8"/>
      <c r="PDC1218" s="8"/>
      <c r="PDD1218" s="8"/>
      <c r="PDE1218" s="8"/>
      <c r="PDF1218" s="8"/>
      <c r="PDG1218" s="8"/>
      <c r="PDH1218" s="8"/>
      <c r="PDI1218" s="8"/>
      <c r="PDJ1218" s="8"/>
      <c r="PDK1218" s="8"/>
      <c r="PDL1218" s="8"/>
      <c r="PDM1218" s="8"/>
      <c r="PDN1218" s="8"/>
      <c r="PDO1218" s="8"/>
      <c r="PDP1218" s="8"/>
      <c r="PDQ1218" s="8"/>
      <c r="PDR1218" s="8"/>
      <c r="PDS1218" s="8"/>
      <c r="PDT1218" s="8"/>
      <c r="PDU1218" s="8"/>
      <c r="PDV1218" s="8"/>
      <c r="PDW1218" s="8"/>
      <c r="PDX1218" s="8"/>
      <c r="PDY1218" s="8"/>
      <c r="PDZ1218" s="8"/>
      <c r="PEA1218" s="8"/>
      <c r="PEB1218" s="8"/>
      <c r="PEC1218" s="8"/>
      <c r="PED1218" s="8"/>
      <c r="PEE1218" s="8"/>
      <c r="PEF1218" s="8"/>
      <c r="PEG1218" s="8"/>
      <c r="PEH1218" s="8"/>
      <c r="PEI1218" s="8"/>
      <c r="PEJ1218" s="8"/>
      <c r="PEK1218" s="8"/>
      <c r="PEL1218" s="8"/>
      <c r="PEM1218" s="8"/>
      <c r="PEN1218" s="8"/>
      <c r="PEO1218" s="8"/>
      <c r="PEP1218" s="8"/>
      <c r="PEQ1218" s="8"/>
      <c r="PER1218" s="8"/>
      <c r="PES1218" s="8"/>
      <c r="PET1218" s="8"/>
      <c r="PEU1218" s="8"/>
      <c r="PEV1218" s="8"/>
      <c r="PEW1218" s="8"/>
      <c r="PEX1218" s="8"/>
      <c r="PEY1218" s="8"/>
      <c r="PEZ1218" s="8"/>
      <c r="PFA1218" s="8"/>
      <c r="PFB1218" s="8"/>
      <c r="PFC1218" s="8"/>
      <c r="PFD1218" s="8"/>
      <c r="PFE1218" s="8"/>
      <c r="PFF1218" s="8"/>
      <c r="PFG1218" s="8"/>
      <c r="PFH1218" s="8"/>
      <c r="PFI1218" s="8"/>
      <c r="PFJ1218" s="8"/>
      <c r="PFK1218" s="8"/>
      <c r="PFL1218" s="8"/>
      <c r="PFM1218" s="8"/>
      <c r="PFN1218" s="8"/>
      <c r="PFO1218" s="8"/>
      <c r="PFP1218" s="8"/>
      <c r="PFQ1218" s="8"/>
      <c r="PFR1218" s="8"/>
      <c r="PFS1218" s="8"/>
      <c r="PFT1218" s="8"/>
      <c r="PFU1218" s="8"/>
      <c r="PFV1218" s="8"/>
      <c r="PFW1218" s="8"/>
      <c r="PFX1218" s="8"/>
      <c r="PFY1218" s="8"/>
      <c r="PFZ1218" s="8"/>
      <c r="PGA1218" s="8"/>
      <c r="PGB1218" s="8"/>
      <c r="PGC1218" s="8"/>
      <c r="PGD1218" s="8"/>
      <c r="PGE1218" s="8"/>
      <c r="PGF1218" s="8"/>
      <c r="PGG1218" s="8"/>
      <c r="PGH1218" s="8"/>
      <c r="PGI1218" s="8"/>
      <c r="PGJ1218" s="8"/>
      <c r="PGK1218" s="8"/>
      <c r="PGL1218" s="8"/>
      <c r="PGM1218" s="8"/>
      <c r="PGN1218" s="8"/>
      <c r="PGO1218" s="8"/>
      <c r="PGP1218" s="8"/>
      <c r="PGQ1218" s="8"/>
      <c r="PGR1218" s="8"/>
      <c r="PGS1218" s="8"/>
      <c r="PGT1218" s="8"/>
      <c r="PGU1218" s="8"/>
      <c r="PGV1218" s="8"/>
      <c r="PGW1218" s="8"/>
      <c r="PGX1218" s="8"/>
      <c r="PGY1218" s="8"/>
      <c r="PGZ1218" s="8"/>
      <c r="PHA1218" s="8"/>
      <c r="PHB1218" s="8"/>
      <c r="PHC1218" s="8"/>
      <c r="PHD1218" s="8"/>
      <c r="PHE1218" s="8"/>
      <c r="PHF1218" s="8"/>
      <c r="PHG1218" s="8"/>
      <c r="PHH1218" s="8"/>
      <c r="PHI1218" s="8"/>
      <c r="PHJ1218" s="8"/>
      <c r="PHK1218" s="8"/>
      <c r="PHL1218" s="8"/>
      <c r="PHM1218" s="8"/>
      <c r="PHN1218" s="8"/>
      <c r="PHO1218" s="8"/>
      <c r="PHP1218" s="8"/>
      <c r="PHQ1218" s="8"/>
      <c r="PHR1218" s="8"/>
      <c r="PHS1218" s="8"/>
      <c r="PHT1218" s="8"/>
      <c r="PHU1218" s="8"/>
      <c r="PHV1218" s="8"/>
      <c r="PHW1218" s="8"/>
      <c r="PHX1218" s="8"/>
      <c r="PHY1218" s="8"/>
      <c r="PHZ1218" s="8"/>
      <c r="PIA1218" s="8"/>
      <c r="PIB1218" s="8"/>
      <c r="PIC1218" s="8"/>
      <c r="PID1218" s="8"/>
      <c r="PIE1218" s="8"/>
      <c r="PIF1218" s="8"/>
      <c r="PIG1218" s="8"/>
      <c r="PIH1218" s="8"/>
      <c r="PII1218" s="8"/>
      <c r="PIJ1218" s="8"/>
      <c r="PIK1218" s="8"/>
      <c r="PIL1218" s="8"/>
      <c r="PIM1218" s="8"/>
      <c r="PIN1218" s="8"/>
      <c r="PIO1218" s="8"/>
      <c r="PIP1218" s="8"/>
      <c r="PIQ1218" s="8"/>
      <c r="PIR1218" s="8"/>
      <c r="PIS1218" s="8"/>
      <c r="PIT1218" s="8"/>
      <c r="PIU1218" s="8"/>
      <c r="PIV1218" s="8"/>
      <c r="PIW1218" s="8"/>
      <c r="PIX1218" s="8"/>
      <c r="PIY1218" s="8"/>
      <c r="PIZ1218" s="8"/>
      <c r="PJA1218" s="8"/>
      <c r="PJB1218" s="8"/>
      <c r="PJC1218" s="8"/>
      <c r="PJD1218" s="8"/>
      <c r="PJE1218" s="8"/>
      <c r="PJF1218" s="8"/>
      <c r="PJG1218" s="8"/>
      <c r="PJH1218" s="8"/>
      <c r="PJI1218" s="8"/>
      <c r="PJJ1218" s="8"/>
      <c r="PJK1218" s="8"/>
      <c r="PJL1218" s="8"/>
      <c r="PJM1218" s="8"/>
      <c r="PJN1218" s="8"/>
      <c r="PJO1218" s="8"/>
      <c r="PJP1218" s="8"/>
      <c r="PJQ1218" s="8"/>
      <c r="PJR1218" s="8"/>
      <c r="PJS1218" s="8"/>
      <c r="PJT1218" s="8"/>
      <c r="PJU1218" s="8"/>
      <c r="PJV1218" s="8"/>
      <c r="PJW1218" s="8"/>
      <c r="PJX1218" s="8"/>
      <c r="PJY1218" s="8"/>
      <c r="PJZ1218" s="8"/>
      <c r="PKA1218" s="8"/>
      <c r="PKB1218" s="8"/>
      <c r="PKC1218" s="8"/>
      <c r="PKD1218" s="8"/>
      <c r="PKE1218" s="8"/>
      <c r="PKF1218" s="8"/>
      <c r="PKG1218" s="8"/>
      <c r="PKH1218" s="8"/>
      <c r="PKI1218" s="8"/>
      <c r="PKJ1218" s="8"/>
      <c r="PKK1218" s="8"/>
      <c r="PKL1218" s="8"/>
      <c r="PKM1218" s="8"/>
      <c r="PKN1218" s="8"/>
      <c r="PKO1218" s="8"/>
      <c r="PKP1218" s="8"/>
      <c r="PKQ1218" s="8"/>
      <c r="PKR1218" s="8"/>
      <c r="PKS1218" s="8"/>
      <c r="PKT1218" s="8"/>
      <c r="PKU1218" s="8"/>
      <c r="PKV1218" s="8"/>
      <c r="PKW1218" s="8"/>
      <c r="PKX1218" s="8"/>
      <c r="PKY1218" s="8"/>
      <c r="PKZ1218" s="8"/>
      <c r="PLA1218" s="8"/>
      <c r="PLB1218" s="8"/>
      <c r="PLC1218" s="8"/>
      <c r="PLD1218" s="8"/>
      <c r="PLE1218" s="8"/>
      <c r="PLF1218" s="8"/>
      <c r="PLG1218" s="8"/>
      <c r="PLH1218" s="8"/>
      <c r="PLI1218" s="8"/>
      <c r="PLJ1218" s="8"/>
      <c r="PLK1218" s="8"/>
      <c r="PLL1218" s="8"/>
      <c r="PLM1218" s="8"/>
      <c r="PLN1218" s="8"/>
      <c r="PLO1218" s="8"/>
      <c r="PLP1218" s="8"/>
      <c r="PLQ1218" s="8"/>
      <c r="PLR1218" s="8"/>
      <c r="PLS1218" s="8"/>
      <c r="PLT1218" s="8"/>
      <c r="PLU1218" s="8"/>
      <c r="PLV1218" s="8"/>
      <c r="PLW1218" s="8"/>
      <c r="PLX1218" s="8"/>
      <c r="PLY1218" s="8"/>
      <c r="PLZ1218" s="8"/>
      <c r="PMA1218" s="8"/>
      <c r="PMB1218" s="8"/>
      <c r="PMC1218" s="8"/>
      <c r="PMD1218" s="8"/>
      <c r="PME1218" s="8"/>
      <c r="PMF1218" s="8"/>
      <c r="PMG1218" s="8"/>
      <c r="PMH1218" s="8"/>
      <c r="PMI1218" s="8"/>
      <c r="PMJ1218" s="8"/>
      <c r="PMK1218" s="8"/>
      <c r="PML1218" s="8"/>
      <c r="PMM1218" s="8"/>
      <c r="PMN1218" s="8"/>
      <c r="PMO1218" s="8"/>
      <c r="PMP1218" s="8"/>
      <c r="PMQ1218" s="8"/>
      <c r="PMR1218" s="8"/>
      <c r="PMS1218" s="8"/>
      <c r="PMT1218" s="8"/>
      <c r="PMU1218" s="8"/>
      <c r="PMV1218" s="8"/>
      <c r="PMW1218" s="8"/>
      <c r="PMX1218" s="8"/>
      <c r="PMY1218" s="8"/>
      <c r="PMZ1218" s="8"/>
      <c r="PNA1218" s="8"/>
      <c r="PNB1218" s="8"/>
      <c r="PNC1218" s="8"/>
      <c r="PND1218" s="8"/>
      <c r="PNE1218" s="8"/>
      <c r="PNF1218" s="8"/>
      <c r="PNG1218" s="8"/>
      <c r="PNH1218" s="8"/>
      <c r="PNI1218" s="8"/>
      <c r="PNJ1218" s="8"/>
      <c r="PNK1218" s="8"/>
      <c r="PNL1218" s="8"/>
      <c r="PNM1218" s="8"/>
      <c r="PNN1218" s="8"/>
      <c r="PNO1218" s="8"/>
      <c r="PNP1218" s="8"/>
      <c r="PNQ1218" s="8"/>
      <c r="PNR1218" s="8"/>
      <c r="PNS1218" s="8"/>
      <c r="PNT1218" s="8"/>
      <c r="PNU1218" s="8"/>
      <c r="PNV1218" s="8"/>
      <c r="PNW1218" s="8"/>
      <c r="PNX1218" s="8"/>
      <c r="PNY1218" s="8"/>
      <c r="PNZ1218" s="8"/>
      <c r="POA1218" s="8"/>
      <c r="POB1218" s="8"/>
      <c r="POC1218" s="8"/>
      <c r="POD1218" s="8"/>
      <c r="POE1218" s="8"/>
      <c r="POF1218" s="8"/>
      <c r="POG1218" s="8"/>
      <c r="POH1218" s="8"/>
      <c r="POI1218" s="8"/>
      <c r="POJ1218" s="8"/>
      <c r="POK1218" s="8"/>
      <c r="POL1218" s="8"/>
      <c r="POM1218" s="8"/>
      <c r="PON1218" s="8"/>
      <c r="POO1218" s="8"/>
      <c r="POP1218" s="8"/>
      <c r="POQ1218" s="8"/>
      <c r="POR1218" s="8"/>
      <c r="POS1218" s="8"/>
      <c r="POT1218" s="8"/>
      <c r="POU1218" s="8"/>
      <c r="POV1218" s="8"/>
      <c r="POW1218" s="8"/>
      <c r="POX1218" s="8"/>
      <c r="POY1218" s="8"/>
      <c r="POZ1218" s="8"/>
      <c r="PPA1218" s="8"/>
      <c r="PPB1218" s="8"/>
      <c r="PPC1218" s="8"/>
      <c r="PPD1218" s="8"/>
      <c r="PPE1218" s="8"/>
      <c r="PPF1218" s="8"/>
      <c r="PPG1218" s="8"/>
      <c r="PPH1218" s="8"/>
      <c r="PPI1218" s="8"/>
      <c r="PPJ1218" s="8"/>
      <c r="PPK1218" s="8"/>
      <c r="PPL1218" s="8"/>
      <c r="PPM1218" s="8"/>
      <c r="PPN1218" s="8"/>
      <c r="PPO1218" s="8"/>
      <c r="PPP1218" s="8"/>
      <c r="PPQ1218" s="8"/>
      <c r="PPR1218" s="8"/>
      <c r="PPS1218" s="8"/>
      <c r="PPT1218" s="8"/>
      <c r="PPU1218" s="8"/>
      <c r="PPV1218" s="8"/>
      <c r="PPW1218" s="8"/>
      <c r="PPX1218" s="8"/>
      <c r="PPY1218" s="8"/>
      <c r="PPZ1218" s="8"/>
      <c r="PQA1218" s="8"/>
      <c r="PQB1218" s="8"/>
      <c r="PQC1218" s="8"/>
      <c r="PQD1218" s="8"/>
      <c r="PQE1218" s="8"/>
      <c r="PQF1218" s="8"/>
      <c r="PQG1218" s="8"/>
      <c r="PQH1218" s="8"/>
      <c r="PQI1218" s="8"/>
      <c r="PQJ1218" s="8"/>
      <c r="PQK1218" s="8"/>
      <c r="PQL1218" s="8"/>
      <c r="PQM1218" s="8"/>
      <c r="PQN1218" s="8"/>
      <c r="PQO1218" s="8"/>
      <c r="PQP1218" s="8"/>
      <c r="PQQ1218" s="8"/>
      <c r="PQR1218" s="8"/>
      <c r="PQS1218" s="8"/>
      <c r="PQT1218" s="8"/>
      <c r="PQU1218" s="8"/>
      <c r="PQV1218" s="8"/>
      <c r="PQW1218" s="8"/>
      <c r="PQX1218" s="8"/>
      <c r="PQY1218" s="8"/>
      <c r="PQZ1218" s="8"/>
      <c r="PRA1218" s="8"/>
      <c r="PRB1218" s="8"/>
      <c r="PRC1218" s="8"/>
      <c r="PRD1218" s="8"/>
      <c r="PRE1218" s="8"/>
      <c r="PRF1218" s="8"/>
      <c r="PRG1218" s="8"/>
      <c r="PRH1218" s="8"/>
      <c r="PRI1218" s="8"/>
      <c r="PRJ1218" s="8"/>
      <c r="PRK1218" s="8"/>
      <c r="PRL1218" s="8"/>
      <c r="PRM1218" s="8"/>
      <c r="PRN1218" s="8"/>
      <c r="PRO1218" s="8"/>
      <c r="PRP1218" s="8"/>
      <c r="PRQ1218" s="8"/>
      <c r="PRR1218" s="8"/>
      <c r="PRS1218" s="8"/>
      <c r="PRT1218" s="8"/>
      <c r="PRU1218" s="8"/>
      <c r="PRV1218" s="8"/>
      <c r="PRW1218" s="8"/>
      <c r="PRX1218" s="8"/>
      <c r="PRY1218" s="8"/>
      <c r="PRZ1218" s="8"/>
      <c r="PSA1218" s="8"/>
      <c r="PSB1218" s="8"/>
      <c r="PSC1218" s="8"/>
      <c r="PSD1218" s="8"/>
      <c r="PSE1218" s="8"/>
      <c r="PSF1218" s="8"/>
      <c r="PSG1218" s="8"/>
      <c r="PSH1218" s="8"/>
      <c r="PSI1218" s="8"/>
      <c r="PSJ1218" s="8"/>
      <c r="PSK1218" s="8"/>
      <c r="PSL1218" s="8"/>
      <c r="PSM1218" s="8"/>
      <c r="PSN1218" s="8"/>
      <c r="PSO1218" s="8"/>
      <c r="PSP1218" s="8"/>
      <c r="PSQ1218" s="8"/>
      <c r="PSR1218" s="8"/>
      <c r="PSS1218" s="8"/>
      <c r="PST1218" s="8"/>
      <c r="PSU1218" s="8"/>
      <c r="PSV1218" s="8"/>
      <c r="PSW1218" s="8"/>
      <c r="PSX1218" s="8"/>
      <c r="PSY1218" s="8"/>
      <c r="PSZ1218" s="8"/>
      <c r="PTA1218" s="8"/>
      <c r="PTB1218" s="8"/>
      <c r="PTC1218" s="8"/>
      <c r="PTD1218" s="8"/>
      <c r="PTE1218" s="8"/>
      <c r="PTF1218" s="8"/>
      <c r="PTG1218" s="8"/>
      <c r="PTH1218" s="8"/>
      <c r="PTI1218" s="8"/>
      <c r="PTJ1218" s="8"/>
      <c r="PTK1218" s="8"/>
      <c r="PTL1218" s="8"/>
      <c r="PTM1218" s="8"/>
      <c r="PTN1218" s="8"/>
      <c r="PTO1218" s="8"/>
      <c r="PTP1218" s="8"/>
      <c r="PTQ1218" s="8"/>
      <c r="PTR1218" s="8"/>
      <c r="PTS1218" s="8"/>
      <c r="PTT1218" s="8"/>
      <c r="PTU1218" s="8"/>
      <c r="PTV1218" s="8"/>
      <c r="PTW1218" s="8"/>
      <c r="PTX1218" s="8"/>
      <c r="PTY1218" s="8"/>
      <c r="PTZ1218" s="8"/>
      <c r="PUA1218" s="8"/>
      <c r="PUB1218" s="8"/>
      <c r="PUC1218" s="8"/>
      <c r="PUD1218" s="8"/>
      <c r="PUE1218" s="8"/>
      <c r="PUF1218" s="8"/>
      <c r="PUG1218" s="8"/>
      <c r="PUH1218" s="8"/>
      <c r="PUI1218" s="8"/>
      <c r="PUJ1218" s="8"/>
      <c r="PUK1218" s="8"/>
      <c r="PUL1218" s="8"/>
      <c r="PUM1218" s="8"/>
      <c r="PUN1218" s="8"/>
      <c r="PUO1218" s="8"/>
      <c r="PUP1218" s="8"/>
      <c r="PUQ1218" s="8"/>
      <c r="PUR1218" s="8"/>
      <c r="PUS1218" s="8"/>
      <c r="PUT1218" s="8"/>
      <c r="PUU1218" s="8"/>
      <c r="PUV1218" s="8"/>
      <c r="PUW1218" s="8"/>
      <c r="PUX1218" s="8"/>
      <c r="PUY1218" s="8"/>
      <c r="PUZ1218" s="8"/>
      <c r="PVA1218" s="8"/>
      <c r="PVB1218" s="8"/>
      <c r="PVC1218" s="8"/>
      <c r="PVD1218" s="8"/>
      <c r="PVE1218" s="8"/>
      <c r="PVF1218" s="8"/>
      <c r="PVG1218" s="8"/>
      <c r="PVH1218" s="8"/>
      <c r="PVI1218" s="8"/>
      <c r="PVJ1218" s="8"/>
      <c r="PVK1218" s="8"/>
      <c r="PVL1218" s="8"/>
      <c r="PVM1218" s="8"/>
      <c r="PVN1218" s="8"/>
      <c r="PVO1218" s="8"/>
      <c r="PVP1218" s="8"/>
      <c r="PVQ1218" s="8"/>
      <c r="PVR1218" s="8"/>
      <c r="PVS1218" s="8"/>
      <c r="PVT1218" s="8"/>
      <c r="PVU1218" s="8"/>
      <c r="PVV1218" s="8"/>
      <c r="PVW1218" s="8"/>
      <c r="PVX1218" s="8"/>
      <c r="PVY1218" s="8"/>
      <c r="PVZ1218" s="8"/>
      <c r="PWA1218" s="8"/>
      <c r="PWB1218" s="8"/>
      <c r="PWC1218" s="8"/>
      <c r="PWD1218" s="8"/>
      <c r="PWE1218" s="8"/>
      <c r="PWF1218" s="8"/>
      <c r="PWG1218" s="8"/>
      <c r="PWH1218" s="8"/>
      <c r="PWI1218" s="8"/>
      <c r="PWJ1218" s="8"/>
      <c r="PWK1218" s="8"/>
      <c r="PWL1218" s="8"/>
      <c r="PWM1218" s="8"/>
      <c r="PWN1218" s="8"/>
      <c r="PWO1218" s="8"/>
      <c r="PWP1218" s="8"/>
      <c r="PWQ1218" s="8"/>
      <c r="PWR1218" s="8"/>
      <c r="PWS1218" s="8"/>
      <c r="PWT1218" s="8"/>
      <c r="PWU1218" s="8"/>
      <c r="PWV1218" s="8"/>
      <c r="PWW1218" s="8"/>
      <c r="PWX1218" s="8"/>
      <c r="PWY1218" s="8"/>
      <c r="PWZ1218" s="8"/>
      <c r="PXA1218" s="8"/>
      <c r="PXB1218" s="8"/>
      <c r="PXC1218" s="8"/>
      <c r="PXD1218" s="8"/>
      <c r="PXE1218" s="8"/>
      <c r="PXF1218" s="8"/>
      <c r="PXG1218" s="8"/>
      <c r="PXH1218" s="8"/>
      <c r="PXI1218" s="8"/>
      <c r="PXJ1218" s="8"/>
      <c r="PXK1218" s="8"/>
      <c r="PXL1218" s="8"/>
      <c r="PXM1218" s="8"/>
      <c r="PXN1218" s="8"/>
      <c r="PXO1218" s="8"/>
      <c r="PXP1218" s="8"/>
      <c r="PXQ1218" s="8"/>
      <c r="PXR1218" s="8"/>
      <c r="PXS1218" s="8"/>
      <c r="PXT1218" s="8"/>
      <c r="PXU1218" s="8"/>
      <c r="PXV1218" s="8"/>
      <c r="PXW1218" s="8"/>
      <c r="PXX1218" s="8"/>
      <c r="PXY1218" s="8"/>
      <c r="PXZ1218" s="8"/>
      <c r="PYA1218" s="8"/>
      <c r="PYB1218" s="8"/>
      <c r="PYC1218" s="8"/>
      <c r="PYD1218" s="8"/>
      <c r="PYE1218" s="8"/>
      <c r="PYF1218" s="8"/>
      <c r="PYG1218" s="8"/>
      <c r="PYH1218" s="8"/>
      <c r="PYI1218" s="8"/>
      <c r="PYJ1218" s="8"/>
      <c r="PYK1218" s="8"/>
      <c r="PYL1218" s="8"/>
      <c r="PYM1218" s="8"/>
      <c r="PYN1218" s="8"/>
      <c r="PYO1218" s="8"/>
      <c r="PYP1218" s="8"/>
      <c r="PYQ1218" s="8"/>
      <c r="PYR1218" s="8"/>
      <c r="PYS1218" s="8"/>
      <c r="PYT1218" s="8"/>
      <c r="PYU1218" s="8"/>
      <c r="PYV1218" s="8"/>
      <c r="PYW1218" s="8"/>
      <c r="PYX1218" s="8"/>
      <c r="PYY1218" s="8"/>
      <c r="PYZ1218" s="8"/>
      <c r="PZA1218" s="8"/>
      <c r="PZB1218" s="8"/>
      <c r="PZC1218" s="8"/>
      <c r="PZD1218" s="8"/>
      <c r="PZE1218" s="8"/>
      <c r="PZF1218" s="8"/>
      <c r="PZG1218" s="8"/>
      <c r="PZH1218" s="8"/>
      <c r="PZI1218" s="8"/>
      <c r="PZJ1218" s="8"/>
      <c r="PZK1218" s="8"/>
      <c r="PZL1218" s="8"/>
      <c r="PZM1218" s="8"/>
      <c r="PZN1218" s="8"/>
      <c r="PZO1218" s="8"/>
      <c r="PZP1218" s="8"/>
      <c r="PZQ1218" s="8"/>
      <c r="PZR1218" s="8"/>
      <c r="PZS1218" s="8"/>
      <c r="PZT1218" s="8"/>
      <c r="PZU1218" s="8"/>
      <c r="PZV1218" s="8"/>
      <c r="PZW1218" s="8"/>
      <c r="PZX1218" s="8"/>
      <c r="PZY1218" s="8"/>
      <c r="PZZ1218" s="8"/>
      <c r="QAA1218" s="8"/>
      <c r="QAB1218" s="8"/>
      <c r="QAC1218" s="8"/>
      <c r="QAD1218" s="8"/>
      <c r="QAE1218" s="8"/>
      <c r="QAF1218" s="8"/>
      <c r="QAG1218" s="8"/>
      <c r="QAH1218" s="8"/>
      <c r="QAI1218" s="8"/>
      <c r="QAJ1218" s="8"/>
      <c r="QAK1218" s="8"/>
      <c r="QAL1218" s="8"/>
      <c r="QAM1218" s="8"/>
      <c r="QAN1218" s="8"/>
      <c r="QAO1218" s="8"/>
      <c r="QAP1218" s="8"/>
      <c r="QAQ1218" s="8"/>
      <c r="QAR1218" s="8"/>
      <c r="QAS1218" s="8"/>
      <c r="QAT1218" s="8"/>
      <c r="QAU1218" s="8"/>
      <c r="QAV1218" s="8"/>
      <c r="QAW1218" s="8"/>
      <c r="QAX1218" s="8"/>
      <c r="QAY1218" s="8"/>
      <c r="QAZ1218" s="8"/>
      <c r="QBA1218" s="8"/>
      <c r="QBB1218" s="8"/>
      <c r="QBC1218" s="8"/>
      <c r="QBD1218" s="8"/>
      <c r="QBE1218" s="8"/>
      <c r="QBF1218" s="8"/>
      <c r="QBG1218" s="8"/>
      <c r="QBH1218" s="8"/>
      <c r="QBI1218" s="8"/>
      <c r="QBJ1218" s="8"/>
      <c r="QBK1218" s="8"/>
      <c r="QBL1218" s="8"/>
      <c r="QBM1218" s="8"/>
      <c r="QBN1218" s="8"/>
      <c r="QBO1218" s="8"/>
      <c r="QBP1218" s="8"/>
      <c r="QBQ1218" s="8"/>
      <c r="QBR1218" s="8"/>
      <c r="QBS1218" s="8"/>
      <c r="QBT1218" s="8"/>
      <c r="QBU1218" s="8"/>
      <c r="QBV1218" s="8"/>
      <c r="QBW1218" s="8"/>
      <c r="QBX1218" s="8"/>
      <c r="QBY1218" s="8"/>
      <c r="QBZ1218" s="8"/>
      <c r="QCA1218" s="8"/>
      <c r="QCB1218" s="8"/>
      <c r="QCC1218" s="8"/>
      <c r="QCD1218" s="8"/>
      <c r="QCE1218" s="8"/>
      <c r="QCF1218" s="8"/>
      <c r="QCG1218" s="8"/>
      <c r="QCH1218" s="8"/>
      <c r="QCI1218" s="8"/>
      <c r="QCJ1218" s="8"/>
      <c r="QCK1218" s="8"/>
      <c r="QCL1218" s="8"/>
      <c r="QCM1218" s="8"/>
      <c r="QCN1218" s="8"/>
      <c r="QCO1218" s="8"/>
      <c r="QCP1218" s="8"/>
      <c r="QCQ1218" s="8"/>
      <c r="QCR1218" s="8"/>
      <c r="QCS1218" s="8"/>
      <c r="QCT1218" s="8"/>
      <c r="QCU1218" s="8"/>
      <c r="QCV1218" s="8"/>
      <c r="QCW1218" s="8"/>
      <c r="QCX1218" s="8"/>
      <c r="QCY1218" s="8"/>
      <c r="QCZ1218" s="8"/>
      <c r="QDA1218" s="8"/>
      <c r="QDB1218" s="8"/>
      <c r="QDC1218" s="8"/>
      <c r="QDD1218" s="8"/>
      <c r="QDE1218" s="8"/>
      <c r="QDF1218" s="8"/>
      <c r="QDG1218" s="8"/>
      <c r="QDH1218" s="8"/>
      <c r="QDI1218" s="8"/>
      <c r="QDJ1218" s="8"/>
      <c r="QDK1218" s="8"/>
      <c r="QDL1218" s="8"/>
      <c r="QDM1218" s="8"/>
      <c r="QDN1218" s="8"/>
      <c r="QDO1218" s="8"/>
      <c r="QDP1218" s="8"/>
      <c r="QDQ1218" s="8"/>
      <c r="QDR1218" s="8"/>
      <c r="QDS1218" s="8"/>
      <c r="QDT1218" s="8"/>
      <c r="QDU1218" s="8"/>
      <c r="QDV1218" s="8"/>
      <c r="QDW1218" s="8"/>
      <c r="QDX1218" s="8"/>
      <c r="QDY1218" s="8"/>
      <c r="QDZ1218" s="8"/>
      <c r="QEA1218" s="8"/>
      <c r="QEB1218" s="8"/>
      <c r="QEC1218" s="8"/>
      <c r="QED1218" s="8"/>
      <c r="QEE1218" s="8"/>
      <c r="QEF1218" s="8"/>
      <c r="QEG1218" s="8"/>
      <c r="QEH1218" s="8"/>
      <c r="QEI1218" s="8"/>
      <c r="QEJ1218" s="8"/>
      <c r="QEK1218" s="8"/>
      <c r="QEL1218" s="8"/>
      <c r="QEM1218" s="8"/>
      <c r="QEN1218" s="8"/>
      <c r="QEO1218" s="8"/>
      <c r="QEP1218" s="8"/>
      <c r="QEQ1218" s="8"/>
      <c r="QER1218" s="8"/>
      <c r="QES1218" s="8"/>
      <c r="QET1218" s="8"/>
      <c r="QEU1218" s="8"/>
      <c r="QEV1218" s="8"/>
      <c r="QEW1218" s="8"/>
      <c r="QEX1218" s="8"/>
      <c r="QEY1218" s="8"/>
      <c r="QEZ1218" s="8"/>
      <c r="QFA1218" s="8"/>
      <c r="QFB1218" s="8"/>
      <c r="QFC1218" s="8"/>
      <c r="QFD1218" s="8"/>
      <c r="QFE1218" s="8"/>
      <c r="QFF1218" s="8"/>
      <c r="QFG1218" s="8"/>
      <c r="QFH1218" s="8"/>
      <c r="QFI1218" s="8"/>
      <c r="QFJ1218" s="8"/>
      <c r="QFK1218" s="8"/>
      <c r="QFL1218" s="8"/>
      <c r="QFM1218" s="8"/>
      <c r="QFN1218" s="8"/>
      <c r="QFO1218" s="8"/>
      <c r="QFP1218" s="8"/>
      <c r="QFQ1218" s="8"/>
      <c r="QFR1218" s="8"/>
      <c r="QFS1218" s="8"/>
      <c r="QFT1218" s="8"/>
      <c r="QFU1218" s="8"/>
      <c r="QFV1218" s="8"/>
      <c r="QFW1218" s="8"/>
      <c r="QFX1218" s="8"/>
      <c r="QFY1218" s="8"/>
      <c r="QFZ1218" s="8"/>
      <c r="QGA1218" s="8"/>
      <c r="QGB1218" s="8"/>
      <c r="QGC1218" s="8"/>
      <c r="QGD1218" s="8"/>
      <c r="QGE1218" s="8"/>
      <c r="QGF1218" s="8"/>
      <c r="QGG1218" s="8"/>
      <c r="QGH1218" s="8"/>
      <c r="QGI1218" s="8"/>
      <c r="QGJ1218" s="8"/>
      <c r="QGK1218" s="8"/>
      <c r="QGL1218" s="8"/>
      <c r="QGM1218" s="8"/>
      <c r="QGN1218" s="8"/>
      <c r="QGO1218" s="8"/>
      <c r="QGP1218" s="8"/>
      <c r="QGQ1218" s="8"/>
      <c r="QGR1218" s="8"/>
      <c r="QGS1218" s="8"/>
      <c r="QGT1218" s="8"/>
      <c r="QGU1218" s="8"/>
      <c r="QGV1218" s="8"/>
      <c r="QGW1218" s="8"/>
      <c r="QGX1218" s="8"/>
      <c r="QGY1218" s="8"/>
      <c r="QGZ1218" s="8"/>
      <c r="QHA1218" s="8"/>
      <c r="QHB1218" s="8"/>
      <c r="QHC1218" s="8"/>
      <c r="QHD1218" s="8"/>
      <c r="QHE1218" s="8"/>
      <c r="QHF1218" s="8"/>
      <c r="QHG1218" s="8"/>
      <c r="QHH1218" s="8"/>
      <c r="QHI1218" s="8"/>
      <c r="QHJ1218" s="8"/>
      <c r="QHK1218" s="8"/>
      <c r="QHL1218" s="8"/>
      <c r="QHM1218" s="8"/>
      <c r="QHN1218" s="8"/>
      <c r="QHO1218" s="8"/>
      <c r="QHP1218" s="8"/>
      <c r="QHQ1218" s="8"/>
      <c r="QHR1218" s="8"/>
      <c r="QHS1218" s="8"/>
      <c r="QHT1218" s="8"/>
      <c r="QHU1218" s="8"/>
      <c r="QHV1218" s="8"/>
      <c r="QHW1218" s="8"/>
      <c r="QHX1218" s="8"/>
      <c r="QHY1218" s="8"/>
      <c r="QHZ1218" s="8"/>
      <c r="QIA1218" s="8"/>
      <c r="QIB1218" s="8"/>
      <c r="QIC1218" s="8"/>
      <c r="QID1218" s="8"/>
      <c r="QIE1218" s="8"/>
      <c r="QIF1218" s="8"/>
      <c r="QIG1218" s="8"/>
      <c r="QIH1218" s="8"/>
      <c r="QII1218" s="8"/>
      <c r="QIJ1218" s="8"/>
      <c r="QIK1218" s="8"/>
      <c r="QIL1218" s="8"/>
      <c r="QIM1218" s="8"/>
      <c r="QIN1218" s="8"/>
      <c r="QIO1218" s="8"/>
      <c r="QIP1218" s="8"/>
      <c r="QIQ1218" s="8"/>
      <c r="QIR1218" s="8"/>
      <c r="QIS1218" s="8"/>
      <c r="QIT1218" s="8"/>
      <c r="QIU1218" s="8"/>
      <c r="QIV1218" s="8"/>
      <c r="QIW1218" s="8"/>
      <c r="QIX1218" s="8"/>
      <c r="QIY1218" s="8"/>
      <c r="QIZ1218" s="8"/>
      <c r="QJA1218" s="8"/>
      <c r="QJB1218" s="8"/>
      <c r="QJC1218" s="8"/>
      <c r="QJD1218" s="8"/>
      <c r="QJE1218" s="8"/>
      <c r="QJF1218" s="8"/>
      <c r="QJG1218" s="8"/>
      <c r="QJH1218" s="8"/>
      <c r="QJI1218" s="8"/>
      <c r="QJJ1218" s="8"/>
      <c r="QJK1218" s="8"/>
      <c r="QJL1218" s="8"/>
      <c r="QJM1218" s="8"/>
      <c r="QJN1218" s="8"/>
      <c r="QJO1218" s="8"/>
      <c r="QJP1218" s="8"/>
      <c r="QJQ1218" s="8"/>
      <c r="QJR1218" s="8"/>
      <c r="QJS1218" s="8"/>
      <c r="QJT1218" s="8"/>
      <c r="QJU1218" s="8"/>
      <c r="QJV1218" s="8"/>
      <c r="QJW1218" s="8"/>
      <c r="QJX1218" s="8"/>
      <c r="QJY1218" s="8"/>
      <c r="QJZ1218" s="8"/>
      <c r="QKA1218" s="8"/>
      <c r="QKB1218" s="8"/>
      <c r="QKC1218" s="8"/>
      <c r="QKD1218" s="8"/>
      <c r="QKE1218" s="8"/>
      <c r="QKF1218" s="8"/>
      <c r="QKG1218" s="8"/>
      <c r="QKH1218" s="8"/>
      <c r="QKI1218" s="8"/>
      <c r="QKJ1218" s="8"/>
      <c r="QKK1218" s="8"/>
      <c r="QKL1218" s="8"/>
      <c r="QKM1218" s="8"/>
      <c r="QKN1218" s="8"/>
      <c r="QKO1218" s="8"/>
      <c r="QKP1218" s="8"/>
      <c r="QKQ1218" s="8"/>
      <c r="QKR1218" s="8"/>
      <c r="QKS1218" s="8"/>
      <c r="QKT1218" s="8"/>
      <c r="QKU1218" s="8"/>
      <c r="QKV1218" s="8"/>
      <c r="QKW1218" s="8"/>
      <c r="QKX1218" s="8"/>
      <c r="QKY1218" s="8"/>
      <c r="QKZ1218" s="8"/>
      <c r="QLA1218" s="8"/>
      <c r="QLB1218" s="8"/>
      <c r="QLC1218" s="8"/>
      <c r="QLD1218" s="8"/>
      <c r="QLE1218" s="8"/>
      <c r="QLF1218" s="8"/>
      <c r="QLG1218" s="8"/>
      <c r="QLH1218" s="8"/>
      <c r="QLI1218" s="8"/>
      <c r="QLJ1218" s="8"/>
      <c r="QLK1218" s="8"/>
      <c r="QLL1218" s="8"/>
      <c r="QLM1218" s="8"/>
      <c r="QLN1218" s="8"/>
      <c r="QLO1218" s="8"/>
      <c r="QLP1218" s="8"/>
      <c r="QLQ1218" s="8"/>
      <c r="QLR1218" s="8"/>
      <c r="QLS1218" s="8"/>
      <c r="QLT1218" s="8"/>
      <c r="QLU1218" s="8"/>
      <c r="QLV1218" s="8"/>
      <c r="QLW1218" s="8"/>
      <c r="QLX1218" s="8"/>
      <c r="QLY1218" s="8"/>
      <c r="QLZ1218" s="8"/>
      <c r="QMA1218" s="8"/>
      <c r="QMB1218" s="8"/>
      <c r="QMC1218" s="8"/>
      <c r="QMD1218" s="8"/>
      <c r="QME1218" s="8"/>
      <c r="QMF1218" s="8"/>
      <c r="QMG1218" s="8"/>
      <c r="QMH1218" s="8"/>
      <c r="QMI1218" s="8"/>
      <c r="QMJ1218" s="8"/>
      <c r="QMK1218" s="8"/>
      <c r="QML1218" s="8"/>
      <c r="QMM1218" s="8"/>
      <c r="QMN1218" s="8"/>
      <c r="QMO1218" s="8"/>
      <c r="QMP1218" s="8"/>
      <c r="QMQ1218" s="8"/>
      <c r="QMR1218" s="8"/>
      <c r="QMS1218" s="8"/>
      <c r="QMT1218" s="8"/>
      <c r="QMU1218" s="8"/>
      <c r="QMV1218" s="8"/>
      <c r="QMW1218" s="8"/>
      <c r="QMX1218" s="8"/>
      <c r="QMY1218" s="8"/>
      <c r="QMZ1218" s="8"/>
      <c r="QNA1218" s="8"/>
      <c r="QNB1218" s="8"/>
      <c r="QNC1218" s="8"/>
      <c r="QND1218" s="8"/>
      <c r="QNE1218" s="8"/>
      <c r="QNF1218" s="8"/>
      <c r="QNG1218" s="8"/>
      <c r="QNH1218" s="8"/>
      <c r="QNI1218" s="8"/>
      <c r="QNJ1218" s="8"/>
      <c r="QNK1218" s="8"/>
      <c r="QNL1218" s="8"/>
      <c r="QNM1218" s="8"/>
      <c r="QNN1218" s="8"/>
      <c r="QNO1218" s="8"/>
      <c r="QNP1218" s="8"/>
      <c r="QNQ1218" s="8"/>
      <c r="QNR1218" s="8"/>
      <c r="QNS1218" s="8"/>
      <c r="QNT1218" s="8"/>
      <c r="QNU1218" s="8"/>
      <c r="QNV1218" s="8"/>
      <c r="QNW1218" s="8"/>
      <c r="QNX1218" s="8"/>
      <c r="QNY1218" s="8"/>
      <c r="QNZ1218" s="8"/>
      <c r="QOA1218" s="8"/>
      <c r="QOB1218" s="8"/>
      <c r="QOC1218" s="8"/>
      <c r="QOD1218" s="8"/>
      <c r="QOE1218" s="8"/>
      <c r="QOF1218" s="8"/>
      <c r="QOG1218" s="8"/>
      <c r="QOH1218" s="8"/>
      <c r="QOI1218" s="8"/>
      <c r="QOJ1218" s="8"/>
      <c r="QOK1218" s="8"/>
      <c r="QOL1218" s="8"/>
      <c r="QOM1218" s="8"/>
      <c r="QON1218" s="8"/>
      <c r="QOO1218" s="8"/>
      <c r="QOP1218" s="8"/>
      <c r="QOQ1218" s="8"/>
      <c r="QOR1218" s="8"/>
      <c r="QOS1218" s="8"/>
      <c r="QOT1218" s="8"/>
      <c r="QOU1218" s="8"/>
      <c r="QOV1218" s="8"/>
      <c r="QOW1218" s="8"/>
      <c r="QOX1218" s="8"/>
      <c r="QOY1218" s="8"/>
      <c r="QOZ1218" s="8"/>
      <c r="QPA1218" s="8"/>
      <c r="QPB1218" s="8"/>
      <c r="QPC1218" s="8"/>
      <c r="QPD1218" s="8"/>
      <c r="QPE1218" s="8"/>
      <c r="QPF1218" s="8"/>
      <c r="QPG1218" s="8"/>
      <c r="QPH1218" s="8"/>
      <c r="QPI1218" s="8"/>
      <c r="QPJ1218" s="8"/>
      <c r="QPK1218" s="8"/>
      <c r="QPL1218" s="8"/>
      <c r="QPM1218" s="8"/>
      <c r="QPN1218" s="8"/>
      <c r="QPO1218" s="8"/>
      <c r="QPP1218" s="8"/>
      <c r="QPQ1218" s="8"/>
      <c r="QPR1218" s="8"/>
      <c r="QPS1218" s="8"/>
      <c r="QPT1218" s="8"/>
      <c r="QPU1218" s="8"/>
      <c r="QPV1218" s="8"/>
      <c r="QPW1218" s="8"/>
      <c r="QPX1218" s="8"/>
      <c r="QPY1218" s="8"/>
      <c r="QPZ1218" s="8"/>
      <c r="QQA1218" s="8"/>
      <c r="QQB1218" s="8"/>
      <c r="QQC1218" s="8"/>
      <c r="QQD1218" s="8"/>
      <c r="QQE1218" s="8"/>
      <c r="QQF1218" s="8"/>
      <c r="QQG1218" s="8"/>
      <c r="QQH1218" s="8"/>
      <c r="QQI1218" s="8"/>
      <c r="QQJ1218" s="8"/>
      <c r="QQK1218" s="8"/>
      <c r="QQL1218" s="8"/>
      <c r="QQM1218" s="8"/>
      <c r="QQN1218" s="8"/>
      <c r="QQO1218" s="8"/>
      <c r="QQP1218" s="8"/>
      <c r="QQQ1218" s="8"/>
      <c r="QQR1218" s="8"/>
      <c r="QQS1218" s="8"/>
      <c r="QQT1218" s="8"/>
      <c r="QQU1218" s="8"/>
      <c r="QQV1218" s="8"/>
      <c r="QQW1218" s="8"/>
      <c r="QQX1218" s="8"/>
      <c r="QQY1218" s="8"/>
      <c r="QQZ1218" s="8"/>
      <c r="QRA1218" s="8"/>
      <c r="QRB1218" s="8"/>
      <c r="QRC1218" s="8"/>
      <c r="QRD1218" s="8"/>
      <c r="QRE1218" s="8"/>
      <c r="QRF1218" s="8"/>
      <c r="QRG1218" s="8"/>
      <c r="QRH1218" s="8"/>
      <c r="QRI1218" s="8"/>
      <c r="QRJ1218" s="8"/>
      <c r="QRK1218" s="8"/>
      <c r="QRL1218" s="8"/>
      <c r="QRM1218" s="8"/>
      <c r="QRN1218" s="8"/>
      <c r="QRO1218" s="8"/>
      <c r="QRP1218" s="8"/>
      <c r="QRQ1218" s="8"/>
      <c r="QRR1218" s="8"/>
      <c r="QRS1218" s="8"/>
      <c r="QRT1218" s="8"/>
      <c r="QRU1218" s="8"/>
      <c r="QRV1218" s="8"/>
      <c r="QRW1218" s="8"/>
      <c r="QRX1218" s="8"/>
      <c r="QRY1218" s="8"/>
      <c r="QRZ1218" s="8"/>
      <c r="QSA1218" s="8"/>
      <c r="QSB1218" s="8"/>
      <c r="QSC1218" s="8"/>
      <c r="QSD1218" s="8"/>
      <c r="QSE1218" s="8"/>
      <c r="QSF1218" s="8"/>
      <c r="QSG1218" s="8"/>
      <c r="QSH1218" s="8"/>
      <c r="QSI1218" s="8"/>
      <c r="QSJ1218" s="8"/>
      <c r="QSK1218" s="8"/>
      <c r="QSL1218" s="8"/>
      <c r="QSM1218" s="8"/>
      <c r="QSN1218" s="8"/>
      <c r="QSO1218" s="8"/>
      <c r="QSP1218" s="8"/>
      <c r="QSQ1218" s="8"/>
      <c r="QSR1218" s="8"/>
      <c r="QSS1218" s="8"/>
      <c r="QST1218" s="8"/>
      <c r="QSU1218" s="8"/>
      <c r="QSV1218" s="8"/>
      <c r="QSW1218" s="8"/>
      <c r="QSX1218" s="8"/>
      <c r="QSY1218" s="8"/>
      <c r="QSZ1218" s="8"/>
      <c r="QTA1218" s="8"/>
      <c r="QTB1218" s="8"/>
      <c r="QTC1218" s="8"/>
      <c r="QTD1218" s="8"/>
      <c r="QTE1218" s="8"/>
      <c r="QTF1218" s="8"/>
      <c r="QTG1218" s="8"/>
      <c r="QTH1218" s="8"/>
      <c r="QTI1218" s="8"/>
      <c r="QTJ1218" s="8"/>
      <c r="QTK1218" s="8"/>
      <c r="QTL1218" s="8"/>
      <c r="QTM1218" s="8"/>
      <c r="QTN1218" s="8"/>
      <c r="QTO1218" s="8"/>
      <c r="QTP1218" s="8"/>
      <c r="QTQ1218" s="8"/>
      <c r="QTR1218" s="8"/>
      <c r="QTS1218" s="8"/>
      <c r="QTT1218" s="8"/>
      <c r="QTU1218" s="8"/>
      <c r="QTV1218" s="8"/>
      <c r="QTW1218" s="8"/>
      <c r="QTX1218" s="8"/>
      <c r="QTY1218" s="8"/>
      <c r="QTZ1218" s="8"/>
      <c r="QUA1218" s="8"/>
      <c r="QUB1218" s="8"/>
      <c r="QUC1218" s="8"/>
      <c r="QUD1218" s="8"/>
      <c r="QUE1218" s="8"/>
      <c r="QUF1218" s="8"/>
      <c r="QUG1218" s="8"/>
      <c r="QUH1218" s="8"/>
      <c r="QUI1218" s="8"/>
      <c r="QUJ1218" s="8"/>
      <c r="QUK1218" s="8"/>
      <c r="QUL1218" s="8"/>
      <c r="QUM1218" s="8"/>
      <c r="QUN1218" s="8"/>
      <c r="QUO1218" s="8"/>
      <c r="QUP1218" s="8"/>
      <c r="QUQ1218" s="8"/>
      <c r="QUR1218" s="8"/>
      <c r="QUS1218" s="8"/>
      <c r="QUT1218" s="8"/>
      <c r="QUU1218" s="8"/>
      <c r="QUV1218" s="8"/>
      <c r="QUW1218" s="8"/>
      <c r="QUX1218" s="8"/>
      <c r="QUY1218" s="8"/>
      <c r="QUZ1218" s="8"/>
      <c r="QVA1218" s="8"/>
      <c r="QVB1218" s="8"/>
      <c r="QVC1218" s="8"/>
      <c r="QVD1218" s="8"/>
      <c r="QVE1218" s="8"/>
      <c r="QVF1218" s="8"/>
      <c r="QVG1218" s="8"/>
      <c r="QVH1218" s="8"/>
      <c r="QVI1218" s="8"/>
      <c r="QVJ1218" s="8"/>
      <c r="QVK1218" s="8"/>
      <c r="QVL1218" s="8"/>
      <c r="QVM1218" s="8"/>
      <c r="QVN1218" s="8"/>
      <c r="QVO1218" s="8"/>
      <c r="QVP1218" s="8"/>
      <c r="QVQ1218" s="8"/>
      <c r="QVR1218" s="8"/>
      <c r="QVS1218" s="8"/>
      <c r="QVT1218" s="8"/>
      <c r="QVU1218" s="8"/>
      <c r="QVV1218" s="8"/>
      <c r="QVW1218" s="8"/>
      <c r="QVX1218" s="8"/>
      <c r="QVY1218" s="8"/>
      <c r="QVZ1218" s="8"/>
      <c r="QWA1218" s="8"/>
      <c r="QWB1218" s="8"/>
      <c r="QWC1218" s="8"/>
      <c r="QWD1218" s="8"/>
      <c r="QWE1218" s="8"/>
      <c r="QWF1218" s="8"/>
      <c r="QWG1218" s="8"/>
      <c r="QWH1218" s="8"/>
      <c r="QWI1218" s="8"/>
      <c r="QWJ1218" s="8"/>
      <c r="QWK1218" s="8"/>
      <c r="QWL1218" s="8"/>
      <c r="QWM1218" s="8"/>
      <c r="QWN1218" s="8"/>
      <c r="QWO1218" s="8"/>
      <c r="QWP1218" s="8"/>
      <c r="QWQ1218" s="8"/>
      <c r="QWR1218" s="8"/>
      <c r="QWS1218" s="8"/>
      <c r="QWT1218" s="8"/>
      <c r="QWU1218" s="8"/>
      <c r="QWV1218" s="8"/>
      <c r="QWW1218" s="8"/>
      <c r="QWX1218" s="8"/>
      <c r="QWY1218" s="8"/>
      <c r="QWZ1218" s="8"/>
      <c r="QXA1218" s="8"/>
      <c r="QXB1218" s="8"/>
      <c r="QXC1218" s="8"/>
      <c r="QXD1218" s="8"/>
      <c r="QXE1218" s="8"/>
      <c r="QXF1218" s="8"/>
      <c r="QXG1218" s="8"/>
      <c r="QXH1218" s="8"/>
      <c r="QXI1218" s="8"/>
      <c r="QXJ1218" s="8"/>
      <c r="QXK1218" s="8"/>
      <c r="QXL1218" s="8"/>
      <c r="QXM1218" s="8"/>
      <c r="QXN1218" s="8"/>
      <c r="QXO1218" s="8"/>
      <c r="QXP1218" s="8"/>
      <c r="QXQ1218" s="8"/>
      <c r="QXR1218" s="8"/>
      <c r="QXS1218" s="8"/>
      <c r="QXT1218" s="8"/>
      <c r="QXU1218" s="8"/>
      <c r="QXV1218" s="8"/>
      <c r="QXW1218" s="8"/>
      <c r="QXX1218" s="8"/>
      <c r="QXY1218" s="8"/>
      <c r="QXZ1218" s="8"/>
      <c r="QYA1218" s="8"/>
      <c r="QYB1218" s="8"/>
      <c r="QYC1218" s="8"/>
      <c r="QYD1218" s="8"/>
      <c r="QYE1218" s="8"/>
      <c r="QYF1218" s="8"/>
      <c r="QYG1218" s="8"/>
      <c r="QYH1218" s="8"/>
      <c r="QYI1218" s="8"/>
      <c r="QYJ1218" s="8"/>
      <c r="QYK1218" s="8"/>
      <c r="QYL1218" s="8"/>
      <c r="QYM1218" s="8"/>
      <c r="QYN1218" s="8"/>
      <c r="QYO1218" s="8"/>
      <c r="QYP1218" s="8"/>
      <c r="QYQ1218" s="8"/>
      <c r="QYR1218" s="8"/>
      <c r="QYS1218" s="8"/>
      <c r="QYT1218" s="8"/>
      <c r="QYU1218" s="8"/>
      <c r="QYV1218" s="8"/>
      <c r="QYW1218" s="8"/>
      <c r="QYX1218" s="8"/>
      <c r="QYY1218" s="8"/>
      <c r="QYZ1218" s="8"/>
      <c r="QZA1218" s="8"/>
      <c r="QZB1218" s="8"/>
      <c r="QZC1218" s="8"/>
      <c r="QZD1218" s="8"/>
      <c r="QZE1218" s="8"/>
      <c r="QZF1218" s="8"/>
      <c r="QZG1218" s="8"/>
      <c r="QZH1218" s="8"/>
      <c r="QZI1218" s="8"/>
      <c r="QZJ1218" s="8"/>
      <c r="QZK1218" s="8"/>
      <c r="QZL1218" s="8"/>
      <c r="QZM1218" s="8"/>
      <c r="QZN1218" s="8"/>
      <c r="QZO1218" s="8"/>
      <c r="QZP1218" s="8"/>
      <c r="QZQ1218" s="8"/>
      <c r="QZR1218" s="8"/>
      <c r="QZS1218" s="8"/>
      <c r="QZT1218" s="8"/>
      <c r="QZU1218" s="8"/>
      <c r="QZV1218" s="8"/>
      <c r="QZW1218" s="8"/>
      <c r="QZX1218" s="8"/>
      <c r="QZY1218" s="8"/>
      <c r="QZZ1218" s="8"/>
      <c r="RAA1218" s="8"/>
      <c r="RAB1218" s="8"/>
      <c r="RAC1218" s="8"/>
      <c r="RAD1218" s="8"/>
      <c r="RAE1218" s="8"/>
      <c r="RAF1218" s="8"/>
      <c r="RAG1218" s="8"/>
      <c r="RAH1218" s="8"/>
      <c r="RAI1218" s="8"/>
      <c r="RAJ1218" s="8"/>
      <c r="RAK1218" s="8"/>
      <c r="RAL1218" s="8"/>
      <c r="RAM1218" s="8"/>
      <c r="RAN1218" s="8"/>
      <c r="RAO1218" s="8"/>
      <c r="RAP1218" s="8"/>
      <c r="RAQ1218" s="8"/>
      <c r="RAR1218" s="8"/>
      <c r="RAS1218" s="8"/>
      <c r="RAT1218" s="8"/>
      <c r="RAU1218" s="8"/>
      <c r="RAV1218" s="8"/>
      <c r="RAW1218" s="8"/>
      <c r="RAX1218" s="8"/>
      <c r="RAY1218" s="8"/>
      <c r="RAZ1218" s="8"/>
      <c r="RBA1218" s="8"/>
      <c r="RBB1218" s="8"/>
      <c r="RBC1218" s="8"/>
      <c r="RBD1218" s="8"/>
      <c r="RBE1218" s="8"/>
      <c r="RBF1218" s="8"/>
      <c r="RBG1218" s="8"/>
      <c r="RBH1218" s="8"/>
      <c r="RBI1218" s="8"/>
      <c r="RBJ1218" s="8"/>
      <c r="RBK1218" s="8"/>
      <c r="RBL1218" s="8"/>
      <c r="RBM1218" s="8"/>
      <c r="RBN1218" s="8"/>
      <c r="RBO1218" s="8"/>
      <c r="RBP1218" s="8"/>
      <c r="RBQ1218" s="8"/>
      <c r="RBR1218" s="8"/>
      <c r="RBS1218" s="8"/>
      <c r="RBT1218" s="8"/>
      <c r="RBU1218" s="8"/>
      <c r="RBV1218" s="8"/>
      <c r="RBW1218" s="8"/>
      <c r="RBX1218" s="8"/>
      <c r="RBY1218" s="8"/>
      <c r="RBZ1218" s="8"/>
      <c r="RCA1218" s="8"/>
      <c r="RCB1218" s="8"/>
      <c r="RCC1218" s="8"/>
      <c r="RCD1218" s="8"/>
      <c r="RCE1218" s="8"/>
      <c r="RCF1218" s="8"/>
      <c r="RCG1218" s="8"/>
      <c r="RCH1218" s="8"/>
      <c r="RCI1218" s="8"/>
      <c r="RCJ1218" s="8"/>
      <c r="RCK1218" s="8"/>
      <c r="RCL1218" s="8"/>
      <c r="RCM1218" s="8"/>
      <c r="RCN1218" s="8"/>
      <c r="RCO1218" s="8"/>
      <c r="RCP1218" s="8"/>
      <c r="RCQ1218" s="8"/>
      <c r="RCR1218" s="8"/>
      <c r="RCS1218" s="8"/>
      <c r="RCT1218" s="8"/>
      <c r="RCU1218" s="8"/>
      <c r="RCV1218" s="8"/>
      <c r="RCW1218" s="8"/>
      <c r="RCX1218" s="8"/>
      <c r="RCY1218" s="8"/>
      <c r="RCZ1218" s="8"/>
      <c r="RDA1218" s="8"/>
      <c r="RDB1218" s="8"/>
      <c r="RDC1218" s="8"/>
      <c r="RDD1218" s="8"/>
      <c r="RDE1218" s="8"/>
      <c r="RDF1218" s="8"/>
      <c r="RDG1218" s="8"/>
      <c r="RDH1218" s="8"/>
      <c r="RDI1218" s="8"/>
      <c r="RDJ1218" s="8"/>
      <c r="RDK1218" s="8"/>
      <c r="RDL1218" s="8"/>
      <c r="RDM1218" s="8"/>
      <c r="RDN1218" s="8"/>
      <c r="RDO1218" s="8"/>
      <c r="RDP1218" s="8"/>
      <c r="RDQ1218" s="8"/>
      <c r="RDR1218" s="8"/>
      <c r="RDS1218" s="8"/>
      <c r="RDT1218" s="8"/>
      <c r="RDU1218" s="8"/>
      <c r="RDV1218" s="8"/>
      <c r="RDW1218" s="8"/>
      <c r="RDX1218" s="8"/>
      <c r="RDY1218" s="8"/>
      <c r="RDZ1218" s="8"/>
      <c r="REA1218" s="8"/>
      <c r="REB1218" s="8"/>
      <c r="REC1218" s="8"/>
      <c r="RED1218" s="8"/>
      <c r="REE1218" s="8"/>
      <c r="REF1218" s="8"/>
      <c r="REG1218" s="8"/>
      <c r="REH1218" s="8"/>
      <c r="REI1218" s="8"/>
      <c r="REJ1218" s="8"/>
      <c r="REK1218" s="8"/>
      <c r="REL1218" s="8"/>
      <c r="REM1218" s="8"/>
      <c r="REN1218" s="8"/>
      <c r="REO1218" s="8"/>
      <c r="REP1218" s="8"/>
      <c r="REQ1218" s="8"/>
      <c r="RER1218" s="8"/>
      <c r="RES1218" s="8"/>
      <c r="RET1218" s="8"/>
      <c r="REU1218" s="8"/>
      <c r="REV1218" s="8"/>
      <c r="REW1218" s="8"/>
      <c r="REX1218" s="8"/>
      <c r="REY1218" s="8"/>
      <c r="REZ1218" s="8"/>
      <c r="RFA1218" s="8"/>
      <c r="RFB1218" s="8"/>
      <c r="RFC1218" s="8"/>
      <c r="RFD1218" s="8"/>
      <c r="RFE1218" s="8"/>
      <c r="RFF1218" s="8"/>
      <c r="RFG1218" s="8"/>
      <c r="RFH1218" s="8"/>
      <c r="RFI1218" s="8"/>
      <c r="RFJ1218" s="8"/>
      <c r="RFK1218" s="8"/>
      <c r="RFL1218" s="8"/>
      <c r="RFM1218" s="8"/>
      <c r="RFN1218" s="8"/>
      <c r="RFO1218" s="8"/>
      <c r="RFP1218" s="8"/>
      <c r="RFQ1218" s="8"/>
      <c r="RFR1218" s="8"/>
      <c r="RFS1218" s="8"/>
      <c r="RFT1218" s="8"/>
      <c r="RFU1218" s="8"/>
      <c r="RFV1218" s="8"/>
      <c r="RFW1218" s="8"/>
      <c r="RFX1218" s="8"/>
      <c r="RFY1218" s="8"/>
      <c r="RFZ1218" s="8"/>
      <c r="RGA1218" s="8"/>
      <c r="RGB1218" s="8"/>
      <c r="RGC1218" s="8"/>
      <c r="RGD1218" s="8"/>
      <c r="RGE1218" s="8"/>
      <c r="RGF1218" s="8"/>
      <c r="RGG1218" s="8"/>
      <c r="RGH1218" s="8"/>
      <c r="RGI1218" s="8"/>
      <c r="RGJ1218" s="8"/>
      <c r="RGK1218" s="8"/>
      <c r="RGL1218" s="8"/>
      <c r="RGM1218" s="8"/>
      <c r="RGN1218" s="8"/>
      <c r="RGO1218" s="8"/>
      <c r="RGP1218" s="8"/>
      <c r="RGQ1218" s="8"/>
      <c r="RGR1218" s="8"/>
      <c r="RGS1218" s="8"/>
      <c r="RGT1218" s="8"/>
      <c r="RGU1218" s="8"/>
      <c r="RGV1218" s="8"/>
      <c r="RGW1218" s="8"/>
      <c r="RGX1218" s="8"/>
      <c r="RGY1218" s="8"/>
      <c r="RGZ1218" s="8"/>
      <c r="RHA1218" s="8"/>
      <c r="RHB1218" s="8"/>
      <c r="RHC1218" s="8"/>
      <c r="RHD1218" s="8"/>
      <c r="RHE1218" s="8"/>
      <c r="RHF1218" s="8"/>
      <c r="RHG1218" s="8"/>
      <c r="RHH1218" s="8"/>
      <c r="RHI1218" s="8"/>
      <c r="RHJ1218" s="8"/>
      <c r="RHK1218" s="8"/>
      <c r="RHL1218" s="8"/>
      <c r="RHM1218" s="8"/>
      <c r="RHN1218" s="8"/>
      <c r="RHO1218" s="8"/>
      <c r="RHP1218" s="8"/>
      <c r="RHQ1218" s="8"/>
      <c r="RHR1218" s="8"/>
      <c r="RHS1218" s="8"/>
      <c r="RHT1218" s="8"/>
      <c r="RHU1218" s="8"/>
      <c r="RHV1218" s="8"/>
      <c r="RHW1218" s="8"/>
      <c r="RHX1218" s="8"/>
      <c r="RHY1218" s="8"/>
      <c r="RHZ1218" s="8"/>
      <c r="RIA1218" s="8"/>
      <c r="RIB1218" s="8"/>
      <c r="RIC1218" s="8"/>
      <c r="RID1218" s="8"/>
      <c r="RIE1218" s="8"/>
      <c r="RIF1218" s="8"/>
      <c r="RIG1218" s="8"/>
      <c r="RIH1218" s="8"/>
      <c r="RII1218" s="8"/>
      <c r="RIJ1218" s="8"/>
      <c r="RIK1218" s="8"/>
      <c r="RIL1218" s="8"/>
      <c r="RIM1218" s="8"/>
      <c r="RIN1218" s="8"/>
      <c r="RIO1218" s="8"/>
      <c r="RIP1218" s="8"/>
      <c r="RIQ1218" s="8"/>
      <c r="RIR1218" s="8"/>
      <c r="RIS1218" s="8"/>
      <c r="RIT1218" s="8"/>
      <c r="RIU1218" s="8"/>
      <c r="RIV1218" s="8"/>
      <c r="RIW1218" s="8"/>
      <c r="RIX1218" s="8"/>
      <c r="RIY1218" s="8"/>
      <c r="RIZ1218" s="8"/>
      <c r="RJA1218" s="8"/>
      <c r="RJB1218" s="8"/>
      <c r="RJC1218" s="8"/>
      <c r="RJD1218" s="8"/>
      <c r="RJE1218" s="8"/>
      <c r="RJF1218" s="8"/>
      <c r="RJG1218" s="8"/>
      <c r="RJH1218" s="8"/>
      <c r="RJI1218" s="8"/>
      <c r="RJJ1218" s="8"/>
      <c r="RJK1218" s="8"/>
      <c r="RJL1218" s="8"/>
      <c r="RJM1218" s="8"/>
      <c r="RJN1218" s="8"/>
      <c r="RJO1218" s="8"/>
      <c r="RJP1218" s="8"/>
      <c r="RJQ1218" s="8"/>
      <c r="RJR1218" s="8"/>
      <c r="RJS1218" s="8"/>
      <c r="RJT1218" s="8"/>
      <c r="RJU1218" s="8"/>
      <c r="RJV1218" s="8"/>
      <c r="RJW1218" s="8"/>
      <c r="RJX1218" s="8"/>
      <c r="RJY1218" s="8"/>
      <c r="RJZ1218" s="8"/>
      <c r="RKA1218" s="8"/>
      <c r="RKB1218" s="8"/>
      <c r="RKC1218" s="8"/>
      <c r="RKD1218" s="8"/>
      <c r="RKE1218" s="8"/>
      <c r="RKF1218" s="8"/>
      <c r="RKG1218" s="8"/>
      <c r="RKH1218" s="8"/>
      <c r="RKI1218" s="8"/>
      <c r="RKJ1218" s="8"/>
      <c r="RKK1218" s="8"/>
      <c r="RKL1218" s="8"/>
      <c r="RKM1218" s="8"/>
      <c r="RKN1218" s="8"/>
      <c r="RKO1218" s="8"/>
      <c r="RKP1218" s="8"/>
      <c r="RKQ1218" s="8"/>
      <c r="RKR1218" s="8"/>
      <c r="RKS1218" s="8"/>
      <c r="RKT1218" s="8"/>
      <c r="RKU1218" s="8"/>
      <c r="RKV1218" s="8"/>
      <c r="RKW1218" s="8"/>
      <c r="RKX1218" s="8"/>
      <c r="RKY1218" s="8"/>
      <c r="RKZ1218" s="8"/>
      <c r="RLA1218" s="8"/>
      <c r="RLB1218" s="8"/>
      <c r="RLC1218" s="8"/>
      <c r="RLD1218" s="8"/>
      <c r="RLE1218" s="8"/>
      <c r="RLF1218" s="8"/>
      <c r="RLG1218" s="8"/>
      <c r="RLH1218" s="8"/>
      <c r="RLI1218" s="8"/>
      <c r="RLJ1218" s="8"/>
      <c r="RLK1218" s="8"/>
      <c r="RLL1218" s="8"/>
      <c r="RLM1218" s="8"/>
      <c r="RLN1218" s="8"/>
      <c r="RLO1218" s="8"/>
      <c r="RLP1218" s="8"/>
      <c r="RLQ1218" s="8"/>
      <c r="RLR1218" s="8"/>
      <c r="RLS1218" s="8"/>
      <c r="RLT1218" s="8"/>
      <c r="RLU1218" s="8"/>
      <c r="RLV1218" s="8"/>
      <c r="RLW1218" s="8"/>
      <c r="RLX1218" s="8"/>
      <c r="RLY1218" s="8"/>
      <c r="RLZ1218" s="8"/>
      <c r="RMA1218" s="8"/>
      <c r="RMB1218" s="8"/>
      <c r="RMC1218" s="8"/>
      <c r="RMD1218" s="8"/>
      <c r="RME1218" s="8"/>
      <c r="RMF1218" s="8"/>
      <c r="RMG1218" s="8"/>
      <c r="RMH1218" s="8"/>
      <c r="RMI1218" s="8"/>
      <c r="RMJ1218" s="8"/>
      <c r="RMK1218" s="8"/>
      <c r="RML1218" s="8"/>
      <c r="RMM1218" s="8"/>
      <c r="RMN1218" s="8"/>
      <c r="RMO1218" s="8"/>
      <c r="RMP1218" s="8"/>
      <c r="RMQ1218" s="8"/>
      <c r="RMR1218" s="8"/>
      <c r="RMS1218" s="8"/>
      <c r="RMT1218" s="8"/>
      <c r="RMU1218" s="8"/>
      <c r="RMV1218" s="8"/>
      <c r="RMW1218" s="8"/>
      <c r="RMX1218" s="8"/>
      <c r="RMY1218" s="8"/>
      <c r="RMZ1218" s="8"/>
      <c r="RNA1218" s="8"/>
      <c r="RNB1218" s="8"/>
      <c r="RNC1218" s="8"/>
      <c r="RND1218" s="8"/>
      <c r="RNE1218" s="8"/>
      <c r="RNF1218" s="8"/>
      <c r="RNG1218" s="8"/>
      <c r="RNH1218" s="8"/>
      <c r="RNI1218" s="8"/>
      <c r="RNJ1218" s="8"/>
      <c r="RNK1218" s="8"/>
      <c r="RNL1218" s="8"/>
      <c r="RNM1218" s="8"/>
      <c r="RNN1218" s="8"/>
      <c r="RNO1218" s="8"/>
      <c r="RNP1218" s="8"/>
      <c r="RNQ1218" s="8"/>
      <c r="RNR1218" s="8"/>
      <c r="RNS1218" s="8"/>
      <c r="RNT1218" s="8"/>
      <c r="RNU1218" s="8"/>
      <c r="RNV1218" s="8"/>
      <c r="RNW1218" s="8"/>
      <c r="RNX1218" s="8"/>
      <c r="RNY1218" s="8"/>
      <c r="RNZ1218" s="8"/>
      <c r="ROA1218" s="8"/>
      <c r="ROB1218" s="8"/>
      <c r="ROC1218" s="8"/>
      <c r="ROD1218" s="8"/>
      <c r="ROE1218" s="8"/>
      <c r="ROF1218" s="8"/>
      <c r="ROG1218" s="8"/>
      <c r="ROH1218" s="8"/>
      <c r="ROI1218" s="8"/>
      <c r="ROJ1218" s="8"/>
      <c r="ROK1218" s="8"/>
      <c r="ROL1218" s="8"/>
      <c r="ROM1218" s="8"/>
      <c r="RON1218" s="8"/>
      <c r="ROO1218" s="8"/>
      <c r="ROP1218" s="8"/>
      <c r="ROQ1218" s="8"/>
      <c r="ROR1218" s="8"/>
      <c r="ROS1218" s="8"/>
      <c r="ROT1218" s="8"/>
      <c r="ROU1218" s="8"/>
      <c r="ROV1218" s="8"/>
      <c r="ROW1218" s="8"/>
      <c r="ROX1218" s="8"/>
      <c r="ROY1218" s="8"/>
      <c r="ROZ1218" s="8"/>
      <c r="RPA1218" s="8"/>
      <c r="RPB1218" s="8"/>
      <c r="RPC1218" s="8"/>
      <c r="RPD1218" s="8"/>
      <c r="RPE1218" s="8"/>
      <c r="RPF1218" s="8"/>
      <c r="RPG1218" s="8"/>
      <c r="RPH1218" s="8"/>
      <c r="RPI1218" s="8"/>
      <c r="RPJ1218" s="8"/>
      <c r="RPK1218" s="8"/>
      <c r="RPL1218" s="8"/>
      <c r="RPM1218" s="8"/>
      <c r="RPN1218" s="8"/>
      <c r="RPO1218" s="8"/>
      <c r="RPP1218" s="8"/>
      <c r="RPQ1218" s="8"/>
      <c r="RPR1218" s="8"/>
      <c r="RPS1218" s="8"/>
      <c r="RPT1218" s="8"/>
      <c r="RPU1218" s="8"/>
      <c r="RPV1218" s="8"/>
      <c r="RPW1218" s="8"/>
      <c r="RPX1218" s="8"/>
      <c r="RPY1218" s="8"/>
      <c r="RPZ1218" s="8"/>
      <c r="RQA1218" s="8"/>
      <c r="RQB1218" s="8"/>
      <c r="RQC1218" s="8"/>
      <c r="RQD1218" s="8"/>
      <c r="RQE1218" s="8"/>
      <c r="RQF1218" s="8"/>
      <c r="RQG1218" s="8"/>
      <c r="RQH1218" s="8"/>
      <c r="RQI1218" s="8"/>
      <c r="RQJ1218" s="8"/>
      <c r="RQK1218" s="8"/>
      <c r="RQL1218" s="8"/>
      <c r="RQM1218" s="8"/>
      <c r="RQN1218" s="8"/>
      <c r="RQO1218" s="8"/>
      <c r="RQP1218" s="8"/>
      <c r="RQQ1218" s="8"/>
      <c r="RQR1218" s="8"/>
      <c r="RQS1218" s="8"/>
      <c r="RQT1218" s="8"/>
      <c r="RQU1218" s="8"/>
      <c r="RQV1218" s="8"/>
      <c r="RQW1218" s="8"/>
      <c r="RQX1218" s="8"/>
      <c r="RQY1218" s="8"/>
      <c r="RQZ1218" s="8"/>
      <c r="RRA1218" s="8"/>
      <c r="RRB1218" s="8"/>
      <c r="RRC1218" s="8"/>
      <c r="RRD1218" s="8"/>
      <c r="RRE1218" s="8"/>
      <c r="RRF1218" s="8"/>
      <c r="RRG1218" s="8"/>
      <c r="RRH1218" s="8"/>
      <c r="RRI1218" s="8"/>
      <c r="RRJ1218" s="8"/>
      <c r="RRK1218" s="8"/>
      <c r="RRL1218" s="8"/>
      <c r="RRM1218" s="8"/>
      <c r="RRN1218" s="8"/>
      <c r="RRO1218" s="8"/>
      <c r="RRP1218" s="8"/>
      <c r="RRQ1218" s="8"/>
      <c r="RRR1218" s="8"/>
      <c r="RRS1218" s="8"/>
      <c r="RRT1218" s="8"/>
      <c r="RRU1218" s="8"/>
      <c r="RRV1218" s="8"/>
      <c r="RRW1218" s="8"/>
      <c r="RRX1218" s="8"/>
      <c r="RRY1218" s="8"/>
      <c r="RRZ1218" s="8"/>
      <c r="RSA1218" s="8"/>
      <c r="RSB1218" s="8"/>
      <c r="RSC1218" s="8"/>
      <c r="RSD1218" s="8"/>
      <c r="RSE1218" s="8"/>
      <c r="RSF1218" s="8"/>
      <c r="RSG1218" s="8"/>
      <c r="RSH1218" s="8"/>
      <c r="RSI1218" s="8"/>
      <c r="RSJ1218" s="8"/>
      <c r="RSK1218" s="8"/>
      <c r="RSL1218" s="8"/>
      <c r="RSM1218" s="8"/>
      <c r="RSN1218" s="8"/>
      <c r="RSO1218" s="8"/>
      <c r="RSP1218" s="8"/>
      <c r="RSQ1218" s="8"/>
      <c r="RSR1218" s="8"/>
      <c r="RSS1218" s="8"/>
      <c r="RST1218" s="8"/>
      <c r="RSU1218" s="8"/>
      <c r="RSV1218" s="8"/>
      <c r="RSW1218" s="8"/>
      <c r="RSX1218" s="8"/>
      <c r="RSY1218" s="8"/>
      <c r="RSZ1218" s="8"/>
      <c r="RTA1218" s="8"/>
      <c r="RTB1218" s="8"/>
      <c r="RTC1218" s="8"/>
      <c r="RTD1218" s="8"/>
      <c r="RTE1218" s="8"/>
      <c r="RTF1218" s="8"/>
      <c r="RTG1218" s="8"/>
      <c r="RTH1218" s="8"/>
      <c r="RTI1218" s="8"/>
      <c r="RTJ1218" s="8"/>
      <c r="RTK1218" s="8"/>
      <c r="RTL1218" s="8"/>
      <c r="RTM1218" s="8"/>
      <c r="RTN1218" s="8"/>
      <c r="RTO1218" s="8"/>
      <c r="RTP1218" s="8"/>
      <c r="RTQ1218" s="8"/>
      <c r="RTR1218" s="8"/>
      <c r="RTS1218" s="8"/>
      <c r="RTT1218" s="8"/>
      <c r="RTU1218" s="8"/>
      <c r="RTV1218" s="8"/>
      <c r="RTW1218" s="8"/>
      <c r="RTX1218" s="8"/>
      <c r="RTY1218" s="8"/>
      <c r="RTZ1218" s="8"/>
      <c r="RUA1218" s="8"/>
      <c r="RUB1218" s="8"/>
      <c r="RUC1218" s="8"/>
      <c r="RUD1218" s="8"/>
      <c r="RUE1218" s="8"/>
      <c r="RUF1218" s="8"/>
      <c r="RUG1218" s="8"/>
      <c r="RUH1218" s="8"/>
      <c r="RUI1218" s="8"/>
      <c r="RUJ1218" s="8"/>
      <c r="RUK1218" s="8"/>
      <c r="RUL1218" s="8"/>
      <c r="RUM1218" s="8"/>
      <c r="RUN1218" s="8"/>
      <c r="RUO1218" s="8"/>
      <c r="RUP1218" s="8"/>
      <c r="RUQ1218" s="8"/>
      <c r="RUR1218" s="8"/>
      <c r="RUS1218" s="8"/>
      <c r="RUT1218" s="8"/>
      <c r="RUU1218" s="8"/>
      <c r="RUV1218" s="8"/>
      <c r="RUW1218" s="8"/>
      <c r="RUX1218" s="8"/>
      <c r="RUY1218" s="8"/>
      <c r="RUZ1218" s="8"/>
      <c r="RVA1218" s="8"/>
      <c r="RVB1218" s="8"/>
      <c r="RVC1218" s="8"/>
      <c r="RVD1218" s="8"/>
      <c r="RVE1218" s="8"/>
      <c r="RVF1218" s="8"/>
      <c r="RVG1218" s="8"/>
      <c r="RVH1218" s="8"/>
      <c r="RVI1218" s="8"/>
      <c r="RVJ1218" s="8"/>
      <c r="RVK1218" s="8"/>
      <c r="RVL1218" s="8"/>
      <c r="RVM1218" s="8"/>
      <c r="RVN1218" s="8"/>
      <c r="RVO1218" s="8"/>
      <c r="RVP1218" s="8"/>
      <c r="RVQ1218" s="8"/>
      <c r="RVR1218" s="8"/>
      <c r="RVS1218" s="8"/>
      <c r="RVT1218" s="8"/>
      <c r="RVU1218" s="8"/>
      <c r="RVV1218" s="8"/>
      <c r="RVW1218" s="8"/>
      <c r="RVX1218" s="8"/>
      <c r="RVY1218" s="8"/>
      <c r="RVZ1218" s="8"/>
      <c r="RWA1218" s="8"/>
      <c r="RWB1218" s="8"/>
      <c r="RWC1218" s="8"/>
      <c r="RWD1218" s="8"/>
      <c r="RWE1218" s="8"/>
      <c r="RWF1218" s="8"/>
      <c r="RWG1218" s="8"/>
      <c r="RWH1218" s="8"/>
      <c r="RWI1218" s="8"/>
      <c r="RWJ1218" s="8"/>
      <c r="RWK1218" s="8"/>
      <c r="RWL1218" s="8"/>
      <c r="RWM1218" s="8"/>
      <c r="RWN1218" s="8"/>
      <c r="RWO1218" s="8"/>
      <c r="RWP1218" s="8"/>
      <c r="RWQ1218" s="8"/>
      <c r="RWR1218" s="8"/>
      <c r="RWS1218" s="8"/>
      <c r="RWT1218" s="8"/>
      <c r="RWU1218" s="8"/>
      <c r="RWV1218" s="8"/>
      <c r="RWW1218" s="8"/>
      <c r="RWX1218" s="8"/>
      <c r="RWY1218" s="8"/>
      <c r="RWZ1218" s="8"/>
      <c r="RXA1218" s="8"/>
      <c r="RXB1218" s="8"/>
      <c r="RXC1218" s="8"/>
      <c r="RXD1218" s="8"/>
      <c r="RXE1218" s="8"/>
      <c r="RXF1218" s="8"/>
      <c r="RXG1218" s="8"/>
      <c r="RXH1218" s="8"/>
      <c r="RXI1218" s="8"/>
      <c r="RXJ1218" s="8"/>
      <c r="RXK1218" s="8"/>
      <c r="RXL1218" s="8"/>
      <c r="RXM1218" s="8"/>
      <c r="RXN1218" s="8"/>
      <c r="RXO1218" s="8"/>
      <c r="RXP1218" s="8"/>
      <c r="RXQ1218" s="8"/>
      <c r="RXR1218" s="8"/>
      <c r="RXS1218" s="8"/>
      <c r="RXT1218" s="8"/>
      <c r="RXU1218" s="8"/>
      <c r="RXV1218" s="8"/>
      <c r="RXW1218" s="8"/>
      <c r="RXX1218" s="8"/>
      <c r="RXY1218" s="8"/>
      <c r="RXZ1218" s="8"/>
      <c r="RYA1218" s="8"/>
      <c r="RYB1218" s="8"/>
      <c r="RYC1218" s="8"/>
      <c r="RYD1218" s="8"/>
      <c r="RYE1218" s="8"/>
      <c r="RYF1218" s="8"/>
      <c r="RYG1218" s="8"/>
      <c r="RYH1218" s="8"/>
      <c r="RYI1218" s="8"/>
      <c r="RYJ1218" s="8"/>
      <c r="RYK1218" s="8"/>
      <c r="RYL1218" s="8"/>
      <c r="RYM1218" s="8"/>
      <c r="RYN1218" s="8"/>
      <c r="RYO1218" s="8"/>
      <c r="RYP1218" s="8"/>
      <c r="RYQ1218" s="8"/>
      <c r="RYR1218" s="8"/>
      <c r="RYS1218" s="8"/>
      <c r="RYT1218" s="8"/>
      <c r="RYU1218" s="8"/>
      <c r="RYV1218" s="8"/>
      <c r="RYW1218" s="8"/>
      <c r="RYX1218" s="8"/>
      <c r="RYY1218" s="8"/>
      <c r="RYZ1218" s="8"/>
      <c r="RZA1218" s="8"/>
      <c r="RZB1218" s="8"/>
      <c r="RZC1218" s="8"/>
      <c r="RZD1218" s="8"/>
      <c r="RZE1218" s="8"/>
      <c r="RZF1218" s="8"/>
      <c r="RZG1218" s="8"/>
      <c r="RZH1218" s="8"/>
      <c r="RZI1218" s="8"/>
      <c r="RZJ1218" s="8"/>
      <c r="RZK1218" s="8"/>
      <c r="RZL1218" s="8"/>
      <c r="RZM1218" s="8"/>
      <c r="RZN1218" s="8"/>
      <c r="RZO1218" s="8"/>
      <c r="RZP1218" s="8"/>
      <c r="RZQ1218" s="8"/>
      <c r="RZR1218" s="8"/>
      <c r="RZS1218" s="8"/>
      <c r="RZT1218" s="8"/>
      <c r="RZU1218" s="8"/>
      <c r="RZV1218" s="8"/>
      <c r="RZW1218" s="8"/>
      <c r="RZX1218" s="8"/>
      <c r="RZY1218" s="8"/>
      <c r="RZZ1218" s="8"/>
      <c r="SAA1218" s="8"/>
      <c r="SAB1218" s="8"/>
      <c r="SAC1218" s="8"/>
      <c r="SAD1218" s="8"/>
      <c r="SAE1218" s="8"/>
      <c r="SAF1218" s="8"/>
      <c r="SAG1218" s="8"/>
      <c r="SAH1218" s="8"/>
      <c r="SAI1218" s="8"/>
      <c r="SAJ1218" s="8"/>
      <c r="SAK1218" s="8"/>
      <c r="SAL1218" s="8"/>
      <c r="SAM1218" s="8"/>
      <c r="SAN1218" s="8"/>
      <c r="SAO1218" s="8"/>
      <c r="SAP1218" s="8"/>
      <c r="SAQ1218" s="8"/>
      <c r="SAR1218" s="8"/>
      <c r="SAS1218" s="8"/>
      <c r="SAT1218" s="8"/>
      <c r="SAU1218" s="8"/>
      <c r="SAV1218" s="8"/>
      <c r="SAW1218" s="8"/>
      <c r="SAX1218" s="8"/>
      <c r="SAY1218" s="8"/>
      <c r="SAZ1218" s="8"/>
      <c r="SBA1218" s="8"/>
      <c r="SBB1218" s="8"/>
      <c r="SBC1218" s="8"/>
      <c r="SBD1218" s="8"/>
      <c r="SBE1218" s="8"/>
      <c r="SBF1218" s="8"/>
      <c r="SBG1218" s="8"/>
      <c r="SBH1218" s="8"/>
      <c r="SBI1218" s="8"/>
      <c r="SBJ1218" s="8"/>
      <c r="SBK1218" s="8"/>
      <c r="SBL1218" s="8"/>
      <c r="SBM1218" s="8"/>
      <c r="SBN1218" s="8"/>
      <c r="SBO1218" s="8"/>
      <c r="SBP1218" s="8"/>
      <c r="SBQ1218" s="8"/>
      <c r="SBR1218" s="8"/>
      <c r="SBS1218" s="8"/>
      <c r="SBT1218" s="8"/>
      <c r="SBU1218" s="8"/>
      <c r="SBV1218" s="8"/>
      <c r="SBW1218" s="8"/>
      <c r="SBX1218" s="8"/>
      <c r="SBY1218" s="8"/>
      <c r="SBZ1218" s="8"/>
      <c r="SCA1218" s="8"/>
      <c r="SCB1218" s="8"/>
      <c r="SCC1218" s="8"/>
      <c r="SCD1218" s="8"/>
      <c r="SCE1218" s="8"/>
      <c r="SCF1218" s="8"/>
      <c r="SCG1218" s="8"/>
      <c r="SCH1218" s="8"/>
      <c r="SCI1218" s="8"/>
      <c r="SCJ1218" s="8"/>
      <c r="SCK1218" s="8"/>
      <c r="SCL1218" s="8"/>
      <c r="SCM1218" s="8"/>
      <c r="SCN1218" s="8"/>
      <c r="SCO1218" s="8"/>
      <c r="SCP1218" s="8"/>
      <c r="SCQ1218" s="8"/>
      <c r="SCR1218" s="8"/>
      <c r="SCS1218" s="8"/>
      <c r="SCT1218" s="8"/>
      <c r="SCU1218" s="8"/>
      <c r="SCV1218" s="8"/>
      <c r="SCW1218" s="8"/>
      <c r="SCX1218" s="8"/>
      <c r="SCY1218" s="8"/>
      <c r="SCZ1218" s="8"/>
      <c r="SDA1218" s="8"/>
      <c r="SDB1218" s="8"/>
      <c r="SDC1218" s="8"/>
      <c r="SDD1218" s="8"/>
      <c r="SDE1218" s="8"/>
      <c r="SDF1218" s="8"/>
      <c r="SDG1218" s="8"/>
      <c r="SDH1218" s="8"/>
      <c r="SDI1218" s="8"/>
      <c r="SDJ1218" s="8"/>
      <c r="SDK1218" s="8"/>
      <c r="SDL1218" s="8"/>
      <c r="SDM1218" s="8"/>
      <c r="SDN1218" s="8"/>
      <c r="SDO1218" s="8"/>
      <c r="SDP1218" s="8"/>
      <c r="SDQ1218" s="8"/>
      <c r="SDR1218" s="8"/>
      <c r="SDS1218" s="8"/>
      <c r="SDT1218" s="8"/>
      <c r="SDU1218" s="8"/>
      <c r="SDV1218" s="8"/>
      <c r="SDW1218" s="8"/>
      <c r="SDX1218" s="8"/>
      <c r="SDY1218" s="8"/>
      <c r="SDZ1218" s="8"/>
      <c r="SEA1218" s="8"/>
      <c r="SEB1218" s="8"/>
      <c r="SEC1218" s="8"/>
      <c r="SED1218" s="8"/>
      <c r="SEE1218" s="8"/>
      <c r="SEF1218" s="8"/>
      <c r="SEG1218" s="8"/>
      <c r="SEH1218" s="8"/>
      <c r="SEI1218" s="8"/>
      <c r="SEJ1218" s="8"/>
      <c r="SEK1218" s="8"/>
      <c r="SEL1218" s="8"/>
      <c r="SEM1218" s="8"/>
      <c r="SEN1218" s="8"/>
      <c r="SEO1218" s="8"/>
      <c r="SEP1218" s="8"/>
      <c r="SEQ1218" s="8"/>
      <c r="SER1218" s="8"/>
      <c r="SES1218" s="8"/>
      <c r="SET1218" s="8"/>
      <c r="SEU1218" s="8"/>
      <c r="SEV1218" s="8"/>
      <c r="SEW1218" s="8"/>
      <c r="SEX1218" s="8"/>
      <c r="SEY1218" s="8"/>
      <c r="SEZ1218" s="8"/>
      <c r="SFA1218" s="8"/>
      <c r="SFB1218" s="8"/>
      <c r="SFC1218" s="8"/>
      <c r="SFD1218" s="8"/>
      <c r="SFE1218" s="8"/>
      <c r="SFF1218" s="8"/>
      <c r="SFG1218" s="8"/>
      <c r="SFH1218" s="8"/>
      <c r="SFI1218" s="8"/>
      <c r="SFJ1218" s="8"/>
      <c r="SFK1218" s="8"/>
      <c r="SFL1218" s="8"/>
      <c r="SFM1218" s="8"/>
      <c r="SFN1218" s="8"/>
      <c r="SFO1218" s="8"/>
      <c r="SFP1218" s="8"/>
      <c r="SFQ1218" s="8"/>
      <c r="SFR1218" s="8"/>
      <c r="SFS1218" s="8"/>
      <c r="SFT1218" s="8"/>
      <c r="SFU1218" s="8"/>
      <c r="SFV1218" s="8"/>
      <c r="SFW1218" s="8"/>
      <c r="SFX1218" s="8"/>
      <c r="SFY1218" s="8"/>
      <c r="SFZ1218" s="8"/>
      <c r="SGA1218" s="8"/>
      <c r="SGB1218" s="8"/>
      <c r="SGC1218" s="8"/>
      <c r="SGD1218" s="8"/>
      <c r="SGE1218" s="8"/>
      <c r="SGF1218" s="8"/>
      <c r="SGG1218" s="8"/>
      <c r="SGH1218" s="8"/>
      <c r="SGI1218" s="8"/>
      <c r="SGJ1218" s="8"/>
      <c r="SGK1218" s="8"/>
      <c r="SGL1218" s="8"/>
      <c r="SGM1218" s="8"/>
      <c r="SGN1218" s="8"/>
      <c r="SGO1218" s="8"/>
      <c r="SGP1218" s="8"/>
      <c r="SGQ1218" s="8"/>
      <c r="SGR1218" s="8"/>
      <c r="SGS1218" s="8"/>
      <c r="SGT1218" s="8"/>
      <c r="SGU1218" s="8"/>
      <c r="SGV1218" s="8"/>
      <c r="SGW1218" s="8"/>
      <c r="SGX1218" s="8"/>
      <c r="SGY1218" s="8"/>
      <c r="SGZ1218" s="8"/>
      <c r="SHA1218" s="8"/>
      <c r="SHB1218" s="8"/>
      <c r="SHC1218" s="8"/>
      <c r="SHD1218" s="8"/>
      <c r="SHE1218" s="8"/>
      <c r="SHF1218" s="8"/>
      <c r="SHG1218" s="8"/>
      <c r="SHH1218" s="8"/>
      <c r="SHI1218" s="8"/>
      <c r="SHJ1218" s="8"/>
      <c r="SHK1218" s="8"/>
      <c r="SHL1218" s="8"/>
      <c r="SHM1218" s="8"/>
      <c r="SHN1218" s="8"/>
      <c r="SHO1218" s="8"/>
      <c r="SHP1218" s="8"/>
      <c r="SHQ1218" s="8"/>
      <c r="SHR1218" s="8"/>
      <c r="SHS1218" s="8"/>
      <c r="SHT1218" s="8"/>
      <c r="SHU1218" s="8"/>
      <c r="SHV1218" s="8"/>
      <c r="SHW1218" s="8"/>
      <c r="SHX1218" s="8"/>
      <c r="SHY1218" s="8"/>
      <c r="SHZ1218" s="8"/>
      <c r="SIA1218" s="8"/>
      <c r="SIB1218" s="8"/>
      <c r="SIC1218" s="8"/>
      <c r="SID1218" s="8"/>
      <c r="SIE1218" s="8"/>
      <c r="SIF1218" s="8"/>
      <c r="SIG1218" s="8"/>
      <c r="SIH1218" s="8"/>
      <c r="SII1218" s="8"/>
      <c r="SIJ1218" s="8"/>
      <c r="SIK1218" s="8"/>
      <c r="SIL1218" s="8"/>
      <c r="SIM1218" s="8"/>
      <c r="SIN1218" s="8"/>
      <c r="SIO1218" s="8"/>
      <c r="SIP1218" s="8"/>
      <c r="SIQ1218" s="8"/>
      <c r="SIR1218" s="8"/>
      <c r="SIS1218" s="8"/>
      <c r="SIT1218" s="8"/>
      <c r="SIU1218" s="8"/>
      <c r="SIV1218" s="8"/>
      <c r="SIW1218" s="8"/>
      <c r="SIX1218" s="8"/>
      <c r="SIY1218" s="8"/>
      <c r="SIZ1218" s="8"/>
      <c r="SJA1218" s="8"/>
      <c r="SJB1218" s="8"/>
      <c r="SJC1218" s="8"/>
      <c r="SJD1218" s="8"/>
      <c r="SJE1218" s="8"/>
      <c r="SJF1218" s="8"/>
      <c r="SJG1218" s="8"/>
      <c r="SJH1218" s="8"/>
      <c r="SJI1218" s="8"/>
      <c r="SJJ1218" s="8"/>
      <c r="SJK1218" s="8"/>
      <c r="SJL1218" s="8"/>
      <c r="SJM1218" s="8"/>
      <c r="SJN1218" s="8"/>
      <c r="SJO1218" s="8"/>
      <c r="SJP1218" s="8"/>
      <c r="SJQ1218" s="8"/>
      <c r="SJR1218" s="8"/>
      <c r="SJS1218" s="8"/>
      <c r="SJT1218" s="8"/>
      <c r="SJU1218" s="8"/>
      <c r="SJV1218" s="8"/>
      <c r="SJW1218" s="8"/>
      <c r="SJX1218" s="8"/>
      <c r="SJY1218" s="8"/>
      <c r="SJZ1218" s="8"/>
      <c r="SKA1218" s="8"/>
      <c r="SKB1218" s="8"/>
      <c r="SKC1218" s="8"/>
      <c r="SKD1218" s="8"/>
      <c r="SKE1218" s="8"/>
      <c r="SKF1218" s="8"/>
      <c r="SKG1218" s="8"/>
      <c r="SKH1218" s="8"/>
      <c r="SKI1218" s="8"/>
      <c r="SKJ1218" s="8"/>
      <c r="SKK1218" s="8"/>
      <c r="SKL1218" s="8"/>
      <c r="SKM1218" s="8"/>
      <c r="SKN1218" s="8"/>
      <c r="SKO1218" s="8"/>
      <c r="SKP1218" s="8"/>
      <c r="SKQ1218" s="8"/>
      <c r="SKR1218" s="8"/>
      <c r="SKS1218" s="8"/>
      <c r="SKT1218" s="8"/>
      <c r="SKU1218" s="8"/>
      <c r="SKV1218" s="8"/>
      <c r="SKW1218" s="8"/>
      <c r="SKX1218" s="8"/>
      <c r="SKY1218" s="8"/>
      <c r="SKZ1218" s="8"/>
      <c r="SLA1218" s="8"/>
      <c r="SLB1218" s="8"/>
      <c r="SLC1218" s="8"/>
      <c r="SLD1218" s="8"/>
      <c r="SLE1218" s="8"/>
      <c r="SLF1218" s="8"/>
      <c r="SLG1218" s="8"/>
      <c r="SLH1218" s="8"/>
      <c r="SLI1218" s="8"/>
      <c r="SLJ1218" s="8"/>
      <c r="SLK1218" s="8"/>
      <c r="SLL1218" s="8"/>
      <c r="SLM1218" s="8"/>
      <c r="SLN1218" s="8"/>
      <c r="SLO1218" s="8"/>
      <c r="SLP1218" s="8"/>
      <c r="SLQ1218" s="8"/>
      <c r="SLR1218" s="8"/>
      <c r="SLS1218" s="8"/>
      <c r="SLT1218" s="8"/>
      <c r="SLU1218" s="8"/>
      <c r="SLV1218" s="8"/>
      <c r="SLW1218" s="8"/>
      <c r="SLX1218" s="8"/>
      <c r="SLY1218" s="8"/>
      <c r="SLZ1218" s="8"/>
      <c r="SMA1218" s="8"/>
      <c r="SMB1218" s="8"/>
      <c r="SMC1218" s="8"/>
      <c r="SMD1218" s="8"/>
      <c r="SME1218" s="8"/>
      <c r="SMF1218" s="8"/>
      <c r="SMG1218" s="8"/>
      <c r="SMH1218" s="8"/>
      <c r="SMI1218" s="8"/>
      <c r="SMJ1218" s="8"/>
      <c r="SMK1218" s="8"/>
      <c r="SML1218" s="8"/>
      <c r="SMM1218" s="8"/>
      <c r="SMN1218" s="8"/>
      <c r="SMO1218" s="8"/>
      <c r="SMP1218" s="8"/>
      <c r="SMQ1218" s="8"/>
      <c r="SMR1218" s="8"/>
      <c r="SMS1218" s="8"/>
      <c r="SMT1218" s="8"/>
      <c r="SMU1218" s="8"/>
      <c r="SMV1218" s="8"/>
      <c r="SMW1218" s="8"/>
      <c r="SMX1218" s="8"/>
      <c r="SMY1218" s="8"/>
      <c r="SMZ1218" s="8"/>
      <c r="SNA1218" s="8"/>
      <c r="SNB1218" s="8"/>
      <c r="SNC1218" s="8"/>
      <c r="SND1218" s="8"/>
      <c r="SNE1218" s="8"/>
      <c r="SNF1218" s="8"/>
      <c r="SNG1218" s="8"/>
      <c r="SNH1218" s="8"/>
      <c r="SNI1218" s="8"/>
      <c r="SNJ1218" s="8"/>
      <c r="SNK1218" s="8"/>
      <c r="SNL1218" s="8"/>
      <c r="SNM1218" s="8"/>
      <c r="SNN1218" s="8"/>
      <c r="SNO1218" s="8"/>
      <c r="SNP1218" s="8"/>
      <c r="SNQ1218" s="8"/>
      <c r="SNR1218" s="8"/>
      <c r="SNS1218" s="8"/>
      <c r="SNT1218" s="8"/>
      <c r="SNU1218" s="8"/>
      <c r="SNV1218" s="8"/>
      <c r="SNW1218" s="8"/>
      <c r="SNX1218" s="8"/>
      <c r="SNY1218" s="8"/>
      <c r="SNZ1218" s="8"/>
      <c r="SOA1218" s="8"/>
      <c r="SOB1218" s="8"/>
      <c r="SOC1218" s="8"/>
      <c r="SOD1218" s="8"/>
      <c r="SOE1218" s="8"/>
      <c r="SOF1218" s="8"/>
      <c r="SOG1218" s="8"/>
      <c r="SOH1218" s="8"/>
      <c r="SOI1218" s="8"/>
      <c r="SOJ1218" s="8"/>
      <c r="SOK1218" s="8"/>
      <c r="SOL1218" s="8"/>
      <c r="SOM1218" s="8"/>
      <c r="SON1218" s="8"/>
      <c r="SOO1218" s="8"/>
      <c r="SOP1218" s="8"/>
      <c r="SOQ1218" s="8"/>
      <c r="SOR1218" s="8"/>
      <c r="SOS1218" s="8"/>
      <c r="SOT1218" s="8"/>
      <c r="SOU1218" s="8"/>
      <c r="SOV1218" s="8"/>
      <c r="SOW1218" s="8"/>
      <c r="SOX1218" s="8"/>
      <c r="SOY1218" s="8"/>
      <c r="SOZ1218" s="8"/>
      <c r="SPA1218" s="8"/>
      <c r="SPB1218" s="8"/>
      <c r="SPC1218" s="8"/>
      <c r="SPD1218" s="8"/>
      <c r="SPE1218" s="8"/>
      <c r="SPF1218" s="8"/>
      <c r="SPG1218" s="8"/>
      <c r="SPH1218" s="8"/>
      <c r="SPI1218" s="8"/>
      <c r="SPJ1218" s="8"/>
      <c r="SPK1218" s="8"/>
      <c r="SPL1218" s="8"/>
      <c r="SPM1218" s="8"/>
      <c r="SPN1218" s="8"/>
      <c r="SPO1218" s="8"/>
      <c r="SPP1218" s="8"/>
      <c r="SPQ1218" s="8"/>
      <c r="SPR1218" s="8"/>
      <c r="SPS1218" s="8"/>
      <c r="SPT1218" s="8"/>
      <c r="SPU1218" s="8"/>
      <c r="SPV1218" s="8"/>
      <c r="SPW1218" s="8"/>
      <c r="SPX1218" s="8"/>
      <c r="SPY1218" s="8"/>
      <c r="SPZ1218" s="8"/>
      <c r="SQA1218" s="8"/>
      <c r="SQB1218" s="8"/>
      <c r="SQC1218" s="8"/>
      <c r="SQD1218" s="8"/>
      <c r="SQE1218" s="8"/>
      <c r="SQF1218" s="8"/>
      <c r="SQG1218" s="8"/>
      <c r="SQH1218" s="8"/>
      <c r="SQI1218" s="8"/>
      <c r="SQJ1218" s="8"/>
      <c r="SQK1218" s="8"/>
      <c r="SQL1218" s="8"/>
      <c r="SQM1218" s="8"/>
      <c r="SQN1218" s="8"/>
      <c r="SQO1218" s="8"/>
      <c r="SQP1218" s="8"/>
      <c r="SQQ1218" s="8"/>
      <c r="SQR1218" s="8"/>
      <c r="SQS1218" s="8"/>
      <c r="SQT1218" s="8"/>
      <c r="SQU1218" s="8"/>
      <c r="SQV1218" s="8"/>
      <c r="SQW1218" s="8"/>
      <c r="SQX1218" s="8"/>
      <c r="SQY1218" s="8"/>
      <c r="SQZ1218" s="8"/>
      <c r="SRA1218" s="8"/>
      <c r="SRB1218" s="8"/>
      <c r="SRC1218" s="8"/>
      <c r="SRD1218" s="8"/>
      <c r="SRE1218" s="8"/>
      <c r="SRF1218" s="8"/>
      <c r="SRG1218" s="8"/>
      <c r="SRH1218" s="8"/>
      <c r="SRI1218" s="8"/>
      <c r="SRJ1218" s="8"/>
      <c r="SRK1218" s="8"/>
      <c r="SRL1218" s="8"/>
      <c r="SRM1218" s="8"/>
      <c r="SRN1218" s="8"/>
      <c r="SRO1218" s="8"/>
      <c r="SRP1218" s="8"/>
      <c r="SRQ1218" s="8"/>
      <c r="SRR1218" s="8"/>
      <c r="SRS1218" s="8"/>
      <c r="SRT1218" s="8"/>
      <c r="SRU1218" s="8"/>
      <c r="SRV1218" s="8"/>
      <c r="SRW1218" s="8"/>
      <c r="SRX1218" s="8"/>
      <c r="SRY1218" s="8"/>
      <c r="SRZ1218" s="8"/>
      <c r="SSA1218" s="8"/>
      <c r="SSB1218" s="8"/>
      <c r="SSC1218" s="8"/>
      <c r="SSD1218" s="8"/>
      <c r="SSE1218" s="8"/>
      <c r="SSF1218" s="8"/>
      <c r="SSG1218" s="8"/>
      <c r="SSH1218" s="8"/>
      <c r="SSI1218" s="8"/>
      <c r="SSJ1218" s="8"/>
      <c r="SSK1218" s="8"/>
      <c r="SSL1218" s="8"/>
      <c r="SSM1218" s="8"/>
      <c r="SSN1218" s="8"/>
      <c r="SSO1218" s="8"/>
      <c r="SSP1218" s="8"/>
      <c r="SSQ1218" s="8"/>
      <c r="SSR1218" s="8"/>
      <c r="SSS1218" s="8"/>
      <c r="SST1218" s="8"/>
      <c r="SSU1218" s="8"/>
      <c r="SSV1218" s="8"/>
      <c r="SSW1218" s="8"/>
      <c r="SSX1218" s="8"/>
      <c r="SSY1218" s="8"/>
      <c r="SSZ1218" s="8"/>
      <c r="STA1218" s="8"/>
      <c r="STB1218" s="8"/>
      <c r="STC1218" s="8"/>
      <c r="STD1218" s="8"/>
      <c r="STE1218" s="8"/>
      <c r="STF1218" s="8"/>
      <c r="STG1218" s="8"/>
      <c r="STH1218" s="8"/>
      <c r="STI1218" s="8"/>
      <c r="STJ1218" s="8"/>
      <c r="STK1218" s="8"/>
      <c r="STL1218" s="8"/>
      <c r="STM1218" s="8"/>
      <c r="STN1218" s="8"/>
      <c r="STO1218" s="8"/>
      <c r="STP1218" s="8"/>
      <c r="STQ1218" s="8"/>
      <c r="STR1218" s="8"/>
      <c r="STS1218" s="8"/>
      <c r="STT1218" s="8"/>
      <c r="STU1218" s="8"/>
      <c r="STV1218" s="8"/>
      <c r="STW1218" s="8"/>
      <c r="STX1218" s="8"/>
      <c r="STY1218" s="8"/>
      <c r="STZ1218" s="8"/>
      <c r="SUA1218" s="8"/>
      <c r="SUB1218" s="8"/>
      <c r="SUC1218" s="8"/>
      <c r="SUD1218" s="8"/>
      <c r="SUE1218" s="8"/>
      <c r="SUF1218" s="8"/>
      <c r="SUG1218" s="8"/>
      <c r="SUH1218" s="8"/>
      <c r="SUI1218" s="8"/>
      <c r="SUJ1218" s="8"/>
      <c r="SUK1218" s="8"/>
      <c r="SUL1218" s="8"/>
      <c r="SUM1218" s="8"/>
      <c r="SUN1218" s="8"/>
      <c r="SUO1218" s="8"/>
      <c r="SUP1218" s="8"/>
      <c r="SUQ1218" s="8"/>
      <c r="SUR1218" s="8"/>
      <c r="SUS1218" s="8"/>
      <c r="SUT1218" s="8"/>
      <c r="SUU1218" s="8"/>
      <c r="SUV1218" s="8"/>
      <c r="SUW1218" s="8"/>
      <c r="SUX1218" s="8"/>
      <c r="SUY1218" s="8"/>
      <c r="SUZ1218" s="8"/>
      <c r="SVA1218" s="8"/>
      <c r="SVB1218" s="8"/>
      <c r="SVC1218" s="8"/>
      <c r="SVD1218" s="8"/>
      <c r="SVE1218" s="8"/>
      <c r="SVF1218" s="8"/>
      <c r="SVG1218" s="8"/>
      <c r="SVH1218" s="8"/>
      <c r="SVI1218" s="8"/>
      <c r="SVJ1218" s="8"/>
      <c r="SVK1218" s="8"/>
      <c r="SVL1218" s="8"/>
      <c r="SVM1218" s="8"/>
      <c r="SVN1218" s="8"/>
      <c r="SVO1218" s="8"/>
      <c r="SVP1218" s="8"/>
      <c r="SVQ1218" s="8"/>
      <c r="SVR1218" s="8"/>
      <c r="SVS1218" s="8"/>
      <c r="SVT1218" s="8"/>
      <c r="SVU1218" s="8"/>
      <c r="SVV1218" s="8"/>
      <c r="SVW1218" s="8"/>
      <c r="SVX1218" s="8"/>
      <c r="SVY1218" s="8"/>
      <c r="SVZ1218" s="8"/>
      <c r="SWA1218" s="8"/>
      <c r="SWB1218" s="8"/>
      <c r="SWC1218" s="8"/>
      <c r="SWD1218" s="8"/>
      <c r="SWE1218" s="8"/>
      <c r="SWF1218" s="8"/>
      <c r="SWG1218" s="8"/>
      <c r="SWH1218" s="8"/>
      <c r="SWI1218" s="8"/>
      <c r="SWJ1218" s="8"/>
      <c r="SWK1218" s="8"/>
      <c r="SWL1218" s="8"/>
      <c r="SWM1218" s="8"/>
      <c r="SWN1218" s="8"/>
      <c r="SWO1218" s="8"/>
      <c r="SWP1218" s="8"/>
      <c r="SWQ1218" s="8"/>
      <c r="SWR1218" s="8"/>
      <c r="SWS1218" s="8"/>
      <c r="SWT1218" s="8"/>
      <c r="SWU1218" s="8"/>
      <c r="SWV1218" s="8"/>
      <c r="SWW1218" s="8"/>
      <c r="SWX1218" s="8"/>
      <c r="SWY1218" s="8"/>
      <c r="SWZ1218" s="8"/>
      <c r="SXA1218" s="8"/>
      <c r="SXB1218" s="8"/>
      <c r="SXC1218" s="8"/>
      <c r="SXD1218" s="8"/>
      <c r="SXE1218" s="8"/>
      <c r="SXF1218" s="8"/>
      <c r="SXG1218" s="8"/>
      <c r="SXH1218" s="8"/>
      <c r="SXI1218" s="8"/>
      <c r="SXJ1218" s="8"/>
      <c r="SXK1218" s="8"/>
      <c r="SXL1218" s="8"/>
      <c r="SXM1218" s="8"/>
      <c r="SXN1218" s="8"/>
      <c r="SXO1218" s="8"/>
      <c r="SXP1218" s="8"/>
      <c r="SXQ1218" s="8"/>
      <c r="SXR1218" s="8"/>
      <c r="SXS1218" s="8"/>
      <c r="SXT1218" s="8"/>
      <c r="SXU1218" s="8"/>
      <c r="SXV1218" s="8"/>
      <c r="SXW1218" s="8"/>
      <c r="SXX1218" s="8"/>
      <c r="SXY1218" s="8"/>
      <c r="SXZ1218" s="8"/>
      <c r="SYA1218" s="8"/>
      <c r="SYB1218" s="8"/>
      <c r="SYC1218" s="8"/>
      <c r="SYD1218" s="8"/>
      <c r="SYE1218" s="8"/>
      <c r="SYF1218" s="8"/>
      <c r="SYG1218" s="8"/>
      <c r="SYH1218" s="8"/>
      <c r="SYI1218" s="8"/>
      <c r="SYJ1218" s="8"/>
      <c r="SYK1218" s="8"/>
      <c r="SYL1218" s="8"/>
      <c r="SYM1218" s="8"/>
      <c r="SYN1218" s="8"/>
      <c r="SYO1218" s="8"/>
      <c r="SYP1218" s="8"/>
      <c r="SYQ1218" s="8"/>
      <c r="SYR1218" s="8"/>
      <c r="SYS1218" s="8"/>
      <c r="SYT1218" s="8"/>
      <c r="SYU1218" s="8"/>
      <c r="SYV1218" s="8"/>
      <c r="SYW1218" s="8"/>
      <c r="SYX1218" s="8"/>
      <c r="SYY1218" s="8"/>
      <c r="SYZ1218" s="8"/>
      <c r="SZA1218" s="8"/>
      <c r="SZB1218" s="8"/>
      <c r="SZC1218" s="8"/>
      <c r="SZD1218" s="8"/>
      <c r="SZE1218" s="8"/>
      <c r="SZF1218" s="8"/>
      <c r="SZG1218" s="8"/>
      <c r="SZH1218" s="8"/>
      <c r="SZI1218" s="8"/>
      <c r="SZJ1218" s="8"/>
      <c r="SZK1218" s="8"/>
      <c r="SZL1218" s="8"/>
      <c r="SZM1218" s="8"/>
      <c r="SZN1218" s="8"/>
      <c r="SZO1218" s="8"/>
      <c r="SZP1218" s="8"/>
      <c r="SZQ1218" s="8"/>
      <c r="SZR1218" s="8"/>
      <c r="SZS1218" s="8"/>
      <c r="SZT1218" s="8"/>
      <c r="SZU1218" s="8"/>
      <c r="SZV1218" s="8"/>
      <c r="SZW1218" s="8"/>
      <c r="SZX1218" s="8"/>
      <c r="SZY1218" s="8"/>
      <c r="SZZ1218" s="8"/>
      <c r="TAA1218" s="8"/>
      <c r="TAB1218" s="8"/>
      <c r="TAC1218" s="8"/>
      <c r="TAD1218" s="8"/>
      <c r="TAE1218" s="8"/>
      <c r="TAF1218" s="8"/>
      <c r="TAG1218" s="8"/>
      <c r="TAH1218" s="8"/>
      <c r="TAI1218" s="8"/>
      <c r="TAJ1218" s="8"/>
      <c r="TAK1218" s="8"/>
      <c r="TAL1218" s="8"/>
      <c r="TAM1218" s="8"/>
      <c r="TAN1218" s="8"/>
      <c r="TAO1218" s="8"/>
      <c r="TAP1218" s="8"/>
      <c r="TAQ1218" s="8"/>
      <c r="TAR1218" s="8"/>
      <c r="TAS1218" s="8"/>
      <c r="TAT1218" s="8"/>
      <c r="TAU1218" s="8"/>
      <c r="TAV1218" s="8"/>
      <c r="TAW1218" s="8"/>
      <c r="TAX1218" s="8"/>
      <c r="TAY1218" s="8"/>
      <c r="TAZ1218" s="8"/>
      <c r="TBA1218" s="8"/>
      <c r="TBB1218" s="8"/>
      <c r="TBC1218" s="8"/>
      <c r="TBD1218" s="8"/>
      <c r="TBE1218" s="8"/>
      <c r="TBF1218" s="8"/>
      <c r="TBG1218" s="8"/>
      <c r="TBH1218" s="8"/>
      <c r="TBI1218" s="8"/>
      <c r="TBJ1218" s="8"/>
      <c r="TBK1218" s="8"/>
      <c r="TBL1218" s="8"/>
      <c r="TBM1218" s="8"/>
      <c r="TBN1218" s="8"/>
      <c r="TBO1218" s="8"/>
      <c r="TBP1218" s="8"/>
      <c r="TBQ1218" s="8"/>
      <c r="TBR1218" s="8"/>
      <c r="TBS1218" s="8"/>
      <c r="TBT1218" s="8"/>
      <c r="TBU1218" s="8"/>
      <c r="TBV1218" s="8"/>
      <c r="TBW1218" s="8"/>
      <c r="TBX1218" s="8"/>
      <c r="TBY1218" s="8"/>
      <c r="TBZ1218" s="8"/>
      <c r="TCA1218" s="8"/>
      <c r="TCB1218" s="8"/>
      <c r="TCC1218" s="8"/>
      <c r="TCD1218" s="8"/>
      <c r="TCE1218" s="8"/>
      <c r="TCF1218" s="8"/>
      <c r="TCG1218" s="8"/>
      <c r="TCH1218" s="8"/>
      <c r="TCI1218" s="8"/>
      <c r="TCJ1218" s="8"/>
      <c r="TCK1218" s="8"/>
      <c r="TCL1218" s="8"/>
      <c r="TCM1218" s="8"/>
      <c r="TCN1218" s="8"/>
      <c r="TCO1218" s="8"/>
      <c r="TCP1218" s="8"/>
      <c r="TCQ1218" s="8"/>
      <c r="TCR1218" s="8"/>
      <c r="TCS1218" s="8"/>
      <c r="TCT1218" s="8"/>
      <c r="TCU1218" s="8"/>
      <c r="TCV1218" s="8"/>
      <c r="TCW1218" s="8"/>
      <c r="TCX1218" s="8"/>
      <c r="TCY1218" s="8"/>
      <c r="TCZ1218" s="8"/>
      <c r="TDA1218" s="8"/>
      <c r="TDB1218" s="8"/>
      <c r="TDC1218" s="8"/>
      <c r="TDD1218" s="8"/>
      <c r="TDE1218" s="8"/>
      <c r="TDF1218" s="8"/>
      <c r="TDG1218" s="8"/>
      <c r="TDH1218" s="8"/>
      <c r="TDI1218" s="8"/>
      <c r="TDJ1218" s="8"/>
      <c r="TDK1218" s="8"/>
      <c r="TDL1218" s="8"/>
      <c r="TDM1218" s="8"/>
      <c r="TDN1218" s="8"/>
      <c r="TDO1218" s="8"/>
      <c r="TDP1218" s="8"/>
      <c r="TDQ1218" s="8"/>
      <c r="TDR1218" s="8"/>
      <c r="TDS1218" s="8"/>
      <c r="TDT1218" s="8"/>
      <c r="TDU1218" s="8"/>
      <c r="TDV1218" s="8"/>
      <c r="TDW1218" s="8"/>
      <c r="TDX1218" s="8"/>
      <c r="TDY1218" s="8"/>
      <c r="TDZ1218" s="8"/>
      <c r="TEA1218" s="8"/>
      <c r="TEB1218" s="8"/>
      <c r="TEC1218" s="8"/>
      <c r="TED1218" s="8"/>
      <c r="TEE1218" s="8"/>
      <c r="TEF1218" s="8"/>
      <c r="TEG1218" s="8"/>
      <c r="TEH1218" s="8"/>
      <c r="TEI1218" s="8"/>
      <c r="TEJ1218" s="8"/>
      <c r="TEK1218" s="8"/>
      <c r="TEL1218" s="8"/>
      <c r="TEM1218" s="8"/>
      <c r="TEN1218" s="8"/>
      <c r="TEO1218" s="8"/>
      <c r="TEP1218" s="8"/>
      <c r="TEQ1218" s="8"/>
      <c r="TER1218" s="8"/>
      <c r="TES1218" s="8"/>
      <c r="TET1218" s="8"/>
      <c r="TEU1218" s="8"/>
      <c r="TEV1218" s="8"/>
      <c r="TEW1218" s="8"/>
      <c r="TEX1218" s="8"/>
      <c r="TEY1218" s="8"/>
      <c r="TEZ1218" s="8"/>
      <c r="TFA1218" s="8"/>
      <c r="TFB1218" s="8"/>
      <c r="TFC1218" s="8"/>
      <c r="TFD1218" s="8"/>
      <c r="TFE1218" s="8"/>
      <c r="TFF1218" s="8"/>
      <c r="TFG1218" s="8"/>
      <c r="TFH1218" s="8"/>
      <c r="TFI1218" s="8"/>
      <c r="TFJ1218" s="8"/>
      <c r="TFK1218" s="8"/>
      <c r="TFL1218" s="8"/>
      <c r="TFM1218" s="8"/>
      <c r="TFN1218" s="8"/>
      <c r="TFO1218" s="8"/>
      <c r="TFP1218" s="8"/>
      <c r="TFQ1218" s="8"/>
      <c r="TFR1218" s="8"/>
      <c r="TFS1218" s="8"/>
      <c r="TFT1218" s="8"/>
      <c r="TFU1218" s="8"/>
      <c r="TFV1218" s="8"/>
      <c r="TFW1218" s="8"/>
      <c r="TFX1218" s="8"/>
      <c r="TFY1218" s="8"/>
      <c r="TFZ1218" s="8"/>
      <c r="TGA1218" s="8"/>
      <c r="TGB1218" s="8"/>
      <c r="TGC1218" s="8"/>
      <c r="TGD1218" s="8"/>
      <c r="TGE1218" s="8"/>
      <c r="TGF1218" s="8"/>
      <c r="TGG1218" s="8"/>
      <c r="TGH1218" s="8"/>
      <c r="TGI1218" s="8"/>
      <c r="TGJ1218" s="8"/>
      <c r="TGK1218" s="8"/>
      <c r="TGL1218" s="8"/>
      <c r="TGM1218" s="8"/>
      <c r="TGN1218" s="8"/>
      <c r="TGO1218" s="8"/>
      <c r="TGP1218" s="8"/>
      <c r="TGQ1218" s="8"/>
      <c r="TGR1218" s="8"/>
      <c r="TGS1218" s="8"/>
      <c r="TGT1218" s="8"/>
      <c r="TGU1218" s="8"/>
      <c r="TGV1218" s="8"/>
      <c r="TGW1218" s="8"/>
      <c r="TGX1218" s="8"/>
      <c r="TGY1218" s="8"/>
      <c r="TGZ1218" s="8"/>
      <c r="THA1218" s="8"/>
      <c r="THB1218" s="8"/>
      <c r="THC1218" s="8"/>
      <c r="THD1218" s="8"/>
      <c r="THE1218" s="8"/>
      <c r="THF1218" s="8"/>
      <c r="THG1218" s="8"/>
      <c r="THH1218" s="8"/>
      <c r="THI1218" s="8"/>
      <c r="THJ1218" s="8"/>
      <c r="THK1218" s="8"/>
      <c r="THL1218" s="8"/>
      <c r="THM1218" s="8"/>
      <c r="THN1218" s="8"/>
      <c r="THO1218" s="8"/>
      <c r="THP1218" s="8"/>
      <c r="THQ1218" s="8"/>
      <c r="THR1218" s="8"/>
      <c r="THS1218" s="8"/>
      <c r="THT1218" s="8"/>
      <c r="THU1218" s="8"/>
      <c r="THV1218" s="8"/>
      <c r="THW1218" s="8"/>
      <c r="THX1218" s="8"/>
      <c r="THY1218" s="8"/>
      <c r="THZ1218" s="8"/>
      <c r="TIA1218" s="8"/>
      <c r="TIB1218" s="8"/>
      <c r="TIC1218" s="8"/>
      <c r="TID1218" s="8"/>
      <c r="TIE1218" s="8"/>
      <c r="TIF1218" s="8"/>
      <c r="TIG1218" s="8"/>
      <c r="TIH1218" s="8"/>
      <c r="TII1218" s="8"/>
      <c r="TIJ1218" s="8"/>
      <c r="TIK1218" s="8"/>
      <c r="TIL1218" s="8"/>
      <c r="TIM1218" s="8"/>
      <c r="TIN1218" s="8"/>
      <c r="TIO1218" s="8"/>
      <c r="TIP1218" s="8"/>
      <c r="TIQ1218" s="8"/>
      <c r="TIR1218" s="8"/>
      <c r="TIS1218" s="8"/>
      <c r="TIT1218" s="8"/>
      <c r="TIU1218" s="8"/>
      <c r="TIV1218" s="8"/>
      <c r="TIW1218" s="8"/>
      <c r="TIX1218" s="8"/>
      <c r="TIY1218" s="8"/>
      <c r="TIZ1218" s="8"/>
      <c r="TJA1218" s="8"/>
      <c r="TJB1218" s="8"/>
      <c r="TJC1218" s="8"/>
      <c r="TJD1218" s="8"/>
      <c r="TJE1218" s="8"/>
      <c r="TJF1218" s="8"/>
      <c r="TJG1218" s="8"/>
      <c r="TJH1218" s="8"/>
      <c r="TJI1218" s="8"/>
      <c r="TJJ1218" s="8"/>
      <c r="TJK1218" s="8"/>
      <c r="TJL1218" s="8"/>
      <c r="TJM1218" s="8"/>
      <c r="TJN1218" s="8"/>
      <c r="TJO1218" s="8"/>
      <c r="TJP1218" s="8"/>
      <c r="TJQ1218" s="8"/>
      <c r="TJR1218" s="8"/>
      <c r="TJS1218" s="8"/>
      <c r="TJT1218" s="8"/>
      <c r="TJU1218" s="8"/>
      <c r="TJV1218" s="8"/>
      <c r="TJW1218" s="8"/>
      <c r="TJX1218" s="8"/>
      <c r="TJY1218" s="8"/>
      <c r="TJZ1218" s="8"/>
      <c r="TKA1218" s="8"/>
      <c r="TKB1218" s="8"/>
      <c r="TKC1218" s="8"/>
      <c r="TKD1218" s="8"/>
      <c r="TKE1218" s="8"/>
      <c r="TKF1218" s="8"/>
      <c r="TKG1218" s="8"/>
      <c r="TKH1218" s="8"/>
      <c r="TKI1218" s="8"/>
      <c r="TKJ1218" s="8"/>
      <c r="TKK1218" s="8"/>
      <c r="TKL1218" s="8"/>
      <c r="TKM1218" s="8"/>
      <c r="TKN1218" s="8"/>
      <c r="TKO1218" s="8"/>
      <c r="TKP1218" s="8"/>
      <c r="TKQ1218" s="8"/>
      <c r="TKR1218" s="8"/>
      <c r="TKS1218" s="8"/>
      <c r="TKT1218" s="8"/>
      <c r="TKU1218" s="8"/>
      <c r="TKV1218" s="8"/>
      <c r="TKW1218" s="8"/>
      <c r="TKX1218" s="8"/>
      <c r="TKY1218" s="8"/>
      <c r="TKZ1218" s="8"/>
      <c r="TLA1218" s="8"/>
      <c r="TLB1218" s="8"/>
      <c r="TLC1218" s="8"/>
      <c r="TLD1218" s="8"/>
      <c r="TLE1218" s="8"/>
      <c r="TLF1218" s="8"/>
      <c r="TLG1218" s="8"/>
      <c r="TLH1218" s="8"/>
      <c r="TLI1218" s="8"/>
      <c r="TLJ1218" s="8"/>
      <c r="TLK1218" s="8"/>
      <c r="TLL1218" s="8"/>
      <c r="TLM1218" s="8"/>
      <c r="TLN1218" s="8"/>
      <c r="TLO1218" s="8"/>
      <c r="TLP1218" s="8"/>
      <c r="TLQ1218" s="8"/>
      <c r="TLR1218" s="8"/>
      <c r="TLS1218" s="8"/>
      <c r="TLT1218" s="8"/>
      <c r="TLU1218" s="8"/>
      <c r="TLV1218" s="8"/>
      <c r="TLW1218" s="8"/>
      <c r="TLX1218" s="8"/>
      <c r="TLY1218" s="8"/>
      <c r="TLZ1218" s="8"/>
      <c r="TMA1218" s="8"/>
      <c r="TMB1218" s="8"/>
      <c r="TMC1218" s="8"/>
      <c r="TMD1218" s="8"/>
      <c r="TME1218" s="8"/>
      <c r="TMF1218" s="8"/>
      <c r="TMG1218" s="8"/>
      <c r="TMH1218" s="8"/>
      <c r="TMI1218" s="8"/>
      <c r="TMJ1218" s="8"/>
      <c r="TMK1218" s="8"/>
      <c r="TML1218" s="8"/>
      <c r="TMM1218" s="8"/>
      <c r="TMN1218" s="8"/>
      <c r="TMO1218" s="8"/>
      <c r="TMP1218" s="8"/>
      <c r="TMQ1218" s="8"/>
      <c r="TMR1218" s="8"/>
      <c r="TMS1218" s="8"/>
      <c r="TMT1218" s="8"/>
      <c r="TMU1218" s="8"/>
      <c r="TMV1218" s="8"/>
      <c r="TMW1218" s="8"/>
      <c r="TMX1218" s="8"/>
      <c r="TMY1218" s="8"/>
      <c r="TMZ1218" s="8"/>
      <c r="TNA1218" s="8"/>
      <c r="TNB1218" s="8"/>
      <c r="TNC1218" s="8"/>
      <c r="TND1218" s="8"/>
      <c r="TNE1218" s="8"/>
      <c r="TNF1218" s="8"/>
      <c r="TNG1218" s="8"/>
      <c r="TNH1218" s="8"/>
      <c r="TNI1218" s="8"/>
      <c r="TNJ1218" s="8"/>
      <c r="TNK1218" s="8"/>
      <c r="TNL1218" s="8"/>
      <c r="TNM1218" s="8"/>
      <c r="TNN1218" s="8"/>
      <c r="TNO1218" s="8"/>
      <c r="TNP1218" s="8"/>
      <c r="TNQ1218" s="8"/>
      <c r="TNR1218" s="8"/>
      <c r="TNS1218" s="8"/>
      <c r="TNT1218" s="8"/>
      <c r="TNU1218" s="8"/>
      <c r="TNV1218" s="8"/>
      <c r="TNW1218" s="8"/>
      <c r="TNX1218" s="8"/>
      <c r="TNY1218" s="8"/>
      <c r="TNZ1218" s="8"/>
      <c r="TOA1218" s="8"/>
      <c r="TOB1218" s="8"/>
      <c r="TOC1218" s="8"/>
      <c r="TOD1218" s="8"/>
      <c r="TOE1218" s="8"/>
      <c r="TOF1218" s="8"/>
      <c r="TOG1218" s="8"/>
      <c r="TOH1218" s="8"/>
      <c r="TOI1218" s="8"/>
      <c r="TOJ1218" s="8"/>
      <c r="TOK1218" s="8"/>
      <c r="TOL1218" s="8"/>
      <c r="TOM1218" s="8"/>
      <c r="TON1218" s="8"/>
      <c r="TOO1218" s="8"/>
      <c r="TOP1218" s="8"/>
      <c r="TOQ1218" s="8"/>
      <c r="TOR1218" s="8"/>
      <c r="TOS1218" s="8"/>
      <c r="TOT1218" s="8"/>
      <c r="TOU1218" s="8"/>
      <c r="TOV1218" s="8"/>
      <c r="TOW1218" s="8"/>
      <c r="TOX1218" s="8"/>
      <c r="TOY1218" s="8"/>
      <c r="TOZ1218" s="8"/>
      <c r="TPA1218" s="8"/>
      <c r="TPB1218" s="8"/>
      <c r="TPC1218" s="8"/>
      <c r="TPD1218" s="8"/>
      <c r="TPE1218" s="8"/>
      <c r="TPF1218" s="8"/>
      <c r="TPG1218" s="8"/>
      <c r="TPH1218" s="8"/>
      <c r="TPI1218" s="8"/>
      <c r="TPJ1218" s="8"/>
      <c r="TPK1218" s="8"/>
      <c r="TPL1218" s="8"/>
      <c r="TPM1218" s="8"/>
      <c r="TPN1218" s="8"/>
      <c r="TPO1218" s="8"/>
      <c r="TPP1218" s="8"/>
      <c r="TPQ1218" s="8"/>
      <c r="TPR1218" s="8"/>
      <c r="TPS1218" s="8"/>
      <c r="TPT1218" s="8"/>
      <c r="TPU1218" s="8"/>
      <c r="TPV1218" s="8"/>
      <c r="TPW1218" s="8"/>
      <c r="TPX1218" s="8"/>
      <c r="TPY1218" s="8"/>
      <c r="TPZ1218" s="8"/>
      <c r="TQA1218" s="8"/>
      <c r="TQB1218" s="8"/>
      <c r="TQC1218" s="8"/>
      <c r="TQD1218" s="8"/>
      <c r="TQE1218" s="8"/>
      <c r="TQF1218" s="8"/>
      <c r="TQG1218" s="8"/>
      <c r="TQH1218" s="8"/>
      <c r="TQI1218" s="8"/>
      <c r="TQJ1218" s="8"/>
      <c r="TQK1218" s="8"/>
      <c r="TQL1218" s="8"/>
      <c r="TQM1218" s="8"/>
      <c r="TQN1218" s="8"/>
      <c r="TQO1218" s="8"/>
      <c r="TQP1218" s="8"/>
      <c r="TQQ1218" s="8"/>
      <c r="TQR1218" s="8"/>
      <c r="TQS1218" s="8"/>
      <c r="TQT1218" s="8"/>
      <c r="TQU1218" s="8"/>
      <c r="TQV1218" s="8"/>
      <c r="TQW1218" s="8"/>
      <c r="TQX1218" s="8"/>
      <c r="TQY1218" s="8"/>
      <c r="TQZ1218" s="8"/>
      <c r="TRA1218" s="8"/>
      <c r="TRB1218" s="8"/>
      <c r="TRC1218" s="8"/>
      <c r="TRD1218" s="8"/>
      <c r="TRE1218" s="8"/>
      <c r="TRF1218" s="8"/>
      <c r="TRG1218" s="8"/>
      <c r="TRH1218" s="8"/>
      <c r="TRI1218" s="8"/>
      <c r="TRJ1218" s="8"/>
      <c r="TRK1218" s="8"/>
      <c r="TRL1218" s="8"/>
      <c r="TRM1218" s="8"/>
      <c r="TRN1218" s="8"/>
      <c r="TRO1218" s="8"/>
      <c r="TRP1218" s="8"/>
      <c r="TRQ1218" s="8"/>
      <c r="TRR1218" s="8"/>
      <c r="TRS1218" s="8"/>
      <c r="TRT1218" s="8"/>
      <c r="TRU1218" s="8"/>
      <c r="TRV1218" s="8"/>
      <c r="TRW1218" s="8"/>
      <c r="TRX1218" s="8"/>
      <c r="TRY1218" s="8"/>
      <c r="TRZ1218" s="8"/>
      <c r="TSA1218" s="8"/>
      <c r="TSB1218" s="8"/>
      <c r="TSC1218" s="8"/>
      <c r="TSD1218" s="8"/>
      <c r="TSE1218" s="8"/>
      <c r="TSF1218" s="8"/>
      <c r="TSG1218" s="8"/>
      <c r="TSH1218" s="8"/>
      <c r="TSI1218" s="8"/>
      <c r="TSJ1218" s="8"/>
      <c r="TSK1218" s="8"/>
      <c r="TSL1218" s="8"/>
      <c r="TSM1218" s="8"/>
      <c r="TSN1218" s="8"/>
      <c r="TSO1218" s="8"/>
      <c r="TSP1218" s="8"/>
      <c r="TSQ1218" s="8"/>
      <c r="TSR1218" s="8"/>
      <c r="TSS1218" s="8"/>
      <c r="TST1218" s="8"/>
      <c r="TSU1218" s="8"/>
      <c r="TSV1218" s="8"/>
      <c r="TSW1218" s="8"/>
      <c r="TSX1218" s="8"/>
      <c r="TSY1218" s="8"/>
      <c r="TSZ1218" s="8"/>
      <c r="TTA1218" s="8"/>
      <c r="TTB1218" s="8"/>
      <c r="TTC1218" s="8"/>
      <c r="TTD1218" s="8"/>
      <c r="TTE1218" s="8"/>
      <c r="TTF1218" s="8"/>
      <c r="TTG1218" s="8"/>
      <c r="TTH1218" s="8"/>
      <c r="TTI1218" s="8"/>
      <c r="TTJ1218" s="8"/>
      <c r="TTK1218" s="8"/>
      <c r="TTL1218" s="8"/>
      <c r="TTM1218" s="8"/>
      <c r="TTN1218" s="8"/>
      <c r="TTO1218" s="8"/>
      <c r="TTP1218" s="8"/>
      <c r="TTQ1218" s="8"/>
      <c r="TTR1218" s="8"/>
      <c r="TTS1218" s="8"/>
      <c r="TTT1218" s="8"/>
      <c r="TTU1218" s="8"/>
      <c r="TTV1218" s="8"/>
      <c r="TTW1218" s="8"/>
      <c r="TTX1218" s="8"/>
      <c r="TTY1218" s="8"/>
      <c r="TTZ1218" s="8"/>
      <c r="TUA1218" s="8"/>
      <c r="TUB1218" s="8"/>
      <c r="TUC1218" s="8"/>
      <c r="TUD1218" s="8"/>
      <c r="TUE1218" s="8"/>
      <c r="TUF1218" s="8"/>
      <c r="TUG1218" s="8"/>
      <c r="TUH1218" s="8"/>
      <c r="TUI1218" s="8"/>
      <c r="TUJ1218" s="8"/>
      <c r="TUK1218" s="8"/>
      <c r="TUL1218" s="8"/>
      <c r="TUM1218" s="8"/>
      <c r="TUN1218" s="8"/>
      <c r="TUO1218" s="8"/>
      <c r="TUP1218" s="8"/>
      <c r="TUQ1218" s="8"/>
      <c r="TUR1218" s="8"/>
      <c r="TUS1218" s="8"/>
      <c r="TUT1218" s="8"/>
      <c r="TUU1218" s="8"/>
      <c r="TUV1218" s="8"/>
      <c r="TUW1218" s="8"/>
      <c r="TUX1218" s="8"/>
      <c r="TUY1218" s="8"/>
      <c r="TUZ1218" s="8"/>
      <c r="TVA1218" s="8"/>
      <c r="TVB1218" s="8"/>
      <c r="TVC1218" s="8"/>
      <c r="TVD1218" s="8"/>
      <c r="TVE1218" s="8"/>
      <c r="TVF1218" s="8"/>
      <c r="TVG1218" s="8"/>
      <c r="TVH1218" s="8"/>
      <c r="TVI1218" s="8"/>
      <c r="TVJ1218" s="8"/>
      <c r="TVK1218" s="8"/>
      <c r="TVL1218" s="8"/>
      <c r="TVM1218" s="8"/>
      <c r="TVN1218" s="8"/>
      <c r="TVO1218" s="8"/>
      <c r="TVP1218" s="8"/>
      <c r="TVQ1218" s="8"/>
      <c r="TVR1218" s="8"/>
      <c r="TVS1218" s="8"/>
      <c r="TVT1218" s="8"/>
      <c r="TVU1218" s="8"/>
      <c r="TVV1218" s="8"/>
      <c r="TVW1218" s="8"/>
      <c r="TVX1218" s="8"/>
      <c r="TVY1218" s="8"/>
      <c r="TVZ1218" s="8"/>
      <c r="TWA1218" s="8"/>
      <c r="TWB1218" s="8"/>
      <c r="TWC1218" s="8"/>
      <c r="TWD1218" s="8"/>
      <c r="TWE1218" s="8"/>
      <c r="TWF1218" s="8"/>
      <c r="TWG1218" s="8"/>
      <c r="TWH1218" s="8"/>
      <c r="TWI1218" s="8"/>
      <c r="TWJ1218" s="8"/>
      <c r="TWK1218" s="8"/>
      <c r="TWL1218" s="8"/>
      <c r="TWM1218" s="8"/>
      <c r="TWN1218" s="8"/>
      <c r="TWO1218" s="8"/>
      <c r="TWP1218" s="8"/>
      <c r="TWQ1218" s="8"/>
      <c r="TWR1218" s="8"/>
      <c r="TWS1218" s="8"/>
      <c r="TWT1218" s="8"/>
      <c r="TWU1218" s="8"/>
      <c r="TWV1218" s="8"/>
      <c r="TWW1218" s="8"/>
      <c r="TWX1218" s="8"/>
      <c r="TWY1218" s="8"/>
      <c r="TWZ1218" s="8"/>
      <c r="TXA1218" s="8"/>
      <c r="TXB1218" s="8"/>
      <c r="TXC1218" s="8"/>
      <c r="TXD1218" s="8"/>
      <c r="TXE1218" s="8"/>
      <c r="TXF1218" s="8"/>
      <c r="TXG1218" s="8"/>
      <c r="TXH1218" s="8"/>
      <c r="TXI1218" s="8"/>
      <c r="TXJ1218" s="8"/>
      <c r="TXK1218" s="8"/>
      <c r="TXL1218" s="8"/>
      <c r="TXM1218" s="8"/>
      <c r="TXN1218" s="8"/>
      <c r="TXO1218" s="8"/>
      <c r="TXP1218" s="8"/>
      <c r="TXQ1218" s="8"/>
      <c r="TXR1218" s="8"/>
      <c r="TXS1218" s="8"/>
      <c r="TXT1218" s="8"/>
      <c r="TXU1218" s="8"/>
      <c r="TXV1218" s="8"/>
      <c r="TXW1218" s="8"/>
      <c r="TXX1218" s="8"/>
      <c r="TXY1218" s="8"/>
      <c r="TXZ1218" s="8"/>
      <c r="TYA1218" s="8"/>
      <c r="TYB1218" s="8"/>
      <c r="TYC1218" s="8"/>
      <c r="TYD1218" s="8"/>
      <c r="TYE1218" s="8"/>
      <c r="TYF1218" s="8"/>
      <c r="TYG1218" s="8"/>
      <c r="TYH1218" s="8"/>
      <c r="TYI1218" s="8"/>
      <c r="TYJ1218" s="8"/>
      <c r="TYK1218" s="8"/>
      <c r="TYL1218" s="8"/>
      <c r="TYM1218" s="8"/>
      <c r="TYN1218" s="8"/>
      <c r="TYO1218" s="8"/>
      <c r="TYP1218" s="8"/>
      <c r="TYQ1218" s="8"/>
      <c r="TYR1218" s="8"/>
      <c r="TYS1218" s="8"/>
      <c r="TYT1218" s="8"/>
      <c r="TYU1218" s="8"/>
      <c r="TYV1218" s="8"/>
      <c r="TYW1218" s="8"/>
      <c r="TYX1218" s="8"/>
      <c r="TYY1218" s="8"/>
      <c r="TYZ1218" s="8"/>
      <c r="TZA1218" s="8"/>
      <c r="TZB1218" s="8"/>
      <c r="TZC1218" s="8"/>
      <c r="TZD1218" s="8"/>
      <c r="TZE1218" s="8"/>
      <c r="TZF1218" s="8"/>
      <c r="TZG1218" s="8"/>
      <c r="TZH1218" s="8"/>
      <c r="TZI1218" s="8"/>
      <c r="TZJ1218" s="8"/>
      <c r="TZK1218" s="8"/>
      <c r="TZL1218" s="8"/>
      <c r="TZM1218" s="8"/>
      <c r="TZN1218" s="8"/>
      <c r="TZO1218" s="8"/>
      <c r="TZP1218" s="8"/>
      <c r="TZQ1218" s="8"/>
      <c r="TZR1218" s="8"/>
      <c r="TZS1218" s="8"/>
      <c r="TZT1218" s="8"/>
      <c r="TZU1218" s="8"/>
      <c r="TZV1218" s="8"/>
      <c r="TZW1218" s="8"/>
      <c r="TZX1218" s="8"/>
      <c r="TZY1218" s="8"/>
      <c r="TZZ1218" s="8"/>
      <c r="UAA1218" s="8"/>
      <c r="UAB1218" s="8"/>
      <c r="UAC1218" s="8"/>
      <c r="UAD1218" s="8"/>
      <c r="UAE1218" s="8"/>
      <c r="UAF1218" s="8"/>
      <c r="UAG1218" s="8"/>
      <c r="UAH1218" s="8"/>
      <c r="UAI1218" s="8"/>
      <c r="UAJ1218" s="8"/>
      <c r="UAK1218" s="8"/>
      <c r="UAL1218" s="8"/>
      <c r="UAM1218" s="8"/>
      <c r="UAN1218" s="8"/>
      <c r="UAO1218" s="8"/>
      <c r="UAP1218" s="8"/>
      <c r="UAQ1218" s="8"/>
      <c r="UAR1218" s="8"/>
      <c r="UAS1218" s="8"/>
      <c r="UAT1218" s="8"/>
      <c r="UAU1218" s="8"/>
      <c r="UAV1218" s="8"/>
      <c r="UAW1218" s="8"/>
      <c r="UAX1218" s="8"/>
      <c r="UAY1218" s="8"/>
      <c r="UAZ1218" s="8"/>
      <c r="UBA1218" s="8"/>
      <c r="UBB1218" s="8"/>
      <c r="UBC1218" s="8"/>
      <c r="UBD1218" s="8"/>
      <c r="UBE1218" s="8"/>
      <c r="UBF1218" s="8"/>
      <c r="UBG1218" s="8"/>
      <c r="UBH1218" s="8"/>
      <c r="UBI1218" s="8"/>
      <c r="UBJ1218" s="8"/>
      <c r="UBK1218" s="8"/>
      <c r="UBL1218" s="8"/>
      <c r="UBM1218" s="8"/>
      <c r="UBN1218" s="8"/>
      <c r="UBO1218" s="8"/>
      <c r="UBP1218" s="8"/>
      <c r="UBQ1218" s="8"/>
      <c r="UBR1218" s="8"/>
      <c r="UBS1218" s="8"/>
      <c r="UBT1218" s="8"/>
      <c r="UBU1218" s="8"/>
      <c r="UBV1218" s="8"/>
      <c r="UBW1218" s="8"/>
      <c r="UBX1218" s="8"/>
      <c r="UBY1218" s="8"/>
      <c r="UBZ1218" s="8"/>
      <c r="UCA1218" s="8"/>
      <c r="UCB1218" s="8"/>
      <c r="UCC1218" s="8"/>
      <c r="UCD1218" s="8"/>
      <c r="UCE1218" s="8"/>
      <c r="UCF1218" s="8"/>
      <c r="UCG1218" s="8"/>
      <c r="UCH1218" s="8"/>
      <c r="UCI1218" s="8"/>
      <c r="UCJ1218" s="8"/>
      <c r="UCK1218" s="8"/>
      <c r="UCL1218" s="8"/>
      <c r="UCM1218" s="8"/>
      <c r="UCN1218" s="8"/>
      <c r="UCO1218" s="8"/>
      <c r="UCP1218" s="8"/>
      <c r="UCQ1218" s="8"/>
      <c r="UCR1218" s="8"/>
      <c r="UCS1218" s="8"/>
      <c r="UCT1218" s="8"/>
      <c r="UCU1218" s="8"/>
      <c r="UCV1218" s="8"/>
      <c r="UCW1218" s="8"/>
      <c r="UCX1218" s="8"/>
      <c r="UCY1218" s="8"/>
      <c r="UCZ1218" s="8"/>
      <c r="UDA1218" s="8"/>
      <c r="UDB1218" s="8"/>
      <c r="UDC1218" s="8"/>
      <c r="UDD1218" s="8"/>
      <c r="UDE1218" s="8"/>
      <c r="UDF1218" s="8"/>
      <c r="UDG1218" s="8"/>
      <c r="UDH1218" s="8"/>
      <c r="UDI1218" s="8"/>
      <c r="UDJ1218" s="8"/>
      <c r="UDK1218" s="8"/>
      <c r="UDL1218" s="8"/>
      <c r="UDM1218" s="8"/>
      <c r="UDN1218" s="8"/>
      <c r="UDO1218" s="8"/>
      <c r="UDP1218" s="8"/>
      <c r="UDQ1218" s="8"/>
      <c r="UDR1218" s="8"/>
      <c r="UDS1218" s="8"/>
      <c r="UDT1218" s="8"/>
      <c r="UDU1218" s="8"/>
      <c r="UDV1218" s="8"/>
      <c r="UDW1218" s="8"/>
      <c r="UDX1218" s="8"/>
      <c r="UDY1218" s="8"/>
      <c r="UDZ1218" s="8"/>
      <c r="UEA1218" s="8"/>
      <c r="UEB1218" s="8"/>
      <c r="UEC1218" s="8"/>
      <c r="UED1218" s="8"/>
      <c r="UEE1218" s="8"/>
      <c r="UEF1218" s="8"/>
      <c r="UEG1218" s="8"/>
      <c r="UEH1218" s="8"/>
      <c r="UEI1218" s="8"/>
      <c r="UEJ1218" s="8"/>
      <c r="UEK1218" s="8"/>
      <c r="UEL1218" s="8"/>
      <c r="UEM1218" s="8"/>
      <c r="UEN1218" s="8"/>
      <c r="UEO1218" s="8"/>
      <c r="UEP1218" s="8"/>
      <c r="UEQ1218" s="8"/>
      <c r="UER1218" s="8"/>
      <c r="UES1218" s="8"/>
      <c r="UET1218" s="8"/>
      <c r="UEU1218" s="8"/>
      <c r="UEV1218" s="8"/>
      <c r="UEW1218" s="8"/>
      <c r="UEX1218" s="8"/>
      <c r="UEY1218" s="8"/>
      <c r="UEZ1218" s="8"/>
      <c r="UFA1218" s="8"/>
      <c r="UFB1218" s="8"/>
      <c r="UFC1218" s="8"/>
      <c r="UFD1218" s="8"/>
      <c r="UFE1218" s="8"/>
      <c r="UFF1218" s="8"/>
      <c r="UFG1218" s="8"/>
      <c r="UFH1218" s="8"/>
      <c r="UFI1218" s="8"/>
      <c r="UFJ1218" s="8"/>
      <c r="UFK1218" s="8"/>
      <c r="UFL1218" s="8"/>
      <c r="UFM1218" s="8"/>
      <c r="UFN1218" s="8"/>
      <c r="UFO1218" s="8"/>
      <c r="UFP1218" s="8"/>
      <c r="UFQ1218" s="8"/>
      <c r="UFR1218" s="8"/>
      <c r="UFS1218" s="8"/>
      <c r="UFT1218" s="8"/>
      <c r="UFU1218" s="8"/>
      <c r="UFV1218" s="8"/>
      <c r="UFW1218" s="8"/>
      <c r="UFX1218" s="8"/>
      <c r="UFY1218" s="8"/>
      <c r="UFZ1218" s="8"/>
      <c r="UGA1218" s="8"/>
      <c r="UGB1218" s="8"/>
      <c r="UGC1218" s="8"/>
      <c r="UGD1218" s="8"/>
      <c r="UGE1218" s="8"/>
      <c r="UGF1218" s="8"/>
      <c r="UGG1218" s="8"/>
      <c r="UGH1218" s="8"/>
      <c r="UGI1218" s="8"/>
      <c r="UGJ1218" s="8"/>
      <c r="UGK1218" s="8"/>
      <c r="UGL1218" s="8"/>
      <c r="UGM1218" s="8"/>
      <c r="UGN1218" s="8"/>
      <c r="UGO1218" s="8"/>
      <c r="UGP1218" s="8"/>
      <c r="UGQ1218" s="8"/>
      <c r="UGR1218" s="8"/>
      <c r="UGS1218" s="8"/>
      <c r="UGT1218" s="8"/>
      <c r="UGU1218" s="8"/>
      <c r="UGV1218" s="8"/>
      <c r="UGW1218" s="8"/>
      <c r="UGX1218" s="8"/>
      <c r="UGY1218" s="8"/>
      <c r="UGZ1218" s="8"/>
      <c r="UHA1218" s="8"/>
      <c r="UHB1218" s="8"/>
      <c r="UHC1218" s="8"/>
      <c r="UHD1218" s="8"/>
      <c r="UHE1218" s="8"/>
      <c r="UHF1218" s="8"/>
      <c r="UHG1218" s="8"/>
      <c r="UHH1218" s="8"/>
      <c r="UHI1218" s="8"/>
      <c r="UHJ1218" s="8"/>
      <c r="UHK1218" s="8"/>
      <c r="UHL1218" s="8"/>
      <c r="UHM1218" s="8"/>
      <c r="UHN1218" s="8"/>
      <c r="UHO1218" s="8"/>
      <c r="UHP1218" s="8"/>
      <c r="UHQ1218" s="8"/>
      <c r="UHR1218" s="8"/>
      <c r="UHS1218" s="8"/>
      <c r="UHT1218" s="8"/>
      <c r="UHU1218" s="8"/>
      <c r="UHV1218" s="8"/>
      <c r="UHW1218" s="8"/>
      <c r="UHX1218" s="8"/>
      <c r="UHY1218" s="8"/>
      <c r="UHZ1218" s="8"/>
      <c r="UIA1218" s="8"/>
      <c r="UIB1218" s="8"/>
      <c r="UIC1218" s="8"/>
      <c r="UID1218" s="8"/>
      <c r="UIE1218" s="8"/>
      <c r="UIF1218" s="8"/>
      <c r="UIG1218" s="8"/>
      <c r="UIH1218" s="8"/>
      <c r="UII1218" s="8"/>
      <c r="UIJ1218" s="8"/>
      <c r="UIK1218" s="8"/>
      <c r="UIL1218" s="8"/>
      <c r="UIM1218" s="8"/>
      <c r="UIN1218" s="8"/>
      <c r="UIO1218" s="8"/>
      <c r="UIP1218" s="8"/>
      <c r="UIQ1218" s="8"/>
      <c r="UIR1218" s="8"/>
      <c r="UIS1218" s="8"/>
      <c r="UIT1218" s="8"/>
      <c r="UIU1218" s="8"/>
      <c r="UIV1218" s="8"/>
      <c r="UIW1218" s="8"/>
      <c r="UIX1218" s="8"/>
      <c r="UIY1218" s="8"/>
      <c r="UIZ1218" s="8"/>
      <c r="UJA1218" s="8"/>
      <c r="UJB1218" s="8"/>
      <c r="UJC1218" s="8"/>
      <c r="UJD1218" s="8"/>
      <c r="UJE1218" s="8"/>
      <c r="UJF1218" s="8"/>
      <c r="UJG1218" s="8"/>
      <c r="UJH1218" s="8"/>
      <c r="UJI1218" s="8"/>
      <c r="UJJ1218" s="8"/>
      <c r="UJK1218" s="8"/>
      <c r="UJL1218" s="8"/>
      <c r="UJM1218" s="8"/>
      <c r="UJN1218" s="8"/>
      <c r="UJO1218" s="8"/>
      <c r="UJP1218" s="8"/>
      <c r="UJQ1218" s="8"/>
      <c r="UJR1218" s="8"/>
      <c r="UJS1218" s="8"/>
      <c r="UJT1218" s="8"/>
      <c r="UJU1218" s="8"/>
      <c r="UJV1218" s="8"/>
      <c r="UJW1218" s="8"/>
      <c r="UJX1218" s="8"/>
      <c r="UJY1218" s="8"/>
      <c r="UJZ1218" s="8"/>
      <c r="UKA1218" s="8"/>
      <c r="UKB1218" s="8"/>
      <c r="UKC1218" s="8"/>
      <c r="UKD1218" s="8"/>
      <c r="UKE1218" s="8"/>
      <c r="UKF1218" s="8"/>
      <c r="UKG1218" s="8"/>
      <c r="UKH1218" s="8"/>
      <c r="UKI1218" s="8"/>
      <c r="UKJ1218" s="8"/>
      <c r="UKK1218" s="8"/>
      <c r="UKL1218" s="8"/>
      <c r="UKM1218" s="8"/>
      <c r="UKN1218" s="8"/>
      <c r="UKO1218" s="8"/>
      <c r="UKP1218" s="8"/>
      <c r="UKQ1218" s="8"/>
      <c r="UKR1218" s="8"/>
      <c r="UKS1218" s="8"/>
      <c r="UKT1218" s="8"/>
      <c r="UKU1218" s="8"/>
      <c r="UKV1218" s="8"/>
      <c r="UKW1218" s="8"/>
      <c r="UKX1218" s="8"/>
      <c r="UKY1218" s="8"/>
      <c r="UKZ1218" s="8"/>
      <c r="ULA1218" s="8"/>
      <c r="ULB1218" s="8"/>
      <c r="ULC1218" s="8"/>
      <c r="ULD1218" s="8"/>
      <c r="ULE1218" s="8"/>
      <c r="ULF1218" s="8"/>
      <c r="ULG1218" s="8"/>
      <c r="ULH1218" s="8"/>
      <c r="ULI1218" s="8"/>
      <c r="ULJ1218" s="8"/>
      <c r="ULK1218" s="8"/>
      <c r="ULL1218" s="8"/>
      <c r="ULM1218" s="8"/>
      <c r="ULN1218" s="8"/>
      <c r="ULO1218" s="8"/>
      <c r="ULP1218" s="8"/>
      <c r="ULQ1218" s="8"/>
      <c r="ULR1218" s="8"/>
      <c r="ULS1218" s="8"/>
      <c r="ULT1218" s="8"/>
      <c r="ULU1218" s="8"/>
      <c r="ULV1218" s="8"/>
      <c r="ULW1218" s="8"/>
      <c r="ULX1218" s="8"/>
      <c r="ULY1218" s="8"/>
      <c r="ULZ1218" s="8"/>
      <c r="UMA1218" s="8"/>
      <c r="UMB1218" s="8"/>
      <c r="UMC1218" s="8"/>
      <c r="UMD1218" s="8"/>
      <c r="UME1218" s="8"/>
      <c r="UMF1218" s="8"/>
      <c r="UMG1218" s="8"/>
      <c r="UMH1218" s="8"/>
      <c r="UMI1218" s="8"/>
      <c r="UMJ1218" s="8"/>
      <c r="UMK1218" s="8"/>
      <c r="UML1218" s="8"/>
      <c r="UMM1218" s="8"/>
      <c r="UMN1218" s="8"/>
      <c r="UMO1218" s="8"/>
      <c r="UMP1218" s="8"/>
      <c r="UMQ1218" s="8"/>
      <c r="UMR1218" s="8"/>
      <c r="UMS1218" s="8"/>
      <c r="UMT1218" s="8"/>
      <c r="UMU1218" s="8"/>
      <c r="UMV1218" s="8"/>
      <c r="UMW1218" s="8"/>
      <c r="UMX1218" s="8"/>
      <c r="UMY1218" s="8"/>
      <c r="UMZ1218" s="8"/>
      <c r="UNA1218" s="8"/>
      <c r="UNB1218" s="8"/>
      <c r="UNC1218" s="8"/>
      <c r="UND1218" s="8"/>
      <c r="UNE1218" s="8"/>
      <c r="UNF1218" s="8"/>
      <c r="UNG1218" s="8"/>
      <c r="UNH1218" s="8"/>
      <c r="UNI1218" s="8"/>
      <c r="UNJ1218" s="8"/>
      <c r="UNK1218" s="8"/>
      <c r="UNL1218" s="8"/>
      <c r="UNM1218" s="8"/>
      <c r="UNN1218" s="8"/>
      <c r="UNO1218" s="8"/>
      <c r="UNP1218" s="8"/>
      <c r="UNQ1218" s="8"/>
      <c r="UNR1218" s="8"/>
      <c r="UNS1218" s="8"/>
      <c r="UNT1218" s="8"/>
      <c r="UNU1218" s="8"/>
      <c r="UNV1218" s="8"/>
      <c r="UNW1218" s="8"/>
      <c r="UNX1218" s="8"/>
      <c r="UNY1218" s="8"/>
      <c r="UNZ1218" s="8"/>
      <c r="UOA1218" s="8"/>
      <c r="UOB1218" s="8"/>
      <c r="UOC1218" s="8"/>
      <c r="UOD1218" s="8"/>
      <c r="UOE1218" s="8"/>
      <c r="UOF1218" s="8"/>
      <c r="UOG1218" s="8"/>
      <c r="UOH1218" s="8"/>
      <c r="UOI1218" s="8"/>
      <c r="UOJ1218" s="8"/>
      <c r="UOK1218" s="8"/>
      <c r="UOL1218" s="8"/>
      <c r="UOM1218" s="8"/>
      <c r="UON1218" s="8"/>
      <c r="UOO1218" s="8"/>
      <c r="UOP1218" s="8"/>
      <c r="UOQ1218" s="8"/>
      <c r="UOR1218" s="8"/>
      <c r="UOS1218" s="8"/>
      <c r="UOT1218" s="8"/>
      <c r="UOU1218" s="8"/>
      <c r="UOV1218" s="8"/>
      <c r="UOW1218" s="8"/>
      <c r="UOX1218" s="8"/>
      <c r="UOY1218" s="8"/>
      <c r="UOZ1218" s="8"/>
      <c r="UPA1218" s="8"/>
      <c r="UPB1218" s="8"/>
      <c r="UPC1218" s="8"/>
      <c r="UPD1218" s="8"/>
      <c r="UPE1218" s="8"/>
      <c r="UPF1218" s="8"/>
      <c r="UPG1218" s="8"/>
      <c r="UPH1218" s="8"/>
      <c r="UPI1218" s="8"/>
      <c r="UPJ1218" s="8"/>
      <c r="UPK1218" s="8"/>
      <c r="UPL1218" s="8"/>
      <c r="UPM1218" s="8"/>
      <c r="UPN1218" s="8"/>
      <c r="UPO1218" s="8"/>
      <c r="UPP1218" s="8"/>
      <c r="UPQ1218" s="8"/>
      <c r="UPR1218" s="8"/>
      <c r="UPS1218" s="8"/>
      <c r="UPT1218" s="8"/>
      <c r="UPU1218" s="8"/>
      <c r="UPV1218" s="8"/>
      <c r="UPW1218" s="8"/>
      <c r="UPX1218" s="8"/>
      <c r="UPY1218" s="8"/>
      <c r="UPZ1218" s="8"/>
      <c r="UQA1218" s="8"/>
      <c r="UQB1218" s="8"/>
      <c r="UQC1218" s="8"/>
      <c r="UQD1218" s="8"/>
      <c r="UQE1218" s="8"/>
      <c r="UQF1218" s="8"/>
      <c r="UQG1218" s="8"/>
      <c r="UQH1218" s="8"/>
      <c r="UQI1218" s="8"/>
      <c r="UQJ1218" s="8"/>
      <c r="UQK1218" s="8"/>
      <c r="UQL1218" s="8"/>
      <c r="UQM1218" s="8"/>
      <c r="UQN1218" s="8"/>
      <c r="UQO1218" s="8"/>
      <c r="UQP1218" s="8"/>
      <c r="UQQ1218" s="8"/>
      <c r="UQR1218" s="8"/>
      <c r="UQS1218" s="8"/>
      <c r="UQT1218" s="8"/>
      <c r="UQU1218" s="8"/>
      <c r="UQV1218" s="8"/>
      <c r="UQW1218" s="8"/>
      <c r="UQX1218" s="8"/>
      <c r="UQY1218" s="8"/>
      <c r="UQZ1218" s="8"/>
      <c r="URA1218" s="8"/>
      <c r="URB1218" s="8"/>
      <c r="URC1218" s="8"/>
      <c r="URD1218" s="8"/>
      <c r="URE1218" s="8"/>
      <c r="URF1218" s="8"/>
      <c r="URG1218" s="8"/>
      <c r="URH1218" s="8"/>
      <c r="URI1218" s="8"/>
      <c r="URJ1218" s="8"/>
      <c r="URK1218" s="8"/>
      <c r="URL1218" s="8"/>
      <c r="URM1218" s="8"/>
      <c r="URN1218" s="8"/>
      <c r="URO1218" s="8"/>
      <c r="URP1218" s="8"/>
      <c r="URQ1218" s="8"/>
      <c r="URR1218" s="8"/>
      <c r="URS1218" s="8"/>
      <c r="URT1218" s="8"/>
      <c r="URU1218" s="8"/>
      <c r="URV1218" s="8"/>
      <c r="URW1218" s="8"/>
      <c r="URX1218" s="8"/>
      <c r="URY1218" s="8"/>
      <c r="URZ1218" s="8"/>
      <c r="USA1218" s="8"/>
      <c r="USB1218" s="8"/>
      <c r="USC1218" s="8"/>
      <c r="USD1218" s="8"/>
      <c r="USE1218" s="8"/>
      <c r="USF1218" s="8"/>
      <c r="USG1218" s="8"/>
      <c r="USH1218" s="8"/>
      <c r="USI1218" s="8"/>
      <c r="USJ1218" s="8"/>
      <c r="USK1218" s="8"/>
      <c r="USL1218" s="8"/>
      <c r="USM1218" s="8"/>
      <c r="USN1218" s="8"/>
      <c r="USO1218" s="8"/>
      <c r="USP1218" s="8"/>
      <c r="USQ1218" s="8"/>
      <c r="USR1218" s="8"/>
      <c r="USS1218" s="8"/>
      <c r="UST1218" s="8"/>
      <c r="USU1218" s="8"/>
      <c r="USV1218" s="8"/>
      <c r="USW1218" s="8"/>
      <c r="USX1218" s="8"/>
      <c r="USY1218" s="8"/>
      <c r="USZ1218" s="8"/>
      <c r="UTA1218" s="8"/>
      <c r="UTB1218" s="8"/>
      <c r="UTC1218" s="8"/>
      <c r="UTD1218" s="8"/>
      <c r="UTE1218" s="8"/>
      <c r="UTF1218" s="8"/>
      <c r="UTG1218" s="8"/>
      <c r="UTH1218" s="8"/>
      <c r="UTI1218" s="8"/>
      <c r="UTJ1218" s="8"/>
      <c r="UTK1218" s="8"/>
      <c r="UTL1218" s="8"/>
      <c r="UTM1218" s="8"/>
      <c r="UTN1218" s="8"/>
      <c r="UTO1218" s="8"/>
      <c r="UTP1218" s="8"/>
      <c r="UTQ1218" s="8"/>
      <c r="UTR1218" s="8"/>
      <c r="UTS1218" s="8"/>
      <c r="UTT1218" s="8"/>
      <c r="UTU1218" s="8"/>
      <c r="UTV1218" s="8"/>
      <c r="UTW1218" s="8"/>
      <c r="UTX1218" s="8"/>
      <c r="UTY1218" s="8"/>
      <c r="UTZ1218" s="8"/>
      <c r="UUA1218" s="8"/>
      <c r="UUB1218" s="8"/>
      <c r="UUC1218" s="8"/>
      <c r="UUD1218" s="8"/>
      <c r="UUE1218" s="8"/>
      <c r="UUF1218" s="8"/>
      <c r="UUG1218" s="8"/>
      <c r="UUH1218" s="8"/>
      <c r="UUI1218" s="8"/>
      <c r="UUJ1218" s="8"/>
      <c r="UUK1218" s="8"/>
      <c r="UUL1218" s="8"/>
      <c r="UUM1218" s="8"/>
      <c r="UUN1218" s="8"/>
      <c r="UUO1218" s="8"/>
      <c r="UUP1218" s="8"/>
      <c r="UUQ1218" s="8"/>
      <c r="UUR1218" s="8"/>
      <c r="UUS1218" s="8"/>
      <c r="UUT1218" s="8"/>
      <c r="UUU1218" s="8"/>
      <c r="UUV1218" s="8"/>
      <c r="UUW1218" s="8"/>
      <c r="UUX1218" s="8"/>
      <c r="UUY1218" s="8"/>
      <c r="UUZ1218" s="8"/>
      <c r="UVA1218" s="8"/>
      <c r="UVB1218" s="8"/>
      <c r="UVC1218" s="8"/>
      <c r="UVD1218" s="8"/>
      <c r="UVE1218" s="8"/>
      <c r="UVF1218" s="8"/>
      <c r="UVG1218" s="8"/>
      <c r="UVH1218" s="8"/>
      <c r="UVI1218" s="8"/>
      <c r="UVJ1218" s="8"/>
      <c r="UVK1218" s="8"/>
      <c r="UVL1218" s="8"/>
      <c r="UVM1218" s="8"/>
      <c r="UVN1218" s="8"/>
      <c r="UVO1218" s="8"/>
      <c r="UVP1218" s="8"/>
      <c r="UVQ1218" s="8"/>
      <c r="UVR1218" s="8"/>
      <c r="UVS1218" s="8"/>
      <c r="UVT1218" s="8"/>
      <c r="UVU1218" s="8"/>
      <c r="UVV1218" s="8"/>
      <c r="UVW1218" s="8"/>
      <c r="UVX1218" s="8"/>
      <c r="UVY1218" s="8"/>
      <c r="UVZ1218" s="8"/>
      <c r="UWA1218" s="8"/>
      <c r="UWB1218" s="8"/>
      <c r="UWC1218" s="8"/>
      <c r="UWD1218" s="8"/>
      <c r="UWE1218" s="8"/>
      <c r="UWF1218" s="8"/>
      <c r="UWG1218" s="8"/>
      <c r="UWH1218" s="8"/>
      <c r="UWI1218" s="8"/>
      <c r="UWJ1218" s="8"/>
      <c r="UWK1218" s="8"/>
      <c r="UWL1218" s="8"/>
      <c r="UWM1218" s="8"/>
      <c r="UWN1218" s="8"/>
      <c r="UWO1218" s="8"/>
      <c r="UWP1218" s="8"/>
      <c r="UWQ1218" s="8"/>
      <c r="UWR1218" s="8"/>
      <c r="UWS1218" s="8"/>
      <c r="UWT1218" s="8"/>
      <c r="UWU1218" s="8"/>
      <c r="UWV1218" s="8"/>
      <c r="UWW1218" s="8"/>
      <c r="UWX1218" s="8"/>
      <c r="UWY1218" s="8"/>
      <c r="UWZ1218" s="8"/>
      <c r="UXA1218" s="8"/>
      <c r="UXB1218" s="8"/>
      <c r="UXC1218" s="8"/>
      <c r="UXD1218" s="8"/>
      <c r="UXE1218" s="8"/>
      <c r="UXF1218" s="8"/>
      <c r="UXG1218" s="8"/>
      <c r="UXH1218" s="8"/>
      <c r="UXI1218" s="8"/>
      <c r="UXJ1218" s="8"/>
      <c r="UXK1218" s="8"/>
      <c r="UXL1218" s="8"/>
      <c r="UXM1218" s="8"/>
      <c r="UXN1218" s="8"/>
      <c r="UXO1218" s="8"/>
      <c r="UXP1218" s="8"/>
      <c r="UXQ1218" s="8"/>
      <c r="UXR1218" s="8"/>
      <c r="UXS1218" s="8"/>
      <c r="UXT1218" s="8"/>
      <c r="UXU1218" s="8"/>
      <c r="UXV1218" s="8"/>
      <c r="UXW1218" s="8"/>
      <c r="UXX1218" s="8"/>
      <c r="UXY1218" s="8"/>
      <c r="UXZ1218" s="8"/>
      <c r="UYA1218" s="8"/>
      <c r="UYB1218" s="8"/>
      <c r="UYC1218" s="8"/>
      <c r="UYD1218" s="8"/>
      <c r="UYE1218" s="8"/>
      <c r="UYF1218" s="8"/>
      <c r="UYG1218" s="8"/>
      <c r="UYH1218" s="8"/>
      <c r="UYI1218" s="8"/>
      <c r="UYJ1218" s="8"/>
      <c r="UYK1218" s="8"/>
      <c r="UYL1218" s="8"/>
      <c r="UYM1218" s="8"/>
      <c r="UYN1218" s="8"/>
      <c r="UYO1218" s="8"/>
      <c r="UYP1218" s="8"/>
      <c r="UYQ1218" s="8"/>
      <c r="UYR1218" s="8"/>
      <c r="UYS1218" s="8"/>
      <c r="UYT1218" s="8"/>
      <c r="UYU1218" s="8"/>
      <c r="UYV1218" s="8"/>
      <c r="UYW1218" s="8"/>
      <c r="UYX1218" s="8"/>
      <c r="UYY1218" s="8"/>
      <c r="UYZ1218" s="8"/>
      <c r="UZA1218" s="8"/>
      <c r="UZB1218" s="8"/>
      <c r="UZC1218" s="8"/>
      <c r="UZD1218" s="8"/>
      <c r="UZE1218" s="8"/>
      <c r="UZF1218" s="8"/>
      <c r="UZG1218" s="8"/>
      <c r="UZH1218" s="8"/>
      <c r="UZI1218" s="8"/>
      <c r="UZJ1218" s="8"/>
      <c r="UZK1218" s="8"/>
      <c r="UZL1218" s="8"/>
      <c r="UZM1218" s="8"/>
      <c r="UZN1218" s="8"/>
      <c r="UZO1218" s="8"/>
      <c r="UZP1218" s="8"/>
      <c r="UZQ1218" s="8"/>
      <c r="UZR1218" s="8"/>
      <c r="UZS1218" s="8"/>
      <c r="UZT1218" s="8"/>
      <c r="UZU1218" s="8"/>
      <c r="UZV1218" s="8"/>
      <c r="UZW1218" s="8"/>
      <c r="UZX1218" s="8"/>
      <c r="UZY1218" s="8"/>
      <c r="UZZ1218" s="8"/>
      <c r="VAA1218" s="8"/>
      <c r="VAB1218" s="8"/>
      <c r="VAC1218" s="8"/>
      <c r="VAD1218" s="8"/>
      <c r="VAE1218" s="8"/>
      <c r="VAF1218" s="8"/>
      <c r="VAG1218" s="8"/>
      <c r="VAH1218" s="8"/>
      <c r="VAI1218" s="8"/>
      <c r="VAJ1218" s="8"/>
      <c r="VAK1218" s="8"/>
      <c r="VAL1218" s="8"/>
      <c r="VAM1218" s="8"/>
      <c r="VAN1218" s="8"/>
      <c r="VAO1218" s="8"/>
      <c r="VAP1218" s="8"/>
      <c r="VAQ1218" s="8"/>
      <c r="VAR1218" s="8"/>
      <c r="VAS1218" s="8"/>
      <c r="VAT1218" s="8"/>
      <c r="VAU1218" s="8"/>
      <c r="VAV1218" s="8"/>
      <c r="VAW1218" s="8"/>
      <c r="VAX1218" s="8"/>
      <c r="VAY1218" s="8"/>
      <c r="VAZ1218" s="8"/>
      <c r="VBA1218" s="8"/>
      <c r="VBB1218" s="8"/>
      <c r="VBC1218" s="8"/>
      <c r="VBD1218" s="8"/>
      <c r="VBE1218" s="8"/>
      <c r="VBF1218" s="8"/>
      <c r="VBG1218" s="8"/>
      <c r="VBH1218" s="8"/>
      <c r="VBI1218" s="8"/>
      <c r="VBJ1218" s="8"/>
      <c r="VBK1218" s="8"/>
      <c r="VBL1218" s="8"/>
      <c r="VBM1218" s="8"/>
      <c r="VBN1218" s="8"/>
      <c r="VBO1218" s="8"/>
      <c r="VBP1218" s="8"/>
      <c r="VBQ1218" s="8"/>
      <c r="VBR1218" s="8"/>
      <c r="VBS1218" s="8"/>
      <c r="VBT1218" s="8"/>
      <c r="VBU1218" s="8"/>
      <c r="VBV1218" s="8"/>
      <c r="VBW1218" s="8"/>
      <c r="VBX1218" s="8"/>
      <c r="VBY1218" s="8"/>
      <c r="VBZ1218" s="8"/>
      <c r="VCA1218" s="8"/>
      <c r="VCB1218" s="8"/>
      <c r="VCC1218" s="8"/>
      <c r="VCD1218" s="8"/>
      <c r="VCE1218" s="8"/>
      <c r="VCF1218" s="8"/>
      <c r="VCG1218" s="8"/>
      <c r="VCH1218" s="8"/>
      <c r="VCI1218" s="8"/>
      <c r="VCJ1218" s="8"/>
      <c r="VCK1218" s="8"/>
      <c r="VCL1218" s="8"/>
      <c r="VCM1218" s="8"/>
      <c r="VCN1218" s="8"/>
      <c r="VCO1218" s="8"/>
      <c r="VCP1218" s="8"/>
      <c r="VCQ1218" s="8"/>
      <c r="VCR1218" s="8"/>
      <c r="VCS1218" s="8"/>
      <c r="VCT1218" s="8"/>
      <c r="VCU1218" s="8"/>
      <c r="VCV1218" s="8"/>
      <c r="VCW1218" s="8"/>
      <c r="VCX1218" s="8"/>
      <c r="VCY1218" s="8"/>
      <c r="VCZ1218" s="8"/>
      <c r="VDA1218" s="8"/>
      <c r="VDB1218" s="8"/>
      <c r="VDC1218" s="8"/>
      <c r="VDD1218" s="8"/>
      <c r="VDE1218" s="8"/>
      <c r="VDF1218" s="8"/>
      <c r="VDG1218" s="8"/>
      <c r="VDH1218" s="8"/>
      <c r="VDI1218" s="8"/>
      <c r="VDJ1218" s="8"/>
      <c r="VDK1218" s="8"/>
      <c r="VDL1218" s="8"/>
      <c r="VDM1218" s="8"/>
      <c r="VDN1218" s="8"/>
      <c r="VDO1218" s="8"/>
      <c r="VDP1218" s="8"/>
      <c r="VDQ1218" s="8"/>
      <c r="VDR1218" s="8"/>
      <c r="VDS1218" s="8"/>
      <c r="VDT1218" s="8"/>
      <c r="VDU1218" s="8"/>
      <c r="VDV1218" s="8"/>
      <c r="VDW1218" s="8"/>
      <c r="VDX1218" s="8"/>
      <c r="VDY1218" s="8"/>
      <c r="VDZ1218" s="8"/>
      <c r="VEA1218" s="8"/>
      <c r="VEB1218" s="8"/>
      <c r="VEC1218" s="8"/>
      <c r="VED1218" s="8"/>
      <c r="VEE1218" s="8"/>
      <c r="VEF1218" s="8"/>
      <c r="VEG1218" s="8"/>
      <c r="VEH1218" s="8"/>
      <c r="VEI1218" s="8"/>
      <c r="VEJ1218" s="8"/>
      <c r="VEK1218" s="8"/>
      <c r="VEL1218" s="8"/>
      <c r="VEM1218" s="8"/>
      <c r="VEN1218" s="8"/>
      <c r="VEO1218" s="8"/>
      <c r="VEP1218" s="8"/>
      <c r="VEQ1218" s="8"/>
      <c r="VER1218" s="8"/>
      <c r="VES1218" s="8"/>
      <c r="VET1218" s="8"/>
      <c r="VEU1218" s="8"/>
      <c r="VEV1218" s="8"/>
      <c r="VEW1218" s="8"/>
      <c r="VEX1218" s="8"/>
      <c r="VEY1218" s="8"/>
      <c r="VEZ1218" s="8"/>
      <c r="VFA1218" s="8"/>
      <c r="VFB1218" s="8"/>
      <c r="VFC1218" s="8"/>
      <c r="VFD1218" s="8"/>
      <c r="VFE1218" s="8"/>
      <c r="VFF1218" s="8"/>
      <c r="VFG1218" s="8"/>
      <c r="VFH1218" s="8"/>
      <c r="VFI1218" s="8"/>
      <c r="VFJ1218" s="8"/>
      <c r="VFK1218" s="8"/>
      <c r="VFL1218" s="8"/>
      <c r="VFM1218" s="8"/>
      <c r="VFN1218" s="8"/>
      <c r="VFO1218" s="8"/>
      <c r="VFP1218" s="8"/>
      <c r="VFQ1218" s="8"/>
      <c r="VFR1218" s="8"/>
      <c r="VFS1218" s="8"/>
      <c r="VFT1218" s="8"/>
      <c r="VFU1218" s="8"/>
      <c r="VFV1218" s="8"/>
      <c r="VFW1218" s="8"/>
      <c r="VFX1218" s="8"/>
      <c r="VFY1218" s="8"/>
      <c r="VFZ1218" s="8"/>
      <c r="VGA1218" s="8"/>
      <c r="VGB1218" s="8"/>
      <c r="VGC1218" s="8"/>
      <c r="VGD1218" s="8"/>
      <c r="VGE1218" s="8"/>
      <c r="VGF1218" s="8"/>
      <c r="VGG1218" s="8"/>
      <c r="VGH1218" s="8"/>
      <c r="VGI1218" s="8"/>
      <c r="VGJ1218" s="8"/>
      <c r="VGK1218" s="8"/>
      <c r="VGL1218" s="8"/>
      <c r="VGM1218" s="8"/>
      <c r="VGN1218" s="8"/>
      <c r="VGO1218" s="8"/>
      <c r="VGP1218" s="8"/>
      <c r="VGQ1218" s="8"/>
      <c r="VGR1218" s="8"/>
      <c r="VGS1218" s="8"/>
      <c r="VGT1218" s="8"/>
      <c r="VGU1218" s="8"/>
      <c r="VGV1218" s="8"/>
      <c r="VGW1218" s="8"/>
      <c r="VGX1218" s="8"/>
      <c r="VGY1218" s="8"/>
      <c r="VGZ1218" s="8"/>
      <c r="VHA1218" s="8"/>
      <c r="VHB1218" s="8"/>
      <c r="VHC1218" s="8"/>
      <c r="VHD1218" s="8"/>
      <c r="VHE1218" s="8"/>
      <c r="VHF1218" s="8"/>
      <c r="VHG1218" s="8"/>
      <c r="VHH1218" s="8"/>
      <c r="VHI1218" s="8"/>
      <c r="VHJ1218" s="8"/>
      <c r="VHK1218" s="8"/>
      <c r="VHL1218" s="8"/>
      <c r="VHM1218" s="8"/>
      <c r="VHN1218" s="8"/>
      <c r="VHO1218" s="8"/>
      <c r="VHP1218" s="8"/>
      <c r="VHQ1218" s="8"/>
      <c r="VHR1218" s="8"/>
      <c r="VHS1218" s="8"/>
      <c r="VHT1218" s="8"/>
      <c r="VHU1218" s="8"/>
      <c r="VHV1218" s="8"/>
      <c r="VHW1218" s="8"/>
      <c r="VHX1218" s="8"/>
      <c r="VHY1218" s="8"/>
      <c r="VHZ1218" s="8"/>
      <c r="VIA1218" s="8"/>
      <c r="VIB1218" s="8"/>
      <c r="VIC1218" s="8"/>
      <c r="VID1218" s="8"/>
      <c r="VIE1218" s="8"/>
      <c r="VIF1218" s="8"/>
      <c r="VIG1218" s="8"/>
      <c r="VIH1218" s="8"/>
      <c r="VII1218" s="8"/>
      <c r="VIJ1218" s="8"/>
      <c r="VIK1218" s="8"/>
      <c r="VIL1218" s="8"/>
      <c r="VIM1218" s="8"/>
      <c r="VIN1218" s="8"/>
      <c r="VIO1218" s="8"/>
      <c r="VIP1218" s="8"/>
      <c r="VIQ1218" s="8"/>
      <c r="VIR1218" s="8"/>
      <c r="VIS1218" s="8"/>
      <c r="VIT1218" s="8"/>
      <c r="VIU1218" s="8"/>
      <c r="VIV1218" s="8"/>
      <c r="VIW1218" s="8"/>
      <c r="VIX1218" s="8"/>
      <c r="VIY1218" s="8"/>
      <c r="VIZ1218" s="8"/>
      <c r="VJA1218" s="8"/>
      <c r="VJB1218" s="8"/>
      <c r="VJC1218" s="8"/>
      <c r="VJD1218" s="8"/>
      <c r="VJE1218" s="8"/>
      <c r="VJF1218" s="8"/>
      <c r="VJG1218" s="8"/>
      <c r="VJH1218" s="8"/>
      <c r="VJI1218" s="8"/>
      <c r="VJJ1218" s="8"/>
      <c r="VJK1218" s="8"/>
      <c r="VJL1218" s="8"/>
      <c r="VJM1218" s="8"/>
      <c r="VJN1218" s="8"/>
      <c r="VJO1218" s="8"/>
      <c r="VJP1218" s="8"/>
      <c r="VJQ1218" s="8"/>
      <c r="VJR1218" s="8"/>
      <c r="VJS1218" s="8"/>
      <c r="VJT1218" s="8"/>
      <c r="VJU1218" s="8"/>
      <c r="VJV1218" s="8"/>
      <c r="VJW1218" s="8"/>
      <c r="VJX1218" s="8"/>
      <c r="VJY1218" s="8"/>
      <c r="VJZ1218" s="8"/>
      <c r="VKA1218" s="8"/>
      <c r="VKB1218" s="8"/>
      <c r="VKC1218" s="8"/>
      <c r="VKD1218" s="8"/>
      <c r="VKE1218" s="8"/>
      <c r="VKF1218" s="8"/>
      <c r="VKG1218" s="8"/>
      <c r="VKH1218" s="8"/>
      <c r="VKI1218" s="8"/>
      <c r="VKJ1218" s="8"/>
      <c r="VKK1218" s="8"/>
      <c r="VKL1218" s="8"/>
      <c r="VKM1218" s="8"/>
      <c r="VKN1218" s="8"/>
      <c r="VKO1218" s="8"/>
      <c r="VKP1218" s="8"/>
      <c r="VKQ1218" s="8"/>
      <c r="VKR1218" s="8"/>
      <c r="VKS1218" s="8"/>
      <c r="VKT1218" s="8"/>
      <c r="VKU1218" s="8"/>
      <c r="VKV1218" s="8"/>
      <c r="VKW1218" s="8"/>
      <c r="VKX1218" s="8"/>
      <c r="VKY1218" s="8"/>
      <c r="VKZ1218" s="8"/>
      <c r="VLA1218" s="8"/>
      <c r="VLB1218" s="8"/>
      <c r="VLC1218" s="8"/>
      <c r="VLD1218" s="8"/>
      <c r="VLE1218" s="8"/>
      <c r="VLF1218" s="8"/>
      <c r="VLG1218" s="8"/>
      <c r="VLH1218" s="8"/>
      <c r="VLI1218" s="8"/>
      <c r="VLJ1218" s="8"/>
      <c r="VLK1218" s="8"/>
      <c r="VLL1218" s="8"/>
      <c r="VLM1218" s="8"/>
      <c r="VLN1218" s="8"/>
      <c r="VLO1218" s="8"/>
      <c r="VLP1218" s="8"/>
      <c r="VLQ1218" s="8"/>
      <c r="VLR1218" s="8"/>
      <c r="VLS1218" s="8"/>
      <c r="VLT1218" s="8"/>
      <c r="VLU1218" s="8"/>
      <c r="VLV1218" s="8"/>
      <c r="VLW1218" s="8"/>
      <c r="VLX1218" s="8"/>
      <c r="VLY1218" s="8"/>
      <c r="VLZ1218" s="8"/>
      <c r="VMA1218" s="8"/>
      <c r="VMB1218" s="8"/>
      <c r="VMC1218" s="8"/>
      <c r="VMD1218" s="8"/>
      <c r="VME1218" s="8"/>
      <c r="VMF1218" s="8"/>
      <c r="VMG1218" s="8"/>
      <c r="VMH1218" s="8"/>
      <c r="VMI1218" s="8"/>
      <c r="VMJ1218" s="8"/>
      <c r="VMK1218" s="8"/>
      <c r="VML1218" s="8"/>
      <c r="VMM1218" s="8"/>
      <c r="VMN1218" s="8"/>
      <c r="VMO1218" s="8"/>
      <c r="VMP1218" s="8"/>
      <c r="VMQ1218" s="8"/>
      <c r="VMR1218" s="8"/>
      <c r="VMS1218" s="8"/>
      <c r="VMT1218" s="8"/>
      <c r="VMU1218" s="8"/>
      <c r="VMV1218" s="8"/>
      <c r="VMW1218" s="8"/>
      <c r="VMX1218" s="8"/>
      <c r="VMY1218" s="8"/>
      <c r="VMZ1218" s="8"/>
      <c r="VNA1218" s="8"/>
      <c r="VNB1218" s="8"/>
      <c r="VNC1218" s="8"/>
      <c r="VND1218" s="8"/>
      <c r="VNE1218" s="8"/>
      <c r="VNF1218" s="8"/>
      <c r="VNG1218" s="8"/>
      <c r="VNH1218" s="8"/>
      <c r="VNI1218" s="8"/>
      <c r="VNJ1218" s="8"/>
      <c r="VNK1218" s="8"/>
      <c r="VNL1218" s="8"/>
      <c r="VNM1218" s="8"/>
      <c r="VNN1218" s="8"/>
      <c r="VNO1218" s="8"/>
      <c r="VNP1218" s="8"/>
      <c r="VNQ1218" s="8"/>
      <c r="VNR1218" s="8"/>
      <c r="VNS1218" s="8"/>
      <c r="VNT1218" s="8"/>
      <c r="VNU1218" s="8"/>
      <c r="VNV1218" s="8"/>
      <c r="VNW1218" s="8"/>
      <c r="VNX1218" s="8"/>
      <c r="VNY1218" s="8"/>
      <c r="VNZ1218" s="8"/>
      <c r="VOA1218" s="8"/>
      <c r="VOB1218" s="8"/>
      <c r="VOC1218" s="8"/>
      <c r="VOD1218" s="8"/>
      <c r="VOE1218" s="8"/>
      <c r="VOF1218" s="8"/>
      <c r="VOG1218" s="8"/>
      <c r="VOH1218" s="8"/>
      <c r="VOI1218" s="8"/>
      <c r="VOJ1218" s="8"/>
      <c r="VOK1218" s="8"/>
      <c r="VOL1218" s="8"/>
      <c r="VOM1218" s="8"/>
      <c r="VON1218" s="8"/>
      <c r="VOO1218" s="8"/>
      <c r="VOP1218" s="8"/>
      <c r="VOQ1218" s="8"/>
      <c r="VOR1218" s="8"/>
      <c r="VOS1218" s="8"/>
      <c r="VOT1218" s="8"/>
      <c r="VOU1218" s="8"/>
      <c r="VOV1218" s="8"/>
      <c r="VOW1218" s="8"/>
      <c r="VOX1218" s="8"/>
      <c r="VOY1218" s="8"/>
      <c r="VOZ1218" s="8"/>
      <c r="VPA1218" s="8"/>
      <c r="VPB1218" s="8"/>
      <c r="VPC1218" s="8"/>
      <c r="VPD1218" s="8"/>
      <c r="VPE1218" s="8"/>
      <c r="VPF1218" s="8"/>
      <c r="VPG1218" s="8"/>
      <c r="VPH1218" s="8"/>
      <c r="VPI1218" s="8"/>
      <c r="VPJ1218" s="8"/>
      <c r="VPK1218" s="8"/>
      <c r="VPL1218" s="8"/>
      <c r="VPM1218" s="8"/>
      <c r="VPN1218" s="8"/>
      <c r="VPO1218" s="8"/>
      <c r="VPP1218" s="8"/>
      <c r="VPQ1218" s="8"/>
      <c r="VPR1218" s="8"/>
      <c r="VPS1218" s="8"/>
      <c r="VPT1218" s="8"/>
      <c r="VPU1218" s="8"/>
      <c r="VPV1218" s="8"/>
      <c r="VPW1218" s="8"/>
      <c r="VPX1218" s="8"/>
      <c r="VPY1218" s="8"/>
      <c r="VPZ1218" s="8"/>
      <c r="VQA1218" s="8"/>
      <c r="VQB1218" s="8"/>
      <c r="VQC1218" s="8"/>
      <c r="VQD1218" s="8"/>
      <c r="VQE1218" s="8"/>
      <c r="VQF1218" s="8"/>
      <c r="VQG1218" s="8"/>
      <c r="VQH1218" s="8"/>
      <c r="VQI1218" s="8"/>
      <c r="VQJ1218" s="8"/>
      <c r="VQK1218" s="8"/>
      <c r="VQL1218" s="8"/>
      <c r="VQM1218" s="8"/>
      <c r="VQN1218" s="8"/>
      <c r="VQO1218" s="8"/>
      <c r="VQP1218" s="8"/>
      <c r="VQQ1218" s="8"/>
      <c r="VQR1218" s="8"/>
      <c r="VQS1218" s="8"/>
      <c r="VQT1218" s="8"/>
      <c r="VQU1218" s="8"/>
      <c r="VQV1218" s="8"/>
      <c r="VQW1218" s="8"/>
      <c r="VQX1218" s="8"/>
      <c r="VQY1218" s="8"/>
      <c r="VQZ1218" s="8"/>
      <c r="VRA1218" s="8"/>
      <c r="VRB1218" s="8"/>
      <c r="VRC1218" s="8"/>
      <c r="VRD1218" s="8"/>
      <c r="VRE1218" s="8"/>
      <c r="VRF1218" s="8"/>
      <c r="VRG1218" s="8"/>
      <c r="VRH1218" s="8"/>
      <c r="VRI1218" s="8"/>
      <c r="VRJ1218" s="8"/>
      <c r="VRK1218" s="8"/>
      <c r="VRL1218" s="8"/>
      <c r="VRM1218" s="8"/>
      <c r="VRN1218" s="8"/>
      <c r="VRO1218" s="8"/>
      <c r="VRP1218" s="8"/>
      <c r="VRQ1218" s="8"/>
      <c r="VRR1218" s="8"/>
      <c r="VRS1218" s="8"/>
      <c r="VRT1218" s="8"/>
      <c r="VRU1218" s="8"/>
      <c r="VRV1218" s="8"/>
      <c r="VRW1218" s="8"/>
      <c r="VRX1218" s="8"/>
      <c r="VRY1218" s="8"/>
      <c r="VRZ1218" s="8"/>
      <c r="VSA1218" s="8"/>
      <c r="VSB1218" s="8"/>
      <c r="VSC1218" s="8"/>
      <c r="VSD1218" s="8"/>
      <c r="VSE1218" s="8"/>
      <c r="VSF1218" s="8"/>
      <c r="VSG1218" s="8"/>
      <c r="VSH1218" s="8"/>
      <c r="VSI1218" s="8"/>
      <c r="VSJ1218" s="8"/>
      <c r="VSK1218" s="8"/>
      <c r="VSL1218" s="8"/>
      <c r="VSM1218" s="8"/>
      <c r="VSN1218" s="8"/>
      <c r="VSO1218" s="8"/>
      <c r="VSP1218" s="8"/>
      <c r="VSQ1218" s="8"/>
      <c r="VSR1218" s="8"/>
      <c r="VSS1218" s="8"/>
      <c r="VST1218" s="8"/>
      <c r="VSU1218" s="8"/>
      <c r="VSV1218" s="8"/>
      <c r="VSW1218" s="8"/>
      <c r="VSX1218" s="8"/>
      <c r="VSY1218" s="8"/>
      <c r="VSZ1218" s="8"/>
      <c r="VTA1218" s="8"/>
      <c r="VTB1218" s="8"/>
      <c r="VTC1218" s="8"/>
      <c r="VTD1218" s="8"/>
      <c r="VTE1218" s="8"/>
      <c r="VTF1218" s="8"/>
      <c r="VTG1218" s="8"/>
      <c r="VTH1218" s="8"/>
      <c r="VTI1218" s="8"/>
      <c r="VTJ1218" s="8"/>
      <c r="VTK1218" s="8"/>
      <c r="VTL1218" s="8"/>
      <c r="VTM1218" s="8"/>
      <c r="VTN1218" s="8"/>
      <c r="VTO1218" s="8"/>
      <c r="VTP1218" s="8"/>
      <c r="VTQ1218" s="8"/>
      <c r="VTR1218" s="8"/>
      <c r="VTS1218" s="8"/>
      <c r="VTT1218" s="8"/>
      <c r="VTU1218" s="8"/>
      <c r="VTV1218" s="8"/>
      <c r="VTW1218" s="8"/>
      <c r="VTX1218" s="8"/>
      <c r="VTY1218" s="8"/>
      <c r="VTZ1218" s="8"/>
      <c r="VUA1218" s="8"/>
      <c r="VUB1218" s="8"/>
      <c r="VUC1218" s="8"/>
      <c r="VUD1218" s="8"/>
      <c r="VUE1218" s="8"/>
      <c r="VUF1218" s="8"/>
      <c r="VUG1218" s="8"/>
      <c r="VUH1218" s="8"/>
      <c r="VUI1218" s="8"/>
      <c r="VUJ1218" s="8"/>
      <c r="VUK1218" s="8"/>
      <c r="VUL1218" s="8"/>
      <c r="VUM1218" s="8"/>
      <c r="VUN1218" s="8"/>
      <c r="VUO1218" s="8"/>
      <c r="VUP1218" s="8"/>
      <c r="VUQ1218" s="8"/>
      <c r="VUR1218" s="8"/>
      <c r="VUS1218" s="8"/>
      <c r="VUT1218" s="8"/>
      <c r="VUU1218" s="8"/>
      <c r="VUV1218" s="8"/>
      <c r="VUW1218" s="8"/>
      <c r="VUX1218" s="8"/>
      <c r="VUY1218" s="8"/>
      <c r="VUZ1218" s="8"/>
      <c r="VVA1218" s="8"/>
      <c r="VVB1218" s="8"/>
      <c r="VVC1218" s="8"/>
      <c r="VVD1218" s="8"/>
      <c r="VVE1218" s="8"/>
      <c r="VVF1218" s="8"/>
      <c r="VVG1218" s="8"/>
      <c r="VVH1218" s="8"/>
      <c r="VVI1218" s="8"/>
      <c r="VVJ1218" s="8"/>
      <c r="VVK1218" s="8"/>
      <c r="VVL1218" s="8"/>
      <c r="VVM1218" s="8"/>
      <c r="VVN1218" s="8"/>
      <c r="VVO1218" s="8"/>
      <c r="VVP1218" s="8"/>
      <c r="VVQ1218" s="8"/>
      <c r="VVR1218" s="8"/>
      <c r="VVS1218" s="8"/>
      <c r="VVT1218" s="8"/>
      <c r="VVU1218" s="8"/>
      <c r="VVV1218" s="8"/>
      <c r="VVW1218" s="8"/>
      <c r="VVX1218" s="8"/>
      <c r="VVY1218" s="8"/>
      <c r="VVZ1218" s="8"/>
      <c r="VWA1218" s="8"/>
      <c r="VWB1218" s="8"/>
      <c r="VWC1218" s="8"/>
      <c r="VWD1218" s="8"/>
      <c r="VWE1218" s="8"/>
      <c r="VWF1218" s="8"/>
      <c r="VWG1218" s="8"/>
      <c r="VWH1218" s="8"/>
      <c r="VWI1218" s="8"/>
      <c r="VWJ1218" s="8"/>
      <c r="VWK1218" s="8"/>
      <c r="VWL1218" s="8"/>
      <c r="VWM1218" s="8"/>
      <c r="VWN1218" s="8"/>
      <c r="VWO1218" s="8"/>
      <c r="VWP1218" s="8"/>
      <c r="VWQ1218" s="8"/>
      <c r="VWR1218" s="8"/>
      <c r="VWS1218" s="8"/>
      <c r="VWT1218" s="8"/>
      <c r="VWU1218" s="8"/>
      <c r="VWV1218" s="8"/>
      <c r="VWW1218" s="8"/>
      <c r="VWX1218" s="8"/>
      <c r="VWY1218" s="8"/>
      <c r="VWZ1218" s="8"/>
      <c r="VXA1218" s="8"/>
      <c r="VXB1218" s="8"/>
      <c r="VXC1218" s="8"/>
      <c r="VXD1218" s="8"/>
      <c r="VXE1218" s="8"/>
      <c r="VXF1218" s="8"/>
      <c r="VXG1218" s="8"/>
      <c r="VXH1218" s="8"/>
      <c r="VXI1218" s="8"/>
      <c r="VXJ1218" s="8"/>
      <c r="VXK1218" s="8"/>
      <c r="VXL1218" s="8"/>
      <c r="VXM1218" s="8"/>
      <c r="VXN1218" s="8"/>
      <c r="VXO1218" s="8"/>
      <c r="VXP1218" s="8"/>
      <c r="VXQ1218" s="8"/>
      <c r="VXR1218" s="8"/>
      <c r="VXS1218" s="8"/>
      <c r="VXT1218" s="8"/>
      <c r="VXU1218" s="8"/>
      <c r="VXV1218" s="8"/>
      <c r="VXW1218" s="8"/>
      <c r="VXX1218" s="8"/>
      <c r="VXY1218" s="8"/>
      <c r="VXZ1218" s="8"/>
      <c r="VYA1218" s="8"/>
      <c r="VYB1218" s="8"/>
      <c r="VYC1218" s="8"/>
      <c r="VYD1218" s="8"/>
      <c r="VYE1218" s="8"/>
      <c r="VYF1218" s="8"/>
      <c r="VYG1218" s="8"/>
      <c r="VYH1218" s="8"/>
      <c r="VYI1218" s="8"/>
      <c r="VYJ1218" s="8"/>
      <c r="VYK1218" s="8"/>
      <c r="VYL1218" s="8"/>
      <c r="VYM1218" s="8"/>
      <c r="VYN1218" s="8"/>
      <c r="VYO1218" s="8"/>
      <c r="VYP1218" s="8"/>
      <c r="VYQ1218" s="8"/>
      <c r="VYR1218" s="8"/>
      <c r="VYS1218" s="8"/>
      <c r="VYT1218" s="8"/>
      <c r="VYU1218" s="8"/>
      <c r="VYV1218" s="8"/>
      <c r="VYW1218" s="8"/>
      <c r="VYX1218" s="8"/>
      <c r="VYY1218" s="8"/>
      <c r="VYZ1218" s="8"/>
      <c r="VZA1218" s="8"/>
      <c r="VZB1218" s="8"/>
      <c r="VZC1218" s="8"/>
      <c r="VZD1218" s="8"/>
      <c r="VZE1218" s="8"/>
      <c r="VZF1218" s="8"/>
      <c r="VZG1218" s="8"/>
      <c r="VZH1218" s="8"/>
      <c r="VZI1218" s="8"/>
      <c r="VZJ1218" s="8"/>
      <c r="VZK1218" s="8"/>
      <c r="VZL1218" s="8"/>
      <c r="VZM1218" s="8"/>
      <c r="VZN1218" s="8"/>
      <c r="VZO1218" s="8"/>
      <c r="VZP1218" s="8"/>
      <c r="VZQ1218" s="8"/>
      <c r="VZR1218" s="8"/>
      <c r="VZS1218" s="8"/>
      <c r="VZT1218" s="8"/>
      <c r="VZU1218" s="8"/>
      <c r="VZV1218" s="8"/>
      <c r="VZW1218" s="8"/>
      <c r="VZX1218" s="8"/>
      <c r="VZY1218" s="8"/>
      <c r="VZZ1218" s="8"/>
      <c r="WAA1218" s="8"/>
      <c r="WAB1218" s="8"/>
      <c r="WAC1218" s="8"/>
      <c r="WAD1218" s="8"/>
      <c r="WAE1218" s="8"/>
      <c r="WAF1218" s="8"/>
      <c r="WAG1218" s="8"/>
      <c r="WAH1218" s="8"/>
      <c r="WAI1218" s="8"/>
      <c r="WAJ1218" s="8"/>
      <c r="WAK1218" s="8"/>
      <c r="WAL1218" s="8"/>
      <c r="WAM1218" s="8"/>
      <c r="WAN1218" s="8"/>
      <c r="WAO1218" s="8"/>
      <c r="WAP1218" s="8"/>
      <c r="WAQ1218" s="8"/>
      <c r="WAR1218" s="8"/>
      <c r="WAS1218" s="8"/>
      <c r="WAT1218" s="8"/>
      <c r="WAU1218" s="8"/>
      <c r="WAV1218" s="8"/>
      <c r="WAW1218" s="8"/>
      <c r="WAX1218" s="8"/>
      <c r="WAY1218" s="8"/>
      <c r="WAZ1218" s="8"/>
      <c r="WBA1218" s="8"/>
      <c r="WBB1218" s="8"/>
      <c r="WBC1218" s="8"/>
      <c r="WBD1218" s="8"/>
      <c r="WBE1218" s="8"/>
      <c r="WBF1218" s="8"/>
      <c r="WBG1218" s="8"/>
      <c r="WBH1218" s="8"/>
      <c r="WBI1218" s="8"/>
      <c r="WBJ1218" s="8"/>
      <c r="WBK1218" s="8"/>
      <c r="WBL1218" s="8"/>
      <c r="WBM1218" s="8"/>
      <c r="WBN1218" s="8"/>
      <c r="WBO1218" s="8"/>
      <c r="WBP1218" s="8"/>
      <c r="WBQ1218" s="8"/>
      <c r="WBR1218" s="8"/>
      <c r="WBS1218" s="8"/>
      <c r="WBT1218" s="8"/>
      <c r="WBU1218" s="8"/>
      <c r="WBV1218" s="8"/>
      <c r="WBW1218" s="8"/>
      <c r="WBX1218" s="8"/>
      <c r="WBY1218" s="8"/>
      <c r="WBZ1218" s="8"/>
      <c r="WCA1218" s="8"/>
      <c r="WCB1218" s="8"/>
      <c r="WCC1218" s="8"/>
      <c r="WCD1218" s="8"/>
      <c r="WCE1218" s="8"/>
      <c r="WCF1218" s="8"/>
      <c r="WCG1218" s="8"/>
      <c r="WCH1218" s="8"/>
      <c r="WCI1218" s="8"/>
      <c r="WCJ1218" s="8"/>
      <c r="WCK1218" s="8"/>
      <c r="WCL1218" s="8"/>
      <c r="WCM1218" s="8"/>
      <c r="WCN1218" s="8"/>
      <c r="WCO1218" s="8"/>
      <c r="WCP1218" s="8"/>
      <c r="WCQ1218" s="8"/>
      <c r="WCR1218" s="8"/>
      <c r="WCS1218" s="8"/>
      <c r="WCT1218" s="8"/>
      <c r="WCU1218" s="8"/>
      <c r="WCV1218" s="8"/>
      <c r="WCW1218" s="8"/>
      <c r="WCX1218" s="8"/>
      <c r="WCY1218" s="8"/>
      <c r="WCZ1218" s="8"/>
      <c r="WDA1218" s="8"/>
      <c r="WDB1218" s="8"/>
      <c r="WDC1218" s="8"/>
      <c r="WDD1218" s="8"/>
      <c r="WDE1218" s="8"/>
      <c r="WDF1218" s="8"/>
      <c r="WDG1218" s="8"/>
      <c r="WDH1218" s="8"/>
      <c r="WDI1218" s="8"/>
      <c r="WDJ1218" s="8"/>
      <c r="WDK1218" s="8"/>
      <c r="WDL1218" s="8"/>
      <c r="WDM1218" s="8"/>
      <c r="WDN1218" s="8"/>
      <c r="WDO1218" s="8"/>
      <c r="WDP1218" s="8"/>
      <c r="WDQ1218" s="8"/>
      <c r="WDR1218" s="8"/>
      <c r="WDS1218" s="8"/>
      <c r="WDT1218" s="8"/>
      <c r="WDU1218" s="8"/>
      <c r="WDV1218" s="8"/>
      <c r="WDW1218" s="8"/>
      <c r="WDX1218" s="8"/>
      <c r="WDY1218" s="8"/>
      <c r="WDZ1218" s="8"/>
      <c r="WEA1218" s="8"/>
      <c r="WEB1218" s="8"/>
      <c r="WEC1218" s="8"/>
      <c r="WED1218" s="8"/>
      <c r="WEE1218" s="8"/>
      <c r="WEF1218" s="8"/>
      <c r="WEG1218" s="8"/>
      <c r="WEH1218" s="8"/>
      <c r="WEI1218" s="8"/>
      <c r="WEJ1218" s="8"/>
      <c r="WEK1218" s="8"/>
      <c r="WEL1218" s="8"/>
      <c r="WEM1218" s="8"/>
      <c r="WEN1218" s="8"/>
      <c r="WEO1218" s="8"/>
      <c r="WEP1218" s="8"/>
      <c r="WEQ1218" s="8"/>
      <c r="WER1218" s="8"/>
      <c r="WES1218" s="8"/>
      <c r="WET1218" s="8"/>
      <c r="WEU1218" s="8"/>
      <c r="WEV1218" s="8"/>
      <c r="WEW1218" s="8"/>
      <c r="WEX1218" s="8"/>
      <c r="WEY1218" s="8"/>
      <c r="WEZ1218" s="8"/>
      <c r="WFA1218" s="8"/>
      <c r="WFB1218" s="8"/>
      <c r="WFC1218" s="8"/>
      <c r="WFD1218" s="8"/>
      <c r="WFE1218" s="8"/>
      <c r="WFF1218" s="8"/>
      <c r="WFG1218" s="8"/>
      <c r="WFH1218" s="8"/>
      <c r="WFI1218" s="8"/>
      <c r="WFJ1218" s="8"/>
      <c r="WFK1218" s="8"/>
      <c r="WFL1218" s="8"/>
      <c r="WFM1218" s="8"/>
      <c r="WFN1218" s="8"/>
      <c r="WFO1218" s="8"/>
      <c r="WFP1218" s="8"/>
      <c r="WFQ1218" s="8"/>
      <c r="WFR1218" s="8"/>
      <c r="WFS1218" s="8"/>
      <c r="WFT1218" s="8"/>
      <c r="WFU1218" s="8"/>
      <c r="WFV1218" s="8"/>
      <c r="WFW1218" s="8"/>
      <c r="WFX1218" s="8"/>
      <c r="WFY1218" s="8"/>
      <c r="WFZ1218" s="8"/>
      <c r="WGA1218" s="8"/>
      <c r="WGB1218" s="8"/>
      <c r="WGC1218" s="8"/>
      <c r="WGD1218" s="8"/>
      <c r="WGE1218" s="8"/>
      <c r="WGF1218" s="8"/>
      <c r="WGG1218" s="8"/>
      <c r="WGH1218" s="8"/>
      <c r="WGI1218" s="8"/>
      <c r="WGJ1218" s="8"/>
      <c r="WGK1218" s="8"/>
      <c r="WGL1218" s="8"/>
      <c r="WGM1218" s="8"/>
      <c r="WGN1218" s="8"/>
      <c r="WGO1218" s="8"/>
      <c r="WGP1218" s="8"/>
      <c r="WGQ1218" s="8"/>
      <c r="WGR1218" s="8"/>
      <c r="WGS1218" s="8"/>
      <c r="WGT1218" s="8"/>
      <c r="WGU1218" s="8"/>
      <c r="WGV1218" s="8"/>
      <c r="WGW1218" s="8"/>
      <c r="WGX1218" s="8"/>
      <c r="WGY1218" s="8"/>
      <c r="WGZ1218" s="8"/>
      <c r="WHA1218" s="8"/>
      <c r="WHB1218" s="8"/>
      <c r="WHC1218" s="8"/>
      <c r="WHD1218" s="8"/>
      <c r="WHE1218" s="8"/>
      <c r="WHF1218" s="8"/>
      <c r="WHG1218" s="8"/>
      <c r="WHH1218" s="8"/>
      <c r="WHI1218" s="8"/>
      <c r="WHJ1218" s="8"/>
      <c r="WHK1218" s="8"/>
      <c r="WHL1218" s="8"/>
      <c r="WHM1218" s="8"/>
      <c r="WHN1218" s="8"/>
      <c r="WHO1218" s="8"/>
      <c r="WHP1218" s="8"/>
      <c r="WHQ1218" s="8"/>
      <c r="WHR1218" s="8"/>
      <c r="WHS1218" s="8"/>
      <c r="WHT1218" s="8"/>
      <c r="WHU1218" s="8"/>
      <c r="WHV1218" s="8"/>
      <c r="WHW1218" s="8"/>
      <c r="WHX1218" s="8"/>
      <c r="WHY1218" s="8"/>
      <c r="WHZ1218" s="8"/>
      <c r="WIA1218" s="8"/>
      <c r="WIB1218" s="8"/>
      <c r="WIC1218" s="8"/>
      <c r="WID1218" s="8"/>
      <c r="WIE1218" s="8"/>
      <c r="WIF1218" s="8"/>
      <c r="WIG1218" s="8"/>
      <c r="WIH1218" s="8"/>
      <c r="WII1218" s="8"/>
      <c r="WIJ1218" s="8"/>
      <c r="WIK1218" s="8"/>
      <c r="WIL1218" s="8"/>
      <c r="WIM1218" s="8"/>
      <c r="WIN1218" s="8"/>
      <c r="WIO1218" s="8"/>
      <c r="WIP1218" s="8"/>
      <c r="WIQ1218" s="8"/>
      <c r="WIR1218" s="8"/>
      <c r="WIS1218" s="8"/>
      <c r="WIT1218" s="8"/>
      <c r="WIU1218" s="8"/>
      <c r="WIV1218" s="8"/>
      <c r="WIW1218" s="8"/>
      <c r="WIX1218" s="8"/>
      <c r="WIY1218" s="8"/>
      <c r="WIZ1218" s="8"/>
      <c r="WJA1218" s="8"/>
      <c r="WJB1218" s="8"/>
      <c r="WJC1218" s="8"/>
      <c r="WJD1218" s="8"/>
      <c r="WJE1218" s="8"/>
      <c r="WJF1218" s="8"/>
      <c r="WJG1218" s="8"/>
      <c r="WJH1218" s="8"/>
      <c r="WJI1218" s="8"/>
      <c r="WJJ1218" s="8"/>
      <c r="WJK1218" s="8"/>
      <c r="WJL1218" s="8"/>
      <c r="WJM1218" s="8"/>
      <c r="WJN1218" s="8"/>
      <c r="WJO1218" s="8"/>
      <c r="WJP1218" s="8"/>
      <c r="WJQ1218" s="8"/>
      <c r="WJR1218" s="8"/>
      <c r="WJS1218" s="8"/>
      <c r="WJT1218" s="8"/>
      <c r="WJU1218" s="8"/>
      <c r="WJV1218" s="8"/>
      <c r="WJW1218" s="8"/>
      <c r="WJX1218" s="8"/>
      <c r="WJY1218" s="8"/>
      <c r="WJZ1218" s="8"/>
      <c r="WKA1218" s="8"/>
      <c r="WKB1218" s="8"/>
      <c r="WKC1218" s="8"/>
      <c r="WKD1218" s="8"/>
      <c r="WKE1218" s="8"/>
      <c r="WKF1218" s="8"/>
      <c r="WKG1218" s="8"/>
      <c r="WKH1218" s="8"/>
      <c r="WKI1218" s="8"/>
      <c r="WKJ1218" s="8"/>
      <c r="WKK1218" s="8"/>
      <c r="WKL1218" s="8"/>
      <c r="WKM1218" s="8"/>
      <c r="WKN1218" s="8"/>
      <c r="WKO1218" s="8"/>
      <c r="WKP1218" s="8"/>
      <c r="WKQ1218" s="8"/>
      <c r="WKR1218" s="8"/>
      <c r="WKS1218" s="8"/>
      <c r="WKT1218" s="8"/>
      <c r="WKU1218" s="8"/>
      <c r="WKV1218" s="8"/>
      <c r="WKW1218" s="8"/>
      <c r="WKX1218" s="8"/>
      <c r="WKY1218" s="8"/>
      <c r="WKZ1218" s="8"/>
      <c r="WLA1218" s="8"/>
      <c r="WLB1218" s="8"/>
      <c r="WLC1218" s="8"/>
      <c r="WLD1218" s="8"/>
      <c r="WLE1218" s="8"/>
      <c r="WLF1218" s="8"/>
      <c r="WLG1218" s="8"/>
      <c r="WLH1218" s="8"/>
      <c r="WLI1218" s="8"/>
      <c r="WLJ1218" s="8"/>
      <c r="WLK1218" s="8"/>
      <c r="WLL1218" s="8"/>
      <c r="WLM1218" s="8"/>
      <c r="WLN1218" s="8"/>
      <c r="WLO1218" s="8"/>
      <c r="WLP1218" s="8"/>
      <c r="WLQ1218" s="8"/>
      <c r="WLR1218" s="8"/>
      <c r="WLS1218" s="8"/>
      <c r="WLT1218" s="8"/>
      <c r="WLU1218" s="8"/>
      <c r="WLV1218" s="8"/>
      <c r="WLW1218" s="8"/>
      <c r="WLX1218" s="8"/>
      <c r="WLY1218" s="8"/>
      <c r="WLZ1218" s="8"/>
      <c r="WMA1218" s="8"/>
      <c r="WMB1218" s="8"/>
      <c r="WMC1218" s="8"/>
      <c r="WMD1218" s="8"/>
      <c r="WME1218" s="8"/>
      <c r="WMF1218" s="8"/>
      <c r="WMG1218" s="8"/>
      <c r="WMH1218" s="8"/>
      <c r="WMI1218" s="8"/>
      <c r="WMJ1218" s="8"/>
      <c r="WMK1218" s="8"/>
      <c r="WML1218" s="8"/>
      <c r="WMM1218" s="8"/>
      <c r="WMN1218" s="8"/>
      <c r="WMO1218" s="8"/>
      <c r="WMP1218" s="8"/>
      <c r="WMQ1218" s="8"/>
      <c r="WMR1218" s="8"/>
      <c r="WMS1218" s="8"/>
      <c r="WMT1218" s="8"/>
      <c r="WMU1218" s="8"/>
      <c r="WMV1218" s="8"/>
      <c r="WMW1218" s="8"/>
      <c r="WMX1218" s="8"/>
      <c r="WMY1218" s="8"/>
      <c r="WMZ1218" s="8"/>
      <c r="WNA1218" s="8"/>
      <c r="WNB1218" s="8"/>
      <c r="WNC1218" s="8"/>
      <c r="WND1218" s="8"/>
      <c r="WNE1218" s="8"/>
      <c r="WNF1218" s="8"/>
      <c r="WNG1218" s="8"/>
      <c r="WNH1218" s="8"/>
      <c r="WNI1218" s="8"/>
      <c r="WNJ1218" s="8"/>
      <c r="WNK1218" s="8"/>
      <c r="WNL1218" s="8"/>
      <c r="WNM1218" s="8"/>
      <c r="WNN1218" s="8"/>
      <c r="WNO1218" s="8"/>
      <c r="WNP1218" s="8"/>
      <c r="WNQ1218" s="8"/>
      <c r="WNR1218" s="8"/>
      <c r="WNS1218" s="8"/>
      <c r="WNT1218" s="8"/>
      <c r="WNU1218" s="8"/>
      <c r="WNV1218" s="8"/>
      <c r="WNW1218" s="8"/>
      <c r="WNX1218" s="8"/>
      <c r="WNY1218" s="8"/>
      <c r="WNZ1218" s="8"/>
      <c r="WOA1218" s="8"/>
      <c r="WOB1218" s="8"/>
      <c r="WOC1218" s="8"/>
      <c r="WOD1218" s="8"/>
      <c r="WOE1218" s="8"/>
      <c r="WOF1218" s="8"/>
      <c r="WOG1218" s="8"/>
      <c r="WOH1218" s="8"/>
      <c r="WOI1218" s="8"/>
      <c r="WOJ1218" s="8"/>
      <c r="WOK1218" s="8"/>
      <c r="WOL1218" s="8"/>
      <c r="WOM1218" s="8"/>
      <c r="WON1218" s="8"/>
      <c r="WOO1218" s="8"/>
      <c r="WOP1218" s="8"/>
      <c r="WOQ1218" s="8"/>
      <c r="WOR1218" s="8"/>
      <c r="WOS1218" s="8"/>
      <c r="WOT1218" s="8"/>
      <c r="WOU1218" s="8"/>
      <c r="WOV1218" s="8"/>
      <c r="WOW1218" s="8"/>
      <c r="WOX1218" s="8"/>
      <c r="WOY1218" s="8"/>
      <c r="WOZ1218" s="8"/>
      <c r="WPA1218" s="8"/>
      <c r="WPB1218" s="8"/>
      <c r="WPC1218" s="8"/>
      <c r="WPD1218" s="8"/>
      <c r="WPE1218" s="8"/>
      <c r="WPF1218" s="8"/>
      <c r="WPG1218" s="8"/>
      <c r="WPH1218" s="8"/>
      <c r="WPI1218" s="8"/>
      <c r="WPJ1218" s="8"/>
      <c r="WPK1218" s="8"/>
      <c r="WPL1218" s="8"/>
      <c r="WPM1218" s="8"/>
      <c r="WPN1218" s="8"/>
      <c r="WPO1218" s="8"/>
      <c r="WPP1218" s="8"/>
      <c r="WPQ1218" s="8"/>
      <c r="WPR1218" s="8"/>
      <c r="WPS1218" s="8"/>
      <c r="WPT1218" s="8"/>
      <c r="WPU1218" s="8"/>
      <c r="WPV1218" s="8"/>
      <c r="WPW1218" s="8"/>
      <c r="WPX1218" s="8"/>
      <c r="WPY1218" s="8"/>
      <c r="WPZ1218" s="8"/>
      <c r="WQA1218" s="8"/>
      <c r="WQB1218" s="8"/>
      <c r="WQC1218" s="8"/>
      <c r="WQD1218" s="8"/>
      <c r="WQE1218" s="8"/>
      <c r="WQF1218" s="8"/>
      <c r="WQG1218" s="8"/>
      <c r="WQH1218" s="8"/>
      <c r="WQI1218" s="8"/>
      <c r="WQJ1218" s="8"/>
      <c r="WQK1218" s="8"/>
      <c r="WQL1218" s="8"/>
      <c r="WQM1218" s="8"/>
      <c r="WQN1218" s="8"/>
      <c r="WQO1218" s="8"/>
      <c r="WQP1218" s="8"/>
      <c r="WQQ1218" s="8"/>
      <c r="WQR1218" s="8"/>
      <c r="WQS1218" s="8"/>
      <c r="WQT1218" s="8"/>
      <c r="WQU1218" s="8"/>
      <c r="WQV1218" s="8"/>
      <c r="WQW1218" s="8"/>
      <c r="WQX1218" s="8"/>
      <c r="WQY1218" s="8"/>
      <c r="WQZ1218" s="8"/>
      <c r="WRA1218" s="8"/>
      <c r="WRB1218" s="8"/>
      <c r="WRC1218" s="8"/>
      <c r="WRD1218" s="8"/>
      <c r="WRE1218" s="8"/>
      <c r="WRF1218" s="8"/>
      <c r="WRG1218" s="8"/>
      <c r="WRH1218" s="8"/>
      <c r="WRI1218" s="8"/>
      <c r="WRJ1218" s="8"/>
      <c r="WRK1218" s="8"/>
      <c r="WRL1218" s="8"/>
      <c r="WRM1218" s="8"/>
      <c r="WRN1218" s="8"/>
      <c r="WRO1218" s="8"/>
      <c r="WRP1218" s="8"/>
      <c r="WRQ1218" s="8"/>
      <c r="WRR1218" s="8"/>
      <c r="WRS1218" s="8"/>
      <c r="WRT1218" s="8"/>
      <c r="WRU1218" s="8"/>
      <c r="WRV1218" s="8"/>
      <c r="WRW1218" s="8"/>
      <c r="WRX1218" s="8"/>
      <c r="WRY1218" s="8"/>
      <c r="WRZ1218" s="8"/>
      <c r="WSA1218" s="8"/>
      <c r="WSB1218" s="8"/>
      <c r="WSC1218" s="8"/>
      <c r="WSD1218" s="8"/>
      <c r="WSE1218" s="8"/>
      <c r="WSF1218" s="8"/>
      <c r="WSG1218" s="8"/>
      <c r="WSH1218" s="8"/>
      <c r="WSI1218" s="8"/>
      <c r="WSJ1218" s="8"/>
      <c r="WSK1218" s="8"/>
      <c r="WSL1218" s="8"/>
      <c r="WSM1218" s="8"/>
      <c r="WSN1218" s="8"/>
      <c r="WSO1218" s="8"/>
      <c r="WSP1218" s="8"/>
      <c r="WSQ1218" s="8"/>
      <c r="WSR1218" s="8"/>
      <c r="WSS1218" s="8"/>
      <c r="WST1218" s="8"/>
      <c r="WSU1218" s="8"/>
      <c r="WSV1218" s="8"/>
      <c r="WSW1218" s="8"/>
      <c r="WSX1218" s="8"/>
      <c r="WSY1218" s="8"/>
      <c r="WSZ1218" s="8"/>
      <c r="WTA1218" s="8"/>
      <c r="WTB1218" s="8"/>
      <c r="WTC1218" s="8"/>
      <c r="WTD1218" s="8"/>
      <c r="WTE1218" s="8"/>
      <c r="WTF1218" s="8"/>
      <c r="WTG1218" s="8"/>
      <c r="WTH1218" s="8"/>
      <c r="WTI1218" s="8"/>
      <c r="WTJ1218" s="8"/>
      <c r="WTK1218" s="8"/>
      <c r="WTL1218" s="8"/>
      <c r="WTM1218" s="8"/>
      <c r="WTN1218" s="8"/>
      <c r="WTO1218" s="8"/>
      <c r="WTP1218" s="8"/>
      <c r="WTQ1218" s="8"/>
      <c r="WTR1218" s="8"/>
      <c r="WTS1218" s="8"/>
      <c r="WTT1218" s="8"/>
      <c r="WTU1218" s="8"/>
      <c r="WTV1218" s="8"/>
      <c r="WTW1218" s="8"/>
      <c r="WTX1218" s="8"/>
      <c r="WTY1218" s="8"/>
      <c r="WTZ1218" s="8"/>
      <c r="WUA1218" s="8"/>
      <c r="WUB1218" s="8"/>
      <c r="WUC1218" s="8"/>
      <c r="WUD1218" s="8"/>
      <c r="WUE1218" s="8"/>
      <c r="WUF1218" s="8"/>
      <c r="WUG1218" s="8"/>
      <c r="WUH1218" s="8"/>
      <c r="WUI1218" s="8"/>
      <c r="WUJ1218" s="8"/>
      <c r="WUK1218" s="8"/>
      <c r="WUL1218" s="8"/>
      <c r="WUM1218" s="8"/>
      <c r="WUN1218" s="8"/>
      <c r="WUO1218" s="8"/>
      <c r="WUP1218" s="8"/>
      <c r="WUQ1218" s="8"/>
      <c r="WUR1218" s="8"/>
      <c r="WUS1218" s="8"/>
      <c r="WUT1218" s="8"/>
      <c r="WUU1218" s="8"/>
      <c r="WUV1218" s="8"/>
      <c r="WUW1218" s="8"/>
      <c r="WUX1218" s="8"/>
      <c r="WUY1218" s="8"/>
      <c r="WUZ1218" s="8"/>
      <c r="WVA1218" s="8"/>
      <c r="WVB1218" s="8"/>
      <c r="WVC1218" s="8"/>
      <c r="WVD1218" s="8"/>
      <c r="WVE1218" s="8"/>
      <c r="WVF1218" s="8"/>
      <c r="WVG1218" s="8"/>
      <c r="WVH1218" s="8"/>
      <c r="WVI1218" s="8"/>
      <c r="WVJ1218" s="8"/>
      <c r="WVK1218" s="8"/>
      <c r="WVL1218" s="8"/>
      <c r="WVM1218" s="8"/>
      <c r="WVN1218" s="8"/>
      <c r="WVO1218" s="8"/>
      <c r="WVP1218" s="8"/>
      <c r="WVQ1218" s="8"/>
      <c r="WVR1218" s="8"/>
      <c r="WVS1218" s="8"/>
      <c r="WVT1218" s="8"/>
      <c r="WVU1218" s="8"/>
      <c r="WVV1218" s="8"/>
      <c r="WVW1218" s="8"/>
      <c r="WVX1218" s="8"/>
      <c r="WVY1218" s="8"/>
      <c r="WVZ1218" s="8"/>
      <c r="WWA1218" s="8"/>
      <c r="WWB1218" s="8"/>
      <c r="WWC1218" s="8"/>
      <c r="WWD1218" s="8"/>
      <c r="WWE1218" s="8"/>
      <c r="WWF1218" s="8"/>
      <c r="WWG1218" s="8"/>
      <c r="WWH1218" s="8"/>
      <c r="WWI1218" s="8"/>
      <c r="WWJ1218" s="8"/>
      <c r="WWK1218" s="8"/>
      <c r="WWL1218" s="8"/>
      <c r="WWM1218" s="8"/>
      <c r="WWN1218" s="8"/>
      <c r="WWO1218" s="8"/>
      <c r="WWP1218" s="8"/>
      <c r="WWQ1218" s="8"/>
      <c r="WWR1218" s="8"/>
      <c r="WWS1218" s="8"/>
      <c r="WWT1218" s="8"/>
      <c r="WWU1218" s="8"/>
      <c r="WWV1218" s="8"/>
      <c r="WWW1218" s="8"/>
      <c r="WWX1218" s="8"/>
      <c r="WWY1218" s="8"/>
      <c r="WWZ1218" s="8"/>
      <c r="WXA1218" s="8"/>
      <c r="WXB1218" s="8"/>
      <c r="WXC1218" s="8"/>
      <c r="WXD1218" s="8"/>
      <c r="WXE1218" s="8"/>
      <c r="WXF1218" s="8"/>
      <c r="WXG1218" s="8"/>
      <c r="WXH1218" s="8"/>
      <c r="WXI1218" s="8"/>
      <c r="WXJ1218" s="8"/>
      <c r="WXK1218" s="8"/>
      <c r="WXL1218" s="8"/>
      <c r="WXM1218" s="8"/>
      <c r="WXN1218" s="8"/>
      <c r="WXO1218" s="8"/>
      <c r="WXP1218" s="8"/>
      <c r="WXQ1218" s="8"/>
      <c r="WXR1218" s="8"/>
      <c r="WXS1218" s="8"/>
      <c r="WXT1218" s="8"/>
      <c r="WXU1218" s="8"/>
      <c r="WXV1218" s="8"/>
      <c r="WXW1218" s="8"/>
      <c r="WXX1218" s="8"/>
      <c r="WXY1218" s="8"/>
      <c r="WXZ1218" s="8"/>
    </row>
    <row r="1219" spans="1:16198" s="3" customFormat="1" ht="61.5" x14ac:dyDescent="0.85">
      <c r="A1219" s="8">
        <v>1</v>
      </c>
      <c r="B1219" s="43">
        <f>SUBTOTAL(103,$A$1031:A1219)</f>
        <v>185</v>
      </c>
      <c r="C1219" s="11" t="s">
        <v>2078</v>
      </c>
      <c r="D1219" s="17">
        <v>3730869.6599999997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49">
        <v>2</v>
      </c>
      <c r="L1219" s="17">
        <v>3652701.84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78167.820000000007</v>
      </c>
      <c r="AD1219" s="17">
        <v>0</v>
      </c>
      <c r="AE1219" s="17">
        <v>0</v>
      </c>
      <c r="AF1219" s="20" t="s">
        <v>262</v>
      </c>
      <c r="AG1219" s="20">
        <v>2022</v>
      </c>
      <c r="AH1219" s="21">
        <v>2022</v>
      </c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8"/>
      <c r="FT1219" s="8"/>
      <c r="FU1219" s="8"/>
      <c r="FV1219" s="8"/>
      <c r="FW1219" s="8"/>
      <c r="FX1219" s="8"/>
      <c r="FY1219" s="8"/>
      <c r="FZ1219" s="8"/>
      <c r="GA1219" s="8"/>
      <c r="GB1219" s="8"/>
      <c r="GC1219" s="8"/>
      <c r="GD1219" s="8"/>
      <c r="GE1219" s="8"/>
      <c r="GF1219" s="8"/>
      <c r="GG1219" s="8"/>
      <c r="GH1219" s="8"/>
      <c r="GI1219" s="8"/>
      <c r="GJ1219" s="8"/>
      <c r="GK1219" s="8"/>
      <c r="GL1219" s="8"/>
      <c r="GM1219" s="8"/>
      <c r="GN1219" s="8"/>
      <c r="GO1219" s="8"/>
      <c r="GP1219" s="8"/>
      <c r="GQ1219" s="8"/>
      <c r="GR1219" s="8"/>
      <c r="GS1219" s="8"/>
      <c r="GT1219" s="8"/>
      <c r="GU1219" s="8"/>
      <c r="GV1219" s="8"/>
      <c r="GW1219" s="8"/>
      <c r="GX1219" s="8"/>
      <c r="GY1219" s="8"/>
      <c r="GZ1219" s="8"/>
      <c r="HA1219" s="8"/>
      <c r="HB1219" s="8"/>
      <c r="HC1219" s="8"/>
      <c r="HD1219" s="8"/>
      <c r="HE1219" s="8"/>
      <c r="HF1219" s="8"/>
      <c r="HG1219" s="8"/>
      <c r="HH1219" s="8"/>
      <c r="HI1219" s="8"/>
      <c r="HJ1219" s="8"/>
      <c r="HK1219" s="8"/>
      <c r="HL1219" s="8"/>
      <c r="HM1219" s="8"/>
      <c r="HN1219" s="8"/>
      <c r="HO1219" s="8"/>
      <c r="HP1219" s="8"/>
      <c r="HQ1219" s="8"/>
      <c r="HR1219" s="8"/>
      <c r="HS1219" s="8"/>
      <c r="HT1219" s="8"/>
      <c r="HU1219" s="8"/>
      <c r="HV1219" s="8"/>
      <c r="HW1219" s="8"/>
      <c r="HX1219" s="8"/>
      <c r="HY1219" s="8"/>
      <c r="HZ1219" s="8"/>
      <c r="IA1219" s="8"/>
      <c r="IB1219" s="8"/>
      <c r="IC1219" s="8"/>
      <c r="ID1219" s="8"/>
      <c r="IE1219" s="8"/>
      <c r="IF1219" s="8"/>
      <c r="IG1219" s="8"/>
      <c r="IH1219" s="8"/>
      <c r="II1219" s="8"/>
      <c r="IJ1219" s="8"/>
      <c r="IK1219" s="8"/>
      <c r="IL1219" s="8"/>
      <c r="IM1219" s="8"/>
      <c r="IN1219" s="8"/>
      <c r="IO1219" s="8"/>
      <c r="IP1219" s="8"/>
      <c r="IQ1219" s="8"/>
      <c r="IR1219" s="8"/>
      <c r="IS1219" s="8"/>
      <c r="IT1219" s="8"/>
      <c r="IU1219" s="8"/>
      <c r="IV1219" s="8"/>
      <c r="IW1219" s="8"/>
      <c r="IX1219" s="8"/>
      <c r="IY1219" s="8"/>
      <c r="IZ1219" s="8"/>
      <c r="JA1219" s="8"/>
      <c r="JB1219" s="8"/>
      <c r="JC1219" s="8"/>
      <c r="JD1219" s="8"/>
      <c r="JE1219" s="8"/>
      <c r="JF1219" s="8"/>
      <c r="JG1219" s="8"/>
      <c r="JH1219" s="8"/>
      <c r="JI1219" s="8"/>
      <c r="JJ1219" s="8"/>
      <c r="JK1219" s="8"/>
      <c r="JL1219" s="8"/>
      <c r="JM1219" s="8"/>
      <c r="JN1219" s="8"/>
      <c r="JO1219" s="8"/>
      <c r="JP1219" s="8"/>
      <c r="JQ1219" s="8"/>
      <c r="JR1219" s="8"/>
      <c r="JS1219" s="8"/>
      <c r="JT1219" s="8"/>
      <c r="JU1219" s="8"/>
      <c r="JV1219" s="8"/>
      <c r="JW1219" s="8"/>
      <c r="JX1219" s="8"/>
      <c r="JY1219" s="8"/>
      <c r="JZ1219" s="8"/>
      <c r="KA1219" s="8"/>
      <c r="KB1219" s="8"/>
      <c r="KC1219" s="8"/>
      <c r="KD1219" s="8"/>
      <c r="KE1219" s="8"/>
      <c r="KF1219" s="8"/>
      <c r="KG1219" s="8"/>
      <c r="KH1219" s="8"/>
      <c r="KI1219" s="8"/>
      <c r="KJ1219" s="8"/>
      <c r="KK1219" s="8"/>
      <c r="KL1219" s="8"/>
      <c r="KM1219" s="8"/>
      <c r="KN1219" s="8"/>
      <c r="KO1219" s="8"/>
      <c r="KP1219" s="8"/>
      <c r="KQ1219" s="8"/>
      <c r="KR1219" s="8"/>
      <c r="KS1219" s="8"/>
      <c r="KT1219" s="8"/>
      <c r="KU1219" s="8"/>
      <c r="KV1219" s="8"/>
      <c r="KW1219" s="8"/>
      <c r="KX1219" s="8"/>
      <c r="KY1219" s="8"/>
      <c r="KZ1219" s="8"/>
      <c r="LA1219" s="8"/>
      <c r="LB1219" s="8"/>
      <c r="LC1219" s="8"/>
      <c r="LD1219" s="8"/>
      <c r="LE1219" s="8"/>
      <c r="LF1219" s="8"/>
      <c r="LG1219" s="8"/>
      <c r="LH1219" s="8"/>
      <c r="LI1219" s="8"/>
      <c r="LJ1219" s="8"/>
      <c r="LK1219" s="8"/>
      <c r="LL1219" s="8"/>
      <c r="LM1219" s="8"/>
      <c r="LN1219" s="8"/>
      <c r="LO1219" s="8"/>
      <c r="LP1219" s="8"/>
      <c r="LQ1219" s="8"/>
      <c r="LR1219" s="8"/>
      <c r="LS1219" s="8"/>
      <c r="LT1219" s="8"/>
      <c r="LU1219" s="8"/>
      <c r="LV1219" s="8"/>
      <c r="LW1219" s="8"/>
      <c r="LX1219" s="8"/>
      <c r="LY1219" s="8"/>
      <c r="LZ1219" s="8"/>
      <c r="MA1219" s="8"/>
      <c r="MB1219" s="8"/>
      <c r="MC1219" s="8"/>
      <c r="MD1219" s="8"/>
      <c r="ME1219" s="8"/>
      <c r="MF1219" s="8"/>
      <c r="MG1219" s="8"/>
      <c r="MH1219" s="8"/>
      <c r="MI1219" s="8"/>
      <c r="MJ1219" s="8"/>
      <c r="MK1219" s="8"/>
      <c r="ML1219" s="8"/>
      <c r="MM1219" s="8"/>
      <c r="MN1219" s="8"/>
      <c r="MO1219" s="8"/>
      <c r="MP1219" s="8"/>
      <c r="MQ1219" s="8"/>
      <c r="MR1219" s="8"/>
      <c r="MS1219" s="8"/>
      <c r="MT1219" s="8"/>
      <c r="MU1219" s="8"/>
      <c r="MV1219" s="8"/>
      <c r="MW1219" s="8"/>
      <c r="MX1219" s="8"/>
      <c r="MY1219" s="8"/>
      <c r="MZ1219" s="8"/>
      <c r="NA1219" s="8"/>
      <c r="NB1219" s="8"/>
      <c r="NC1219" s="8"/>
      <c r="ND1219" s="8"/>
      <c r="NE1219" s="8"/>
      <c r="NF1219" s="8"/>
      <c r="NG1219" s="8"/>
      <c r="NH1219" s="8"/>
      <c r="NI1219" s="8"/>
      <c r="NJ1219" s="8"/>
      <c r="NK1219" s="8"/>
      <c r="NL1219" s="8"/>
      <c r="NM1219" s="8"/>
      <c r="NN1219" s="8"/>
      <c r="NO1219" s="8"/>
      <c r="NP1219" s="8"/>
      <c r="NQ1219" s="8"/>
      <c r="NR1219" s="8"/>
      <c r="NS1219" s="8"/>
      <c r="NT1219" s="8"/>
      <c r="NU1219" s="8"/>
      <c r="NV1219" s="8"/>
      <c r="NW1219" s="8"/>
      <c r="NX1219" s="8"/>
      <c r="NY1219" s="8"/>
      <c r="NZ1219" s="8"/>
      <c r="OA1219" s="8"/>
      <c r="OB1219" s="8"/>
      <c r="OC1219" s="8"/>
      <c r="OD1219" s="8"/>
      <c r="OE1219" s="8"/>
      <c r="OF1219" s="8"/>
      <c r="OG1219" s="8"/>
      <c r="OH1219" s="8"/>
      <c r="OI1219" s="8"/>
      <c r="OJ1219" s="8"/>
      <c r="OK1219" s="8"/>
      <c r="OL1219" s="8"/>
      <c r="OM1219" s="8"/>
      <c r="ON1219" s="8"/>
      <c r="OO1219" s="8"/>
      <c r="OP1219" s="8"/>
      <c r="OQ1219" s="8"/>
      <c r="OR1219" s="8"/>
      <c r="OS1219" s="8"/>
      <c r="OT1219" s="8"/>
      <c r="OU1219" s="8"/>
      <c r="OV1219" s="8"/>
      <c r="OW1219" s="8"/>
      <c r="OX1219" s="8"/>
      <c r="OY1219" s="8"/>
      <c r="OZ1219" s="8"/>
      <c r="PA1219" s="8"/>
      <c r="PB1219" s="8"/>
      <c r="PC1219" s="8"/>
      <c r="PD1219" s="8"/>
      <c r="PE1219" s="8"/>
      <c r="PF1219" s="8"/>
      <c r="PG1219" s="8"/>
      <c r="PH1219" s="8"/>
      <c r="PI1219" s="8"/>
      <c r="PJ1219" s="8"/>
      <c r="PK1219" s="8"/>
      <c r="PL1219" s="8"/>
      <c r="PM1219" s="8"/>
      <c r="PN1219" s="8"/>
      <c r="PO1219" s="8"/>
      <c r="PP1219" s="8"/>
      <c r="PQ1219" s="8"/>
      <c r="PR1219" s="8"/>
      <c r="PS1219" s="8"/>
      <c r="PT1219" s="8"/>
      <c r="PU1219" s="8"/>
      <c r="PV1219" s="8"/>
      <c r="PW1219" s="8"/>
      <c r="PX1219" s="8"/>
      <c r="PY1219" s="8"/>
      <c r="PZ1219" s="8"/>
      <c r="QA1219" s="8"/>
      <c r="QB1219" s="8"/>
      <c r="QC1219" s="8"/>
      <c r="QD1219" s="8"/>
      <c r="QE1219" s="8"/>
      <c r="QF1219" s="8"/>
      <c r="QG1219" s="8"/>
      <c r="QH1219" s="8"/>
      <c r="QI1219" s="8"/>
      <c r="QJ1219" s="8"/>
      <c r="QK1219" s="8"/>
      <c r="QL1219" s="8"/>
      <c r="QM1219" s="8"/>
      <c r="QN1219" s="8"/>
      <c r="QO1219" s="8"/>
      <c r="QP1219" s="8"/>
      <c r="QQ1219" s="8"/>
      <c r="QR1219" s="8"/>
      <c r="QS1219" s="8"/>
      <c r="QT1219" s="8"/>
      <c r="QU1219" s="8"/>
      <c r="QV1219" s="8"/>
      <c r="QW1219" s="8"/>
      <c r="QX1219" s="8"/>
      <c r="QY1219" s="8"/>
      <c r="QZ1219" s="8"/>
      <c r="RA1219" s="8"/>
      <c r="RB1219" s="8"/>
      <c r="RC1219" s="8"/>
      <c r="RD1219" s="8"/>
      <c r="RE1219" s="8"/>
      <c r="RF1219" s="8"/>
      <c r="RG1219" s="8"/>
      <c r="RH1219" s="8"/>
      <c r="RI1219" s="8"/>
      <c r="RJ1219" s="8"/>
      <c r="RK1219" s="8"/>
      <c r="RL1219" s="8"/>
      <c r="RM1219" s="8"/>
      <c r="RN1219" s="8"/>
      <c r="RO1219" s="8"/>
      <c r="RP1219" s="8"/>
      <c r="RQ1219" s="8"/>
      <c r="RR1219" s="8"/>
      <c r="RS1219" s="8"/>
      <c r="RT1219" s="8"/>
      <c r="RU1219" s="8"/>
      <c r="RV1219" s="8"/>
      <c r="RW1219" s="8"/>
      <c r="RX1219" s="8"/>
      <c r="RY1219" s="8"/>
      <c r="RZ1219" s="8"/>
      <c r="SA1219" s="8"/>
      <c r="SB1219" s="8"/>
      <c r="SC1219" s="8"/>
      <c r="SD1219" s="8"/>
      <c r="SE1219" s="8"/>
      <c r="SF1219" s="8"/>
      <c r="SG1219" s="8"/>
      <c r="SH1219" s="8"/>
      <c r="SI1219" s="8"/>
      <c r="SJ1219" s="8"/>
      <c r="SK1219" s="8"/>
      <c r="SL1219" s="8"/>
      <c r="SM1219" s="8"/>
      <c r="SN1219" s="8"/>
      <c r="SO1219" s="8"/>
      <c r="SP1219" s="8"/>
      <c r="SQ1219" s="8"/>
      <c r="SR1219" s="8"/>
      <c r="SS1219" s="8"/>
      <c r="ST1219" s="8"/>
      <c r="SU1219" s="8"/>
      <c r="SV1219" s="8"/>
      <c r="SW1219" s="8"/>
      <c r="SX1219" s="8"/>
      <c r="SY1219" s="8"/>
      <c r="SZ1219" s="8"/>
      <c r="TA1219" s="8"/>
      <c r="TB1219" s="8"/>
      <c r="TC1219" s="8"/>
      <c r="TD1219" s="8"/>
      <c r="TE1219" s="8"/>
      <c r="TF1219" s="8"/>
      <c r="TG1219" s="8"/>
      <c r="TH1219" s="8"/>
      <c r="TI1219" s="8"/>
      <c r="TJ1219" s="8"/>
      <c r="TK1219" s="8"/>
      <c r="TL1219" s="8"/>
      <c r="TM1219" s="8"/>
      <c r="TN1219" s="8"/>
      <c r="TO1219" s="8"/>
      <c r="TP1219" s="8"/>
      <c r="TQ1219" s="8"/>
      <c r="TR1219" s="8"/>
      <c r="TS1219" s="8"/>
      <c r="TT1219" s="8"/>
      <c r="TU1219" s="8"/>
      <c r="TV1219" s="8"/>
      <c r="TW1219" s="8"/>
      <c r="TX1219" s="8"/>
      <c r="TY1219" s="8"/>
      <c r="TZ1219" s="8"/>
      <c r="UA1219" s="8"/>
      <c r="UB1219" s="8"/>
      <c r="UC1219" s="8"/>
      <c r="UD1219" s="8"/>
      <c r="UE1219" s="8"/>
      <c r="UF1219" s="8"/>
      <c r="UG1219" s="8"/>
      <c r="UH1219" s="8"/>
      <c r="UI1219" s="8"/>
      <c r="UJ1219" s="8"/>
      <c r="UK1219" s="8"/>
      <c r="UL1219" s="8"/>
      <c r="UM1219" s="8"/>
      <c r="UN1219" s="8"/>
      <c r="UO1219" s="8"/>
      <c r="UP1219" s="8"/>
      <c r="UQ1219" s="8"/>
      <c r="UR1219" s="8"/>
      <c r="US1219" s="8"/>
      <c r="UT1219" s="8"/>
      <c r="UU1219" s="8"/>
      <c r="UV1219" s="8"/>
      <c r="UW1219" s="8"/>
      <c r="UX1219" s="8"/>
      <c r="UY1219" s="8"/>
      <c r="UZ1219" s="8"/>
      <c r="VA1219" s="8"/>
      <c r="VB1219" s="8"/>
      <c r="VC1219" s="8"/>
      <c r="VD1219" s="8"/>
      <c r="VE1219" s="8"/>
      <c r="VF1219" s="8"/>
      <c r="VG1219" s="8"/>
      <c r="VH1219" s="8"/>
      <c r="VI1219" s="8"/>
      <c r="VJ1219" s="8"/>
      <c r="VK1219" s="8"/>
      <c r="VL1219" s="8"/>
      <c r="VM1219" s="8"/>
      <c r="VN1219" s="8"/>
      <c r="VO1219" s="8"/>
      <c r="VP1219" s="8"/>
      <c r="VQ1219" s="8"/>
      <c r="VR1219" s="8"/>
      <c r="VS1219" s="8"/>
      <c r="VT1219" s="8"/>
      <c r="VU1219" s="8"/>
      <c r="VV1219" s="8"/>
      <c r="VW1219" s="8"/>
      <c r="VX1219" s="8"/>
      <c r="VY1219" s="8"/>
      <c r="VZ1219" s="8"/>
      <c r="WA1219" s="8"/>
      <c r="WB1219" s="8"/>
      <c r="WC1219" s="8"/>
      <c r="WD1219" s="8"/>
      <c r="WE1219" s="8"/>
      <c r="WF1219" s="8"/>
      <c r="WG1219" s="8"/>
      <c r="WH1219" s="8"/>
      <c r="WI1219" s="8"/>
      <c r="WJ1219" s="8"/>
      <c r="WK1219" s="8"/>
      <c r="WL1219" s="8"/>
      <c r="WM1219" s="8"/>
      <c r="WN1219" s="8"/>
      <c r="WO1219" s="8"/>
      <c r="WP1219" s="8"/>
      <c r="WQ1219" s="8"/>
      <c r="WR1219" s="8"/>
      <c r="WS1219" s="8"/>
      <c r="WT1219" s="8"/>
      <c r="WU1219" s="8"/>
      <c r="WV1219" s="8"/>
      <c r="WW1219" s="8"/>
      <c r="WX1219" s="8"/>
      <c r="WY1219" s="8"/>
      <c r="WZ1219" s="8"/>
      <c r="XA1219" s="8"/>
      <c r="XB1219" s="8"/>
      <c r="XC1219" s="8"/>
      <c r="XD1219" s="8"/>
      <c r="XE1219" s="8"/>
      <c r="XF1219" s="8"/>
      <c r="XG1219" s="8"/>
      <c r="XH1219" s="8"/>
      <c r="XI1219" s="8"/>
      <c r="XJ1219" s="8"/>
      <c r="XK1219" s="8"/>
      <c r="XL1219" s="8"/>
      <c r="XM1219" s="8"/>
      <c r="XN1219" s="8"/>
      <c r="XO1219" s="8"/>
      <c r="XP1219" s="8"/>
      <c r="XQ1219" s="8"/>
      <c r="XR1219" s="8"/>
      <c r="XS1219" s="8"/>
      <c r="XT1219" s="8"/>
      <c r="XU1219" s="8"/>
      <c r="XV1219" s="8"/>
      <c r="XW1219" s="8"/>
      <c r="XX1219" s="8"/>
      <c r="XY1219" s="8"/>
      <c r="XZ1219" s="8"/>
      <c r="YA1219" s="8"/>
      <c r="YB1219" s="8"/>
      <c r="YC1219" s="8"/>
      <c r="YD1219" s="8"/>
      <c r="YE1219" s="8"/>
      <c r="YF1219" s="8"/>
      <c r="YG1219" s="8"/>
      <c r="YH1219" s="8"/>
      <c r="YI1219" s="8"/>
      <c r="YJ1219" s="8"/>
      <c r="YK1219" s="8"/>
      <c r="YL1219" s="8"/>
      <c r="YM1219" s="8"/>
      <c r="YN1219" s="8"/>
      <c r="YO1219" s="8"/>
      <c r="YP1219" s="8"/>
      <c r="YQ1219" s="8"/>
      <c r="YR1219" s="8"/>
      <c r="YS1219" s="8"/>
      <c r="YT1219" s="8"/>
      <c r="YU1219" s="8"/>
      <c r="YV1219" s="8"/>
      <c r="YW1219" s="8"/>
      <c r="YX1219" s="8"/>
      <c r="YY1219" s="8"/>
      <c r="YZ1219" s="8"/>
      <c r="ZA1219" s="8"/>
      <c r="ZB1219" s="8"/>
      <c r="ZC1219" s="8"/>
      <c r="ZD1219" s="8"/>
      <c r="ZE1219" s="8"/>
      <c r="ZF1219" s="8"/>
      <c r="ZG1219" s="8"/>
      <c r="ZH1219" s="8"/>
      <c r="ZI1219" s="8"/>
      <c r="ZJ1219" s="8"/>
      <c r="ZK1219" s="8"/>
      <c r="ZL1219" s="8"/>
      <c r="ZM1219" s="8"/>
      <c r="ZN1219" s="8"/>
      <c r="ZO1219" s="8"/>
      <c r="ZP1219" s="8"/>
      <c r="ZQ1219" s="8"/>
      <c r="ZR1219" s="8"/>
      <c r="ZS1219" s="8"/>
      <c r="ZT1219" s="8"/>
      <c r="ZU1219" s="8"/>
      <c r="ZV1219" s="8"/>
      <c r="ZW1219" s="8"/>
      <c r="ZX1219" s="8"/>
      <c r="ZY1219" s="8"/>
      <c r="ZZ1219" s="8"/>
      <c r="AAA1219" s="8"/>
      <c r="AAB1219" s="8"/>
      <c r="AAC1219" s="8"/>
      <c r="AAD1219" s="8"/>
      <c r="AAE1219" s="8"/>
      <c r="AAF1219" s="8"/>
      <c r="AAG1219" s="8"/>
      <c r="AAH1219" s="8"/>
      <c r="AAI1219" s="8"/>
      <c r="AAJ1219" s="8"/>
      <c r="AAK1219" s="8"/>
      <c r="AAL1219" s="8"/>
      <c r="AAM1219" s="8"/>
      <c r="AAN1219" s="8"/>
      <c r="AAO1219" s="8"/>
      <c r="AAP1219" s="8"/>
      <c r="AAQ1219" s="8"/>
      <c r="AAR1219" s="8"/>
      <c r="AAS1219" s="8"/>
      <c r="AAT1219" s="8"/>
      <c r="AAU1219" s="8"/>
      <c r="AAV1219" s="8"/>
      <c r="AAW1219" s="8"/>
      <c r="AAX1219" s="8"/>
      <c r="AAY1219" s="8"/>
      <c r="AAZ1219" s="8"/>
      <c r="ABA1219" s="8"/>
      <c r="ABB1219" s="8"/>
      <c r="ABC1219" s="8"/>
      <c r="ABD1219" s="8"/>
      <c r="ABE1219" s="8"/>
      <c r="ABF1219" s="8"/>
      <c r="ABG1219" s="8"/>
      <c r="ABH1219" s="8"/>
      <c r="ABI1219" s="8"/>
      <c r="ABJ1219" s="8"/>
      <c r="ABK1219" s="8"/>
      <c r="ABL1219" s="8"/>
      <c r="ABM1219" s="8"/>
      <c r="ABN1219" s="8"/>
      <c r="ABO1219" s="8"/>
      <c r="ABP1219" s="8"/>
      <c r="ABQ1219" s="8"/>
      <c r="ABR1219" s="8"/>
      <c r="ABS1219" s="8"/>
      <c r="ABT1219" s="8"/>
      <c r="ABU1219" s="8"/>
      <c r="ABV1219" s="8"/>
      <c r="ABW1219" s="8"/>
      <c r="ABX1219" s="8"/>
      <c r="ABY1219" s="8"/>
      <c r="ABZ1219" s="8"/>
      <c r="ACA1219" s="8"/>
      <c r="ACB1219" s="8"/>
      <c r="ACC1219" s="8"/>
      <c r="ACD1219" s="8"/>
      <c r="ACE1219" s="8"/>
      <c r="ACF1219" s="8"/>
      <c r="ACG1219" s="8"/>
      <c r="ACH1219" s="8"/>
      <c r="ACI1219" s="8"/>
      <c r="ACJ1219" s="8"/>
      <c r="ACK1219" s="8"/>
      <c r="ACL1219" s="8"/>
      <c r="ACM1219" s="8"/>
      <c r="ACN1219" s="8"/>
      <c r="ACO1219" s="8"/>
      <c r="ACP1219" s="8"/>
      <c r="ACQ1219" s="8"/>
      <c r="ACR1219" s="8"/>
      <c r="ACS1219" s="8"/>
      <c r="ACT1219" s="8"/>
      <c r="ACU1219" s="8"/>
      <c r="ACV1219" s="8"/>
      <c r="ACW1219" s="8"/>
      <c r="ACX1219" s="8"/>
      <c r="ACY1219" s="8"/>
      <c r="ACZ1219" s="8"/>
      <c r="ADA1219" s="8"/>
      <c r="ADB1219" s="8"/>
      <c r="ADC1219" s="8"/>
      <c r="ADD1219" s="8"/>
      <c r="ADE1219" s="8"/>
      <c r="ADF1219" s="8"/>
      <c r="ADG1219" s="8"/>
      <c r="ADH1219" s="8"/>
      <c r="ADI1219" s="8"/>
      <c r="ADJ1219" s="8"/>
      <c r="ADK1219" s="8"/>
      <c r="ADL1219" s="8"/>
      <c r="ADM1219" s="8"/>
      <c r="ADN1219" s="8"/>
      <c r="ADO1219" s="8"/>
      <c r="ADP1219" s="8"/>
      <c r="ADQ1219" s="8"/>
      <c r="ADR1219" s="8"/>
      <c r="ADS1219" s="8"/>
      <c r="ADT1219" s="8"/>
      <c r="ADU1219" s="8"/>
      <c r="ADV1219" s="8"/>
      <c r="ADW1219" s="8"/>
      <c r="ADX1219" s="8"/>
      <c r="ADY1219" s="8"/>
      <c r="ADZ1219" s="8"/>
      <c r="AEA1219" s="8"/>
      <c r="AEB1219" s="8"/>
      <c r="AEC1219" s="8"/>
      <c r="AED1219" s="8"/>
      <c r="AEE1219" s="8"/>
      <c r="AEF1219" s="8"/>
      <c r="AEG1219" s="8"/>
      <c r="AEH1219" s="8"/>
      <c r="AEI1219" s="8"/>
      <c r="AEJ1219" s="8"/>
      <c r="AEK1219" s="8"/>
      <c r="AEL1219" s="8"/>
      <c r="AEM1219" s="8"/>
      <c r="AEN1219" s="8"/>
      <c r="AEO1219" s="8"/>
      <c r="AEP1219" s="8"/>
      <c r="AEQ1219" s="8"/>
      <c r="AER1219" s="8"/>
      <c r="AES1219" s="8"/>
      <c r="AET1219" s="8"/>
      <c r="AEU1219" s="8"/>
      <c r="AEV1219" s="8"/>
      <c r="AEW1219" s="8"/>
      <c r="AEX1219" s="8"/>
      <c r="AEY1219" s="8"/>
      <c r="AEZ1219" s="8"/>
      <c r="AFA1219" s="8"/>
      <c r="AFB1219" s="8"/>
      <c r="AFC1219" s="8"/>
      <c r="AFD1219" s="8"/>
      <c r="AFE1219" s="8"/>
      <c r="AFF1219" s="8"/>
      <c r="AFG1219" s="8"/>
      <c r="AFH1219" s="8"/>
      <c r="AFI1219" s="8"/>
      <c r="AFJ1219" s="8"/>
      <c r="AFK1219" s="8"/>
      <c r="AFL1219" s="8"/>
      <c r="AFM1219" s="8"/>
      <c r="AFN1219" s="8"/>
      <c r="AFO1219" s="8"/>
      <c r="AFP1219" s="8"/>
      <c r="AFQ1219" s="8"/>
      <c r="AFR1219" s="8"/>
      <c r="AFS1219" s="8"/>
      <c r="AFT1219" s="8"/>
      <c r="AFU1219" s="8"/>
      <c r="AFV1219" s="8"/>
      <c r="AFW1219" s="8"/>
      <c r="AFX1219" s="8"/>
      <c r="AFY1219" s="8"/>
      <c r="AFZ1219" s="8"/>
      <c r="AGA1219" s="8"/>
      <c r="AGB1219" s="8"/>
      <c r="AGC1219" s="8"/>
      <c r="AGD1219" s="8"/>
      <c r="AGE1219" s="8"/>
      <c r="AGF1219" s="8"/>
      <c r="AGG1219" s="8"/>
      <c r="AGH1219" s="8"/>
      <c r="AGI1219" s="8"/>
      <c r="AGJ1219" s="8"/>
      <c r="AGK1219" s="8"/>
      <c r="AGL1219" s="8"/>
      <c r="AGM1219" s="8"/>
      <c r="AGN1219" s="8"/>
      <c r="AGO1219" s="8"/>
      <c r="AGP1219" s="8"/>
      <c r="AGQ1219" s="8"/>
      <c r="AGR1219" s="8"/>
      <c r="AGS1219" s="8"/>
      <c r="AGT1219" s="8"/>
      <c r="AGU1219" s="8"/>
      <c r="AGV1219" s="8"/>
      <c r="AGW1219" s="8"/>
      <c r="AGX1219" s="8"/>
      <c r="AGY1219" s="8"/>
      <c r="AGZ1219" s="8"/>
      <c r="AHA1219" s="8"/>
      <c r="AHB1219" s="8"/>
      <c r="AHC1219" s="8"/>
      <c r="AHD1219" s="8"/>
      <c r="AHE1219" s="8"/>
      <c r="AHF1219" s="8"/>
      <c r="AHG1219" s="8"/>
      <c r="AHH1219" s="8"/>
      <c r="AHI1219" s="8"/>
      <c r="AHJ1219" s="8"/>
      <c r="AHK1219" s="8"/>
      <c r="AHL1219" s="8"/>
      <c r="AHM1219" s="8"/>
      <c r="AHN1219" s="8"/>
      <c r="AHO1219" s="8"/>
      <c r="AHP1219" s="8"/>
      <c r="AHQ1219" s="8"/>
      <c r="AHR1219" s="8"/>
      <c r="AHS1219" s="8"/>
      <c r="AHT1219" s="8"/>
      <c r="AHU1219" s="8"/>
      <c r="AHV1219" s="8"/>
      <c r="AHW1219" s="8"/>
      <c r="AHX1219" s="8"/>
      <c r="AHY1219" s="8"/>
      <c r="AHZ1219" s="8"/>
      <c r="AIA1219" s="8"/>
      <c r="AIB1219" s="8"/>
      <c r="AIC1219" s="8"/>
      <c r="AID1219" s="8"/>
      <c r="AIE1219" s="8"/>
      <c r="AIF1219" s="8"/>
      <c r="AIG1219" s="8"/>
      <c r="AIH1219" s="8"/>
      <c r="AII1219" s="8"/>
      <c r="AIJ1219" s="8"/>
      <c r="AIK1219" s="8"/>
      <c r="AIL1219" s="8"/>
      <c r="AIM1219" s="8"/>
      <c r="AIN1219" s="8"/>
      <c r="AIO1219" s="8"/>
      <c r="AIP1219" s="8"/>
      <c r="AIQ1219" s="8"/>
      <c r="AIR1219" s="8"/>
      <c r="AIS1219" s="8"/>
      <c r="AIT1219" s="8"/>
      <c r="AIU1219" s="8"/>
      <c r="AIV1219" s="8"/>
      <c r="AIW1219" s="8"/>
      <c r="AIX1219" s="8"/>
      <c r="AIY1219" s="8"/>
      <c r="AIZ1219" s="8"/>
      <c r="AJA1219" s="8"/>
      <c r="AJB1219" s="8"/>
      <c r="AJC1219" s="8"/>
      <c r="AJD1219" s="8"/>
      <c r="AJE1219" s="8"/>
      <c r="AJF1219" s="8"/>
      <c r="AJG1219" s="8"/>
      <c r="AJH1219" s="8"/>
      <c r="AJI1219" s="8"/>
      <c r="AJJ1219" s="8"/>
      <c r="AJK1219" s="8"/>
      <c r="AJL1219" s="8"/>
      <c r="AJM1219" s="8"/>
      <c r="AJN1219" s="8"/>
      <c r="AJO1219" s="8"/>
      <c r="AJP1219" s="8"/>
      <c r="AJQ1219" s="8"/>
      <c r="AJR1219" s="8"/>
      <c r="AJS1219" s="8"/>
      <c r="AJT1219" s="8"/>
      <c r="AJU1219" s="8"/>
      <c r="AJV1219" s="8"/>
      <c r="AJW1219" s="8"/>
      <c r="AJX1219" s="8"/>
      <c r="AJY1219" s="8"/>
      <c r="AJZ1219" s="8"/>
      <c r="AKA1219" s="8"/>
      <c r="AKB1219" s="8"/>
      <c r="AKC1219" s="8"/>
      <c r="AKD1219" s="8"/>
      <c r="AKE1219" s="8"/>
      <c r="AKF1219" s="8"/>
      <c r="AKG1219" s="8"/>
      <c r="AKH1219" s="8"/>
      <c r="AKI1219" s="8"/>
      <c r="AKJ1219" s="8"/>
      <c r="AKK1219" s="8"/>
      <c r="AKL1219" s="8"/>
      <c r="AKM1219" s="8"/>
      <c r="AKN1219" s="8"/>
      <c r="AKO1219" s="8"/>
      <c r="AKP1219" s="8"/>
      <c r="AKQ1219" s="8"/>
      <c r="AKR1219" s="8"/>
      <c r="AKS1219" s="8"/>
      <c r="AKT1219" s="8"/>
      <c r="AKU1219" s="8"/>
      <c r="AKV1219" s="8"/>
      <c r="AKW1219" s="8"/>
      <c r="AKX1219" s="8"/>
      <c r="AKY1219" s="8"/>
      <c r="AKZ1219" s="8"/>
      <c r="ALA1219" s="8"/>
      <c r="ALB1219" s="8"/>
      <c r="ALC1219" s="8"/>
      <c r="ALD1219" s="8"/>
      <c r="ALE1219" s="8"/>
      <c r="ALF1219" s="8"/>
      <c r="ALG1219" s="8"/>
      <c r="ALH1219" s="8"/>
      <c r="ALI1219" s="8"/>
      <c r="ALJ1219" s="8"/>
      <c r="ALK1219" s="8"/>
      <c r="ALL1219" s="8"/>
      <c r="ALM1219" s="8"/>
      <c r="ALN1219" s="8"/>
      <c r="ALO1219" s="8"/>
      <c r="ALP1219" s="8"/>
      <c r="ALQ1219" s="8"/>
      <c r="ALR1219" s="8"/>
      <c r="ALS1219" s="8"/>
      <c r="ALT1219" s="8"/>
      <c r="ALU1219" s="8"/>
      <c r="ALV1219" s="8"/>
      <c r="ALW1219" s="8"/>
      <c r="ALX1219" s="8"/>
      <c r="ALY1219" s="8"/>
      <c r="ALZ1219" s="8"/>
      <c r="AMA1219" s="8"/>
      <c r="AMB1219" s="8"/>
      <c r="AMC1219" s="8"/>
      <c r="AMD1219" s="8"/>
      <c r="AME1219" s="8"/>
      <c r="AMF1219" s="8"/>
      <c r="AMG1219" s="8"/>
      <c r="AMH1219" s="8"/>
      <c r="AMI1219" s="8"/>
      <c r="AMJ1219" s="8"/>
      <c r="AMK1219" s="8"/>
      <c r="AML1219" s="8"/>
      <c r="AMM1219" s="8"/>
      <c r="AMN1219" s="8"/>
      <c r="AMO1219" s="8"/>
      <c r="AMP1219" s="8"/>
      <c r="AMQ1219" s="8"/>
      <c r="AMR1219" s="8"/>
      <c r="AMS1219" s="8"/>
      <c r="AMT1219" s="8"/>
      <c r="AMU1219" s="8"/>
      <c r="AMV1219" s="8"/>
      <c r="AMW1219" s="8"/>
      <c r="AMX1219" s="8"/>
      <c r="AMY1219" s="8"/>
      <c r="AMZ1219" s="8"/>
      <c r="ANA1219" s="8"/>
      <c r="ANB1219" s="8"/>
      <c r="ANC1219" s="8"/>
      <c r="AND1219" s="8"/>
      <c r="ANE1219" s="8"/>
      <c r="ANF1219" s="8"/>
      <c r="ANG1219" s="8"/>
      <c r="ANH1219" s="8"/>
      <c r="ANI1219" s="8"/>
      <c r="ANJ1219" s="8"/>
      <c r="ANK1219" s="8"/>
      <c r="ANL1219" s="8"/>
      <c r="ANM1219" s="8"/>
      <c r="ANN1219" s="8"/>
      <c r="ANO1219" s="8"/>
      <c r="ANP1219" s="8"/>
      <c r="ANQ1219" s="8"/>
      <c r="ANR1219" s="8"/>
      <c r="ANS1219" s="8"/>
      <c r="ANT1219" s="8"/>
      <c r="ANU1219" s="8"/>
      <c r="ANV1219" s="8"/>
      <c r="ANW1219" s="8"/>
      <c r="ANX1219" s="8"/>
      <c r="ANY1219" s="8"/>
      <c r="ANZ1219" s="8"/>
      <c r="AOA1219" s="8"/>
      <c r="AOB1219" s="8"/>
      <c r="AOC1219" s="8"/>
      <c r="AOD1219" s="8"/>
      <c r="AOE1219" s="8"/>
      <c r="AOF1219" s="8"/>
      <c r="AOG1219" s="8"/>
      <c r="AOH1219" s="8"/>
      <c r="AOI1219" s="8"/>
      <c r="AOJ1219" s="8"/>
      <c r="AOK1219" s="8"/>
      <c r="AOL1219" s="8"/>
      <c r="AOM1219" s="8"/>
      <c r="AON1219" s="8"/>
      <c r="AOO1219" s="8"/>
      <c r="AOP1219" s="8"/>
      <c r="AOQ1219" s="8"/>
      <c r="AOR1219" s="8"/>
      <c r="AOS1219" s="8"/>
      <c r="AOT1219" s="8"/>
      <c r="AOU1219" s="8"/>
      <c r="AOV1219" s="8"/>
      <c r="AOW1219" s="8"/>
      <c r="AOX1219" s="8"/>
      <c r="AOY1219" s="8"/>
      <c r="AOZ1219" s="8"/>
      <c r="APA1219" s="8"/>
      <c r="APB1219" s="8"/>
      <c r="APC1219" s="8"/>
      <c r="APD1219" s="8"/>
      <c r="APE1219" s="8"/>
      <c r="APF1219" s="8"/>
      <c r="APG1219" s="8"/>
      <c r="APH1219" s="8"/>
      <c r="API1219" s="8"/>
      <c r="APJ1219" s="8"/>
      <c r="APK1219" s="8"/>
      <c r="APL1219" s="8"/>
      <c r="APM1219" s="8"/>
      <c r="APN1219" s="8"/>
      <c r="APO1219" s="8"/>
      <c r="APP1219" s="8"/>
      <c r="APQ1219" s="8"/>
      <c r="APR1219" s="8"/>
      <c r="APS1219" s="8"/>
      <c r="APT1219" s="8"/>
      <c r="APU1219" s="8"/>
      <c r="APV1219" s="8"/>
      <c r="APW1219" s="8"/>
      <c r="APX1219" s="8"/>
      <c r="APY1219" s="8"/>
      <c r="APZ1219" s="8"/>
      <c r="AQA1219" s="8"/>
      <c r="AQB1219" s="8"/>
      <c r="AQC1219" s="8"/>
      <c r="AQD1219" s="8"/>
      <c r="AQE1219" s="8"/>
      <c r="AQF1219" s="8"/>
      <c r="AQG1219" s="8"/>
      <c r="AQH1219" s="8"/>
      <c r="AQI1219" s="8"/>
      <c r="AQJ1219" s="8"/>
      <c r="AQK1219" s="8"/>
      <c r="AQL1219" s="8"/>
      <c r="AQM1219" s="8"/>
      <c r="AQN1219" s="8"/>
      <c r="AQO1219" s="8"/>
      <c r="AQP1219" s="8"/>
      <c r="AQQ1219" s="8"/>
      <c r="AQR1219" s="8"/>
      <c r="AQS1219" s="8"/>
      <c r="AQT1219" s="8"/>
      <c r="AQU1219" s="8"/>
      <c r="AQV1219" s="8"/>
      <c r="AQW1219" s="8"/>
      <c r="AQX1219" s="8"/>
      <c r="AQY1219" s="8"/>
      <c r="AQZ1219" s="8"/>
      <c r="ARA1219" s="8"/>
      <c r="ARB1219" s="8"/>
      <c r="ARC1219" s="8"/>
      <c r="ARD1219" s="8"/>
      <c r="ARE1219" s="8"/>
      <c r="ARF1219" s="8"/>
      <c r="ARG1219" s="8"/>
      <c r="ARH1219" s="8"/>
      <c r="ARI1219" s="8"/>
      <c r="ARJ1219" s="8"/>
      <c r="ARK1219" s="8"/>
      <c r="ARL1219" s="8"/>
      <c r="ARM1219" s="8"/>
      <c r="ARN1219" s="8"/>
      <c r="ARO1219" s="8"/>
      <c r="ARP1219" s="8"/>
      <c r="ARQ1219" s="8"/>
      <c r="ARR1219" s="8"/>
      <c r="ARS1219" s="8"/>
      <c r="ART1219" s="8"/>
      <c r="ARU1219" s="8"/>
      <c r="ARV1219" s="8"/>
      <c r="ARW1219" s="8"/>
      <c r="ARX1219" s="8"/>
      <c r="ARY1219" s="8"/>
      <c r="ARZ1219" s="8"/>
      <c r="ASA1219" s="8"/>
      <c r="ASB1219" s="8"/>
      <c r="ASC1219" s="8"/>
      <c r="ASD1219" s="8"/>
      <c r="ASE1219" s="8"/>
      <c r="ASF1219" s="8"/>
      <c r="ASG1219" s="8"/>
      <c r="ASH1219" s="8"/>
      <c r="ASI1219" s="8"/>
      <c r="ASJ1219" s="8"/>
      <c r="ASK1219" s="8"/>
      <c r="ASL1219" s="8"/>
      <c r="ASM1219" s="8"/>
      <c r="ASN1219" s="8"/>
      <c r="ASO1219" s="8"/>
      <c r="ASP1219" s="8"/>
      <c r="ASQ1219" s="8"/>
      <c r="ASR1219" s="8"/>
      <c r="ASS1219" s="8"/>
      <c r="AST1219" s="8"/>
      <c r="ASU1219" s="8"/>
      <c r="ASV1219" s="8"/>
      <c r="ASW1219" s="8"/>
      <c r="ASX1219" s="8"/>
      <c r="ASY1219" s="8"/>
      <c r="ASZ1219" s="8"/>
      <c r="ATA1219" s="8"/>
      <c r="ATB1219" s="8"/>
      <c r="ATC1219" s="8"/>
      <c r="ATD1219" s="8"/>
      <c r="ATE1219" s="8"/>
      <c r="ATF1219" s="8"/>
      <c r="ATG1219" s="8"/>
      <c r="ATH1219" s="8"/>
      <c r="ATI1219" s="8"/>
      <c r="ATJ1219" s="8"/>
      <c r="ATK1219" s="8"/>
      <c r="ATL1219" s="8"/>
      <c r="ATM1219" s="8"/>
      <c r="ATN1219" s="8"/>
      <c r="ATO1219" s="8"/>
      <c r="ATP1219" s="8"/>
      <c r="ATQ1219" s="8"/>
      <c r="ATR1219" s="8"/>
      <c r="ATS1219" s="8"/>
      <c r="ATT1219" s="8"/>
      <c r="ATU1219" s="8"/>
      <c r="ATV1219" s="8"/>
      <c r="ATW1219" s="8"/>
      <c r="ATX1219" s="8"/>
      <c r="ATY1219" s="8"/>
      <c r="ATZ1219" s="8"/>
      <c r="AUA1219" s="8"/>
      <c r="AUB1219" s="8"/>
      <c r="AUC1219" s="8"/>
      <c r="AUD1219" s="8"/>
      <c r="AUE1219" s="8"/>
      <c r="AUF1219" s="8"/>
      <c r="AUG1219" s="8"/>
      <c r="AUH1219" s="8"/>
      <c r="AUI1219" s="8"/>
      <c r="AUJ1219" s="8"/>
      <c r="AUK1219" s="8"/>
      <c r="AUL1219" s="8"/>
      <c r="AUM1219" s="8"/>
      <c r="AUN1219" s="8"/>
      <c r="AUO1219" s="8"/>
      <c r="AUP1219" s="8"/>
      <c r="AUQ1219" s="8"/>
      <c r="AUR1219" s="8"/>
      <c r="AUS1219" s="8"/>
      <c r="AUT1219" s="8"/>
      <c r="AUU1219" s="8"/>
      <c r="AUV1219" s="8"/>
      <c r="AUW1219" s="8"/>
      <c r="AUX1219" s="8"/>
      <c r="AUY1219" s="8"/>
      <c r="AUZ1219" s="8"/>
      <c r="AVA1219" s="8"/>
      <c r="AVB1219" s="8"/>
      <c r="AVC1219" s="8"/>
      <c r="AVD1219" s="8"/>
      <c r="AVE1219" s="8"/>
      <c r="AVF1219" s="8"/>
      <c r="AVG1219" s="8"/>
      <c r="AVH1219" s="8"/>
      <c r="AVI1219" s="8"/>
      <c r="AVJ1219" s="8"/>
      <c r="AVK1219" s="8"/>
      <c r="AVL1219" s="8"/>
      <c r="AVM1219" s="8"/>
      <c r="AVN1219" s="8"/>
      <c r="AVO1219" s="8"/>
      <c r="AVP1219" s="8"/>
      <c r="AVQ1219" s="8"/>
      <c r="AVR1219" s="8"/>
      <c r="AVS1219" s="8"/>
      <c r="AVT1219" s="8"/>
      <c r="AVU1219" s="8"/>
      <c r="AVV1219" s="8"/>
      <c r="AVW1219" s="8"/>
      <c r="AVX1219" s="8"/>
      <c r="AVY1219" s="8"/>
      <c r="AVZ1219" s="8"/>
      <c r="AWA1219" s="8"/>
      <c r="AWB1219" s="8"/>
      <c r="AWC1219" s="8"/>
      <c r="AWD1219" s="8"/>
      <c r="AWE1219" s="8"/>
      <c r="AWF1219" s="8"/>
      <c r="AWG1219" s="8"/>
      <c r="AWH1219" s="8"/>
      <c r="AWI1219" s="8"/>
      <c r="AWJ1219" s="8"/>
      <c r="AWK1219" s="8"/>
      <c r="AWL1219" s="8"/>
      <c r="AWM1219" s="8"/>
      <c r="AWN1219" s="8"/>
      <c r="AWO1219" s="8"/>
      <c r="AWP1219" s="8"/>
      <c r="AWQ1219" s="8"/>
      <c r="AWR1219" s="8"/>
      <c r="AWS1219" s="8"/>
      <c r="AWT1219" s="8"/>
      <c r="AWU1219" s="8"/>
      <c r="AWV1219" s="8"/>
      <c r="AWW1219" s="8"/>
      <c r="AWX1219" s="8"/>
      <c r="AWY1219" s="8"/>
      <c r="AWZ1219" s="8"/>
      <c r="AXA1219" s="8"/>
      <c r="AXB1219" s="8"/>
      <c r="AXC1219" s="8"/>
      <c r="AXD1219" s="8"/>
      <c r="AXE1219" s="8"/>
      <c r="AXF1219" s="8"/>
      <c r="AXG1219" s="8"/>
      <c r="AXH1219" s="8"/>
      <c r="AXI1219" s="8"/>
      <c r="AXJ1219" s="8"/>
      <c r="AXK1219" s="8"/>
      <c r="AXL1219" s="8"/>
      <c r="AXM1219" s="8"/>
      <c r="AXN1219" s="8"/>
      <c r="AXO1219" s="8"/>
      <c r="AXP1219" s="8"/>
      <c r="AXQ1219" s="8"/>
      <c r="AXR1219" s="8"/>
      <c r="AXS1219" s="8"/>
      <c r="AXT1219" s="8"/>
      <c r="AXU1219" s="8"/>
      <c r="AXV1219" s="8"/>
      <c r="AXW1219" s="8"/>
      <c r="AXX1219" s="8"/>
      <c r="AXY1219" s="8"/>
      <c r="AXZ1219" s="8"/>
      <c r="AYA1219" s="8"/>
      <c r="AYB1219" s="8"/>
      <c r="AYC1219" s="8"/>
      <c r="AYD1219" s="8"/>
      <c r="AYE1219" s="8"/>
      <c r="AYF1219" s="8"/>
      <c r="AYG1219" s="8"/>
      <c r="AYH1219" s="8"/>
      <c r="AYI1219" s="8"/>
      <c r="AYJ1219" s="8"/>
      <c r="AYK1219" s="8"/>
      <c r="AYL1219" s="8"/>
      <c r="AYM1219" s="8"/>
      <c r="AYN1219" s="8"/>
      <c r="AYO1219" s="8"/>
      <c r="AYP1219" s="8"/>
      <c r="AYQ1219" s="8"/>
      <c r="AYR1219" s="8"/>
      <c r="AYS1219" s="8"/>
      <c r="AYT1219" s="8"/>
      <c r="AYU1219" s="8"/>
      <c r="AYV1219" s="8"/>
      <c r="AYW1219" s="8"/>
      <c r="AYX1219" s="8"/>
      <c r="AYY1219" s="8"/>
      <c r="AYZ1219" s="8"/>
      <c r="AZA1219" s="8"/>
      <c r="AZB1219" s="8"/>
      <c r="AZC1219" s="8"/>
      <c r="AZD1219" s="8"/>
      <c r="AZE1219" s="8"/>
      <c r="AZF1219" s="8"/>
      <c r="AZG1219" s="8"/>
      <c r="AZH1219" s="8"/>
      <c r="AZI1219" s="8"/>
      <c r="AZJ1219" s="8"/>
      <c r="AZK1219" s="8"/>
      <c r="AZL1219" s="8"/>
      <c r="AZM1219" s="8"/>
      <c r="AZN1219" s="8"/>
      <c r="AZO1219" s="8"/>
      <c r="AZP1219" s="8"/>
      <c r="AZQ1219" s="8"/>
      <c r="AZR1219" s="8"/>
      <c r="AZS1219" s="8"/>
      <c r="AZT1219" s="8"/>
      <c r="AZU1219" s="8"/>
      <c r="AZV1219" s="8"/>
      <c r="AZW1219" s="8"/>
      <c r="AZX1219" s="8"/>
      <c r="AZY1219" s="8"/>
      <c r="AZZ1219" s="8"/>
      <c r="BAA1219" s="8"/>
      <c r="BAB1219" s="8"/>
      <c r="BAC1219" s="8"/>
      <c r="BAD1219" s="8"/>
      <c r="BAE1219" s="8"/>
      <c r="BAF1219" s="8"/>
      <c r="BAG1219" s="8"/>
      <c r="BAH1219" s="8"/>
      <c r="BAI1219" s="8"/>
      <c r="BAJ1219" s="8"/>
      <c r="BAK1219" s="8"/>
      <c r="BAL1219" s="8"/>
      <c r="BAM1219" s="8"/>
      <c r="BAN1219" s="8"/>
      <c r="BAO1219" s="8"/>
      <c r="BAP1219" s="8"/>
      <c r="BAQ1219" s="8"/>
      <c r="BAR1219" s="8"/>
      <c r="BAS1219" s="8"/>
      <c r="BAT1219" s="8"/>
      <c r="BAU1219" s="8"/>
      <c r="BAV1219" s="8"/>
      <c r="BAW1219" s="8"/>
      <c r="BAX1219" s="8"/>
      <c r="BAY1219" s="8"/>
      <c r="BAZ1219" s="8"/>
      <c r="BBA1219" s="8"/>
      <c r="BBB1219" s="8"/>
      <c r="BBC1219" s="8"/>
      <c r="BBD1219" s="8"/>
      <c r="BBE1219" s="8"/>
      <c r="BBF1219" s="8"/>
      <c r="BBG1219" s="8"/>
      <c r="BBH1219" s="8"/>
      <c r="BBI1219" s="8"/>
      <c r="BBJ1219" s="8"/>
      <c r="BBK1219" s="8"/>
      <c r="BBL1219" s="8"/>
      <c r="BBM1219" s="8"/>
      <c r="BBN1219" s="8"/>
      <c r="BBO1219" s="8"/>
      <c r="BBP1219" s="8"/>
      <c r="BBQ1219" s="8"/>
      <c r="BBR1219" s="8"/>
      <c r="BBS1219" s="8"/>
      <c r="BBT1219" s="8"/>
      <c r="BBU1219" s="8"/>
      <c r="BBV1219" s="8"/>
      <c r="BBW1219" s="8"/>
      <c r="BBX1219" s="8"/>
      <c r="BBY1219" s="8"/>
      <c r="BBZ1219" s="8"/>
      <c r="BCA1219" s="8"/>
      <c r="BCB1219" s="8"/>
      <c r="BCC1219" s="8"/>
      <c r="BCD1219" s="8"/>
      <c r="BCE1219" s="8"/>
      <c r="BCF1219" s="8"/>
      <c r="BCG1219" s="8"/>
      <c r="BCH1219" s="8"/>
      <c r="BCI1219" s="8"/>
      <c r="BCJ1219" s="8"/>
      <c r="BCK1219" s="8"/>
      <c r="BCL1219" s="8"/>
      <c r="BCM1219" s="8"/>
      <c r="BCN1219" s="8"/>
      <c r="BCO1219" s="8"/>
      <c r="BCP1219" s="8"/>
      <c r="BCQ1219" s="8"/>
      <c r="BCR1219" s="8"/>
      <c r="BCS1219" s="8"/>
      <c r="BCT1219" s="8"/>
      <c r="BCU1219" s="8"/>
      <c r="BCV1219" s="8"/>
      <c r="BCW1219" s="8"/>
      <c r="BCX1219" s="8"/>
      <c r="BCY1219" s="8"/>
      <c r="BCZ1219" s="8"/>
      <c r="BDA1219" s="8"/>
      <c r="BDB1219" s="8"/>
      <c r="BDC1219" s="8"/>
      <c r="BDD1219" s="8"/>
      <c r="BDE1219" s="8"/>
      <c r="BDF1219" s="8"/>
      <c r="BDG1219" s="8"/>
      <c r="BDH1219" s="8"/>
      <c r="BDI1219" s="8"/>
      <c r="BDJ1219" s="8"/>
      <c r="BDK1219" s="8"/>
      <c r="BDL1219" s="8"/>
      <c r="BDM1219" s="8"/>
      <c r="BDN1219" s="8"/>
      <c r="BDO1219" s="8"/>
      <c r="BDP1219" s="8"/>
      <c r="BDQ1219" s="8"/>
      <c r="BDR1219" s="8"/>
      <c r="BDS1219" s="8"/>
      <c r="BDT1219" s="8"/>
      <c r="BDU1219" s="8"/>
      <c r="BDV1219" s="8"/>
      <c r="BDW1219" s="8"/>
      <c r="BDX1219" s="8"/>
      <c r="BDY1219" s="8"/>
      <c r="BDZ1219" s="8"/>
      <c r="BEA1219" s="8"/>
      <c r="BEB1219" s="8"/>
      <c r="BEC1219" s="8"/>
      <c r="BED1219" s="8"/>
      <c r="BEE1219" s="8"/>
      <c r="BEF1219" s="8"/>
      <c r="BEG1219" s="8"/>
      <c r="BEH1219" s="8"/>
      <c r="BEI1219" s="8"/>
      <c r="BEJ1219" s="8"/>
      <c r="BEK1219" s="8"/>
      <c r="BEL1219" s="8"/>
      <c r="BEM1219" s="8"/>
      <c r="BEN1219" s="8"/>
      <c r="BEO1219" s="8"/>
      <c r="BEP1219" s="8"/>
      <c r="BEQ1219" s="8"/>
      <c r="BER1219" s="8"/>
      <c r="BES1219" s="8"/>
      <c r="BET1219" s="8"/>
      <c r="BEU1219" s="8"/>
      <c r="BEV1219" s="8"/>
      <c r="BEW1219" s="8"/>
      <c r="BEX1219" s="8"/>
      <c r="BEY1219" s="8"/>
      <c r="BEZ1219" s="8"/>
      <c r="BFA1219" s="8"/>
      <c r="BFB1219" s="8"/>
      <c r="BFC1219" s="8"/>
      <c r="BFD1219" s="8"/>
      <c r="BFE1219" s="8"/>
      <c r="BFF1219" s="8"/>
      <c r="BFG1219" s="8"/>
      <c r="BFH1219" s="8"/>
      <c r="BFI1219" s="8"/>
      <c r="BFJ1219" s="8"/>
      <c r="BFK1219" s="8"/>
      <c r="BFL1219" s="8"/>
      <c r="BFM1219" s="8"/>
      <c r="BFN1219" s="8"/>
      <c r="BFO1219" s="8"/>
      <c r="BFP1219" s="8"/>
      <c r="BFQ1219" s="8"/>
      <c r="BFR1219" s="8"/>
      <c r="BFS1219" s="8"/>
      <c r="BFT1219" s="8"/>
      <c r="BFU1219" s="8"/>
      <c r="BFV1219" s="8"/>
      <c r="BFW1219" s="8"/>
      <c r="BFX1219" s="8"/>
      <c r="BFY1219" s="8"/>
      <c r="BFZ1219" s="8"/>
      <c r="BGA1219" s="8"/>
      <c r="BGB1219" s="8"/>
      <c r="BGC1219" s="8"/>
      <c r="BGD1219" s="8"/>
      <c r="BGE1219" s="8"/>
      <c r="BGF1219" s="8"/>
      <c r="BGG1219" s="8"/>
      <c r="BGH1219" s="8"/>
      <c r="BGI1219" s="8"/>
      <c r="BGJ1219" s="8"/>
      <c r="BGK1219" s="8"/>
      <c r="BGL1219" s="8"/>
      <c r="BGM1219" s="8"/>
      <c r="BGN1219" s="8"/>
      <c r="BGO1219" s="8"/>
      <c r="BGP1219" s="8"/>
      <c r="BGQ1219" s="8"/>
      <c r="BGR1219" s="8"/>
      <c r="BGS1219" s="8"/>
      <c r="BGT1219" s="8"/>
      <c r="BGU1219" s="8"/>
      <c r="BGV1219" s="8"/>
      <c r="BGW1219" s="8"/>
      <c r="BGX1219" s="8"/>
      <c r="BGY1219" s="8"/>
      <c r="BGZ1219" s="8"/>
      <c r="BHA1219" s="8"/>
      <c r="BHB1219" s="8"/>
      <c r="BHC1219" s="8"/>
      <c r="BHD1219" s="8"/>
      <c r="BHE1219" s="8"/>
      <c r="BHF1219" s="8"/>
      <c r="BHG1219" s="8"/>
      <c r="BHH1219" s="8"/>
      <c r="BHI1219" s="8"/>
      <c r="BHJ1219" s="8"/>
      <c r="BHK1219" s="8"/>
      <c r="BHL1219" s="8"/>
      <c r="BHM1219" s="8"/>
      <c r="BHN1219" s="8"/>
      <c r="BHO1219" s="8"/>
      <c r="BHP1219" s="8"/>
      <c r="BHQ1219" s="8"/>
      <c r="BHR1219" s="8"/>
      <c r="BHS1219" s="8"/>
      <c r="BHT1219" s="8"/>
      <c r="BHU1219" s="8"/>
      <c r="BHV1219" s="8"/>
      <c r="BHW1219" s="8"/>
      <c r="BHX1219" s="8"/>
      <c r="BHY1219" s="8"/>
      <c r="BHZ1219" s="8"/>
      <c r="BIA1219" s="8"/>
      <c r="BIB1219" s="8"/>
      <c r="BIC1219" s="8"/>
      <c r="BID1219" s="8"/>
      <c r="BIE1219" s="8"/>
      <c r="BIF1219" s="8"/>
      <c r="BIG1219" s="8"/>
      <c r="BIH1219" s="8"/>
      <c r="BII1219" s="8"/>
      <c r="BIJ1219" s="8"/>
      <c r="BIK1219" s="8"/>
      <c r="BIL1219" s="8"/>
      <c r="BIM1219" s="8"/>
      <c r="BIN1219" s="8"/>
      <c r="BIO1219" s="8"/>
      <c r="BIP1219" s="8"/>
      <c r="BIQ1219" s="8"/>
      <c r="BIR1219" s="8"/>
      <c r="BIS1219" s="8"/>
      <c r="BIT1219" s="8"/>
      <c r="BIU1219" s="8"/>
      <c r="BIV1219" s="8"/>
      <c r="BIW1219" s="8"/>
      <c r="BIX1219" s="8"/>
      <c r="BIY1219" s="8"/>
      <c r="BIZ1219" s="8"/>
      <c r="BJA1219" s="8"/>
      <c r="BJB1219" s="8"/>
      <c r="BJC1219" s="8"/>
      <c r="BJD1219" s="8"/>
      <c r="BJE1219" s="8"/>
      <c r="BJF1219" s="8"/>
      <c r="BJG1219" s="8"/>
      <c r="BJH1219" s="8"/>
      <c r="BJI1219" s="8"/>
      <c r="BJJ1219" s="8"/>
      <c r="BJK1219" s="8"/>
      <c r="BJL1219" s="8"/>
      <c r="BJM1219" s="8"/>
      <c r="BJN1219" s="8"/>
      <c r="BJO1219" s="8"/>
      <c r="BJP1219" s="8"/>
      <c r="BJQ1219" s="8"/>
      <c r="BJR1219" s="8"/>
      <c r="BJS1219" s="8"/>
      <c r="BJT1219" s="8"/>
      <c r="BJU1219" s="8"/>
      <c r="BJV1219" s="8"/>
      <c r="BJW1219" s="8"/>
      <c r="BJX1219" s="8"/>
      <c r="BJY1219" s="8"/>
      <c r="BJZ1219" s="8"/>
      <c r="BKA1219" s="8"/>
      <c r="BKB1219" s="8"/>
      <c r="BKC1219" s="8"/>
      <c r="BKD1219" s="8"/>
      <c r="BKE1219" s="8"/>
      <c r="BKF1219" s="8"/>
      <c r="BKG1219" s="8"/>
      <c r="BKH1219" s="8"/>
      <c r="BKI1219" s="8"/>
      <c r="BKJ1219" s="8"/>
      <c r="BKK1219" s="8"/>
      <c r="BKL1219" s="8"/>
      <c r="BKM1219" s="8"/>
      <c r="BKN1219" s="8"/>
      <c r="BKO1219" s="8"/>
      <c r="BKP1219" s="8"/>
      <c r="BKQ1219" s="8"/>
      <c r="BKR1219" s="8"/>
      <c r="BKS1219" s="8"/>
      <c r="BKT1219" s="8"/>
      <c r="BKU1219" s="8"/>
      <c r="BKV1219" s="8"/>
      <c r="BKW1219" s="8"/>
      <c r="BKX1219" s="8"/>
      <c r="BKY1219" s="8"/>
      <c r="BKZ1219" s="8"/>
      <c r="BLA1219" s="8"/>
      <c r="BLB1219" s="8"/>
      <c r="BLC1219" s="8"/>
      <c r="BLD1219" s="8"/>
      <c r="BLE1219" s="8"/>
      <c r="BLF1219" s="8"/>
      <c r="BLG1219" s="8"/>
      <c r="BLH1219" s="8"/>
      <c r="BLI1219" s="8"/>
      <c r="BLJ1219" s="8"/>
      <c r="BLK1219" s="8"/>
      <c r="BLL1219" s="8"/>
      <c r="BLM1219" s="8"/>
      <c r="BLN1219" s="8"/>
      <c r="BLO1219" s="8"/>
      <c r="BLP1219" s="8"/>
      <c r="BLQ1219" s="8"/>
      <c r="BLR1219" s="8"/>
      <c r="BLS1219" s="8"/>
      <c r="BLT1219" s="8"/>
      <c r="BLU1219" s="8"/>
      <c r="BLV1219" s="8"/>
      <c r="BLW1219" s="8"/>
      <c r="BLX1219" s="8"/>
      <c r="BLY1219" s="8"/>
      <c r="BLZ1219" s="8"/>
      <c r="BMA1219" s="8"/>
      <c r="BMB1219" s="8"/>
      <c r="BMC1219" s="8"/>
      <c r="BMD1219" s="8"/>
      <c r="BME1219" s="8"/>
      <c r="BMF1219" s="8"/>
      <c r="BMG1219" s="8"/>
      <c r="BMH1219" s="8"/>
      <c r="BMI1219" s="8"/>
      <c r="BMJ1219" s="8"/>
      <c r="BMK1219" s="8"/>
      <c r="BML1219" s="8"/>
      <c r="BMM1219" s="8"/>
      <c r="BMN1219" s="8"/>
      <c r="BMO1219" s="8"/>
      <c r="BMP1219" s="8"/>
      <c r="BMQ1219" s="8"/>
      <c r="BMR1219" s="8"/>
      <c r="BMS1219" s="8"/>
      <c r="BMT1219" s="8"/>
      <c r="BMU1219" s="8"/>
      <c r="BMV1219" s="8"/>
      <c r="BMW1219" s="8"/>
      <c r="BMX1219" s="8"/>
      <c r="BMY1219" s="8"/>
      <c r="BMZ1219" s="8"/>
      <c r="BNA1219" s="8"/>
      <c r="BNB1219" s="8"/>
      <c r="BNC1219" s="8"/>
      <c r="BND1219" s="8"/>
      <c r="BNE1219" s="8"/>
      <c r="BNF1219" s="8"/>
      <c r="BNG1219" s="8"/>
      <c r="BNH1219" s="8"/>
      <c r="BNI1219" s="8"/>
      <c r="BNJ1219" s="8"/>
      <c r="BNK1219" s="8"/>
      <c r="BNL1219" s="8"/>
      <c r="BNM1219" s="8"/>
      <c r="BNN1219" s="8"/>
      <c r="BNO1219" s="8"/>
      <c r="BNP1219" s="8"/>
      <c r="BNQ1219" s="8"/>
      <c r="BNR1219" s="8"/>
      <c r="BNS1219" s="8"/>
      <c r="BNT1219" s="8"/>
      <c r="BNU1219" s="8"/>
      <c r="BNV1219" s="8"/>
      <c r="BNW1219" s="8"/>
      <c r="BNX1219" s="8"/>
      <c r="BNY1219" s="8"/>
      <c r="BNZ1219" s="8"/>
      <c r="BOA1219" s="8"/>
      <c r="BOB1219" s="8"/>
      <c r="BOC1219" s="8"/>
      <c r="BOD1219" s="8"/>
      <c r="BOE1219" s="8"/>
      <c r="BOF1219" s="8"/>
      <c r="BOG1219" s="8"/>
      <c r="BOH1219" s="8"/>
      <c r="BOI1219" s="8"/>
      <c r="BOJ1219" s="8"/>
      <c r="BOK1219" s="8"/>
      <c r="BOL1219" s="8"/>
      <c r="BOM1219" s="8"/>
      <c r="BON1219" s="8"/>
      <c r="BOO1219" s="8"/>
      <c r="BOP1219" s="8"/>
      <c r="BOQ1219" s="8"/>
      <c r="BOR1219" s="8"/>
      <c r="BOS1219" s="8"/>
      <c r="BOT1219" s="8"/>
      <c r="BOU1219" s="8"/>
      <c r="BOV1219" s="8"/>
      <c r="BOW1219" s="8"/>
      <c r="BOX1219" s="8"/>
      <c r="BOY1219" s="8"/>
      <c r="BOZ1219" s="8"/>
      <c r="BPA1219" s="8"/>
      <c r="BPB1219" s="8"/>
      <c r="BPC1219" s="8"/>
      <c r="BPD1219" s="8"/>
      <c r="BPE1219" s="8"/>
      <c r="BPF1219" s="8"/>
      <c r="BPG1219" s="8"/>
      <c r="BPH1219" s="8"/>
      <c r="BPI1219" s="8"/>
      <c r="BPJ1219" s="8"/>
      <c r="BPK1219" s="8"/>
      <c r="BPL1219" s="8"/>
      <c r="BPM1219" s="8"/>
      <c r="BPN1219" s="8"/>
      <c r="BPO1219" s="8"/>
      <c r="BPP1219" s="8"/>
      <c r="BPQ1219" s="8"/>
      <c r="BPR1219" s="8"/>
      <c r="BPS1219" s="8"/>
      <c r="BPT1219" s="8"/>
      <c r="BPU1219" s="8"/>
      <c r="BPV1219" s="8"/>
      <c r="BPW1219" s="8"/>
      <c r="BPX1219" s="8"/>
      <c r="BPY1219" s="8"/>
      <c r="BPZ1219" s="8"/>
      <c r="BQA1219" s="8"/>
      <c r="BQB1219" s="8"/>
      <c r="BQC1219" s="8"/>
      <c r="BQD1219" s="8"/>
      <c r="BQE1219" s="8"/>
      <c r="BQF1219" s="8"/>
      <c r="BQG1219" s="8"/>
      <c r="BQH1219" s="8"/>
      <c r="BQI1219" s="8"/>
      <c r="BQJ1219" s="8"/>
      <c r="BQK1219" s="8"/>
      <c r="BQL1219" s="8"/>
      <c r="BQM1219" s="8"/>
      <c r="BQN1219" s="8"/>
      <c r="BQO1219" s="8"/>
      <c r="BQP1219" s="8"/>
      <c r="BQQ1219" s="8"/>
      <c r="BQR1219" s="8"/>
      <c r="BQS1219" s="8"/>
      <c r="BQT1219" s="8"/>
      <c r="BQU1219" s="8"/>
      <c r="BQV1219" s="8"/>
      <c r="BQW1219" s="8"/>
      <c r="BQX1219" s="8"/>
      <c r="BQY1219" s="8"/>
      <c r="BQZ1219" s="8"/>
      <c r="BRA1219" s="8"/>
      <c r="BRB1219" s="8"/>
      <c r="BRC1219" s="8"/>
      <c r="BRD1219" s="8"/>
      <c r="BRE1219" s="8"/>
      <c r="BRF1219" s="8"/>
      <c r="BRG1219" s="8"/>
      <c r="BRH1219" s="8"/>
      <c r="BRI1219" s="8"/>
      <c r="BRJ1219" s="8"/>
      <c r="BRK1219" s="8"/>
      <c r="BRL1219" s="8"/>
      <c r="BRM1219" s="8"/>
      <c r="BRN1219" s="8"/>
      <c r="BRO1219" s="8"/>
      <c r="BRP1219" s="8"/>
      <c r="BRQ1219" s="8"/>
      <c r="BRR1219" s="8"/>
      <c r="BRS1219" s="8"/>
      <c r="BRT1219" s="8"/>
      <c r="BRU1219" s="8"/>
      <c r="BRV1219" s="8"/>
      <c r="BRW1219" s="8"/>
      <c r="BRX1219" s="8"/>
      <c r="BRY1219" s="8"/>
      <c r="BRZ1219" s="8"/>
      <c r="BSA1219" s="8"/>
      <c r="BSB1219" s="8"/>
      <c r="BSC1219" s="8"/>
      <c r="BSD1219" s="8"/>
      <c r="BSE1219" s="8"/>
      <c r="BSF1219" s="8"/>
      <c r="BSG1219" s="8"/>
      <c r="BSH1219" s="8"/>
      <c r="BSI1219" s="8"/>
      <c r="BSJ1219" s="8"/>
      <c r="BSK1219" s="8"/>
      <c r="BSL1219" s="8"/>
      <c r="BSM1219" s="8"/>
      <c r="BSN1219" s="8"/>
      <c r="BSO1219" s="8"/>
      <c r="BSP1219" s="8"/>
      <c r="BSQ1219" s="8"/>
      <c r="BSR1219" s="8"/>
      <c r="BSS1219" s="8"/>
      <c r="BST1219" s="8"/>
      <c r="BSU1219" s="8"/>
      <c r="BSV1219" s="8"/>
      <c r="BSW1219" s="8"/>
      <c r="BSX1219" s="8"/>
      <c r="BSY1219" s="8"/>
      <c r="BSZ1219" s="8"/>
      <c r="BTA1219" s="8"/>
      <c r="BTB1219" s="8"/>
      <c r="BTC1219" s="8"/>
      <c r="BTD1219" s="8"/>
      <c r="BTE1219" s="8"/>
      <c r="BTF1219" s="8"/>
      <c r="BTG1219" s="8"/>
      <c r="BTH1219" s="8"/>
      <c r="BTI1219" s="8"/>
      <c r="BTJ1219" s="8"/>
      <c r="BTK1219" s="8"/>
      <c r="BTL1219" s="8"/>
      <c r="BTM1219" s="8"/>
      <c r="BTN1219" s="8"/>
      <c r="BTO1219" s="8"/>
      <c r="BTP1219" s="8"/>
      <c r="BTQ1219" s="8"/>
      <c r="BTR1219" s="8"/>
      <c r="BTS1219" s="8"/>
      <c r="BTT1219" s="8"/>
      <c r="BTU1219" s="8"/>
      <c r="BTV1219" s="8"/>
      <c r="BTW1219" s="8"/>
      <c r="BTX1219" s="8"/>
      <c r="BTY1219" s="8"/>
      <c r="BTZ1219" s="8"/>
      <c r="BUA1219" s="8"/>
      <c r="BUB1219" s="8"/>
      <c r="BUC1219" s="8"/>
      <c r="BUD1219" s="8"/>
      <c r="BUE1219" s="8"/>
      <c r="BUF1219" s="8"/>
      <c r="BUG1219" s="8"/>
      <c r="BUH1219" s="8"/>
      <c r="BUI1219" s="8"/>
      <c r="BUJ1219" s="8"/>
      <c r="BUK1219" s="8"/>
      <c r="BUL1219" s="8"/>
      <c r="BUM1219" s="8"/>
      <c r="BUN1219" s="8"/>
      <c r="BUO1219" s="8"/>
      <c r="BUP1219" s="8"/>
      <c r="BUQ1219" s="8"/>
      <c r="BUR1219" s="8"/>
      <c r="BUS1219" s="8"/>
      <c r="BUT1219" s="8"/>
      <c r="BUU1219" s="8"/>
      <c r="BUV1219" s="8"/>
      <c r="BUW1219" s="8"/>
      <c r="BUX1219" s="8"/>
      <c r="BUY1219" s="8"/>
      <c r="BUZ1219" s="8"/>
      <c r="BVA1219" s="8"/>
      <c r="BVB1219" s="8"/>
      <c r="BVC1219" s="8"/>
      <c r="BVD1219" s="8"/>
      <c r="BVE1219" s="8"/>
      <c r="BVF1219" s="8"/>
      <c r="BVG1219" s="8"/>
      <c r="BVH1219" s="8"/>
      <c r="BVI1219" s="8"/>
      <c r="BVJ1219" s="8"/>
      <c r="BVK1219" s="8"/>
      <c r="BVL1219" s="8"/>
      <c r="BVM1219" s="8"/>
      <c r="BVN1219" s="8"/>
      <c r="BVO1219" s="8"/>
      <c r="BVP1219" s="8"/>
      <c r="BVQ1219" s="8"/>
      <c r="BVR1219" s="8"/>
      <c r="BVS1219" s="8"/>
      <c r="BVT1219" s="8"/>
      <c r="BVU1219" s="8"/>
      <c r="BVV1219" s="8"/>
      <c r="BVW1219" s="8"/>
      <c r="BVX1219" s="8"/>
      <c r="BVY1219" s="8"/>
      <c r="BVZ1219" s="8"/>
      <c r="BWA1219" s="8"/>
      <c r="BWB1219" s="8"/>
      <c r="BWC1219" s="8"/>
      <c r="BWD1219" s="8"/>
      <c r="BWE1219" s="8"/>
      <c r="BWF1219" s="8"/>
      <c r="BWG1219" s="8"/>
      <c r="BWH1219" s="8"/>
      <c r="BWI1219" s="8"/>
      <c r="BWJ1219" s="8"/>
      <c r="BWK1219" s="8"/>
      <c r="BWL1219" s="8"/>
      <c r="BWM1219" s="8"/>
      <c r="BWN1219" s="8"/>
      <c r="BWO1219" s="8"/>
      <c r="BWP1219" s="8"/>
      <c r="BWQ1219" s="8"/>
      <c r="BWR1219" s="8"/>
      <c r="BWS1219" s="8"/>
      <c r="BWT1219" s="8"/>
      <c r="BWU1219" s="8"/>
      <c r="BWV1219" s="8"/>
      <c r="BWW1219" s="8"/>
      <c r="BWX1219" s="8"/>
      <c r="BWY1219" s="8"/>
      <c r="BWZ1219" s="8"/>
      <c r="BXA1219" s="8"/>
      <c r="BXB1219" s="8"/>
      <c r="BXC1219" s="8"/>
      <c r="BXD1219" s="8"/>
      <c r="BXE1219" s="8"/>
      <c r="BXF1219" s="8"/>
      <c r="BXG1219" s="8"/>
      <c r="BXH1219" s="8"/>
      <c r="BXI1219" s="8"/>
      <c r="BXJ1219" s="8"/>
      <c r="BXK1219" s="8"/>
      <c r="BXL1219" s="8"/>
      <c r="BXM1219" s="8"/>
      <c r="BXN1219" s="8"/>
      <c r="BXO1219" s="8"/>
      <c r="BXP1219" s="8"/>
      <c r="BXQ1219" s="8"/>
      <c r="BXR1219" s="8"/>
      <c r="BXS1219" s="8"/>
      <c r="BXT1219" s="8"/>
      <c r="BXU1219" s="8"/>
      <c r="BXV1219" s="8"/>
      <c r="BXW1219" s="8"/>
      <c r="BXX1219" s="8"/>
      <c r="BXY1219" s="8"/>
      <c r="BXZ1219" s="8"/>
      <c r="BYA1219" s="8"/>
      <c r="BYB1219" s="8"/>
      <c r="BYC1219" s="8"/>
      <c r="BYD1219" s="8"/>
      <c r="BYE1219" s="8"/>
      <c r="BYF1219" s="8"/>
      <c r="BYG1219" s="8"/>
      <c r="BYH1219" s="8"/>
      <c r="BYI1219" s="8"/>
      <c r="BYJ1219" s="8"/>
      <c r="BYK1219" s="8"/>
      <c r="BYL1219" s="8"/>
      <c r="BYM1219" s="8"/>
      <c r="BYN1219" s="8"/>
      <c r="BYO1219" s="8"/>
      <c r="BYP1219" s="8"/>
      <c r="BYQ1219" s="8"/>
      <c r="BYR1219" s="8"/>
      <c r="BYS1219" s="8"/>
      <c r="BYT1219" s="8"/>
      <c r="BYU1219" s="8"/>
      <c r="BYV1219" s="8"/>
      <c r="BYW1219" s="8"/>
      <c r="BYX1219" s="8"/>
      <c r="BYY1219" s="8"/>
      <c r="BYZ1219" s="8"/>
      <c r="BZA1219" s="8"/>
      <c r="BZB1219" s="8"/>
      <c r="BZC1219" s="8"/>
      <c r="BZD1219" s="8"/>
      <c r="BZE1219" s="8"/>
      <c r="BZF1219" s="8"/>
      <c r="BZG1219" s="8"/>
      <c r="BZH1219" s="8"/>
      <c r="BZI1219" s="8"/>
      <c r="BZJ1219" s="8"/>
      <c r="BZK1219" s="8"/>
      <c r="BZL1219" s="8"/>
      <c r="BZM1219" s="8"/>
      <c r="BZN1219" s="8"/>
      <c r="BZO1219" s="8"/>
      <c r="BZP1219" s="8"/>
      <c r="BZQ1219" s="8"/>
      <c r="BZR1219" s="8"/>
      <c r="BZS1219" s="8"/>
      <c r="BZT1219" s="8"/>
      <c r="BZU1219" s="8"/>
      <c r="BZV1219" s="8"/>
      <c r="BZW1219" s="8"/>
      <c r="BZX1219" s="8"/>
      <c r="BZY1219" s="8"/>
      <c r="BZZ1219" s="8"/>
      <c r="CAA1219" s="8"/>
      <c r="CAB1219" s="8"/>
      <c r="CAC1219" s="8"/>
      <c r="CAD1219" s="8"/>
      <c r="CAE1219" s="8"/>
      <c r="CAF1219" s="8"/>
      <c r="CAG1219" s="8"/>
      <c r="CAH1219" s="8"/>
      <c r="CAI1219" s="8"/>
      <c r="CAJ1219" s="8"/>
      <c r="CAK1219" s="8"/>
      <c r="CAL1219" s="8"/>
      <c r="CAM1219" s="8"/>
      <c r="CAN1219" s="8"/>
      <c r="CAO1219" s="8"/>
      <c r="CAP1219" s="8"/>
      <c r="CAQ1219" s="8"/>
      <c r="CAR1219" s="8"/>
      <c r="CAS1219" s="8"/>
      <c r="CAT1219" s="8"/>
      <c r="CAU1219" s="8"/>
      <c r="CAV1219" s="8"/>
      <c r="CAW1219" s="8"/>
      <c r="CAX1219" s="8"/>
      <c r="CAY1219" s="8"/>
      <c r="CAZ1219" s="8"/>
      <c r="CBA1219" s="8"/>
      <c r="CBB1219" s="8"/>
      <c r="CBC1219" s="8"/>
      <c r="CBD1219" s="8"/>
      <c r="CBE1219" s="8"/>
      <c r="CBF1219" s="8"/>
      <c r="CBG1219" s="8"/>
      <c r="CBH1219" s="8"/>
      <c r="CBI1219" s="8"/>
      <c r="CBJ1219" s="8"/>
      <c r="CBK1219" s="8"/>
      <c r="CBL1219" s="8"/>
      <c r="CBM1219" s="8"/>
      <c r="CBN1219" s="8"/>
      <c r="CBO1219" s="8"/>
      <c r="CBP1219" s="8"/>
      <c r="CBQ1219" s="8"/>
      <c r="CBR1219" s="8"/>
      <c r="CBS1219" s="8"/>
      <c r="CBT1219" s="8"/>
      <c r="CBU1219" s="8"/>
      <c r="CBV1219" s="8"/>
      <c r="CBW1219" s="8"/>
      <c r="CBX1219" s="8"/>
      <c r="CBY1219" s="8"/>
      <c r="CBZ1219" s="8"/>
      <c r="CCA1219" s="8"/>
      <c r="CCB1219" s="8"/>
      <c r="CCC1219" s="8"/>
      <c r="CCD1219" s="8"/>
      <c r="CCE1219" s="8"/>
      <c r="CCF1219" s="8"/>
      <c r="CCG1219" s="8"/>
      <c r="CCH1219" s="8"/>
      <c r="CCI1219" s="8"/>
      <c r="CCJ1219" s="8"/>
      <c r="CCK1219" s="8"/>
      <c r="CCL1219" s="8"/>
      <c r="CCM1219" s="8"/>
      <c r="CCN1219" s="8"/>
      <c r="CCO1219" s="8"/>
      <c r="CCP1219" s="8"/>
      <c r="CCQ1219" s="8"/>
      <c r="CCR1219" s="8"/>
      <c r="CCS1219" s="8"/>
      <c r="CCT1219" s="8"/>
      <c r="CCU1219" s="8"/>
      <c r="CCV1219" s="8"/>
      <c r="CCW1219" s="8"/>
      <c r="CCX1219" s="8"/>
      <c r="CCY1219" s="8"/>
      <c r="CCZ1219" s="8"/>
      <c r="CDA1219" s="8"/>
      <c r="CDB1219" s="8"/>
      <c r="CDC1219" s="8"/>
      <c r="CDD1219" s="8"/>
      <c r="CDE1219" s="8"/>
      <c r="CDF1219" s="8"/>
      <c r="CDG1219" s="8"/>
      <c r="CDH1219" s="8"/>
      <c r="CDI1219" s="8"/>
      <c r="CDJ1219" s="8"/>
      <c r="CDK1219" s="8"/>
      <c r="CDL1219" s="8"/>
      <c r="CDM1219" s="8"/>
      <c r="CDN1219" s="8"/>
      <c r="CDO1219" s="8"/>
      <c r="CDP1219" s="8"/>
      <c r="CDQ1219" s="8"/>
      <c r="CDR1219" s="8"/>
      <c r="CDS1219" s="8"/>
      <c r="CDT1219" s="8"/>
      <c r="CDU1219" s="8"/>
      <c r="CDV1219" s="8"/>
      <c r="CDW1219" s="8"/>
      <c r="CDX1219" s="8"/>
      <c r="CDY1219" s="8"/>
      <c r="CDZ1219" s="8"/>
      <c r="CEA1219" s="8"/>
      <c r="CEB1219" s="8"/>
      <c r="CEC1219" s="8"/>
      <c r="CED1219" s="8"/>
      <c r="CEE1219" s="8"/>
      <c r="CEF1219" s="8"/>
      <c r="CEG1219" s="8"/>
      <c r="CEH1219" s="8"/>
      <c r="CEI1219" s="8"/>
      <c r="CEJ1219" s="8"/>
      <c r="CEK1219" s="8"/>
      <c r="CEL1219" s="8"/>
      <c r="CEM1219" s="8"/>
      <c r="CEN1219" s="8"/>
      <c r="CEO1219" s="8"/>
      <c r="CEP1219" s="8"/>
      <c r="CEQ1219" s="8"/>
      <c r="CER1219" s="8"/>
      <c r="CES1219" s="8"/>
      <c r="CET1219" s="8"/>
      <c r="CEU1219" s="8"/>
      <c r="CEV1219" s="8"/>
      <c r="CEW1219" s="8"/>
      <c r="CEX1219" s="8"/>
      <c r="CEY1219" s="8"/>
      <c r="CEZ1219" s="8"/>
      <c r="CFA1219" s="8"/>
      <c r="CFB1219" s="8"/>
      <c r="CFC1219" s="8"/>
      <c r="CFD1219" s="8"/>
      <c r="CFE1219" s="8"/>
      <c r="CFF1219" s="8"/>
      <c r="CFG1219" s="8"/>
      <c r="CFH1219" s="8"/>
      <c r="CFI1219" s="8"/>
      <c r="CFJ1219" s="8"/>
      <c r="CFK1219" s="8"/>
      <c r="CFL1219" s="8"/>
      <c r="CFM1219" s="8"/>
      <c r="CFN1219" s="8"/>
      <c r="CFO1219" s="8"/>
      <c r="CFP1219" s="8"/>
      <c r="CFQ1219" s="8"/>
      <c r="CFR1219" s="8"/>
      <c r="CFS1219" s="8"/>
      <c r="CFT1219" s="8"/>
      <c r="CFU1219" s="8"/>
      <c r="CFV1219" s="8"/>
      <c r="CFW1219" s="8"/>
      <c r="CFX1219" s="8"/>
      <c r="CFY1219" s="8"/>
      <c r="CFZ1219" s="8"/>
      <c r="CGA1219" s="8"/>
      <c r="CGB1219" s="8"/>
      <c r="CGC1219" s="8"/>
      <c r="CGD1219" s="8"/>
      <c r="CGE1219" s="8"/>
      <c r="CGF1219" s="8"/>
      <c r="CGG1219" s="8"/>
      <c r="CGH1219" s="8"/>
      <c r="CGI1219" s="8"/>
      <c r="CGJ1219" s="8"/>
      <c r="CGK1219" s="8"/>
      <c r="CGL1219" s="8"/>
      <c r="CGM1219" s="8"/>
      <c r="CGN1219" s="8"/>
      <c r="CGO1219" s="8"/>
      <c r="CGP1219" s="8"/>
      <c r="CGQ1219" s="8"/>
      <c r="CGR1219" s="8"/>
      <c r="CGS1219" s="8"/>
      <c r="CGT1219" s="8"/>
      <c r="CGU1219" s="8"/>
      <c r="CGV1219" s="8"/>
      <c r="CGW1219" s="8"/>
      <c r="CGX1219" s="8"/>
      <c r="CGY1219" s="8"/>
      <c r="CGZ1219" s="8"/>
      <c r="CHA1219" s="8"/>
      <c r="CHB1219" s="8"/>
      <c r="CHC1219" s="8"/>
      <c r="CHD1219" s="8"/>
      <c r="CHE1219" s="8"/>
      <c r="CHF1219" s="8"/>
      <c r="CHG1219" s="8"/>
      <c r="CHH1219" s="8"/>
      <c r="CHI1219" s="8"/>
      <c r="CHJ1219" s="8"/>
      <c r="CHK1219" s="8"/>
      <c r="CHL1219" s="8"/>
      <c r="CHM1219" s="8"/>
      <c r="CHN1219" s="8"/>
      <c r="CHO1219" s="8"/>
      <c r="CHP1219" s="8"/>
      <c r="CHQ1219" s="8"/>
      <c r="CHR1219" s="8"/>
      <c r="CHS1219" s="8"/>
      <c r="CHT1219" s="8"/>
      <c r="CHU1219" s="8"/>
      <c r="CHV1219" s="8"/>
      <c r="CHW1219" s="8"/>
      <c r="CHX1219" s="8"/>
      <c r="CHY1219" s="8"/>
      <c r="CHZ1219" s="8"/>
      <c r="CIA1219" s="8"/>
      <c r="CIB1219" s="8"/>
      <c r="CIC1219" s="8"/>
      <c r="CID1219" s="8"/>
      <c r="CIE1219" s="8"/>
      <c r="CIF1219" s="8"/>
      <c r="CIG1219" s="8"/>
      <c r="CIH1219" s="8"/>
      <c r="CII1219" s="8"/>
      <c r="CIJ1219" s="8"/>
      <c r="CIK1219" s="8"/>
      <c r="CIL1219" s="8"/>
      <c r="CIM1219" s="8"/>
      <c r="CIN1219" s="8"/>
      <c r="CIO1219" s="8"/>
      <c r="CIP1219" s="8"/>
      <c r="CIQ1219" s="8"/>
      <c r="CIR1219" s="8"/>
      <c r="CIS1219" s="8"/>
      <c r="CIT1219" s="8"/>
      <c r="CIU1219" s="8"/>
      <c r="CIV1219" s="8"/>
      <c r="CIW1219" s="8"/>
      <c r="CIX1219" s="8"/>
      <c r="CIY1219" s="8"/>
      <c r="CIZ1219" s="8"/>
      <c r="CJA1219" s="8"/>
      <c r="CJB1219" s="8"/>
      <c r="CJC1219" s="8"/>
      <c r="CJD1219" s="8"/>
      <c r="CJE1219" s="8"/>
      <c r="CJF1219" s="8"/>
      <c r="CJG1219" s="8"/>
      <c r="CJH1219" s="8"/>
      <c r="CJI1219" s="8"/>
      <c r="CJJ1219" s="8"/>
      <c r="CJK1219" s="8"/>
      <c r="CJL1219" s="8"/>
      <c r="CJM1219" s="8"/>
      <c r="CJN1219" s="8"/>
      <c r="CJO1219" s="8"/>
      <c r="CJP1219" s="8"/>
      <c r="CJQ1219" s="8"/>
      <c r="CJR1219" s="8"/>
      <c r="CJS1219" s="8"/>
      <c r="CJT1219" s="8"/>
      <c r="CJU1219" s="8"/>
      <c r="CJV1219" s="8"/>
      <c r="CJW1219" s="8"/>
      <c r="CJX1219" s="8"/>
      <c r="CJY1219" s="8"/>
      <c r="CJZ1219" s="8"/>
      <c r="CKA1219" s="8"/>
      <c r="CKB1219" s="8"/>
      <c r="CKC1219" s="8"/>
      <c r="CKD1219" s="8"/>
      <c r="CKE1219" s="8"/>
      <c r="CKF1219" s="8"/>
      <c r="CKG1219" s="8"/>
      <c r="CKH1219" s="8"/>
      <c r="CKI1219" s="8"/>
      <c r="CKJ1219" s="8"/>
      <c r="CKK1219" s="8"/>
      <c r="CKL1219" s="8"/>
      <c r="CKM1219" s="8"/>
      <c r="CKN1219" s="8"/>
      <c r="CKO1219" s="8"/>
      <c r="CKP1219" s="8"/>
      <c r="CKQ1219" s="8"/>
      <c r="CKR1219" s="8"/>
      <c r="CKS1219" s="8"/>
      <c r="CKT1219" s="8"/>
      <c r="CKU1219" s="8"/>
      <c r="CKV1219" s="8"/>
      <c r="CKW1219" s="8"/>
      <c r="CKX1219" s="8"/>
      <c r="CKY1219" s="8"/>
      <c r="CKZ1219" s="8"/>
      <c r="CLA1219" s="8"/>
      <c r="CLB1219" s="8"/>
      <c r="CLC1219" s="8"/>
      <c r="CLD1219" s="8"/>
      <c r="CLE1219" s="8"/>
      <c r="CLF1219" s="8"/>
      <c r="CLG1219" s="8"/>
      <c r="CLH1219" s="8"/>
      <c r="CLI1219" s="8"/>
      <c r="CLJ1219" s="8"/>
      <c r="CLK1219" s="8"/>
      <c r="CLL1219" s="8"/>
      <c r="CLM1219" s="8"/>
      <c r="CLN1219" s="8"/>
      <c r="CLO1219" s="8"/>
      <c r="CLP1219" s="8"/>
      <c r="CLQ1219" s="8"/>
      <c r="CLR1219" s="8"/>
      <c r="CLS1219" s="8"/>
      <c r="CLT1219" s="8"/>
      <c r="CLU1219" s="8"/>
      <c r="CLV1219" s="8"/>
      <c r="CLW1219" s="8"/>
      <c r="CLX1219" s="8"/>
      <c r="CLY1219" s="8"/>
      <c r="CLZ1219" s="8"/>
      <c r="CMA1219" s="8"/>
      <c r="CMB1219" s="8"/>
      <c r="CMC1219" s="8"/>
      <c r="CMD1219" s="8"/>
      <c r="CME1219" s="8"/>
      <c r="CMF1219" s="8"/>
      <c r="CMG1219" s="8"/>
      <c r="CMH1219" s="8"/>
      <c r="CMI1219" s="8"/>
      <c r="CMJ1219" s="8"/>
      <c r="CMK1219" s="8"/>
      <c r="CML1219" s="8"/>
      <c r="CMM1219" s="8"/>
      <c r="CMN1219" s="8"/>
      <c r="CMO1219" s="8"/>
      <c r="CMP1219" s="8"/>
      <c r="CMQ1219" s="8"/>
      <c r="CMR1219" s="8"/>
      <c r="CMS1219" s="8"/>
      <c r="CMT1219" s="8"/>
      <c r="CMU1219" s="8"/>
      <c r="CMV1219" s="8"/>
      <c r="CMW1219" s="8"/>
      <c r="CMX1219" s="8"/>
      <c r="CMY1219" s="8"/>
      <c r="CMZ1219" s="8"/>
      <c r="CNA1219" s="8"/>
      <c r="CNB1219" s="8"/>
      <c r="CNC1219" s="8"/>
      <c r="CND1219" s="8"/>
      <c r="CNE1219" s="8"/>
      <c r="CNF1219" s="8"/>
      <c r="CNG1219" s="8"/>
      <c r="CNH1219" s="8"/>
      <c r="CNI1219" s="8"/>
      <c r="CNJ1219" s="8"/>
      <c r="CNK1219" s="8"/>
      <c r="CNL1219" s="8"/>
      <c r="CNM1219" s="8"/>
      <c r="CNN1219" s="8"/>
      <c r="CNO1219" s="8"/>
      <c r="CNP1219" s="8"/>
      <c r="CNQ1219" s="8"/>
      <c r="CNR1219" s="8"/>
      <c r="CNS1219" s="8"/>
      <c r="CNT1219" s="8"/>
      <c r="CNU1219" s="8"/>
      <c r="CNV1219" s="8"/>
      <c r="CNW1219" s="8"/>
      <c r="CNX1219" s="8"/>
      <c r="CNY1219" s="8"/>
      <c r="CNZ1219" s="8"/>
      <c r="COA1219" s="8"/>
      <c r="COB1219" s="8"/>
      <c r="COC1219" s="8"/>
      <c r="COD1219" s="8"/>
      <c r="COE1219" s="8"/>
      <c r="COF1219" s="8"/>
      <c r="COG1219" s="8"/>
      <c r="COH1219" s="8"/>
      <c r="COI1219" s="8"/>
      <c r="COJ1219" s="8"/>
      <c r="COK1219" s="8"/>
      <c r="COL1219" s="8"/>
      <c r="COM1219" s="8"/>
      <c r="CON1219" s="8"/>
      <c r="COO1219" s="8"/>
      <c r="COP1219" s="8"/>
      <c r="COQ1219" s="8"/>
      <c r="COR1219" s="8"/>
      <c r="COS1219" s="8"/>
      <c r="COT1219" s="8"/>
      <c r="COU1219" s="8"/>
      <c r="COV1219" s="8"/>
      <c r="COW1219" s="8"/>
      <c r="COX1219" s="8"/>
      <c r="COY1219" s="8"/>
      <c r="COZ1219" s="8"/>
      <c r="CPA1219" s="8"/>
      <c r="CPB1219" s="8"/>
      <c r="CPC1219" s="8"/>
      <c r="CPD1219" s="8"/>
      <c r="CPE1219" s="8"/>
      <c r="CPF1219" s="8"/>
      <c r="CPG1219" s="8"/>
      <c r="CPH1219" s="8"/>
      <c r="CPI1219" s="8"/>
      <c r="CPJ1219" s="8"/>
      <c r="CPK1219" s="8"/>
      <c r="CPL1219" s="8"/>
      <c r="CPM1219" s="8"/>
      <c r="CPN1219" s="8"/>
      <c r="CPO1219" s="8"/>
      <c r="CPP1219" s="8"/>
      <c r="CPQ1219" s="8"/>
      <c r="CPR1219" s="8"/>
      <c r="CPS1219" s="8"/>
      <c r="CPT1219" s="8"/>
      <c r="CPU1219" s="8"/>
      <c r="CPV1219" s="8"/>
      <c r="CPW1219" s="8"/>
      <c r="CPX1219" s="8"/>
      <c r="CPY1219" s="8"/>
      <c r="CPZ1219" s="8"/>
      <c r="CQA1219" s="8"/>
      <c r="CQB1219" s="8"/>
      <c r="CQC1219" s="8"/>
      <c r="CQD1219" s="8"/>
      <c r="CQE1219" s="8"/>
      <c r="CQF1219" s="8"/>
      <c r="CQG1219" s="8"/>
      <c r="CQH1219" s="8"/>
      <c r="CQI1219" s="8"/>
      <c r="CQJ1219" s="8"/>
      <c r="CQK1219" s="8"/>
      <c r="CQL1219" s="8"/>
      <c r="CQM1219" s="8"/>
      <c r="CQN1219" s="8"/>
      <c r="CQO1219" s="8"/>
      <c r="CQP1219" s="8"/>
      <c r="CQQ1219" s="8"/>
      <c r="CQR1219" s="8"/>
      <c r="CQS1219" s="8"/>
      <c r="CQT1219" s="8"/>
      <c r="CQU1219" s="8"/>
      <c r="CQV1219" s="8"/>
      <c r="CQW1219" s="8"/>
      <c r="CQX1219" s="8"/>
      <c r="CQY1219" s="8"/>
      <c r="CQZ1219" s="8"/>
      <c r="CRA1219" s="8"/>
      <c r="CRB1219" s="8"/>
      <c r="CRC1219" s="8"/>
      <c r="CRD1219" s="8"/>
      <c r="CRE1219" s="8"/>
      <c r="CRF1219" s="8"/>
      <c r="CRG1219" s="8"/>
      <c r="CRH1219" s="8"/>
      <c r="CRI1219" s="8"/>
      <c r="CRJ1219" s="8"/>
      <c r="CRK1219" s="8"/>
      <c r="CRL1219" s="8"/>
      <c r="CRM1219" s="8"/>
      <c r="CRN1219" s="8"/>
      <c r="CRO1219" s="8"/>
      <c r="CRP1219" s="8"/>
      <c r="CRQ1219" s="8"/>
      <c r="CRR1219" s="8"/>
      <c r="CRS1219" s="8"/>
      <c r="CRT1219" s="8"/>
      <c r="CRU1219" s="8"/>
      <c r="CRV1219" s="8"/>
      <c r="CRW1219" s="8"/>
      <c r="CRX1219" s="8"/>
      <c r="CRY1219" s="8"/>
      <c r="CRZ1219" s="8"/>
      <c r="CSA1219" s="8"/>
      <c r="CSB1219" s="8"/>
      <c r="CSC1219" s="8"/>
      <c r="CSD1219" s="8"/>
      <c r="CSE1219" s="8"/>
      <c r="CSF1219" s="8"/>
      <c r="CSG1219" s="8"/>
      <c r="CSH1219" s="8"/>
      <c r="CSI1219" s="8"/>
      <c r="CSJ1219" s="8"/>
      <c r="CSK1219" s="8"/>
      <c r="CSL1219" s="8"/>
      <c r="CSM1219" s="8"/>
      <c r="CSN1219" s="8"/>
      <c r="CSO1219" s="8"/>
      <c r="CSP1219" s="8"/>
      <c r="CSQ1219" s="8"/>
      <c r="CSR1219" s="8"/>
      <c r="CSS1219" s="8"/>
      <c r="CST1219" s="8"/>
      <c r="CSU1219" s="8"/>
      <c r="CSV1219" s="8"/>
      <c r="CSW1219" s="8"/>
      <c r="CSX1219" s="8"/>
      <c r="CSY1219" s="8"/>
      <c r="CSZ1219" s="8"/>
      <c r="CTA1219" s="8"/>
      <c r="CTB1219" s="8"/>
      <c r="CTC1219" s="8"/>
      <c r="CTD1219" s="8"/>
      <c r="CTE1219" s="8"/>
      <c r="CTF1219" s="8"/>
      <c r="CTG1219" s="8"/>
      <c r="CTH1219" s="8"/>
      <c r="CTI1219" s="8"/>
      <c r="CTJ1219" s="8"/>
      <c r="CTK1219" s="8"/>
      <c r="CTL1219" s="8"/>
      <c r="CTM1219" s="8"/>
      <c r="CTN1219" s="8"/>
      <c r="CTO1219" s="8"/>
      <c r="CTP1219" s="8"/>
      <c r="CTQ1219" s="8"/>
      <c r="CTR1219" s="8"/>
      <c r="CTS1219" s="8"/>
      <c r="CTT1219" s="8"/>
      <c r="CTU1219" s="8"/>
      <c r="CTV1219" s="8"/>
      <c r="CTW1219" s="8"/>
      <c r="CTX1219" s="8"/>
      <c r="CTY1219" s="8"/>
      <c r="CTZ1219" s="8"/>
      <c r="CUA1219" s="8"/>
      <c r="CUB1219" s="8"/>
      <c r="CUC1219" s="8"/>
      <c r="CUD1219" s="8"/>
      <c r="CUE1219" s="8"/>
      <c r="CUF1219" s="8"/>
      <c r="CUG1219" s="8"/>
      <c r="CUH1219" s="8"/>
      <c r="CUI1219" s="8"/>
      <c r="CUJ1219" s="8"/>
      <c r="CUK1219" s="8"/>
      <c r="CUL1219" s="8"/>
      <c r="CUM1219" s="8"/>
      <c r="CUN1219" s="8"/>
      <c r="CUO1219" s="8"/>
      <c r="CUP1219" s="8"/>
      <c r="CUQ1219" s="8"/>
      <c r="CUR1219" s="8"/>
      <c r="CUS1219" s="8"/>
      <c r="CUT1219" s="8"/>
      <c r="CUU1219" s="8"/>
      <c r="CUV1219" s="8"/>
      <c r="CUW1219" s="8"/>
      <c r="CUX1219" s="8"/>
      <c r="CUY1219" s="8"/>
      <c r="CUZ1219" s="8"/>
      <c r="CVA1219" s="8"/>
      <c r="CVB1219" s="8"/>
      <c r="CVC1219" s="8"/>
      <c r="CVD1219" s="8"/>
      <c r="CVE1219" s="8"/>
      <c r="CVF1219" s="8"/>
      <c r="CVG1219" s="8"/>
      <c r="CVH1219" s="8"/>
      <c r="CVI1219" s="8"/>
      <c r="CVJ1219" s="8"/>
      <c r="CVK1219" s="8"/>
      <c r="CVL1219" s="8"/>
      <c r="CVM1219" s="8"/>
      <c r="CVN1219" s="8"/>
      <c r="CVO1219" s="8"/>
      <c r="CVP1219" s="8"/>
      <c r="CVQ1219" s="8"/>
      <c r="CVR1219" s="8"/>
      <c r="CVS1219" s="8"/>
      <c r="CVT1219" s="8"/>
      <c r="CVU1219" s="8"/>
      <c r="CVV1219" s="8"/>
      <c r="CVW1219" s="8"/>
      <c r="CVX1219" s="8"/>
      <c r="CVY1219" s="8"/>
      <c r="CVZ1219" s="8"/>
      <c r="CWA1219" s="8"/>
      <c r="CWB1219" s="8"/>
      <c r="CWC1219" s="8"/>
      <c r="CWD1219" s="8"/>
      <c r="CWE1219" s="8"/>
      <c r="CWF1219" s="8"/>
      <c r="CWG1219" s="8"/>
      <c r="CWH1219" s="8"/>
      <c r="CWI1219" s="8"/>
      <c r="CWJ1219" s="8"/>
      <c r="CWK1219" s="8"/>
      <c r="CWL1219" s="8"/>
      <c r="CWM1219" s="8"/>
      <c r="CWN1219" s="8"/>
      <c r="CWO1219" s="8"/>
      <c r="CWP1219" s="8"/>
      <c r="CWQ1219" s="8"/>
      <c r="CWR1219" s="8"/>
      <c r="CWS1219" s="8"/>
      <c r="CWT1219" s="8"/>
      <c r="CWU1219" s="8"/>
      <c r="CWV1219" s="8"/>
      <c r="CWW1219" s="8"/>
      <c r="CWX1219" s="8"/>
      <c r="CWY1219" s="8"/>
      <c r="CWZ1219" s="8"/>
      <c r="CXA1219" s="8"/>
      <c r="CXB1219" s="8"/>
      <c r="CXC1219" s="8"/>
      <c r="CXD1219" s="8"/>
      <c r="CXE1219" s="8"/>
      <c r="CXF1219" s="8"/>
      <c r="CXG1219" s="8"/>
      <c r="CXH1219" s="8"/>
      <c r="CXI1219" s="8"/>
      <c r="CXJ1219" s="8"/>
      <c r="CXK1219" s="8"/>
      <c r="CXL1219" s="8"/>
      <c r="CXM1219" s="8"/>
      <c r="CXN1219" s="8"/>
      <c r="CXO1219" s="8"/>
      <c r="CXP1219" s="8"/>
      <c r="CXQ1219" s="8"/>
      <c r="CXR1219" s="8"/>
      <c r="CXS1219" s="8"/>
      <c r="CXT1219" s="8"/>
      <c r="CXU1219" s="8"/>
      <c r="CXV1219" s="8"/>
      <c r="CXW1219" s="8"/>
      <c r="CXX1219" s="8"/>
      <c r="CXY1219" s="8"/>
      <c r="CXZ1219" s="8"/>
      <c r="CYA1219" s="8"/>
      <c r="CYB1219" s="8"/>
      <c r="CYC1219" s="8"/>
      <c r="CYD1219" s="8"/>
      <c r="CYE1219" s="8"/>
      <c r="CYF1219" s="8"/>
      <c r="CYG1219" s="8"/>
      <c r="CYH1219" s="8"/>
      <c r="CYI1219" s="8"/>
      <c r="CYJ1219" s="8"/>
      <c r="CYK1219" s="8"/>
      <c r="CYL1219" s="8"/>
      <c r="CYM1219" s="8"/>
      <c r="CYN1219" s="8"/>
      <c r="CYO1219" s="8"/>
      <c r="CYP1219" s="8"/>
      <c r="CYQ1219" s="8"/>
      <c r="CYR1219" s="8"/>
      <c r="CYS1219" s="8"/>
      <c r="CYT1219" s="8"/>
      <c r="CYU1219" s="8"/>
      <c r="CYV1219" s="8"/>
      <c r="CYW1219" s="8"/>
      <c r="CYX1219" s="8"/>
      <c r="CYY1219" s="8"/>
      <c r="CYZ1219" s="8"/>
      <c r="CZA1219" s="8"/>
      <c r="CZB1219" s="8"/>
      <c r="CZC1219" s="8"/>
      <c r="CZD1219" s="8"/>
      <c r="CZE1219" s="8"/>
      <c r="CZF1219" s="8"/>
      <c r="CZG1219" s="8"/>
      <c r="CZH1219" s="8"/>
      <c r="CZI1219" s="8"/>
      <c r="CZJ1219" s="8"/>
      <c r="CZK1219" s="8"/>
      <c r="CZL1219" s="8"/>
      <c r="CZM1219" s="8"/>
      <c r="CZN1219" s="8"/>
      <c r="CZO1219" s="8"/>
      <c r="CZP1219" s="8"/>
      <c r="CZQ1219" s="8"/>
      <c r="CZR1219" s="8"/>
      <c r="CZS1219" s="8"/>
      <c r="CZT1219" s="8"/>
      <c r="CZU1219" s="8"/>
      <c r="CZV1219" s="8"/>
      <c r="CZW1219" s="8"/>
      <c r="CZX1219" s="8"/>
      <c r="CZY1219" s="8"/>
      <c r="CZZ1219" s="8"/>
      <c r="DAA1219" s="8"/>
      <c r="DAB1219" s="8"/>
      <c r="DAC1219" s="8"/>
      <c r="DAD1219" s="8"/>
      <c r="DAE1219" s="8"/>
      <c r="DAF1219" s="8"/>
      <c r="DAG1219" s="8"/>
      <c r="DAH1219" s="8"/>
      <c r="DAI1219" s="8"/>
      <c r="DAJ1219" s="8"/>
      <c r="DAK1219" s="8"/>
      <c r="DAL1219" s="8"/>
      <c r="DAM1219" s="8"/>
      <c r="DAN1219" s="8"/>
      <c r="DAO1219" s="8"/>
      <c r="DAP1219" s="8"/>
      <c r="DAQ1219" s="8"/>
      <c r="DAR1219" s="8"/>
      <c r="DAS1219" s="8"/>
      <c r="DAT1219" s="8"/>
      <c r="DAU1219" s="8"/>
      <c r="DAV1219" s="8"/>
      <c r="DAW1219" s="8"/>
      <c r="DAX1219" s="8"/>
      <c r="DAY1219" s="8"/>
      <c r="DAZ1219" s="8"/>
      <c r="DBA1219" s="8"/>
      <c r="DBB1219" s="8"/>
      <c r="DBC1219" s="8"/>
      <c r="DBD1219" s="8"/>
      <c r="DBE1219" s="8"/>
      <c r="DBF1219" s="8"/>
      <c r="DBG1219" s="8"/>
      <c r="DBH1219" s="8"/>
      <c r="DBI1219" s="8"/>
      <c r="DBJ1219" s="8"/>
      <c r="DBK1219" s="8"/>
      <c r="DBL1219" s="8"/>
      <c r="DBM1219" s="8"/>
      <c r="DBN1219" s="8"/>
      <c r="DBO1219" s="8"/>
      <c r="DBP1219" s="8"/>
      <c r="DBQ1219" s="8"/>
      <c r="DBR1219" s="8"/>
      <c r="DBS1219" s="8"/>
      <c r="DBT1219" s="8"/>
      <c r="DBU1219" s="8"/>
      <c r="DBV1219" s="8"/>
      <c r="DBW1219" s="8"/>
      <c r="DBX1219" s="8"/>
      <c r="DBY1219" s="8"/>
      <c r="DBZ1219" s="8"/>
      <c r="DCA1219" s="8"/>
      <c r="DCB1219" s="8"/>
      <c r="DCC1219" s="8"/>
      <c r="DCD1219" s="8"/>
      <c r="DCE1219" s="8"/>
      <c r="DCF1219" s="8"/>
      <c r="DCG1219" s="8"/>
      <c r="DCH1219" s="8"/>
      <c r="DCI1219" s="8"/>
      <c r="DCJ1219" s="8"/>
      <c r="DCK1219" s="8"/>
      <c r="DCL1219" s="8"/>
      <c r="DCM1219" s="8"/>
      <c r="DCN1219" s="8"/>
      <c r="DCO1219" s="8"/>
      <c r="DCP1219" s="8"/>
      <c r="DCQ1219" s="8"/>
      <c r="DCR1219" s="8"/>
      <c r="DCS1219" s="8"/>
      <c r="DCT1219" s="8"/>
      <c r="DCU1219" s="8"/>
      <c r="DCV1219" s="8"/>
      <c r="DCW1219" s="8"/>
      <c r="DCX1219" s="8"/>
      <c r="DCY1219" s="8"/>
      <c r="DCZ1219" s="8"/>
      <c r="DDA1219" s="8"/>
      <c r="DDB1219" s="8"/>
      <c r="DDC1219" s="8"/>
      <c r="DDD1219" s="8"/>
      <c r="DDE1219" s="8"/>
      <c r="DDF1219" s="8"/>
      <c r="DDG1219" s="8"/>
      <c r="DDH1219" s="8"/>
      <c r="DDI1219" s="8"/>
      <c r="DDJ1219" s="8"/>
      <c r="DDK1219" s="8"/>
      <c r="DDL1219" s="8"/>
      <c r="DDM1219" s="8"/>
      <c r="DDN1219" s="8"/>
      <c r="DDO1219" s="8"/>
      <c r="DDP1219" s="8"/>
      <c r="DDQ1219" s="8"/>
      <c r="DDR1219" s="8"/>
      <c r="DDS1219" s="8"/>
      <c r="DDT1219" s="8"/>
      <c r="DDU1219" s="8"/>
      <c r="DDV1219" s="8"/>
      <c r="DDW1219" s="8"/>
      <c r="DDX1219" s="8"/>
      <c r="DDY1219" s="8"/>
      <c r="DDZ1219" s="8"/>
      <c r="DEA1219" s="8"/>
      <c r="DEB1219" s="8"/>
      <c r="DEC1219" s="8"/>
      <c r="DED1219" s="8"/>
      <c r="DEE1219" s="8"/>
      <c r="DEF1219" s="8"/>
      <c r="DEG1219" s="8"/>
      <c r="DEH1219" s="8"/>
      <c r="DEI1219" s="8"/>
      <c r="DEJ1219" s="8"/>
      <c r="DEK1219" s="8"/>
      <c r="DEL1219" s="8"/>
      <c r="DEM1219" s="8"/>
      <c r="DEN1219" s="8"/>
      <c r="DEO1219" s="8"/>
      <c r="DEP1219" s="8"/>
      <c r="DEQ1219" s="8"/>
      <c r="DER1219" s="8"/>
      <c r="DES1219" s="8"/>
      <c r="DET1219" s="8"/>
      <c r="DEU1219" s="8"/>
      <c r="DEV1219" s="8"/>
      <c r="DEW1219" s="8"/>
      <c r="DEX1219" s="8"/>
      <c r="DEY1219" s="8"/>
      <c r="DEZ1219" s="8"/>
      <c r="DFA1219" s="8"/>
      <c r="DFB1219" s="8"/>
      <c r="DFC1219" s="8"/>
      <c r="DFD1219" s="8"/>
      <c r="DFE1219" s="8"/>
      <c r="DFF1219" s="8"/>
      <c r="DFG1219" s="8"/>
      <c r="DFH1219" s="8"/>
      <c r="DFI1219" s="8"/>
      <c r="DFJ1219" s="8"/>
      <c r="DFK1219" s="8"/>
      <c r="DFL1219" s="8"/>
      <c r="DFM1219" s="8"/>
      <c r="DFN1219" s="8"/>
      <c r="DFO1219" s="8"/>
      <c r="DFP1219" s="8"/>
      <c r="DFQ1219" s="8"/>
      <c r="DFR1219" s="8"/>
      <c r="DFS1219" s="8"/>
      <c r="DFT1219" s="8"/>
      <c r="DFU1219" s="8"/>
      <c r="DFV1219" s="8"/>
      <c r="DFW1219" s="8"/>
      <c r="DFX1219" s="8"/>
      <c r="DFY1219" s="8"/>
      <c r="DFZ1219" s="8"/>
      <c r="DGA1219" s="8"/>
      <c r="DGB1219" s="8"/>
      <c r="DGC1219" s="8"/>
      <c r="DGD1219" s="8"/>
      <c r="DGE1219" s="8"/>
      <c r="DGF1219" s="8"/>
      <c r="DGG1219" s="8"/>
      <c r="DGH1219" s="8"/>
      <c r="DGI1219" s="8"/>
      <c r="DGJ1219" s="8"/>
      <c r="DGK1219" s="8"/>
      <c r="DGL1219" s="8"/>
      <c r="DGM1219" s="8"/>
      <c r="DGN1219" s="8"/>
      <c r="DGO1219" s="8"/>
      <c r="DGP1219" s="8"/>
      <c r="DGQ1219" s="8"/>
      <c r="DGR1219" s="8"/>
      <c r="DGS1219" s="8"/>
      <c r="DGT1219" s="8"/>
      <c r="DGU1219" s="8"/>
      <c r="DGV1219" s="8"/>
      <c r="DGW1219" s="8"/>
      <c r="DGX1219" s="8"/>
      <c r="DGY1219" s="8"/>
      <c r="DGZ1219" s="8"/>
      <c r="DHA1219" s="8"/>
      <c r="DHB1219" s="8"/>
      <c r="DHC1219" s="8"/>
      <c r="DHD1219" s="8"/>
      <c r="DHE1219" s="8"/>
      <c r="DHF1219" s="8"/>
      <c r="DHG1219" s="8"/>
      <c r="DHH1219" s="8"/>
      <c r="DHI1219" s="8"/>
      <c r="DHJ1219" s="8"/>
      <c r="DHK1219" s="8"/>
      <c r="DHL1219" s="8"/>
      <c r="DHM1219" s="8"/>
      <c r="DHN1219" s="8"/>
      <c r="DHO1219" s="8"/>
      <c r="DHP1219" s="8"/>
      <c r="DHQ1219" s="8"/>
      <c r="DHR1219" s="8"/>
      <c r="DHS1219" s="8"/>
      <c r="DHT1219" s="8"/>
      <c r="DHU1219" s="8"/>
      <c r="DHV1219" s="8"/>
      <c r="DHW1219" s="8"/>
      <c r="DHX1219" s="8"/>
      <c r="DHY1219" s="8"/>
      <c r="DHZ1219" s="8"/>
      <c r="DIA1219" s="8"/>
      <c r="DIB1219" s="8"/>
      <c r="DIC1219" s="8"/>
      <c r="DID1219" s="8"/>
      <c r="DIE1219" s="8"/>
      <c r="DIF1219" s="8"/>
      <c r="DIG1219" s="8"/>
      <c r="DIH1219" s="8"/>
      <c r="DII1219" s="8"/>
      <c r="DIJ1219" s="8"/>
      <c r="DIK1219" s="8"/>
      <c r="DIL1219" s="8"/>
      <c r="DIM1219" s="8"/>
      <c r="DIN1219" s="8"/>
      <c r="DIO1219" s="8"/>
      <c r="DIP1219" s="8"/>
      <c r="DIQ1219" s="8"/>
      <c r="DIR1219" s="8"/>
      <c r="DIS1219" s="8"/>
      <c r="DIT1219" s="8"/>
      <c r="DIU1219" s="8"/>
      <c r="DIV1219" s="8"/>
      <c r="DIW1219" s="8"/>
      <c r="DIX1219" s="8"/>
      <c r="DIY1219" s="8"/>
      <c r="DIZ1219" s="8"/>
      <c r="DJA1219" s="8"/>
      <c r="DJB1219" s="8"/>
      <c r="DJC1219" s="8"/>
      <c r="DJD1219" s="8"/>
      <c r="DJE1219" s="8"/>
      <c r="DJF1219" s="8"/>
      <c r="DJG1219" s="8"/>
      <c r="DJH1219" s="8"/>
      <c r="DJI1219" s="8"/>
      <c r="DJJ1219" s="8"/>
      <c r="DJK1219" s="8"/>
      <c r="DJL1219" s="8"/>
      <c r="DJM1219" s="8"/>
      <c r="DJN1219" s="8"/>
      <c r="DJO1219" s="8"/>
      <c r="DJP1219" s="8"/>
      <c r="DJQ1219" s="8"/>
      <c r="DJR1219" s="8"/>
      <c r="DJS1219" s="8"/>
      <c r="DJT1219" s="8"/>
      <c r="DJU1219" s="8"/>
      <c r="DJV1219" s="8"/>
      <c r="DJW1219" s="8"/>
      <c r="DJX1219" s="8"/>
      <c r="DJY1219" s="8"/>
      <c r="DJZ1219" s="8"/>
      <c r="DKA1219" s="8"/>
      <c r="DKB1219" s="8"/>
      <c r="DKC1219" s="8"/>
      <c r="DKD1219" s="8"/>
      <c r="DKE1219" s="8"/>
      <c r="DKF1219" s="8"/>
      <c r="DKG1219" s="8"/>
      <c r="DKH1219" s="8"/>
      <c r="DKI1219" s="8"/>
      <c r="DKJ1219" s="8"/>
      <c r="DKK1219" s="8"/>
      <c r="DKL1219" s="8"/>
      <c r="DKM1219" s="8"/>
      <c r="DKN1219" s="8"/>
      <c r="DKO1219" s="8"/>
      <c r="DKP1219" s="8"/>
      <c r="DKQ1219" s="8"/>
      <c r="DKR1219" s="8"/>
      <c r="DKS1219" s="8"/>
      <c r="DKT1219" s="8"/>
      <c r="DKU1219" s="8"/>
      <c r="DKV1219" s="8"/>
      <c r="DKW1219" s="8"/>
      <c r="DKX1219" s="8"/>
      <c r="DKY1219" s="8"/>
      <c r="DKZ1219" s="8"/>
      <c r="DLA1219" s="8"/>
      <c r="DLB1219" s="8"/>
      <c r="DLC1219" s="8"/>
      <c r="DLD1219" s="8"/>
      <c r="DLE1219" s="8"/>
      <c r="DLF1219" s="8"/>
      <c r="DLG1219" s="8"/>
      <c r="DLH1219" s="8"/>
      <c r="DLI1219" s="8"/>
      <c r="DLJ1219" s="8"/>
      <c r="DLK1219" s="8"/>
      <c r="DLL1219" s="8"/>
      <c r="DLM1219" s="8"/>
      <c r="DLN1219" s="8"/>
      <c r="DLO1219" s="8"/>
      <c r="DLP1219" s="8"/>
      <c r="DLQ1219" s="8"/>
      <c r="DLR1219" s="8"/>
      <c r="DLS1219" s="8"/>
      <c r="DLT1219" s="8"/>
      <c r="DLU1219" s="8"/>
      <c r="DLV1219" s="8"/>
      <c r="DLW1219" s="8"/>
      <c r="DLX1219" s="8"/>
      <c r="DLY1219" s="8"/>
      <c r="DLZ1219" s="8"/>
      <c r="DMA1219" s="8"/>
      <c r="DMB1219" s="8"/>
      <c r="DMC1219" s="8"/>
      <c r="DMD1219" s="8"/>
      <c r="DME1219" s="8"/>
      <c r="DMF1219" s="8"/>
      <c r="DMG1219" s="8"/>
      <c r="DMH1219" s="8"/>
      <c r="DMI1219" s="8"/>
      <c r="DMJ1219" s="8"/>
      <c r="DMK1219" s="8"/>
      <c r="DML1219" s="8"/>
      <c r="DMM1219" s="8"/>
      <c r="DMN1219" s="8"/>
      <c r="DMO1219" s="8"/>
      <c r="DMP1219" s="8"/>
      <c r="DMQ1219" s="8"/>
      <c r="DMR1219" s="8"/>
      <c r="DMS1219" s="8"/>
      <c r="DMT1219" s="8"/>
      <c r="DMU1219" s="8"/>
      <c r="DMV1219" s="8"/>
      <c r="DMW1219" s="8"/>
      <c r="DMX1219" s="8"/>
      <c r="DMY1219" s="8"/>
      <c r="DMZ1219" s="8"/>
      <c r="DNA1219" s="8"/>
      <c r="DNB1219" s="8"/>
      <c r="DNC1219" s="8"/>
      <c r="DND1219" s="8"/>
      <c r="DNE1219" s="8"/>
      <c r="DNF1219" s="8"/>
      <c r="DNG1219" s="8"/>
      <c r="DNH1219" s="8"/>
      <c r="DNI1219" s="8"/>
      <c r="DNJ1219" s="8"/>
      <c r="DNK1219" s="8"/>
      <c r="DNL1219" s="8"/>
      <c r="DNM1219" s="8"/>
      <c r="DNN1219" s="8"/>
      <c r="DNO1219" s="8"/>
      <c r="DNP1219" s="8"/>
      <c r="DNQ1219" s="8"/>
      <c r="DNR1219" s="8"/>
      <c r="DNS1219" s="8"/>
      <c r="DNT1219" s="8"/>
      <c r="DNU1219" s="8"/>
      <c r="DNV1219" s="8"/>
      <c r="DNW1219" s="8"/>
      <c r="DNX1219" s="8"/>
      <c r="DNY1219" s="8"/>
      <c r="DNZ1219" s="8"/>
      <c r="DOA1219" s="8"/>
      <c r="DOB1219" s="8"/>
      <c r="DOC1219" s="8"/>
      <c r="DOD1219" s="8"/>
      <c r="DOE1219" s="8"/>
      <c r="DOF1219" s="8"/>
      <c r="DOG1219" s="8"/>
      <c r="DOH1219" s="8"/>
      <c r="DOI1219" s="8"/>
      <c r="DOJ1219" s="8"/>
      <c r="DOK1219" s="8"/>
      <c r="DOL1219" s="8"/>
      <c r="DOM1219" s="8"/>
      <c r="DON1219" s="8"/>
      <c r="DOO1219" s="8"/>
      <c r="DOP1219" s="8"/>
      <c r="DOQ1219" s="8"/>
      <c r="DOR1219" s="8"/>
      <c r="DOS1219" s="8"/>
      <c r="DOT1219" s="8"/>
      <c r="DOU1219" s="8"/>
      <c r="DOV1219" s="8"/>
      <c r="DOW1219" s="8"/>
      <c r="DOX1219" s="8"/>
      <c r="DOY1219" s="8"/>
      <c r="DOZ1219" s="8"/>
      <c r="DPA1219" s="8"/>
      <c r="DPB1219" s="8"/>
      <c r="DPC1219" s="8"/>
      <c r="DPD1219" s="8"/>
      <c r="DPE1219" s="8"/>
      <c r="DPF1219" s="8"/>
      <c r="DPG1219" s="8"/>
      <c r="DPH1219" s="8"/>
      <c r="DPI1219" s="8"/>
      <c r="DPJ1219" s="8"/>
      <c r="DPK1219" s="8"/>
      <c r="DPL1219" s="8"/>
      <c r="DPM1219" s="8"/>
      <c r="DPN1219" s="8"/>
      <c r="DPO1219" s="8"/>
      <c r="DPP1219" s="8"/>
      <c r="DPQ1219" s="8"/>
      <c r="DPR1219" s="8"/>
      <c r="DPS1219" s="8"/>
      <c r="DPT1219" s="8"/>
      <c r="DPU1219" s="8"/>
      <c r="DPV1219" s="8"/>
      <c r="DPW1219" s="8"/>
      <c r="DPX1219" s="8"/>
      <c r="DPY1219" s="8"/>
      <c r="DPZ1219" s="8"/>
      <c r="DQA1219" s="8"/>
      <c r="DQB1219" s="8"/>
      <c r="DQC1219" s="8"/>
      <c r="DQD1219" s="8"/>
      <c r="DQE1219" s="8"/>
      <c r="DQF1219" s="8"/>
      <c r="DQG1219" s="8"/>
      <c r="DQH1219" s="8"/>
      <c r="DQI1219" s="8"/>
      <c r="DQJ1219" s="8"/>
      <c r="DQK1219" s="8"/>
      <c r="DQL1219" s="8"/>
      <c r="DQM1219" s="8"/>
      <c r="DQN1219" s="8"/>
      <c r="DQO1219" s="8"/>
      <c r="DQP1219" s="8"/>
      <c r="DQQ1219" s="8"/>
      <c r="DQR1219" s="8"/>
      <c r="DQS1219" s="8"/>
      <c r="DQT1219" s="8"/>
      <c r="DQU1219" s="8"/>
      <c r="DQV1219" s="8"/>
      <c r="DQW1219" s="8"/>
      <c r="DQX1219" s="8"/>
      <c r="DQY1219" s="8"/>
      <c r="DQZ1219" s="8"/>
      <c r="DRA1219" s="8"/>
      <c r="DRB1219" s="8"/>
      <c r="DRC1219" s="8"/>
      <c r="DRD1219" s="8"/>
      <c r="DRE1219" s="8"/>
      <c r="DRF1219" s="8"/>
      <c r="DRG1219" s="8"/>
      <c r="DRH1219" s="8"/>
      <c r="DRI1219" s="8"/>
      <c r="DRJ1219" s="8"/>
      <c r="DRK1219" s="8"/>
      <c r="DRL1219" s="8"/>
      <c r="DRM1219" s="8"/>
      <c r="DRN1219" s="8"/>
      <c r="DRO1219" s="8"/>
      <c r="DRP1219" s="8"/>
      <c r="DRQ1219" s="8"/>
      <c r="DRR1219" s="8"/>
      <c r="DRS1219" s="8"/>
      <c r="DRT1219" s="8"/>
      <c r="DRU1219" s="8"/>
      <c r="DRV1219" s="8"/>
      <c r="DRW1219" s="8"/>
      <c r="DRX1219" s="8"/>
      <c r="DRY1219" s="8"/>
      <c r="DRZ1219" s="8"/>
      <c r="DSA1219" s="8"/>
      <c r="DSB1219" s="8"/>
      <c r="DSC1219" s="8"/>
      <c r="DSD1219" s="8"/>
      <c r="DSE1219" s="8"/>
      <c r="DSF1219" s="8"/>
      <c r="DSG1219" s="8"/>
      <c r="DSH1219" s="8"/>
      <c r="DSI1219" s="8"/>
      <c r="DSJ1219" s="8"/>
      <c r="DSK1219" s="8"/>
      <c r="DSL1219" s="8"/>
      <c r="DSM1219" s="8"/>
      <c r="DSN1219" s="8"/>
      <c r="DSO1219" s="8"/>
      <c r="DSP1219" s="8"/>
      <c r="DSQ1219" s="8"/>
      <c r="DSR1219" s="8"/>
      <c r="DSS1219" s="8"/>
      <c r="DST1219" s="8"/>
      <c r="DSU1219" s="8"/>
      <c r="DSV1219" s="8"/>
      <c r="DSW1219" s="8"/>
      <c r="DSX1219" s="8"/>
      <c r="DSY1219" s="8"/>
      <c r="DSZ1219" s="8"/>
      <c r="DTA1219" s="8"/>
      <c r="DTB1219" s="8"/>
      <c r="DTC1219" s="8"/>
      <c r="DTD1219" s="8"/>
      <c r="DTE1219" s="8"/>
      <c r="DTF1219" s="8"/>
      <c r="DTG1219" s="8"/>
      <c r="DTH1219" s="8"/>
      <c r="DTI1219" s="8"/>
      <c r="DTJ1219" s="8"/>
      <c r="DTK1219" s="8"/>
      <c r="DTL1219" s="8"/>
      <c r="DTM1219" s="8"/>
      <c r="DTN1219" s="8"/>
      <c r="DTO1219" s="8"/>
      <c r="DTP1219" s="8"/>
      <c r="DTQ1219" s="8"/>
      <c r="DTR1219" s="8"/>
      <c r="DTS1219" s="8"/>
      <c r="DTT1219" s="8"/>
      <c r="DTU1219" s="8"/>
      <c r="DTV1219" s="8"/>
      <c r="DTW1219" s="8"/>
      <c r="DTX1219" s="8"/>
      <c r="DTY1219" s="8"/>
      <c r="DTZ1219" s="8"/>
      <c r="DUA1219" s="8"/>
      <c r="DUB1219" s="8"/>
      <c r="DUC1219" s="8"/>
      <c r="DUD1219" s="8"/>
      <c r="DUE1219" s="8"/>
      <c r="DUF1219" s="8"/>
      <c r="DUG1219" s="8"/>
      <c r="DUH1219" s="8"/>
      <c r="DUI1219" s="8"/>
      <c r="DUJ1219" s="8"/>
      <c r="DUK1219" s="8"/>
      <c r="DUL1219" s="8"/>
      <c r="DUM1219" s="8"/>
      <c r="DUN1219" s="8"/>
      <c r="DUO1219" s="8"/>
      <c r="DUP1219" s="8"/>
      <c r="DUQ1219" s="8"/>
      <c r="DUR1219" s="8"/>
      <c r="DUS1219" s="8"/>
      <c r="DUT1219" s="8"/>
      <c r="DUU1219" s="8"/>
      <c r="DUV1219" s="8"/>
      <c r="DUW1219" s="8"/>
      <c r="DUX1219" s="8"/>
      <c r="DUY1219" s="8"/>
      <c r="DUZ1219" s="8"/>
      <c r="DVA1219" s="8"/>
      <c r="DVB1219" s="8"/>
      <c r="DVC1219" s="8"/>
      <c r="DVD1219" s="8"/>
      <c r="DVE1219" s="8"/>
      <c r="DVF1219" s="8"/>
      <c r="DVG1219" s="8"/>
      <c r="DVH1219" s="8"/>
      <c r="DVI1219" s="8"/>
      <c r="DVJ1219" s="8"/>
      <c r="DVK1219" s="8"/>
      <c r="DVL1219" s="8"/>
      <c r="DVM1219" s="8"/>
      <c r="DVN1219" s="8"/>
      <c r="DVO1219" s="8"/>
      <c r="DVP1219" s="8"/>
      <c r="DVQ1219" s="8"/>
      <c r="DVR1219" s="8"/>
      <c r="DVS1219" s="8"/>
      <c r="DVT1219" s="8"/>
      <c r="DVU1219" s="8"/>
      <c r="DVV1219" s="8"/>
      <c r="DVW1219" s="8"/>
      <c r="DVX1219" s="8"/>
      <c r="DVY1219" s="8"/>
      <c r="DVZ1219" s="8"/>
      <c r="DWA1219" s="8"/>
      <c r="DWB1219" s="8"/>
      <c r="DWC1219" s="8"/>
      <c r="DWD1219" s="8"/>
      <c r="DWE1219" s="8"/>
      <c r="DWF1219" s="8"/>
      <c r="DWG1219" s="8"/>
      <c r="DWH1219" s="8"/>
      <c r="DWI1219" s="8"/>
      <c r="DWJ1219" s="8"/>
      <c r="DWK1219" s="8"/>
      <c r="DWL1219" s="8"/>
      <c r="DWM1219" s="8"/>
      <c r="DWN1219" s="8"/>
      <c r="DWO1219" s="8"/>
      <c r="DWP1219" s="8"/>
      <c r="DWQ1219" s="8"/>
      <c r="DWR1219" s="8"/>
      <c r="DWS1219" s="8"/>
      <c r="DWT1219" s="8"/>
      <c r="DWU1219" s="8"/>
      <c r="DWV1219" s="8"/>
      <c r="DWW1219" s="8"/>
      <c r="DWX1219" s="8"/>
      <c r="DWY1219" s="8"/>
      <c r="DWZ1219" s="8"/>
      <c r="DXA1219" s="8"/>
      <c r="DXB1219" s="8"/>
      <c r="DXC1219" s="8"/>
      <c r="DXD1219" s="8"/>
      <c r="DXE1219" s="8"/>
      <c r="DXF1219" s="8"/>
      <c r="DXG1219" s="8"/>
      <c r="DXH1219" s="8"/>
      <c r="DXI1219" s="8"/>
      <c r="DXJ1219" s="8"/>
      <c r="DXK1219" s="8"/>
      <c r="DXL1219" s="8"/>
      <c r="DXM1219" s="8"/>
      <c r="DXN1219" s="8"/>
      <c r="DXO1219" s="8"/>
      <c r="DXP1219" s="8"/>
      <c r="DXQ1219" s="8"/>
      <c r="DXR1219" s="8"/>
      <c r="DXS1219" s="8"/>
      <c r="DXT1219" s="8"/>
      <c r="DXU1219" s="8"/>
      <c r="DXV1219" s="8"/>
      <c r="DXW1219" s="8"/>
      <c r="DXX1219" s="8"/>
      <c r="DXY1219" s="8"/>
      <c r="DXZ1219" s="8"/>
      <c r="DYA1219" s="8"/>
      <c r="DYB1219" s="8"/>
      <c r="DYC1219" s="8"/>
      <c r="DYD1219" s="8"/>
      <c r="DYE1219" s="8"/>
      <c r="DYF1219" s="8"/>
      <c r="DYG1219" s="8"/>
      <c r="DYH1219" s="8"/>
      <c r="DYI1219" s="8"/>
      <c r="DYJ1219" s="8"/>
      <c r="DYK1219" s="8"/>
      <c r="DYL1219" s="8"/>
      <c r="DYM1219" s="8"/>
      <c r="DYN1219" s="8"/>
      <c r="DYO1219" s="8"/>
      <c r="DYP1219" s="8"/>
      <c r="DYQ1219" s="8"/>
      <c r="DYR1219" s="8"/>
      <c r="DYS1219" s="8"/>
      <c r="DYT1219" s="8"/>
      <c r="DYU1219" s="8"/>
      <c r="DYV1219" s="8"/>
      <c r="DYW1219" s="8"/>
      <c r="DYX1219" s="8"/>
      <c r="DYY1219" s="8"/>
      <c r="DYZ1219" s="8"/>
      <c r="DZA1219" s="8"/>
      <c r="DZB1219" s="8"/>
      <c r="DZC1219" s="8"/>
      <c r="DZD1219" s="8"/>
      <c r="DZE1219" s="8"/>
      <c r="DZF1219" s="8"/>
      <c r="DZG1219" s="8"/>
      <c r="DZH1219" s="8"/>
      <c r="DZI1219" s="8"/>
      <c r="DZJ1219" s="8"/>
      <c r="DZK1219" s="8"/>
      <c r="DZL1219" s="8"/>
      <c r="DZM1219" s="8"/>
      <c r="DZN1219" s="8"/>
      <c r="DZO1219" s="8"/>
      <c r="DZP1219" s="8"/>
      <c r="DZQ1219" s="8"/>
      <c r="DZR1219" s="8"/>
      <c r="DZS1219" s="8"/>
      <c r="DZT1219" s="8"/>
      <c r="DZU1219" s="8"/>
      <c r="DZV1219" s="8"/>
      <c r="DZW1219" s="8"/>
      <c r="DZX1219" s="8"/>
      <c r="DZY1219" s="8"/>
      <c r="DZZ1219" s="8"/>
      <c r="EAA1219" s="8"/>
      <c r="EAB1219" s="8"/>
      <c r="EAC1219" s="8"/>
      <c r="EAD1219" s="8"/>
      <c r="EAE1219" s="8"/>
      <c r="EAF1219" s="8"/>
      <c r="EAG1219" s="8"/>
      <c r="EAH1219" s="8"/>
      <c r="EAI1219" s="8"/>
      <c r="EAJ1219" s="8"/>
      <c r="EAK1219" s="8"/>
      <c r="EAL1219" s="8"/>
      <c r="EAM1219" s="8"/>
      <c r="EAN1219" s="8"/>
      <c r="EAO1219" s="8"/>
      <c r="EAP1219" s="8"/>
      <c r="EAQ1219" s="8"/>
      <c r="EAR1219" s="8"/>
      <c r="EAS1219" s="8"/>
      <c r="EAT1219" s="8"/>
      <c r="EAU1219" s="8"/>
      <c r="EAV1219" s="8"/>
      <c r="EAW1219" s="8"/>
      <c r="EAX1219" s="8"/>
      <c r="EAY1219" s="8"/>
      <c r="EAZ1219" s="8"/>
      <c r="EBA1219" s="8"/>
      <c r="EBB1219" s="8"/>
      <c r="EBC1219" s="8"/>
      <c r="EBD1219" s="8"/>
      <c r="EBE1219" s="8"/>
      <c r="EBF1219" s="8"/>
      <c r="EBG1219" s="8"/>
      <c r="EBH1219" s="8"/>
      <c r="EBI1219" s="8"/>
      <c r="EBJ1219" s="8"/>
      <c r="EBK1219" s="8"/>
      <c r="EBL1219" s="8"/>
      <c r="EBM1219" s="8"/>
      <c r="EBN1219" s="8"/>
      <c r="EBO1219" s="8"/>
      <c r="EBP1219" s="8"/>
      <c r="EBQ1219" s="8"/>
      <c r="EBR1219" s="8"/>
      <c r="EBS1219" s="8"/>
      <c r="EBT1219" s="8"/>
      <c r="EBU1219" s="8"/>
      <c r="EBV1219" s="8"/>
      <c r="EBW1219" s="8"/>
      <c r="EBX1219" s="8"/>
      <c r="EBY1219" s="8"/>
      <c r="EBZ1219" s="8"/>
      <c r="ECA1219" s="8"/>
      <c r="ECB1219" s="8"/>
      <c r="ECC1219" s="8"/>
      <c r="ECD1219" s="8"/>
      <c r="ECE1219" s="8"/>
      <c r="ECF1219" s="8"/>
      <c r="ECG1219" s="8"/>
      <c r="ECH1219" s="8"/>
      <c r="ECI1219" s="8"/>
      <c r="ECJ1219" s="8"/>
      <c r="ECK1219" s="8"/>
      <c r="ECL1219" s="8"/>
      <c r="ECM1219" s="8"/>
      <c r="ECN1219" s="8"/>
      <c r="ECO1219" s="8"/>
      <c r="ECP1219" s="8"/>
      <c r="ECQ1219" s="8"/>
      <c r="ECR1219" s="8"/>
      <c r="ECS1219" s="8"/>
      <c r="ECT1219" s="8"/>
      <c r="ECU1219" s="8"/>
      <c r="ECV1219" s="8"/>
      <c r="ECW1219" s="8"/>
      <c r="ECX1219" s="8"/>
      <c r="ECY1219" s="8"/>
      <c r="ECZ1219" s="8"/>
      <c r="EDA1219" s="8"/>
      <c r="EDB1219" s="8"/>
      <c r="EDC1219" s="8"/>
      <c r="EDD1219" s="8"/>
      <c r="EDE1219" s="8"/>
      <c r="EDF1219" s="8"/>
      <c r="EDG1219" s="8"/>
      <c r="EDH1219" s="8"/>
      <c r="EDI1219" s="8"/>
      <c r="EDJ1219" s="8"/>
      <c r="EDK1219" s="8"/>
      <c r="EDL1219" s="8"/>
      <c r="EDM1219" s="8"/>
      <c r="EDN1219" s="8"/>
      <c r="EDO1219" s="8"/>
      <c r="EDP1219" s="8"/>
      <c r="EDQ1219" s="8"/>
      <c r="EDR1219" s="8"/>
      <c r="EDS1219" s="8"/>
      <c r="EDT1219" s="8"/>
      <c r="EDU1219" s="8"/>
      <c r="EDV1219" s="8"/>
      <c r="EDW1219" s="8"/>
      <c r="EDX1219" s="8"/>
      <c r="EDY1219" s="8"/>
      <c r="EDZ1219" s="8"/>
      <c r="EEA1219" s="8"/>
      <c r="EEB1219" s="8"/>
      <c r="EEC1219" s="8"/>
      <c r="EED1219" s="8"/>
      <c r="EEE1219" s="8"/>
      <c r="EEF1219" s="8"/>
      <c r="EEG1219" s="8"/>
      <c r="EEH1219" s="8"/>
      <c r="EEI1219" s="8"/>
      <c r="EEJ1219" s="8"/>
      <c r="EEK1219" s="8"/>
      <c r="EEL1219" s="8"/>
      <c r="EEM1219" s="8"/>
      <c r="EEN1219" s="8"/>
      <c r="EEO1219" s="8"/>
      <c r="EEP1219" s="8"/>
      <c r="EEQ1219" s="8"/>
      <c r="EER1219" s="8"/>
      <c r="EES1219" s="8"/>
      <c r="EET1219" s="8"/>
      <c r="EEU1219" s="8"/>
      <c r="EEV1219" s="8"/>
      <c r="EEW1219" s="8"/>
      <c r="EEX1219" s="8"/>
      <c r="EEY1219" s="8"/>
      <c r="EEZ1219" s="8"/>
      <c r="EFA1219" s="8"/>
      <c r="EFB1219" s="8"/>
      <c r="EFC1219" s="8"/>
      <c r="EFD1219" s="8"/>
      <c r="EFE1219" s="8"/>
      <c r="EFF1219" s="8"/>
      <c r="EFG1219" s="8"/>
      <c r="EFH1219" s="8"/>
      <c r="EFI1219" s="8"/>
      <c r="EFJ1219" s="8"/>
      <c r="EFK1219" s="8"/>
      <c r="EFL1219" s="8"/>
      <c r="EFM1219" s="8"/>
      <c r="EFN1219" s="8"/>
      <c r="EFO1219" s="8"/>
      <c r="EFP1219" s="8"/>
      <c r="EFQ1219" s="8"/>
      <c r="EFR1219" s="8"/>
      <c r="EFS1219" s="8"/>
      <c r="EFT1219" s="8"/>
      <c r="EFU1219" s="8"/>
      <c r="EFV1219" s="8"/>
      <c r="EFW1219" s="8"/>
      <c r="EFX1219" s="8"/>
      <c r="EFY1219" s="8"/>
      <c r="EFZ1219" s="8"/>
      <c r="EGA1219" s="8"/>
      <c r="EGB1219" s="8"/>
      <c r="EGC1219" s="8"/>
      <c r="EGD1219" s="8"/>
      <c r="EGE1219" s="8"/>
      <c r="EGF1219" s="8"/>
      <c r="EGG1219" s="8"/>
      <c r="EGH1219" s="8"/>
      <c r="EGI1219" s="8"/>
      <c r="EGJ1219" s="8"/>
      <c r="EGK1219" s="8"/>
      <c r="EGL1219" s="8"/>
      <c r="EGM1219" s="8"/>
      <c r="EGN1219" s="8"/>
      <c r="EGO1219" s="8"/>
      <c r="EGP1219" s="8"/>
      <c r="EGQ1219" s="8"/>
      <c r="EGR1219" s="8"/>
      <c r="EGS1219" s="8"/>
      <c r="EGT1219" s="8"/>
      <c r="EGU1219" s="8"/>
      <c r="EGV1219" s="8"/>
      <c r="EGW1219" s="8"/>
      <c r="EGX1219" s="8"/>
      <c r="EGY1219" s="8"/>
      <c r="EGZ1219" s="8"/>
      <c r="EHA1219" s="8"/>
      <c r="EHB1219" s="8"/>
      <c r="EHC1219" s="8"/>
      <c r="EHD1219" s="8"/>
      <c r="EHE1219" s="8"/>
      <c r="EHF1219" s="8"/>
      <c r="EHG1219" s="8"/>
      <c r="EHH1219" s="8"/>
      <c r="EHI1219" s="8"/>
      <c r="EHJ1219" s="8"/>
      <c r="EHK1219" s="8"/>
      <c r="EHL1219" s="8"/>
      <c r="EHM1219" s="8"/>
      <c r="EHN1219" s="8"/>
      <c r="EHO1219" s="8"/>
      <c r="EHP1219" s="8"/>
      <c r="EHQ1219" s="8"/>
      <c r="EHR1219" s="8"/>
      <c r="EHS1219" s="8"/>
      <c r="EHT1219" s="8"/>
      <c r="EHU1219" s="8"/>
      <c r="EHV1219" s="8"/>
      <c r="EHW1219" s="8"/>
      <c r="EHX1219" s="8"/>
      <c r="EHY1219" s="8"/>
      <c r="EHZ1219" s="8"/>
      <c r="EIA1219" s="8"/>
      <c r="EIB1219" s="8"/>
      <c r="EIC1219" s="8"/>
      <c r="EID1219" s="8"/>
      <c r="EIE1219" s="8"/>
      <c r="EIF1219" s="8"/>
      <c r="EIG1219" s="8"/>
      <c r="EIH1219" s="8"/>
      <c r="EII1219" s="8"/>
      <c r="EIJ1219" s="8"/>
      <c r="EIK1219" s="8"/>
      <c r="EIL1219" s="8"/>
      <c r="EIM1219" s="8"/>
      <c r="EIN1219" s="8"/>
      <c r="EIO1219" s="8"/>
      <c r="EIP1219" s="8"/>
      <c r="EIQ1219" s="8"/>
      <c r="EIR1219" s="8"/>
      <c r="EIS1219" s="8"/>
      <c r="EIT1219" s="8"/>
      <c r="EIU1219" s="8"/>
      <c r="EIV1219" s="8"/>
      <c r="EIW1219" s="8"/>
      <c r="EIX1219" s="8"/>
      <c r="EIY1219" s="8"/>
      <c r="EIZ1219" s="8"/>
      <c r="EJA1219" s="8"/>
      <c r="EJB1219" s="8"/>
      <c r="EJC1219" s="8"/>
      <c r="EJD1219" s="8"/>
      <c r="EJE1219" s="8"/>
      <c r="EJF1219" s="8"/>
      <c r="EJG1219" s="8"/>
      <c r="EJH1219" s="8"/>
      <c r="EJI1219" s="8"/>
      <c r="EJJ1219" s="8"/>
      <c r="EJK1219" s="8"/>
      <c r="EJL1219" s="8"/>
      <c r="EJM1219" s="8"/>
      <c r="EJN1219" s="8"/>
      <c r="EJO1219" s="8"/>
      <c r="EJP1219" s="8"/>
      <c r="EJQ1219" s="8"/>
      <c r="EJR1219" s="8"/>
      <c r="EJS1219" s="8"/>
      <c r="EJT1219" s="8"/>
      <c r="EJU1219" s="8"/>
      <c r="EJV1219" s="8"/>
      <c r="EJW1219" s="8"/>
      <c r="EJX1219" s="8"/>
      <c r="EJY1219" s="8"/>
      <c r="EJZ1219" s="8"/>
      <c r="EKA1219" s="8"/>
      <c r="EKB1219" s="8"/>
      <c r="EKC1219" s="8"/>
      <c r="EKD1219" s="8"/>
      <c r="EKE1219" s="8"/>
      <c r="EKF1219" s="8"/>
      <c r="EKG1219" s="8"/>
      <c r="EKH1219" s="8"/>
      <c r="EKI1219" s="8"/>
      <c r="EKJ1219" s="8"/>
      <c r="EKK1219" s="8"/>
      <c r="EKL1219" s="8"/>
      <c r="EKM1219" s="8"/>
      <c r="EKN1219" s="8"/>
      <c r="EKO1219" s="8"/>
      <c r="EKP1219" s="8"/>
      <c r="EKQ1219" s="8"/>
      <c r="EKR1219" s="8"/>
      <c r="EKS1219" s="8"/>
      <c r="EKT1219" s="8"/>
      <c r="EKU1219" s="8"/>
      <c r="EKV1219" s="8"/>
      <c r="EKW1219" s="8"/>
      <c r="EKX1219" s="8"/>
      <c r="EKY1219" s="8"/>
      <c r="EKZ1219" s="8"/>
      <c r="ELA1219" s="8"/>
      <c r="ELB1219" s="8"/>
      <c r="ELC1219" s="8"/>
      <c r="ELD1219" s="8"/>
      <c r="ELE1219" s="8"/>
      <c r="ELF1219" s="8"/>
      <c r="ELG1219" s="8"/>
      <c r="ELH1219" s="8"/>
      <c r="ELI1219" s="8"/>
      <c r="ELJ1219" s="8"/>
      <c r="ELK1219" s="8"/>
      <c r="ELL1219" s="8"/>
      <c r="ELM1219" s="8"/>
      <c r="ELN1219" s="8"/>
      <c r="ELO1219" s="8"/>
      <c r="ELP1219" s="8"/>
      <c r="ELQ1219" s="8"/>
      <c r="ELR1219" s="8"/>
      <c r="ELS1219" s="8"/>
      <c r="ELT1219" s="8"/>
      <c r="ELU1219" s="8"/>
      <c r="ELV1219" s="8"/>
      <c r="ELW1219" s="8"/>
      <c r="ELX1219" s="8"/>
      <c r="ELY1219" s="8"/>
      <c r="ELZ1219" s="8"/>
      <c r="EMA1219" s="8"/>
      <c r="EMB1219" s="8"/>
      <c r="EMC1219" s="8"/>
      <c r="EMD1219" s="8"/>
      <c r="EME1219" s="8"/>
      <c r="EMF1219" s="8"/>
      <c r="EMG1219" s="8"/>
      <c r="EMH1219" s="8"/>
      <c r="EMI1219" s="8"/>
      <c r="EMJ1219" s="8"/>
      <c r="EMK1219" s="8"/>
      <c r="EML1219" s="8"/>
      <c r="EMM1219" s="8"/>
      <c r="EMN1219" s="8"/>
      <c r="EMO1219" s="8"/>
      <c r="EMP1219" s="8"/>
      <c r="EMQ1219" s="8"/>
      <c r="EMR1219" s="8"/>
      <c r="EMS1219" s="8"/>
      <c r="EMT1219" s="8"/>
      <c r="EMU1219" s="8"/>
      <c r="EMV1219" s="8"/>
      <c r="EMW1219" s="8"/>
      <c r="EMX1219" s="8"/>
      <c r="EMY1219" s="8"/>
      <c r="EMZ1219" s="8"/>
      <c r="ENA1219" s="8"/>
      <c r="ENB1219" s="8"/>
      <c r="ENC1219" s="8"/>
      <c r="END1219" s="8"/>
      <c r="ENE1219" s="8"/>
      <c r="ENF1219" s="8"/>
      <c r="ENG1219" s="8"/>
      <c r="ENH1219" s="8"/>
      <c r="ENI1219" s="8"/>
      <c r="ENJ1219" s="8"/>
      <c r="ENK1219" s="8"/>
      <c r="ENL1219" s="8"/>
      <c r="ENM1219" s="8"/>
      <c r="ENN1219" s="8"/>
      <c r="ENO1219" s="8"/>
      <c r="ENP1219" s="8"/>
      <c r="ENQ1219" s="8"/>
      <c r="ENR1219" s="8"/>
      <c r="ENS1219" s="8"/>
      <c r="ENT1219" s="8"/>
      <c r="ENU1219" s="8"/>
      <c r="ENV1219" s="8"/>
      <c r="ENW1219" s="8"/>
      <c r="ENX1219" s="8"/>
      <c r="ENY1219" s="8"/>
      <c r="ENZ1219" s="8"/>
      <c r="EOA1219" s="8"/>
      <c r="EOB1219" s="8"/>
      <c r="EOC1219" s="8"/>
      <c r="EOD1219" s="8"/>
      <c r="EOE1219" s="8"/>
      <c r="EOF1219" s="8"/>
      <c r="EOG1219" s="8"/>
      <c r="EOH1219" s="8"/>
      <c r="EOI1219" s="8"/>
      <c r="EOJ1219" s="8"/>
      <c r="EOK1219" s="8"/>
      <c r="EOL1219" s="8"/>
      <c r="EOM1219" s="8"/>
      <c r="EON1219" s="8"/>
      <c r="EOO1219" s="8"/>
      <c r="EOP1219" s="8"/>
      <c r="EOQ1219" s="8"/>
      <c r="EOR1219" s="8"/>
      <c r="EOS1219" s="8"/>
      <c r="EOT1219" s="8"/>
      <c r="EOU1219" s="8"/>
      <c r="EOV1219" s="8"/>
      <c r="EOW1219" s="8"/>
      <c r="EOX1219" s="8"/>
      <c r="EOY1219" s="8"/>
      <c r="EOZ1219" s="8"/>
      <c r="EPA1219" s="8"/>
      <c r="EPB1219" s="8"/>
      <c r="EPC1219" s="8"/>
      <c r="EPD1219" s="8"/>
      <c r="EPE1219" s="8"/>
      <c r="EPF1219" s="8"/>
      <c r="EPG1219" s="8"/>
      <c r="EPH1219" s="8"/>
      <c r="EPI1219" s="8"/>
      <c r="EPJ1219" s="8"/>
      <c r="EPK1219" s="8"/>
      <c r="EPL1219" s="8"/>
      <c r="EPM1219" s="8"/>
      <c r="EPN1219" s="8"/>
      <c r="EPO1219" s="8"/>
      <c r="EPP1219" s="8"/>
      <c r="EPQ1219" s="8"/>
      <c r="EPR1219" s="8"/>
      <c r="EPS1219" s="8"/>
      <c r="EPT1219" s="8"/>
      <c r="EPU1219" s="8"/>
      <c r="EPV1219" s="8"/>
      <c r="EPW1219" s="8"/>
      <c r="EPX1219" s="8"/>
      <c r="EPY1219" s="8"/>
      <c r="EPZ1219" s="8"/>
      <c r="EQA1219" s="8"/>
      <c r="EQB1219" s="8"/>
      <c r="EQC1219" s="8"/>
      <c r="EQD1219" s="8"/>
      <c r="EQE1219" s="8"/>
      <c r="EQF1219" s="8"/>
      <c r="EQG1219" s="8"/>
      <c r="EQH1219" s="8"/>
      <c r="EQI1219" s="8"/>
      <c r="EQJ1219" s="8"/>
      <c r="EQK1219" s="8"/>
      <c r="EQL1219" s="8"/>
      <c r="EQM1219" s="8"/>
      <c r="EQN1219" s="8"/>
      <c r="EQO1219" s="8"/>
      <c r="EQP1219" s="8"/>
      <c r="EQQ1219" s="8"/>
      <c r="EQR1219" s="8"/>
      <c r="EQS1219" s="8"/>
      <c r="EQT1219" s="8"/>
      <c r="EQU1219" s="8"/>
      <c r="EQV1219" s="8"/>
      <c r="EQW1219" s="8"/>
      <c r="EQX1219" s="8"/>
      <c r="EQY1219" s="8"/>
      <c r="EQZ1219" s="8"/>
      <c r="ERA1219" s="8"/>
      <c r="ERB1219" s="8"/>
      <c r="ERC1219" s="8"/>
      <c r="ERD1219" s="8"/>
      <c r="ERE1219" s="8"/>
      <c r="ERF1219" s="8"/>
      <c r="ERG1219" s="8"/>
      <c r="ERH1219" s="8"/>
      <c r="ERI1219" s="8"/>
      <c r="ERJ1219" s="8"/>
      <c r="ERK1219" s="8"/>
      <c r="ERL1219" s="8"/>
      <c r="ERM1219" s="8"/>
      <c r="ERN1219" s="8"/>
      <c r="ERO1219" s="8"/>
      <c r="ERP1219" s="8"/>
      <c r="ERQ1219" s="8"/>
      <c r="ERR1219" s="8"/>
      <c r="ERS1219" s="8"/>
      <c r="ERT1219" s="8"/>
      <c r="ERU1219" s="8"/>
      <c r="ERV1219" s="8"/>
      <c r="ERW1219" s="8"/>
      <c r="ERX1219" s="8"/>
      <c r="ERY1219" s="8"/>
      <c r="ERZ1219" s="8"/>
      <c r="ESA1219" s="8"/>
      <c r="ESB1219" s="8"/>
      <c r="ESC1219" s="8"/>
      <c r="ESD1219" s="8"/>
      <c r="ESE1219" s="8"/>
      <c r="ESF1219" s="8"/>
      <c r="ESG1219" s="8"/>
      <c r="ESH1219" s="8"/>
      <c r="ESI1219" s="8"/>
      <c r="ESJ1219" s="8"/>
      <c r="ESK1219" s="8"/>
      <c r="ESL1219" s="8"/>
      <c r="ESM1219" s="8"/>
      <c r="ESN1219" s="8"/>
      <c r="ESO1219" s="8"/>
      <c r="ESP1219" s="8"/>
      <c r="ESQ1219" s="8"/>
      <c r="ESR1219" s="8"/>
      <c r="ESS1219" s="8"/>
      <c r="EST1219" s="8"/>
      <c r="ESU1219" s="8"/>
      <c r="ESV1219" s="8"/>
      <c r="ESW1219" s="8"/>
      <c r="ESX1219" s="8"/>
      <c r="ESY1219" s="8"/>
      <c r="ESZ1219" s="8"/>
      <c r="ETA1219" s="8"/>
      <c r="ETB1219" s="8"/>
      <c r="ETC1219" s="8"/>
      <c r="ETD1219" s="8"/>
      <c r="ETE1219" s="8"/>
      <c r="ETF1219" s="8"/>
      <c r="ETG1219" s="8"/>
      <c r="ETH1219" s="8"/>
      <c r="ETI1219" s="8"/>
      <c r="ETJ1219" s="8"/>
      <c r="ETK1219" s="8"/>
      <c r="ETL1219" s="8"/>
      <c r="ETM1219" s="8"/>
      <c r="ETN1219" s="8"/>
      <c r="ETO1219" s="8"/>
      <c r="ETP1219" s="8"/>
      <c r="ETQ1219" s="8"/>
      <c r="ETR1219" s="8"/>
      <c r="ETS1219" s="8"/>
      <c r="ETT1219" s="8"/>
      <c r="ETU1219" s="8"/>
      <c r="ETV1219" s="8"/>
      <c r="ETW1219" s="8"/>
      <c r="ETX1219" s="8"/>
      <c r="ETY1219" s="8"/>
      <c r="ETZ1219" s="8"/>
      <c r="EUA1219" s="8"/>
      <c r="EUB1219" s="8"/>
      <c r="EUC1219" s="8"/>
      <c r="EUD1219" s="8"/>
      <c r="EUE1219" s="8"/>
      <c r="EUF1219" s="8"/>
      <c r="EUG1219" s="8"/>
      <c r="EUH1219" s="8"/>
      <c r="EUI1219" s="8"/>
      <c r="EUJ1219" s="8"/>
      <c r="EUK1219" s="8"/>
      <c r="EUL1219" s="8"/>
      <c r="EUM1219" s="8"/>
      <c r="EUN1219" s="8"/>
      <c r="EUO1219" s="8"/>
      <c r="EUP1219" s="8"/>
      <c r="EUQ1219" s="8"/>
      <c r="EUR1219" s="8"/>
      <c r="EUS1219" s="8"/>
      <c r="EUT1219" s="8"/>
      <c r="EUU1219" s="8"/>
      <c r="EUV1219" s="8"/>
      <c r="EUW1219" s="8"/>
      <c r="EUX1219" s="8"/>
      <c r="EUY1219" s="8"/>
      <c r="EUZ1219" s="8"/>
      <c r="EVA1219" s="8"/>
      <c r="EVB1219" s="8"/>
      <c r="EVC1219" s="8"/>
      <c r="EVD1219" s="8"/>
      <c r="EVE1219" s="8"/>
      <c r="EVF1219" s="8"/>
      <c r="EVG1219" s="8"/>
      <c r="EVH1219" s="8"/>
      <c r="EVI1219" s="8"/>
      <c r="EVJ1219" s="8"/>
      <c r="EVK1219" s="8"/>
      <c r="EVL1219" s="8"/>
      <c r="EVM1219" s="8"/>
      <c r="EVN1219" s="8"/>
      <c r="EVO1219" s="8"/>
      <c r="EVP1219" s="8"/>
      <c r="EVQ1219" s="8"/>
      <c r="EVR1219" s="8"/>
      <c r="EVS1219" s="8"/>
      <c r="EVT1219" s="8"/>
      <c r="EVU1219" s="8"/>
      <c r="EVV1219" s="8"/>
      <c r="EVW1219" s="8"/>
      <c r="EVX1219" s="8"/>
      <c r="EVY1219" s="8"/>
      <c r="EVZ1219" s="8"/>
      <c r="EWA1219" s="8"/>
      <c r="EWB1219" s="8"/>
      <c r="EWC1219" s="8"/>
      <c r="EWD1219" s="8"/>
      <c r="EWE1219" s="8"/>
      <c r="EWF1219" s="8"/>
      <c r="EWG1219" s="8"/>
      <c r="EWH1219" s="8"/>
      <c r="EWI1219" s="8"/>
      <c r="EWJ1219" s="8"/>
      <c r="EWK1219" s="8"/>
      <c r="EWL1219" s="8"/>
      <c r="EWM1219" s="8"/>
      <c r="EWN1219" s="8"/>
      <c r="EWO1219" s="8"/>
      <c r="EWP1219" s="8"/>
      <c r="EWQ1219" s="8"/>
      <c r="EWR1219" s="8"/>
      <c r="EWS1219" s="8"/>
      <c r="EWT1219" s="8"/>
      <c r="EWU1219" s="8"/>
      <c r="EWV1219" s="8"/>
      <c r="EWW1219" s="8"/>
      <c r="EWX1219" s="8"/>
      <c r="EWY1219" s="8"/>
      <c r="EWZ1219" s="8"/>
      <c r="EXA1219" s="8"/>
      <c r="EXB1219" s="8"/>
      <c r="EXC1219" s="8"/>
      <c r="EXD1219" s="8"/>
      <c r="EXE1219" s="8"/>
      <c r="EXF1219" s="8"/>
      <c r="EXG1219" s="8"/>
      <c r="EXH1219" s="8"/>
      <c r="EXI1219" s="8"/>
      <c r="EXJ1219" s="8"/>
      <c r="EXK1219" s="8"/>
      <c r="EXL1219" s="8"/>
      <c r="EXM1219" s="8"/>
      <c r="EXN1219" s="8"/>
      <c r="EXO1219" s="8"/>
      <c r="EXP1219" s="8"/>
      <c r="EXQ1219" s="8"/>
      <c r="EXR1219" s="8"/>
      <c r="EXS1219" s="8"/>
      <c r="EXT1219" s="8"/>
      <c r="EXU1219" s="8"/>
      <c r="EXV1219" s="8"/>
      <c r="EXW1219" s="8"/>
      <c r="EXX1219" s="8"/>
      <c r="EXY1219" s="8"/>
      <c r="EXZ1219" s="8"/>
      <c r="EYA1219" s="8"/>
      <c r="EYB1219" s="8"/>
      <c r="EYC1219" s="8"/>
      <c r="EYD1219" s="8"/>
      <c r="EYE1219" s="8"/>
      <c r="EYF1219" s="8"/>
      <c r="EYG1219" s="8"/>
      <c r="EYH1219" s="8"/>
      <c r="EYI1219" s="8"/>
      <c r="EYJ1219" s="8"/>
      <c r="EYK1219" s="8"/>
      <c r="EYL1219" s="8"/>
      <c r="EYM1219" s="8"/>
      <c r="EYN1219" s="8"/>
      <c r="EYO1219" s="8"/>
      <c r="EYP1219" s="8"/>
      <c r="EYQ1219" s="8"/>
      <c r="EYR1219" s="8"/>
      <c r="EYS1219" s="8"/>
      <c r="EYT1219" s="8"/>
      <c r="EYU1219" s="8"/>
      <c r="EYV1219" s="8"/>
      <c r="EYW1219" s="8"/>
      <c r="EYX1219" s="8"/>
      <c r="EYY1219" s="8"/>
      <c r="EYZ1219" s="8"/>
      <c r="EZA1219" s="8"/>
      <c r="EZB1219" s="8"/>
      <c r="EZC1219" s="8"/>
      <c r="EZD1219" s="8"/>
      <c r="EZE1219" s="8"/>
      <c r="EZF1219" s="8"/>
      <c r="EZG1219" s="8"/>
      <c r="EZH1219" s="8"/>
      <c r="EZI1219" s="8"/>
      <c r="EZJ1219" s="8"/>
      <c r="EZK1219" s="8"/>
      <c r="EZL1219" s="8"/>
      <c r="EZM1219" s="8"/>
      <c r="EZN1219" s="8"/>
      <c r="EZO1219" s="8"/>
      <c r="EZP1219" s="8"/>
      <c r="EZQ1219" s="8"/>
      <c r="EZR1219" s="8"/>
      <c r="EZS1219" s="8"/>
      <c r="EZT1219" s="8"/>
      <c r="EZU1219" s="8"/>
      <c r="EZV1219" s="8"/>
      <c r="EZW1219" s="8"/>
      <c r="EZX1219" s="8"/>
      <c r="EZY1219" s="8"/>
      <c r="EZZ1219" s="8"/>
      <c r="FAA1219" s="8"/>
      <c r="FAB1219" s="8"/>
      <c r="FAC1219" s="8"/>
      <c r="FAD1219" s="8"/>
      <c r="FAE1219" s="8"/>
      <c r="FAF1219" s="8"/>
      <c r="FAG1219" s="8"/>
      <c r="FAH1219" s="8"/>
      <c r="FAI1219" s="8"/>
      <c r="FAJ1219" s="8"/>
      <c r="FAK1219" s="8"/>
      <c r="FAL1219" s="8"/>
      <c r="FAM1219" s="8"/>
      <c r="FAN1219" s="8"/>
      <c r="FAO1219" s="8"/>
      <c r="FAP1219" s="8"/>
      <c r="FAQ1219" s="8"/>
      <c r="FAR1219" s="8"/>
      <c r="FAS1219" s="8"/>
      <c r="FAT1219" s="8"/>
      <c r="FAU1219" s="8"/>
      <c r="FAV1219" s="8"/>
      <c r="FAW1219" s="8"/>
      <c r="FAX1219" s="8"/>
      <c r="FAY1219" s="8"/>
      <c r="FAZ1219" s="8"/>
      <c r="FBA1219" s="8"/>
      <c r="FBB1219" s="8"/>
      <c r="FBC1219" s="8"/>
      <c r="FBD1219" s="8"/>
      <c r="FBE1219" s="8"/>
      <c r="FBF1219" s="8"/>
      <c r="FBG1219" s="8"/>
      <c r="FBH1219" s="8"/>
      <c r="FBI1219" s="8"/>
      <c r="FBJ1219" s="8"/>
      <c r="FBK1219" s="8"/>
      <c r="FBL1219" s="8"/>
      <c r="FBM1219" s="8"/>
      <c r="FBN1219" s="8"/>
      <c r="FBO1219" s="8"/>
      <c r="FBP1219" s="8"/>
      <c r="FBQ1219" s="8"/>
      <c r="FBR1219" s="8"/>
      <c r="FBS1219" s="8"/>
      <c r="FBT1219" s="8"/>
      <c r="FBU1219" s="8"/>
      <c r="FBV1219" s="8"/>
      <c r="FBW1219" s="8"/>
      <c r="FBX1219" s="8"/>
      <c r="FBY1219" s="8"/>
      <c r="FBZ1219" s="8"/>
      <c r="FCA1219" s="8"/>
      <c r="FCB1219" s="8"/>
      <c r="FCC1219" s="8"/>
      <c r="FCD1219" s="8"/>
      <c r="FCE1219" s="8"/>
      <c r="FCF1219" s="8"/>
      <c r="FCG1219" s="8"/>
      <c r="FCH1219" s="8"/>
      <c r="FCI1219" s="8"/>
      <c r="FCJ1219" s="8"/>
      <c r="FCK1219" s="8"/>
      <c r="FCL1219" s="8"/>
      <c r="FCM1219" s="8"/>
      <c r="FCN1219" s="8"/>
      <c r="FCO1219" s="8"/>
      <c r="FCP1219" s="8"/>
      <c r="FCQ1219" s="8"/>
      <c r="FCR1219" s="8"/>
      <c r="FCS1219" s="8"/>
      <c r="FCT1219" s="8"/>
      <c r="FCU1219" s="8"/>
      <c r="FCV1219" s="8"/>
      <c r="FCW1219" s="8"/>
      <c r="FCX1219" s="8"/>
      <c r="FCY1219" s="8"/>
      <c r="FCZ1219" s="8"/>
      <c r="FDA1219" s="8"/>
      <c r="FDB1219" s="8"/>
      <c r="FDC1219" s="8"/>
      <c r="FDD1219" s="8"/>
      <c r="FDE1219" s="8"/>
      <c r="FDF1219" s="8"/>
      <c r="FDG1219" s="8"/>
      <c r="FDH1219" s="8"/>
      <c r="FDI1219" s="8"/>
      <c r="FDJ1219" s="8"/>
      <c r="FDK1219" s="8"/>
      <c r="FDL1219" s="8"/>
      <c r="FDM1219" s="8"/>
      <c r="FDN1219" s="8"/>
      <c r="FDO1219" s="8"/>
      <c r="FDP1219" s="8"/>
      <c r="FDQ1219" s="8"/>
      <c r="FDR1219" s="8"/>
      <c r="FDS1219" s="8"/>
      <c r="FDT1219" s="8"/>
      <c r="FDU1219" s="8"/>
      <c r="FDV1219" s="8"/>
      <c r="FDW1219" s="8"/>
      <c r="FDX1219" s="8"/>
      <c r="FDY1219" s="8"/>
      <c r="FDZ1219" s="8"/>
      <c r="FEA1219" s="8"/>
      <c r="FEB1219" s="8"/>
      <c r="FEC1219" s="8"/>
      <c r="FED1219" s="8"/>
      <c r="FEE1219" s="8"/>
      <c r="FEF1219" s="8"/>
      <c r="FEG1219" s="8"/>
      <c r="FEH1219" s="8"/>
      <c r="FEI1219" s="8"/>
      <c r="FEJ1219" s="8"/>
      <c r="FEK1219" s="8"/>
      <c r="FEL1219" s="8"/>
      <c r="FEM1219" s="8"/>
      <c r="FEN1219" s="8"/>
      <c r="FEO1219" s="8"/>
      <c r="FEP1219" s="8"/>
      <c r="FEQ1219" s="8"/>
      <c r="FER1219" s="8"/>
      <c r="FES1219" s="8"/>
      <c r="FET1219" s="8"/>
      <c r="FEU1219" s="8"/>
      <c r="FEV1219" s="8"/>
      <c r="FEW1219" s="8"/>
      <c r="FEX1219" s="8"/>
      <c r="FEY1219" s="8"/>
      <c r="FEZ1219" s="8"/>
      <c r="FFA1219" s="8"/>
      <c r="FFB1219" s="8"/>
      <c r="FFC1219" s="8"/>
      <c r="FFD1219" s="8"/>
      <c r="FFE1219" s="8"/>
      <c r="FFF1219" s="8"/>
      <c r="FFG1219" s="8"/>
      <c r="FFH1219" s="8"/>
      <c r="FFI1219" s="8"/>
      <c r="FFJ1219" s="8"/>
      <c r="FFK1219" s="8"/>
      <c r="FFL1219" s="8"/>
      <c r="FFM1219" s="8"/>
      <c r="FFN1219" s="8"/>
      <c r="FFO1219" s="8"/>
      <c r="FFP1219" s="8"/>
      <c r="FFQ1219" s="8"/>
      <c r="FFR1219" s="8"/>
      <c r="FFS1219" s="8"/>
      <c r="FFT1219" s="8"/>
      <c r="FFU1219" s="8"/>
      <c r="FFV1219" s="8"/>
      <c r="FFW1219" s="8"/>
      <c r="FFX1219" s="8"/>
      <c r="FFY1219" s="8"/>
      <c r="FFZ1219" s="8"/>
      <c r="FGA1219" s="8"/>
      <c r="FGB1219" s="8"/>
      <c r="FGC1219" s="8"/>
      <c r="FGD1219" s="8"/>
      <c r="FGE1219" s="8"/>
      <c r="FGF1219" s="8"/>
      <c r="FGG1219" s="8"/>
      <c r="FGH1219" s="8"/>
      <c r="FGI1219" s="8"/>
      <c r="FGJ1219" s="8"/>
      <c r="FGK1219" s="8"/>
      <c r="FGL1219" s="8"/>
      <c r="FGM1219" s="8"/>
      <c r="FGN1219" s="8"/>
      <c r="FGO1219" s="8"/>
      <c r="FGP1219" s="8"/>
      <c r="FGQ1219" s="8"/>
      <c r="FGR1219" s="8"/>
      <c r="FGS1219" s="8"/>
      <c r="FGT1219" s="8"/>
      <c r="FGU1219" s="8"/>
      <c r="FGV1219" s="8"/>
      <c r="FGW1219" s="8"/>
      <c r="FGX1219" s="8"/>
      <c r="FGY1219" s="8"/>
      <c r="FGZ1219" s="8"/>
      <c r="FHA1219" s="8"/>
      <c r="FHB1219" s="8"/>
      <c r="FHC1219" s="8"/>
      <c r="FHD1219" s="8"/>
      <c r="FHE1219" s="8"/>
      <c r="FHF1219" s="8"/>
      <c r="FHG1219" s="8"/>
      <c r="FHH1219" s="8"/>
      <c r="FHI1219" s="8"/>
      <c r="FHJ1219" s="8"/>
      <c r="FHK1219" s="8"/>
      <c r="FHL1219" s="8"/>
      <c r="FHM1219" s="8"/>
      <c r="FHN1219" s="8"/>
      <c r="FHO1219" s="8"/>
      <c r="FHP1219" s="8"/>
      <c r="FHQ1219" s="8"/>
      <c r="FHR1219" s="8"/>
      <c r="FHS1219" s="8"/>
      <c r="FHT1219" s="8"/>
      <c r="FHU1219" s="8"/>
      <c r="FHV1219" s="8"/>
      <c r="FHW1219" s="8"/>
      <c r="FHX1219" s="8"/>
      <c r="FHY1219" s="8"/>
      <c r="FHZ1219" s="8"/>
      <c r="FIA1219" s="8"/>
      <c r="FIB1219" s="8"/>
      <c r="FIC1219" s="8"/>
      <c r="FID1219" s="8"/>
      <c r="FIE1219" s="8"/>
      <c r="FIF1219" s="8"/>
      <c r="FIG1219" s="8"/>
      <c r="FIH1219" s="8"/>
      <c r="FII1219" s="8"/>
      <c r="FIJ1219" s="8"/>
      <c r="FIK1219" s="8"/>
      <c r="FIL1219" s="8"/>
      <c r="FIM1219" s="8"/>
      <c r="FIN1219" s="8"/>
      <c r="FIO1219" s="8"/>
      <c r="FIP1219" s="8"/>
      <c r="FIQ1219" s="8"/>
      <c r="FIR1219" s="8"/>
      <c r="FIS1219" s="8"/>
      <c r="FIT1219" s="8"/>
      <c r="FIU1219" s="8"/>
      <c r="FIV1219" s="8"/>
      <c r="FIW1219" s="8"/>
      <c r="FIX1219" s="8"/>
      <c r="FIY1219" s="8"/>
      <c r="FIZ1219" s="8"/>
      <c r="FJA1219" s="8"/>
      <c r="FJB1219" s="8"/>
      <c r="FJC1219" s="8"/>
      <c r="FJD1219" s="8"/>
      <c r="FJE1219" s="8"/>
      <c r="FJF1219" s="8"/>
      <c r="FJG1219" s="8"/>
      <c r="FJH1219" s="8"/>
      <c r="FJI1219" s="8"/>
      <c r="FJJ1219" s="8"/>
      <c r="FJK1219" s="8"/>
      <c r="FJL1219" s="8"/>
      <c r="FJM1219" s="8"/>
      <c r="FJN1219" s="8"/>
      <c r="FJO1219" s="8"/>
      <c r="FJP1219" s="8"/>
      <c r="FJQ1219" s="8"/>
      <c r="FJR1219" s="8"/>
      <c r="FJS1219" s="8"/>
      <c r="FJT1219" s="8"/>
      <c r="FJU1219" s="8"/>
      <c r="FJV1219" s="8"/>
      <c r="FJW1219" s="8"/>
      <c r="FJX1219" s="8"/>
      <c r="FJY1219" s="8"/>
      <c r="FJZ1219" s="8"/>
      <c r="FKA1219" s="8"/>
      <c r="FKB1219" s="8"/>
      <c r="FKC1219" s="8"/>
      <c r="FKD1219" s="8"/>
      <c r="FKE1219" s="8"/>
      <c r="FKF1219" s="8"/>
      <c r="FKG1219" s="8"/>
      <c r="FKH1219" s="8"/>
      <c r="FKI1219" s="8"/>
      <c r="FKJ1219" s="8"/>
      <c r="FKK1219" s="8"/>
      <c r="FKL1219" s="8"/>
      <c r="FKM1219" s="8"/>
      <c r="FKN1219" s="8"/>
      <c r="FKO1219" s="8"/>
      <c r="FKP1219" s="8"/>
      <c r="FKQ1219" s="8"/>
      <c r="FKR1219" s="8"/>
      <c r="FKS1219" s="8"/>
      <c r="FKT1219" s="8"/>
      <c r="FKU1219" s="8"/>
      <c r="FKV1219" s="8"/>
      <c r="FKW1219" s="8"/>
      <c r="FKX1219" s="8"/>
      <c r="FKY1219" s="8"/>
      <c r="FKZ1219" s="8"/>
      <c r="FLA1219" s="8"/>
      <c r="FLB1219" s="8"/>
      <c r="FLC1219" s="8"/>
      <c r="FLD1219" s="8"/>
      <c r="FLE1219" s="8"/>
      <c r="FLF1219" s="8"/>
      <c r="FLG1219" s="8"/>
      <c r="FLH1219" s="8"/>
      <c r="FLI1219" s="8"/>
      <c r="FLJ1219" s="8"/>
      <c r="FLK1219" s="8"/>
      <c r="FLL1219" s="8"/>
      <c r="FLM1219" s="8"/>
      <c r="FLN1219" s="8"/>
      <c r="FLO1219" s="8"/>
      <c r="FLP1219" s="8"/>
      <c r="FLQ1219" s="8"/>
      <c r="FLR1219" s="8"/>
      <c r="FLS1219" s="8"/>
      <c r="FLT1219" s="8"/>
      <c r="FLU1219" s="8"/>
      <c r="FLV1219" s="8"/>
      <c r="FLW1219" s="8"/>
      <c r="FLX1219" s="8"/>
      <c r="FLY1219" s="8"/>
      <c r="FLZ1219" s="8"/>
      <c r="FMA1219" s="8"/>
      <c r="FMB1219" s="8"/>
      <c r="FMC1219" s="8"/>
      <c r="FMD1219" s="8"/>
      <c r="FME1219" s="8"/>
      <c r="FMF1219" s="8"/>
      <c r="FMG1219" s="8"/>
      <c r="FMH1219" s="8"/>
      <c r="FMI1219" s="8"/>
      <c r="FMJ1219" s="8"/>
      <c r="FMK1219" s="8"/>
      <c r="FML1219" s="8"/>
      <c r="FMM1219" s="8"/>
      <c r="FMN1219" s="8"/>
      <c r="FMO1219" s="8"/>
      <c r="FMP1219" s="8"/>
      <c r="FMQ1219" s="8"/>
      <c r="FMR1219" s="8"/>
      <c r="FMS1219" s="8"/>
      <c r="FMT1219" s="8"/>
      <c r="FMU1219" s="8"/>
      <c r="FMV1219" s="8"/>
      <c r="FMW1219" s="8"/>
      <c r="FMX1219" s="8"/>
      <c r="FMY1219" s="8"/>
      <c r="FMZ1219" s="8"/>
      <c r="FNA1219" s="8"/>
      <c r="FNB1219" s="8"/>
      <c r="FNC1219" s="8"/>
      <c r="FND1219" s="8"/>
      <c r="FNE1219" s="8"/>
      <c r="FNF1219" s="8"/>
      <c r="FNG1219" s="8"/>
      <c r="FNH1219" s="8"/>
      <c r="FNI1219" s="8"/>
      <c r="FNJ1219" s="8"/>
      <c r="FNK1219" s="8"/>
      <c r="FNL1219" s="8"/>
      <c r="FNM1219" s="8"/>
      <c r="FNN1219" s="8"/>
      <c r="FNO1219" s="8"/>
      <c r="FNP1219" s="8"/>
      <c r="FNQ1219" s="8"/>
      <c r="FNR1219" s="8"/>
      <c r="FNS1219" s="8"/>
      <c r="FNT1219" s="8"/>
      <c r="FNU1219" s="8"/>
      <c r="FNV1219" s="8"/>
      <c r="FNW1219" s="8"/>
      <c r="FNX1219" s="8"/>
      <c r="FNY1219" s="8"/>
      <c r="FNZ1219" s="8"/>
      <c r="FOA1219" s="8"/>
      <c r="FOB1219" s="8"/>
      <c r="FOC1219" s="8"/>
      <c r="FOD1219" s="8"/>
      <c r="FOE1219" s="8"/>
      <c r="FOF1219" s="8"/>
      <c r="FOG1219" s="8"/>
      <c r="FOH1219" s="8"/>
      <c r="FOI1219" s="8"/>
      <c r="FOJ1219" s="8"/>
      <c r="FOK1219" s="8"/>
      <c r="FOL1219" s="8"/>
      <c r="FOM1219" s="8"/>
      <c r="FON1219" s="8"/>
      <c r="FOO1219" s="8"/>
      <c r="FOP1219" s="8"/>
      <c r="FOQ1219" s="8"/>
      <c r="FOR1219" s="8"/>
      <c r="FOS1219" s="8"/>
      <c r="FOT1219" s="8"/>
      <c r="FOU1219" s="8"/>
      <c r="FOV1219" s="8"/>
      <c r="FOW1219" s="8"/>
      <c r="FOX1219" s="8"/>
      <c r="FOY1219" s="8"/>
      <c r="FOZ1219" s="8"/>
      <c r="FPA1219" s="8"/>
      <c r="FPB1219" s="8"/>
      <c r="FPC1219" s="8"/>
      <c r="FPD1219" s="8"/>
      <c r="FPE1219" s="8"/>
      <c r="FPF1219" s="8"/>
      <c r="FPG1219" s="8"/>
      <c r="FPH1219" s="8"/>
      <c r="FPI1219" s="8"/>
      <c r="FPJ1219" s="8"/>
      <c r="FPK1219" s="8"/>
      <c r="FPL1219" s="8"/>
      <c r="FPM1219" s="8"/>
      <c r="FPN1219" s="8"/>
      <c r="FPO1219" s="8"/>
      <c r="FPP1219" s="8"/>
      <c r="FPQ1219" s="8"/>
      <c r="FPR1219" s="8"/>
      <c r="FPS1219" s="8"/>
      <c r="FPT1219" s="8"/>
      <c r="FPU1219" s="8"/>
      <c r="FPV1219" s="8"/>
      <c r="FPW1219" s="8"/>
      <c r="FPX1219" s="8"/>
      <c r="FPY1219" s="8"/>
      <c r="FPZ1219" s="8"/>
      <c r="FQA1219" s="8"/>
      <c r="FQB1219" s="8"/>
      <c r="FQC1219" s="8"/>
      <c r="FQD1219" s="8"/>
      <c r="FQE1219" s="8"/>
      <c r="FQF1219" s="8"/>
      <c r="FQG1219" s="8"/>
      <c r="FQH1219" s="8"/>
      <c r="FQI1219" s="8"/>
      <c r="FQJ1219" s="8"/>
      <c r="FQK1219" s="8"/>
      <c r="FQL1219" s="8"/>
      <c r="FQM1219" s="8"/>
      <c r="FQN1219" s="8"/>
      <c r="FQO1219" s="8"/>
      <c r="FQP1219" s="8"/>
      <c r="FQQ1219" s="8"/>
      <c r="FQR1219" s="8"/>
      <c r="FQS1219" s="8"/>
      <c r="FQT1219" s="8"/>
      <c r="FQU1219" s="8"/>
      <c r="FQV1219" s="8"/>
      <c r="FQW1219" s="8"/>
      <c r="FQX1219" s="8"/>
      <c r="FQY1219" s="8"/>
      <c r="FQZ1219" s="8"/>
      <c r="FRA1219" s="8"/>
      <c r="FRB1219" s="8"/>
      <c r="FRC1219" s="8"/>
      <c r="FRD1219" s="8"/>
      <c r="FRE1219" s="8"/>
      <c r="FRF1219" s="8"/>
      <c r="FRG1219" s="8"/>
      <c r="FRH1219" s="8"/>
      <c r="FRI1219" s="8"/>
      <c r="FRJ1219" s="8"/>
      <c r="FRK1219" s="8"/>
      <c r="FRL1219" s="8"/>
      <c r="FRM1219" s="8"/>
      <c r="FRN1219" s="8"/>
      <c r="FRO1219" s="8"/>
      <c r="FRP1219" s="8"/>
      <c r="FRQ1219" s="8"/>
      <c r="FRR1219" s="8"/>
      <c r="FRS1219" s="8"/>
      <c r="FRT1219" s="8"/>
      <c r="FRU1219" s="8"/>
      <c r="FRV1219" s="8"/>
      <c r="FRW1219" s="8"/>
      <c r="FRX1219" s="8"/>
      <c r="FRY1219" s="8"/>
      <c r="FRZ1219" s="8"/>
      <c r="FSA1219" s="8"/>
      <c r="FSB1219" s="8"/>
      <c r="FSC1219" s="8"/>
      <c r="FSD1219" s="8"/>
      <c r="FSE1219" s="8"/>
      <c r="FSF1219" s="8"/>
      <c r="FSG1219" s="8"/>
      <c r="FSH1219" s="8"/>
      <c r="FSI1219" s="8"/>
      <c r="FSJ1219" s="8"/>
      <c r="FSK1219" s="8"/>
      <c r="FSL1219" s="8"/>
      <c r="FSM1219" s="8"/>
      <c r="FSN1219" s="8"/>
      <c r="FSO1219" s="8"/>
      <c r="FSP1219" s="8"/>
      <c r="FSQ1219" s="8"/>
      <c r="FSR1219" s="8"/>
      <c r="FSS1219" s="8"/>
      <c r="FST1219" s="8"/>
      <c r="FSU1219" s="8"/>
      <c r="FSV1219" s="8"/>
      <c r="FSW1219" s="8"/>
      <c r="FSX1219" s="8"/>
      <c r="FSY1219" s="8"/>
      <c r="FSZ1219" s="8"/>
      <c r="FTA1219" s="8"/>
      <c r="FTB1219" s="8"/>
      <c r="FTC1219" s="8"/>
      <c r="FTD1219" s="8"/>
      <c r="FTE1219" s="8"/>
      <c r="FTF1219" s="8"/>
      <c r="FTG1219" s="8"/>
      <c r="FTH1219" s="8"/>
      <c r="FTI1219" s="8"/>
      <c r="FTJ1219" s="8"/>
      <c r="FTK1219" s="8"/>
      <c r="FTL1219" s="8"/>
      <c r="FTM1219" s="8"/>
      <c r="FTN1219" s="8"/>
      <c r="FTO1219" s="8"/>
      <c r="FTP1219" s="8"/>
      <c r="FTQ1219" s="8"/>
      <c r="FTR1219" s="8"/>
      <c r="FTS1219" s="8"/>
      <c r="FTT1219" s="8"/>
      <c r="FTU1219" s="8"/>
      <c r="FTV1219" s="8"/>
      <c r="FTW1219" s="8"/>
      <c r="FTX1219" s="8"/>
      <c r="FTY1219" s="8"/>
      <c r="FTZ1219" s="8"/>
      <c r="FUA1219" s="8"/>
      <c r="FUB1219" s="8"/>
      <c r="FUC1219" s="8"/>
      <c r="FUD1219" s="8"/>
      <c r="FUE1219" s="8"/>
      <c r="FUF1219" s="8"/>
      <c r="FUG1219" s="8"/>
      <c r="FUH1219" s="8"/>
      <c r="FUI1219" s="8"/>
      <c r="FUJ1219" s="8"/>
      <c r="FUK1219" s="8"/>
      <c r="FUL1219" s="8"/>
      <c r="FUM1219" s="8"/>
      <c r="FUN1219" s="8"/>
      <c r="FUO1219" s="8"/>
      <c r="FUP1219" s="8"/>
      <c r="FUQ1219" s="8"/>
      <c r="FUR1219" s="8"/>
      <c r="FUS1219" s="8"/>
      <c r="FUT1219" s="8"/>
      <c r="FUU1219" s="8"/>
      <c r="FUV1219" s="8"/>
      <c r="FUW1219" s="8"/>
      <c r="FUX1219" s="8"/>
      <c r="FUY1219" s="8"/>
      <c r="FUZ1219" s="8"/>
      <c r="FVA1219" s="8"/>
      <c r="FVB1219" s="8"/>
      <c r="FVC1219" s="8"/>
      <c r="FVD1219" s="8"/>
      <c r="FVE1219" s="8"/>
      <c r="FVF1219" s="8"/>
      <c r="FVG1219" s="8"/>
      <c r="FVH1219" s="8"/>
      <c r="FVI1219" s="8"/>
      <c r="FVJ1219" s="8"/>
      <c r="FVK1219" s="8"/>
      <c r="FVL1219" s="8"/>
      <c r="FVM1219" s="8"/>
      <c r="FVN1219" s="8"/>
      <c r="FVO1219" s="8"/>
      <c r="FVP1219" s="8"/>
      <c r="FVQ1219" s="8"/>
      <c r="FVR1219" s="8"/>
      <c r="FVS1219" s="8"/>
      <c r="FVT1219" s="8"/>
      <c r="FVU1219" s="8"/>
      <c r="FVV1219" s="8"/>
      <c r="FVW1219" s="8"/>
      <c r="FVX1219" s="8"/>
      <c r="FVY1219" s="8"/>
      <c r="FVZ1219" s="8"/>
      <c r="FWA1219" s="8"/>
      <c r="FWB1219" s="8"/>
      <c r="FWC1219" s="8"/>
      <c r="FWD1219" s="8"/>
      <c r="FWE1219" s="8"/>
      <c r="FWF1219" s="8"/>
      <c r="FWG1219" s="8"/>
      <c r="FWH1219" s="8"/>
      <c r="FWI1219" s="8"/>
      <c r="FWJ1219" s="8"/>
      <c r="FWK1219" s="8"/>
      <c r="FWL1219" s="8"/>
      <c r="FWM1219" s="8"/>
      <c r="FWN1219" s="8"/>
      <c r="FWO1219" s="8"/>
      <c r="FWP1219" s="8"/>
      <c r="FWQ1219" s="8"/>
      <c r="FWR1219" s="8"/>
      <c r="FWS1219" s="8"/>
      <c r="FWT1219" s="8"/>
      <c r="FWU1219" s="8"/>
      <c r="FWV1219" s="8"/>
      <c r="FWW1219" s="8"/>
      <c r="FWX1219" s="8"/>
      <c r="FWY1219" s="8"/>
      <c r="FWZ1219" s="8"/>
      <c r="FXA1219" s="8"/>
      <c r="FXB1219" s="8"/>
      <c r="FXC1219" s="8"/>
      <c r="FXD1219" s="8"/>
      <c r="FXE1219" s="8"/>
      <c r="FXF1219" s="8"/>
      <c r="FXG1219" s="8"/>
      <c r="FXH1219" s="8"/>
      <c r="FXI1219" s="8"/>
      <c r="FXJ1219" s="8"/>
      <c r="FXK1219" s="8"/>
      <c r="FXL1219" s="8"/>
      <c r="FXM1219" s="8"/>
      <c r="FXN1219" s="8"/>
      <c r="FXO1219" s="8"/>
      <c r="FXP1219" s="8"/>
      <c r="FXQ1219" s="8"/>
      <c r="FXR1219" s="8"/>
      <c r="FXS1219" s="8"/>
      <c r="FXT1219" s="8"/>
      <c r="FXU1219" s="8"/>
      <c r="FXV1219" s="8"/>
      <c r="FXW1219" s="8"/>
      <c r="FXX1219" s="8"/>
      <c r="FXY1219" s="8"/>
      <c r="FXZ1219" s="8"/>
      <c r="FYA1219" s="8"/>
      <c r="FYB1219" s="8"/>
      <c r="FYC1219" s="8"/>
      <c r="FYD1219" s="8"/>
      <c r="FYE1219" s="8"/>
      <c r="FYF1219" s="8"/>
      <c r="FYG1219" s="8"/>
      <c r="FYH1219" s="8"/>
      <c r="FYI1219" s="8"/>
      <c r="FYJ1219" s="8"/>
      <c r="FYK1219" s="8"/>
      <c r="FYL1219" s="8"/>
      <c r="FYM1219" s="8"/>
      <c r="FYN1219" s="8"/>
      <c r="FYO1219" s="8"/>
      <c r="FYP1219" s="8"/>
      <c r="FYQ1219" s="8"/>
      <c r="FYR1219" s="8"/>
      <c r="FYS1219" s="8"/>
      <c r="FYT1219" s="8"/>
      <c r="FYU1219" s="8"/>
      <c r="FYV1219" s="8"/>
      <c r="FYW1219" s="8"/>
      <c r="FYX1219" s="8"/>
      <c r="FYY1219" s="8"/>
      <c r="FYZ1219" s="8"/>
      <c r="FZA1219" s="8"/>
      <c r="FZB1219" s="8"/>
      <c r="FZC1219" s="8"/>
      <c r="FZD1219" s="8"/>
      <c r="FZE1219" s="8"/>
      <c r="FZF1219" s="8"/>
      <c r="FZG1219" s="8"/>
      <c r="FZH1219" s="8"/>
      <c r="FZI1219" s="8"/>
      <c r="FZJ1219" s="8"/>
      <c r="FZK1219" s="8"/>
      <c r="FZL1219" s="8"/>
      <c r="FZM1219" s="8"/>
      <c r="FZN1219" s="8"/>
      <c r="FZO1219" s="8"/>
      <c r="FZP1219" s="8"/>
      <c r="FZQ1219" s="8"/>
      <c r="FZR1219" s="8"/>
      <c r="FZS1219" s="8"/>
      <c r="FZT1219" s="8"/>
      <c r="FZU1219" s="8"/>
      <c r="FZV1219" s="8"/>
      <c r="FZW1219" s="8"/>
      <c r="FZX1219" s="8"/>
      <c r="FZY1219" s="8"/>
      <c r="FZZ1219" s="8"/>
      <c r="GAA1219" s="8"/>
      <c r="GAB1219" s="8"/>
      <c r="GAC1219" s="8"/>
      <c r="GAD1219" s="8"/>
      <c r="GAE1219" s="8"/>
      <c r="GAF1219" s="8"/>
      <c r="GAG1219" s="8"/>
      <c r="GAH1219" s="8"/>
      <c r="GAI1219" s="8"/>
      <c r="GAJ1219" s="8"/>
      <c r="GAK1219" s="8"/>
      <c r="GAL1219" s="8"/>
      <c r="GAM1219" s="8"/>
      <c r="GAN1219" s="8"/>
      <c r="GAO1219" s="8"/>
      <c r="GAP1219" s="8"/>
      <c r="GAQ1219" s="8"/>
      <c r="GAR1219" s="8"/>
      <c r="GAS1219" s="8"/>
      <c r="GAT1219" s="8"/>
      <c r="GAU1219" s="8"/>
      <c r="GAV1219" s="8"/>
      <c r="GAW1219" s="8"/>
      <c r="GAX1219" s="8"/>
      <c r="GAY1219" s="8"/>
      <c r="GAZ1219" s="8"/>
      <c r="GBA1219" s="8"/>
      <c r="GBB1219" s="8"/>
      <c r="GBC1219" s="8"/>
      <c r="GBD1219" s="8"/>
      <c r="GBE1219" s="8"/>
      <c r="GBF1219" s="8"/>
      <c r="GBG1219" s="8"/>
      <c r="GBH1219" s="8"/>
      <c r="GBI1219" s="8"/>
      <c r="GBJ1219" s="8"/>
      <c r="GBK1219" s="8"/>
      <c r="GBL1219" s="8"/>
      <c r="GBM1219" s="8"/>
      <c r="GBN1219" s="8"/>
      <c r="GBO1219" s="8"/>
      <c r="GBP1219" s="8"/>
      <c r="GBQ1219" s="8"/>
      <c r="GBR1219" s="8"/>
      <c r="GBS1219" s="8"/>
      <c r="GBT1219" s="8"/>
      <c r="GBU1219" s="8"/>
      <c r="GBV1219" s="8"/>
      <c r="GBW1219" s="8"/>
      <c r="GBX1219" s="8"/>
      <c r="GBY1219" s="8"/>
      <c r="GBZ1219" s="8"/>
      <c r="GCA1219" s="8"/>
      <c r="GCB1219" s="8"/>
      <c r="GCC1219" s="8"/>
      <c r="GCD1219" s="8"/>
      <c r="GCE1219" s="8"/>
      <c r="GCF1219" s="8"/>
      <c r="GCG1219" s="8"/>
      <c r="GCH1219" s="8"/>
      <c r="GCI1219" s="8"/>
      <c r="GCJ1219" s="8"/>
      <c r="GCK1219" s="8"/>
      <c r="GCL1219" s="8"/>
      <c r="GCM1219" s="8"/>
      <c r="GCN1219" s="8"/>
      <c r="GCO1219" s="8"/>
      <c r="GCP1219" s="8"/>
      <c r="GCQ1219" s="8"/>
      <c r="GCR1219" s="8"/>
      <c r="GCS1219" s="8"/>
      <c r="GCT1219" s="8"/>
      <c r="GCU1219" s="8"/>
      <c r="GCV1219" s="8"/>
      <c r="GCW1219" s="8"/>
      <c r="GCX1219" s="8"/>
      <c r="GCY1219" s="8"/>
      <c r="GCZ1219" s="8"/>
      <c r="GDA1219" s="8"/>
      <c r="GDB1219" s="8"/>
      <c r="GDC1219" s="8"/>
      <c r="GDD1219" s="8"/>
      <c r="GDE1219" s="8"/>
      <c r="GDF1219" s="8"/>
      <c r="GDG1219" s="8"/>
      <c r="GDH1219" s="8"/>
      <c r="GDI1219" s="8"/>
      <c r="GDJ1219" s="8"/>
      <c r="GDK1219" s="8"/>
      <c r="GDL1219" s="8"/>
      <c r="GDM1219" s="8"/>
      <c r="GDN1219" s="8"/>
      <c r="GDO1219" s="8"/>
      <c r="GDP1219" s="8"/>
      <c r="GDQ1219" s="8"/>
      <c r="GDR1219" s="8"/>
      <c r="GDS1219" s="8"/>
      <c r="GDT1219" s="8"/>
      <c r="GDU1219" s="8"/>
      <c r="GDV1219" s="8"/>
      <c r="GDW1219" s="8"/>
      <c r="GDX1219" s="8"/>
      <c r="GDY1219" s="8"/>
      <c r="GDZ1219" s="8"/>
      <c r="GEA1219" s="8"/>
      <c r="GEB1219" s="8"/>
      <c r="GEC1219" s="8"/>
      <c r="GED1219" s="8"/>
      <c r="GEE1219" s="8"/>
      <c r="GEF1219" s="8"/>
      <c r="GEG1219" s="8"/>
      <c r="GEH1219" s="8"/>
      <c r="GEI1219" s="8"/>
      <c r="GEJ1219" s="8"/>
      <c r="GEK1219" s="8"/>
      <c r="GEL1219" s="8"/>
      <c r="GEM1219" s="8"/>
      <c r="GEN1219" s="8"/>
      <c r="GEO1219" s="8"/>
      <c r="GEP1219" s="8"/>
      <c r="GEQ1219" s="8"/>
      <c r="GER1219" s="8"/>
      <c r="GES1219" s="8"/>
      <c r="GET1219" s="8"/>
      <c r="GEU1219" s="8"/>
      <c r="GEV1219" s="8"/>
      <c r="GEW1219" s="8"/>
      <c r="GEX1219" s="8"/>
      <c r="GEY1219" s="8"/>
      <c r="GEZ1219" s="8"/>
      <c r="GFA1219" s="8"/>
      <c r="GFB1219" s="8"/>
      <c r="GFC1219" s="8"/>
      <c r="GFD1219" s="8"/>
      <c r="GFE1219" s="8"/>
      <c r="GFF1219" s="8"/>
      <c r="GFG1219" s="8"/>
      <c r="GFH1219" s="8"/>
      <c r="GFI1219" s="8"/>
      <c r="GFJ1219" s="8"/>
      <c r="GFK1219" s="8"/>
      <c r="GFL1219" s="8"/>
      <c r="GFM1219" s="8"/>
      <c r="GFN1219" s="8"/>
      <c r="GFO1219" s="8"/>
      <c r="GFP1219" s="8"/>
      <c r="GFQ1219" s="8"/>
      <c r="GFR1219" s="8"/>
      <c r="GFS1219" s="8"/>
      <c r="GFT1219" s="8"/>
      <c r="GFU1219" s="8"/>
      <c r="GFV1219" s="8"/>
      <c r="GFW1219" s="8"/>
      <c r="GFX1219" s="8"/>
      <c r="GFY1219" s="8"/>
      <c r="GFZ1219" s="8"/>
      <c r="GGA1219" s="8"/>
      <c r="GGB1219" s="8"/>
      <c r="GGC1219" s="8"/>
      <c r="GGD1219" s="8"/>
      <c r="GGE1219" s="8"/>
      <c r="GGF1219" s="8"/>
      <c r="GGG1219" s="8"/>
      <c r="GGH1219" s="8"/>
      <c r="GGI1219" s="8"/>
      <c r="GGJ1219" s="8"/>
      <c r="GGK1219" s="8"/>
      <c r="GGL1219" s="8"/>
      <c r="GGM1219" s="8"/>
      <c r="GGN1219" s="8"/>
      <c r="GGO1219" s="8"/>
      <c r="GGP1219" s="8"/>
      <c r="GGQ1219" s="8"/>
      <c r="GGR1219" s="8"/>
      <c r="GGS1219" s="8"/>
      <c r="GGT1219" s="8"/>
      <c r="GGU1219" s="8"/>
      <c r="GGV1219" s="8"/>
      <c r="GGW1219" s="8"/>
      <c r="GGX1219" s="8"/>
      <c r="GGY1219" s="8"/>
      <c r="GGZ1219" s="8"/>
      <c r="GHA1219" s="8"/>
      <c r="GHB1219" s="8"/>
      <c r="GHC1219" s="8"/>
      <c r="GHD1219" s="8"/>
      <c r="GHE1219" s="8"/>
      <c r="GHF1219" s="8"/>
      <c r="GHG1219" s="8"/>
      <c r="GHH1219" s="8"/>
      <c r="GHI1219" s="8"/>
      <c r="GHJ1219" s="8"/>
      <c r="GHK1219" s="8"/>
      <c r="GHL1219" s="8"/>
      <c r="GHM1219" s="8"/>
      <c r="GHN1219" s="8"/>
      <c r="GHO1219" s="8"/>
      <c r="GHP1219" s="8"/>
      <c r="GHQ1219" s="8"/>
      <c r="GHR1219" s="8"/>
      <c r="GHS1219" s="8"/>
      <c r="GHT1219" s="8"/>
      <c r="GHU1219" s="8"/>
      <c r="GHV1219" s="8"/>
      <c r="GHW1219" s="8"/>
      <c r="GHX1219" s="8"/>
      <c r="GHY1219" s="8"/>
      <c r="GHZ1219" s="8"/>
      <c r="GIA1219" s="8"/>
      <c r="GIB1219" s="8"/>
      <c r="GIC1219" s="8"/>
      <c r="GID1219" s="8"/>
      <c r="GIE1219" s="8"/>
      <c r="GIF1219" s="8"/>
      <c r="GIG1219" s="8"/>
      <c r="GIH1219" s="8"/>
      <c r="GII1219" s="8"/>
      <c r="GIJ1219" s="8"/>
      <c r="GIK1219" s="8"/>
      <c r="GIL1219" s="8"/>
      <c r="GIM1219" s="8"/>
      <c r="GIN1219" s="8"/>
      <c r="GIO1219" s="8"/>
      <c r="GIP1219" s="8"/>
      <c r="GIQ1219" s="8"/>
      <c r="GIR1219" s="8"/>
      <c r="GIS1219" s="8"/>
      <c r="GIT1219" s="8"/>
      <c r="GIU1219" s="8"/>
      <c r="GIV1219" s="8"/>
      <c r="GIW1219" s="8"/>
      <c r="GIX1219" s="8"/>
      <c r="GIY1219" s="8"/>
      <c r="GIZ1219" s="8"/>
      <c r="GJA1219" s="8"/>
      <c r="GJB1219" s="8"/>
      <c r="GJC1219" s="8"/>
      <c r="GJD1219" s="8"/>
      <c r="GJE1219" s="8"/>
      <c r="GJF1219" s="8"/>
      <c r="GJG1219" s="8"/>
      <c r="GJH1219" s="8"/>
      <c r="GJI1219" s="8"/>
      <c r="GJJ1219" s="8"/>
      <c r="GJK1219" s="8"/>
      <c r="GJL1219" s="8"/>
      <c r="GJM1219" s="8"/>
      <c r="GJN1219" s="8"/>
      <c r="GJO1219" s="8"/>
      <c r="GJP1219" s="8"/>
      <c r="GJQ1219" s="8"/>
      <c r="GJR1219" s="8"/>
      <c r="GJS1219" s="8"/>
      <c r="GJT1219" s="8"/>
      <c r="GJU1219" s="8"/>
      <c r="GJV1219" s="8"/>
      <c r="GJW1219" s="8"/>
      <c r="GJX1219" s="8"/>
      <c r="GJY1219" s="8"/>
      <c r="GJZ1219" s="8"/>
      <c r="GKA1219" s="8"/>
      <c r="GKB1219" s="8"/>
      <c r="GKC1219" s="8"/>
      <c r="GKD1219" s="8"/>
      <c r="GKE1219" s="8"/>
      <c r="GKF1219" s="8"/>
      <c r="GKG1219" s="8"/>
      <c r="GKH1219" s="8"/>
      <c r="GKI1219" s="8"/>
      <c r="GKJ1219" s="8"/>
      <c r="GKK1219" s="8"/>
      <c r="GKL1219" s="8"/>
      <c r="GKM1219" s="8"/>
      <c r="GKN1219" s="8"/>
      <c r="GKO1219" s="8"/>
      <c r="GKP1219" s="8"/>
      <c r="GKQ1219" s="8"/>
      <c r="GKR1219" s="8"/>
      <c r="GKS1219" s="8"/>
      <c r="GKT1219" s="8"/>
      <c r="GKU1219" s="8"/>
      <c r="GKV1219" s="8"/>
      <c r="GKW1219" s="8"/>
      <c r="GKX1219" s="8"/>
      <c r="GKY1219" s="8"/>
      <c r="GKZ1219" s="8"/>
      <c r="GLA1219" s="8"/>
      <c r="GLB1219" s="8"/>
      <c r="GLC1219" s="8"/>
      <c r="GLD1219" s="8"/>
      <c r="GLE1219" s="8"/>
      <c r="GLF1219" s="8"/>
      <c r="GLG1219" s="8"/>
      <c r="GLH1219" s="8"/>
      <c r="GLI1219" s="8"/>
      <c r="GLJ1219" s="8"/>
      <c r="GLK1219" s="8"/>
      <c r="GLL1219" s="8"/>
      <c r="GLM1219" s="8"/>
      <c r="GLN1219" s="8"/>
      <c r="GLO1219" s="8"/>
      <c r="GLP1219" s="8"/>
      <c r="GLQ1219" s="8"/>
      <c r="GLR1219" s="8"/>
      <c r="GLS1219" s="8"/>
      <c r="GLT1219" s="8"/>
      <c r="GLU1219" s="8"/>
      <c r="GLV1219" s="8"/>
      <c r="GLW1219" s="8"/>
      <c r="GLX1219" s="8"/>
      <c r="GLY1219" s="8"/>
      <c r="GLZ1219" s="8"/>
      <c r="GMA1219" s="8"/>
      <c r="GMB1219" s="8"/>
      <c r="GMC1219" s="8"/>
      <c r="GMD1219" s="8"/>
      <c r="GME1219" s="8"/>
      <c r="GMF1219" s="8"/>
      <c r="GMG1219" s="8"/>
      <c r="GMH1219" s="8"/>
      <c r="GMI1219" s="8"/>
      <c r="GMJ1219" s="8"/>
      <c r="GMK1219" s="8"/>
      <c r="GML1219" s="8"/>
      <c r="GMM1219" s="8"/>
      <c r="GMN1219" s="8"/>
      <c r="GMO1219" s="8"/>
      <c r="GMP1219" s="8"/>
      <c r="GMQ1219" s="8"/>
      <c r="GMR1219" s="8"/>
      <c r="GMS1219" s="8"/>
      <c r="GMT1219" s="8"/>
      <c r="GMU1219" s="8"/>
      <c r="GMV1219" s="8"/>
      <c r="GMW1219" s="8"/>
      <c r="GMX1219" s="8"/>
      <c r="GMY1219" s="8"/>
      <c r="GMZ1219" s="8"/>
      <c r="GNA1219" s="8"/>
      <c r="GNB1219" s="8"/>
      <c r="GNC1219" s="8"/>
      <c r="GND1219" s="8"/>
      <c r="GNE1219" s="8"/>
      <c r="GNF1219" s="8"/>
      <c r="GNG1219" s="8"/>
      <c r="GNH1219" s="8"/>
      <c r="GNI1219" s="8"/>
      <c r="GNJ1219" s="8"/>
      <c r="GNK1219" s="8"/>
      <c r="GNL1219" s="8"/>
      <c r="GNM1219" s="8"/>
      <c r="GNN1219" s="8"/>
      <c r="GNO1219" s="8"/>
      <c r="GNP1219" s="8"/>
      <c r="GNQ1219" s="8"/>
      <c r="GNR1219" s="8"/>
      <c r="GNS1219" s="8"/>
      <c r="GNT1219" s="8"/>
      <c r="GNU1219" s="8"/>
      <c r="GNV1219" s="8"/>
      <c r="GNW1219" s="8"/>
      <c r="GNX1219" s="8"/>
      <c r="GNY1219" s="8"/>
      <c r="GNZ1219" s="8"/>
      <c r="GOA1219" s="8"/>
      <c r="GOB1219" s="8"/>
      <c r="GOC1219" s="8"/>
      <c r="GOD1219" s="8"/>
      <c r="GOE1219" s="8"/>
      <c r="GOF1219" s="8"/>
      <c r="GOG1219" s="8"/>
      <c r="GOH1219" s="8"/>
      <c r="GOI1219" s="8"/>
      <c r="GOJ1219" s="8"/>
      <c r="GOK1219" s="8"/>
      <c r="GOL1219" s="8"/>
      <c r="GOM1219" s="8"/>
      <c r="GON1219" s="8"/>
      <c r="GOO1219" s="8"/>
      <c r="GOP1219" s="8"/>
      <c r="GOQ1219" s="8"/>
      <c r="GOR1219" s="8"/>
      <c r="GOS1219" s="8"/>
      <c r="GOT1219" s="8"/>
      <c r="GOU1219" s="8"/>
      <c r="GOV1219" s="8"/>
      <c r="GOW1219" s="8"/>
      <c r="GOX1219" s="8"/>
      <c r="GOY1219" s="8"/>
      <c r="GOZ1219" s="8"/>
      <c r="GPA1219" s="8"/>
      <c r="GPB1219" s="8"/>
      <c r="GPC1219" s="8"/>
      <c r="GPD1219" s="8"/>
      <c r="GPE1219" s="8"/>
      <c r="GPF1219" s="8"/>
      <c r="GPG1219" s="8"/>
      <c r="GPH1219" s="8"/>
      <c r="GPI1219" s="8"/>
      <c r="GPJ1219" s="8"/>
      <c r="GPK1219" s="8"/>
      <c r="GPL1219" s="8"/>
      <c r="GPM1219" s="8"/>
      <c r="GPN1219" s="8"/>
      <c r="GPO1219" s="8"/>
      <c r="GPP1219" s="8"/>
      <c r="GPQ1219" s="8"/>
      <c r="GPR1219" s="8"/>
      <c r="GPS1219" s="8"/>
      <c r="GPT1219" s="8"/>
      <c r="GPU1219" s="8"/>
      <c r="GPV1219" s="8"/>
      <c r="GPW1219" s="8"/>
      <c r="GPX1219" s="8"/>
      <c r="GPY1219" s="8"/>
      <c r="GPZ1219" s="8"/>
      <c r="GQA1219" s="8"/>
      <c r="GQB1219" s="8"/>
      <c r="GQC1219" s="8"/>
      <c r="GQD1219" s="8"/>
      <c r="GQE1219" s="8"/>
      <c r="GQF1219" s="8"/>
      <c r="GQG1219" s="8"/>
      <c r="GQH1219" s="8"/>
      <c r="GQI1219" s="8"/>
      <c r="GQJ1219" s="8"/>
      <c r="GQK1219" s="8"/>
      <c r="GQL1219" s="8"/>
      <c r="GQM1219" s="8"/>
      <c r="GQN1219" s="8"/>
      <c r="GQO1219" s="8"/>
      <c r="GQP1219" s="8"/>
      <c r="GQQ1219" s="8"/>
      <c r="GQR1219" s="8"/>
      <c r="GQS1219" s="8"/>
      <c r="GQT1219" s="8"/>
      <c r="GQU1219" s="8"/>
      <c r="GQV1219" s="8"/>
      <c r="GQW1219" s="8"/>
      <c r="GQX1219" s="8"/>
      <c r="GQY1219" s="8"/>
      <c r="GQZ1219" s="8"/>
      <c r="GRA1219" s="8"/>
      <c r="GRB1219" s="8"/>
      <c r="GRC1219" s="8"/>
      <c r="GRD1219" s="8"/>
      <c r="GRE1219" s="8"/>
      <c r="GRF1219" s="8"/>
      <c r="GRG1219" s="8"/>
      <c r="GRH1219" s="8"/>
      <c r="GRI1219" s="8"/>
      <c r="GRJ1219" s="8"/>
      <c r="GRK1219" s="8"/>
      <c r="GRL1219" s="8"/>
      <c r="GRM1219" s="8"/>
      <c r="GRN1219" s="8"/>
      <c r="GRO1219" s="8"/>
      <c r="GRP1219" s="8"/>
      <c r="GRQ1219" s="8"/>
      <c r="GRR1219" s="8"/>
      <c r="GRS1219" s="8"/>
      <c r="GRT1219" s="8"/>
      <c r="GRU1219" s="8"/>
      <c r="GRV1219" s="8"/>
      <c r="GRW1219" s="8"/>
      <c r="GRX1219" s="8"/>
      <c r="GRY1219" s="8"/>
      <c r="GRZ1219" s="8"/>
      <c r="GSA1219" s="8"/>
      <c r="GSB1219" s="8"/>
      <c r="GSC1219" s="8"/>
      <c r="GSD1219" s="8"/>
      <c r="GSE1219" s="8"/>
      <c r="GSF1219" s="8"/>
      <c r="GSG1219" s="8"/>
      <c r="GSH1219" s="8"/>
      <c r="GSI1219" s="8"/>
      <c r="GSJ1219" s="8"/>
      <c r="GSK1219" s="8"/>
      <c r="GSL1219" s="8"/>
      <c r="GSM1219" s="8"/>
      <c r="GSN1219" s="8"/>
      <c r="GSO1219" s="8"/>
      <c r="GSP1219" s="8"/>
      <c r="GSQ1219" s="8"/>
      <c r="GSR1219" s="8"/>
      <c r="GSS1219" s="8"/>
      <c r="GST1219" s="8"/>
      <c r="GSU1219" s="8"/>
      <c r="GSV1219" s="8"/>
      <c r="GSW1219" s="8"/>
      <c r="GSX1219" s="8"/>
      <c r="GSY1219" s="8"/>
      <c r="GSZ1219" s="8"/>
      <c r="GTA1219" s="8"/>
      <c r="GTB1219" s="8"/>
      <c r="GTC1219" s="8"/>
      <c r="GTD1219" s="8"/>
      <c r="GTE1219" s="8"/>
      <c r="GTF1219" s="8"/>
      <c r="GTG1219" s="8"/>
      <c r="GTH1219" s="8"/>
      <c r="GTI1219" s="8"/>
      <c r="GTJ1219" s="8"/>
      <c r="GTK1219" s="8"/>
      <c r="GTL1219" s="8"/>
      <c r="GTM1219" s="8"/>
      <c r="GTN1219" s="8"/>
      <c r="GTO1219" s="8"/>
      <c r="GTP1219" s="8"/>
      <c r="GTQ1219" s="8"/>
      <c r="GTR1219" s="8"/>
      <c r="GTS1219" s="8"/>
      <c r="GTT1219" s="8"/>
      <c r="GTU1219" s="8"/>
      <c r="GTV1219" s="8"/>
      <c r="GTW1219" s="8"/>
      <c r="GTX1219" s="8"/>
      <c r="GTY1219" s="8"/>
      <c r="GTZ1219" s="8"/>
      <c r="GUA1219" s="8"/>
      <c r="GUB1219" s="8"/>
      <c r="GUC1219" s="8"/>
      <c r="GUD1219" s="8"/>
      <c r="GUE1219" s="8"/>
      <c r="GUF1219" s="8"/>
      <c r="GUG1219" s="8"/>
      <c r="GUH1219" s="8"/>
      <c r="GUI1219" s="8"/>
      <c r="GUJ1219" s="8"/>
      <c r="GUK1219" s="8"/>
      <c r="GUL1219" s="8"/>
      <c r="GUM1219" s="8"/>
      <c r="GUN1219" s="8"/>
      <c r="GUO1219" s="8"/>
      <c r="GUP1219" s="8"/>
      <c r="GUQ1219" s="8"/>
      <c r="GUR1219" s="8"/>
      <c r="GUS1219" s="8"/>
      <c r="GUT1219" s="8"/>
      <c r="GUU1219" s="8"/>
      <c r="GUV1219" s="8"/>
      <c r="GUW1219" s="8"/>
      <c r="GUX1219" s="8"/>
      <c r="GUY1219" s="8"/>
      <c r="GUZ1219" s="8"/>
      <c r="GVA1219" s="8"/>
      <c r="GVB1219" s="8"/>
      <c r="GVC1219" s="8"/>
      <c r="GVD1219" s="8"/>
      <c r="GVE1219" s="8"/>
      <c r="GVF1219" s="8"/>
      <c r="GVG1219" s="8"/>
      <c r="GVH1219" s="8"/>
      <c r="GVI1219" s="8"/>
      <c r="GVJ1219" s="8"/>
      <c r="GVK1219" s="8"/>
      <c r="GVL1219" s="8"/>
      <c r="GVM1219" s="8"/>
      <c r="GVN1219" s="8"/>
      <c r="GVO1219" s="8"/>
      <c r="GVP1219" s="8"/>
      <c r="GVQ1219" s="8"/>
      <c r="GVR1219" s="8"/>
      <c r="GVS1219" s="8"/>
      <c r="GVT1219" s="8"/>
      <c r="GVU1219" s="8"/>
      <c r="GVV1219" s="8"/>
      <c r="GVW1219" s="8"/>
      <c r="GVX1219" s="8"/>
      <c r="GVY1219" s="8"/>
      <c r="GVZ1219" s="8"/>
      <c r="GWA1219" s="8"/>
      <c r="GWB1219" s="8"/>
      <c r="GWC1219" s="8"/>
      <c r="GWD1219" s="8"/>
      <c r="GWE1219" s="8"/>
      <c r="GWF1219" s="8"/>
      <c r="GWG1219" s="8"/>
      <c r="GWH1219" s="8"/>
      <c r="GWI1219" s="8"/>
      <c r="GWJ1219" s="8"/>
      <c r="GWK1219" s="8"/>
      <c r="GWL1219" s="8"/>
      <c r="GWM1219" s="8"/>
      <c r="GWN1219" s="8"/>
      <c r="GWO1219" s="8"/>
      <c r="GWP1219" s="8"/>
      <c r="GWQ1219" s="8"/>
      <c r="GWR1219" s="8"/>
      <c r="GWS1219" s="8"/>
      <c r="GWT1219" s="8"/>
      <c r="GWU1219" s="8"/>
      <c r="GWV1219" s="8"/>
      <c r="GWW1219" s="8"/>
      <c r="GWX1219" s="8"/>
      <c r="GWY1219" s="8"/>
      <c r="GWZ1219" s="8"/>
      <c r="GXA1219" s="8"/>
      <c r="GXB1219" s="8"/>
      <c r="GXC1219" s="8"/>
      <c r="GXD1219" s="8"/>
      <c r="GXE1219" s="8"/>
      <c r="GXF1219" s="8"/>
      <c r="GXG1219" s="8"/>
      <c r="GXH1219" s="8"/>
      <c r="GXI1219" s="8"/>
      <c r="GXJ1219" s="8"/>
      <c r="GXK1219" s="8"/>
      <c r="GXL1219" s="8"/>
      <c r="GXM1219" s="8"/>
      <c r="GXN1219" s="8"/>
      <c r="GXO1219" s="8"/>
      <c r="GXP1219" s="8"/>
      <c r="GXQ1219" s="8"/>
      <c r="GXR1219" s="8"/>
      <c r="GXS1219" s="8"/>
      <c r="GXT1219" s="8"/>
      <c r="GXU1219" s="8"/>
      <c r="GXV1219" s="8"/>
      <c r="GXW1219" s="8"/>
      <c r="GXX1219" s="8"/>
      <c r="GXY1219" s="8"/>
      <c r="GXZ1219" s="8"/>
      <c r="GYA1219" s="8"/>
      <c r="GYB1219" s="8"/>
      <c r="GYC1219" s="8"/>
      <c r="GYD1219" s="8"/>
      <c r="GYE1219" s="8"/>
      <c r="GYF1219" s="8"/>
      <c r="GYG1219" s="8"/>
      <c r="GYH1219" s="8"/>
      <c r="GYI1219" s="8"/>
      <c r="GYJ1219" s="8"/>
      <c r="GYK1219" s="8"/>
      <c r="GYL1219" s="8"/>
      <c r="GYM1219" s="8"/>
      <c r="GYN1219" s="8"/>
      <c r="GYO1219" s="8"/>
      <c r="GYP1219" s="8"/>
      <c r="GYQ1219" s="8"/>
      <c r="GYR1219" s="8"/>
      <c r="GYS1219" s="8"/>
      <c r="GYT1219" s="8"/>
      <c r="GYU1219" s="8"/>
      <c r="GYV1219" s="8"/>
      <c r="GYW1219" s="8"/>
      <c r="GYX1219" s="8"/>
      <c r="GYY1219" s="8"/>
      <c r="GYZ1219" s="8"/>
      <c r="GZA1219" s="8"/>
      <c r="GZB1219" s="8"/>
      <c r="GZC1219" s="8"/>
      <c r="GZD1219" s="8"/>
      <c r="GZE1219" s="8"/>
      <c r="GZF1219" s="8"/>
      <c r="GZG1219" s="8"/>
      <c r="GZH1219" s="8"/>
      <c r="GZI1219" s="8"/>
      <c r="GZJ1219" s="8"/>
      <c r="GZK1219" s="8"/>
      <c r="GZL1219" s="8"/>
      <c r="GZM1219" s="8"/>
      <c r="GZN1219" s="8"/>
      <c r="GZO1219" s="8"/>
      <c r="GZP1219" s="8"/>
      <c r="GZQ1219" s="8"/>
      <c r="GZR1219" s="8"/>
      <c r="GZS1219" s="8"/>
      <c r="GZT1219" s="8"/>
      <c r="GZU1219" s="8"/>
      <c r="GZV1219" s="8"/>
      <c r="GZW1219" s="8"/>
      <c r="GZX1219" s="8"/>
      <c r="GZY1219" s="8"/>
      <c r="GZZ1219" s="8"/>
      <c r="HAA1219" s="8"/>
      <c r="HAB1219" s="8"/>
      <c r="HAC1219" s="8"/>
      <c r="HAD1219" s="8"/>
      <c r="HAE1219" s="8"/>
      <c r="HAF1219" s="8"/>
      <c r="HAG1219" s="8"/>
      <c r="HAH1219" s="8"/>
      <c r="HAI1219" s="8"/>
      <c r="HAJ1219" s="8"/>
      <c r="HAK1219" s="8"/>
      <c r="HAL1219" s="8"/>
      <c r="HAM1219" s="8"/>
      <c r="HAN1219" s="8"/>
      <c r="HAO1219" s="8"/>
      <c r="HAP1219" s="8"/>
      <c r="HAQ1219" s="8"/>
      <c r="HAR1219" s="8"/>
      <c r="HAS1219" s="8"/>
      <c r="HAT1219" s="8"/>
      <c r="HAU1219" s="8"/>
      <c r="HAV1219" s="8"/>
      <c r="HAW1219" s="8"/>
      <c r="HAX1219" s="8"/>
      <c r="HAY1219" s="8"/>
      <c r="HAZ1219" s="8"/>
      <c r="HBA1219" s="8"/>
      <c r="HBB1219" s="8"/>
      <c r="HBC1219" s="8"/>
      <c r="HBD1219" s="8"/>
      <c r="HBE1219" s="8"/>
      <c r="HBF1219" s="8"/>
      <c r="HBG1219" s="8"/>
      <c r="HBH1219" s="8"/>
      <c r="HBI1219" s="8"/>
      <c r="HBJ1219" s="8"/>
      <c r="HBK1219" s="8"/>
      <c r="HBL1219" s="8"/>
      <c r="HBM1219" s="8"/>
      <c r="HBN1219" s="8"/>
      <c r="HBO1219" s="8"/>
      <c r="HBP1219" s="8"/>
      <c r="HBQ1219" s="8"/>
      <c r="HBR1219" s="8"/>
      <c r="HBS1219" s="8"/>
      <c r="HBT1219" s="8"/>
      <c r="HBU1219" s="8"/>
      <c r="HBV1219" s="8"/>
      <c r="HBW1219" s="8"/>
      <c r="HBX1219" s="8"/>
      <c r="HBY1219" s="8"/>
      <c r="HBZ1219" s="8"/>
      <c r="HCA1219" s="8"/>
      <c r="HCB1219" s="8"/>
      <c r="HCC1219" s="8"/>
      <c r="HCD1219" s="8"/>
      <c r="HCE1219" s="8"/>
      <c r="HCF1219" s="8"/>
      <c r="HCG1219" s="8"/>
      <c r="HCH1219" s="8"/>
      <c r="HCI1219" s="8"/>
      <c r="HCJ1219" s="8"/>
      <c r="HCK1219" s="8"/>
      <c r="HCL1219" s="8"/>
      <c r="HCM1219" s="8"/>
      <c r="HCN1219" s="8"/>
      <c r="HCO1219" s="8"/>
      <c r="HCP1219" s="8"/>
      <c r="HCQ1219" s="8"/>
      <c r="HCR1219" s="8"/>
      <c r="HCS1219" s="8"/>
      <c r="HCT1219" s="8"/>
      <c r="HCU1219" s="8"/>
      <c r="HCV1219" s="8"/>
      <c r="HCW1219" s="8"/>
      <c r="HCX1219" s="8"/>
      <c r="HCY1219" s="8"/>
      <c r="HCZ1219" s="8"/>
      <c r="HDA1219" s="8"/>
      <c r="HDB1219" s="8"/>
      <c r="HDC1219" s="8"/>
      <c r="HDD1219" s="8"/>
      <c r="HDE1219" s="8"/>
      <c r="HDF1219" s="8"/>
      <c r="HDG1219" s="8"/>
      <c r="HDH1219" s="8"/>
      <c r="HDI1219" s="8"/>
      <c r="HDJ1219" s="8"/>
      <c r="HDK1219" s="8"/>
      <c r="HDL1219" s="8"/>
      <c r="HDM1219" s="8"/>
      <c r="HDN1219" s="8"/>
      <c r="HDO1219" s="8"/>
      <c r="HDP1219" s="8"/>
      <c r="HDQ1219" s="8"/>
      <c r="HDR1219" s="8"/>
      <c r="HDS1219" s="8"/>
      <c r="HDT1219" s="8"/>
      <c r="HDU1219" s="8"/>
      <c r="HDV1219" s="8"/>
      <c r="HDW1219" s="8"/>
      <c r="HDX1219" s="8"/>
      <c r="HDY1219" s="8"/>
      <c r="HDZ1219" s="8"/>
      <c r="HEA1219" s="8"/>
      <c r="HEB1219" s="8"/>
      <c r="HEC1219" s="8"/>
      <c r="HED1219" s="8"/>
      <c r="HEE1219" s="8"/>
      <c r="HEF1219" s="8"/>
      <c r="HEG1219" s="8"/>
      <c r="HEH1219" s="8"/>
      <c r="HEI1219" s="8"/>
      <c r="HEJ1219" s="8"/>
      <c r="HEK1219" s="8"/>
      <c r="HEL1219" s="8"/>
      <c r="HEM1219" s="8"/>
      <c r="HEN1219" s="8"/>
      <c r="HEO1219" s="8"/>
      <c r="HEP1219" s="8"/>
      <c r="HEQ1219" s="8"/>
      <c r="HER1219" s="8"/>
      <c r="HES1219" s="8"/>
      <c r="HET1219" s="8"/>
      <c r="HEU1219" s="8"/>
      <c r="HEV1219" s="8"/>
      <c r="HEW1219" s="8"/>
      <c r="HEX1219" s="8"/>
      <c r="HEY1219" s="8"/>
      <c r="HEZ1219" s="8"/>
      <c r="HFA1219" s="8"/>
      <c r="HFB1219" s="8"/>
      <c r="HFC1219" s="8"/>
      <c r="HFD1219" s="8"/>
      <c r="HFE1219" s="8"/>
      <c r="HFF1219" s="8"/>
      <c r="HFG1219" s="8"/>
      <c r="HFH1219" s="8"/>
      <c r="HFI1219" s="8"/>
      <c r="HFJ1219" s="8"/>
      <c r="HFK1219" s="8"/>
      <c r="HFL1219" s="8"/>
      <c r="HFM1219" s="8"/>
      <c r="HFN1219" s="8"/>
      <c r="HFO1219" s="8"/>
      <c r="HFP1219" s="8"/>
      <c r="HFQ1219" s="8"/>
      <c r="HFR1219" s="8"/>
      <c r="HFS1219" s="8"/>
      <c r="HFT1219" s="8"/>
      <c r="HFU1219" s="8"/>
      <c r="HFV1219" s="8"/>
      <c r="HFW1219" s="8"/>
      <c r="HFX1219" s="8"/>
      <c r="HFY1219" s="8"/>
      <c r="HFZ1219" s="8"/>
      <c r="HGA1219" s="8"/>
      <c r="HGB1219" s="8"/>
      <c r="HGC1219" s="8"/>
      <c r="HGD1219" s="8"/>
      <c r="HGE1219" s="8"/>
      <c r="HGF1219" s="8"/>
      <c r="HGG1219" s="8"/>
      <c r="HGH1219" s="8"/>
      <c r="HGI1219" s="8"/>
      <c r="HGJ1219" s="8"/>
      <c r="HGK1219" s="8"/>
      <c r="HGL1219" s="8"/>
      <c r="HGM1219" s="8"/>
      <c r="HGN1219" s="8"/>
      <c r="HGO1219" s="8"/>
      <c r="HGP1219" s="8"/>
      <c r="HGQ1219" s="8"/>
      <c r="HGR1219" s="8"/>
      <c r="HGS1219" s="8"/>
      <c r="HGT1219" s="8"/>
      <c r="HGU1219" s="8"/>
      <c r="HGV1219" s="8"/>
      <c r="HGW1219" s="8"/>
      <c r="HGX1219" s="8"/>
      <c r="HGY1219" s="8"/>
      <c r="HGZ1219" s="8"/>
      <c r="HHA1219" s="8"/>
      <c r="HHB1219" s="8"/>
      <c r="HHC1219" s="8"/>
      <c r="HHD1219" s="8"/>
      <c r="HHE1219" s="8"/>
      <c r="HHF1219" s="8"/>
      <c r="HHG1219" s="8"/>
      <c r="HHH1219" s="8"/>
      <c r="HHI1219" s="8"/>
      <c r="HHJ1219" s="8"/>
      <c r="HHK1219" s="8"/>
      <c r="HHL1219" s="8"/>
      <c r="HHM1219" s="8"/>
      <c r="HHN1219" s="8"/>
      <c r="HHO1219" s="8"/>
      <c r="HHP1219" s="8"/>
      <c r="HHQ1219" s="8"/>
      <c r="HHR1219" s="8"/>
      <c r="HHS1219" s="8"/>
      <c r="HHT1219" s="8"/>
      <c r="HHU1219" s="8"/>
      <c r="HHV1219" s="8"/>
      <c r="HHW1219" s="8"/>
      <c r="HHX1219" s="8"/>
      <c r="HHY1219" s="8"/>
      <c r="HHZ1219" s="8"/>
      <c r="HIA1219" s="8"/>
      <c r="HIB1219" s="8"/>
      <c r="HIC1219" s="8"/>
      <c r="HID1219" s="8"/>
      <c r="HIE1219" s="8"/>
      <c r="HIF1219" s="8"/>
      <c r="HIG1219" s="8"/>
      <c r="HIH1219" s="8"/>
      <c r="HII1219" s="8"/>
      <c r="HIJ1219" s="8"/>
      <c r="HIK1219" s="8"/>
      <c r="HIL1219" s="8"/>
      <c r="HIM1219" s="8"/>
      <c r="HIN1219" s="8"/>
      <c r="HIO1219" s="8"/>
      <c r="HIP1219" s="8"/>
      <c r="HIQ1219" s="8"/>
      <c r="HIR1219" s="8"/>
      <c r="HIS1219" s="8"/>
      <c r="HIT1219" s="8"/>
      <c r="HIU1219" s="8"/>
      <c r="HIV1219" s="8"/>
      <c r="HIW1219" s="8"/>
      <c r="HIX1219" s="8"/>
      <c r="HIY1219" s="8"/>
      <c r="HIZ1219" s="8"/>
      <c r="HJA1219" s="8"/>
      <c r="HJB1219" s="8"/>
      <c r="HJC1219" s="8"/>
      <c r="HJD1219" s="8"/>
      <c r="HJE1219" s="8"/>
      <c r="HJF1219" s="8"/>
      <c r="HJG1219" s="8"/>
      <c r="HJH1219" s="8"/>
      <c r="HJI1219" s="8"/>
      <c r="HJJ1219" s="8"/>
      <c r="HJK1219" s="8"/>
      <c r="HJL1219" s="8"/>
      <c r="HJM1219" s="8"/>
      <c r="HJN1219" s="8"/>
      <c r="HJO1219" s="8"/>
      <c r="HJP1219" s="8"/>
      <c r="HJQ1219" s="8"/>
      <c r="HJR1219" s="8"/>
      <c r="HJS1219" s="8"/>
      <c r="HJT1219" s="8"/>
      <c r="HJU1219" s="8"/>
      <c r="HJV1219" s="8"/>
      <c r="HJW1219" s="8"/>
      <c r="HJX1219" s="8"/>
      <c r="HJY1219" s="8"/>
      <c r="HJZ1219" s="8"/>
      <c r="HKA1219" s="8"/>
      <c r="HKB1219" s="8"/>
      <c r="HKC1219" s="8"/>
      <c r="HKD1219" s="8"/>
      <c r="HKE1219" s="8"/>
      <c r="HKF1219" s="8"/>
      <c r="HKG1219" s="8"/>
      <c r="HKH1219" s="8"/>
      <c r="HKI1219" s="8"/>
      <c r="HKJ1219" s="8"/>
      <c r="HKK1219" s="8"/>
      <c r="HKL1219" s="8"/>
      <c r="HKM1219" s="8"/>
      <c r="HKN1219" s="8"/>
      <c r="HKO1219" s="8"/>
      <c r="HKP1219" s="8"/>
      <c r="HKQ1219" s="8"/>
      <c r="HKR1219" s="8"/>
      <c r="HKS1219" s="8"/>
      <c r="HKT1219" s="8"/>
      <c r="HKU1219" s="8"/>
      <c r="HKV1219" s="8"/>
      <c r="HKW1219" s="8"/>
      <c r="HKX1219" s="8"/>
      <c r="HKY1219" s="8"/>
      <c r="HKZ1219" s="8"/>
      <c r="HLA1219" s="8"/>
      <c r="HLB1219" s="8"/>
      <c r="HLC1219" s="8"/>
      <c r="HLD1219" s="8"/>
      <c r="HLE1219" s="8"/>
      <c r="HLF1219" s="8"/>
      <c r="HLG1219" s="8"/>
      <c r="HLH1219" s="8"/>
      <c r="HLI1219" s="8"/>
      <c r="HLJ1219" s="8"/>
      <c r="HLK1219" s="8"/>
      <c r="HLL1219" s="8"/>
      <c r="HLM1219" s="8"/>
      <c r="HLN1219" s="8"/>
      <c r="HLO1219" s="8"/>
      <c r="HLP1219" s="8"/>
      <c r="HLQ1219" s="8"/>
      <c r="HLR1219" s="8"/>
      <c r="HLS1219" s="8"/>
      <c r="HLT1219" s="8"/>
      <c r="HLU1219" s="8"/>
      <c r="HLV1219" s="8"/>
      <c r="HLW1219" s="8"/>
      <c r="HLX1219" s="8"/>
      <c r="HLY1219" s="8"/>
      <c r="HLZ1219" s="8"/>
      <c r="HMA1219" s="8"/>
      <c r="HMB1219" s="8"/>
      <c r="HMC1219" s="8"/>
      <c r="HMD1219" s="8"/>
      <c r="HME1219" s="8"/>
      <c r="HMF1219" s="8"/>
      <c r="HMG1219" s="8"/>
      <c r="HMH1219" s="8"/>
      <c r="HMI1219" s="8"/>
      <c r="HMJ1219" s="8"/>
      <c r="HMK1219" s="8"/>
      <c r="HML1219" s="8"/>
      <c r="HMM1219" s="8"/>
      <c r="HMN1219" s="8"/>
      <c r="HMO1219" s="8"/>
      <c r="HMP1219" s="8"/>
      <c r="HMQ1219" s="8"/>
      <c r="HMR1219" s="8"/>
      <c r="HMS1219" s="8"/>
      <c r="HMT1219" s="8"/>
      <c r="HMU1219" s="8"/>
      <c r="HMV1219" s="8"/>
      <c r="HMW1219" s="8"/>
      <c r="HMX1219" s="8"/>
      <c r="HMY1219" s="8"/>
      <c r="HMZ1219" s="8"/>
      <c r="HNA1219" s="8"/>
      <c r="HNB1219" s="8"/>
      <c r="HNC1219" s="8"/>
      <c r="HND1219" s="8"/>
      <c r="HNE1219" s="8"/>
      <c r="HNF1219" s="8"/>
      <c r="HNG1219" s="8"/>
      <c r="HNH1219" s="8"/>
      <c r="HNI1219" s="8"/>
      <c r="HNJ1219" s="8"/>
      <c r="HNK1219" s="8"/>
      <c r="HNL1219" s="8"/>
      <c r="HNM1219" s="8"/>
      <c r="HNN1219" s="8"/>
      <c r="HNO1219" s="8"/>
      <c r="HNP1219" s="8"/>
      <c r="HNQ1219" s="8"/>
      <c r="HNR1219" s="8"/>
      <c r="HNS1219" s="8"/>
      <c r="HNT1219" s="8"/>
      <c r="HNU1219" s="8"/>
      <c r="HNV1219" s="8"/>
      <c r="HNW1219" s="8"/>
      <c r="HNX1219" s="8"/>
      <c r="HNY1219" s="8"/>
      <c r="HNZ1219" s="8"/>
      <c r="HOA1219" s="8"/>
      <c r="HOB1219" s="8"/>
      <c r="HOC1219" s="8"/>
      <c r="HOD1219" s="8"/>
      <c r="HOE1219" s="8"/>
      <c r="HOF1219" s="8"/>
      <c r="HOG1219" s="8"/>
      <c r="HOH1219" s="8"/>
      <c r="HOI1219" s="8"/>
      <c r="HOJ1219" s="8"/>
      <c r="HOK1219" s="8"/>
      <c r="HOL1219" s="8"/>
      <c r="HOM1219" s="8"/>
      <c r="HON1219" s="8"/>
      <c r="HOO1219" s="8"/>
      <c r="HOP1219" s="8"/>
      <c r="HOQ1219" s="8"/>
      <c r="HOR1219" s="8"/>
      <c r="HOS1219" s="8"/>
      <c r="HOT1219" s="8"/>
      <c r="HOU1219" s="8"/>
      <c r="HOV1219" s="8"/>
      <c r="HOW1219" s="8"/>
      <c r="HOX1219" s="8"/>
      <c r="HOY1219" s="8"/>
      <c r="HOZ1219" s="8"/>
      <c r="HPA1219" s="8"/>
      <c r="HPB1219" s="8"/>
      <c r="HPC1219" s="8"/>
      <c r="HPD1219" s="8"/>
      <c r="HPE1219" s="8"/>
      <c r="HPF1219" s="8"/>
      <c r="HPG1219" s="8"/>
      <c r="HPH1219" s="8"/>
      <c r="HPI1219" s="8"/>
      <c r="HPJ1219" s="8"/>
      <c r="HPK1219" s="8"/>
      <c r="HPL1219" s="8"/>
      <c r="HPM1219" s="8"/>
      <c r="HPN1219" s="8"/>
      <c r="HPO1219" s="8"/>
      <c r="HPP1219" s="8"/>
      <c r="HPQ1219" s="8"/>
      <c r="HPR1219" s="8"/>
      <c r="HPS1219" s="8"/>
      <c r="HPT1219" s="8"/>
      <c r="HPU1219" s="8"/>
      <c r="HPV1219" s="8"/>
      <c r="HPW1219" s="8"/>
      <c r="HPX1219" s="8"/>
      <c r="HPY1219" s="8"/>
      <c r="HPZ1219" s="8"/>
      <c r="HQA1219" s="8"/>
      <c r="HQB1219" s="8"/>
      <c r="HQC1219" s="8"/>
      <c r="HQD1219" s="8"/>
      <c r="HQE1219" s="8"/>
      <c r="HQF1219" s="8"/>
      <c r="HQG1219" s="8"/>
      <c r="HQH1219" s="8"/>
      <c r="HQI1219" s="8"/>
      <c r="HQJ1219" s="8"/>
      <c r="HQK1219" s="8"/>
      <c r="HQL1219" s="8"/>
      <c r="HQM1219" s="8"/>
      <c r="HQN1219" s="8"/>
      <c r="HQO1219" s="8"/>
      <c r="HQP1219" s="8"/>
      <c r="HQQ1219" s="8"/>
      <c r="HQR1219" s="8"/>
      <c r="HQS1219" s="8"/>
      <c r="HQT1219" s="8"/>
      <c r="HQU1219" s="8"/>
      <c r="HQV1219" s="8"/>
      <c r="HQW1219" s="8"/>
      <c r="HQX1219" s="8"/>
      <c r="HQY1219" s="8"/>
      <c r="HQZ1219" s="8"/>
      <c r="HRA1219" s="8"/>
      <c r="HRB1219" s="8"/>
      <c r="HRC1219" s="8"/>
      <c r="HRD1219" s="8"/>
      <c r="HRE1219" s="8"/>
      <c r="HRF1219" s="8"/>
      <c r="HRG1219" s="8"/>
      <c r="HRH1219" s="8"/>
      <c r="HRI1219" s="8"/>
      <c r="HRJ1219" s="8"/>
      <c r="HRK1219" s="8"/>
      <c r="HRL1219" s="8"/>
      <c r="HRM1219" s="8"/>
      <c r="HRN1219" s="8"/>
      <c r="HRO1219" s="8"/>
      <c r="HRP1219" s="8"/>
      <c r="HRQ1219" s="8"/>
      <c r="HRR1219" s="8"/>
      <c r="HRS1219" s="8"/>
      <c r="HRT1219" s="8"/>
      <c r="HRU1219" s="8"/>
      <c r="HRV1219" s="8"/>
      <c r="HRW1219" s="8"/>
      <c r="HRX1219" s="8"/>
      <c r="HRY1219" s="8"/>
      <c r="HRZ1219" s="8"/>
      <c r="HSA1219" s="8"/>
      <c r="HSB1219" s="8"/>
      <c r="HSC1219" s="8"/>
      <c r="HSD1219" s="8"/>
      <c r="HSE1219" s="8"/>
      <c r="HSF1219" s="8"/>
      <c r="HSG1219" s="8"/>
      <c r="HSH1219" s="8"/>
      <c r="HSI1219" s="8"/>
      <c r="HSJ1219" s="8"/>
      <c r="HSK1219" s="8"/>
      <c r="HSL1219" s="8"/>
      <c r="HSM1219" s="8"/>
      <c r="HSN1219" s="8"/>
      <c r="HSO1219" s="8"/>
      <c r="HSP1219" s="8"/>
      <c r="HSQ1219" s="8"/>
      <c r="HSR1219" s="8"/>
      <c r="HSS1219" s="8"/>
      <c r="HST1219" s="8"/>
      <c r="HSU1219" s="8"/>
      <c r="HSV1219" s="8"/>
      <c r="HSW1219" s="8"/>
      <c r="HSX1219" s="8"/>
      <c r="HSY1219" s="8"/>
      <c r="HSZ1219" s="8"/>
      <c r="HTA1219" s="8"/>
      <c r="HTB1219" s="8"/>
      <c r="HTC1219" s="8"/>
      <c r="HTD1219" s="8"/>
      <c r="HTE1219" s="8"/>
      <c r="HTF1219" s="8"/>
      <c r="HTG1219" s="8"/>
      <c r="HTH1219" s="8"/>
      <c r="HTI1219" s="8"/>
      <c r="HTJ1219" s="8"/>
      <c r="HTK1219" s="8"/>
      <c r="HTL1219" s="8"/>
      <c r="HTM1219" s="8"/>
      <c r="HTN1219" s="8"/>
      <c r="HTO1219" s="8"/>
      <c r="HTP1219" s="8"/>
      <c r="HTQ1219" s="8"/>
      <c r="HTR1219" s="8"/>
      <c r="HTS1219" s="8"/>
      <c r="HTT1219" s="8"/>
      <c r="HTU1219" s="8"/>
      <c r="HTV1219" s="8"/>
      <c r="HTW1219" s="8"/>
      <c r="HTX1219" s="8"/>
      <c r="HTY1219" s="8"/>
      <c r="HTZ1219" s="8"/>
      <c r="HUA1219" s="8"/>
      <c r="HUB1219" s="8"/>
      <c r="HUC1219" s="8"/>
      <c r="HUD1219" s="8"/>
      <c r="HUE1219" s="8"/>
      <c r="HUF1219" s="8"/>
      <c r="HUG1219" s="8"/>
      <c r="HUH1219" s="8"/>
      <c r="HUI1219" s="8"/>
      <c r="HUJ1219" s="8"/>
      <c r="HUK1219" s="8"/>
      <c r="HUL1219" s="8"/>
      <c r="HUM1219" s="8"/>
      <c r="HUN1219" s="8"/>
      <c r="HUO1219" s="8"/>
      <c r="HUP1219" s="8"/>
      <c r="HUQ1219" s="8"/>
      <c r="HUR1219" s="8"/>
      <c r="HUS1219" s="8"/>
      <c r="HUT1219" s="8"/>
      <c r="HUU1219" s="8"/>
      <c r="HUV1219" s="8"/>
      <c r="HUW1219" s="8"/>
      <c r="HUX1219" s="8"/>
      <c r="HUY1219" s="8"/>
      <c r="HUZ1219" s="8"/>
      <c r="HVA1219" s="8"/>
      <c r="HVB1219" s="8"/>
      <c r="HVC1219" s="8"/>
      <c r="HVD1219" s="8"/>
      <c r="HVE1219" s="8"/>
      <c r="HVF1219" s="8"/>
      <c r="HVG1219" s="8"/>
      <c r="HVH1219" s="8"/>
      <c r="HVI1219" s="8"/>
      <c r="HVJ1219" s="8"/>
      <c r="HVK1219" s="8"/>
      <c r="HVL1219" s="8"/>
      <c r="HVM1219" s="8"/>
      <c r="HVN1219" s="8"/>
      <c r="HVO1219" s="8"/>
      <c r="HVP1219" s="8"/>
      <c r="HVQ1219" s="8"/>
      <c r="HVR1219" s="8"/>
      <c r="HVS1219" s="8"/>
      <c r="HVT1219" s="8"/>
      <c r="HVU1219" s="8"/>
      <c r="HVV1219" s="8"/>
      <c r="HVW1219" s="8"/>
      <c r="HVX1219" s="8"/>
      <c r="HVY1219" s="8"/>
      <c r="HVZ1219" s="8"/>
      <c r="HWA1219" s="8"/>
      <c r="HWB1219" s="8"/>
      <c r="HWC1219" s="8"/>
      <c r="HWD1219" s="8"/>
      <c r="HWE1219" s="8"/>
      <c r="HWF1219" s="8"/>
      <c r="HWG1219" s="8"/>
      <c r="HWH1219" s="8"/>
      <c r="HWI1219" s="8"/>
      <c r="HWJ1219" s="8"/>
      <c r="HWK1219" s="8"/>
      <c r="HWL1219" s="8"/>
      <c r="HWM1219" s="8"/>
      <c r="HWN1219" s="8"/>
      <c r="HWO1219" s="8"/>
      <c r="HWP1219" s="8"/>
      <c r="HWQ1219" s="8"/>
      <c r="HWR1219" s="8"/>
      <c r="HWS1219" s="8"/>
      <c r="HWT1219" s="8"/>
      <c r="HWU1219" s="8"/>
      <c r="HWV1219" s="8"/>
      <c r="HWW1219" s="8"/>
      <c r="HWX1219" s="8"/>
      <c r="HWY1219" s="8"/>
      <c r="HWZ1219" s="8"/>
      <c r="HXA1219" s="8"/>
      <c r="HXB1219" s="8"/>
      <c r="HXC1219" s="8"/>
      <c r="HXD1219" s="8"/>
      <c r="HXE1219" s="8"/>
      <c r="HXF1219" s="8"/>
      <c r="HXG1219" s="8"/>
      <c r="HXH1219" s="8"/>
      <c r="HXI1219" s="8"/>
      <c r="HXJ1219" s="8"/>
      <c r="HXK1219" s="8"/>
      <c r="HXL1219" s="8"/>
      <c r="HXM1219" s="8"/>
      <c r="HXN1219" s="8"/>
      <c r="HXO1219" s="8"/>
      <c r="HXP1219" s="8"/>
      <c r="HXQ1219" s="8"/>
      <c r="HXR1219" s="8"/>
      <c r="HXS1219" s="8"/>
      <c r="HXT1219" s="8"/>
      <c r="HXU1219" s="8"/>
      <c r="HXV1219" s="8"/>
      <c r="HXW1219" s="8"/>
      <c r="HXX1219" s="8"/>
      <c r="HXY1219" s="8"/>
      <c r="HXZ1219" s="8"/>
      <c r="HYA1219" s="8"/>
      <c r="HYB1219" s="8"/>
      <c r="HYC1219" s="8"/>
      <c r="HYD1219" s="8"/>
      <c r="HYE1219" s="8"/>
      <c r="HYF1219" s="8"/>
      <c r="HYG1219" s="8"/>
      <c r="HYH1219" s="8"/>
      <c r="HYI1219" s="8"/>
      <c r="HYJ1219" s="8"/>
      <c r="HYK1219" s="8"/>
      <c r="HYL1219" s="8"/>
      <c r="HYM1219" s="8"/>
      <c r="HYN1219" s="8"/>
      <c r="HYO1219" s="8"/>
      <c r="HYP1219" s="8"/>
      <c r="HYQ1219" s="8"/>
      <c r="HYR1219" s="8"/>
      <c r="HYS1219" s="8"/>
      <c r="HYT1219" s="8"/>
      <c r="HYU1219" s="8"/>
      <c r="HYV1219" s="8"/>
      <c r="HYW1219" s="8"/>
      <c r="HYX1219" s="8"/>
      <c r="HYY1219" s="8"/>
      <c r="HYZ1219" s="8"/>
      <c r="HZA1219" s="8"/>
      <c r="HZB1219" s="8"/>
      <c r="HZC1219" s="8"/>
      <c r="HZD1219" s="8"/>
      <c r="HZE1219" s="8"/>
      <c r="HZF1219" s="8"/>
      <c r="HZG1219" s="8"/>
      <c r="HZH1219" s="8"/>
      <c r="HZI1219" s="8"/>
      <c r="HZJ1219" s="8"/>
      <c r="HZK1219" s="8"/>
      <c r="HZL1219" s="8"/>
      <c r="HZM1219" s="8"/>
      <c r="HZN1219" s="8"/>
      <c r="HZO1219" s="8"/>
      <c r="HZP1219" s="8"/>
      <c r="HZQ1219" s="8"/>
      <c r="HZR1219" s="8"/>
      <c r="HZS1219" s="8"/>
      <c r="HZT1219" s="8"/>
      <c r="HZU1219" s="8"/>
      <c r="HZV1219" s="8"/>
      <c r="HZW1219" s="8"/>
      <c r="HZX1219" s="8"/>
      <c r="HZY1219" s="8"/>
      <c r="HZZ1219" s="8"/>
      <c r="IAA1219" s="8"/>
      <c r="IAB1219" s="8"/>
      <c r="IAC1219" s="8"/>
      <c r="IAD1219" s="8"/>
      <c r="IAE1219" s="8"/>
      <c r="IAF1219" s="8"/>
      <c r="IAG1219" s="8"/>
      <c r="IAH1219" s="8"/>
      <c r="IAI1219" s="8"/>
      <c r="IAJ1219" s="8"/>
      <c r="IAK1219" s="8"/>
      <c r="IAL1219" s="8"/>
      <c r="IAM1219" s="8"/>
      <c r="IAN1219" s="8"/>
      <c r="IAO1219" s="8"/>
      <c r="IAP1219" s="8"/>
      <c r="IAQ1219" s="8"/>
      <c r="IAR1219" s="8"/>
      <c r="IAS1219" s="8"/>
      <c r="IAT1219" s="8"/>
      <c r="IAU1219" s="8"/>
      <c r="IAV1219" s="8"/>
      <c r="IAW1219" s="8"/>
      <c r="IAX1219" s="8"/>
      <c r="IAY1219" s="8"/>
      <c r="IAZ1219" s="8"/>
      <c r="IBA1219" s="8"/>
      <c r="IBB1219" s="8"/>
      <c r="IBC1219" s="8"/>
      <c r="IBD1219" s="8"/>
      <c r="IBE1219" s="8"/>
      <c r="IBF1219" s="8"/>
      <c r="IBG1219" s="8"/>
      <c r="IBH1219" s="8"/>
      <c r="IBI1219" s="8"/>
      <c r="IBJ1219" s="8"/>
      <c r="IBK1219" s="8"/>
      <c r="IBL1219" s="8"/>
      <c r="IBM1219" s="8"/>
      <c r="IBN1219" s="8"/>
      <c r="IBO1219" s="8"/>
      <c r="IBP1219" s="8"/>
      <c r="IBQ1219" s="8"/>
      <c r="IBR1219" s="8"/>
      <c r="IBS1219" s="8"/>
      <c r="IBT1219" s="8"/>
      <c r="IBU1219" s="8"/>
      <c r="IBV1219" s="8"/>
      <c r="IBW1219" s="8"/>
      <c r="IBX1219" s="8"/>
      <c r="IBY1219" s="8"/>
      <c r="IBZ1219" s="8"/>
      <c r="ICA1219" s="8"/>
      <c r="ICB1219" s="8"/>
      <c r="ICC1219" s="8"/>
      <c r="ICD1219" s="8"/>
      <c r="ICE1219" s="8"/>
      <c r="ICF1219" s="8"/>
      <c r="ICG1219" s="8"/>
      <c r="ICH1219" s="8"/>
      <c r="ICI1219" s="8"/>
      <c r="ICJ1219" s="8"/>
      <c r="ICK1219" s="8"/>
      <c r="ICL1219" s="8"/>
      <c r="ICM1219" s="8"/>
      <c r="ICN1219" s="8"/>
      <c r="ICO1219" s="8"/>
      <c r="ICP1219" s="8"/>
      <c r="ICQ1219" s="8"/>
      <c r="ICR1219" s="8"/>
      <c r="ICS1219" s="8"/>
      <c r="ICT1219" s="8"/>
      <c r="ICU1219" s="8"/>
      <c r="ICV1219" s="8"/>
      <c r="ICW1219" s="8"/>
      <c r="ICX1219" s="8"/>
      <c r="ICY1219" s="8"/>
      <c r="ICZ1219" s="8"/>
      <c r="IDA1219" s="8"/>
      <c r="IDB1219" s="8"/>
      <c r="IDC1219" s="8"/>
      <c r="IDD1219" s="8"/>
      <c r="IDE1219" s="8"/>
      <c r="IDF1219" s="8"/>
      <c r="IDG1219" s="8"/>
      <c r="IDH1219" s="8"/>
      <c r="IDI1219" s="8"/>
      <c r="IDJ1219" s="8"/>
      <c r="IDK1219" s="8"/>
      <c r="IDL1219" s="8"/>
      <c r="IDM1219" s="8"/>
      <c r="IDN1219" s="8"/>
      <c r="IDO1219" s="8"/>
      <c r="IDP1219" s="8"/>
      <c r="IDQ1219" s="8"/>
      <c r="IDR1219" s="8"/>
      <c r="IDS1219" s="8"/>
      <c r="IDT1219" s="8"/>
      <c r="IDU1219" s="8"/>
      <c r="IDV1219" s="8"/>
      <c r="IDW1219" s="8"/>
      <c r="IDX1219" s="8"/>
      <c r="IDY1219" s="8"/>
      <c r="IDZ1219" s="8"/>
      <c r="IEA1219" s="8"/>
      <c r="IEB1219" s="8"/>
      <c r="IEC1219" s="8"/>
      <c r="IED1219" s="8"/>
      <c r="IEE1219" s="8"/>
      <c r="IEF1219" s="8"/>
      <c r="IEG1219" s="8"/>
      <c r="IEH1219" s="8"/>
      <c r="IEI1219" s="8"/>
      <c r="IEJ1219" s="8"/>
      <c r="IEK1219" s="8"/>
      <c r="IEL1219" s="8"/>
      <c r="IEM1219" s="8"/>
      <c r="IEN1219" s="8"/>
      <c r="IEO1219" s="8"/>
      <c r="IEP1219" s="8"/>
      <c r="IEQ1219" s="8"/>
      <c r="IER1219" s="8"/>
      <c r="IES1219" s="8"/>
      <c r="IET1219" s="8"/>
      <c r="IEU1219" s="8"/>
      <c r="IEV1219" s="8"/>
      <c r="IEW1219" s="8"/>
      <c r="IEX1219" s="8"/>
      <c r="IEY1219" s="8"/>
      <c r="IEZ1219" s="8"/>
      <c r="IFA1219" s="8"/>
      <c r="IFB1219" s="8"/>
      <c r="IFC1219" s="8"/>
      <c r="IFD1219" s="8"/>
      <c r="IFE1219" s="8"/>
      <c r="IFF1219" s="8"/>
      <c r="IFG1219" s="8"/>
      <c r="IFH1219" s="8"/>
      <c r="IFI1219" s="8"/>
      <c r="IFJ1219" s="8"/>
      <c r="IFK1219" s="8"/>
      <c r="IFL1219" s="8"/>
      <c r="IFM1219" s="8"/>
      <c r="IFN1219" s="8"/>
      <c r="IFO1219" s="8"/>
      <c r="IFP1219" s="8"/>
      <c r="IFQ1219" s="8"/>
      <c r="IFR1219" s="8"/>
      <c r="IFS1219" s="8"/>
      <c r="IFT1219" s="8"/>
      <c r="IFU1219" s="8"/>
      <c r="IFV1219" s="8"/>
      <c r="IFW1219" s="8"/>
      <c r="IFX1219" s="8"/>
      <c r="IFY1219" s="8"/>
      <c r="IFZ1219" s="8"/>
      <c r="IGA1219" s="8"/>
      <c r="IGB1219" s="8"/>
      <c r="IGC1219" s="8"/>
      <c r="IGD1219" s="8"/>
      <c r="IGE1219" s="8"/>
      <c r="IGF1219" s="8"/>
      <c r="IGG1219" s="8"/>
      <c r="IGH1219" s="8"/>
      <c r="IGI1219" s="8"/>
      <c r="IGJ1219" s="8"/>
      <c r="IGK1219" s="8"/>
      <c r="IGL1219" s="8"/>
      <c r="IGM1219" s="8"/>
      <c r="IGN1219" s="8"/>
      <c r="IGO1219" s="8"/>
      <c r="IGP1219" s="8"/>
      <c r="IGQ1219" s="8"/>
      <c r="IGR1219" s="8"/>
      <c r="IGS1219" s="8"/>
      <c r="IGT1219" s="8"/>
      <c r="IGU1219" s="8"/>
      <c r="IGV1219" s="8"/>
      <c r="IGW1219" s="8"/>
      <c r="IGX1219" s="8"/>
      <c r="IGY1219" s="8"/>
      <c r="IGZ1219" s="8"/>
      <c r="IHA1219" s="8"/>
      <c r="IHB1219" s="8"/>
      <c r="IHC1219" s="8"/>
      <c r="IHD1219" s="8"/>
      <c r="IHE1219" s="8"/>
      <c r="IHF1219" s="8"/>
      <c r="IHG1219" s="8"/>
      <c r="IHH1219" s="8"/>
      <c r="IHI1219" s="8"/>
      <c r="IHJ1219" s="8"/>
      <c r="IHK1219" s="8"/>
      <c r="IHL1219" s="8"/>
      <c r="IHM1219" s="8"/>
      <c r="IHN1219" s="8"/>
      <c r="IHO1219" s="8"/>
      <c r="IHP1219" s="8"/>
      <c r="IHQ1219" s="8"/>
      <c r="IHR1219" s="8"/>
      <c r="IHS1219" s="8"/>
      <c r="IHT1219" s="8"/>
      <c r="IHU1219" s="8"/>
      <c r="IHV1219" s="8"/>
      <c r="IHW1219" s="8"/>
      <c r="IHX1219" s="8"/>
      <c r="IHY1219" s="8"/>
      <c r="IHZ1219" s="8"/>
      <c r="IIA1219" s="8"/>
      <c r="IIB1219" s="8"/>
      <c r="IIC1219" s="8"/>
      <c r="IID1219" s="8"/>
      <c r="IIE1219" s="8"/>
      <c r="IIF1219" s="8"/>
      <c r="IIG1219" s="8"/>
      <c r="IIH1219" s="8"/>
      <c r="III1219" s="8"/>
      <c r="IIJ1219" s="8"/>
      <c r="IIK1219" s="8"/>
      <c r="IIL1219" s="8"/>
      <c r="IIM1219" s="8"/>
      <c r="IIN1219" s="8"/>
      <c r="IIO1219" s="8"/>
      <c r="IIP1219" s="8"/>
      <c r="IIQ1219" s="8"/>
      <c r="IIR1219" s="8"/>
      <c r="IIS1219" s="8"/>
      <c r="IIT1219" s="8"/>
      <c r="IIU1219" s="8"/>
      <c r="IIV1219" s="8"/>
      <c r="IIW1219" s="8"/>
      <c r="IIX1219" s="8"/>
      <c r="IIY1219" s="8"/>
      <c r="IIZ1219" s="8"/>
      <c r="IJA1219" s="8"/>
      <c r="IJB1219" s="8"/>
      <c r="IJC1219" s="8"/>
      <c r="IJD1219" s="8"/>
      <c r="IJE1219" s="8"/>
      <c r="IJF1219" s="8"/>
      <c r="IJG1219" s="8"/>
      <c r="IJH1219" s="8"/>
      <c r="IJI1219" s="8"/>
      <c r="IJJ1219" s="8"/>
      <c r="IJK1219" s="8"/>
      <c r="IJL1219" s="8"/>
      <c r="IJM1219" s="8"/>
      <c r="IJN1219" s="8"/>
      <c r="IJO1219" s="8"/>
      <c r="IJP1219" s="8"/>
      <c r="IJQ1219" s="8"/>
      <c r="IJR1219" s="8"/>
      <c r="IJS1219" s="8"/>
      <c r="IJT1219" s="8"/>
      <c r="IJU1219" s="8"/>
      <c r="IJV1219" s="8"/>
      <c r="IJW1219" s="8"/>
      <c r="IJX1219" s="8"/>
      <c r="IJY1219" s="8"/>
      <c r="IJZ1219" s="8"/>
      <c r="IKA1219" s="8"/>
      <c r="IKB1219" s="8"/>
      <c r="IKC1219" s="8"/>
      <c r="IKD1219" s="8"/>
      <c r="IKE1219" s="8"/>
      <c r="IKF1219" s="8"/>
      <c r="IKG1219" s="8"/>
      <c r="IKH1219" s="8"/>
      <c r="IKI1219" s="8"/>
      <c r="IKJ1219" s="8"/>
      <c r="IKK1219" s="8"/>
      <c r="IKL1219" s="8"/>
      <c r="IKM1219" s="8"/>
      <c r="IKN1219" s="8"/>
      <c r="IKO1219" s="8"/>
      <c r="IKP1219" s="8"/>
      <c r="IKQ1219" s="8"/>
      <c r="IKR1219" s="8"/>
      <c r="IKS1219" s="8"/>
      <c r="IKT1219" s="8"/>
      <c r="IKU1219" s="8"/>
      <c r="IKV1219" s="8"/>
      <c r="IKW1219" s="8"/>
      <c r="IKX1219" s="8"/>
      <c r="IKY1219" s="8"/>
      <c r="IKZ1219" s="8"/>
      <c r="ILA1219" s="8"/>
      <c r="ILB1219" s="8"/>
      <c r="ILC1219" s="8"/>
      <c r="ILD1219" s="8"/>
      <c r="ILE1219" s="8"/>
      <c r="ILF1219" s="8"/>
      <c r="ILG1219" s="8"/>
      <c r="ILH1219" s="8"/>
      <c r="ILI1219" s="8"/>
      <c r="ILJ1219" s="8"/>
      <c r="ILK1219" s="8"/>
      <c r="ILL1219" s="8"/>
      <c r="ILM1219" s="8"/>
      <c r="ILN1219" s="8"/>
      <c r="ILO1219" s="8"/>
      <c r="ILP1219" s="8"/>
      <c r="ILQ1219" s="8"/>
      <c r="ILR1219" s="8"/>
      <c r="ILS1219" s="8"/>
      <c r="ILT1219" s="8"/>
      <c r="ILU1219" s="8"/>
      <c r="ILV1219" s="8"/>
      <c r="ILW1219" s="8"/>
      <c r="ILX1219" s="8"/>
      <c r="ILY1219" s="8"/>
      <c r="ILZ1219" s="8"/>
      <c r="IMA1219" s="8"/>
      <c r="IMB1219" s="8"/>
      <c r="IMC1219" s="8"/>
      <c r="IMD1219" s="8"/>
      <c r="IME1219" s="8"/>
      <c r="IMF1219" s="8"/>
      <c r="IMG1219" s="8"/>
      <c r="IMH1219" s="8"/>
      <c r="IMI1219" s="8"/>
      <c r="IMJ1219" s="8"/>
      <c r="IMK1219" s="8"/>
      <c r="IML1219" s="8"/>
      <c r="IMM1219" s="8"/>
      <c r="IMN1219" s="8"/>
      <c r="IMO1219" s="8"/>
      <c r="IMP1219" s="8"/>
      <c r="IMQ1219" s="8"/>
      <c r="IMR1219" s="8"/>
      <c r="IMS1219" s="8"/>
      <c r="IMT1219" s="8"/>
      <c r="IMU1219" s="8"/>
      <c r="IMV1219" s="8"/>
      <c r="IMW1219" s="8"/>
      <c r="IMX1219" s="8"/>
      <c r="IMY1219" s="8"/>
      <c r="IMZ1219" s="8"/>
      <c r="INA1219" s="8"/>
      <c r="INB1219" s="8"/>
      <c r="INC1219" s="8"/>
      <c r="IND1219" s="8"/>
      <c r="INE1219" s="8"/>
      <c r="INF1219" s="8"/>
      <c r="ING1219" s="8"/>
      <c r="INH1219" s="8"/>
      <c r="INI1219" s="8"/>
      <c r="INJ1219" s="8"/>
      <c r="INK1219" s="8"/>
      <c r="INL1219" s="8"/>
      <c r="INM1219" s="8"/>
      <c r="INN1219" s="8"/>
      <c r="INO1219" s="8"/>
      <c r="INP1219" s="8"/>
      <c r="INQ1219" s="8"/>
      <c r="INR1219" s="8"/>
      <c r="INS1219" s="8"/>
      <c r="INT1219" s="8"/>
      <c r="INU1219" s="8"/>
      <c r="INV1219" s="8"/>
      <c r="INW1219" s="8"/>
      <c r="INX1219" s="8"/>
      <c r="INY1219" s="8"/>
      <c r="INZ1219" s="8"/>
      <c r="IOA1219" s="8"/>
      <c r="IOB1219" s="8"/>
      <c r="IOC1219" s="8"/>
      <c r="IOD1219" s="8"/>
      <c r="IOE1219" s="8"/>
      <c r="IOF1219" s="8"/>
      <c r="IOG1219" s="8"/>
      <c r="IOH1219" s="8"/>
      <c r="IOI1219" s="8"/>
      <c r="IOJ1219" s="8"/>
      <c r="IOK1219" s="8"/>
      <c r="IOL1219" s="8"/>
      <c r="IOM1219" s="8"/>
      <c r="ION1219" s="8"/>
      <c r="IOO1219" s="8"/>
      <c r="IOP1219" s="8"/>
      <c r="IOQ1219" s="8"/>
      <c r="IOR1219" s="8"/>
      <c r="IOS1219" s="8"/>
      <c r="IOT1219" s="8"/>
      <c r="IOU1219" s="8"/>
      <c r="IOV1219" s="8"/>
      <c r="IOW1219" s="8"/>
      <c r="IOX1219" s="8"/>
      <c r="IOY1219" s="8"/>
      <c r="IOZ1219" s="8"/>
      <c r="IPA1219" s="8"/>
      <c r="IPB1219" s="8"/>
      <c r="IPC1219" s="8"/>
      <c r="IPD1219" s="8"/>
      <c r="IPE1219" s="8"/>
      <c r="IPF1219" s="8"/>
      <c r="IPG1219" s="8"/>
      <c r="IPH1219" s="8"/>
      <c r="IPI1219" s="8"/>
      <c r="IPJ1219" s="8"/>
      <c r="IPK1219" s="8"/>
      <c r="IPL1219" s="8"/>
      <c r="IPM1219" s="8"/>
      <c r="IPN1219" s="8"/>
      <c r="IPO1219" s="8"/>
      <c r="IPP1219" s="8"/>
      <c r="IPQ1219" s="8"/>
      <c r="IPR1219" s="8"/>
      <c r="IPS1219" s="8"/>
      <c r="IPT1219" s="8"/>
      <c r="IPU1219" s="8"/>
      <c r="IPV1219" s="8"/>
      <c r="IPW1219" s="8"/>
      <c r="IPX1219" s="8"/>
      <c r="IPY1219" s="8"/>
      <c r="IPZ1219" s="8"/>
      <c r="IQA1219" s="8"/>
      <c r="IQB1219" s="8"/>
      <c r="IQC1219" s="8"/>
      <c r="IQD1219" s="8"/>
      <c r="IQE1219" s="8"/>
      <c r="IQF1219" s="8"/>
      <c r="IQG1219" s="8"/>
      <c r="IQH1219" s="8"/>
      <c r="IQI1219" s="8"/>
      <c r="IQJ1219" s="8"/>
      <c r="IQK1219" s="8"/>
      <c r="IQL1219" s="8"/>
      <c r="IQM1219" s="8"/>
      <c r="IQN1219" s="8"/>
      <c r="IQO1219" s="8"/>
      <c r="IQP1219" s="8"/>
      <c r="IQQ1219" s="8"/>
      <c r="IQR1219" s="8"/>
      <c r="IQS1219" s="8"/>
      <c r="IQT1219" s="8"/>
      <c r="IQU1219" s="8"/>
      <c r="IQV1219" s="8"/>
      <c r="IQW1219" s="8"/>
      <c r="IQX1219" s="8"/>
      <c r="IQY1219" s="8"/>
      <c r="IQZ1219" s="8"/>
      <c r="IRA1219" s="8"/>
      <c r="IRB1219" s="8"/>
      <c r="IRC1219" s="8"/>
      <c r="IRD1219" s="8"/>
      <c r="IRE1219" s="8"/>
      <c r="IRF1219" s="8"/>
      <c r="IRG1219" s="8"/>
      <c r="IRH1219" s="8"/>
      <c r="IRI1219" s="8"/>
      <c r="IRJ1219" s="8"/>
      <c r="IRK1219" s="8"/>
      <c r="IRL1219" s="8"/>
      <c r="IRM1219" s="8"/>
      <c r="IRN1219" s="8"/>
      <c r="IRO1219" s="8"/>
      <c r="IRP1219" s="8"/>
      <c r="IRQ1219" s="8"/>
      <c r="IRR1219" s="8"/>
      <c r="IRS1219" s="8"/>
      <c r="IRT1219" s="8"/>
      <c r="IRU1219" s="8"/>
      <c r="IRV1219" s="8"/>
      <c r="IRW1219" s="8"/>
      <c r="IRX1219" s="8"/>
      <c r="IRY1219" s="8"/>
      <c r="IRZ1219" s="8"/>
      <c r="ISA1219" s="8"/>
      <c r="ISB1219" s="8"/>
      <c r="ISC1219" s="8"/>
      <c r="ISD1219" s="8"/>
      <c r="ISE1219" s="8"/>
      <c r="ISF1219" s="8"/>
      <c r="ISG1219" s="8"/>
      <c r="ISH1219" s="8"/>
      <c r="ISI1219" s="8"/>
      <c r="ISJ1219" s="8"/>
      <c r="ISK1219" s="8"/>
      <c r="ISL1219" s="8"/>
      <c r="ISM1219" s="8"/>
      <c r="ISN1219" s="8"/>
      <c r="ISO1219" s="8"/>
      <c r="ISP1219" s="8"/>
      <c r="ISQ1219" s="8"/>
      <c r="ISR1219" s="8"/>
      <c r="ISS1219" s="8"/>
      <c r="IST1219" s="8"/>
      <c r="ISU1219" s="8"/>
      <c r="ISV1219" s="8"/>
      <c r="ISW1219" s="8"/>
      <c r="ISX1219" s="8"/>
      <c r="ISY1219" s="8"/>
      <c r="ISZ1219" s="8"/>
      <c r="ITA1219" s="8"/>
      <c r="ITB1219" s="8"/>
      <c r="ITC1219" s="8"/>
      <c r="ITD1219" s="8"/>
      <c r="ITE1219" s="8"/>
      <c r="ITF1219" s="8"/>
      <c r="ITG1219" s="8"/>
      <c r="ITH1219" s="8"/>
      <c r="ITI1219" s="8"/>
      <c r="ITJ1219" s="8"/>
      <c r="ITK1219" s="8"/>
      <c r="ITL1219" s="8"/>
      <c r="ITM1219" s="8"/>
      <c r="ITN1219" s="8"/>
      <c r="ITO1219" s="8"/>
      <c r="ITP1219" s="8"/>
      <c r="ITQ1219" s="8"/>
      <c r="ITR1219" s="8"/>
      <c r="ITS1219" s="8"/>
      <c r="ITT1219" s="8"/>
      <c r="ITU1219" s="8"/>
      <c r="ITV1219" s="8"/>
      <c r="ITW1219" s="8"/>
      <c r="ITX1219" s="8"/>
      <c r="ITY1219" s="8"/>
      <c r="ITZ1219" s="8"/>
      <c r="IUA1219" s="8"/>
      <c r="IUB1219" s="8"/>
      <c r="IUC1219" s="8"/>
      <c r="IUD1219" s="8"/>
      <c r="IUE1219" s="8"/>
      <c r="IUF1219" s="8"/>
      <c r="IUG1219" s="8"/>
      <c r="IUH1219" s="8"/>
      <c r="IUI1219" s="8"/>
      <c r="IUJ1219" s="8"/>
      <c r="IUK1219" s="8"/>
      <c r="IUL1219" s="8"/>
      <c r="IUM1219" s="8"/>
      <c r="IUN1219" s="8"/>
      <c r="IUO1219" s="8"/>
      <c r="IUP1219" s="8"/>
      <c r="IUQ1219" s="8"/>
      <c r="IUR1219" s="8"/>
      <c r="IUS1219" s="8"/>
      <c r="IUT1219" s="8"/>
      <c r="IUU1219" s="8"/>
      <c r="IUV1219" s="8"/>
      <c r="IUW1219" s="8"/>
      <c r="IUX1219" s="8"/>
      <c r="IUY1219" s="8"/>
      <c r="IUZ1219" s="8"/>
      <c r="IVA1219" s="8"/>
      <c r="IVB1219" s="8"/>
      <c r="IVC1219" s="8"/>
      <c r="IVD1219" s="8"/>
      <c r="IVE1219" s="8"/>
      <c r="IVF1219" s="8"/>
      <c r="IVG1219" s="8"/>
      <c r="IVH1219" s="8"/>
      <c r="IVI1219" s="8"/>
      <c r="IVJ1219" s="8"/>
      <c r="IVK1219" s="8"/>
      <c r="IVL1219" s="8"/>
      <c r="IVM1219" s="8"/>
      <c r="IVN1219" s="8"/>
      <c r="IVO1219" s="8"/>
      <c r="IVP1219" s="8"/>
      <c r="IVQ1219" s="8"/>
      <c r="IVR1219" s="8"/>
      <c r="IVS1219" s="8"/>
      <c r="IVT1219" s="8"/>
      <c r="IVU1219" s="8"/>
      <c r="IVV1219" s="8"/>
      <c r="IVW1219" s="8"/>
      <c r="IVX1219" s="8"/>
      <c r="IVY1219" s="8"/>
      <c r="IVZ1219" s="8"/>
      <c r="IWA1219" s="8"/>
      <c r="IWB1219" s="8"/>
      <c r="IWC1219" s="8"/>
      <c r="IWD1219" s="8"/>
      <c r="IWE1219" s="8"/>
      <c r="IWF1219" s="8"/>
      <c r="IWG1219" s="8"/>
      <c r="IWH1219" s="8"/>
      <c r="IWI1219" s="8"/>
      <c r="IWJ1219" s="8"/>
      <c r="IWK1219" s="8"/>
      <c r="IWL1219" s="8"/>
      <c r="IWM1219" s="8"/>
      <c r="IWN1219" s="8"/>
      <c r="IWO1219" s="8"/>
      <c r="IWP1219" s="8"/>
      <c r="IWQ1219" s="8"/>
      <c r="IWR1219" s="8"/>
      <c r="IWS1219" s="8"/>
      <c r="IWT1219" s="8"/>
      <c r="IWU1219" s="8"/>
      <c r="IWV1219" s="8"/>
      <c r="IWW1219" s="8"/>
      <c r="IWX1219" s="8"/>
      <c r="IWY1219" s="8"/>
      <c r="IWZ1219" s="8"/>
      <c r="IXA1219" s="8"/>
      <c r="IXB1219" s="8"/>
      <c r="IXC1219" s="8"/>
      <c r="IXD1219" s="8"/>
      <c r="IXE1219" s="8"/>
      <c r="IXF1219" s="8"/>
      <c r="IXG1219" s="8"/>
      <c r="IXH1219" s="8"/>
      <c r="IXI1219" s="8"/>
      <c r="IXJ1219" s="8"/>
      <c r="IXK1219" s="8"/>
      <c r="IXL1219" s="8"/>
      <c r="IXM1219" s="8"/>
      <c r="IXN1219" s="8"/>
      <c r="IXO1219" s="8"/>
      <c r="IXP1219" s="8"/>
      <c r="IXQ1219" s="8"/>
      <c r="IXR1219" s="8"/>
      <c r="IXS1219" s="8"/>
      <c r="IXT1219" s="8"/>
      <c r="IXU1219" s="8"/>
      <c r="IXV1219" s="8"/>
      <c r="IXW1219" s="8"/>
      <c r="IXX1219" s="8"/>
      <c r="IXY1219" s="8"/>
      <c r="IXZ1219" s="8"/>
      <c r="IYA1219" s="8"/>
      <c r="IYB1219" s="8"/>
      <c r="IYC1219" s="8"/>
      <c r="IYD1219" s="8"/>
      <c r="IYE1219" s="8"/>
      <c r="IYF1219" s="8"/>
      <c r="IYG1219" s="8"/>
      <c r="IYH1219" s="8"/>
      <c r="IYI1219" s="8"/>
      <c r="IYJ1219" s="8"/>
      <c r="IYK1219" s="8"/>
      <c r="IYL1219" s="8"/>
      <c r="IYM1219" s="8"/>
      <c r="IYN1219" s="8"/>
      <c r="IYO1219" s="8"/>
      <c r="IYP1219" s="8"/>
      <c r="IYQ1219" s="8"/>
      <c r="IYR1219" s="8"/>
      <c r="IYS1219" s="8"/>
      <c r="IYT1219" s="8"/>
      <c r="IYU1219" s="8"/>
      <c r="IYV1219" s="8"/>
      <c r="IYW1219" s="8"/>
      <c r="IYX1219" s="8"/>
      <c r="IYY1219" s="8"/>
      <c r="IYZ1219" s="8"/>
      <c r="IZA1219" s="8"/>
      <c r="IZB1219" s="8"/>
      <c r="IZC1219" s="8"/>
      <c r="IZD1219" s="8"/>
      <c r="IZE1219" s="8"/>
      <c r="IZF1219" s="8"/>
      <c r="IZG1219" s="8"/>
      <c r="IZH1219" s="8"/>
      <c r="IZI1219" s="8"/>
      <c r="IZJ1219" s="8"/>
      <c r="IZK1219" s="8"/>
      <c r="IZL1219" s="8"/>
      <c r="IZM1219" s="8"/>
      <c r="IZN1219" s="8"/>
      <c r="IZO1219" s="8"/>
      <c r="IZP1219" s="8"/>
      <c r="IZQ1219" s="8"/>
      <c r="IZR1219" s="8"/>
      <c r="IZS1219" s="8"/>
      <c r="IZT1219" s="8"/>
      <c r="IZU1219" s="8"/>
      <c r="IZV1219" s="8"/>
      <c r="IZW1219" s="8"/>
      <c r="IZX1219" s="8"/>
      <c r="IZY1219" s="8"/>
      <c r="IZZ1219" s="8"/>
      <c r="JAA1219" s="8"/>
      <c r="JAB1219" s="8"/>
      <c r="JAC1219" s="8"/>
      <c r="JAD1219" s="8"/>
      <c r="JAE1219" s="8"/>
      <c r="JAF1219" s="8"/>
      <c r="JAG1219" s="8"/>
      <c r="JAH1219" s="8"/>
      <c r="JAI1219" s="8"/>
      <c r="JAJ1219" s="8"/>
      <c r="JAK1219" s="8"/>
      <c r="JAL1219" s="8"/>
      <c r="JAM1219" s="8"/>
      <c r="JAN1219" s="8"/>
      <c r="JAO1219" s="8"/>
      <c r="JAP1219" s="8"/>
      <c r="JAQ1219" s="8"/>
      <c r="JAR1219" s="8"/>
      <c r="JAS1219" s="8"/>
      <c r="JAT1219" s="8"/>
      <c r="JAU1219" s="8"/>
      <c r="JAV1219" s="8"/>
      <c r="JAW1219" s="8"/>
      <c r="JAX1219" s="8"/>
      <c r="JAY1219" s="8"/>
      <c r="JAZ1219" s="8"/>
      <c r="JBA1219" s="8"/>
      <c r="JBB1219" s="8"/>
      <c r="JBC1219" s="8"/>
      <c r="JBD1219" s="8"/>
      <c r="JBE1219" s="8"/>
      <c r="JBF1219" s="8"/>
      <c r="JBG1219" s="8"/>
      <c r="JBH1219" s="8"/>
      <c r="JBI1219" s="8"/>
      <c r="JBJ1219" s="8"/>
      <c r="JBK1219" s="8"/>
      <c r="JBL1219" s="8"/>
      <c r="JBM1219" s="8"/>
      <c r="JBN1219" s="8"/>
      <c r="JBO1219" s="8"/>
      <c r="JBP1219" s="8"/>
      <c r="JBQ1219" s="8"/>
      <c r="JBR1219" s="8"/>
      <c r="JBS1219" s="8"/>
      <c r="JBT1219" s="8"/>
      <c r="JBU1219" s="8"/>
      <c r="JBV1219" s="8"/>
      <c r="JBW1219" s="8"/>
      <c r="JBX1219" s="8"/>
      <c r="JBY1219" s="8"/>
      <c r="JBZ1219" s="8"/>
      <c r="JCA1219" s="8"/>
      <c r="JCB1219" s="8"/>
      <c r="JCC1219" s="8"/>
      <c r="JCD1219" s="8"/>
      <c r="JCE1219" s="8"/>
      <c r="JCF1219" s="8"/>
      <c r="JCG1219" s="8"/>
      <c r="JCH1219" s="8"/>
      <c r="JCI1219" s="8"/>
      <c r="JCJ1219" s="8"/>
      <c r="JCK1219" s="8"/>
      <c r="JCL1219" s="8"/>
      <c r="JCM1219" s="8"/>
      <c r="JCN1219" s="8"/>
      <c r="JCO1219" s="8"/>
      <c r="JCP1219" s="8"/>
      <c r="JCQ1219" s="8"/>
      <c r="JCR1219" s="8"/>
      <c r="JCS1219" s="8"/>
      <c r="JCT1219" s="8"/>
      <c r="JCU1219" s="8"/>
      <c r="JCV1219" s="8"/>
      <c r="JCW1219" s="8"/>
      <c r="JCX1219" s="8"/>
      <c r="JCY1219" s="8"/>
      <c r="JCZ1219" s="8"/>
      <c r="JDA1219" s="8"/>
      <c r="JDB1219" s="8"/>
      <c r="JDC1219" s="8"/>
      <c r="JDD1219" s="8"/>
      <c r="JDE1219" s="8"/>
      <c r="JDF1219" s="8"/>
      <c r="JDG1219" s="8"/>
      <c r="JDH1219" s="8"/>
      <c r="JDI1219" s="8"/>
      <c r="JDJ1219" s="8"/>
      <c r="JDK1219" s="8"/>
      <c r="JDL1219" s="8"/>
      <c r="JDM1219" s="8"/>
      <c r="JDN1219" s="8"/>
      <c r="JDO1219" s="8"/>
      <c r="JDP1219" s="8"/>
      <c r="JDQ1219" s="8"/>
      <c r="JDR1219" s="8"/>
      <c r="JDS1219" s="8"/>
      <c r="JDT1219" s="8"/>
      <c r="JDU1219" s="8"/>
      <c r="JDV1219" s="8"/>
      <c r="JDW1219" s="8"/>
      <c r="JDX1219" s="8"/>
      <c r="JDY1219" s="8"/>
      <c r="JDZ1219" s="8"/>
      <c r="JEA1219" s="8"/>
      <c r="JEB1219" s="8"/>
      <c r="JEC1219" s="8"/>
      <c r="JED1219" s="8"/>
      <c r="JEE1219" s="8"/>
      <c r="JEF1219" s="8"/>
      <c r="JEG1219" s="8"/>
      <c r="JEH1219" s="8"/>
      <c r="JEI1219" s="8"/>
      <c r="JEJ1219" s="8"/>
      <c r="JEK1219" s="8"/>
      <c r="JEL1219" s="8"/>
      <c r="JEM1219" s="8"/>
      <c r="JEN1219" s="8"/>
      <c r="JEO1219" s="8"/>
      <c r="JEP1219" s="8"/>
      <c r="JEQ1219" s="8"/>
      <c r="JER1219" s="8"/>
      <c r="JES1219" s="8"/>
      <c r="JET1219" s="8"/>
      <c r="JEU1219" s="8"/>
      <c r="JEV1219" s="8"/>
      <c r="JEW1219" s="8"/>
      <c r="JEX1219" s="8"/>
      <c r="JEY1219" s="8"/>
      <c r="JEZ1219" s="8"/>
      <c r="JFA1219" s="8"/>
      <c r="JFB1219" s="8"/>
      <c r="JFC1219" s="8"/>
      <c r="JFD1219" s="8"/>
      <c r="JFE1219" s="8"/>
      <c r="JFF1219" s="8"/>
      <c r="JFG1219" s="8"/>
      <c r="JFH1219" s="8"/>
      <c r="JFI1219" s="8"/>
      <c r="JFJ1219" s="8"/>
      <c r="JFK1219" s="8"/>
      <c r="JFL1219" s="8"/>
      <c r="JFM1219" s="8"/>
      <c r="JFN1219" s="8"/>
      <c r="JFO1219" s="8"/>
      <c r="JFP1219" s="8"/>
      <c r="JFQ1219" s="8"/>
      <c r="JFR1219" s="8"/>
      <c r="JFS1219" s="8"/>
      <c r="JFT1219" s="8"/>
      <c r="JFU1219" s="8"/>
      <c r="JFV1219" s="8"/>
      <c r="JFW1219" s="8"/>
      <c r="JFX1219" s="8"/>
      <c r="JFY1219" s="8"/>
      <c r="JFZ1219" s="8"/>
      <c r="JGA1219" s="8"/>
      <c r="JGB1219" s="8"/>
      <c r="JGC1219" s="8"/>
      <c r="JGD1219" s="8"/>
      <c r="JGE1219" s="8"/>
      <c r="JGF1219" s="8"/>
      <c r="JGG1219" s="8"/>
      <c r="JGH1219" s="8"/>
      <c r="JGI1219" s="8"/>
      <c r="JGJ1219" s="8"/>
      <c r="JGK1219" s="8"/>
      <c r="JGL1219" s="8"/>
      <c r="JGM1219" s="8"/>
      <c r="JGN1219" s="8"/>
      <c r="JGO1219" s="8"/>
      <c r="JGP1219" s="8"/>
      <c r="JGQ1219" s="8"/>
      <c r="JGR1219" s="8"/>
      <c r="JGS1219" s="8"/>
      <c r="JGT1219" s="8"/>
      <c r="JGU1219" s="8"/>
      <c r="JGV1219" s="8"/>
      <c r="JGW1219" s="8"/>
      <c r="JGX1219" s="8"/>
      <c r="JGY1219" s="8"/>
      <c r="JGZ1219" s="8"/>
      <c r="JHA1219" s="8"/>
      <c r="JHB1219" s="8"/>
      <c r="JHC1219" s="8"/>
      <c r="JHD1219" s="8"/>
      <c r="JHE1219" s="8"/>
      <c r="JHF1219" s="8"/>
      <c r="JHG1219" s="8"/>
      <c r="JHH1219" s="8"/>
      <c r="JHI1219" s="8"/>
      <c r="JHJ1219" s="8"/>
      <c r="JHK1219" s="8"/>
      <c r="JHL1219" s="8"/>
      <c r="JHM1219" s="8"/>
      <c r="JHN1219" s="8"/>
      <c r="JHO1219" s="8"/>
      <c r="JHP1219" s="8"/>
      <c r="JHQ1219" s="8"/>
      <c r="JHR1219" s="8"/>
      <c r="JHS1219" s="8"/>
      <c r="JHT1219" s="8"/>
      <c r="JHU1219" s="8"/>
      <c r="JHV1219" s="8"/>
      <c r="JHW1219" s="8"/>
      <c r="JHX1219" s="8"/>
      <c r="JHY1219" s="8"/>
      <c r="JHZ1219" s="8"/>
      <c r="JIA1219" s="8"/>
      <c r="JIB1219" s="8"/>
      <c r="JIC1219" s="8"/>
      <c r="JID1219" s="8"/>
      <c r="JIE1219" s="8"/>
      <c r="JIF1219" s="8"/>
      <c r="JIG1219" s="8"/>
      <c r="JIH1219" s="8"/>
      <c r="JII1219" s="8"/>
      <c r="JIJ1219" s="8"/>
      <c r="JIK1219" s="8"/>
      <c r="JIL1219" s="8"/>
      <c r="JIM1219" s="8"/>
      <c r="JIN1219" s="8"/>
      <c r="JIO1219" s="8"/>
      <c r="JIP1219" s="8"/>
      <c r="JIQ1219" s="8"/>
      <c r="JIR1219" s="8"/>
      <c r="JIS1219" s="8"/>
      <c r="JIT1219" s="8"/>
      <c r="JIU1219" s="8"/>
      <c r="JIV1219" s="8"/>
      <c r="JIW1219" s="8"/>
      <c r="JIX1219" s="8"/>
      <c r="JIY1219" s="8"/>
      <c r="JIZ1219" s="8"/>
      <c r="JJA1219" s="8"/>
      <c r="JJB1219" s="8"/>
      <c r="JJC1219" s="8"/>
      <c r="JJD1219" s="8"/>
      <c r="JJE1219" s="8"/>
      <c r="JJF1219" s="8"/>
      <c r="JJG1219" s="8"/>
      <c r="JJH1219" s="8"/>
      <c r="JJI1219" s="8"/>
      <c r="JJJ1219" s="8"/>
      <c r="JJK1219" s="8"/>
      <c r="JJL1219" s="8"/>
      <c r="JJM1219" s="8"/>
      <c r="JJN1219" s="8"/>
      <c r="JJO1219" s="8"/>
      <c r="JJP1219" s="8"/>
      <c r="JJQ1219" s="8"/>
      <c r="JJR1219" s="8"/>
      <c r="JJS1219" s="8"/>
      <c r="JJT1219" s="8"/>
      <c r="JJU1219" s="8"/>
      <c r="JJV1219" s="8"/>
      <c r="JJW1219" s="8"/>
      <c r="JJX1219" s="8"/>
      <c r="JJY1219" s="8"/>
      <c r="JJZ1219" s="8"/>
      <c r="JKA1219" s="8"/>
      <c r="JKB1219" s="8"/>
      <c r="JKC1219" s="8"/>
      <c r="JKD1219" s="8"/>
      <c r="JKE1219" s="8"/>
      <c r="JKF1219" s="8"/>
      <c r="JKG1219" s="8"/>
      <c r="JKH1219" s="8"/>
      <c r="JKI1219" s="8"/>
      <c r="JKJ1219" s="8"/>
      <c r="JKK1219" s="8"/>
      <c r="JKL1219" s="8"/>
      <c r="JKM1219" s="8"/>
      <c r="JKN1219" s="8"/>
      <c r="JKO1219" s="8"/>
      <c r="JKP1219" s="8"/>
      <c r="JKQ1219" s="8"/>
      <c r="JKR1219" s="8"/>
      <c r="JKS1219" s="8"/>
      <c r="JKT1219" s="8"/>
      <c r="JKU1219" s="8"/>
      <c r="JKV1219" s="8"/>
      <c r="JKW1219" s="8"/>
      <c r="JKX1219" s="8"/>
      <c r="JKY1219" s="8"/>
      <c r="JKZ1219" s="8"/>
      <c r="JLA1219" s="8"/>
      <c r="JLB1219" s="8"/>
      <c r="JLC1219" s="8"/>
      <c r="JLD1219" s="8"/>
      <c r="JLE1219" s="8"/>
      <c r="JLF1219" s="8"/>
      <c r="JLG1219" s="8"/>
      <c r="JLH1219" s="8"/>
      <c r="JLI1219" s="8"/>
      <c r="JLJ1219" s="8"/>
      <c r="JLK1219" s="8"/>
      <c r="JLL1219" s="8"/>
      <c r="JLM1219" s="8"/>
      <c r="JLN1219" s="8"/>
      <c r="JLO1219" s="8"/>
      <c r="JLP1219" s="8"/>
      <c r="JLQ1219" s="8"/>
      <c r="JLR1219" s="8"/>
      <c r="JLS1219" s="8"/>
      <c r="JLT1219" s="8"/>
      <c r="JLU1219" s="8"/>
      <c r="JLV1219" s="8"/>
      <c r="JLW1219" s="8"/>
      <c r="JLX1219" s="8"/>
      <c r="JLY1219" s="8"/>
      <c r="JLZ1219" s="8"/>
      <c r="JMA1219" s="8"/>
      <c r="JMB1219" s="8"/>
      <c r="JMC1219" s="8"/>
      <c r="JMD1219" s="8"/>
      <c r="JME1219" s="8"/>
      <c r="JMF1219" s="8"/>
      <c r="JMG1219" s="8"/>
      <c r="JMH1219" s="8"/>
      <c r="JMI1219" s="8"/>
      <c r="JMJ1219" s="8"/>
      <c r="JMK1219" s="8"/>
      <c r="JML1219" s="8"/>
      <c r="JMM1219" s="8"/>
      <c r="JMN1219" s="8"/>
      <c r="JMO1219" s="8"/>
      <c r="JMP1219" s="8"/>
      <c r="JMQ1219" s="8"/>
      <c r="JMR1219" s="8"/>
      <c r="JMS1219" s="8"/>
      <c r="JMT1219" s="8"/>
      <c r="JMU1219" s="8"/>
      <c r="JMV1219" s="8"/>
      <c r="JMW1219" s="8"/>
      <c r="JMX1219" s="8"/>
      <c r="JMY1219" s="8"/>
      <c r="JMZ1219" s="8"/>
      <c r="JNA1219" s="8"/>
      <c r="JNB1219" s="8"/>
      <c r="JNC1219" s="8"/>
      <c r="JND1219" s="8"/>
      <c r="JNE1219" s="8"/>
      <c r="JNF1219" s="8"/>
      <c r="JNG1219" s="8"/>
      <c r="JNH1219" s="8"/>
      <c r="JNI1219" s="8"/>
      <c r="JNJ1219" s="8"/>
      <c r="JNK1219" s="8"/>
      <c r="JNL1219" s="8"/>
      <c r="JNM1219" s="8"/>
      <c r="JNN1219" s="8"/>
      <c r="JNO1219" s="8"/>
      <c r="JNP1219" s="8"/>
      <c r="JNQ1219" s="8"/>
      <c r="JNR1219" s="8"/>
      <c r="JNS1219" s="8"/>
      <c r="JNT1219" s="8"/>
      <c r="JNU1219" s="8"/>
      <c r="JNV1219" s="8"/>
      <c r="JNW1219" s="8"/>
      <c r="JNX1219" s="8"/>
      <c r="JNY1219" s="8"/>
      <c r="JNZ1219" s="8"/>
      <c r="JOA1219" s="8"/>
      <c r="JOB1219" s="8"/>
      <c r="JOC1219" s="8"/>
      <c r="JOD1219" s="8"/>
      <c r="JOE1219" s="8"/>
      <c r="JOF1219" s="8"/>
      <c r="JOG1219" s="8"/>
      <c r="JOH1219" s="8"/>
      <c r="JOI1219" s="8"/>
      <c r="JOJ1219" s="8"/>
      <c r="JOK1219" s="8"/>
      <c r="JOL1219" s="8"/>
      <c r="JOM1219" s="8"/>
      <c r="JON1219" s="8"/>
      <c r="JOO1219" s="8"/>
      <c r="JOP1219" s="8"/>
      <c r="JOQ1219" s="8"/>
      <c r="JOR1219" s="8"/>
      <c r="JOS1219" s="8"/>
      <c r="JOT1219" s="8"/>
      <c r="JOU1219" s="8"/>
      <c r="JOV1219" s="8"/>
      <c r="JOW1219" s="8"/>
      <c r="JOX1219" s="8"/>
      <c r="JOY1219" s="8"/>
      <c r="JOZ1219" s="8"/>
      <c r="JPA1219" s="8"/>
      <c r="JPB1219" s="8"/>
      <c r="JPC1219" s="8"/>
      <c r="JPD1219" s="8"/>
      <c r="JPE1219" s="8"/>
      <c r="JPF1219" s="8"/>
      <c r="JPG1219" s="8"/>
      <c r="JPH1219" s="8"/>
      <c r="JPI1219" s="8"/>
      <c r="JPJ1219" s="8"/>
      <c r="JPK1219" s="8"/>
      <c r="JPL1219" s="8"/>
      <c r="JPM1219" s="8"/>
      <c r="JPN1219" s="8"/>
      <c r="JPO1219" s="8"/>
      <c r="JPP1219" s="8"/>
      <c r="JPQ1219" s="8"/>
      <c r="JPR1219" s="8"/>
      <c r="JPS1219" s="8"/>
      <c r="JPT1219" s="8"/>
      <c r="JPU1219" s="8"/>
      <c r="JPV1219" s="8"/>
      <c r="JPW1219" s="8"/>
      <c r="JPX1219" s="8"/>
      <c r="JPY1219" s="8"/>
      <c r="JPZ1219" s="8"/>
      <c r="JQA1219" s="8"/>
      <c r="JQB1219" s="8"/>
      <c r="JQC1219" s="8"/>
      <c r="JQD1219" s="8"/>
      <c r="JQE1219" s="8"/>
      <c r="JQF1219" s="8"/>
      <c r="JQG1219" s="8"/>
      <c r="JQH1219" s="8"/>
      <c r="JQI1219" s="8"/>
      <c r="JQJ1219" s="8"/>
      <c r="JQK1219" s="8"/>
      <c r="JQL1219" s="8"/>
      <c r="JQM1219" s="8"/>
      <c r="JQN1219" s="8"/>
      <c r="JQO1219" s="8"/>
      <c r="JQP1219" s="8"/>
      <c r="JQQ1219" s="8"/>
      <c r="JQR1219" s="8"/>
      <c r="JQS1219" s="8"/>
      <c r="JQT1219" s="8"/>
      <c r="JQU1219" s="8"/>
      <c r="JQV1219" s="8"/>
      <c r="JQW1219" s="8"/>
      <c r="JQX1219" s="8"/>
      <c r="JQY1219" s="8"/>
      <c r="JQZ1219" s="8"/>
      <c r="JRA1219" s="8"/>
      <c r="JRB1219" s="8"/>
      <c r="JRC1219" s="8"/>
      <c r="JRD1219" s="8"/>
      <c r="JRE1219" s="8"/>
      <c r="JRF1219" s="8"/>
      <c r="JRG1219" s="8"/>
      <c r="JRH1219" s="8"/>
      <c r="JRI1219" s="8"/>
      <c r="JRJ1219" s="8"/>
      <c r="JRK1219" s="8"/>
      <c r="JRL1219" s="8"/>
      <c r="JRM1219" s="8"/>
      <c r="JRN1219" s="8"/>
      <c r="JRO1219" s="8"/>
      <c r="JRP1219" s="8"/>
      <c r="JRQ1219" s="8"/>
      <c r="JRR1219" s="8"/>
      <c r="JRS1219" s="8"/>
      <c r="JRT1219" s="8"/>
      <c r="JRU1219" s="8"/>
      <c r="JRV1219" s="8"/>
      <c r="JRW1219" s="8"/>
      <c r="JRX1219" s="8"/>
      <c r="JRY1219" s="8"/>
      <c r="JRZ1219" s="8"/>
      <c r="JSA1219" s="8"/>
      <c r="JSB1219" s="8"/>
      <c r="JSC1219" s="8"/>
      <c r="JSD1219" s="8"/>
      <c r="JSE1219" s="8"/>
      <c r="JSF1219" s="8"/>
      <c r="JSG1219" s="8"/>
      <c r="JSH1219" s="8"/>
      <c r="JSI1219" s="8"/>
      <c r="JSJ1219" s="8"/>
      <c r="JSK1219" s="8"/>
      <c r="JSL1219" s="8"/>
      <c r="JSM1219" s="8"/>
      <c r="JSN1219" s="8"/>
      <c r="JSO1219" s="8"/>
      <c r="JSP1219" s="8"/>
      <c r="JSQ1219" s="8"/>
      <c r="JSR1219" s="8"/>
      <c r="JSS1219" s="8"/>
      <c r="JST1219" s="8"/>
      <c r="JSU1219" s="8"/>
      <c r="JSV1219" s="8"/>
      <c r="JSW1219" s="8"/>
      <c r="JSX1219" s="8"/>
      <c r="JSY1219" s="8"/>
      <c r="JSZ1219" s="8"/>
      <c r="JTA1219" s="8"/>
      <c r="JTB1219" s="8"/>
      <c r="JTC1219" s="8"/>
      <c r="JTD1219" s="8"/>
      <c r="JTE1219" s="8"/>
      <c r="JTF1219" s="8"/>
      <c r="JTG1219" s="8"/>
      <c r="JTH1219" s="8"/>
      <c r="JTI1219" s="8"/>
      <c r="JTJ1219" s="8"/>
      <c r="JTK1219" s="8"/>
      <c r="JTL1219" s="8"/>
      <c r="JTM1219" s="8"/>
      <c r="JTN1219" s="8"/>
      <c r="JTO1219" s="8"/>
      <c r="JTP1219" s="8"/>
      <c r="JTQ1219" s="8"/>
      <c r="JTR1219" s="8"/>
      <c r="JTS1219" s="8"/>
      <c r="JTT1219" s="8"/>
      <c r="JTU1219" s="8"/>
      <c r="JTV1219" s="8"/>
      <c r="JTW1219" s="8"/>
      <c r="JTX1219" s="8"/>
      <c r="JTY1219" s="8"/>
      <c r="JTZ1219" s="8"/>
      <c r="JUA1219" s="8"/>
      <c r="JUB1219" s="8"/>
      <c r="JUC1219" s="8"/>
      <c r="JUD1219" s="8"/>
      <c r="JUE1219" s="8"/>
      <c r="JUF1219" s="8"/>
      <c r="JUG1219" s="8"/>
      <c r="JUH1219" s="8"/>
      <c r="JUI1219" s="8"/>
      <c r="JUJ1219" s="8"/>
      <c r="JUK1219" s="8"/>
      <c r="JUL1219" s="8"/>
      <c r="JUM1219" s="8"/>
      <c r="JUN1219" s="8"/>
      <c r="JUO1219" s="8"/>
      <c r="JUP1219" s="8"/>
      <c r="JUQ1219" s="8"/>
      <c r="JUR1219" s="8"/>
      <c r="JUS1219" s="8"/>
      <c r="JUT1219" s="8"/>
      <c r="JUU1219" s="8"/>
      <c r="JUV1219" s="8"/>
      <c r="JUW1219" s="8"/>
      <c r="JUX1219" s="8"/>
      <c r="JUY1219" s="8"/>
      <c r="JUZ1219" s="8"/>
      <c r="JVA1219" s="8"/>
      <c r="JVB1219" s="8"/>
      <c r="JVC1219" s="8"/>
      <c r="JVD1219" s="8"/>
      <c r="JVE1219" s="8"/>
      <c r="JVF1219" s="8"/>
      <c r="JVG1219" s="8"/>
      <c r="JVH1219" s="8"/>
      <c r="JVI1219" s="8"/>
      <c r="JVJ1219" s="8"/>
      <c r="JVK1219" s="8"/>
      <c r="JVL1219" s="8"/>
      <c r="JVM1219" s="8"/>
      <c r="JVN1219" s="8"/>
      <c r="JVO1219" s="8"/>
      <c r="JVP1219" s="8"/>
      <c r="JVQ1219" s="8"/>
      <c r="JVR1219" s="8"/>
      <c r="JVS1219" s="8"/>
      <c r="JVT1219" s="8"/>
      <c r="JVU1219" s="8"/>
      <c r="JVV1219" s="8"/>
      <c r="JVW1219" s="8"/>
      <c r="JVX1219" s="8"/>
      <c r="JVY1219" s="8"/>
      <c r="JVZ1219" s="8"/>
      <c r="JWA1219" s="8"/>
      <c r="JWB1219" s="8"/>
      <c r="JWC1219" s="8"/>
      <c r="JWD1219" s="8"/>
      <c r="JWE1219" s="8"/>
      <c r="JWF1219" s="8"/>
      <c r="JWG1219" s="8"/>
      <c r="JWH1219" s="8"/>
      <c r="JWI1219" s="8"/>
      <c r="JWJ1219" s="8"/>
      <c r="JWK1219" s="8"/>
      <c r="JWL1219" s="8"/>
      <c r="JWM1219" s="8"/>
      <c r="JWN1219" s="8"/>
      <c r="JWO1219" s="8"/>
      <c r="JWP1219" s="8"/>
      <c r="JWQ1219" s="8"/>
      <c r="JWR1219" s="8"/>
      <c r="JWS1219" s="8"/>
      <c r="JWT1219" s="8"/>
      <c r="JWU1219" s="8"/>
      <c r="JWV1219" s="8"/>
      <c r="JWW1219" s="8"/>
      <c r="JWX1219" s="8"/>
      <c r="JWY1219" s="8"/>
      <c r="JWZ1219" s="8"/>
      <c r="JXA1219" s="8"/>
      <c r="JXB1219" s="8"/>
      <c r="JXC1219" s="8"/>
      <c r="JXD1219" s="8"/>
      <c r="JXE1219" s="8"/>
      <c r="JXF1219" s="8"/>
      <c r="JXG1219" s="8"/>
      <c r="JXH1219" s="8"/>
      <c r="JXI1219" s="8"/>
      <c r="JXJ1219" s="8"/>
      <c r="JXK1219" s="8"/>
      <c r="JXL1219" s="8"/>
      <c r="JXM1219" s="8"/>
      <c r="JXN1219" s="8"/>
      <c r="JXO1219" s="8"/>
      <c r="JXP1219" s="8"/>
      <c r="JXQ1219" s="8"/>
      <c r="JXR1219" s="8"/>
      <c r="JXS1219" s="8"/>
      <c r="JXT1219" s="8"/>
      <c r="JXU1219" s="8"/>
      <c r="JXV1219" s="8"/>
      <c r="JXW1219" s="8"/>
      <c r="JXX1219" s="8"/>
      <c r="JXY1219" s="8"/>
      <c r="JXZ1219" s="8"/>
      <c r="JYA1219" s="8"/>
      <c r="JYB1219" s="8"/>
      <c r="JYC1219" s="8"/>
      <c r="JYD1219" s="8"/>
      <c r="JYE1219" s="8"/>
      <c r="JYF1219" s="8"/>
      <c r="JYG1219" s="8"/>
      <c r="JYH1219" s="8"/>
      <c r="JYI1219" s="8"/>
      <c r="JYJ1219" s="8"/>
      <c r="JYK1219" s="8"/>
      <c r="JYL1219" s="8"/>
      <c r="JYM1219" s="8"/>
      <c r="JYN1219" s="8"/>
      <c r="JYO1219" s="8"/>
      <c r="JYP1219" s="8"/>
      <c r="JYQ1219" s="8"/>
      <c r="JYR1219" s="8"/>
      <c r="JYS1219" s="8"/>
      <c r="JYT1219" s="8"/>
      <c r="JYU1219" s="8"/>
      <c r="JYV1219" s="8"/>
      <c r="JYW1219" s="8"/>
      <c r="JYX1219" s="8"/>
      <c r="JYY1219" s="8"/>
      <c r="JYZ1219" s="8"/>
      <c r="JZA1219" s="8"/>
      <c r="JZB1219" s="8"/>
      <c r="JZC1219" s="8"/>
      <c r="JZD1219" s="8"/>
      <c r="JZE1219" s="8"/>
      <c r="JZF1219" s="8"/>
      <c r="JZG1219" s="8"/>
      <c r="JZH1219" s="8"/>
      <c r="JZI1219" s="8"/>
      <c r="JZJ1219" s="8"/>
      <c r="JZK1219" s="8"/>
      <c r="JZL1219" s="8"/>
      <c r="JZM1219" s="8"/>
      <c r="JZN1219" s="8"/>
      <c r="JZO1219" s="8"/>
      <c r="JZP1219" s="8"/>
      <c r="JZQ1219" s="8"/>
      <c r="JZR1219" s="8"/>
      <c r="JZS1219" s="8"/>
      <c r="JZT1219" s="8"/>
      <c r="JZU1219" s="8"/>
      <c r="JZV1219" s="8"/>
      <c r="JZW1219" s="8"/>
      <c r="JZX1219" s="8"/>
      <c r="JZY1219" s="8"/>
      <c r="JZZ1219" s="8"/>
      <c r="KAA1219" s="8"/>
      <c r="KAB1219" s="8"/>
      <c r="KAC1219" s="8"/>
      <c r="KAD1219" s="8"/>
      <c r="KAE1219" s="8"/>
      <c r="KAF1219" s="8"/>
      <c r="KAG1219" s="8"/>
      <c r="KAH1219" s="8"/>
      <c r="KAI1219" s="8"/>
      <c r="KAJ1219" s="8"/>
      <c r="KAK1219" s="8"/>
      <c r="KAL1219" s="8"/>
      <c r="KAM1219" s="8"/>
      <c r="KAN1219" s="8"/>
      <c r="KAO1219" s="8"/>
      <c r="KAP1219" s="8"/>
      <c r="KAQ1219" s="8"/>
      <c r="KAR1219" s="8"/>
      <c r="KAS1219" s="8"/>
      <c r="KAT1219" s="8"/>
      <c r="KAU1219" s="8"/>
      <c r="KAV1219" s="8"/>
      <c r="KAW1219" s="8"/>
      <c r="KAX1219" s="8"/>
      <c r="KAY1219" s="8"/>
      <c r="KAZ1219" s="8"/>
      <c r="KBA1219" s="8"/>
      <c r="KBB1219" s="8"/>
      <c r="KBC1219" s="8"/>
      <c r="KBD1219" s="8"/>
      <c r="KBE1219" s="8"/>
      <c r="KBF1219" s="8"/>
      <c r="KBG1219" s="8"/>
      <c r="KBH1219" s="8"/>
      <c r="KBI1219" s="8"/>
      <c r="KBJ1219" s="8"/>
      <c r="KBK1219" s="8"/>
      <c r="KBL1219" s="8"/>
      <c r="KBM1219" s="8"/>
      <c r="KBN1219" s="8"/>
      <c r="KBO1219" s="8"/>
      <c r="KBP1219" s="8"/>
      <c r="KBQ1219" s="8"/>
      <c r="KBR1219" s="8"/>
      <c r="KBS1219" s="8"/>
      <c r="KBT1219" s="8"/>
      <c r="KBU1219" s="8"/>
      <c r="KBV1219" s="8"/>
      <c r="KBW1219" s="8"/>
      <c r="KBX1219" s="8"/>
      <c r="KBY1219" s="8"/>
      <c r="KBZ1219" s="8"/>
      <c r="KCA1219" s="8"/>
      <c r="KCB1219" s="8"/>
      <c r="KCC1219" s="8"/>
      <c r="KCD1219" s="8"/>
      <c r="KCE1219" s="8"/>
      <c r="KCF1219" s="8"/>
      <c r="KCG1219" s="8"/>
      <c r="KCH1219" s="8"/>
      <c r="KCI1219" s="8"/>
      <c r="KCJ1219" s="8"/>
      <c r="KCK1219" s="8"/>
      <c r="KCL1219" s="8"/>
      <c r="KCM1219" s="8"/>
      <c r="KCN1219" s="8"/>
      <c r="KCO1219" s="8"/>
      <c r="KCP1219" s="8"/>
      <c r="KCQ1219" s="8"/>
      <c r="KCR1219" s="8"/>
      <c r="KCS1219" s="8"/>
      <c r="KCT1219" s="8"/>
      <c r="KCU1219" s="8"/>
      <c r="KCV1219" s="8"/>
      <c r="KCW1219" s="8"/>
      <c r="KCX1219" s="8"/>
      <c r="KCY1219" s="8"/>
      <c r="KCZ1219" s="8"/>
      <c r="KDA1219" s="8"/>
      <c r="KDB1219" s="8"/>
      <c r="KDC1219" s="8"/>
      <c r="KDD1219" s="8"/>
      <c r="KDE1219" s="8"/>
      <c r="KDF1219" s="8"/>
      <c r="KDG1219" s="8"/>
      <c r="KDH1219" s="8"/>
      <c r="KDI1219" s="8"/>
      <c r="KDJ1219" s="8"/>
      <c r="KDK1219" s="8"/>
      <c r="KDL1219" s="8"/>
      <c r="KDM1219" s="8"/>
      <c r="KDN1219" s="8"/>
      <c r="KDO1219" s="8"/>
      <c r="KDP1219" s="8"/>
      <c r="KDQ1219" s="8"/>
      <c r="KDR1219" s="8"/>
      <c r="KDS1219" s="8"/>
      <c r="KDT1219" s="8"/>
      <c r="KDU1219" s="8"/>
      <c r="KDV1219" s="8"/>
      <c r="KDW1219" s="8"/>
      <c r="KDX1219" s="8"/>
      <c r="KDY1219" s="8"/>
      <c r="KDZ1219" s="8"/>
      <c r="KEA1219" s="8"/>
      <c r="KEB1219" s="8"/>
      <c r="KEC1219" s="8"/>
      <c r="KED1219" s="8"/>
      <c r="KEE1219" s="8"/>
      <c r="KEF1219" s="8"/>
      <c r="KEG1219" s="8"/>
      <c r="KEH1219" s="8"/>
      <c r="KEI1219" s="8"/>
      <c r="KEJ1219" s="8"/>
      <c r="KEK1219" s="8"/>
      <c r="KEL1219" s="8"/>
      <c r="KEM1219" s="8"/>
      <c r="KEN1219" s="8"/>
      <c r="KEO1219" s="8"/>
      <c r="KEP1219" s="8"/>
      <c r="KEQ1219" s="8"/>
      <c r="KER1219" s="8"/>
      <c r="KES1219" s="8"/>
      <c r="KET1219" s="8"/>
      <c r="KEU1219" s="8"/>
      <c r="KEV1219" s="8"/>
      <c r="KEW1219" s="8"/>
      <c r="KEX1219" s="8"/>
      <c r="KEY1219" s="8"/>
      <c r="KEZ1219" s="8"/>
      <c r="KFA1219" s="8"/>
      <c r="KFB1219" s="8"/>
      <c r="KFC1219" s="8"/>
      <c r="KFD1219" s="8"/>
      <c r="KFE1219" s="8"/>
      <c r="KFF1219" s="8"/>
      <c r="KFG1219" s="8"/>
      <c r="KFH1219" s="8"/>
      <c r="KFI1219" s="8"/>
      <c r="KFJ1219" s="8"/>
      <c r="KFK1219" s="8"/>
      <c r="KFL1219" s="8"/>
      <c r="KFM1219" s="8"/>
      <c r="KFN1219" s="8"/>
      <c r="KFO1219" s="8"/>
      <c r="KFP1219" s="8"/>
      <c r="KFQ1219" s="8"/>
      <c r="KFR1219" s="8"/>
      <c r="KFS1219" s="8"/>
      <c r="KFT1219" s="8"/>
      <c r="KFU1219" s="8"/>
      <c r="KFV1219" s="8"/>
      <c r="KFW1219" s="8"/>
      <c r="KFX1219" s="8"/>
      <c r="KFY1219" s="8"/>
      <c r="KFZ1219" s="8"/>
      <c r="KGA1219" s="8"/>
      <c r="KGB1219" s="8"/>
      <c r="KGC1219" s="8"/>
      <c r="KGD1219" s="8"/>
      <c r="KGE1219" s="8"/>
      <c r="KGF1219" s="8"/>
      <c r="KGG1219" s="8"/>
      <c r="KGH1219" s="8"/>
      <c r="KGI1219" s="8"/>
      <c r="KGJ1219" s="8"/>
      <c r="KGK1219" s="8"/>
      <c r="KGL1219" s="8"/>
      <c r="KGM1219" s="8"/>
      <c r="KGN1219" s="8"/>
      <c r="KGO1219" s="8"/>
      <c r="KGP1219" s="8"/>
      <c r="KGQ1219" s="8"/>
      <c r="KGR1219" s="8"/>
      <c r="KGS1219" s="8"/>
      <c r="KGT1219" s="8"/>
      <c r="KGU1219" s="8"/>
      <c r="KGV1219" s="8"/>
      <c r="KGW1219" s="8"/>
      <c r="KGX1219" s="8"/>
      <c r="KGY1219" s="8"/>
      <c r="KGZ1219" s="8"/>
      <c r="KHA1219" s="8"/>
      <c r="KHB1219" s="8"/>
      <c r="KHC1219" s="8"/>
      <c r="KHD1219" s="8"/>
      <c r="KHE1219" s="8"/>
      <c r="KHF1219" s="8"/>
      <c r="KHG1219" s="8"/>
      <c r="KHH1219" s="8"/>
      <c r="KHI1219" s="8"/>
      <c r="KHJ1219" s="8"/>
      <c r="KHK1219" s="8"/>
      <c r="KHL1219" s="8"/>
      <c r="KHM1219" s="8"/>
      <c r="KHN1219" s="8"/>
      <c r="KHO1219" s="8"/>
      <c r="KHP1219" s="8"/>
      <c r="KHQ1219" s="8"/>
      <c r="KHR1219" s="8"/>
      <c r="KHS1219" s="8"/>
      <c r="KHT1219" s="8"/>
      <c r="KHU1219" s="8"/>
      <c r="KHV1219" s="8"/>
      <c r="KHW1219" s="8"/>
      <c r="KHX1219" s="8"/>
      <c r="KHY1219" s="8"/>
      <c r="KHZ1219" s="8"/>
      <c r="KIA1219" s="8"/>
      <c r="KIB1219" s="8"/>
      <c r="KIC1219" s="8"/>
      <c r="KID1219" s="8"/>
      <c r="KIE1219" s="8"/>
      <c r="KIF1219" s="8"/>
      <c r="KIG1219" s="8"/>
      <c r="KIH1219" s="8"/>
      <c r="KII1219" s="8"/>
      <c r="KIJ1219" s="8"/>
      <c r="KIK1219" s="8"/>
      <c r="KIL1219" s="8"/>
      <c r="KIM1219" s="8"/>
      <c r="KIN1219" s="8"/>
      <c r="KIO1219" s="8"/>
      <c r="KIP1219" s="8"/>
      <c r="KIQ1219" s="8"/>
      <c r="KIR1219" s="8"/>
      <c r="KIS1219" s="8"/>
      <c r="KIT1219" s="8"/>
      <c r="KIU1219" s="8"/>
      <c r="KIV1219" s="8"/>
      <c r="KIW1219" s="8"/>
      <c r="KIX1219" s="8"/>
      <c r="KIY1219" s="8"/>
      <c r="KIZ1219" s="8"/>
      <c r="KJA1219" s="8"/>
      <c r="KJB1219" s="8"/>
      <c r="KJC1219" s="8"/>
      <c r="KJD1219" s="8"/>
      <c r="KJE1219" s="8"/>
      <c r="KJF1219" s="8"/>
      <c r="KJG1219" s="8"/>
      <c r="KJH1219" s="8"/>
      <c r="KJI1219" s="8"/>
      <c r="KJJ1219" s="8"/>
      <c r="KJK1219" s="8"/>
      <c r="KJL1219" s="8"/>
      <c r="KJM1219" s="8"/>
      <c r="KJN1219" s="8"/>
      <c r="KJO1219" s="8"/>
      <c r="KJP1219" s="8"/>
      <c r="KJQ1219" s="8"/>
      <c r="KJR1219" s="8"/>
      <c r="KJS1219" s="8"/>
      <c r="KJT1219" s="8"/>
      <c r="KJU1219" s="8"/>
      <c r="KJV1219" s="8"/>
      <c r="KJW1219" s="8"/>
      <c r="KJX1219" s="8"/>
      <c r="KJY1219" s="8"/>
      <c r="KJZ1219" s="8"/>
      <c r="KKA1219" s="8"/>
      <c r="KKB1219" s="8"/>
      <c r="KKC1219" s="8"/>
      <c r="KKD1219" s="8"/>
      <c r="KKE1219" s="8"/>
      <c r="KKF1219" s="8"/>
      <c r="KKG1219" s="8"/>
      <c r="KKH1219" s="8"/>
      <c r="KKI1219" s="8"/>
      <c r="KKJ1219" s="8"/>
      <c r="KKK1219" s="8"/>
      <c r="KKL1219" s="8"/>
      <c r="KKM1219" s="8"/>
      <c r="KKN1219" s="8"/>
      <c r="KKO1219" s="8"/>
      <c r="KKP1219" s="8"/>
      <c r="KKQ1219" s="8"/>
      <c r="KKR1219" s="8"/>
      <c r="KKS1219" s="8"/>
      <c r="KKT1219" s="8"/>
      <c r="KKU1219" s="8"/>
      <c r="KKV1219" s="8"/>
      <c r="KKW1219" s="8"/>
      <c r="KKX1219" s="8"/>
      <c r="KKY1219" s="8"/>
      <c r="KKZ1219" s="8"/>
      <c r="KLA1219" s="8"/>
      <c r="KLB1219" s="8"/>
      <c r="KLC1219" s="8"/>
      <c r="KLD1219" s="8"/>
      <c r="KLE1219" s="8"/>
      <c r="KLF1219" s="8"/>
      <c r="KLG1219" s="8"/>
      <c r="KLH1219" s="8"/>
      <c r="KLI1219" s="8"/>
      <c r="KLJ1219" s="8"/>
      <c r="KLK1219" s="8"/>
      <c r="KLL1219" s="8"/>
      <c r="KLM1219" s="8"/>
      <c r="KLN1219" s="8"/>
      <c r="KLO1219" s="8"/>
      <c r="KLP1219" s="8"/>
      <c r="KLQ1219" s="8"/>
      <c r="KLR1219" s="8"/>
      <c r="KLS1219" s="8"/>
      <c r="KLT1219" s="8"/>
      <c r="KLU1219" s="8"/>
      <c r="KLV1219" s="8"/>
      <c r="KLW1219" s="8"/>
      <c r="KLX1219" s="8"/>
      <c r="KLY1219" s="8"/>
      <c r="KLZ1219" s="8"/>
      <c r="KMA1219" s="8"/>
      <c r="KMB1219" s="8"/>
      <c r="KMC1219" s="8"/>
      <c r="KMD1219" s="8"/>
      <c r="KME1219" s="8"/>
      <c r="KMF1219" s="8"/>
      <c r="KMG1219" s="8"/>
      <c r="KMH1219" s="8"/>
      <c r="KMI1219" s="8"/>
      <c r="KMJ1219" s="8"/>
      <c r="KMK1219" s="8"/>
      <c r="KML1219" s="8"/>
      <c r="KMM1219" s="8"/>
      <c r="KMN1219" s="8"/>
      <c r="KMO1219" s="8"/>
      <c r="KMP1219" s="8"/>
      <c r="KMQ1219" s="8"/>
      <c r="KMR1219" s="8"/>
      <c r="KMS1219" s="8"/>
      <c r="KMT1219" s="8"/>
      <c r="KMU1219" s="8"/>
      <c r="KMV1219" s="8"/>
      <c r="KMW1219" s="8"/>
      <c r="KMX1219" s="8"/>
      <c r="KMY1219" s="8"/>
      <c r="KMZ1219" s="8"/>
      <c r="KNA1219" s="8"/>
      <c r="KNB1219" s="8"/>
      <c r="KNC1219" s="8"/>
      <c r="KND1219" s="8"/>
      <c r="KNE1219" s="8"/>
      <c r="KNF1219" s="8"/>
      <c r="KNG1219" s="8"/>
      <c r="KNH1219" s="8"/>
      <c r="KNI1219" s="8"/>
      <c r="KNJ1219" s="8"/>
      <c r="KNK1219" s="8"/>
      <c r="KNL1219" s="8"/>
      <c r="KNM1219" s="8"/>
      <c r="KNN1219" s="8"/>
      <c r="KNO1219" s="8"/>
      <c r="KNP1219" s="8"/>
      <c r="KNQ1219" s="8"/>
      <c r="KNR1219" s="8"/>
      <c r="KNS1219" s="8"/>
      <c r="KNT1219" s="8"/>
      <c r="KNU1219" s="8"/>
      <c r="KNV1219" s="8"/>
      <c r="KNW1219" s="8"/>
      <c r="KNX1219" s="8"/>
      <c r="KNY1219" s="8"/>
      <c r="KNZ1219" s="8"/>
      <c r="KOA1219" s="8"/>
      <c r="KOB1219" s="8"/>
      <c r="KOC1219" s="8"/>
      <c r="KOD1219" s="8"/>
      <c r="KOE1219" s="8"/>
      <c r="KOF1219" s="8"/>
      <c r="KOG1219" s="8"/>
      <c r="KOH1219" s="8"/>
      <c r="KOI1219" s="8"/>
      <c r="KOJ1219" s="8"/>
      <c r="KOK1219" s="8"/>
      <c r="KOL1219" s="8"/>
      <c r="KOM1219" s="8"/>
      <c r="KON1219" s="8"/>
      <c r="KOO1219" s="8"/>
      <c r="KOP1219" s="8"/>
      <c r="KOQ1219" s="8"/>
      <c r="KOR1219" s="8"/>
      <c r="KOS1219" s="8"/>
      <c r="KOT1219" s="8"/>
      <c r="KOU1219" s="8"/>
      <c r="KOV1219" s="8"/>
      <c r="KOW1219" s="8"/>
      <c r="KOX1219" s="8"/>
      <c r="KOY1219" s="8"/>
      <c r="KOZ1219" s="8"/>
      <c r="KPA1219" s="8"/>
      <c r="KPB1219" s="8"/>
      <c r="KPC1219" s="8"/>
      <c r="KPD1219" s="8"/>
      <c r="KPE1219" s="8"/>
      <c r="KPF1219" s="8"/>
      <c r="KPG1219" s="8"/>
      <c r="KPH1219" s="8"/>
      <c r="KPI1219" s="8"/>
      <c r="KPJ1219" s="8"/>
      <c r="KPK1219" s="8"/>
      <c r="KPL1219" s="8"/>
      <c r="KPM1219" s="8"/>
      <c r="KPN1219" s="8"/>
      <c r="KPO1219" s="8"/>
      <c r="KPP1219" s="8"/>
      <c r="KPQ1219" s="8"/>
      <c r="KPR1219" s="8"/>
      <c r="KPS1219" s="8"/>
      <c r="KPT1219" s="8"/>
      <c r="KPU1219" s="8"/>
      <c r="KPV1219" s="8"/>
      <c r="KPW1219" s="8"/>
      <c r="KPX1219" s="8"/>
      <c r="KPY1219" s="8"/>
      <c r="KPZ1219" s="8"/>
      <c r="KQA1219" s="8"/>
      <c r="KQB1219" s="8"/>
      <c r="KQC1219" s="8"/>
      <c r="KQD1219" s="8"/>
      <c r="KQE1219" s="8"/>
      <c r="KQF1219" s="8"/>
      <c r="KQG1219" s="8"/>
      <c r="KQH1219" s="8"/>
      <c r="KQI1219" s="8"/>
      <c r="KQJ1219" s="8"/>
      <c r="KQK1219" s="8"/>
      <c r="KQL1219" s="8"/>
      <c r="KQM1219" s="8"/>
      <c r="KQN1219" s="8"/>
      <c r="KQO1219" s="8"/>
      <c r="KQP1219" s="8"/>
      <c r="KQQ1219" s="8"/>
      <c r="KQR1219" s="8"/>
      <c r="KQS1219" s="8"/>
      <c r="KQT1219" s="8"/>
      <c r="KQU1219" s="8"/>
      <c r="KQV1219" s="8"/>
      <c r="KQW1219" s="8"/>
      <c r="KQX1219" s="8"/>
      <c r="KQY1219" s="8"/>
      <c r="KQZ1219" s="8"/>
      <c r="KRA1219" s="8"/>
      <c r="KRB1219" s="8"/>
      <c r="KRC1219" s="8"/>
      <c r="KRD1219" s="8"/>
      <c r="KRE1219" s="8"/>
      <c r="KRF1219" s="8"/>
      <c r="KRG1219" s="8"/>
      <c r="KRH1219" s="8"/>
      <c r="KRI1219" s="8"/>
      <c r="KRJ1219" s="8"/>
      <c r="KRK1219" s="8"/>
      <c r="KRL1219" s="8"/>
      <c r="KRM1219" s="8"/>
      <c r="KRN1219" s="8"/>
      <c r="KRO1219" s="8"/>
      <c r="KRP1219" s="8"/>
      <c r="KRQ1219" s="8"/>
      <c r="KRR1219" s="8"/>
      <c r="KRS1219" s="8"/>
      <c r="KRT1219" s="8"/>
      <c r="KRU1219" s="8"/>
      <c r="KRV1219" s="8"/>
      <c r="KRW1219" s="8"/>
      <c r="KRX1219" s="8"/>
      <c r="KRY1219" s="8"/>
      <c r="KRZ1219" s="8"/>
      <c r="KSA1219" s="8"/>
      <c r="KSB1219" s="8"/>
      <c r="KSC1219" s="8"/>
      <c r="KSD1219" s="8"/>
      <c r="KSE1219" s="8"/>
      <c r="KSF1219" s="8"/>
      <c r="KSG1219" s="8"/>
      <c r="KSH1219" s="8"/>
      <c r="KSI1219" s="8"/>
      <c r="KSJ1219" s="8"/>
      <c r="KSK1219" s="8"/>
      <c r="KSL1219" s="8"/>
      <c r="KSM1219" s="8"/>
      <c r="KSN1219" s="8"/>
      <c r="KSO1219" s="8"/>
      <c r="KSP1219" s="8"/>
      <c r="KSQ1219" s="8"/>
      <c r="KSR1219" s="8"/>
      <c r="KSS1219" s="8"/>
      <c r="KST1219" s="8"/>
      <c r="KSU1219" s="8"/>
      <c r="KSV1219" s="8"/>
      <c r="KSW1219" s="8"/>
      <c r="KSX1219" s="8"/>
      <c r="KSY1219" s="8"/>
      <c r="KSZ1219" s="8"/>
      <c r="KTA1219" s="8"/>
      <c r="KTB1219" s="8"/>
      <c r="KTC1219" s="8"/>
      <c r="KTD1219" s="8"/>
      <c r="KTE1219" s="8"/>
      <c r="KTF1219" s="8"/>
      <c r="KTG1219" s="8"/>
      <c r="KTH1219" s="8"/>
      <c r="KTI1219" s="8"/>
      <c r="KTJ1219" s="8"/>
      <c r="KTK1219" s="8"/>
      <c r="KTL1219" s="8"/>
      <c r="KTM1219" s="8"/>
      <c r="KTN1219" s="8"/>
      <c r="KTO1219" s="8"/>
      <c r="KTP1219" s="8"/>
      <c r="KTQ1219" s="8"/>
      <c r="KTR1219" s="8"/>
      <c r="KTS1219" s="8"/>
      <c r="KTT1219" s="8"/>
      <c r="KTU1219" s="8"/>
      <c r="KTV1219" s="8"/>
      <c r="KTW1219" s="8"/>
      <c r="KTX1219" s="8"/>
      <c r="KTY1219" s="8"/>
      <c r="KTZ1219" s="8"/>
      <c r="KUA1219" s="8"/>
      <c r="KUB1219" s="8"/>
      <c r="KUC1219" s="8"/>
      <c r="KUD1219" s="8"/>
      <c r="KUE1219" s="8"/>
      <c r="KUF1219" s="8"/>
      <c r="KUG1219" s="8"/>
      <c r="KUH1219" s="8"/>
      <c r="KUI1219" s="8"/>
      <c r="KUJ1219" s="8"/>
      <c r="KUK1219" s="8"/>
      <c r="KUL1219" s="8"/>
      <c r="KUM1219" s="8"/>
      <c r="KUN1219" s="8"/>
      <c r="KUO1219" s="8"/>
      <c r="KUP1219" s="8"/>
      <c r="KUQ1219" s="8"/>
      <c r="KUR1219" s="8"/>
      <c r="KUS1219" s="8"/>
      <c r="KUT1219" s="8"/>
      <c r="KUU1219" s="8"/>
      <c r="KUV1219" s="8"/>
      <c r="KUW1219" s="8"/>
      <c r="KUX1219" s="8"/>
      <c r="KUY1219" s="8"/>
      <c r="KUZ1219" s="8"/>
      <c r="KVA1219" s="8"/>
      <c r="KVB1219" s="8"/>
      <c r="KVC1219" s="8"/>
      <c r="KVD1219" s="8"/>
      <c r="KVE1219" s="8"/>
      <c r="KVF1219" s="8"/>
      <c r="KVG1219" s="8"/>
      <c r="KVH1219" s="8"/>
      <c r="KVI1219" s="8"/>
      <c r="KVJ1219" s="8"/>
      <c r="KVK1219" s="8"/>
      <c r="KVL1219" s="8"/>
      <c r="KVM1219" s="8"/>
      <c r="KVN1219" s="8"/>
      <c r="KVO1219" s="8"/>
      <c r="KVP1219" s="8"/>
      <c r="KVQ1219" s="8"/>
      <c r="KVR1219" s="8"/>
      <c r="KVS1219" s="8"/>
      <c r="KVT1219" s="8"/>
      <c r="KVU1219" s="8"/>
      <c r="KVV1219" s="8"/>
      <c r="KVW1219" s="8"/>
      <c r="KVX1219" s="8"/>
      <c r="KVY1219" s="8"/>
      <c r="KVZ1219" s="8"/>
      <c r="KWA1219" s="8"/>
      <c r="KWB1219" s="8"/>
      <c r="KWC1219" s="8"/>
      <c r="KWD1219" s="8"/>
      <c r="KWE1219" s="8"/>
      <c r="KWF1219" s="8"/>
      <c r="KWG1219" s="8"/>
      <c r="KWH1219" s="8"/>
      <c r="KWI1219" s="8"/>
      <c r="KWJ1219" s="8"/>
      <c r="KWK1219" s="8"/>
      <c r="KWL1219" s="8"/>
      <c r="KWM1219" s="8"/>
      <c r="KWN1219" s="8"/>
      <c r="KWO1219" s="8"/>
      <c r="KWP1219" s="8"/>
      <c r="KWQ1219" s="8"/>
      <c r="KWR1219" s="8"/>
      <c r="KWS1219" s="8"/>
      <c r="KWT1219" s="8"/>
      <c r="KWU1219" s="8"/>
      <c r="KWV1219" s="8"/>
      <c r="KWW1219" s="8"/>
      <c r="KWX1219" s="8"/>
      <c r="KWY1219" s="8"/>
      <c r="KWZ1219" s="8"/>
      <c r="KXA1219" s="8"/>
      <c r="KXB1219" s="8"/>
      <c r="KXC1219" s="8"/>
      <c r="KXD1219" s="8"/>
      <c r="KXE1219" s="8"/>
      <c r="KXF1219" s="8"/>
      <c r="KXG1219" s="8"/>
      <c r="KXH1219" s="8"/>
      <c r="KXI1219" s="8"/>
      <c r="KXJ1219" s="8"/>
      <c r="KXK1219" s="8"/>
      <c r="KXL1219" s="8"/>
      <c r="KXM1219" s="8"/>
      <c r="KXN1219" s="8"/>
      <c r="KXO1219" s="8"/>
      <c r="KXP1219" s="8"/>
      <c r="KXQ1219" s="8"/>
      <c r="KXR1219" s="8"/>
      <c r="KXS1219" s="8"/>
      <c r="KXT1219" s="8"/>
      <c r="KXU1219" s="8"/>
      <c r="KXV1219" s="8"/>
      <c r="KXW1219" s="8"/>
      <c r="KXX1219" s="8"/>
      <c r="KXY1219" s="8"/>
      <c r="KXZ1219" s="8"/>
      <c r="KYA1219" s="8"/>
      <c r="KYB1219" s="8"/>
      <c r="KYC1219" s="8"/>
      <c r="KYD1219" s="8"/>
      <c r="KYE1219" s="8"/>
      <c r="KYF1219" s="8"/>
      <c r="KYG1219" s="8"/>
      <c r="KYH1219" s="8"/>
      <c r="KYI1219" s="8"/>
      <c r="KYJ1219" s="8"/>
      <c r="KYK1219" s="8"/>
      <c r="KYL1219" s="8"/>
      <c r="KYM1219" s="8"/>
      <c r="KYN1219" s="8"/>
      <c r="KYO1219" s="8"/>
      <c r="KYP1219" s="8"/>
      <c r="KYQ1219" s="8"/>
      <c r="KYR1219" s="8"/>
      <c r="KYS1219" s="8"/>
      <c r="KYT1219" s="8"/>
      <c r="KYU1219" s="8"/>
      <c r="KYV1219" s="8"/>
      <c r="KYW1219" s="8"/>
      <c r="KYX1219" s="8"/>
      <c r="KYY1219" s="8"/>
      <c r="KYZ1219" s="8"/>
      <c r="KZA1219" s="8"/>
      <c r="KZB1219" s="8"/>
      <c r="KZC1219" s="8"/>
      <c r="KZD1219" s="8"/>
      <c r="KZE1219" s="8"/>
      <c r="KZF1219" s="8"/>
      <c r="KZG1219" s="8"/>
      <c r="KZH1219" s="8"/>
      <c r="KZI1219" s="8"/>
      <c r="KZJ1219" s="8"/>
      <c r="KZK1219" s="8"/>
      <c r="KZL1219" s="8"/>
      <c r="KZM1219" s="8"/>
      <c r="KZN1219" s="8"/>
      <c r="KZO1219" s="8"/>
      <c r="KZP1219" s="8"/>
      <c r="KZQ1219" s="8"/>
      <c r="KZR1219" s="8"/>
      <c r="KZS1219" s="8"/>
      <c r="KZT1219" s="8"/>
      <c r="KZU1219" s="8"/>
      <c r="KZV1219" s="8"/>
      <c r="KZW1219" s="8"/>
      <c r="KZX1219" s="8"/>
      <c r="KZY1219" s="8"/>
      <c r="KZZ1219" s="8"/>
      <c r="LAA1219" s="8"/>
      <c r="LAB1219" s="8"/>
      <c r="LAC1219" s="8"/>
      <c r="LAD1219" s="8"/>
      <c r="LAE1219" s="8"/>
      <c r="LAF1219" s="8"/>
      <c r="LAG1219" s="8"/>
      <c r="LAH1219" s="8"/>
      <c r="LAI1219" s="8"/>
      <c r="LAJ1219" s="8"/>
      <c r="LAK1219" s="8"/>
      <c r="LAL1219" s="8"/>
      <c r="LAM1219" s="8"/>
      <c r="LAN1219" s="8"/>
      <c r="LAO1219" s="8"/>
      <c r="LAP1219" s="8"/>
      <c r="LAQ1219" s="8"/>
      <c r="LAR1219" s="8"/>
      <c r="LAS1219" s="8"/>
      <c r="LAT1219" s="8"/>
      <c r="LAU1219" s="8"/>
      <c r="LAV1219" s="8"/>
      <c r="LAW1219" s="8"/>
      <c r="LAX1219" s="8"/>
      <c r="LAY1219" s="8"/>
      <c r="LAZ1219" s="8"/>
      <c r="LBA1219" s="8"/>
      <c r="LBB1219" s="8"/>
      <c r="LBC1219" s="8"/>
      <c r="LBD1219" s="8"/>
      <c r="LBE1219" s="8"/>
      <c r="LBF1219" s="8"/>
      <c r="LBG1219" s="8"/>
      <c r="LBH1219" s="8"/>
      <c r="LBI1219" s="8"/>
      <c r="LBJ1219" s="8"/>
      <c r="LBK1219" s="8"/>
      <c r="LBL1219" s="8"/>
      <c r="LBM1219" s="8"/>
      <c r="LBN1219" s="8"/>
      <c r="LBO1219" s="8"/>
      <c r="LBP1219" s="8"/>
      <c r="LBQ1219" s="8"/>
      <c r="LBR1219" s="8"/>
      <c r="LBS1219" s="8"/>
      <c r="LBT1219" s="8"/>
      <c r="LBU1219" s="8"/>
      <c r="LBV1219" s="8"/>
      <c r="LBW1219" s="8"/>
      <c r="LBX1219" s="8"/>
      <c r="LBY1219" s="8"/>
      <c r="LBZ1219" s="8"/>
      <c r="LCA1219" s="8"/>
      <c r="LCB1219" s="8"/>
      <c r="LCC1219" s="8"/>
      <c r="LCD1219" s="8"/>
      <c r="LCE1219" s="8"/>
      <c r="LCF1219" s="8"/>
      <c r="LCG1219" s="8"/>
      <c r="LCH1219" s="8"/>
      <c r="LCI1219" s="8"/>
      <c r="LCJ1219" s="8"/>
      <c r="LCK1219" s="8"/>
      <c r="LCL1219" s="8"/>
      <c r="LCM1219" s="8"/>
      <c r="LCN1219" s="8"/>
      <c r="LCO1219" s="8"/>
      <c r="LCP1219" s="8"/>
      <c r="LCQ1219" s="8"/>
      <c r="LCR1219" s="8"/>
      <c r="LCS1219" s="8"/>
      <c r="LCT1219" s="8"/>
      <c r="LCU1219" s="8"/>
      <c r="LCV1219" s="8"/>
      <c r="LCW1219" s="8"/>
      <c r="LCX1219" s="8"/>
      <c r="LCY1219" s="8"/>
      <c r="LCZ1219" s="8"/>
      <c r="LDA1219" s="8"/>
      <c r="LDB1219" s="8"/>
      <c r="LDC1219" s="8"/>
      <c r="LDD1219" s="8"/>
      <c r="LDE1219" s="8"/>
      <c r="LDF1219" s="8"/>
      <c r="LDG1219" s="8"/>
      <c r="LDH1219" s="8"/>
      <c r="LDI1219" s="8"/>
      <c r="LDJ1219" s="8"/>
      <c r="LDK1219" s="8"/>
      <c r="LDL1219" s="8"/>
      <c r="LDM1219" s="8"/>
      <c r="LDN1219" s="8"/>
      <c r="LDO1219" s="8"/>
      <c r="LDP1219" s="8"/>
      <c r="LDQ1219" s="8"/>
      <c r="LDR1219" s="8"/>
      <c r="LDS1219" s="8"/>
      <c r="LDT1219" s="8"/>
      <c r="LDU1219" s="8"/>
      <c r="LDV1219" s="8"/>
      <c r="LDW1219" s="8"/>
      <c r="LDX1219" s="8"/>
      <c r="LDY1219" s="8"/>
      <c r="LDZ1219" s="8"/>
      <c r="LEA1219" s="8"/>
      <c r="LEB1219" s="8"/>
      <c r="LEC1219" s="8"/>
      <c r="LED1219" s="8"/>
      <c r="LEE1219" s="8"/>
      <c r="LEF1219" s="8"/>
      <c r="LEG1219" s="8"/>
      <c r="LEH1219" s="8"/>
      <c r="LEI1219" s="8"/>
      <c r="LEJ1219" s="8"/>
      <c r="LEK1219" s="8"/>
      <c r="LEL1219" s="8"/>
      <c r="LEM1219" s="8"/>
      <c r="LEN1219" s="8"/>
      <c r="LEO1219" s="8"/>
      <c r="LEP1219" s="8"/>
      <c r="LEQ1219" s="8"/>
      <c r="LER1219" s="8"/>
      <c r="LES1219" s="8"/>
      <c r="LET1219" s="8"/>
      <c r="LEU1219" s="8"/>
      <c r="LEV1219" s="8"/>
      <c r="LEW1219" s="8"/>
      <c r="LEX1219" s="8"/>
      <c r="LEY1219" s="8"/>
      <c r="LEZ1219" s="8"/>
      <c r="LFA1219" s="8"/>
      <c r="LFB1219" s="8"/>
      <c r="LFC1219" s="8"/>
      <c r="LFD1219" s="8"/>
      <c r="LFE1219" s="8"/>
      <c r="LFF1219" s="8"/>
      <c r="LFG1219" s="8"/>
      <c r="LFH1219" s="8"/>
      <c r="LFI1219" s="8"/>
      <c r="LFJ1219" s="8"/>
      <c r="LFK1219" s="8"/>
      <c r="LFL1219" s="8"/>
      <c r="LFM1219" s="8"/>
      <c r="LFN1219" s="8"/>
      <c r="LFO1219" s="8"/>
      <c r="LFP1219" s="8"/>
      <c r="LFQ1219" s="8"/>
      <c r="LFR1219" s="8"/>
      <c r="LFS1219" s="8"/>
      <c r="LFT1219" s="8"/>
      <c r="LFU1219" s="8"/>
      <c r="LFV1219" s="8"/>
      <c r="LFW1219" s="8"/>
      <c r="LFX1219" s="8"/>
      <c r="LFY1219" s="8"/>
      <c r="LFZ1219" s="8"/>
      <c r="LGA1219" s="8"/>
      <c r="LGB1219" s="8"/>
      <c r="LGC1219" s="8"/>
      <c r="LGD1219" s="8"/>
      <c r="LGE1219" s="8"/>
      <c r="LGF1219" s="8"/>
      <c r="LGG1219" s="8"/>
      <c r="LGH1219" s="8"/>
      <c r="LGI1219" s="8"/>
      <c r="LGJ1219" s="8"/>
      <c r="LGK1219" s="8"/>
      <c r="LGL1219" s="8"/>
      <c r="LGM1219" s="8"/>
      <c r="LGN1219" s="8"/>
      <c r="LGO1219" s="8"/>
      <c r="LGP1219" s="8"/>
      <c r="LGQ1219" s="8"/>
      <c r="LGR1219" s="8"/>
      <c r="LGS1219" s="8"/>
      <c r="LGT1219" s="8"/>
      <c r="LGU1219" s="8"/>
      <c r="LGV1219" s="8"/>
      <c r="LGW1219" s="8"/>
      <c r="LGX1219" s="8"/>
      <c r="LGY1219" s="8"/>
      <c r="LGZ1219" s="8"/>
      <c r="LHA1219" s="8"/>
      <c r="LHB1219" s="8"/>
      <c r="LHC1219" s="8"/>
      <c r="LHD1219" s="8"/>
      <c r="LHE1219" s="8"/>
      <c r="LHF1219" s="8"/>
      <c r="LHG1219" s="8"/>
      <c r="LHH1219" s="8"/>
      <c r="LHI1219" s="8"/>
      <c r="LHJ1219" s="8"/>
      <c r="LHK1219" s="8"/>
      <c r="LHL1219" s="8"/>
      <c r="LHM1219" s="8"/>
      <c r="LHN1219" s="8"/>
      <c r="LHO1219" s="8"/>
      <c r="LHP1219" s="8"/>
      <c r="LHQ1219" s="8"/>
      <c r="LHR1219" s="8"/>
      <c r="LHS1219" s="8"/>
      <c r="LHT1219" s="8"/>
      <c r="LHU1219" s="8"/>
      <c r="LHV1219" s="8"/>
      <c r="LHW1219" s="8"/>
      <c r="LHX1219" s="8"/>
      <c r="LHY1219" s="8"/>
      <c r="LHZ1219" s="8"/>
      <c r="LIA1219" s="8"/>
      <c r="LIB1219" s="8"/>
      <c r="LIC1219" s="8"/>
      <c r="LID1219" s="8"/>
      <c r="LIE1219" s="8"/>
      <c r="LIF1219" s="8"/>
      <c r="LIG1219" s="8"/>
      <c r="LIH1219" s="8"/>
      <c r="LII1219" s="8"/>
      <c r="LIJ1219" s="8"/>
      <c r="LIK1219" s="8"/>
      <c r="LIL1219" s="8"/>
      <c r="LIM1219" s="8"/>
      <c r="LIN1219" s="8"/>
      <c r="LIO1219" s="8"/>
      <c r="LIP1219" s="8"/>
      <c r="LIQ1219" s="8"/>
      <c r="LIR1219" s="8"/>
      <c r="LIS1219" s="8"/>
      <c r="LIT1219" s="8"/>
      <c r="LIU1219" s="8"/>
      <c r="LIV1219" s="8"/>
      <c r="LIW1219" s="8"/>
      <c r="LIX1219" s="8"/>
      <c r="LIY1219" s="8"/>
      <c r="LIZ1219" s="8"/>
      <c r="LJA1219" s="8"/>
      <c r="LJB1219" s="8"/>
      <c r="LJC1219" s="8"/>
      <c r="LJD1219" s="8"/>
      <c r="LJE1219" s="8"/>
      <c r="LJF1219" s="8"/>
      <c r="LJG1219" s="8"/>
      <c r="LJH1219" s="8"/>
      <c r="LJI1219" s="8"/>
      <c r="LJJ1219" s="8"/>
      <c r="LJK1219" s="8"/>
      <c r="LJL1219" s="8"/>
      <c r="LJM1219" s="8"/>
      <c r="LJN1219" s="8"/>
      <c r="LJO1219" s="8"/>
      <c r="LJP1219" s="8"/>
      <c r="LJQ1219" s="8"/>
      <c r="LJR1219" s="8"/>
      <c r="LJS1219" s="8"/>
      <c r="LJT1219" s="8"/>
      <c r="LJU1219" s="8"/>
      <c r="LJV1219" s="8"/>
      <c r="LJW1219" s="8"/>
      <c r="LJX1219" s="8"/>
      <c r="LJY1219" s="8"/>
      <c r="LJZ1219" s="8"/>
      <c r="LKA1219" s="8"/>
      <c r="LKB1219" s="8"/>
      <c r="LKC1219" s="8"/>
      <c r="LKD1219" s="8"/>
      <c r="LKE1219" s="8"/>
      <c r="LKF1219" s="8"/>
      <c r="LKG1219" s="8"/>
      <c r="LKH1219" s="8"/>
      <c r="LKI1219" s="8"/>
      <c r="LKJ1219" s="8"/>
      <c r="LKK1219" s="8"/>
      <c r="LKL1219" s="8"/>
      <c r="LKM1219" s="8"/>
      <c r="LKN1219" s="8"/>
      <c r="LKO1219" s="8"/>
      <c r="LKP1219" s="8"/>
      <c r="LKQ1219" s="8"/>
      <c r="LKR1219" s="8"/>
      <c r="LKS1219" s="8"/>
      <c r="LKT1219" s="8"/>
      <c r="LKU1219" s="8"/>
      <c r="LKV1219" s="8"/>
      <c r="LKW1219" s="8"/>
      <c r="LKX1219" s="8"/>
      <c r="LKY1219" s="8"/>
      <c r="LKZ1219" s="8"/>
      <c r="LLA1219" s="8"/>
      <c r="LLB1219" s="8"/>
      <c r="LLC1219" s="8"/>
      <c r="LLD1219" s="8"/>
      <c r="LLE1219" s="8"/>
      <c r="LLF1219" s="8"/>
      <c r="LLG1219" s="8"/>
      <c r="LLH1219" s="8"/>
      <c r="LLI1219" s="8"/>
      <c r="LLJ1219" s="8"/>
      <c r="LLK1219" s="8"/>
      <c r="LLL1219" s="8"/>
      <c r="LLM1219" s="8"/>
      <c r="LLN1219" s="8"/>
      <c r="LLO1219" s="8"/>
      <c r="LLP1219" s="8"/>
      <c r="LLQ1219" s="8"/>
      <c r="LLR1219" s="8"/>
      <c r="LLS1219" s="8"/>
      <c r="LLT1219" s="8"/>
      <c r="LLU1219" s="8"/>
      <c r="LLV1219" s="8"/>
      <c r="LLW1219" s="8"/>
      <c r="LLX1219" s="8"/>
      <c r="LLY1219" s="8"/>
      <c r="LLZ1219" s="8"/>
      <c r="LMA1219" s="8"/>
      <c r="LMB1219" s="8"/>
      <c r="LMC1219" s="8"/>
      <c r="LMD1219" s="8"/>
      <c r="LME1219" s="8"/>
      <c r="LMF1219" s="8"/>
      <c r="LMG1219" s="8"/>
      <c r="LMH1219" s="8"/>
      <c r="LMI1219" s="8"/>
      <c r="LMJ1219" s="8"/>
      <c r="LMK1219" s="8"/>
      <c r="LML1219" s="8"/>
      <c r="LMM1219" s="8"/>
      <c r="LMN1219" s="8"/>
      <c r="LMO1219" s="8"/>
      <c r="LMP1219" s="8"/>
      <c r="LMQ1219" s="8"/>
      <c r="LMR1219" s="8"/>
      <c r="LMS1219" s="8"/>
      <c r="LMT1219" s="8"/>
      <c r="LMU1219" s="8"/>
      <c r="LMV1219" s="8"/>
      <c r="LMW1219" s="8"/>
      <c r="LMX1219" s="8"/>
      <c r="LMY1219" s="8"/>
      <c r="LMZ1219" s="8"/>
      <c r="LNA1219" s="8"/>
      <c r="LNB1219" s="8"/>
      <c r="LNC1219" s="8"/>
      <c r="LND1219" s="8"/>
      <c r="LNE1219" s="8"/>
      <c r="LNF1219" s="8"/>
      <c r="LNG1219" s="8"/>
      <c r="LNH1219" s="8"/>
      <c r="LNI1219" s="8"/>
      <c r="LNJ1219" s="8"/>
      <c r="LNK1219" s="8"/>
      <c r="LNL1219" s="8"/>
      <c r="LNM1219" s="8"/>
      <c r="LNN1219" s="8"/>
      <c r="LNO1219" s="8"/>
      <c r="LNP1219" s="8"/>
      <c r="LNQ1219" s="8"/>
      <c r="LNR1219" s="8"/>
      <c r="LNS1219" s="8"/>
      <c r="LNT1219" s="8"/>
      <c r="LNU1219" s="8"/>
      <c r="LNV1219" s="8"/>
      <c r="LNW1219" s="8"/>
      <c r="LNX1219" s="8"/>
      <c r="LNY1219" s="8"/>
      <c r="LNZ1219" s="8"/>
      <c r="LOA1219" s="8"/>
      <c r="LOB1219" s="8"/>
      <c r="LOC1219" s="8"/>
      <c r="LOD1219" s="8"/>
      <c r="LOE1219" s="8"/>
      <c r="LOF1219" s="8"/>
      <c r="LOG1219" s="8"/>
      <c r="LOH1219" s="8"/>
      <c r="LOI1219" s="8"/>
      <c r="LOJ1219" s="8"/>
      <c r="LOK1219" s="8"/>
      <c r="LOL1219" s="8"/>
      <c r="LOM1219" s="8"/>
      <c r="LON1219" s="8"/>
      <c r="LOO1219" s="8"/>
      <c r="LOP1219" s="8"/>
      <c r="LOQ1219" s="8"/>
      <c r="LOR1219" s="8"/>
      <c r="LOS1219" s="8"/>
      <c r="LOT1219" s="8"/>
      <c r="LOU1219" s="8"/>
      <c r="LOV1219" s="8"/>
      <c r="LOW1219" s="8"/>
      <c r="LOX1219" s="8"/>
      <c r="LOY1219" s="8"/>
      <c r="LOZ1219" s="8"/>
      <c r="LPA1219" s="8"/>
      <c r="LPB1219" s="8"/>
      <c r="LPC1219" s="8"/>
      <c r="LPD1219" s="8"/>
      <c r="LPE1219" s="8"/>
      <c r="LPF1219" s="8"/>
      <c r="LPG1219" s="8"/>
      <c r="LPH1219" s="8"/>
      <c r="LPI1219" s="8"/>
      <c r="LPJ1219" s="8"/>
      <c r="LPK1219" s="8"/>
      <c r="LPL1219" s="8"/>
      <c r="LPM1219" s="8"/>
      <c r="LPN1219" s="8"/>
      <c r="LPO1219" s="8"/>
      <c r="LPP1219" s="8"/>
      <c r="LPQ1219" s="8"/>
      <c r="LPR1219" s="8"/>
      <c r="LPS1219" s="8"/>
      <c r="LPT1219" s="8"/>
      <c r="LPU1219" s="8"/>
      <c r="LPV1219" s="8"/>
      <c r="LPW1219" s="8"/>
      <c r="LPX1219" s="8"/>
      <c r="LPY1219" s="8"/>
      <c r="LPZ1219" s="8"/>
      <c r="LQA1219" s="8"/>
      <c r="LQB1219" s="8"/>
      <c r="LQC1219" s="8"/>
      <c r="LQD1219" s="8"/>
      <c r="LQE1219" s="8"/>
      <c r="LQF1219" s="8"/>
      <c r="LQG1219" s="8"/>
      <c r="LQH1219" s="8"/>
      <c r="LQI1219" s="8"/>
      <c r="LQJ1219" s="8"/>
      <c r="LQK1219" s="8"/>
      <c r="LQL1219" s="8"/>
      <c r="LQM1219" s="8"/>
      <c r="LQN1219" s="8"/>
      <c r="LQO1219" s="8"/>
      <c r="LQP1219" s="8"/>
      <c r="LQQ1219" s="8"/>
      <c r="LQR1219" s="8"/>
      <c r="LQS1219" s="8"/>
      <c r="LQT1219" s="8"/>
      <c r="LQU1219" s="8"/>
      <c r="LQV1219" s="8"/>
      <c r="LQW1219" s="8"/>
      <c r="LQX1219" s="8"/>
      <c r="LQY1219" s="8"/>
      <c r="LQZ1219" s="8"/>
      <c r="LRA1219" s="8"/>
      <c r="LRB1219" s="8"/>
      <c r="LRC1219" s="8"/>
      <c r="LRD1219" s="8"/>
      <c r="LRE1219" s="8"/>
      <c r="LRF1219" s="8"/>
      <c r="LRG1219" s="8"/>
      <c r="LRH1219" s="8"/>
      <c r="LRI1219" s="8"/>
      <c r="LRJ1219" s="8"/>
      <c r="LRK1219" s="8"/>
      <c r="LRL1219" s="8"/>
      <c r="LRM1219" s="8"/>
      <c r="LRN1219" s="8"/>
      <c r="LRO1219" s="8"/>
      <c r="LRP1219" s="8"/>
      <c r="LRQ1219" s="8"/>
      <c r="LRR1219" s="8"/>
      <c r="LRS1219" s="8"/>
      <c r="LRT1219" s="8"/>
      <c r="LRU1219" s="8"/>
      <c r="LRV1219" s="8"/>
      <c r="LRW1219" s="8"/>
      <c r="LRX1219" s="8"/>
      <c r="LRY1219" s="8"/>
      <c r="LRZ1219" s="8"/>
      <c r="LSA1219" s="8"/>
      <c r="LSB1219" s="8"/>
      <c r="LSC1219" s="8"/>
      <c r="LSD1219" s="8"/>
      <c r="LSE1219" s="8"/>
      <c r="LSF1219" s="8"/>
      <c r="LSG1219" s="8"/>
      <c r="LSH1219" s="8"/>
      <c r="LSI1219" s="8"/>
      <c r="LSJ1219" s="8"/>
      <c r="LSK1219" s="8"/>
      <c r="LSL1219" s="8"/>
      <c r="LSM1219" s="8"/>
      <c r="LSN1219" s="8"/>
      <c r="LSO1219" s="8"/>
      <c r="LSP1219" s="8"/>
      <c r="LSQ1219" s="8"/>
      <c r="LSR1219" s="8"/>
      <c r="LSS1219" s="8"/>
      <c r="LST1219" s="8"/>
      <c r="LSU1219" s="8"/>
      <c r="LSV1219" s="8"/>
      <c r="LSW1219" s="8"/>
      <c r="LSX1219" s="8"/>
      <c r="LSY1219" s="8"/>
      <c r="LSZ1219" s="8"/>
      <c r="LTA1219" s="8"/>
      <c r="LTB1219" s="8"/>
      <c r="LTC1219" s="8"/>
      <c r="LTD1219" s="8"/>
      <c r="LTE1219" s="8"/>
      <c r="LTF1219" s="8"/>
      <c r="LTG1219" s="8"/>
      <c r="LTH1219" s="8"/>
      <c r="LTI1219" s="8"/>
      <c r="LTJ1219" s="8"/>
      <c r="LTK1219" s="8"/>
      <c r="LTL1219" s="8"/>
      <c r="LTM1219" s="8"/>
      <c r="LTN1219" s="8"/>
      <c r="LTO1219" s="8"/>
      <c r="LTP1219" s="8"/>
      <c r="LTQ1219" s="8"/>
      <c r="LTR1219" s="8"/>
      <c r="LTS1219" s="8"/>
      <c r="LTT1219" s="8"/>
      <c r="LTU1219" s="8"/>
      <c r="LTV1219" s="8"/>
      <c r="LTW1219" s="8"/>
      <c r="LTX1219" s="8"/>
      <c r="LTY1219" s="8"/>
      <c r="LTZ1219" s="8"/>
      <c r="LUA1219" s="8"/>
      <c r="LUB1219" s="8"/>
      <c r="LUC1219" s="8"/>
      <c r="LUD1219" s="8"/>
      <c r="LUE1219" s="8"/>
      <c r="LUF1219" s="8"/>
      <c r="LUG1219" s="8"/>
      <c r="LUH1219" s="8"/>
      <c r="LUI1219" s="8"/>
      <c r="LUJ1219" s="8"/>
      <c r="LUK1219" s="8"/>
      <c r="LUL1219" s="8"/>
      <c r="LUM1219" s="8"/>
      <c r="LUN1219" s="8"/>
      <c r="LUO1219" s="8"/>
      <c r="LUP1219" s="8"/>
      <c r="LUQ1219" s="8"/>
      <c r="LUR1219" s="8"/>
      <c r="LUS1219" s="8"/>
      <c r="LUT1219" s="8"/>
      <c r="LUU1219" s="8"/>
      <c r="LUV1219" s="8"/>
      <c r="LUW1219" s="8"/>
      <c r="LUX1219" s="8"/>
      <c r="LUY1219" s="8"/>
      <c r="LUZ1219" s="8"/>
      <c r="LVA1219" s="8"/>
      <c r="LVB1219" s="8"/>
      <c r="LVC1219" s="8"/>
      <c r="LVD1219" s="8"/>
      <c r="LVE1219" s="8"/>
      <c r="LVF1219" s="8"/>
      <c r="LVG1219" s="8"/>
      <c r="LVH1219" s="8"/>
      <c r="LVI1219" s="8"/>
      <c r="LVJ1219" s="8"/>
      <c r="LVK1219" s="8"/>
      <c r="LVL1219" s="8"/>
      <c r="LVM1219" s="8"/>
      <c r="LVN1219" s="8"/>
      <c r="LVO1219" s="8"/>
      <c r="LVP1219" s="8"/>
      <c r="LVQ1219" s="8"/>
      <c r="LVR1219" s="8"/>
      <c r="LVS1219" s="8"/>
      <c r="LVT1219" s="8"/>
      <c r="LVU1219" s="8"/>
      <c r="LVV1219" s="8"/>
      <c r="LVW1219" s="8"/>
      <c r="LVX1219" s="8"/>
      <c r="LVY1219" s="8"/>
      <c r="LVZ1219" s="8"/>
      <c r="LWA1219" s="8"/>
      <c r="LWB1219" s="8"/>
      <c r="LWC1219" s="8"/>
      <c r="LWD1219" s="8"/>
      <c r="LWE1219" s="8"/>
      <c r="LWF1219" s="8"/>
      <c r="LWG1219" s="8"/>
      <c r="LWH1219" s="8"/>
      <c r="LWI1219" s="8"/>
      <c r="LWJ1219" s="8"/>
      <c r="LWK1219" s="8"/>
      <c r="LWL1219" s="8"/>
      <c r="LWM1219" s="8"/>
      <c r="LWN1219" s="8"/>
      <c r="LWO1219" s="8"/>
      <c r="LWP1219" s="8"/>
      <c r="LWQ1219" s="8"/>
      <c r="LWR1219" s="8"/>
      <c r="LWS1219" s="8"/>
      <c r="LWT1219" s="8"/>
      <c r="LWU1219" s="8"/>
      <c r="LWV1219" s="8"/>
      <c r="LWW1219" s="8"/>
      <c r="LWX1219" s="8"/>
      <c r="LWY1219" s="8"/>
      <c r="LWZ1219" s="8"/>
      <c r="LXA1219" s="8"/>
      <c r="LXB1219" s="8"/>
      <c r="LXC1219" s="8"/>
      <c r="LXD1219" s="8"/>
      <c r="LXE1219" s="8"/>
      <c r="LXF1219" s="8"/>
      <c r="LXG1219" s="8"/>
      <c r="LXH1219" s="8"/>
      <c r="LXI1219" s="8"/>
      <c r="LXJ1219" s="8"/>
      <c r="LXK1219" s="8"/>
      <c r="LXL1219" s="8"/>
      <c r="LXM1219" s="8"/>
      <c r="LXN1219" s="8"/>
      <c r="LXO1219" s="8"/>
      <c r="LXP1219" s="8"/>
      <c r="LXQ1219" s="8"/>
      <c r="LXR1219" s="8"/>
      <c r="LXS1219" s="8"/>
      <c r="LXT1219" s="8"/>
      <c r="LXU1219" s="8"/>
      <c r="LXV1219" s="8"/>
      <c r="LXW1219" s="8"/>
      <c r="LXX1219" s="8"/>
      <c r="LXY1219" s="8"/>
      <c r="LXZ1219" s="8"/>
      <c r="LYA1219" s="8"/>
      <c r="LYB1219" s="8"/>
      <c r="LYC1219" s="8"/>
      <c r="LYD1219" s="8"/>
      <c r="LYE1219" s="8"/>
      <c r="LYF1219" s="8"/>
      <c r="LYG1219" s="8"/>
      <c r="LYH1219" s="8"/>
      <c r="LYI1219" s="8"/>
      <c r="LYJ1219" s="8"/>
      <c r="LYK1219" s="8"/>
      <c r="LYL1219" s="8"/>
      <c r="LYM1219" s="8"/>
      <c r="LYN1219" s="8"/>
      <c r="LYO1219" s="8"/>
      <c r="LYP1219" s="8"/>
      <c r="LYQ1219" s="8"/>
      <c r="LYR1219" s="8"/>
      <c r="LYS1219" s="8"/>
      <c r="LYT1219" s="8"/>
      <c r="LYU1219" s="8"/>
      <c r="LYV1219" s="8"/>
      <c r="LYW1219" s="8"/>
      <c r="LYX1219" s="8"/>
      <c r="LYY1219" s="8"/>
      <c r="LYZ1219" s="8"/>
      <c r="LZA1219" s="8"/>
      <c r="LZB1219" s="8"/>
      <c r="LZC1219" s="8"/>
      <c r="LZD1219" s="8"/>
      <c r="LZE1219" s="8"/>
      <c r="LZF1219" s="8"/>
      <c r="LZG1219" s="8"/>
      <c r="LZH1219" s="8"/>
      <c r="LZI1219" s="8"/>
      <c r="LZJ1219" s="8"/>
      <c r="LZK1219" s="8"/>
      <c r="LZL1219" s="8"/>
      <c r="LZM1219" s="8"/>
      <c r="LZN1219" s="8"/>
      <c r="LZO1219" s="8"/>
      <c r="LZP1219" s="8"/>
      <c r="LZQ1219" s="8"/>
      <c r="LZR1219" s="8"/>
      <c r="LZS1219" s="8"/>
      <c r="LZT1219" s="8"/>
      <c r="LZU1219" s="8"/>
      <c r="LZV1219" s="8"/>
      <c r="LZW1219" s="8"/>
      <c r="LZX1219" s="8"/>
      <c r="LZY1219" s="8"/>
      <c r="LZZ1219" s="8"/>
      <c r="MAA1219" s="8"/>
      <c r="MAB1219" s="8"/>
      <c r="MAC1219" s="8"/>
      <c r="MAD1219" s="8"/>
      <c r="MAE1219" s="8"/>
      <c r="MAF1219" s="8"/>
      <c r="MAG1219" s="8"/>
      <c r="MAH1219" s="8"/>
      <c r="MAI1219" s="8"/>
      <c r="MAJ1219" s="8"/>
      <c r="MAK1219" s="8"/>
      <c r="MAL1219" s="8"/>
      <c r="MAM1219" s="8"/>
      <c r="MAN1219" s="8"/>
      <c r="MAO1219" s="8"/>
      <c r="MAP1219" s="8"/>
      <c r="MAQ1219" s="8"/>
      <c r="MAR1219" s="8"/>
      <c r="MAS1219" s="8"/>
      <c r="MAT1219" s="8"/>
      <c r="MAU1219" s="8"/>
      <c r="MAV1219" s="8"/>
      <c r="MAW1219" s="8"/>
      <c r="MAX1219" s="8"/>
      <c r="MAY1219" s="8"/>
      <c r="MAZ1219" s="8"/>
      <c r="MBA1219" s="8"/>
      <c r="MBB1219" s="8"/>
      <c r="MBC1219" s="8"/>
      <c r="MBD1219" s="8"/>
      <c r="MBE1219" s="8"/>
      <c r="MBF1219" s="8"/>
      <c r="MBG1219" s="8"/>
      <c r="MBH1219" s="8"/>
      <c r="MBI1219" s="8"/>
      <c r="MBJ1219" s="8"/>
      <c r="MBK1219" s="8"/>
      <c r="MBL1219" s="8"/>
      <c r="MBM1219" s="8"/>
      <c r="MBN1219" s="8"/>
      <c r="MBO1219" s="8"/>
      <c r="MBP1219" s="8"/>
      <c r="MBQ1219" s="8"/>
      <c r="MBR1219" s="8"/>
      <c r="MBS1219" s="8"/>
      <c r="MBT1219" s="8"/>
      <c r="MBU1219" s="8"/>
      <c r="MBV1219" s="8"/>
      <c r="MBW1219" s="8"/>
      <c r="MBX1219" s="8"/>
      <c r="MBY1219" s="8"/>
      <c r="MBZ1219" s="8"/>
      <c r="MCA1219" s="8"/>
      <c r="MCB1219" s="8"/>
      <c r="MCC1219" s="8"/>
      <c r="MCD1219" s="8"/>
      <c r="MCE1219" s="8"/>
      <c r="MCF1219" s="8"/>
      <c r="MCG1219" s="8"/>
      <c r="MCH1219" s="8"/>
      <c r="MCI1219" s="8"/>
      <c r="MCJ1219" s="8"/>
      <c r="MCK1219" s="8"/>
      <c r="MCL1219" s="8"/>
      <c r="MCM1219" s="8"/>
      <c r="MCN1219" s="8"/>
      <c r="MCO1219" s="8"/>
      <c r="MCP1219" s="8"/>
      <c r="MCQ1219" s="8"/>
      <c r="MCR1219" s="8"/>
      <c r="MCS1219" s="8"/>
      <c r="MCT1219" s="8"/>
      <c r="MCU1219" s="8"/>
      <c r="MCV1219" s="8"/>
      <c r="MCW1219" s="8"/>
      <c r="MCX1219" s="8"/>
      <c r="MCY1219" s="8"/>
      <c r="MCZ1219" s="8"/>
      <c r="MDA1219" s="8"/>
      <c r="MDB1219" s="8"/>
      <c r="MDC1219" s="8"/>
      <c r="MDD1219" s="8"/>
      <c r="MDE1219" s="8"/>
      <c r="MDF1219" s="8"/>
      <c r="MDG1219" s="8"/>
      <c r="MDH1219" s="8"/>
      <c r="MDI1219" s="8"/>
      <c r="MDJ1219" s="8"/>
      <c r="MDK1219" s="8"/>
      <c r="MDL1219" s="8"/>
      <c r="MDM1219" s="8"/>
      <c r="MDN1219" s="8"/>
      <c r="MDO1219" s="8"/>
      <c r="MDP1219" s="8"/>
      <c r="MDQ1219" s="8"/>
      <c r="MDR1219" s="8"/>
      <c r="MDS1219" s="8"/>
      <c r="MDT1219" s="8"/>
      <c r="MDU1219" s="8"/>
      <c r="MDV1219" s="8"/>
      <c r="MDW1219" s="8"/>
      <c r="MDX1219" s="8"/>
      <c r="MDY1219" s="8"/>
      <c r="MDZ1219" s="8"/>
      <c r="MEA1219" s="8"/>
      <c r="MEB1219" s="8"/>
      <c r="MEC1219" s="8"/>
      <c r="MED1219" s="8"/>
      <c r="MEE1219" s="8"/>
      <c r="MEF1219" s="8"/>
      <c r="MEG1219" s="8"/>
      <c r="MEH1219" s="8"/>
      <c r="MEI1219" s="8"/>
      <c r="MEJ1219" s="8"/>
      <c r="MEK1219" s="8"/>
      <c r="MEL1219" s="8"/>
      <c r="MEM1219" s="8"/>
      <c r="MEN1219" s="8"/>
      <c r="MEO1219" s="8"/>
      <c r="MEP1219" s="8"/>
      <c r="MEQ1219" s="8"/>
      <c r="MER1219" s="8"/>
      <c r="MES1219" s="8"/>
      <c r="MET1219" s="8"/>
      <c r="MEU1219" s="8"/>
      <c r="MEV1219" s="8"/>
      <c r="MEW1219" s="8"/>
      <c r="MEX1219" s="8"/>
      <c r="MEY1219" s="8"/>
      <c r="MEZ1219" s="8"/>
      <c r="MFA1219" s="8"/>
      <c r="MFB1219" s="8"/>
      <c r="MFC1219" s="8"/>
      <c r="MFD1219" s="8"/>
      <c r="MFE1219" s="8"/>
      <c r="MFF1219" s="8"/>
      <c r="MFG1219" s="8"/>
      <c r="MFH1219" s="8"/>
      <c r="MFI1219" s="8"/>
      <c r="MFJ1219" s="8"/>
      <c r="MFK1219" s="8"/>
      <c r="MFL1219" s="8"/>
      <c r="MFM1219" s="8"/>
      <c r="MFN1219" s="8"/>
      <c r="MFO1219" s="8"/>
      <c r="MFP1219" s="8"/>
      <c r="MFQ1219" s="8"/>
      <c r="MFR1219" s="8"/>
      <c r="MFS1219" s="8"/>
      <c r="MFT1219" s="8"/>
      <c r="MFU1219" s="8"/>
      <c r="MFV1219" s="8"/>
      <c r="MFW1219" s="8"/>
      <c r="MFX1219" s="8"/>
      <c r="MFY1219" s="8"/>
      <c r="MFZ1219" s="8"/>
      <c r="MGA1219" s="8"/>
      <c r="MGB1219" s="8"/>
      <c r="MGC1219" s="8"/>
      <c r="MGD1219" s="8"/>
      <c r="MGE1219" s="8"/>
      <c r="MGF1219" s="8"/>
      <c r="MGG1219" s="8"/>
      <c r="MGH1219" s="8"/>
      <c r="MGI1219" s="8"/>
      <c r="MGJ1219" s="8"/>
      <c r="MGK1219" s="8"/>
      <c r="MGL1219" s="8"/>
      <c r="MGM1219" s="8"/>
      <c r="MGN1219" s="8"/>
      <c r="MGO1219" s="8"/>
      <c r="MGP1219" s="8"/>
      <c r="MGQ1219" s="8"/>
      <c r="MGR1219" s="8"/>
      <c r="MGS1219" s="8"/>
      <c r="MGT1219" s="8"/>
      <c r="MGU1219" s="8"/>
      <c r="MGV1219" s="8"/>
      <c r="MGW1219" s="8"/>
      <c r="MGX1219" s="8"/>
      <c r="MGY1219" s="8"/>
      <c r="MGZ1219" s="8"/>
      <c r="MHA1219" s="8"/>
      <c r="MHB1219" s="8"/>
      <c r="MHC1219" s="8"/>
      <c r="MHD1219" s="8"/>
      <c r="MHE1219" s="8"/>
      <c r="MHF1219" s="8"/>
      <c r="MHG1219" s="8"/>
      <c r="MHH1219" s="8"/>
      <c r="MHI1219" s="8"/>
      <c r="MHJ1219" s="8"/>
      <c r="MHK1219" s="8"/>
      <c r="MHL1219" s="8"/>
      <c r="MHM1219" s="8"/>
      <c r="MHN1219" s="8"/>
      <c r="MHO1219" s="8"/>
      <c r="MHP1219" s="8"/>
      <c r="MHQ1219" s="8"/>
      <c r="MHR1219" s="8"/>
      <c r="MHS1219" s="8"/>
      <c r="MHT1219" s="8"/>
      <c r="MHU1219" s="8"/>
      <c r="MHV1219" s="8"/>
      <c r="MHW1219" s="8"/>
      <c r="MHX1219" s="8"/>
      <c r="MHY1219" s="8"/>
      <c r="MHZ1219" s="8"/>
      <c r="MIA1219" s="8"/>
      <c r="MIB1219" s="8"/>
      <c r="MIC1219" s="8"/>
      <c r="MID1219" s="8"/>
      <c r="MIE1219" s="8"/>
      <c r="MIF1219" s="8"/>
      <c r="MIG1219" s="8"/>
      <c r="MIH1219" s="8"/>
      <c r="MII1219" s="8"/>
      <c r="MIJ1219" s="8"/>
      <c r="MIK1219" s="8"/>
      <c r="MIL1219" s="8"/>
      <c r="MIM1219" s="8"/>
      <c r="MIN1219" s="8"/>
      <c r="MIO1219" s="8"/>
      <c r="MIP1219" s="8"/>
      <c r="MIQ1219" s="8"/>
      <c r="MIR1219" s="8"/>
      <c r="MIS1219" s="8"/>
      <c r="MIT1219" s="8"/>
      <c r="MIU1219" s="8"/>
      <c r="MIV1219" s="8"/>
      <c r="MIW1219" s="8"/>
      <c r="MIX1219" s="8"/>
      <c r="MIY1219" s="8"/>
      <c r="MIZ1219" s="8"/>
      <c r="MJA1219" s="8"/>
      <c r="MJB1219" s="8"/>
      <c r="MJC1219" s="8"/>
      <c r="MJD1219" s="8"/>
      <c r="MJE1219" s="8"/>
      <c r="MJF1219" s="8"/>
      <c r="MJG1219" s="8"/>
      <c r="MJH1219" s="8"/>
      <c r="MJI1219" s="8"/>
      <c r="MJJ1219" s="8"/>
      <c r="MJK1219" s="8"/>
      <c r="MJL1219" s="8"/>
      <c r="MJM1219" s="8"/>
      <c r="MJN1219" s="8"/>
      <c r="MJO1219" s="8"/>
      <c r="MJP1219" s="8"/>
      <c r="MJQ1219" s="8"/>
      <c r="MJR1219" s="8"/>
      <c r="MJS1219" s="8"/>
      <c r="MJT1219" s="8"/>
      <c r="MJU1219" s="8"/>
      <c r="MJV1219" s="8"/>
      <c r="MJW1219" s="8"/>
      <c r="MJX1219" s="8"/>
      <c r="MJY1219" s="8"/>
      <c r="MJZ1219" s="8"/>
      <c r="MKA1219" s="8"/>
      <c r="MKB1219" s="8"/>
      <c r="MKC1219" s="8"/>
      <c r="MKD1219" s="8"/>
      <c r="MKE1219" s="8"/>
      <c r="MKF1219" s="8"/>
      <c r="MKG1219" s="8"/>
      <c r="MKH1219" s="8"/>
      <c r="MKI1219" s="8"/>
      <c r="MKJ1219" s="8"/>
      <c r="MKK1219" s="8"/>
      <c r="MKL1219" s="8"/>
      <c r="MKM1219" s="8"/>
      <c r="MKN1219" s="8"/>
      <c r="MKO1219" s="8"/>
      <c r="MKP1219" s="8"/>
      <c r="MKQ1219" s="8"/>
      <c r="MKR1219" s="8"/>
      <c r="MKS1219" s="8"/>
      <c r="MKT1219" s="8"/>
      <c r="MKU1219" s="8"/>
      <c r="MKV1219" s="8"/>
      <c r="MKW1219" s="8"/>
      <c r="MKX1219" s="8"/>
      <c r="MKY1219" s="8"/>
      <c r="MKZ1219" s="8"/>
      <c r="MLA1219" s="8"/>
      <c r="MLB1219" s="8"/>
      <c r="MLC1219" s="8"/>
      <c r="MLD1219" s="8"/>
      <c r="MLE1219" s="8"/>
      <c r="MLF1219" s="8"/>
      <c r="MLG1219" s="8"/>
      <c r="MLH1219" s="8"/>
      <c r="MLI1219" s="8"/>
      <c r="MLJ1219" s="8"/>
      <c r="MLK1219" s="8"/>
      <c r="MLL1219" s="8"/>
      <c r="MLM1219" s="8"/>
      <c r="MLN1219" s="8"/>
      <c r="MLO1219" s="8"/>
      <c r="MLP1219" s="8"/>
      <c r="MLQ1219" s="8"/>
      <c r="MLR1219" s="8"/>
      <c r="MLS1219" s="8"/>
      <c r="MLT1219" s="8"/>
      <c r="MLU1219" s="8"/>
      <c r="MLV1219" s="8"/>
      <c r="MLW1219" s="8"/>
      <c r="MLX1219" s="8"/>
      <c r="MLY1219" s="8"/>
      <c r="MLZ1219" s="8"/>
      <c r="MMA1219" s="8"/>
      <c r="MMB1219" s="8"/>
      <c r="MMC1219" s="8"/>
      <c r="MMD1219" s="8"/>
      <c r="MME1219" s="8"/>
      <c r="MMF1219" s="8"/>
      <c r="MMG1219" s="8"/>
      <c r="MMH1219" s="8"/>
      <c r="MMI1219" s="8"/>
      <c r="MMJ1219" s="8"/>
      <c r="MMK1219" s="8"/>
      <c r="MML1219" s="8"/>
      <c r="MMM1219" s="8"/>
      <c r="MMN1219" s="8"/>
      <c r="MMO1219" s="8"/>
      <c r="MMP1219" s="8"/>
      <c r="MMQ1219" s="8"/>
      <c r="MMR1219" s="8"/>
      <c r="MMS1219" s="8"/>
      <c r="MMT1219" s="8"/>
      <c r="MMU1219" s="8"/>
      <c r="MMV1219" s="8"/>
      <c r="MMW1219" s="8"/>
      <c r="MMX1219" s="8"/>
      <c r="MMY1219" s="8"/>
      <c r="MMZ1219" s="8"/>
      <c r="MNA1219" s="8"/>
      <c r="MNB1219" s="8"/>
      <c r="MNC1219" s="8"/>
      <c r="MND1219" s="8"/>
      <c r="MNE1219" s="8"/>
      <c r="MNF1219" s="8"/>
      <c r="MNG1219" s="8"/>
      <c r="MNH1219" s="8"/>
      <c r="MNI1219" s="8"/>
      <c r="MNJ1219" s="8"/>
      <c r="MNK1219" s="8"/>
      <c r="MNL1219" s="8"/>
      <c r="MNM1219" s="8"/>
      <c r="MNN1219" s="8"/>
      <c r="MNO1219" s="8"/>
      <c r="MNP1219" s="8"/>
      <c r="MNQ1219" s="8"/>
      <c r="MNR1219" s="8"/>
      <c r="MNS1219" s="8"/>
      <c r="MNT1219" s="8"/>
      <c r="MNU1219" s="8"/>
      <c r="MNV1219" s="8"/>
      <c r="MNW1219" s="8"/>
      <c r="MNX1219" s="8"/>
      <c r="MNY1219" s="8"/>
      <c r="MNZ1219" s="8"/>
      <c r="MOA1219" s="8"/>
      <c r="MOB1219" s="8"/>
      <c r="MOC1219" s="8"/>
      <c r="MOD1219" s="8"/>
      <c r="MOE1219" s="8"/>
      <c r="MOF1219" s="8"/>
      <c r="MOG1219" s="8"/>
      <c r="MOH1219" s="8"/>
      <c r="MOI1219" s="8"/>
      <c r="MOJ1219" s="8"/>
      <c r="MOK1219" s="8"/>
      <c r="MOL1219" s="8"/>
      <c r="MOM1219" s="8"/>
      <c r="MON1219" s="8"/>
      <c r="MOO1219" s="8"/>
      <c r="MOP1219" s="8"/>
      <c r="MOQ1219" s="8"/>
      <c r="MOR1219" s="8"/>
      <c r="MOS1219" s="8"/>
      <c r="MOT1219" s="8"/>
      <c r="MOU1219" s="8"/>
      <c r="MOV1219" s="8"/>
      <c r="MOW1219" s="8"/>
      <c r="MOX1219" s="8"/>
      <c r="MOY1219" s="8"/>
      <c r="MOZ1219" s="8"/>
      <c r="MPA1219" s="8"/>
      <c r="MPB1219" s="8"/>
      <c r="MPC1219" s="8"/>
      <c r="MPD1219" s="8"/>
      <c r="MPE1219" s="8"/>
      <c r="MPF1219" s="8"/>
      <c r="MPG1219" s="8"/>
      <c r="MPH1219" s="8"/>
      <c r="MPI1219" s="8"/>
      <c r="MPJ1219" s="8"/>
      <c r="MPK1219" s="8"/>
      <c r="MPL1219" s="8"/>
      <c r="MPM1219" s="8"/>
      <c r="MPN1219" s="8"/>
      <c r="MPO1219" s="8"/>
      <c r="MPP1219" s="8"/>
      <c r="MPQ1219" s="8"/>
      <c r="MPR1219" s="8"/>
      <c r="MPS1219" s="8"/>
      <c r="MPT1219" s="8"/>
      <c r="MPU1219" s="8"/>
      <c r="MPV1219" s="8"/>
      <c r="MPW1219" s="8"/>
      <c r="MPX1219" s="8"/>
      <c r="MPY1219" s="8"/>
      <c r="MPZ1219" s="8"/>
      <c r="MQA1219" s="8"/>
      <c r="MQB1219" s="8"/>
      <c r="MQC1219" s="8"/>
      <c r="MQD1219" s="8"/>
      <c r="MQE1219" s="8"/>
      <c r="MQF1219" s="8"/>
      <c r="MQG1219" s="8"/>
      <c r="MQH1219" s="8"/>
      <c r="MQI1219" s="8"/>
      <c r="MQJ1219" s="8"/>
      <c r="MQK1219" s="8"/>
      <c r="MQL1219" s="8"/>
      <c r="MQM1219" s="8"/>
      <c r="MQN1219" s="8"/>
      <c r="MQO1219" s="8"/>
      <c r="MQP1219" s="8"/>
      <c r="MQQ1219" s="8"/>
      <c r="MQR1219" s="8"/>
      <c r="MQS1219" s="8"/>
      <c r="MQT1219" s="8"/>
      <c r="MQU1219" s="8"/>
      <c r="MQV1219" s="8"/>
      <c r="MQW1219" s="8"/>
      <c r="MQX1219" s="8"/>
      <c r="MQY1219" s="8"/>
      <c r="MQZ1219" s="8"/>
      <c r="MRA1219" s="8"/>
      <c r="MRB1219" s="8"/>
      <c r="MRC1219" s="8"/>
      <c r="MRD1219" s="8"/>
      <c r="MRE1219" s="8"/>
      <c r="MRF1219" s="8"/>
      <c r="MRG1219" s="8"/>
      <c r="MRH1219" s="8"/>
      <c r="MRI1219" s="8"/>
      <c r="MRJ1219" s="8"/>
      <c r="MRK1219" s="8"/>
      <c r="MRL1219" s="8"/>
      <c r="MRM1219" s="8"/>
      <c r="MRN1219" s="8"/>
      <c r="MRO1219" s="8"/>
      <c r="MRP1219" s="8"/>
      <c r="MRQ1219" s="8"/>
      <c r="MRR1219" s="8"/>
      <c r="MRS1219" s="8"/>
      <c r="MRT1219" s="8"/>
      <c r="MRU1219" s="8"/>
      <c r="MRV1219" s="8"/>
      <c r="MRW1219" s="8"/>
      <c r="MRX1219" s="8"/>
      <c r="MRY1219" s="8"/>
      <c r="MRZ1219" s="8"/>
      <c r="MSA1219" s="8"/>
      <c r="MSB1219" s="8"/>
      <c r="MSC1219" s="8"/>
      <c r="MSD1219" s="8"/>
      <c r="MSE1219" s="8"/>
      <c r="MSF1219" s="8"/>
      <c r="MSG1219" s="8"/>
      <c r="MSH1219" s="8"/>
      <c r="MSI1219" s="8"/>
      <c r="MSJ1219" s="8"/>
      <c r="MSK1219" s="8"/>
      <c r="MSL1219" s="8"/>
      <c r="MSM1219" s="8"/>
      <c r="MSN1219" s="8"/>
      <c r="MSO1219" s="8"/>
      <c r="MSP1219" s="8"/>
      <c r="MSQ1219" s="8"/>
      <c r="MSR1219" s="8"/>
      <c r="MSS1219" s="8"/>
      <c r="MST1219" s="8"/>
      <c r="MSU1219" s="8"/>
      <c r="MSV1219" s="8"/>
      <c r="MSW1219" s="8"/>
      <c r="MSX1219" s="8"/>
      <c r="MSY1219" s="8"/>
      <c r="MSZ1219" s="8"/>
      <c r="MTA1219" s="8"/>
      <c r="MTB1219" s="8"/>
      <c r="MTC1219" s="8"/>
      <c r="MTD1219" s="8"/>
      <c r="MTE1219" s="8"/>
      <c r="MTF1219" s="8"/>
      <c r="MTG1219" s="8"/>
      <c r="MTH1219" s="8"/>
      <c r="MTI1219" s="8"/>
      <c r="MTJ1219" s="8"/>
      <c r="MTK1219" s="8"/>
      <c r="MTL1219" s="8"/>
      <c r="MTM1219" s="8"/>
      <c r="MTN1219" s="8"/>
      <c r="MTO1219" s="8"/>
      <c r="MTP1219" s="8"/>
      <c r="MTQ1219" s="8"/>
      <c r="MTR1219" s="8"/>
      <c r="MTS1219" s="8"/>
      <c r="MTT1219" s="8"/>
      <c r="MTU1219" s="8"/>
      <c r="MTV1219" s="8"/>
      <c r="MTW1219" s="8"/>
      <c r="MTX1219" s="8"/>
      <c r="MTY1219" s="8"/>
      <c r="MTZ1219" s="8"/>
      <c r="MUA1219" s="8"/>
      <c r="MUB1219" s="8"/>
      <c r="MUC1219" s="8"/>
      <c r="MUD1219" s="8"/>
      <c r="MUE1219" s="8"/>
      <c r="MUF1219" s="8"/>
      <c r="MUG1219" s="8"/>
      <c r="MUH1219" s="8"/>
      <c r="MUI1219" s="8"/>
      <c r="MUJ1219" s="8"/>
      <c r="MUK1219" s="8"/>
      <c r="MUL1219" s="8"/>
      <c r="MUM1219" s="8"/>
      <c r="MUN1219" s="8"/>
      <c r="MUO1219" s="8"/>
      <c r="MUP1219" s="8"/>
      <c r="MUQ1219" s="8"/>
      <c r="MUR1219" s="8"/>
      <c r="MUS1219" s="8"/>
      <c r="MUT1219" s="8"/>
      <c r="MUU1219" s="8"/>
      <c r="MUV1219" s="8"/>
      <c r="MUW1219" s="8"/>
      <c r="MUX1219" s="8"/>
      <c r="MUY1219" s="8"/>
      <c r="MUZ1219" s="8"/>
      <c r="MVA1219" s="8"/>
      <c r="MVB1219" s="8"/>
      <c r="MVC1219" s="8"/>
      <c r="MVD1219" s="8"/>
      <c r="MVE1219" s="8"/>
      <c r="MVF1219" s="8"/>
      <c r="MVG1219" s="8"/>
      <c r="MVH1219" s="8"/>
      <c r="MVI1219" s="8"/>
      <c r="MVJ1219" s="8"/>
      <c r="MVK1219" s="8"/>
      <c r="MVL1219" s="8"/>
      <c r="MVM1219" s="8"/>
      <c r="MVN1219" s="8"/>
      <c r="MVO1219" s="8"/>
      <c r="MVP1219" s="8"/>
      <c r="MVQ1219" s="8"/>
      <c r="MVR1219" s="8"/>
      <c r="MVS1219" s="8"/>
      <c r="MVT1219" s="8"/>
      <c r="MVU1219" s="8"/>
      <c r="MVV1219" s="8"/>
      <c r="MVW1219" s="8"/>
      <c r="MVX1219" s="8"/>
      <c r="MVY1219" s="8"/>
      <c r="MVZ1219" s="8"/>
      <c r="MWA1219" s="8"/>
      <c r="MWB1219" s="8"/>
      <c r="MWC1219" s="8"/>
      <c r="MWD1219" s="8"/>
      <c r="MWE1219" s="8"/>
      <c r="MWF1219" s="8"/>
      <c r="MWG1219" s="8"/>
      <c r="MWH1219" s="8"/>
      <c r="MWI1219" s="8"/>
      <c r="MWJ1219" s="8"/>
      <c r="MWK1219" s="8"/>
      <c r="MWL1219" s="8"/>
      <c r="MWM1219" s="8"/>
      <c r="MWN1219" s="8"/>
      <c r="MWO1219" s="8"/>
      <c r="MWP1219" s="8"/>
      <c r="MWQ1219" s="8"/>
      <c r="MWR1219" s="8"/>
      <c r="MWS1219" s="8"/>
      <c r="MWT1219" s="8"/>
      <c r="MWU1219" s="8"/>
      <c r="MWV1219" s="8"/>
      <c r="MWW1219" s="8"/>
      <c r="MWX1219" s="8"/>
      <c r="MWY1219" s="8"/>
      <c r="MWZ1219" s="8"/>
      <c r="MXA1219" s="8"/>
      <c r="MXB1219" s="8"/>
      <c r="MXC1219" s="8"/>
      <c r="MXD1219" s="8"/>
      <c r="MXE1219" s="8"/>
      <c r="MXF1219" s="8"/>
      <c r="MXG1219" s="8"/>
      <c r="MXH1219" s="8"/>
      <c r="MXI1219" s="8"/>
      <c r="MXJ1219" s="8"/>
      <c r="MXK1219" s="8"/>
      <c r="MXL1219" s="8"/>
      <c r="MXM1219" s="8"/>
      <c r="MXN1219" s="8"/>
      <c r="MXO1219" s="8"/>
      <c r="MXP1219" s="8"/>
      <c r="MXQ1219" s="8"/>
      <c r="MXR1219" s="8"/>
      <c r="MXS1219" s="8"/>
      <c r="MXT1219" s="8"/>
      <c r="MXU1219" s="8"/>
      <c r="MXV1219" s="8"/>
      <c r="MXW1219" s="8"/>
      <c r="MXX1219" s="8"/>
      <c r="MXY1219" s="8"/>
      <c r="MXZ1219" s="8"/>
      <c r="MYA1219" s="8"/>
      <c r="MYB1219" s="8"/>
      <c r="MYC1219" s="8"/>
      <c r="MYD1219" s="8"/>
      <c r="MYE1219" s="8"/>
      <c r="MYF1219" s="8"/>
      <c r="MYG1219" s="8"/>
      <c r="MYH1219" s="8"/>
      <c r="MYI1219" s="8"/>
      <c r="MYJ1219" s="8"/>
      <c r="MYK1219" s="8"/>
      <c r="MYL1219" s="8"/>
      <c r="MYM1219" s="8"/>
      <c r="MYN1219" s="8"/>
      <c r="MYO1219" s="8"/>
      <c r="MYP1219" s="8"/>
      <c r="MYQ1219" s="8"/>
      <c r="MYR1219" s="8"/>
      <c r="MYS1219" s="8"/>
      <c r="MYT1219" s="8"/>
      <c r="MYU1219" s="8"/>
      <c r="MYV1219" s="8"/>
      <c r="MYW1219" s="8"/>
      <c r="MYX1219" s="8"/>
      <c r="MYY1219" s="8"/>
      <c r="MYZ1219" s="8"/>
      <c r="MZA1219" s="8"/>
      <c r="MZB1219" s="8"/>
      <c r="MZC1219" s="8"/>
      <c r="MZD1219" s="8"/>
      <c r="MZE1219" s="8"/>
      <c r="MZF1219" s="8"/>
      <c r="MZG1219" s="8"/>
      <c r="MZH1219" s="8"/>
      <c r="MZI1219" s="8"/>
      <c r="MZJ1219" s="8"/>
      <c r="MZK1219" s="8"/>
      <c r="MZL1219" s="8"/>
      <c r="MZM1219" s="8"/>
      <c r="MZN1219" s="8"/>
      <c r="MZO1219" s="8"/>
      <c r="MZP1219" s="8"/>
      <c r="MZQ1219" s="8"/>
      <c r="MZR1219" s="8"/>
      <c r="MZS1219" s="8"/>
      <c r="MZT1219" s="8"/>
      <c r="MZU1219" s="8"/>
      <c r="MZV1219" s="8"/>
      <c r="MZW1219" s="8"/>
      <c r="MZX1219" s="8"/>
      <c r="MZY1219" s="8"/>
      <c r="MZZ1219" s="8"/>
      <c r="NAA1219" s="8"/>
      <c r="NAB1219" s="8"/>
      <c r="NAC1219" s="8"/>
      <c r="NAD1219" s="8"/>
      <c r="NAE1219" s="8"/>
      <c r="NAF1219" s="8"/>
      <c r="NAG1219" s="8"/>
      <c r="NAH1219" s="8"/>
      <c r="NAI1219" s="8"/>
      <c r="NAJ1219" s="8"/>
      <c r="NAK1219" s="8"/>
      <c r="NAL1219" s="8"/>
      <c r="NAM1219" s="8"/>
      <c r="NAN1219" s="8"/>
      <c r="NAO1219" s="8"/>
      <c r="NAP1219" s="8"/>
      <c r="NAQ1219" s="8"/>
      <c r="NAR1219" s="8"/>
      <c r="NAS1219" s="8"/>
      <c r="NAT1219" s="8"/>
      <c r="NAU1219" s="8"/>
      <c r="NAV1219" s="8"/>
      <c r="NAW1219" s="8"/>
      <c r="NAX1219" s="8"/>
      <c r="NAY1219" s="8"/>
      <c r="NAZ1219" s="8"/>
      <c r="NBA1219" s="8"/>
      <c r="NBB1219" s="8"/>
      <c r="NBC1219" s="8"/>
      <c r="NBD1219" s="8"/>
      <c r="NBE1219" s="8"/>
      <c r="NBF1219" s="8"/>
      <c r="NBG1219" s="8"/>
      <c r="NBH1219" s="8"/>
      <c r="NBI1219" s="8"/>
      <c r="NBJ1219" s="8"/>
      <c r="NBK1219" s="8"/>
      <c r="NBL1219" s="8"/>
      <c r="NBM1219" s="8"/>
      <c r="NBN1219" s="8"/>
      <c r="NBO1219" s="8"/>
      <c r="NBP1219" s="8"/>
      <c r="NBQ1219" s="8"/>
      <c r="NBR1219" s="8"/>
      <c r="NBS1219" s="8"/>
      <c r="NBT1219" s="8"/>
      <c r="NBU1219" s="8"/>
      <c r="NBV1219" s="8"/>
      <c r="NBW1219" s="8"/>
      <c r="NBX1219" s="8"/>
      <c r="NBY1219" s="8"/>
      <c r="NBZ1219" s="8"/>
      <c r="NCA1219" s="8"/>
      <c r="NCB1219" s="8"/>
      <c r="NCC1219" s="8"/>
      <c r="NCD1219" s="8"/>
      <c r="NCE1219" s="8"/>
      <c r="NCF1219" s="8"/>
      <c r="NCG1219" s="8"/>
      <c r="NCH1219" s="8"/>
      <c r="NCI1219" s="8"/>
      <c r="NCJ1219" s="8"/>
      <c r="NCK1219" s="8"/>
      <c r="NCL1219" s="8"/>
      <c r="NCM1219" s="8"/>
      <c r="NCN1219" s="8"/>
      <c r="NCO1219" s="8"/>
      <c r="NCP1219" s="8"/>
      <c r="NCQ1219" s="8"/>
      <c r="NCR1219" s="8"/>
      <c r="NCS1219" s="8"/>
      <c r="NCT1219" s="8"/>
      <c r="NCU1219" s="8"/>
      <c r="NCV1219" s="8"/>
      <c r="NCW1219" s="8"/>
      <c r="NCX1219" s="8"/>
      <c r="NCY1219" s="8"/>
      <c r="NCZ1219" s="8"/>
      <c r="NDA1219" s="8"/>
      <c r="NDB1219" s="8"/>
      <c r="NDC1219" s="8"/>
      <c r="NDD1219" s="8"/>
      <c r="NDE1219" s="8"/>
      <c r="NDF1219" s="8"/>
      <c r="NDG1219" s="8"/>
      <c r="NDH1219" s="8"/>
      <c r="NDI1219" s="8"/>
      <c r="NDJ1219" s="8"/>
      <c r="NDK1219" s="8"/>
      <c r="NDL1219" s="8"/>
      <c r="NDM1219" s="8"/>
      <c r="NDN1219" s="8"/>
      <c r="NDO1219" s="8"/>
      <c r="NDP1219" s="8"/>
      <c r="NDQ1219" s="8"/>
      <c r="NDR1219" s="8"/>
      <c r="NDS1219" s="8"/>
      <c r="NDT1219" s="8"/>
      <c r="NDU1219" s="8"/>
      <c r="NDV1219" s="8"/>
      <c r="NDW1219" s="8"/>
      <c r="NDX1219" s="8"/>
      <c r="NDY1219" s="8"/>
      <c r="NDZ1219" s="8"/>
      <c r="NEA1219" s="8"/>
      <c r="NEB1219" s="8"/>
      <c r="NEC1219" s="8"/>
      <c r="NED1219" s="8"/>
      <c r="NEE1219" s="8"/>
      <c r="NEF1219" s="8"/>
      <c r="NEG1219" s="8"/>
      <c r="NEH1219" s="8"/>
      <c r="NEI1219" s="8"/>
      <c r="NEJ1219" s="8"/>
      <c r="NEK1219" s="8"/>
      <c r="NEL1219" s="8"/>
      <c r="NEM1219" s="8"/>
      <c r="NEN1219" s="8"/>
      <c r="NEO1219" s="8"/>
      <c r="NEP1219" s="8"/>
      <c r="NEQ1219" s="8"/>
      <c r="NER1219" s="8"/>
      <c r="NES1219" s="8"/>
      <c r="NET1219" s="8"/>
      <c r="NEU1219" s="8"/>
      <c r="NEV1219" s="8"/>
      <c r="NEW1219" s="8"/>
      <c r="NEX1219" s="8"/>
      <c r="NEY1219" s="8"/>
      <c r="NEZ1219" s="8"/>
      <c r="NFA1219" s="8"/>
      <c r="NFB1219" s="8"/>
      <c r="NFC1219" s="8"/>
      <c r="NFD1219" s="8"/>
      <c r="NFE1219" s="8"/>
      <c r="NFF1219" s="8"/>
      <c r="NFG1219" s="8"/>
      <c r="NFH1219" s="8"/>
      <c r="NFI1219" s="8"/>
      <c r="NFJ1219" s="8"/>
      <c r="NFK1219" s="8"/>
      <c r="NFL1219" s="8"/>
      <c r="NFM1219" s="8"/>
      <c r="NFN1219" s="8"/>
      <c r="NFO1219" s="8"/>
      <c r="NFP1219" s="8"/>
      <c r="NFQ1219" s="8"/>
      <c r="NFR1219" s="8"/>
      <c r="NFS1219" s="8"/>
      <c r="NFT1219" s="8"/>
      <c r="NFU1219" s="8"/>
      <c r="NFV1219" s="8"/>
      <c r="NFW1219" s="8"/>
      <c r="NFX1219" s="8"/>
      <c r="NFY1219" s="8"/>
      <c r="NFZ1219" s="8"/>
      <c r="NGA1219" s="8"/>
      <c r="NGB1219" s="8"/>
      <c r="NGC1219" s="8"/>
      <c r="NGD1219" s="8"/>
      <c r="NGE1219" s="8"/>
      <c r="NGF1219" s="8"/>
      <c r="NGG1219" s="8"/>
      <c r="NGH1219" s="8"/>
      <c r="NGI1219" s="8"/>
      <c r="NGJ1219" s="8"/>
      <c r="NGK1219" s="8"/>
      <c r="NGL1219" s="8"/>
      <c r="NGM1219" s="8"/>
      <c r="NGN1219" s="8"/>
      <c r="NGO1219" s="8"/>
      <c r="NGP1219" s="8"/>
      <c r="NGQ1219" s="8"/>
      <c r="NGR1219" s="8"/>
      <c r="NGS1219" s="8"/>
      <c r="NGT1219" s="8"/>
      <c r="NGU1219" s="8"/>
      <c r="NGV1219" s="8"/>
      <c r="NGW1219" s="8"/>
      <c r="NGX1219" s="8"/>
      <c r="NGY1219" s="8"/>
      <c r="NGZ1219" s="8"/>
      <c r="NHA1219" s="8"/>
      <c r="NHB1219" s="8"/>
      <c r="NHC1219" s="8"/>
      <c r="NHD1219" s="8"/>
      <c r="NHE1219" s="8"/>
      <c r="NHF1219" s="8"/>
      <c r="NHG1219" s="8"/>
      <c r="NHH1219" s="8"/>
      <c r="NHI1219" s="8"/>
      <c r="NHJ1219" s="8"/>
      <c r="NHK1219" s="8"/>
      <c r="NHL1219" s="8"/>
      <c r="NHM1219" s="8"/>
      <c r="NHN1219" s="8"/>
      <c r="NHO1219" s="8"/>
      <c r="NHP1219" s="8"/>
      <c r="NHQ1219" s="8"/>
      <c r="NHR1219" s="8"/>
      <c r="NHS1219" s="8"/>
      <c r="NHT1219" s="8"/>
      <c r="NHU1219" s="8"/>
      <c r="NHV1219" s="8"/>
      <c r="NHW1219" s="8"/>
      <c r="NHX1219" s="8"/>
      <c r="NHY1219" s="8"/>
      <c r="NHZ1219" s="8"/>
      <c r="NIA1219" s="8"/>
      <c r="NIB1219" s="8"/>
      <c r="NIC1219" s="8"/>
      <c r="NID1219" s="8"/>
      <c r="NIE1219" s="8"/>
      <c r="NIF1219" s="8"/>
      <c r="NIG1219" s="8"/>
      <c r="NIH1219" s="8"/>
      <c r="NII1219" s="8"/>
      <c r="NIJ1219" s="8"/>
      <c r="NIK1219" s="8"/>
      <c r="NIL1219" s="8"/>
      <c r="NIM1219" s="8"/>
      <c r="NIN1219" s="8"/>
      <c r="NIO1219" s="8"/>
      <c r="NIP1219" s="8"/>
      <c r="NIQ1219" s="8"/>
      <c r="NIR1219" s="8"/>
      <c r="NIS1219" s="8"/>
      <c r="NIT1219" s="8"/>
      <c r="NIU1219" s="8"/>
      <c r="NIV1219" s="8"/>
      <c r="NIW1219" s="8"/>
      <c r="NIX1219" s="8"/>
      <c r="NIY1219" s="8"/>
      <c r="NIZ1219" s="8"/>
      <c r="NJA1219" s="8"/>
      <c r="NJB1219" s="8"/>
      <c r="NJC1219" s="8"/>
      <c r="NJD1219" s="8"/>
      <c r="NJE1219" s="8"/>
      <c r="NJF1219" s="8"/>
      <c r="NJG1219" s="8"/>
      <c r="NJH1219" s="8"/>
      <c r="NJI1219" s="8"/>
      <c r="NJJ1219" s="8"/>
      <c r="NJK1219" s="8"/>
      <c r="NJL1219" s="8"/>
      <c r="NJM1219" s="8"/>
      <c r="NJN1219" s="8"/>
      <c r="NJO1219" s="8"/>
      <c r="NJP1219" s="8"/>
      <c r="NJQ1219" s="8"/>
      <c r="NJR1219" s="8"/>
      <c r="NJS1219" s="8"/>
      <c r="NJT1219" s="8"/>
      <c r="NJU1219" s="8"/>
      <c r="NJV1219" s="8"/>
      <c r="NJW1219" s="8"/>
      <c r="NJX1219" s="8"/>
      <c r="NJY1219" s="8"/>
      <c r="NJZ1219" s="8"/>
      <c r="NKA1219" s="8"/>
      <c r="NKB1219" s="8"/>
      <c r="NKC1219" s="8"/>
      <c r="NKD1219" s="8"/>
      <c r="NKE1219" s="8"/>
      <c r="NKF1219" s="8"/>
      <c r="NKG1219" s="8"/>
      <c r="NKH1219" s="8"/>
      <c r="NKI1219" s="8"/>
      <c r="NKJ1219" s="8"/>
      <c r="NKK1219" s="8"/>
      <c r="NKL1219" s="8"/>
      <c r="NKM1219" s="8"/>
      <c r="NKN1219" s="8"/>
      <c r="NKO1219" s="8"/>
      <c r="NKP1219" s="8"/>
      <c r="NKQ1219" s="8"/>
      <c r="NKR1219" s="8"/>
      <c r="NKS1219" s="8"/>
      <c r="NKT1219" s="8"/>
      <c r="NKU1219" s="8"/>
      <c r="NKV1219" s="8"/>
      <c r="NKW1219" s="8"/>
      <c r="NKX1219" s="8"/>
      <c r="NKY1219" s="8"/>
      <c r="NKZ1219" s="8"/>
      <c r="NLA1219" s="8"/>
      <c r="NLB1219" s="8"/>
      <c r="NLC1219" s="8"/>
      <c r="NLD1219" s="8"/>
      <c r="NLE1219" s="8"/>
      <c r="NLF1219" s="8"/>
      <c r="NLG1219" s="8"/>
      <c r="NLH1219" s="8"/>
      <c r="NLI1219" s="8"/>
      <c r="NLJ1219" s="8"/>
      <c r="NLK1219" s="8"/>
      <c r="NLL1219" s="8"/>
      <c r="NLM1219" s="8"/>
      <c r="NLN1219" s="8"/>
      <c r="NLO1219" s="8"/>
      <c r="NLP1219" s="8"/>
      <c r="NLQ1219" s="8"/>
      <c r="NLR1219" s="8"/>
      <c r="NLS1219" s="8"/>
      <c r="NLT1219" s="8"/>
      <c r="NLU1219" s="8"/>
      <c r="NLV1219" s="8"/>
      <c r="NLW1219" s="8"/>
      <c r="NLX1219" s="8"/>
      <c r="NLY1219" s="8"/>
      <c r="NLZ1219" s="8"/>
      <c r="NMA1219" s="8"/>
      <c r="NMB1219" s="8"/>
      <c r="NMC1219" s="8"/>
      <c r="NMD1219" s="8"/>
      <c r="NME1219" s="8"/>
      <c r="NMF1219" s="8"/>
      <c r="NMG1219" s="8"/>
      <c r="NMH1219" s="8"/>
      <c r="NMI1219" s="8"/>
      <c r="NMJ1219" s="8"/>
      <c r="NMK1219" s="8"/>
      <c r="NML1219" s="8"/>
      <c r="NMM1219" s="8"/>
      <c r="NMN1219" s="8"/>
      <c r="NMO1219" s="8"/>
      <c r="NMP1219" s="8"/>
      <c r="NMQ1219" s="8"/>
      <c r="NMR1219" s="8"/>
      <c r="NMS1219" s="8"/>
      <c r="NMT1219" s="8"/>
      <c r="NMU1219" s="8"/>
      <c r="NMV1219" s="8"/>
      <c r="NMW1219" s="8"/>
      <c r="NMX1219" s="8"/>
      <c r="NMY1219" s="8"/>
      <c r="NMZ1219" s="8"/>
      <c r="NNA1219" s="8"/>
      <c r="NNB1219" s="8"/>
      <c r="NNC1219" s="8"/>
      <c r="NND1219" s="8"/>
      <c r="NNE1219" s="8"/>
      <c r="NNF1219" s="8"/>
      <c r="NNG1219" s="8"/>
      <c r="NNH1219" s="8"/>
      <c r="NNI1219" s="8"/>
      <c r="NNJ1219" s="8"/>
      <c r="NNK1219" s="8"/>
      <c r="NNL1219" s="8"/>
      <c r="NNM1219" s="8"/>
      <c r="NNN1219" s="8"/>
      <c r="NNO1219" s="8"/>
      <c r="NNP1219" s="8"/>
      <c r="NNQ1219" s="8"/>
      <c r="NNR1219" s="8"/>
      <c r="NNS1219" s="8"/>
      <c r="NNT1219" s="8"/>
      <c r="NNU1219" s="8"/>
      <c r="NNV1219" s="8"/>
      <c r="NNW1219" s="8"/>
      <c r="NNX1219" s="8"/>
      <c r="NNY1219" s="8"/>
      <c r="NNZ1219" s="8"/>
      <c r="NOA1219" s="8"/>
      <c r="NOB1219" s="8"/>
      <c r="NOC1219" s="8"/>
      <c r="NOD1219" s="8"/>
      <c r="NOE1219" s="8"/>
      <c r="NOF1219" s="8"/>
      <c r="NOG1219" s="8"/>
      <c r="NOH1219" s="8"/>
      <c r="NOI1219" s="8"/>
      <c r="NOJ1219" s="8"/>
      <c r="NOK1219" s="8"/>
      <c r="NOL1219" s="8"/>
      <c r="NOM1219" s="8"/>
      <c r="NON1219" s="8"/>
      <c r="NOO1219" s="8"/>
      <c r="NOP1219" s="8"/>
      <c r="NOQ1219" s="8"/>
      <c r="NOR1219" s="8"/>
      <c r="NOS1219" s="8"/>
      <c r="NOT1219" s="8"/>
      <c r="NOU1219" s="8"/>
      <c r="NOV1219" s="8"/>
      <c r="NOW1219" s="8"/>
      <c r="NOX1219" s="8"/>
      <c r="NOY1219" s="8"/>
      <c r="NOZ1219" s="8"/>
      <c r="NPA1219" s="8"/>
      <c r="NPB1219" s="8"/>
      <c r="NPC1219" s="8"/>
      <c r="NPD1219" s="8"/>
      <c r="NPE1219" s="8"/>
      <c r="NPF1219" s="8"/>
      <c r="NPG1219" s="8"/>
      <c r="NPH1219" s="8"/>
      <c r="NPI1219" s="8"/>
      <c r="NPJ1219" s="8"/>
      <c r="NPK1219" s="8"/>
      <c r="NPL1219" s="8"/>
      <c r="NPM1219" s="8"/>
      <c r="NPN1219" s="8"/>
      <c r="NPO1219" s="8"/>
      <c r="NPP1219" s="8"/>
      <c r="NPQ1219" s="8"/>
      <c r="NPR1219" s="8"/>
      <c r="NPS1219" s="8"/>
      <c r="NPT1219" s="8"/>
      <c r="NPU1219" s="8"/>
      <c r="NPV1219" s="8"/>
      <c r="NPW1219" s="8"/>
      <c r="NPX1219" s="8"/>
      <c r="NPY1219" s="8"/>
      <c r="NPZ1219" s="8"/>
      <c r="NQA1219" s="8"/>
      <c r="NQB1219" s="8"/>
      <c r="NQC1219" s="8"/>
      <c r="NQD1219" s="8"/>
      <c r="NQE1219" s="8"/>
      <c r="NQF1219" s="8"/>
      <c r="NQG1219" s="8"/>
      <c r="NQH1219" s="8"/>
      <c r="NQI1219" s="8"/>
      <c r="NQJ1219" s="8"/>
      <c r="NQK1219" s="8"/>
      <c r="NQL1219" s="8"/>
      <c r="NQM1219" s="8"/>
      <c r="NQN1219" s="8"/>
      <c r="NQO1219" s="8"/>
      <c r="NQP1219" s="8"/>
      <c r="NQQ1219" s="8"/>
      <c r="NQR1219" s="8"/>
      <c r="NQS1219" s="8"/>
      <c r="NQT1219" s="8"/>
      <c r="NQU1219" s="8"/>
      <c r="NQV1219" s="8"/>
      <c r="NQW1219" s="8"/>
      <c r="NQX1219" s="8"/>
      <c r="NQY1219" s="8"/>
      <c r="NQZ1219" s="8"/>
      <c r="NRA1219" s="8"/>
      <c r="NRB1219" s="8"/>
      <c r="NRC1219" s="8"/>
      <c r="NRD1219" s="8"/>
      <c r="NRE1219" s="8"/>
      <c r="NRF1219" s="8"/>
      <c r="NRG1219" s="8"/>
      <c r="NRH1219" s="8"/>
      <c r="NRI1219" s="8"/>
      <c r="NRJ1219" s="8"/>
      <c r="NRK1219" s="8"/>
      <c r="NRL1219" s="8"/>
      <c r="NRM1219" s="8"/>
      <c r="NRN1219" s="8"/>
      <c r="NRO1219" s="8"/>
      <c r="NRP1219" s="8"/>
      <c r="NRQ1219" s="8"/>
      <c r="NRR1219" s="8"/>
      <c r="NRS1219" s="8"/>
      <c r="NRT1219" s="8"/>
      <c r="NRU1219" s="8"/>
      <c r="NRV1219" s="8"/>
      <c r="NRW1219" s="8"/>
      <c r="NRX1219" s="8"/>
      <c r="NRY1219" s="8"/>
      <c r="NRZ1219" s="8"/>
      <c r="NSA1219" s="8"/>
      <c r="NSB1219" s="8"/>
      <c r="NSC1219" s="8"/>
      <c r="NSD1219" s="8"/>
      <c r="NSE1219" s="8"/>
      <c r="NSF1219" s="8"/>
      <c r="NSG1219" s="8"/>
      <c r="NSH1219" s="8"/>
      <c r="NSI1219" s="8"/>
      <c r="NSJ1219" s="8"/>
      <c r="NSK1219" s="8"/>
      <c r="NSL1219" s="8"/>
      <c r="NSM1219" s="8"/>
      <c r="NSN1219" s="8"/>
      <c r="NSO1219" s="8"/>
      <c r="NSP1219" s="8"/>
      <c r="NSQ1219" s="8"/>
      <c r="NSR1219" s="8"/>
      <c r="NSS1219" s="8"/>
      <c r="NST1219" s="8"/>
      <c r="NSU1219" s="8"/>
      <c r="NSV1219" s="8"/>
      <c r="NSW1219" s="8"/>
      <c r="NSX1219" s="8"/>
      <c r="NSY1219" s="8"/>
      <c r="NSZ1219" s="8"/>
      <c r="NTA1219" s="8"/>
      <c r="NTB1219" s="8"/>
      <c r="NTC1219" s="8"/>
      <c r="NTD1219" s="8"/>
      <c r="NTE1219" s="8"/>
      <c r="NTF1219" s="8"/>
      <c r="NTG1219" s="8"/>
      <c r="NTH1219" s="8"/>
      <c r="NTI1219" s="8"/>
      <c r="NTJ1219" s="8"/>
      <c r="NTK1219" s="8"/>
      <c r="NTL1219" s="8"/>
      <c r="NTM1219" s="8"/>
      <c r="NTN1219" s="8"/>
      <c r="NTO1219" s="8"/>
      <c r="NTP1219" s="8"/>
      <c r="NTQ1219" s="8"/>
      <c r="NTR1219" s="8"/>
      <c r="NTS1219" s="8"/>
      <c r="NTT1219" s="8"/>
      <c r="NTU1219" s="8"/>
      <c r="NTV1219" s="8"/>
      <c r="NTW1219" s="8"/>
      <c r="NTX1219" s="8"/>
      <c r="NTY1219" s="8"/>
      <c r="NTZ1219" s="8"/>
      <c r="NUA1219" s="8"/>
      <c r="NUB1219" s="8"/>
      <c r="NUC1219" s="8"/>
      <c r="NUD1219" s="8"/>
      <c r="NUE1219" s="8"/>
      <c r="NUF1219" s="8"/>
      <c r="NUG1219" s="8"/>
      <c r="NUH1219" s="8"/>
      <c r="NUI1219" s="8"/>
      <c r="NUJ1219" s="8"/>
      <c r="NUK1219" s="8"/>
      <c r="NUL1219" s="8"/>
      <c r="NUM1219" s="8"/>
      <c r="NUN1219" s="8"/>
      <c r="NUO1219" s="8"/>
      <c r="NUP1219" s="8"/>
      <c r="NUQ1219" s="8"/>
      <c r="NUR1219" s="8"/>
      <c r="NUS1219" s="8"/>
      <c r="NUT1219" s="8"/>
      <c r="NUU1219" s="8"/>
      <c r="NUV1219" s="8"/>
      <c r="NUW1219" s="8"/>
      <c r="NUX1219" s="8"/>
      <c r="NUY1219" s="8"/>
      <c r="NUZ1219" s="8"/>
      <c r="NVA1219" s="8"/>
      <c r="NVB1219" s="8"/>
      <c r="NVC1219" s="8"/>
      <c r="NVD1219" s="8"/>
      <c r="NVE1219" s="8"/>
      <c r="NVF1219" s="8"/>
      <c r="NVG1219" s="8"/>
      <c r="NVH1219" s="8"/>
      <c r="NVI1219" s="8"/>
      <c r="NVJ1219" s="8"/>
      <c r="NVK1219" s="8"/>
      <c r="NVL1219" s="8"/>
      <c r="NVM1219" s="8"/>
      <c r="NVN1219" s="8"/>
      <c r="NVO1219" s="8"/>
      <c r="NVP1219" s="8"/>
      <c r="NVQ1219" s="8"/>
      <c r="NVR1219" s="8"/>
      <c r="NVS1219" s="8"/>
      <c r="NVT1219" s="8"/>
      <c r="NVU1219" s="8"/>
      <c r="NVV1219" s="8"/>
      <c r="NVW1219" s="8"/>
      <c r="NVX1219" s="8"/>
      <c r="NVY1219" s="8"/>
      <c r="NVZ1219" s="8"/>
      <c r="NWA1219" s="8"/>
      <c r="NWB1219" s="8"/>
      <c r="NWC1219" s="8"/>
      <c r="NWD1219" s="8"/>
      <c r="NWE1219" s="8"/>
      <c r="NWF1219" s="8"/>
      <c r="NWG1219" s="8"/>
      <c r="NWH1219" s="8"/>
      <c r="NWI1219" s="8"/>
      <c r="NWJ1219" s="8"/>
      <c r="NWK1219" s="8"/>
      <c r="NWL1219" s="8"/>
      <c r="NWM1219" s="8"/>
      <c r="NWN1219" s="8"/>
      <c r="NWO1219" s="8"/>
      <c r="NWP1219" s="8"/>
      <c r="NWQ1219" s="8"/>
      <c r="NWR1219" s="8"/>
      <c r="NWS1219" s="8"/>
      <c r="NWT1219" s="8"/>
      <c r="NWU1219" s="8"/>
      <c r="NWV1219" s="8"/>
      <c r="NWW1219" s="8"/>
      <c r="NWX1219" s="8"/>
      <c r="NWY1219" s="8"/>
      <c r="NWZ1219" s="8"/>
      <c r="NXA1219" s="8"/>
      <c r="NXB1219" s="8"/>
      <c r="NXC1219" s="8"/>
      <c r="NXD1219" s="8"/>
      <c r="NXE1219" s="8"/>
      <c r="NXF1219" s="8"/>
      <c r="NXG1219" s="8"/>
      <c r="NXH1219" s="8"/>
      <c r="NXI1219" s="8"/>
      <c r="NXJ1219" s="8"/>
      <c r="NXK1219" s="8"/>
      <c r="NXL1219" s="8"/>
      <c r="NXM1219" s="8"/>
      <c r="NXN1219" s="8"/>
      <c r="NXO1219" s="8"/>
      <c r="NXP1219" s="8"/>
      <c r="NXQ1219" s="8"/>
      <c r="NXR1219" s="8"/>
      <c r="NXS1219" s="8"/>
      <c r="NXT1219" s="8"/>
      <c r="NXU1219" s="8"/>
      <c r="NXV1219" s="8"/>
      <c r="NXW1219" s="8"/>
      <c r="NXX1219" s="8"/>
      <c r="NXY1219" s="8"/>
      <c r="NXZ1219" s="8"/>
      <c r="NYA1219" s="8"/>
      <c r="NYB1219" s="8"/>
      <c r="NYC1219" s="8"/>
      <c r="NYD1219" s="8"/>
      <c r="NYE1219" s="8"/>
      <c r="NYF1219" s="8"/>
      <c r="NYG1219" s="8"/>
      <c r="NYH1219" s="8"/>
      <c r="NYI1219" s="8"/>
      <c r="NYJ1219" s="8"/>
      <c r="NYK1219" s="8"/>
      <c r="NYL1219" s="8"/>
      <c r="NYM1219" s="8"/>
      <c r="NYN1219" s="8"/>
      <c r="NYO1219" s="8"/>
      <c r="NYP1219" s="8"/>
      <c r="NYQ1219" s="8"/>
      <c r="NYR1219" s="8"/>
      <c r="NYS1219" s="8"/>
      <c r="NYT1219" s="8"/>
      <c r="NYU1219" s="8"/>
      <c r="NYV1219" s="8"/>
      <c r="NYW1219" s="8"/>
      <c r="NYX1219" s="8"/>
      <c r="NYY1219" s="8"/>
      <c r="NYZ1219" s="8"/>
      <c r="NZA1219" s="8"/>
      <c r="NZB1219" s="8"/>
      <c r="NZC1219" s="8"/>
      <c r="NZD1219" s="8"/>
      <c r="NZE1219" s="8"/>
      <c r="NZF1219" s="8"/>
      <c r="NZG1219" s="8"/>
      <c r="NZH1219" s="8"/>
      <c r="NZI1219" s="8"/>
      <c r="NZJ1219" s="8"/>
      <c r="NZK1219" s="8"/>
      <c r="NZL1219" s="8"/>
      <c r="NZM1219" s="8"/>
      <c r="NZN1219" s="8"/>
      <c r="NZO1219" s="8"/>
      <c r="NZP1219" s="8"/>
      <c r="NZQ1219" s="8"/>
      <c r="NZR1219" s="8"/>
      <c r="NZS1219" s="8"/>
      <c r="NZT1219" s="8"/>
      <c r="NZU1219" s="8"/>
      <c r="NZV1219" s="8"/>
      <c r="NZW1219" s="8"/>
      <c r="NZX1219" s="8"/>
      <c r="NZY1219" s="8"/>
      <c r="NZZ1219" s="8"/>
      <c r="OAA1219" s="8"/>
      <c r="OAB1219" s="8"/>
      <c r="OAC1219" s="8"/>
      <c r="OAD1219" s="8"/>
      <c r="OAE1219" s="8"/>
      <c r="OAF1219" s="8"/>
      <c r="OAG1219" s="8"/>
      <c r="OAH1219" s="8"/>
      <c r="OAI1219" s="8"/>
      <c r="OAJ1219" s="8"/>
      <c r="OAK1219" s="8"/>
      <c r="OAL1219" s="8"/>
      <c r="OAM1219" s="8"/>
      <c r="OAN1219" s="8"/>
      <c r="OAO1219" s="8"/>
      <c r="OAP1219" s="8"/>
      <c r="OAQ1219" s="8"/>
      <c r="OAR1219" s="8"/>
      <c r="OAS1219" s="8"/>
      <c r="OAT1219" s="8"/>
      <c r="OAU1219" s="8"/>
      <c r="OAV1219" s="8"/>
      <c r="OAW1219" s="8"/>
      <c r="OAX1219" s="8"/>
      <c r="OAY1219" s="8"/>
      <c r="OAZ1219" s="8"/>
      <c r="OBA1219" s="8"/>
      <c r="OBB1219" s="8"/>
      <c r="OBC1219" s="8"/>
      <c r="OBD1219" s="8"/>
      <c r="OBE1219" s="8"/>
      <c r="OBF1219" s="8"/>
      <c r="OBG1219" s="8"/>
      <c r="OBH1219" s="8"/>
      <c r="OBI1219" s="8"/>
      <c r="OBJ1219" s="8"/>
      <c r="OBK1219" s="8"/>
      <c r="OBL1219" s="8"/>
      <c r="OBM1219" s="8"/>
      <c r="OBN1219" s="8"/>
      <c r="OBO1219" s="8"/>
      <c r="OBP1219" s="8"/>
      <c r="OBQ1219" s="8"/>
      <c r="OBR1219" s="8"/>
      <c r="OBS1219" s="8"/>
      <c r="OBT1219" s="8"/>
      <c r="OBU1219" s="8"/>
      <c r="OBV1219" s="8"/>
      <c r="OBW1219" s="8"/>
      <c r="OBX1219" s="8"/>
      <c r="OBY1219" s="8"/>
      <c r="OBZ1219" s="8"/>
      <c r="OCA1219" s="8"/>
      <c r="OCB1219" s="8"/>
      <c r="OCC1219" s="8"/>
      <c r="OCD1219" s="8"/>
      <c r="OCE1219" s="8"/>
      <c r="OCF1219" s="8"/>
      <c r="OCG1219" s="8"/>
      <c r="OCH1219" s="8"/>
      <c r="OCI1219" s="8"/>
      <c r="OCJ1219" s="8"/>
      <c r="OCK1219" s="8"/>
      <c r="OCL1219" s="8"/>
      <c r="OCM1219" s="8"/>
      <c r="OCN1219" s="8"/>
      <c r="OCO1219" s="8"/>
      <c r="OCP1219" s="8"/>
      <c r="OCQ1219" s="8"/>
      <c r="OCR1219" s="8"/>
      <c r="OCS1219" s="8"/>
      <c r="OCT1219" s="8"/>
      <c r="OCU1219" s="8"/>
      <c r="OCV1219" s="8"/>
      <c r="OCW1219" s="8"/>
      <c r="OCX1219" s="8"/>
      <c r="OCY1219" s="8"/>
      <c r="OCZ1219" s="8"/>
      <c r="ODA1219" s="8"/>
      <c r="ODB1219" s="8"/>
      <c r="ODC1219" s="8"/>
      <c r="ODD1219" s="8"/>
      <c r="ODE1219" s="8"/>
      <c r="ODF1219" s="8"/>
      <c r="ODG1219" s="8"/>
      <c r="ODH1219" s="8"/>
      <c r="ODI1219" s="8"/>
      <c r="ODJ1219" s="8"/>
      <c r="ODK1219" s="8"/>
      <c r="ODL1219" s="8"/>
      <c r="ODM1219" s="8"/>
      <c r="ODN1219" s="8"/>
      <c r="ODO1219" s="8"/>
      <c r="ODP1219" s="8"/>
      <c r="ODQ1219" s="8"/>
      <c r="ODR1219" s="8"/>
      <c r="ODS1219" s="8"/>
      <c r="ODT1219" s="8"/>
      <c r="ODU1219" s="8"/>
      <c r="ODV1219" s="8"/>
      <c r="ODW1219" s="8"/>
      <c r="ODX1219" s="8"/>
      <c r="ODY1219" s="8"/>
      <c r="ODZ1219" s="8"/>
      <c r="OEA1219" s="8"/>
      <c r="OEB1219" s="8"/>
      <c r="OEC1219" s="8"/>
      <c r="OED1219" s="8"/>
      <c r="OEE1219" s="8"/>
      <c r="OEF1219" s="8"/>
      <c r="OEG1219" s="8"/>
      <c r="OEH1219" s="8"/>
      <c r="OEI1219" s="8"/>
      <c r="OEJ1219" s="8"/>
      <c r="OEK1219" s="8"/>
      <c r="OEL1219" s="8"/>
      <c r="OEM1219" s="8"/>
      <c r="OEN1219" s="8"/>
      <c r="OEO1219" s="8"/>
      <c r="OEP1219" s="8"/>
      <c r="OEQ1219" s="8"/>
      <c r="OER1219" s="8"/>
      <c r="OES1219" s="8"/>
      <c r="OET1219" s="8"/>
      <c r="OEU1219" s="8"/>
      <c r="OEV1219" s="8"/>
      <c r="OEW1219" s="8"/>
      <c r="OEX1219" s="8"/>
      <c r="OEY1219" s="8"/>
      <c r="OEZ1219" s="8"/>
      <c r="OFA1219" s="8"/>
      <c r="OFB1219" s="8"/>
      <c r="OFC1219" s="8"/>
      <c r="OFD1219" s="8"/>
      <c r="OFE1219" s="8"/>
      <c r="OFF1219" s="8"/>
      <c r="OFG1219" s="8"/>
      <c r="OFH1219" s="8"/>
      <c r="OFI1219" s="8"/>
      <c r="OFJ1219" s="8"/>
      <c r="OFK1219" s="8"/>
      <c r="OFL1219" s="8"/>
      <c r="OFM1219" s="8"/>
      <c r="OFN1219" s="8"/>
      <c r="OFO1219" s="8"/>
      <c r="OFP1219" s="8"/>
      <c r="OFQ1219" s="8"/>
      <c r="OFR1219" s="8"/>
      <c r="OFS1219" s="8"/>
      <c r="OFT1219" s="8"/>
      <c r="OFU1219" s="8"/>
      <c r="OFV1219" s="8"/>
      <c r="OFW1219" s="8"/>
      <c r="OFX1219" s="8"/>
      <c r="OFY1219" s="8"/>
      <c r="OFZ1219" s="8"/>
      <c r="OGA1219" s="8"/>
      <c r="OGB1219" s="8"/>
      <c r="OGC1219" s="8"/>
      <c r="OGD1219" s="8"/>
      <c r="OGE1219" s="8"/>
      <c r="OGF1219" s="8"/>
      <c r="OGG1219" s="8"/>
      <c r="OGH1219" s="8"/>
      <c r="OGI1219" s="8"/>
      <c r="OGJ1219" s="8"/>
      <c r="OGK1219" s="8"/>
      <c r="OGL1219" s="8"/>
      <c r="OGM1219" s="8"/>
      <c r="OGN1219" s="8"/>
      <c r="OGO1219" s="8"/>
      <c r="OGP1219" s="8"/>
      <c r="OGQ1219" s="8"/>
      <c r="OGR1219" s="8"/>
      <c r="OGS1219" s="8"/>
      <c r="OGT1219" s="8"/>
      <c r="OGU1219" s="8"/>
      <c r="OGV1219" s="8"/>
      <c r="OGW1219" s="8"/>
      <c r="OGX1219" s="8"/>
      <c r="OGY1219" s="8"/>
      <c r="OGZ1219" s="8"/>
      <c r="OHA1219" s="8"/>
      <c r="OHB1219" s="8"/>
      <c r="OHC1219" s="8"/>
      <c r="OHD1219" s="8"/>
      <c r="OHE1219" s="8"/>
      <c r="OHF1219" s="8"/>
      <c r="OHG1219" s="8"/>
      <c r="OHH1219" s="8"/>
      <c r="OHI1219" s="8"/>
      <c r="OHJ1219" s="8"/>
      <c r="OHK1219" s="8"/>
      <c r="OHL1219" s="8"/>
      <c r="OHM1219" s="8"/>
      <c r="OHN1219" s="8"/>
      <c r="OHO1219" s="8"/>
      <c r="OHP1219" s="8"/>
      <c r="OHQ1219" s="8"/>
      <c r="OHR1219" s="8"/>
      <c r="OHS1219" s="8"/>
      <c r="OHT1219" s="8"/>
      <c r="OHU1219" s="8"/>
      <c r="OHV1219" s="8"/>
      <c r="OHW1219" s="8"/>
      <c r="OHX1219" s="8"/>
      <c r="OHY1219" s="8"/>
      <c r="OHZ1219" s="8"/>
      <c r="OIA1219" s="8"/>
      <c r="OIB1219" s="8"/>
      <c r="OIC1219" s="8"/>
      <c r="OID1219" s="8"/>
      <c r="OIE1219" s="8"/>
      <c r="OIF1219" s="8"/>
      <c r="OIG1219" s="8"/>
      <c r="OIH1219" s="8"/>
      <c r="OII1219" s="8"/>
      <c r="OIJ1219" s="8"/>
      <c r="OIK1219" s="8"/>
      <c r="OIL1219" s="8"/>
      <c r="OIM1219" s="8"/>
      <c r="OIN1219" s="8"/>
      <c r="OIO1219" s="8"/>
      <c r="OIP1219" s="8"/>
      <c r="OIQ1219" s="8"/>
      <c r="OIR1219" s="8"/>
      <c r="OIS1219" s="8"/>
      <c r="OIT1219" s="8"/>
      <c r="OIU1219" s="8"/>
      <c r="OIV1219" s="8"/>
      <c r="OIW1219" s="8"/>
      <c r="OIX1219" s="8"/>
      <c r="OIY1219" s="8"/>
      <c r="OIZ1219" s="8"/>
      <c r="OJA1219" s="8"/>
      <c r="OJB1219" s="8"/>
      <c r="OJC1219" s="8"/>
      <c r="OJD1219" s="8"/>
      <c r="OJE1219" s="8"/>
      <c r="OJF1219" s="8"/>
      <c r="OJG1219" s="8"/>
      <c r="OJH1219" s="8"/>
      <c r="OJI1219" s="8"/>
      <c r="OJJ1219" s="8"/>
      <c r="OJK1219" s="8"/>
      <c r="OJL1219" s="8"/>
      <c r="OJM1219" s="8"/>
      <c r="OJN1219" s="8"/>
      <c r="OJO1219" s="8"/>
      <c r="OJP1219" s="8"/>
      <c r="OJQ1219" s="8"/>
      <c r="OJR1219" s="8"/>
      <c r="OJS1219" s="8"/>
      <c r="OJT1219" s="8"/>
      <c r="OJU1219" s="8"/>
      <c r="OJV1219" s="8"/>
      <c r="OJW1219" s="8"/>
      <c r="OJX1219" s="8"/>
      <c r="OJY1219" s="8"/>
      <c r="OJZ1219" s="8"/>
      <c r="OKA1219" s="8"/>
      <c r="OKB1219" s="8"/>
      <c r="OKC1219" s="8"/>
      <c r="OKD1219" s="8"/>
      <c r="OKE1219" s="8"/>
      <c r="OKF1219" s="8"/>
      <c r="OKG1219" s="8"/>
      <c r="OKH1219" s="8"/>
      <c r="OKI1219" s="8"/>
      <c r="OKJ1219" s="8"/>
      <c r="OKK1219" s="8"/>
      <c r="OKL1219" s="8"/>
      <c r="OKM1219" s="8"/>
      <c r="OKN1219" s="8"/>
      <c r="OKO1219" s="8"/>
      <c r="OKP1219" s="8"/>
      <c r="OKQ1219" s="8"/>
      <c r="OKR1219" s="8"/>
      <c r="OKS1219" s="8"/>
      <c r="OKT1219" s="8"/>
      <c r="OKU1219" s="8"/>
      <c r="OKV1219" s="8"/>
      <c r="OKW1219" s="8"/>
      <c r="OKX1219" s="8"/>
      <c r="OKY1219" s="8"/>
      <c r="OKZ1219" s="8"/>
      <c r="OLA1219" s="8"/>
      <c r="OLB1219" s="8"/>
      <c r="OLC1219" s="8"/>
      <c r="OLD1219" s="8"/>
      <c r="OLE1219" s="8"/>
      <c r="OLF1219" s="8"/>
      <c r="OLG1219" s="8"/>
      <c r="OLH1219" s="8"/>
      <c r="OLI1219" s="8"/>
      <c r="OLJ1219" s="8"/>
      <c r="OLK1219" s="8"/>
      <c r="OLL1219" s="8"/>
      <c r="OLM1219" s="8"/>
      <c r="OLN1219" s="8"/>
      <c r="OLO1219" s="8"/>
      <c r="OLP1219" s="8"/>
      <c r="OLQ1219" s="8"/>
      <c r="OLR1219" s="8"/>
      <c r="OLS1219" s="8"/>
      <c r="OLT1219" s="8"/>
      <c r="OLU1219" s="8"/>
      <c r="OLV1219" s="8"/>
      <c r="OLW1219" s="8"/>
      <c r="OLX1219" s="8"/>
      <c r="OLY1219" s="8"/>
      <c r="OLZ1219" s="8"/>
      <c r="OMA1219" s="8"/>
      <c r="OMB1219" s="8"/>
      <c r="OMC1219" s="8"/>
      <c r="OMD1219" s="8"/>
      <c r="OME1219" s="8"/>
      <c r="OMF1219" s="8"/>
      <c r="OMG1219" s="8"/>
      <c r="OMH1219" s="8"/>
      <c r="OMI1219" s="8"/>
      <c r="OMJ1219" s="8"/>
      <c r="OMK1219" s="8"/>
      <c r="OML1219" s="8"/>
      <c r="OMM1219" s="8"/>
      <c r="OMN1219" s="8"/>
      <c r="OMO1219" s="8"/>
      <c r="OMP1219" s="8"/>
      <c r="OMQ1219" s="8"/>
      <c r="OMR1219" s="8"/>
      <c r="OMS1219" s="8"/>
      <c r="OMT1219" s="8"/>
      <c r="OMU1219" s="8"/>
      <c r="OMV1219" s="8"/>
      <c r="OMW1219" s="8"/>
      <c r="OMX1219" s="8"/>
      <c r="OMY1219" s="8"/>
      <c r="OMZ1219" s="8"/>
      <c r="ONA1219" s="8"/>
      <c r="ONB1219" s="8"/>
      <c r="ONC1219" s="8"/>
      <c r="OND1219" s="8"/>
      <c r="ONE1219" s="8"/>
      <c r="ONF1219" s="8"/>
      <c r="ONG1219" s="8"/>
      <c r="ONH1219" s="8"/>
      <c r="ONI1219" s="8"/>
      <c r="ONJ1219" s="8"/>
      <c r="ONK1219" s="8"/>
      <c r="ONL1219" s="8"/>
      <c r="ONM1219" s="8"/>
      <c r="ONN1219" s="8"/>
      <c r="ONO1219" s="8"/>
      <c r="ONP1219" s="8"/>
      <c r="ONQ1219" s="8"/>
      <c r="ONR1219" s="8"/>
      <c r="ONS1219" s="8"/>
      <c r="ONT1219" s="8"/>
      <c r="ONU1219" s="8"/>
      <c r="ONV1219" s="8"/>
      <c r="ONW1219" s="8"/>
      <c r="ONX1219" s="8"/>
      <c r="ONY1219" s="8"/>
      <c r="ONZ1219" s="8"/>
      <c r="OOA1219" s="8"/>
      <c r="OOB1219" s="8"/>
      <c r="OOC1219" s="8"/>
      <c r="OOD1219" s="8"/>
      <c r="OOE1219" s="8"/>
      <c r="OOF1219" s="8"/>
      <c r="OOG1219" s="8"/>
      <c r="OOH1219" s="8"/>
      <c r="OOI1219" s="8"/>
      <c r="OOJ1219" s="8"/>
      <c r="OOK1219" s="8"/>
      <c r="OOL1219" s="8"/>
      <c r="OOM1219" s="8"/>
      <c r="OON1219" s="8"/>
      <c r="OOO1219" s="8"/>
      <c r="OOP1219" s="8"/>
      <c r="OOQ1219" s="8"/>
      <c r="OOR1219" s="8"/>
      <c r="OOS1219" s="8"/>
      <c r="OOT1219" s="8"/>
      <c r="OOU1219" s="8"/>
      <c r="OOV1219" s="8"/>
      <c r="OOW1219" s="8"/>
      <c r="OOX1219" s="8"/>
      <c r="OOY1219" s="8"/>
      <c r="OOZ1219" s="8"/>
      <c r="OPA1219" s="8"/>
      <c r="OPB1219" s="8"/>
      <c r="OPC1219" s="8"/>
      <c r="OPD1219" s="8"/>
      <c r="OPE1219" s="8"/>
      <c r="OPF1219" s="8"/>
      <c r="OPG1219" s="8"/>
      <c r="OPH1219" s="8"/>
      <c r="OPI1219" s="8"/>
      <c r="OPJ1219" s="8"/>
      <c r="OPK1219" s="8"/>
      <c r="OPL1219" s="8"/>
      <c r="OPM1219" s="8"/>
      <c r="OPN1219" s="8"/>
      <c r="OPO1219" s="8"/>
      <c r="OPP1219" s="8"/>
      <c r="OPQ1219" s="8"/>
      <c r="OPR1219" s="8"/>
      <c r="OPS1219" s="8"/>
      <c r="OPT1219" s="8"/>
      <c r="OPU1219" s="8"/>
      <c r="OPV1219" s="8"/>
      <c r="OPW1219" s="8"/>
      <c r="OPX1219" s="8"/>
      <c r="OPY1219" s="8"/>
      <c r="OPZ1219" s="8"/>
      <c r="OQA1219" s="8"/>
      <c r="OQB1219" s="8"/>
      <c r="OQC1219" s="8"/>
      <c r="OQD1219" s="8"/>
      <c r="OQE1219" s="8"/>
      <c r="OQF1219" s="8"/>
      <c r="OQG1219" s="8"/>
      <c r="OQH1219" s="8"/>
      <c r="OQI1219" s="8"/>
      <c r="OQJ1219" s="8"/>
      <c r="OQK1219" s="8"/>
      <c r="OQL1219" s="8"/>
      <c r="OQM1219" s="8"/>
      <c r="OQN1219" s="8"/>
      <c r="OQO1219" s="8"/>
      <c r="OQP1219" s="8"/>
      <c r="OQQ1219" s="8"/>
      <c r="OQR1219" s="8"/>
      <c r="OQS1219" s="8"/>
      <c r="OQT1219" s="8"/>
      <c r="OQU1219" s="8"/>
      <c r="OQV1219" s="8"/>
      <c r="OQW1219" s="8"/>
      <c r="OQX1219" s="8"/>
      <c r="OQY1219" s="8"/>
      <c r="OQZ1219" s="8"/>
      <c r="ORA1219" s="8"/>
      <c r="ORB1219" s="8"/>
      <c r="ORC1219" s="8"/>
      <c r="ORD1219" s="8"/>
      <c r="ORE1219" s="8"/>
      <c r="ORF1219" s="8"/>
      <c r="ORG1219" s="8"/>
      <c r="ORH1219" s="8"/>
      <c r="ORI1219" s="8"/>
      <c r="ORJ1219" s="8"/>
      <c r="ORK1219" s="8"/>
      <c r="ORL1219" s="8"/>
      <c r="ORM1219" s="8"/>
      <c r="ORN1219" s="8"/>
      <c r="ORO1219" s="8"/>
      <c r="ORP1219" s="8"/>
      <c r="ORQ1219" s="8"/>
      <c r="ORR1219" s="8"/>
      <c r="ORS1219" s="8"/>
      <c r="ORT1219" s="8"/>
      <c r="ORU1219" s="8"/>
      <c r="ORV1219" s="8"/>
      <c r="ORW1219" s="8"/>
      <c r="ORX1219" s="8"/>
      <c r="ORY1219" s="8"/>
      <c r="ORZ1219" s="8"/>
      <c r="OSA1219" s="8"/>
      <c r="OSB1219" s="8"/>
      <c r="OSC1219" s="8"/>
      <c r="OSD1219" s="8"/>
      <c r="OSE1219" s="8"/>
      <c r="OSF1219" s="8"/>
      <c r="OSG1219" s="8"/>
      <c r="OSH1219" s="8"/>
      <c r="OSI1219" s="8"/>
      <c r="OSJ1219" s="8"/>
      <c r="OSK1219" s="8"/>
      <c r="OSL1219" s="8"/>
      <c r="OSM1219" s="8"/>
      <c r="OSN1219" s="8"/>
      <c r="OSO1219" s="8"/>
      <c r="OSP1219" s="8"/>
      <c r="OSQ1219" s="8"/>
      <c r="OSR1219" s="8"/>
      <c r="OSS1219" s="8"/>
      <c r="OST1219" s="8"/>
      <c r="OSU1219" s="8"/>
      <c r="OSV1219" s="8"/>
      <c r="OSW1219" s="8"/>
      <c r="OSX1219" s="8"/>
      <c r="OSY1219" s="8"/>
      <c r="OSZ1219" s="8"/>
      <c r="OTA1219" s="8"/>
      <c r="OTB1219" s="8"/>
      <c r="OTC1219" s="8"/>
      <c r="OTD1219" s="8"/>
      <c r="OTE1219" s="8"/>
      <c r="OTF1219" s="8"/>
      <c r="OTG1219" s="8"/>
      <c r="OTH1219" s="8"/>
      <c r="OTI1219" s="8"/>
      <c r="OTJ1219" s="8"/>
      <c r="OTK1219" s="8"/>
      <c r="OTL1219" s="8"/>
      <c r="OTM1219" s="8"/>
      <c r="OTN1219" s="8"/>
      <c r="OTO1219" s="8"/>
      <c r="OTP1219" s="8"/>
      <c r="OTQ1219" s="8"/>
      <c r="OTR1219" s="8"/>
      <c r="OTS1219" s="8"/>
      <c r="OTT1219" s="8"/>
      <c r="OTU1219" s="8"/>
      <c r="OTV1219" s="8"/>
      <c r="OTW1219" s="8"/>
      <c r="OTX1219" s="8"/>
      <c r="OTY1219" s="8"/>
      <c r="OTZ1219" s="8"/>
      <c r="OUA1219" s="8"/>
      <c r="OUB1219" s="8"/>
      <c r="OUC1219" s="8"/>
      <c r="OUD1219" s="8"/>
      <c r="OUE1219" s="8"/>
      <c r="OUF1219" s="8"/>
      <c r="OUG1219" s="8"/>
      <c r="OUH1219" s="8"/>
      <c r="OUI1219" s="8"/>
      <c r="OUJ1219" s="8"/>
      <c r="OUK1219" s="8"/>
      <c r="OUL1219" s="8"/>
      <c r="OUM1219" s="8"/>
      <c r="OUN1219" s="8"/>
      <c r="OUO1219" s="8"/>
      <c r="OUP1219" s="8"/>
      <c r="OUQ1219" s="8"/>
      <c r="OUR1219" s="8"/>
      <c r="OUS1219" s="8"/>
      <c r="OUT1219" s="8"/>
      <c r="OUU1219" s="8"/>
      <c r="OUV1219" s="8"/>
      <c r="OUW1219" s="8"/>
      <c r="OUX1219" s="8"/>
      <c r="OUY1219" s="8"/>
      <c r="OUZ1219" s="8"/>
      <c r="OVA1219" s="8"/>
      <c r="OVB1219" s="8"/>
      <c r="OVC1219" s="8"/>
      <c r="OVD1219" s="8"/>
      <c r="OVE1219" s="8"/>
      <c r="OVF1219" s="8"/>
      <c r="OVG1219" s="8"/>
      <c r="OVH1219" s="8"/>
      <c r="OVI1219" s="8"/>
      <c r="OVJ1219" s="8"/>
      <c r="OVK1219" s="8"/>
      <c r="OVL1219" s="8"/>
      <c r="OVM1219" s="8"/>
      <c r="OVN1219" s="8"/>
      <c r="OVO1219" s="8"/>
      <c r="OVP1219" s="8"/>
      <c r="OVQ1219" s="8"/>
      <c r="OVR1219" s="8"/>
      <c r="OVS1219" s="8"/>
      <c r="OVT1219" s="8"/>
      <c r="OVU1219" s="8"/>
      <c r="OVV1219" s="8"/>
      <c r="OVW1219" s="8"/>
      <c r="OVX1219" s="8"/>
      <c r="OVY1219" s="8"/>
      <c r="OVZ1219" s="8"/>
      <c r="OWA1219" s="8"/>
      <c r="OWB1219" s="8"/>
      <c r="OWC1219" s="8"/>
      <c r="OWD1219" s="8"/>
      <c r="OWE1219" s="8"/>
      <c r="OWF1219" s="8"/>
      <c r="OWG1219" s="8"/>
      <c r="OWH1219" s="8"/>
      <c r="OWI1219" s="8"/>
      <c r="OWJ1219" s="8"/>
      <c r="OWK1219" s="8"/>
      <c r="OWL1219" s="8"/>
      <c r="OWM1219" s="8"/>
      <c r="OWN1219" s="8"/>
      <c r="OWO1219" s="8"/>
      <c r="OWP1219" s="8"/>
      <c r="OWQ1219" s="8"/>
      <c r="OWR1219" s="8"/>
      <c r="OWS1219" s="8"/>
      <c r="OWT1219" s="8"/>
      <c r="OWU1219" s="8"/>
      <c r="OWV1219" s="8"/>
      <c r="OWW1219" s="8"/>
      <c r="OWX1219" s="8"/>
      <c r="OWY1219" s="8"/>
      <c r="OWZ1219" s="8"/>
      <c r="OXA1219" s="8"/>
      <c r="OXB1219" s="8"/>
      <c r="OXC1219" s="8"/>
      <c r="OXD1219" s="8"/>
      <c r="OXE1219" s="8"/>
      <c r="OXF1219" s="8"/>
      <c r="OXG1219" s="8"/>
      <c r="OXH1219" s="8"/>
      <c r="OXI1219" s="8"/>
      <c r="OXJ1219" s="8"/>
      <c r="OXK1219" s="8"/>
      <c r="OXL1219" s="8"/>
      <c r="OXM1219" s="8"/>
      <c r="OXN1219" s="8"/>
      <c r="OXO1219" s="8"/>
      <c r="OXP1219" s="8"/>
      <c r="OXQ1219" s="8"/>
      <c r="OXR1219" s="8"/>
      <c r="OXS1219" s="8"/>
      <c r="OXT1219" s="8"/>
      <c r="OXU1219" s="8"/>
      <c r="OXV1219" s="8"/>
      <c r="OXW1219" s="8"/>
      <c r="OXX1219" s="8"/>
      <c r="OXY1219" s="8"/>
      <c r="OXZ1219" s="8"/>
      <c r="OYA1219" s="8"/>
      <c r="OYB1219" s="8"/>
      <c r="OYC1219" s="8"/>
      <c r="OYD1219" s="8"/>
      <c r="OYE1219" s="8"/>
      <c r="OYF1219" s="8"/>
      <c r="OYG1219" s="8"/>
      <c r="OYH1219" s="8"/>
      <c r="OYI1219" s="8"/>
      <c r="OYJ1219" s="8"/>
      <c r="OYK1219" s="8"/>
      <c r="OYL1219" s="8"/>
      <c r="OYM1219" s="8"/>
      <c r="OYN1219" s="8"/>
      <c r="OYO1219" s="8"/>
      <c r="OYP1219" s="8"/>
      <c r="OYQ1219" s="8"/>
      <c r="OYR1219" s="8"/>
      <c r="OYS1219" s="8"/>
      <c r="OYT1219" s="8"/>
      <c r="OYU1219" s="8"/>
      <c r="OYV1219" s="8"/>
      <c r="OYW1219" s="8"/>
      <c r="OYX1219" s="8"/>
      <c r="OYY1219" s="8"/>
      <c r="OYZ1219" s="8"/>
      <c r="OZA1219" s="8"/>
      <c r="OZB1219" s="8"/>
      <c r="OZC1219" s="8"/>
      <c r="OZD1219" s="8"/>
      <c r="OZE1219" s="8"/>
      <c r="OZF1219" s="8"/>
      <c r="OZG1219" s="8"/>
      <c r="OZH1219" s="8"/>
      <c r="OZI1219" s="8"/>
      <c r="OZJ1219" s="8"/>
      <c r="OZK1219" s="8"/>
      <c r="OZL1219" s="8"/>
      <c r="OZM1219" s="8"/>
      <c r="OZN1219" s="8"/>
      <c r="OZO1219" s="8"/>
      <c r="OZP1219" s="8"/>
      <c r="OZQ1219" s="8"/>
      <c r="OZR1219" s="8"/>
      <c r="OZS1219" s="8"/>
      <c r="OZT1219" s="8"/>
      <c r="OZU1219" s="8"/>
      <c r="OZV1219" s="8"/>
      <c r="OZW1219" s="8"/>
      <c r="OZX1219" s="8"/>
      <c r="OZY1219" s="8"/>
      <c r="OZZ1219" s="8"/>
      <c r="PAA1219" s="8"/>
      <c r="PAB1219" s="8"/>
      <c r="PAC1219" s="8"/>
      <c r="PAD1219" s="8"/>
      <c r="PAE1219" s="8"/>
      <c r="PAF1219" s="8"/>
      <c r="PAG1219" s="8"/>
      <c r="PAH1219" s="8"/>
      <c r="PAI1219" s="8"/>
      <c r="PAJ1219" s="8"/>
      <c r="PAK1219" s="8"/>
      <c r="PAL1219" s="8"/>
      <c r="PAM1219" s="8"/>
      <c r="PAN1219" s="8"/>
      <c r="PAO1219" s="8"/>
      <c r="PAP1219" s="8"/>
      <c r="PAQ1219" s="8"/>
      <c r="PAR1219" s="8"/>
      <c r="PAS1219" s="8"/>
      <c r="PAT1219" s="8"/>
      <c r="PAU1219" s="8"/>
      <c r="PAV1219" s="8"/>
      <c r="PAW1219" s="8"/>
      <c r="PAX1219" s="8"/>
      <c r="PAY1219" s="8"/>
      <c r="PAZ1219" s="8"/>
      <c r="PBA1219" s="8"/>
      <c r="PBB1219" s="8"/>
      <c r="PBC1219" s="8"/>
      <c r="PBD1219" s="8"/>
      <c r="PBE1219" s="8"/>
      <c r="PBF1219" s="8"/>
      <c r="PBG1219" s="8"/>
      <c r="PBH1219" s="8"/>
      <c r="PBI1219" s="8"/>
      <c r="PBJ1219" s="8"/>
      <c r="PBK1219" s="8"/>
      <c r="PBL1219" s="8"/>
      <c r="PBM1219" s="8"/>
      <c r="PBN1219" s="8"/>
      <c r="PBO1219" s="8"/>
      <c r="PBP1219" s="8"/>
      <c r="PBQ1219" s="8"/>
      <c r="PBR1219" s="8"/>
      <c r="PBS1219" s="8"/>
      <c r="PBT1219" s="8"/>
      <c r="PBU1219" s="8"/>
      <c r="PBV1219" s="8"/>
      <c r="PBW1219" s="8"/>
      <c r="PBX1219" s="8"/>
      <c r="PBY1219" s="8"/>
      <c r="PBZ1219" s="8"/>
      <c r="PCA1219" s="8"/>
      <c r="PCB1219" s="8"/>
      <c r="PCC1219" s="8"/>
      <c r="PCD1219" s="8"/>
      <c r="PCE1219" s="8"/>
      <c r="PCF1219" s="8"/>
      <c r="PCG1219" s="8"/>
      <c r="PCH1219" s="8"/>
      <c r="PCI1219" s="8"/>
      <c r="PCJ1219" s="8"/>
      <c r="PCK1219" s="8"/>
      <c r="PCL1219" s="8"/>
      <c r="PCM1219" s="8"/>
      <c r="PCN1219" s="8"/>
      <c r="PCO1219" s="8"/>
      <c r="PCP1219" s="8"/>
      <c r="PCQ1219" s="8"/>
      <c r="PCR1219" s="8"/>
      <c r="PCS1219" s="8"/>
      <c r="PCT1219" s="8"/>
      <c r="PCU1219" s="8"/>
      <c r="PCV1219" s="8"/>
      <c r="PCW1219" s="8"/>
      <c r="PCX1219" s="8"/>
      <c r="PCY1219" s="8"/>
      <c r="PCZ1219" s="8"/>
      <c r="PDA1219" s="8"/>
      <c r="PDB1219" s="8"/>
      <c r="PDC1219" s="8"/>
      <c r="PDD1219" s="8"/>
      <c r="PDE1219" s="8"/>
      <c r="PDF1219" s="8"/>
      <c r="PDG1219" s="8"/>
      <c r="PDH1219" s="8"/>
      <c r="PDI1219" s="8"/>
      <c r="PDJ1219" s="8"/>
      <c r="PDK1219" s="8"/>
      <c r="PDL1219" s="8"/>
      <c r="PDM1219" s="8"/>
      <c r="PDN1219" s="8"/>
      <c r="PDO1219" s="8"/>
      <c r="PDP1219" s="8"/>
      <c r="PDQ1219" s="8"/>
      <c r="PDR1219" s="8"/>
      <c r="PDS1219" s="8"/>
      <c r="PDT1219" s="8"/>
      <c r="PDU1219" s="8"/>
      <c r="PDV1219" s="8"/>
      <c r="PDW1219" s="8"/>
      <c r="PDX1219" s="8"/>
      <c r="PDY1219" s="8"/>
      <c r="PDZ1219" s="8"/>
      <c r="PEA1219" s="8"/>
      <c r="PEB1219" s="8"/>
      <c r="PEC1219" s="8"/>
      <c r="PED1219" s="8"/>
      <c r="PEE1219" s="8"/>
      <c r="PEF1219" s="8"/>
      <c r="PEG1219" s="8"/>
      <c r="PEH1219" s="8"/>
      <c r="PEI1219" s="8"/>
      <c r="PEJ1219" s="8"/>
      <c r="PEK1219" s="8"/>
      <c r="PEL1219" s="8"/>
      <c r="PEM1219" s="8"/>
      <c r="PEN1219" s="8"/>
      <c r="PEO1219" s="8"/>
      <c r="PEP1219" s="8"/>
      <c r="PEQ1219" s="8"/>
      <c r="PER1219" s="8"/>
      <c r="PES1219" s="8"/>
      <c r="PET1219" s="8"/>
      <c r="PEU1219" s="8"/>
      <c r="PEV1219" s="8"/>
      <c r="PEW1219" s="8"/>
      <c r="PEX1219" s="8"/>
      <c r="PEY1219" s="8"/>
      <c r="PEZ1219" s="8"/>
      <c r="PFA1219" s="8"/>
      <c r="PFB1219" s="8"/>
      <c r="PFC1219" s="8"/>
      <c r="PFD1219" s="8"/>
      <c r="PFE1219" s="8"/>
      <c r="PFF1219" s="8"/>
      <c r="PFG1219" s="8"/>
      <c r="PFH1219" s="8"/>
      <c r="PFI1219" s="8"/>
      <c r="PFJ1219" s="8"/>
      <c r="PFK1219" s="8"/>
      <c r="PFL1219" s="8"/>
      <c r="PFM1219" s="8"/>
      <c r="PFN1219" s="8"/>
      <c r="PFO1219" s="8"/>
      <c r="PFP1219" s="8"/>
      <c r="PFQ1219" s="8"/>
      <c r="PFR1219" s="8"/>
      <c r="PFS1219" s="8"/>
      <c r="PFT1219" s="8"/>
      <c r="PFU1219" s="8"/>
      <c r="PFV1219" s="8"/>
      <c r="PFW1219" s="8"/>
      <c r="PFX1219" s="8"/>
      <c r="PFY1219" s="8"/>
      <c r="PFZ1219" s="8"/>
      <c r="PGA1219" s="8"/>
      <c r="PGB1219" s="8"/>
      <c r="PGC1219" s="8"/>
      <c r="PGD1219" s="8"/>
      <c r="PGE1219" s="8"/>
      <c r="PGF1219" s="8"/>
      <c r="PGG1219" s="8"/>
      <c r="PGH1219" s="8"/>
      <c r="PGI1219" s="8"/>
      <c r="PGJ1219" s="8"/>
      <c r="PGK1219" s="8"/>
      <c r="PGL1219" s="8"/>
      <c r="PGM1219" s="8"/>
      <c r="PGN1219" s="8"/>
      <c r="PGO1219" s="8"/>
      <c r="PGP1219" s="8"/>
      <c r="PGQ1219" s="8"/>
      <c r="PGR1219" s="8"/>
      <c r="PGS1219" s="8"/>
      <c r="PGT1219" s="8"/>
      <c r="PGU1219" s="8"/>
      <c r="PGV1219" s="8"/>
      <c r="PGW1219" s="8"/>
      <c r="PGX1219" s="8"/>
      <c r="PGY1219" s="8"/>
      <c r="PGZ1219" s="8"/>
      <c r="PHA1219" s="8"/>
      <c r="PHB1219" s="8"/>
      <c r="PHC1219" s="8"/>
      <c r="PHD1219" s="8"/>
      <c r="PHE1219" s="8"/>
      <c r="PHF1219" s="8"/>
      <c r="PHG1219" s="8"/>
      <c r="PHH1219" s="8"/>
      <c r="PHI1219" s="8"/>
      <c r="PHJ1219" s="8"/>
      <c r="PHK1219" s="8"/>
      <c r="PHL1219" s="8"/>
      <c r="PHM1219" s="8"/>
      <c r="PHN1219" s="8"/>
      <c r="PHO1219" s="8"/>
      <c r="PHP1219" s="8"/>
      <c r="PHQ1219" s="8"/>
      <c r="PHR1219" s="8"/>
      <c r="PHS1219" s="8"/>
      <c r="PHT1219" s="8"/>
      <c r="PHU1219" s="8"/>
      <c r="PHV1219" s="8"/>
      <c r="PHW1219" s="8"/>
      <c r="PHX1219" s="8"/>
      <c r="PHY1219" s="8"/>
      <c r="PHZ1219" s="8"/>
      <c r="PIA1219" s="8"/>
      <c r="PIB1219" s="8"/>
      <c r="PIC1219" s="8"/>
      <c r="PID1219" s="8"/>
      <c r="PIE1219" s="8"/>
      <c r="PIF1219" s="8"/>
      <c r="PIG1219" s="8"/>
      <c r="PIH1219" s="8"/>
      <c r="PII1219" s="8"/>
      <c r="PIJ1219" s="8"/>
      <c r="PIK1219" s="8"/>
      <c r="PIL1219" s="8"/>
      <c r="PIM1219" s="8"/>
      <c r="PIN1219" s="8"/>
      <c r="PIO1219" s="8"/>
      <c r="PIP1219" s="8"/>
      <c r="PIQ1219" s="8"/>
      <c r="PIR1219" s="8"/>
      <c r="PIS1219" s="8"/>
      <c r="PIT1219" s="8"/>
      <c r="PIU1219" s="8"/>
      <c r="PIV1219" s="8"/>
      <c r="PIW1219" s="8"/>
      <c r="PIX1219" s="8"/>
      <c r="PIY1219" s="8"/>
      <c r="PIZ1219" s="8"/>
      <c r="PJA1219" s="8"/>
      <c r="PJB1219" s="8"/>
      <c r="PJC1219" s="8"/>
      <c r="PJD1219" s="8"/>
      <c r="PJE1219" s="8"/>
      <c r="PJF1219" s="8"/>
      <c r="PJG1219" s="8"/>
      <c r="PJH1219" s="8"/>
      <c r="PJI1219" s="8"/>
      <c r="PJJ1219" s="8"/>
      <c r="PJK1219" s="8"/>
      <c r="PJL1219" s="8"/>
      <c r="PJM1219" s="8"/>
      <c r="PJN1219" s="8"/>
      <c r="PJO1219" s="8"/>
      <c r="PJP1219" s="8"/>
      <c r="PJQ1219" s="8"/>
      <c r="PJR1219" s="8"/>
      <c r="PJS1219" s="8"/>
      <c r="PJT1219" s="8"/>
      <c r="PJU1219" s="8"/>
      <c r="PJV1219" s="8"/>
      <c r="PJW1219" s="8"/>
      <c r="PJX1219" s="8"/>
      <c r="PJY1219" s="8"/>
      <c r="PJZ1219" s="8"/>
      <c r="PKA1219" s="8"/>
      <c r="PKB1219" s="8"/>
      <c r="PKC1219" s="8"/>
      <c r="PKD1219" s="8"/>
      <c r="PKE1219" s="8"/>
      <c r="PKF1219" s="8"/>
      <c r="PKG1219" s="8"/>
      <c r="PKH1219" s="8"/>
      <c r="PKI1219" s="8"/>
      <c r="PKJ1219" s="8"/>
      <c r="PKK1219" s="8"/>
      <c r="PKL1219" s="8"/>
      <c r="PKM1219" s="8"/>
      <c r="PKN1219" s="8"/>
      <c r="PKO1219" s="8"/>
      <c r="PKP1219" s="8"/>
      <c r="PKQ1219" s="8"/>
      <c r="PKR1219" s="8"/>
      <c r="PKS1219" s="8"/>
      <c r="PKT1219" s="8"/>
      <c r="PKU1219" s="8"/>
      <c r="PKV1219" s="8"/>
      <c r="PKW1219" s="8"/>
      <c r="PKX1219" s="8"/>
      <c r="PKY1219" s="8"/>
      <c r="PKZ1219" s="8"/>
      <c r="PLA1219" s="8"/>
      <c r="PLB1219" s="8"/>
      <c r="PLC1219" s="8"/>
      <c r="PLD1219" s="8"/>
      <c r="PLE1219" s="8"/>
      <c r="PLF1219" s="8"/>
      <c r="PLG1219" s="8"/>
      <c r="PLH1219" s="8"/>
      <c r="PLI1219" s="8"/>
      <c r="PLJ1219" s="8"/>
      <c r="PLK1219" s="8"/>
      <c r="PLL1219" s="8"/>
      <c r="PLM1219" s="8"/>
      <c r="PLN1219" s="8"/>
      <c r="PLO1219" s="8"/>
      <c r="PLP1219" s="8"/>
      <c r="PLQ1219" s="8"/>
      <c r="PLR1219" s="8"/>
      <c r="PLS1219" s="8"/>
      <c r="PLT1219" s="8"/>
      <c r="PLU1219" s="8"/>
      <c r="PLV1219" s="8"/>
      <c r="PLW1219" s="8"/>
      <c r="PLX1219" s="8"/>
      <c r="PLY1219" s="8"/>
      <c r="PLZ1219" s="8"/>
      <c r="PMA1219" s="8"/>
      <c r="PMB1219" s="8"/>
      <c r="PMC1219" s="8"/>
      <c r="PMD1219" s="8"/>
      <c r="PME1219" s="8"/>
      <c r="PMF1219" s="8"/>
      <c r="PMG1219" s="8"/>
      <c r="PMH1219" s="8"/>
      <c r="PMI1219" s="8"/>
      <c r="PMJ1219" s="8"/>
      <c r="PMK1219" s="8"/>
      <c r="PML1219" s="8"/>
      <c r="PMM1219" s="8"/>
      <c r="PMN1219" s="8"/>
      <c r="PMO1219" s="8"/>
      <c r="PMP1219" s="8"/>
      <c r="PMQ1219" s="8"/>
      <c r="PMR1219" s="8"/>
      <c r="PMS1219" s="8"/>
      <c r="PMT1219" s="8"/>
      <c r="PMU1219" s="8"/>
      <c r="PMV1219" s="8"/>
      <c r="PMW1219" s="8"/>
      <c r="PMX1219" s="8"/>
      <c r="PMY1219" s="8"/>
      <c r="PMZ1219" s="8"/>
      <c r="PNA1219" s="8"/>
      <c r="PNB1219" s="8"/>
      <c r="PNC1219" s="8"/>
      <c r="PND1219" s="8"/>
      <c r="PNE1219" s="8"/>
      <c r="PNF1219" s="8"/>
      <c r="PNG1219" s="8"/>
      <c r="PNH1219" s="8"/>
      <c r="PNI1219" s="8"/>
      <c r="PNJ1219" s="8"/>
      <c r="PNK1219" s="8"/>
      <c r="PNL1219" s="8"/>
      <c r="PNM1219" s="8"/>
      <c r="PNN1219" s="8"/>
      <c r="PNO1219" s="8"/>
      <c r="PNP1219" s="8"/>
      <c r="PNQ1219" s="8"/>
      <c r="PNR1219" s="8"/>
      <c r="PNS1219" s="8"/>
      <c r="PNT1219" s="8"/>
      <c r="PNU1219" s="8"/>
      <c r="PNV1219" s="8"/>
      <c r="PNW1219" s="8"/>
      <c r="PNX1219" s="8"/>
      <c r="PNY1219" s="8"/>
      <c r="PNZ1219" s="8"/>
      <c r="POA1219" s="8"/>
      <c r="POB1219" s="8"/>
      <c r="POC1219" s="8"/>
      <c r="POD1219" s="8"/>
      <c r="POE1219" s="8"/>
      <c r="POF1219" s="8"/>
      <c r="POG1219" s="8"/>
      <c r="POH1219" s="8"/>
      <c r="POI1219" s="8"/>
      <c r="POJ1219" s="8"/>
      <c r="POK1219" s="8"/>
      <c r="POL1219" s="8"/>
      <c r="POM1219" s="8"/>
      <c r="PON1219" s="8"/>
      <c r="POO1219" s="8"/>
      <c r="POP1219" s="8"/>
      <c r="POQ1219" s="8"/>
      <c r="POR1219" s="8"/>
      <c r="POS1219" s="8"/>
      <c r="POT1219" s="8"/>
      <c r="POU1219" s="8"/>
      <c r="POV1219" s="8"/>
      <c r="POW1219" s="8"/>
      <c r="POX1219" s="8"/>
      <c r="POY1219" s="8"/>
      <c r="POZ1219" s="8"/>
      <c r="PPA1219" s="8"/>
      <c r="PPB1219" s="8"/>
      <c r="PPC1219" s="8"/>
      <c r="PPD1219" s="8"/>
      <c r="PPE1219" s="8"/>
      <c r="PPF1219" s="8"/>
      <c r="PPG1219" s="8"/>
      <c r="PPH1219" s="8"/>
      <c r="PPI1219" s="8"/>
      <c r="PPJ1219" s="8"/>
      <c r="PPK1219" s="8"/>
      <c r="PPL1219" s="8"/>
      <c r="PPM1219" s="8"/>
      <c r="PPN1219" s="8"/>
      <c r="PPO1219" s="8"/>
      <c r="PPP1219" s="8"/>
      <c r="PPQ1219" s="8"/>
      <c r="PPR1219" s="8"/>
      <c r="PPS1219" s="8"/>
      <c r="PPT1219" s="8"/>
      <c r="PPU1219" s="8"/>
      <c r="PPV1219" s="8"/>
      <c r="PPW1219" s="8"/>
      <c r="PPX1219" s="8"/>
      <c r="PPY1219" s="8"/>
      <c r="PPZ1219" s="8"/>
      <c r="PQA1219" s="8"/>
      <c r="PQB1219" s="8"/>
      <c r="PQC1219" s="8"/>
      <c r="PQD1219" s="8"/>
      <c r="PQE1219" s="8"/>
      <c r="PQF1219" s="8"/>
      <c r="PQG1219" s="8"/>
      <c r="PQH1219" s="8"/>
      <c r="PQI1219" s="8"/>
      <c r="PQJ1219" s="8"/>
      <c r="PQK1219" s="8"/>
      <c r="PQL1219" s="8"/>
      <c r="PQM1219" s="8"/>
      <c r="PQN1219" s="8"/>
      <c r="PQO1219" s="8"/>
      <c r="PQP1219" s="8"/>
      <c r="PQQ1219" s="8"/>
      <c r="PQR1219" s="8"/>
      <c r="PQS1219" s="8"/>
      <c r="PQT1219" s="8"/>
      <c r="PQU1219" s="8"/>
      <c r="PQV1219" s="8"/>
      <c r="PQW1219" s="8"/>
      <c r="PQX1219" s="8"/>
      <c r="PQY1219" s="8"/>
      <c r="PQZ1219" s="8"/>
      <c r="PRA1219" s="8"/>
      <c r="PRB1219" s="8"/>
      <c r="PRC1219" s="8"/>
      <c r="PRD1219" s="8"/>
      <c r="PRE1219" s="8"/>
      <c r="PRF1219" s="8"/>
      <c r="PRG1219" s="8"/>
      <c r="PRH1219" s="8"/>
      <c r="PRI1219" s="8"/>
      <c r="PRJ1219" s="8"/>
      <c r="PRK1219" s="8"/>
      <c r="PRL1219" s="8"/>
      <c r="PRM1219" s="8"/>
      <c r="PRN1219" s="8"/>
      <c r="PRO1219" s="8"/>
      <c r="PRP1219" s="8"/>
      <c r="PRQ1219" s="8"/>
      <c r="PRR1219" s="8"/>
      <c r="PRS1219" s="8"/>
      <c r="PRT1219" s="8"/>
      <c r="PRU1219" s="8"/>
      <c r="PRV1219" s="8"/>
      <c r="PRW1219" s="8"/>
      <c r="PRX1219" s="8"/>
      <c r="PRY1219" s="8"/>
      <c r="PRZ1219" s="8"/>
      <c r="PSA1219" s="8"/>
      <c r="PSB1219" s="8"/>
      <c r="PSC1219" s="8"/>
      <c r="PSD1219" s="8"/>
      <c r="PSE1219" s="8"/>
      <c r="PSF1219" s="8"/>
      <c r="PSG1219" s="8"/>
      <c r="PSH1219" s="8"/>
      <c r="PSI1219" s="8"/>
      <c r="PSJ1219" s="8"/>
      <c r="PSK1219" s="8"/>
      <c r="PSL1219" s="8"/>
      <c r="PSM1219" s="8"/>
      <c r="PSN1219" s="8"/>
      <c r="PSO1219" s="8"/>
      <c r="PSP1219" s="8"/>
      <c r="PSQ1219" s="8"/>
      <c r="PSR1219" s="8"/>
      <c r="PSS1219" s="8"/>
      <c r="PST1219" s="8"/>
      <c r="PSU1219" s="8"/>
      <c r="PSV1219" s="8"/>
      <c r="PSW1219" s="8"/>
      <c r="PSX1219" s="8"/>
      <c r="PSY1219" s="8"/>
      <c r="PSZ1219" s="8"/>
      <c r="PTA1219" s="8"/>
      <c r="PTB1219" s="8"/>
      <c r="PTC1219" s="8"/>
      <c r="PTD1219" s="8"/>
      <c r="PTE1219" s="8"/>
      <c r="PTF1219" s="8"/>
      <c r="PTG1219" s="8"/>
      <c r="PTH1219" s="8"/>
      <c r="PTI1219" s="8"/>
      <c r="PTJ1219" s="8"/>
      <c r="PTK1219" s="8"/>
      <c r="PTL1219" s="8"/>
      <c r="PTM1219" s="8"/>
      <c r="PTN1219" s="8"/>
      <c r="PTO1219" s="8"/>
      <c r="PTP1219" s="8"/>
      <c r="PTQ1219" s="8"/>
      <c r="PTR1219" s="8"/>
      <c r="PTS1219" s="8"/>
      <c r="PTT1219" s="8"/>
      <c r="PTU1219" s="8"/>
      <c r="PTV1219" s="8"/>
      <c r="PTW1219" s="8"/>
      <c r="PTX1219" s="8"/>
      <c r="PTY1219" s="8"/>
      <c r="PTZ1219" s="8"/>
      <c r="PUA1219" s="8"/>
      <c r="PUB1219" s="8"/>
      <c r="PUC1219" s="8"/>
      <c r="PUD1219" s="8"/>
      <c r="PUE1219" s="8"/>
      <c r="PUF1219" s="8"/>
      <c r="PUG1219" s="8"/>
      <c r="PUH1219" s="8"/>
      <c r="PUI1219" s="8"/>
      <c r="PUJ1219" s="8"/>
      <c r="PUK1219" s="8"/>
      <c r="PUL1219" s="8"/>
      <c r="PUM1219" s="8"/>
      <c r="PUN1219" s="8"/>
      <c r="PUO1219" s="8"/>
      <c r="PUP1219" s="8"/>
      <c r="PUQ1219" s="8"/>
      <c r="PUR1219" s="8"/>
      <c r="PUS1219" s="8"/>
      <c r="PUT1219" s="8"/>
      <c r="PUU1219" s="8"/>
      <c r="PUV1219" s="8"/>
      <c r="PUW1219" s="8"/>
      <c r="PUX1219" s="8"/>
      <c r="PUY1219" s="8"/>
      <c r="PUZ1219" s="8"/>
      <c r="PVA1219" s="8"/>
      <c r="PVB1219" s="8"/>
      <c r="PVC1219" s="8"/>
      <c r="PVD1219" s="8"/>
      <c r="PVE1219" s="8"/>
      <c r="PVF1219" s="8"/>
      <c r="PVG1219" s="8"/>
      <c r="PVH1219" s="8"/>
      <c r="PVI1219" s="8"/>
      <c r="PVJ1219" s="8"/>
      <c r="PVK1219" s="8"/>
      <c r="PVL1219" s="8"/>
      <c r="PVM1219" s="8"/>
      <c r="PVN1219" s="8"/>
      <c r="PVO1219" s="8"/>
      <c r="PVP1219" s="8"/>
      <c r="PVQ1219" s="8"/>
      <c r="PVR1219" s="8"/>
      <c r="PVS1219" s="8"/>
      <c r="PVT1219" s="8"/>
      <c r="PVU1219" s="8"/>
      <c r="PVV1219" s="8"/>
      <c r="PVW1219" s="8"/>
      <c r="PVX1219" s="8"/>
      <c r="PVY1219" s="8"/>
      <c r="PVZ1219" s="8"/>
      <c r="PWA1219" s="8"/>
      <c r="PWB1219" s="8"/>
      <c r="PWC1219" s="8"/>
      <c r="PWD1219" s="8"/>
      <c r="PWE1219" s="8"/>
      <c r="PWF1219" s="8"/>
      <c r="PWG1219" s="8"/>
      <c r="PWH1219" s="8"/>
      <c r="PWI1219" s="8"/>
      <c r="PWJ1219" s="8"/>
      <c r="PWK1219" s="8"/>
      <c r="PWL1219" s="8"/>
      <c r="PWM1219" s="8"/>
      <c r="PWN1219" s="8"/>
      <c r="PWO1219" s="8"/>
      <c r="PWP1219" s="8"/>
      <c r="PWQ1219" s="8"/>
      <c r="PWR1219" s="8"/>
      <c r="PWS1219" s="8"/>
      <c r="PWT1219" s="8"/>
      <c r="PWU1219" s="8"/>
      <c r="PWV1219" s="8"/>
      <c r="PWW1219" s="8"/>
      <c r="PWX1219" s="8"/>
      <c r="PWY1219" s="8"/>
      <c r="PWZ1219" s="8"/>
      <c r="PXA1219" s="8"/>
      <c r="PXB1219" s="8"/>
      <c r="PXC1219" s="8"/>
      <c r="PXD1219" s="8"/>
      <c r="PXE1219" s="8"/>
      <c r="PXF1219" s="8"/>
      <c r="PXG1219" s="8"/>
      <c r="PXH1219" s="8"/>
      <c r="PXI1219" s="8"/>
      <c r="PXJ1219" s="8"/>
      <c r="PXK1219" s="8"/>
      <c r="PXL1219" s="8"/>
      <c r="PXM1219" s="8"/>
      <c r="PXN1219" s="8"/>
      <c r="PXO1219" s="8"/>
      <c r="PXP1219" s="8"/>
      <c r="PXQ1219" s="8"/>
      <c r="PXR1219" s="8"/>
      <c r="PXS1219" s="8"/>
      <c r="PXT1219" s="8"/>
      <c r="PXU1219" s="8"/>
      <c r="PXV1219" s="8"/>
      <c r="PXW1219" s="8"/>
      <c r="PXX1219" s="8"/>
      <c r="PXY1219" s="8"/>
      <c r="PXZ1219" s="8"/>
      <c r="PYA1219" s="8"/>
      <c r="PYB1219" s="8"/>
      <c r="PYC1219" s="8"/>
      <c r="PYD1219" s="8"/>
      <c r="PYE1219" s="8"/>
      <c r="PYF1219" s="8"/>
      <c r="PYG1219" s="8"/>
      <c r="PYH1219" s="8"/>
      <c r="PYI1219" s="8"/>
      <c r="PYJ1219" s="8"/>
      <c r="PYK1219" s="8"/>
      <c r="PYL1219" s="8"/>
      <c r="PYM1219" s="8"/>
      <c r="PYN1219" s="8"/>
      <c r="PYO1219" s="8"/>
      <c r="PYP1219" s="8"/>
      <c r="PYQ1219" s="8"/>
      <c r="PYR1219" s="8"/>
      <c r="PYS1219" s="8"/>
      <c r="PYT1219" s="8"/>
      <c r="PYU1219" s="8"/>
      <c r="PYV1219" s="8"/>
      <c r="PYW1219" s="8"/>
      <c r="PYX1219" s="8"/>
      <c r="PYY1219" s="8"/>
      <c r="PYZ1219" s="8"/>
      <c r="PZA1219" s="8"/>
      <c r="PZB1219" s="8"/>
      <c r="PZC1219" s="8"/>
      <c r="PZD1219" s="8"/>
      <c r="PZE1219" s="8"/>
      <c r="PZF1219" s="8"/>
      <c r="PZG1219" s="8"/>
      <c r="PZH1219" s="8"/>
      <c r="PZI1219" s="8"/>
      <c r="PZJ1219" s="8"/>
      <c r="PZK1219" s="8"/>
      <c r="PZL1219" s="8"/>
      <c r="PZM1219" s="8"/>
      <c r="PZN1219" s="8"/>
      <c r="PZO1219" s="8"/>
      <c r="PZP1219" s="8"/>
      <c r="PZQ1219" s="8"/>
      <c r="PZR1219" s="8"/>
      <c r="PZS1219" s="8"/>
      <c r="PZT1219" s="8"/>
      <c r="PZU1219" s="8"/>
      <c r="PZV1219" s="8"/>
      <c r="PZW1219" s="8"/>
      <c r="PZX1219" s="8"/>
      <c r="PZY1219" s="8"/>
      <c r="PZZ1219" s="8"/>
      <c r="QAA1219" s="8"/>
      <c r="QAB1219" s="8"/>
      <c r="QAC1219" s="8"/>
      <c r="QAD1219" s="8"/>
      <c r="QAE1219" s="8"/>
      <c r="QAF1219" s="8"/>
      <c r="QAG1219" s="8"/>
      <c r="QAH1219" s="8"/>
      <c r="QAI1219" s="8"/>
      <c r="QAJ1219" s="8"/>
      <c r="QAK1219" s="8"/>
      <c r="QAL1219" s="8"/>
      <c r="QAM1219" s="8"/>
      <c r="QAN1219" s="8"/>
      <c r="QAO1219" s="8"/>
      <c r="QAP1219" s="8"/>
      <c r="QAQ1219" s="8"/>
      <c r="QAR1219" s="8"/>
      <c r="QAS1219" s="8"/>
      <c r="QAT1219" s="8"/>
      <c r="QAU1219" s="8"/>
      <c r="QAV1219" s="8"/>
      <c r="QAW1219" s="8"/>
      <c r="QAX1219" s="8"/>
      <c r="QAY1219" s="8"/>
      <c r="QAZ1219" s="8"/>
      <c r="QBA1219" s="8"/>
      <c r="QBB1219" s="8"/>
      <c r="QBC1219" s="8"/>
      <c r="QBD1219" s="8"/>
      <c r="QBE1219" s="8"/>
      <c r="QBF1219" s="8"/>
      <c r="QBG1219" s="8"/>
      <c r="QBH1219" s="8"/>
      <c r="QBI1219" s="8"/>
      <c r="QBJ1219" s="8"/>
      <c r="QBK1219" s="8"/>
      <c r="QBL1219" s="8"/>
      <c r="QBM1219" s="8"/>
      <c r="QBN1219" s="8"/>
      <c r="QBO1219" s="8"/>
      <c r="QBP1219" s="8"/>
      <c r="QBQ1219" s="8"/>
      <c r="QBR1219" s="8"/>
      <c r="QBS1219" s="8"/>
      <c r="QBT1219" s="8"/>
      <c r="QBU1219" s="8"/>
      <c r="QBV1219" s="8"/>
      <c r="QBW1219" s="8"/>
      <c r="QBX1219" s="8"/>
      <c r="QBY1219" s="8"/>
      <c r="QBZ1219" s="8"/>
      <c r="QCA1219" s="8"/>
      <c r="QCB1219" s="8"/>
      <c r="QCC1219" s="8"/>
      <c r="QCD1219" s="8"/>
      <c r="QCE1219" s="8"/>
      <c r="QCF1219" s="8"/>
      <c r="QCG1219" s="8"/>
      <c r="QCH1219" s="8"/>
      <c r="QCI1219" s="8"/>
      <c r="QCJ1219" s="8"/>
      <c r="QCK1219" s="8"/>
      <c r="QCL1219" s="8"/>
      <c r="QCM1219" s="8"/>
      <c r="QCN1219" s="8"/>
      <c r="QCO1219" s="8"/>
      <c r="QCP1219" s="8"/>
      <c r="QCQ1219" s="8"/>
      <c r="QCR1219" s="8"/>
      <c r="QCS1219" s="8"/>
      <c r="QCT1219" s="8"/>
      <c r="QCU1219" s="8"/>
      <c r="QCV1219" s="8"/>
      <c r="QCW1219" s="8"/>
      <c r="QCX1219" s="8"/>
      <c r="QCY1219" s="8"/>
      <c r="QCZ1219" s="8"/>
      <c r="QDA1219" s="8"/>
      <c r="QDB1219" s="8"/>
      <c r="QDC1219" s="8"/>
      <c r="QDD1219" s="8"/>
      <c r="QDE1219" s="8"/>
      <c r="QDF1219" s="8"/>
      <c r="QDG1219" s="8"/>
      <c r="QDH1219" s="8"/>
      <c r="QDI1219" s="8"/>
      <c r="QDJ1219" s="8"/>
      <c r="QDK1219" s="8"/>
      <c r="QDL1219" s="8"/>
      <c r="QDM1219" s="8"/>
      <c r="QDN1219" s="8"/>
      <c r="QDO1219" s="8"/>
      <c r="QDP1219" s="8"/>
      <c r="QDQ1219" s="8"/>
      <c r="QDR1219" s="8"/>
      <c r="QDS1219" s="8"/>
      <c r="QDT1219" s="8"/>
      <c r="QDU1219" s="8"/>
      <c r="QDV1219" s="8"/>
      <c r="QDW1219" s="8"/>
      <c r="QDX1219" s="8"/>
      <c r="QDY1219" s="8"/>
      <c r="QDZ1219" s="8"/>
      <c r="QEA1219" s="8"/>
      <c r="QEB1219" s="8"/>
      <c r="QEC1219" s="8"/>
      <c r="QED1219" s="8"/>
      <c r="QEE1219" s="8"/>
      <c r="QEF1219" s="8"/>
      <c r="QEG1219" s="8"/>
      <c r="QEH1219" s="8"/>
      <c r="QEI1219" s="8"/>
      <c r="QEJ1219" s="8"/>
      <c r="QEK1219" s="8"/>
      <c r="QEL1219" s="8"/>
      <c r="QEM1219" s="8"/>
      <c r="QEN1219" s="8"/>
      <c r="QEO1219" s="8"/>
      <c r="QEP1219" s="8"/>
      <c r="QEQ1219" s="8"/>
      <c r="QER1219" s="8"/>
      <c r="QES1219" s="8"/>
      <c r="QET1219" s="8"/>
      <c r="QEU1219" s="8"/>
      <c r="QEV1219" s="8"/>
      <c r="QEW1219" s="8"/>
      <c r="QEX1219" s="8"/>
      <c r="QEY1219" s="8"/>
      <c r="QEZ1219" s="8"/>
      <c r="QFA1219" s="8"/>
      <c r="QFB1219" s="8"/>
      <c r="QFC1219" s="8"/>
      <c r="QFD1219" s="8"/>
      <c r="QFE1219" s="8"/>
      <c r="QFF1219" s="8"/>
      <c r="QFG1219" s="8"/>
      <c r="QFH1219" s="8"/>
      <c r="QFI1219" s="8"/>
      <c r="QFJ1219" s="8"/>
      <c r="QFK1219" s="8"/>
      <c r="QFL1219" s="8"/>
      <c r="QFM1219" s="8"/>
      <c r="QFN1219" s="8"/>
      <c r="QFO1219" s="8"/>
      <c r="QFP1219" s="8"/>
      <c r="QFQ1219" s="8"/>
      <c r="QFR1219" s="8"/>
      <c r="QFS1219" s="8"/>
      <c r="QFT1219" s="8"/>
      <c r="QFU1219" s="8"/>
      <c r="QFV1219" s="8"/>
      <c r="QFW1219" s="8"/>
      <c r="QFX1219" s="8"/>
      <c r="QFY1219" s="8"/>
      <c r="QFZ1219" s="8"/>
      <c r="QGA1219" s="8"/>
      <c r="QGB1219" s="8"/>
      <c r="QGC1219" s="8"/>
      <c r="QGD1219" s="8"/>
      <c r="QGE1219" s="8"/>
      <c r="QGF1219" s="8"/>
      <c r="QGG1219" s="8"/>
      <c r="QGH1219" s="8"/>
      <c r="QGI1219" s="8"/>
      <c r="QGJ1219" s="8"/>
      <c r="QGK1219" s="8"/>
      <c r="QGL1219" s="8"/>
      <c r="QGM1219" s="8"/>
      <c r="QGN1219" s="8"/>
      <c r="QGO1219" s="8"/>
      <c r="QGP1219" s="8"/>
      <c r="QGQ1219" s="8"/>
      <c r="QGR1219" s="8"/>
      <c r="QGS1219" s="8"/>
      <c r="QGT1219" s="8"/>
      <c r="QGU1219" s="8"/>
      <c r="QGV1219" s="8"/>
      <c r="QGW1219" s="8"/>
      <c r="QGX1219" s="8"/>
      <c r="QGY1219" s="8"/>
      <c r="QGZ1219" s="8"/>
      <c r="QHA1219" s="8"/>
      <c r="QHB1219" s="8"/>
      <c r="QHC1219" s="8"/>
      <c r="QHD1219" s="8"/>
      <c r="QHE1219" s="8"/>
      <c r="QHF1219" s="8"/>
      <c r="QHG1219" s="8"/>
      <c r="QHH1219" s="8"/>
      <c r="QHI1219" s="8"/>
      <c r="QHJ1219" s="8"/>
      <c r="QHK1219" s="8"/>
      <c r="QHL1219" s="8"/>
      <c r="QHM1219" s="8"/>
      <c r="QHN1219" s="8"/>
      <c r="QHO1219" s="8"/>
      <c r="QHP1219" s="8"/>
      <c r="QHQ1219" s="8"/>
      <c r="QHR1219" s="8"/>
      <c r="QHS1219" s="8"/>
      <c r="QHT1219" s="8"/>
      <c r="QHU1219" s="8"/>
      <c r="QHV1219" s="8"/>
      <c r="QHW1219" s="8"/>
      <c r="QHX1219" s="8"/>
      <c r="QHY1219" s="8"/>
      <c r="QHZ1219" s="8"/>
      <c r="QIA1219" s="8"/>
      <c r="QIB1219" s="8"/>
      <c r="QIC1219" s="8"/>
      <c r="QID1219" s="8"/>
      <c r="QIE1219" s="8"/>
      <c r="QIF1219" s="8"/>
      <c r="QIG1219" s="8"/>
      <c r="QIH1219" s="8"/>
      <c r="QII1219" s="8"/>
      <c r="QIJ1219" s="8"/>
      <c r="QIK1219" s="8"/>
      <c r="QIL1219" s="8"/>
      <c r="QIM1219" s="8"/>
      <c r="QIN1219" s="8"/>
      <c r="QIO1219" s="8"/>
      <c r="QIP1219" s="8"/>
      <c r="QIQ1219" s="8"/>
      <c r="QIR1219" s="8"/>
      <c r="QIS1219" s="8"/>
      <c r="QIT1219" s="8"/>
      <c r="QIU1219" s="8"/>
      <c r="QIV1219" s="8"/>
      <c r="QIW1219" s="8"/>
      <c r="QIX1219" s="8"/>
      <c r="QIY1219" s="8"/>
      <c r="QIZ1219" s="8"/>
      <c r="QJA1219" s="8"/>
      <c r="QJB1219" s="8"/>
      <c r="QJC1219" s="8"/>
      <c r="QJD1219" s="8"/>
      <c r="QJE1219" s="8"/>
      <c r="QJF1219" s="8"/>
      <c r="QJG1219" s="8"/>
      <c r="QJH1219" s="8"/>
      <c r="QJI1219" s="8"/>
      <c r="QJJ1219" s="8"/>
      <c r="QJK1219" s="8"/>
      <c r="QJL1219" s="8"/>
      <c r="QJM1219" s="8"/>
      <c r="QJN1219" s="8"/>
      <c r="QJO1219" s="8"/>
      <c r="QJP1219" s="8"/>
      <c r="QJQ1219" s="8"/>
      <c r="QJR1219" s="8"/>
      <c r="QJS1219" s="8"/>
      <c r="QJT1219" s="8"/>
      <c r="QJU1219" s="8"/>
      <c r="QJV1219" s="8"/>
      <c r="QJW1219" s="8"/>
      <c r="QJX1219" s="8"/>
      <c r="QJY1219" s="8"/>
      <c r="QJZ1219" s="8"/>
      <c r="QKA1219" s="8"/>
      <c r="QKB1219" s="8"/>
      <c r="QKC1219" s="8"/>
      <c r="QKD1219" s="8"/>
      <c r="QKE1219" s="8"/>
      <c r="QKF1219" s="8"/>
      <c r="QKG1219" s="8"/>
      <c r="QKH1219" s="8"/>
      <c r="QKI1219" s="8"/>
      <c r="QKJ1219" s="8"/>
      <c r="QKK1219" s="8"/>
      <c r="QKL1219" s="8"/>
      <c r="QKM1219" s="8"/>
      <c r="QKN1219" s="8"/>
      <c r="QKO1219" s="8"/>
      <c r="QKP1219" s="8"/>
      <c r="QKQ1219" s="8"/>
      <c r="QKR1219" s="8"/>
      <c r="QKS1219" s="8"/>
      <c r="QKT1219" s="8"/>
      <c r="QKU1219" s="8"/>
      <c r="QKV1219" s="8"/>
      <c r="QKW1219" s="8"/>
      <c r="QKX1219" s="8"/>
      <c r="QKY1219" s="8"/>
      <c r="QKZ1219" s="8"/>
      <c r="QLA1219" s="8"/>
      <c r="QLB1219" s="8"/>
      <c r="QLC1219" s="8"/>
      <c r="QLD1219" s="8"/>
      <c r="QLE1219" s="8"/>
      <c r="QLF1219" s="8"/>
      <c r="QLG1219" s="8"/>
      <c r="QLH1219" s="8"/>
      <c r="QLI1219" s="8"/>
      <c r="QLJ1219" s="8"/>
      <c r="QLK1219" s="8"/>
      <c r="QLL1219" s="8"/>
      <c r="QLM1219" s="8"/>
      <c r="QLN1219" s="8"/>
      <c r="QLO1219" s="8"/>
      <c r="QLP1219" s="8"/>
      <c r="QLQ1219" s="8"/>
      <c r="QLR1219" s="8"/>
      <c r="QLS1219" s="8"/>
      <c r="QLT1219" s="8"/>
      <c r="QLU1219" s="8"/>
      <c r="QLV1219" s="8"/>
      <c r="QLW1219" s="8"/>
      <c r="QLX1219" s="8"/>
      <c r="QLY1219" s="8"/>
      <c r="QLZ1219" s="8"/>
      <c r="QMA1219" s="8"/>
      <c r="QMB1219" s="8"/>
      <c r="QMC1219" s="8"/>
      <c r="QMD1219" s="8"/>
      <c r="QME1219" s="8"/>
      <c r="QMF1219" s="8"/>
      <c r="QMG1219" s="8"/>
      <c r="QMH1219" s="8"/>
      <c r="QMI1219" s="8"/>
      <c r="QMJ1219" s="8"/>
      <c r="QMK1219" s="8"/>
      <c r="QML1219" s="8"/>
      <c r="QMM1219" s="8"/>
      <c r="QMN1219" s="8"/>
      <c r="QMO1219" s="8"/>
      <c r="QMP1219" s="8"/>
      <c r="QMQ1219" s="8"/>
      <c r="QMR1219" s="8"/>
      <c r="QMS1219" s="8"/>
      <c r="QMT1219" s="8"/>
      <c r="QMU1219" s="8"/>
      <c r="QMV1219" s="8"/>
      <c r="QMW1219" s="8"/>
      <c r="QMX1219" s="8"/>
      <c r="QMY1219" s="8"/>
      <c r="QMZ1219" s="8"/>
      <c r="QNA1219" s="8"/>
      <c r="QNB1219" s="8"/>
      <c r="QNC1219" s="8"/>
      <c r="QND1219" s="8"/>
      <c r="QNE1219" s="8"/>
      <c r="QNF1219" s="8"/>
      <c r="QNG1219" s="8"/>
      <c r="QNH1219" s="8"/>
      <c r="QNI1219" s="8"/>
      <c r="QNJ1219" s="8"/>
      <c r="QNK1219" s="8"/>
      <c r="QNL1219" s="8"/>
      <c r="QNM1219" s="8"/>
      <c r="QNN1219" s="8"/>
      <c r="QNO1219" s="8"/>
      <c r="QNP1219" s="8"/>
      <c r="QNQ1219" s="8"/>
      <c r="QNR1219" s="8"/>
      <c r="QNS1219" s="8"/>
      <c r="QNT1219" s="8"/>
      <c r="QNU1219" s="8"/>
      <c r="QNV1219" s="8"/>
      <c r="QNW1219" s="8"/>
      <c r="QNX1219" s="8"/>
      <c r="QNY1219" s="8"/>
      <c r="QNZ1219" s="8"/>
      <c r="QOA1219" s="8"/>
      <c r="QOB1219" s="8"/>
      <c r="QOC1219" s="8"/>
      <c r="QOD1219" s="8"/>
      <c r="QOE1219" s="8"/>
      <c r="QOF1219" s="8"/>
      <c r="QOG1219" s="8"/>
      <c r="QOH1219" s="8"/>
      <c r="QOI1219" s="8"/>
      <c r="QOJ1219" s="8"/>
      <c r="QOK1219" s="8"/>
      <c r="QOL1219" s="8"/>
      <c r="QOM1219" s="8"/>
      <c r="QON1219" s="8"/>
      <c r="QOO1219" s="8"/>
      <c r="QOP1219" s="8"/>
      <c r="QOQ1219" s="8"/>
      <c r="QOR1219" s="8"/>
      <c r="QOS1219" s="8"/>
      <c r="QOT1219" s="8"/>
      <c r="QOU1219" s="8"/>
      <c r="QOV1219" s="8"/>
      <c r="QOW1219" s="8"/>
      <c r="QOX1219" s="8"/>
      <c r="QOY1219" s="8"/>
      <c r="QOZ1219" s="8"/>
      <c r="QPA1219" s="8"/>
      <c r="QPB1219" s="8"/>
      <c r="QPC1219" s="8"/>
      <c r="QPD1219" s="8"/>
      <c r="QPE1219" s="8"/>
      <c r="QPF1219" s="8"/>
      <c r="QPG1219" s="8"/>
      <c r="QPH1219" s="8"/>
      <c r="QPI1219" s="8"/>
      <c r="QPJ1219" s="8"/>
      <c r="QPK1219" s="8"/>
      <c r="QPL1219" s="8"/>
      <c r="QPM1219" s="8"/>
      <c r="QPN1219" s="8"/>
      <c r="QPO1219" s="8"/>
      <c r="QPP1219" s="8"/>
      <c r="QPQ1219" s="8"/>
      <c r="QPR1219" s="8"/>
      <c r="QPS1219" s="8"/>
      <c r="QPT1219" s="8"/>
      <c r="QPU1219" s="8"/>
      <c r="QPV1219" s="8"/>
      <c r="QPW1219" s="8"/>
      <c r="QPX1219" s="8"/>
      <c r="QPY1219" s="8"/>
      <c r="QPZ1219" s="8"/>
      <c r="QQA1219" s="8"/>
      <c r="QQB1219" s="8"/>
      <c r="QQC1219" s="8"/>
      <c r="QQD1219" s="8"/>
      <c r="QQE1219" s="8"/>
      <c r="QQF1219" s="8"/>
      <c r="QQG1219" s="8"/>
      <c r="QQH1219" s="8"/>
      <c r="QQI1219" s="8"/>
      <c r="QQJ1219" s="8"/>
      <c r="QQK1219" s="8"/>
      <c r="QQL1219" s="8"/>
      <c r="QQM1219" s="8"/>
      <c r="QQN1219" s="8"/>
      <c r="QQO1219" s="8"/>
      <c r="QQP1219" s="8"/>
      <c r="QQQ1219" s="8"/>
      <c r="QQR1219" s="8"/>
      <c r="QQS1219" s="8"/>
      <c r="QQT1219" s="8"/>
      <c r="QQU1219" s="8"/>
      <c r="QQV1219" s="8"/>
      <c r="QQW1219" s="8"/>
      <c r="QQX1219" s="8"/>
      <c r="QQY1219" s="8"/>
      <c r="QQZ1219" s="8"/>
      <c r="QRA1219" s="8"/>
      <c r="QRB1219" s="8"/>
      <c r="QRC1219" s="8"/>
      <c r="QRD1219" s="8"/>
      <c r="QRE1219" s="8"/>
      <c r="QRF1219" s="8"/>
      <c r="QRG1219" s="8"/>
      <c r="QRH1219" s="8"/>
      <c r="QRI1219" s="8"/>
      <c r="QRJ1219" s="8"/>
      <c r="QRK1219" s="8"/>
      <c r="QRL1219" s="8"/>
      <c r="QRM1219" s="8"/>
      <c r="QRN1219" s="8"/>
      <c r="QRO1219" s="8"/>
      <c r="QRP1219" s="8"/>
      <c r="QRQ1219" s="8"/>
      <c r="QRR1219" s="8"/>
      <c r="QRS1219" s="8"/>
      <c r="QRT1219" s="8"/>
      <c r="QRU1219" s="8"/>
      <c r="QRV1219" s="8"/>
      <c r="QRW1219" s="8"/>
      <c r="QRX1219" s="8"/>
      <c r="QRY1219" s="8"/>
      <c r="QRZ1219" s="8"/>
      <c r="QSA1219" s="8"/>
      <c r="QSB1219" s="8"/>
      <c r="QSC1219" s="8"/>
      <c r="QSD1219" s="8"/>
      <c r="QSE1219" s="8"/>
      <c r="QSF1219" s="8"/>
      <c r="QSG1219" s="8"/>
      <c r="QSH1219" s="8"/>
      <c r="QSI1219" s="8"/>
      <c r="QSJ1219" s="8"/>
      <c r="QSK1219" s="8"/>
      <c r="QSL1219" s="8"/>
      <c r="QSM1219" s="8"/>
      <c r="QSN1219" s="8"/>
      <c r="QSO1219" s="8"/>
      <c r="QSP1219" s="8"/>
      <c r="QSQ1219" s="8"/>
      <c r="QSR1219" s="8"/>
      <c r="QSS1219" s="8"/>
      <c r="QST1219" s="8"/>
      <c r="QSU1219" s="8"/>
      <c r="QSV1219" s="8"/>
      <c r="QSW1219" s="8"/>
      <c r="QSX1219" s="8"/>
      <c r="QSY1219" s="8"/>
      <c r="QSZ1219" s="8"/>
      <c r="QTA1219" s="8"/>
      <c r="QTB1219" s="8"/>
      <c r="QTC1219" s="8"/>
      <c r="QTD1219" s="8"/>
      <c r="QTE1219" s="8"/>
      <c r="QTF1219" s="8"/>
      <c r="QTG1219" s="8"/>
      <c r="QTH1219" s="8"/>
      <c r="QTI1219" s="8"/>
      <c r="QTJ1219" s="8"/>
      <c r="QTK1219" s="8"/>
      <c r="QTL1219" s="8"/>
      <c r="QTM1219" s="8"/>
      <c r="QTN1219" s="8"/>
      <c r="QTO1219" s="8"/>
      <c r="QTP1219" s="8"/>
      <c r="QTQ1219" s="8"/>
      <c r="QTR1219" s="8"/>
      <c r="QTS1219" s="8"/>
      <c r="QTT1219" s="8"/>
      <c r="QTU1219" s="8"/>
      <c r="QTV1219" s="8"/>
      <c r="QTW1219" s="8"/>
      <c r="QTX1219" s="8"/>
      <c r="QTY1219" s="8"/>
      <c r="QTZ1219" s="8"/>
      <c r="QUA1219" s="8"/>
      <c r="QUB1219" s="8"/>
      <c r="QUC1219" s="8"/>
      <c r="QUD1219" s="8"/>
      <c r="QUE1219" s="8"/>
      <c r="QUF1219" s="8"/>
      <c r="QUG1219" s="8"/>
      <c r="QUH1219" s="8"/>
      <c r="QUI1219" s="8"/>
      <c r="QUJ1219" s="8"/>
      <c r="QUK1219" s="8"/>
      <c r="QUL1219" s="8"/>
      <c r="QUM1219" s="8"/>
      <c r="QUN1219" s="8"/>
      <c r="QUO1219" s="8"/>
      <c r="QUP1219" s="8"/>
      <c r="QUQ1219" s="8"/>
      <c r="QUR1219" s="8"/>
      <c r="QUS1219" s="8"/>
      <c r="QUT1219" s="8"/>
      <c r="QUU1219" s="8"/>
      <c r="QUV1219" s="8"/>
      <c r="QUW1219" s="8"/>
      <c r="QUX1219" s="8"/>
      <c r="QUY1219" s="8"/>
      <c r="QUZ1219" s="8"/>
      <c r="QVA1219" s="8"/>
      <c r="QVB1219" s="8"/>
      <c r="QVC1219" s="8"/>
      <c r="QVD1219" s="8"/>
      <c r="QVE1219" s="8"/>
      <c r="QVF1219" s="8"/>
      <c r="QVG1219" s="8"/>
      <c r="QVH1219" s="8"/>
      <c r="QVI1219" s="8"/>
      <c r="QVJ1219" s="8"/>
      <c r="QVK1219" s="8"/>
      <c r="QVL1219" s="8"/>
      <c r="QVM1219" s="8"/>
      <c r="QVN1219" s="8"/>
      <c r="QVO1219" s="8"/>
      <c r="QVP1219" s="8"/>
      <c r="QVQ1219" s="8"/>
      <c r="QVR1219" s="8"/>
      <c r="QVS1219" s="8"/>
      <c r="QVT1219" s="8"/>
      <c r="QVU1219" s="8"/>
      <c r="QVV1219" s="8"/>
      <c r="QVW1219" s="8"/>
      <c r="QVX1219" s="8"/>
      <c r="QVY1219" s="8"/>
      <c r="QVZ1219" s="8"/>
      <c r="QWA1219" s="8"/>
      <c r="QWB1219" s="8"/>
      <c r="QWC1219" s="8"/>
      <c r="QWD1219" s="8"/>
      <c r="QWE1219" s="8"/>
      <c r="QWF1219" s="8"/>
      <c r="QWG1219" s="8"/>
      <c r="QWH1219" s="8"/>
      <c r="QWI1219" s="8"/>
      <c r="QWJ1219" s="8"/>
      <c r="QWK1219" s="8"/>
      <c r="QWL1219" s="8"/>
      <c r="QWM1219" s="8"/>
      <c r="QWN1219" s="8"/>
      <c r="QWO1219" s="8"/>
      <c r="QWP1219" s="8"/>
      <c r="QWQ1219" s="8"/>
      <c r="QWR1219" s="8"/>
      <c r="QWS1219" s="8"/>
      <c r="QWT1219" s="8"/>
      <c r="QWU1219" s="8"/>
      <c r="QWV1219" s="8"/>
      <c r="QWW1219" s="8"/>
      <c r="QWX1219" s="8"/>
      <c r="QWY1219" s="8"/>
      <c r="QWZ1219" s="8"/>
      <c r="QXA1219" s="8"/>
      <c r="QXB1219" s="8"/>
      <c r="QXC1219" s="8"/>
      <c r="QXD1219" s="8"/>
      <c r="QXE1219" s="8"/>
      <c r="QXF1219" s="8"/>
      <c r="QXG1219" s="8"/>
      <c r="QXH1219" s="8"/>
      <c r="QXI1219" s="8"/>
      <c r="QXJ1219" s="8"/>
      <c r="QXK1219" s="8"/>
      <c r="QXL1219" s="8"/>
      <c r="QXM1219" s="8"/>
      <c r="QXN1219" s="8"/>
      <c r="QXO1219" s="8"/>
      <c r="QXP1219" s="8"/>
      <c r="QXQ1219" s="8"/>
      <c r="QXR1219" s="8"/>
      <c r="QXS1219" s="8"/>
      <c r="QXT1219" s="8"/>
      <c r="QXU1219" s="8"/>
      <c r="QXV1219" s="8"/>
      <c r="QXW1219" s="8"/>
      <c r="QXX1219" s="8"/>
      <c r="QXY1219" s="8"/>
      <c r="QXZ1219" s="8"/>
      <c r="QYA1219" s="8"/>
      <c r="QYB1219" s="8"/>
      <c r="QYC1219" s="8"/>
      <c r="QYD1219" s="8"/>
      <c r="QYE1219" s="8"/>
      <c r="QYF1219" s="8"/>
      <c r="QYG1219" s="8"/>
      <c r="QYH1219" s="8"/>
      <c r="QYI1219" s="8"/>
      <c r="QYJ1219" s="8"/>
      <c r="QYK1219" s="8"/>
      <c r="QYL1219" s="8"/>
      <c r="QYM1219" s="8"/>
      <c r="QYN1219" s="8"/>
      <c r="QYO1219" s="8"/>
      <c r="QYP1219" s="8"/>
      <c r="QYQ1219" s="8"/>
      <c r="QYR1219" s="8"/>
      <c r="QYS1219" s="8"/>
      <c r="QYT1219" s="8"/>
      <c r="QYU1219" s="8"/>
      <c r="QYV1219" s="8"/>
      <c r="QYW1219" s="8"/>
      <c r="QYX1219" s="8"/>
      <c r="QYY1219" s="8"/>
      <c r="QYZ1219" s="8"/>
      <c r="QZA1219" s="8"/>
      <c r="QZB1219" s="8"/>
      <c r="QZC1219" s="8"/>
      <c r="QZD1219" s="8"/>
      <c r="QZE1219" s="8"/>
      <c r="QZF1219" s="8"/>
      <c r="QZG1219" s="8"/>
      <c r="QZH1219" s="8"/>
      <c r="QZI1219" s="8"/>
      <c r="QZJ1219" s="8"/>
      <c r="QZK1219" s="8"/>
      <c r="QZL1219" s="8"/>
      <c r="QZM1219" s="8"/>
      <c r="QZN1219" s="8"/>
      <c r="QZO1219" s="8"/>
      <c r="QZP1219" s="8"/>
      <c r="QZQ1219" s="8"/>
      <c r="QZR1219" s="8"/>
      <c r="QZS1219" s="8"/>
      <c r="QZT1219" s="8"/>
      <c r="QZU1219" s="8"/>
      <c r="QZV1219" s="8"/>
      <c r="QZW1219" s="8"/>
      <c r="QZX1219" s="8"/>
      <c r="QZY1219" s="8"/>
      <c r="QZZ1219" s="8"/>
      <c r="RAA1219" s="8"/>
      <c r="RAB1219" s="8"/>
      <c r="RAC1219" s="8"/>
      <c r="RAD1219" s="8"/>
      <c r="RAE1219" s="8"/>
      <c r="RAF1219" s="8"/>
      <c r="RAG1219" s="8"/>
      <c r="RAH1219" s="8"/>
      <c r="RAI1219" s="8"/>
      <c r="RAJ1219" s="8"/>
      <c r="RAK1219" s="8"/>
      <c r="RAL1219" s="8"/>
      <c r="RAM1219" s="8"/>
      <c r="RAN1219" s="8"/>
      <c r="RAO1219" s="8"/>
      <c r="RAP1219" s="8"/>
      <c r="RAQ1219" s="8"/>
      <c r="RAR1219" s="8"/>
      <c r="RAS1219" s="8"/>
      <c r="RAT1219" s="8"/>
      <c r="RAU1219" s="8"/>
      <c r="RAV1219" s="8"/>
      <c r="RAW1219" s="8"/>
      <c r="RAX1219" s="8"/>
      <c r="RAY1219" s="8"/>
      <c r="RAZ1219" s="8"/>
      <c r="RBA1219" s="8"/>
      <c r="RBB1219" s="8"/>
      <c r="RBC1219" s="8"/>
      <c r="RBD1219" s="8"/>
      <c r="RBE1219" s="8"/>
      <c r="RBF1219" s="8"/>
      <c r="RBG1219" s="8"/>
      <c r="RBH1219" s="8"/>
      <c r="RBI1219" s="8"/>
      <c r="RBJ1219" s="8"/>
      <c r="RBK1219" s="8"/>
      <c r="RBL1219" s="8"/>
      <c r="RBM1219" s="8"/>
      <c r="RBN1219" s="8"/>
      <c r="RBO1219" s="8"/>
      <c r="RBP1219" s="8"/>
      <c r="RBQ1219" s="8"/>
      <c r="RBR1219" s="8"/>
      <c r="RBS1219" s="8"/>
      <c r="RBT1219" s="8"/>
      <c r="RBU1219" s="8"/>
      <c r="RBV1219" s="8"/>
      <c r="RBW1219" s="8"/>
      <c r="RBX1219" s="8"/>
      <c r="RBY1219" s="8"/>
      <c r="RBZ1219" s="8"/>
      <c r="RCA1219" s="8"/>
      <c r="RCB1219" s="8"/>
      <c r="RCC1219" s="8"/>
      <c r="RCD1219" s="8"/>
      <c r="RCE1219" s="8"/>
      <c r="RCF1219" s="8"/>
      <c r="RCG1219" s="8"/>
      <c r="RCH1219" s="8"/>
      <c r="RCI1219" s="8"/>
      <c r="RCJ1219" s="8"/>
      <c r="RCK1219" s="8"/>
      <c r="RCL1219" s="8"/>
      <c r="RCM1219" s="8"/>
      <c r="RCN1219" s="8"/>
      <c r="RCO1219" s="8"/>
      <c r="RCP1219" s="8"/>
      <c r="RCQ1219" s="8"/>
      <c r="RCR1219" s="8"/>
      <c r="RCS1219" s="8"/>
      <c r="RCT1219" s="8"/>
      <c r="RCU1219" s="8"/>
      <c r="RCV1219" s="8"/>
      <c r="RCW1219" s="8"/>
      <c r="RCX1219" s="8"/>
      <c r="RCY1219" s="8"/>
      <c r="RCZ1219" s="8"/>
      <c r="RDA1219" s="8"/>
      <c r="RDB1219" s="8"/>
      <c r="RDC1219" s="8"/>
      <c r="RDD1219" s="8"/>
      <c r="RDE1219" s="8"/>
      <c r="RDF1219" s="8"/>
      <c r="RDG1219" s="8"/>
      <c r="RDH1219" s="8"/>
      <c r="RDI1219" s="8"/>
      <c r="RDJ1219" s="8"/>
      <c r="RDK1219" s="8"/>
      <c r="RDL1219" s="8"/>
      <c r="RDM1219" s="8"/>
      <c r="RDN1219" s="8"/>
      <c r="RDO1219" s="8"/>
      <c r="RDP1219" s="8"/>
      <c r="RDQ1219" s="8"/>
      <c r="RDR1219" s="8"/>
      <c r="RDS1219" s="8"/>
      <c r="RDT1219" s="8"/>
      <c r="RDU1219" s="8"/>
      <c r="RDV1219" s="8"/>
      <c r="RDW1219" s="8"/>
      <c r="RDX1219" s="8"/>
      <c r="RDY1219" s="8"/>
      <c r="RDZ1219" s="8"/>
      <c r="REA1219" s="8"/>
      <c r="REB1219" s="8"/>
      <c r="REC1219" s="8"/>
      <c r="RED1219" s="8"/>
      <c r="REE1219" s="8"/>
      <c r="REF1219" s="8"/>
      <c r="REG1219" s="8"/>
      <c r="REH1219" s="8"/>
      <c r="REI1219" s="8"/>
      <c r="REJ1219" s="8"/>
      <c r="REK1219" s="8"/>
      <c r="REL1219" s="8"/>
      <c r="REM1219" s="8"/>
      <c r="REN1219" s="8"/>
      <c r="REO1219" s="8"/>
      <c r="REP1219" s="8"/>
      <c r="REQ1219" s="8"/>
      <c r="RER1219" s="8"/>
      <c r="RES1219" s="8"/>
      <c r="RET1219" s="8"/>
      <c r="REU1219" s="8"/>
      <c r="REV1219" s="8"/>
      <c r="REW1219" s="8"/>
      <c r="REX1219" s="8"/>
      <c r="REY1219" s="8"/>
      <c r="REZ1219" s="8"/>
      <c r="RFA1219" s="8"/>
      <c r="RFB1219" s="8"/>
      <c r="RFC1219" s="8"/>
      <c r="RFD1219" s="8"/>
      <c r="RFE1219" s="8"/>
      <c r="RFF1219" s="8"/>
      <c r="RFG1219" s="8"/>
      <c r="RFH1219" s="8"/>
      <c r="RFI1219" s="8"/>
      <c r="RFJ1219" s="8"/>
      <c r="RFK1219" s="8"/>
      <c r="RFL1219" s="8"/>
      <c r="RFM1219" s="8"/>
      <c r="RFN1219" s="8"/>
      <c r="RFO1219" s="8"/>
      <c r="RFP1219" s="8"/>
      <c r="RFQ1219" s="8"/>
      <c r="RFR1219" s="8"/>
      <c r="RFS1219" s="8"/>
      <c r="RFT1219" s="8"/>
      <c r="RFU1219" s="8"/>
      <c r="RFV1219" s="8"/>
      <c r="RFW1219" s="8"/>
      <c r="RFX1219" s="8"/>
      <c r="RFY1219" s="8"/>
      <c r="RFZ1219" s="8"/>
      <c r="RGA1219" s="8"/>
      <c r="RGB1219" s="8"/>
      <c r="RGC1219" s="8"/>
      <c r="RGD1219" s="8"/>
      <c r="RGE1219" s="8"/>
      <c r="RGF1219" s="8"/>
      <c r="RGG1219" s="8"/>
      <c r="RGH1219" s="8"/>
      <c r="RGI1219" s="8"/>
      <c r="RGJ1219" s="8"/>
      <c r="RGK1219" s="8"/>
      <c r="RGL1219" s="8"/>
      <c r="RGM1219" s="8"/>
      <c r="RGN1219" s="8"/>
      <c r="RGO1219" s="8"/>
      <c r="RGP1219" s="8"/>
      <c r="RGQ1219" s="8"/>
      <c r="RGR1219" s="8"/>
      <c r="RGS1219" s="8"/>
      <c r="RGT1219" s="8"/>
      <c r="RGU1219" s="8"/>
      <c r="RGV1219" s="8"/>
      <c r="RGW1219" s="8"/>
      <c r="RGX1219" s="8"/>
      <c r="RGY1219" s="8"/>
      <c r="RGZ1219" s="8"/>
      <c r="RHA1219" s="8"/>
      <c r="RHB1219" s="8"/>
      <c r="RHC1219" s="8"/>
      <c r="RHD1219" s="8"/>
      <c r="RHE1219" s="8"/>
      <c r="RHF1219" s="8"/>
      <c r="RHG1219" s="8"/>
      <c r="RHH1219" s="8"/>
      <c r="RHI1219" s="8"/>
      <c r="RHJ1219" s="8"/>
      <c r="RHK1219" s="8"/>
      <c r="RHL1219" s="8"/>
      <c r="RHM1219" s="8"/>
      <c r="RHN1219" s="8"/>
      <c r="RHO1219" s="8"/>
      <c r="RHP1219" s="8"/>
      <c r="RHQ1219" s="8"/>
      <c r="RHR1219" s="8"/>
      <c r="RHS1219" s="8"/>
      <c r="RHT1219" s="8"/>
      <c r="RHU1219" s="8"/>
      <c r="RHV1219" s="8"/>
      <c r="RHW1219" s="8"/>
      <c r="RHX1219" s="8"/>
      <c r="RHY1219" s="8"/>
      <c r="RHZ1219" s="8"/>
      <c r="RIA1219" s="8"/>
      <c r="RIB1219" s="8"/>
      <c r="RIC1219" s="8"/>
      <c r="RID1219" s="8"/>
      <c r="RIE1219" s="8"/>
      <c r="RIF1219" s="8"/>
      <c r="RIG1219" s="8"/>
      <c r="RIH1219" s="8"/>
      <c r="RII1219" s="8"/>
      <c r="RIJ1219" s="8"/>
      <c r="RIK1219" s="8"/>
      <c r="RIL1219" s="8"/>
      <c r="RIM1219" s="8"/>
      <c r="RIN1219" s="8"/>
      <c r="RIO1219" s="8"/>
      <c r="RIP1219" s="8"/>
      <c r="RIQ1219" s="8"/>
      <c r="RIR1219" s="8"/>
      <c r="RIS1219" s="8"/>
      <c r="RIT1219" s="8"/>
      <c r="RIU1219" s="8"/>
      <c r="RIV1219" s="8"/>
      <c r="RIW1219" s="8"/>
      <c r="RIX1219" s="8"/>
      <c r="RIY1219" s="8"/>
      <c r="RIZ1219" s="8"/>
      <c r="RJA1219" s="8"/>
      <c r="RJB1219" s="8"/>
      <c r="RJC1219" s="8"/>
      <c r="RJD1219" s="8"/>
      <c r="RJE1219" s="8"/>
      <c r="RJF1219" s="8"/>
      <c r="RJG1219" s="8"/>
      <c r="RJH1219" s="8"/>
      <c r="RJI1219" s="8"/>
      <c r="RJJ1219" s="8"/>
      <c r="RJK1219" s="8"/>
      <c r="RJL1219" s="8"/>
      <c r="RJM1219" s="8"/>
      <c r="RJN1219" s="8"/>
      <c r="RJO1219" s="8"/>
      <c r="RJP1219" s="8"/>
      <c r="RJQ1219" s="8"/>
      <c r="RJR1219" s="8"/>
      <c r="RJS1219" s="8"/>
      <c r="RJT1219" s="8"/>
      <c r="RJU1219" s="8"/>
      <c r="RJV1219" s="8"/>
      <c r="RJW1219" s="8"/>
      <c r="RJX1219" s="8"/>
      <c r="RJY1219" s="8"/>
      <c r="RJZ1219" s="8"/>
      <c r="RKA1219" s="8"/>
      <c r="RKB1219" s="8"/>
      <c r="RKC1219" s="8"/>
      <c r="RKD1219" s="8"/>
      <c r="RKE1219" s="8"/>
      <c r="RKF1219" s="8"/>
      <c r="RKG1219" s="8"/>
      <c r="RKH1219" s="8"/>
      <c r="RKI1219" s="8"/>
      <c r="RKJ1219" s="8"/>
      <c r="RKK1219" s="8"/>
      <c r="RKL1219" s="8"/>
      <c r="RKM1219" s="8"/>
      <c r="RKN1219" s="8"/>
      <c r="RKO1219" s="8"/>
      <c r="RKP1219" s="8"/>
      <c r="RKQ1219" s="8"/>
      <c r="RKR1219" s="8"/>
      <c r="RKS1219" s="8"/>
      <c r="RKT1219" s="8"/>
      <c r="RKU1219" s="8"/>
      <c r="RKV1219" s="8"/>
      <c r="RKW1219" s="8"/>
      <c r="RKX1219" s="8"/>
      <c r="RKY1219" s="8"/>
      <c r="RKZ1219" s="8"/>
      <c r="RLA1219" s="8"/>
      <c r="RLB1219" s="8"/>
      <c r="RLC1219" s="8"/>
      <c r="RLD1219" s="8"/>
      <c r="RLE1219" s="8"/>
      <c r="RLF1219" s="8"/>
      <c r="RLG1219" s="8"/>
      <c r="RLH1219" s="8"/>
      <c r="RLI1219" s="8"/>
      <c r="RLJ1219" s="8"/>
      <c r="RLK1219" s="8"/>
      <c r="RLL1219" s="8"/>
      <c r="RLM1219" s="8"/>
      <c r="RLN1219" s="8"/>
      <c r="RLO1219" s="8"/>
      <c r="RLP1219" s="8"/>
      <c r="RLQ1219" s="8"/>
      <c r="RLR1219" s="8"/>
      <c r="RLS1219" s="8"/>
      <c r="RLT1219" s="8"/>
      <c r="RLU1219" s="8"/>
      <c r="RLV1219" s="8"/>
      <c r="RLW1219" s="8"/>
      <c r="RLX1219" s="8"/>
      <c r="RLY1219" s="8"/>
      <c r="RLZ1219" s="8"/>
      <c r="RMA1219" s="8"/>
      <c r="RMB1219" s="8"/>
      <c r="RMC1219" s="8"/>
      <c r="RMD1219" s="8"/>
      <c r="RME1219" s="8"/>
      <c r="RMF1219" s="8"/>
      <c r="RMG1219" s="8"/>
      <c r="RMH1219" s="8"/>
      <c r="RMI1219" s="8"/>
      <c r="RMJ1219" s="8"/>
      <c r="RMK1219" s="8"/>
      <c r="RML1219" s="8"/>
      <c r="RMM1219" s="8"/>
      <c r="RMN1219" s="8"/>
      <c r="RMO1219" s="8"/>
      <c r="RMP1219" s="8"/>
      <c r="RMQ1219" s="8"/>
      <c r="RMR1219" s="8"/>
      <c r="RMS1219" s="8"/>
      <c r="RMT1219" s="8"/>
      <c r="RMU1219" s="8"/>
      <c r="RMV1219" s="8"/>
      <c r="RMW1219" s="8"/>
      <c r="RMX1219" s="8"/>
      <c r="RMY1219" s="8"/>
      <c r="RMZ1219" s="8"/>
      <c r="RNA1219" s="8"/>
      <c r="RNB1219" s="8"/>
      <c r="RNC1219" s="8"/>
      <c r="RND1219" s="8"/>
      <c r="RNE1219" s="8"/>
      <c r="RNF1219" s="8"/>
      <c r="RNG1219" s="8"/>
      <c r="RNH1219" s="8"/>
      <c r="RNI1219" s="8"/>
      <c r="RNJ1219" s="8"/>
      <c r="RNK1219" s="8"/>
      <c r="RNL1219" s="8"/>
      <c r="RNM1219" s="8"/>
      <c r="RNN1219" s="8"/>
      <c r="RNO1219" s="8"/>
      <c r="RNP1219" s="8"/>
      <c r="RNQ1219" s="8"/>
      <c r="RNR1219" s="8"/>
      <c r="RNS1219" s="8"/>
      <c r="RNT1219" s="8"/>
      <c r="RNU1219" s="8"/>
      <c r="RNV1219" s="8"/>
      <c r="RNW1219" s="8"/>
      <c r="RNX1219" s="8"/>
      <c r="RNY1219" s="8"/>
      <c r="RNZ1219" s="8"/>
      <c r="ROA1219" s="8"/>
      <c r="ROB1219" s="8"/>
      <c r="ROC1219" s="8"/>
      <c r="ROD1219" s="8"/>
      <c r="ROE1219" s="8"/>
      <c r="ROF1219" s="8"/>
      <c r="ROG1219" s="8"/>
      <c r="ROH1219" s="8"/>
      <c r="ROI1219" s="8"/>
      <c r="ROJ1219" s="8"/>
      <c r="ROK1219" s="8"/>
      <c r="ROL1219" s="8"/>
      <c r="ROM1219" s="8"/>
      <c r="RON1219" s="8"/>
      <c r="ROO1219" s="8"/>
      <c r="ROP1219" s="8"/>
      <c r="ROQ1219" s="8"/>
      <c r="ROR1219" s="8"/>
      <c r="ROS1219" s="8"/>
      <c r="ROT1219" s="8"/>
      <c r="ROU1219" s="8"/>
      <c r="ROV1219" s="8"/>
      <c r="ROW1219" s="8"/>
      <c r="ROX1219" s="8"/>
      <c r="ROY1219" s="8"/>
      <c r="ROZ1219" s="8"/>
      <c r="RPA1219" s="8"/>
      <c r="RPB1219" s="8"/>
      <c r="RPC1219" s="8"/>
      <c r="RPD1219" s="8"/>
      <c r="RPE1219" s="8"/>
      <c r="RPF1219" s="8"/>
      <c r="RPG1219" s="8"/>
      <c r="RPH1219" s="8"/>
      <c r="RPI1219" s="8"/>
      <c r="RPJ1219" s="8"/>
      <c r="RPK1219" s="8"/>
      <c r="RPL1219" s="8"/>
      <c r="RPM1219" s="8"/>
      <c r="RPN1219" s="8"/>
      <c r="RPO1219" s="8"/>
      <c r="RPP1219" s="8"/>
      <c r="RPQ1219" s="8"/>
      <c r="RPR1219" s="8"/>
      <c r="RPS1219" s="8"/>
      <c r="RPT1219" s="8"/>
      <c r="RPU1219" s="8"/>
      <c r="RPV1219" s="8"/>
      <c r="RPW1219" s="8"/>
      <c r="RPX1219" s="8"/>
      <c r="RPY1219" s="8"/>
      <c r="RPZ1219" s="8"/>
      <c r="RQA1219" s="8"/>
      <c r="RQB1219" s="8"/>
      <c r="RQC1219" s="8"/>
      <c r="RQD1219" s="8"/>
      <c r="RQE1219" s="8"/>
      <c r="RQF1219" s="8"/>
      <c r="RQG1219" s="8"/>
      <c r="RQH1219" s="8"/>
      <c r="RQI1219" s="8"/>
      <c r="RQJ1219" s="8"/>
      <c r="RQK1219" s="8"/>
      <c r="RQL1219" s="8"/>
      <c r="RQM1219" s="8"/>
      <c r="RQN1219" s="8"/>
      <c r="RQO1219" s="8"/>
      <c r="RQP1219" s="8"/>
      <c r="RQQ1219" s="8"/>
      <c r="RQR1219" s="8"/>
      <c r="RQS1219" s="8"/>
      <c r="RQT1219" s="8"/>
      <c r="RQU1219" s="8"/>
      <c r="RQV1219" s="8"/>
      <c r="RQW1219" s="8"/>
      <c r="RQX1219" s="8"/>
      <c r="RQY1219" s="8"/>
      <c r="RQZ1219" s="8"/>
      <c r="RRA1219" s="8"/>
      <c r="RRB1219" s="8"/>
      <c r="RRC1219" s="8"/>
      <c r="RRD1219" s="8"/>
      <c r="RRE1219" s="8"/>
      <c r="RRF1219" s="8"/>
      <c r="RRG1219" s="8"/>
      <c r="RRH1219" s="8"/>
      <c r="RRI1219" s="8"/>
      <c r="RRJ1219" s="8"/>
      <c r="RRK1219" s="8"/>
      <c r="RRL1219" s="8"/>
      <c r="RRM1219" s="8"/>
      <c r="RRN1219" s="8"/>
      <c r="RRO1219" s="8"/>
      <c r="RRP1219" s="8"/>
      <c r="RRQ1219" s="8"/>
      <c r="RRR1219" s="8"/>
      <c r="RRS1219" s="8"/>
      <c r="RRT1219" s="8"/>
      <c r="RRU1219" s="8"/>
      <c r="RRV1219" s="8"/>
      <c r="RRW1219" s="8"/>
      <c r="RRX1219" s="8"/>
      <c r="RRY1219" s="8"/>
      <c r="RRZ1219" s="8"/>
      <c r="RSA1219" s="8"/>
      <c r="RSB1219" s="8"/>
      <c r="RSC1219" s="8"/>
      <c r="RSD1219" s="8"/>
      <c r="RSE1219" s="8"/>
      <c r="RSF1219" s="8"/>
      <c r="RSG1219" s="8"/>
      <c r="RSH1219" s="8"/>
      <c r="RSI1219" s="8"/>
      <c r="RSJ1219" s="8"/>
      <c r="RSK1219" s="8"/>
      <c r="RSL1219" s="8"/>
      <c r="RSM1219" s="8"/>
      <c r="RSN1219" s="8"/>
      <c r="RSO1219" s="8"/>
      <c r="RSP1219" s="8"/>
      <c r="RSQ1219" s="8"/>
      <c r="RSR1219" s="8"/>
      <c r="RSS1219" s="8"/>
      <c r="RST1219" s="8"/>
      <c r="RSU1219" s="8"/>
      <c r="RSV1219" s="8"/>
      <c r="RSW1219" s="8"/>
      <c r="RSX1219" s="8"/>
      <c r="RSY1219" s="8"/>
      <c r="RSZ1219" s="8"/>
      <c r="RTA1219" s="8"/>
      <c r="RTB1219" s="8"/>
      <c r="RTC1219" s="8"/>
      <c r="RTD1219" s="8"/>
      <c r="RTE1219" s="8"/>
      <c r="RTF1219" s="8"/>
      <c r="RTG1219" s="8"/>
      <c r="RTH1219" s="8"/>
      <c r="RTI1219" s="8"/>
      <c r="RTJ1219" s="8"/>
      <c r="RTK1219" s="8"/>
      <c r="RTL1219" s="8"/>
      <c r="RTM1219" s="8"/>
      <c r="RTN1219" s="8"/>
      <c r="RTO1219" s="8"/>
      <c r="RTP1219" s="8"/>
      <c r="RTQ1219" s="8"/>
      <c r="RTR1219" s="8"/>
      <c r="RTS1219" s="8"/>
      <c r="RTT1219" s="8"/>
      <c r="RTU1219" s="8"/>
      <c r="RTV1219" s="8"/>
      <c r="RTW1219" s="8"/>
      <c r="RTX1219" s="8"/>
      <c r="RTY1219" s="8"/>
      <c r="RTZ1219" s="8"/>
      <c r="RUA1219" s="8"/>
      <c r="RUB1219" s="8"/>
      <c r="RUC1219" s="8"/>
      <c r="RUD1219" s="8"/>
      <c r="RUE1219" s="8"/>
      <c r="RUF1219" s="8"/>
      <c r="RUG1219" s="8"/>
      <c r="RUH1219" s="8"/>
      <c r="RUI1219" s="8"/>
      <c r="RUJ1219" s="8"/>
      <c r="RUK1219" s="8"/>
      <c r="RUL1219" s="8"/>
      <c r="RUM1219" s="8"/>
      <c r="RUN1219" s="8"/>
      <c r="RUO1219" s="8"/>
      <c r="RUP1219" s="8"/>
      <c r="RUQ1219" s="8"/>
      <c r="RUR1219" s="8"/>
      <c r="RUS1219" s="8"/>
      <c r="RUT1219" s="8"/>
      <c r="RUU1219" s="8"/>
      <c r="RUV1219" s="8"/>
      <c r="RUW1219" s="8"/>
      <c r="RUX1219" s="8"/>
      <c r="RUY1219" s="8"/>
      <c r="RUZ1219" s="8"/>
      <c r="RVA1219" s="8"/>
      <c r="RVB1219" s="8"/>
      <c r="RVC1219" s="8"/>
      <c r="RVD1219" s="8"/>
      <c r="RVE1219" s="8"/>
      <c r="RVF1219" s="8"/>
      <c r="RVG1219" s="8"/>
      <c r="RVH1219" s="8"/>
      <c r="RVI1219" s="8"/>
      <c r="RVJ1219" s="8"/>
      <c r="RVK1219" s="8"/>
      <c r="RVL1219" s="8"/>
      <c r="RVM1219" s="8"/>
      <c r="RVN1219" s="8"/>
      <c r="RVO1219" s="8"/>
      <c r="RVP1219" s="8"/>
      <c r="RVQ1219" s="8"/>
      <c r="RVR1219" s="8"/>
      <c r="RVS1219" s="8"/>
      <c r="RVT1219" s="8"/>
      <c r="RVU1219" s="8"/>
      <c r="RVV1219" s="8"/>
      <c r="RVW1219" s="8"/>
      <c r="RVX1219" s="8"/>
      <c r="RVY1219" s="8"/>
      <c r="RVZ1219" s="8"/>
      <c r="RWA1219" s="8"/>
      <c r="RWB1219" s="8"/>
      <c r="RWC1219" s="8"/>
      <c r="RWD1219" s="8"/>
      <c r="RWE1219" s="8"/>
      <c r="RWF1219" s="8"/>
      <c r="RWG1219" s="8"/>
      <c r="RWH1219" s="8"/>
      <c r="RWI1219" s="8"/>
      <c r="RWJ1219" s="8"/>
      <c r="RWK1219" s="8"/>
      <c r="RWL1219" s="8"/>
      <c r="RWM1219" s="8"/>
      <c r="RWN1219" s="8"/>
      <c r="RWO1219" s="8"/>
      <c r="RWP1219" s="8"/>
      <c r="RWQ1219" s="8"/>
      <c r="RWR1219" s="8"/>
      <c r="RWS1219" s="8"/>
      <c r="RWT1219" s="8"/>
      <c r="RWU1219" s="8"/>
      <c r="RWV1219" s="8"/>
      <c r="RWW1219" s="8"/>
      <c r="RWX1219" s="8"/>
      <c r="RWY1219" s="8"/>
      <c r="RWZ1219" s="8"/>
      <c r="RXA1219" s="8"/>
      <c r="RXB1219" s="8"/>
      <c r="RXC1219" s="8"/>
      <c r="RXD1219" s="8"/>
      <c r="RXE1219" s="8"/>
      <c r="RXF1219" s="8"/>
      <c r="RXG1219" s="8"/>
      <c r="RXH1219" s="8"/>
      <c r="RXI1219" s="8"/>
      <c r="RXJ1219" s="8"/>
      <c r="RXK1219" s="8"/>
      <c r="RXL1219" s="8"/>
      <c r="RXM1219" s="8"/>
      <c r="RXN1219" s="8"/>
      <c r="RXO1219" s="8"/>
      <c r="RXP1219" s="8"/>
      <c r="RXQ1219" s="8"/>
      <c r="RXR1219" s="8"/>
      <c r="RXS1219" s="8"/>
      <c r="RXT1219" s="8"/>
      <c r="RXU1219" s="8"/>
      <c r="RXV1219" s="8"/>
      <c r="RXW1219" s="8"/>
      <c r="RXX1219" s="8"/>
      <c r="RXY1219" s="8"/>
      <c r="RXZ1219" s="8"/>
      <c r="RYA1219" s="8"/>
      <c r="RYB1219" s="8"/>
      <c r="RYC1219" s="8"/>
      <c r="RYD1219" s="8"/>
      <c r="RYE1219" s="8"/>
      <c r="RYF1219" s="8"/>
      <c r="RYG1219" s="8"/>
      <c r="RYH1219" s="8"/>
      <c r="RYI1219" s="8"/>
      <c r="RYJ1219" s="8"/>
      <c r="RYK1219" s="8"/>
      <c r="RYL1219" s="8"/>
      <c r="RYM1219" s="8"/>
      <c r="RYN1219" s="8"/>
      <c r="RYO1219" s="8"/>
      <c r="RYP1219" s="8"/>
      <c r="RYQ1219" s="8"/>
      <c r="RYR1219" s="8"/>
      <c r="RYS1219" s="8"/>
      <c r="RYT1219" s="8"/>
      <c r="RYU1219" s="8"/>
      <c r="RYV1219" s="8"/>
      <c r="RYW1219" s="8"/>
      <c r="RYX1219" s="8"/>
      <c r="RYY1219" s="8"/>
      <c r="RYZ1219" s="8"/>
      <c r="RZA1219" s="8"/>
      <c r="RZB1219" s="8"/>
      <c r="RZC1219" s="8"/>
      <c r="RZD1219" s="8"/>
      <c r="RZE1219" s="8"/>
      <c r="RZF1219" s="8"/>
      <c r="RZG1219" s="8"/>
      <c r="RZH1219" s="8"/>
      <c r="RZI1219" s="8"/>
      <c r="RZJ1219" s="8"/>
      <c r="RZK1219" s="8"/>
      <c r="RZL1219" s="8"/>
      <c r="RZM1219" s="8"/>
      <c r="RZN1219" s="8"/>
      <c r="RZO1219" s="8"/>
      <c r="RZP1219" s="8"/>
      <c r="RZQ1219" s="8"/>
      <c r="RZR1219" s="8"/>
      <c r="RZS1219" s="8"/>
      <c r="RZT1219" s="8"/>
      <c r="RZU1219" s="8"/>
      <c r="RZV1219" s="8"/>
      <c r="RZW1219" s="8"/>
      <c r="RZX1219" s="8"/>
      <c r="RZY1219" s="8"/>
      <c r="RZZ1219" s="8"/>
      <c r="SAA1219" s="8"/>
      <c r="SAB1219" s="8"/>
      <c r="SAC1219" s="8"/>
      <c r="SAD1219" s="8"/>
      <c r="SAE1219" s="8"/>
      <c r="SAF1219" s="8"/>
      <c r="SAG1219" s="8"/>
      <c r="SAH1219" s="8"/>
      <c r="SAI1219" s="8"/>
      <c r="SAJ1219" s="8"/>
      <c r="SAK1219" s="8"/>
      <c r="SAL1219" s="8"/>
      <c r="SAM1219" s="8"/>
      <c r="SAN1219" s="8"/>
      <c r="SAO1219" s="8"/>
      <c r="SAP1219" s="8"/>
      <c r="SAQ1219" s="8"/>
      <c r="SAR1219" s="8"/>
      <c r="SAS1219" s="8"/>
      <c r="SAT1219" s="8"/>
      <c r="SAU1219" s="8"/>
      <c r="SAV1219" s="8"/>
      <c r="SAW1219" s="8"/>
      <c r="SAX1219" s="8"/>
      <c r="SAY1219" s="8"/>
      <c r="SAZ1219" s="8"/>
      <c r="SBA1219" s="8"/>
      <c r="SBB1219" s="8"/>
      <c r="SBC1219" s="8"/>
      <c r="SBD1219" s="8"/>
      <c r="SBE1219" s="8"/>
      <c r="SBF1219" s="8"/>
      <c r="SBG1219" s="8"/>
      <c r="SBH1219" s="8"/>
      <c r="SBI1219" s="8"/>
      <c r="SBJ1219" s="8"/>
      <c r="SBK1219" s="8"/>
      <c r="SBL1219" s="8"/>
      <c r="SBM1219" s="8"/>
      <c r="SBN1219" s="8"/>
      <c r="SBO1219" s="8"/>
      <c r="SBP1219" s="8"/>
      <c r="SBQ1219" s="8"/>
      <c r="SBR1219" s="8"/>
      <c r="SBS1219" s="8"/>
      <c r="SBT1219" s="8"/>
      <c r="SBU1219" s="8"/>
      <c r="SBV1219" s="8"/>
      <c r="SBW1219" s="8"/>
      <c r="SBX1219" s="8"/>
      <c r="SBY1219" s="8"/>
      <c r="SBZ1219" s="8"/>
      <c r="SCA1219" s="8"/>
      <c r="SCB1219" s="8"/>
      <c r="SCC1219" s="8"/>
      <c r="SCD1219" s="8"/>
      <c r="SCE1219" s="8"/>
      <c r="SCF1219" s="8"/>
      <c r="SCG1219" s="8"/>
      <c r="SCH1219" s="8"/>
      <c r="SCI1219" s="8"/>
      <c r="SCJ1219" s="8"/>
      <c r="SCK1219" s="8"/>
      <c r="SCL1219" s="8"/>
      <c r="SCM1219" s="8"/>
      <c r="SCN1219" s="8"/>
      <c r="SCO1219" s="8"/>
      <c r="SCP1219" s="8"/>
      <c r="SCQ1219" s="8"/>
      <c r="SCR1219" s="8"/>
      <c r="SCS1219" s="8"/>
      <c r="SCT1219" s="8"/>
      <c r="SCU1219" s="8"/>
      <c r="SCV1219" s="8"/>
      <c r="SCW1219" s="8"/>
      <c r="SCX1219" s="8"/>
      <c r="SCY1219" s="8"/>
      <c r="SCZ1219" s="8"/>
      <c r="SDA1219" s="8"/>
      <c r="SDB1219" s="8"/>
      <c r="SDC1219" s="8"/>
      <c r="SDD1219" s="8"/>
      <c r="SDE1219" s="8"/>
      <c r="SDF1219" s="8"/>
      <c r="SDG1219" s="8"/>
      <c r="SDH1219" s="8"/>
      <c r="SDI1219" s="8"/>
      <c r="SDJ1219" s="8"/>
      <c r="SDK1219" s="8"/>
      <c r="SDL1219" s="8"/>
      <c r="SDM1219" s="8"/>
      <c r="SDN1219" s="8"/>
      <c r="SDO1219" s="8"/>
      <c r="SDP1219" s="8"/>
      <c r="SDQ1219" s="8"/>
      <c r="SDR1219" s="8"/>
      <c r="SDS1219" s="8"/>
      <c r="SDT1219" s="8"/>
      <c r="SDU1219" s="8"/>
      <c r="SDV1219" s="8"/>
      <c r="SDW1219" s="8"/>
      <c r="SDX1219" s="8"/>
      <c r="SDY1219" s="8"/>
      <c r="SDZ1219" s="8"/>
      <c r="SEA1219" s="8"/>
      <c r="SEB1219" s="8"/>
      <c r="SEC1219" s="8"/>
      <c r="SED1219" s="8"/>
      <c r="SEE1219" s="8"/>
      <c r="SEF1219" s="8"/>
      <c r="SEG1219" s="8"/>
      <c r="SEH1219" s="8"/>
      <c r="SEI1219" s="8"/>
      <c r="SEJ1219" s="8"/>
      <c r="SEK1219" s="8"/>
      <c r="SEL1219" s="8"/>
      <c r="SEM1219" s="8"/>
      <c r="SEN1219" s="8"/>
      <c r="SEO1219" s="8"/>
      <c r="SEP1219" s="8"/>
      <c r="SEQ1219" s="8"/>
      <c r="SER1219" s="8"/>
      <c r="SES1219" s="8"/>
      <c r="SET1219" s="8"/>
      <c r="SEU1219" s="8"/>
      <c r="SEV1219" s="8"/>
      <c r="SEW1219" s="8"/>
      <c r="SEX1219" s="8"/>
      <c r="SEY1219" s="8"/>
      <c r="SEZ1219" s="8"/>
      <c r="SFA1219" s="8"/>
      <c r="SFB1219" s="8"/>
      <c r="SFC1219" s="8"/>
      <c r="SFD1219" s="8"/>
      <c r="SFE1219" s="8"/>
      <c r="SFF1219" s="8"/>
      <c r="SFG1219" s="8"/>
      <c r="SFH1219" s="8"/>
      <c r="SFI1219" s="8"/>
      <c r="SFJ1219" s="8"/>
      <c r="SFK1219" s="8"/>
      <c r="SFL1219" s="8"/>
      <c r="SFM1219" s="8"/>
      <c r="SFN1219" s="8"/>
      <c r="SFO1219" s="8"/>
      <c r="SFP1219" s="8"/>
      <c r="SFQ1219" s="8"/>
      <c r="SFR1219" s="8"/>
      <c r="SFS1219" s="8"/>
      <c r="SFT1219" s="8"/>
      <c r="SFU1219" s="8"/>
      <c r="SFV1219" s="8"/>
      <c r="SFW1219" s="8"/>
      <c r="SFX1219" s="8"/>
      <c r="SFY1219" s="8"/>
      <c r="SFZ1219" s="8"/>
      <c r="SGA1219" s="8"/>
      <c r="SGB1219" s="8"/>
      <c r="SGC1219" s="8"/>
      <c r="SGD1219" s="8"/>
      <c r="SGE1219" s="8"/>
      <c r="SGF1219" s="8"/>
      <c r="SGG1219" s="8"/>
      <c r="SGH1219" s="8"/>
      <c r="SGI1219" s="8"/>
      <c r="SGJ1219" s="8"/>
      <c r="SGK1219" s="8"/>
      <c r="SGL1219" s="8"/>
      <c r="SGM1219" s="8"/>
      <c r="SGN1219" s="8"/>
      <c r="SGO1219" s="8"/>
      <c r="SGP1219" s="8"/>
      <c r="SGQ1219" s="8"/>
      <c r="SGR1219" s="8"/>
      <c r="SGS1219" s="8"/>
      <c r="SGT1219" s="8"/>
      <c r="SGU1219" s="8"/>
      <c r="SGV1219" s="8"/>
      <c r="SGW1219" s="8"/>
      <c r="SGX1219" s="8"/>
      <c r="SGY1219" s="8"/>
      <c r="SGZ1219" s="8"/>
      <c r="SHA1219" s="8"/>
      <c r="SHB1219" s="8"/>
      <c r="SHC1219" s="8"/>
      <c r="SHD1219" s="8"/>
      <c r="SHE1219" s="8"/>
      <c r="SHF1219" s="8"/>
      <c r="SHG1219" s="8"/>
      <c r="SHH1219" s="8"/>
      <c r="SHI1219" s="8"/>
      <c r="SHJ1219" s="8"/>
      <c r="SHK1219" s="8"/>
      <c r="SHL1219" s="8"/>
      <c r="SHM1219" s="8"/>
      <c r="SHN1219" s="8"/>
      <c r="SHO1219" s="8"/>
      <c r="SHP1219" s="8"/>
      <c r="SHQ1219" s="8"/>
      <c r="SHR1219" s="8"/>
      <c r="SHS1219" s="8"/>
      <c r="SHT1219" s="8"/>
      <c r="SHU1219" s="8"/>
      <c r="SHV1219" s="8"/>
      <c r="SHW1219" s="8"/>
      <c r="SHX1219" s="8"/>
      <c r="SHY1219" s="8"/>
      <c r="SHZ1219" s="8"/>
      <c r="SIA1219" s="8"/>
      <c r="SIB1219" s="8"/>
      <c r="SIC1219" s="8"/>
      <c r="SID1219" s="8"/>
      <c r="SIE1219" s="8"/>
      <c r="SIF1219" s="8"/>
      <c r="SIG1219" s="8"/>
      <c r="SIH1219" s="8"/>
      <c r="SII1219" s="8"/>
      <c r="SIJ1219" s="8"/>
      <c r="SIK1219" s="8"/>
      <c r="SIL1219" s="8"/>
      <c r="SIM1219" s="8"/>
      <c r="SIN1219" s="8"/>
      <c r="SIO1219" s="8"/>
      <c r="SIP1219" s="8"/>
      <c r="SIQ1219" s="8"/>
      <c r="SIR1219" s="8"/>
      <c r="SIS1219" s="8"/>
      <c r="SIT1219" s="8"/>
      <c r="SIU1219" s="8"/>
      <c r="SIV1219" s="8"/>
      <c r="SIW1219" s="8"/>
      <c r="SIX1219" s="8"/>
      <c r="SIY1219" s="8"/>
      <c r="SIZ1219" s="8"/>
      <c r="SJA1219" s="8"/>
      <c r="SJB1219" s="8"/>
      <c r="SJC1219" s="8"/>
      <c r="SJD1219" s="8"/>
      <c r="SJE1219" s="8"/>
      <c r="SJF1219" s="8"/>
      <c r="SJG1219" s="8"/>
      <c r="SJH1219" s="8"/>
      <c r="SJI1219" s="8"/>
      <c r="SJJ1219" s="8"/>
      <c r="SJK1219" s="8"/>
      <c r="SJL1219" s="8"/>
      <c r="SJM1219" s="8"/>
      <c r="SJN1219" s="8"/>
      <c r="SJO1219" s="8"/>
      <c r="SJP1219" s="8"/>
      <c r="SJQ1219" s="8"/>
      <c r="SJR1219" s="8"/>
      <c r="SJS1219" s="8"/>
      <c r="SJT1219" s="8"/>
      <c r="SJU1219" s="8"/>
      <c r="SJV1219" s="8"/>
      <c r="SJW1219" s="8"/>
      <c r="SJX1219" s="8"/>
      <c r="SJY1219" s="8"/>
      <c r="SJZ1219" s="8"/>
      <c r="SKA1219" s="8"/>
      <c r="SKB1219" s="8"/>
      <c r="SKC1219" s="8"/>
      <c r="SKD1219" s="8"/>
      <c r="SKE1219" s="8"/>
      <c r="SKF1219" s="8"/>
      <c r="SKG1219" s="8"/>
      <c r="SKH1219" s="8"/>
      <c r="SKI1219" s="8"/>
      <c r="SKJ1219" s="8"/>
      <c r="SKK1219" s="8"/>
      <c r="SKL1219" s="8"/>
      <c r="SKM1219" s="8"/>
      <c r="SKN1219" s="8"/>
      <c r="SKO1219" s="8"/>
      <c r="SKP1219" s="8"/>
      <c r="SKQ1219" s="8"/>
      <c r="SKR1219" s="8"/>
      <c r="SKS1219" s="8"/>
      <c r="SKT1219" s="8"/>
      <c r="SKU1219" s="8"/>
      <c r="SKV1219" s="8"/>
      <c r="SKW1219" s="8"/>
      <c r="SKX1219" s="8"/>
      <c r="SKY1219" s="8"/>
      <c r="SKZ1219" s="8"/>
      <c r="SLA1219" s="8"/>
      <c r="SLB1219" s="8"/>
      <c r="SLC1219" s="8"/>
      <c r="SLD1219" s="8"/>
      <c r="SLE1219" s="8"/>
      <c r="SLF1219" s="8"/>
      <c r="SLG1219" s="8"/>
      <c r="SLH1219" s="8"/>
      <c r="SLI1219" s="8"/>
      <c r="SLJ1219" s="8"/>
      <c r="SLK1219" s="8"/>
      <c r="SLL1219" s="8"/>
      <c r="SLM1219" s="8"/>
      <c r="SLN1219" s="8"/>
      <c r="SLO1219" s="8"/>
      <c r="SLP1219" s="8"/>
      <c r="SLQ1219" s="8"/>
      <c r="SLR1219" s="8"/>
      <c r="SLS1219" s="8"/>
      <c r="SLT1219" s="8"/>
      <c r="SLU1219" s="8"/>
      <c r="SLV1219" s="8"/>
      <c r="SLW1219" s="8"/>
      <c r="SLX1219" s="8"/>
      <c r="SLY1219" s="8"/>
      <c r="SLZ1219" s="8"/>
      <c r="SMA1219" s="8"/>
      <c r="SMB1219" s="8"/>
      <c r="SMC1219" s="8"/>
      <c r="SMD1219" s="8"/>
      <c r="SME1219" s="8"/>
      <c r="SMF1219" s="8"/>
      <c r="SMG1219" s="8"/>
      <c r="SMH1219" s="8"/>
      <c r="SMI1219" s="8"/>
      <c r="SMJ1219" s="8"/>
      <c r="SMK1219" s="8"/>
      <c r="SML1219" s="8"/>
      <c r="SMM1219" s="8"/>
      <c r="SMN1219" s="8"/>
      <c r="SMO1219" s="8"/>
      <c r="SMP1219" s="8"/>
      <c r="SMQ1219" s="8"/>
      <c r="SMR1219" s="8"/>
      <c r="SMS1219" s="8"/>
      <c r="SMT1219" s="8"/>
      <c r="SMU1219" s="8"/>
      <c r="SMV1219" s="8"/>
      <c r="SMW1219" s="8"/>
      <c r="SMX1219" s="8"/>
      <c r="SMY1219" s="8"/>
      <c r="SMZ1219" s="8"/>
      <c r="SNA1219" s="8"/>
      <c r="SNB1219" s="8"/>
      <c r="SNC1219" s="8"/>
      <c r="SND1219" s="8"/>
      <c r="SNE1219" s="8"/>
      <c r="SNF1219" s="8"/>
      <c r="SNG1219" s="8"/>
      <c r="SNH1219" s="8"/>
      <c r="SNI1219" s="8"/>
      <c r="SNJ1219" s="8"/>
      <c r="SNK1219" s="8"/>
      <c r="SNL1219" s="8"/>
      <c r="SNM1219" s="8"/>
      <c r="SNN1219" s="8"/>
      <c r="SNO1219" s="8"/>
      <c r="SNP1219" s="8"/>
      <c r="SNQ1219" s="8"/>
      <c r="SNR1219" s="8"/>
      <c r="SNS1219" s="8"/>
      <c r="SNT1219" s="8"/>
      <c r="SNU1219" s="8"/>
      <c r="SNV1219" s="8"/>
      <c r="SNW1219" s="8"/>
      <c r="SNX1219" s="8"/>
      <c r="SNY1219" s="8"/>
      <c r="SNZ1219" s="8"/>
      <c r="SOA1219" s="8"/>
      <c r="SOB1219" s="8"/>
      <c r="SOC1219" s="8"/>
      <c r="SOD1219" s="8"/>
      <c r="SOE1219" s="8"/>
      <c r="SOF1219" s="8"/>
      <c r="SOG1219" s="8"/>
      <c r="SOH1219" s="8"/>
      <c r="SOI1219" s="8"/>
      <c r="SOJ1219" s="8"/>
      <c r="SOK1219" s="8"/>
      <c r="SOL1219" s="8"/>
      <c r="SOM1219" s="8"/>
      <c r="SON1219" s="8"/>
      <c r="SOO1219" s="8"/>
      <c r="SOP1219" s="8"/>
      <c r="SOQ1219" s="8"/>
      <c r="SOR1219" s="8"/>
      <c r="SOS1219" s="8"/>
      <c r="SOT1219" s="8"/>
      <c r="SOU1219" s="8"/>
      <c r="SOV1219" s="8"/>
      <c r="SOW1219" s="8"/>
      <c r="SOX1219" s="8"/>
      <c r="SOY1219" s="8"/>
      <c r="SOZ1219" s="8"/>
      <c r="SPA1219" s="8"/>
      <c r="SPB1219" s="8"/>
      <c r="SPC1219" s="8"/>
      <c r="SPD1219" s="8"/>
      <c r="SPE1219" s="8"/>
      <c r="SPF1219" s="8"/>
      <c r="SPG1219" s="8"/>
      <c r="SPH1219" s="8"/>
      <c r="SPI1219" s="8"/>
      <c r="SPJ1219" s="8"/>
      <c r="SPK1219" s="8"/>
      <c r="SPL1219" s="8"/>
      <c r="SPM1219" s="8"/>
      <c r="SPN1219" s="8"/>
      <c r="SPO1219" s="8"/>
      <c r="SPP1219" s="8"/>
      <c r="SPQ1219" s="8"/>
      <c r="SPR1219" s="8"/>
      <c r="SPS1219" s="8"/>
      <c r="SPT1219" s="8"/>
      <c r="SPU1219" s="8"/>
      <c r="SPV1219" s="8"/>
      <c r="SPW1219" s="8"/>
      <c r="SPX1219" s="8"/>
      <c r="SPY1219" s="8"/>
      <c r="SPZ1219" s="8"/>
      <c r="SQA1219" s="8"/>
      <c r="SQB1219" s="8"/>
      <c r="SQC1219" s="8"/>
      <c r="SQD1219" s="8"/>
      <c r="SQE1219" s="8"/>
      <c r="SQF1219" s="8"/>
      <c r="SQG1219" s="8"/>
      <c r="SQH1219" s="8"/>
      <c r="SQI1219" s="8"/>
      <c r="SQJ1219" s="8"/>
      <c r="SQK1219" s="8"/>
      <c r="SQL1219" s="8"/>
      <c r="SQM1219" s="8"/>
      <c r="SQN1219" s="8"/>
      <c r="SQO1219" s="8"/>
      <c r="SQP1219" s="8"/>
      <c r="SQQ1219" s="8"/>
      <c r="SQR1219" s="8"/>
      <c r="SQS1219" s="8"/>
      <c r="SQT1219" s="8"/>
      <c r="SQU1219" s="8"/>
      <c r="SQV1219" s="8"/>
      <c r="SQW1219" s="8"/>
      <c r="SQX1219" s="8"/>
      <c r="SQY1219" s="8"/>
      <c r="SQZ1219" s="8"/>
      <c r="SRA1219" s="8"/>
      <c r="SRB1219" s="8"/>
      <c r="SRC1219" s="8"/>
      <c r="SRD1219" s="8"/>
      <c r="SRE1219" s="8"/>
      <c r="SRF1219" s="8"/>
      <c r="SRG1219" s="8"/>
      <c r="SRH1219" s="8"/>
      <c r="SRI1219" s="8"/>
      <c r="SRJ1219" s="8"/>
      <c r="SRK1219" s="8"/>
      <c r="SRL1219" s="8"/>
      <c r="SRM1219" s="8"/>
      <c r="SRN1219" s="8"/>
      <c r="SRO1219" s="8"/>
      <c r="SRP1219" s="8"/>
      <c r="SRQ1219" s="8"/>
      <c r="SRR1219" s="8"/>
      <c r="SRS1219" s="8"/>
      <c r="SRT1219" s="8"/>
      <c r="SRU1219" s="8"/>
      <c r="SRV1219" s="8"/>
      <c r="SRW1219" s="8"/>
      <c r="SRX1219" s="8"/>
      <c r="SRY1219" s="8"/>
      <c r="SRZ1219" s="8"/>
      <c r="SSA1219" s="8"/>
      <c r="SSB1219" s="8"/>
      <c r="SSC1219" s="8"/>
      <c r="SSD1219" s="8"/>
      <c r="SSE1219" s="8"/>
      <c r="SSF1219" s="8"/>
      <c r="SSG1219" s="8"/>
      <c r="SSH1219" s="8"/>
      <c r="SSI1219" s="8"/>
      <c r="SSJ1219" s="8"/>
      <c r="SSK1219" s="8"/>
      <c r="SSL1219" s="8"/>
      <c r="SSM1219" s="8"/>
      <c r="SSN1219" s="8"/>
      <c r="SSO1219" s="8"/>
      <c r="SSP1219" s="8"/>
      <c r="SSQ1219" s="8"/>
      <c r="SSR1219" s="8"/>
      <c r="SSS1219" s="8"/>
      <c r="SST1219" s="8"/>
      <c r="SSU1219" s="8"/>
      <c r="SSV1219" s="8"/>
      <c r="SSW1219" s="8"/>
      <c r="SSX1219" s="8"/>
      <c r="SSY1219" s="8"/>
      <c r="SSZ1219" s="8"/>
      <c r="STA1219" s="8"/>
      <c r="STB1219" s="8"/>
      <c r="STC1219" s="8"/>
      <c r="STD1219" s="8"/>
      <c r="STE1219" s="8"/>
      <c r="STF1219" s="8"/>
      <c r="STG1219" s="8"/>
      <c r="STH1219" s="8"/>
      <c r="STI1219" s="8"/>
      <c r="STJ1219" s="8"/>
      <c r="STK1219" s="8"/>
      <c r="STL1219" s="8"/>
      <c r="STM1219" s="8"/>
      <c r="STN1219" s="8"/>
      <c r="STO1219" s="8"/>
      <c r="STP1219" s="8"/>
      <c r="STQ1219" s="8"/>
      <c r="STR1219" s="8"/>
      <c r="STS1219" s="8"/>
      <c r="STT1219" s="8"/>
      <c r="STU1219" s="8"/>
      <c r="STV1219" s="8"/>
      <c r="STW1219" s="8"/>
      <c r="STX1219" s="8"/>
      <c r="STY1219" s="8"/>
      <c r="STZ1219" s="8"/>
      <c r="SUA1219" s="8"/>
      <c r="SUB1219" s="8"/>
      <c r="SUC1219" s="8"/>
      <c r="SUD1219" s="8"/>
      <c r="SUE1219" s="8"/>
      <c r="SUF1219" s="8"/>
      <c r="SUG1219" s="8"/>
      <c r="SUH1219" s="8"/>
      <c r="SUI1219" s="8"/>
      <c r="SUJ1219" s="8"/>
      <c r="SUK1219" s="8"/>
      <c r="SUL1219" s="8"/>
      <c r="SUM1219" s="8"/>
      <c r="SUN1219" s="8"/>
      <c r="SUO1219" s="8"/>
      <c r="SUP1219" s="8"/>
      <c r="SUQ1219" s="8"/>
      <c r="SUR1219" s="8"/>
      <c r="SUS1219" s="8"/>
      <c r="SUT1219" s="8"/>
      <c r="SUU1219" s="8"/>
      <c r="SUV1219" s="8"/>
      <c r="SUW1219" s="8"/>
      <c r="SUX1219" s="8"/>
      <c r="SUY1219" s="8"/>
      <c r="SUZ1219" s="8"/>
      <c r="SVA1219" s="8"/>
      <c r="SVB1219" s="8"/>
      <c r="SVC1219" s="8"/>
      <c r="SVD1219" s="8"/>
      <c r="SVE1219" s="8"/>
      <c r="SVF1219" s="8"/>
      <c r="SVG1219" s="8"/>
      <c r="SVH1219" s="8"/>
      <c r="SVI1219" s="8"/>
      <c r="SVJ1219" s="8"/>
      <c r="SVK1219" s="8"/>
      <c r="SVL1219" s="8"/>
      <c r="SVM1219" s="8"/>
      <c r="SVN1219" s="8"/>
      <c r="SVO1219" s="8"/>
      <c r="SVP1219" s="8"/>
      <c r="SVQ1219" s="8"/>
      <c r="SVR1219" s="8"/>
      <c r="SVS1219" s="8"/>
      <c r="SVT1219" s="8"/>
      <c r="SVU1219" s="8"/>
      <c r="SVV1219" s="8"/>
      <c r="SVW1219" s="8"/>
      <c r="SVX1219" s="8"/>
      <c r="SVY1219" s="8"/>
      <c r="SVZ1219" s="8"/>
      <c r="SWA1219" s="8"/>
      <c r="SWB1219" s="8"/>
      <c r="SWC1219" s="8"/>
      <c r="SWD1219" s="8"/>
      <c r="SWE1219" s="8"/>
      <c r="SWF1219" s="8"/>
      <c r="SWG1219" s="8"/>
      <c r="SWH1219" s="8"/>
      <c r="SWI1219" s="8"/>
      <c r="SWJ1219" s="8"/>
      <c r="SWK1219" s="8"/>
      <c r="SWL1219" s="8"/>
      <c r="SWM1219" s="8"/>
      <c r="SWN1219" s="8"/>
      <c r="SWO1219" s="8"/>
      <c r="SWP1219" s="8"/>
      <c r="SWQ1219" s="8"/>
      <c r="SWR1219" s="8"/>
      <c r="SWS1219" s="8"/>
      <c r="SWT1219" s="8"/>
      <c r="SWU1219" s="8"/>
      <c r="SWV1219" s="8"/>
      <c r="SWW1219" s="8"/>
      <c r="SWX1219" s="8"/>
      <c r="SWY1219" s="8"/>
      <c r="SWZ1219" s="8"/>
      <c r="SXA1219" s="8"/>
      <c r="SXB1219" s="8"/>
      <c r="SXC1219" s="8"/>
      <c r="SXD1219" s="8"/>
      <c r="SXE1219" s="8"/>
      <c r="SXF1219" s="8"/>
      <c r="SXG1219" s="8"/>
      <c r="SXH1219" s="8"/>
      <c r="SXI1219" s="8"/>
      <c r="SXJ1219" s="8"/>
      <c r="SXK1219" s="8"/>
      <c r="SXL1219" s="8"/>
      <c r="SXM1219" s="8"/>
      <c r="SXN1219" s="8"/>
      <c r="SXO1219" s="8"/>
      <c r="SXP1219" s="8"/>
      <c r="SXQ1219" s="8"/>
      <c r="SXR1219" s="8"/>
      <c r="SXS1219" s="8"/>
      <c r="SXT1219" s="8"/>
      <c r="SXU1219" s="8"/>
      <c r="SXV1219" s="8"/>
      <c r="SXW1219" s="8"/>
      <c r="SXX1219" s="8"/>
      <c r="SXY1219" s="8"/>
      <c r="SXZ1219" s="8"/>
      <c r="SYA1219" s="8"/>
      <c r="SYB1219" s="8"/>
      <c r="SYC1219" s="8"/>
      <c r="SYD1219" s="8"/>
      <c r="SYE1219" s="8"/>
      <c r="SYF1219" s="8"/>
      <c r="SYG1219" s="8"/>
      <c r="SYH1219" s="8"/>
      <c r="SYI1219" s="8"/>
      <c r="SYJ1219" s="8"/>
      <c r="SYK1219" s="8"/>
      <c r="SYL1219" s="8"/>
      <c r="SYM1219" s="8"/>
      <c r="SYN1219" s="8"/>
      <c r="SYO1219" s="8"/>
      <c r="SYP1219" s="8"/>
      <c r="SYQ1219" s="8"/>
      <c r="SYR1219" s="8"/>
      <c r="SYS1219" s="8"/>
      <c r="SYT1219" s="8"/>
      <c r="SYU1219" s="8"/>
      <c r="SYV1219" s="8"/>
      <c r="SYW1219" s="8"/>
      <c r="SYX1219" s="8"/>
      <c r="SYY1219" s="8"/>
      <c r="SYZ1219" s="8"/>
      <c r="SZA1219" s="8"/>
      <c r="SZB1219" s="8"/>
      <c r="SZC1219" s="8"/>
      <c r="SZD1219" s="8"/>
      <c r="SZE1219" s="8"/>
      <c r="SZF1219" s="8"/>
      <c r="SZG1219" s="8"/>
      <c r="SZH1219" s="8"/>
      <c r="SZI1219" s="8"/>
      <c r="SZJ1219" s="8"/>
      <c r="SZK1219" s="8"/>
      <c r="SZL1219" s="8"/>
      <c r="SZM1219" s="8"/>
      <c r="SZN1219" s="8"/>
      <c r="SZO1219" s="8"/>
      <c r="SZP1219" s="8"/>
      <c r="SZQ1219" s="8"/>
      <c r="SZR1219" s="8"/>
      <c r="SZS1219" s="8"/>
      <c r="SZT1219" s="8"/>
      <c r="SZU1219" s="8"/>
      <c r="SZV1219" s="8"/>
      <c r="SZW1219" s="8"/>
      <c r="SZX1219" s="8"/>
      <c r="SZY1219" s="8"/>
      <c r="SZZ1219" s="8"/>
      <c r="TAA1219" s="8"/>
      <c r="TAB1219" s="8"/>
      <c r="TAC1219" s="8"/>
      <c r="TAD1219" s="8"/>
      <c r="TAE1219" s="8"/>
      <c r="TAF1219" s="8"/>
      <c r="TAG1219" s="8"/>
      <c r="TAH1219" s="8"/>
      <c r="TAI1219" s="8"/>
      <c r="TAJ1219" s="8"/>
      <c r="TAK1219" s="8"/>
      <c r="TAL1219" s="8"/>
      <c r="TAM1219" s="8"/>
      <c r="TAN1219" s="8"/>
      <c r="TAO1219" s="8"/>
      <c r="TAP1219" s="8"/>
      <c r="TAQ1219" s="8"/>
      <c r="TAR1219" s="8"/>
      <c r="TAS1219" s="8"/>
      <c r="TAT1219" s="8"/>
      <c r="TAU1219" s="8"/>
      <c r="TAV1219" s="8"/>
      <c r="TAW1219" s="8"/>
      <c r="TAX1219" s="8"/>
      <c r="TAY1219" s="8"/>
      <c r="TAZ1219" s="8"/>
      <c r="TBA1219" s="8"/>
      <c r="TBB1219" s="8"/>
      <c r="TBC1219" s="8"/>
      <c r="TBD1219" s="8"/>
      <c r="TBE1219" s="8"/>
      <c r="TBF1219" s="8"/>
      <c r="TBG1219" s="8"/>
      <c r="TBH1219" s="8"/>
      <c r="TBI1219" s="8"/>
      <c r="TBJ1219" s="8"/>
      <c r="TBK1219" s="8"/>
      <c r="TBL1219" s="8"/>
      <c r="TBM1219" s="8"/>
      <c r="TBN1219" s="8"/>
      <c r="TBO1219" s="8"/>
      <c r="TBP1219" s="8"/>
      <c r="TBQ1219" s="8"/>
      <c r="TBR1219" s="8"/>
      <c r="TBS1219" s="8"/>
      <c r="TBT1219" s="8"/>
      <c r="TBU1219" s="8"/>
      <c r="TBV1219" s="8"/>
      <c r="TBW1219" s="8"/>
      <c r="TBX1219" s="8"/>
      <c r="TBY1219" s="8"/>
      <c r="TBZ1219" s="8"/>
      <c r="TCA1219" s="8"/>
      <c r="TCB1219" s="8"/>
      <c r="TCC1219" s="8"/>
      <c r="TCD1219" s="8"/>
      <c r="TCE1219" s="8"/>
      <c r="TCF1219" s="8"/>
      <c r="TCG1219" s="8"/>
      <c r="TCH1219" s="8"/>
      <c r="TCI1219" s="8"/>
      <c r="TCJ1219" s="8"/>
      <c r="TCK1219" s="8"/>
      <c r="TCL1219" s="8"/>
      <c r="TCM1219" s="8"/>
      <c r="TCN1219" s="8"/>
      <c r="TCO1219" s="8"/>
      <c r="TCP1219" s="8"/>
      <c r="TCQ1219" s="8"/>
      <c r="TCR1219" s="8"/>
      <c r="TCS1219" s="8"/>
      <c r="TCT1219" s="8"/>
      <c r="TCU1219" s="8"/>
      <c r="TCV1219" s="8"/>
      <c r="TCW1219" s="8"/>
      <c r="TCX1219" s="8"/>
      <c r="TCY1219" s="8"/>
      <c r="TCZ1219" s="8"/>
      <c r="TDA1219" s="8"/>
      <c r="TDB1219" s="8"/>
      <c r="TDC1219" s="8"/>
      <c r="TDD1219" s="8"/>
      <c r="TDE1219" s="8"/>
      <c r="TDF1219" s="8"/>
      <c r="TDG1219" s="8"/>
      <c r="TDH1219" s="8"/>
      <c r="TDI1219" s="8"/>
      <c r="TDJ1219" s="8"/>
      <c r="TDK1219" s="8"/>
      <c r="TDL1219" s="8"/>
      <c r="TDM1219" s="8"/>
      <c r="TDN1219" s="8"/>
      <c r="TDO1219" s="8"/>
      <c r="TDP1219" s="8"/>
      <c r="TDQ1219" s="8"/>
      <c r="TDR1219" s="8"/>
      <c r="TDS1219" s="8"/>
      <c r="TDT1219" s="8"/>
      <c r="TDU1219" s="8"/>
      <c r="TDV1219" s="8"/>
      <c r="TDW1219" s="8"/>
      <c r="TDX1219" s="8"/>
      <c r="TDY1219" s="8"/>
      <c r="TDZ1219" s="8"/>
      <c r="TEA1219" s="8"/>
      <c r="TEB1219" s="8"/>
      <c r="TEC1219" s="8"/>
      <c r="TED1219" s="8"/>
      <c r="TEE1219" s="8"/>
      <c r="TEF1219" s="8"/>
      <c r="TEG1219" s="8"/>
      <c r="TEH1219" s="8"/>
      <c r="TEI1219" s="8"/>
      <c r="TEJ1219" s="8"/>
      <c r="TEK1219" s="8"/>
      <c r="TEL1219" s="8"/>
      <c r="TEM1219" s="8"/>
      <c r="TEN1219" s="8"/>
      <c r="TEO1219" s="8"/>
      <c r="TEP1219" s="8"/>
      <c r="TEQ1219" s="8"/>
      <c r="TER1219" s="8"/>
      <c r="TES1219" s="8"/>
      <c r="TET1219" s="8"/>
      <c r="TEU1219" s="8"/>
      <c r="TEV1219" s="8"/>
      <c r="TEW1219" s="8"/>
      <c r="TEX1219" s="8"/>
      <c r="TEY1219" s="8"/>
      <c r="TEZ1219" s="8"/>
      <c r="TFA1219" s="8"/>
      <c r="TFB1219" s="8"/>
      <c r="TFC1219" s="8"/>
      <c r="TFD1219" s="8"/>
      <c r="TFE1219" s="8"/>
      <c r="TFF1219" s="8"/>
      <c r="TFG1219" s="8"/>
      <c r="TFH1219" s="8"/>
      <c r="TFI1219" s="8"/>
      <c r="TFJ1219" s="8"/>
      <c r="TFK1219" s="8"/>
      <c r="TFL1219" s="8"/>
      <c r="TFM1219" s="8"/>
      <c r="TFN1219" s="8"/>
      <c r="TFO1219" s="8"/>
      <c r="TFP1219" s="8"/>
      <c r="TFQ1219" s="8"/>
      <c r="TFR1219" s="8"/>
      <c r="TFS1219" s="8"/>
      <c r="TFT1219" s="8"/>
      <c r="TFU1219" s="8"/>
      <c r="TFV1219" s="8"/>
      <c r="TFW1219" s="8"/>
      <c r="TFX1219" s="8"/>
      <c r="TFY1219" s="8"/>
      <c r="TFZ1219" s="8"/>
      <c r="TGA1219" s="8"/>
      <c r="TGB1219" s="8"/>
      <c r="TGC1219" s="8"/>
      <c r="TGD1219" s="8"/>
      <c r="TGE1219" s="8"/>
      <c r="TGF1219" s="8"/>
      <c r="TGG1219" s="8"/>
      <c r="TGH1219" s="8"/>
      <c r="TGI1219" s="8"/>
      <c r="TGJ1219" s="8"/>
      <c r="TGK1219" s="8"/>
      <c r="TGL1219" s="8"/>
      <c r="TGM1219" s="8"/>
      <c r="TGN1219" s="8"/>
      <c r="TGO1219" s="8"/>
      <c r="TGP1219" s="8"/>
      <c r="TGQ1219" s="8"/>
      <c r="TGR1219" s="8"/>
      <c r="TGS1219" s="8"/>
      <c r="TGT1219" s="8"/>
      <c r="TGU1219" s="8"/>
      <c r="TGV1219" s="8"/>
      <c r="TGW1219" s="8"/>
      <c r="TGX1219" s="8"/>
      <c r="TGY1219" s="8"/>
      <c r="TGZ1219" s="8"/>
      <c r="THA1219" s="8"/>
      <c r="THB1219" s="8"/>
      <c r="THC1219" s="8"/>
      <c r="THD1219" s="8"/>
      <c r="THE1219" s="8"/>
      <c r="THF1219" s="8"/>
      <c r="THG1219" s="8"/>
      <c r="THH1219" s="8"/>
      <c r="THI1219" s="8"/>
      <c r="THJ1219" s="8"/>
      <c r="THK1219" s="8"/>
      <c r="THL1219" s="8"/>
      <c r="THM1219" s="8"/>
      <c r="THN1219" s="8"/>
      <c r="THO1219" s="8"/>
      <c r="THP1219" s="8"/>
      <c r="THQ1219" s="8"/>
      <c r="THR1219" s="8"/>
      <c r="THS1219" s="8"/>
      <c r="THT1219" s="8"/>
      <c r="THU1219" s="8"/>
      <c r="THV1219" s="8"/>
      <c r="THW1219" s="8"/>
      <c r="THX1219" s="8"/>
      <c r="THY1219" s="8"/>
      <c r="THZ1219" s="8"/>
      <c r="TIA1219" s="8"/>
      <c r="TIB1219" s="8"/>
      <c r="TIC1219" s="8"/>
      <c r="TID1219" s="8"/>
      <c r="TIE1219" s="8"/>
      <c r="TIF1219" s="8"/>
      <c r="TIG1219" s="8"/>
      <c r="TIH1219" s="8"/>
      <c r="TII1219" s="8"/>
      <c r="TIJ1219" s="8"/>
      <c r="TIK1219" s="8"/>
      <c r="TIL1219" s="8"/>
      <c r="TIM1219" s="8"/>
      <c r="TIN1219" s="8"/>
      <c r="TIO1219" s="8"/>
      <c r="TIP1219" s="8"/>
      <c r="TIQ1219" s="8"/>
      <c r="TIR1219" s="8"/>
      <c r="TIS1219" s="8"/>
      <c r="TIT1219" s="8"/>
      <c r="TIU1219" s="8"/>
      <c r="TIV1219" s="8"/>
      <c r="TIW1219" s="8"/>
      <c r="TIX1219" s="8"/>
      <c r="TIY1219" s="8"/>
      <c r="TIZ1219" s="8"/>
      <c r="TJA1219" s="8"/>
      <c r="TJB1219" s="8"/>
      <c r="TJC1219" s="8"/>
      <c r="TJD1219" s="8"/>
      <c r="TJE1219" s="8"/>
      <c r="TJF1219" s="8"/>
      <c r="TJG1219" s="8"/>
      <c r="TJH1219" s="8"/>
      <c r="TJI1219" s="8"/>
      <c r="TJJ1219" s="8"/>
      <c r="TJK1219" s="8"/>
      <c r="TJL1219" s="8"/>
      <c r="TJM1219" s="8"/>
      <c r="TJN1219" s="8"/>
      <c r="TJO1219" s="8"/>
      <c r="TJP1219" s="8"/>
      <c r="TJQ1219" s="8"/>
      <c r="TJR1219" s="8"/>
      <c r="TJS1219" s="8"/>
      <c r="TJT1219" s="8"/>
      <c r="TJU1219" s="8"/>
      <c r="TJV1219" s="8"/>
      <c r="TJW1219" s="8"/>
      <c r="TJX1219" s="8"/>
      <c r="TJY1219" s="8"/>
      <c r="TJZ1219" s="8"/>
      <c r="TKA1219" s="8"/>
      <c r="TKB1219" s="8"/>
      <c r="TKC1219" s="8"/>
      <c r="TKD1219" s="8"/>
      <c r="TKE1219" s="8"/>
      <c r="TKF1219" s="8"/>
      <c r="TKG1219" s="8"/>
      <c r="TKH1219" s="8"/>
      <c r="TKI1219" s="8"/>
      <c r="TKJ1219" s="8"/>
      <c r="TKK1219" s="8"/>
      <c r="TKL1219" s="8"/>
      <c r="TKM1219" s="8"/>
      <c r="TKN1219" s="8"/>
      <c r="TKO1219" s="8"/>
      <c r="TKP1219" s="8"/>
      <c r="TKQ1219" s="8"/>
      <c r="TKR1219" s="8"/>
      <c r="TKS1219" s="8"/>
      <c r="TKT1219" s="8"/>
      <c r="TKU1219" s="8"/>
      <c r="TKV1219" s="8"/>
      <c r="TKW1219" s="8"/>
      <c r="TKX1219" s="8"/>
      <c r="TKY1219" s="8"/>
      <c r="TKZ1219" s="8"/>
      <c r="TLA1219" s="8"/>
      <c r="TLB1219" s="8"/>
      <c r="TLC1219" s="8"/>
      <c r="TLD1219" s="8"/>
      <c r="TLE1219" s="8"/>
      <c r="TLF1219" s="8"/>
      <c r="TLG1219" s="8"/>
      <c r="TLH1219" s="8"/>
      <c r="TLI1219" s="8"/>
      <c r="TLJ1219" s="8"/>
      <c r="TLK1219" s="8"/>
      <c r="TLL1219" s="8"/>
      <c r="TLM1219" s="8"/>
      <c r="TLN1219" s="8"/>
      <c r="TLO1219" s="8"/>
      <c r="TLP1219" s="8"/>
      <c r="TLQ1219" s="8"/>
      <c r="TLR1219" s="8"/>
      <c r="TLS1219" s="8"/>
      <c r="TLT1219" s="8"/>
      <c r="TLU1219" s="8"/>
      <c r="TLV1219" s="8"/>
      <c r="TLW1219" s="8"/>
      <c r="TLX1219" s="8"/>
      <c r="TLY1219" s="8"/>
      <c r="TLZ1219" s="8"/>
      <c r="TMA1219" s="8"/>
      <c r="TMB1219" s="8"/>
      <c r="TMC1219" s="8"/>
      <c r="TMD1219" s="8"/>
      <c r="TME1219" s="8"/>
      <c r="TMF1219" s="8"/>
      <c r="TMG1219" s="8"/>
      <c r="TMH1219" s="8"/>
      <c r="TMI1219" s="8"/>
      <c r="TMJ1219" s="8"/>
      <c r="TMK1219" s="8"/>
      <c r="TML1219" s="8"/>
      <c r="TMM1219" s="8"/>
      <c r="TMN1219" s="8"/>
      <c r="TMO1219" s="8"/>
      <c r="TMP1219" s="8"/>
      <c r="TMQ1219" s="8"/>
      <c r="TMR1219" s="8"/>
      <c r="TMS1219" s="8"/>
      <c r="TMT1219" s="8"/>
      <c r="TMU1219" s="8"/>
      <c r="TMV1219" s="8"/>
      <c r="TMW1219" s="8"/>
      <c r="TMX1219" s="8"/>
      <c r="TMY1219" s="8"/>
      <c r="TMZ1219" s="8"/>
      <c r="TNA1219" s="8"/>
      <c r="TNB1219" s="8"/>
      <c r="TNC1219" s="8"/>
      <c r="TND1219" s="8"/>
      <c r="TNE1219" s="8"/>
      <c r="TNF1219" s="8"/>
      <c r="TNG1219" s="8"/>
      <c r="TNH1219" s="8"/>
      <c r="TNI1219" s="8"/>
      <c r="TNJ1219" s="8"/>
      <c r="TNK1219" s="8"/>
      <c r="TNL1219" s="8"/>
      <c r="TNM1219" s="8"/>
      <c r="TNN1219" s="8"/>
      <c r="TNO1219" s="8"/>
      <c r="TNP1219" s="8"/>
      <c r="TNQ1219" s="8"/>
      <c r="TNR1219" s="8"/>
      <c r="TNS1219" s="8"/>
      <c r="TNT1219" s="8"/>
      <c r="TNU1219" s="8"/>
      <c r="TNV1219" s="8"/>
      <c r="TNW1219" s="8"/>
      <c r="TNX1219" s="8"/>
      <c r="TNY1219" s="8"/>
      <c r="TNZ1219" s="8"/>
      <c r="TOA1219" s="8"/>
      <c r="TOB1219" s="8"/>
      <c r="TOC1219" s="8"/>
      <c r="TOD1219" s="8"/>
      <c r="TOE1219" s="8"/>
      <c r="TOF1219" s="8"/>
      <c r="TOG1219" s="8"/>
      <c r="TOH1219" s="8"/>
      <c r="TOI1219" s="8"/>
      <c r="TOJ1219" s="8"/>
      <c r="TOK1219" s="8"/>
      <c r="TOL1219" s="8"/>
      <c r="TOM1219" s="8"/>
      <c r="TON1219" s="8"/>
      <c r="TOO1219" s="8"/>
      <c r="TOP1219" s="8"/>
      <c r="TOQ1219" s="8"/>
      <c r="TOR1219" s="8"/>
      <c r="TOS1219" s="8"/>
      <c r="TOT1219" s="8"/>
      <c r="TOU1219" s="8"/>
      <c r="TOV1219" s="8"/>
      <c r="TOW1219" s="8"/>
      <c r="TOX1219" s="8"/>
      <c r="TOY1219" s="8"/>
      <c r="TOZ1219" s="8"/>
      <c r="TPA1219" s="8"/>
      <c r="TPB1219" s="8"/>
      <c r="TPC1219" s="8"/>
      <c r="TPD1219" s="8"/>
      <c r="TPE1219" s="8"/>
      <c r="TPF1219" s="8"/>
      <c r="TPG1219" s="8"/>
      <c r="TPH1219" s="8"/>
      <c r="TPI1219" s="8"/>
      <c r="TPJ1219" s="8"/>
      <c r="TPK1219" s="8"/>
      <c r="TPL1219" s="8"/>
      <c r="TPM1219" s="8"/>
      <c r="TPN1219" s="8"/>
      <c r="TPO1219" s="8"/>
      <c r="TPP1219" s="8"/>
      <c r="TPQ1219" s="8"/>
      <c r="TPR1219" s="8"/>
      <c r="TPS1219" s="8"/>
      <c r="TPT1219" s="8"/>
      <c r="TPU1219" s="8"/>
      <c r="TPV1219" s="8"/>
      <c r="TPW1219" s="8"/>
      <c r="TPX1219" s="8"/>
      <c r="TPY1219" s="8"/>
      <c r="TPZ1219" s="8"/>
      <c r="TQA1219" s="8"/>
      <c r="TQB1219" s="8"/>
      <c r="TQC1219" s="8"/>
      <c r="TQD1219" s="8"/>
      <c r="TQE1219" s="8"/>
      <c r="TQF1219" s="8"/>
      <c r="TQG1219" s="8"/>
      <c r="TQH1219" s="8"/>
      <c r="TQI1219" s="8"/>
      <c r="TQJ1219" s="8"/>
      <c r="TQK1219" s="8"/>
      <c r="TQL1219" s="8"/>
      <c r="TQM1219" s="8"/>
      <c r="TQN1219" s="8"/>
      <c r="TQO1219" s="8"/>
      <c r="TQP1219" s="8"/>
      <c r="TQQ1219" s="8"/>
      <c r="TQR1219" s="8"/>
      <c r="TQS1219" s="8"/>
      <c r="TQT1219" s="8"/>
      <c r="TQU1219" s="8"/>
      <c r="TQV1219" s="8"/>
      <c r="TQW1219" s="8"/>
      <c r="TQX1219" s="8"/>
      <c r="TQY1219" s="8"/>
      <c r="TQZ1219" s="8"/>
      <c r="TRA1219" s="8"/>
      <c r="TRB1219" s="8"/>
      <c r="TRC1219" s="8"/>
      <c r="TRD1219" s="8"/>
      <c r="TRE1219" s="8"/>
      <c r="TRF1219" s="8"/>
      <c r="TRG1219" s="8"/>
      <c r="TRH1219" s="8"/>
      <c r="TRI1219" s="8"/>
      <c r="TRJ1219" s="8"/>
      <c r="TRK1219" s="8"/>
      <c r="TRL1219" s="8"/>
      <c r="TRM1219" s="8"/>
      <c r="TRN1219" s="8"/>
      <c r="TRO1219" s="8"/>
      <c r="TRP1219" s="8"/>
      <c r="TRQ1219" s="8"/>
      <c r="TRR1219" s="8"/>
      <c r="TRS1219" s="8"/>
      <c r="TRT1219" s="8"/>
      <c r="TRU1219" s="8"/>
      <c r="TRV1219" s="8"/>
      <c r="TRW1219" s="8"/>
      <c r="TRX1219" s="8"/>
      <c r="TRY1219" s="8"/>
      <c r="TRZ1219" s="8"/>
      <c r="TSA1219" s="8"/>
      <c r="TSB1219" s="8"/>
      <c r="TSC1219" s="8"/>
      <c r="TSD1219" s="8"/>
      <c r="TSE1219" s="8"/>
      <c r="TSF1219" s="8"/>
      <c r="TSG1219" s="8"/>
      <c r="TSH1219" s="8"/>
      <c r="TSI1219" s="8"/>
      <c r="TSJ1219" s="8"/>
      <c r="TSK1219" s="8"/>
      <c r="TSL1219" s="8"/>
      <c r="TSM1219" s="8"/>
      <c r="TSN1219" s="8"/>
      <c r="TSO1219" s="8"/>
      <c r="TSP1219" s="8"/>
      <c r="TSQ1219" s="8"/>
      <c r="TSR1219" s="8"/>
      <c r="TSS1219" s="8"/>
      <c r="TST1219" s="8"/>
      <c r="TSU1219" s="8"/>
      <c r="TSV1219" s="8"/>
      <c r="TSW1219" s="8"/>
      <c r="TSX1219" s="8"/>
      <c r="TSY1219" s="8"/>
      <c r="TSZ1219" s="8"/>
      <c r="TTA1219" s="8"/>
      <c r="TTB1219" s="8"/>
      <c r="TTC1219" s="8"/>
      <c r="TTD1219" s="8"/>
      <c r="TTE1219" s="8"/>
      <c r="TTF1219" s="8"/>
      <c r="TTG1219" s="8"/>
      <c r="TTH1219" s="8"/>
      <c r="TTI1219" s="8"/>
      <c r="TTJ1219" s="8"/>
      <c r="TTK1219" s="8"/>
      <c r="TTL1219" s="8"/>
      <c r="TTM1219" s="8"/>
      <c r="TTN1219" s="8"/>
      <c r="TTO1219" s="8"/>
      <c r="TTP1219" s="8"/>
      <c r="TTQ1219" s="8"/>
      <c r="TTR1219" s="8"/>
      <c r="TTS1219" s="8"/>
      <c r="TTT1219" s="8"/>
      <c r="TTU1219" s="8"/>
      <c r="TTV1219" s="8"/>
      <c r="TTW1219" s="8"/>
      <c r="TTX1219" s="8"/>
      <c r="TTY1219" s="8"/>
      <c r="TTZ1219" s="8"/>
      <c r="TUA1219" s="8"/>
      <c r="TUB1219" s="8"/>
      <c r="TUC1219" s="8"/>
      <c r="TUD1219" s="8"/>
      <c r="TUE1219" s="8"/>
      <c r="TUF1219" s="8"/>
      <c r="TUG1219" s="8"/>
      <c r="TUH1219" s="8"/>
      <c r="TUI1219" s="8"/>
      <c r="TUJ1219" s="8"/>
      <c r="TUK1219" s="8"/>
      <c r="TUL1219" s="8"/>
      <c r="TUM1219" s="8"/>
      <c r="TUN1219" s="8"/>
      <c r="TUO1219" s="8"/>
      <c r="TUP1219" s="8"/>
      <c r="TUQ1219" s="8"/>
      <c r="TUR1219" s="8"/>
      <c r="TUS1219" s="8"/>
      <c r="TUT1219" s="8"/>
      <c r="TUU1219" s="8"/>
      <c r="TUV1219" s="8"/>
      <c r="TUW1219" s="8"/>
      <c r="TUX1219" s="8"/>
      <c r="TUY1219" s="8"/>
      <c r="TUZ1219" s="8"/>
      <c r="TVA1219" s="8"/>
      <c r="TVB1219" s="8"/>
      <c r="TVC1219" s="8"/>
      <c r="TVD1219" s="8"/>
      <c r="TVE1219" s="8"/>
      <c r="TVF1219" s="8"/>
      <c r="TVG1219" s="8"/>
      <c r="TVH1219" s="8"/>
      <c r="TVI1219" s="8"/>
      <c r="TVJ1219" s="8"/>
      <c r="TVK1219" s="8"/>
      <c r="TVL1219" s="8"/>
      <c r="TVM1219" s="8"/>
      <c r="TVN1219" s="8"/>
      <c r="TVO1219" s="8"/>
      <c r="TVP1219" s="8"/>
      <c r="TVQ1219" s="8"/>
      <c r="TVR1219" s="8"/>
      <c r="TVS1219" s="8"/>
      <c r="TVT1219" s="8"/>
      <c r="TVU1219" s="8"/>
      <c r="TVV1219" s="8"/>
      <c r="TVW1219" s="8"/>
      <c r="TVX1219" s="8"/>
      <c r="TVY1219" s="8"/>
      <c r="TVZ1219" s="8"/>
      <c r="TWA1219" s="8"/>
      <c r="TWB1219" s="8"/>
      <c r="TWC1219" s="8"/>
      <c r="TWD1219" s="8"/>
      <c r="TWE1219" s="8"/>
      <c r="TWF1219" s="8"/>
      <c r="TWG1219" s="8"/>
      <c r="TWH1219" s="8"/>
      <c r="TWI1219" s="8"/>
      <c r="TWJ1219" s="8"/>
      <c r="TWK1219" s="8"/>
      <c r="TWL1219" s="8"/>
      <c r="TWM1219" s="8"/>
      <c r="TWN1219" s="8"/>
      <c r="TWO1219" s="8"/>
      <c r="TWP1219" s="8"/>
      <c r="TWQ1219" s="8"/>
      <c r="TWR1219" s="8"/>
      <c r="TWS1219" s="8"/>
      <c r="TWT1219" s="8"/>
      <c r="TWU1219" s="8"/>
      <c r="TWV1219" s="8"/>
      <c r="TWW1219" s="8"/>
      <c r="TWX1219" s="8"/>
      <c r="TWY1219" s="8"/>
      <c r="TWZ1219" s="8"/>
      <c r="TXA1219" s="8"/>
      <c r="TXB1219" s="8"/>
      <c r="TXC1219" s="8"/>
      <c r="TXD1219" s="8"/>
      <c r="TXE1219" s="8"/>
      <c r="TXF1219" s="8"/>
      <c r="TXG1219" s="8"/>
      <c r="TXH1219" s="8"/>
      <c r="TXI1219" s="8"/>
      <c r="TXJ1219" s="8"/>
      <c r="TXK1219" s="8"/>
      <c r="TXL1219" s="8"/>
      <c r="TXM1219" s="8"/>
      <c r="TXN1219" s="8"/>
      <c r="TXO1219" s="8"/>
      <c r="TXP1219" s="8"/>
      <c r="TXQ1219" s="8"/>
      <c r="TXR1219" s="8"/>
      <c r="TXS1219" s="8"/>
      <c r="TXT1219" s="8"/>
      <c r="TXU1219" s="8"/>
      <c r="TXV1219" s="8"/>
      <c r="TXW1219" s="8"/>
      <c r="TXX1219" s="8"/>
      <c r="TXY1219" s="8"/>
      <c r="TXZ1219" s="8"/>
      <c r="TYA1219" s="8"/>
      <c r="TYB1219" s="8"/>
      <c r="TYC1219" s="8"/>
      <c r="TYD1219" s="8"/>
      <c r="TYE1219" s="8"/>
      <c r="TYF1219" s="8"/>
      <c r="TYG1219" s="8"/>
      <c r="TYH1219" s="8"/>
      <c r="TYI1219" s="8"/>
      <c r="TYJ1219" s="8"/>
      <c r="TYK1219" s="8"/>
      <c r="TYL1219" s="8"/>
      <c r="TYM1219" s="8"/>
      <c r="TYN1219" s="8"/>
      <c r="TYO1219" s="8"/>
      <c r="TYP1219" s="8"/>
      <c r="TYQ1219" s="8"/>
      <c r="TYR1219" s="8"/>
      <c r="TYS1219" s="8"/>
      <c r="TYT1219" s="8"/>
      <c r="TYU1219" s="8"/>
      <c r="TYV1219" s="8"/>
      <c r="TYW1219" s="8"/>
      <c r="TYX1219" s="8"/>
      <c r="TYY1219" s="8"/>
      <c r="TYZ1219" s="8"/>
      <c r="TZA1219" s="8"/>
      <c r="TZB1219" s="8"/>
      <c r="TZC1219" s="8"/>
      <c r="TZD1219" s="8"/>
      <c r="TZE1219" s="8"/>
      <c r="TZF1219" s="8"/>
      <c r="TZG1219" s="8"/>
      <c r="TZH1219" s="8"/>
      <c r="TZI1219" s="8"/>
      <c r="TZJ1219" s="8"/>
      <c r="TZK1219" s="8"/>
      <c r="TZL1219" s="8"/>
      <c r="TZM1219" s="8"/>
      <c r="TZN1219" s="8"/>
      <c r="TZO1219" s="8"/>
      <c r="TZP1219" s="8"/>
      <c r="TZQ1219" s="8"/>
      <c r="TZR1219" s="8"/>
      <c r="TZS1219" s="8"/>
      <c r="TZT1219" s="8"/>
      <c r="TZU1219" s="8"/>
      <c r="TZV1219" s="8"/>
      <c r="TZW1219" s="8"/>
      <c r="TZX1219" s="8"/>
      <c r="TZY1219" s="8"/>
      <c r="TZZ1219" s="8"/>
      <c r="UAA1219" s="8"/>
      <c r="UAB1219" s="8"/>
      <c r="UAC1219" s="8"/>
      <c r="UAD1219" s="8"/>
      <c r="UAE1219" s="8"/>
      <c r="UAF1219" s="8"/>
      <c r="UAG1219" s="8"/>
      <c r="UAH1219" s="8"/>
      <c r="UAI1219" s="8"/>
      <c r="UAJ1219" s="8"/>
      <c r="UAK1219" s="8"/>
      <c r="UAL1219" s="8"/>
      <c r="UAM1219" s="8"/>
      <c r="UAN1219" s="8"/>
      <c r="UAO1219" s="8"/>
      <c r="UAP1219" s="8"/>
      <c r="UAQ1219" s="8"/>
      <c r="UAR1219" s="8"/>
      <c r="UAS1219" s="8"/>
      <c r="UAT1219" s="8"/>
      <c r="UAU1219" s="8"/>
      <c r="UAV1219" s="8"/>
      <c r="UAW1219" s="8"/>
      <c r="UAX1219" s="8"/>
      <c r="UAY1219" s="8"/>
      <c r="UAZ1219" s="8"/>
      <c r="UBA1219" s="8"/>
      <c r="UBB1219" s="8"/>
      <c r="UBC1219" s="8"/>
      <c r="UBD1219" s="8"/>
      <c r="UBE1219" s="8"/>
      <c r="UBF1219" s="8"/>
      <c r="UBG1219" s="8"/>
      <c r="UBH1219" s="8"/>
      <c r="UBI1219" s="8"/>
      <c r="UBJ1219" s="8"/>
      <c r="UBK1219" s="8"/>
      <c r="UBL1219" s="8"/>
      <c r="UBM1219" s="8"/>
      <c r="UBN1219" s="8"/>
      <c r="UBO1219" s="8"/>
      <c r="UBP1219" s="8"/>
      <c r="UBQ1219" s="8"/>
      <c r="UBR1219" s="8"/>
      <c r="UBS1219" s="8"/>
      <c r="UBT1219" s="8"/>
      <c r="UBU1219" s="8"/>
      <c r="UBV1219" s="8"/>
      <c r="UBW1219" s="8"/>
      <c r="UBX1219" s="8"/>
      <c r="UBY1219" s="8"/>
      <c r="UBZ1219" s="8"/>
      <c r="UCA1219" s="8"/>
      <c r="UCB1219" s="8"/>
      <c r="UCC1219" s="8"/>
      <c r="UCD1219" s="8"/>
      <c r="UCE1219" s="8"/>
      <c r="UCF1219" s="8"/>
      <c r="UCG1219" s="8"/>
      <c r="UCH1219" s="8"/>
      <c r="UCI1219" s="8"/>
      <c r="UCJ1219" s="8"/>
      <c r="UCK1219" s="8"/>
      <c r="UCL1219" s="8"/>
      <c r="UCM1219" s="8"/>
      <c r="UCN1219" s="8"/>
      <c r="UCO1219" s="8"/>
      <c r="UCP1219" s="8"/>
      <c r="UCQ1219" s="8"/>
      <c r="UCR1219" s="8"/>
      <c r="UCS1219" s="8"/>
      <c r="UCT1219" s="8"/>
      <c r="UCU1219" s="8"/>
      <c r="UCV1219" s="8"/>
      <c r="UCW1219" s="8"/>
      <c r="UCX1219" s="8"/>
      <c r="UCY1219" s="8"/>
      <c r="UCZ1219" s="8"/>
      <c r="UDA1219" s="8"/>
      <c r="UDB1219" s="8"/>
      <c r="UDC1219" s="8"/>
      <c r="UDD1219" s="8"/>
      <c r="UDE1219" s="8"/>
      <c r="UDF1219" s="8"/>
      <c r="UDG1219" s="8"/>
      <c r="UDH1219" s="8"/>
      <c r="UDI1219" s="8"/>
      <c r="UDJ1219" s="8"/>
      <c r="UDK1219" s="8"/>
      <c r="UDL1219" s="8"/>
      <c r="UDM1219" s="8"/>
      <c r="UDN1219" s="8"/>
      <c r="UDO1219" s="8"/>
      <c r="UDP1219" s="8"/>
      <c r="UDQ1219" s="8"/>
      <c r="UDR1219" s="8"/>
      <c r="UDS1219" s="8"/>
      <c r="UDT1219" s="8"/>
      <c r="UDU1219" s="8"/>
      <c r="UDV1219" s="8"/>
      <c r="UDW1219" s="8"/>
      <c r="UDX1219" s="8"/>
      <c r="UDY1219" s="8"/>
      <c r="UDZ1219" s="8"/>
      <c r="UEA1219" s="8"/>
      <c r="UEB1219" s="8"/>
      <c r="UEC1219" s="8"/>
      <c r="UED1219" s="8"/>
      <c r="UEE1219" s="8"/>
      <c r="UEF1219" s="8"/>
      <c r="UEG1219" s="8"/>
      <c r="UEH1219" s="8"/>
      <c r="UEI1219" s="8"/>
      <c r="UEJ1219" s="8"/>
      <c r="UEK1219" s="8"/>
      <c r="UEL1219" s="8"/>
      <c r="UEM1219" s="8"/>
      <c r="UEN1219" s="8"/>
      <c r="UEO1219" s="8"/>
      <c r="UEP1219" s="8"/>
      <c r="UEQ1219" s="8"/>
      <c r="UER1219" s="8"/>
      <c r="UES1219" s="8"/>
      <c r="UET1219" s="8"/>
      <c r="UEU1219" s="8"/>
      <c r="UEV1219" s="8"/>
      <c r="UEW1219" s="8"/>
      <c r="UEX1219" s="8"/>
      <c r="UEY1219" s="8"/>
      <c r="UEZ1219" s="8"/>
      <c r="UFA1219" s="8"/>
      <c r="UFB1219" s="8"/>
      <c r="UFC1219" s="8"/>
      <c r="UFD1219" s="8"/>
      <c r="UFE1219" s="8"/>
      <c r="UFF1219" s="8"/>
      <c r="UFG1219" s="8"/>
      <c r="UFH1219" s="8"/>
      <c r="UFI1219" s="8"/>
      <c r="UFJ1219" s="8"/>
      <c r="UFK1219" s="8"/>
      <c r="UFL1219" s="8"/>
      <c r="UFM1219" s="8"/>
      <c r="UFN1219" s="8"/>
      <c r="UFO1219" s="8"/>
      <c r="UFP1219" s="8"/>
      <c r="UFQ1219" s="8"/>
      <c r="UFR1219" s="8"/>
      <c r="UFS1219" s="8"/>
      <c r="UFT1219" s="8"/>
      <c r="UFU1219" s="8"/>
      <c r="UFV1219" s="8"/>
      <c r="UFW1219" s="8"/>
      <c r="UFX1219" s="8"/>
      <c r="UFY1219" s="8"/>
      <c r="UFZ1219" s="8"/>
      <c r="UGA1219" s="8"/>
      <c r="UGB1219" s="8"/>
      <c r="UGC1219" s="8"/>
      <c r="UGD1219" s="8"/>
      <c r="UGE1219" s="8"/>
      <c r="UGF1219" s="8"/>
      <c r="UGG1219" s="8"/>
      <c r="UGH1219" s="8"/>
      <c r="UGI1219" s="8"/>
      <c r="UGJ1219" s="8"/>
      <c r="UGK1219" s="8"/>
      <c r="UGL1219" s="8"/>
      <c r="UGM1219" s="8"/>
      <c r="UGN1219" s="8"/>
      <c r="UGO1219" s="8"/>
      <c r="UGP1219" s="8"/>
      <c r="UGQ1219" s="8"/>
      <c r="UGR1219" s="8"/>
      <c r="UGS1219" s="8"/>
      <c r="UGT1219" s="8"/>
      <c r="UGU1219" s="8"/>
      <c r="UGV1219" s="8"/>
      <c r="UGW1219" s="8"/>
      <c r="UGX1219" s="8"/>
      <c r="UGY1219" s="8"/>
      <c r="UGZ1219" s="8"/>
      <c r="UHA1219" s="8"/>
      <c r="UHB1219" s="8"/>
      <c r="UHC1219" s="8"/>
      <c r="UHD1219" s="8"/>
      <c r="UHE1219" s="8"/>
      <c r="UHF1219" s="8"/>
      <c r="UHG1219" s="8"/>
      <c r="UHH1219" s="8"/>
      <c r="UHI1219" s="8"/>
      <c r="UHJ1219" s="8"/>
      <c r="UHK1219" s="8"/>
      <c r="UHL1219" s="8"/>
      <c r="UHM1219" s="8"/>
      <c r="UHN1219" s="8"/>
      <c r="UHO1219" s="8"/>
      <c r="UHP1219" s="8"/>
      <c r="UHQ1219" s="8"/>
      <c r="UHR1219" s="8"/>
      <c r="UHS1219" s="8"/>
      <c r="UHT1219" s="8"/>
      <c r="UHU1219" s="8"/>
      <c r="UHV1219" s="8"/>
      <c r="UHW1219" s="8"/>
      <c r="UHX1219" s="8"/>
      <c r="UHY1219" s="8"/>
      <c r="UHZ1219" s="8"/>
      <c r="UIA1219" s="8"/>
      <c r="UIB1219" s="8"/>
      <c r="UIC1219" s="8"/>
      <c r="UID1219" s="8"/>
      <c r="UIE1219" s="8"/>
      <c r="UIF1219" s="8"/>
      <c r="UIG1219" s="8"/>
      <c r="UIH1219" s="8"/>
      <c r="UII1219" s="8"/>
      <c r="UIJ1219" s="8"/>
      <c r="UIK1219" s="8"/>
      <c r="UIL1219" s="8"/>
      <c r="UIM1219" s="8"/>
      <c r="UIN1219" s="8"/>
      <c r="UIO1219" s="8"/>
      <c r="UIP1219" s="8"/>
      <c r="UIQ1219" s="8"/>
      <c r="UIR1219" s="8"/>
      <c r="UIS1219" s="8"/>
      <c r="UIT1219" s="8"/>
      <c r="UIU1219" s="8"/>
      <c r="UIV1219" s="8"/>
      <c r="UIW1219" s="8"/>
      <c r="UIX1219" s="8"/>
      <c r="UIY1219" s="8"/>
      <c r="UIZ1219" s="8"/>
      <c r="UJA1219" s="8"/>
      <c r="UJB1219" s="8"/>
      <c r="UJC1219" s="8"/>
      <c r="UJD1219" s="8"/>
      <c r="UJE1219" s="8"/>
      <c r="UJF1219" s="8"/>
      <c r="UJG1219" s="8"/>
      <c r="UJH1219" s="8"/>
      <c r="UJI1219" s="8"/>
      <c r="UJJ1219" s="8"/>
      <c r="UJK1219" s="8"/>
      <c r="UJL1219" s="8"/>
      <c r="UJM1219" s="8"/>
      <c r="UJN1219" s="8"/>
      <c r="UJO1219" s="8"/>
      <c r="UJP1219" s="8"/>
      <c r="UJQ1219" s="8"/>
      <c r="UJR1219" s="8"/>
      <c r="UJS1219" s="8"/>
      <c r="UJT1219" s="8"/>
      <c r="UJU1219" s="8"/>
      <c r="UJV1219" s="8"/>
      <c r="UJW1219" s="8"/>
      <c r="UJX1219" s="8"/>
      <c r="UJY1219" s="8"/>
      <c r="UJZ1219" s="8"/>
      <c r="UKA1219" s="8"/>
      <c r="UKB1219" s="8"/>
      <c r="UKC1219" s="8"/>
      <c r="UKD1219" s="8"/>
      <c r="UKE1219" s="8"/>
      <c r="UKF1219" s="8"/>
      <c r="UKG1219" s="8"/>
      <c r="UKH1219" s="8"/>
      <c r="UKI1219" s="8"/>
      <c r="UKJ1219" s="8"/>
      <c r="UKK1219" s="8"/>
      <c r="UKL1219" s="8"/>
      <c r="UKM1219" s="8"/>
      <c r="UKN1219" s="8"/>
      <c r="UKO1219" s="8"/>
      <c r="UKP1219" s="8"/>
      <c r="UKQ1219" s="8"/>
      <c r="UKR1219" s="8"/>
      <c r="UKS1219" s="8"/>
      <c r="UKT1219" s="8"/>
      <c r="UKU1219" s="8"/>
      <c r="UKV1219" s="8"/>
      <c r="UKW1219" s="8"/>
      <c r="UKX1219" s="8"/>
      <c r="UKY1219" s="8"/>
      <c r="UKZ1219" s="8"/>
      <c r="ULA1219" s="8"/>
      <c r="ULB1219" s="8"/>
      <c r="ULC1219" s="8"/>
      <c r="ULD1219" s="8"/>
      <c r="ULE1219" s="8"/>
      <c r="ULF1219" s="8"/>
      <c r="ULG1219" s="8"/>
      <c r="ULH1219" s="8"/>
      <c r="ULI1219" s="8"/>
      <c r="ULJ1219" s="8"/>
      <c r="ULK1219" s="8"/>
      <c r="ULL1219" s="8"/>
      <c r="ULM1219" s="8"/>
      <c r="ULN1219" s="8"/>
      <c r="ULO1219" s="8"/>
      <c r="ULP1219" s="8"/>
      <c r="ULQ1219" s="8"/>
      <c r="ULR1219" s="8"/>
      <c r="ULS1219" s="8"/>
      <c r="ULT1219" s="8"/>
      <c r="ULU1219" s="8"/>
      <c r="ULV1219" s="8"/>
      <c r="ULW1219" s="8"/>
      <c r="ULX1219" s="8"/>
      <c r="ULY1219" s="8"/>
      <c r="ULZ1219" s="8"/>
      <c r="UMA1219" s="8"/>
      <c r="UMB1219" s="8"/>
      <c r="UMC1219" s="8"/>
      <c r="UMD1219" s="8"/>
      <c r="UME1219" s="8"/>
      <c r="UMF1219" s="8"/>
      <c r="UMG1219" s="8"/>
      <c r="UMH1219" s="8"/>
      <c r="UMI1219" s="8"/>
      <c r="UMJ1219" s="8"/>
      <c r="UMK1219" s="8"/>
      <c r="UML1219" s="8"/>
      <c r="UMM1219" s="8"/>
      <c r="UMN1219" s="8"/>
      <c r="UMO1219" s="8"/>
      <c r="UMP1219" s="8"/>
      <c r="UMQ1219" s="8"/>
      <c r="UMR1219" s="8"/>
      <c r="UMS1219" s="8"/>
      <c r="UMT1219" s="8"/>
      <c r="UMU1219" s="8"/>
      <c r="UMV1219" s="8"/>
      <c r="UMW1219" s="8"/>
      <c r="UMX1219" s="8"/>
      <c r="UMY1219" s="8"/>
      <c r="UMZ1219" s="8"/>
      <c r="UNA1219" s="8"/>
      <c r="UNB1219" s="8"/>
      <c r="UNC1219" s="8"/>
      <c r="UND1219" s="8"/>
      <c r="UNE1219" s="8"/>
      <c r="UNF1219" s="8"/>
      <c r="UNG1219" s="8"/>
      <c r="UNH1219" s="8"/>
      <c r="UNI1219" s="8"/>
      <c r="UNJ1219" s="8"/>
      <c r="UNK1219" s="8"/>
      <c r="UNL1219" s="8"/>
      <c r="UNM1219" s="8"/>
      <c r="UNN1219" s="8"/>
      <c r="UNO1219" s="8"/>
      <c r="UNP1219" s="8"/>
      <c r="UNQ1219" s="8"/>
      <c r="UNR1219" s="8"/>
      <c r="UNS1219" s="8"/>
      <c r="UNT1219" s="8"/>
      <c r="UNU1219" s="8"/>
      <c r="UNV1219" s="8"/>
      <c r="UNW1219" s="8"/>
      <c r="UNX1219" s="8"/>
      <c r="UNY1219" s="8"/>
      <c r="UNZ1219" s="8"/>
      <c r="UOA1219" s="8"/>
      <c r="UOB1219" s="8"/>
      <c r="UOC1219" s="8"/>
      <c r="UOD1219" s="8"/>
      <c r="UOE1219" s="8"/>
      <c r="UOF1219" s="8"/>
      <c r="UOG1219" s="8"/>
      <c r="UOH1219" s="8"/>
      <c r="UOI1219" s="8"/>
      <c r="UOJ1219" s="8"/>
      <c r="UOK1219" s="8"/>
      <c r="UOL1219" s="8"/>
      <c r="UOM1219" s="8"/>
      <c r="UON1219" s="8"/>
      <c r="UOO1219" s="8"/>
      <c r="UOP1219" s="8"/>
      <c r="UOQ1219" s="8"/>
      <c r="UOR1219" s="8"/>
      <c r="UOS1219" s="8"/>
      <c r="UOT1219" s="8"/>
      <c r="UOU1219" s="8"/>
      <c r="UOV1219" s="8"/>
      <c r="UOW1219" s="8"/>
      <c r="UOX1219" s="8"/>
      <c r="UOY1219" s="8"/>
      <c r="UOZ1219" s="8"/>
      <c r="UPA1219" s="8"/>
      <c r="UPB1219" s="8"/>
      <c r="UPC1219" s="8"/>
      <c r="UPD1219" s="8"/>
      <c r="UPE1219" s="8"/>
      <c r="UPF1219" s="8"/>
      <c r="UPG1219" s="8"/>
      <c r="UPH1219" s="8"/>
      <c r="UPI1219" s="8"/>
      <c r="UPJ1219" s="8"/>
      <c r="UPK1219" s="8"/>
      <c r="UPL1219" s="8"/>
      <c r="UPM1219" s="8"/>
      <c r="UPN1219" s="8"/>
      <c r="UPO1219" s="8"/>
      <c r="UPP1219" s="8"/>
      <c r="UPQ1219" s="8"/>
      <c r="UPR1219" s="8"/>
      <c r="UPS1219" s="8"/>
      <c r="UPT1219" s="8"/>
      <c r="UPU1219" s="8"/>
      <c r="UPV1219" s="8"/>
      <c r="UPW1219" s="8"/>
      <c r="UPX1219" s="8"/>
      <c r="UPY1219" s="8"/>
      <c r="UPZ1219" s="8"/>
      <c r="UQA1219" s="8"/>
      <c r="UQB1219" s="8"/>
      <c r="UQC1219" s="8"/>
      <c r="UQD1219" s="8"/>
      <c r="UQE1219" s="8"/>
      <c r="UQF1219" s="8"/>
      <c r="UQG1219" s="8"/>
      <c r="UQH1219" s="8"/>
      <c r="UQI1219" s="8"/>
      <c r="UQJ1219" s="8"/>
      <c r="UQK1219" s="8"/>
      <c r="UQL1219" s="8"/>
      <c r="UQM1219" s="8"/>
      <c r="UQN1219" s="8"/>
      <c r="UQO1219" s="8"/>
      <c r="UQP1219" s="8"/>
      <c r="UQQ1219" s="8"/>
      <c r="UQR1219" s="8"/>
      <c r="UQS1219" s="8"/>
      <c r="UQT1219" s="8"/>
      <c r="UQU1219" s="8"/>
      <c r="UQV1219" s="8"/>
      <c r="UQW1219" s="8"/>
      <c r="UQX1219" s="8"/>
      <c r="UQY1219" s="8"/>
      <c r="UQZ1219" s="8"/>
      <c r="URA1219" s="8"/>
      <c r="URB1219" s="8"/>
      <c r="URC1219" s="8"/>
      <c r="URD1219" s="8"/>
      <c r="URE1219" s="8"/>
      <c r="URF1219" s="8"/>
      <c r="URG1219" s="8"/>
      <c r="URH1219" s="8"/>
      <c r="URI1219" s="8"/>
      <c r="URJ1219" s="8"/>
      <c r="URK1219" s="8"/>
      <c r="URL1219" s="8"/>
      <c r="URM1219" s="8"/>
      <c r="URN1219" s="8"/>
      <c r="URO1219" s="8"/>
      <c r="URP1219" s="8"/>
      <c r="URQ1219" s="8"/>
      <c r="URR1219" s="8"/>
      <c r="URS1219" s="8"/>
      <c r="URT1219" s="8"/>
      <c r="URU1219" s="8"/>
      <c r="URV1219" s="8"/>
      <c r="URW1219" s="8"/>
      <c r="URX1219" s="8"/>
      <c r="URY1219" s="8"/>
      <c r="URZ1219" s="8"/>
      <c r="USA1219" s="8"/>
      <c r="USB1219" s="8"/>
      <c r="USC1219" s="8"/>
      <c r="USD1219" s="8"/>
      <c r="USE1219" s="8"/>
      <c r="USF1219" s="8"/>
      <c r="USG1219" s="8"/>
      <c r="USH1219" s="8"/>
      <c r="USI1219" s="8"/>
      <c r="USJ1219" s="8"/>
      <c r="USK1219" s="8"/>
      <c r="USL1219" s="8"/>
      <c r="USM1219" s="8"/>
      <c r="USN1219" s="8"/>
      <c r="USO1219" s="8"/>
      <c r="USP1219" s="8"/>
      <c r="USQ1219" s="8"/>
      <c r="USR1219" s="8"/>
      <c r="USS1219" s="8"/>
      <c r="UST1219" s="8"/>
      <c r="USU1219" s="8"/>
      <c r="USV1219" s="8"/>
      <c r="USW1219" s="8"/>
      <c r="USX1219" s="8"/>
      <c r="USY1219" s="8"/>
      <c r="USZ1219" s="8"/>
      <c r="UTA1219" s="8"/>
      <c r="UTB1219" s="8"/>
      <c r="UTC1219" s="8"/>
      <c r="UTD1219" s="8"/>
      <c r="UTE1219" s="8"/>
      <c r="UTF1219" s="8"/>
      <c r="UTG1219" s="8"/>
      <c r="UTH1219" s="8"/>
      <c r="UTI1219" s="8"/>
      <c r="UTJ1219" s="8"/>
      <c r="UTK1219" s="8"/>
      <c r="UTL1219" s="8"/>
      <c r="UTM1219" s="8"/>
      <c r="UTN1219" s="8"/>
      <c r="UTO1219" s="8"/>
      <c r="UTP1219" s="8"/>
      <c r="UTQ1219" s="8"/>
      <c r="UTR1219" s="8"/>
      <c r="UTS1219" s="8"/>
      <c r="UTT1219" s="8"/>
      <c r="UTU1219" s="8"/>
      <c r="UTV1219" s="8"/>
      <c r="UTW1219" s="8"/>
      <c r="UTX1219" s="8"/>
      <c r="UTY1219" s="8"/>
      <c r="UTZ1219" s="8"/>
      <c r="UUA1219" s="8"/>
      <c r="UUB1219" s="8"/>
      <c r="UUC1219" s="8"/>
      <c r="UUD1219" s="8"/>
      <c r="UUE1219" s="8"/>
      <c r="UUF1219" s="8"/>
      <c r="UUG1219" s="8"/>
      <c r="UUH1219" s="8"/>
      <c r="UUI1219" s="8"/>
      <c r="UUJ1219" s="8"/>
      <c r="UUK1219" s="8"/>
      <c r="UUL1219" s="8"/>
      <c r="UUM1219" s="8"/>
      <c r="UUN1219" s="8"/>
      <c r="UUO1219" s="8"/>
      <c r="UUP1219" s="8"/>
      <c r="UUQ1219" s="8"/>
      <c r="UUR1219" s="8"/>
      <c r="UUS1219" s="8"/>
      <c r="UUT1219" s="8"/>
      <c r="UUU1219" s="8"/>
      <c r="UUV1219" s="8"/>
      <c r="UUW1219" s="8"/>
      <c r="UUX1219" s="8"/>
      <c r="UUY1219" s="8"/>
      <c r="UUZ1219" s="8"/>
      <c r="UVA1219" s="8"/>
      <c r="UVB1219" s="8"/>
      <c r="UVC1219" s="8"/>
      <c r="UVD1219" s="8"/>
      <c r="UVE1219" s="8"/>
      <c r="UVF1219" s="8"/>
      <c r="UVG1219" s="8"/>
      <c r="UVH1219" s="8"/>
      <c r="UVI1219" s="8"/>
      <c r="UVJ1219" s="8"/>
      <c r="UVK1219" s="8"/>
      <c r="UVL1219" s="8"/>
      <c r="UVM1219" s="8"/>
      <c r="UVN1219" s="8"/>
      <c r="UVO1219" s="8"/>
      <c r="UVP1219" s="8"/>
      <c r="UVQ1219" s="8"/>
      <c r="UVR1219" s="8"/>
      <c r="UVS1219" s="8"/>
      <c r="UVT1219" s="8"/>
      <c r="UVU1219" s="8"/>
      <c r="UVV1219" s="8"/>
      <c r="UVW1219" s="8"/>
      <c r="UVX1219" s="8"/>
      <c r="UVY1219" s="8"/>
      <c r="UVZ1219" s="8"/>
      <c r="UWA1219" s="8"/>
      <c r="UWB1219" s="8"/>
      <c r="UWC1219" s="8"/>
      <c r="UWD1219" s="8"/>
      <c r="UWE1219" s="8"/>
      <c r="UWF1219" s="8"/>
      <c r="UWG1219" s="8"/>
      <c r="UWH1219" s="8"/>
      <c r="UWI1219" s="8"/>
      <c r="UWJ1219" s="8"/>
      <c r="UWK1219" s="8"/>
      <c r="UWL1219" s="8"/>
      <c r="UWM1219" s="8"/>
      <c r="UWN1219" s="8"/>
      <c r="UWO1219" s="8"/>
      <c r="UWP1219" s="8"/>
      <c r="UWQ1219" s="8"/>
      <c r="UWR1219" s="8"/>
      <c r="UWS1219" s="8"/>
      <c r="UWT1219" s="8"/>
      <c r="UWU1219" s="8"/>
      <c r="UWV1219" s="8"/>
      <c r="UWW1219" s="8"/>
      <c r="UWX1219" s="8"/>
      <c r="UWY1219" s="8"/>
      <c r="UWZ1219" s="8"/>
      <c r="UXA1219" s="8"/>
      <c r="UXB1219" s="8"/>
      <c r="UXC1219" s="8"/>
      <c r="UXD1219" s="8"/>
      <c r="UXE1219" s="8"/>
      <c r="UXF1219" s="8"/>
      <c r="UXG1219" s="8"/>
      <c r="UXH1219" s="8"/>
      <c r="UXI1219" s="8"/>
      <c r="UXJ1219" s="8"/>
      <c r="UXK1219" s="8"/>
      <c r="UXL1219" s="8"/>
      <c r="UXM1219" s="8"/>
      <c r="UXN1219" s="8"/>
      <c r="UXO1219" s="8"/>
      <c r="UXP1219" s="8"/>
      <c r="UXQ1219" s="8"/>
      <c r="UXR1219" s="8"/>
      <c r="UXS1219" s="8"/>
      <c r="UXT1219" s="8"/>
      <c r="UXU1219" s="8"/>
      <c r="UXV1219" s="8"/>
      <c r="UXW1219" s="8"/>
      <c r="UXX1219" s="8"/>
      <c r="UXY1219" s="8"/>
      <c r="UXZ1219" s="8"/>
      <c r="UYA1219" s="8"/>
      <c r="UYB1219" s="8"/>
      <c r="UYC1219" s="8"/>
      <c r="UYD1219" s="8"/>
      <c r="UYE1219" s="8"/>
      <c r="UYF1219" s="8"/>
      <c r="UYG1219" s="8"/>
      <c r="UYH1219" s="8"/>
      <c r="UYI1219" s="8"/>
      <c r="UYJ1219" s="8"/>
      <c r="UYK1219" s="8"/>
      <c r="UYL1219" s="8"/>
      <c r="UYM1219" s="8"/>
      <c r="UYN1219" s="8"/>
      <c r="UYO1219" s="8"/>
      <c r="UYP1219" s="8"/>
      <c r="UYQ1219" s="8"/>
      <c r="UYR1219" s="8"/>
      <c r="UYS1219" s="8"/>
      <c r="UYT1219" s="8"/>
      <c r="UYU1219" s="8"/>
      <c r="UYV1219" s="8"/>
      <c r="UYW1219" s="8"/>
      <c r="UYX1219" s="8"/>
      <c r="UYY1219" s="8"/>
      <c r="UYZ1219" s="8"/>
      <c r="UZA1219" s="8"/>
      <c r="UZB1219" s="8"/>
      <c r="UZC1219" s="8"/>
      <c r="UZD1219" s="8"/>
      <c r="UZE1219" s="8"/>
      <c r="UZF1219" s="8"/>
      <c r="UZG1219" s="8"/>
      <c r="UZH1219" s="8"/>
      <c r="UZI1219" s="8"/>
      <c r="UZJ1219" s="8"/>
      <c r="UZK1219" s="8"/>
      <c r="UZL1219" s="8"/>
      <c r="UZM1219" s="8"/>
      <c r="UZN1219" s="8"/>
      <c r="UZO1219" s="8"/>
      <c r="UZP1219" s="8"/>
      <c r="UZQ1219" s="8"/>
      <c r="UZR1219" s="8"/>
      <c r="UZS1219" s="8"/>
      <c r="UZT1219" s="8"/>
      <c r="UZU1219" s="8"/>
      <c r="UZV1219" s="8"/>
      <c r="UZW1219" s="8"/>
      <c r="UZX1219" s="8"/>
      <c r="UZY1219" s="8"/>
      <c r="UZZ1219" s="8"/>
      <c r="VAA1219" s="8"/>
      <c r="VAB1219" s="8"/>
      <c r="VAC1219" s="8"/>
      <c r="VAD1219" s="8"/>
      <c r="VAE1219" s="8"/>
      <c r="VAF1219" s="8"/>
      <c r="VAG1219" s="8"/>
      <c r="VAH1219" s="8"/>
      <c r="VAI1219" s="8"/>
      <c r="VAJ1219" s="8"/>
      <c r="VAK1219" s="8"/>
      <c r="VAL1219" s="8"/>
      <c r="VAM1219" s="8"/>
      <c r="VAN1219" s="8"/>
      <c r="VAO1219" s="8"/>
      <c r="VAP1219" s="8"/>
      <c r="VAQ1219" s="8"/>
      <c r="VAR1219" s="8"/>
      <c r="VAS1219" s="8"/>
      <c r="VAT1219" s="8"/>
      <c r="VAU1219" s="8"/>
      <c r="VAV1219" s="8"/>
      <c r="VAW1219" s="8"/>
      <c r="VAX1219" s="8"/>
      <c r="VAY1219" s="8"/>
      <c r="VAZ1219" s="8"/>
      <c r="VBA1219" s="8"/>
      <c r="VBB1219" s="8"/>
      <c r="VBC1219" s="8"/>
      <c r="VBD1219" s="8"/>
      <c r="VBE1219" s="8"/>
      <c r="VBF1219" s="8"/>
      <c r="VBG1219" s="8"/>
      <c r="VBH1219" s="8"/>
      <c r="VBI1219" s="8"/>
      <c r="VBJ1219" s="8"/>
      <c r="VBK1219" s="8"/>
      <c r="VBL1219" s="8"/>
      <c r="VBM1219" s="8"/>
      <c r="VBN1219" s="8"/>
      <c r="VBO1219" s="8"/>
      <c r="VBP1219" s="8"/>
      <c r="VBQ1219" s="8"/>
      <c r="VBR1219" s="8"/>
      <c r="VBS1219" s="8"/>
      <c r="VBT1219" s="8"/>
      <c r="VBU1219" s="8"/>
      <c r="VBV1219" s="8"/>
      <c r="VBW1219" s="8"/>
      <c r="VBX1219" s="8"/>
      <c r="VBY1219" s="8"/>
      <c r="VBZ1219" s="8"/>
      <c r="VCA1219" s="8"/>
      <c r="VCB1219" s="8"/>
      <c r="VCC1219" s="8"/>
      <c r="VCD1219" s="8"/>
      <c r="VCE1219" s="8"/>
      <c r="VCF1219" s="8"/>
      <c r="VCG1219" s="8"/>
      <c r="VCH1219" s="8"/>
      <c r="VCI1219" s="8"/>
      <c r="VCJ1219" s="8"/>
      <c r="VCK1219" s="8"/>
      <c r="VCL1219" s="8"/>
      <c r="VCM1219" s="8"/>
      <c r="VCN1219" s="8"/>
      <c r="VCO1219" s="8"/>
      <c r="VCP1219" s="8"/>
      <c r="VCQ1219" s="8"/>
      <c r="VCR1219" s="8"/>
      <c r="VCS1219" s="8"/>
      <c r="VCT1219" s="8"/>
      <c r="VCU1219" s="8"/>
      <c r="VCV1219" s="8"/>
      <c r="VCW1219" s="8"/>
      <c r="VCX1219" s="8"/>
      <c r="VCY1219" s="8"/>
      <c r="VCZ1219" s="8"/>
      <c r="VDA1219" s="8"/>
      <c r="VDB1219" s="8"/>
      <c r="VDC1219" s="8"/>
      <c r="VDD1219" s="8"/>
      <c r="VDE1219" s="8"/>
      <c r="VDF1219" s="8"/>
      <c r="VDG1219" s="8"/>
      <c r="VDH1219" s="8"/>
      <c r="VDI1219" s="8"/>
      <c r="VDJ1219" s="8"/>
      <c r="VDK1219" s="8"/>
      <c r="VDL1219" s="8"/>
      <c r="VDM1219" s="8"/>
      <c r="VDN1219" s="8"/>
      <c r="VDO1219" s="8"/>
      <c r="VDP1219" s="8"/>
      <c r="VDQ1219" s="8"/>
      <c r="VDR1219" s="8"/>
      <c r="VDS1219" s="8"/>
      <c r="VDT1219" s="8"/>
      <c r="VDU1219" s="8"/>
      <c r="VDV1219" s="8"/>
      <c r="VDW1219" s="8"/>
      <c r="VDX1219" s="8"/>
      <c r="VDY1219" s="8"/>
      <c r="VDZ1219" s="8"/>
      <c r="VEA1219" s="8"/>
      <c r="VEB1219" s="8"/>
      <c r="VEC1219" s="8"/>
      <c r="VED1219" s="8"/>
      <c r="VEE1219" s="8"/>
      <c r="VEF1219" s="8"/>
      <c r="VEG1219" s="8"/>
      <c r="VEH1219" s="8"/>
      <c r="VEI1219" s="8"/>
      <c r="VEJ1219" s="8"/>
      <c r="VEK1219" s="8"/>
      <c r="VEL1219" s="8"/>
      <c r="VEM1219" s="8"/>
      <c r="VEN1219" s="8"/>
      <c r="VEO1219" s="8"/>
      <c r="VEP1219" s="8"/>
      <c r="VEQ1219" s="8"/>
      <c r="VER1219" s="8"/>
      <c r="VES1219" s="8"/>
      <c r="VET1219" s="8"/>
      <c r="VEU1219" s="8"/>
      <c r="VEV1219" s="8"/>
      <c r="VEW1219" s="8"/>
      <c r="VEX1219" s="8"/>
      <c r="VEY1219" s="8"/>
      <c r="VEZ1219" s="8"/>
      <c r="VFA1219" s="8"/>
      <c r="VFB1219" s="8"/>
      <c r="VFC1219" s="8"/>
      <c r="VFD1219" s="8"/>
      <c r="VFE1219" s="8"/>
      <c r="VFF1219" s="8"/>
      <c r="VFG1219" s="8"/>
      <c r="VFH1219" s="8"/>
      <c r="VFI1219" s="8"/>
      <c r="VFJ1219" s="8"/>
      <c r="VFK1219" s="8"/>
      <c r="VFL1219" s="8"/>
      <c r="VFM1219" s="8"/>
      <c r="VFN1219" s="8"/>
      <c r="VFO1219" s="8"/>
      <c r="VFP1219" s="8"/>
      <c r="VFQ1219" s="8"/>
      <c r="VFR1219" s="8"/>
      <c r="VFS1219" s="8"/>
      <c r="VFT1219" s="8"/>
      <c r="VFU1219" s="8"/>
      <c r="VFV1219" s="8"/>
      <c r="VFW1219" s="8"/>
      <c r="VFX1219" s="8"/>
      <c r="VFY1219" s="8"/>
      <c r="VFZ1219" s="8"/>
      <c r="VGA1219" s="8"/>
      <c r="VGB1219" s="8"/>
      <c r="VGC1219" s="8"/>
      <c r="VGD1219" s="8"/>
      <c r="VGE1219" s="8"/>
      <c r="VGF1219" s="8"/>
      <c r="VGG1219" s="8"/>
      <c r="VGH1219" s="8"/>
      <c r="VGI1219" s="8"/>
      <c r="VGJ1219" s="8"/>
      <c r="VGK1219" s="8"/>
      <c r="VGL1219" s="8"/>
      <c r="VGM1219" s="8"/>
      <c r="VGN1219" s="8"/>
      <c r="VGO1219" s="8"/>
      <c r="VGP1219" s="8"/>
      <c r="VGQ1219" s="8"/>
      <c r="VGR1219" s="8"/>
      <c r="VGS1219" s="8"/>
      <c r="VGT1219" s="8"/>
      <c r="VGU1219" s="8"/>
      <c r="VGV1219" s="8"/>
      <c r="VGW1219" s="8"/>
      <c r="VGX1219" s="8"/>
      <c r="VGY1219" s="8"/>
      <c r="VGZ1219" s="8"/>
      <c r="VHA1219" s="8"/>
      <c r="VHB1219" s="8"/>
      <c r="VHC1219" s="8"/>
      <c r="VHD1219" s="8"/>
      <c r="VHE1219" s="8"/>
      <c r="VHF1219" s="8"/>
      <c r="VHG1219" s="8"/>
      <c r="VHH1219" s="8"/>
      <c r="VHI1219" s="8"/>
      <c r="VHJ1219" s="8"/>
      <c r="VHK1219" s="8"/>
      <c r="VHL1219" s="8"/>
      <c r="VHM1219" s="8"/>
      <c r="VHN1219" s="8"/>
      <c r="VHO1219" s="8"/>
      <c r="VHP1219" s="8"/>
      <c r="VHQ1219" s="8"/>
      <c r="VHR1219" s="8"/>
      <c r="VHS1219" s="8"/>
      <c r="VHT1219" s="8"/>
      <c r="VHU1219" s="8"/>
      <c r="VHV1219" s="8"/>
      <c r="VHW1219" s="8"/>
      <c r="VHX1219" s="8"/>
      <c r="VHY1219" s="8"/>
      <c r="VHZ1219" s="8"/>
      <c r="VIA1219" s="8"/>
      <c r="VIB1219" s="8"/>
      <c r="VIC1219" s="8"/>
      <c r="VID1219" s="8"/>
      <c r="VIE1219" s="8"/>
      <c r="VIF1219" s="8"/>
      <c r="VIG1219" s="8"/>
      <c r="VIH1219" s="8"/>
      <c r="VII1219" s="8"/>
      <c r="VIJ1219" s="8"/>
      <c r="VIK1219" s="8"/>
      <c r="VIL1219" s="8"/>
      <c r="VIM1219" s="8"/>
      <c r="VIN1219" s="8"/>
      <c r="VIO1219" s="8"/>
      <c r="VIP1219" s="8"/>
      <c r="VIQ1219" s="8"/>
      <c r="VIR1219" s="8"/>
      <c r="VIS1219" s="8"/>
      <c r="VIT1219" s="8"/>
      <c r="VIU1219" s="8"/>
      <c r="VIV1219" s="8"/>
      <c r="VIW1219" s="8"/>
      <c r="VIX1219" s="8"/>
      <c r="VIY1219" s="8"/>
      <c r="VIZ1219" s="8"/>
      <c r="VJA1219" s="8"/>
      <c r="VJB1219" s="8"/>
      <c r="VJC1219" s="8"/>
      <c r="VJD1219" s="8"/>
      <c r="VJE1219" s="8"/>
      <c r="VJF1219" s="8"/>
      <c r="VJG1219" s="8"/>
      <c r="VJH1219" s="8"/>
      <c r="VJI1219" s="8"/>
      <c r="VJJ1219" s="8"/>
      <c r="VJK1219" s="8"/>
      <c r="VJL1219" s="8"/>
      <c r="VJM1219" s="8"/>
      <c r="VJN1219" s="8"/>
      <c r="VJO1219" s="8"/>
      <c r="VJP1219" s="8"/>
      <c r="VJQ1219" s="8"/>
      <c r="VJR1219" s="8"/>
      <c r="VJS1219" s="8"/>
      <c r="VJT1219" s="8"/>
      <c r="VJU1219" s="8"/>
      <c r="VJV1219" s="8"/>
      <c r="VJW1219" s="8"/>
      <c r="VJX1219" s="8"/>
      <c r="VJY1219" s="8"/>
      <c r="VJZ1219" s="8"/>
      <c r="VKA1219" s="8"/>
      <c r="VKB1219" s="8"/>
      <c r="VKC1219" s="8"/>
      <c r="VKD1219" s="8"/>
      <c r="VKE1219" s="8"/>
      <c r="VKF1219" s="8"/>
      <c r="VKG1219" s="8"/>
      <c r="VKH1219" s="8"/>
      <c r="VKI1219" s="8"/>
      <c r="VKJ1219" s="8"/>
      <c r="VKK1219" s="8"/>
      <c r="VKL1219" s="8"/>
      <c r="VKM1219" s="8"/>
      <c r="VKN1219" s="8"/>
      <c r="VKO1219" s="8"/>
      <c r="VKP1219" s="8"/>
      <c r="VKQ1219" s="8"/>
      <c r="VKR1219" s="8"/>
      <c r="VKS1219" s="8"/>
      <c r="VKT1219" s="8"/>
      <c r="VKU1219" s="8"/>
      <c r="VKV1219" s="8"/>
      <c r="VKW1219" s="8"/>
      <c r="VKX1219" s="8"/>
      <c r="VKY1219" s="8"/>
      <c r="VKZ1219" s="8"/>
      <c r="VLA1219" s="8"/>
      <c r="VLB1219" s="8"/>
      <c r="VLC1219" s="8"/>
      <c r="VLD1219" s="8"/>
      <c r="VLE1219" s="8"/>
      <c r="VLF1219" s="8"/>
      <c r="VLG1219" s="8"/>
      <c r="VLH1219" s="8"/>
      <c r="VLI1219" s="8"/>
      <c r="VLJ1219" s="8"/>
      <c r="VLK1219" s="8"/>
      <c r="VLL1219" s="8"/>
      <c r="VLM1219" s="8"/>
      <c r="VLN1219" s="8"/>
      <c r="VLO1219" s="8"/>
      <c r="VLP1219" s="8"/>
      <c r="VLQ1219" s="8"/>
      <c r="VLR1219" s="8"/>
      <c r="VLS1219" s="8"/>
      <c r="VLT1219" s="8"/>
      <c r="VLU1219" s="8"/>
      <c r="VLV1219" s="8"/>
      <c r="VLW1219" s="8"/>
      <c r="VLX1219" s="8"/>
      <c r="VLY1219" s="8"/>
      <c r="VLZ1219" s="8"/>
      <c r="VMA1219" s="8"/>
      <c r="VMB1219" s="8"/>
      <c r="VMC1219" s="8"/>
      <c r="VMD1219" s="8"/>
      <c r="VME1219" s="8"/>
      <c r="VMF1219" s="8"/>
      <c r="VMG1219" s="8"/>
      <c r="VMH1219" s="8"/>
      <c r="VMI1219" s="8"/>
      <c r="VMJ1219" s="8"/>
      <c r="VMK1219" s="8"/>
      <c r="VML1219" s="8"/>
      <c r="VMM1219" s="8"/>
      <c r="VMN1219" s="8"/>
      <c r="VMO1219" s="8"/>
      <c r="VMP1219" s="8"/>
      <c r="VMQ1219" s="8"/>
      <c r="VMR1219" s="8"/>
      <c r="VMS1219" s="8"/>
      <c r="VMT1219" s="8"/>
      <c r="VMU1219" s="8"/>
      <c r="VMV1219" s="8"/>
      <c r="VMW1219" s="8"/>
      <c r="VMX1219" s="8"/>
      <c r="VMY1219" s="8"/>
      <c r="VMZ1219" s="8"/>
      <c r="VNA1219" s="8"/>
      <c r="VNB1219" s="8"/>
      <c r="VNC1219" s="8"/>
      <c r="VND1219" s="8"/>
      <c r="VNE1219" s="8"/>
      <c r="VNF1219" s="8"/>
      <c r="VNG1219" s="8"/>
      <c r="VNH1219" s="8"/>
      <c r="VNI1219" s="8"/>
      <c r="VNJ1219" s="8"/>
      <c r="VNK1219" s="8"/>
      <c r="VNL1219" s="8"/>
      <c r="VNM1219" s="8"/>
      <c r="VNN1219" s="8"/>
      <c r="VNO1219" s="8"/>
      <c r="VNP1219" s="8"/>
      <c r="VNQ1219" s="8"/>
      <c r="VNR1219" s="8"/>
      <c r="VNS1219" s="8"/>
      <c r="VNT1219" s="8"/>
      <c r="VNU1219" s="8"/>
      <c r="VNV1219" s="8"/>
      <c r="VNW1219" s="8"/>
      <c r="VNX1219" s="8"/>
      <c r="VNY1219" s="8"/>
      <c r="VNZ1219" s="8"/>
      <c r="VOA1219" s="8"/>
      <c r="VOB1219" s="8"/>
      <c r="VOC1219" s="8"/>
      <c r="VOD1219" s="8"/>
      <c r="VOE1219" s="8"/>
      <c r="VOF1219" s="8"/>
      <c r="VOG1219" s="8"/>
      <c r="VOH1219" s="8"/>
      <c r="VOI1219" s="8"/>
      <c r="VOJ1219" s="8"/>
      <c r="VOK1219" s="8"/>
      <c r="VOL1219" s="8"/>
      <c r="VOM1219" s="8"/>
      <c r="VON1219" s="8"/>
      <c r="VOO1219" s="8"/>
      <c r="VOP1219" s="8"/>
      <c r="VOQ1219" s="8"/>
      <c r="VOR1219" s="8"/>
      <c r="VOS1219" s="8"/>
      <c r="VOT1219" s="8"/>
      <c r="VOU1219" s="8"/>
      <c r="VOV1219" s="8"/>
      <c r="VOW1219" s="8"/>
      <c r="VOX1219" s="8"/>
      <c r="VOY1219" s="8"/>
      <c r="VOZ1219" s="8"/>
      <c r="VPA1219" s="8"/>
      <c r="VPB1219" s="8"/>
      <c r="VPC1219" s="8"/>
      <c r="VPD1219" s="8"/>
      <c r="VPE1219" s="8"/>
      <c r="VPF1219" s="8"/>
      <c r="VPG1219" s="8"/>
      <c r="VPH1219" s="8"/>
      <c r="VPI1219" s="8"/>
      <c r="VPJ1219" s="8"/>
      <c r="VPK1219" s="8"/>
      <c r="VPL1219" s="8"/>
      <c r="VPM1219" s="8"/>
      <c r="VPN1219" s="8"/>
      <c r="VPO1219" s="8"/>
      <c r="VPP1219" s="8"/>
      <c r="VPQ1219" s="8"/>
      <c r="VPR1219" s="8"/>
      <c r="VPS1219" s="8"/>
      <c r="VPT1219" s="8"/>
      <c r="VPU1219" s="8"/>
      <c r="VPV1219" s="8"/>
      <c r="VPW1219" s="8"/>
      <c r="VPX1219" s="8"/>
      <c r="VPY1219" s="8"/>
      <c r="VPZ1219" s="8"/>
      <c r="VQA1219" s="8"/>
      <c r="VQB1219" s="8"/>
      <c r="VQC1219" s="8"/>
      <c r="VQD1219" s="8"/>
      <c r="VQE1219" s="8"/>
      <c r="VQF1219" s="8"/>
      <c r="VQG1219" s="8"/>
      <c r="VQH1219" s="8"/>
      <c r="VQI1219" s="8"/>
      <c r="VQJ1219" s="8"/>
      <c r="VQK1219" s="8"/>
      <c r="VQL1219" s="8"/>
      <c r="VQM1219" s="8"/>
      <c r="VQN1219" s="8"/>
      <c r="VQO1219" s="8"/>
      <c r="VQP1219" s="8"/>
      <c r="VQQ1219" s="8"/>
      <c r="VQR1219" s="8"/>
      <c r="VQS1219" s="8"/>
      <c r="VQT1219" s="8"/>
      <c r="VQU1219" s="8"/>
      <c r="VQV1219" s="8"/>
      <c r="VQW1219" s="8"/>
      <c r="VQX1219" s="8"/>
      <c r="VQY1219" s="8"/>
      <c r="VQZ1219" s="8"/>
      <c r="VRA1219" s="8"/>
      <c r="VRB1219" s="8"/>
      <c r="VRC1219" s="8"/>
      <c r="VRD1219" s="8"/>
      <c r="VRE1219" s="8"/>
      <c r="VRF1219" s="8"/>
      <c r="VRG1219" s="8"/>
      <c r="VRH1219" s="8"/>
      <c r="VRI1219" s="8"/>
      <c r="VRJ1219" s="8"/>
      <c r="VRK1219" s="8"/>
      <c r="VRL1219" s="8"/>
      <c r="VRM1219" s="8"/>
      <c r="VRN1219" s="8"/>
      <c r="VRO1219" s="8"/>
      <c r="VRP1219" s="8"/>
      <c r="VRQ1219" s="8"/>
      <c r="VRR1219" s="8"/>
      <c r="VRS1219" s="8"/>
      <c r="VRT1219" s="8"/>
      <c r="VRU1219" s="8"/>
      <c r="VRV1219" s="8"/>
      <c r="VRW1219" s="8"/>
      <c r="VRX1219" s="8"/>
      <c r="VRY1219" s="8"/>
      <c r="VRZ1219" s="8"/>
      <c r="VSA1219" s="8"/>
      <c r="VSB1219" s="8"/>
      <c r="VSC1219" s="8"/>
      <c r="VSD1219" s="8"/>
      <c r="VSE1219" s="8"/>
      <c r="VSF1219" s="8"/>
      <c r="VSG1219" s="8"/>
      <c r="VSH1219" s="8"/>
      <c r="VSI1219" s="8"/>
      <c r="VSJ1219" s="8"/>
      <c r="VSK1219" s="8"/>
      <c r="VSL1219" s="8"/>
      <c r="VSM1219" s="8"/>
      <c r="VSN1219" s="8"/>
      <c r="VSO1219" s="8"/>
      <c r="VSP1219" s="8"/>
      <c r="VSQ1219" s="8"/>
      <c r="VSR1219" s="8"/>
      <c r="VSS1219" s="8"/>
      <c r="VST1219" s="8"/>
      <c r="VSU1219" s="8"/>
      <c r="VSV1219" s="8"/>
      <c r="VSW1219" s="8"/>
      <c r="VSX1219" s="8"/>
      <c r="VSY1219" s="8"/>
      <c r="VSZ1219" s="8"/>
      <c r="VTA1219" s="8"/>
      <c r="VTB1219" s="8"/>
      <c r="VTC1219" s="8"/>
      <c r="VTD1219" s="8"/>
      <c r="VTE1219" s="8"/>
      <c r="VTF1219" s="8"/>
      <c r="VTG1219" s="8"/>
      <c r="VTH1219" s="8"/>
      <c r="VTI1219" s="8"/>
      <c r="VTJ1219" s="8"/>
      <c r="VTK1219" s="8"/>
      <c r="VTL1219" s="8"/>
      <c r="VTM1219" s="8"/>
      <c r="VTN1219" s="8"/>
      <c r="VTO1219" s="8"/>
      <c r="VTP1219" s="8"/>
      <c r="VTQ1219" s="8"/>
      <c r="VTR1219" s="8"/>
      <c r="VTS1219" s="8"/>
      <c r="VTT1219" s="8"/>
      <c r="VTU1219" s="8"/>
      <c r="VTV1219" s="8"/>
      <c r="VTW1219" s="8"/>
      <c r="VTX1219" s="8"/>
      <c r="VTY1219" s="8"/>
      <c r="VTZ1219" s="8"/>
      <c r="VUA1219" s="8"/>
      <c r="VUB1219" s="8"/>
      <c r="VUC1219" s="8"/>
      <c r="VUD1219" s="8"/>
      <c r="VUE1219" s="8"/>
      <c r="VUF1219" s="8"/>
      <c r="VUG1219" s="8"/>
      <c r="VUH1219" s="8"/>
      <c r="VUI1219" s="8"/>
      <c r="VUJ1219" s="8"/>
      <c r="VUK1219" s="8"/>
      <c r="VUL1219" s="8"/>
      <c r="VUM1219" s="8"/>
      <c r="VUN1219" s="8"/>
      <c r="VUO1219" s="8"/>
      <c r="VUP1219" s="8"/>
      <c r="VUQ1219" s="8"/>
      <c r="VUR1219" s="8"/>
      <c r="VUS1219" s="8"/>
      <c r="VUT1219" s="8"/>
      <c r="VUU1219" s="8"/>
      <c r="VUV1219" s="8"/>
      <c r="VUW1219" s="8"/>
      <c r="VUX1219" s="8"/>
      <c r="VUY1219" s="8"/>
      <c r="VUZ1219" s="8"/>
      <c r="VVA1219" s="8"/>
      <c r="VVB1219" s="8"/>
      <c r="VVC1219" s="8"/>
      <c r="VVD1219" s="8"/>
      <c r="VVE1219" s="8"/>
      <c r="VVF1219" s="8"/>
      <c r="VVG1219" s="8"/>
      <c r="VVH1219" s="8"/>
      <c r="VVI1219" s="8"/>
      <c r="VVJ1219" s="8"/>
      <c r="VVK1219" s="8"/>
      <c r="VVL1219" s="8"/>
      <c r="VVM1219" s="8"/>
      <c r="VVN1219" s="8"/>
      <c r="VVO1219" s="8"/>
      <c r="VVP1219" s="8"/>
      <c r="VVQ1219" s="8"/>
      <c r="VVR1219" s="8"/>
      <c r="VVS1219" s="8"/>
      <c r="VVT1219" s="8"/>
      <c r="VVU1219" s="8"/>
      <c r="VVV1219" s="8"/>
      <c r="VVW1219" s="8"/>
      <c r="VVX1219" s="8"/>
      <c r="VVY1219" s="8"/>
      <c r="VVZ1219" s="8"/>
      <c r="VWA1219" s="8"/>
      <c r="VWB1219" s="8"/>
      <c r="VWC1219" s="8"/>
      <c r="VWD1219" s="8"/>
      <c r="VWE1219" s="8"/>
      <c r="VWF1219" s="8"/>
      <c r="VWG1219" s="8"/>
      <c r="VWH1219" s="8"/>
      <c r="VWI1219" s="8"/>
      <c r="VWJ1219" s="8"/>
      <c r="VWK1219" s="8"/>
      <c r="VWL1219" s="8"/>
      <c r="VWM1219" s="8"/>
      <c r="VWN1219" s="8"/>
      <c r="VWO1219" s="8"/>
      <c r="VWP1219" s="8"/>
      <c r="VWQ1219" s="8"/>
      <c r="VWR1219" s="8"/>
      <c r="VWS1219" s="8"/>
      <c r="VWT1219" s="8"/>
      <c r="VWU1219" s="8"/>
      <c r="VWV1219" s="8"/>
      <c r="VWW1219" s="8"/>
      <c r="VWX1219" s="8"/>
      <c r="VWY1219" s="8"/>
      <c r="VWZ1219" s="8"/>
      <c r="VXA1219" s="8"/>
      <c r="VXB1219" s="8"/>
      <c r="VXC1219" s="8"/>
      <c r="VXD1219" s="8"/>
      <c r="VXE1219" s="8"/>
      <c r="VXF1219" s="8"/>
      <c r="VXG1219" s="8"/>
      <c r="VXH1219" s="8"/>
      <c r="VXI1219" s="8"/>
      <c r="VXJ1219" s="8"/>
      <c r="VXK1219" s="8"/>
      <c r="VXL1219" s="8"/>
      <c r="VXM1219" s="8"/>
      <c r="VXN1219" s="8"/>
      <c r="VXO1219" s="8"/>
      <c r="VXP1219" s="8"/>
      <c r="VXQ1219" s="8"/>
      <c r="VXR1219" s="8"/>
      <c r="VXS1219" s="8"/>
      <c r="VXT1219" s="8"/>
      <c r="VXU1219" s="8"/>
      <c r="VXV1219" s="8"/>
      <c r="VXW1219" s="8"/>
      <c r="VXX1219" s="8"/>
      <c r="VXY1219" s="8"/>
      <c r="VXZ1219" s="8"/>
      <c r="VYA1219" s="8"/>
      <c r="VYB1219" s="8"/>
      <c r="VYC1219" s="8"/>
      <c r="VYD1219" s="8"/>
      <c r="VYE1219" s="8"/>
      <c r="VYF1219" s="8"/>
      <c r="VYG1219" s="8"/>
      <c r="VYH1219" s="8"/>
      <c r="VYI1219" s="8"/>
      <c r="VYJ1219" s="8"/>
      <c r="VYK1219" s="8"/>
      <c r="VYL1219" s="8"/>
      <c r="VYM1219" s="8"/>
      <c r="VYN1219" s="8"/>
      <c r="VYO1219" s="8"/>
      <c r="VYP1219" s="8"/>
      <c r="VYQ1219" s="8"/>
      <c r="VYR1219" s="8"/>
      <c r="VYS1219" s="8"/>
      <c r="VYT1219" s="8"/>
      <c r="VYU1219" s="8"/>
      <c r="VYV1219" s="8"/>
      <c r="VYW1219" s="8"/>
      <c r="VYX1219" s="8"/>
      <c r="VYY1219" s="8"/>
      <c r="VYZ1219" s="8"/>
      <c r="VZA1219" s="8"/>
      <c r="VZB1219" s="8"/>
      <c r="VZC1219" s="8"/>
      <c r="VZD1219" s="8"/>
      <c r="VZE1219" s="8"/>
      <c r="VZF1219" s="8"/>
      <c r="VZG1219" s="8"/>
      <c r="VZH1219" s="8"/>
      <c r="VZI1219" s="8"/>
      <c r="VZJ1219" s="8"/>
      <c r="VZK1219" s="8"/>
      <c r="VZL1219" s="8"/>
      <c r="VZM1219" s="8"/>
      <c r="VZN1219" s="8"/>
      <c r="VZO1219" s="8"/>
      <c r="VZP1219" s="8"/>
      <c r="VZQ1219" s="8"/>
      <c r="VZR1219" s="8"/>
      <c r="VZS1219" s="8"/>
      <c r="VZT1219" s="8"/>
      <c r="VZU1219" s="8"/>
      <c r="VZV1219" s="8"/>
      <c r="VZW1219" s="8"/>
      <c r="VZX1219" s="8"/>
      <c r="VZY1219" s="8"/>
      <c r="VZZ1219" s="8"/>
      <c r="WAA1219" s="8"/>
      <c r="WAB1219" s="8"/>
      <c r="WAC1219" s="8"/>
      <c r="WAD1219" s="8"/>
      <c r="WAE1219" s="8"/>
      <c r="WAF1219" s="8"/>
      <c r="WAG1219" s="8"/>
      <c r="WAH1219" s="8"/>
      <c r="WAI1219" s="8"/>
      <c r="WAJ1219" s="8"/>
      <c r="WAK1219" s="8"/>
      <c r="WAL1219" s="8"/>
      <c r="WAM1219" s="8"/>
      <c r="WAN1219" s="8"/>
      <c r="WAO1219" s="8"/>
      <c r="WAP1219" s="8"/>
      <c r="WAQ1219" s="8"/>
      <c r="WAR1219" s="8"/>
      <c r="WAS1219" s="8"/>
      <c r="WAT1219" s="8"/>
      <c r="WAU1219" s="8"/>
      <c r="WAV1219" s="8"/>
      <c r="WAW1219" s="8"/>
      <c r="WAX1219" s="8"/>
      <c r="WAY1219" s="8"/>
      <c r="WAZ1219" s="8"/>
      <c r="WBA1219" s="8"/>
      <c r="WBB1219" s="8"/>
      <c r="WBC1219" s="8"/>
      <c r="WBD1219" s="8"/>
      <c r="WBE1219" s="8"/>
      <c r="WBF1219" s="8"/>
      <c r="WBG1219" s="8"/>
      <c r="WBH1219" s="8"/>
      <c r="WBI1219" s="8"/>
      <c r="WBJ1219" s="8"/>
      <c r="WBK1219" s="8"/>
      <c r="WBL1219" s="8"/>
      <c r="WBM1219" s="8"/>
      <c r="WBN1219" s="8"/>
      <c r="WBO1219" s="8"/>
      <c r="WBP1219" s="8"/>
      <c r="WBQ1219" s="8"/>
      <c r="WBR1219" s="8"/>
      <c r="WBS1219" s="8"/>
      <c r="WBT1219" s="8"/>
      <c r="WBU1219" s="8"/>
      <c r="WBV1219" s="8"/>
      <c r="WBW1219" s="8"/>
      <c r="WBX1219" s="8"/>
      <c r="WBY1219" s="8"/>
      <c r="WBZ1219" s="8"/>
      <c r="WCA1219" s="8"/>
      <c r="WCB1219" s="8"/>
      <c r="WCC1219" s="8"/>
      <c r="WCD1219" s="8"/>
      <c r="WCE1219" s="8"/>
      <c r="WCF1219" s="8"/>
      <c r="WCG1219" s="8"/>
      <c r="WCH1219" s="8"/>
      <c r="WCI1219" s="8"/>
      <c r="WCJ1219" s="8"/>
      <c r="WCK1219" s="8"/>
      <c r="WCL1219" s="8"/>
      <c r="WCM1219" s="8"/>
      <c r="WCN1219" s="8"/>
      <c r="WCO1219" s="8"/>
      <c r="WCP1219" s="8"/>
      <c r="WCQ1219" s="8"/>
      <c r="WCR1219" s="8"/>
      <c r="WCS1219" s="8"/>
      <c r="WCT1219" s="8"/>
      <c r="WCU1219" s="8"/>
      <c r="WCV1219" s="8"/>
      <c r="WCW1219" s="8"/>
      <c r="WCX1219" s="8"/>
      <c r="WCY1219" s="8"/>
      <c r="WCZ1219" s="8"/>
      <c r="WDA1219" s="8"/>
      <c r="WDB1219" s="8"/>
      <c r="WDC1219" s="8"/>
      <c r="WDD1219" s="8"/>
      <c r="WDE1219" s="8"/>
      <c r="WDF1219" s="8"/>
      <c r="WDG1219" s="8"/>
      <c r="WDH1219" s="8"/>
      <c r="WDI1219" s="8"/>
      <c r="WDJ1219" s="8"/>
      <c r="WDK1219" s="8"/>
      <c r="WDL1219" s="8"/>
      <c r="WDM1219" s="8"/>
      <c r="WDN1219" s="8"/>
      <c r="WDO1219" s="8"/>
      <c r="WDP1219" s="8"/>
      <c r="WDQ1219" s="8"/>
      <c r="WDR1219" s="8"/>
      <c r="WDS1219" s="8"/>
      <c r="WDT1219" s="8"/>
      <c r="WDU1219" s="8"/>
      <c r="WDV1219" s="8"/>
      <c r="WDW1219" s="8"/>
      <c r="WDX1219" s="8"/>
      <c r="WDY1219" s="8"/>
      <c r="WDZ1219" s="8"/>
      <c r="WEA1219" s="8"/>
      <c r="WEB1219" s="8"/>
      <c r="WEC1219" s="8"/>
      <c r="WED1219" s="8"/>
      <c r="WEE1219" s="8"/>
      <c r="WEF1219" s="8"/>
      <c r="WEG1219" s="8"/>
      <c r="WEH1219" s="8"/>
      <c r="WEI1219" s="8"/>
      <c r="WEJ1219" s="8"/>
      <c r="WEK1219" s="8"/>
      <c r="WEL1219" s="8"/>
      <c r="WEM1219" s="8"/>
      <c r="WEN1219" s="8"/>
      <c r="WEO1219" s="8"/>
      <c r="WEP1219" s="8"/>
      <c r="WEQ1219" s="8"/>
      <c r="WER1219" s="8"/>
      <c r="WES1219" s="8"/>
      <c r="WET1219" s="8"/>
      <c r="WEU1219" s="8"/>
      <c r="WEV1219" s="8"/>
      <c r="WEW1219" s="8"/>
      <c r="WEX1219" s="8"/>
      <c r="WEY1219" s="8"/>
      <c r="WEZ1219" s="8"/>
      <c r="WFA1219" s="8"/>
      <c r="WFB1219" s="8"/>
      <c r="WFC1219" s="8"/>
      <c r="WFD1219" s="8"/>
      <c r="WFE1219" s="8"/>
      <c r="WFF1219" s="8"/>
      <c r="WFG1219" s="8"/>
      <c r="WFH1219" s="8"/>
      <c r="WFI1219" s="8"/>
      <c r="WFJ1219" s="8"/>
      <c r="WFK1219" s="8"/>
      <c r="WFL1219" s="8"/>
      <c r="WFM1219" s="8"/>
      <c r="WFN1219" s="8"/>
      <c r="WFO1219" s="8"/>
      <c r="WFP1219" s="8"/>
      <c r="WFQ1219" s="8"/>
      <c r="WFR1219" s="8"/>
      <c r="WFS1219" s="8"/>
      <c r="WFT1219" s="8"/>
      <c r="WFU1219" s="8"/>
      <c r="WFV1219" s="8"/>
      <c r="WFW1219" s="8"/>
      <c r="WFX1219" s="8"/>
      <c r="WFY1219" s="8"/>
      <c r="WFZ1219" s="8"/>
      <c r="WGA1219" s="8"/>
      <c r="WGB1219" s="8"/>
      <c r="WGC1219" s="8"/>
      <c r="WGD1219" s="8"/>
      <c r="WGE1219" s="8"/>
      <c r="WGF1219" s="8"/>
      <c r="WGG1219" s="8"/>
      <c r="WGH1219" s="8"/>
      <c r="WGI1219" s="8"/>
      <c r="WGJ1219" s="8"/>
      <c r="WGK1219" s="8"/>
      <c r="WGL1219" s="8"/>
      <c r="WGM1219" s="8"/>
      <c r="WGN1219" s="8"/>
      <c r="WGO1219" s="8"/>
      <c r="WGP1219" s="8"/>
      <c r="WGQ1219" s="8"/>
      <c r="WGR1219" s="8"/>
      <c r="WGS1219" s="8"/>
      <c r="WGT1219" s="8"/>
      <c r="WGU1219" s="8"/>
      <c r="WGV1219" s="8"/>
      <c r="WGW1219" s="8"/>
      <c r="WGX1219" s="8"/>
      <c r="WGY1219" s="8"/>
      <c r="WGZ1219" s="8"/>
      <c r="WHA1219" s="8"/>
      <c r="WHB1219" s="8"/>
      <c r="WHC1219" s="8"/>
      <c r="WHD1219" s="8"/>
      <c r="WHE1219" s="8"/>
      <c r="WHF1219" s="8"/>
      <c r="WHG1219" s="8"/>
      <c r="WHH1219" s="8"/>
      <c r="WHI1219" s="8"/>
      <c r="WHJ1219" s="8"/>
      <c r="WHK1219" s="8"/>
      <c r="WHL1219" s="8"/>
      <c r="WHM1219" s="8"/>
      <c r="WHN1219" s="8"/>
      <c r="WHO1219" s="8"/>
      <c r="WHP1219" s="8"/>
      <c r="WHQ1219" s="8"/>
      <c r="WHR1219" s="8"/>
      <c r="WHS1219" s="8"/>
      <c r="WHT1219" s="8"/>
      <c r="WHU1219" s="8"/>
      <c r="WHV1219" s="8"/>
      <c r="WHW1219" s="8"/>
      <c r="WHX1219" s="8"/>
      <c r="WHY1219" s="8"/>
      <c r="WHZ1219" s="8"/>
      <c r="WIA1219" s="8"/>
      <c r="WIB1219" s="8"/>
      <c r="WIC1219" s="8"/>
      <c r="WID1219" s="8"/>
      <c r="WIE1219" s="8"/>
      <c r="WIF1219" s="8"/>
      <c r="WIG1219" s="8"/>
      <c r="WIH1219" s="8"/>
      <c r="WII1219" s="8"/>
      <c r="WIJ1219" s="8"/>
      <c r="WIK1219" s="8"/>
      <c r="WIL1219" s="8"/>
      <c r="WIM1219" s="8"/>
      <c r="WIN1219" s="8"/>
      <c r="WIO1219" s="8"/>
      <c r="WIP1219" s="8"/>
      <c r="WIQ1219" s="8"/>
      <c r="WIR1219" s="8"/>
      <c r="WIS1219" s="8"/>
      <c r="WIT1219" s="8"/>
      <c r="WIU1219" s="8"/>
      <c r="WIV1219" s="8"/>
      <c r="WIW1219" s="8"/>
      <c r="WIX1219" s="8"/>
      <c r="WIY1219" s="8"/>
      <c r="WIZ1219" s="8"/>
      <c r="WJA1219" s="8"/>
      <c r="WJB1219" s="8"/>
      <c r="WJC1219" s="8"/>
      <c r="WJD1219" s="8"/>
      <c r="WJE1219" s="8"/>
      <c r="WJF1219" s="8"/>
      <c r="WJG1219" s="8"/>
      <c r="WJH1219" s="8"/>
      <c r="WJI1219" s="8"/>
      <c r="WJJ1219" s="8"/>
      <c r="WJK1219" s="8"/>
      <c r="WJL1219" s="8"/>
      <c r="WJM1219" s="8"/>
      <c r="WJN1219" s="8"/>
      <c r="WJO1219" s="8"/>
      <c r="WJP1219" s="8"/>
      <c r="WJQ1219" s="8"/>
      <c r="WJR1219" s="8"/>
      <c r="WJS1219" s="8"/>
      <c r="WJT1219" s="8"/>
      <c r="WJU1219" s="8"/>
      <c r="WJV1219" s="8"/>
      <c r="WJW1219" s="8"/>
      <c r="WJX1219" s="8"/>
      <c r="WJY1219" s="8"/>
      <c r="WJZ1219" s="8"/>
      <c r="WKA1219" s="8"/>
      <c r="WKB1219" s="8"/>
      <c r="WKC1219" s="8"/>
      <c r="WKD1219" s="8"/>
      <c r="WKE1219" s="8"/>
      <c r="WKF1219" s="8"/>
      <c r="WKG1219" s="8"/>
      <c r="WKH1219" s="8"/>
      <c r="WKI1219" s="8"/>
      <c r="WKJ1219" s="8"/>
      <c r="WKK1219" s="8"/>
      <c r="WKL1219" s="8"/>
      <c r="WKM1219" s="8"/>
      <c r="WKN1219" s="8"/>
      <c r="WKO1219" s="8"/>
      <c r="WKP1219" s="8"/>
      <c r="WKQ1219" s="8"/>
      <c r="WKR1219" s="8"/>
      <c r="WKS1219" s="8"/>
      <c r="WKT1219" s="8"/>
      <c r="WKU1219" s="8"/>
      <c r="WKV1219" s="8"/>
      <c r="WKW1219" s="8"/>
      <c r="WKX1219" s="8"/>
      <c r="WKY1219" s="8"/>
      <c r="WKZ1219" s="8"/>
      <c r="WLA1219" s="8"/>
      <c r="WLB1219" s="8"/>
      <c r="WLC1219" s="8"/>
      <c r="WLD1219" s="8"/>
      <c r="WLE1219" s="8"/>
      <c r="WLF1219" s="8"/>
      <c r="WLG1219" s="8"/>
      <c r="WLH1219" s="8"/>
      <c r="WLI1219" s="8"/>
      <c r="WLJ1219" s="8"/>
      <c r="WLK1219" s="8"/>
      <c r="WLL1219" s="8"/>
      <c r="WLM1219" s="8"/>
      <c r="WLN1219" s="8"/>
      <c r="WLO1219" s="8"/>
      <c r="WLP1219" s="8"/>
      <c r="WLQ1219" s="8"/>
      <c r="WLR1219" s="8"/>
      <c r="WLS1219" s="8"/>
      <c r="WLT1219" s="8"/>
      <c r="WLU1219" s="8"/>
      <c r="WLV1219" s="8"/>
      <c r="WLW1219" s="8"/>
      <c r="WLX1219" s="8"/>
      <c r="WLY1219" s="8"/>
      <c r="WLZ1219" s="8"/>
      <c r="WMA1219" s="8"/>
      <c r="WMB1219" s="8"/>
      <c r="WMC1219" s="8"/>
      <c r="WMD1219" s="8"/>
      <c r="WME1219" s="8"/>
      <c r="WMF1219" s="8"/>
      <c r="WMG1219" s="8"/>
      <c r="WMH1219" s="8"/>
      <c r="WMI1219" s="8"/>
      <c r="WMJ1219" s="8"/>
      <c r="WMK1219" s="8"/>
      <c r="WML1219" s="8"/>
      <c r="WMM1219" s="8"/>
      <c r="WMN1219" s="8"/>
      <c r="WMO1219" s="8"/>
      <c r="WMP1219" s="8"/>
      <c r="WMQ1219" s="8"/>
      <c r="WMR1219" s="8"/>
      <c r="WMS1219" s="8"/>
      <c r="WMT1219" s="8"/>
      <c r="WMU1219" s="8"/>
      <c r="WMV1219" s="8"/>
      <c r="WMW1219" s="8"/>
      <c r="WMX1219" s="8"/>
      <c r="WMY1219" s="8"/>
      <c r="WMZ1219" s="8"/>
      <c r="WNA1219" s="8"/>
      <c r="WNB1219" s="8"/>
      <c r="WNC1219" s="8"/>
      <c r="WND1219" s="8"/>
      <c r="WNE1219" s="8"/>
      <c r="WNF1219" s="8"/>
      <c r="WNG1219" s="8"/>
      <c r="WNH1219" s="8"/>
      <c r="WNI1219" s="8"/>
      <c r="WNJ1219" s="8"/>
      <c r="WNK1219" s="8"/>
      <c r="WNL1219" s="8"/>
      <c r="WNM1219" s="8"/>
      <c r="WNN1219" s="8"/>
      <c r="WNO1219" s="8"/>
      <c r="WNP1219" s="8"/>
      <c r="WNQ1219" s="8"/>
      <c r="WNR1219" s="8"/>
      <c r="WNS1219" s="8"/>
      <c r="WNT1219" s="8"/>
      <c r="WNU1219" s="8"/>
      <c r="WNV1219" s="8"/>
      <c r="WNW1219" s="8"/>
      <c r="WNX1219" s="8"/>
      <c r="WNY1219" s="8"/>
      <c r="WNZ1219" s="8"/>
      <c r="WOA1219" s="8"/>
      <c r="WOB1219" s="8"/>
      <c r="WOC1219" s="8"/>
      <c r="WOD1219" s="8"/>
      <c r="WOE1219" s="8"/>
      <c r="WOF1219" s="8"/>
      <c r="WOG1219" s="8"/>
      <c r="WOH1219" s="8"/>
      <c r="WOI1219" s="8"/>
      <c r="WOJ1219" s="8"/>
      <c r="WOK1219" s="8"/>
      <c r="WOL1219" s="8"/>
      <c r="WOM1219" s="8"/>
      <c r="WON1219" s="8"/>
      <c r="WOO1219" s="8"/>
      <c r="WOP1219" s="8"/>
      <c r="WOQ1219" s="8"/>
      <c r="WOR1219" s="8"/>
      <c r="WOS1219" s="8"/>
      <c r="WOT1219" s="8"/>
      <c r="WOU1219" s="8"/>
      <c r="WOV1219" s="8"/>
      <c r="WOW1219" s="8"/>
      <c r="WOX1219" s="8"/>
      <c r="WOY1219" s="8"/>
      <c r="WOZ1219" s="8"/>
      <c r="WPA1219" s="8"/>
      <c r="WPB1219" s="8"/>
      <c r="WPC1219" s="8"/>
      <c r="WPD1219" s="8"/>
      <c r="WPE1219" s="8"/>
      <c r="WPF1219" s="8"/>
      <c r="WPG1219" s="8"/>
      <c r="WPH1219" s="8"/>
      <c r="WPI1219" s="8"/>
      <c r="WPJ1219" s="8"/>
      <c r="WPK1219" s="8"/>
      <c r="WPL1219" s="8"/>
      <c r="WPM1219" s="8"/>
      <c r="WPN1219" s="8"/>
      <c r="WPO1219" s="8"/>
      <c r="WPP1219" s="8"/>
      <c r="WPQ1219" s="8"/>
      <c r="WPR1219" s="8"/>
      <c r="WPS1219" s="8"/>
      <c r="WPT1219" s="8"/>
      <c r="WPU1219" s="8"/>
      <c r="WPV1219" s="8"/>
      <c r="WPW1219" s="8"/>
      <c r="WPX1219" s="8"/>
      <c r="WPY1219" s="8"/>
      <c r="WPZ1219" s="8"/>
      <c r="WQA1219" s="8"/>
      <c r="WQB1219" s="8"/>
      <c r="WQC1219" s="8"/>
      <c r="WQD1219" s="8"/>
      <c r="WQE1219" s="8"/>
      <c r="WQF1219" s="8"/>
      <c r="WQG1219" s="8"/>
      <c r="WQH1219" s="8"/>
      <c r="WQI1219" s="8"/>
      <c r="WQJ1219" s="8"/>
      <c r="WQK1219" s="8"/>
      <c r="WQL1219" s="8"/>
      <c r="WQM1219" s="8"/>
      <c r="WQN1219" s="8"/>
      <c r="WQO1219" s="8"/>
      <c r="WQP1219" s="8"/>
      <c r="WQQ1219" s="8"/>
      <c r="WQR1219" s="8"/>
      <c r="WQS1219" s="8"/>
      <c r="WQT1219" s="8"/>
      <c r="WQU1219" s="8"/>
      <c r="WQV1219" s="8"/>
      <c r="WQW1219" s="8"/>
      <c r="WQX1219" s="8"/>
      <c r="WQY1219" s="8"/>
      <c r="WQZ1219" s="8"/>
      <c r="WRA1219" s="8"/>
      <c r="WRB1219" s="8"/>
      <c r="WRC1219" s="8"/>
      <c r="WRD1219" s="8"/>
      <c r="WRE1219" s="8"/>
      <c r="WRF1219" s="8"/>
      <c r="WRG1219" s="8"/>
      <c r="WRH1219" s="8"/>
      <c r="WRI1219" s="8"/>
      <c r="WRJ1219" s="8"/>
      <c r="WRK1219" s="8"/>
      <c r="WRL1219" s="8"/>
      <c r="WRM1219" s="8"/>
      <c r="WRN1219" s="8"/>
      <c r="WRO1219" s="8"/>
      <c r="WRP1219" s="8"/>
      <c r="WRQ1219" s="8"/>
      <c r="WRR1219" s="8"/>
      <c r="WRS1219" s="8"/>
      <c r="WRT1219" s="8"/>
      <c r="WRU1219" s="8"/>
      <c r="WRV1219" s="8"/>
      <c r="WRW1219" s="8"/>
      <c r="WRX1219" s="8"/>
      <c r="WRY1219" s="8"/>
      <c r="WRZ1219" s="8"/>
      <c r="WSA1219" s="8"/>
      <c r="WSB1219" s="8"/>
      <c r="WSC1219" s="8"/>
      <c r="WSD1219" s="8"/>
      <c r="WSE1219" s="8"/>
      <c r="WSF1219" s="8"/>
      <c r="WSG1219" s="8"/>
      <c r="WSH1219" s="8"/>
      <c r="WSI1219" s="8"/>
      <c r="WSJ1219" s="8"/>
      <c r="WSK1219" s="8"/>
      <c r="WSL1219" s="8"/>
      <c r="WSM1219" s="8"/>
      <c r="WSN1219" s="8"/>
      <c r="WSO1219" s="8"/>
      <c r="WSP1219" s="8"/>
      <c r="WSQ1219" s="8"/>
      <c r="WSR1219" s="8"/>
      <c r="WSS1219" s="8"/>
      <c r="WST1219" s="8"/>
      <c r="WSU1219" s="8"/>
      <c r="WSV1219" s="8"/>
      <c r="WSW1219" s="8"/>
      <c r="WSX1219" s="8"/>
      <c r="WSY1219" s="8"/>
      <c r="WSZ1219" s="8"/>
      <c r="WTA1219" s="8"/>
      <c r="WTB1219" s="8"/>
      <c r="WTC1219" s="8"/>
      <c r="WTD1219" s="8"/>
      <c r="WTE1219" s="8"/>
      <c r="WTF1219" s="8"/>
      <c r="WTG1219" s="8"/>
      <c r="WTH1219" s="8"/>
      <c r="WTI1219" s="8"/>
      <c r="WTJ1219" s="8"/>
      <c r="WTK1219" s="8"/>
      <c r="WTL1219" s="8"/>
      <c r="WTM1219" s="8"/>
      <c r="WTN1219" s="8"/>
      <c r="WTO1219" s="8"/>
      <c r="WTP1219" s="8"/>
      <c r="WTQ1219" s="8"/>
      <c r="WTR1219" s="8"/>
      <c r="WTS1219" s="8"/>
      <c r="WTT1219" s="8"/>
      <c r="WTU1219" s="8"/>
      <c r="WTV1219" s="8"/>
      <c r="WTW1219" s="8"/>
      <c r="WTX1219" s="8"/>
      <c r="WTY1219" s="8"/>
      <c r="WTZ1219" s="8"/>
      <c r="WUA1219" s="8"/>
      <c r="WUB1219" s="8"/>
      <c r="WUC1219" s="8"/>
      <c r="WUD1219" s="8"/>
      <c r="WUE1219" s="8"/>
      <c r="WUF1219" s="8"/>
      <c r="WUG1219" s="8"/>
      <c r="WUH1219" s="8"/>
      <c r="WUI1219" s="8"/>
      <c r="WUJ1219" s="8"/>
      <c r="WUK1219" s="8"/>
      <c r="WUL1219" s="8"/>
      <c r="WUM1219" s="8"/>
      <c r="WUN1219" s="8"/>
      <c r="WUO1219" s="8"/>
      <c r="WUP1219" s="8"/>
      <c r="WUQ1219" s="8"/>
      <c r="WUR1219" s="8"/>
      <c r="WUS1219" s="8"/>
      <c r="WUT1219" s="8"/>
      <c r="WUU1219" s="8"/>
      <c r="WUV1219" s="8"/>
      <c r="WUW1219" s="8"/>
      <c r="WUX1219" s="8"/>
      <c r="WUY1219" s="8"/>
      <c r="WUZ1219" s="8"/>
      <c r="WVA1219" s="8"/>
      <c r="WVB1219" s="8"/>
      <c r="WVC1219" s="8"/>
      <c r="WVD1219" s="8"/>
      <c r="WVE1219" s="8"/>
      <c r="WVF1219" s="8"/>
      <c r="WVG1219" s="8"/>
      <c r="WVH1219" s="8"/>
      <c r="WVI1219" s="8"/>
      <c r="WVJ1219" s="8"/>
      <c r="WVK1219" s="8"/>
      <c r="WVL1219" s="8"/>
      <c r="WVM1219" s="8"/>
      <c r="WVN1219" s="8"/>
      <c r="WVO1219" s="8"/>
      <c r="WVP1219" s="8"/>
      <c r="WVQ1219" s="8"/>
      <c r="WVR1219" s="8"/>
      <c r="WVS1219" s="8"/>
      <c r="WVT1219" s="8"/>
      <c r="WVU1219" s="8"/>
      <c r="WVV1219" s="8"/>
      <c r="WVW1219" s="8"/>
      <c r="WVX1219" s="8"/>
      <c r="WVY1219" s="8"/>
      <c r="WVZ1219" s="8"/>
      <c r="WWA1219" s="8"/>
      <c r="WWB1219" s="8"/>
      <c r="WWC1219" s="8"/>
      <c r="WWD1219" s="8"/>
      <c r="WWE1219" s="8"/>
      <c r="WWF1219" s="8"/>
      <c r="WWG1219" s="8"/>
      <c r="WWH1219" s="8"/>
      <c r="WWI1219" s="8"/>
      <c r="WWJ1219" s="8"/>
      <c r="WWK1219" s="8"/>
      <c r="WWL1219" s="8"/>
      <c r="WWM1219" s="8"/>
      <c r="WWN1219" s="8"/>
      <c r="WWO1219" s="8"/>
      <c r="WWP1219" s="8"/>
      <c r="WWQ1219" s="8"/>
      <c r="WWR1219" s="8"/>
      <c r="WWS1219" s="8"/>
      <c r="WWT1219" s="8"/>
      <c r="WWU1219" s="8"/>
      <c r="WWV1219" s="8"/>
      <c r="WWW1219" s="8"/>
      <c r="WWX1219" s="8"/>
      <c r="WWY1219" s="8"/>
      <c r="WWZ1219" s="8"/>
      <c r="WXA1219" s="8"/>
      <c r="WXB1219" s="8"/>
      <c r="WXC1219" s="8"/>
      <c r="WXD1219" s="8"/>
      <c r="WXE1219" s="8"/>
      <c r="WXF1219" s="8"/>
      <c r="WXG1219" s="8"/>
      <c r="WXH1219" s="8"/>
      <c r="WXI1219" s="8"/>
      <c r="WXJ1219" s="8"/>
      <c r="WXK1219" s="8"/>
      <c r="WXL1219" s="8"/>
      <c r="WXM1219" s="8"/>
      <c r="WXN1219" s="8"/>
      <c r="WXO1219" s="8"/>
      <c r="WXP1219" s="8"/>
      <c r="WXQ1219" s="8"/>
      <c r="WXR1219" s="8"/>
      <c r="WXS1219" s="8"/>
      <c r="WXT1219" s="8"/>
      <c r="WXU1219" s="8"/>
      <c r="WXV1219" s="8"/>
      <c r="WXW1219" s="8"/>
      <c r="WXX1219" s="8"/>
      <c r="WXY1219" s="8"/>
      <c r="WXZ1219" s="8"/>
    </row>
    <row r="1220" spans="1:16198" ht="61.5" x14ac:dyDescent="0.85">
      <c r="A1220" s="8">
        <v>1</v>
      </c>
      <c r="B1220" s="43">
        <f>SUBTOTAL(103,$A$1031:A1220)</f>
        <v>186</v>
      </c>
      <c r="C1220" s="11" t="s">
        <v>2223</v>
      </c>
      <c r="D1220" s="17">
        <v>3268937.87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49">
        <v>0</v>
      </c>
      <c r="L1220" s="17">
        <v>0</v>
      </c>
      <c r="M1220" s="17">
        <v>380</v>
      </c>
      <c r="N1220" s="17">
        <v>3140647.98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67209.87</v>
      </c>
      <c r="AD1220" s="17">
        <v>61080.02</v>
      </c>
      <c r="AE1220" s="17">
        <v>0</v>
      </c>
      <c r="AF1220" s="20">
        <v>2022</v>
      </c>
      <c r="AG1220" s="20">
        <v>2022</v>
      </c>
      <c r="AH1220" s="21">
        <v>2022</v>
      </c>
    </row>
    <row r="1221" spans="1:16198" ht="61.5" x14ac:dyDescent="0.85">
      <c r="A1221" s="8">
        <v>1</v>
      </c>
      <c r="B1221" s="43">
        <f>SUBTOTAL(103,$A$1031:A1221)</f>
        <v>187</v>
      </c>
      <c r="C1221" s="11" t="s">
        <v>1126</v>
      </c>
      <c r="D1221" s="17">
        <v>10185538.860000001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49">
        <v>0</v>
      </c>
      <c r="L1221" s="17">
        <v>0</v>
      </c>
      <c r="M1221" s="17">
        <v>750</v>
      </c>
      <c r="N1221" s="25">
        <v>6000000</v>
      </c>
      <c r="O1221" s="17">
        <v>0</v>
      </c>
      <c r="P1221" s="17">
        <v>0</v>
      </c>
      <c r="Q1221" s="17">
        <v>2058.1</v>
      </c>
      <c r="R1221" s="17">
        <v>3737163.56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208375.3</v>
      </c>
      <c r="AD1221" s="17">
        <v>0</v>
      </c>
      <c r="AE1221" s="17">
        <v>240000</v>
      </c>
      <c r="AF1221" s="20" t="s">
        <v>262</v>
      </c>
      <c r="AG1221" s="20">
        <v>2022</v>
      </c>
      <c r="AH1221" s="21">
        <v>2022</v>
      </c>
    </row>
    <row r="1222" spans="1:16198" ht="61.5" x14ac:dyDescent="0.85">
      <c r="A1222" s="8">
        <v>1</v>
      </c>
      <c r="B1222" s="43">
        <f>SUBTOTAL(103,$A$1031:A1222)</f>
        <v>188</v>
      </c>
      <c r="C1222" s="11" t="s">
        <v>730</v>
      </c>
      <c r="D1222" s="17">
        <v>2411399.91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49">
        <v>0</v>
      </c>
      <c r="L1222" s="17">
        <v>0</v>
      </c>
      <c r="M1222" s="17">
        <v>265</v>
      </c>
      <c r="N1222" s="25">
        <v>2360877.14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50522.77</v>
      </c>
      <c r="AD1222" s="17">
        <v>0</v>
      </c>
      <c r="AE1222" s="17">
        <v>0</v>
      </c>
      <c r="AF1222" s="20" t="s">
        <v>262</v>
      </c>
      <c r="AG1222" s="20">
        <v>2022</v>
      </c>
      <c r="AH1222" s="21">
        <v>2022</v>
      </c>
    </row>
    <row r="1223" spans="1:16198" ht="61.5" x14ac:dyDescent="0.85">
      <c r="A1223" s="8">
        <v>1</v>
      </c>
      <c r="B1223" s="43">
        <f>SUBTOTAL(103,$A$1031:A1223)</f>
        <v>189</v>
      </c>
      <c r="C1223" s="11" t="s">
        <v>738</v>
      </c>
      <c r="D1223" s="17">
        <v>9045518.4000000004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49">
        <v>0</v>
      </c>
      <c r="L1223" s="17">
        <v>0</v>
      </c>
      <c r="M1223" s="17">
        <v>1080</v>
      </c>
      <c r="N1223" s="17">
        <v>8856000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189518.4</v>
      </c>
      <c r="AD1223" s="17">
        <v>0</v>
      </c>
      <c r="AE1223" s="17">
        <v>0</v>
      </c>
      <c r="AF1223" s="20" t="s">
        <v>262</v>
      </c>
      <c r="AG1223" s="20">
        <v>2022</v>
      </c>
      <c r="AH1223" s="21">
        <v>2022</v>
      </c>
    </row>
    <row r="1224" spans="1:16198" ht="61.5" x14ac:dyDescent="0.85">
      <c r="A1224" s="8">
        <v>1</v>
      </c>
      <c r="B1224" s="43">
        <f>SUBTOTAL(103,$A$1031:A1224)</f>
        <v>190</v>
      </c>
      <c r="C1224" s="11" t="s">
        <v>1123</v>
      </c>
      <c r="D1224" s="17">
        <v>2537236.0500000003</v>
      </c>
      <c r="E1224" s="17">
        <v>67417.2</v>
      </c>
      <c r="F1224" s="17">
        <v>0</v>
      </c>
      <c r="G1224" s="17">
        <v>2167791.6</v>
      </c>
      <c r="H1224" s="17">
        <v>248868</v>
      </c>
      <c r="I1224" s="94">
        <v>0</v>
      </c>
      <c r="J1224" s="17">
        <v>0</v>
      </c>
      <c r="K1224" s="49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53159.25</v>
      </c>
      <c r="AD1224" s="17">
        <v>0</v>
      </c>
      <c r="AE1224" s="17">
        <v>0</v>
      </c>
      <c r="AF1224" s="20" t="s">
        <v>262</v>
      </c>
      <c r="AG1224" s="20">
        <v>2022</v>
      </c>
      <c r="AH1224" s="21">
        <v>2022</v>
      </c>
    </row>
    <row r="1225" spans="1:16198" ht="61.5" x14ac:dyDescent="0.85">
      <c r="A1225" s="8">
        <v>1</v>
      </c>
      <c r="B1225" s="43">
        <f>SUBTOTAL(103,$A$1031:A1225)</f>
        <v>191</v>
      </c>
      <c r="C1225" s="11" t="s">
        <v>739</v>
      </c>
      <c r="D1225" s="17">
        <v>4389120.55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49">
        <v>0</v>
      </c>
      <c r="L1225" s="17">
        <v>0</v>
      </c>
      <c r="M1225" s="17">
        <v>690</v>
      </c>
      <c r="N1225" s="17">
        <v>4297161.3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91959.25</v>
      </c>
      <c r="AD1225" s="17">
        <v>0</v>
      </c>
      <c r="AE1225" s="17">
        <v>0</v>
      </c>
      <c r="AF1225" s="20" t="s">
        <v>262</v>
      </c>
      <c r="AG1225" s="20">
        <v>2022</v>
      </c>
      <c r="AH1225" s="21">
        <v>2022</v>
      </c>
    </row>
    <row r="1226" spans="1:16198" ht="61.5" x14ac:dyDescent="0.85">
      <c r="A1226" s="8">
        <v>1</v>
      </c>
      <c r="B1226" s="43">
        <f>SUBTOTAL(103,$A$1031:A1226)</f>
        <v>192</v>
      </c>
      <c r="C1226" s="11" t="s">
        <v>744</v>
      </c>
      <c r="D1226" s="17">
        <v>7340645.0999999996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49">
        <v>0</v>
      </c>
      <c r="L1226" s="17">
        <v>0</v>
      </c>
      <c r="M1226" s="17">
        <v>1154</v>
      </c>
      <c r="N1226" s="17">
        <v>7186846.5800000001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153798.51999999999</v>
      </c>
      <c r="AD1226" s="17">
        <v>0</v>
      </c>
      <c r="AE1226" s="17">
        <v>0</v>
      </c>
      <c r="AF1226" s="20" t="s">
        <v>262</v>
      </c>
      <c r="AG1226" s="20">
        <v>2022</v>
      </c>
      <c r="AH1226" s="21">
        <v>2022</v>
      </c>
    </row>
    <row r="1227" spans="1:16198" ht="61.5" x14ac:dyDescent="0.85">
      <c r="B1227" s="11" t="s">
        <v>725</v>
      </c>
      <c r="C1227" s="128"/>
      <c r="D1227" s="129">
        <v>98868726.679999992</v>
      </c>
      <c r="E1227" s="17">
        <v>2633423.2000000002</v>
      </c>
      <c r="F1227" s="17">
        <v>4684129.43</v>
      </c>
      <c r="G1227" s="17">
        <v>21872780.07</v>
      </c>
      <c r="H1227" s="17">
        <v>2884591.81</v>
      </c>
      <c r="I1227" s="17">
        <v>4236453.4799999995</v>
      </c>
      <c r="J1227" s="17">
        <v>0</v>
      </c>
      <c r="K1227" s="49">
        <v>0</v>
      </c>
      <c r="L1227" s="17">
        <v>0</v>
      </c>
      <c r="M1227" s="17">
        <v>2148</v>
      </c>
      <c r="N1227" s="17">
        <v>17898215.32</v>
      </c>
      <c r="O1227" s="17">
        <v>0</v>
      </c>
      <c r="P1227" s="17">
        <v>0</v>
      </c>
      <c r="Q1227" s="17">
        <v>21592.12</v>
      </c>
      <c r="R1227" s="17">
        <v>42169424.390000001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1589860.0600000003</v>
      </c>
      <c r="AD1227" s="17">
        <v>899848.92</v>
      </c>
      <c r="AE1227" s="17">
        <v>0</v>
      </c>
      <c r="AF1227" s="47" t="s">
        <v>718</v>
      </c>
      <c r="AG1227" s="47" t="s">
        <v>718</v>
      </c>
      <c r="AH1227" s="57" t="s">
        <v>718</v>
      </c>
    </row>
    <row r="1228" spans="1:16198" ht="61.5" x14ac:dyDescent="0.85">
      <c r="A1228" s="8">
        <v>1</v>
      </c>
      <c r="B1228" s="43">
        <f>SUBTOTAL(103,$A$1031:A1228)</f>
        <v>193</v>
      </c>
      <c r="C1228" s="11" t="s">
        <v>374</v>
      </c>
      <c r="D1228" s="17">
        <v>29636300.269999996</v>
      </c>
      <c r="E1228" s="17">
        <v>2110804.58</v>
      </c>
      <c r="F1228" s="17">
        <v>3307357.09</v>
      </c>
      <c r="G1228" s="17">
        <v>18553352.050000001</v>
      </c>
      <c r="H1228" s="17">
        <v>2004830.79</v>
      </c>
      <c r="I1228" s="17">
        <v>3002985.84</v>
      </c>
      <c r="J1228" s="17">
        <v>0</v>
      </c>
      <c r="K1228" s="49">
        <v>0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306978.03999999998</v>
      </c>
      <c r="AD1228" s="17">
        <v>349991.88</v>
      </c>
      <c r="AE1228" s="17">
        <v>0</v>
      </c>
      <c r="AF1228" s="20">
        <v>2022</v>
      </c>
      <c r="AG1228" s="20">
        <v>2022</v>
      </c>
      <c r="AH1228" s="21">
        <v>2022</v>
      </c>
    </row>
    <row r="1229" spans="1:16198" ht="61.5" x14ac:dyDescent="0.85">
      <c r="A1229" s="8">
        <v>1</v>
      </c>
      <c r="B1229" s="43">
        <f>SUBTOTAL(103,$A$1031:A1229)</f>
        <v>194</v>
      </c>
      <c r="C1229" s="11" t="s">
        <v>375</v>
      </c>
      <c r="D1229" s="17">
        <v>15286136.5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49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7435.5</v>
      </c>
      <c r="R1229" s="17">
        <v>14756296.800000001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156313.45000000001</v>
      </c>
      <c r="AD1229" s="17">
        <v>373526.25</v>
      </c>
      <c r="AE1229" s="17">
        <v>0</v>
      </c>
      <c r="AF1229" s="20">
        <v>2022</v>
      </c>
      <c r="AG1229" s="20">
        <v>2022</v>
      </c>
      <c r="AH1229" s="21">
        <v>2022</v>
      </c>
    </row>
    <row r="1230" spans="1:16198" ht="61.5" x14ac:dyDescent="0.85">
      <c r="A1230" s="8">
        <v>1</v>
      </c>
      <c r="B1230" s="43">
        <f>SUBTOTAL(103,$A$1031:A1230)</f>
        <v>195</v>
      </c>
      <c r="C1230" s="11" t="s">
        <v>373</v>
      </c>
      <c r="D1230" s="17">
        <v>6980448.8600000003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49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2476.9</v>
      </c>
      <c r="R1230" s="17">
        <v>6834197.04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146251.82</v>
      </c>
      <c r="AD1230" s="94">
        <v>0</v>
      </c>
      <c r="AE1230" s="17">
        <v>0</v>
      </c>
      <c r="AF1230" s="21" t="s">
        <v>262</v>
      </c>
      <c r="AG1230" s="20">
        <v>2022</v>
      </c>
      <c r="AH1230" s="21">
        <v>2022</v>
      </c>
    </row>
    <row r="1231" spans="1:16198" ht="61.5" x14ac:dyDescent="0.85">
      <c r="A1231" s="8">
        <v>1</v>
      </c>
      <c r="B1231" s="43">
        <f>SUBTOTAL(103,$A$1031:A1231)</f>
        <v>196</v>
      </c>
      <c r="C1231" s="11" t="s">
        <v>2237</v>
      </c>
      <c r="D1231" s="17">
        <v>18457567.919999998</v>
      </c>
      <c r="E1231" s="22">
        <v>0</v>
      </c>
      <c r="F1231" s="22">
        <v>0</v>
      </c>
      <c r="G1231" s="22">
        <v>0</v>
      </c>
      <c r="H1231" s="22">
        <v>0</v>
      </c>
      <c r="I1231" s="22">
        <v>0</v>
      </c>
      <c r="J1231" s="22">
        <v>0</v>
      </c>
      <c r="K1231" s="49">
        <v>0</v>
      </c>
      <c r="L1231" s="17">
        <v>0</v>
      </c>
      <c r="M1231" s="17">
        <v>2148</v>
      </c>
      <c r="N1231" s="17">
        <v>17898215.32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383021.81</v>
      </c>
      <c r="AD1231" s="25">
        <v>176330.79</v>
      </c>
      <c r="AE1231" s="17">
        <v>0</v>
      </c>
      <c r="AF1231" s="20">
        <v>2022</v>
      </c>
      <c r="AG1231" s="20">
        <v>2022</v>
      </c>
      <c r="AH1231" s="21">
        <v>2022</v>
      </c>
    </row>
    <row r="1232" spans="1:16198" ht="61.5" x14ac:dyDescent="0.85">
      <c r="A1232" s="8">
        <v>1</v>
      </c>
      <c r="B1232" s="43">
        <f>SUBTOTAL(103,$A$1031:A1232)</f>
        <v>197</v>
      </c>
      <c r="C1232" s="11" t="s">
        <v>1601</v>
      </c>
      <c r="D1232" s="17">
        <v>7488953.4699999997</v>
      </c>
      <c r="E1232" s="17">
        <v>522618.62</v>
      </c>
      <c r="F1232" s="17">
        <v>1376772.34</v>
      </c>
      <c r="G1232" s="17">
        <v>3319428.02</v>
      </c>
      <c r="H1232" s="17">
        <v>879761.02</v>
      </c>
      <c r="I1232" s="17">
        <v>1233467.6399999999</v>
      </c>
      <c r="J1232" s="17">
        <v>0</v>
      </c>
      <c r="K1232" s="49">
        <v>0</v>
      </c>
      <c r="L1232" s="17">
        <v>0</v>
      </c>
      <c r="M1232" s="17">
        <v>0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156905.82999999999</v>
      </c>
      <c r="AD1232" s="94">
        <v>0</v>
      </c>
      <c r="AE1232" s="17">
        <v>0</v>
      </c>
      <c r="AF1232" s="21" t="s">
        <v>262</v>
      </c>
      <c r="AG1232" s="20">
        <v>2022</v>
      </c>
      <c r="AH1232" s="21">
        <v>2022</v>
      </c>
    </row>
    <row r="1233" spans="1:34" ht="61.5" x14ac:dyDescent="0.85">
      <c r="A1233" s="8">
        <v>1</v>
      </c>
      <c r="B1233" s="43">
        <f>SUBTOTAL(103,$A$1031:A1233)</f>
        <v>198</v>
      </c>
      <c r="C1233" s="11" t="s">
        <v>1872</v>
      </c>
      <c r="D1233" s="17">
        <v>6613806.0499999998</v>
      </c>
      <c r="E1233" s="22">
        <v>0</v>
      </c>
      <c r="F1233" s="22">
        <v>0</v>
      </c>
      <c r="G1233" s="22">
        <v>0</v>
      </c>
      <c r="H1233" s="22">
        <v>0</v>
      </c>
      <c r="I1233" s="22">
        <v>0</v>
      </c>
      <c r="J1233" s="22">
        <v>0</v>
      </c>
      <c r="K1233" s="49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3083.72</v>
      </c>
      <c r="R1233" s="17">
        <v>6475236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138570.04999999999</v>
      </c>
      <c r="AD1233" s="94">
        <v>0</v>
      </c>
      <c r="AE1233" s="17">
        <v>0</v>
      </c>
      <c r="AF1233" s="21" t="s">
        <v>262</v>
      </c>
      <c r="AG1233" s="20">
        <v>2022</v>
      </c>
      <c r="AH1233" s="21">
        <v>2022</v>
      </c>
    </row>
    <row r="1234" spans="1:34" ht="61.5" x14ac:dyDescent="0.85">
      <c r="A1234" s="8">
        <v>1</v>
      </c>
      <c r="B1234" s="43">
        <f>SUBTOTAL(103,$A$1031:A1234)</f>
        <v>199</v>
      </c>
      <c r="C1234" s="11" t="s">
        <v>371</v>
      </c>
      <c r="D1234" s="17">
        <v>14405513.610000001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49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8596</v>
      </c>
      <c r="R1234" s="25">
        <v>14103694.550000001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301819.06</v>
      </c>
      <c r="AD1234" s="94">
        <v>0</v>
      </c>
      <c r="AE1234" s="17">
        <v>0</v>
      </c>
      <c r="AF1234" s="21" t="s">
        <v>262</v>
      </c>
      <c r="AG1234" s="20">
        <v>2022</v>
      </c>
      <c r="AH1234" s="21">
        <v>2022</v>
      </c>
    </row>
    <row r="1235" spans="1:34" ht="61.5" x14ac:dyDescent="0.85">
      <c r="B1235" s="11" t="s">
        <v>780</v>
      </c>
      <c r="C1235" s="128"/>
      <c r="D1235" s="129">
        <v>136307422.91</v>
      </c>
      <c r="E1235" s="17">
        <v>0</v>
      </c>
      <c r="F1235" s="17">
        <v>3132244.09</v>
      </c>
      <c r="G1235" s="17">
        <v>718472.09</v>
      </c>
      <c r="H1235" s="17">
        <v>131147.93</v>
      </c>
      <c r="I1235" s="17">
        <v>0</v>
      </c>
      <c r="J1235" s="17">
        <v>0</v>
      </c>
      <c r="K1235" s="49">
        <v>0</v>
      </c>
      <c r="L1235" s="17">
        <v>0</v>
      </c>
      <c r="M1235" s="17">
        <v>14461.550000000001</v>
      </c>
      <c r="N1235" s="17">
        <v>120569480.48999999</v>
      </c>
      <c r="O1235" s="17">
        <v>0</v>
      </c>
      <c r="P1235" s="17">
        <v>0</v>
      </c>
      <c r="Q1235" s="17">
        <v>0</v>
      </c>
      <c r="R1235" s="17">
        <v>0</v>
      </c>
      <c r="S1235" s="17">
        <v>209</v>
      </c>
      <c r="T1235" s="17">
        <v>6871038.0499999998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  <c r="Z1235" s="17">
        <v>0</v>
      </c>
      <c r="AA1235" s="17">
        <v>0</v>
      </c>
      <c r="AB1235" s="17">
        <v>0</v>
      </c>
      <c r="AC1235" s="17">
        <v>2812438.99</v>
      </c>
      <c r="AD1235" s="17">
        <v>2072601.2699999998</v>
      </c>
      <c r="AE1235" s="17">
        <v>0</v>
      </c>
      <c r="AF1235" s="47" t="s">
        <v>718</v>
      </c>
      <c r="AG1235" s="47" t="s">
        <v>718</v>
      </c>
      <c r="AH1235" s="57" t="s">
        <v>718</v>
      </c>
    </row>
    <row r="1236" spans="1:34" ht="61.5" x14ac:dyDescent="0.85">
      <c r="A1236" s="8">
        <v>1</v>
      </c>
      <c r="B1236" s="43">
        <f>SUBTOTAL(103,$A$1031:A1236)</f>
        <v>200</v>
      </c>
      <c r="C1236" s="11" t="s">
        <v>584</v>
      </c>
      <c r="D1236" s="17">
        <v>8265513.5999999996</v>
      </c>
      <c r="E1236" s="24">
        <v>0</v>
      </c>
      <c r="F1236" s="24">
        <v>0</v>
      </c>
      <c r="G1236" s="24">
        <v>0</v>
      </c>
      <c r="H1236" s="24">
        <v>0</v>
      </c>
      <c r="I1236" s="24">
        <v>0</v>
      </c>
      <c r="J1236" s="24">
        <v>0</v>
      </c>
      <c r="K1236" s="55">
        <v>0</v>
      </c>
      <c r="L1236" s="24">
        <v>0</v>
      </c>
      <c r="M1236" s="17">
        <v>981</v>
      </c>
      <c r="N1236" s="17">
        <v>7896538.9699999997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168985.93</v>
      </c>
      <c r="AD1236" s="17">
        <v>199988.7</v>
      </c>
      <c r="AE1236" s="17">
        <v>0</v>
      </c>
      <c r="AF1236" s="20">
        <v>2022</v>
      </c>
      <c r="AG1236" s="20">
        <v>2022</v>
      </c>
      <c r="AH1236" s="21">
        <v>2022</v>
      </c>
    </row>
    <row r="1237" spans="1:34" ht="61.5" x14ac:dyDescent="0.85">
      <c r="A1237" s="8">
        <v>1</v>
      </c>
      <c r="B1237" s="43">
        <f>SUBTOTAL(103,$A$1031:A1237)</f>
        <v>201</v>
      </c>
      <c r="C1237" s="11" t="s">
        <v>585</v>
      </c>
      <c r="D1237" s="17">
        <v>15092090.199999999</v>
      </c>
      <c r="E1237" s="24">
        <v>0</v>
      </c>
      <c r="F1237" s="24">
        <v>0</v>
      </c>
      <c r="G1237" s="24">
        <v>0</v>
      </c>
      <c r="H1237" s="24">
        <v>0</v>
      </c>
      <c r="I1237" s="24">
        <v>0</v>
      </c>
      <c r="J1237" s="24">
        <v>0</v>
      </c>
      <c r="K1237" s="55">
        <v>0</v>
      </c>
      <c r="L1237" s="24">
        <v>0</v>
      </c>
      <c r="M1237" s="17">
        <v>1692.5</v>
      </c>
      <c r="N1237" s="17">
        <v>14599669.91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0</v>
      </c>
      <c r="X1237" s="17">
        <v>0</v>
      </c>
      <c r="Y1237" s="17">
        <v>0</v>
      </c>
      <c r="Z1237" s="17">
        <v>0</v>
      </c>
      <c r="AA1237" s="17">
        <v>0</v>
      </c>
      <c r="AB1237" s="17">
        <v>0</v>
      </c>
      <c r="AC1237" s="17">
        <v>312432.94</v>
      </c>
      <c r="AD1237" s="17">
        <v>179987.35</v>
      </c>
      <c r="AE1237" s="17">
        <v>0</v>
      </c>
      <c r="AF1237" s="20">
        <v>2022</v>
      </c>
      <c r="AG1237" s="20">
        <v>2022</v>
      </c>
      <c r="AH1237" s="21">
        <v>2022</v>
      </c>
    </row>
    <row r="1238" spans="1:34" ht="61.5" x14ac:dyDescent="0.85">
      <c r="A1238" s="8">
        <v>1</v>
      </c>
      <c r="B1238" s="43">
        <f>SUBTOTAL(103,$A$1031:A1238)</f>
        <v>202</v>
      </c>
      <c r="C1238" s="11" t="s">
        <v>1627</v>
      </c>
      <c r="D1238" s="17">
        <v>3121423.42</v>
      </c>
      <c r="E1238" s="24">
        <v>0</v>
      </c>
      <c r="F1238" s="24">
        <v>0</v>
      </c>
      <c r="G1238" s="24">
        <v>0</v>
      </c>
      <c r="H1238" s="24">
        <v>0</v>
      </c>
      <c r="I1238" s="24">
        <v>0</v>
      </c>
      <c r="J1238" s="24">
        <v>0</v>
      </c>
      <c r="K1238" s="55">
        <v>0</v>
      </c>
      <c r="L1238" s="24">
        <v>0</v>
      </c>
      <c r="M1238" s="17">
        <v>477.36</v>
      </c>
      <c r="N1238" s="17">
        <v>3000000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64200</v>
      </c>
      <c r="AD1238" s="17">
        <v>57223.42</v>
      </c>
      <c r="AE1238" s="17">
        <v>0</v>
      </c>
      <c r="AF1238" s="20">
        <v>2022</v>
      </c>
      <c r="AG1238" s="20">
        <v>2022</v>
      </c>
      <c r="AH1238" s="21">
        <v>2022</v>
      </c>
    </row>
    <row r="1239" spans="1:34" ht="61.5" x14ac:dyDescent="0.85">
      <c r="A1239" s="8">
        <v>1</v>
      </c>
      <c r="B1239" s="43">
        <f>SUBTOTAL(103,$A$1031:A1239)</f>
        <v>203</v>
      </c>
      <c r="C1239" s="11" t="s">
        <v>589</v>
      </c>
      <c r="D1239" s="17">
        <v>16157676.479999999</v>
      </c>
      <c r="E1239" s="24">
        <v>0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55">
        <v>0</v>
      </c>
      <c r="L1239" s="24">
        <v>0</v>
      </c>
      <c r="M1239" s="17">
        <v>1812</v>
      </c>
      <c r="N1239" s="17">
        <v>15642921.279999999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334758.52</v>
      </c>
      <c r="AD1239" s="17">
        <v>179996.68</v>
      </c>
      <c r="AE1239" s="17">
        <v>0</v>
      </c>
      <c r="AF1239" s="20">
        <v>2022</v>
      </c>
      <c r="AG1239" s="20">
        <v>2022</v>
      </c>
      <c r="AH1239" s="21">
        <v>2022</v>
      </c>
    </row>
    <row r="1240" spans="1:34" ht="61.5" x14ac:dyDescent="0.85">
      <c r="A1240" s="8">
        <v>1</v>
      </c>
      <c r="B1240" s="43">
        <f>SUBTOTAL(103,$A$1031:A1240)</f>
        <v>204</v>
      </c>
      <c r="C1240" s="11" t="s">
        <v>602</v>
      </c>
      <c r="D1240" s="17">
        <v>7102552.54</v>
      </c>
      <c r="E1240" s="24">
        <v>0</v>
      </c>
      <c r="F1240" s="24">
        <v>0</v>
      </c>
      <c r="G1240" s="24">
        <v>0</v>
      </c>
      <c r="H1240" s="24">
        <v>0</v>
      </c>
      <c r="I1240" s="24">
        <v>0</v>
      </c>
      <c r="J1240" s="24">
        <v>0</v>
      </c>
      <c r="K1240" s="55">
        <v>0</v>
      </c>
      <c r="L1240" s="24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209</v>
      </c>
      <c r="T1240" s="17">
        <v>6871038.0499999998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0</v>
      </c>
      <c r="AB1240" s="17">
        <v>0</v>
      </c>
      <c r="AC1240" s="17">
        <v>147040.21</v>
      </c>
      <c r="AD1240" s="17">
        <v>84474.28</v>
      </c>
      <c r="AE1240" s="17">
        <v>0</v>
      </c>
      <c r="AF1240" s="20">
        <v>2022</v>
      </c>
      <c r="AG1240" s="20">
        <v>2022</v>
      </c>
      <c r="AH1240" s="21">
        <v>2022</v>
      </c>
    </row>
    <row r="1241" spans="1:34" ht="61.5" x14ac:dyDescent="0.85">
      <c r="A1241" s="8">
        <v>1</v>
      </c>
      <c r="B1241" s="43">
        <f>SUBTOTAL(103,$A$1031:A1241)</f>
        <v>205</v>
      </c>
      <c r="C1241" s="11" t="s">
        <v>606</v>
      </c>
      <c r="D1241" s="17">
        <v>18989728.380000003</v>
      </c>
      <c r="E1241" s="24">
        <v>0</v>
      </c>
      <c r="F1241" s="24">
        <v>0</v>
      </c>
      <c r="G1241" s="24">
        <v>0</v>
      </c>
      <c r="H1241" s="24">
        <v>0</v>
      </c>
      <c r="I1241" s="24">
        <v>0</v>
      </c>
      <c r="J1241" s="24">
        <v>0</v>
      </c>
      <c r="K1241" s="55">
        <v>0</v>
      </c>
      <c r="L1241" s="24">
        <v>0</v>
      </c>
      <c r="M1241" s="17">
        <v>2129.6</v>
      </c>
      <c r="N1241" s="17">
        <v>18415660.010000002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0</v>
      </c>
      <c r="W1241" s="17">
        <v>0</v>
      </c>
      <c r="X1241" s="17">
        <v>0</v>
      </c>
      <c r="Y1241" s="17">
        <v>0</v>
      </c>
      <c r="Z1241" s="17">
        <v>0</v>
      </c>
      <c r="AA1241" s="17">
        <v>0</v>
      </c>
      <c r="AB1241" s="17">
        <v>0</v>
      </c>
      <c r="AC1241" s="17">
        <v>394095.12</v>
      </c>
      <c r="AD1241" s="17">
        <v>179973.25</v>
      </c>
      <c r="AE1241" s="17">
        <v>0</v>
      </c>
      <c r="AF1241" s="20">
        <v>2022</v>
      </c>
      <c r="AG1241" s="20">
        <v>2022</v>
      </c>
      <c r="AH1241" s="21">
        <v>2022</v>
      </c>
    </row>
    <row r="1242" spans="1:34" ht="61.5" x14ac:dyDescent="0.85">
      <c r="A1242" s="8">
        <v>1</v>
      </c>
      <c r="B1242" s="43">
        <f>SUBTOTAL(103,$A$1031:A1242)</f>
        <v>206</v>
      </c>
      <c r="C1242" s="11" t="s">
        <v>610</v>
      </c>
      <c r="D1242" s="17">
        <v>7451938.4400000004</v>
      </c>
      <c r="E1242" s="24">
        <v>0</v>
      </c>
      <c r="F1242" s="24">
        <v>0</v>
      </c>
      <c r="G1242" s="24">
        <v>0</v>
      </c>
      <c r="H1242" s="24">
        <v>0</v>
      </c>
      <c r="I1242" s="24">
        <v>0</v>
      </c>
      <c r="J1242" s="24">
        <v>0</v>
      </c>
      <c r="K1242" s="55">
        <v>0</v>
      </c>
      <c r="L1242" s="24">
        <v>0</v>
      </c>
      <c r="M1242" s="17">
        <v>880</v>
      </c>
      <c r="N1242" s="17">
        <v>7100000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  <c r="Z1242" s="17">
        <v>0</v>
      </c>
      <c r="AA1242" s="17">
        <v>0</v>
      </c>
      <c r="AB1242" s="17">
        <v>0</v>
      </c>
      <c r="AC1242" s="17">
        <v>151940</v>
      </c>
      <c r="AD1242" s="17">
        <v>199998.44</v>
      </c>
      <c r="AE1242" s="17">
        <v>0</v>
      </c>
      <c r="AF1242" s="20">
        <v>2022</v>
      </c>
      <c r="AG1242" s="20">
        <v>2022</v>
      </c>
      <c r="AH1242" s="21">
        <v>2022</v>
      </c>
    </row>
    <row r="1243" spans="1:34" ht="61.5" x14ac:dyDescent="0.85">
      <c r="A1243" s="8">
        <v>1</v>
      </c>
      <c r="B1243" s="43">
        <f>SUBTOTAL(103,$A$1031:A1243)</f>
        <v>207</v>
      </c>
      <c r="C1243" s="11" t="s">
        <v>609</v>
      </c>
      <c r="D1243" s="17">
        <v>7579483.9999999991</v>
      </c>
      <c r="E1243" s="24">
        <v>0</v>
      </c>
      <c r="F1243" s="24">
        <v>0</v>
      </c>
      <c r="G1243" s="24">
        <v>0</v>
      </c>
      <c r="H1243" s="24">
        <v>0</v>
      </c>
      <c r="I1243" s="24">
        <v>0</v>
      </c>
      <c r="J1243" s="24">
        <v>0</v>
      </c>
      <c r="K1243" s="55">
        <v>0</v>
      </c>
      <c r="L1243" s="24">
        <v>0</v>
      </c>
      <c r="M1243" s="17">
        <v>850</v>
      </c>
      <c r="N1243" s="17">
        <v>7275541.6399999997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155696.59</v>
      </c>
      <c r="AD1243" s="17">
        <v>148245.76999999999</v>
      </c>
      <c r="AE1243" s="17">
        <v>0</v>
      </c>
      <c r="AF1243" s="20">
        <v>2022</v>
      </c>
      <c r="AG1243" s="20">
        <v>2022</v>
      </c>
      <c r="AH1243" s="21">
        <v>2022</v>
      </c>
    </row>
    <row r="1244" spans="1:34" ht="61.5" x14ac:dyDescent="0.85">
      <c r="A1244" s="8">
        <v>1</v>
      </c>
      <c r="B1244" s="43">
        <f>SUBTOTAL(103,$A$1031:A1244)</f>
        <v>208</v>
      </c>
      <c r="C1244" s="11" t="s">
        <v>591</v>
      </c>
      <c r="D1244" s="17">
        <v>8833997.4800000004</v>
      </c>
      <c r="E1244" s="22">
        <v>0</v>
      </c>
      <c r="F1244" s="22">
        <v>0</v>
      </c>
      <c r="G1244" s="22">
        <v>0</v>
      </c>
      <c r="H1244" s="22">
        <v>0</v>
      </c>
      <c r="I1244" s="22">
        <v>0</v>
      </c>
      <c r="J1244" s="22">
        <v>0</v>
      </c>
      <c r="K1244" s="49">
        <v>0</v>
      </c>
      <c r="L1244" s="17">
        <v>0</v>
      </c>
      <c r="M1244" s="17">
        <v>1027</v>
      </c>
      <c r="N1244" s="17">
        <v>8453117.1199999992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180896.71</v>
      </c>
      <c r="AD1244" s="60">
        <v>199983.65</v>
      </c>
      <c r="AE1244" s="17">
        <v>0</v>
      </c>
      <c r="AF1244" s="20">
        <v>2022</v>
      </c>
      <c r="AG1244" s="20">
        <v>2022</v>
      </c>
      <c r="AH1244" s="21">
        <v>2022</v>
      </c>
    </row>
    <row r="1245" spans="1:34" ht="61.5" x14ac:dyDescent="0.85">
      <c r="A1245" s="8">
        <v>1</v>
      </c>
      <c r="B1245" s="43">
        <f>SUBTOTAL(103,$A$1031:A1245)</f>
        <v>209</v>
      </c>
      <c r="C1245" s="11" t="s">
        <v>1147</v>
      </c>
      <c r="D1245" s="17">
        <v>867801.89</v>
      </c>
      <c r="E1245" s="22">
        <v>0</v>
      </c>
      <c r="F1245" s="22">
        <v>0</v>
      </c>
      <c r="G1245" s="22">
        <v>718472.09</v>
      </c>
      <c r="H1245" s="22">
        <v>131147.93</v>
      </c>
      <c r="I1245" s="22">
        <v>0</v>
      </c>
      <c r="J1245" s="22">
        <v>0</v>
      </c>
      <c r="K1245" s="49">
        <v>0</v>
      </c>
      <c r="L1245" s="17">
        <v>0</v>
      </c>
      <c r="M1245" s="17">
        <v>0</v>
      </c>
      <c r="N1245" s="17">
        <v>0</v>
      </c>
      <c r="O1245" s="22">
        <v>0</v>
      </c>
      <c r="P1245" s="22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18181.87</v>
      </c>
      <c r="AD1245" s="17">
        <v>0</v>
      </c>
      <c r="AE1245" s="17">
        <v>0</v>
      </c>
      <c r="AF1245" s="20" t="s">
        <v>262</v>
      </c>
      <c r="AG1245" s="20">
        <v>2022</v>
      </c>
      <c r="AH1245" s="21">
        <v>2022</v>
      </c>
    </row>
    <row r="1246" spans="1:34" ht="61.5" x14ac:dyDescent="0.85">
      <c r="A1246" s="8">
        <v>1</v>
      </c>
      <c r="B1246" s="43">
        <f>SUBTOTAL(103,$A$1031:A1246)</f>
        <v>210</v>
      </c>
      <c r="C1246" s="11" t="s">
        <v>1862</v>
      </c>
      <c r="D1246" s="17">
        <v>4555444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49">
        <v>0</v>
      </c>
      <c r="L1246" s="17">
        <v>0</v>
      </c>
      <c r="M1246" s="17">
        <v>550.73</v>
      </c>
      <c r="N1246" s="17">
        <v>4460000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  <c r="Z1246" s="17">
        <v>0</v>
      </c>
      <c r="AA1246" s="17">
        <v>0</v>
      </c>
      <c r="AB1246" s="17">
        <v>0</v>
      </c>
      <c r="AC1246" s="17">
        <v>95444</v>
      </c>
      <c r="AD1246" s="17">
        <v>0</v>
      </c>
      <c r="AE1246" s="17">
        <v>0</v>
      </c>
      <c r="AF1246" s="20" t="s">
        <v>262</v>
      </c>
      <c r="AG1246" s="20">
        <v>2022</v>
      </c>
      <c r="AH1246" s="21">
        <v>2022</v>
      </c>
    </row>
    <row r="1247" spans="1:34" ht="61.5" x14ac:dyDescent="0.85">
      <c r="A1247" s="8">
        <v>1</v>
      </c>
      <c r="B1247" s="43">
        <f>SUBTOTAL(103,$A$1031:A1247)</f>
        <v>211</v>
      </c>
      <c r="C1247" s="11" t="s">
        <v>1863</v>
      </c>
      <c r="D1247" s="17">
        <v>2713152.74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49">
        <v>0</v>
      </c>
      <c r="L1247" s="17">
        <v>0</v>
      </c>
      <c r="M1247" s="17">
        <v>322.68</v>
      </c>
      <c r="N1247" s="17">
        <v>2656307.75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  <c r="Z1247" s="17">
        <v>0</v>
      </c>
      <c r="AA1247" s="17">
        <v>0</v>
      </c>
      <c r="AB1247" s="17">
        <v>0</v>
      </c>
      <c r="AC1247" s="17">
        <v>56844.99</v>
      </c>
      <c r="AD1247" s="17">
        <v>0</v>
      </c>
      <c r="AE1247" s="17">
        <v>0</v>
      </c>
      <c r="AF1247" s="20" t="s">
        <v>262</v>
      </c>
      <c r="AG1247" s="20">
        <v>2022</v>
      </c>
      <c r="AH1247" s="21">
        <v>2022</v>
      </c>
    </row>
    <row r="1248" spans="1:34" ht="61.5" x14ac:dyDescent="0.85">
      <c r="A1248" s="8">
        <v>1</v>
      </c>
      <c r="B1248" s="43">
        <f>SUBTOTAL(103,$A$1031:A1248)</f>
        <v>212</v>
      </c>
      <c r="C1248" s="11" t="s">
        <v>1864</v>
      </c>
      <c r="D1248" s="17">
        <v>3138628.19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49">
        <v>0</v>
      </c>
      <c r="L1248" s="17">
        <v>0</v>
      </c>
      <c r="M1248" s="17">
        <v>421.68</v>
      </c>
      <c r="N1248" s="17">
        <v>3072868.8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65759.39</v>
      </c>
      <c r="AD1248" s="17">
        <v>0</v>
      </c>
      <c r="AE1248" s="17">
        <v>0</v>
      </c>
      <c r="AF1248" s="20" t="s">
        <v>262</v>
      </c>
      <c r="AG1248" s="20">
        <v>2022</v>
      </c>
      <c r="AH1248" s="21">
        <v>2022</v>
      </c>
    </row>
    <row r="1249" spans="1:34" ht="61.5" x14ac:dyDescent="0.85">
      <c r="A1249" s="8">
        <v>1</v>
      </c>
      <c r="B1249" s="43">
        <f>SUBTOTAL(103,$A$1031:A1249)</f>
        <v>213</v>
      </c>
      <c r="C1249" s="11" t="s">
        <v>608</v>
      </c>
      <c r="D1249" s="17">
        <v>9808743.9999999981</v>
      </c>
      <c r="E1249" s="22">
        <v>0</v>
      </c>
      <c r="F1249" s="22">
        <v>0</v>
      </c>
      <c r="G1249" s="22">
        <v>0</v>
      </c>
      <c r="H1249" s="22">
        <v>0</v>
      </c>
      <c r="I1249" s="22">
        <v>0</v>
      </c>
      <c r="J1249" s="22">
        <v>0</v>
      </c>
      <c r="K1249" s="49">
        <v>0</v>
      </c>
      <c r="L1249" s="17">
        <v>0</v>
      </c>
      <c r="M1249" s="17">
        <v>1100</v>
      </c>
      <c r="N1249" s="17">
        <v>9453148.1899999995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>
        <v>0</v>
      </c>
      <c r="AC1249" s="17">
        <v>202297.37</v>
      </c>
      <c r="AD1249" s="60">
        <v>153298.44</v>
      </c>
      <c r="AE1249" s="17">
        <v>0</v>
      </c>
      <c r="AF1249" s="20">
        <v>2022</v>
      </c>
      <c r="AG1249" s="20">
        <v>2022</v>
      </c>
      <c r="AH1249" s="21">
        <v>2022</v>
      </c>
    </row>
    <row r="1250" spans="1:34" ht="61.5" x14ac:dyDescent="0.85">
      <c r="A1250" s="8">
        <v>1</v>
      </c>
      <c r="B1250" s="43">
        <f>SUBTOTAL(103,$A$1031:A1250)</f>
        <v>214</v>
      </c>
      <c r="C1250" s="11" t="s">
        <v>2768</v>
      </c>
      <c r="D1250" s="17">
        <v>9242883.1999999993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49">
        <v>0</v>
      </c>
      <c r="L1250" s="17">
        <v>0</v>
      </c>
      <c r="M1250" s="17">
        <v>1097</v>
      </c>
      <c r="N1250" s="17">
        <v>8912713.5199999996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190732.07</v>
      </c>
      <c r="AD1250" s="17">
        <v>139437.60999999999</v>
      </c>
      <c r="AE1250" s="17">
        <v>0</v>
      </c>
      <c r="AF1250" s="20">
        <v>2022</v>
      </c>
      <c r="AG1250" s="20">
        <v>2022</v>
      </c>
      <c r="AH1250" s="21">
        <v>2022</v>
      </c>
    </row>
    <row r="1251" spans="1:34" ht="61.5" x14ac:dyDescent="0.85">
      <c r="A1251" s="8">
        <v>1</v>
      </c>
      <c r="B1251" s="43">
        <f>SUBTOTAL(103,$A$1031:A1251)</f>
        <v>215</v>
      </c>
      <c r="C1251" s="11" t="s">
        <v>1139</v>
      </c>
      <c r="D1251" s="17">
        <v>3399274.11</v>
      </c>
      <c r="E1251" s="17">
        <v>0</v>
      </c>
      <c r="F1251" s="17">
        <v>3132244.09</v>
      </c>
      <c r="G1251" s="17">
        <v>0</v>
      </c>
      <c r="H1251" s="17">
        <v>0</v>
      </c>
      <c r="I1251" s="17">
        <v>0</v>
      </c>
      <c r="J1251" s="17">
        <v>0</v>
      </c>
      <c r="K1251" s="49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67030.02</v>
      </c>
      <c r="AD1251" s="65">
        <v>200000</v>
      </c>
      <c r="AE1251" s="17">
        <v>0</v>
      </c>
      <c r="AF1251" s="20">
        <v>2022</v>
      </c>
      <c r="AG1251" s="20">
        <v>2022</v>
      </c>
      <c r="AH1251" s="21">
        <v>2022</v>
      </c>
    </row>
    <row r="1252" spans="1:34" ht="61.5" x14ac:dyDescent="0.85">
      <c r="A1252" s="8">
        <v>1</v>
      </c>
      <c r="B1252" s="43">
        <f>SUBTOTAL(103,$A$1031:A1252)</f>
        <v>216</v>
      </c>
      <c r="C1252" s="11" t="s">
        <v>2769</v>
      </c>
      <c r="D1252" s="17">
        <v>9987090.2400000002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49">
        <v>0</v>
      </c>
      <c r="L1252" s="17">
        <v>0</v>
      </c>
      <c r="M1252" s="17">
        <v>1120</v>
      </c>
      <c r="N1252" s="17">
        <v>9630993.3000000007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206103.26</v>
      </c>
      <c r="AD1252" s="17">
        <v>149993.68</v>
      </c>
      <c r="AE1252" s="17">
        <v>0</v>
      </c>
      <c r="AF1252" s="20">
        <v>2022</v>
      </c>
      <c r="AG1252" s="20">
        <v>2022</v>
      </c>
      <c r="AH1252" s="21">
        <v>2022</v>
      </c>
    </row>
    <row r="1253" spans="1:34" ht="61.5" x14ac:dyDescent="0.85">
      <c r="B1253" s="11" t="s">
        <v>781</v>
      </c>
      <c r="C1253" s="11"/>
      <c r="D1253" s="129">
        <v>34937476.950000003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49">
        <v>0</v>
      </c>
      <c r="L1253" s="17">
        <v>0</v>
      </c>
      <c r="M1253" s="17">
        <v>4630.8640000000005</v>
      </c>
      <c r="N1253" s="17">
        <v>33993504.150000006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727460.98</v>
      </c>
      <c r="AD1253" s="17">
        <v>216511.82</v>
      </c>
      <c r="AE1253" s="17">
        <v>0</v>
      </c>
      <c r="AF1253" s="47" t="s">
        <v>718</v>
      </c>
      <c r="AG1253" s="47" t="s">
        <v>718</v>
      </c>
      <c r="AH1253" s="57" t="s">
        <v>718</v>
      </c>
    </row>
    <row r="1254" spans="1:34" ht="61.5" x14ac:dyDescent="0.85">
      <c r="A1254" s="8">
        <v>1</v>
      </c>
      <c r="B1254" s="43">
        <f>SUBTOTAL(103,$A$1031:A1254)</f>
        <v>217</v>
      </c>
      <c r="C1254" s="11" t="s">
        <v>2984</v>
      </c>
      <c r="D1254" s="17">
        <v>6653038.4999999991</v>
      </c>
      <c r="E1254" s="24">
        <v>0</v>
      </c>
      <c r="F1254" s="24">
        <v>0</v>
      </c>
      <c r="G1254" s="24">
        <v>0</v>
      </c>
      <c r="H1254" s="24">
        <v>0</v>
      </c>
      <c r="I1254" s="24">
        <v>0</v>
      </c>
      <c r="J1254" s="24">
        <v>0</v>
      </c>
      <c r="K1254" s="55">
        <v>0</v>
      </c>
      <c r="L1254" s="24">
        <v>0</v>
      </c>
      <c r="M1254" s="17">
        <v>1026.1300000000001</v>
      </c>
      <c r="N1254" s="17">
        <v>6351926.0999999996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135931.22</v>
      </c>
      <c r="AD1254" s="17">
        <v>165181.18</v>
      </c>
      <c r="AE1254" s="17">
        <v>0</v>
      </c>
      <c r="AF1254" s="20">
        <v>2022</v>
      </c>
      <c r="AG1254" s="20">
        <v>2022</v>
      </c>
      <c r="AH1254" s="21">
        <v>2022</v>
      </c>
    </row>
    <row r="1255" spans="1:34" ht="61.5" x14ac:dyDescent="0.85">
      <c r="A1255" s="8">
        <v>1</v>
      </c>
      <c r="B1255" s="43">
        <f>SUBTOTAL(103,$A$1031:A1255)</f>
        <v>218</v>
      </c>
      <c r="C1255" s="11" t="s">
        <v>2985</v>
      </c>
      <c r="D1255" s="17">
        <v>2328782.63</v>
      </c>
      <c r="E1255" s="24">
        <v>0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55">
        <v>0</v>
      </c>
      <c r="L1255" s="24">
        <v>0</v>
      </c>
      <c r="M1255" s="17">
        <v>361.28399999999999</v>
      </c>
      <c r="N1255" s="17">
        <v>2229735.65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47716.34</v>
      </c>
      <c r="AD1255" s="17">
        <v>51330.64</v>
      </c>
      <c r="AE1255" s="17">
        <v>0</v>
      </c>
      <c r="AF1255" s="20">
        <v>2022</v>
      </c>
      <c r="AG1255" s="20">
        <v>2022</v>
      </c>
      <c r="AH1255" s="21">
        <v>2022</v>
      </c>
    </row>
    <row r="1256" spans="1:34" ht="61.5" x14ac:dyDescent="0.85">
      <c r="A1256" s="8">
        <v>1</v>
      </c>
      <c r="B1256" s="43">
        <f>SUBTOTAL(103,$A$1031:A1256)</f>
        <v>219</v>
      </c>
      <c r="C1256" s="11" t="s">
        <v>2986</v>
      </c>
      <c r="D1256" s="17">
        <v>7432497.7800000003</v>
      </c>
      <c r="E1256" s="22">
        <v>0</v>
      </c>
      <c r="F1256" s="22">
        <v>0</v>
      </c>
      <c r="G1256" s="22">
        <v>0</v>
      </c>
      <c r="H1256" s="22">
        <v>0</v>
      </c>
      <c r="I1256" s="22">
        <v>0</v>
      </c>
      <c r="J1256" s="22">
        <v>0</v>
      </c>
      <c r="K1256" s="49">
        <v>0</v>
      </c>
      <c r="L1256" s="17">
        <v>0</v>
      </c>
      <c r="M1256" s="17">
        <v>934.78</v>
      </c>
      <c r="N1256" s="17">
        <v>7276774.7999999998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155722.98000000001</v>
      </c>
      <c r="AD1256" s="17">
        <v>0</v>
      </c>
      <c r="AE1256" s="17">
        <v>0</v>
      </c>
      <c r="AF1256" s="20" t="s">
        <v>262</v>
      </c>
      <c r="AG1256" s="20">
        <v>2022</v>
      </c>
      <c r="AH1256" s="21">
        <v>2022</v>
      </c>
    </row>
    <row r="1257" spans="1:34" ht="61.5" x14ac:dyDescent="0.85">
      <c r="A1257" s="8">
        <v>1</v>
      </c>
      <c r="B1257" s="43">
        <f>SUBTOTAL(103,$A$1031:A1257)</f>
        <v>220</v>
      </c>
      <c r="C1257" s="11" t="s">
        <v>2987</v>
      </c>
      <c r="D1257" s="17">
        <v>2660121.4900000002</v>
      </c>
      <c r="E1257" s="24">
        <v>0</v>
      </c>
      <c r="F1257" s="24">
        <v>0</v>
      </c>
      <c r="G1257" s="24">
        <v>0</v>
      </c>
      <c r="H1257" s="24">
        <v>0</v>
      </c>
      <c r="I1257" s="24">
        <v>0</v>
      </c>
      <c r="J1257" s="24">
        <v>0</v>
      </c>
      <c r="K1257" s="55">
        <v>0</v>
      </c>
      <c r="L1257" s="24">
        <v>0</v>
      </c>
      <c r="M1257" s="17">
        <v>399.05</v>
      </c>
      <c r="N1257" s="17">
        <v>2604387.6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55733.89</v>
      </c>
      <c r="AD1257" s="17">
        <v>0</v>
      </c>
      <c r="AE1257" s="17">
        <v>0</v>
      </c>
      <c r="AF1257" s="20" t="s">
        <v>262</v>
      </c>
      <c r="AG1257" s="20">
        <v>2022</v>
      </c>
      <c r="AH1257" s="21">
        <v>2022</v>
      </c>
    </row>
    <row r="1258" spans="1:34" ht="61.5" x14ac:dyDescent="0.85">
      <c r="A1258" s="8">
        <v>1</v>
      </c>
      <c r="B1258" s="43">
        <f>SUBTOTAL(103,$A$1031:A1258)</f>
        <v>221</v>
      </c>
      <c r="C1258" s="11" t="s">
        <v>2988</v>
      </c>
      <c r="D1258" s="17">
        <v>7181136.5499999998</v>
      </c>
      <c r="E1258" s="24">
        <v>0</v>
      </c>
      <c r="F1258" s="24">
        <v>0</v>
      </c>
      <c r="G1258" s="24">
        <v>0</v>
      </c>
      <c r="H1258" s="24">
        <v>0</v>
      </c>
      <c r="I1258" s="24">
        <v>0</v>
      </c>
      <c r="J1258" s="24">
        <v>0</v>
      </c>
      <c r="K1258" s="55">
        <v>0</v>
      </c>
      <c r="L1258" s="24">
        <v>0</v>
      </c>
      <c r="M1258" s="17">
        <v>857.4</v>
      </c>
      <c r="N1258" s="17">
        <v>7030680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150456.54999999999</v>
      </c>
      <c r="AD1258" s="17">
        <v>0</v>
      </c>
      <c r="AE1258" s="17">
        <v>0</v>
      </c>
      <c r="AF1258" s="20" t="s">
        <v>262</v>
      </c>
      <c r="AG1258" s="20">
        <v>2022</v>
      </c>
      <c r="AH1258" s="21">
        <v>2022</v>
      </c>
    </row>
    <row r="1259" spans="1:34" ht="61.5" x14ac:dyDescent="0.85">
      <c r="A1259" s="8">
        <v>1</v>
      </c>
      <c r="B1259" s="43">
        <f>SUBTOTAL(103,$A$1031:A1259)</f>
        <v>222</v>
      </c>
      <c r="C1259" s="11" t="s">
        <v>2989</v>
      </c>
      <c r="D1259" s="17">
        <v>8681900</v>
      </c>
      <c r="E1259" s="24">
        <v>0</v>
      </c>
      <c r="F1259" s="24">
        <v>0</v>
      </c>
      <c r="G1259" s="24">
        <v>0</v>
      </c>
      <c r="H1259" s="24">
        <v>0</v>
      </c>
      <c r="I1259" s="24">
        <v>0</v>
      </c>
      <c r="J1259" s="24">
        <v>0</v>
      </c>
      <c r="K1259" s="55">
        <v>0</v>
      </c>
      <c r="L1259" s="24">
        <v>0</v>
      </c>
      <c r="M1259" s="17">
        <v>1052.22</v>
      </c>
      <c r="N1259" s="17">
        <v>8500000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181900</v>
      </c>
      <c r="AD1259" s="17">
        <v>0</v>
      </c>
      <c r="AE1259" s="17">
        <v>0</v>
      </c>
      <c r="AF1259" s="20" t="s">
        <v>262</v>
      </c>
      <c r="AG1259" s="20">
        <v>2022</v>
      </c>
      <c r="AH1259" s="21">
        <v>2022</v>
      </c>
    </row>
    <row r="1260" spans="1:34" ht="61.5" x14ac:dyDescent="0.85">
      <c r="B1260" s="11" t="s">
        <v>782</v>
      </c>
      <c r="C1260" s="11"/>
      <c r="D1260" s="129">
        <v>30373409.569999997</v>
      </c>
      <c r="E1260" s="17">
        <v>0</v>
      </c>
      <c r="F1260" s="17">
        <v>0</v>
      </c>
      <c r="G1260" s="17">
        <v>3881891.1399999997</v>
      </c>
      <c r="H1260" s="17">
        <v>753664.01</v>
      </c>
      <c r="I1260" s="17">
        <v>0</v>
      </c>
      <c r="J1260" s="17">
        <v>0</v>
      </c>
      <c r="K1260" s="49">
        <v>0</v>
      </c>
      <c r="L1260" s="17">
        <v>0</v>
      </c>
      <c r="M1260" s="17">
        <v>3676.77</v>
      </c>
      <c r="N1260" s="17">
        <v>24786312.199999999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578926.60000000009</v>
      </c>
      <c r="AD1260" s="17">
        <v>372615.62</v>
      </c>
      <c r="AE1260" s="17">
        <v>0</v>
      </c>
      <c r="AF1260" s="47" t="s">
        <v>718</v>
      </c>
      <c r="AG1260" s="47" t="s">
        <v>718</v>
      </c>
      <c r="AH1260" s="57" t="s">
        <v>718</v>
      </c>
    </row>
    <row r="1261" spans="1:34" ht="61.5" x14ac:dyDescent="0.85">
      <c r="A1261" s="8">
        <v>1</v>
      </c>
      <c r="B1261" s="43">
        <f>SUBTOTAL(103,$A$1031:A1261)</f>
        <v>223</v>
      </c>
      <c r="C1261" s="11" t="s">
        <v>612</v>
      </c>
      <c r="D1261" s="17">
        <v>4112764.05</v>
      </c>
      <c r="E1261" s="24">
        <v>0</v>
      </c>
      <c r="F1261" s="24">
        <v>0</v>
      </c>
      <c r="G1261" s="17">
        <v>3881891.1399999997</v>
      </c>
      <c r="H1261" s="24">
        <v>0</v>
      </c>
      <c r="I1261" s="24">
        <v>0</v>
      </c>
      <c r="J1261" s="24">
        <v>0</v>
      </c>
      <c r="K1261" s="55">
        <v>0</v>
      </c>
      <c r="L1261" s="24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83072.47</v>
      </c>
      <c r="AD1261" s="17">
        <v>147800.44</v>
      </c>
      <c r="AE1261" s="17">
        <v>0</v>
      </c>
      <c r="AF1261" s="20">
        <v>2022</v>
      </c>
      <c r="AG1261" s="20">
        <v>2022</v>
      </c>
      <c r="AH1261" s="21">
        <v>2022</v>
      </c>
    </row>
    <row r="1262" spans="1:34" ht="61.5" x14ac:dyDescent="0.85">
      <c r="A1262" s="8">
        <v>1</v>
      </c>
      <c r="B1262" s="43">
        <f>SUBTOTAL(103,$A$1031:A1262)</f>
        <v>224</v>
      </c>
      <c r="C1262" s="11" t="s">
        <v>3056</v>
      </c>
      <c r="D1262" s="17">
        <v>6586276.3200000003</v>
      </c>
      <c r="E1262" s="22">
        <v>0</v>
      </c>
      <c r="F1262" s="22">
        <v>0</v>
      </c>
      <c r="G1262" s="22">
        <v>0</v>
      </c>
      <c r="H1262" s="22">
        <v>0</v>
      </c>
      <c r="I1262" s="22">
        <v>0</v>
      </c>
      <c r="J1262" s="22">
        <v>0</v>
      </c>
      <c r="K1262" s="49">
        <v>0</v>
      </c>
      <c r="L1262" s="17">
        <v>0</v>
      </c>
      <c r="M1262" s="17">
        <v>781.6</v>
      </c>
      <c r="N1262" s="17">
        <v>6340343.7999999998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135683.35999999999</v>
      </c>
      <c r="AD1262" s="17">
        <v>110249.16</v>
      </c>
      <c r="AE1262" s="17">
        <v>0</v>
      </c>
      <c r="AF1262" s="20">
        <v>2022</v>
      </c>
      <c r="AG1262" s="20">
        <v>2022</v>
      </c>
      <c r="AH1262" s="21">
        <v>2022</v>
      </c>
    </row>
    <row r="1263" spans="1:34" ht="61.5" x14ac:dyDescent="0.85">
      <c r="A1263" s="8">
        <v>1</v>
      </c>
      <c r="B1263" s="43">
        <f>SUBTOTAL(103,$A$1031:A1263)</f>
        <v>225</v>
      </c>
      <c r="C1263" s="11" t="s">
        <v>2224</v>
      </c>
      <c r="D1263" s="17">
        <v>884358.44000000006</v>
      </c>
      <c r="E1263" s="24">
        <v>0</v>
      </c>
      <c r="F1263" s="24">
        <v>0</v>
      </c>
      <c r="G1263" s="17">
        <v>0</v>
      </c>
      <c r="H1263" s="24">
        <v>753664.01</v>
      </c>
      <c r="I1263" s="24">
        <v>0</v>
      </c>
      <c r="J1263" s="24">
        <v>0</v>
      </c>
      <c r="K1263" s="55">
        <v>0</v>
      </c>
      <c r="L1263" s="24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16128.41</v>
      </c>
      <c r="AD1263" s="17">
        <v>114566.02</v>
      </c>
      <c r="AE1263" s="17">
        <v>0</v>
      </c>
      <c r="AF1263" s="20">
        <v>2022</v>
      </c>
      <c r="AG1263" s="20">
        <v>2022</v>
      </c>
      <c r="AH1263" s="21">
        <v>2022</v>
      </c>
    </row>
    <row r="1264" spans="1:34" ht="61.5" x14ac:dyDescent="0.85">
      <c r="A1264" s="8">
        <v>1</v>
      </c>
      <c r="B1264" s="43">
        <f>SUBTOTAL(103,$A$1031:A1264)</f>
        <v>226</v>
      </c>
      <c r="C1264" s="11" t="s">
        <v>615</v>
      </c>
      <c r="D1264" s="17">
        <v>2451360</v>
      </c>
      <c r="E1264" s="22">
        <v>0</v>
      </c>
      <c r="F1264" s="22">
        <v>0</v>
      </c>
      <c r="G1264" s="22">
        <v>0</v>
      </c>
      <c r="H1264" s="22">
        <v>0</v>
      </c>
      <c r="I1264" s="22">
        <v>0</v>
      </c>
      <c r="J1264" s="22">
        <v>0</v>
      </c>
      <c r="K1264" s="49">
        <v>0</v>
      </c>
      <c r="L1264" s="17">
        <v>0</v>
      </c>
      <c r="M1264" s="17">
        <v>345</v>
      </c>
      <c r="N1264" s="17">
        <v>2400000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51360</v>
      </c>
      <c r="AD1264" s="17">
        <v>0</v>
      </c>
      <c r="AE1264" s="17">
        <v>0</v>
      </c>
      <c r="AF1264" s="20" t="s">
        <v>262</v>
      </c>
      <c r="AG1264" s="20">
        <v>2022</v>
      </c>
      <c r="AH1264" s="21">
        <v>2022</v>
      </c>
    </row>
    <row r="1265" spans="1:34" ht="61.5" x14ac:dyDescent="0.85">
      <c r="A1265" s="8">
        <v>1</v>
      </c>
      <c r="B1265" s="43">
        <f>SUBTOTAL(103,$A$1031:A1265)</f>
        <v>227</v>
      </c>
      <c r="C1265" s="11" t="s">
        <v>1877</v>
      </c>
      <c r="D1265" s="17">
        <v>4667875.53</v>
      </c>
      <c r="E1265" s="22">
        <v>0</v>
      </c>
      <c r="F1265" s="22">
        <v>0</v>
      </c>
      <c r="G1265" s="22">
        <v>0</v>
      </c>
      <c r="H1265" s="22">
        <v>0</v>
      </c>
      <c r="I1265" s="22">
        <v>0</v>
      </c>
      <c r="J1265" s="22">
        <v>0</v>
      </c>
      <c r="K1265" s="49">
        <v>0</v>
      </c>
      <c r="L1265" s="17">
        <v>0</v>
      </c>
      <c r="M1265" s="17">
        <v>641.29999999999995</v>
      </c>
      <c r="N1265" s="17">
        <v>4619715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48160.53</v>
      </c>
      <c r="AD1265" s="17">
        <v>0</v>
      </c>
      <c r="AE1265" s="17">
        <v>0</v>
      </c>
      <c r="AF1265" s="20" t="s">
        <v>262</v>
      </c>
      <c r="AG1265" s="20">
        <v>2022</v>
      </c>
      <c r="AH1265" s="21">
        <v>2022</v>
      </c>
    </row>
    <row r="1266" spans="1:34" ht="61.5" x14ac:dyDescent="0.85">
      <c r="A1266" s="8">
        <v>1</v>
      </c>
      <c r="B1266" s="43">
        <f>SUBTOTAL(103,$A$1031:A1266)</f>
        <v>228</v>
      </c>
      <c r="C1266" s="11" t="s">
        <v>1876</v>
      </c>
      <c r="D1266" s="17">
        <v>6644911.7399999993</v>
      </c>
      <c r="E1266" s="24">
        <v>0</v>
      </c>
      <c r="F1266" s="24">
        <v>0</v>
      </c>
      <c r="G1266" s="17">
        <v>0</v>
      </c>
      <c r="H1266" s="24">
        <v>0</v>
      </c>
      <c r="I1266" s="24">
        <v>0</v>
      </c>
      <c r="J1266" s="24">
        <v>0</v>
      </c>
      <c r="K1266" s="55">
        <v>0</v>
      </c>
      <c r="L1266" s="24">
        <v>0</v>
      </c>
      <c r="M1266" s="17">
        <v>1297.0999999999999</v>
      </c>
      <c r="N1266" s="17">
        <v>6505689.9699999997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139221.76999999999</v>
      </c>
      <c r="AD1266" s="17">
        <v>0</v>
      </c>
      <c r="AE1266" s="17">
        <v>0</v>
      </c>
      <c r="AF1266" s="20" t="s">
        <v>262</v>
      </c>
      <c r="AG1266" s="20">
        <v>2022</v>
      </c>
      <c r="AH1266" s="21">
        <v>2022</v>
      </c>
    </row>
    <row r="1267" spans="1:34" ht="61.5" x14ac:dyDescent="0.85">
      <c r="A1267" s="8">
        <v>1</v>
      </c>
      <c r="B1267" s="43">
        <f>SUBTOTAL(103,$A$1031:A1267)</f>
        <v>229</v>
      </c>
      <c r="C1267" s="11" t="s">
        <v>1878</v>
      </c>
      <c r="D1267" s="17">
        <v>5025863.4899999993</v>
      </c>
      <c r="E1267" s="22">
        <v>0</v>
      </c>
      <c r="F1267" s="22">
        <v>0</v>
      </c>
      <c r="G1267" s="22">
        <v>0</v>
      </c>
      <c r="H1267" s="22">
        <v>0</v>
      </c>
      <c r="I1267" s="22">
        <v>0</v>
      </c>
      <c r="J1267" s="22">
        <v>0</v>
      </c>
      <c r="K1267" s="49">
        <v>0</v>
      </c>
      <c r="L1267" s="17">
        <v>0</v>
      </c>
      <c r="M1267" s="17">
        <v>611.77</v>
      </c>
      <c r="N1267" s="22">
        <v>4920563.43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105300.06</v>
      </c>
      <c r="AD1267" s="17">
        <v>0</v>
      </c>
      <c r="AE1267" s="17">
        <v>0</v>
      </c>
      <c r="AF1267" s="20" t="s">
        <v>262</v>
      </c>
      <c r="AG1267" s="20">
        <v>2022</v>
      </c>
      <c r="AH1267" s="21">
        <v>2022</v>
      </c>
    </row>
    <row r="1268" spans="1:34" ht="61.5" x14ac:dyDescent="0.85">
      <c r="B1268" s="11" t="s">
        <v>783</v>
      </c>
      <c r="C1268" s="11"/>
      <c r="D1268" s="129">
        <v>20261344.84</v>
      </c>
      <c r="E1268" s="17">
        <v>220382.4</v>
      </c>
      <c r="F1268" s="17">
        <v>0</v>
      </c>
      <c r="G1268" s="17">
        <v>5185533.5999999996</v>
      </c>
      <c r="H1268" s="17">
        <v>303207.59999999998</v>
      </c>
      <c r="I1268" s="17">
        <v>1860166.6600000001</v>
      </c>
      <c r="J1268" s="17">
        <v>0</v>
      </c>
      <c r="K1268" s="49">
        <v>0</v>
      </c>
      <c r="L1268" s="17">
        <v>0</v>
      </c>
      <c r="M1268" s="17">
        <v>1692.75</v>
      </c>
      <c r="N1268" s="17">
        <v>11995370.780000001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  <c r="AC1268" s="17">
        <v>418683.75000000006</v>
      </c>
      <c r="AD1268" s="17">
        <v>278000.05</v>
      </c>
      <c r="AE1268" s="17">
        <v>0</v>
      </c>
      <c r="AF1268" s="47" t="s">
        <v>718</v>
      </c>
      <c r="AG1268" s="47" t="s">
        <v>718</v>
      </c>
      <c r="AH1268" s="57" t="s">
        <v>718</v>
      </c>
    </row>
    <row r="1269" spans="1:34" ht="61.5" x14ac:dyDescent="0.85">
      <c r="A1269" s="8">
        <v>1</v>
      </c>
      <c r="B1269" s="43">
        <f>SUBTOTAL(103,$A$1031:A1269)</f>
        <v>230</v>
      </c>
      <c r="C1269" s="11" t="s">
        <v>620</v>
      </c>
      <c r="D1269" s="17">
        <v>7401143.2000000002</v>
      </c>
      <c r="E1269" s="24">
        <v>0</v>
      </c>
      <c r="F1269" s="24">
        <v>0</v>
      </c>
      <c r="G1269" s="24">
        <v>0</v>
      </c>
      <c r="H1269" s="24">
        <v>0</v>
      </c>
      <c r="I1269" s="24">
        <v>0</v>
      </c>
      <c r="J1269" s="24">
        <v>0</v>
      </c>
      <c r="K1269" s="55">
        <v>0</v>
      </c>
      <c r="L1269" s="24">
        <v>0</v>
      </c>
      <c r="M1269" s="17">
        <v>830</v>
      </c>
      <c r="N1269" s="17">
        <v>7099336.4000000004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151925.79999999999</v>
      </c>
      <c r="AD1269" s="17">
        <v>149881</v>
      </c>
      <c r="AE1269" s="17">
        <v>0</v>
      </c>
      <c r="AF1269" s="20">
        <v>2022</v>
      </c>
      <c r="AG1269" s="20">
        <v>2022</v>
      </c>
      <c r="AH1269" s="21">
        <v>2022</v>
      </c>
    </row>
    <row r="1270" spans="1:34" ht="61.5" x14ac:dyDescent="0.85">
      <c r="A1270" s="8">
        <v>1</v>
      </c>
      <c r="B1270" s="43">
        <f>SUBTOTAL(103,$A$1031:A1270)</f>
        <v>231</v>
      </c>
      <c r="C1270" s="11" t="s">
        <v>623</v>
      </c>
      <c r="D1270" s="17">
        <v>5128928.5699999994</v>
      </c>
      <c r="E1270" s="22">
        <v>0</v>
      </c>
      <c r="F1270" s="22">
        <v>0</v>
      </c>
      <c r="G1270" s="22">
        <v>0</v>
      </c>
      <c r="H1270" s="22">
        <v>0</v>
      </c>
      <c r="I1270" s="22">
        <v>0</v>
      </c>
      <c r="J1270" s="22">
        <v>0</v>
      </c>
      <c r="K1270" s="49">
        <v>0</v>
      </c>
      <c r="L1270" s="17">
        <v>0</v>
      </c>
      <c r="M1270" s="17">
        <v>862.75</v>
      </c>
      <c r="N1270" s="17">
        <v>4896034.38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0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104775.14</v>
      </c>
      <c r="AD1270" s="17">
        <v>128119.05</v>
      </c>
      <c r="AE1270" s="17">
        <v>0</v>
      </c>
      <c r="AF1270" s="20">
        <v>2022</v>
      </c>
      <c r="AG1270" s="20">
        <v>2022</v>
      </c>
      <c r="AH1270" s="21">
        <v>2022</v>
      </c>
    </row>
    <row r="1271" spans="1:34" ht="61.5" x14ac:dyDescent="0.85">
      <c r="A1271" s="8">
        <v>1</v>
      </c>
      <c r="B1271" s="43">
        <f>SUBTOTAL(103,$A$1031:A1271)</f>
        <v>232</v>
      </c>
      <c r="C1271" s="11" t="s">
        <v>1849</v>
      </c>
      <c r="D1271" s="17">
        <v>6898410.8300000001</v>
      </c>
      <c r="E1271" s="24">
        <v>220382.4</v>
      </c>
      <c r="F1271" s="24">
        <v>0</v>
      </c>
      <c r="G1271" s="24">
        <v>5185533.5999999996</v>
      </c>
      <c r="H1271" s="24">
        <v>303207.59999999998</v>
      </c>
      <c r="I1271" s="24">
        <v>1044754.25</v>
      </c>
      <c r="J1271" s="24">
        <v>0</v>
      </c>
      <c r="K1271" s="55">
        <v>0</v>
      </c>
      <c r="L1271" s="24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0</v>
      </c>
      <c r="W1271" s="17">
        <v>0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  <c r="AC1271" s="17">
        <v>144532.98000000001</v>
      </c>
      <c r="AD1271" s="17">
        <v>0</v>
      </c>
      <c r="AE1271" s="17">
        <v>0</v>
      </c>
      <c r="AF1271" s="20" t="s">
        <v>262</v>
      </c>
      <c r="AG1271" s="20">
        <v>2022</v>
      </c>
      <c r="AH1271" s="21">
        <v>2022</v>
      </c>
    </row>
    <row r="1272" spans="1:34" ht="61.5" x14ac:dyDescent="0.85">
      <c r="A1272" s="8">
        <v>1</v>
      </c>
      <c r="B1272" s="43">
        <f>SUBTOTAL(103,$A$1031:A1272)</f>
        <v>233</v>
      </c>
      <c r="C1272" s="11" t="s">
        <v>1865</v>
      </c>
      <c r="D1272" s="17">
        <v>832862.24</v>
      </c>
      <c r="E1272" s="24">
        <v>0</v>
      </c>
      <c r="F1272" s="24">
        <v>0</v>
      </c>
      <c r="G1272" s="24">
        <v>0</v>
      </c>
      <c r="H1272" s="24">
        <v>0</v>
      </c>
      <c r="I1272" s="24">
        <v>815412.41</v>
      </c>
      <c r="J1272" s="24">
        <v>0</v>
      </c>
      <c r="K1272" s="55">
        <v>0</v>
      </c>
      <c r="L1272" s="24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0</v>
      </c>
      <c r="W1272" s="17">
        <v>0</v>
      </c>
      <c r="X1272" s="17">
        <v>0</v>
      </c>
      <c r="Y1272" s="17">
        <v>0</v>
      </c>
      <c r="Z1272" s="17">
        <v>0</v>
      </c>
      <c r="AA1272" s="17">
        <v>0</v>
      </c>
      <c r="AB1272" s="17">
        <v>0</v>
      </c>
      <c r="AC1272" s="17">
        <v>17449.830000000002</v>
      </c>
      <c r="AD1272" s="17">
        <v>0</v>
      </c>
      <c r="AE1272" s="17">
        <v>0</v>
      </c>
      <c r="AF1272" s="20" t="s">
        <v>262</v>
      </c>
      <c r="AG1272" s="20">
        <v>2022</v>
      </c>
      <c r="AH1272" s="21">
        <v>2022</v>
      </c>
    </row>
    <row r="1273" spans="1:34" ht="61.5" x14ac:dyDescent="0.85">
      <c r="B1273" s="11" t="s">
        <v>784</v>
      </c>
      <c r="C1273" s="128"/>
      <c r="D1273" s="129">
        <v>10565520.99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49">
        <v>0</v>
      </c>
      <c r="L1273" s="17">
        <v>0</v>
      </c>
      <c r="M1273" s="17">
        <v>1203</v>
      </c>
      <c r="N1273" s="17">
        <v>9997069.5999999996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320233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>
        <v>0</v>
      </c>
      <c r="AC1273" s="17">
        <v>109291.19</v>
      </c>
      <c r="AD1273" s="17">
        <v>138927.20000000001</v>
      </c>
      <c r="AE1273" s="17">
        <v>0</v>
      </c>
      <c r="AF1273" s="47" t="s">
        <v>718</v>
      </c>
      <c r="AG1273" s="47" t="s">
        <v>718</v>
      </c>
      <c r="AH1273" s="57" t="s">
        <v>718</v>
      </c>
    </row>
    <row r="1274" spans="1:34" ht="61.5" x14ac:dyDescent="0.85">
      <c r="A1274" s="8">
        <v>1</v>
      </c>
      <c r="B1274" s="43">
        <f>SUBTOTAL(103,$A$1031:A1274)</f>
        <v>234</v>
      </c>
      <c r="C1274" s="64" t="s">
        <v>643</v>
      </c>
      <c r="D1274" s="17">
        <v>10241895.76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49">
        <v>0</v>
      </c>
      <c r="L1274" s="17">
        <v>0</v>
      </c>
      <c r="M1274" s="17">
        <v>1203</v>
      </c>
      <c r="N1274" s="17">
        <v>9997069.5999999996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105898.96</v>
      </c>
      <c r="AD1274" s="17">
        <v>138927.20000000001</v>
      </c>
      <c r="AE1274" s="17">
        <v>0</v>
      </c>
      <c r="AF1274" s="20">
        <v>2022</v>
      </c>
      <c r="AG1274" s="20">
        <v>2022</v>
      </c>
      <c r="AH1274" s="21">
        <v>2022</v>
      </c>
    </row>
    <row r="1275" spans="1:34" ht="61.5" x14ac:dyDescent="0.85">
      <c r="A1275" s="8">
        <v>1</v>
      </c>
      <c r="B1275" s="43">
        <f>SUBTOTAL(103,$A$1031:A1275)</f>
        <v>235</v>
      </c>
      <c r="C1275" s="64" t="s">
        <v>2656</v>
      </c>
      <c r="D1275" s="17">
        <v>323625.23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49">
        <v>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320233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3392.23</v>
      </c>
      <c r="AD1275" s="17">
        <v>0</v>
      </c>
      <c r="AE1275" s="17">
        <v>0</v>
      </c>
      <c r="AF1275" s="20" t="s">
        <v>262</v>
      </c>
      <c r="AG1275" s="20">
        <v>2022</v>
      </c>
      <c r="AH1275" s="21">
        <v>2022</v>
      </c>
    </row>
    <row r="1276" spans="1:34" ht="61.5" x14ac:dyDescent="0.85">
      <c r="B1276" s="11" t="s">
        <v>786</v>
      </c>
      <c r="C1276" s="11"/>
      <c r="D1276" s="129">
        <v>13706623.690000001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49">
        <v>0</v>
      </c>
      <c r="L1276" s="17">
        <v>0</v>
      </c>
      <c r="M1276" s="17">
        <v>1680.8</v>
      </c>
      <c r="N1276" s="17">
        <v>13309361.280000001</v>
      </c>
      <c r="O1276" s="17">
        <v>0</v>
      </c>
      <c r="P1276" s="17">
        <v>0</v>
      </c>
      <c r="Q1276" s="17">
        <v>0</v>
      </c>
      <c r="R1276" s="17">
        <v>0</v>
      </c>
      <c r="S1276" s="17">
        <v>0</v>
      </c>
      <c r="T1276" s="17">
        <v>0</v>
      </c>
      <c r="U1276" s="17">
        <v>0</v>
      </c>
      <c r="V1276" s="17">
        <v>0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150748.14000000001</v>
      </c>
      <c r="AD1276" s="17">
        <v>246514.27000000002</v>
      </c>
      <c r="AE1276" s="17">
        <v>0</v>
      </c>
      <c r="AF1276" s="47" t="s">
        <v>718</v>
      </c>
      <c r="AG1276" s="47" t="s">
        <v>718</v>
      </c>
      <c r="AH1276" s="57" t="s">
        <v>718</v>
      </c>
    </row>
    <row r="1277" spans="1:34" ht="61.5" x14ac:dyDescent="0.85">
      <c r="A1277" s="8">
        <v>1</v>
      </c>
      <c r="B1277" s="43">
        <f>SUBTOTAL(103,$A$1031:A1277)</f>
        <v>236</v>
      </c>
      <c r="C1277" s="64" t="s">
        <v>650</v>
      </c>
      <c r="D1277" s="17">
        <v>5345987.13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49">
        <v>0</v>
      </c>
      <c r="L1277" s="17">
        <v>0</v>
      </c>
      <c r="M1277" s="17">
        <v>628</v>
      </c>
      <c r="N1277" s="17">
        <v>5164762.53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0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54710.33</v>
      </c>
      <c r="AD1277" s="17">
        <v>126514.27</v>
      </c>
      <c r="AE1277" s="17">
        <v>0</v>
      </c>
      <c r="AF1277" s="20">
        <v>2022</v>
      </c>
      <c r="AG1277" s="20">
        <v>2022</v>
      </c>
      <c r="AH1277" s="21">
        <v>2022</v>
      </c>
    </row>
    <row r="1278" spans="1:34" ht="61.5" x14ac:dyDescent="0.85">
      <c r="A1278" s="8">
        <v>1</v>
      </c>
      <c r="B1278" s="43">
        <f>SUBTOTAL(103,$A$1031:A1278)</f>
        <v>237</v>
      </c>
      <c r="C1278" s="64" t="s">
        <v>659</v>
      </c>
      <c r="D1278" s="17">
        <v>3435332.95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49">
        <v>0</v>
      </c>
      <c r="L1278" s="17">
        <v>0</v>
      </c>
      <c r="M1278" s="17">
        <v>406.8</v>
      </c>
      <c r="N1278" s="17">
        <v>3280581.75</v>
      </c>
      <c r="O1278" s="17">
        <v>0</v>
      </c>
      <c r="P1278" s="17">
        <v>0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34751.199999999997</v>
      </c>
      <c r="AD1278" s="17">
        <v>120000</v>
      </c>
      <c r="AE1278" s="17">
        <v>0</v>
      </c>
      <c r="AF1278" s="20">
        <v>2022</v>
      </c>
      <c r="AG1278" s="20">
        <v>2022</v>
      </c>
      <c r="AH1278" s="21">
        <v>2022</v>
      </c>
    </row>
    <row r="1279" spans="1:34" ht="61.5" x14ac:dyDescent="0.85">
      <c r="A1279" s="8">
        <v>1</v>
      </c>
      <c r="B1279" s="43">
        <f>SUBTOTAL(103,$A$1031:A1279)</f>
        <v>238</v>
      </c>
      <c r="C1279" s="11" t="s">
        <v>655</v>
      </c>
      <c r="D1279" s="17">
        <v>4925303.6100000003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49">
        <v>0</v>
      </c>
      <c r="L1279" s="17">
        <v>0</v>
      </c>
      <c r="M1279" s="17">
        <v>646</v>
      </c>
      <c r="N1279" s="17">
        <v>4864017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61286.61</v>
      </c>
      <c r="AD1279" s="17">
        <v>0</v>
      </c>
      <c r="AE1279" s="17">
        <v>0</v>
      </c>
      <c r="AF1279" s="20" t="s">
        <v>262</v>
      </c>
      <c r="AG1279" s="20">
        <v>2022</v>
      </c>
      <c r="AH1279" s="21">
        <v>2022</v>
      </c>
    </row>
    <row r="1280" spans="1:34" ht="61.5" x14ac:dyDescent="0.85">
      <c r="B1280" s="11" t="s">
        <v>849</v>
      </c>
      <c r="C1280" s="11"/>
      <c r="D1280" s="129">
        <v>7778612.7699999996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49">
        <v>0</v>
      </c>
      <c r="L1280" s="17">
        <v>0</v>
      </c>
      <c r="M1280" s="17">
        <v>984</v>
      </c>
      <c r="N1280" s="17">
        <v>7619518.54</v>
      </c>
      <c r="O1280" s="17">
        <v>0</v>
      </c>
      <c r="P1280" s="17">
        <v>0</v>
      </c>
      <c r="Q1280" s="17">
        <v>0</v>
      </c>
      <c r="R1280" s="17">
        <v>0</v>
      </c>
      <c r="S1280" s="17">
        <v>0</v>
      </c>
      <c r="T1280" s="17">
        <v>0</v>
      </c>
      <c r="U1280" s="17">
        <v>0</v>
      </c>
      <c r="V1280" s="17">
        <v>0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87609.77</v>
      </c>
      <c r="AD1280" s="17">
        <v>71484.460000000006</v>
      </c>
      <c r="AE1280" s="17">
        <v>0</v>
      </c>
      <c r="AF1280" s="47" t="s">
        <v>718</v>
      </c>
      <c r="AG1280" s="47" t="s">
        <v>718</v>
      </c>
      <c r="AH1280" s="57" t="s">
        <v>718</v>
      </c>
    </row>
    <row r="1281" spans="1:16198" ht="61.5" x14ac:dyDescent="0.85">
      <c r="A1281" s="8">
        <v>1</v>
      </c>
      <c r="B1281" s="43">
        <f>SUBTOTAL(103,$A$1031:A1281)</f>
        <v>239</v>
      </c>
      <c r="C1281" s="64" t="s">
        <v>642</v>
      </c>
      <c r="D1281" s="17">
        <v>4299243.22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49">
        <v>0</v>
      </c>
      <c r="L1281" s="17">
        <v>0</v>
      </c>
      <c r="M1281" s="17">
        <v>505</v>
      </c>
      <c r="N1281" s="17">
        <v>4183443.54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44315.22</v>
      </c>
      <c r="AD1281" s="17">
        <v>71484.460000000006</v>
      </c>
      <c r="AE1281" s="17">
        <v>0</v>
      </c>
      <c r="AF1281" s="20">
        <v>2022</v>
      </c>
      <c r="AG1281" s="20">
        <v>2022</v>
      </c>
      <c r="AH1281" s="21">
        <v>2022</v>
      </c>
    </row>
    <row r="1282" spans="1:16198" ht="61.5" x14ac:dyDescent="0.85">
      <c r="A1282" s="8">
        <v>1</v>
      </c>
      <c r="B1282" s="43">
        <f>SUBTOTAL(103,$A$1031:A1282)</f>
        <v>240</v>
      </c>
      <c r="C1282" s="11" t="s">
        <v>641</v>
      </c>
      <c r="D1282" s="17">
        <v>3479369.55</v>
      </c>
      <c r="E1282" s="17">
        <v>0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49">
        <v>0</v>
      </c>
      <c r="L1282" s="17">
        <v>0</v>
      </c>
      <c r="M1282" s="17">
        <v>479</v>
      </c>
      <c r="N1282" s="17">
        <v>3436075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43294.55</v>
      </c>
      <c r="AD1282" s="17">
        <v>0</v>
      </c>
      <c r="AE1282" s="17">
        <v>0</v>
      </c>
      <c r="AF1282" s="20" t="s">
        <v>262</v>
      </c>
      <c r="AG1282" s="20">
        <v>2022</v>
      </c>
      <c r="AH1282" s="21">
        <v>2022</v>
      </c>
    </row>
    <row r="1283" spans="1:16198" ht="61.5" x14ac:dyDescent="0.85">
      <c r="B1283" s="11" t="s">
        <v>787</v>
      </c>
      <c r="C1283" s="11"/>
      <c r="D1283" s="129">
        <v>8656109.0999999996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49">
        <v>0</v>
      </c>
      <c r="L1283" s="17">
        <v>0</v>
      </c>
      <c r="M1283" s="17">
        <v>1604.8200000000002</v>
      </c>
      <c r="N1283" s="17">
        <v>8397668.7400000002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128369.25</v>
      </c>
      <c r="AD1283" s="17">
        <v>130071.11</v>
      </c>
      <c r="AE1283" s="17">
        <v>0</v>
      </c>
      <c r="AF1283" s="47" t="s">
        <v>718</v>
      </c>
      <c r="AG1283" s="47" t="s">
        <v>718</v>
      </c>
      <c r="AH1283" s="57" t="s">
        <v>718</v>
      </c>
    </row>
    <row r="1284" spans="1:16198" ht="61.5" x14ac:dyDescent="0.85">
      <c r="A1284" s="8">
        <v>1</v>
      </c>
      <c r="B1284" s="43">
        <f>SUBTOTAL(103,$A$1031:A1284)</f>
        <v>241</v>
      </c>
      <c r="C1284" s="11" t="s">
        <v>656</v>
      </c>
      <c r="D1284" s="17">
        <v>4931099.37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49">
        <v>0</v>
      </c>
      <c r="L1284" s="17">
        <v>0</v>
      </c>
      <c r="M1284" s="17">
        <v>838.5</v>
      </c>
      <c r="N1284" s="17">
        <v>4750704.05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50324.21</v>
      </c>
      <c r="AD1284" s="17">
        <v>130071.11</v>
      </c>
      <c r="AE1284" s="17">
        <v>0</v>
      </c>
      <c r="AF1284" s="20">
        <v>2022</v>
      </c>
      <c r="AG1284" s="20">
        <v>2022</v>
      </c>
      <c r="AH1284" s="21">
        <v>2022</v>
      </c>
    </row>
    <row r="1285" spans="1:16198" ht="61.5" x14ac:dyDescent="0.85">
      <c r="A1285" s="8">
        <v>1</v>
      </c>
      <c r="B1285" s="43">
        <f>SUBTOTAL(103,$A$1031:A1285)</f>
        <v>242</v>
      </c>
      <c r="C1285" s="64" t="s">
        <v>648</v>
      </c>
      <c r="D1285" s="17">
        <v>3725009.73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49">
        <v>0</v>
      </c>
      <c r="L1285" s="17">
        <v>0</v>
      </c>
      <c r="M1285" s="17">
        <v>766.32</v>
      </c>
      <c r="N1285" s="17">
        <v>3646964.69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78045.039999999994</v>
      </c>
      <c r="AD1285" s="17">
        <v>0</v>
      </c>
      <c r="AE1285" s="17">
        <v>0</v>
      </c>
      <c r="AF1285" s="20" t="s">
        <v>262</v>
      </c>
      <c r="AG1285" s="20">
        <v>2022</v>
      </c>
      <c r="AH1285" s="21">
        <v>2022</v>
      </c>
    </row>
    <row r="1286" spans="1:16198" ht="61.5" x14ac:dyDescent="0.85">
      <c r="B1286" s="11" t="s">
        <v>788</v>
      </c>
      <c r="C1286" s="11"/>
      <c r="D1286" s="129">
        <v>91406862.129999995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49">
        <v>0</v>
      </c>
      <c r="L1286" s="17">
        <v>0</v>
      </c>
      <c r="M1286" s="17">
        <v>9127.89</v>
      </c>
      <c r="N1286" s="17">
        <v>64812385.329999998</v>
      </c>
      <c r="O1286" s="17">
        <v>0</v>
      </c>
      <c r="P1286" s="17">
        <v>0</v>
      </c>
      <c r="Q1286" s="17">
        <v>3354</v>
      </c>
      <c r="R1286" s="17">
        <v>24314941.949999999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1186637.1499999999</v>
      </c>
      <c r="AD1286" s="17">
        <v>732897.69999999984</v>
      </c>
      <c r="AE1286" s="17">
        <v>360000</v>
      </c>
      <c r="AF1286" s="47" t="s">
        <v>718</v>
      </c>
      <c r="AG1286" s="47" t="s">
        <v>718</v>
      </c>
      <c r="AH1286" s="57" t="s">
        <v>718</v>
      </c>
    </row>
    <row r="1287" spans="1:16198" ht="61.5" x14ac:dyDescent="0.85">
      <c r="A1287" s="8">
        <v>1</v>
      </c>
      <c r="B1287" s="43">
        <f>SUBTOTAL(103,$A$1031:A1287)</f>
        <v>243</v>
      </c>
      <c r="C1287" s="64" t="s">
        <v>629</v>
      </c>
      <c r="D1287" s="17">
        <v>2198762.2400000002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49">
        <v>0</v>
      </c>
      <c r="L1287" s="17">
        <v>0</v>
      </c>
      <c r="M1287" s="17">
        <v>260.10000000000002</v>
      </c>
      <c r="N1287" s="17">
        <v>2136000.2400000002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22626.65</v>
      </c>
      <c r="AD1287" s="17">
        <v>40135.35</v>
      </c>
      <c r="AE1287" s="17">
        <v>0</v>
      </c>
      <c r="AF1287" s="20">
        <v>2022</v>
      </c>
      <c r="AG1287" s="20">
        <v>2022</v>
      </c>
      <c r="AH1287" s="21">
        <v>2022</v>
      </c>
    </row>
    <row r="1288" spans="1:16198" ht="61.5" x14ac:dyDescent="0.85">
      <c r="A1288" s="8">
        <v>1</v>
      </c>
      <c r="B1288" s="43">
        <f>SUBTOTAL(103,$A$1031:A1288)</f>
        <v>244</v>
      </c>
      <c r="C1288" s="64" t="s">
        <v>630</v>
      </c>
      <c r="D1288" s="17">
        <v>4319747.79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49">
        <v>0</v>
      </c>
      <c r="L1288" s="17">
        <v>0</v>
      </c>
      <c r="M1288" s="17">
        <v>868</v>
      </c>
      <c r="N1288" s="17">
        <v>4274468.3499999996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45279.44</v>
      </c>
      <c r="AD1288" s="17">
        <v>0</v>
      </c>
      <c r="AE1288" s="17">
        <v>0</v>
      </c>
      <c r="AF1288" s="20" t="s">
        <v>262</v>
      </c>
      <c r="AG1288" s="20">
        <v>2022</v>
      </c>
      <c r="AH1288" s="21">
        <v>2022</v>
      </c>
    </row>
    <row r="1289" spans="1:16198" ht="61.5" x14ac:dyDescent="0.85">
      <c r="A1289" s="8">
        <v>1</v>
      </c>
      <c r="B1289" s="43">
        <f>SUBTOTAL(103,$A$1031:A1289)</f>
        <v>245</v>
      </c>
      <c r="C1289" s="64" t="s">
        <v>2198</v>
      </c>
      <c r="D1289" s="17">
        <v>6640521.1200000001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49">
        <v>0</v>
      </c>
      <c r="L1289" s="17">
        <v>0</v>
      </c>
      <c r="M1289" s="17">
        <v>780</v>
      </c>
      <c r="N1289" s="17">
        <v>6471548.96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68553.119999999995</v>
      </c>
      <c r="AD1289" s="17">
        <v>100419.04</v>
      </c>
      <c r="AE1289" s="17">
        <v>0</v>
      </c>
      <c r="AF1289" s="20">
        <v>2022</v>
      </c>
      <c r="AG1289" s="20">
        <v>2022</v>
      </c>
      <c r="AH1289" s="21">
        <v>2022</v>
      </c>
    </row>
    <row r="1290" spans="1:16198" s="106" customFormat="1" ht="61.5" x14ac:dyDescent="0.85">
      <c r="A1290" s="8">
        <v>1</v>
      </c>
      <c r="B1290" s="43">
        <f>SUBTOTAL(103,$A$1031:A1290)</f>
        <v>246</v>
      </c>
      <c r="C1290" s="64" t="s">
        <v>638</v>
      </c>
      <c r="D1290" s="17">
        <v>27736429.050000001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49">
        <v>0</v>
      </c>
      <c r="L1290" s="17">
        <v>0</v>
      </c>
      <c r="M1290" s="17">
        <v>908.3</v>
      </c>
      <c r="N1290" s="17">
        <v>5846300.1900000004</v>
      </c>
      <c r="O1290" s="17">
        <v>0</v>
      </c>
      <c r="P1290" s="17">
        <v>0</v>
      </c>
      <c r="Q1290" s="17">
        <v>2768.5</v>
      </c>
      <c r="R1290" s="17">
        <v>21401511.52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288636.07</v>
      </c>
      <c r="AD1290" s="17">
        <v>199981.27</v>
      </c>
      <c r="AE1290" s="17">
        <v>0</v>
      </c>
      <c r="AF1290" s="20">
        <v>2022</v>
      </c>
      <c r="AG1290" s="20">
        <v>2022</v>
      </c>
      <c r="AH1290" s="21">
        <v>2022</v>
      </c>
    </row>
    <row r="1291" spans="1:16198" ht="61.5" x14ac:dyDescent="0.85">
      <c r="A1291" s="8">
        <v>1</v>
      </c>
      <c r="B1291" s="43">
        <f>SUBTOTAL(103,$A$1031:A1291)</f>
        <v>247</v>
      </c>
      <c r="C1291" s="136" t="s">
        <v>2757</v>
      </c>
      <c r="D1291" s="17">
        <v>6326796.79</v>
      </c>
      <c r="E1291" s="138">
        <v>0</v>
      </c>
      <c r="F1291" s="138">
        <v>0</v>
      </c>
      <c r="G1291" s="138">
        <v>0</v>
      </c>
      <c r="H1291" s="138">
        <v>0</v>
      </c>
      <c r="I1291" s="138">
        <v>0</v>
      </c>
      <c r="J1291" s="138">
        <v>0</v>
      </c>
      <c r="K1291" s="126">
        <v>0</v>
      </c>
      <c r="L1291" s="60">
        <v>0</v>
      </c>
      <c r="M1291" s="60">
        <v>754.8</v>
      </c>
      <c r="N1291" s="60">
        <v>6157283.6299999999</v>
      </c>
      <c r="O1291" s="60">
        <v>0</v>
      </c>
      <c r="P1291" s="60">
        <v>0</v>
      </c>
      <c r="Q1291" s="60">
        <v>0</v>
      </c>
      <c r="R1291" s="60">
        <v>0</v>
      </c>
      <c r="S1291" s="17">
        <v>0</v>
      </c>
      <c r="T1291" s="17">
        <v>0</v>
      </c>
      <c r="U1291" s="60">
        <v>0</v>
      </c>
      <c r="V1291" s="60">
        <v>0</v>
      </c>
      <c r="W1291" s="60">
        <v>0</v>
      </c>
      <c r="X1291" s="60">
        <v>0</v>
      </c>
      <c r="Y1291" s="60">
        <v>0</v>
      </c>
      <c r="Z1291" s="60">
        <v>0</v>
      </c>
      <c r="AA1291" s="60">
        <v>0</v>
      </c>
      <c r="AB1291" s="60">
        <v>0</v>
      </c>
      <c r="AC1291" s="17">
        <v>65224.11</v>
      </c>
      <c r="AD1291" s="17">
        <v>104289.05</v>
      </c>
      <c r="AE1291" s="60">
        <v>0</v>
      </c>
      <c r="AF1291" s="20">
        <v>2022</v>
      </c>
      <c r="AG1291" s="20">
        <v>2022</v>
      </c>
      <c r="AH1291" s="21">
        <v>2022</v>
      </c>
    </row>
    <row r="1292" spans="1:16198" ht="61.5" x14ac:dyDescent="0.85">
      <c r="A1292" s="8">
        <v>1</v>
      </c>
      <c r="B1292" s="43">
        <f>SUBTOTAL(103,$A$1031:A1292)</f>
        <v>248</v>
      </c>
      <c r="C1292" s="64" t="s">
        <v>1874</v>
      </c>
      <c r="D1292" s="17">
        <v>2500571.14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49">
        <v>0</v>
      </c>
      <c r="L1292" s="17">
        <v>0</v>
      </c>
      <c r="M1292" s="17">
        <v>296</v>
      </c>
      <c r="N1292" s="17">
        <v>2425008.92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25688.12</v>
      </c>
      <c r="AD1292" s="17">
        <v>49874.1</v>
      </c>
      <c r="AE1292" s="17">
        <v>0</v>
      </c>
      <c r="AF1292" s="20">
        <v>2022</v>
      </c>
      <c r="AG1292" s="20">
        <v>2022</v>
      </c>
      <c r="AH1292" s="21">
        <v>2022</v>
      </c>
    </row>
    <row r="1293" spans="1:16198" ht="61.5" x14ac:dyDescent="0.85">
      <c r="A1293" s="8">
        <v>1</v>
      </c>
      <c r="B1293" s="43">
        <f>SUBTOTAL(103,$A$1031:A1293)</f>
        <v>249</v>
      </c>
      <c r="C1293" s="11" t="s">
        <v>2361</v>
      </c>
      <c r="D1293" s="17">
        <v>5035784.3600000003</v>
      </c>
      <c r="E1293" s="22">
        <v>0</v>
      </c>
      <c r="F1293" s="22">
        <v>0</v>
      </c>
      <c r="G1293" s="22">
        <v>0</v>
      </c>
      <c r="H1293" s="22">
        <v>0</v>
      </c>
      <c r="I1293" s="22">
        <v>0</v>
      </c>
      <c r="J1293" s="22">
        <v>0</v>
      </c>
      <c r="K1293" s="49">
        <v>0</v>
      </c>
      <c r="L1293" s="17">
        <v>0</v>
      </c>
      <c r="M1293" s="17">
        <v>923.1</v>
      </c>
      <c r="N1293" s="17">
        <v>4982999.45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0</v>
      </c>
      <c r="Y1293" s="17">
        <v>0</v>
      </c>
      <c r="Z1293" s="17">
        <v>0</v>
      </c>
      <c r="AA1293" s="17">
        <v>0</v>
      </c>
      <c r="AB1293" s="17">
        <v>0</v>
      </c>
      <c r="AC1293" s="17">
        <v>52784.91</v>
      </c>
      <c r="AD1293" s="17">
        <v>0</v>
      </c>
      <c r="AE1293" s="17">
        <v>0</v>
      </c>
      <c r="AF1293" s="20" t="s">
        <v>262</v>
      </c>
      <c r="AG1293" s="20">
        <v>2022</v>
      </c>
      <c r="AH1293" s="21">
        <v>2022</v>
      </c>
    </row>
    <row r="1294" spans="1:16198" ht="61.5" x14ac:dyDescent="0.85">
      <c r="A1294" s="8">
        <v>1</v>
      </c>
      <c r="B1294" s="43">
        <f>SUBTOTAL(103,$A$1031:A1294)</f>
        <v>250</v>
      </c>
      <c r="C1294" s="11" t="s">
        <v>2230</v>
      </c>
      <c r="D1294" s="17">
        <v>5121371.0299999993</v>
      </c>
      <c r="E1294" s="22">
        <v>0</v>
      </c>
      <c r="F1294" s="22">
        <v>0</v>
      </c>
      <c r="G1294" s="22">
        <v>0</v>
      </c>
      <c r="H1294" s="22">
        <v>0</v>
      </c>
      <c r="I1294" s="22">
        <v>0</v>
      </c>
      <c r="J1294" s="22">
        <v>0</v>
      </c>
      <c r="K1294" s="49">
        <v>0</v>
      </c>
      <c r="L1294" s="17">
        <v>0</v>
      </c>
      <c r="M1294" s="17">
        <v>790</v>
      </c>
      <c r="N1294" s="17">
        <v>4919940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105286.72</v>
      </c>
      <c r="AD1294" s="17">
        <v>96144.31</v>
      </c>
      <c r="AE1294" s="17">
        <v>0</v>
      </c>
      <c r="AF1294" s="20">
        <v>2022</v>
      </c>
      <c r="AG1294" s="20">
        <v>2022</v>
      </c>
      <c r="AH1294" s="21">
        <v>2022</v>
      </c>
      <c r="AI1294" s="106"/>
      <c r="AJ1294" s="106"/>
      <c r="AK1294" s="106"/>
      <c r="AL1294" s="106"/>
      <c r="AM1294" s="106"/>
      <c r="AN1294" s="106"/>
      <c r="AO1294" s="106"/>
      <c r="AP1294" s="106"/>
      <c r="AQ1294" s="106"/>
      <c r="AR1294" s="106"/>
      <c r="AS1294" s="106"/>
      <c r="AT1294" s="106"/>
      <c r="AU1294" s="106"/>
      <c r="AV1294" s="106"/>
      <c r="AW1294" s="106"/>
      <c r="AX1294" s="106"/>
      <c r="AY1294" s="106"/>
      <c r="AZ1294" s="106"/>
      <c r="BA1294" s="106"/>
      <c r="BB1294" s="106"/>
      <c r="BC1294" s="106"/>
      <c r="BD1294" s="106"/>
      <c r="BE1294" s="106"/>
      <c r="BF1294" s="106"/>
      <c r="BG1294" s="106"/>
      <c r="BH1294" s="106"/>
      <c r="BI1294" s="106"/>
      <c r="BJ1294" s="106"/>
      <c r="BK1294" s="106"/>
      <c r="BL1294" s="106"/>
      <c r="BM1294" s="106"/>
      <c r="BN1294" s="106"/>
      <c r="BO1294" s="106"/>
      <c r="BP1294" s="106"/>
      <c r="BQ1294" s="106"/>
      <c r="BR1294" s="106"/>
      <c r="BS1294" s="106"/>
      <c r="BT1294" s="106"/>
      <c r="BU1294" s="106"/>
      <c r="BV1294" s="106"/>
      <c r="BW1294" s="106"/>
      <c r="BX1294" s="106"/>
      <c r="BY1294" s="106"/>
      <c r="BZ1294" s="106"/>
      <c r="CA1294" s="106"/>
      <c r="CB1294" s="106"/>
      <c r="CC1294" s="106"/>
      <c r="CD1294" s="106"/>
      <c r="CE1294" s="106"/>
      <c r="CF1294" s="106"/>
      <c r="CG1294" s="106"/>
      <c r="CH1294" s="106"/>
      <c r="CI1294" s="106"/>
      <c r="CJ1294" s="106"/>
      <c r="CK1294" s="106"/>
      <c r="CL1294" s="106"/>
      <c r="CM1294" s="106"/>
      <c r="CN1294" s="106"/>
      <c r="CO1294" s="106"/>
      <c r="CP1294" s="106"/>
      <c r="CQ1294" s="106"/>
      <c r="CR1294" s="106"/>
      <c r="CS1294" s="106"/>
      <c r="CT1294" s="106"/>
      <c r="CU1294" s="106"/>
      <c r="CV1294" s="106"/>
      <c r="CW1294" s="106"/>
      <c r="CX1294" s="106"/>
      <c r="CY1294" s="106"/>
      <c r="CZ1294" s="106"/>
      <c r="DA1294" s="106"/>
      <c r="DB1294" s="106"/>
      <c r="DC1294" s="106"/>
      <c r="DD1294" s="106"/>
      <c r="DE1294" s="106"/>
      <c r="DF1294" s="106"/>
      <c r="DG1294" s="106"/>
      <c r="DH1294" s="106"/>
      <c r="DI1294" s="106"/>
      <c r="DJ1294" s="106"/>
      <c r="DK1294" s="106"/>
      <c r="DL1294" s="106"/>
      <c r="DM1294" s="106"/>
      <c r="DN1294" s="106"/>
      <c r="DO1294" s="106"/>
      <c r="DP1294" s="106"/>
      <c r="DQ1294" s="106"/>
      <c r="DR1294" s="106"/>
      <c r="DS1294" s="106"/>
      <c r="DT1294" s="106"/>
      <c r="DU1294" s="106"/>
      <c r="DV1294" s="106"/>
      <c r="DW1294" s="106"/>
      <c r="DX1294" s="106"/>
      <c r="DY1294" s="106"/>
      <c r="DZ1294" s="106"/>
      <c r="EA1294" s="106"/>
      <c r="EB1294" s="106"/>
      <c r="EC1294" s="106"/>
      <c r="ED1294" s="106"/>
      <c r="EE1294" s="106"/>
      <c r="EF1294" s="106"/>
      <c r="EG1294" s="106"/>
      <c r="EH1294" s="106"/>
      <c r="EI1294" s="106"/>
      <c r="EJ1294" s="106"/>
      <c r="EK1294" s="106"/>
      <c r="EL1294" s="106"/>
      <c r="EM1294" s="106"/>
      <c r="EN1294" s="106"/>
      <c r="EO1294" s="106"/>
      <c r="EP1294" s="106"/>
      <c r="EQ1294" s="106"/>
      <c r="ER1294" s="106"/>
      <c r="ES1294" s="106"/>
      <c r="ET1294" s="106"/>
      <c r="EU1294" s="106"/>
      <c r="EV1294" s="106"/>
      <c r="EW1294" s="106"/>
      <c r="EX1294" s="106"/>
      <c r="EY1294" s="106"/>
      <c r="EZ1294" s="106"/>
      <c r="FA1294" s="106"/>
      <c r="FB1294" s="106"/>
      <c r="FC1294" s="106"/>
      <c r="FD1294" s="106"/>
      <c r="FE1294" s="106"/>
      <c r="FF1294" s="106"/>
      <c r="FG1294" s="106"/>
      <c r="FH1294" s="106"/>
      <c r="FI1294" s="106"/>
      <c r="FJ1294" s="106"/>
      <c r="FK1294" s="106"/>
      <c r="FL1294" s="106"/>
      <c r="FM1294" s="106"/>
      <c r="FN1294" s="106"/>
      <c r="FO1294" s="106"/>
      <c r="FP1294" s="106"/>
      <c r="FQ1294" s="106"/>
      <c r="FR1294" s="106"/>
      <c r="FS1294" s="106"/>
      <c r="FT1294" s="106"/>
      <c r="FU1294" s="106"/>
      <c r="FV1294" s="106"/>
      <c r="FW1294" s="106"/>
      <c r="FX1294" s="106"/>
      <c r="FY1294" s="106"/>
      <c r="FZ1294" s="106"/>
      <c r="GA1294" s="106"/>
      <c r="GB1294" s="106"/>
      <c r="GC1294" s="106"/>
      <c r="GD1294" s="106"/>
      <c r="GE1294" s="106"/>
      <c r="GF1294" s="106"/>
      <c r="GG1294" s="106"/>
      <c r="GH1294" s="106"/>
      <c r="GI1294" s="106"/>
      <c r="GJ1294" s="106"/>
      <c r="GK1294" s="106"/>
      <c r="GL1294" s="106"/>
      <c r="GM1294" s="106"/>
      <c r="GN1294" s="106"/>
      <c r="GO1294" s="106"/>
      <c r="GP1294" s="106"/>
      <c r="GQ1294" s="106"/>
      <c r="GR1294" s="106"/>
      <c r="GS1294" s="106"/>
      <c r="GT1294" s="106"/>
      <c r="GU1294" s="106"/>
      <c r="GV1294" s="106"/>
      <c r="GW1294" s="106"/>
      <c r="GX1294" s="106"/>
      <c r="GY1294" s="106"/>
      <c r="GZ1294" s="106"/>
      <c r="HA1294" s="106"/>
      <c r="HB1294" s="106"/>
      <c r="HC1294" s="106"/>
      <c r="HD1294" s="106"/>
      <c r="HE1294" s="106"/>
      <c r="HF1294" s="106"/>
      <c r="HG1294" s="106"/>
      <c r="HH1294" s="106"/>
      <c r="HI1294" s="106"/>
      <c r="HJ1294" s="106"/>
      <c r="HK1294" s="106"/>
      <c r="HL1294" s="106"/>
      <c r="HM1294" s="106"/>
      <c r="HN1294" s="106"/>
      <c r="HO1294" s="106"/>
      <c r="HP1294" s="106"/>
      <c r="HQ1294" s="106"/>
      <c r="HR1294" s="106"/>
      <c r="HS1294" s="106"/>
      <c r="HT1294" s="106"/>
      <c r="HU1294" s="106"/>
      <c r="HV1294" s="106"/>
      <c r="HW1294" s="106"/>
      <c r="HX1294" s="106"/>
      <c r="HY1294" s="106"/>
      <c r="HZ1294" s="106"/>
      <c r="IA1294" s="106"/>
      <c r="IB1294" s="106"/>
      <c r="IC1294" s="106"/>
      <c r="ID1294" s="106"/>
      <c r="IE1294" s="106"/>
      <c r="IF1294" s="106"/>
      <c r="IG1294" s="106"/>
      <c r="IH1294" s="106"/>
      <c r="II1294" s="106"/>
      <c r="IJ1294" s="106"/>
      <c r="IK1294" s="106"/>
      <c r="IL1294" s="106"/>
      <c r="IM1294" s="106"/>
      <c r="IN1294" s="106"/>
      <c r="IO1294" s="106"/>
      <c r="IP1294" s="106"/>
      <c r="IQ1294" s="106"/>
      <c r="IR1294" s="106"/>
      <c r="IS1294" s="106"/>
      <c r="IT1294" s="106"/>
      <c r="IU1294" s="106"/>
      <c r="IV1294" s="106"/>
      <c r="IW1294" s="106"/>
      <c r="IX1294" s="106"/>
      <c r="IY1294" s="106"/>
      <c r="IZ1294" s="106"/>
      <c r="JA1294" s="106"/>
      <c r="JB1294" s="106"/>
      <c r="JC1294" s="106"/>
      <c r="JD1294" s="106"/>
      <c r="JE1294" s="106"/>
      <c r="JF1294" s="106"/>
      <c r="JG1294" s="106"/>
      <c r="JH1294" s="106"/>
      <c r="JI1294" s="106"/>
      <c r="JJ1294" s="106"/>
      <c r="JK1294" s="106"/>
      <c r="JL1294" s="106"/>
      <c r="JM1294" s="106"/>
      <c r="JN1294" s="106"/>
      <c r="JO1294" s="106"/>
      <c r="JP1294" s="106"/>
      <c r="JQ1294" s="106"/>
      <c r="JR1294" s="106"/>
      <c r="JS1294" s="106"/>
      <c r="JT1294" s="106"/>
      <c r="JU1294" s="106"/>
      <c r="JV1294" s="106"/>
      <c r="JW1294" s="106"/>
      <c r="JX1294" s="106"/>
      <c r="JY1294" s="106"/>
      <c r="JZ1294" s="106"/>
      <c r="KA1294" s="106"/>
      <c r="KB1294" s="106"/>
      <c r="KC1294" s="106"/>
      <c r="KD1294" s="106"/>
      <c r="KE1294" s="106"/>
      <c r="KF1294" s="106"/>
      <c r="KG1294" s="106"/>
      <c r="KH1294" s="106"/>
      <c r="KI1294" s="106"/>
      <c r="KJ1294" s="106"/>
      <c r="KK1294" s="106"/>
      <c r="KL1294" s="106"/>
      <c r="KM1294" s="106"/>
      <c r="KN1294" s="106"/>
      <c r="KO1294" s="106"/>
      <c r="KP1294" s="106"/>
      <c r="KQ1294" s="106"/>
      <c r="KR1294" s="106"/>
      <c r="KS1294" s="106"/>
      <c r="KT1294" s="106"/>
      <c r="KU1294" s="106"/>
      <c r="KV1294" s="106"/>
      <c r="KW1294" s="106"/>
      <c r="KX1294" s="106"/>
      <c r="KY1294" s="106"/>
      <c r="KZ1294" s="106"/>
      <c r="LA1294" s="106"/>
      <c r="LB1294" s="106"/>
      <c r="LC1294" s="106"/>
      <c r="LD1294" s="106"/>
      <c r="LE1294" s="106"/>
      <c r="LF1294" s="106"/>
      <c r="LG1294" s="106"/>
      <c r="LH1294" s="106"/>
      <c r="LI1294" s="106"/>
      <c r="LJ1294" s="106"/>
      <c r="LK1294" s="106"/>
      <c r="LL1294" s="106"/>
      <c r="LM1294" s="106"/>
      <c r="LN1294" s="106"/>
      <c r="LO1294" s="106"/>
      <c r="LP1294" s="106"/>
      <c r="LQ1294" s="106"/>
      <c r="LR1294" s="106"/>
      <c r="LS1294" s="106"/>
      <c r="LT1294" s="106"/>
      <c r="LU1294" s="106"/>
      <c r="LV1294" s="106"/>
      <c r="LW1294" s="106"/>
      <c r="LX1294" s="106"/>
      <c r="LY1294" s="106"/>
      <c r="LZ1294" s="106"/>
      <c r="MA1294" s="106"/>
      <c r="MB1294" s="106"/>
      <c r="MC1294" s="106"/>
      <c r="MD1294" s="106"/>
      <c r="ME1294" s="106"/>
      <c r="MF1294" s="106"/>
      <c r="MG1294" s="106"/>
      <c r="MH1294" s="106"/>
      <c r="MI1294" s="106"/>
      <c r="MJ1294" s="106"/>
      <c r="MK1294" s="106"/>
      <c r="ML1294" s="106"/>
      <c r="MM1294" s="106"/>
      <c r="MN1294" s="106"/>
      <c r="MO1294" s="106"/>
      <c r="MP1294" s="106"/>
      <c r="MQ1294" s="106"/>
      <c r="MR1294" s="106"/>
      <c r="MS1294" s="106"/>
      <c r="MT1294" s="106"/>
      <c r="MU1294" s="106"/>
      <c r="MV1294" s="106"/>
      <c r="MW1294" s="106"/>
      <c r="MX1294" s="106"/>
      <c r="MY1294" s="106"/>
      <c r="MZ1294" s="106"/>
      <c r="NA1294" s="106"/>
      <c r="NB1294" s="106"/>
      <c r="NC1294" s="106"/>
      <c r="ND1294" s="106"/>
      <c r="NE1294" s="106"/>
      <c r="NF1294" s="106"/>
      <c r="NG1294" s="106"/>
      <c r="NH1294" s="106"/>
      <c r="NI1294" s="106"/>
      <c r="NJ1294" s="106"/>
      <c r="NK1294" s="106"/>
      <c r="NL1294" s="106"/>
      <c r="NM1294" s="106"/>
      <c r="NN1294" s="106"/>
      <c r="NO1294" s="106"/>
      <c r="NP1294" s="106"/>
      <c r="NQ1294" s="106"/>
      <c r="NR1294" s="106"/>
      <c r="NS1294" s="106"/>
      <c r="NT1294" s="106"/>
      <c r="NU1294" s="106"/>
      <c r="NV1294" s="106"/>
      <c r="NW1294" s="106"/>
      <c r="NX1294" s="106"/>
      <c r="NY1294" s="106"/>
      <c r="NZ1294" s="106"/>
      <c r="OA1294" s="106"/>
      <c r="OB1294" s="106"/>
      <c r="OC1294" s="106"/>
      <c r="OD1294" s="106"/>
      <c r="OE1294" s="106"/>
      <c r="OF1294" s="106"/>
      <c r="OG1294" s="106"/>
      <c r="OH1294" s="106"/>
      <c r="OI1294" s="106"/>
      <c r="OJ1294" s="106"/>
      <c r="OK1294" s="106"/>
      <c r="OL1294" s="106"/>
      <c r="OM1294" s="106"/>
      <c r="ON1294" s="106"/>
      <c r="OO1294" s="106"/>
      <c r="OP1294" s="106"/>
      <c r="OQ1294" s="106"/>
      <c r="OR1294" s="106"/>
      <c r="OS1294" s="106"/>
      <c r="OT1294" s="106"/>
      <c r="OU1294" s="106"/>
      <c r="OV1294" s="106"/>
      <c r="OW1294" s="106"/>
      <c r="OX1294" s="106"/>
      <c r="OY1294" s="106"/>
      <c r="OZ1294" s="106"/>
      <c r="PA1294" s="106"/>
      <c r="PB1294" s="106"/>
      <c r="PC1294" s="106"/>
      <c r="PD1294" s="106"/>
      <c r="PE1294" s="106"/>
      <c r="PF1294" s="106"/>
      <c r="PG1294" s="106"/>
      <c r="PH1294" s="106"/>
      <c r="PI1294" s="106"/>
      <c r="PJ1294" s="106"/>
      <c r="PK1294" s="106"/>
      <c r="PL1294" s="106"/>
      <c r="PM1294" s="106"/>
      <c r="PN1294" s="106"/>
      <c r="PO1294" s="106"/>
      <c r="PP1294" s="106"/>
      <c r="PQ1294" s="106"/>
      <c r="PR1294" s="106"/>
      <c r="PS1294" s="106"/>
      <c r="PT1294" s="106"/>
      <c r="PU1294" s="106"/>
      <c r="PV1294" s="106"/>
      <c r="PW1294" s="106"/>
      <c r="PX1294" s="106"/>
      <c r="PY1294" s="106"/>
      <c r="PZ1294" s="106"/>
      <c r="QA1294" s="106"/>
      <c r="QB1294" s="106"/>
      <c r="QC1294" s="106"/>
      <c r="QD1294" s="106"/>
      <c r="QE1294" s="106"/>
      <c r="QF1294" s="106"/>
      <c r="QG1294" s="106"/>
      <c r="QH1294" s="106"/>
      <c r="QI1294" s="106"/>
      <c r="QJ1294" s="106"/>
      <c r="QK1294" s="106"/>
      <c r="QL1294" s="106"/>
      <c r="QM1294" s="106"/>
      <c r="QN1294" s="106"/>
      <c r="QO1294" s="106"/>
      <c r="QP1294" s="106"/>
      <c r="QQ1294" s="106"/>
      <c r="QR1294" s="106"/>
      <c r="QS1294" s="106"/>
      <c r="QT1294" s="106"/>
      <c r="QU1294" s="106"/>
      <c r="QV1294" s="106"/>
      <c r="QW1294" s="106"/>
      <c r="QX1294" s="106"/>
      <c r="QY1294" s="106"/>
      <c r="QZ1294" s="106"/>
      <c r="RA1294" s="106"/>
      <c r="RB1294" s="106"/>
      <c r="RC1294" s="106"/>
      <c r="RD1294" s="106"/>
      <c r="RE1294" s="106"/>
      <c r="RF1294" s="106"/>
      <c r="RG1294" s="106"/>
      <c r="RH1294" s="106"/>
      <c r="RI1294" s="106"/>
      <c r="RJ1294" s="106"/>
      <c r="RK1294" s="106"/>
      <c r="RL1294" s="106"/>
      <c r="RM1294" s="106"/>
      <c r="RN1294" s="106"/>
      <c r="RO1294" s="106"/>
      <c r="RP1294" s="106"/>
      <c r="RQ1294" s="106"/>
      <c r="RR1294" s="106"/>
      <c r="RS1294" s="106"/>
      <c r="RT1294" s="106"/>
      <c r="RU1294" s="106"/>
      <c r="RV1294" s="106"/>
      <c r="RW1294" s="106"/>
      <c r="RX1294" s="106"/>
      <c r="RY1294" s="106"/>
      <c r="RZ1294" s="106"/>
      <c r="SA1294" s="106"/>
      <c r="SB1294" s="106"/>
      <c r="SC1294" s="106"/>
      <c r="SD1294" s="106"/>
      <c r="SE1294" s="106"/>
      <c r="SF1294" s="106"/>
      <c r="SG1294" s="106"/>
      <c r="SH1294" s="106"/>
      <c r="SI1294" s="106"/>
      <c r="SJ1294" s="106"/>
      <c r="SK1294" s="106"/>
      <c r="SL1294" s="106"/>
      <c r="SM1294" s="106"/>
      <c r="SN1294" s="106"/>
      <c r="SO1294" s="106"/>
      <c r="SP1294" s="106"/>
      <c r="SQ1294" s="106"/>
      <c r="SR1294" s="106"/>
      <c r="SS1294" s="106"/>
      <c r="ST1294" s="106"/>
      <c r="SU1294" s="106"/>
      <c r="SV1294" s="106"/>
      <c r="SW1294" s="106"/>
      <c r="SX1294" s="106"/>
      <c r="SY1294" s="106"/>
      <c r="SZ1294" s="106"/>
      <c r="TA1294" s="106"/>
      <c r="TB1294" s="106"/>
      <c r="TC1294" s="106"/>
      <c r="TD1294" s="106"/>
      <c r="TE1294" s="106"/>
      <c r="TF1294" s="106"/>
      <c r="TG1294" s="106"/>
      <c r="TH1294" s="106"/>
      <c r="TI1294" s="106"/>
      <c r="TJ1294" s="106"/>
      <c r="TK1294" s="106"/>
      <c r="TL1294" s="106"/>
      <c r="TM1294" s="106"/>
      <c r="TN1294" s="106"/>
      <c r="TO1294" s="106"/>
      <c r="TP1294" s="106"/>
      <c r="TQ1294" s="106"/>
      <c r="TR1294" s="106"/>
      <c r="TS1294" s="106"/>
      <c r="TT1294" s="106"/>
      <c r="TU1294" s="106"/>
      <c r="TV1294" s="106"/>
      <c r="TW1294" s="106"/>
      <c r="TX1294" s="106"/>
      <c r="TY1294" s="106"/>
      <c r="TZ1294" s="106"/>
      <c r="UA1294" s="106"/>
      <c r="UB1294" s="106"/>
      <c r="UC1294" s="106"/>
      <c r="UD1294" s="106"/>
      <c r="UE1294" s="106"/>
      <c r="UF1294" s="106"/>
      <c r="UG1294" s="106"/>
      <c r="UH1294" s="106"/>
      <c r="UI1294" s="106"/>
      <c r="UJ1294" s="106"/>
      <c r="UK1294" s="106"/>
      <c r="UL1294" s="106"/>
      <c r="UM1294" s="106"/>
      <c r="UN1294" s="106"/>
      <c r="UO1294" s="106"/>
      <c r="UP1294" s="106"/>
      <c r="UQ1294" s="106"/>
      <c r="UR1294" s="106"/>
      <c r="US1294" s="106"/>
      <c r="UT1294" s="106"/>
      <c r="UU1294" s="106"/>
      <c r="UV1294" s="106"/>
      <c r="UW1294" s="106"/>
      <c r="UX1294" s="106"/>
      <c r="UY1294" s="106"/>
      <c r="UZ1294" s="106"/>
      <c r="VA1294" s="106"/>
      <c r="VB1294" s="106"/>
      <c r="VC1294" s="106"/>
      <c r="VD1294" s="106"/>
      <c r="VE1294" s="106"/>
      <c r="VF1294" s="106"/>
      <c r="VG1294" s="106"/>
      <c r="VH1294" s="106"/>
      <c r="VI1294" s="106"/>
      <c r="VJ1294" s="106"/>
      <c r="VK1294" s="106"/>
      <c r="VL1294" s="106"/>
      <c r="VM1294" s="106"/>
      <c r="VN1294" s="106"/>
      <c r="VO1294" s="106"/>
      <c r="VP1294" s="106"/>
      <c r="VQ1294" s="106"/>
      <c r="VR1294" s="106"/>
      <c r="VS1294" s="106"/>
      <c r="VT1294" s="106"/>
      <c r="VU1294" s="106"/>
      <c r="VV1294" s="106"/>
      <c r="VW1294" s="106"/>
      <c r="VX1294" s="106"/>
      <c r="VY1294" s="106"/>
      <c r="VZ1294" s="106"/>
      <c r="WA1294" s="106"/>
      <c r="WB1294" s="106"/>
      <c r="WC1294" s="106"/>
      <c r="WD1294" s="106"/>
      <c r="WE1294" s="106"/>
      <c r="WF1294" s="106"/>
      <c r="WG1294" s="106"/>
      <c r="WH1294" s="106"/>
      <c r="WI1294" s="106"/>
      <c r="WJ1294" s="106"/>
      <c r="WK1294" s="106"/>
      <c r="WL1294" s="106"/>
      <c r="WM1294" s="106"/>
      <c r="WN1294" s="106"/>
      <c r="WO1294" s="106"/>
      <c r="WP1294" s="106"/>
      <c r="WQ1294" s="106"/>
      <c r="WR1294" s="106"/>
      <c r="WS1294" s="106"/>
      <c r="WT1294" s="106"/>
      <c r="WU1294" s="106"/>
      <c r="WV1294" s="106"/>
      <c r="WW1294" s="106"/>
      <c r="WX1294" s="106"/>
      <c r="WY1294" s="106"/>
      <c r="WZ1294" s="106"/>
      <c r="XA1294" s="106"/>
      <c r="XB1294" s="106"/>
      <c r="XC1294" s="106"/>
      <c r="XD1294" s="106"/>
      <c r="XE1294" s="106"/>
      <c r="XF1294" s="106"/>
      <c r="XG1294" s="106"/>
      <c r="XH1294" s="106"/>
      <c r="XI1294" s="106"/>
      <c r="XJ1294" s="106"/>
      <c r="XK1294" s="106"/>
      <c r="XL1294" s="106"/>
      <c r="XM1294" s="106"/>
      <c r="XN1294" s="106"/>
      <c r="XO1294" s="106"/>
      <c r="XP1294" s="106"/>
      <c r="XQ1294" s="106"/>
      <c r="XR1294" s="106"/>
      <c r="XS1294" s="106"/>
      <c r="XT1294" s="106"/>
      <c r="XU1294" s="106"/>
      <c r="XV1294" s="106"/>
      <c r="XW1294" s="106"/>
      <c r="XX1294" s="106"/>
      <c r="XY1294" s="106"/>
      <c r="XZ1294" s="106"/>
      <c r="YA1294" s="106"/>
      <c r="YB1294" s="106"/>
      <c r="YC1294" s="106"/>
      <c r="YD1294" s="106"/>
      <c r="YE1294" s="106"/>
      <c r="YF1294" s="106"/>
      <c r="YG1294" s="106"/>
      <c r="YH1294" s="106"/>
      <c r="YI1294" s="106"/>
      <c r="YJ1294" s="106"/>
      <c r="YK1294" s="106"/>
      <c r="YL1294" s="106"/>
      <c r="YM1294" s="106"/>
      <c r="YN1294" s="106"/>
      <c r="YO1294" s="106"/>
      <c r="YP1294" s="106"/>
      <c r="YQ1294" s="106"/>
      <c r="YR1294" s="106"/>
      <c r="YS1294" s="106"/>
      <c r="YT1294" s="106"/>
      <c r="YU1294" s="106"/>
      <c r="YV1294" s="106"/>
      <c r="YW1294" s="106"/>
      <c r="YX1294" s="106"/>
      <c r="YY1294" s="106"/>
      <c r="YZ1294" s="106"/>
      <c r="ZA1294" s="106"/>
      <c r="ZB1294" s="106"/>
      <c r="ZC1294" s="106"/>
      <c r="ZD1294" s="106"/>
      <c r="ZE1294" s="106"/>
      <c r="ZF1294" s="106"/>
      <c r="ZG1294" s="106"/>
      <c r="ZH1294" s="106"/>
      <c r="ZI1294" s="106"/>
      <c r="ZJ1294" s="106"/>
      <c r="ZK1294" s="106"/>
      <c r="ZL1294" s="106"/>
      <c r="ZM1294" s="106"/>
      <c r="ZN1294" s="106"/>
      <c r="ZO1294" s="106"/>
      <c r="ZP1294" s="106"/>
      <c r="ZQ1294" s="106"/>
      <c r="ZR1294" s="106"/>
      <c r="ZS1294" s="106"/>
      <c r="ZT1294" s="106"/>
      <c r="ZU1294" s="106"/>
      <c r="ZV1294" s="106"/>
      <c r="ZW1294" s="106"/>
      <c r="ZX1294" s="106"/>
      <c r="ZY1294" s="106"/>
      <c r="ZZ1294" s="106"/>
      <c r="AAA1294" s="106"/>
      <c r="AAB1294" s="106"/>
      <c r="AAC1294" s="106"/>
      <c r="AAD1294" s="106"/>
      <c r="AAE1294" s="106"/>
      <c r="AAF1294" s="106"/>
      <c r="AAG1294" s="106"/>
      <c r="AAH1294" s="106"/>
      <c r="AAI1294" s="106"/>
      <c r="AAJ1294" s="106"/>
      <c r="AAK1294" s="106"/>
      <c r="AAL1294" s="106"/>
      <c r="AAM1294" s="106"/>
      <c r="AAN1294" s="106"/>
      <c r="AAO1294" s="106"/>
      <c r="AAP1294" s="106"/>
      <c r="AAQ1294" s="106"/>
      <c r="AAR1294" s="106"/>
      <c r="AAS1294" s="106"/>
      <c r="AAT1294" s="106"/>
      <c r="AAU1294" s="106"/>
      <c r="AAV1294" s="106"/>
      <c r="AAW1294" s="106"/>
      <c r="AAX1294" s="106"/>
      <c r="AAY1294" s="106"/>
      <c r="AAZ1294" s="106"/>
      <c r="ABA1294" s="106"/>
      <c r="ABB1294" s="106"/>
      <c r="ABC1294" s="106"/>
      <c r="ABD1294" s="106"/>
      <c r="ABE1294" s="106"/>
      <c r="ABF1294" s="106"/>
      <c r="ABG1294" s="106"/>
      <c r="ABH1294" s="106"/>
      <c r="ABI1294" s="106"/>
      <c r="ABJ1294" s="106"/>
      <c r="ABK1294" s="106"/>
      <c r="ABL1294" s="106"/>
      <c r="ABM1294" s="106"/>
      <c r="ABN1294" s="106"/>
      <c r="ABO1294" s="106"/>
      <c r="ABP1294" s="106"/>
      <c r="ABQ1294" s="106"/>
      <c r="ABR1294" s="106"/>
      <c r="ABS1294" s="106"/>
      <c r="ABT1294" s="106"/>
      <c r="ABU1294" s="106"/>
      <c r="ABV1294" s="106"/>
      <c r="ABW1294" s="106"/>
      <c r="ABX1294" s="106"/>
      <c r="ABY1294" s="106"/>
      <c r="ABZ1294" s="106"/>
      <c r="ACA1294" s="106"/>
      <c r="ACB1294" s="106"/>
      <c r="ACC1294" s="106"/>
      <c r="ACD1294" s="106"/>
      <c r="ACE1294" s="106"/>
      <c r="ACF1294" s="106"/>
      <c r="ACG1294" s="106"/>
      <c r="ACH1294" s="106"/>
      <c r="ACI1294" s="106"/>
      <c r="ACJ1294" s="106"/>
      <c r="ACK1294" s="106"/>
      <c r="ACL1294" s="106"/>
      <c r="ACM1294" s="106"/>
      <c r="ACN1294" s="106"/>
      <c r="ACO1294" s="106"/>
      <c r="ACP1294" s="106"/>
      <c r="ACQ1294" s="106"/>
      <c r="ACR1294" s="106"/>
      <c r="ACS1294" s="106"/>
      <c r="ACT1294" s="106"/>
      <c r="ACU1294" s="106"/>
      <c r="ACV1294" s="106"/>
      <c r="ACW1294" s="106"/>
      <c r="ACX1294" s="106"/>
      <c r="ACY1294" s="106"/>
      <c r="ACZ1294" s="106"/>
      <c r="ADA1294" s="106"/>
      <c r="ADB1294" s="106"/>
      <c r="ADC1294" s="106"/>
      <c r="ADD1294" s="106"/>
      <c r="ADE1294" s="106"/>
      <c r="ADF1294" s="106"/>
      <c r="ADG1294" s="106"/>
      <c r="ADH1294" s="106"/>
      <c r="ADI1294" s="106"/>
      <c r="ADJ1294" s="106"/>
      <c r="ADK1294" s="106"/>
      <c r="ADL1294" s="106"/>
      <c r="ADM1294" s="106"/>
      <c r="ADN1294" s="106"/>
      <c r="ADO1294" s="106"/>
      <c r="ADP1294" s="106"/>
      <c r="ADQ1294" s="106"/>
      <c r="ADR1294" s="106"/>
      <c r="ADS1294" s="106"/>
      <c r="ADT1294" s="106"/>
      <c r="ADU1294" s="106"/>
      <c r="ADV1294" s="106"/>
      <c r="ADW1294" s="106"/>
      <c r="ADX1294" s="106"/>
      <c r="ADY1294" s="106"/>
      <c r="ADZ1294" s="106"/>
      <c r="AEA1294" s="106"/>
      <c r="AEB1294" s="106"/>
      <c r="AEC1294" s="106"/>
      <c r="AED1294" s="106"/>
      <c r="AEE1294" s="106"/>
      <c r="AEF1294" s="106"/>
      <c r="AEG1294" s="106"/>
      <c r="AEH1294" s="106"/>
      <c r="AEI1294" s="106"/>
      <c r="AEJ1294" s="106"/>
      <c r="AEK1294" s="106"/>
      <c r="AEL1294" s="106"/>
      <c r="AEM1294" s="106"/>
      <c r="AEN1294" s="106"/>
      <c r="AEO1294" s="106"/>
      <c r="AEP1294" s="106"/>
      <c r="AEQ1294" s="106"/>
      <c r="AER1294" s="106"/>
      <c r="AES1294" s="106"/>
      <c r="AET1294" s="106"/>
      <c r="AEU1294" s="106"/>
      <c r="AEV1294" s="106"/>
      <c r="AEW1294" s="106"/>
      <c r="AEX1294" s="106"/>
      <c r="AEY1294" s="106"/>
      <c r="AEZ1294" s="106"/>
      <c r="AFA1294" s="106"/>
      <c r="AFB1294" s="106"/>
      <c r="AFC1294" s="106"/>
      <c r="AFD1294" s="106"/>
      <c r="AFE1294" s="106"/>
      <c r="AFF1294" s="106"/>
      <c r="AFG1294" s="106"/>
      <c r="AFH1294" s="106"/>
      <c r="AFI1294" s="106"/>
      <c r="AFJ1294" s="106"/>
      <c r="AFK1294" s="106"/>
      <c r="AFL1294" s="106"/>
      <c r="AFM1294" s="106"/>
      <c r="AFN1294" s="106"/>
      <c r="AFO1294" s="106"/>
      <c r="AFP1294" s="106"/>
      <c r="AFQ1294" s="106"/>
      <c r="AFR1294" s="106"/>
      <c r="AFS1294" s="106"/>
      <c r="AFT1294" s="106"/>
      <c r="AFU1294" s="106"/>
      <c r="AFV1294" s="106"/>
      <c r="AFW1294" s="106"/>
      <c r="AFX1294" s="106"/>
      <c r="AFY1294" s="106"/>
      <c r="AFZ1294" s="106"/>
      <c r="AGA1294" s="106"/>
      <c r="AGB1294" s="106"/>
      <c r="AGC1294" s="106"/>
      <c r="AGD1294" s="106"/>
      <c r="AGE1294" s="106"/>
      <c r="AGF1294" s="106"/>
      <c r="AGG1294" s="106"/>
      <c r="AGH1294" s="106"/>
      <c r="AGI1294" s="106"/>
      <c r="AGJ1294" s="106"/>
      <c r="AGK1294" s="106"/>
      <c r="AGL1294" s="106"/>
      <c r="AGM1294" s="106"/>
      <c r="AGN1294" s="106"/>
      <c r="AGO1294" s="106"/>
      <c r="AGP1294" s="106"/>
      <c r="AGQ1294" s="106"/>
      <c r="AGR1294" s="106"/>
      <c r="AGS1294" s="106"/>
      <c r="AGT1294" s="106"/>
      <c r="AGU1294" s="106"/>
      <c r="AGV1294" s="106"/>
      <c r="AGW1294" s="106"/>
      <c r="AGX1294" s="106"/>
      <c r="AGY1294" s="106"/>
      <c r="AGZ1294" s="106"/>
      <c r="AHA1294" s="106"/>
      <c r="AHB1294" s="106"/>
      <c r="AHC1294" s="106"/>
      <c r="AHD1294" s="106"/>
      <c r="AHE1294" s="106"/>
      <c r="AHF1294" s="106"/>
      <c r="AHG1294" s="106"/>
      <c r="AHH1294" s="106"/>
      <c r="AHI1294" s="106"/>
      <c r="AHJ1294" s="106"/>
      <c r="AHK1294" s="106"/>
      <c r="AHL1294" s="106"/>
      <c r="AHM1294" s="106"/>
      <c r="AHN1294" s="106"/>
      <c r="AHO1294" s="106"/>
      <c r="AHP1294" s="106"/>
      <c r="AHQ1294" s="106"/>
      <c r="AHR1294" s="106"/>
      <c r="AHS1294" s="106"/>
      <c r="AHT1294" s="106"/>
      <c r="AHU1294" s="106"/>
      <c r="AHV1294" s="106"/>
      <c r="AHW1294" s="106"/>
      <c r="AHX1294" s="106"/>
      <c r="AHY1294" s="106"/>
      <c r="AHZ1294" s="106"/>
      <c r="AIA1294" s="106"/>
      <c r="AIB1294" s="106"/>
      <c r="AIC1294" s="106"/>
      <c r="AID1294" s="106"/>
      <c r="AIE1294" s="106"/>
      <c r="AIF1294" s="106"/>
      <c r="AIG1294" s="106"/>
      <c r="AIH1294" s="106"/>
      <c r="AII1294" s="106"/>
      <c r="AIJ1294" s="106"/>
      <c r="AIK1294" s="106"/>
      <c r="AIL1294" s="106"/>
      <c r="AIM1294" s="106"/>
      <c r="AIN1294" s="106"/>
      <c r="AIO1294" s="106"/>
      <c r="AIP1294" s="106"/>
      <c r="AIQ1294" s="106"/>
      <c r="AIR1294" s="106"/>
      <c r="AIS1294" s="106"/>
      <c r="AIT1294" s="106"/>
      <c r="AIU1294" s="106"/>
      <c r="AIV1294" s="106"/>
      <c r="AIW1294" s="106"/>
      <c r="AIX1294" s="106"/>
      <c r="AIY1294" s="106"/>
      <c r="AIZ1294" s="106"/>
      <c r="AJA1294" s="106"/>
      <c r="AJB1294" s="106"/>
      <c r="AJC1294" s="106"/>
      <c r="AJD1294" s="106"/>
      <c r="AJE1294" s="106"/>
      <c r="AJF1294" s="106"/>
      <c r="AJG1294" s="106"/>
      <c r="AJH1294" s="106"/>
      <c r="AJI1294" s="106"/>
      <c r="AJJ1294" s="106"/>
      <c r="AJK1294" s="106"/>
      <c r="AJL1294" s="106"/>
      <c r="AJM1294" s="106"/>
      <c r="AJN1294" s="106"/>
      <c r="AJO1294" s="106"/>
      <c r="AJP1294" s="106"/>
      <c r="AJQ1294" s="106"/>
      <c r="AJR1294" s="106"/>
      <c r="AJS1294" s="106"/>
      <c r="AJT1294" s="106"/>
      <c r="AJU1294" s="106"/>
      <c r="AJV1294" s="106"/>
      <c r="AJW1294" s="106"/>
      <c r="AJX1294" s="106"/>
      <c r="AJY1294" s="106"/>
      <c r="AJZ1294" s="106"/>
      <c r="AKA1294" s="106"/>
      <c r="AKB1294" s="106"/>
      <c r="AKC1294" s="106"/>
      <c r="AKD1294" s="106"/>
      <c r="AKE1294" s="106"/>
      <c r="AKF1294" s="106"/>
      <c r="AKG1294" s="106"/>
      <c r="AKH1294" s="106"/>
      <c r="AKI1294" s="106"/>
      <c r="AKJ1294" s="106"/>
      <c r="AKK1294" s="106"/>
      <c r="AKL1294" s="106"/>
      <c r="AKM1294" s="106"/>
      <c r="AKN1294" s="106"/>
      <c r="AKO1294" s="106"/>
      <c r="AKP1294" s="106"/>
      <c r="AKQ1294" s="106"/>
      <c r="AKR1294" s="106"/>
      <c r="AKS1294" s="106"/>
      <c r="AKT1294" s="106"/>
      <c r="AKU1294" s="106"/>
      <c r="AKV1294" s="106"/>
      <c r="AKW1294" s="106"/>
      <c r="AKX1294" s="106"/>
      <c r="AKY1294" s="106"/>
      <c r="AKZ1294" s="106"/>
      <c r="ALA1294" s="106"/>
      <c r="ALB1294" s="106"/>
      <c r="ALC1294" s="106"/>
      <c r="ALD1294" s="106"/>
      <c r="ALE1294" s="106"/>
      <c r="ALF1294" s="106"/>
      <c r="ALG1294" s="106"/>
      <c r="ALH1294" s="106"/>
      <c r="ALI1294" s="106"/>
      <c r="ALJ1294" s="106"/>
      <c r="ALK1294" s="106"/>
      <c r="ALL1294" s="106"/>
      <c r="ALM1294" s="106"/>
      <c r="ALN1294" s="106"/>
      <c r="ALO1294" s="106"/>
      <c r="ALP1294" s="106"/>
      <c r="ALQ1294" s="106"/>
      <c r="ALR1294" s="106"/>
      <c r="ALS1294" s="106"/>
      <c r="ALT1294" s="106"/>
      <c r="ALU1294" s="106"/>
      <c r="ALV1294" s="106"/>
      <c r="ALW1294" s="106"/>
      <c r="ALX1294" s="106"/>
      <c r="ALY1294" s="106"/>
      <c r="ALZ1294" s="106"/>
      <c r="AMA1294" s="106"/>
      <c r="AMB1294" s="106"/>
      <c r="AMC1294" s="106"/>
      <c r="AMD1294" s="106"/>
      <c r="AME1294" s="106"/>
      <c r="AMF1294" s="106"/>
      <c r="AMG1294" s="106"/>
      <c r="AMH1294" s="106"/>
      <c r="AMI1294" s="106"/>
      <c r="AMJ1294" s="106"/>
      <c r="AMK1294" s="106"/>
      <c r="AML1294" s="106"/>
      <c r="AMM1294" s="106"/>
      <c r="AMN1294" s="106"/>
      <c r="AMO1294" s="106"/>
      <c r="AMP1294" s="106"/>
      <c r="AMQ1294" s="106"/>
      <c r="AMR1294" s="106"/>
      <c r="AMS1294" s="106"/>
      <c r="AMT1294" s="106"/>
      <c r="AMU1294" s="106"/>
      <c r="AMV1294" s="106"/>
      <c r="AMW1294" s="106"/>
      <c r="AMX1294" s="106"/>
      <c r="AMY1294" s="106"/>
      <c r="AMZ1294" s="106"/>
      <c r="ANA1294" s="106"/>
      <c r="ANB1294" s="106"/>
      <c r="ANC1294" s="106"/>
      <c r="AND1294" s="106"/>
      <c r="ANE1294" s="106"/>
      <c r="ANF1294" s="106"/>
      <c r="ANG1294" s="106"/>
      <c r="ANH1294" s="106"/>
      <c r="ANI1294" s="106"/>
      <c r="ANJ1294" s="106"/>
      <c r="ANK1294" s="106"/>
      <c r="ANL1294" s="106"/>
      <c r="ANM1294" s="106"/>
      <c r="ANN1294" s="106"/>
      <c r="ANO1294" s="106"/>
      <c r="ANP1294" s="106"/>
      <c r="ANQ1294" s="106"/>
      <c r="ANR1294" s="106"/>
      <c r="ANS1294" s="106"/>
      <c r="ANT1294" s="106"/>
      <c r="ANU1294" s="106"/>
      <c r="ANV1294" s="106"/>
      <c r="ANW1294" s="106"/>
      <c r="ANX1294" s="106"/>
      <c r="ANY1294" s="106"/>
      <c r="ANZ1294" s="106"/>
      <c r="AOA1294" s="106"/>
      <c r="AOB1294" s="106"/>
      <c r="AOC1294" s="106"/>
      <c r="AOD1294" s="106"/>
      <c r="AOE1294" s="106"/>
      <c r="AOF1294" s="106"/>
      <c r="AOG1294" s="106"/>
      <c r="AOH1294" s="106"/>
      <c r="AOI1294" s="106"/>
      <c r="AOJ1294" s="106"/>
      <c r="AOK1294" s="106"/>
      <c r="AOL1294" s="106"/>
      <c r="AOM1294" s="106"/>
      <c r="AON1294" s="106"/>
      <c r="AOO1294" s="106"/>
      <c r="AOP1294" s="106"/>
      <c r="AOQ1294" s="106"/>
      <c r="AOR1294" s="106"/>
      <c r="AOS1294" s="106"/>
      <c r="AOT1294" s="106"/>
      <c r="AOU1294" s="106"/>
      <c r="AOV1294" s="106"/>
      <c r="AOW1294" s="106"/>
      <c r="AOX1294" s="106"/>
      <c r="AOY1294" s="106"/>
      <c r="AOZ1294" s="106"/>
      <c r="APA1294" s="106"/>
      <c r="APB1294" s="106"/>
      <c r="APC1294" s="106"/>
      <c r="APD1294" s="106"/>
      <c r="APE1294" s="106"/>
      <c r="APF1294" s="106"/>
      <c r="APG1294" s="106"/>
      <c r="APH1294" s="106"/>
      <c r="API1294" s="106"/>
      <c r="APJ1294" s="106"/>
      <c r="APK1294" s="106"/>
      <c r="APL1294" s="106"/>
      <c r="APM1294" s="106"/>
      <c r="APN1294" s="106"/>
      <c r="APO1294" s="106"/>
      <c r="APP1294" s="106"/>
      <c r="APQ1294" s="106"/>
      <c r="APR1294" s="106"/>
      <c r="APS1294" s="106"/>
      <c r="APT1294" s="106"/>
      <c r="APU1294" s="106"/>
      <c r="APV1294" s="106"/>
      <c r="APW1294" s="106"/>
      <c r="APX1294" s="106"/>
      <c r="APY1294" s="106"/>
      <c r="APZ1294" s="106"/>
      <c r="AQA1294" s="106"/>
      <c r="AQB1294" s="106"/>
      <c r="AQC1294" s="106"/>
      <c r="AQD1294" s="106"/>
      <c r="AQE1294" s="106"/>
      <c r="AQF1294" s="106"/>
      <c r="AQG1294" s="106"/>
      <c r="AQH1294" s="106"/>
      <c r="AQI1294" s="106"/>
      <c r="AQJ1294" s="106"/>
      <c r="AQK1294" s="106"/>
      <c r="AQL1294" s="106"/>
      <c r="AQM1294" s="106"/>
      <c r="AQN1294" s="106"/>
      <c r="AQO1294" s="106"/>
      <c r="AQP1294" s="106"/>
      <c r="AQQ1294" s="106"/>
      <c r="AQR1294" s="106"/>
      <c r="AQS1294" s="106"/>
      <c r="AQT1294" s="106"/>
      <c r="AQU1294" s="106"/>
      <c r="AQV1294" s="106"/>
      <c r="AQW1294" s="106"/>
      <c r="AQX1294" s="106"/>
      <c r="AQY1294" s="106"/>
      <c r="AQZ1294" s="106"/>
      <c r="ARA1294" s="106"/>
      <c r="ARB1294" s="106"/>
      <c r="ARC1294" s="106"/>
      <c r="ARD1294" s="106"/>
      <c r="ARE1294" s="106"/>
      <c r="ARF1294" s="106"/>
      <c r="ARG1294" s="106"/>
      <c r="ARH1294" s="106"/>
      <c r="ARI1294" s="106"/>
      <c r="ARJ1294" s="106"/>
      <c r="ARK1294" s="106"/>
      <c r="ARL1294" s="106"/>
      <c r="ARM1294" s="106"/>
      <c r="ARN1294" s="106"/>
      <c r="ARO1294" s="106"/>
      <c r="ARP1294" s="106"/>
      <c r="ARQ1294" s="106"/>
      <c r="ARR1294" s="106"/>
      <c r="ARS1294" s="106"/>
      <c r="ART1294" s="106"/>
      <c r="ARU1294" s="106"/>
      <c r="ARV1294" s="106"/>
      <c r="ARW1294" s="106"/>
      <c r="ARX1294" s="106"/>
      <c r="ARY1294" s="106"/>
      <c r="ARZ1294" s="106"/>
      <c r="ASA1294" s="106"/>
      <c r="ASB1294" s="106"/>
      <c r="ASC1294" s="106"/>
      <c r="ASD1294" s="106"/>
      <c r="ASE1294" s="106"/>
      <c r="ASF1294" s="106"/>
      <c r="ASG1294" s="106"/>
      <c r="ASH1294" s="106"/>
      <c r="ASI1294" s="106"/>
      <c r="ASJ1294" s="106"/>
      <c r="ASK1294" s="106"/>
      <c r="ASL1294" s="106"/>
      <c r="ASM1294" s="106"/>
      <c r="ASN1294" s="106"/>
      <c r="ASO1294" s="106"/>
      <c r="ASP1294" s="106"/>
      <c r="ASQ1294" s="106"/>
      <c r="ASR1294" s="106"/>
      <c r="ASS1294" s="106"/>
      <c r="AST1294" s="106"/>
      <c r="ASU1294" s="106"/>
      <c r="ASV1294" s="106"/>
      <c r="ASW1294" s="106"/>
      <c r="ASX1294" s="106"/>
      <c r="ASY1294" s="106"/>
      <c r="ASZ1294" s="106"/>
      <c r="ATA1294" s="106"/>
      <c r="ATB1294" s="106"/>
      <c r="ATC1294" s="106"/>
      <c r="ATD1294" s="106"/>
      <c r="ATE1294" s="106"/>
      <c r="ATF1294" s="106"/>
      <c r="ATG1294" s="106"/>
      <c r="ATH1294" s="106"/>
      <c r="ATI1294" s="106"/>
      <c r="ATJ1294" s="106"/>
      <c r="ATK1294" s="106"/>
      <c r="ATL1294" s="106"/>
      <c r="ATM1294" s="106"/>
      <c r="ATN1294" s="106"/>
      <c r="ATO1294" s="106"/>
      <c r="ATP1294" s="106"/>
      <c r="ATQ1294" s="106"/>
      <c r="ATR1294" s="106"/>
      <c r="ATS1294" s="106"/>
      <c r="ATT1294" s="106"/>
      <c r="ATU1294" s="106"/>
      <c r="ATV1294" s="106"/>
      <c r="ATW1294" s="106"/>
      <c r="ATX1294" s="106"/>
      <c r="ATY1294" s="106"/>
      <c r="ATZ1294" s="106"/>
      <c r="AUA1294" s="106"/>
      <c r="AUB1294" s="106"/>
      <c r="AUC1294" s="106"/>
      <c r="AUD1294" s="106"/>
      <c r="AUE1294" s="106"/>
      <c r="AUF1294" s="106"/>
      <c r="AUG1294" s="106"/>
      <c r="AUH1294" s="106"/>
      <c r="AUI1294" s="106"/>
      <c r="AUJ1294" s="106"/>
      <c r="AUK1294" s="106"/>
      <c r="AUL1294" s="106"/>
      <c r="AUM1294" s="106"/>
      <c r="AUN1294" s="106"/>
      <c r="AUO1294" s="106"/>
      <c r="AUP1294" s="106"/>
      <c r="AUQ1294" s="106"/>
      <c r="AUR1294" s="106"/>
      <c r="AUS1294" s="106"/>
      <c r="AUT1294" s="106"/>
      <c r="AUU1294" s="106"/>
      <c r="AUV1294" s="106"/>
      <c r="AUW1294" s="106"/>
      <c r="AUX1294" s="106"/>
      <c r="AUY1294" s="106"/>
      <c r="AUZ1294" s="106"/>
      <c r="AVA1294" s="106"/>
      <c r="AVB1294" s="106"/>
      <c r="AVC1294" s="106"/>
      <c r="AVD1294" s="106"/>
      <c r="AVE1294" s="106"/>
      <c r="AVF1294" s="106"/>
      <c r="AVG1294" s="106"/>
      <c r="AVH1294" s="106"/>
      <c r="AVI1294" s="106"/>
      <c r="AVJ1294" s="106"/>
      <c r="AVK1294" s="106"/>
      <c r="AVL1294" s="106"/>
      <c r="AVM1294" s="106"/>
      <c r="AVN1294" s="106"/>
      <c r="AVO1294" s="106"/>
      <c r="AVP1294" s="106"/>
      <c r="AVQ1294" s="106"/>
      <c r="AVR1294" s="106"/>
      <c r="AVS1294" s="106"/>
      <c r="AVT1294" s="106"/>
      <c r="AVU1294" s="106"/>
      <c r="AVV1294" s="106"/>
      <c r="AVW1294" s="106"/>
      <c r="AVX1294" s="106"/>
      <c r="AVY1294" s="106"/>
      <c r="AVZ1294" s="106"/>
      <c r="AWA1294" s="106"/>
      <c r="AWB1294" s="106"/>
      <c r="AWC1294" s="106"/>
      <c r="AWD1294" s="106"/>
      <c r="AWE1294" s="106"/>
      <c r="AWF1294" s="106"/>
      <c r="AWG1294" s="106"/>
      <c r="AWH1294" s="106"/>
      <c r="AWI1294" s="106"/>
      <c r="AWJ1294" s="106"/>
      <c r="AWK1294" s="106"/>
      <c r="AWL1294" s="106"/>
      <c r="AWM1294" s="106"/>
      <c r="AWN1294" s="106"/>
      <c r="AWO1294" s="106"/>
      <c r="AWP1294" s="106"/>
      <c r="AWQ1294" s="106"/>
      <c r="AWR1294" s="106"/>
      <c r="AWS1294" s="106"/>
      <c r="AWT1294" s="106"/>
      <c r="AWU1294" s="106"/>
      <c r="AWV1294" s="106"/>
      <c r="AWW1294" s="106"/>
      <c r="AWX1294" s="106"/>
      <c r="AWY1294" s="106"/>
      <c r="AWZ1294" s="106"/>
      <c r="AXA1294" s="106"/>
      <c r="AXB1294" s="106"/>
      <c r="AXC1294" s="106"/>
      <c r="AXD1294" s="106"/>
      <c r="AXE1294" s="106"/>
      <c r="AXF1294" s="106"/>
      <c r="AXG1294" s="106"/>
      <c r="AXH1294" s="106"/>
      <c r="AXI1294" s="106"/>
      <c r="AXJ1294" s="106"/>
      <c r="AXK1294" s="106"/>
      <c r="AXL1294" s="106"/>
      <c r="AXM1294" s="106"/>
      <c r="AXN1294" s="106"/>
      <c r="AXO1294" s="106"/>
      <c r="AXP1294" s="106"/>
      <c r="AXQ1294" s="106"/>
      <c r="AXR1294" s="106"/>
      <c r="AXS1294" s="106"/>
      <c r="AXT1294" s="106"/>
      <c r="AXU1294" s="106"/>
      <c r="AXV1294" s="106"/>
      <c r="AXW1294" s="106"/>
      <c r="AXX1294" s="106"/>
      <c r="AXY1294" s="106"/>
      <c r="AXZ1294" s="106"/>
      <c r="AYA1294" s="106"/>
      <c r="AYB1294" s="106"/>
      <c r="AYC1294" s="106"/>
      <c r="AYD1294" s="106"/>
      <c r="AYE1294" s="106"/>
      <c r="AYF1294" s="106"/>
      <c r="AYG1294" s="106"/>
      <c r="AYH1294" s="106"/>
      <c r="AYI1294" s="106"/>
      <c r="AYJ1294" s="106"/>
      <c r="AYK1294" s="106"/>
      <c r="AYL1294" s="106"/>
      <c r="AYM1294" s="106"/>
      <c r="AYN1294" s="106"/>
      <c r="AYO1294" s="106"/>
      <c r="AYP1294" s="106"/>
      <c r="AYQ1294" s="106"/>
      <c r="AYR1294" s="106"/>
      <c r="AYS1294" s="106"/>
      <c r="AYT1294" s="106"/>
      <c r="AYU1294" s="106"/>
      <c r="AYV1294" s="106"/>
      <c r="AYW1294" s="106"/>
      <c r="AYX1294" s="106"/>
      <c r="AYY1294" s="106"/>
      <c r="AYZ1294" s="106"/>
      <c r="AZA1294" s="106"/>
      <c r="AZB1294" s="106"/>
      <c r="AZC1294" s="106"/>
      <c r="AZD1294" s="106"/>
      <c r="AZE1294" s="106"/>
      <c r="AZF1294" s="106"/>
      <c r="AZG1294" s="106"/>
      <c r="AZH1294" s="106"/>
      <c r="AZI1294" s="106"/>
      <c r="AZJ1294" s="106"/>
      <c r="AZK1294" s="106"/>
      <c r="AZL1294" s="106"/>
      <c r="AZM1294" s="106"/>
      <c r="AZN1294" s="106"/>
      <c r="AZO1294" s="106"/>
      <c r="AZP1294" s="106"/>
      <c r="AZQ1294" s="106"/>
      <c r="AZR1294" s="106"/>
      <c r="AZS1294" s="106"/>
      <c r="AZT1294" s="106"/>
      <c r="AZU1294" s="106"/>
      <c r="AZV1294" s="106"/>
      <c r="AZW1294" s="106"/>
      <c r="AZX1294" s="106"/>
      <c r="AZY1294" s="106"/>
      <c r="AZZ1294" s="106"/>
      <c r="BAA1294" s="106"/>
      <c r="BAB1294" s="106"/>
      <c r="BAC1294" s="106"/>
      <c r="BAD1294" s="106"/>
      <c r="BAE1294" s="106"/>
      <c r="BAF1294" s="106"/>
      <c r="BAG1294" s="106"/>
      <c r="BAH1294" s="106"/>
      <c r="BAI1294" s="106"/>
      <c r="BAJ1294" s="106"/>
      <c r="BAK1294" s="106"/>
      <c r="BAL1294" s="106"/>
      <c r="BAM1294" s="106"/>
      <c r="BAN1294" s="106"/>
      <c r="BAO1294" s="106"/>
      <c r="BAP1294" s="106"/>
      <c r="BAQ1294" s="106"/>
      <c r="BAR1294" s="106"/>
      <c r="BAS1294" s="106"/>
      <c r="BAT1294" s="106"/>
      <c r="BAU1294" s="106"/>
      <c r="BAV1294" s="106"/>
      <c r="BAW1294" s="106"/>
      <c r="BAX1294" s="106"/>
      <c r="BAY1294" s="106"/>
      <c r="BAZ1294" s="106"/>
      <c r="BBA1294" s="106"/>
      <c r="BBB1294" s="106"/>
      <c r="BBC1294" s="106"/>
      <c r="BBD1294" s="106"/>
      <c r="BBE1294" s="106"/>
      <c r="BBF1294" s="106"/>
      <c r="BBG1294" s="106"/>
      <c r="BBH1294" s="106"/>
      <c r="BBI1294" s="106"/>
      <c r="BBJ1294" s="106"/>
      <c r="BBK1294" s="106"/>
      <c r="BBL1294" s="106"/>
      <c r="BBM1294" s="106"/>
      <c r="BBN1294" s="106"/>
      <c r="BBO1294" s="106"/>
      <c r="BBP1294" s="106"/>
      <c r="BBQ1294" s="106"/>
      <c r="BBR1294" s="106"/>
      <c r="BBS1294" s="106"/>
      <c r="BBT1294" s="106"/>
      <c r="BBU1294" s="106"/>
      <c r="BBV1294" s="106"/>
      <c r="BBW1294" s="106"/>
      <c r="BBX1294" s="106"/>
      <c r="BBY1294" s="106"/>
      <c r="BBZ1294" s="106"/>
      <c r="BCA1294" s="106"/>
      <c r="BCB1294" s="106"/>
      <c r="BCC1294" s="106"/>
      <c r="BCD1294" s="106"/>
      <c r="BCE1294" s="106"/>
      <c r="BCF1294" s="106"/>
      <c r="BCG1294" s="106"/>
      <c r="BCH1294" s="106"/>
      <c r="BCI1294" s="106"/>
      <c r="BCJ1294" s="106"/>
      <c r="BCK1294" s="106"/>
      <c r="BCL1294" s="106"/>
      <c r="BCM1294" s="106"/>
      <c r="BCN1294" s="106"/>
      <c r="BCO1294" s="106"/>
      <c r="BCP1294" s="106"/>
      <c r="BCQ1294" s="106"/>
      <c r="BCR1294" s="106"/>
      <c r="BCS1294" s="106"/>
      <c r="BCT1294" s="106"/>
      <c r="BCU1294" s="106"/>
      <c r="BCV1294" s="106"/>
      <c r="BCW1294" s="106"/>
      <c r="BCX1294" s="106"/>
      <c r="BCY1294" s="106"/>
      <c r="BCZ1294" s="106"/>
      <c r="BDA1294" s="106"/>
      <c r="BDB1294" s="106"/>
      <c r="BDC1294" s="106"/>
      <c r="BDD1294" s="106"/>
      <c r="BDE1294" s="106"/>
      <c r="BDF1294" s="106"/>
      <c r="BDG1294" s="106"/>
      <c r="BDH1294" s="106"/>
      <c r="BDI1294" s="106"/>
      <c r="BDJ1294" s="106"/>
      <c r="BDK1294" s="106"/>
      <c r="BDL1294" s="106"/>
      <c r="BDM1294" s="106"/>
      <c r="BDN1294" s="106"/>
      <c r="BDO1294" s="106"/>
      <c r="BDP1294" s="106"/>
      <c r="BDQ1294" s="106"/>
      <c r="BDR1294" s="106"/>
      <c r="BDS1294" s="106"/>
      <c r="BDT1294" s="106"/>
      <c r="BDU1294" s="106"/>
      <c r="BDV1294" s="106"/>
      <c r="BDW1294" s="106"/>
      <c r="BDX1294" s="106"/>
      <c r="BDY1294" s="106"/>
      <c r="BDZ1294" s="106"/>
      <c r="BEA1294" s="106"/>
      <c r="BEB1294" s="106"/>
      <c r="BEC1294" s="106"/>
      <c r="BED1294" s="106"/>
      <c r="BEE1294" s="106"/>
      <c r="BEF1294" s="106"/>
      <c r="BEG1294" s="106"/>
      <c r="BEH1294" s="106"/>
      <c r="BEI1294" s="106"/>
      <c r="BEJ1294" s="106"/>
      <c r="BEK1294" s="106"/>
      <c r="BEL1294" s="106"/>
      <c r="BEM1294" s="106"/>
      <c r="BEN1294" s="106"/>
      <c r="BEO1294" s="106"/>
      <c r="BEP1294" s="106"/>
      <c r="BEQ1294" s="106"/>
      <c r="BER1294" s="106"/>
      <c r="BES1294" s="106"/>
      <c r="BET1294" s="106"/>
      <c r="BEU1294" s="106"/>
      <c r="BEV1294" s="106"/>
      <c r="BEW1294" s="106"/>
      <c r="BEX1294" s="106"/>
      <c r="BEY1294" s="106"/>
      <c r="BEZ1294" s="106"/>
      <c r="BFA1294" s="106"/>
      <c r="BFB1294" s="106"/>
      <c r="BFC1294" s="106"/>
      <c r="BFD1294" s="106"/>
      <c r="BFE1294" s="106"/>
      <c r="BFF1294" s="106"/>
      <c r="BFG1294" s="106"/>
      <c r="BFH1294" s="106"/>
      <c r="BFI1294" s="106"/>
      <c r="BFJ1294" s="106"/>
      <c r="BFK1294" s="106"/>
      <c r="BFL1294" s="106"/>
      <c r="BFM1294" s="106"/>
      <c r="BFN1294" s="106"/>
      <c r="BFO1294" s="106"/>
      <c r="BFP1294" s="106"/>
      <c r="BFQ1294" s="106"/>
      <c r="BFR1294" s="106"/>
      <c r="BFS1294" s="106"/>
      <c r="BFT1294" s="106"/>
      <c r="BFU1294" s="106"/>
      <c r="BFV1294" s="106"/>
      <c r="BFW1294" s="106"/>
      <c r="BFX1294" s="106"/>
      <c r="BFY1294" s="106"/>
      <c r="BFZ1294" s="106"/>
      <c r="BGA1294" s="106"/>
      <c r="BGB1294" s="106"/>
      <c r="BGC1294" s="106"/>
      <c r="BGD1294" s="106"/>
      <c r="BGE1294" s="106"/>
      <c r="BGF1294" s="106"/>
      <c r="BGG1294" s="106"/>
      <c r="BGH1294" s="106"/>
      <c r="BGI1294" s="106"/>
      <c r="BGJ1294" s="106"/>
      <c r="BGK1294" s="106"/>
      <c r="BGL1294" s="106"/>
      <c r="BGM1294" s="106"/>
      <c r="BGN1294" s="106"/>
      <c r="BGO1294" s="106"/>
      <c r="BGP1294" s="106"/>
      <c r="BGQ1294" s="106"/>
      <c r="BGR1294" s="106"/>
      <c r="BGS1294" s="106"/>
      <c r="BGT1294" s="106"/>
      <c r="BGU1294" s="106"/>
      <c r="BGV1294" s="106"/>
      <c r="BGW1294" s="106"/>
      <c r="BGX1294" s="106"/>
      <c r="BGY1294" s="106"/>
      <c r="BGZ1294" s="106"/>
      <c r="BHA1294" s="106"/>
      <c r="BHB1294" s="106"/>
      <c r="BHC1294" s="106"/>
      <c r="BHD1294" s="106"/>
      <c r="BHE1294" s="106"/>
      <c r="BHF1294" s="106"/>
      <c r="BHG1294" s="106"/>
      <c r="BHH1294" s="106"/>
      <c r="BHI1294" s="106"/>
      <c r="BHJ1294" s="106"/>
      <c r="BHK1294" s="106"/>
      <c r="BHL1294" s="106"/>
      <c r="BHM1294" s="106"/>
      <c r="BHN1294" s="106"/>
      <c r="BHO1294" s="106"/>
      <c r="BHP1294" s="106"/>
      <c r="BHQ1294" s="106"/>
      <c r="BHR1294" s="106"/>
      <c r="BHS1294" s="106"/>
      <c r="BHT1294" s="106"/>
      <c r="BHU1294" s="106"/>
      <c r="BHV1294" s="106"/>
      <c r="BHW1294" s="106"/>
      <c r="BHX1294" s="106"/>
      <c r="BHY1294" s="106"/>
      <c r="BHZ1294" s="106"/>
      <c r="BIA1294" s="106"/>
      <c r="BIB1294" s="106"/>
      <c r="BIC1294" s="106"/>
      <c r="BID1294" s="106"/>
      <c r="BIE1294" s="106"/>
      <c r="BIF1294" s="106"/>
      <c r="BIG1294" s="106"/>
      <c r="BIH1294" s="106"/>
      <c r="BII1294" s="106"/>
      <c r="BIJ1294" s="106"/>
      <c r="BIK1294" s="106"/>
      <c r="BIL1294" s="106"/>
      <c r="BIM1294" s="106"/>
      <c r="BIN1294" s="106"/>
      <c r="BIO1294" s="106"/>
      <c r="BIP1294" s="106"/>
      <c r="BIQ1294" s="106"/>
      <c r="BIR1294" s="106"/>
      <c r="BIS1294" s="106"/>
      <c r="BIT1294" s="106"/>
      <c r="BIU1294" s="106"/>
      <c r="BIV1294" s="106"/>
      <c r="BIW1294" s="106"/>
      <c r="BIX1294" s="106"/>
      <c r="BIY1294" s="106"/>
      <c r="BIZ1294" s="106"/>
      <c r="BJA1294" s="106"/>
      <c r="BJB1294" s="106"/>
      <c r="BJC1294" s="106"/>
      <c r="BJD1294" s="106"/>
      <c r="BJE1294" s="106"/>
      <c r="BJF1294" s="106"/>
      <c r="BJG1294" s="106"/>
      <c r="BJH1294" s="106"/>
      <c r="BJI1294" s="106"/>
      <c r="BJJ1294" s="106"/>
      <c r="BJK1294" s="106"/>
      <c r="BJL1294" s="106"/>
      <c r="BJM1294" s="106"/>
      <c r="BJN1294" s="106"/>
      <c r="BJO1294" s="106"/>
      <c r="BJP1294" s="106"/>
      <c r="BJQ1294" s="106"/>
      <c r="BJR1294" s="106"/>
      <c r="BJS1294" s="106"/>
      <c r="BJT1294" s="106"/>
      <c r="BJU1294" s="106"/>
      <c r="BJV1294" s="106"/>
      <c r="BJW1294" s="106"/>
      <c r="BJX1294" s="106"/>
      <c r="BJY1294" s="106"/>
      <c r="BJZ1294" s="106"/>
      <c r="BKA1294" s="106"/>
      <c r="BKB1294" s="106"/>
      <c r="BKC1294" s="106"/>
      <c r="BKD1294" s="106"/>
      <c r="BKE1294" s="106"/>
      <c r="BKF1294" s="106"/>
      <c r="BKG1294" s="106"/>
      <c r="BKH1294" s="106"/>
      <c r="BKI1294" s="106"/>
      <c r="BKJ1294" s="106"/>
      <c r="BKK1294" s="106"/>
      <c r="BKL1294" s="106"/>
      <c r="BKM1294" s="106"/>
      <c r="BKN1294" s="106"/>
      <c r="BKO1294" s="106"/>
      <c r="BKP1294" s="106"/>
      <c r="BKQ1294" s="106"/>
      <c r="BKR1294" s="106"/>
      <c r="BKS1294" s="106"/>
      <c r="BKT1294" s="106"/>
      <c r="BKU1294" s="106"/>
      <c r="BKV1294" s="106"/>
      <c r="BKW1294" s="106"/>
      <c r="BKX1294" s="106"/>
      <c r="BKY1294" s="106"/>
      <c r="BKZ1294" s="106"/>
      <c r="BLA1294" s="106"/>
      <c r="BLB1294" s="106"/>
      <c r="BLC1294" s="106"/>
      <c r="BLD1294" s="106"/>
      <c r="BLE1294" s="106"/>
      <c r="BLF1294" s="106"/>
      <c r="BLG1294" s="106"/>
      <c r="BLH1294" s="106"/>
      <c r="BLI1294" s="106"/>
      <c r="BLJ1294" s="106"/>
      <c r="BLK1294" s="106"/>
      <c r="BLL1294" s="106"/>
      <c r="BLM1294" s="106"/>
      <c r="BLN1294" s="106"/>
      <c r="BLO1294" s="106"/>
      <c r="BLP1294" s="106"/>
      <c r="BLQ1294" s="106"/>
      <c r="BLR1294" s="106"/>
      <c r="BLS1294" s="106"/>
      <c r="BLT1294" s="106"/>
      <c r="BLU1294" s="106"/>
      <c r="BLV1294" s="106"/>
      <c r="BLW1294" s="106"/>
      <c r="BLX1294" s="106"/>
      <c r="BLY1294" s="106"/>
      <c r="BLZ1294" s="106"/>
      <c r="BMA1294" s="106"/>
      <c r="BMB1294" s="106"/>
      <c r="BMC1294" s="106"/>
      <c r="BMD1294" s="106"/>
      <c r="BME1294" s="106"/>
      <c r="BMF1294" s="106"/>
      <c r="BMG1294" s="106"/>
      <c r="BMH1294" s="106"/>
      <c r="BMI1294" s="106"/>
      <c r="BMJ1294" s="106"/>
      <c r="BMK1294" s="106"/>
      <c r="BML1294" s="106"/>
      <c r="BMM1294" s="106"/>
      <c r="BMN1294" s="106"/>
      <c r="BMO1294" s="106"/>
      <c r="BMP1294" s="106"/>
      <c r="BMQ1294" s="106"/>
      <c r="BMR1294" s="106"/>
      <c r="BMS1294" s="106"/>
      <c r="BMT1294" s="106"/>
      <c r="BMU1294" s="106"/>
      <c r="BMV1294" s="106"/>
      <c r="BMW1294" s="106"/>
      <c r="BMX1294" s="106"/>
      <c r="BMY1294" s="106"/>
      <c r="BMZ1294" s="106"/>
      <c r="BNA1294" s="106"/>
      <c r="BNB1294" s="106"/>
      <c r="BNC1294" s="106"/>
      <c r="BND1294" s="106"/>
      <c r="BNE1294" s="106"/>
      <c r="BNF1294" s="106"/>
      <c r="BNG1294" s="106"/>
      <c r="BNH1294" s="106"/>
      <c r="BNI1294" s="106"/>
      <c r="BNJ1294" s="106"/>
      <c r="BNK1294" s="106"/>
      <c r="BNL1294" s="106"/>
      <c r="BNM1294" s="106"/>
      <c r="BNN1294" s="106"/>
      <c r="BNO1294" s="106"/>
      <c r="BNP1294" s="106"/>
      <c r="BNQ1294" s="106"/>
      <c r="BNR1294" s="106"/>
      <c r="BNS1294" s="106"/>
      <c r="BNT1294" s="106"/>
      <c r="BNU1294" s="106"/>
      <c r="BNV1294" s="106"/>
      <c r="BNW1294" s="106"/>
      <c r="BNX1294" s="106"/>
      <c r="BNY1294" s="106"/>
      <c r="BNZ1294" s="106"/>
      <c r="BOA1294" s="106"/>
      <c r="BOB1294" s="106"/>
      <c r="BOC1294" s="106"/>
      <c r="BOD1294" s="106"/>
      <c r="BOE1294" s="106"/>
      <c r="BOF1294" s="106"/>
      <c r="BOG1294" s="106"/>
      <c r="BOH1294" s="106"/>
      <c r="BOI1294" s="106"/>
      <c r="BOJ1294" s="106"/>
      <c r="BOK1294" s="106"/>
      <c r="BOL1294" s="106"/>
      <c r="BOM1294" s="106"/>
      <c r="BON1294" s="106"/>
      <c r="BOO1294" s="106"/>
      <c r="BOP1294" s="106"/>
      <c r="BOQ1294" s="106"/>
      <c r="BOR1294" s="106"/>
      <c r="BOS1294" s="106"/>
      <c r="BOT1294" s="106"/>
      <c r="BOU1294" s="106"/>
      <c r="BOV1294" s="106"/>
      <c r="BOW1294" s="106"/>
      <c r="BOX1294" s="106"/>
      <c r="BOY1294" s="106"/>
      <c r="BOZ1294" s="106"/>
      <c r="BPA1294" s="106"/>
      <c r="BPB1294" s="106"/>
      <c r="BPC1294" s="106"/>
      <c r="BPD1294" s="106"/>
      <c r="BPE1294" s="106"/>
      <c r="BPF1294" s="106"/>
      <c r="BPG1294" s="106"/>
      <c r="BPH1294" s="106"/>
      <c r="BPI1294" s="106"/>
      <c r="BPJ1294" s="106"/>
      <c r="BPK1294" s="106"/>
      <c r="BPL1294" s="106"/>
      <c r="BPM1294" s="106"/>
      <c r="BPN1294" s="106"/>
      <c r="BPO1294" s="106"/>
      <c r="BPP1294" s="106"/>
      <c r="BPQ1294" s="106"/>
      <c r="BPR1294" s="106"/>
      <c r="BPS1294" s="106"/>
      <c r="BPT1294" s="106"/>
      <c r="BPU1294" s="106"/>
      <c r="BPV1294" s="106"/>
      <c r="BPW1294" s="106"/>
      <c r="BPX1294" s="106"/>
      <c r="BPY1294" s="106"/>
      <c r="BPZ1294" s="106"/>
      <c r="BQA1294" s="106"/>
      <c r="BQB1294" s="106"/>
      <c r="BQC1294" s="106"/>
      <c r="BQD1294" s="106"/>
      <c r="BQE1294" s="106"/>
      <c r="BQF1294" s="106"/>
      <c r="BQG1294" s="106"/>
      <c r="BQH1294" s="106"/>
      <c r="BQI1294" s="106"/>
      <c r="BQJ1294" s="106"/>
      <c r="BQK1294" s="106"/>
      <c r="BQL1294" s="106"/>
      <c r="BQM1294" s="106"/>
      <c r="BQN1294" s="106"/>
      <c r="BQO1294" s="106"/>
      <c r="BQP1294" s="106"/>
      <c r="BQQ1294" s="106"/>
      <c r="BQR1294" s="106"/>
      <c r="BQS1294" s="106"/>
      <c r="BQT1294" s="106"/>
      <c r="BQU1294" s="106"/>
      <c r="BQV1294" s="106"/>
      <c r="BQW1294" s="106"/>
      <c r="BQX1294" s="106"/>
      <c r="BQY1294" s="106"/>
      <c r="BQZ1294" s="106"/>
      <c r="BRA1294" s="106"/>
      <c r="BRB1294" s="106"/>
      <c r="BRC1294" s="106"/>
      <c r="BRD1294" s="106"/>
      <c r="BRE1294" s="106"/>
      <c r="BRF1294" s="106"/>
      <c r="BRG1294" s="106"/>
      <c r="BRH1294" s="106"/>
      <c r="BRI1294" s="106"/>
      <c r="BRJ1294" s="106"/>
      <c r="BRK1294" s="106"/>
      <c r="BRL1294" s="106"/>
      <c r="BRM1294" s="106"/>
      <c r="BRN1294" s="106"/>
      <c r="BRO1294" s="106"/>
      <c r="BRP1294" s="106"/>
      <c r="BRQ1294" s="106"/>
      <c r="BRR1294" s="106"/>
      <c r="BRS1294" s="106"/>
      <c r="BRT1294" s="106"/>
      <c r="BRU1294" s="106"/>
      <c r="BRV1294" s="106"/>
      <c r="BRW1294" s="106"/>
      <c r="BRX1294" s="106"/>
      <c r="BRY1294" s="106"/>
      <c r="BRZ1294" s="106"/>
      <c r="BSA1294" s="106"/>
      <c r="BSB1294" s="106"/>
      <c r="BSC1294" s="106"/>
      <c r="BSD1294" s="106"/>
      <c r="BSE1294" s="106"/>
      <c r="BSF1294" s="106"/>
      <c r="BSG1294" s="106"/>
      <c r="BSH1294" s="106"/>
      <c r="BSI1294" s="106"/>
      <c r="BSJ1294" s="106"/>
      <c r="BSK1294" s="106"/>
      <c r="BSL1294" s="106"/>
      <c r="BSM1294" s="106"/>
      <c r="BSN1294" s="106"/>
      <c r="BSO1294" s="106"/>
      <c r="BSP1294" s="106"/>
      <c r="BSQ1294" s="106"/>
      <c r="BSR1294" s="106"/>
      <c r="BSS1294" s="106"/>
      <c r="BST1294" s="106"/>
      <c r="BSU1294" s="106"/>
      <c r="BSV1294" s="106"/>
      <c r="BSW1294" s="106"/>
      <c r="BSX1294" s="106"/>
      <c r="BSY1294" s="106"/>
      <c r="BSZ1294" s="106"/>
      <c r="BTA1294" s="106"/>
      <c r="BTB1294" s="106"/>
      <c r="BTC1294" s="106"/>
      <c r="BTD1294" s="106"/>
      <c r="BTE1294" s="106"/>
      <c r="BTF1294" s="106"/>
      <c r="BTG1294" s="106"/>
      <c r="BTH1294" s="106"/>
      <c r="BTI1294" s="106"/>
      <c r="BTJ1294" s="106"/>
      <c r="BTK1294" s="106"/>
      <c r="BTL1294" s="106"/>
      <c r="BTM1294" s="106"/>
      <c r="BTN1294" s="106"/>
      <c r="BTO1294" s="106"/>
      <c r="BTP1294" s="106"/>
      <c r="BTQ1294" s="106"/>
      <c r="BTR1294" s="106"/>
      <c r="BTS1294" s="106"/>
      <c r="BTT1294" s="106"/>
      <c r="BTU1294" s="106"/>
      <c r="BTV1294" s="106"/>
      <c r="BTW1294" s="106"/>
      <c r="BTX1294" s="106"/>
      <c r="BTY1294" s="106"/>
      <c r="BTZ1294" s="106"/>
      <c r="BUA1294" s="106"/>
      <c r="BUB1294" s="106"/>
      <c r="BUC1294" s="106"/>
      <c r="BUD1294" s="106"/>
      <c r="BUE1294" s="106"/>
      <c r="BUF1294" s="106"/>
      <c r="BUG1294" s="106"/>
      <c r="BUH1294" s="106"/>
      <c r="BUI1294" s="106"/>
      <c r="BUJ1294" s="106"/>
      <c r="BUK1294" s="106"/>
      <c r="BUL1294" s="106"/>
      <c r="BUM1294" s="106"/>
      <c r="BUN1294" s="106"/>
      <c r="BUO1294" s="106"/>
      <c r="BUP1294" s="106"/>
      <c r="BUQ1294" s="106"/>
      <c r="BUR1294" s="106"/>
      <c r="BUS1294" s="106"/>
      <c r="BUT1294" s="106"/>
      <c r="BUU1294" s="106"/>
      <c r="BUV1294" s="106"/>
      <c r="BUW1294" s="106"/>
      <c r="BUX1294" s="106"/>
      <c r="BUY1294" s="106"/>
      <c r="BUZ1294" s="106"/>
      <c r="BVA1294" s="106"/>
      <c r="BVB1294" s="106"/>
      <c r="BVC1294" s="106"/>
      <c r="BVD1294" s="106"/>
      <c r="BVE1294" s="106"/>
      <c r="BVF1294" s="106"/>
      <c r="BVG1294" s="106"/>
      <c r="BVH1294" s="106"/>
      <c r="BVI1294" s="106"/>
      <c r="BVJ1294" s="106"/>
      <c r="BVK1294" s="106"/>
      <c r="BVL1294" s="106"/>
      <c r="BVM1294" s="106"/>
      <c r="BVN1294" s="106"/>
      <c r="BVO1294" s="106"/>
      <c r="BVP1294" s="106"/>
      <c r="BVQ1294" s="106"/>
      <c r="BVR1294" s="106"/>
      <c r="BVS1294" s="106"/>
      <c r="BVT1294" s="106"/>
      <c r="BVU1294" s="106"/>
      <c r="BVV1294" s="106"/>
      <c r="BVW1294" s="106"/>
      <c r="BVX1294" s="106"/>
      <c r="BVY1294" s="106"/>
      <c r="BVZ1294" s="106"/>
      <c r="BWA1294" s="106"/>
      <c r="BWB1294" s="106"/>
      <c r="BWC1294" s="106"/>
      <c r="BWD1294" s="106"/>
      <c r="BWE1294" s="106"/>
      <c r="BWF1294" s="106"/>
      <c r="BWG1294" s="106"/>
      <c r="BWH1294" s="106"/>
      <c r="BWI1294" s="106"/>
      <c r="BWJ1294" s="106"/>
      <c r="BWK1294" s="106"/>
      <c r="BWL1294" s="106"/>
      <c r="BWM1294" s="106"/>
      <c r="BWN1294" s="106"/>
      <c r="BWO1294" s="106"/>
      <c r="BWP1294" s="106"/>
      <c r="BWQ1294" s="106"/>
      <c r="BWR1294" s="106"/>
      <c r="BWS1294" s="106"/>
      <c r="BWT1294" s="106"/>
      <c r="BWU1294" s="106"/>
      <c r="BWV1294" s="106"/>
      <c r="BWW1294" s="106"/>
      <c r="BWX1294" s="106"/>
      <c r="BWY1294" s="106"/>
      <c r="BWZ1294" s="106"/>
      <c r="BXA1294" s="106"/>
      <c r="BXB1294" s="106"/>
      <c r="BXC1294" s="106"/>
      <c r="BXD1294" s="106"/>
      <c r="BXE1294" s="106"/>
      <c r="BXF1294" s="106"/>
      <c r="BXG1294" s="106"/>
      <c r="BXH1294" s="106"/>
      <c r="BXI1294" s="106"/>
      <c r="BXJ1294" s="106"/>
      <c r="BXK1294" s="106"/>
      <c r="BXL1294" s="106"/>
      <c r="BXM1294" s="106"/>
      <c r="BXN1294" s="106"/>
      <c r="BXO1294" s="106"/>
      <c r="BXP1294" s="106"/>
      <c r="BXQ1294" s="106"/>
      <c r="BXR1294" s="106"/>
      <c r="BXS1294" s="106"/>
      <c r="BXT1294" s="106"/>
      <c r="BXU1294" s="106"/>
      <c r="BXV1294" s="106"/>
      <c r="BXW1294" s="106"/>
      <c r="BXX1294" s="106"/>
      <c r="BXY1294" s="106"/>
      <c r="BXZ1294" s="106"/>
      <c r="BYA1294" s="106"/>
      <c r="BYB1294" s="106"/>
      <c r="BYC1294" s="106"/>
      <c r="BYD1294" s="106"/>
      <c r="BYE1294" s="106"/>
      <c r="BYF1294" s="106"/>
      <c r="BYG1294" s="106"/>
      <c r="BYH1294" s="106"/>
      <c r="BYI1294" s="106"/>
      <c r="BYJ1294" s="106"/>
      <c r="BYK1294" s="106"/>
      <c r="BYL1294" s="106"/>
      <c r="BYM1294" s="106"/>
      <c r="BYN1294" s="106"/>
      <c r="BYO1294" s="106"/>
      <c r="BYP1294" s="106"/>
      <c r="BYQ1294" s="106"/>
      <c r="BYR1294" s="106"/>
      <c r="BYS1294" s="106"/>
      <c r="BYT1294" s="106"/>
      <c r="BYU1294" s="106"/>
      <c r="BYV1294" s="106"/>
      <c r="BYW1294" s="106"/>
      <c r="BYX1294" s="106"/>
      <c r="BYY1294" s="106"/>
      <c r="BYZ1294" s="106"/>
      <c r="BZA1294" s="106"/>
      <c r="BZB1294" s="106"/>
      <c r="BZC1294" s="106"/>
      <c r="BZD1294" s="106"/>
      <c r="BZE1294" s="106"/>
      <c r="BZF1294" s="106"/>
      <c r="BZG1294" s="106"/>
      <c r="BZH1294" s="106"/>
      <c r="BZI1294" s="106"/>
      <c r="BZJ1294" s="106"/>
      <c r="BZK1294" s="106"/>
      <c r="BZL1294" s="106"/>
      <c r="BZM1294" s="106"/>
      <c r="BZN1294" s="106"/>
      <c r="BZO1294" s="106"/>
      <c r="BZP1294" s="106"/>
      <c r="BZQ1294" s="106"/>
      <c r="BZR1294" s="106"/>
      <c r="BZS1294" s="106"/>
      <c r="BZT1294" s="106"/>
      <c r="BZU1294" s="106"/>
      <c r="BZV1294" s="106"/>
      <c r="BZW1294" s="106"/>
      <c r="BZX1294" s="106"/>
      <c r="BZY1294" s="106"/>
      <c r="BZZ1294" s="106"/>
      <c r="CAA1294" s="106"/>
      <c r="CAB1294" s="106"/>
      <c r="CAC1294" s="106"/>
      <c r="CAD1294" s="106"/>
      <c r="CAE1294" s="106"/>
      <c r="CAF1294" s="106"/>
      <c r="CAG1294" s="106"/>
      <c r="CAH1294" s="106"/>
      <c r="CAI1294" s="106"/>
      <c r="CAJ1294" s="106"/>
      <c r="CAK1294" s="106"/>
      <c r="CAL1294" s="106"/>
      <c r="CAM1294" s="106"/>
      <c r="CAN1294" s="106"/>
      <c r="CAO1294" s="106"/>
      <c r="CAP1294" s="106"/>
      <c r="CAQ1294" s="106"/>
      <c r="CAR1294" s="106"/>
      <c r="CAS1294" s="106"/>
      <c r="CAT1294" s="106"/>
      <c r="CAU1294" s="106"/>
      <c r="CAV1294" s="106"/>
      <c r="CAW1294" s="106"/>
      <c r="CAX1294" s="106"/>
      <c r="CAY1294" s="106"/>
      <c r="CAZ1294" s="106"/>
      <c r="CBA1294" s="106"/>
      <c r="CBB1294" s="106"/>
      <c r="CBC1294" s="106"/>
      <c r="CBD1294" s="106"/>
      <c r="CBE1294" s="106"/>
      <c r="CBF1294" s="106"/>
      <c r="CBG1294" s="106"/>
      <c r="CBH1294" s="106"/>
      <c r="CBI1294" s="106"/>
      <c r="CBJ1294" s="106"/>
      <c r="CBK1294" s="106"/>
      <c r="CBL1294" s="106"/>
      <c r="CBM1294" s="106"/>
      <c r="CBN1294" s="106"/>
      <c r="CBO1294" s="106"/>
      <c r="CBP1294" s="106"/>
      <c r="CBQ1294" s="106"/>
      <c r="CBR1294" s="106"/>
      <c r="CBS1294" s="106"/>
      <c r="CBT1294" s="106"/>
      <c r="CBU1294" s="106"/>
      <c r="CBV1294" s="106"/>
      <c r="CBW1294" s="106"/>
      <c r="CBX1294" s="106"/>
      <c r="CBY1294" s="106"/>
      <c r="CBZ1294" s="106"/>
      <c r="CCA1294" s="106"/>
      <c r="CCB1294" s="106"/>
      <c r="CCC1294" s="106"/>
      <c r="CCD1294" s="106"/>
      <c r="CCE1294" s="106"/>
      <c r="CCF1294" s="106"/>
      <c r="CCG1294" s="106"/>
      <c r="CCH1294" s="106"/>
      <c r="CCI1294" s="106"/>
      <c r="CCJ1294" s="106"/>
      <c r="CCK1294" s="106"/>
      <c r="CCL1294" s="106"/>
      <c r="CCM1294" s="106"/>
      <c r="CCN1294" s="106"/>
      <c r="CCO1294" s="106"/>
      <c r="CCP1294" s="106"/>
      <c r="CCQ1294" s="106"/>
      <c r="CCR1294" s="106"/>
      <c r="CCS1294" s="106"/>
      <c r="CCT1294" s="106"/>
      <c r="CCU1294" s="106"/>
      <c r="CCV1294" s="106"/>
      <c r="CCW1294" s="106"/>
      <c r="CCX1294" s="106"/>
      <c r="CCY1294" s="106"/>
      <c r="CCZ1294" s="106"/>
      <c r="CDA1294" s="106"/>
      <c r="CDB1294" s="106"/>
      <c r="CDC1294" s="106"/>
      <c r="CDD1294" s="106"/>
      <c r="CDE1294" s="106"/>
      <c r="CDF1294" s="106"/>
      <c r="CDG1294" s="106"/>
      <c r="CDH1294" s="106"/>
      <c r="CDI1294" s="106"/>
      <c r="CDJ1294" s="106"/>
      <c r="CDK1294" s="106"/>
      <c r="CDL1294" s="106"/>
      <c r="CDM1294" s="106"/>
      <c r="CDN1294" s="106"/>
      <c r="CDO1294" s="106"/>
      <c r="CDP1294" s="106"/>
      <c r="CDQ1294" s="106"/>
      <c r="CDR1294" s="106"/>
      <c r="CDS1294" s="106"/>
      <c r="CDT1294" s="106"/>
      <c r="CDU1294" s="106"/>
      <c r="CDV1294" s="106"/>
      <c r="CDW1294" s="106"/>
      <c r="CDX1294" s="106"/>
      <c r="CDY1294" s="106"/>
      <c r="CDZ1294" s="106"/>
      <c r="CEA1294" s="106"/>
      <c r="CEB1294" s="106"/>
      <c r="CEC1294" s="106"/>
      <c r="CED1294" s="106"/>
      <c r="CEE1294" s="106"/>
      <c r="CEF1294" s="106"/>
      <c r="CEG1294" s="106"/>
      <c r="CEH1294" s="106"/>
      <c r="CEI1294" s="106"/>
      <c r="CEJ1294" s="106"/>
      <c r="CEK1294" s="106"/>
      <c r="CEL1294" s="106"/>
      <c r="CEM1294" s="106"/>
      <c r="CEN1294" s="106"/>
      <c r="CEO1294" s="106"/>
      <c r="CEP1294" s="106"/>
      <c r="CEQ1294" s="106"/>
      <c r="CER1294" s="106"/>
      <c r="CES1294" s="106"/>
      <c r="CET1294" s="106"/>
      <c r="CEU1294" s="106"/>
      <c r="CEV1294" s="106"/>
      <c r="CEW1294" s="106"/>
      <c r="CEX1294" s="106"/>
      <c r="CEY1294" s="106"/>
      <c r="CEZ1294" s="106"/>
      <c r="CFA1294" s="106"/>
      <c r="CFB1294" s="106"/>
      <c r="CFC1294" s="106"/>
      <c r="CFD1294" s="106"/>
      <c r="CFE1294" s="106"/>
      <c r="CFF1294" s="106"/>
      <c r="CFG1294" s="106"/>
      <c r="CFH1294" s="106"/>
      <c r="CFI1294" s="106"/>
      <c r="CFJ1294" s="106"/>
      <c r="CFK1294" s="106"/>
      <c r="CFL1294" s="106"/>
      <c r="CFM1294" s="106"/>
      <c r="CFN1294" s="106"/>
      <c r="CFO1294" s="106"/>
      <c r="CFP1294" s="106"/>
      <c r="CFQ1294" s="106"/>
      <c r="CFR1294" s="106"/>
      <c r="CFS1294" s="106"/>
      <c r="CFT1294" s="106"/>
      <c r="CFU1294" s="106"/>
      <c r="CFV1294" s="106"/>
      <c r="CFW1294" s="106"/>
      <c r="CFX1294" s="106"/>
      <c r="CFY1294" s="106"/>
      <c r="CFZ1294" s="106"/>
      <c r="CGA1294" s="106"/>
      <c r="CGB1294" s="106"/>
      <c r="CGC1294" s="106"/>
      <c r="CGD1294" s="106"/>
      <c r="CGE1294" s="106"/>
      <c r="CGF1294" s="106"/>
      <c r="CGG1294" s="106"/>
      <c r="CGH1294" s="106"/>
      <c r="CGI1294" s="106"/>
      <c r="CGJ1294" s="106"/>
      <c r="CGK1294" s="106"/>
      <c r="CGL1294" s="106"/>
      <c r="CGM1294" s="106"/>
      <c r="CGN1294" s="106"/>
      <c r="CGO1294" s="106"/>
      <c r="CGP1294" s="106"/>
      <c r="CGQ1294" s="106"/>
      <c r="CGR1294" s="106"/>
      <c r="CGS1294" s="106"/>
      <c r="CGT1294" s="106"/>
      <c r="CGU1294" s="106"/>
      <c r="CGV1294" s="106"/>
      <c r="CGW1294" s="106"/>
      <c r="CGX1294" s="106"/>
      <c r="CGY1294" s="106"/>
      <c r="CGZ1294" s="106"/>
      <c r="CHA1294" s="106"/>
      <c r="CHB1294" s="106"/>
      <c r="CHC1294" s="106"/>
      <c r="CHD1294" s="106"/>
      <c r="CHE1294" s="106"/>
      <c r="CHF1294" s="106"/>
      <c r="CHG1294" s="106"/>
      <c r="CHH1294" s="106"/>
      <c r="CHI1294" s="106"/>
      <c r="CHJ1294" s="106"/>
      <c r="CHK1294" s="106"/>
      <c r="CHL1294" s="106"/>
      <c r="CHM1294" s="106"/>
      <c r="CHN1294" s="106"/>
      <c r="CHO1294" s="106"/>
      <c r="CHP1294" s="106"/>
      <c r="CHQ1294" s="106"/>
      <c r="CHR1294" s="106"/>
      <c r="CHS1294" s="106"/>
      <c r="CHT1294" s="106"/>
      <c r="CHU1294" s="106"/>
      <c r="CHV1294" s="106"/>
      <c r="CHW1294" s="106"/>
      <c r="CHX1294" s="106"/>
      <c r="CHY1294" s="106"/>
      <c r="CHZ1294" s="106"/>
      <c r="CIA1294" s="106"/>
      <c r="CIB1294" s="106"/>
      <c r="CIC1294" s="106"/>
      <c r="CID1294" s="106"/>
      <c r="CIE1294" s="106"/>
      <c r="CIF1294" s="106"/>
      <c r="CIG1294" s="106"/>
      <c r="CIH1294" s="106"/>
      <c r="CII1294" s="106"/>
      <c r="CIJ1294" s="106"/>
      <c r="CIK1294" s="106"/>
      <c r="CIL1294" s="106"/>
      <c r="CIM1294" s="106"/>
      <c r="CIN1294" s="106"/>
      <c r="CIO1294" s="106"/>
      <c r="CIP1294" s="106"/>
      <c r="CIQ1294" s="106"/>
      <c r="CIR1294" s="106"/>
      <c r="CIS1294" s="106"/>
      <c r="CIT1294" s="106"/>
      <c r="CIU1294" s="106"/>
      <c r="CIV1294" s="106"/>
      <c r="CIW1294" s="106"/>
      <c r="CIX1294" s="106"/>
      <c r="CIY1294" s="106"/>
      <c r="CIZ1294" s="106"/>
      <c r="CJA1294" s="106"/>
      <c r="CJB1294" s="106"/>
      <c r="CJC1294" s="106"/>
      <c r="CJD1294" s="106"/>
      <c r="CJE1294" s="106"/>
      <c r="CJF1294" s="106"/>
      <c r="CJG1294" s="106"/>
      <c r="CJH1294" s="106"/>
      <c r="CJI1294" s="106"/>
      <c r="CJJ1294" s="106"/>
      <c r="CJK1294" s="106"/>
      <c r="CJL1294" s="106"/>
      <c r="CJM1294" s="106"/>
      <c r="CJN1294" s="106"/>
      <c r="CJO1294" s="106"/>
      <c r="CJP1294" s="106"/>
      <c r="CJQ1294" s="106"/>
      <c r="CJR1294" s="106"/>
      <c r="CJS1294" s="106"/>
      <c r="CJT1294" s="106"/>
      <c r="CJU1294" s="106"/>
      <c r="CJV1294" s="106"/>
      <c r="CJW1294" s="106"/>
      <c r="CJX1294" s="106"/>
      <c r="CJY1294" s="106"/>
      <c r="CJZ1294" s="106"/>
      <c r="CKA1294" s="106"/>
      <c r="CKB1294" s="106"/>
      <c r="CKC1294" s="106"/>
      <c r="CKD1294" s="106"/>
      <c r="CKE1294" s="106"/>
      <c r="CKF1294" s="106"/>
      <c r="CKG1294" s="106"/>
      <c r="CKH1294" s="106"/>
      <c r="CKI1294" s="106"/>
      <c r="CKJ1294" s="106"/>
      <c r="CKK1294" s="106"/>
      <c r="CKL1294" s="106"/>
      <c r="CKM1294" s="106"/>
      <c r="CKN1294" s="106"/>
      <c r="CKO1294" s="106"/>
      <c r="CKP1294" s="106"/>
      <c r="CKQ1294" s="106"/>
      <c r="CKR1294" s="106"/>
      <c r="CKS1294" s="106"/>
      <c r="CKT1294" s="106"/>
      <c r="CKU1294" s="106"/>
      <c r="CKV1294" s="106"/>
      <c r="CKW1294" s="106"/>
      <c r="CKX1294" s="106"/>
      <c r="CKY1294" s="106"/>
      <c r="CKZ1294" s="106"/>
      <c r="CLA1294" s="106"/>
      <c r="CLB1294" s="106"/>
      <c r="CLC1294" s="106"/>
      <c r="CLD1294" s="106"/>
      <c r="CLE1294" s="106"/>
      <c r="CLF1294" s="106"/>
      <c r="CLG1294" s="106"/>
      <c r="CLH1294" s="106"/>
      <c r="CLI1294" s="106"/>
      <c r="CLJ1294" s="106"/>
      <c r="CLK1294" s="106"/>
      <c r="CLL1294" s="106"/>
      <c r="CLM1294" s="106"/>
      <c r="CLN1294" s="106"/>
      <c r="CLO1294" s="106"/>
      <c r="CLP1294" s="106"/>
      <c r="CLQ1294" s="106"/>
      <c r="CLR1294" s="106"/>
      <c r="CLS1294" s="106"/>
      <c r="CLT1294" s="106"/>
      <c r="CLU1294" s="106"/>
      <c r="CLV1294" s="106"/>
      <c r="CLW1294" s="106"/>
      <c r="CLX1294" s="106"/>
      <c r="CLY1294" s="106"/>
      <c r="CLZ1294" s="106"/>
      <c r="CMA1294" s="106"/>
      <c r="CMB1294" s="106"/>
      <c r="CMC1294" s="106"/>
      <c r="CMD1294" s="106"/>
      <c r="CME1294" s="106"/>
      <c r="CMF1294" s="106"/>
      <c r="CMG1294" s="106"/>
      <c r="CMH1294" s="106"/>
      <c r="CMI1294" s="106"/>
      <c r="CMJ1294" s="106"/>
      <c r="CMK1294" s="106"/>
      <c r="CML1294" s="106"/>
      <c r="CMM1294" s="106"/>
      <c r="CMN1294" s="106"/>
      <c r="CMO1294" s="106"/>
      <c r="CMP1294" s="106"/>
      <c r="CMQ1294" s="106"/>
      <c r="CMR1294" s="106"/>
      <c r="CMS1294" s="106"/>
      <c r="CMT1294" s="106"/>
      <c r="CMU1294" s="106"/>
      <c r="CMV1294" s="106"/>
      <c r="CMW1294" s="106"/>
      <c r="CMX1294" s="106"/>
      <c r="CMY1294" s="106"/>
      <c r="CMZ1294" s="106"/>
      <c r="CNA1294" s="106"/>
      <c r="CNB1294" s="106"/>
      <c r="CNC1294" s="106"/>
      <c r="CND1294" s="106"/>
      <c r="CNE1294" s="106"/>
      <c r="CNF1294" s="106"/>
      <c r="CNG1294" s="106"/>
      <c r="CNH1294" s="106"/>
      <c r="CNI1294" s="106"/>
      <c r="CNJ1294" s="106"/>
      <c r="CNK1294" s="106"/>
      <c r="CNL1294" s="106"/>
      <c r="CNM1294" s="106"/>
      <c r="CNN1294" s="106"/>
      <c r="CNO1294" s="106"/>
      <c r="CNP1294" s="106"/>
      <c r="CNQ1294" s="106"/>
      <c r="CNR1294" s="106"/>
      <c r="CNS1294" s="106"/>
      <c r="CNT1294" s="106"/>
      <c r="CNU1294" s="106"/>
      <c r="CNV1294" s="106"/>
      <c r="CNW1294" s="106"/>
      <c r="CNX1294" s="106"/>
      <c r="CNY1294" s="106"/>
      <c r="CNZ1294" s="106"/>
      <c r="COA1294" s="106"/>
      <c r="COB1294" s="106"/>
      <c r="COC1294" s="106"/>
      <c r="COD1294" s="106"/>
      <c r="COE1294" s="106"/>
      <c r="COF1294" s="106"/>
      <c r="COG1294" s="106"/>
      <c r="COH1294" s="106"/>
      <c r="COI1294" s="106"/>
      <c r="COJ1294" s="106"/>
      <c r="COK1294" s="106"/>
      <c r="COL1294" s="106"/>
      <c r="COM1294" s="106"/>
      <c r="CON1294" s="106"/>
      <c r="COO1294" s="106"/>
      <c r="COP1294" s="106"/>
      <c r="COQ1294" s="106"/>
      <c r="COR1294" s="106"/>
      <c r="COS1294" s="106"/>
      <c r="COT1294" s="106"/>
      <c r="COU1294" s="106"/>
      <c r="COV1294" s="106"/>
      <c r="COW1294" s="106"/>
      <c r="COX1294" s="106"/>
      <c r="COY1294" s="106"/>
      <c r="COZ1294" s="106"/>
      <c r="CPA1294" s="106"/>
      <c r="CPB1294" s="106"/>
      <c r="CPC1294" s="106"/>
      <c r="CPD1294" s="106"/>
      <c r="CPE1294" s="106"/>
      <c r="CPF1294" s="106"/>
      <c r="CPG1294" s="106"/>
      <c r="CPH1294" s="106"/>
      <c r="CPI1294" s="106"/>
      <c r="CPJ1294" s="106"/>
      <c r="CPK1294" s="106"/>
      <c r="CPL1294" s="106"/>
      <c r="CPM1294" s="106"/>
      <c r="CPN1294" s="106"/>
      <c r="CPO1294" s="106"/>
      <c r="CPP1294" s="106"/>
      <c r="CPQ1294" s="106"/>
      <c r="CPR1294" s="106"/>
      <c r="CPS1294" s="106"/>
      <c r="CPT1294" s="106"/>
      <c r="CPU1294" s="106"/>
      <c r="CPV1294" s="106"/>
      <c r="CPW1294" s="106"/>
      <c r="CPX1294" s="106"/>
      <c r="CPY1294" s="106"/>
      <c r="CPZ1294" s="106"/>
      <c r="CQA1294" s="106"/>
      <c r="CQB1294" s="106"/>
      <c r="CQC1294" s="106"/>
      <c r="CQD1294" s="106"/>
      <c r="CQE1294" s="106"/>
      <c r="CQF1294" s="106"/>
      <c r="CQG1294" s="106"/>
      <c r="CQH1294" s="106"/>
      <c r="CQI1294" s="106"/>
      <c r="CQJ1294" s="106"/>
      <c r="CQK1294" s="106"/>
      <c r="CQL1294" s="106"/>
      <c r="CQM1294" s="106"/>
      <c r="CQN1294" s="106"/>
      <c r="CQO1294" s="106"/>
      <c r="CQP1294" s="106"/>
      <c r="CQQ1294" s="106"/>
      <c r="CQR1294" s="106"/>
      <c r="CQS1294" s="106"/>
      <c r="CQT1294" s="106"/>
      <c r="CQU1294" s="106"/>
      <c r="CQV1294" s="106"/>
      <c r="CQW1294" s="106"/>
      <c r="CQX1294" s="106"/>
      <c r="CQY1294" s="106"/>
      <c r="CQZ1294" s="106"/>
      <c r="CRA1294" s="106"/>
      <c r="CRB1294" s="106"/>
      <c r="CRC1294" s="106"/>
      <c r="CRD1294" s="106"/>
      <c r="CRE1294" s="106"/>
      <c r="CRF1294" s="106"/>
      <c r="CRG1294" s="106"/>
      <c r="CRH1294" s="106"/>
      <c r="CRI1294" s="106"/>
      <c r="CRJ1294" s="106"/>
      <c r="CRK1294" s="106"/>
      <c r="CRL1294" s="106"/>
      <c r="CRM1294" s="106"/>
      <c r="CRN1294" s="106"/>
      <c r="CRO1294" s="106"/>
      <c r="CRP1294" s="106"/>
      <c r="CRQ1294" s="106"/>
      <c r="CRR1294" s="106"/>
      <c r="CRS1294" s="106"/>
      <c r="CRT1294" s="106"/>
      <c r="CRU1294" s="106"/>
      <c r="CRV1294" s="106"/>
      <c r="CRW1294" s="106"/>
      <c r="CRX1294" s="106"/>
      <c r="CRY1294" s="106"/>
      <c r="CRZ1294" s="106"/>
      <c r="CSA1294" s="106"/>
      <c r="CSB1294" s="106"/>
      <c r="CSC1294" s="106"/>
      <c r="CSD1294" s="106"/>
      <c r="CSE1294" s="106"/>
      <c r="CSF1294" s="106"/>
      <c r="CSG1294" s="106"/>
      <c r="CSH1294" s="106"/>
      <c r="CSI1294" s="106"/>
      <c r="CSJ1294" s="106"/>
      <c r="CSK1294" s="106"/>
      <c r="CSL1294" s="106"/>
      <c r="CSM1294" s="106"/>
      <c r="CSN1294" s="106"/>
      <c r="CSO1294" s="106"/>
      <c r="CSP1294" s="106"/>
      <c r="CSQ1294" s="106"/>
      <c r="CSR1294" s="106"/>
      <c r="CSS1294" s="106"/>
      <c r="CST1294" s="106"/>
      <c r="CSU1294" s="106"/>
      <c r="CSV1294" s="106"/>
      <c r="CSW1294" s="106"/>
      <c r="CSX1294" s="106"/>
      <c r="CSY1294" s="106"/>
      <c r="CSZ1294" s="106"/>
      <c r="CTA1294" s="106"/>
      <c r="CTB1294" s="106"/>
      <c r="CTC1294" s="106"/>
      <c r="CTD1294" s="106"/>
      <c r="CTE1294" s="106"/>
      <c r="CTF1294" s="106"/>
      <c r="CTG1294" s="106"/>
      <c r="CTH1294" s="106"/>
      <c r="CTI1294" s="106"/>
      <c r="CTJ1294" s="106"/>
      <c r="CTK1294" s="106"/>
      <c r="CTL1294" s="106"/>
      <c r="CTM1294" s="106"/>
      <c r="CTN1294" s="106"/>
      <c r="CTO1294" s="106"/>
      <c r="CTP1294" s="106"/>
      <c r="CTQ1294" s="106"/>
      <c r="CTR1294" s="106"/>
      <c r="CTS1294" s="106"/>
      <c r="CTT1294" s="106"/>
      <c r="CTU1294" s="106"/>
      <c r="CTV1294" s="106"/>
      <c r="CTW1294" s="106"/>
      <c r="CTX1294" s="106"/>
      <c r="CTY1294" s="106"/>
      <c r="CTZ1294" s="106"/>
      <c r="CUA1294" s="106"/>
      <c r="CUB1294" s="106"/>
      <c r="CUC1294" s="106"/>
      <c r="CUD1294" s="106"/>
      <c r="CUE1294" s="106"/>
      <c r="CUF1294" s="106"/>
      <c r="CUG1294" s="106"/>
      <c r="CUH1294" s="106"/>
      <c r="CUI1294" s="106"/>
      <c r="CUJ1294" s="106"/>
      <c r="CUK1294" s="106"/>
      <c r="CUL1294" s="106"/>
      <c r="CUM1294" s="106"/>
      <c r="CUN1294" s="106"/>
      <c r="CUO1294" s="106"/>
      <c r="CUP1294" s="106"/>
      <c r="CUQ1294" s="106"/>
      <c r="CUR1294" s="106"/>
      <c r="CUS1294" s="106"/>
      <c r="CUT1294" s="106"/>
      <c r="CUU1294" s="106"/>
      <c r="CUV1294" s="106"/>
      <c r="CUW1294" s="106"/>
      <c r="CUX1294" s="106"/>
      <c r="CUY1294" s="106"/>
      <c r="CUZ1294" s="106"/>
      <c r="CVA1294" s="106"/>
      <c r="CVB1294" s="106"/>
      <c r="CVC1294" s="106"/>
      <c r="CVD1294" s="106"/>
      <c r="CVE1294" s="106"/>
      <c r="CVF1294" s="106"/>
      <c r="CVG1294" s="106"/>
      <c r="CVH1294" s="106"/>
      <c r="CVI1294" s="106"/>
      <c r="CVJ1294" s="106"/>
      <c r="CVK1294" s="106"/>
      <c r="CVL1294" s="106"/>
      <c r="CVM1294" s="106"/>
      <c r="CVN1294" s="106"/>
      <c r="CVO1294" s="106"/>
      <c r="CVP1294" s="106"/>
      <c r="CVQ1294" s="106"/>
      <c r="CVR1294" s="106"/>
      <c r="CVS1294" s="106"/>
      <c r="CVT1294" s="106"/>
      <c r="CVU1294" s="106"/>
      <c r="CVV1294" s="106"/>
      <c r="CVW1294" s="106"/>
      <c r="CVX1294" s="106"/>
      <c r="CVY1294" s="106"/>
      <c r="CVZ1294" s="106"/>
      <c r="CWA1294" s="106"/>
      <c r="CWB1294" s="106"/>
      <c r="CWC1294" s="106"/>
      <c r="CWD1294" s="106"/>
      <c r="CWE1294" s="106"/>
      <c r="CWF1294" s="106"/>
      <c r="CWG1294" s="106"/>
      <c r="CWH1294" s="106"/>
      <c r="CWI1294" s="106"/>
      <c r="CWJ1294" s="106"/>
      <c r="CWK1294" s="106"/>
      <c r="CWL1294" s="106"/>
      <c r="CWM1294" s="106"/>
      <c r="CWN1294" s="106"/>
      <c r="CWO1294" s="106"/>
      <c r="CWP1294" s="106"/>
      <c r="CWQ1294" s="106"/>
      <c r="CWR1294" s="106"/>
      <c r="CWS1294" s="106"/>
      <c r="CWT1294" s="106"/>
      <c r="CWU1294" s="106"/>
      <c r="CWV1294" s="106"/>
      <c r="CWW1294" s="106"/>
      <c r="CWX1294" s="106"/>
      <c r="CWY1294" s="106"/>
      <c r="CWZ1294" s="106"/>
      <c r="CXA1294" s="106"/>
      <c r="CXB1294" s="106"/>
      <c r="CXC1294" s="106"/>
      <c r="CXD1294" s="106"/>
      <c r="CXE1294" s="106"/>
      <c r="CXF1294" s="106"/>
      <c r="CXG1294" s="106"/>
      <c r="CXH1294" s="106"/>
      <c r="CXI1294" s="106"/>
      <c r="CXJ1294" s="106"/>
      <c r="CXK1294" s="106"/>
      <c r="CXL1294" s="106"/>
      <c r="CXM1294" s="106"/>
      <c r="CXN1294" s="106"/>
      <c r="CXO1294" s="106"/>
      <c r="CXP1294" s="106"/>
      <c r="CXQ1294" s="106"/>
      <c r="CXR1294" s="106"/>
      <c r="CXS1294" s="106"/>
      <c r="CXT1294" s="106"/>
      <c r="CXU1294" s="106"/>
      <c r="CXV1294" s="106"/>
      <c r="CXW1294" s="106"/>
      <c r="CXX1294" s="106"/>
      <c r="CXY1294" s="106"/>
      <c r="CXZ1294" s="106"/>
      <c r="CYA1294" s="106"/>
      <c r="CYB1294" s="106"/>
      <c r="CYC1294" s="106"/>
      <c r="CYD1294" s="106"/>
      <c r="CYE1294" s="106"/>
      <c r="CYF1294" s="106"/>
      <c r="CYG1294" s="106"/>
      <c r="CYH1294" s="106"/>
      <c r="CYI1294" s="106"/>
      <c r="CYJ1294" s="106"/>
      <c r="CYK1294" s="106"/>
      <c r="CYL1294" s="106"/>
      <c r="CYM1294" s="106"/>
      <c r="CYN1294" s="106"/>
      <c r="CYO1294" s="106"/>
      <c r="CYP1294" s="106"/>
      <c r="CYQ1294" s="106"/>
      <c r="CYR1294" s="106"/>
      <c r="CYS1294" s="106"/>
      <c r="CYT1294" s="106"/>
      <c r="CYU1294" s="106"/>
      <c r="CYV1294" s="106"/>
      <c r="CYW1294" s="106"/>
      <c r="CYX1294" s="106"/>
      <c r="CYY1294" s="106"/>
      <c r="CYZ1294" s="106"/>
      <c r="CZA1294" s="106"/>
      <c r="CZB1294" s="106"/>
      <c r="CZC1294" s="106"/>
      <c r="CZD1294" s="106"/>
      <c r="CZE1294" s="106"/>
      <c r="CZF1294" s="106"/>
      <c r="CZG1294" s="106"/>
      <c r="CZH1294" s="106"/>
      <c r="CZI1294" s="106"/>
      <c r="CZJ1294" s="106"/>
      <c r="CZK1294" s="106"/>
      <c r="CZL1294" s="106"/>
      <c r="CZM1294" s="106"/>
      <c r="CZN1294" s="106"/>
      <c r="CZO1294" s="106"/>
      <c r="CZP1294" s="106"/>
      <c r="CZQ1294" s="106"/>
      <c r="CZR1294" s="106"/>
      <c r="CZS1294" s="106"/>
      <c r="CZT1294" s="106"/>
      <c r="CZU1294" s="106"/>
      <c r="CZV1294" s="106"/>
      <c r="CZW1294" s="106"/>
      <c r="CZX1294" s="106"/>
      <c r="CZY1294" s="106"/>
      <c r="CZZ1294" s="106"/>
      <c r="DAA1294" s="106"/>
      <c r="DAB1294" s="106"/>
      <c r="DAC1294" s="106"/>
      <c r="DAD1294" s="106"/>
      <c r="DAE1294" s="106"/>
      <c r="DAF1294" s="106"/>
      <c r="DAG1294" s="106"/>
      <c r="DAH1294" s="106"/>
      <c r="DAI1294" s="106"/>
      <c r="DAJ1294" s="106"/>
      <c r="DAK1294" s="106"/>
      <c r="DAL1294" s="106"/>
      <c r="DAM1294" s="106"/>
      <c r="DAN1294" s="106"/>
      <c r="DAO1294" s="106"/>
      <c r="DAP1294" s="106"/>
      <c r="DAQ1294" s="106"/>
      <c r="DAR1294" s="106"/>
      <c r="DAS1294" s="106"/>
      <c r="DAT1294" s="106"/>
      <c r="DAU1294" s="106"/>
      <c r="DAV1294" s="106"/>
      <c r="DAW1294" s="106"/>
      <c r="DAX1294" s="106"/>
      <c r="DAY1294" s="106"/>
      <c r="DAZ1294" s="106"/>
      <c r="DBA1294" s="106"/>
      <c r="DBB1294" s="106"/>
      <c r="DBC1294" s="106"/>
      <c r="DBD1294" s="106"/>
      <c r="DBE1294" s="106"/>
      <c r="DBF1294" s="106"/>
      <c r="DBG1294" s="106"/>
      <c r="DBH1294" s="106"/>
      <c r="DBI1294" s="106"/>
      <c r="DBJ1294" s="106"/>
      <c r="DBK1294" s="106"/>
      <c r="DBL1294" s="106"/>
      <c r="DBM1294" s="106"/>
      <c r="DBN1294" s="106"/>
      <c r="DBO1294" s="106"/>
      <c r="DBP1294" s="106"/>
      <c r="DBQ1294" s="106"/>
      <c r="DBR1294" s="106"/>
      <c r="DBS1294" s="106"/>
      <c r="DBT1294" s="106"/>
      <c r="DBU1294" s="106"/>
      <c r="DBV1294" s="106"/>
      <c r="DBW1294" s="106"/>
      <c r="DBX1294" s="106"/>
      <c r="DBY1294" s="106"/>
      <c r="DBZ1294" s="106"/>
      <c r="DCA1294" s="106"/>
      <c r="DCB1294" s="106"/>
      <c r="DCC1294" s="106"/>
      <c r="DCD1294" s="106"/>
      <c r="DCE1294" s="106"/>
      <c r="DCF1294" s="106"/>
      <c r="DCG1294" s="106"/>
      <c r="DCH1294" s="106"/>
      <c r="DCI1294" s="106"/>
      <c r="DCJ1294" s="106"/>
      <c r="DCK1294" s="106"/>
      <c r="DCL1294" s="106"/>
      <c r="DCM1294" s="106"/>
      <c r="DCN1294" s="106"/>
      <c r="DCO1294" s="106"/>
      <c r="DCP1294" s="106"/>
      <c r="DCQ1294" s="106"/>
      <c r="DCR1294" s="106"/>
      <c r="DCS1294" s="106"/>
      <c r="DCT1294" s="106"/>
      <c r="DCU1294" s="106"/>
      <c r="DCV1294" s="106"/>
      <c r="DCW1294" s="106"/>
      <c r="DCX1294" s="106"/>
      <c r="DCY1294" s="106"/>
      <c r="DCZ1294" s="106"/>
      <c r="DDA1294" s="106"/>
      <c r="DDB1294" s="106"/>
      <c r="DDC1294" s="106"/>
      <c r="DDD1294" s="106"/>
      <c r="DDE1294" s="106"/>
      <c r="DDF1294" s="106"/>
      <c r="DDG1294" s="106"/>
      <c r="DDH1294" s="106"/>
      <c r="DDI1294" s="106"/>
      <c r="DDJ1294" s="106"/>
      <c r="DDK1294" s="106"/>
      <c r="DDL1294" s="106"/>
      <c r="DDM1294" s="106"/>
      <c r="DDN1294" s="106"/>
      <c r="DDO1294" s="106"/>
      <c r="DDP1294" s="106"/>
      <c r="DDQ1294" s="106"/>
      <c r="DDR1294" s="106"/>
      <c r="DDS1294" s="106"/>
      <c r="DDT1294" s="106"/>
      <c r="DDU1294" s="106"/>
      <c r="DDV1294" s="106"/>
      <c r="DDW1294" s="106"/>
      <c r="DDX1294" s="106"/>
      <c r="DDY1294" s="106"/>
      <c r="DDZ1294" s="106"/>
      <c r="DEA1294" s="106"/>
      <c r="DEB1294" s="106"/>
      <c r="DEC1294" s="106"/>
      <c r="DED1294" s="106"/>
      <c r="DEE1294" s="106"/>
      <c r="DEF1294" s="106"/>
      <c r="DEG1294" s="106"/>
      <c r="DEH1294" s="106"/>
      <c r="DEI1294" s="106"/>
      <c r="DEJ1294" s="106"/>
      <c r="DEK1294" s="106"/>
      <c r="DEL1294" s="106"/>
      <c r="DEM1294" s="106"/>
      <c r="DEN1294" s="106"/>
      <c r="DEO1294" s="106"/>
      <c r="DEP1294" s="106"/>
      <c r="DEQ1294" s="106"/>
      <c r="DER1294" s="106"/>
      <c r="DES1294" s="106"/>
      <c r="DET1294" s="106"/>
      <c r="DEU1294" s="106"/>
      <c r="DEV1294" s="106"/>
      <c r="DEW1294" s="106"/>
      <c r="DEX1294" s="106"/>
      <c r="DEY1294" s="106"/>
      <c r="DEZ1294" s="106"/>
      <c r="DFA1294" s="106"/>
      <c r="DFB1294" s="106"/>
      <c r="DFC1294" s="106"/>
      <c r="DFD1294" s="106"/>
      <c r="DFE1294" s="106"/>
      <c r="DFF1294" s="106"/>
      <c r="DFG1294" s="106"/>
      <c r="DFH1294" s="106"/>
      <c r="DFI1294" s="106"/>
      <c r="DFJ1294" s="106"/>
      <c r="DFK1294" s="106"/>
      <c r="DFL1294" s="106"/>
      <c r="DFM1294" s="106"/>
      <c r="DFN1294" s="106"/>
      <c r="DFO1294" s="106"/>
      <c r="DFP1294" s="106"/>
      <c r="DFQ1294" s="106"/>
      <c r="DFR1294" s="106"/>
      <c r="DFS1294" s="106"/>
      <c r="DFT1294" s="106"/>
      <c r="DFU1294" s="106"/>
      <c r="DFV1294" s="106"/>
      <c r="DFW1294" s="106"/>
      <c r="DFX1294" s="106"/>
      <c r="DFY1294" s="106"/>
      <c r="DFZ1294" s="106"/>
      <c r="DGA1294" s="106"/>
      <c r="DGB1294" s="106"/>
      <c r="DGC1294" s="106"/>
      <c r="DGD1294" s="106"/>
      <c r="DGE1294" s="106"/>
      <c r="DGF1294" s="106"/>
      <c r="DGG1294" s="106"/>
      <c r="DGH1294" s="106"/>
      <c r="DGI1294" s="106"/>
      <c r="DGJ1294" s="106"/>
      <c r="DGK1294" s="106"/>
      <c r="DGL1294" s="106"/>
      <c r="DGM1294" s="106"/>
      <c r="DGN1294" s="106"/>
      <c r="DGO1294" s="106"/>
      <c r="DGP1294" s="106"/>
      <c r="DGQ1294" s="106"/>
      <c r="DGR1294" s="106"/>
      <c r="DGS1294" s="106"/>
      <c r="DGT1294" s="106"/>
      <c r="DGU1294" s="106"/>
      <c r="DGV1294" s="106"/>
      <c r="DGW1294" s="106"/>
      <c r="DGX1294" s="106"/>
      <c r="DGY1294" s="106"/>
      <c r="DGZ1294" s="106"/>
      <c r="DHA1294" s="106"/>
      <c r="DHB1294" s="106"/>
      <c r="DHC1294" s="106"/>
      <c r="DHD1294" s="106"/>
      <c r="DHE1294" s="106"/>
      <c r="DHF1294" s="106"/>
      <c r="DHG1294" s="106"/>
      <c r="DHH1294" s="106"/>
      <c r="DHI1294" s="106"/>
      <c r="DHJ1294" s="106"/>
      <c r="DHK1294" s="106"/>
      <c r="DHL1294" s="106"/>
      <c r="DHM1294" s="106"/>
      <c r="DHN1294" s="106"/>
      <c r="DHO1294" s="106"/>
      <c r="DHP1294" s="106"/>
      <c r="DHQ1294" s="106"/>
      <c r="DHR1294" s="106"/>
      <c r="DHS1294" s="106"/>
      <c r="DHT1294" s="106"/>
      <c r="DHU1294" s="106"/>
      <c r="DHV1294" s="106"/>
      <c r="DHW1294" s="106"/>
      <c r="DHX1294" s="106"/>
      <c r="DHY1294" s="106"/>
      <c r="DHZ1294" s="106"/>
      <c r="DIA1294" s="106"/>
      <c r="DIB1294" s="106"/>
      <c r="DIC1294" s="106"/>
      <c r="DID1294" s="106"/>
      <c r="DIE1294" s="106"/>
      <c r="DIF1294" s="106"/>
      <c r="DIG1294" s="106"/>
      <c r="DIH1294" s="106"/>
      <c r="DII1294" s="106"/>
      <c r="DIJ1294" s="106"/>
      <c r="DIK1294" s="106"/>
      <c r="DIL1294" s="106"/>
      <c r="DIM1294" s="106"/>
      <c r="DIN1294" s="106"/>
      <c r="DIO1294" s="106"/>
      <c r="DIP1294" s="106"/>
      <c r="DIQ1294" s="106"/>
      <c r="DIR1294" s="106"/>
      <c r="DIS1294" s="106"/>
      <c r="DIT1294" s="106"/>
      <c r="DIU1294" s="106"/>
      <c r="DIV1294" s="106"/>
      <c r="DIW1294" s="106"/>
      <c r="DIX1294" s="106"/>
      <c r="DIY1294" s="106"/>
      <c r="DIZ1294" s="106"/>
      <c r="DJA1294" s="106"/>
      <c r="DJB1294" s="106"/>
      <c r="DJC1294" s="106"/>
      <c r="DJD1294" s="106"/>
      <c r="DJE1294" s="106"/>
      <c r="DJF1294" s="106"/>
      <c r="DJG1294" s="106"/>
      <c r="DJH1294" s="106"/>
      <c r="DJI1294" s="106"/>
      <c r="DJJ1294" s="106"/>
      <c r="DJK1294" s="106"/>
      <c r="DJL1294" s="106"/>
      <c r="DJM1294" s="106"/>
      <c r="DJN1294" s="106"/>
      <c r="DJO1294" s="106"/>
      <c r="DJP1294" s="106"/>
      <c r="DJQ1294" s="106"/>
      <c r="DJR1294" s="106"/>
      <c r="DJS1294" s="106"/>
      <c r="DJT1294" s="106"/>
      <c r="DJU1294" s="106"/>
      <c r="DJV1294" s="106"/>
      <c r="DJW1294" s="106"/>
      <c r="DJX1294" s="106"/>
      <c r="DJY1294" s="106"/>
      <c r="DJZ1294" s="106"/>
      <c r="DKA1294" s="106"/>
      <c r="DKB1294" s="106"/>
      <c r="DKC1294" s="106"/>
      <c r="DKD1294" s="106"/>
      <c r="DKE1294" s="106"/>
      <c r="DKF1294" s="106"/>
      <c r="DKG1294" s="106"/>
      <c r="DKH1294" s="106"/>
      <c r="DKI1294" s="106"/>
      <c r="DKJ1294" s="106"/>
      <c r="DKK1294" s="106"/>
      <c r="DKL1294" s="106"/>
      <c r="DKM1294" s="106"/>
      <c r="DKN1294" s="106"/>
      <c r="DKO1294" s="106"/>
      <c r="DKP1294" s="106"/>
      <c r="DKQ1294" s="106"/>
      <c r="DKR1294" s="106"/>
      <c r="DKS1294" s="106"/>
      <c r="DKT1294" s="106"/>
      <c r="DKU1294" s="106"/>
      <c r="DKV1294" s="106"/>
      <c r="DKW1294" s="106"/>
      <c r="DKX1294" s="106"/>
      <c r="DKY1294" s="106"/>
      <c r="DKZ1294" s="106"/>
      <c r="DLA1294" s="106"/>
      <c r="DLB1294" s="106"/>
      <c r="DLC1294" s="106"/>
      <c r="DLD1294" s="106"/>
      <c r="DLE1294" s="106"/>
      <c r="DLF1294" s="106"/>
      <c r="DLG1294" s="106"/>
      <c r="DLH1294" s="106"/>
      <c r="DLI1294" s="106"/>
      <c r="DLJ1294" s="106"/>
      <c r="DLK1294" s="106"/>
      <c r="DLL1294" s="106"/>
      <c r="DLM1294" s="106"/>
      <c r="DLN1294" s="106"/>
      <c r="DLO1294" s="106"/>
      <c r="DLP1294" s="106"/>
      <c r="DLQ1294" s="106"/>
      <c r="DLR1294" s="106"/>
      <c r="DLS1294" s="106"/>
      <c r="DLT1294" s="106"/>
      <c r="DLU1294" s="106"/>
      <c r="DLV1294" s="106"/>
      <c r="DLW1294" s="106"/>
      <c r="DLX1294" s="106"/>
      <c r="DLY1294" s="106"/>
      <c r="DLZ1294" s="106"/>
      <c r="DMA1294" s="106"/>
      <c r="DMB1294" s="106"/>
      <c r="DMC1294" s="106"/>
      <c r="DMD1294" s="106"/>
      <c r="DME1294" s="106"/>
      <c r="DMF1294" s="106"/>
      <c r="DMG1294" s="106"/>
      <c r="DMH1294" s="106"/>
      <c r="DMI1294" s="106"/>
      <c r="DMJ1294" s="106"/>
      <c r="DMK1294" s="106"/>
      <c r="DML1294" s="106"/>
      <c r="DMM1294" s="106"/>
      <c r="DMN1294" s="106"/>
      <c r="DMO1294" s="106"/>
      <c r="DMP1294" s="106"/>
      <c r="DMQ1294" s="106"/>
      <c r="DMR1294" s="106"/>
      <c r="DMS1294" s="106"/>
      <c r="DMT1294" s="106"/>
      <c r="DMU1294" s="106"/>
      <c r="DMV1294" s="106"/>
      <c r="DMW1294" s="106"/>
      <c r="DMX1294" s="106"/>
      <c r="DMY1294" s="106"/>
      <c r="DMZ1294" s="106"/>
      <c r="DNA1294" s="106"/>
      <c r="DNB1294" s="106"/>
      <c r="DNC1294" s="106"/>
      <c r="DND1294" s="106"/>
      <c r="DNE1294" s="106"/>
      <c r="DNF1294" s="106"/>
      <c r="DNG1294" s="106"/>
      <c r="DNH1294" s="106"/>
      <c r="DNI1294" s="106"/>
      <c r="DNJ1294" s="106"/>
      <c r="DNK1294" s="106"/>
      <c r="DNL1294" s="106"/>
      <c r="DNM1294" s="106"/>
      <c r="DNN1294" s="106"/>
      <c r="DNO1294" s="106"/>
      <c r="DNP1294" s="106"/>
      <c r="DNQ1294" s="106"/>
      <c r="DNR1294" s="106"/>
      <c r="DNS1294" s="106"/>
      <c r="DNT1294" s="106"/>
      <c r="DNU1294" s="106"/>
      <c r="DNV1294" s="106"/>
      <c r="DNW1294" s="106"/>
      <c r="DNX1294" s="106"/>
      <c r="DNY1294" s="106"/>
      <c r="DNZ1294" s="106"/>
      <c r="DOA1294" s="106"/>
      <c r="DOB1294" s="106"/>
      <c r="DOC1294" s="106"/>
      <c r="DOD1294" s="106"/>
      <c r="DOE1294" s="106"/>
      <c r="DOF1294" s="106"/>
      <c r="DOG1294" s="106"/>
      <c r="DOH1294" s="106"/>
      <c r="DOI1294" s="106"/>
      <c r="DOJ1294" s="106"/>
      <c r="DOK1294" s="106"/>
      <c r="DOL1294" s="106"/>
      <c r="DOM1294" s="106"/>
      <c r="DON1294" s="106"/>
      <c r="DOO1294" s="106"/>
      <c r="DOP1294" s="106"/>
      <c r="DOQ1294" s="106"/>
      <c r="DOR1294" s="106"/>
      <c r="DOS1294" s="106"/>
      <c r="DOT1294" s="106"/>
      <c r="DOU1294" s="106"/>
      <c r="DOV1294" s="106"/>
      <c r="DOW1294" s="106"/>
      <c r="DOX1294" s="106"/>
      <c r="DOY1294" s="106"/>
      <c r="DOZ1294" s="106"/>
      <c r="DPA1294" s="106"/>
      <c r="DPB1294" s="106"/>
      <c r="DPC1294" s="106"/>
      <c r="DPD1294" s="106"/>
      <c r="DPE1294" s="106"/>
      <c r="DPF1294" s="106"/>
      <c r="DPG1294" s="106"/>
      <c r="DPH1294" s="106"/>
      <c r="DPI1294" s="106"/>
      <c r="DPJ1294" s="106"/>
      <c r="DPK1294" s="106"/>
      <c r="DPL1294" s="106"/>
      <c r="DPM1294" s="106"/>
      <c r="DPN1294" s="106"/>
      <c r="DPO1294" s="106"/>
      <c r="DPP1294" s="106"/>
      <c r="DPQ1294" s="106"/>
      <c r="DPR1294" s="106"/>
      <c r="DPS1294" s="106"/>
      <c r="DPT1294" s="106"/>
      <c r="DPU1294" s="106"/>
      <c r="DPV1294" s="106"/>
      <c r="DPW1294" s="106"/>
      <c r="DPX1294" s="106"/>
      <c r="DPY1294" s="106"/>
      <c r="DPZ1294" s="106"/>
      <c r="DQA1294" s="106"/>
      <c r="DQB1294" s="106"/>
      <c r="DQC1294" s="106"/>
      <c r="DQD1294" s="106"/>
      <c r="DQE1294" s="106"/>
      <c r="DQF1294" s="106"/>
      <c r="DQG1294" s="106"/>
      <c r="DQH1294" s="106"/>
      <c r="DQI1294" s="106"/>
      <c r="DQJ1294" s="106"/>
      <c r="DQK1294" s="106"/>
      <c r="DQL1294" s="106"/>
      <c r="DQM1294" s="106"/>
      <c r="DQN1294" s="106"/>
      <c r="DQO1294" s="106"/>
      <c r="DQP1294" s="106"/>
      <c r="DQQ1294" s="106"/>
      <c r="DQR1294" s="106"/>
      <c r="DQS1294" s="106"/>
      <c r="DQT1294" s="106"/>
      <c r="DQU1294" s="106"/>
      <c r="DQV1294" s="106"/>
      <c r="DQW1294" s="106"/>
      <c r="DQX1294" s="106"/>
      <c r="DQY1294" s="106"/>
      <c r="DQZ1294" s="106"/>
      <c r="DRA1294" s="106"/>
      <c r="DRB1294" s="106"/>
      <c r="DRC1294" s="106"/>
      <c r="DRD1294" s="106"/>
      <c r="DRE1294" s="106"/>
      <c r="DRF1294" s="106"/>
      <c r="DRG1294" s="106"/>
      <c r="DRH1294" s="106"/>
      <c r="DRI1294" s="106"/>
      <c r="DRJ1294" s="106"/>
      <c r="DRK1294" s="106"/>
      <c r="DRL1294" s="106"/>
      <c r="DRM1294" s="106"/>
      <c r="DRN1294" s="106"/>
      <c r="DRO1294" s="106"/>
      <c r="DRP1294" s="106"/>
      <c r="DRQ1294" s="106"/>
      <c r="DRR1294" s="106"/>
      <c r="DRS1294" s="106"/>
      <c r="DRT1294" s="106"/>
      <c r="DRU1294" s="106"/>
      <c r="DRV1294" s="106"/>
      <c r="DRW1294" s="106"/>
      <c r="DRX1294" s="106"/>
      <c r="DRY1294" s="106"/>
      <c r="DRZ1294" s="106"/>
      <c r="DSA1294" s="106"/>
      <c r="DSB1294" s="106"/>
      <c r="DSC1294" s="106"/>
      <c r="DSD1294" s="106"/>
      <c r="DSE1294" s="106"/>
      <c r="DSF1294" s="106"/>
      <c r="DSG1294" s="106"/>
      <c r="DSH1294" s="106"/>
      <c r="DSI1294" s="106"/>
      <c r="DSJ1294" s="106"/>
      <c r="DSK1294" s="106"/>
      <c r="DSL1294" s="106"/>
      <c r="DSM1294" s="106"/>
      <c r="DSN1294" s="106"/>
      <c r="DSO1294" s="106"/>
      <c r="DSP1294" s="106"/>
      <c r="DSQ1294" s="106"/>
      <c r="DSR1294" s="106"/>
      <c r="DSS1294" s="106"/>
      <c r="DST1294" s="106"/>
      <c r="DSU1294" s="106"/>
      <c r="DSV1294" s="106"/>
      <c r="DSW1294" s="106"/>
      <c r="DSX1294" s="106"/>
      <c r="DSY1294" s="106"/>
      <c r="DSZ1294" s="106"/>
      <c r="DTA1294" s="106"/>
      <c r="DTB1294" s="106"/>
      <c r="DTC1294" s="106"/>
      <c r="DTD1294" s="106"/>
      <c r="DTE1294" s="106"/>
      <c r="DTF1294" s="106"/>
      <c r="DTG1294" s="106"/>
      <c r="DTH1294" s="106"/>
      <c r="DTI1294" s="106"/>
      <c r="DTJ1294" s="106"/>
      <c r="DTK1294" s="106"/>
      <c r="DTL1294" s="106"/>
      <c r="DTM1294" s="106"/>
      <c r="DTN1294" s="106"/>
      <c r="DTO1294" s="106"/>
      <c r="DTP1294" s="106"/>
      <c r="DTQ1294" s="106"/>
      <c r="DTR1294" s="106"/>
      <c r="DTS1294" s="106"/>
      <c r="DTT1294" s="106"/>
      <c r="DTU1294" s="106"/>
      <c r="DTV1294" s="106"/>
      <c r="DTW1294" s="106"/>
      <c r="DTX1294" s="106"/>
      <c r="DTY1294" s="106"/>
      <c r="DTZ1294" s="106"/>
      <c r="DUA1294" s="106"/>
      <c r="DUB1294" s="106"/>
      <c r="DUC1294" s="106"/>
      <c r="DUD1294" s="106"/>
      <c r="DUE1294" s="106"/>
      <c r="DUF1294" s="106"/>
      <c r="DUG1294" s="106"/>
      <c r="DUH1294" s="106"/>
      <c r="DUI1294" s="106"/>
      <c r="DUJ1294" s="106"/>
      <c r="DUK1294" s="106"/>
      <c r="DUL1294" s="106"/>
      <c r="DUM1294" s="106"/>
      <c r="DUN1294" s="106"/>
      <c r="DUO1294" s="106"/>
      <c r="DUP1294" s="106"/>
      <c r="DUQ1294" s="106"/>
      <c r="DUR1294" s="106"/>
      <c r="DUS1294" s="106"/>
      <c r="DUT1294" s="106"/>
      <c r="DUU1294" s="106"/>
      <c r="DUV1294" s="106"/>
      <c r="DUW1294" s="106"/>
      <c r="DUX1294" s="106"/>
      <c r="DUY1294" s="106"/>
      <c r="DUZ1294" s="106"/>
      <c r="DVA1294" s="106"/>
      <c r="DVB1294" s="106"/>
      <c r="DVC1294" s="106"/>
      <c r="DVD1294" s="106"/>
      <c r="DVE1294" s="106"/>
      <c r="DVF1294" s="106"/>
      <c r="DVG1294" s="106"/>
      <c r="DVH1294" s="106"/>
      <c r="DVI1294" s="106"/>
      <c r="DVJ1294" s="106"/>
      <c r="DVK1294" s="106"/>
      <c r="DVL1294" s="106"/>
      <c r="DVM1294" s="106"/>
      <c r="DVN1294" s="106"/>
      <c r="DVO1294" s="106"/>
      <c r="DVP1294" s="106"/>
      <c r="DVQ1294" s="106"/>
      <c r="DVR1294" s="106"/>
      <c r="DVS1294" s="106"/>
      <c r="DVT1294" s="106"/>
      <c r="DVU1294" s="106"/>
      <c r="DVV1294" s="106"/>
      <c r="DVW1294" s="106"/>
      <c r="DVX1294" s="106"/>
      <c r="DVY1294" s="106"/>
      <c r="DVZ1294" s="106"/>
      <c r="DWA1294" s="106"/>
      <c r="DWB1294" s="106"/>
      <c r="DWC1294" s="106"/>
      <c r="DWD1294" s="106"/>
      <c r="DWE1294" s="106"/>
      <c r="DWF1294" s="106"/>
      <c r="DWG1294" s="106"/>
      <c r="DWH1294" s="106"/>
      <c r="DWI1294" s="106"/>
      <c r="DWJ1294" s="106"/>
      <c r="DWK1294" s="106"/>
      <c r="DWL1294" s="106"/>
      <c r="DWM1294" s="106"/>
      <c r="DWN1294" s="106"/>
      <c r="DWO1294" s="106"/>
      <c r="DWP1294" s="106"/>
      <c r="DWQ1294" s="106"/>
      <c r="DWR1294" s="106"/>
      <c r="DWS1294" s="106"/>
      <c r="DWT1294" s="106"/>
      <c r="DWU1294" s="106"/>
      <c r="DWV1294" s="106"/>
      <c r="DWW1294" s="106"/>
      <c r="DWX1294" s="106"/>
      <c r="DWY1294" s="106"/>
      <c r="DWZ1294" s="106"/>
      <c r="DXA1294" s="106"/>
      <c r="DXB1294" s="106"/>
      <c r="DXC1294" s="106"/>
      <c r="DXD1294" s="106"/>
      <c r="DXE1294" s="106"/>
      <c r="DXF1294" s="106"/>
      <c r="DXG1294" s="106"/>
      <c r="DXH1294" s="106"/>
      <c r="DXI1294" s="106"/>
      <c r="DXJ1294" s="106"/>
      <c r="DXK1294" s="106"/>
      <c r="DXL1294" s="106"/>
      <c r="DXM1294" s="106"/>
      <c r="DXN1294" s="106"/>
      <c r="DXO1294" s="106"/>
      <c r="DXP1294" s="106"/>
      <c r="DXQ1294" s="106"/>
      <c r="DXR1294" s="106"/>
      <c r="DXS1294" s="106"/>
      <c r="DXT1294" s="106"/>
      <c r="DXU1294" s="106"/>
      <c r="DXV1294" s="106"/>
      <c r="DXW1294" s="106"/>
      <c r="DXX1294" s="106"/>
      <c r="DXY1294" s="106"/>
      <c r="DXZ1294" s="106"/>
      <c r="DYA1294" s="106"/>
      <c r="DYB1294" s="106"/>
      <c r="DYC1294" s="106"/>
      <c r="DYD1294" s="106"/>
      <c r="DYE1294" s="106"/>
      <c r="DYF1294" s="106"/>
      <c r="DYG1294" s="106"/>
      <c r="DYH1294" s="106"/>
      <c r="DYI1294" s="106"/>
      <c r="DYJ1294" s="106"/>
      <c r="DYK1294" s="106"/>
      <c r="DYL1294" s="106"/>
      <c r="DYM1294" s="106"/>
      <c r="DYN1294" s="106"/>
      <c r="DYO1294" s="106"/>
      <c r="DYP1294" s="106"/>
      <c r="DYQ1294" s="106"/>
      <c r="DYR1294" s="106"/>
      <c r="DYS1294" s="106"/>
      <c r="DYT1294" s="106"/>
      <c r="DYU1294" s="106"/>
      <c r="DYV1294" s="106"/>
      <c r="DYW1294" s="106"/>
      <c r="DYX1294" s="106"/>
      <c r="DYY1294" s="106"/>
      <c r="DYZ1294" s="106"/>
      <c r="DZA1294" s="106"/>
      <c r="DZB1294" s="106"/>
      <c r="DZC1294" s="106"/>
      <c r="DZD1294" s="106"/>
      <c r="DZE1294" s="106"/>
      <c r="DZF1294" s="106"/>
      <c r="DZG1294" s="106"/>
      <c r="DZH1294" s="106"/>
      <c r="DZI1294" s="106"/>
      <c r="DZJ1294" s="106"/>
      <c r="DZK1294" s="106"/>
      <c r="DZL1294" s="106"/>
      <c r="DZM1294" s="106"/>
      <c r="DZN1294" s="106"/>
      <c r="DZO1294" s="106"/>
      <c r="DZP1294" s="106"/>
      <c r="DZQ1294" s="106"/>
      <c r="DZR1294" s="106"/>
      <c r="DZS1294" s="106"/>
      <c r="DZT1294" s="106"/>
      <c r="DZU1294" s="106"/>
      <c r="DZV1294" s="106"/>
      <c r="DZW1294" s="106"/>
      <c r="DZX1294" s="106"/>
      <c r="DZY1294" s="106"/>
      <c r="DZZ1294" s="106"/>
      <c r="EAA1294" s="106"/>
      <c r="EAB1294" s="106"/>
      <c r="EAC1294" s="106"/>
      <c r="EAD1294" s="106"/>
      <c r="EAE1294" s="106"/>
      <c r="EAF1294" s="106"/>
      <c r="EAG1294" s="106"/>
      <c r="EAH1294" s="106"/>
      <c r="EAI1294" s="106"/>
      <c r="EAJ1294" s="106"/>
      <c r="EAK1294" s="106"/>
      <c r="EAL1294" s="106"/>
      <c r="EAM1294" s="106"/>
      <c r="EAN1294" s="106"/>
      <c r="EAO1294" s="106"/>
      <c r="EAP1294" s="106"/>
      <c r="EAQ1294" s="106"/>
      <c r="EAR1294" s="106"/>
      <c r="EAS1294" s="106"/>
      <c r="EAT1294" s="106"/>
      <c r="EAU1294" s="106"/>
      <c r="EAV1294" s="106"/>
      <c r="EAW1294" s="106"/>
      <c r="EAX1294" s="106"/>
      <c r="EAY1294" s="106"/>
      <c r="EAZ1294" s="106"/>
      <c r="EBA1294" s="106"/>
      <c r="EBB1294" s="106"/>
      <c r="EBC1294" s="106"/>
      <c r="EBD1294" s="106"/>
      <c r="EBE1294" s="106"/>
      <c r="EBF1294" s="106"/>
      <c r="EBG1294" s="106"/>
      <c r="EBH1294" s="106"/>
      <c r="EBI1294" s="106"/>
      <c r="EBJ1294" s="106"/>
      <c r="EBK1294" s="106"/>
      <c r="EBL1294" s="106"/>
      <c r="EBM1294" s="106"/>
      <c r="EBN1294" s="106"/>
      <c r="EBO1294" s="106"/>
      <c r="EBP1294" s="106"/>
      <c r="EBQ1294" s="106"/>
      <c r="EBR1294" s="106"/>
      <c r="EBS1294" s="106"/>
      <c r="EBT1294" s="106"/>
      <c r="EBU1294" s="106"/>
      <c r="EBV1294" s="106"/>
      <c r="EBW1294" s="106"/>
      <c r="EBX1294" s="106"/>
      <c r="EBY1294" s="106"/>
      <c r="EBZ1294" s="106"/>
      <c r="ECA1294" s="106"/>
      <c r="ECB1294" s="106"/>
      <c r="ECC1294" s="106"/>
      <c r="ECD1294" s="106"/>
      <c r="ECE1294" s="106"/>
      <c r="ECF1294" s="106"/>
      <c r="ECG1294" s="106"/>
      <c r="ECH1294" s="106"/>
      <c r="ECI1294" s="106"/>
      <c r="ECJ1294" s="106"/>
      <c r="ECK1294" s="106"/>
      <c r="ECL1294" s="106"/>
      <c r="ECM1294" s="106"/>
      <c r="ECN1294" s="106"/>
      <c r="ECO1294" s="106"/>
      <c r="ECP1294" s="106"/>
      <c r="ECQ1294" s="106"/>
      <c r="ECR1294" s="106"/>
      <c r="ECS1294" s="106"/>
      <c r="ECT1294" s="106"/>
      <c r="ECU1294" s="106"/>
      <c r="ECV1294" s="106"/>
      <c r="ECW1294" s="106"/>
      <c r="ECX1294" s="106"/>
      <c r="ECY1294" s="106"/>
      <c r="ECZ1294" s="106"/>
      <c r="EDA1294" s="106"/>
      <c r="EDB1294" s="106"/>
      <c r="EDC1294" s="106"/>
      <c r="EDD1294" s="106"/>
      <c r="EDE1294" s="106"/>
      <c r="EDF1294" s="106"/>
      <c r="EDG1294" s="106"/>
      <c r="EDH1294" s="106"/>
      <c r="EDI1294" s="106"/>
      <c r="EDJ1294" s="106"/>
      <c r="EDK1294" s="106"/>
      <c r="EDL1294" s="106"/>
      <c r="EDM1294" s="106"/>
      <c r="EDN1294" s="106"/>
      <c r="EDO1294" s="106"/>
      <c r="EDP1294" s="106"/>
      <c r="EDQ1294" s="106"/>
      <c r="EDR1294" s="106"/>
      <c r="EDS1294" s="106"/>
      <c r="EDT1294" s="106"/>
      <c r="EDU1294" s="106"/>
      <c r="EDV1294" s="106"/>
      <c r="EDW1294" s="106"/>
      <c r="EDX1294" s="106"/>
      <c r="EDY1294" s="106"/>
      <c r="EDZ1294" s="106"/>
      <c r="EEA1294" s="106"/>
      <c r="EEB1294" s="106"/>
      <c r="EEC1294" s="106"/>
      <c r="EED1294" s="106"/>
      <c r="EEE1294" s="106"/>
      <c r="EEF1294" s="106"/>
      <c r="EEG1294" s="106"/>
      <c r="EEH1294" s="106"/>
      <c r="EEI1294" s="106"/>
      <c r="EEJ1294" s="106"/>
      <c r="EEK1294" s="106"/>
      <c r="EEL1294" s="106"/>
      <c r="EEM1294" s="106"/>
      <c r="EEN1294" s="106"/>
      <c r="EEO1294" s="106"/>
      <c r="EEP1294" s="106"/>
      <c r="EEQ1294" s="106"/>
      <c r="EER1294" s="106"/>
      <c r="EES1294" s="106"/>
      <c r="EET1294" s="106"/>
      <c r="EEU1294" s="106"/>
      <c r="EEV1294" s="106"/>
      <c r="EEW1294" s="106"/>
      <c r="EEX1294" s="106"/>
      <c r="EEY1294" s="106"/>
      <c r="EEZ1294" s="106"/>
      <c r="EFA1294" s="106"/>
      <c r="EFB1294" s="106"/>
      <c r="EFC1294" s="106"/>
      <c r="EFD1294" s="106"/>
      <c r="EFE1294" s="106"/>
      <c r="EFF1294" s="106"/>
      <c r="EFG1294" s="106"/>
      <c r="EFH1294" s="106"/>
      <c r="EFI1294" s="106"/>
      <c r="EFJ1294" s="106"/>
      <c r="EFK1294" s="106"/>
      <c r="EFL1294" s="106"/>
      <c r="EFM1294" s="106"/>
      <c r="EFN1294" s="106"/>
      <c r="EFO1294" s="106"/>
      <c r="EFP1294" s="106"/>
      <c r="EFQ1294" s="106"/>
      <c r="EFR1294" s="106"/>
      <c r="EFS1294" s="106"/>
      <c r="EFT1294" s="106"/>
      <c r="EFU1294" s="106"/>
      <c r="EFV1294" s="106"/>
      <c r="EFW1294" s="106"/>
      <c r="EFX1294" s="106"/>
      <c r="EFY1294" s="106"/>
      <c r="EFZ1294" s="106"/>
      <c r="EGA1294" s="106"/>
      <c r="EGB1294" s="106"/>
      <c r="EGC1294" s="106"/>
      <c r="EGD1294" s="106"/>
      <c r="EGE1294" s="106"/>
      <c r="EGF1294" s="106"/>
      <c r="EGG1294" s="106"/>
      <c r="EGH1294" s="106"/>
      <c r="EGI1294" s="106"/>
      <c r="EGJ1294" s="106"/>
      <c r="EGK1294" s="106"/>
      <c r="EGL1294" s="106"/>
      <c r="EGM1294" s="106"/>
      <c r="EGN1294" s="106"/>
      <c r="EGO1294" s="106"/>
      <c r="EGP1294" s="106"/>
      <c r="EGQ1294" s="106"/>
      <c r="EGR1294" s="106"/>
      <c r="EGS1294" s="106"/>
      <c r="EGT1294" s="106"/>
      <c r="EGU1294" s="106"/>
      <c r="EGV1294" s="106"/>
      <c r="EGW1294" s="106"/>
      <c r="EGX1294" s="106"/>
      <c r="EGY1294" s="106"/>
      <c r="EGZ1294" s="106"/>
      <c r="EHA1294" s="106"/>
      <c r="EHB1294" s="106"/>
      <c r="EHC1294" s="106"/>
      <c r="EHD1294" s="106"/>
      <c r="EHE1294" s="106"/>
      <c r="EHF1294" s="106"/>
      <c r="EHG1294" s="106"/>
      <c r="EHH1294" s="106"/>
      <c r="EHI1294" s="106"/>
      <c r="EHJ1294" s="106"/>
      <c r="EHK1294" s="106"/>
      <c r="EHL1294" s="106"/>
      <c r="EHM1294" s="106"/>
      <c r="EHN1294" s="106"/>
      <c r="EHO1294" s="106"/>
      <c r="EHP1294" s="106"/>
      <c r="EHQ1294" s="106"/>
      <c r="EHR1294" s="106"/>
      <c r="EHS1294" s="106"/>
      <c r="EHT1294" s="106"/>
      <c r="EHU1294" s="106"/>
      <c r="EHV1294" s="106"/>
      <c r="EHW1294" s="106"/>
      <c r="EHX1294" s="106"/>
      <c r="EHY1294" s="106"/>
      <c r="EHZ1294" s="106"/>
      <c r="EIA1294" s="106"/>
      <c r="EIB1294" s="106"/>
      <c r="EIC1294" s="106"/>
      <c r="EID1294" s="106"/>
      <c r="EIE1294" s="106"/>
      <c r="EIF1294" s="106"/>
      <c r="EIG1294" s="106"/>
      <c r="EIH1294" s="106"/>
      <c r="EII1294" s="106"/>
      <c r="EIJ1294" s="106"/>
      <c r="EIK1294" s="106"/>
      <c r="EIL1294" s="106"/>
      <c r="EIM1294" s="106"/>
      <c r="EIN1294" s="106"/>
      <c r="EIO1294" s="106"/>
      <c r="EIP1294" s="106"/>
      <c r="EIQ1294" s="106"/>
      <c r="EIR1294" s="106"/>
      <c r="EIS1294" s="106"/>
      <c r="EIT1294" s="106"/>
      <c r="EIU1294" s="106"/>
      <c r="EIV1294" s="106"/>
      <c r="EIW1294" s="106"/>
      <c r="EIX1294" s="106"/>
      <c r="EIY1294" s="106"/>
      <c r="EIZ1294" s="106"/>
      <c r="EJA1294" s="106"/>
      <c r="EJB1294" s="106"/>
      <c r="EJC1294" s="106"/>
      <c r="EJD1294" s="106"/>
      <c r="EJE1294" s="106"/>
      <c r="EJF1294" s="106"/>
      <c r="EJG1294" s="106"/>
      <c r="EJH1294" s="106"/>
      <c r="EJI1294" s="106"/>
      <c r="EJJ1294" s="106"/>
      <c r="EJK1294" s="106"/>
      <c r="EJL1294" s="106"/>
      <c r="EJM1294" s="106"/>
      <c r="EJN1294" s="106"/>
      <c r="EJO1294" s="106"/>
      <c r="EJP1294" s="106"/>
      <c r="EJQ1294" s="106"/>
      <c r="EJR1294" s="106"/>
      <c r="EJS1294" s="106"/>
      <c r="EJT1294" s="106"/>
      <c r="EJU1294" s="106"/>
      <c r="EJV1294" s="106"/>
      <c r="EJW1294" s="106"/>
      <c r="EJX1294" s="106"/>
      <c r="EJY1294" s="106"/>
      <c r="EJZ1294" s="106"/>
      <c r="EKA1294" s="106"/>
      <c r="EKB1294" s="106"/>
      <c r="EKC1294" s="106"/>
      <c r="EKD1294" s="106"/>
      <c r="EKE1294" s="106"/>
      <c r="EKF1294" s="106"/>
      <c r="EKG1294" s="106"/>
      <c r="EKH1294" s="106"/>
      <c r="EKI1294" s="106"/>
      <c r="EKJ1294" s="106"/>
      <c r="EKK1294" s="106"/>
      <c r="EKL1294" s="106"/>
      <c r="EKM1294" s="106"/>
      <c r="EKN1294" s="106"/>
      <c r="EKO1294" s="106"/>
      <c r="EKP1294" s="106"/>
      <c r="EKQ1294" s="106"/>
      <c r="EKR1294" s="106"/>
      <c r="EKS1294" s="106"/>
      <c r="EKT1294" s="106"/>
      <c r="EKU1294" s="106"/>
      <c r="EKV1294" s="106"/>
      <c r="EKW1294" s="106"/>
      <c r="EKX1294" s="106"/>
      <c r="EKY1294" s="106"/>
      <c r="EKZ1294" s="106"/>
      <c r="ELA1294" s="106"/>
      <c r="ELB1294" s="106"/>
      <c r="ELC1294" s="106"/>
      <c r="ELD1294" s="106"/>
      <c r="ELE1294" s="106"/>
      <c r="ELF1294" s="106"/>
      <c r="ELG1294" s="106"/>
      <c r="ELH1294" s="106"/>
      <c r="ELI1294" s="106"/>
      <c r="ELJ1294" s="106"/>
      <c r="ELK1294" s="106"/>
      <c r="ELL1294" s="106"/>
      <c r="ELM1294" s="106"/>
      <c r="ELN1294" s="106"/>
      <c r="ELO1294" s="106"/>
      <c r="ELP1294" s="106"/>
      <c r="ELQ1294" s="106"/>
      <c r="ELR1294" s="106"/>
      <c r="ELS1294" s="106"/>
      <c r="ELT1294" s="106"/>
      <c r="ELU1294" s="106"/>
      <c r="ELV1294" s="106"/>
      <c r="ELW1294" s="106"/>
      <c r="ELX1294" s="106"/>
      <c r="ELY1294" s="106"/>
      <c r="ELZ1294" s="106"/>
      <c r="EMA1294" s="106"/>
      <c r="EMB1294" s="106"/>
      <c r="EMC1294" s="106"/>
      <c r="EMD1294" s="106"/>
      <c r="EME1294" s="106"/>
      <c r="EMF1294" s="106"/>
      <c r="EMG1294" s="106"/>
      <c r="EMH1294" s="106"/>
      <c r="EMI1294" s="106"/>
      <c r="EMJ1294" s="106"/>
      <c r="EMK1294" s="106"/>
      <c r="EML1294" s="106"/>
      <c r="EMM1294" s="106"/>
      <c r="EMN1294" s="106"/>
      <c r="EMO1294" s="106"/>
      <c r="EMP1294" s="106"/>
      <c r="EMQ1294" s="106"/>
      <c r="EMR1294" s="106"/>
      <c r="EMS1294" s="106"/>
      <c r="EMT1294" s="106"/>
      <c r="EMU1294" s="106"/>
      <c r="EMV1294" s="106"/>
      <c r="EMW1294" s="106"/>
      <c r="EMX1294" s="106"/>
      <c r="EMY1294" s="106"/>
      <c r="EMZ1294" s="106"/>
      <c r="ENA1294" s="106"/>
      <c r="ENB1294" s="106"/>
      <c r="ENC1294" s="106"/>
      <c r="END1294" s="106"/>
      <c r="ENE1294" s="106"/>
      <c r="ENF1294" s="106"/>
      <c r="ENG1294" s="106"/>
      <c r="ENH1294" s="106"/>
      <c r="ENI1294" s="106"/>
      <c r="ENJ1294" s="106"/>
      <c r="ENK1294" s="106"/>
      <c r="ENL1294" s="106"/>
      <c r="ENM1294" s="106"/>
      <c r="ENN1294" s="106"/>
      <c r="ENO1294" s="106"/>
      <c r="ENP1294" s="106"/>
      <c r="ENQ1294" s="106"/>
      <c r="ENR1294" s="106"/>
      <c r="ENS1294" s="106"/>
      <c r="ENT1294" s="106"/>
      <c r="ENU1294" s="106"/>
      <c r="ENV1294" s="106"/>
      <c r="ENW1294" s="106"/>
      <c r="ENX1294" s="106"/>
      <c r="ENY1294" s="106"/>
      <c r="ENZ1294" s="106"/>
      <c r="EOA1294" s="106"/>
      <c r="EOB1294" s="106"/>
      <c r="EOC1294" s="106"/>
      <c r="EOD1294" s="106"/>
      <c r="EOE1294" s="106"/>
      <c r="EOF1294" s="106"/>
      <c r="EOG1294" s="106"/>
      <c r="EOH1294" s="106"/>
      <c r="EOI1294" s="106"/>
      <c r="EOJ1294" s="106"/>
      <c r="EOK1294" s="106"/>
      <c r="EOL1294" s="106"/>
      <c r="EOM1294" s="106"/>
      <c r="EON1294" s="106"/>
      <c r="EOO1294" s="106"/>
      <c r="EOP1294" s="106"/>
      <c r="EOQ1294" s="106"/>
      <c r="EOR1294" s="106"/>
      <c r="EOS1294" s="106"/>
      <c r="EOT1294" s="106"/>
      <c r="EOU1294" s="106"/>
      <c r="EOV1294" s="106"/>
      <c r="EOW1294" s="106"/>
      <c r="EOX1294" s="106"/>
      <c r="EOY1294" s="106"/>
      <c r="EOZ1294" s="106"/>
      <c r="EPA1294" s="106"/>
      <c r="EPB1294" s="106"/>
      <c r="EPC1294" s="106"/>
      <c r="EPD1294" s="106"/>
      <c r="EPE1294" s="106"/>
      <c r="EPF1294" s="106"/>
      <c r="EPG1294" s="106"/>
      <c r="EPH1294" s="106"/>
      <c r="EPI1294" s="106"/>
      <c r="EPJ1294" s="106"/>
      <c r="EPK1294" s="106"/>
      <c r="EPL1294" s="106"/>
      <c r="EPM1294" s="106"/>
      <c r="EPN1294" s="106"/>
      <c r="EPO1294" s="106"/>
      <c r="EPP1294" s="106"/>
      <c r="EPQ1294" s="106"/>
      <c r="EPR1294" s="106"/>
      <c r="EPS1294" s="106"/>
      <c r="EPT1294" s="106"/>
      <c r="EPU1294" s="106"/>
      <c r="EPV1294" s="106"/>
      <c r="EPW1294" s="106"/>
      <c r="EPX1294" s="106"/>
      <c r="EPY1294" s="106"/>
      <c r="EPZ1294" s="106"/>
      <c r="EQA1294" s="106"/>
      <c r="EQB1294" s="106"/>
      <c r="EQC1294" s="106"/>
      <c r="EQD1294" s="106"/>
      <c r="EQE1294" s="106"/>
      <c r="EQF1294" s="106"/>
      <c r="EQG1294" s="106"/>
      <c r="EQH1294" s="106"/>
      <c r="EQI1294" s="106"/>
      <c r="EQJ1294" s="106"/>
      <c r="EQK1294" s="106"/>
      <c r="EQL1294" s="106"/>
      <c r="EQM1294" s="106"/>
      <c r="EQN1294" s="106"/>
      <c r="EQO1294" s="106"/>
      <c r="EQP1294" s="106"/>
      <c r="EQQ1294" s="106"/>
      <c r="EQR1294" s="106"/>
      <c r="EQS1294" s="106"/>
      <c r="EQT1294" s="106"/>
      <c r="EQU1294" s="106"/>
      <c r="EQV1294" s="106"/>
      <c r="EQW1294" s="106"/>
      <c r="EQX1294" s="106"/>
      <c r="EQY1294" s="106"/>
      <c r="EQZ1294" s="106"/>
      <c r="ERA1294" s="106"/>
      <c r="ERB1294" s="106"/>
      <c r="ERC1294" s="106"/>
      <c r="ERD1294" s="106"/>
      <c r="ERE1294" s="106"/>
      <c r="ERF1294" s="106"/>
      <c r="ERG1294" s="106"/>
      <c r="ERH1294" s="106"/>
      <c r="ERI1294" s="106"/>
      <c r="ERJ1294" s="106"/>
      <c r="ERK1294" s="106"/>
      <c r="ERL1294" s="106"/>
      <c r="ERM1294" s="106"/>
      <c r="ERN1294" s="106"/>
      <c r="ERO1294" s="106"/>
      <c r="ERP1294" s="106"/>
      <c r="ERQ1294" s="106"/>
      <c r="ERR1294" s="106"/>
      <c r="ERS1294" s="106"/>
      <c r="ERT1294" s="106"/>
      <c r="ERU1294" s="106"/>
      <c r="ERV1294" s="106"/>
      <c r="ERW1294" s="106"/>
      <c r="ERX1294" s="106"/>
      <c r="ERY1294" s="106"/>
      <c r="ERZ1294" s="106"/>
      <c r="ESA1294" s="106"/>
      <c r="ESB1294" s="106"/>
      <c r="ESC1294" s="106"/>
      <c r="ESD1294" s="106"/>
      <c r="ESE1294" s="106"/>
      <c r="ESF1294" s="106"/>
      <c r="ESG1294" s="106"/>
      <c r="ESH1294" s="106"/>
      <c r="ESI1294" s="106"/>
      <c r="ESJ1294" s="106"/>
      <c r="ESK1294" s="106"/>
      <c r="ESL1294" s="106"/>
      <c r="ESM1294" s="106"/>
      <c r="ESN1294" s="106"/>
      <c r="ESO1294" s="106"/>
      <c r="ESP1294" s="106"/>
      <c r="ESQ1294" s="106"/>
      <c r="ESR1294" s="106"/>
      <c r="ESS1294" s="106"/>
      <c r="EST1294" s="106"/>
      <c r="ESU1294" s="106"/>
      <c r="ESV1294" s="106"/>
      <c r="ESW1294" s="106"/>
      <c r="ESX1294" s="106"/>
      <c r="ESY1294" s="106"/>
      <c r="ESZ1294" s="106"/>
      <c r="ETA1294" s="106"/>
      <c r="ETB1294" s="106"/>
      <c r="ETC1294" s="106"/>
      <c r="ETD1294" s="106"/>
      <c r="ETE1294" s="106"/>
      <c r="ETF1294" s="106"/>
      <c r="ETG1294" s="106"/>
      <c r="ETH1294" s="106"/>
      <c r="ETI1294" s="106"/>
      <c r="ETJ1294" s="106"/>
      <c r="ETK1294" s="106"/>
      <c r="ETL1294" s="106"/>
      <c r="ETM1294" s="106"/>
      <c r="ETN1294" s="106"/>
      <c r="ETO1294" s="106"/>
      <c r="ETP1294" s="106"/>
      <c r="ETQ1294" s="106"/>
      <c r="ETR1294" s="106"/>
      <c r="ETS1294" s="106"/>
      <c r="ETT1294" s="106"/>
      <c r="ETU1294" s="106"/>
      <c r="ETV1294" s="106"/>
      <c r="ETW1294" s="106"/>
      <c r="ETX1294" s="106"/>
      <c r="ETY1294" s="106"/>
      <c r="ETZ1294" s="106"/>
      <c r="EUA1294" s="106"/>
      <c r="EUB1294" s="106"/>
      <c r="EUC1294" s="106"/>
      <c r="EUD1294" s="106"/>
      <c r="EUE1294" s="106"/>
      <c r="EUF1294" s="106"/>
      <c r="EUG1294" s="106"/>
      <c r="EUH1294" s="106"/>
      <c r="EUI1294" s="106"/>
      <c r="EUJ1294" s="106"/>
      <c r="EUK1294" s="106"/>
      <c r="EUL1294" s="106"/>
      <c r="EUM1294" s="106"/>
      <c r="EUN1294" s="106"/>
      <c r="EUO1294" s="106"/>
      <c r="EUP1294" s="106"/>
      <c r="EUQ1294" s="106"/>
      <c r="EUR1294" s="106"/>
      <c r="EUS1294" s="106"/>
      <c r="EUT1294" s="106"/>
      <c r="EUU1294" s="106"/>
      <c r="EUV1294" s="106"/>
      <c r="EUW1294" s="106"/>
      <c r="EUX1294" s="106"/>
      <c r="EUY1294" s="106"/>
      <c r="EUZ1294" s="106"/>
      <c r="EVA1294" s="106"/>
      <c r="EVB1294" s="106"/>
      <c r="EVC1294" s="106"/>
      <c r="EVD1294" s="106"/>
      <c r="EVE1294" s="106"/>
      <c r="EVF1294" s="106"/>
      <c r="EVG1294" s="106"/>
      <c r="EVH1294" s="106"/>
      <c r="EVI1294" s="106"/>
      <c r="EVJ1294" s="106"/>
      <c r="EVK1294" s="106"/>
      <c r="EVL1294" s="106"/>
      <c r="EVM1294" s="106"/>
      <c r="EVN1294" s="106"/>
      <c r="EVO1294" s="106"/>
      <c r="EVP1294" s="106"/>
      <c r="EVQ1294" s="106"/>
      <c r="EVR1294" s="106"/>
      <c r="EVS1294" s="106"/>
      <c r="EVT1294" s="106"/>
      <c r="EVU1294" s="106"/>
      <c r="EVV1294" s="106"/>
      <c r="EVW1294" s="106"/>
      <c r="EVX1294" s="106"/>
      <c r="EVY1294" s="106"/>
      <c r="EVZ1294" s="106"/>
      <c r="EWA1294" s="106"/>
      <c r="EWB1294" s="106"/>
      <c r="EWC1294" s="106"/>
      <c r="EWD1294" s="106"/>
      <c r="EWE1294" s="106"/>
      <c r="EWF1294" s="106"/>
      <c r="EWG1294" s="106"/>
      <c r="EWH1294" s="106"/>
      <c r="EWI1294" s="106"/>
      <c r="EWJ1294" s="106"/>
      <c r="EWK1294" s="106"/>
      <c r="EWL1294" s="106"/>
      <c r="EWM1294" s="106"/>
      <c r="EWN1294" s="106"/>
      <c r="EWO1294" s="106"/>
      <c r="EWP1294" s="106"/>
      <c r="EWQ1294" s="106"/>
      <c r="EWR1294" s="106"/>
      <c r="EWS1294" s="106"/>
      <c r="EWT1294" s="106"/>
      <c r="EWU1294" s="106"/>
      <c r="EWV1294" s="106"/>
      <c r="EWW1294" s="106"/>
      <c r="EWX1294" s="106"/>
      <c r="EWY1294" s="106"/>
      <c r="EWZ1294" s="106"/>
      <c r="EXA1294" s="106"/>
      <c r="EXB1294" s="106"/>
      <c r="EXC1294" s="106"/>
      <c r="EXD1294" s="106"/>
      <c r="EXE1294" s="106"/>
      <c r="EXF1294" s="106"/>
      <c r="EXG1294" s="106"/>
      <c r="EXH1294" s="106"/>
      <c r="EXI1294" s="106"/>
      <c r="EXJ1294" s="106"/>
      <c r="EXK1294" s="106"/>
      <c r="EXL1294" s="106"/>
      <c r="EXM1294" s="106"/>
      <c r="EXN1294" s="106"/>
      <c r="EXO1294" s="106"/>
      <c r="EXP1294" s="106"/>
      <c r="EXQ1294" s="106"/>
      <c r="EXR1294" s="106"/>
      <c r="EXS1294" s="106"/>
      <c r="EXT1294" s="106"/>
      <c r="EXU1294" s="106"/>
      <c r="EXV1294" s="106"/>
      <c r="EXW1294" s="106"/>
      <c r="EXX1294" s="106"/>
      <c r="EXY1294" s="106"/>
      <c r="EXZ1294" s="106"/>
      <c r="EYA1294" s="106"/>
      <c r="EYB1294" s="106"/>
      <c r="EYC1294" s="106"/>
      <c r="EYD1294" s="106"/>
      <c r="EYE1294" s="106"/>
      <c r="EYF1294" s="106"/>
      <c r="EYG1294" s="106"/>
      <c r="EYH1294" s="106"/>
      <c r="EYI1294" s="106"/>
      <c r="EYJ1294" s="106"/>
      <c r="EYK1294" s="106"/>
      <c r="EYL1294" s="106"/>
      <c r="EYM1294" s="106"/>
      <c r="EYN1294" s="106"/>
      <c r="EYO1294" s="106"/>
      <c r="EYP1294" s="106"/>
      <c r="EYQ1294" s="106"/>
      <c r="EYR1294" s="106"/>
      <c r="EYS1294" s="106"/>
      <c r="EYT1294" s="106"/>
      <c r="EYU1294" s="106"/>
      <c r="EYV1294" s="106"/>
      <c r="EYW1294" s="106"/>
      <c r="EYX1294" s="106"/>
      <c r="EYY1294" s="106"/>
      <c r="EYZ1294" s="106"/>
      <c r="EZA1294" s="106"/>
      <c r="EZB1294" s="106"/>
      <c r="EZC1294" s="106"/>
      <c r="EZD1294" s="106"/>
      <c r="EZE1294" s="106"/>
      <c r="EZF1294" s="106"/>
      <c r="EZG1294" s="106"/>
      <c r="EZH1294" s="106"/>
      <c r="EZI1294" s="106"/>
      <c r="EZJ1294" s="106"/>
      <c r="EZK1294" s="106"/>
      <c r="EZL1294" s="106"/>
      <c r="EZM1294" s="106"/>
      <c r="EZN1294" s="106"/>
      <c r="EZO1294" s="106"/>
      <c r="EZP1294" s="106"/>
      <c r="EZQ1294" s="106"/>
      <c r="EZR1294" s="106"/>
      <c r="EZS1294" s="106"/>
      <c r="EZT1294" s="106"/>
      <c r="EZU1294" s="106"/>
      <c r="EZV1294" s="106"/>
      <c r="EZW1294" s="106"/>
      <c r="EZX1294" s="106"/>
      <c r="EZY1294" s="106"/>
      <c r="EZZ1294" s="106"/>
      <c r="FAA1294" s="106"/>
      <c r="FAB1294" s="106"/>
      <c r="FAC1294" s="106"/>
      <c r="FAD1294" s="106"/>
      <c r="FAE1294" s="106"/>
      <c r="FAF1294" s="106"/>
      <c r="FAG1294" s="106"/>
      <c r="FAH1294" s="106"/>
      <c r="FAI1294" s="106"/>
      <c r="FAJ1294" s="106"/>
      <c r="FAK1294" s="106"/>
      <c r="FAL1294" s="106"/>
      <c r="FAM1294" s="106"/>
      <c r="FAN1294" s="106"/>
      <c r="FAO1294" s="106"/>
      <c r="FAP1294" s="106"/>
      <c r="FAQ1294" s="106"/>
      <c r="FAR1294" s="106"/>
      <c r="FAS1294" s="106"/>
      <c r="FAT1294" s="106"/>
      <c r="FAU1294" s="106"/>
      <c r="FAV1294" s="106"/>
      <c r="FAW1294" s="106"/>
      <c r="FAX1294" s="106"/>
      <c r="FAY1294" s="106"/>
      <c r="FAZ1294" s="106"/>
      <c r="FBA1294" s="106"/>
      <c r="FBB1294" s="106"/>
      <c r="FBC1294" s="106"/>
      <c r="FBD1294" s="106"/>
      <c r="FBE1294" s="106"/>
      <c r="FBF1294" s="106"/>
      <c r="FBG1294" s="106"/>
      <c r="FBH1294" s="106"/>
      <c r="FBI1294" s="106"/>
      <c r="FBJ1294" s="106"/>
      <c r="FBK1294" s="106"/>
      <c r="FBL1294" s="106"/>
      <c r="FBM1294" s="106"/>
      <c r="FBN1294" s="106"/>
      <c r="FBO1294" s="106"/>
      <c r="FBP1294" s="106"/>
      <c r="FBQ1294" s="106"/>
      <c r="FBR1294" s="106"/>
      <c r="FBS1294" s="106"/>
      <c r="FBT1294" s="106"/>
      <c r="FBU1294" s="106"/>
      <c r="FBV1294" s="106"/>
      <c r="FBW1294" s="106"/>
      <c r="FBX1294" s="106"/>
      <c r="FBY1294" s="106"/>
      <c r="FBZ1294" s="106"/>
      <c r="FCA1294" s="106"/>
      <c r="FCB1294" s="106"/>
      <c r="FCC1294" s="106"/>
      <c r="FCD1294" s="106"/>
      <c r="FCE1294" s="106"/>
      <c r="FCF1294" s="106"/>
      <c r="FCG1294" s="106"/>
      <c r="FCH1294" s="106"/>
      <c r="FCI1294" s="106"/>
      <c r="FCJ1294" s="106"/>
      <c r="FCK1294" s="106"/>
      <c r="FCL1294" s="106"/>
      <c r="FCM1294" s="106"/>
      <c r="FCN1294" s="106"/>
      <c r="FCO1294" s="106"/>
      <c r="FCP1294" s="106"/>
      <c r="FCQ1294" s="106"/>
      <c r="FCR1294" s="106"/>
      <c r="FCS1294" s="106"/>
      <c r="FCT1294" s="106"/>
      <c r="FCU1294" s="106"/>
      <c r="FCV1294" s="106"/>
      <c r="FCW1294" s="106"/>
      <c r="FCX1294" s="106"/>
      <c r="FCY1294" s="106"/>
      <c r="FCZ1294" s="106"/>
      <c r="FDA1294" s="106"/>
      <c r="FDB1294" s="106"/>
      <c r="FDC1294" s="106"/>
      <c r="FDD1294" s="106"/>
      <c r="FDE1294" s="106"/>
      <c r="FDF1294" s="106"/>
      <c r="FDG1294" s="106"/>
      <c r="FDH1294" s="106"/>
      <c r="FDI1294" s="106"/>
      <c r="FDJ1294" s="106"/>
      <c r="FDK1294" s="106"/>
      <c r="FDL1294" s="106"/>
      <c r="FDM1294" s="106"/>
      <c r="FDN1294" s="106"/>
      <c r="FDO1294" s="106"/>
      <c r="FDP1294" s="106"/>
      <c r="FDQ1294" s="106"/>
      <c r="FDR1294" s="106"/>
      <c r="FDS1294" s="106"/>
      <c r="FDT1294" s="106"/>
      <c r="FDU1294" s="106"/>
      <c r="FDV1294" s="106"/>
      <c r="FDW1294" s="106"/>
      <c r="FDX1294" s="106"/>
      <c r="FDY1294" s="106"/>
      <c r="FDZ1294" s="106"/>
      <c r="FEA1294" s="106"/>
      <c r="FEB1294" s="106"/>
      <c r="FEC1294" s="106"/>
      <c r="FED1294" s="106"/>
      <c r="FEE1294" s="106"/>
      <c r="FEF1294" s="106"/>
      <c r="FEG1294" s="106"/>
      <c r="FEH1294" s="106"/>
      <c r="FEI1294" s="106"/>
      <c r="FEJ1294" s="106"/>
      <c r="FEK1294" s="106"/>
      <c r="FEL1294" s="106"/>
      <c r="FEM1294" s="106"/>
      <c r="FEN1294" s="106"/>
      <c r="FEO1294" s="106"/>
      <c r="FEP1294" s="106"/>
      <c r="FEQ1294" s="106"/>
      <c r="FER1294" s="106"/>
      <c r="FES1294" s="106"/>
      <c r="FET1294" s="106"/>
      <c r="FEU1294" s="106"/>
      <c r="FEV1294" s="106"/>
      <c r="FEW1294" s="106"/>
      <c r="FEX1294" s="106"/>
      <c r="FEY1294" s="106"/>
      <c r="FEZ1294" s="106"/>
      <c r="FFA1294" s="106"/>
      <c r="FFB1294" s="106"/>
      <c r="FFC1294" s="106"/>
      <c r="FFD1294" s="106"/>
      <c r="FFE1294" s="106"/>
      <c r="FFF1294" s="106"/>
      <c r="FFG1294" s="106"/>
      <c r="FFH1294" s="106"/>
      <c r="FFI1294" s="106"/>
      <c r="FFJ1294" s="106"/>
      <c r="FFK1294" s="106"/>
      <c r="FFL1294" s="106"/>
      <c r="FFM1294" s="106"/>
      <c r="FFN1294" s="106"/>
      <c r="FFO1294" s="106"/>
      <c r="FFP1294" s="106"/>
      <c r="FFQ1294" s="106"/>
      <c r="FFR1294" s="106"/>
      <c r="FFS1294" s="106"/>
      <c r="FFT1294" s="106"/>
      <c r="FFU1294" s="106"/>
      <c r="FFV1294" s="106"/>
      <c r="FFW1294" s="106"/>
      <c r="FFX1294" s="106"/>
      <c r="FFY1294" s="106"/>
      <c r="FFZ1294" s="106"/>
      <c r="FGA1294" s="106"/>
      <c r="FGB1294" s="106"/>
      <c r="FGC1294" s="106"/>
      <c r="FGD1294" s="106"/>
      <c r="FGE1294" s="106"/>
      <c r="FGF1294" s="106"/>
      <c r="FGG1294" s="106"/>
      <c r="FGH1294" s="106"/>
      <c r="FGI1294" s="106"/>
      <c r="FGJ1294" s="106"/>
      <c r="FGK1294" s="106"/>
      <c r="FGL1294" s="106"/>
      <c r="FGM1294" s="106"/>
      <c r="FGN1294" s="106"/>
      <c r="FGO1294" s="106"/>
      <c r="FGP1294" s="106"/>
      <c r="FGQ1294" s="106"/>
      <c r="FGR1294" s="106"/>
      <c r="FGS1294" s="106"/>
      <c r="FGT1294" s="106"/>
      <c r="FGU1294" s="106"/>
      <c r="FGV1294" s="106"/>
      <c r="FGW1294" s="106"/>
      <c r="FGX1294" s="106"/>
      <c r="FGY1294" s="106"/>
      <c r="FGZ1294" s="106"/>
      <c r="FHA1294" s="106"/>
      <c r="FHB1294" s="106"/>
      <c r="FHC1294" s="106"/>
      <c r="FHD1294" s="106"/>
      <c r="FHE1294" s="106"/>
      <c r="FHF1294" s="106"/>
      <c r="FHG1294" s="106"/>
      <c r="FHH1294" s="106"/>
      <c r="FHI1294" s="106"/>
      <c r="FHJ1294" s="106"/>
      <c r="FHK1294" s="106"/>
      <c r="FHL1294" s="106"/>
      <c r="FHM1294" s="106"/>
      <c r="FHN1294" s="106"/>
      <c r="FHO1294" s="106"/>
      <c r="FHP1294" s="106"/>
      <c r="FHQ1294" s="106"/>
      <c r="FHR1294" s="106"/>
      <c r="FHS1294" s="106"/>
      <c r="FHT1294" s="106"/>
      <c r="FHU1294" s="106"/>
      <c r="FHV1294" s="106"/>
      <c r="FHW1294" s="106"/>
      <c r="FHX1294" s="106"/>
      <c r="FHY1294" s="106"/>
      <c r="FHZ1294" s="106"/>
      <c r="FIA1294" s="106"/>
      <c r="FIB1294" s="106"/>
      <c r="FIC1294" s="106"/>
      <c r="FID1294" s="106"/>
      <c r="FIE1294" s="106"/>
      <c r="FIF1294" s="106"/>
      <c r="FIG1294" s="106"/>
      <c r="FIH1294" s="106"/>
      <c r="FII1294" s="106"/>
      <c r="FIJ1294" s="106"/>
      <c r="FIK1294" s="106"/>
      <c r="FIL1294" s="106"/>
      <c r="FIM1294" s="106"/>
      <c r="FIN1294" s="106"/>
      <c r="FIO1294" s="106"/>
      <c r="FIP1294" s="106"/>
      <c r="FIQ1294" s="106"/>
      <c r="FIR1294" s="106"/>
      <c r="FIS1294" s="106"/>
      <c r="FIT1294" s="106"/>
      <c r="FIU1294" s="106"/>
      <c r="FIV1294" s="106"/>
      <c r="FIW1294" s="106"/>
      <c r="FIX1294" s="106"/>
      <c r="FIY1294" s="106"/>
      <c r="FIZ1294" s="106"/>
      <c r="FJA1294" s="106"/>
      <c r="FJB1294" s="106"/>
      <c r="FJC1294" s="106"/>
      <c r="FJD1294" s="106"/>
      <c r="FJE1294" s="106"/>
      <c r="FJF1294" s="106"/>
      <c r="FJG1294" s="106"/>
      <c r="FJH1294" s="106"/>
      <c r="FJI1294" s="106"/>
      <c r="FJJ1294" s="106"/>
      <c r="FJK1294" s="106"/>
      <c r="FJL1294" s="106"/>
      <c r="FJM1294" s="106"/>
      <c r="FJN1294" s="106"/>
      <c r="FJO1294" s="106"/>
      <c r="FJP1294" s="106"/>
      <c r="FJQ1294" s="106"/>
      <c r="FJR1294" s="106"/>
      <c r="FJS1294" s="106"/>
      <c r="FJT1294" s="106"/>
      <c r="FJU1294" s="106"/>
      <c r="FJV1294" s="106"/>
      <c r="FJW1294" s="106"/>
      <c r="FJX1294" s="106"/>
      <c r="FJY1294" s="106"/>
      <c r="FJZ1294" s="106"/>
      <c r="FKA1294" s="106"/>
      <c r="FKB1294" s="106"/>
      <c r="FKC1294" s="106"/>
      <c r="FKD1294" s="106"/>
      <c r="FKE1294" s="106"/>
      <c r="FKF1294" s="106"/>
      <c r="FKG1294" s="106"/>
      <c r="FKH1294" s="106"/>
      <c r="FKI1294" s="106"/>
      <c r="FKJ1294" s="106"/>
      <c r="FKK1294" s="106"/>
      <c r="FKL1294" s="106"/>
      <c r="FKM1294" s="106"/>
      <c r="FKN1294" s="106"/>
      <c r="FKO1294" s="106"/>
      <c r="FKP1294" s="106"/>
      <c r="FKQ1294" s="106"/>
      <c r="FKR1294" s="106"/>
      <c r="FKS1294" s="106"/>
      <c r="FKT1294" s="106"/>
      <c r="FKU1294" s="106"/>
      <c r="FKV1294" s="106"/>
      <c r="FKW1294" s="106"/>
      <c r="FKX1294" s="106"/>
      <c r="FKY1294" s="106"/>
      <c r="FKZ1294" s="106"/>
      <c r="FLA1294" s="106"/>
      <c r="FLB1294" s="106"/>
      <c r="FLC1294" s="106"/>
      <c r="FLD1294" s="106"/>
      <c r="FLE1294" s="106"/>
      <c r="FLF1294" s="106"/>
      <c r="FLG1294" s="106"/>
      <c r="FLH1294" s="106"/>
      <c r="FLI1294" s="106"/>
      <c r="FLJ1294" s="106"/>
      <c r="FLK1294" s="106"/>
      <c r="FLL1294" s="106"/>
      <c r="FLM1294" s="106"/>
      <c r="FLN1294" s="106"/>
      <c r="FLO1294" s="106"/>
      <c r="FLP1294" s="106"/>
      <c r="FLQ1294" s="106"/>
      <c r="FLR1294" s="106"/>
      <c r="FLS1294" s="106"/>
      <c r="FLT1294" s="106"/>
      <c r="FLU1294" s="106"/>
      <c r="FLV1294" s="106"/>
      <c r="FLW1294" s="106"/>
      <c r="FLX1294" s="106"/>
      <c r="FLY1294" s="106"/>
      <c r="FLZ1294" s="106"/>
      <c r="FMA1294" s="106"/>
      <c r="FMB1294" s="106"/>
      <c r="FMC1294" s="106"/>
      <c r="FMD1294" s="106"/>
      <c r="FME1294" s="106"/>
      <c r="FMF1294" s="106"/>
      <c r="FMG1294" s="106"/>
      <c r="FMH1294" s="106"/>
      <c r="FMI1294" s="106"/>
      <c r="FMJ1294" s="106"/>
      <c r="FMK1294" s="106"/>
      <c r="FML1294" s="106"/>
      <c r="FMM1294" s="106"/>
      <c r="FMN1294" s="106"/>
      <c r="FMO1294" s="106"/>
      <c r="FMP1294" s="106"/>
      <c r="FMQ1294" s="106"/>
      <c r="FMR1294" s="106"/>
      <c r="FMS1294" s="106"/>
      <c r="FMT1294" s="106"/>
      <c r="FMU1294" s="106"/>
      <c r="FMV1294" s="106"/>
      <c r="FMW1294" s="106"/>
      <c r="FMX1294" s="106"/>
      <c r="FMY1294" s="106"/>
      <c r="FMZ1294" s="106"/>
      <c r="FNA1294" s="106"/>
      <c r="FNB1294" s="106"/>
      <c r="FNC1294" s="106"/>
      <c r="FND1294" s="106"/>
      <c r="FNE1294" s="106"/>
      <c r="FNF1294" s="106"/>
      <c r="FNG1294" s="106"/>
      <c r="FNH1294" s="106"/>
      <c r="FNI1294" s="106"/>
      <c r="FNJ1294" s="106"/>
      <c r="FNK1294" s="106"/>
      <c r="FNL1294" s="106"/>
      <c r="FNM1294" s="106"/>
      <c r="FNN1294" s="106"/>
      <c r="FNO1294" s="106"/>
      <c r="FNP1294" s="106"/>
      <c r="FNQ1294" s="106"/>
      <c r="FNR1294" s="106"/>
      <c r="FNS1294" s="106"/>
      <c r="FNT1294" s="106"/>
      <c r="FNU1294" s="106"/>
      <c r="FNV1294" s="106"/>
      <c r="FNW1294" s="106"/>
      <c r="FNX1294" s="106"/>
      <c r="FNY1294" s="106"/>
      <c r="FNZ1294" s="106"/>
      <c r="FOA1294" s="106"/>
      <c r="FOB1294" s="106"/>
      <c r="FOC1294" s="106"/>
      <c r="FOD1294" s="106"/>
      <c r="FOE1294" s="106"/>
      <c r="FOF1294" s="106"/>
      <c r="FOG1294" s="106"/>
      <c r="FOH1294" s="106"/>
      <c r="FOI1294" s="106"/>
      <c r="FOJ1294" s="106"/>
      <c r="FOK1294" s="106"/>
      <c r="FOL1294" s="106"/>
      <c r="FOM1294" s="106"/>
      <c r="FON1294" s="106"/>
      <c r="FOO1294" s="106"/>
      <c r="FOP1294" s="106"/>
      <c r="FOQ1294" s="106"/>
      <c r="FOR1294" s="106"/>
      <c r="FOS1294" s="106"/>
      <c r="FOT1294" s="106"/>
      <c r="FOU1294" s="106"/>
      <c r="FOV1294" s="106"/>
      <c r="FOW1294" s="106"/>
      <c r="FOX1294" s="106"/>
      <c r="FOY1294" s="106"/>
      <c r="FOZ1294" s="106"/>
      <c r="FPA1294" s="106"/>
      <c r="FPB1294" s="106"/>
      <c r="FPC1294" s="106"/>
      <c r="FPD1294" s="106"/>
      <c r="FPE1294" s="106"/>
      <c r="FPF1294" s="106"/>
      <c r="FPG1294" s="106"/>
      <c r="FPH1294" s="106"/>
      <c r="FPI1294" s="106"/>
      <c r="FPJ1294" s="106"/>
      <c r="FPK1294" s="106"/>
      <c r="FPL1294" s="106"/>
      <c r="FPM1294" s="106"/>
      <c r="FPN1294" s="106"/>
      <c r="FPO1294" s="106"/>
      <c r="FPP1294" s="106"/>
      <c r="FPQ1294" s="106"/>
      <c r="FPR1294" s="106"/>
      <c r="FPS1294" s="106"/>
      <c r="FPT1294" s="106"/>
      <c r="FPU1294" s="106"/>
      <c r="FPV1294" s="106"/>
      <c r="FPW1294" s="106"/>
      <c r="FPX1294" s="106"/>
      <c r="FPY1294" s="106"/>
      <c r="FPZ1294" s="106"/>
      <c r="FQA1294" s="106"/>
      <c r="FQB1294" s="106"/>
      <c r="FQC1294" s="106"/>
      <c r="FQD1294" s="106"/>
      <c r="FQE1294" s="106"/>
      <c r="FQF1294" s="106"/>
      <c r="FQG1294" s="106"/>
      <c r="FQH1294" s="106"/>
      <c r="FQI1294" s="106"/>
      <c r="FQJ1294" s="106"/>
      <c r="FQK1294" s="106"/>
      <c r="FQL1294" s="106"/>
      <c r="FQM1294" s="106"/>
      <c r="FQN1294" s="106"/>
      <c r="FQO1294" s="106"/>
      <c r="FQP1294" s="106"/>
      <c r="FQQ1294" s="106"/>
      <c r="FQR1294" s="106"/>
      <c r="FQS1294" s="106"/>
      <c r="FQT1294" s="106"/>
      <c r="FQU1294" s="106"/>
      <c r="FQV1294" s="106"/>
      <c r="FQW1294" s="106"/>
      <c r="FQX1294" s="106"/>
      <c r="FQY1294" s="106"/>
      <c r="FQZ1294" s="106"/>
      <c r="FRA1294" s="106"/>
      <c r="FRB1294" s="106"/>
      <c r="FRC1294" s="106"/>
      <c r="FRD1294" s="106"/>
      <c r="FRE1294" s="106"/>
      <c r="FRF1294" s="106"/>
      <c r="FRG1294" s="106"/>
      <c r="FRH1294" s="106"/>
      <c r="FRI1294" s="106"/>
      <c r="FRJ1294" s="106"/>
      <c r="FRK1294" s="106"/>
      <c r="FRL1294" s="106"/>
      <c r="FRM1294" s="106"/>
      <c r="FRN1294" s="106"/>
      <c r="FRO1294" s="106"/>
      <c r="FRP1294" s="106"/>
      <c r="FRQ1294" s="106"/>
      <c r="FRR1294" s="106"/>
      <c r="FRS1294" s="106"/>
      <c r="FRT1294" s="106"/>
      <c r="FRU1294" s="106"/>
      <c r="FRV1294" s="106"/>
      <c r="FRW1294" s="106"/>
      <c r="FRX1294" s="106"/>
      <c r="FRY1294" s="106"/>
      <c r="FRZ1294" s="106"/>
      <c r="FSA1294" s="106"/>
      <c r="FSB1294" s="106"/>
      <c r="FSC1294" s="106"/>
      <c r="FSD1294" s="106"/>
      <c r="FSE1294" s="106"/>
      <c r="FSF1294" s="106"/>
      <c r="FSG1294" s="106"/>
      <c r="FSH1294" s="106"/>
      <c r="FSI1294" s="106"/>
      <c r="FSJ1294" s="106"/>
      <c r="FSK1294" s="106"/>
      <c r="FSL1294" s="106"/>
      <c r="FSM1294" s="106"/>
      <c r="FSN1294" s="106"/>
      <c r="FSO1294" s="106"/>
      <c r="FSP1294" s="106"/>
      <c r="FSQ1294" s="106"/>
      <c r="FSR1294" s="106"/>
      <c r="FSS1294" s="106"/>
      <c r="FST1294" s="106"/>
      <c r="FSU1294" s="106"/>
      <c r="FSV1294" s="106"/>
      <c r="FSW1294" s="106"/>
      <c r="FSX1294" s="106"/>
      <c r="FSY1294" s="106"/>
      <c r="FSZ1294" s="106"/>
      <c r="FTA1294" s="106"/>
      <c r="FTB1294" s="106"/>
      <c r="FTC1294" s="106"/>
      <c r="FTD1294" s="106"/>
      <c r="FTE1294" s="106"/>
      <c r="FTF1294" s="106"/>
      <c r="FTG1294" s="106"/>
      <c r="FTH1294" s="106"/>
      <c r="FTI1294" s="106"/>
      <c r="FTJ1294" s="106"/>
      <c r="FTK1294" s="106"/>
      <c r="FTL1294" s="106"/>
      <c r="FTM1294" s="106"/>
      <c r="FTN1294" s="106"/>
      <c r="FTO1294" s="106"/>
      <c r="FTP1294" s="106"/>
      <c r="FTQ1294" s="106"/>
      <c r="FTR1294" s="106"/>
      <c r="FTS1294" s="106"/>
      <c r="FTT1294" s="106"/>
      <c r="FTU1294" s="106"/>
      <c r="FTV1294" s="106"/>
      <c r="FTW1294" s="106"/>
      <c r="FTX1294" s="106"/>
      <c r="FTY1294" s="106"/>
      <c r="FTZ1294" s="106"/>
      <c r="FUA1294" s="106"/>
      <c r="FUB1294" s="106"/>
      <c r="FUC1294" s="106"/>
      <c r="FUD1294" s="106"/>
      <c r="FUE1294" s="106"/>
      <c r="FUF1294" s="106"/>
      <c r="FUG1294" s="106"/>
      <c r="FUH1294" s="106"/>
      <c r="FUI1294" s="106"/>
      <c r="FUJ1294" s="106"/>
      <c r="FUK1294" s="106"/>
      <c r="FUL1294" s="106"/>
      <c r="FUM1294" s="106"/>
      <c r="FUN1294" s="106"/>
      <c r="FUO1294" s="106"/>
      <c r="FUP1294" s="106"/>
      <c r="FUQ1294" s="106"/>
      <c r="FUR1294" s="106"/>
      <c r="FUS1294" s="106"/>
      <c r="FUT1294" s="106"/>
      <c r="FUU1294" s="106"/>
      <c r="FUV1294" s="106"/>
      <c r="FUW1294" s="106"/>
      <c r="FUX1294" s="106"/>
      <c r="FUY1294" s="106"/>
      <c r="FUZ1294" s="106"/>
      <c r="FVA1294" s="106"/>
      <c r="FVB1294" s="106"/>
      <c r="FVC1294" s="106"/>
      <c r="FVD1294" s="106"/>
      <c r="FVE1294" s="106"/>
      <c r="FVF1294" s="106"/>
      <c r="FVG1294" s="106"/>
      <c r="FVH1294" s="106"/>
      <c r="FVI1294" s="106"/>
      <c r="FVJ1294" s="106"/>
      <c r="FVK1294" s="106"/>
      <c r="FVL1294" s="106"/>
      <c r="FVM1294" s="106"/>
      <c r="FVN1294" s="106"/>
      <c r="FVO1294" s="106"/>
      <c r="FVP1294" s="106"/>
      <c r="FVQ1294" s="106"/>
      <c r="FVR1294" s="106"/>
      <c r="FVS1294" s="106"/>
      <c r="FVT1294" s="106"/>
      <c r="FVU1294" s="106"/>
      <c r="FVV1294" s="106"/>
      <c r="FVW1294" s="106"/>
      <c r="FVX1294" s="106"/>
      <c r="FVY1294" s="106"/>
      <c r="FVZ1294" s="106"/>
      <c r="FWA1294" s="106"/>
      <c r="FWB1294" s="106"/>
      <c r="FWC1294" s="106"/>
      <c r="FWD1294" s="106"/>
      <c r="FWE1294" s="106"/>
      <c r="FWF1294" s="106"/>
      <c r="FWG1294" s="106"/>
      <c r="FWH1294" s="106"/>
      <c r="FWI1294" s="106"/>
      <c r="FWJ1294" s="106"/>
      <c r="FWK1294" s="106"/>
      <c r="FWL1294" s="106"/>
      <c r="FWM1294" s="106"/>
      <c r="FWN1294" s="106"/>
      <c r="FWO1294" s="106"/>
      <c r="FWP1294" s="106"/>
      <c r="FWQ1294" s="106"/>
      <c r="FWR1294" s="106"/>
      <c r="FWS1294" s="106"/>
      <c r="FWT1294" s="106"/>
      <c r="FWU1294" s="106"/>
      <c r="FWV1294" s="106"/>
      <c r="FWW1294" s="106"/>
      <c r="FWX1294" s="106"/>
      <c r="FWY1294" s="106"/>
      <c r="FWZ1294" s="106"/>
      <c r="FXA1294" s="106"/>
      <c r="FXB1294" s="106"/>
      <c r="FXC1294" s="106"/>
      <c r="FXD1294" s="106"/>
      <c r="FXE1294" s="106"/>
      <c r="FXF1294" s="106"/>
      <c r="FXG1294" s="106"/>
      <c r="FXH1294" s="106"/>
      <c r="FXI1294" s="106"/>
      <c r="FXJ1294" s="106"/>
      <c r="FXK1294" s="106"/>
      <c r="FXL1294" s="106"/>
      <c r="FXM1294" s="106"/>
      <c r="FXN1294" s="106"/>
      <c r="FXO1294" s="106"/>
      <c r="FXP1294" s="106"/>
      <c r="FXQ1294" s="106"/>
      <c r="FXR1294" s="106"/>
      <c r="FXS1294" s="106"/>
      <c r="FXT1294" s="106"/>
      <c r="FXU1294" s="106"/>
      <c r="FXV1294" s="106"/>
      <c r="FXW1294" s="106"/>
      <c r="FXX1294" s="106"/>
      <c r="FXY1294" s="106"/>
      <c r="FXZ1294" s="106"/>
      <c r="FYA1294" s="106"/>
      <c r="FYB1294" s="106"/>
      <c r="FYC1294" s="106"/>
      <c r="FYD1294" s="106"/>
      <c r="FYE1294" s="106"/>
      <c r="FYF1294" s="106"/>
      <c r="FYG1294" s="106"/>
      <c r="FYH1294" s="106"/>
      <c r="FYI1294" s="106"/>
      <c r="FYJ1294" s="106"/>
      <c r="FYK1294" s="106"/>
      <c r="FYL1294" s="106"/>
      <c r="FYM1294" s="106"/>
      <c r="FYN1294" s="106"/>
      <c r="FYO1294" s="106"/>
      <c r="FYP1294" s="106"/>
      <c r="FYQ1294" s="106"/>
      <c r="FYR1294" s="106"/>
      <c r="FYS1294" s="106"/>
      <c r="FYT1294" s="106"/>
      <c r="FYU1294" s="106"/>
      <c r="FYV1294" s="106"/>
      <c r="FYW1294" s="106"/>
      <c r="FYX1294" s="106"/>
      <c r="FYY1294" s="106"/>
      <c r="FYZ1294" s="106"/>
      <c r="FZA1294" s="106"/>
      <c r="FZB1294" s="106"/>
      <c r="FZC1294" s="106"/>
      <c r="FZD1294" s="106"/>
      <c r="FZE1294" s="106"/>
      <c r="FZF1294" s="106"/>
      <c r="FZG1294" s="106"/>
      <c r="FZH1294" s="106"/>
      <c r="FZI1294" s="106"/>
      <c r="FZJ1294" s="106"/>
      <c r="FZK1294" s="106"/>
      <c r="FZL1294" s="106"/>
      <c r="FZM1294" s="106"/>
      <c r="FZN1294" s="106"/>
      <c r="FZO1294" s="106"/>
      <c r="FZP1294" s="106"/>
      <c r="FZQ1294" s="106"/>
      <c r="FZR1294" s="106"/>
      <c r="FZS1294" s="106"/>
      <c r="FZT1294" s="106"/>
      <c r="FZU1294" s="106"/>
      <c r="FZV1294" s="106"/>
      <c r="FZW1294" s="106"/>
      <c r="FZX1294" s="106"/>
      <c r="FZY1294" s="106"/>
      <c r="FZZ1294" s="106"/>
      <c r="GAA1294" s="106"/>
      <c r="GAB1294" s="106"/>
      <c r="GAC1294" s="106"/>
      <c r="GAD1294" s="106"/>
      <c r="GAE1294" s="106"/>
      <c r="GAF1294" s="106"/>
      <c r="GAG1294" s="106"/>
      <c r="GAH1294" s="106"/>
      <c r="GAI1294" s="106"/>
      <c r="GAJ1294" s="106"/>
      <c r="GAK1294" s="106"/>
      <c r="GAL1294" s="106"/>
      <c r="GAM1294" s="106"/>
      <c r="GAN1294" s="106"/>
      <c r="GAO1294" s="106"/>
      <c r="GAP1294" s="106"/>
      <c r="GAQ1294" s="106"/>
      <c r="GAR1294" s="106"/>
      <c r="GAS1294" s="106"/>
      <c r="GAT1294" s="106"/>
      <c r="GAU1294" s="106"/>
      <c r="GAV1294" s="106"/>
      <c r="GAW1294" s="106"/>
      <c r="GAX1294" s="106"/>
      <c r="GAY1294" s="106"/>
      <c r="GAZ1294" s="106"/>
      <c r="GBA1294" s="106"/>
      <c r="GBB1294" s="106"/>
      <c r="GBC1294" s="106"/>
      <c r="GBD1294" s="106"/>
      <c r="GBE1294" s="106"/>
      <c r="GBF1294" s="106"/>
      <c r="GBG1294" s="106"/>
      <c r="GBH1294" s="106"/>
      <c r="GBI1294" s="106"/>
      <c r="GBJ1294" s="106"/>
      <c r="GBK1294" s="106"/>
      <c r="GBL1294" s="106"/>
      <c r="GBM1294" s="106"/>
      <c r="GBN1294" s="106"/>
      <c r="GBO1294" s="106"/>
      <c r="GBP1294" s="106"/>
      <c r="GBQ1294" s="106"/>
      <c r="GBR1294" s="106"/>
      <c r="GBS1294" s="106"/>
      <c r="GBT1294" s="106"/>
      <c r="GBU1294" s="106"/>
      <c r="GBV1294" s="106"/>
      <c r="GBW1294" s="106"/>
      <c r="GBX1294" s="106"/>
      <c r="GBY1294" s="106"/>
      <c r="GBZ1294" s="106"/>
      <c r="GCA1294" s="106"/>
      <c r="GCB1294" s="106"/>
      <c r="GCC1294" s="106"/>
      <c r="GCD1294" s="106"/>
      <c r="GCE1294" s="106"/>
      <c r="GCF1294" s="106"/>
      <c r="GCG1294" s="106"/>
      <c r="GCH1294" s="106"/>
      <c r="GCI1294" s="106"/>
      <c r="GCJ1294" s="106"/>
      <c r="GCK1294" s="106"/>
      <c r="GCL1294" s="106"/>
      <c r="GCM1294" s="106"/>
      <c r="GCN1294" s="106"/>
      <c r="GCO1294" s="106"/>
      <c r="GCP1294" s="106"/>
      <c r="GCQ1294" s="106"/>
      <c r="GCR1294" s="106"/>
      <c r="GCS1294" s="106"/>
      <c r="GCT1294" s="106"/>
      <c r="GCU1294" s="106"/>
      <c r="GCV1294" s="106"/>
      <c r="GCW1294" s="106"/>
      <c r="GCX1294" s="106"/>
      <c r="GCY1294" s="106"/>
      <c r="GCZ1294" s="106"/>
      <c r="GDA1294" s="106"/>
      <c r="GDB1294" s="106"/>
      <c r="GDC1294" s="106"/>
      <c r="GDD1294" s="106"/>
      <c r="GDE1294" s="106"/>
      <c r="GDF1294" s="106"/>
      <c r="GDG1294" s="106"/>
      <c r="GDH1294" s="106"/>
      <c r="GDI1294" s="106"/>
      <c r="GDJ1294" s="106"/>
      <c r="GDK1294" s="106"/>
      <c r="GDL1294" s="106"/>
      <c r="GDM1294" s="106"/>
      <c r="GDN1294" s="106"/>
      <c r="GDO1294" s="106"/>
      <c r="GDP1294" s="106"/>
      <c r="GDQ1294" s="106"/>
      <c r="GDR1294" s="106"/>
      <c r="GDS1294" s="106"/>
      <c r="GDT1294" s="106"/>
      <c r="GDU1294" s="106"/>
      <c r="GDV1294" s="106"/>
      <c r="GDW1294" s="106"/>
      <c r="GDX1294" s="106"/>
      <c r="GDY1294" s="106"/>
      <c r="GDZ1294" s="106"/>
      <c r="GEA1294" s="106"/>
      <c r="GEB1294" s="106"/>
      <c r="GEC1294" s="106"/>
      <c r="GED1294" s="106"/>
      <c r="GEE1294" s="106"/>
      <c r="GEF1294" s="106"/>
      <c r="GEG1294" s="106"/>
      <c r="GEH1294" s="106"/>
      <c r="GEI1294" s="106"/>
      <c r="GEJ1294" s="106"/>
      <c r="GEK1294" s="106"/>
      <c r="GEL1294" s="106"/>
      <c r="GEM1294" s="106"/>
      <c r="GEN1294" s="106"/>
      <c r="GEO1294" s="106"/>
      <c r="GEP1294" s="106"/>
      <c r="GEQ1294" s="106"/>
      <c r="GER1294" s="106"/>
      <c r="GES1294" s="106"/>
      <c r="GET1294" s="106"/>
      <c r="GEU1294" s="106"/>
      <c r="GEV1294" s="106"/>
      <c r="GEW1294" s="106"/>
      <c r="GEX1294" s="106"/>
      <c r="GEY1294" s="106"/>
      <c r="GEZ1294" s="106"/>
      <c r="GFA1294" s="106"/>
      <c r="GFB1294" s="106"/>
      <c r="GFC1294" s="106"/>
      <c r="GFD1294" s="106"/>
      <c r="GFE1294" s="106"/>
      <c r="GFF1294" s="106"/>
      <c r="GFG1294" s="106"/>
      <c r="GFH1294" s="106"/>
      <c r="GFI1294" s="106"/>
      <c r="GFJ1294" s="106"/>
      <c r="GFK1294" s="106"/>
      <c r="GFL1294" s="106"/>
      <c r="GFM1294" s="106"/>
      <c r="GFN1294" s="106"/>
      <c r="GFO1294" s="106"/>
      <c r="GFP1294" s="106"/>
      <c r="GFQ1294" s="106"/>
      <c r="GFR1294" s="106"/>
      <c r="GFS1294" s="106"/>
      <c r="GFT1294" s="106"/>
      <c r="GFU1294" s="106"/>
      <c r="GFV1294" s="106"/>
      <c r="GFW1294" s="106"/>
      <c r="GFX1294" s="106"/>
      <c r="GFY1294" s="106"/>
      <c r="GFZ1294" s="106"/>
      <c r="GGA1294" s="106"/>
      <c r="GGB1294" s="106"/>
      <c r="GGC1294" s="106"/>
      <c r="GGD1294" s="106"/>
      <c r="GGE1294" s="106"/>
      <c r="GGF1294" s="106"/>
      <c r="GGG1294" s="106"/>
      <c r="GGH1294" s="106"/>
      <c r="GGI1294" s="106"/>
      <c r="GGJ1294" s="106"/>
      <c r="GGK1294" s="106"/>
      <c r="GGL1294" s="106"/>
      <c r="GGM1294" s="106"/>
      <c r="GGN1294" s="106"/>
      <c r="GGO1294" s="106"/>
      <c r="GGP1294" s="106"/>
      <c r="GGQ1294" s="106"/>
      <c r="GGR1294" s="106"/>
      <c r="GGS1294" s="106"/>
      <c r="GGT1294" s="106"/>
      <c r="GGU1294" s="106"/>
      <c r="GGV1294" s="106"/>
      <c r="GGW1294" s="106"/>
      <c r="GGX1294" s="106"/>
      <c r="GGY1294" s="106"/>
      <c r="GGZ1294" s="106"/>
      <c r="GHA1294" s="106"/>
      <c r="GHB1294" s="106"/>
      <c r="GHC1294" s="106"/>
      <c r="GHD1294" s="106"/>
      <c r="GHE1294" s="106"/>
      <c r="GHF1294" s="106"/>
      <c r="GHG1294" s="106"/>
      <c r="GHH1294" s="106"/>
      <c r="GHI1294" s="106"/>
      <c r="GHJ1294" s="106"/>
      <c r="GHK1294" s="106"/>
      <c r="GHL1294" s="106"/>
      <c r="GHM1294" s="106"/>
      <c r="GHN1294" s="106"/>
      <c r="GHO1294" s="106"/>
      <c r="GHP1294" s="106"/>
      <c r="GHQ1294" s="106"/>
      <c r="GHR1294" s="106"/>
      <c r="GHS1294" s="106"/>
      <c r="GHT1294" s="106"/>
      <c r="GHU1294" s="106"/>
      <c r="GHV1294" s="106"/>
      <c r="GHW1294" s="106"/>
      <c r="GHX1294" s="106"/>
      <c r="GHY1294" s="106"/>
      <c r="GHZ1294" s="106"/>
      <c r="GIA1294" s="106"/>
      <c r="GIB1294" s="106"/>
      <c r="GIC1294" s="106"/>
      <c r="GID1294" s="106"/>
      <c r="GIE1294" s="106"/>
      <c r="GIF1294" s="106"/>
      <c r="GIG1294" s="106"/>
      <c r="GIH1294" s="106"/>
      <c r="GII1294" s="106"/>
      <c r="GIJ1294" s="106"/>
      <c r="GIK1294" s="106"/>
      <c r="GIL1294" s="106"/>
      <c r="GIM1294" s="106"/>
      <c r="GIN1294" s="106"/>
      <c r="GIO1294" s="106"/>
      <c r="GIP1294" s="106"/>
      <c r="GIQ1294" s="106"/>
      <c r="GIR1294" s="106"/>
      <c r="GIS1294" s="106"/>
      <c r="GIT1294" s="106"/>
      <c r="GIU1294" s="106"/>
      <c r="GIV1294" s="106"/>
      <c r="GIW1294" s="106"/>
      <c r="GIX1294" s="106"/>
      <c r="GIY1294" s="106"/>
      <c r="GIZ1294" s="106"/>
      <c r="GJA1294" s="106"/>
      <c r="GJB1294" s="106"/>
      <c r="GJC1294" s="106"/>
      <c r="GJD1294" s="106"/>
      <c r="GJE1294" s="106"/>
      <c r="GJF1294" s="106"/>
      <c r="GJG1294" s="106"/>
      <c r="GJH1294" s="106"/>
      <c r="GJI1294" s="106"/>
      <c r="GJJ1294" s="106"/>
      <c r="GJK1294" s="106"/>
      <c r="GJL1294" s="106"/>
      <c r="GJM1294" s="106"/>
      <c r="GJN1294" s="106"/>
      <c r="GJO1294" s="106"/>
      <c r="GJP1294" s="106"/>
      <c r="GJQ1294" s="106"/>
      <c r="GJR1294" s="106"/>
      <c r="GJS1294" s="106"/>
      <c r="GJT1294" s="106"/>
      <c r="GJU1294" s="106"/>
      <c r="GJV1294" s="106"/>
      <c r="GJW1294" s="106"/>
      <c r="GJX1294" s="106"/>
      <c r="GJY1294" s="106"/>
      <c r="GJZ1294" s="106"/>
      <c r="GKA1294" s="106"/>
      <c r="GKB1294" s="106"/>
      <c r="GKC1294" s="106"/>
      <c r="GKD1294" s="106"/>
      <c r="GKE1294" s="106"/>
      <c r="GKF1294" s="106"/>
      <c r="GKG1294" s="106"/>
      <c r="GKH1294" s="106"/>
      <c r="GKI1294" s="106"/>
      <c r="GKJ1294" s="106"/>
      <c r="GKK1294" s="106"/>
      <c r="GKL1294" s="106"/>
      <c r="GKM1294" s="106"/>
      <c r="GKN1294" s="106"/>
      <c r="GKO1294" s="106"/>
      <c r="GKP1294" s="106"/>
      <c r="GKQ1294" s="106"/>
      <c r="GKR1294" s="106"/>
      <c r="GKS1294" s="106"/>
      <c r="GKT1294" s="106"/>
      <c r="GKU1294" s="106"/>
      <c r="GKV1294" s="106"/>
      <c r="GKW1294" s="106"/>
      <c r="GKX1294" s="106"/>
      <c r="GKY1294" s="106"/>
      <c r="GKZ1294" s="106"/>
      <c r="GLA1294" s="106"/>
      <c r="GLB1294" s="106"/>
      <c r="GLC1294" s="106"/>
      <c r="GLD1294" s="106"/>
      <c r="GLE1294" s="106"/>
      <c r="GLF1294" s="106"/>
      <c r="GLG1294" s="106"/>
      <c r="GLH1294" s="106"/>
      <c r="GLI1294" s="106"/>
      <c r="GLJ1294" s="106"/>
      <c r="GLK1294" s="106"/>
      <c r="GLL1294" s="106"/>
      <c r="GLM1294" s="106"/>
      <c r="GLN1294" s="106"/>
      <c r="GLO1294" s="106"/>
      <c r="GLP1294" s="106"/>
      <c r="GLQ1294" s="106"/>
      <c r="GLR1294" s="106"/>
      <c r="GLS1294" s="106"/>
      <c r="GLT1294" s="106"/>
      <c r="GLU1294" s="106"/>
      <c r="GLV1294" s="106"/>
      <c r="GLW1294" s="106"/>
      <c r="GLX1294" s="106"/>
      <c r="GLY1294" s="106"/>
      <c r="GLZ1294" s="106"/>
      <c r="GMA1294" s="106"/>
      <c r="GMB1294" s="106"/>
      <c r="GMC1294" s="106"/>
      <c r="GMD1294" s="106"/>
      <c r="GME1294" s="106"/>
      <c r="GMF1294" s="106"/>
      <c r="GMG1294" s="106"/>
      <c r="GMH1294" s="106"/>
      <c r="GMI1294" s="106"/>
      <c r="GMJ1294" s="106"/>
      <c r="GMK1294" s="106"/>
      <c r="GML1294" s="106"/>
      <c r="GMM1294" s="106"/>
      <c r="GMN1294" s="106"/>
      <c r="GMO1294" s="106"/>
      <c r="GMP1294" s="106"/>
      <c r="GMQ1294" s="106"/>
      <c r="GMR1294" s="106"/>
      <c r="GMS1294" s="106"/>
      <c r="GMT1294" s="106"/>
      <c r="GMU1294" s="106"/>
      <c r="GMV1294" s="106"/>
      <c r="GMW1294" s="106"/>
      <c r="GMX1294" s="106"/>
      <c r="GMY1294" s="106"/>
      <c r="GMZ1294" s="106"/>
      <c r="GNA1294" s="106"/>
      <c r="GNB1294" s="106"/>
      <c r="GNC1294" s="106"/>
      <c r="GND1294" s="106"/>
      <c r="GNE1294" s="106"/>
      <c r="GNF1294" s="106"/>
      <c r="GNG1294" s="106"/>
      <c r="GNH1294" s="106"/>
      <c r="GNI1294" s="106"/>
      <c r="GNJ1294" s="106"/>
      <c r="GNK1294" s="106"/>
      <c r="GNL1294" s="106"/>
      <c r="GNM1294" s="106"/>
      <c r="GNN1294" s="106"/>
      <c r="GNO1294" s="106"/>
      <c r="GNP1294" s="106"/>
      <c r="GNQ1294" s="106"/>
      <c r="GNR1294" s="106"/>
      <c r="GNS1294" s="106"/>
      <c r="GNT1294" s="106"/>
      <c r="GNU1294" s="106"/>
      <c r="GNV1294" s="106"/>
      <c r="GNW1294" s="106"/>
      <c r="GNX1294" s="106"/>
      <c r="GNY1294" s="106"/>
      <c r="GNZ1294" s="106"/>
      <c r="GOA1294" s="106"/>
      <c r="GOB1294" s="106"/>
      <c r="GOC1294" s="106"/>
      <c r="GOD1294" s="106"/>
      <c r="GOE1294" s="106"/>
      <c r="GOF1294" s="106"/>
      <c r="GOG1294" s="106"/>
      <c r="GOH1294" s="106"/>
      <c r="GOI1294" s="106"/>
      <c r="GOJ1294" s="106"/>
      <c r="GOK1294" s="106"/>
      <c r="GOL1294" s="106"/>
      <c r="GOM1294" s="106"/>
      <c r="GON1294" s="106"/>
      <c r="GOO1294" s="106"/>
      <c r="GOP1294" s="106"/>
      <c r="GOQ1294" s="106"/>
      <c r="GOR1294" s="106"/>
      <c r="GOS1294" s="106"/>
      <c r="GOT1294" s="106"/>
      <c r="GOU1294" s="106"/>
      <c r="GOV1294" s="106"/>
      <c r="GOW1294" s="106"/>
      <c r="GOX1294" s="106"/>
      <c r="GOY1294" s="106"/>
      <c r="GOZ1294" s="106"/>
      <c r="GPA1294" s="106"/>
      <c r="GPB1294" s="106"/>
      <c r="GPC1294" s="106"/>
      <c r="GPD1294" s="106"/>
      <c r="GPE1294" s="106"/>
      <c r="GPF1294" s="106"/>
      <c r="GPG1294" s="106"/>
      <c r="GPH1294" s="106"/>
      <c r="GPI1294" s="106"/>
      <c r="GPJ1294" s="106"/>
      <c r="GPK1294" s="106"/>
      <c r="GPL1294" s="106"/>
      <c r="GPM1294" s="106"/>
      <c r="GPN1294" s="106"/>
      <c r="GPO1294" s="106"/>
      <c r="GPP1294" s="106"/>
      <c r="GPQ1294" s="106"/>
      <c r="GPR1294" s="106"/>
      <c r="GPS1294" s="106"/>
      <c r="GPT1294" s="106"/>
      <c r="GPU1294" s="106"/>
      <c r="GPV1294" s="106"/>
      <c r="GPW1294" s="106"/>
      <c r="GPX1294" s="106"/>
      <c r="GPY1294" s="106"/>
      <c r="GPZ1294" s="106"/>
      <c r="GQA1294" s="106"/>
      <c r="GQB1294" s="106"/>
      <c r="GQC1294" s="106"/>
      <c r="GQD1294" s="106"/>
      <c r="GQE1294" s="106"/>
      <c r="GQF1294" s="106"/>
      <c r="GQG1294" s="106"/>
      <c r="GQH1294" s="106"/>
      <c r="GQI1294" s="106"/>
      <c r="GQJ1294" s="106"/>
      <c r="GQK1294" s="106"/>
      <c r="GQL1294" s="106"/>
      <c r="GQM1294" s="106"/>
      <c r="GQN1294" s="106"/>
      <c r="GQO1294" s="106"/>
      <c r="GQP1294" s="106"/>
      <c r="GQQ1294" s="106"/>
      <c r="GQR1294" s="106"/>
      <c r="GQS1294" s="106"/>
      <c r="GQT1294" s="106"/>
      <c r="GQU1294" s="106"/>
      <c r="GQV1294" s="106"/>
      <c r="GQW1294" s="106"/>
      <c r="GQX1294" s="106"/>
      <c r="GQY1294" s="106"/>
      <c r="GQZ1294" s="106"/>
      <c r="GRA1294" s="106"/>
      <c r="GRB1294" s="106"/>
      <c r="GRC1294" s="106"/>
      <c r="GRD1294" s="106"/>
      <c r="GRE1294" s="106"/>
      <c r="GRF1294" s="106"/>
      <c r="GRG1294" s="106"/>
      <c r="GRH1294" s="106"/>
      <c r="GRI1294" s="106"/>
      <c r="GRJ1294" s="106"/>
      <c r="GRK1294" s="106"/>
      <c r="GRL1294" s="106"/>
      <c r="GRM1294" s="106"/>
      <c r="GRN1294" s="106"/>
      <c r="GRO1294" s="106"/>
      <c r="GRP1294" s="106"/>
      <c r="GRQ1294" s="106"/>
      <c r="GRR1294" s="106"/>
      <c r="GRS1294" s="106"/>
      <c r="GRT1294" s="106"/>
      <c r="GRU1294" s="106"/>
      <c r="GRV1294" s="106"/>
      <c r="GRW1294" s="106"/>
      <c r="GRX1294" s="106"/>
      <c r="GRY1294" s="106"/>
      <c r="GRZ1294" s="106"/>
      <c r="GSA1294" s="106"/>
      <c r="GSB1294" s="106"/>
      <c r="GSC1294" s="106"/>
      <c r="GSD1294" s="106"/>
      <c r="GSE1294" s="106"/>
      <c r="GSF1294" s="106"/>
      <c r="GSG1294" s="106"/>
      <c r="GSH1294" s="106"/>
      <c r="GSI1294" s="106"/>
      <c r="GSJ1294" s="106"/>
      <c r="GSK1294" s="106"/>
      <c r="GSL1294" s="106"/>
      <c r="GSM1294" s="106"/>
      <c r="GSN1294" s="106"/>
      <c r="GSO1294" s="106"/>
      <c r="GSP1294" s="106"/>
      <c r="GSQ1294" s="106"/>
      <c r="GSR1294" s="106"/>
      <c r="GSS1294" s="106"/>
      <c r="GST1294" s="106"/>
      <c r="GSU1294" s="106"/>
      <c r="GSV1294" s="106"/>
      <c r="GSW1294" s="106"/>
      <c r="GSX1294" s="106"/>
      <c r="GSY1294" s="106"/>
      <c r="GSZ1294" s="106"/>
      <c r="GTA1294" s="106"/>
      <c r="GTB1294" s="106"/>
      <c r="GTC1294" s="106"/>
      <c r="GTD1294" s="106"/>
      <c r="GTE1294" s="106"/>
      <c r="GTF1294" s="106"/>
      <c r="GTG1294" s="106"/>
      <c r="GTH1294" s="106"/>
      <c r="GTI1294" s="106"/>
      <c r="GTJ1294" s="106"/>
      <c r="GTK1294" s="106"/>
      <c r="GTL1294" s="106"/>
      <c r="GTM1294" s="106"/>
      <c r="GTN1294" s="106"/>
      <c r="GTO1294" s="106"/>
      <c r="GTP1294" s="106"/>
      <c r="GTQ1294" s="106"/>
      <c r="GTR1294" s="106"/>
      <c r="GTS1294" s="106"/>
      <c r="GTT1294" s="106"/>
      <c r="GTU1294" s="106"/>
      <c r="GTV1294" s="106"/>
      <c r="GTW1294" s="106"/>
      <c r="GTX1294" s="106"/>
      <c r="GTY1294" s="106"/>
      <c r="GTZ1294" s="106"/>
      <c r="GUA1294" s="106"/>
      <c r="GUB1294" s="106"/>
      <c r="GUC1294" s="106"/>
      <c r="GUD1294" s="106"/>
      <c r="GUE1294" s="106"/>
      <c r="GUF1294" s="106"/>
      <c r="GUG1294" s="106"/>
      <c r="GUH1294" s="106"/>
      <c r="GUI1294" s="106"/>
      <c r="GUJ1294" s="106"/>
      <c r="GUK1294" s="106"/>
      <c r="GUL1294" s="106"/>
      <c r="GUM1294" s="106"/>
      <c r="GUN1294" s="106"/>
      <c r="GUO1294" s="106"/>
      <c r="GUP1294" s="106"/>
      <c r="GUQ1294" s="106"/>
      <c r="GUR1294" s="106"/>
      <c r="GUS1294" s="106"/>
      <c r="GUT1294" s="106"/>
      <c r="GUU1294" s="106"/>
      <c r="GUV1294" s="106"/>
      <c r="GUW1294" s="106"/>
      <c r="GUX1294" s="106"/>
      <c r="GUY1294" s="106"/>
      <c r="GUZ1294" s="106"/>
      <c r="GVA1294" s="106"/>
      <c r="GVB1294" s="106"/>
      <c r="GVC1294" s="106"/>
      <c r="GVD1294" s="106"/>
      <c r="GVE1294" s="106"/>
      <c r="GVF1294" s="106"/>
      <c r="GVG1294" s="106"/>
      <c r="GVH1294" s="106"/>
      <c r="GVI1294" s="106"/>
      <c r="GVJ1294" s="106"/>
      <c r="GVK1294" s="106"/>
      <c r="GVL1294" s="106"/>
      <c r="GVM1294" s="106"/>
      <c r="GVN1294" s="106"/>
      <c r="GVO1294" s="106"/>
      <c r="GVP1294" s="106"/>
      <c r="GVQ1294" s="106"/>
      <c r="GVR1294" s="106"/>
      <c r="GVS1294" s="106"/>
      <c r="GVT1294" s="106"/>
      <c r="GVU1294" s="106"/>
      <c r="GVV1294" s="106"/>
      <c r="GVW1294" s="106"/>
      <c r="GVX1294" s="106"/>
      <c r="GVY1294" s="106"/>
      <c r="GVZ1294" s="106"/>
      <c r="GWA1294" s="106"/>
      <c r="GWB1294" s="106"/>
      <c r="GWC1294" s="106"/>
      <c r="GWD1294" s="106"/>
      <c r="GWE1294" s="106"/>
      <c r="GWF1294" s="106"/>
      <c r="GWG1294" s="106"/>
      <c r="GWH1294" s="106"/>
      <c r="GWI1294" s="106"/>
      <c r="GWJ1294" s="106"/>
      <c r="GWK1294" s="106"/>
      <c r="GWL1294" s="106"/>
      <c r="GWM1294" s="106"/>
      <c r="GWN1294" s="106"/>
      <c r="GWO1294" s="106"/>
      <c r="GWP1294" s="106"/>
      <c r="GWQ1294" s="106"/>
      <c r="GWR1294" s="106"/>
      <c r="GWS1294" s="106"/>
      <c r="GWT1294" s="106"/>
      <c r="GWU1294" s="106"/>
      <c r="GWV1294" s="106"/>
      <c r="GWW1294" s="106"/>
      <c r="GWX1294" s="106"/>
      <c r="GWY1294" s="106"/>
      <c r="GWZ1294" s="106"/>
      <c r="GXA1294" s="106"/>
      <c r="GXB1294" s="106"/>
      <c r="GXC1294" s="106"/>
      <c r="GXD1294" s="106"/>
      <c r="GXE1294" s="106"/>
      <c r="GXF1294" s="106"/>
      <c r="GXG1294" s="106"/>
      <c r="GXH1294" s="106"/>
      <c r="GXI1294" s="106"/>
      <c r="GXJ1294" s="106"/>
      <c r="GXK1294" s="106"/>
      <c r="GXL1294" s="106"/>
      <c r="GXM1294" s="106"/>
      <c r="GXN1294" s="106"/>
      <c r="GXO1294" s="106"/>
      <c r="GXP1294" s="106"/>
      <c r="GXQ1294" s="106"/>
      <c r="GXR1294" s="106"/>
      <c r="GXS1294" s="106"/>
      <c r="GXT1294" s="106"/>
      <c r="GXU1294" s="106"/>
      <c r="GXV1294" s="106"/>
      <c r="GXW1294" s="106"/>
      <c r="GXX1294" s="106"/>
      <c r="GXY1294" s="106"/>
      <c r="GXZ1294" s="106"/>
      <c r="GYA1294" s="106"/>
      <c r="GYB1294" s="106"/>
      <c r="GYC1294" s="106"/>
      <c r="GYD1294" s="106"/>
      <c r="GYE1294" s="106"/>
      <c r="GYF1294" s="106"/>
      <c r="GYG1294" s="106"/>
      <c r="GYH1294" s="106"/>
      <c r="GYI1294" s="106"/>
      <c r="GYJ1294" s="106"/>
      <c r="GYK1294" s="106"/>
      <c r="GYL1294" s="106"/>
      <c r="GYM1294" s="106"/>
      <c r="GYN1294" s="106"/>
      <c r="GYO1294" s="106"/>
      <c r="GYP1294" s="106"/>
      <c r="GYQ1294" s="106"/>
      <c r="GYR1294" s="106"/>
      <c r="GYS1294" s="106"/>
      <c r="GYT1294" s="106"/>
      <c r="GYU1294" s="106"/>
      <c r="GYV1294" s="106"/>
      <c r="GYW1294" s="106"/>
      <c r="GYX1294" s="106"/>
      <c r="GYY1294" s="106"/>
      <c r="GYZ1294" s="106"/>
      <c r="GZA1294" s="106"/>
      <c r="GZB1294" s="106"/>
      <c r="GZC1294" s="106"/>
      <c r="GZD1294" s="106"/>
      <c r="GZE1294" s="106"/>
      <c r="GZF1294" s="106"/>
      <c r="GZG1294" s="106"/>
      <c r="GZH1294" s="106"/>
      <c r="GZI1294" s="106"/>
      <c r="GZJ1294" s="106"/>
      <c r="GZK1294" s="106"/>
      <c r="GZL1294" s="106"/>
      <c r="GZM1294" s="106"/>
      <c r="GZN1294" s="106"/>
      <c r="GZO1294" s="106"/>
      <c r="GZP1294" s="106"/>
      <c r="GZQ1294" s="106"/>
      <c r="GZR1294" s="106"/>
      <c r="GZS1294" s="106"/>
      <c r="GZT1294" s="106"/>
      <c r="GZU1294" s="106"/>
      <c r="GZV1294" s="106"/>
      <c r="GZW1294" s="106"/>
      <c r="GZX1294" s="106"/>
      <c r="GZY1294" s="106"/>
      <c r="GZZ1294" s="106"/>
      <c r="HAA1294" s="106"/>
      <c r="HAB1294" s="106"/>
      <c r="HAC1294" s="106"/>
      <c r="HAD1294" s="106"/>
      <c r="HAE1294" s="106"/>
      <c r="HAF1294" s="106"/>
      <c r="HAG1294" s="106"/>
      <c r="HAH1294" s="106"/>
      <c r="HAI1294" s="106"/>
      <c r="HAJ1294" s="106"/>
      <c r="HAK1294" s="106"/>
      <c r="HAL1294" s="106"/>
      <c r="HAM1294" s="106"/>
      <c r="HAN1294" s="106"/>
      <c r="HAO1294" s="106"/>
      <c r="HAP1294" s="106"/>
      <c r="HAQ1294" s="106"/>
      <c r="HAR1294" s="106"/>
      <c r="HAS1294" s="106"/>
      <c r="HAT1294" s="106"/>
      <c r="HAU1294" s="106"/>
      <c r="HAV1294" s="106"/>
      <c r="HAW1294" s="106"/>
      <c r="HAX1294" s="106"/>
      <c r="HAY1294" s="106"/>
      <c r="HAZ1294" s="106"/>
      <c r="HBA1294" s="106"/>
      <c r="HBB1294" s="106"/>
      <c r="HBC1294" s="106"/>
      <c r="HBD1294" s="106"/>
      <c r="HBE1294" s="106"/>
      <c r="HBF1294" s="106"/>
      <c r="HBG1294" s="106"/>
      <c r="HBH1294" s="106"/>
      <c r="HBI1294" s="106"/>
      <c r="HBJ1294" s="106"/>
      <c r="HBK1294" s="106"/>
      <c r="HBL1294" s="106"/>
      <c r="HBM1294" s="106"/>
      <c r="HBN1294" s="106"/>
      <c r="HBO1294" s="106"/>
      <c r="HBP1294" s="106"/>
      <c r="HBQ1294" s="106"/>
      <c r="HBR1294" s="106"/>
      <c r="HBS1294" s="106"/>
      <c r="HBT1294" s="106"/>
      <c r="HBU1294" s="106"/>
      <c r="HBV1294" s="106"/>
      <c r="HBW1294" s="106"/>
      <c r="HBX1294" s="106"/>
      <c r="HBY1294" s="106"/>
      <c r="HBZ1294" s="106"/>
      <c r="HCA1294" s="106"/>
      <c r="HCB1294" s="106"/>
      <c r="HCC1294" s="106"/>
      <c r="HCD1294" s="106"/>
      <c r="HCE1294" s="106"/>
      <c r="HCF1294" s="106"/>
      <c r="HCG1294" s="106"/>
      <c r="HCH1294" s="106"/>
      <c r="HCI1294" s="106"/>
      <c r="HCJ1294" s="106"/>
      <c r="HCK1294" s="106"/>
      <c r="HCL1294" s="106"/>
      <c r="HCM1294" s="106"/>
      <c r="HCN1294" s="106"/>
      <c r="HCO1294" s="106"/>
      <c r="HCP1294" s="106"/>
      <c r="HCQ1294" s="106"/>
      <c r="HCR1294" s="106"/>
      <c r="HCS1294" s="106"/>
      <c r="HCT1294" s="106"/>
      <c r="HCU1294" s="106"/>
      <c r="HCV1294" s="106"/>
      <c r="HCW1294" s="106"/>
      <c r="HCX1294" s="106"/>
      <c r="HCY1294" s="106"/>
      <c r="HCZ1294" s="106"/>
      <c r="HDA1294" s="106"/>
      <c r="HDB1294" s="106"/>
      <c r="HDC1294" s="106"/>
      <c r="HDD1294" s="106"/>
      <c r="HDE1294" s="106"/>
      <c r="HDF1294" s="106"/>
      <c r="HDG1294" s="106"/>
      <c r="HDH1294" s="106"/>
      <c r="HDI1294" s="106"/>
      <c r="HDJ1294" s="106"/>
      <c r="HDK1294" s="106"/>
      <c r="HDL1294" s="106"/>
      <c r="HDM1294" s="106"/>
      <c r="HDN1294" s="106"/>
      <c r="HDO1294" s="106"/>
      <c r="HDP1294" s="106"/>
      <c r="HDQ1294" s="106"/>
      <c r="HDR1294" s="106"/>
      <c r="HDS1294" s="106"/>
      <c r="HDT1294" s="106"/>
      <c r="HDU1294" s="106"/>
      <c r="HDV1294" s="106"/>
      <c r="HDW1294" s="106"/>
      <c r="HDX1294" s="106"/>
      <c r="HDY1294" s="106"/>
      <c r="HDZ1294" s="106"/>
      <c r="HEA1294" s="106"/>
      <c r="HEB1294" s="106"/>
      <c r="HEC1294" s="106"/>
      <c r="HED1294" s="106"/>
      <c r="HEE1294" s="106"/>
      <c r="HEF1294" s="106"/>
      <c r="HEG1294" s="106"/>
      <c r="HEH1294" s="106"/>
      <c r="HEI1294" s="106"/>
      <c r="HEJ1294" s="106"/>
      <c r="HEK1294" s="106"/>
      <c r="HEL1294" s="106"/>
      <c r="HEM1294" s="106"/>
      <c r="HEN1294" s="106"/>
      <c r="HEO1294" s="106"/>
      <c r="HEP1294" s="106"/>
      <c r="HEQ1294" s="106"/>
      <c r="HER1294" s="106"/>
      <c r="HES1294" s="106"/>
      <c r="HET1294" s="106"/>
      <c r="HEU1294" s="106"/>
      <c r="HEV1294" s="106"/>
      <c r="HEW1294" s="106"/>
      <c r="HEX1294" s="106"/>
      <c r="HEY1294" s="106"/>
      <c r="HEZ1294" s="106"/>
      <c r="HFA1294" s="106"/>
      <c r="HFB1294" s="106"/>
      <c r="HFC1294" s="106"/>
      <c r="HFD1294" s="106"/>
      <c r="HFE1294" s="106"/>
      <c r="HFF1294" s="106"/>
      <c r="HFG1294" s="106"/>
      <c r="HFH1294" s="106"/>
      <c r="HFI1294" s="106"/>
      <c r="HFJ1294" s="106"/>
      <c r="HFK1294" s="106"/>
      <c r="HFL1294" s="106"/>
      <c r="HFM1294" s="106"/>
      <c r="HFN1294" s="106"/>
      <c r="HFO1294" s="106"/>
      <c r="HFP1294" s="106"/>
      <c r="HFQ1294" s="106"/>
      <c r="HFR1294" s="106"/>
      <c r="HFS1294" s="106"/>
      <c r="HFT1294" s="106"/>
      <c r="HFU1294" s="106"/>
      <c r="HFV1294" s="106"/>
      <c r="HFW1294" s="106"/>
      <c r="HFX1294" s="106"/>
      <c r="HFY1294" s="106"/>
      <c r="HFZ1294" s="106"/>
      <c r="HGA1294" s="106"/>
      <c r="HGB1294" s="106"/>
      <c r="HGC1294" s="106"/>
      <c r="HGD1294" s="106"/>
      <c r="HGE1294" s="106"/>
      <c r="HGF1294" s="106"/>
      <c r="HGG1294" s="106"/>
      <c r="HGH1294" s="106"/>
      <c r="HGI1294" s="106"/>
      <c r="HGJ1294" s="106"/>
      <c r="HGK1294" s="106"/>
      <c r="HGL1294" s="106"/>
      <c r="HGM1294" s="106"/>
      <c r="HGN1294" s="106"/>
      <c r="HGO1294" s="106"/>
      <c r="HGP1294" s="106"/>
      <c r="HGQ1294" s="106"/>
      <c r="HGR1294" s="106"/>
      <c r="HGS1294" s="106"/>
      <c r="HGT1294" s="106"/>
      <c r="HGU1294" s="106"/>
      <c r="HGV1294" s="106"/>
      <c r="HGW1294" s="106"/>
      <c r="HGX1294" s="106"/>
      <c r="HGY1294" s="106"/>
      <c r="HGZ1294" s="106"/>
      <c r="HHA1294" s="106"/>
      <c r="HHB1294" s="106"/>
      <c r="HHC1294" s="106"/>
      <c r="HHD1294" s="106"/>
      <c r="HHE1294" s="106"/>
      <c r="HHF1294" s="106"/>
      <c r="HHG1294" s="106"/>
      <c r="HHH1294" s="106"/>
      <c r="HHI1294" s="106"/>
      <c r="HHJ1294" s="106"/>
      <c r="HHK1294" s="106"/>
      <c r="HHL1294" s="106"/>
      <c r="HHM1294" s="106"/>
      <c r="HHN1294" s="106"/>
      <c r="HHO1294" s="106"/>
      <c r="HHP1294" s="106"/>
      <c r="HHQ1294" s="106"/>
      <c r="HHR1294" s="106"/>
      <c r="HHS1294" s="106"/>
      <c r="HHT1294" s="106"/>
      <c r="HHU1294" s="106"/>
      <c r="HHV1294" s="106"/>
      <c r="HHW1294" s="106"/>
      <c r="HHX1294" s="106"/>
      <c r="HHY1294" s="106"/>
      <c r="HHZ1294" s="106"/>
      <c r="HIA1294" s="106"/>
      <c r="HIB1294" s="106"/>
      <c r="HIC1294" s="106"/>
      <c r="HID1294" s="106"/>
      <c r="HIE1294" s="106"/>
      <c r="HIF1294" s="106"/>
      <c r="HIG1294" s="106"/>
      <c r="HIH1294" s="106"/>
      <c r="HII1294" s="106"/>
      <c r="HIJ1294" s="106"/>
      <c r="HIK1294" s="106"/>
      <c r="HIL1294" s="106"/>
      <c r="HIM1294" s="106"/>
      <c r="HIN1294" s="106"/>
      <c r="HIO1294" s="106"/>
      <c r="HIP1294" s="106"/>
      <c r="HIQ1294" s="106"/>
      <c r="HIR1294" s="106"/>
      <c r="HIS1294" s="106"/>
      <c r="HIT1294" s="106"/>
      <c r="HIU1294" s="106"/>
      <c r="HIV1294" s="106"/>
      <c r="HIW1294" s="106"/>
      <c r="HIX1294" s="106"/>
      <c r="HIY1294" s="106"/>
      <c r="HIZ1294" s="106"/>
      <c r="HJA1294" s="106"/>
      <c r="HJB1294" s="106"/>
      <c r="HJC1294" s="106"/>
      <c r="HJD1294" s="106"/>
      <c r="HJE1294" s="106"/>
      <c r="HJF1294" s="106"/>
      <c r="HJG1294" s="106"/>
      <c r="HJH1294" s="106"/>
      <c r="HJI1294" s="106"/>
      <c r="HJJ1294" s="106"/>
      <c r="HJK1294" s="106"/>
      <c r="HJL1294" s="106"/>
      <c r="HJM1294" s="106"/>
      <c r="HJN1294" s="106"/>
      <c r="HJO1294" s="106"/>
      <c r="HJP1294" s="106"/>
      <c r="HJQ1294" s="106"/>
      <c r="HJR1294" s="106"/>
      <c r="HJS1294" s="106"/>
      <c r="HJT1294" s="106"/>
      <c r="HJU1294" s="106"/>
      <c r="HJV1294" s="106"/>
      <c r="HJW1294" s="106"/>
      <c r="HJX1294" s="106"/>
      <c r="HJY1294" s="106"/>
      <c r="HJZ1294" s="106"/>
      <c r="HKA1294" s="106"/>
      <c r="HKB1294" s="106"/>
      <c r="HKC1294" s="106"/>
      <c r="HKD1294" s="106"/>
      <c r="HKE1294" s="106"/>
      <c r="HKF1294" s="106"/>
      <c r="HKG1294" s="106"/>
      <c r="HKH1294" s="106"/>
      <c r="HKI1294" s="106"/>
      <c r="HKJ1294" s="106"/>
      <c r="HKK1294" s="106"/>
      <c r="HKL1294" s="106"/>
      <c r="HKM1294" s="106"/>
      <c r="HKN1294" s="106"/>
      <c r="HKO1294" s="106"/>
      <c r="HKP1294" s="106"/>
      <c r="HKQ1294" s="106"/>
      <c r="HKR1294" s="106"/>
      <c r="HKS1294" s="106"/>
      <c r="HKT1294" s="106"/>
      <c r="HKU1294" s="106"/>
      <c r="HKV1294" s="106"/>
      <c r="HKW1294" s="106"/>
      <c r="HKX1294" s="106"/>
      <c r="HKY1294" s="106"/>
      <c r="HKZ1294" s="106"/>
      <c r="HLA1294" s="106"/>
      <c r="HLB1294" s="106"/>
      <c r="HLC1294" s="106"/>
      <c r="HLD1294" s="106"/>
      <c r="HLE1294" s="106"/>
      <c r="HLF1294" s="106"/>
      <c r="HLG1294" s="106"/>
      <c r="HLH1294" s="106"/>
      <c r="HLI1294" s="106"/>
      <c r="HLJ1294" s="106"/>
      <c r="HLK1294" s="106"/>
      <c r="HLL1294" s="106"/>
      <c r="HLM1294" s="106"/>
      <c r="HLN1294" s="106"/>
      <c r="HLO1294" s="106"/>
      <c r="HLP1294" s="106"/>
      <c r="HLQ1294" s="106"/>
      <c r="HLR1294" s="106"/>
      <c r="HLS1294" s="106"/>
      <c r="HLT1294" s="106"/>
      <c r="HLU1294" s="106"/>
      <c r="HLV1294" s="106"/>
      <c r="HLW1294" s="106"/>
      <c r="HLX1294" s="106"/>
      <c r="HLY1294" s="106"/>
      <c r="HLZ1294" s="106"/>
      <c r="HMA1294" s="106"/>
      <c r="HMB1294" s="106"/>
      <c r="HMC1294" s="106"/>
      <c r="HMD1294" s="106"/>
      <c r="HME1294" s="106"/>
      <c r="HMF1294" s="106"/>
      <c r="HMG1294" s="106"/>
      <c r="HMH1294" s="106"/>
      <c r="HMI1294" s="106"/>
      <c r="HMJ1294" s="106"/>
      <c r="HMK1294" s="106"/>
      <c r="HML1294" s="106"/>
      <c r="HMM1294" s="106"/>
      <c r="HMN1294" s="106"/>
      <c r="HMO1294" s="106"/>
      <c r="HMP1294" s="106"/>
      <c r="HMQ1294" s="106"/>
      <c r="HMR1294" s="106"/>
      <c r="HMS1294" s="106"/>
      <c r="HMT1294" s="106"/>
      <c r="HMU1294" s="106"/>
      <c r="HMV1294" s="106"/>
      <c r="HMW1294" s="106"/>
      <c r="HMX1294" s="106"/>
      <c r="HMY1294" s="106"/>
      <c r="HMZ1294" s="106"/>
      <c r="HNA1294" s="106"/>
      <c r="HNB1294" s="106"/>
      <c r="HNC1294" s="106"/>
      <c r="HND1294" s="106"/>
      <c r="HNE1294" s="106"/>
      <c r="HNF1294" s="106"/>
      <c r="HNG1294" s="106"/>
      <c r="HNH1294" s="106"/>
      <c r="HNI1294" s="106"/>
      <c r="HNJ1294" s="106"/>
      <c r="HNK1294" s="106"/>
      <c r="HNL1294" s="106"/>
      <c r="HNM1294" s="106"/>
      <c r="HNN1294" s="106"/>
      <c r="HNO1294" s="106"/>
      <c r="HNP1294" s="106"/>
      <c r="HNQ1294" s="106"/>
      <c r="HNR1294" s="106"/>
      <c r="HNS1294" s="106"/>
      <c r="HNT1294" s="106"/>
      <c r="HNU1294" s="106"/>
      <c r="HNV1294" s="106"/>
      <c r="HNW1294" s="106"/>
      <c r="HNX1294" s="106"/>
      <c r="HNY1294" s="106"/>
      <c r="HNZ1294" s="106"/>
      <c r="HOA1294" s="106"/>
      <c r="HOB1294" s="106"/>
      <c r="HOC1294" s="106"/>
      <c r="HOD1294" s="106"/>
      <c r="HOE1294" s="106"/>
      <c r="HOF1294" s="106"/>
      <c r="HOG1294" s="106"/>
      <c r="HOH1294" s="106"/>
      <c r="HOI1294" s="106"/>
      <c r="HOJ1294" s="106"/>
      <c r="HOK1294" s="106"/>
      <c r="HOL1294" s="106"/>
      <c r="HOM1294" s="106"/>
      <c r="HON1294" s="106"/>
      <c r="HOO1294" s="106"/>
      <c r="HOP1294" s="106"/>
      <c r="HOQ1294" s="106"/>
      <c r="HOR1294" s="106"/>
      <c r="HOS1294" s="106"/>
      <c r="HOT1294" s="106"/>
      <c r="HOU1294" s="106"/>
      <c r="HOV1294" s="106"/>
      <c r="HOW1294" s="106"/>
      <c r="HOX1294" s="106"/>
      <c r="HOY1294" s="106"/>
      <c r="HOZ1294" s="106"/>
      <c r="HPA1294" s="106"/>
      <c r="HPB1294" s="106"/>
      <c r="HPC1294" s="106"/>
      <c r="HPD1294" s="106"/>
      <c r="HPE1294" s="106"/>
      <c r="HPF1294" s="106"/>
      <c r="HPG1294" s="106"/>
      <c r="HPH1294" s="106"/>
      <c r="HPI1294" s="106"/>
      <c r="HPJ1294" s="106"/>
      <c r="HPK1294" s="106"/>
      <c r="HPL1294" s="106"/>
      <c r="HPM1294" s="106"/>
      <c r="HPN1294" s="106"/>
      <c r="HPO1294" s="106"/>
      <c r="HPP1294" s="106"/>
      <c r="HPQ1294" s="106"/>
      <c r="HPR1294" s="106"/>
      <c r="HPS1294" s="106"/>
      <c r="HPT1294" s="106"/>
      <c r="HPU1294" s="106"/>
      <c r="HPV1294" s="106"/>
      <c r="HPW1294" s="106"/>
      <c r="HPX1294" s="106"/>
      <c r="HPY1294" s="106"/>
      <c r="HPZ1294" s="106"/>
      <c r="HQA1294" s="106"/>
      <c r="HQB1294" s="106"/>
      <c r="HQC1294" s="106"/>
      <c r="HQD1294" s="106"/>
      <c r="HQE1294" s="106"/>
      <c r="HQF1294" s="106"/>
      <c r="HQG1294" s="106"/>
      <c r="HQH1294" s="106"/>
      <c r="HQI1294" s="106"/>
      <c r="HQJ1294" s="106"/>
      <c r="HQK1294" s="106"/>
      <c r="HQL1294" s="106"/>
      <c r="HQM1294" s="106"/>
      <c r="HQN1294" s="106"/>
      <c r="HQO1294" s="106"/>
      <c r="HQP1294" s="106"/>
      <c r="HQQ1294" s="106"/>
      <c r="HQR1294" s="106"/>
      <c r="HQS1294" s="106"/>
      <c r="HQT1294" s="106"/>
      <c r="HQU1294" s="106"/>
      <c r="HQV1294" s="106"/>
      <c r="HQW1294" s="106"/>
      <c r="HQX1294" s="106"/>
      <c r="HQY1294" s="106"/>
      <c r="HQZ1294" s="106"/>
      <c r="HRA1294" s="106"/>
      <c r="HRB1294" s="106"/>
      <c r="HRC1294" s="106"/>
      <c r="HRD1294" s="106"/>
      <c r="HRE1294" s="106"/>
      <c r="HRF1294" s="106"/>
      <c r="HRG1294" s="106"/>
      <c r="HRH1294" s="106"/>
      <c r="HRI1294" s="106"/>
      <c r="HRJ1294" s="106"/>
      <c r="HRK1294" s="106"/>
      <c r="HRL1294" s="106"/>
      <c r="HRM1294" s="106"/>
      <c r="HRN1294" s="106"/>
      <c r="HRO1294" s="106"/>
      <c r="HRP1294" s="106"/>
      <c r="HRQ1294" s="106"/>
      <c r="HRR1294" s="106"/>
      <c r="HRS1294" s="106"/>
      <c r="HRT1294" s="106"/>
      <c r="HRU1294" s="106"/>
      <c r="HRV1294" s="106"/>
      <c r="HRW1294" s="106"/>
      <c r="HRX1294" s="106"/>
      <c r="HRY1294" s="106"/>
      <c r="HRZ1294" s="106"/>
      <c r="HSA1294" s="106"/>
      <c r="HSB1294" s="106"/>
      <c r="HSC1294" s="106"/>
      <c r="HSD1294" s="106"/>
      <c r="HSE1294" s="106"/>
      <c r="HSF1294" s="106"/>
      <c r="HSG1294" s="106"/>
      <c r="HSH1294" s="106"/>
      <c r="HSI1294" s="106"/>
      <c r="HSJ1294" s="106"/>
      <c r="HSK1294" s="106"/>
      <c r="HSL1294" s="106"/>
      <c r="HSM1294" s="106"/>
      <c r="HSN1294" s="106"/>
      <c r="HSO1294" s="106"/>
      <c r="HSP1294" s="106"/>
      <c r="HSQ1294" s="106"/>
      <c r="HSR1294" s="106"/>
      <c r="HSS1294" s="106"/>
      <c r="HST1294" s="106"/>
      <c r="HSU1294" s="106"/>
      <c r="HSV1294" s="106"/>
      <c r="HSW1294" s="106"/>
      <c r="HSX1294" s="106"/>
      <c r="HSY1294" s="106"/>
      <c r="HSZ1294" s="106"/>
      <c r="HTA1294" s="106"/>
      <c r="HTB1294" s="106"/>
      <c r="HTC1294" s="106"/>
      <c r="HTD1294" s="106"/>
      <c r="HTE1294" s="106"/>
      <c r="HTF1294" s="106"/>
      <c r="HTG1294" s="106"/>
      <c r="HTH1294" s="106"/>
      <c r="HTI1294" s="106"/>
      <c r="HTJ1294" s="106"/>
      <c r="HTK1294" s="106"/>
      <c r="HTL1294" s="106"/>
      <c r="HTM1294" s="106"/>
      <c r="HTN1294" s="106"/>
      <c r="HTO1294" s="106"/>
      <c r="HTP1294" s="106"/>
      <c r="HTQ1294" s="106"/>
      <c r="HTR1294" s="106"/>
      <c r="HTS1294" s="106"/>
      <c r="HTT1294" s="106"/>
      <c r="HTU1294" s="106"/>
      <c r="HTV1294" s="106"/>
      <c r="HTW1294" s="106"/>
      <c r="HTX1294" s="106"/>
      <c r="HTY1294" s="106"/>
      <c r="HTZ1294" s="106"/>
      <c r="HUA1294" s="106"/>
      <c r="HUB1294" s="106"/>
      <c r="HUC1294" s="106"/>
      <c r="HUD1294" s="106"/>
      <c r="HUE1294" s="106"/>
      <c r="HUF1294" s="106"/>
      <c r="HUG1294" s="106"/>
      <c r="HUH1294" s="106"/>
      <c r="HUI1294" s="106"/>
      <c r="HUJ1294" s="106"/>
      <c r="HUK1294" s="106"/>
      <c r="HUL1294" s="106"/>
      <c r="HUM1294" s="106"/>
      <c r="HUN1294" s="106"/>
      <c r="HUO1294" s="106"/>
      <c r="HUP1294" s="106"/>
      <c r="HUQ1294" s="106"/>
      <c r="HUR1294" s="106"/>
      <c r="HUS1294" s="106"/>
      <c r="HUT1294" s="106"/>
      <c r="HUU1294" s="106"/>
      <c r="HUV1294" s="106"/>
      <c r="HUW1294" s="106"/>
      <c r="HUX1294" s="106"/>
      <c r="HUY1294" s="106"/>
      <c r="HUZ1294" s="106"/>
      <c r="HVA1294" s="106"/>
      <c r="HVB1294" s="106"/>
      <c r="HVC1294" s="106"/>
      <c r="HVD1294" s="106"/>
      <c r="HVE1294" s="106"/>
      <c r="HVF1294" s="106"/>
      <c r="HVG1294" s="106"/>
      <c r="HVH1294" s="106"/>
      <c r="HVI1294" s="106"/>
      <c r="HVJ1294" s="106"/>
      <c r="HVK1294" s="106"/>
      <c r="HVL1294" s="106"/>
      <c r="HVM1294" s="106"/>
      <c r="HVN1294" s="106"/>
      <c r="HVO1294" s="106"/>
      <c r="HVP1294" s="106"/>
      <c r="HVQ1294" s="106"/>
      <c r="HVR1294" s="106"/>
      <c r="HVS1294" s="106"/>
      <c r="HVT1294" s="106"/>
      <c r="HVU1294" s="106"/>
      <c r="HVV1294" s="106"/>
      <c r="HVW1294" s="106"/>
      <c r="HVX1294" s="106"/>
      <c r="HVY1294" s="106"/>
      <c r="HVZ1294" s="106"/>
      <c r="HWA1294" s="106"/>
      <c r="HWB1294" s="106"/>
      <c r="HWC1294" s="106"/>
      <c r="HWD1294" s="106"/>
      <c r="HWE1294" s="106"/>
      <c r="HWF1294" s="106"/>
      <c r="HWG1294" s="106"/>
      <c r="HWH1294" s="106"/>
      <c r="HWI1294" s="106"/>
      <c r="HWJ1294" s="106"/>
      <c r="HWK1294" s="106"/>
      <c r="HWL1294" s="106"/>
      <c r="HWM1294" s="106"/>
      <c r="HWN1294" s="106"/>
      <c r="HWO1294" s="106"/>
      <c r="HWP1294" s="106"/>
      <c r="HWQ1294" s="106"/>
      <c r="HWR1294" s="106"/>
      <c r="HWS1294" s="106"/>
      <c r="HWT1294" s="106"/>
      <c r="HWU1294" s="106"/>
      <c r="HWV1294" s="106"/>
      <c r="HWW1294" s="106"/>
      <c r="HWX1294" s="106"/>
      <c r="HWY1294" s="106"/>
      <c r="HWZ1294" s="106"/>
      <c r="HXA1294" s="106"/>
      <c r="HXB1294" s="106"/>
      <c r="HXC1294" s="106"/>
      <c r="HXD1294" s="106"/>
      <c r="HXE1294" s="106"/>
      <c r="HXF1294" s="106"/>
      <c r="HXG1294" s="106"/>
      <c r="HXH1294" s="106"/>
      <c r="HXI1294" s="106"/>
      <c r="HXJ1294" s="106"/>
      <c r="HXK1294" s="106"/>
      <c r="HXL1294" s="106"/>
      <c r="HXM1294" s="106"/>
      <c r="HXN1294" s="106"/>
      <c r="HXO1294" s="106"/>
      <c r="HXP1294" s="106"/>
      <c r="HXQ1294" s="106"/>
      <c r="HXR1294" s="106"/>
      <c r="HXS1294" s="106"/>
      <c r="HXT1294" s="106"/>
      <c r="HXU1294" s="106"/>
      <c r="HXV1294" s="106"/>
      <c r="HXW1294" s="106"/>
      <c r="HXX1294" s="106"/>
      <c r="HXY1294" s="106"/>
      <c r="HXZ1294" s="106"/>
      <c r="HYA1294" s="106"/>
      <c r="HYB1294" s="106"/>
      <c r="HYC1294" s="106"/>
      <c r="HYD1294" s="106"/>
      <c r="HYE1294" s="106"/>
      <c r="HYF1294" s="106"/>
      <c r="HYG1294" s="106"/>
      <c r="HYH1294" s="106"/>
      <c r="HYI1294" s="106"/>
      <c r="HYJ1294" s="106"/>
      <c r="HYK1294" s="106"/>
      <c r="HYL1294" s="106"/>
      <c r="HYM1294" s="106"/>
      <c r="HYN1294" s="106"/>
      <c r="HYO1294" s="106"/>
      <c r="HYP1294" s="106"/>
      <c r="HYQ1294" s="106"/>
      <c r="HYR1294" s="106"/>
      <c r="HYS1294" s="106"/>
      <c r="HYT1294" s="106"/>
      <c r="HYU1294" s="106"/>
      <c r="HYV1294" s="106"/>
      <c r="HYW1294" s="106"/>
      <c r="HYX1294" s="106"/>
      <c r="HYY1294" s="106"/>
      <c r="HYZ1294" s="106"/>
      <c r="HZA1294" s="106"/>
      <c r="HZB1294" s="106"/>
      <c r="HZC1294" s="106"/>
      <c r="HZD1294" s="106"/>
      <c r="HZE1294" s="106"/>
      <c r="HZF1294" s="106"/>
      <c r="HZG1294" s="106"/>
      <c r="HZH1294" s="106"/>
      <c r="HZI1294" s="106"/>
      <c r="HZJ1294" s="106"/>
      <c r="HZK1294" s="106"/>
      <c r="HZL1294" s="106"/>
      <c r="HZM1294" s="106"/>
      <c r="HZN1294" s="106"/>
      <c r="HZO1294" s="106"/>
      <c r="HZP1294" s="106"/>
      <c r="HZQ1294" s="106"/>
      <c r="HZR1294" s="106"/>
      <c r="HZS1294" s="106"/>
      <c r="HZT1294" s="106"/>
      <c r="HZU1294" s="106"/>
      <c r="HZV1294" s="106"/>
      <c r="HZW1294" s="106"/>
      <c r="HZX1294" s="106"/>
      <c r="HZY1294" s="106"/>
      <c r="HZZ1294" s="106"/>
      <c r="IAA1294" s="106"/>
      <c r="IAB1294" s="106"/>
      <c r="IAC1294" s="106"/>
      <c r="IAD1294" s="106"/>
      <c r="IAE1294" s="106"/>
      <c r="IAF1294" s="106"/>
      <c r="IAG1294" s="106"/>
      <c r="IAH1294" s="106"/>
      <c r="IAI1294" s="106"/>
      <c r="IAJ1294" s="106"/>
      <c r="IAK1294" s="106"/>
      <c r="IAL1294" s="106"/>
      <c r="IAM1294" s="106"/>
      <c r="IAN1294" s="106"/>
      <c r="IAO1294" s="106"/>
      <c r="IAP1294" s="106"/>
      <c r="IAQ1294" s="106"/>
      <c r="IAR1294" s="106"/>
      <c r="IAS1294" s="106"/>
      <c r="IAT1294" s="106"/>
      <c r="IAU1294" s="106"/>
      <c r="IAV1294" s="106"/>
      <c r="IAW1294" s="106"/>
      <c r="IAX1294" s="106"/>
      <c r="IAY1294" s="106"/>
      <c r="IAZ1294" s="106"/>
      <c r="IBA1294" s="106"/>
      <c r="IBB1294" s="106"/>
      <c r="IBC1294" s="106"/>
      <c r="IBD1294" s="106"/>
      <c r="IBE1294" s="106"/>
      <c r="IBF1294" s="106"/>
      <c r="IBG1294" s="106"/>
      <c r="IBH1294" s="106"/>
      <c r="IBI1294" s="106"/>
      <c r="IBJ1294" s="106"/>
      <c r="IBK1294" s="106"/>
      <c r="IBL1294" s="106"/>
      <c r="IBM1294" s="106"/>
      <c r="IBN1294" s="106"/>
      <c r="IBO1294" s="106"/>
      <c r="IBP1294" s="106"/>
      <c r="IBQ1294" s="106"/>
      <c r="IBR1294" s="106"/>
      <c r="IBS1294" s="106"/>
      <c r="IBT1294" s="106"/>
      <c r="IBU1294" s="106"/>
      <c r="IBV1294" s="106"/>
      <c r="IBW1294" s="106"/>
      <c r="IBX1294" s="106"/>
      <c r="IBY1294" s="106"/>
      <c r="IBZ1294" s="106"/>
      <c r="ICA1294" s="106"/>
      <c r="ICB1294" s="106"/>
      <c r="ICC1294" s="106"/>
      <c r="ICD1294" s="106"/>
      <c r="ICE1294" s="106"/>
      <c r="ICF1294" s="106"/>
      <c r="ICG1294" s="106"/>
      <c r="ICH1294" s="106"/>
      <c r="ICI1294" s="106"/>
      <c r="ICJ1294" s="106"/>
      <c r="ICK1294" s="106"/>
      <c r="ICL1294" s="106"/>
      <c r="ICM1294" s="106"/>
      <c r="ICN1294" s="106"/>
      <c r="ICO1294" s="106"/>
      <c r="ICP1294" s="106"/>
      <c r="ICQ1294" s="106"/>
      <c r="ICR1294" s="106"/>
      <c r="ICS1294" s="106"/>
      <c r="ICT1294" s="106"/>
      <c r="ICU1294" s="106"/>
      <c r="ICV1294" s="106"/>
      <c r="ICW1294" s="106"/>
      <c r="ICX1294" s="106"/>
      <c r="ICY1294" s="106"/>
      <c r="ICZ1294" s="106"/>
      <c r="IDA1294" s="106"/>
      <c r="IDB1294" s="106"/>
      <c r="IDC1294" s="106"/>
      <c r="IDD1294" s="106"/>
      <c r="IDE1294" s="106"/>
      <c r="IDF1294" s="106"/>
      <c r="IDG1294" s="106"/>
      <c r="IDH1294" s="106"/>
      <c r="IDI1294" s="106"/>
      <c r="IDJ1294" s="106"/>
      <c r="IDK1294" s="106"/>
      <c r="IDL1294" s="106"/>
      <c r="IDM1294" s="106"/>
      <c r="IDN1294" s="106"/>
      <c r="IDO1294" s="106"/>
      <c r="IDP1294" s="106"/>
      <c r="IDQ1294" s="106"/>
      <c r="IDR1294" s="106"/>
      <c r="IDS1294" s="106"/>
      <c r="IDT1294" s="106"/>
      <c r="IDU1294" s="106"/>
      <c r="IDV1294" s="106"/>
      <c r="IDW1294" s="106"/>
      <c r="IDX1294" s="106"/>
      <c r="IDY1294" s="106"/>
      <c r="IDZ1294" s="106"/>
      <c r="IEA1294" s="106"/>
      <c r="IEB1294" s="106"/>
      <c r="IEC1294" s="106"/>
      <c r="IED1294" s="106"/>
      <c r="IEE1294" s="106"/>
      <c r="IEF1294" s="106"/>
      <c r="IEG1294" s="106"/>
      <c r="IEH1294" s="106"/>
      <c r="IEI1294" s="106"/>
      <c r="IEJ1294" s="106"/>
      <c r="IEK1294" s="106"/>
      <c r="IEL1294" s="106"/>
      <c r="IEM1294" s="106"/>
      <c r="IEN1294" s="106"/>
      <c r="IEO1294" s="106"/>
      <c r="IEP1294" s="106"/>
      <c r="IEQ1294" s="106"/>
      <c r="IER1294" s="106"/>
      <c r="IES1294" s="106"/>
      <c r="IET1294" s="106"/>
      <c r="IEU1294" s="106"/>
      <c r="IEV1294" s="106"/>
      <c r="IEW1294" s="106"/>
      <c r="IEX1294" s="106"/>
      <c r="IEY1294" s="106"/>
      <c r="IEZ1294" s="106"/>
      <c r="IFA1294" s="106"/>
      <c r="IFB1294" s="106"/>
      <c r="IFC1294" s="106"/>
      <c r="IFD1294" s="106"/>
      <c r="IFE1294" s="106"/>
      <c r="IFF1294" s="106"/>
      <c r="IFG1294" s="106"/>
      <c r="IFH1294" s="106"/>
      <c r="IFI1294" s="106"/>
      <c r="IFJ1294" s="106"/>
      <c r="IFK1294" s="106"/>
      <c r="IFL1294" s="106"/>
      <c r="IFM1294" s="106"/>
      <c r="IFN1294" s="106"/>
      <c r="IFO1294" s="106"/>
      <c r="IFP1294" s="106"/>
      <c r="IFQ1294" s="106"/>
      <c r="IFR1294" s="106"/>
      <c r="IFS1294" s="106"/>
      <c r="IFT1294" s="106"/>
      <c r="IFU1294" s="106"/>
      <c r="IFV1294" s="106"/>
      <c r="IFW1294" s="106"/>
      <c r="IFX1294" s="106"/>
      <c r="IFY1294" s="106"/>
      <c r="IFZ1294" s="106"/>
      <c r="IGA1294" s="106"/>
      <c r="IGB1294" s="106"/>
      <c r="IGC1294" s="106"/>
      <c r="IGD1294" s="106"/>
      <c r="IGE1294" s="106"/>
      <c r="IGF1294" s="106"/>
      <c r="IGG1294" s="106"/>
      <c r="IGH1294" s="106"/>
      <c r="IGI1294" s="106"/>
      <c r="IGJ1294" s="106"/>
      <c r="IGK1294" s="106"/>
      <c r="IGL1294" s="106"/>
      <c r="IGM1294" s="106"/>
      <c r="IGN1294" s="106"/>
      <c r="IGO1294" s="106"/>
      <c r="IGP1294" s="106"/>
      <c r="IGQ1294" s="106"/>
      <c r="IGR1294" s="106"/>
      <c r="IGS1294" s="106"/>
      <c r="IGT1294" s="106"/>
      <c r="IGU1294" s="106"/>
      <c r="IGV1294" s="106"/>
      <c r="IGW1294" s="106"/>
      <c r="IGX1294" s="106"/>
      <c r="IGY1294" s="106"/>
      <c r="IGZ1294" s="106"/>
      <c r="IHA1294" s="106"/>
      <c r="IHB1294" s="106"/>
      <c r="IHC1294" s="106"/>
      <c r="IHD1294" s="106"/>
      <c r="IHE1294" s="106"/>
      <c r="IHF1294" s="106"/>
      <c r="IHG1294" s="106"/>
      <c r="IHH1294" s="106"/>
      <c r="IHI1294" s="106"/>
      <c r="IHJ1294" s="106"/>
      <c r="IHK1294" s="106"/>
      <c r="IHL1294" s="106"/>
      <c r="IHM1294" s="106"/>
      <c r="IHN1294" s="106"/>
      <c r="IHO1294" s="106"/>
      <c r="IHP1294" s="106"/>
      <c r="IHQ1294" s="106"/>
      <c r="IHR1294" s="106"/>
      <c r="IHS1294" s="106"/>
      <c r="IHT1294" s="106"/>
      <c r="IHU1294" s="106"/>
      <c r="IHV1294" s="106"/>
      <c r="IHW1294" s="106"/>
      <c r="IHX1294" s="106"/>
      <c r="IHY1294" s="106"/>
      <c r="IHZ1294" s="106"/>
      <c r="IIA1294" s="106"/>
      <c r="IIB1294" s="106"/>
      <c r="IIC1294" s="106"/>
      <c r="IID1294" s="106"/>
      <c r="IIE1294" s="106"/>
      <c r="IIF1294" s="106"/>
      <c r="IIG1294" s="106"/>
      <c r="IIH1294" s="106"/>
      <c r="III1294" s="106"/>
      <c r="IIJ1294" s="106"/>
      <c r="IIK1294" s="106"/>
      <c r="IIL1294" s="106"/>
      <c r="IIM1294" s="106"/>
      <c r="IIN1294" s="106"/>
      <c r="IIO1294" s="106"/>
      <c r="IIP1294" s="106"/>
      <c r="IIQ1294" s="106"/>
      <c r="IIR1294" s="106"/>
      <c r="IIS1294" s="106"/>
      <c r="IIT1294" s="106"/>
      <c r="IIU1294" s="106"/>
      <c r="IIV1294" s="106"/>
      <c r="IIW1294" s="106"/>
      <c r="IIX1294" s="106"/>
      <c r="IIY1294" s="106"/>
      <c r="IIZ1294" s="106"/>
      <c r="IJA1294" s="106"/>
      <c r="IJB1294" s="106"/>
      <c r="IJC1294" s="106"/>
      <c r="IJD1294" s="106"/>
      <c r="IJE1294" s="106"/>
      <c r="IJF1294" s="106"/>
      <c r="IJG1294" s="106"/>
      <c r="IJH1294" s="106"/>
      <c r="IJI1294" s="106"/>
      <c r="IJJ1294" s="106"/>
      <c r="IJK1294" s="106"/>
      <c r="IJL1294" s="106"/>
      <c r="IJM1294" s="106"/>
      <c r="IJN1294" s="106"/>
      <c r="IJO1294" s="106"/>
      <c r="IJP1294" s="106"/>
      <c r="IJQ1294" s="106"/>
      <c r="IJR1294" s="106"/>
      <c r="IJS1294" s="106"/>
      <c r="IJT1294" s="106"/>
      <c r="IJU1294" s="106"/>
      <c r="IJV1294" s="106"/>
      <c r="IJW1294" s="106"/>
      <c r="IJX1294" s="106"/>
      <c r="IJY1294" s="106"/>
      <c r="IJZ1294" s="106"/>
      <c r="IKA1294" s="106"/>
      <c r="IKB1294" s="106"/>
      <c r="IKC1294" s="106"/>
      <c r="IKD1294" s="106"/>
      <c r="IKE1294" s="106"/>
      <c r="IKF1294" s="106"/>
      <c r="IKG1294" s="106"/>
      <c r="IKH1294" s="106"/>
      <c r="IKI1294" s="106"/>
      <c r="IKJ1294" s="106"/>
      <c r="IKK1294" s="106"/>
      <c r="IKL1294" s="106"/>
      <c r="IKM1294" s="106"/>
      <c r="IKN1294" s="106"/>
      <c r="IKO1294" s="106"/>
      <c r="IKP1294" s="106"/>
      <c r="IKQ1294" s="106"/>
      <c r="IKR1294" s="106"/>
      <c r="IKS1294" s="106"/>
      <c r="IKT1294" s="106"/>
      <c r="IKU1294" s="106"/>
      <c r="IKV1294" s="106"/>
      <c r="IKW1294" s="106"/>
      <c r="IKX1294" s="106"/>
      <c r="IKY1294" s="106"/>
      <c r="IKZ1294" s="106"/>
      <c r="ILA1294" s="106"/>
      <c r="ILB1294" s="106"/>
      <c r="ILC1294" s="106"/>
      <c r="ILD1294" s="106"/>
      <c r="ILE1294" s="106"/>
      <c r="ILF1294" s="106"/>
      <c r="ILG1294" s="106"/>
      <c r="ILH1294" s="106"/>
      <c r="ILI1294" s="106"/>
      <c r="ILJ1294" s="106"/>
      <c r="ILK1294" s="106"/>
      <c r="ILL1294" s="106"/>
      <c r="ILM1294" s="106"/>
      <c r="ILN1294" s="106"/>
      <c r="ILO1294" s="106"/>
      <c r="ILP1294" s="106"/>
      <c r="ILQ1294" s="106"/>
      <c r="ILR1294" s="106"/>
      <c r="ILS1294" s="106"/>
      <c r="ILT1294" s="106"/>
      <c r="ILU1294" s="106"/>
      <c r="ILV1294" s="106"/>
      <c r="ILW1294" s="106"/>
      <c r="ILX1294" s="106"/>
      <c r="ILY1294" s="106"/>
      <c r="ILZ1294" s="106"/>
      <c r="IMA1294" s="106"/>
      <c r="IMB1294" s="106"/>
      <c r="IMC1294" s="106"/>
      <c r="IMD1294" s="106"/>
      <c r="IME1294" s="106"/>
      <c r="IMF1294" s="106"/>
      <c r="IMG1294" s="106"/>
      <c r="IMH1294" s="106"/>
      <c r="IMI1294" s="106"/>
      <c r="IMJ1294" s="106"/>
      <c r="IMK1294" s="106"/>
      <c r="IML1294" s="106"/>
      <c r="IMM1294" s="106"/>
      <c r="IMN1294" s="106"/>
      <c r="IMO1294" s="106"/>
      <c r="IMP1294" s="106"/>
      <c r="IMQ1294" s="106"/>
      <c r="IMR1294" s="106"/>
      <c r="IMS1294" s="106"/>
      <c r="IMT1294" s="106"/>
      <c r="IMU1294" s="106"/>
      <c r="IMV1294" s="106"/>
      <c r="IMW1294" s="106"/>
      <c r="IMX1294" s="106"/>
      <c r="IMY1294" s="106"/>
      <c r="IMZ1294" s="106"/>
      <c r="INA1294" s="106"/>
      <c r="INB1294" s="106"/>
      <c r="INC1294" s="106"/>
      <c r="IND1294" s="106"/>
      <c r="INE1294" s="106"/>
      <c r="INF1294" s="106"/>
      <c r="ING1294" s="106"/>
      <c r="INH1294" s="106"/>
      <c r="INI1294" s="106"/>
      <c r="INJ1294" s="106"/>
      <c r="INK1294" s="106"/>
      <c r="INL1294" s="106"/>
      <c r="INM1294" s="106"/>
      <c r="INN1294" s="106"/>
      <c r="INO1294" s="106"/>
      <c r="INP1294" s="106"/>
      <c r="INQ1294" s="106"/>
      <c r="INR1294" s="106"/>
      <c r="INS1294" s="106"/>
      <c r="INT1294" s="106"/>
      <c r="INU1294" s="106"/>
      <c r="INV1294" s="106"/>
      <c r="INW1294" s="106"/>
      <c r="INX1294" s="106"/>
      <c r="INY1294" s="106"/>
      <c r="INZ1294" s="106"/>
      <c r="IOA1294" s="106"/>
      <c r="IOB1294" s="106"/>
      <c r="IOC1294" s="106"/>
      <c r="IOD1294" s="106"/>
      <c r="IOE1294" s="106"/>
      <c r="IOF1294" s="106"/>
      <c r="IOG1294" s="106"/>
      <c r="IOH1294" s="106"/>
      <c r="IOI1294" s="106"/>
      <c r="IOJ1294" s="106"/>
      <c r="IOK1294" s="106"/>
      <c r="IOL1294" s="106"/>
      <c r="IOM1294" s="106"/>
      <c r="ION1294" s="106"/>
      <c r="IOO1294" s="106"/>
      <c r="IOP1294" s="106"/>
      <c r="IOQ1294" s="106"/>
      <c r="IOR1294" s="106"/>
      <c r="IOS1294" s="106"/>
      <c r="IOT1294" s="106"/>
      <c r="IOU1294" s="106"/>
      <c r="IOV1294" s="106"/>
      <c r="IOW1294" s="106"/>
      <c r="IOX1294" s="106"/>
      <c r="IOY1294" s="106"/>
      <c r="IOZ1294" s="106"/>
      <c r="IPA1294" s="106"/>
      <c r="IPB1294" s="106"/>
      <c r="IPC1294" s="106"/>
      <c r="IPD1294" s="106"/>
      <c r="IPE1294" s="106"/>
      <c r="IPF1294" s="106"/>
      <c r="IPG1294" s="106"/>
      <c r="IPH1294" s="106"/>
      <c r="IPI1294" s="106"/>
      <c r="IPJ1294" s="106"/>
      <c r="IPK1294" s="106"/>
      <c r="IPL1294" s="106"/>
      <c r="IPM1294" s="106"/>
      <c r="IPN1294" s="106"/>
      <c r="IPO1294" s="106"/>
      <c r="IPP1294" s="106"/>
      <c r="IPQ1294" s="106"/>
      <c r="IPR1294" s="106"/>
      <c r="IPS1294" s="106"/>
      <c r="IPT1294" s="106"/>
      <c r="IPU1294" s="106"/>
      <c r="IPV1294" s="106"/>
      <c r="IPW1294" s="106"/>
      <c r="IPX1294" s="106"/>
      <c r="IPY1294" s="106"/>
      <c r="IPZ1294" s="106"/>
      <c r="IQA1294" s="106"/>
      <c r="IQB1294" s="106"/>
      <c r="IQC1294" s="106"/>
      <c r="IQD1294" s="106"/>
      <c r="IQE1294" s="106"/>
      <c r="IQF1294" s="106"/>
      <c r="IQG1294" s="106"/>
      <c r="IQH1294" s="106"/>
      <c r="IQI1294" s="106"/>
      <c r="IQJ1294" s="106"/>
      <c r="IQK1294" s="106"/>
      <c r="IQL1294" s="106"/>
      <c r="IQM1294" s="106"/>
      <c r="IQN1294" s="106"/>
      <c r="IQO1294" s="106"/>
      <c r="IQP1294" s="106"/>
      <c r="IQQ1294" s="106"/>
      <c r="IQR1294" s="106"/>
      <c r="IQS1294" s="106"/>
      <c r="IQT1294" s="106"/>
      <c r="IQU1294" s="106"/>
      <c r="IQV1294" s="106"/>
      <c r="IQW1294" s="106"/>
      <c r="IQX1294" s="106"/>
      <c r="IQY1294" s="106"/>
      <c r="IQZ1294" s="106"/>
      <c r="IRA1294" s="106"/>
      <c r="IRB1294" s="106"/>
      <c r="IRC1294" s="106"/>
      <c r="IRD1294" s="106"/>
      <c r="IRE1294" s="106"/>
      <c r="IRF1294" s="106"/>
      <c r="IRG1294" s="106"/>
      <c r="IRH1294" s="106"/>
      <c r="IRI1294" s="106"/>
      <c r="IRJ1294" s="106"/>
      <c r="IRK1294" s="106"/>
      <c r="IRL1294" s="106"/>
      <c r="IRM1294" s="106"/>
      <c r="IRN1294" s="106"/>
      <c r="IRO1294" s="106"/>
      <c r="IRP1294" s="106"/>
      <c r="IRQ1294" s="106"/>
      <c r="IRR1294" s="106"/>
      <c r="IRS1294" s="106"/>
      <c r="IRT1294" s="106"/>
      <c r="IRU1294" s="106"/>
      <c r="IRV1294" s="106"/>
      <c r="IRW1294" s="106"/>
      <c r="IRX1294" s="106"/>
      <c r="IRY1294" s="106"/>
      <c r="IRZ1294" s="106"/>
      <c r="ISA1294" s="106"/>
      <c r="ISB1294" s="106"/>
      <c r="ISC1294" s="106"/>
      <c r="ISD1294" s="106"/>
      <c r="ISE1294" s="106"/>
      <c r="ISF1294" s="106"/>
      <c r="ISG1294" s="106"/>
      <c r="ISH1294" s="106"/>
      <c r="ISI1294" s="106"/>
      <c r="ISJ1294" s="106"/>
      <c r="ISK1294" s="106"/>
      <c r="ISL1294" s="106"/>
      <c r="ISM1294" s="106"/>
      <c r="ISN1294" s="106"/>
      <c r="ISO1294" s="106"/>
      <c r="ISP1294" s="106"/>
      <c r="ISQ1294" s="106"/>
      <c r="ISR1294" s="106"/>
      <c r="ISS1294" s="106"/>
      <c r="IST1294" s="106"/>
      <c r="ISU1294" s="106"/>
      <c r="ISV1294" s="106"/>
      <c r="ISW1294" s="106"/>
      <c r="ISX1294" s="106"/>
      <c r="ISY1294" s="106"/>
      <c r="ISZ1294" s="106"/>
      <c r="ITA1294" s="106"/>
      <c r="ITB1294" s="106"/>
      <c r="ITC1294" s="106"/>
      <c r="ITD1294" s="106"/>
      <c r="ITE1294" s="106"/>
      <c r="ITF1294" s="106"/>
      <c r="ITG1294" s="106"/>
      <c r="ITH1294" s="106"/>
      <c r="ITI1294" s="106"/>
      <c r="ITJ1294" s="106"/>
      <c r="ITK1294" s="106"/>
      <c r="ITL1294" s="106"/>
      <c r="ITM1294" s="106"/>
      <c r="ITN1294" s="106"/>
      <c r="ITO1294" s="106"/>
      <c r="ITP1294" s="106"/>
      <c r="ITQ1294" s="106"/>
      <c r="ITR1294" s="106"/>
      <c r="ITS1294" s="106"/>
      <c r="ITT1294" s="106"/>
      <c r="ITU1294" s="106"/>
      <c r="ITV1294" s="106"/>
      <c r="ITW1294" s="106"/>
      <c r="ITX1294" s="106"/>
      <c r="ITY1294" s="106"/>
      <c r="ITZ1294" s="106"/>
      <c r="IUA1294" s="106"/>
      <c r="IUB1294" s="106"/>
      <c r="IUC1294" s="106"/>
      <c r="IUD1294" s="106"/>
      <c r="IUE1294" s="106"/>
      <c r="IUF1294" s="106"/>
      <c r="IUG1294" s="106"/>
      <c r="IUH1294" s="106"/>
      <c r="IUI1294" s="106"/>
      <c r="IUJ1294" s="106"/>
      <c r="IUK1294" s="106"/>
      <c r="IUL1294" s="106"/>
      <c r="IUM1294" s="106"/>
      <c r="IUN1294" s="106"/>
      <c r="IUO1294" s="106"/>
      <c r="IUP1294" s="106"/>
      <c r="IUQ1294" s="106"/>
      <c r="IUR1294" s="106"/>
      <c r="IUS1294" s="106"/>
      <c r="IUT1294" s="106"/>
      <c r="IUU1294" s="106"/>
      <c r="IUV1294" s="106"/>
      <c r="IUW1294" s="106"/>
      <c r="IUX1294" s="106"/>
      <c r="IUY1294" s="106"/>
      <c r="IUZ1294" s="106"/>
      <c r="IVA1294" s="106"/>
      <c r="IVB1294" s="106"/>
      <c r="IVC1294" s="106"/>
      <c r="IVD1294" s="106"/>
      <c r="IVE1294" s="106"/>
      <c r="IVF1294" s="106"/>
      <c r="IVG1294" s="106"/>
      <c r="IVH1294" s="106"/>
      <c r="IVI1294" s="106"/>
      <c r="IVJ1294" s="106"/>
      <c r="IVK1294" s="106"/>
      <c r="IVL1294" s="106"/>
      <c r="IVM1294" s="106"/>
      <c r="IVN1294" s="106"/>
      <c r="IVO1294" s="106"/>
      <c r="IVP1294" s="106"/>
      <c r="IVQ1294" s="106"/>
      <c r="IVR1294" s="106"/>
      <c r="IVS1294" s="106"/>
      <c r="IVT1294" s="106"/>
      <c r="IVU1294" s="106"/>
      <c r="IVV1294" s="106"/>
      <c r="IVW1294" s="106"/>
      <c r="IVX1294" s="106"/>
      <c r="IVY1294" s="106"/>
      <c r="IVZ1294" s="106"/>
      <c r="IWA1294" s="106"/>
      <c r="IWB1294" s="106"/>
      <c r="IWC1294" s="106"/>
      <c r="IWD1294" s="106"/>
      <c r="IWE1294" s="106"/>
      <c r="IWF1294" s="106"/>
      <c r="IWG1294" s="106"/>
      <c r="IWH1294" s="106"/>
      <c r="IWI1294" s="106"/>
      <c r="IWJ1294" s="106"/>
      <c r="IWK1294" s="106"/>
      <c r="IWL1294" s="106"/>
      <c r="IWM1294" s="106"/>
      <c r="IWN1294" s="106"/>
      <c r="IWO1294" s="106"/>
      <c r="IWP1294" s="106"/>
      <c r="IWQ1294" s="106"/>
      <c r="IWR1294" s="106"/>
      <c r="IWS1294" s="106"/>
      <c r="IWT1294" s="106"/>
      <c r="IWU1294" s="106"/>
      <c r="IWV1294" s="106"/>
      <c r="IWW1294" s="106"/>
      <c r="IWX1294" s="106"/>
      <c r="IWY1294" s="106"/>
      <c r="IWZ1294" s="106"/>
      <c r="IXA1294" s="106"/>
      <c r="IXB1294" s="106"/>
      <c r="IXC1294" s="106"/>
      <c r="IXD1294" s="106"/>
      <c r="IXE1294" s="106"/>
      <c r="IXF1294" s="106"/>
      <c r="IXG1294" s="106"/>
      <c r="IXH1294" s="106"/>
      <c r="IXI1294" s="106"/>
      <c r="IXJ1294" s="106"/>
      <c r="IXK1294" s="106"/>
      <c r="IXL1294" s="106"/>
      <c r="IXM1294" s="106"/>
      <c r="IXN1294" s="106"/>
      <c r="IXO1294" s="106"/>
      <c r="IXP1294" s="106"/>
      <c r="IXQ1294" s="106"/>
      <c r="IXR1294" s="106"/>
      <c r="IXS1294" s="106"/>
      <c r="IXT1294" s="106"/>
      <c r="IXU1294" s="106"/>
      <c r="IXV1294" s="106"/>
      <c r="IXW1294" s="106"/>
      <c r="IXX1294" s="106"/>
      <c r="IXY1294" s="106"/>
      <c r="IXZ1294" s="106"/>
      <c r="IYA1294" s="106"/>
      <c r="IYB1294" s="106"/>
      <c r="IYC1294" s="106"/>
      <c r="IYD1294" s="106"/>
      <c r="IYE1294" s="106"/>
      <c r="IYF1294" s="106"/>
      <c r="IYG1294" s="106"/>
      <c r="IYH1294" s="106"/>
      <c r="IYI1294" s="106"/>
      <c r="IYJ1294" s="106"/>
      <c r="IYK1294" s="106"/>
      <c r="IYL1294" s="106"/>
      <c r="IYM1294" s="106"/>
      <c r="IYN1294" s="106"/>
      <c r="IYO1294" s="106"/>
      <c r="IYP1294" s="106"/>
      <c r="IYQ1294" s="106"/>
      <c r="IYR1294" s="106"/>
      <c r="IYS1294" s="106"/>
      <c r="IYT1294" s="106"/>
      <c r="IYU1294" s="106"/>
      <c r="IYV1294" s="106"/>
      <c r="IYW1294" s="106"/>
      <c r="IYX1294" s="106"/>
      <c r="IYY1294" s="106"/>
      <c r="IYZ1294" s="106"/>
      <c r="IZA1294" s="106"/>
      <c r="IZB1294" s="106"/>
      <c r="IZC1294" s="106"/>
      <c r="IZD1294" s="106"/>
      <c r="IZE1294" s="106"/>
      <c r="IZF1294" s="106"/>
      <c r="IZG1294" s="106"/>
      <c r="IZH1294" s="106"/>
      <c r="IZI1294" s="106"/>
      <c r="IZJ1294" s="106"/>
      <c r="IZK1294" s="106"/>
      <c r="IZL1294" s="106"/>
      <c r="IZM1294" s="106"/>
      <c r="IZN1294" s="106"/>
      <c r="IZO1294" s="106"/>
      <c r="IZP1294" s="106"/>
      <c r="IZQ1294" s="106"/>
      <c r="IZR1294" s="106"/>
      <c r="IZS1294" s="106"/>
      <c r="IZT1294" s="106"/>
      <c r="IZU1294" s="106"/>
      <c r="IZV1294" s="106"/>
      <c r="IZW1294" s="106"/>
      <c r="IZX1294" s="106"/>
      <c r="IZY1294" s="106"/>
      <c r="IZZ1294" s="106"/>
      <c r="JAA1294" s="106"/>
      <c r="JAB1294" s="106"/>
      <c r="JAC1294" s="106"/>
      <c r="JAD1294" s="106"/>
      <c r="JAE1294" s="106"/>
      <c r="JAF1294" s="106"/>
      <c r="JAG1294" s="106"/>
      <c r="JAH1294" s="106"/>
      <c r="JAI1294" s="106"/>
      <c r="JAJ1294" s="106"/>
      <c r="JAK1294" s="106"/>
      <c r="JAL1294" s="106"/>
      <c r="JAM1294" s="106"/>
      <c r="JAN1294" s="106"/>
      <c r="JAO1294" s="106"/>
      <c r="JAP1294" s="106"/>
      <c r="JAQ1294" s="106"/>
      <c r="JAR1294" s="106"/>
      <c r="JAS1294" s="106"/>
      <c r="JAT1294" s="106"/>
      <c r="JAU1294" s="106"/>
      <c r="JAV1294" s="106"/>
      <c r="JAW1294" s="106"/>
      <c r="JAX1294" s="106"/>
      <c r="JAY1294" s="106"/>
      <c r="JAZ1294" s="106"/>
      <c r="JBA1294" s="106"/>
      <c r="JBB1294" s="106"/>
      <c r="JBC1294" s="106"/>
      <c r="JBD1294" s="106"/>
      <c r="JBE1294" s="106"/>
      <c r="JBF1294" s="106"/>
      <c r="JBG1294" s="106"/>
      <c r="JBH1294" s="106"/>
      <c r="JBI1294" s="106"/>
      <c r="JBJ1294" s="106"/>
      <c r="JBK1294" s="106"/>
      <c r="JBL1294" s="106"/>
      <c r="JBM1294" s="106"/>
      <c r="JBN1294" s="106"/>
      <c r="JBO1294" s="106"/>
      <c r="JBP1294" s="106"/>
      <c r="JBQ1294" s="106"/>
      <c r="JBR1294" s="106"/>
      <c r="JBS1294" s="106"/>
      <c r="JBT1294" s="106"/>
      <c r="JBU1294" s="106"/>
      <c r="JBV1294" s="106"/>
      <c r="JBW1294" s="106"/>
      <c r="JBX1294" s="106"/>
      <c r="JBY1294" s="106"/>
      <c r="JBZ1294" s="106"/>
      <c r="JCA1294" s="106"/>
      <c r="JCB1294" s="106"/>
      <c r="JCC1294" s="106"/>
      <c r="JCD1294" s="106"/>
      <c r="JCE1294" s="106"/>
      <c r="JCF1294" s="106"/>
      <c r="JCG1294" s="106"/>
      <c r="JCH1294" s="106"/>
      <c r="JCI1294" s="106"/>
      <c r="JCJ1294" s="106"/>
      <c r="JCK1294" s="106"/>
      <c r="JCL1294" s="106"/>
      <c r="JCM1294" s="106"/>
      <c r="JCN1294" s="106"/>
      <c r="JCO1294" s="106"/>
      <c r="JCP1294" s="106"/>
      <c r="JCQ1294" s="106"/>
      <c r="JCR1294" s="106"/>
      <c r="JCS1294" s="106"/>
      <c r="JCT1294" s="106"/>
      <c r="JCU1294" s="106"/>
      <c r="JCV1294" s="106"/>
      <c r="JCW1294" s="106"/>
      <c r="JCX1294" s="106"/>
      <c r="JCY1294" s="106"/>
      <c r="JCZ1294" s="106"/>
      <c r="JDA1294" s="106"/>
      <c r="JDB1294" s="106"/>
      <c r="JDC1294" s="106"/>
      <c r="JDD1294" s="106"/>
      <c r="JDE1294" s="106"/>
      <c r="JDF1294" s="106"/>
      <c r="JDG1294" s="106"/>
      <c r="JDH1294" s="106"/>
      <c r="JDI1294" s="106"/>
      <c r="JDJ1294" s="106"/>
      <c r="JDK1294" s="106"/>
      <c r="JDL1294" s="106"/>
      <c r="JDM1294" s="106"/>
      <c r="JDN1294" s="106"/>
      <c r="JDO1294" s="106"/>
      <c r="JDP1294" s="106"/>
      <c r="JDQ1294" s="106"/>
      <c r="JDR1294" s="106"/>
      <c r="JDS1294" s="106"/>
      <c r="JDT1294" s="106"/>
      <c r="JDU1294" s="106"/>
      <c r="JDV1294" s="106"/>
      <c r="JDW1294" s="106"/>
      <c r="JDX1294" s="106"/>
      <c r="JDY1294" s="106"/>
      <c r="JDZ1294" s="106"/>
      <c r="JEA1294" s="106"/>
      <c r="JEB1294" s="106"/>
      <c r="JEC1294" s="106"/>
      <c r="JED1294" s="106"/>
      <c r="JEE1294" s="106"/>
      <c r="JEF1294" s="106"/>
      <c r="JEG1294" s="106"/>
      <c r="JEH1294" s="106"/>
      <c r="JEI1294" s="106"/>
      <c r="JEJ1294" s="106"/>
      <c r="JEK1294" s="106"/>
      <c r="JEL1294" s="106"/>
      <c r="JEM1294" s="106"/>
      <c r="JEN1294" s="106"/>
      <c r="JEO1294" s="106"/>
      <c r="JEP1294" s="106"/>
      <c r="JEQ1294" s="106"/>
      <c r="JER1294" s="106"/>
      <c r="JES1294" s="106"/>
      <c r="JET1294" s="106"/>
      <c r="JEU1294" s="106"/>
      <c r="JEV1294" s="106"/>
      <c r="JEW1294" s="106"/>
      <c r="JEX1294" s="106"/>
      <c r="JEY1294" s="106"/>
      <c r="JEZ1294" s="106"/>
      <c r="JFA1294" s="106"/>
      <c r="JFB1294" s="106"/>
      <c r="JFC1294" s="106"/>
      <c r="JFD1294" s="106"/>
      <c r="JFE1294" s="106"/>
      <c r="JFF1294" s="106"/>
      <c r="JFG1294" s="106"/>
      <c r="JFH1294" s="106"/>
      <c r="JFI1294" s="106"/>
      <c r="JFJ1294" s="106"/>
      <c r="JFK1294" s="106"/>
      <c r="JFL1294" s="106"/>
      <c r="JFM1294" s="106"/>
      <c r="JFN1294" s="106"/>
      <c r="JFO1294" s="106"/>
      <c r="JFP1294" s="106"/>
      <c r="JFQ1294" s="106"/>
      <c r="JFR1294" s="106"/>
      <c r="JFS1294" s="106"/>
      <c r="JFT1294" s="106"/>
      <c r="JFU1294" s="106"/>
      <c r="JFV1294" s="106"/>
      <c r="JFW1294" s="106"/>
      <c r="JFX1294" s="106"/>
      <c r="JFY1294" s="106"/>
      <c r="JFZ1294" s="106"/>
      <c r="JGA1294" s="106"/>
      <c r="JGB1294" s="106"/>
      <c r="JGC1294" s="106"/>
      <c r="JGD1294" s="106"/>
      <c r="JGE1294" s="106"/>
      <c r="JGF1294" s="106"/>
      <c r="JGG1294" s="106"/>
      <c r="JGH1294" s="106"/>
      <c r="JGI1294" s="106"/>
      <c r="JGJ1294" s="106"/>
      <c r="JGK1294" s="106"/>
      <c r="JGL1294" s="106"/>
      <c r="JGM1294" s="106"/>
      <c r="JGN1294" s="106"/>
      <c r="JGO1294" s="106"/>
      <c r="JGP1294" s="106"/>
      <c r="JGQ1294" s="106"/>
      <c r="JGR1294" s="106"/>
      <c r="JGS1294" s="106"/>
      <c r="JGT1294" s="106"/>
      <c r="JGU1294" s="106"/>
      <c r="JGV1294" s="106"/>
      <c r="JGW1294" s="106"/>
      <c r="JGX1294" s="106"/>
      <c r="JGY1294" s="106"/>
      <c r="JGZ1294" s="106"/>
      <c r="JHA1294" s="106"/>
      <c r="JHB1294" s="106"/>
      <c r="JHC1294" s="106"/>
      <c r="JHD1294" s="106"/>
      <c r="JHE1294" s="106"/>
      <c r="JHF1294" s="106"/>
      <c r="JHG1294" s="106"/>
      <c r="JHH1294" s="106"/>
      <c r="JHI1294" s="106"/>
      <c r="JHJ1294" s="106"/>
      <c r="JHK1294" s="106"/>
      <c r="JHL1294" s="106"/>
      <c r="JHM1294" s="106"/>
      <c r="JHN1294" s="106"/>
      <c r="JHO1294" s="106"/>
      <c r="JHP1294" s="106"/>
      <c r="JHQ1294" s="106"/>
      <c r="JHR1294" s="106"/>
      <c r="JHS1294" s="106"/>
      <c r="JHT1294" s="106"/>
      <c r="JHU1294" s="106"/>
      <c r="JHV1294" s="106"/>
      <c r="JHW1294" s="106"/>
      <c r="JHX1294" s="106"/>
      <c r="JHY1294" s="106"/>
      <c r="JHZ1294" s="106"/>
      <c r="JIA1294" s="106"/>
      <c r="JIB1294" s="106"/>
      <c r="JIC1294" s="106"/>
      <c r="JID1294" s="106"/>
      <c r="JIE1294" s="106"/>
      <c r="JIF1294" s="106"/>
      <c r="JIG1294" s="106"/>
      <c r="JIH1294" s="106"/>
      <c r="JII1294" s="106"/>
      <c r="JIJ1294" s="106"/>
      <c r="JIK1294" s="106"/>
      <c r="JIL1294" s="106"/>
      <c r="JIM1294" s="106"/>
      <c r="JIN1294" s="106"/>
      <c r="JIO1294" s="106"/>
      <c r="JIP1294" s="106"/>
      <c r="JIQ1294" s="106"/>
      <c r="JIR1294" s="106"/>
      <c r="JIS1294" s="106"/>
      <c r="JIT1294" s="106"/>
      <c r="JIU1294" s="106"/>
      <c r="JIV1294" s="106"/>
      <c r="JIW1294" s="106"/>
      <c r="JIX1294" s="106"/>
      <c r="JIY1294" s="106"/>
      <c r="JIZ1294" s="106"/>
      <c r="JJA1294" s="106"/>
      <c r="JJB1294" s="106"/>
      <c r="JJC1294" s="106"/>
      <c r="JJD1294" s="106"/>
      <c r="JJE1294" s="106"/>
      <c r="JJF1294" s="106"/>
      <c r="JJG1294" s="106"/>
      <c r="JJH1294" s="106"/>
      <c r="JJI1294" s="106"/>
      <c r="JJJ1294" s="106"/>
      <c r="JJK1294" s="106"/>
      <c r="JJL1294" s="106"/>
      <c r="JJM1294" s="106"/>
      <c r="JJN1294" s="106"/>
      <c r="JJO1294" s="106"/>
      <c r="JJP1294" s="106"/>
      <c r="JJQ1294" s="106"/>
      <c r="JJR1294" s="106"/>
      <c r="JJS1294" s="106"/>
      <c r="JJT1294" s="106"/>
      <c r="JJU1294" s="106"/>
      <c r="JJV1294" s="106"/>
      <c r="JJW1294" s="106"/>
      <c r="JJX1294" s="106"/>
      <c r="JJY1294" s="106"/>
      <c r="JJZ1294" s="106"/>
      <c r="JKA1294" s="106"/>
      <c r="JKB1294" s="106"/>
      <c r="JKC1294" s="106"/>
      <c r="JKD1294" s="106"/>
      <c r="JKE1294" s="106"/>
      <c r="JKF1294" s="106"/>
      <c r="JKG1294" s="106"/>
      <c r="JKH1294" s="106"/>
      <c r="JKI1294" s="106"/>
      <c r="JKJ1294" s="106"/>
      <c r="JKK1294" s="106"/>
      <c r="JKL1294" s="106"/>
      <c r="JKM1294" s="106"/>
      <c r="JKN1294" s="106"/>
      <c r="JKO1294" s="106"/>
      <c r="JKP1294" s="106"/>
      <c r="JKQ1294" s="106"/>
      <c r="JKR1294" s="106"/>
      <c r="JKS1294" s="106"/>
      <c r="JKT1294" s="106"/>
      <c r="JKU1294" s="106"/>
      <c r="JKV1294" s="106"/>
      <c r="JKW1294" s="106"/>
      <c r="JKX1294" s="106"/>
      <c r="JKY1294" s="106"/>
      <c r="JKZ1294" s="106"/>
      <c r="JLA1294" s="106"/>
      <c r="JLB1294" s="106"/>
      <c r="JLC1294" s="106"/>
      <c r="JLD1294" s="106"/>
      <c r="JLE1294" s="106"/>
      <c r="JLF1294" s="106"/>
      <c r="JLG1294" s="106"/>
      <c r="JLH1294" s="106"/>
      <c r="JLI1294" s="106"/>
      <c r="JLJ1294" s="106"/>
      <c r="JLK1294" s="106"/>
      <c r="JLL1294" s="106"/>
      <c r="JLM1294" s="106"/>
      <c r="JLN1294" s="106"/>
      <c r="JLO1294" s="106"/>
      <c r="JLP1294" s="106"/>
      <c r="JLQ1294" s="106"/>
      <c r="JLR1294" s="106"/>
      <c r="JLS1294" s="106"/>
      <c r="JLT1294" s="106"/>
      <c r="JLU1294" s="106"/>
      <c r="JLV1294" s="106"/>
      <c r="JLW1294" s="106"/>
      <c r="JLX1294" s="106"/>
      <c r="JLY1294" s="106"/>
      <c r="JLZ1294" s="106"/>
      <c r="JMA1294" s="106"/>
      <c r="JMB1294" s="106"/>
      <c r="JMC1294" s="106"/>
      <c r="JMD1294" s="106"/>
      <c r="JME1294" s="106"/>
      <c r="JMF1294" s="106"/>
      <c r="JMG1294" s="106"/>
      <c r="JMH1294" s="106"/>
      <c r="JMI1294" s="106"/>
      <c r="JMJ1294" s="106"/>
      <c r="JMK1294" s="106"/>
      <c r="JML1294" s="106"/>
      <c r="JMM1294" s="106"/>
      <c r="JMN1294" s="106"/>
      <c r="JMO1294" s="106"/>
      <c r="JMP1294" s="106"/>
      <c r="JMQ1294" s="106"/>
      <c r="JMR1294" s="106"/>
      <c r="JMS1294" s="106"/>
      <c r="JMT1294" s="106"/>
      <c r="JMU1294" s="106"/>
      <c r="JMV1294" s="106"/>
      <c r="JMW1294" s="106"/>
      <c r="JMX1294" s="106"/>
      <c r="JMY1294" s="106"/>
      <c r="JMZ1294" s="106"/>
      <c r="JNA1294" s="106"/>
      <c r="JNB1294" s="106"/>
      <c r="JNC1294" s="106"/>
      <c r="JND1294" s="106"/>
      <c r="JNE1294" s="106"/>
      <c r="JNF1294" s="106"/>
      <c r="JNG1294" s="106"/>
      <c r="JNH1294" s="106"/>
      <c r="JNI1294" s="106"/>
      <c r="JNJ1294" s="106"/>
      <c r="JNK1294" s="106"/>
      <c r="JNL1294" s="106"/>
      <c r="JNM1294" s="106"/>
      <c r="JNN1294" s="106"/>
      <c r="JNO1294" s="106"/>
      <c r="JNP1294" s="106"/>
      <c r="JNQ1294" s="106"/>
      <c r="JNR1294" s="106"/>
      <c r="JNS1294" s="106"/>
      <c r="JNT1294" s="106"/>
      <c r="JNU1294" s="106"/>
      <c r="JNV1294" s="106"/>
      <c r="JNW1294" s="106"/>
      <c r="JNX1294" s="106"/>
      <c r="JNY1294" s="106"/>
      <c r="JNZ1294" s="106"/>
      <c r="JOA1294" s="106"/>
      <c r="JOB1294" s="106"/>
      <c r="JOC1294" s="106"/>
      <c r="JOD1294" s="106"/>
      <c r="JOE1294" s="106"/>
      <c r="JOF1294" s="106"/>
      <c r="JOG1294" s="106"/>
      <c r="JOH1294" s="106"/>
      <c r="JOI1294" s="106"/>
      <c r="JOJ1294" s="106"/>
      <c r="JOK1294" s="106"/>
      <c r="JOL1294" s="106"/>
      <c r="JOM1294" s="106"/>
      <c r="JON1294" s="106"/>
      <c r="JOO1294" s="106"/>
      <c r="JOP1294" s="106"/>
      <c r="JOQ1294" s="106"/>
      <c r="JOR1294" s="106"/>
      <c r="JOS1294" s="106"/>
      <c r="JOT1294" s="106"/>
      <c r="JOU1294" s="106"/>
      <c r="JOV1294" s="106"/>
      <c r="JOW1294" s="106"/>
      <c r="JOX1294" s="106"/>
      <c r="JOY1294" s="106"/>
      <c r="JOZ1294" s="106"/>
      <c r="JPA1294" s="106"/>
      <c r="JPB1294" s="106"/>
      <c r="JPC1294" s="106"/>
      <c r="JPD1294" s="106"/>
      <c r="JPE1294" s="106"/>
      <c r="JPF1294" s="106"/>
      <c r="JPG1294" s="106"/>
      <c r="JPH1294" s="106"/>
      <c r="JPI1294" s="106"/>
      <c r="JPJ1294" s="106"/>
      <c r="JPK1294" s="106"/>
      <c r="JPL1294" s="106"/>
      <c r="JPM1294" s="106"/>
      <c r="JPN1294" s="106"/>
      <c r="JPO1294" s="106"/>
      <c r="JPP1294" s="106"/>
      <c r="JPQ1294" s="106"/>
      <c r="JPR1294" s="106"/>
      <c r="JPS1294" s="106"/>
      <c r="JPT1294" s="106"/>
      <c r="JPU1294" s="106"/>
      <c r="JPV1294" s="106"/>
      <c r="JPW1294" s="106"/>
      <c r="JPX1294" s="106"/>
      <c r="JPY1294" s="106"/>
      <c r="JPZ1294" s="106"/>
      <c r="JQA1294" s="106"/>
      <c r="JQB1294" s="106"/>
      <c r="JQC1294" s="106"/>
      <c r="JQD1294" s="106"/>
      <c r="JQE1294" s="106"/>
      <c r="JQF1294" s="106"/>
      <c r="JQG1294" s="106"/>
      <c r="JQH1294" s="106"/>
      <c r="JQI1294" s="106"/>
      <c r="JQJ1294" s="106"/>
      <c r="JQK1294" s="106"/>
      <c r="JQL1294" s="106"/>
      <c r="JQM1294" s="106"/>
      <c r="JQN1294" s="106"/>
      <c r="JQO1294" s="106"/>
      <c r="JQP1294" s="106"/>
      <c r="JQQ1294" s="106"/>
      <c r="JQR1294" s="106"/>
      <c r="JQS1294" s="106"/>
      <c r="JQT1294" s="106"/>
      <c r="JQU1294" s="106"/>
      <c r="JQV1294" s="106"/>
      <c r="JQW1294" s="106"/>
      <c r="JQX1294" s="106"/>
      <c r="JQY1294" s="106"/>
      <c r="JQZ1294" s="106"/>
      <c r="JRA1294" s="106"/>
      <c r="JRB1294" s="106"/>
      <c r="JRC1294" s="106"/>
      <c r="JRD1294" s="106"/>
      <c r="JRE1294" s="106"/>
      <c r="JRF1294" s="106"/>
      <c r="JRG1294" s="106"/>
      <c r="JRH1294" s="106"/>
      <c r="JRI1294" s="106"/>
      <c r="JRJ1294" s="106"/>
      <c r="JRK1294" s="106"/>
      <c r="JRL1294" s="106"/>
      <c r="JRM1294" s="106"/>
      <c r="JRN1294" s="106"/>
      <c r="JRO1294" s="106"/>
      <c r="JRP1294" s="106"/>
      <c r="JRQ1294" s="106"/>
      <c r="JRR1294" s="106"/>
      <c r="JRS1294" s="106"/>
      <c r="JRT1294" s="106"/>
      <c r="JRU1294" s="106"/>
      <c r="JRV1294" s="106"/>
      <c r="JRW1294" s="106"/>
      <c r="JRX1294" s="106"/>
      <c r="JRY1294" s="106"/>
      <c r="JRZ1294" s="106"/>
      <c r="JSA1294" s="106"/>
      <c r="JSB1294" s="106"/>
      <c r="JSC1294" s="106"/>
      <c r="JSD1294" s="106"/>
      <c r="JSE1294" s="106"/>
      <c r="JSF1294" s="106"/>
      <c r="JSG1294" s="106"/>
      <c r="JSH1294" s="106"/>
      <c r="JSI1294" s="106"/>
      <c r="JSJ1294" s="106"/>
      <c r="JSK1294" s="106"/>
      <c r="JSL1294" s="106"/>
      <c r="JSM1294" s="106"/>
      <c r="JSN1294" s="106"/>
      <c r="JSO1294" s="106"/>
      <c r="JSP1294" s="106"/>
      <c r="JSQ1294" s="106"/>
      <c r="JSR1294" s="106"/>
      <c r="JSS1294" s="106"/>
      <c r="JST1294" s="106"/>
      <c r="JSU1294" s="106"/>
      <c r="JSV1294" s="106"/>
      <c r="JSW1294" s="106"/>
      <c r="JSX1294" s="106"/>
      <c r="JSY1294" s="106"/>
      <c r="JSZ1294" s="106"/>
      <c r="JTA1294" s="106"/>
      <c r="JTB1294" s="106"/>
      <c r="JTC1294" s="106"/>
      <c r="JTD1294" s="106"/>
      <c r="JTE1294" s="106"/>
      <c r="JTF1294" s="106"/>
      <c r="JTG1294" s="106"/>
      <c r="JTH1294" s="106"/>
      <c r="JTI1294" s="106"/>
      <c r="JTJ1294" s="106"/>
      <c r="JTK1294" s="106"/>
      <c r="JTL1294" s="106"/>
      <c r="JTM1294" s="106"/>
      <c r="JTN1294" s="106"/>
      <c r="JTO1294" s="106"/>
      <c r="JTP1294" s="106"/>
      <c r="JTQ1294" s="106"/>
      <c r="JTR1294" s="106"/>
      <c r="JTS1294" s="106"/>
      <c r="JTT1294" s="106"/>
      <c r="JTU1294" s="106"/>
      <c r="JTV1294" s="106"/>
      <c r="JTW1294" s="106"/>
      <c r="JTX1294" s="106"/>
      <c r="JTY1294" s="106"/>
      <c r="JTZ1294" s="106"/>
      <c r="JUA1294" s="106"/>
      <c r="JUB1294" s="106"/>
      <c r="JUC1294" s="106"/>
      <c r="JUD1294" s="106"/>
      <c r="JUE1294" s="106"/>
      <c r="JUF1294" s="106"/>
      <c r="JUG1294" s="106"/>
      <c r="JUH1294" s="106"/>
      <c r="JUI1294" s="106"/>
      <c r="JUJ1294" s="106"/>
      <c r="JUK1294" s="106"/>
      <c r="JUL1294" s="106"/>
      <c r="JUM1294" s="106"/>
      <c r="JUN1294" s="106"/>
      <c r="JUO1294" s="106"/>
      <c r="JUP1294" s="106"/>
      <c r="JUQ1294" s="106"/>
      <c r="JUR1294" s="106"/>
      <c r="JUS1294" s="106"/>
      <c r="JUT1294" s="106"/>
      <c r="JUU1294" s="106"/>
      <c r="JUV1294" s="106"/>
      <c r="JUW1294" s="106"/>
      <c r="JUX1294" s="106"/>
      <c r="JUY1294" s="106"/>
      <c r="JUZ1294" s="106"/>
      <c r="JVA1294" s="106"/>
      <c r="JVB1294" s="106"/>
      <c r="JVC1294" s="106"/>
      <c r="JVD1294" s="106"/>
      <c r="JVE1294" s="106"/>
      <c r="JVF1294" s="106"/>
      <c r="JVG1294" s="106"/>
      <c r="JVH1294" s="106"/>
      <c r="JVI1294" s="106"/>
      <c r="JVJ1294" s="106"/>
      <c r="JVK1294" s="106"/>
      <c r="JVL1294" s="106"/>
      <c r="JVM1294" s="106"/>
      <c r="JVN1294" s="106"/>
      <c r="JVO1294" s="106"/>
      <c r="JVP1294" s="106"/>
      <c r="JVQ1294" s="106"/>
      <c r="JVR1294" s="106"/>
      <c r="JVS1294" s="106"/>
      <c r="JVT1294" s="106"/>
      <c r="JVU1294" s="106"/>
      <c r="JVV1294" s="106"/>
      <c r="JVW1294" s="106"/>
      <c r="JVX1294" s="106"/>
      <c r="JVY1294" s="106"/>
      <c r="JVZ1294" s="106"/>
      <c r="JWA1294" s="106"/>
      <c r="JWB1294" s="106"/>
      <c r="JWC1294" s="106"/>
      <c r="JWD1294" s="106"/>
      <c r="JWE1294" s="106"/>
      <c r="JWF1294" s="106"/>
      <c r="JWG1294" s="106"/>
      <c r="JWH1294" s="106"/>
      <c r="JWI1294" s="106"/>
      <c r="JWJ1294" s="106"/>
      <c r="JWK1294" s="106"/>
      <c r="JWL1294" s="106"/>
      <c r="JWM1294" s="106"/>
      <c r="JWN1294" s="106"/>
      <c r="JWO1294" s="106"/>
      <c r="JWP1294" s="106"/>
      <c r="JWQ1294" s="106"/>
      <c r="JWR1294" s="106"/>
      <c r="JWS1294" s="106"/>
      <c r="JWT1294" s="106"/>
      <c r="JWU1294" s="106"/>
      <c r="JWV1294" s="106"/>
      <c r="JWW1294" s="106"/>
      <c r="JWX1294" s="106"/>
      <c r="JWY1294" s="106"/>
      <c r="JWZ1294" s="106"/>
      <c r="JXA1294" s="106"/>
      <c r="JXB1294" s="106"/>
      <c r="JXC1294" s="106"/>
      <c r="JXD1294" s="106"/>
      <c r="JXE1294" s="106"/>
      <c r="JXF1294" s="106"/>
      <c r="JXG1294" s="106"/>
      <c r="JXH1294" s="106"/>
      <c r="JXI1294" s="106"/>
      <c r="JXJ1294" s="106"/>
      <c r="JXK1294" s="106"/>
      <c r="JXL1294" s="106"/>
      <c r="JXM1294" s="106"/>
      <c r="JXN1294" s="106"/>
      <c r="JXO1294" s="106"/>
      <c r="JXP1294" s="106"/>
      <c r="JXQ1294" s="106"/>
      <c r="JXR1294" s="106"/>
      <c r="JXS1294" s="106"/>
      <c r="JXT1294" s="106"/>
      <c r="JXU1294" s="106"/>
      <c r="JXV1294" s="106"/>
      <c r="JXW1294" s="106"/>
      <c r="JXX1294" s="106"/>
      <c r="JXY1294" s="106"/>
      <c r="JXZ1294" s="106"/>
      <c r="JYA1294" s="106"/>
      <c r="JYB1294" s="106"/>
      <c r="JYC1294" s="106"/>
      <c r="JYD1294" s="106"/>
      <c r="JYE1294" s="106"/>
      <c r="JYF1294" s="106"/>
      <c r="JYG1294" s="106"/>
      <c r="JYH1294" s="106"/>
      <c r="JYI1294" s="106"/>
      <c r="JYJ1294" s="106"/>
      <c r="JYK1294" s="106"/>
      <c r="JYL1294" s="106"/>
      <c r="JYM1294" s="106"/>
      <c r="JYN1294" s="106"/>
      <c r="JYO1294" s="106"/>
      <c r="JYP1294" s="106"/>
      <c r="JYQ1294" s="106"/>
      <c r="JYR1294" s="106"/>
      <c r="JYS1294" s="106"/>
      <c r="JYT1294" s="106"/>
      <c r="JYU1294" s="106"/>
      <c r="JYV1294" s="106"/>
      <c r="JYW1294" s="106"/>
      <c r="JYX1294" s="106"/>
      <c r="JYY1294" s="106"/>
      <c r="JYZ1294" s="106"/>
      <c r="JZA1294" s="106"/>
      <c r="JZB1294" s="106"/>
      <c r="JZC1294" s="106"/>
      <c r="JZD1294" s="106"/>
      <c r="JZE1294" s="106"/>
      <c r="JZF1294" s="106"/>
      <c r="JZG1294" s="106"/>
      <c r="JZH1294" s="106"/>
      <c r="JZI1294" s="106"/>
      <c r="JZJ1294" s="106"/>
      <c r="JZK1294" s="106"/>
      <c r="JZL1294" s="106"/>
      <c r="JZM1294" s="106"/>
      <c r="JZN1294" s="106"/>
      <c r="JZO1294" s="106"/>
      <c r="JZP1294" s="106"/>
      <c r="JZQ1294" s="106"/>
      <c r="JZR1294" s="106"/>
      <c r="JZS1294" s="106"/>
      <c r="JZT1294" s="106"/>
      <c r="JZU1294" s="106"/>
      <c r="JZV1294" s="106"/>
      <c r="JZW1294" s="106"/>
      <c r="JZX1294" s="106"/>
      <c r="JZY1294" s="106"/>
      <c r="JZZ1294" s="106"/>
      <c r="KAA1294" s="106"/>
      <c r="KAB1294" s="106"/>
      <c r="KAC1294" s="106"/>
      <c r="KAD1294" s="106"/>
      <c r="KAE1294" s="106"/>
      <c r="KAF1294" s="106"/>
      <c r="KAG1294" s="106"/>
      <c r="KAH1294" s="106"/>
      <c r="KAI1294" s="106"/>
      <c r="KAJ1294" s="106"/>
      <c r="KAK1294" s="106"/>
      <c r="KAL1294" s="106"/>
      <c r="KAM1294" s="106"/>
      <c r="KAN1294" s="106"/>
      <c r="KAO1294" s="106"/>
      <c r="KAP1294" s="106"/>
      <c r="KAQ1294" s="106"/>
      <c r="KAR1294" s="106"/>
      <c r="KAS1294" s="106"/>
      <c r="KAT1294" s="106"/>
      <c r="KAU1294" s="106"/>
      <c r="KAV1294" s="106"/>
      <c r="KAW1294" s="106"/>
      <c r="KAX1294" s="106"/>
      <c r="KAY1294" s="106"/>
      <c r="KAZ1294" s="106"/>
      <c r="KBA1294" s="106"/>
      <c r="KBB1294" s="106"/>
      <c r="KBC1294" s="106"/>
      <c r="KBD1294" s="106"/>
      <c r="KBE1294" s="106"/>
      <c r="KBF1294" s="106"/>
      <c r="KBG1294" s="106"/>
      <c r="KBH1294" s="106"/>
      <c r="KBI1294" s="106"/>
      <c r="KBJ1294" s="106"/>
      <c r="KBK1294" s="106"/>
      <c r="KBL1294" s="106"/>
      <c r="KBM1294" s="106"/>
      <c r="KBN1294" s="106"/>
      <c r="KBO1294" s="106"/>
      <c r="KBP1294" s="106"/>
      <c r="KBQ1294" s="106"/>
      <c r="KBR1294" s="106"/>
      <c r="KBS1294" s="106"/>
      <c r="KBT1294" s="106"/>
      <c r="KBU1294" s="106"/>
      <c r="KBV1294" s="106"/>
      <c r="KBW1294" s="106"/>
      <c r="KBX1294" s="106"/>
      <c r="KBY1294" s="106"/>
      <c r="KBZ1294" s="106"/>
      <c r="KCA1294" s="106"/>
      <c r="KCB1294" s="106"/>
      <c r="KCC1294" s="106"/>
      <c r="KCD1294" s="106"/>
      <c r="KCE1294" s="106"/>
      <c r="KCF1294" s="106"/>
      <c r="KCG1294" s="106"/>
      <c r="KCH1294" s="106"/>
      <c r="KCI1294" s="106"/>
      <c r="KCJ1294" s="106"/>
      <c r="KCK1294" s="106"/>
      <c r="KCL1294" s="106"/>
      <c r="KCM1294" s="106"/>
      <c r="KCN1294" s="106"/>
      <c r="KCO1294" s="106"/>
      <c r="KCP1294" s="106"/>
      <c r="KCQ1294" s="106"/>
      <c r="KCR1294" s="106"/>
      <c r="KCS1294" s="106"/>
      <c r="KCT1294" s="106"/>
      <c r="KCU1294" s="106"/>
      <c r="KCV1294" s="106"/>
      <c r="KCW1294" s="106"/>
      <c r="KCX1294" s="106"/>
      <c r="KCY1294" s="106"/>
      <c r="KCZ1294" s="106"/>
      <c r="KDA1294" s="106"/>
      <c r="KDB1294" s="106"/>
      <c r="KDC1294" s="106"/>
      <c r="KDD1294" s="106"/>
      <c r="KDE1294" s="106"/>
      <c r="KDF1294" s="106"/>
      <c r="KDG1294" s="106"/>
      <c r="KDH1294" s="106"/>
      <c r="KDI1294" s="106"/>
      <c r="KDJ1294" s="106"/>
      <c r="KDK1294" s="106"/>
      <c r="KDL1294" s="106"/>
      <c r="KDM1294" s="106"/>
      <c r="KDN1294" s="106"/>
      <c r="KDO1294" s="106"/>
      <c r="KDP1294" s="106"/>
      <c r="KDQ1294" s="106"/>
      <c r="KDR1294" s="106"/>
      <c r="KDS1294" s="106"/>
      <c r="KDT1294" s="106"/>
      <c r="KDU1294" s="106"/>
      <c r="KDV1294" s="106"/>
      <c r="KDW1294" s="106"/>
      <c r="KDX1294" s="106"/>
      <c r="KDY1294" s="106"/>
      <c r="KDZ1294" s="106"/>
      <c r="KEA1294" s="106"/>
      <c r="KEB1294" s="106"/>
      <c r="KEC1294" s="106"/>
      <c r="KED1294" s="106"/>
      <c r="KEE1294" s="106"/>
      <c r="KEF1294" s="106"/>
      <c r="KEG1294" s="106"/>
      <c r="KEH1294" s="106"/>
      <c r="KEI1294" s="106"/>
      <c r="KEJ1294" s="106"/>
      <c r="KEK1294" s="106"/>
      <c r="KEL1294" s="106"/>
      <c r="KEM1294" s="106"/>
      <c r="KEN1294" s="106"/>
      <c r="KEO1294" s="106"/>
      <c r="KEP1294" s="106"/>
      <c r="KEQ1294" s="106"/>
      <c r="KER1294" s="106"/>
      <c r="KES1294" s="106"/>
      <c r="KET1294" s="106"/>
      <c r="KEU1294" s="106"/>
      <c r="KEV1294" s="106"/>
      <c r="KEW1294" s="106"/>
      <c r="KEX1294" s="106"/>
      <c r="KEY1294" s="106"/>
      <c r="KEZ1294" s="106"/>
      <c r="KFA1294" s="106"/>
      <c r="KFB1294" s="106"/>
      <c r="KFC1294" s="106"/>
      <c r="KFD1294" s="106"/>
      <c r="KFE1294" s="106"/>
      <c r="KFF1294" s="106"/>
      <c r="KFG1294" s="106"/>
      <c r="KFH1294" s="106"/>
      <c r="KFI1294" s="106"/>
      <c r="KFJ1294" s="106"/>
      <c r="KFK1294" s="106"/>
      <c r="KFL1294" s="106"/>
      <c r="KFM1294" s="106"/>
      <c r="KFN1294" s="106"/>
      <c r="KFO1294" s="106"/>
      <c r="KFP1294" s="106"/>
      <c r="KFQ1294" s="106"/>
      <c r="KFR1294" s="106"/>
      <c r="KFS1294" s="106"/>
      <c r="KFT1294" s="106"/>
      <c r="KFU1294" s="106"/>
      <c r="KFV1294" s="106"/>
      <c r="KFW1294" s="106"/>
      <c r="KFX1294" s="106"/>
      <c r="KFY1294" s="106"/>
      <c r="KFZ1294" s="106"/>
      <c r="KGA1294" s="106"/>
      <c r="KGB1294" s="106"/>
      <c r="KGC1294" s="106"/>
      <c r="KGD1294" s="106"/>
      <c r="KGE1294" s="106"/>
      <c r="KGF1294" s="106"/>
      <c r="KGG1294" s="106"/>
      <c r="KGH1294" s="106"/>
      <c r="KGI1294" s="106"/>
      <c r="KGJ1294" s="106"/>
      <c r="KGK1294" s="106"/>
      <c r="KGL1294" s="106"/>
      <c r="KGM1294" s="106"/>
      <c r="KGN1294" s="106"/>
      <c r="KGO1294" s="106"/>
      <c r="KGP1294" s="106"/>
      <c r="KGQ1294" s="106"/>
      <c r="KGR1294" s="106"/>
      <c r="KGS1294" s="106"/>
      <c r="KGT1294" s="106"/>
      <c r="KGU1294" s="106"/>
      <c r="KGV1294" s="106"/>
      <c r="KGW1294" s="106"/>
      <c r="KGX1294" s="106"/>
      <c r="KGY1294" s="106"/>
      <c r="KGZ1294" s="106"/>
      <c r="KHA1294" s="106"/>
      <c r="KHB1294" s="106"/>
      <c r="KHC1294" s="106"/>
      <c r="KHD1294" s="106"/>
      <c r="KHE1294" s="106"/>
      <c r="KHF1294" s="106"/>
      <c r="KHG1294" s="106"/>
      <c r="KHH1294" s="106"/>
      <c r="KHI1294" s="106"/>
      <c r="KHJ1294" s="106"/>
      <c r="KHK1294" s="106"/>
      <c r="KHL1294" s="106"/>
      <c r="KHM1294" s="106"/>
      <c r="KHN1294" s="106"/>
      <c r="KHO1294" s="106"/>
      <c r="KHP1294" s="106"/>
      <c r="KHQ1294" s="106"/>
      <c r="KHR1294" s="106"/>
      <c r="KHS1294" s="106"/>
      <c r="KHT1294" s="106"/>
      <c r="KHU1294" s="106"/>
      <c r="KHV1294" s="106"/>
      <c r="KHW1294" s="106"/>
      <c r="KHX1294" s="106"/>
      <c r="KHY1294" s="106"/>
      <c r="KHZ1294" s="106"/>
      <c r="KIA1294" s="106"/>
      <c r="KIB1294" s="106"/>
      <c r="KIC1294" s="106"/>
      <c r="KID1294" s="106"/>
      <c r="KIE1294" s="106"/>
      <c r="KIF1294" s="106"/>
      <c r="KIG1294" s="106"/>
      <c r="KIH1294" s="106"/>
      <c r="KII1294" s="106"/>
      <c r="KIJ1294" s="106"/>
      <c r="KIK1294" s="106"/>
      <c r="KIL1294" s="106"/>
      <c r="KIM1294" s="106"/>
      <c r="KIN1294" s="106"/>
      <c r="KIO1294" s="106"/>
      <c r="KIP1294" s="106"/>
      <c r="KIQ1294" s="106"/>
      <c r="KIR1294" s="106"/>
      <c r="KIS1294" s="106"/>
      <c r="KIT1294" s="106"/>
      <c r="KIU1294" s="106"/>
      <c r="KIV1294" s="106"/>
      <c r="KIW1294" s="106"/>
      <c r="KIX1294" s="106"/>
      <c r="KIY1294" s="106"/>
      <c r="KIZ1294" s="106"/>
      <c r="KJA1294" s="106"/>
      <c r="KJB1294" s="106"/>
      <c r="KJC1294" s="106"/>
      <c r="KJD1294" s="106"/>
      <c r="KJE1294" s="106"/>
      <c r="KJF1294" s="106"/>
      <c r="KJG1294" s="106"/>
      <c r="KJH1294" s="106"/>
      <c r="KJI1294" s="106"/>
      <c r="KJJ1294" s="106"/>
      <c r="KJK1294" s="106"/>
      <c r="KJL1294" s="106"/>
      <c r="KJM1294" s="106"/>
      <c r="KJN1294" s="106"/>
      <c r="KJO1294" s="106"/>
      <c r="KJP1294" s="106"/>
      <c r="KJQ1294" s="106"/>
      <c r="KJR1294" s="106"/>
      <c r="KJS1294" s="106"/>
      <c r="KJT1294" s="106"/>
      <c r="KJU1294" s="106"/>
      <c r="KJV1294" s="106"/>
      <c r="KJW1294" s="106"/>
      <c r="KJX1294" s="106"/>
      <c r="KJY1294" s="106"/>
      <c r="KJZ1294" s="106"/>
      <c r="KKA1294" s="106"/>
      <c r="KKB1294" s="106"/>
      <c r="KKC1294" s="106"/>
      <c r="KKD1294" s="106"/>
      <c r="KKE1294" s="106"/>
      <c r="KKF1294" s="106"/>
      <c r="KKG1294" s="106"/>
      <c r="KKH1294" s="106"/>
      <c r="KKI1294" s="106"/>
      <c r="KKJ1294" s="106"/>
      <c r="KKK1294" s="106"/>
      <c r="KKL1294" s="106"/>
      <c r="KKM1294" s="106"/>
      <c r="KKN1294" s="106"/>
      <c r="KKO1294" s="106"/>
      <c r="KKP1294" s="106"/>
      <c r="KKQ1294" s="106"/>
      <c r="KKR1294" s="106"/>
      <c r="KKS1294" s="106"/>
      <c r="KKT1294" s="106"/>
      <c r="KKU1294" s="106"/>
      <c r="KKV1294" s="106"/>
      <c r="KKW1294" s="106"/>
      <c r="KKX1294" s="106"/>
      <c r="KKY1294" s="106"/>
      <c r="KKZ1294" s="106"/>
      <c r="KLA1294" s="106"/>
      <c r="KLB1294" s="106"/>
      <c r="KLC1294" s="106"/>
      <c r="KLD1294" s="106"/>
      <c r="KLE1294" s="106"/>
      <c r="KLF1294" s="106"/>
      <c r="KLG1294" s="106"/>
      <c r="KLH1294" s="106"/>
      <c r="KLI1294" s="106"/>
      <c r="KLJ1294" s="106"/>
      <c r="KLK1294" s="106"/>
      <c r="KLL1294" s="106"/>
      <c r="KLM1294" s="106"/>
      <c r="KLN1294" s="106"/>
      <c r="KLO1294" s="106"/>
      <c r="KLP1294" s="106"/>
      <c r="KLQ1294" s="106"/>
      <c r="KLR1294" s="106"/>
      <c r="KLS1294" s="106"/>
      <c r="KLT1294" s="106"/>
      <c r="KLU1294" s="106"/>
      <c r="KLV1294" s="106"/>
      <c r="KLW1294" s="106"/>
      <c r="KLX1294" s="106"/>
      <c r="KLY1294" s="106"/>
      <c r="KLZ1294" s="106"/>
      <c r="KMA1294" s="106"/>
      <c r="KMB1294" s="106"/>
      <c r="KMC1294" s="106"/>
      <c r="KMD1294" s="106"/>
      <c r="KME1294" s="106"/>
      <c r="KMF1294" s="106"/>
      <c r="KMG1294" s="106"/>
      <c r="KMH1294" s="106"/>
      <c r="KMI1294" s="106"/>
      <c r="KMJ1294" s="106"/>
      <c r="KMK1294" s="106"/>
      <c r="KML1294" s="106"/>
      <c r="KMM1294" s="106"/>
      <c r="KMN1294" s="106"/>
      <c r="KMO1294" s="106"/>
      <c r="KMP1294" s="106"/>
      <c r="KMQ1294" s="106"/>
      <c r="KMR1294" s="106"/>
      <c r="KMS1294" s="106"/>
      <c r="KMT1294" s="106"/>
      <c r="KMU1294" s="106"/>
      <c r="KMV1294" s="106"/>
      <c r="KMW1294" s="106"/>
      <c r="KMX1294" s="106"/>
      <c r="KMY1294" s="106"/>
      <c r="KMZ1294" s="106"/>
      <c r="KNA1294" s="106"/>
      <c r="KNB1294" s="106"/>
      <c r="KNC1294" s="106"/>
      <c r="KND1294" s="106"/>
      <c r="KNE1294" s="106"/>
      <c r="KNF1294" s="106"/>
      <c r="KNG1294" s="106"/>
      <c r="KNH1294" s="106"/>
      <c r="KNI1294" s="106"/>
      <c r="KNJ1294" s="106"/>
      <c r="KNK1294" s="106"/>
      <c r="KNL1294" s="106"/>
      <c r="KNM1294" s="106"/>
      <c r="KNN1294" s="106"/>
      <c r="KNO1294" s="106"/>
      <c r="KNP1294" s="106"/>
      <c r="KNQ1294" s="106"/>
      <c r="KNR1294" s="106"/>
      <c r="KNS1294" s="106"/>
      <c r="KNT1294" s="106"/>
      <c r="KNU1294" s="106"/>
      <c r="KNV1294" s="106"/>
      <c r="KNW1294" s="106"/>
      <c r="KNX1294" s="106"/>
      <c r="KNY1294" s="106"/>
      <c r="KNZ1294" s="106"/>
      <c r="KOA1294" s="106"/>
      <c r="KOB1294" s="106"/>
      <c r="KOC1294" s="106"/>
      <c r="KOD1294" s="106"/>
      <c r="KOE1294" s="106"/>
      <c r="KOF1294" s="106"/>
      <c r="KOG1294" s="106"/>
      <c r="KOH1294" s="106"/>
      <c r="KOI1294" s="106"/>
      <c r="KOJ1294" s="106"/>
      <c r="KOK1294" s="106"/>
      <c r="KOL1294" s="106"/>
      <c r="KOM1294" s="106"/>
      <c r="KON1294" s="106"/>
      <c r="KOO1294" s="106"/>
      <c r="KOP1294" s="106"/>
      <c r="KOQ1294" s="106"/>
      <c r="KOR1294" s="106"/>
      <c r="KOS1294" s="106"/>
      <c r="KOT1294" s="106"/>
      <c r="KOU1294" s="106"/>
      <c r="KOV1294" s="106"/>
      <c r="KOW1294" s="106"/>
      <c r="KOX1294" s="106"/>
      <c r="KOY1294" s="106"/>
      <c r="KOZ1294" s="106"/>
      <c r="KPA1294" s="106"/>
      <c r="KPB1294" s="106"/>
      <c r="KPC1294" s="106"/>
      <c r="KPD1294" s="106"/>
      <c r="KPE1294" s="106"/>
      <c r="KPF1294" s="106"/>
      <c r="KPG1294" s="106"/>
      <c r="KPH1294" s="106"/>
      <c r="KPI1294" s="106"/>
      <c r="KPJ1294" s="106"/>
      <c r="KPK1294" s="106"/>
      <c r="KPL1294" s="106"/>
      <c r="KPM1294" s="106"/>
      <c r="KPN1294" s="106"/>
      <c r="KPO1294" s="106"/>
      <c r="KPP1294" s="106"/>
      <c r="KPQ1294" s="106"/>
      <c r="KPR1294" s="106"/>
      <c r="KPS1294" s="106"/>
      <c r="KPT1294" s="106"/>
      <c r="KPU1294" s="106"/>
      <c r="KPV1294" s="106"/>
      <c r="KPW1294" s="106"/>
      <c r="KPX1294" s="106"/>
      <c r="KPY1294" s="106"/>
      <c r="KPZ1294" s="106"/>
      <c r="KQA1294" s="106"/>
      <c r="KQB1294" s="106"/>
      <c r="KQC1294" s="106"/>
      <c r="KQD1294" s="106"/>
      <c r="KQE1294" s="106"/>
      <c r="KQF1294" s="106"/>
      <c r="KQG1294" s="106"/>
      <c r="KQH1294" s="106"/>
      <c r="KQI1294" s="106"/>
      <c r="KQJ1294" s="106"/>
      <c r="KQK1294" s="106"/>
      <c r="KQL1294" s="106"/>
      <c r="KQM1294" s="106"/>
      <c r="KQN1294" s="106"/>
      <c r="KQO1294" s="106"/>
      <c r="KQP1294" s="106"/>
      <c r="KQQ1294" s="106"/>
      <c r="KQR1294" s="106"/>
      <c r="KQS1294" s="106"/>
      <c r="KQT1294" s="106"/>
      <c r="KQU1294" s="106"/>
      <c r="KQV1294" s="106"/>
      <c r="KQW1294" s="106"/>
      <c r="KQX1294" s="106"/>
      <c r="KQY1294" s="106"/>
      <c r="KQZ1294" s="106"/>
      <c r="KRA1294" s="106"/>
      <c r="KRB1294" s="106"/>
      <c r="KRC1294" s="106"/>
      <c r="KRD1294" s="106"/>
      <c r="KRE1294" s="106"/>
      <c r="KRF1294" s="106"/>
      <c r="KRG1294" s="106"/>
      <c r="KRH1294" s="106"/>
      <c r="KRI1294" s="106"/>
      <c r="KRJ1294" s="106"/>
      <c r="KRK1294" s="106"/>
      <c r="KRL1294" s="106"/>
      <c r="KRM1294" s="106"/>
      <c r="KRN1294" s="106"/>
      <c r="KRO1294" s="106"/>
      <c r="KRP1294" s="106"/>
      <c r="KRQ1294" s="106"/>
      <c r="KRR1294" s="106"/>
      <c r="KRS1294" s="106"/>
      <c r="KRT1294" s="106"/>
      <c r="KRU1294" s="106"/>
      <c r="KRV1294" s="106"/>
      <c r="KRW1294" s="106"/>
      <c r="KRX1294" s="106"/>
      <c r="KRY1294" s="106"/>
      <c r="KRZ1294" s="106"/>
      <c r="KSA1294" s="106"/>
      <c r="KSB1294" s="106"/>
      <c r="KSC1294" s="106"/>
      <c r="KSD1294" s="106"/>
      <c r="KSE1294" s="106"/>
      <c r="KSF1294" s="106"/>
      <c r="KSG1294" s="106"/>
      <c r="KSH1294" s="106"/>
      <c r="KSI1294" s="106"/>
      <c r="KSJ1294" s="106"/>
      <c r="KSK1294" s="106"/>
      <c r="KSL1294" s="106"/>
      <c r="KSM1294" s="106"/>
      <c r="KSN1294" s="106"/>
      <c r="KSO1294" s="106"/>
      <c r="KSP1294" s="106"/>
      <c r="KSQ1294" s="106"/>
      <c r="KSR1294" s="106"/>
      <c r="KSS1294" s="106"/>
      <c r="KST1294" s="106"/>
      <c r="KSU1294" s="106"/>
      <c r="KSV1294" s="106"/>
      <c r="KSW1294" s="106"/>
      <c r="KSX1294" s="106"/>
      <c r="KSY1294" s="106"/>
      <c r="KSZ1294" s="106"/>
      <c r="KTA1294" s="106"/>
      <c r="KTB1294" s="106"/>
      <c r="KTC1294" s="106"/>
      <c r="KTD1294" s="106"/>
      <c r="KTE1294" s="106"/>
      <c r="KTF1294" s="106"/>
      <c r="KTG1294" s="106"/>
      <c r="KTH1294" s="106"/>
      <c r="KTI1294" s="106"/>
      <c r="KTJ1294" s="106"/>
      <c r="KTK1294" s="106"/>
      <c r="KTL1294" s="106"/>
      <c r="KTM1294" s="106"/>
      <c r="KTN1294" s="106"/>
      <c r="KTO1294" s="106"/>
      <c r="KTP1294" s="106"/>
      <c r="KTQ1294" s="106"/>
      <c r="KTR1294" s="106"/>
      <c r="KTS1294" s="106"/>
      <c r="KTT1294" s="106"/>
      <c r="KTU1294" s="106"/>
      <c r="KTV1294" s="106"/>
      <c r="KTW1294" s="106"/>
      <c r="KTX1294" s="106"/>
      <c r="KTY1294" s="106"/>
      <c r="KTZ1294" s="106"/>
      <c r="KUA1294" s="106"/>
      <c r="KUB1294" s="106"/>
      <c r="KUC1294" s="106"/>
      <c r="KUD1294" s="106"/>
      <c r="KUE1294" s="106"/>
      <c r="KUF1294" s="106"/>
      <c r="KUG1294" s="106"/>
      <c r="KUH1294" s="106"/>
      <c r="KUI1294" s="106"/>
      <c r="KUJ1294" s="106"/>
      <c r="KUK1294" s="106"/>
      <c r="KUL1294" s="106"/>
      <c r="KUM1294" s="106"/>
      <c r="KUN1294" s="106"/>
      <c r="KUO1294" s="106"/>
      <c r="KUP1294" s="106"/>
      <c r="KUQ1294" s="106"/>
      <c r="KUR1294" s="106"/>
      <c r="KUS1294" s="106"/>
      <c r="KUT1294" s="106"/>
      <c r="KUU1294" s="106"/>
      <c r="KUV1294" s="106"/>
      <c r="KUW1294" s="106"/>
      <c r="KUX1294" s="106"/>
      <c r="KUY1294" s="106"/>
      <c r="KUZ1294" s="106"/>
      <c r="KVA1294" s="106"/>
      <c r="KVB1294" s="106"/>
      <c r="KVC1294" s="106"/>
      <c r="KVD1294" s="106"/>
      <c r="KVE1294" s="106"/>
      <c r="KVF1294" s="106"/>
      <c r="KVG1294" s="106"/>
      <c r="KVH1294" s="106"/>
      <c r="KVI1294" s="106"/>
      <c r="KVJ1294" s="106"/>
      <c r="KVK1294" s="106"/>
      <c r="KVL1294" s="106"/>
      <c r="KVM1294" s="106"/>
      <c r="KVN1294" s="106"/>
      <c r="KVO1294" s="106"/>
      <c r="KVP1294" s="106"/>
      <c r="KVQ1294" s="106"/>
      <c r="KVR1294" s="106"/>
      <c r="KVS1294" s="106"/>
      <c r="KVT1294" s="106"/>
      <c r="KVU1294" s="106"/>
      <c r="KVV1294" s="106"/>
      <c r="KVW1294" s="106"/>
      <c r="KVX1294" s="106"/>
      <c r="KVY1294" s="106"/>
      <c r="KVZ1294" s="106"/>
      <c r="KWA1294" s="106"/>
      <c r="KWB1294" s="106"/>
      <c r="KWC1294" s="106"/>
      <c r="KWD1294" s="106"/>
      <c r="KWE1294" s="106"/>
      <c r="KWF1294" s="106"/>
      <c r="KWG1294" s="106"/>
      <c r="KWH1294" s="106"/>
      <c r="KWI1294" s="106"/>
      <c r="KWJ1294" s="106"/>
      <c r="KWK1294" s="106"/>
      <c r="KWL1294" s="106"/>
      <c r="KWM1294" s="106"/>
      <c r="KWN1294" s="106"/>
      <c r="KWO1294" s="106"/>
      <c r="KWP1294" s="106"/>
      <c r="KWQ1294" s="106"/>
      <c r="KWR1294" s="106"/>
      <c r="KWS1294" s="106"/>
      <c r="KWT1294" s="106"/>
      <c r="KWU1294" s="106"/>
      <c r="KWV1294" s="106"/>
      <c r="KWW1294" s="106"/>
      <c r="KWX1294" s="106"/>
      <c r="KWY1294" s="106"/>
      <c r="KWZ1294" s="106"/>
      <c r="KXA1294" s="106"/>
      <c r="KXB1294" s="106"/>
      <c r="KXC1294" s="106"/>
      <c r="KXD1294" s="106"/>
      <c r="KXE1294" s="106"/>
      <c r="KXF1294" s="106"/>
      <c r="KXG1294" s="106"/>
      <c r="KXH1294" s="106"/>
      <c r="KXI1294" s="106"/>
      <c r="KXJ1294" s="106"/>
      <c r="KXK1294" s="106"/>
      <c r="KXL1294" s="106"/>
      <c r="KXM1294" s="106"/>
      <c r="KXN1294" s="106"/>
      <c r="KXO1294" s="106"/>
      <c r="KXP1294" s="106"/>
      <c r="KXQ1294" s="106"/>
      <c r="KXR1294" s="106"/>
      <c r="KXS1294" s="106"/>
      <c r="KXT1294" s="106"/>
      <c r="KXU1294" s="106"/>
      <c r="KXV1294" s="106"/>
      <c r="KXW1294" s="106"/>
      <c r="KXX1294" s="106"/>
      <c r="KXY1294" s="106"/>
      <c r="KXZ1294" s="106"/>
      <c r="KYA1294" s="106"/>
      <c r="KYB1294" s="106"/>
      <c r="KYC1294" s="106"/>
      <c r="KYD1294" s="106"/>
      <c r="KYE1294" s="106"/>
      <c r="KYF1294" s="106"/>
      <c r="KYG1294" s="106"/>
      <c r="KYH1294" s="106"/>
      <c r="KYI1294" s="106"/>
      <c r="KYJ1294" s="106"/>
      <c r="KYK1294" s="106"/>
      <c r="KYL1294" s="106"/>
      <c r="KYM1294" s="106"/>
      <c r="KYN1294" s="106"/>
      <c r="KYO1294" s="106"/>
      <c r="KYP1294" s="106"/>
      <c r="KYQ1294" s="106"/>
      <c r="KYR1294" s="106"/>
      <c r="KYS1294" s="106"/>
      <c r="KYT1294" s="106"/>
      <c r="KYU1294" s="106"/>
      <c r="KYV1294" s="106"/>
      <c r="KYW1294" s="106"/>
      <c r="KYX1294" s="106"/>
      <c r="KYY1294" s="106"/>
      <c r="KYZ1294" s="106"/>
      <c r="KZA1294" s="106"/>
      <c r="KZB1294" s="106"/>
      <c r="KZC1294" s="106"/>
      <c r="KZD1294" s="106"/>
      <c r="KZE1294" s="106"/>
      <c r="KZF1294" s="106"/>
      <c r="KZG1294" s="106"/>
      <c r="KZH1294" s="106"/>
      <c r="KZI1294" s="106"/>
      <c r="KZJ1294" s="106"/>
      <c r="KZK1294" s="106"/>
      <c r="KZL1294" s="106"/>
      <c r="KZM1294" s="106"/>
      <c r="KZN1294" s="106"/>
      <c r="KZO1294" s="106"/>
      <c r="KZP1294" s="106"/>
      <c r="KZQ1294" s="106"/>
      <c r="KZR1294" s="106"/>
      <c r="KZS1294" s="106"/>
      <c r="KZT1294" s="106"/>
      <c r="KZU1294" s="106"/>
      <c r="KZV1294" s="106"/>
      <c r="KZW1294" s="106"/>
      <c r="KZX1294" s="106"/>
      <c r="KZY1294" s="106"/>
      <c r="KZZ1294" s="106"/>
      <c r="LAA1294" s="106"/>
      <c r="LAB1294" s="106"/>
      <c r="LAC1294" s="106"/>
      <c r="LAD1294" s="106"/>
      <c r="LAE1294" s="106"/>
      <c r="LAF1294" s="106"/>
      <c r="LAG1294" s="106"/>
      <c r="LAH1294" s="106"/>
      <c r="LAI1294" s="106"/>
      <c r="LAJ1294" s="106"/>
      <c r="LAK1294" s="106"/>
      <c r="LAL1294" s="106"/>
      <c r="LAM1294" s="106"/>
      <c r="LAN1294" s="106"/>
      <c r="LAO1294" s="106"/>
      <c r="LAP1294" s="106"/>
      <c r="LAQ1294" s="106"/>
      <c r="LAR1294" s="106"/>
      <c r="LAS1294" s="106"/>
      <c r="LAT1294" s="106"/>
      <c r="LAU1294" s="106"/>
      <c r="LAV1294" s="106"/>
      <c r="LAW1294" s="106"/>
      <c r="LAX1294" s="106"/>
      <c r="LAY1294" s="106"/>
      <c r="LAZ1294" s="106"/>
      <c r="LBA1294" s="106"/>
      <c r="LBB1294" s="106"/>
      <c r="LBC1294" s="106"/>
      <c r="LBD1294" s="106"/>
      <c r="LBE1294" s="106"/>
      <c r="LBF1294" s="106"/>
      <c r="LBG1294" s="106"/>
      <c r="LBH1294" s="106"/>
      <c r="LBI1294" s="106"/>
      <c r="LBJ1294" s="106"/>
      <c r="LBK1294" s="106"/>
      <c r="LBL1294" s="106"/>
      <c r="LBM1294" s="106"/>
      <c r="LBN1294" s="106"/>
      <c r="LBO1294" s="106"/>
      <c r="LBP1294" s="106"/>
      <c r="LBQ1294" s="106"/>
      <c r="LBR1294" s="106"/>
      <c r="LBS1294" s="106"/>
      <c r="LBT1294" s="106"/>
      <c r="LBU1294" s="106"/>
      <c r="LBV1294" s="106"/>
      <c r="LBW1294" s="106"/>
      <c r="LBX1294" s="106"/>
      <c r="LBY1294" s="106"/>
      <c r="LBZ1294" s="106"/>
      <c r="LCA1294" s="106"/>
      <c r="LCB1294" s="106"/>
      <c r="LCC1294" s="106"/>
      <c r="LCD1294" s="106"/>
      <c r="LCE1294" s="106"/>
      <c r="LCF1294" s="106"/>
      <c r="LCG1294" s="106"/>
      <c r="LCH1294" s="106"/>
      <c r="LCI1294" s="106"/>
      <c r="LCJ1294" s="106"/>
      <c r="LCK1294" s="106"/>
      <c r="LCL1294" s="106"/>
      <c r="LCM1294" s="106"/>
      <c r="LCN1294" s="106"/>
      <c r="LCO1294" s="106"/>
      <c r="LCP1294" s="106"/>
      <c r="LCQ1294" s="106"/>
      <c r="LCR1294" s="106"/>
      <c r="LCS1294" s="106"/>
      <c r="LCT1294" s="106"/>
      <c r="LCU1294" s="106"/>
      <c r="LCV1294" s="106"/>
      <c r="LCW1294" s="106"/>
      <c r="LCX1294" s="106"/>
      <c r="LCY1294" s="106"/>
      <c r="LCZ1294" s="106"/>
      <c r="LDA1294" s="106"/>
      <c r="LDB1294" s="106"/>
      <c r="LDC1294" s="106"/>
      <c r="LDD1294" s="106"/>
      <c r="LDE1294" s="106"/>
      <c r="LDF1294" s="106"/>
      <c r="LDG1294" s="106"/>
      <c r="LDH1294" s="106"/>
      <c r="LDI1294" s="106"/>
      <c r="LDJ1294" s="106"/>
      <c r="LDK1294" s="106"/>
      <c r="LDL1294" s="106"/>
      <c r="LDM1294" s="106"/>
      <c r="LDN1294" s="106"/>
      <c r="LDO1294" s="106"/>
      <c r="LDP1294" s="106"/>
      <c r="LDQ1294" s="106"/>
      <c r="LDR1294" s="106"/>
      <c r="LDS1294" s="106"/>
      <c r="LDT1294" s="106"/>
      <c r="LDU1294" s="106"/>
      <c r="LDV1294" s="106"/>
      <c r="LDW1294" s="106"/>
      <c r="LDX1294" s="106"/>
      <c r="LDY1294" s="106"/>
      <c r="LDZ1294" s="106"/>
      <c r="LEA1294" s="106"/>
      <c r="LEB1294" s="106"/>
      <c r="LEC1294" s="106"/>
      <c r="LED1294" s="106"/>
      <c r="LEE1294" s="106"/>
      <c r="LEF1294" s="106"/>
      <c r="LEG1294" s="106"/>
      <c r="LEH1294" s="106"/>
      <c r="LEI1294" s="106"/>
      <c r="LEJ1294" s="106"/>
      <c r="LEK1294" s="106"/>
      <c r="LEL1294" s="106"/>
      <c r="LEM1294" s="106"/>
      <c r="LEN1294" s="106"/>
      <c r="LEO1294" s="106"/>
      <c r="LEP1294" s="106"/>
      <c r="LEQ1294" s="106"/>
      <c r="LER1294" s="106"/>
      <c r="LES1294" s="106"/>
      <c r="LET1294" s="106"/>
      <c r="LEU1294" s="106"/>
      <c r="LEV1294" s="106"/>
      <c r="LEW1294" s="106"/>
      <c r="LEX1294" s="106"/>
      <c r="LEY1294" s="106"/>
      <c r="LEZ1294" s="106"/>
      <c r="LFA1294" s="106"/>
      <c r="LFB1294" s="106"/>
      <c r="LFC1294" s="106"/>
      <c r="LFD1294" s="106"/>
      <c r="LFE1294" s="106"/>
      <c r="LFF1294" s="106"/>
      <c r="LFG1294" s="106"/>
      <c r="LFH1294" s="106"/>
      <c r="LFI1294" s="106"/>
      <c r="LFJ1294" s="106"/>
      <c r="LFK1294" s="106"/>
      <c r="LFL1294" s="106"/>
      <c r="LFM1294" s="106"/>
      <c r="LFN1294" s="106"/>
      <c r="LFO1294" s="106"/>
      <c r="LFP1294" s="106"/>
      <c r="LFQ1294" s="106"/>
      <c r="LFR1294" s="106"/>
      <c r="LFS1294" s="106"/>
      <c r="LFT1294" s="106"/>
      <c r="LFU1294" s="106"/>
      <c r="LFV1294" s="106"/>
      <c r="LFW1294" s="106"/>
      <c r="LFX1294" s="106"/>
      <c r="LFY1294" s="106"/>
      <c r="LFZ1294" s="106"/>
      <c r="LGA1294" s="106"/>
      <c r="LGB1294" s="106"/>
      <c r="LGC1294" s="106"/>
      <c r="LGD1294" s="106"/>
      <c r="LGE1294" s="106"/>
      <c r="LGF1294" s="106"/>
      <c r="LGG1294" s="106"/>
      <c r="LGH1294" s="106"/>
      <c r="LGI1294" s="106"/>
      <c r="LGJ1294" s="106"/>
      <c r="LGK1294" s="106"/>
      <c r="LGL1294" s="106"/>
      <c r="LGM1294" s="106"/>
      <c r="LGN1294" s="106"/>
      <c r="LGO1294" s="106"/>
      <c r="LGP1294" s="106"/>
      <c r="LGQ1294" s="106"/>
      <c r="LGR1294" s="106"/>
      <c r="LGS1294" s="106"/>
      <c r="LGT1294" s="106"/>
      <c r="LGU1294" s="106"/>
      <c r="LGV1294" s="106"/>
      <c r="LGW1294" s="106"/>
      <c r="LGX1294" s="106"/>
      <c r="LGY1294" s="106"/>
      <c r="LGZ1294" s="106"/>
      <c r="LHA1294" s="106"/>
      <c r="LHB1294" s="106"/>
      <c r="LHC1294" s="106"/>
      <c r="LHD1294" s="106"/>
      <c r="LHE1294" s="106"/>
      <c r="LHF1294" s="106"/>
      <c r="LHG1294" s="106"/>
      <c r="LHH1294" s="106"/>
      <c r="LHI1294" s="106"/>
      <c r="LHJ1294" s="106"/>
      <c r="LHK1294" s="106"/>
      <c r="LHL1294" s="106"/>
      <c r="LHM1294" s="106"/>
      <c r="LHN1294" s="106"/>
      <c r="LHO1294" s="106"/>
      <c r="LHP1294" s="106"/>
      <c r="LHQ1294" s="106"/>
      <c r="LHR1294" s="106"/>
      <c r="LHS1294" s="106"/>
      <c r="LHT1294" s="106"/>
      <c r="LHU1294" s="106"/>
      <c r="LHV1294" s="106"/>
      <c r="LHW1294" s="106"/>
      <c r="LHX1294" s="106"/>
      <c r="LHY1294" s="106"/>
      <c r="LHZ1294" s="106"/>
      <c r="LIA1294" s="106"/>
      <c r="LIB1294" s="106"/>
      <c r="LIC1294" s="106"/>
      <c r="LID1294" s="106"/>
      <c r="LIE1294" s="106"/>
      <c r="LIF1294" s="106"/>
      <c r="LIG1294" s="106"/>
      <c r="LIH1294" s="106"/>
      <c r="LII1294" s="106"/>
      <c r="LIJ1294" s="106"/>
      <c r="LIK1294" s="106"/>
      <c r="LIL1294" s="106"/>
      <c r="LIM1294" s="106"/>
      <c r="LIN1294" s="106"/>
      <c r="LIO1294" s="106"/>
      <c r="LIP1294" s="106"/>
      <c r="LIQ1294" s="106"/>
      <c r="LIR1294" s="106"/>
      <c r="LIS1294" s="106"/>
      <c r="LIT1294" s="106"/>
      <c r="LIU1294" s="106"/>
      <c r="LIV1294" s="106"/>
      <c r="LIW1294" s="106"/>
      <c r="LIX1294" s="106"/>
      <c r="LIY1294" s="106"/>
      <c r="LIZ1294" s="106"/>
      <c r="LJA1294" s="106"/>
      <c r="LJB1294" s="106"/>
      <c r="LJC1294" s="106"/>
      <c r="LJD1294" s="106"/>
      <c r="LJE1294" s="106"/>
      <c r="LJF1294" s="106"/>
      <c r="LJG1294" s="106"/>
      <c r="LJH1294" s="106"/>
      <c r="LJI1294" s="106"/>
      <c r="LJJ1294" s="106"/>
      <c r="LJK1294" s="106"/>
      <c r="LJL1294" s="106"/>
      <c r="LJM1294" s="106"/>
      <c r="LJN1294" s="106"/>
      <c r="LJO1294" s="106"/>
      <c r="LJP1294" s="106"/>
      <c r="LJQ1294" s="106"/>
      <c r="LJR1294" s="106"/>
      <c r="LJS1294" s="106"/>
      <c r="LJT1294" s="106"/>
      <c r="LJU1294" s="106"/>
      <c r="LJV1294" s="106"/>
      <c r="LJW1294" s="106"/>
      <c r="LJX1294" s="106"/>
      <c r="LJY1294" s="106"/>
      <c r="LJZ1294" s="106"/>
      <c r="LKA1294" s="106"/>
      <c r="LKB1294" s="106"/>
      <c r="LKC1294" s="106"/>
      <c r="LKD1294" s="106"/>
      <c r="LKE1294" s="106"/>
      <c r="LKF1294" s="106"/>
      <c r="LKG1294" s="106"/>
      <c r="LKH1294" s="106"/>
      <c r="LKI1294" s="106"/>
      <c r="LKJ1294" s="106"/>
      <c r="LKK1294" s="106"/>
      <c r="LKL1294" s="106"/>
      <c r="LKM1294" s="106"/>
      <c r="LKN1294" s="106"/>
      <c r="LKO1294" s="106"/>
      <c r="LKP1294" s="106"/>
      <c r="LKQ1294" s="106"/>
      <c r="LKR1294" s="106"/>
      <c r="LKS1294" s="106"/>
      <c r="LKT1294" s="106"/>
      <c r="LKU1294" s="106"/>
      <c r="LKV1294" s="106"/>
      <c r="LKW1294" s="106"/>
      <c r="LKX1294" s="106"/>
      <c r="LKY1294" s="106"/>
      <c r="LKZ1294" s="106"/>
      <c r="LLA1294" s="106"/>
      <c r="LLB1294" s="106"/>
      <c r="LLC1294" s="106"/>
      <c r="LLD1294" s="106"/>
      <c r="LLE1294" s="106"/>
      <c r="LLF1294" s="106"/>
      <c r="LLG1294" s="106"/>
      <c r="LLH1294" s="106"/>
      <c r="LLI1294" s="106"/>
      <c r="LLJ1294" s="106"/>
      <c r="LLK1294" s="106"/>
      <c r="LLL1294" s="106"/>
      <c r="LLM1294" s="106"/>
      <c r="LLN1294" s="106"/>
      <c r="LLO1294" s="106"/>
      <c r="LLP1294" s="106"/>
      <c r="LLQ1294" s="106"/>
      <c r="LLR1294" s="106"/>
      <c r="LLS1294" s="106"/>
      <c r="LLT1294" s="106"/>
      <c r="LLU1294" s="106"/>
      <c r="LLV1294" s="106"/>
      <c r="LLW1294" s="106"/>
      <c r="LLX1294" s="106"/>
      <c r="LLY1294" s="106"/>
      <c r="LLZ1294" s="106"/>
      <c r="LMA1294" s="106"/>
      <c r="LMB1294" s="106"/>
      <c r="LMC1294" s="106"/>
      <c r="LMD1294" s="106"/>
      <c r="LME1294" s="106"/>
      <c r="LMF1294" s="106"/>
      <c r="LMG1294" s="106"/>
      <c r="LMH1294" s="106"/>
      <c r="LMI1294" s="106"/>
      <c r="LMJ1294" s="106"/>
      <c r="LMK1294" s="106"/>
      <c r="LML1294" s="106"/>
      <c r="LMM1294" s="106"/>
      <c r="LMN1294" s="106"/>
      <c r="LMO1294" s="106"/>
      <c r="LMP1294" s="106"/>
      <c r="LMQ1294" s="106"/>
      <c r="LMR1294" s="106"/>
      <c r="LMS1294" s="106"/>
      <c r="LMT1294" s="106"/>
      <c r="LMU1294" s="106"/>
      <c r="LMV1294" s="106"/>
      <c r="LMW1294" s="106"/>
      <c r="LMX1294" s="106"/>
      <c r="LMY1294" s="106"/>
      <c r="LMZ1294" s="106"/>
      <c r="LNA1294" s="106"/>
      <c r="LNB1294" s="106"/>
      <c r="LNC1294" s="106"/>
      <c r="LND1294" s="106"/>
      <c r="LNE1294" s="106"/>
      <c r="LNF1294" s="106"/>
      <c r="LNG1294" s="106"/>
      <c r="LNH1294" s="106"/>
      <c r="LNI1294" s="106"/>
      <c r="LNJ1294" s="106"/>
      <c r="LNK1294" s="106"/>
      <c r="LNL1294" s="106"/>
      <c r="LNM1294" s="106"/>
      <c r="LNN1294" s="106"/>
      <c r="LNO1294" s="106"/>
      <c r="LNP1294" s="106"/>
      <c r="LNQ1294" s="106"/>
      <c r="LNR1294" s="106"/>
      <c r="LNS1294" s="106"/>
      <c r="LNT1294" s="106"/>
      <c r="LNU1294" s="106"/>
      <c r="LNV1294" s="106"/>
      <c r="LNW1294" s="106"/>
      <c r="LNX1294" s="106"/>
      <c r="LNY1294" s="106"/>
      <c r="LNZ1294" s="106"/>
      <c r="LOA1294" s="106"/>
      <c r="LOB1294" s="106"/>
      <c r="LOC1294" s="106"/>
      <c r="LOD1294" s="106"/>
      <c r="LOE1294" s="106"/>
      <c r="LOF1294" s="106"/>
      <c r="LOG1294" s="106"/>
      <c r="LOH1294" s="106"/>
      <c r="LOI1294" s="106"/>
      <c r="LOJ1294" s="106"/>
      <c r="LOK1294" s="106"/>
      <c r="LOL1294" s="106"/>
      <c r="LOM1294" s="106"/>
      <c r="LON1294" s="106"/>
      <c r="LOO1294" s="106"/>
      <c r="LOP1294" s="106"/>
      <c r="LOQ1294" s="106"/>
      <c r="LOR1294" s="106"/>
      <c r="LOS1294" s="106"/>
      <c r="LOT1294" s="106"/>
      <c r="LOU1294" s="106"/>
      <c r="LOV1294" s="106"/>
      <c r="LOW1294" s="106"/>
      <c r="LOX1294" s="106"/>
      <c r="LOY1294" s="106"/>
      <c r="LOZ1294" s="106"/>
      <c r="LPA1294" s="106"/>
      <c r="LPB1294" s="106"/>
      <c r="LPC1294" s="106"/>
      <c r="LPD1294" s="106"/>
      <c r="LPE1294" s="106"/>
      <c r="LPF1294" s="106"/>
      <c r="LPG1294" s="106"/>
      <c r="LPH1294" s="106"/>
      <c r="LPI1294" s="106"/>
      <c r="LPJ1294" s="106"/>
      <c r="LPK1294" s="106"/>
      <c r="LPL1294" s="106"/>
      <c r="LPM1294" s="106"/>
      <c r="LPN1294" s="106"/>
      <c r="LPO1294" s="106"/>
      <c r="LPP1294" s="106"/>
      <c r="LPQ1294" s="106"/>
      <c r="LPR1294" s="106"/>
      <c r="LPS1294" s="106"/>
      <c r="LPT1294" s="106"/>
      <c r="LPU1294" s="106"/>
      <c r="LPV1294" s="106"/>
      <c r="LPW1294" s="106"/>
      <c r="LPX1294" s="106"/>
      <c r="LPY1294" s="106"/>
      <c r="LPZ1294" s="106"/>
      <c r="LQA1294" s="106"/>
      <c r="LQB1294" s="106"/>
      <c r="LQC1294" s="106"/>
      <c r="LQD1294" s="106"/>
      <c r="LQE1294" s="106"/>
      <c r="LQF1294" s="106"/>
      <c r="LQG1294" s="106"/>
      <c r="LQH1294" s="106"/>
      <c r="LQI1294" s="106"/>
      <c r="LQJ1294" s="106"/>
      <c r="LQK1294" s="106"/>
      <c r="LQL1294" s="106"/>
      <c r="LQM1294" s="106"/>
      <c r="LQN1294" s="106"/>
      <c r="LQO1294" s="106"/>
      <c r="LQP1294" s="106"/>
      <c r="LQQ1294" s="106"/>
      <c r="LQR1294" s="106"/>
      <c r="LQS1294" s="106"/>
      <c r="LQT1294" s="106"/>
      <c r="LQU1294" s="106"/>
      <c r="LQV1294" s="106"/>
      <c r="LQW1294" s="106"/>
      <c r="LQX1294" s="106"/>
      <c r="LQY1294" s="106"/>
      <c r="LQZ1294" s="106"/>
      <c r="LRA1294" s="106"/>
      <c r="LRB1294" s="106"/>
      <c r="LRC1294" s="106"/>
      <c r="LRD1294" s="106"/>
      <c r="LRE1294" s="106"/>
      <c r="LRF1294" s="106"/>
      <c r="LRG1294" s="106"/>
      <c r="LRH1294" s="106"/>
      <c r="LRI1294" s="106"/>
      <c r="LRJ1294" s="106"/>
      <c r="LRK1294" s="106"/>
      <c r="LRL1294" s="106"/>
      <c r="LRM1294" s="106"/>
      <c r="LRN1294" s="106"/>
      <c r="LRO1294" s="106"/>
      <c r="LRP1294" s="106"/>
      <c r="LRQ1294" s="106"/>
      <c r="LRR1294" s="106"/>
      <c r="LRS1294" s="106"/>
      <c r="LRT1294" s="106"/>
      <c r="LRU1294" s="106"/>
      <c r="LRV1294" s="106"/>
      <c r="LRW1294" s="106"/>
      <c r="LRX1294" s="106"/>
      <c r="LRY1294" s="106"/>
      <c r="LRZ1294" s="106"/>
      <c r="LSA1294" s="106"/>
      <c r="LSB1294" s="106"/>
      <c r="LSC1294" s="106"/>
      <c r="LSD1294" s="106"/>
      <c r="LSE1294" s="106"/>
      <c r="LSF1294" s="106"/>
      <c r="LSG1294" s="106"/>
      <c r="LSH1294" s="106"/>
      <c r="LSI1294" s="106"/>
      <c r="LSJ1294" s="106"/>
      <c r="LSK1294" s="106"/>
      <c r="LSL1294" s="106"/>
      <c r="LSM1294" s="106"/>
      <c r="LSN1294" s="106"/>
      <c r="LSO1294" s="106"/>
      <c r="LSP1294" s="106"/>
      <c r="LSQ1294" s="106"/>
      <c r="LSR1294" s="106"/>
      <c r="LSS1294" s="106"/>
      <c r="LST1294" s="106"/>
      <c r="LSU1294" s="106"/>
      <c r="LSV1294" s="106"/>
      <c r="LSW1294" s="106"/>
      <c r="LSX1294" s="106"/>
      <c r="LSY1294" s="106"/>
      <c r="LSZ1294" s="106"/>
      <c r="LTA1294" s="106"/>
      <c r="LTB1294" s="106"/>
      <c r="LTC1294" s="106"/>
      <c r="LTD1294" s="106"/>
      <c r="LTE1294" s="106"/>
      <c r="LTF1294" s="106"/>
      <c r="LTG1294" s="106"/>
      <c r="LTH1294" s="106"/>
      <c r="LTI1294" s="106"/>
      <c r="LTJ1294" s="106"/>
      <c r="LTK1294" s="106"/>
      <c r="LTL1294" s="106"/>
      <c r="LTM1294" s="106"/>
      <c r="LTN1294" s="106"/>
      <c r="LTO1294" s="106"/>
      <c r="LTP1294" s="106"/>
      <c r="LTQ1294" s="106"/>
      <c r="LTR1294" s="106"/>
      <c r="LTS1294" s="106"/>
      <c r="LTT1294" s="106"/>
      <c r="LTU1294" s="106"/>
      <c r="LTV1294" s="106"/>
      <c r="LTW1294" s="106"/>
      <c r="LTX1294" s="106"/>
      <c r="LTY1294" s="106"/>
      <c r="LTZ1294" s="106"/>
      <c r="LUA1294" s="106"/>
      <c r="LUB1294" s="106"/>
      <c r="LUC1294" s="106"/>
      <c r="LUD1294" s="106"/>
      <c r="LUE1294" s="106"/>
      <c r="LUF1294" s="106"/>
      <c r="LUG1294" s="106"/>
      <c r="LUH1294" s="106"/>
      <c r="LUI1294" s="106"/>
      <c r="LUJ1294" s="106"/>
      <c r="LUK1294" s="106"/>
      <c r="LUL1294" s="106"/>
      <c r="LUM1294" s="106"/>
      <c r="LUN1294" s="106"/>
      <c r="LUO1294" s="106"/>
      <c r="LUP1294" s="106"/>
      <c r="LUQ1294" s="106"/>
      <c r="LUR1294" s="106"/>
      <c r="LUS1294" s="106"/>
      <c r="LUT1294" s="106"/>
      <c r="LUU1294" s="106"/>
      <c r="LUV1294" s="106"/>
      <c r="LUW1294" s="106"/>
      <c r="LUX1294" s="106"/>
      <c r="LUY1294" s="106"/>
      <c r="LUZ1294" s="106"/>
      <c r="LVA1294" s="106"/>
      <c r="LVB1294" s="106"/>
      <c r="LVC1294" s="106"/>
      <c r="LVD1294" s="106"/>
      <c r="LVE1294" s="106"/>
      <c r="LVF1294" s="106"/>
      <c r="LVG1294" s="106"/>
      <c r="LVH1294" s="106"/>
      <c r="LVI1294" s="106"/>
      <c r="LVJ1294" s="106"/>
      <c r="LVK1294" s="106"/>
      <c r="LVL1294" s="106"/>
      <c r="LVM1294" s="106"/>
      <c r="LVN1294" s="106"/>
      <c r="LVO1294" s="106"/>
      <c r="LVP1294" s="106"/>
      <c r="LVQ1294" s="106"/>
      <c r="LVR1294" s="106"/>
      <c r="LVS1294" s="106"/>
      <c r="LVT1294" s="106"/>
      <c r="LVU1294" s="106"/>
      <c r="LVV1294" s="106"/>
      <c r="LVW1294" s="106"/>
      <c r="LVX1294" s="106"/>
      <c r="LVY1294" s="106"/>
      <c r="LVZ1294" s="106"/>
      <c r="LWA1294" s="106"/>
      <c r="LWB1294" s="106"/>
      <c r="LWC1294" s="106"/>
      <c r="LWD1294" s="106"/>
      <c r="LWE1294" s="106"/>
      <c r="LWF1294" s="106"/>
      <c r="LWG1294" s="106"/>
      <c r="LWH1294" s="106"/>
      <c r="LWI1294" s="106"/>
      <c r="LWJ1294" s="106"/>
      <c r="LWK1294" s="106"/>
      <c r="LWL1294" s="106"/>
      <c r="LWM1294" s="106"/>
      <c r="LWN1294" s="106"/>
      <c r="LWO1294" s="106"/>
      <c r="LWP1294" s="106"/>
      <c r="LWQ1294" s="106"/>
      <c r="LWR1294" s="106"/>
      <c r="LWS1294" s="106"/>
      <c r="LWT1294" s="106"/>
      <c r="LWU1294" s="106"/>
      <c r="LWV1294" s="106"/>
      <c r="LWW1294" s="106"/>
      <c r="LWX1294" s="106"/>
      <c r="LWY1294" s="106"/>
      <c r="LWZ1294" s="106"/>
      <c r="LXA1294" s="106"/>
      <c r="LXB1294" s="106"/>
      <c r="LXC1294" s="106"/>
      <c r="LXD1294" s="106"/>
      <c r="LXE1294" s="106"/>
      <c r="LXF1294" s="106"/>
      <c r="LXG1294" s="106"/>
      <c r="LXH1294" s="106"/>
      <c r="LXI1294" s="106"/>
      <c r="LXJ1294" s="106"/>
      <c r="LXK1294" s="106"/>
      <c r="LXL1294" s="106"/>
      <c r="LXM1294" s="106"/>
      <c r="LXN1294" s="106"/>
      <c r="LXO1294" s="106"/>
      <c r="LXP1294" s="106"/>
      <c r="LXQ1294" s="106"/>
      <c r="LXR1294" s="106"/>
      <c r="LXS1294" s="106"/>
      <c r="LXT1294" s="106"/>
      <c r="LXU1294" s="106"/>
      <c r="LXV1294" s="106"/>
      <c r="LXW1294" s="106"/>
      <c r="LXX1294" s="106"/>
      <c r="LXY1294" s="106"/>
      <c r="LXZ1294" s="106"/>
      <c r="LYA1294" s="106"/>
      <c r="LYB1294" s="106"/>
      <c r="LYC1294" s="106"/>
      <c r="LYD1294" s="106"/>
      <c r="LYE1294" s="106"/>
      <c r="LYF1294" s="106"/>
      <c r="LYG1294" s="106"/>
      <c r="LYH1294" s="106"/>
      <c r="LYI1294" s="106"/>
      <c r="LYJ1294" s="106"/>
      <c r="LYK1294" s="106"/>
      <c r="LYL1294" s="106"/>
      <c r="LYM1294" s="106"/>
      <c r="LYN1294" s="106"/>
      <c r="LYO1294" s="106"/>
      <c r="LYP1294" s="106"/>
      <c r="LYQ1294" s="106"/>
      <c r="LYR1294" s="106"/>
      <c r="LYS1294" s="106"/>
      <c r="LYT1294" s="106"/>
      <c r="LYU1294" s="106"/>
      <c r="LYV1294" s="106"/>
      <c r="LYW1294" s="106"/>
      <c r="LYX1294" s="106"/>
      <c r="LYY1294" s="106"/>
      <c r="LYZ1294" s="106"/>
      <c r="LZA1294" s="106"/>
      <c r="LZB1294" s="106"/>
      <c r="LZC1294" s="106"/>
      <c r="LZD1294" s="106"/>
      <c r="LZE1294" s="106"/>
      <c r="LZF1294" s="106"/>
      <c r="LZG1294" s="106"/>
      <c r="LZH1294" s="106"/>
      <c r="LZI1294" s="106"/>
      <c r="LZJ1294" s="106"/>
      <c r="LZK1294" s="106"/>
      <c r="LZL1294" s="106"/>
      <c r="LZM1294" s="106"/>
      <c r="LZN1294" s="106"/>
      <c r="LZO1294" s="106"/>
      <c r="LZP1294" s="106"/>
      <c r="LZQ1294" s="106"/>
      <c r="LZR1294" s="106"/>
      <c r="LZS1294" s="106"/>
      <c r="LZT1294" s="106"/>
      <c r="LZU1294" s="106"/>
      <c r="LZV1294" s="106"/>
      <c r="LZW1294" s="106"/>
      <c r="LZX1294" s="106"/>
      <c r="LZY1294" s="106"/>
      <c r="LZZ1294" s="106"/>
      <c r="MAA1294" s="106"/>
      <c r="MAB1294" s="106"/>
      <c r="MAC1294" s="106"/>
      <c r="MAD1294" s="106"/>
      <c r="MAE1294" s="106"/>
      <c r="MAF1294" s="106"/>
      <c r="MAG1294" s="106"/>
      <c r="MAH1294" s="106"/>
      <c r="MAI1294" s="106"/>
      <c r="MAJ1294" s="106"/>
      <c r="MAK1294" s="106"/>
      <c r="MAL1294" s="106"/>
      <c r="MAM1294" s="106"/>
      <c r="MAN1294" s="106"/>
      <c r="MAO1294" s="106"/>
      <c r="MAP1294" s="106"/>
      <c r="MAQ1294" s="106"/>
      <c r="MAR1294" s="106"/>
      <c r="MAS1294" s="106"/>
      <c r="MAT1294" s="106"/>
      <c r="MAU1294" s="106"/>
      <c r="MAV1294" s="106"/>
      <c r="MAW1294" s="106"/>
      <c r="MAX1294" s="106"/>
      <c r="MAY1294" s="106"/>
      <c r="MAZ1294" s="106"/>
      <c r="MBA1294" s="106"/>
      <c r="MBB1294" s="106"/>
      <c r="MBC1294" s="106"/>
      <c r="MBD1294" s="106"/>
      <c r="MBE1294" s="106"/>
      <c r="MBF1294" s="106"/>
      <c r="MBG1294" s="106"/>
      <c r="MBH1294" s="106"/>
      <c r="MBI1294" s="106"/>
      <c r="MBJ1294" s="106"/>
      <c r="MBK1294" s="106"/>
      <c r="MBL1294" s="106"/>
      <c r="MBM1294" s="106"/>
      <c r="MBN1294" s="106"/>
      <c r="MBO1294" s="106"/>
      <c r="MBP1294" s="106"/>
      <c r="MBQ1294" s="106"/>
      <c r="MBR1294" s="106"/>
      <c r="MBS1294" s="106"/>
      <c r="MBT1294" s="106"/>
      <c r="MBU1294" s="106"/>
      <c r="MBV1294" s="106"/>
      <c r="MBW1294" s="106"/>
      <c r="MBX1294" s="106"/>
      <c r="MBY1294" s="106"/>
      <c r="MBZ1294" s="106"/>
      <c r="MCA1294" s="106"/>
      <c r="MCB1294" s="106"/>
      <c r="MCC1294" s="106"/>
      <c r="MCD1294" s="106"/>
      <c r="MCE1294" s="106"/>
      <c r="MCF1294" s="106"/>
      <c r="MCG1294" s="106"/>
      <c r="MCH1294" s="106"/>
      <c r="MCI1294" s="106"/>
      <c r="MCJ1294" s="106"/>
      <c r="MCK1294" s="106"/>
      <c r="MCL1294" s="106"/>
      <c r="MCM1294" s="106"/>
      <c r="MCN1294" s="106"/>
      <c r="MCO1294" s="106"/>
      <c r="MCP1294" s="106"/>
      <c r="MCQ1294" s="106"/>
      <c r="MCR1294" s="106"/>
      <c r="MCS1294" s="106"/>
      <c r="MCT1294" s="106"/>
      <c r="MCU1294" s="106"/>
      <c r="MCV1294" s="106"/>
      <c r="MCW1294" s="106"/>
      <c r="MCX1294" s="106"/>
      <c r="MCY1294" s="106"/>
      <c r="MCZ1294" s="106"/>
      <c r="MDA1294" s="106"/>
      <c r="MDB1294" s="106"/>
      <c r="MDC1294" s="106"/>
      <c r="MDD1294" s="106"/>
      <c r="MDE1294" s="106"/>
      <c r="MDF1294" s="106"/>
      <c r="MDG1294" s="106"/>
      <c r="MDH1294" s="106"/>
      <c r="MDI1294" s="106"/>
      <c r="MDJ1294" s="106"/>
      <c r="MDK1294" s="106"/>
      <c r="MDL1294" s="106"/>
      <c r="MDM1294" s="106"/>
      <c r="MDN1294" s="106"/>
      <c r="MDO1294" s="106"/>
      <c r="MDP1294" s="106"/>
      <c r="MDQ1294" s="106"/>
      <c r="MDR1294" s="106"/>
      <c r="MDS1294" s="106"/>
      <c r="MDT1294" s="106"/>
      <c r="MDU1294" s="106"/>
      <c r="MDV1294" s="106"/>
      <c r="MDW1294" s="106"/>
      <c r="MDX1294" s="106"/>
      <c r="MDY1294" s="106"/>
      <c r="MDZ1294" s="106"/>
      <c r="MEA1294" s="106"/>
      <c r="MEB1294" s="106"/>
      <c r="MEC1294" s="106"/>
      <c r="MED1294" s="106"/>
      <c r="MEE1294" s="106"/>
      <c r="MEF1294" s="106"/>
      <c r="MEG1294" s="106"/>
      <c r="MEH1294" s="106"/>
      <c r="MEI1294" s="106"/>
      <c r="MEJ1294" s="106"/>
      <c r="MEK1294" s="106"/>
      <c r="MEL1294" s="106"/>
      <c r="MEM1294" s="106"/>
      <c r="MEN1294" s="106"/>
      <c r="MEO1294" s="106"/>
      <c r="MEP1294" s="106"/>
      <c r="MEQ1294" s="106"/>
      <c r="MER1294" s="106"/>
      <c r="MES1294" s="106"/>
      <c r="MET1294" s="106"/>
      <c r="MEU1294" s="106"/>
      <c r="MEV1294" s="106"/>
      <c r="MEW1294" s="106"/>
      <c r="MEX1294" s="106"/>
      <c r="MEY1294" s="106"/>
      <c r="MEZ1294" s="106"/>
      <c r="MFA1294" s="106"/>
      <c r="MFB1294" s="106"/>
      <c r="MFC1294" s="106"/>
      <c r="MFD1294" s="106"/>
      <c r="MFE1294" s="106"/>
      <c r="MFF1294" s="106"/>
      <c r="MFG1294" s="106"/>
      <c r="MFH1294" s="106"/>
      <c r="MFI1294" s="106"/>
      <c r="MFJ1294" s="106"/>
      <c r="MFK1294" s="106"/>
      <c r="MFL1294" s="106"/>
      <c r="MFM1294" s="106"/>
      <c r="MFN1294" s="106"/>
      <c r="MFO1294" s="106"/>
      <c r="MFP1294" s="106"/>
      <c r="MFQ1294" s="106"/>
      <c r="MFR1294" s="106"/>
      <c r="MFS1294" s="106"/>
      <c r="MFT1294" s="106"/>
      <c r="MFU1294" s="106"/>
      <c r="MFV1294" s="106"/>
      <c r="MFW1294" s="106"/>
      <c r="MFX1294" s="106"/>
      <c r="MFY1294" s="106"/>
      <c r="MFZ1294" s="106"/>
      <c r="MGA1294" s="106"/>
      <c r="MGB1294" s="106"/>
      <c r="MGC1294" s="106"/>
      <c r="MGD1294" s="106"/>
      <c r="MGE1294" s="106"/>
      <c r="MGF1294" s="106"/>
      <c r="MGG1294" s="106"/>
      <c r="MGH1294" s="106"/>
      <c r="MGI1294" s="106"/>
      <c r="MGJ1294" s="106"/>
      <c r="MGK1294" s="106"/>
      <c r="MGL1294" s="106"/>
      <c r="MGM1294" s="106"/>
      <c r="MGN1294" s="106"/>
      <c r="MGO1294" s="106"/>
      <c r="MGP1294" s="106"/>
      <c r="MGQ1294" s="106"/>
      <c r="MGR1294" s="106"/>
      <c r="MGS1294" s="106"/>
      <c r="MGT1294" s="106"/>
      <c r="MGU1294" s="106"/>
      <c r="MGV1294" s="106"/>
      <c r="MGW1294" s="106"/>
      <c r="MGX1294" s="106"/>
      <c r="MGY1294" s="106"/>
      <c r="MGZ1294" s="106"/>
      <c r="MHA1294" s="106"/>
      <c r="MHB1294" s="106"/>
      <c r="MHC1294" s="106"/>
      <c r="MHD1294" s="106"/>
      <c r="MHE1294" s="106"/>
      <c r="MHF1294" s="106"/>
      <c r="MHG1294" s="106"/>
      <c r="MHH1294" s="106"/>
      <c r="MHI1294" s="106"/>
      <c r="MHJ1294" s="106"/>
      <c r="MHK1294" s="106"/>
      <c r="MHL1294" s="106"/>
      <c r="MHM1294" s="106"/>
      <c r="MHN1294" s="106"/>
      <c r="MHO1294" s="106"/>
      <c r="MHP1294" s="106"/>
      <c r="MHQ1294" s="106"/>
      <c r="MHR1294" s="106"/>
      <c r="MHS1294" s="106"/>
      <c r="MHT1294" s="106"/>
      <c r="MHU1294" s="106"/>
      <c r="MHV1294" s="106"/>
      <c r="MHW1294" s="106"/>
      <c r="MHX1294" s="106"/>
      <c r="MHY1294" s="106"/>
      <c r="MHZ1294" s="106"/>
      <c r="MIA1294" s="106"/>
      <c r="MIB1294" s="106"/>
      <c r="MIC1294" s="106"/>
      <c r="MID1294" s="106"/>
      <c r="MIE1294" s="106"/>
      <c r="MIF1294" s="106"/>
      <c r="MIG1294" s="106"/>
      <c r="MIH1294" s="106"/>
      <c r="MII1294" s="106"/>
      <c r="MIJ1294" s="106"/>
      <c r="MIK1294" s="106"/>
      <c r="MIL1294" s="106"/>
      <c r="MIM1294" s="106"/>
      <c r="MIN1294" s="106"/>
      <c r="MIO1294" s="106"/>
      <c r="MIP1294" s="106"/>
      <c r="MIQ1294" s="106"/>
      <c r="MIR1294" s="106"/>
      <c r="MIS1294" s="106"/>
      <c r="MIT1294" s="106"/>
      <c r="MIU1294" s="106"/>
      <c r="MIV1294" s="106"/>
      <c r="MIW1294" s="106"/>
      <c r="MIX1294" s="106"/>
      <c r="MIY1294" s="106"/>
      <c r="MIZ1294" s="106"/>
      <c r="MJA1294" s="106"/>
      <c r="MJB1294" s="106"/>
      <c r="MJC1294" s="106"/>
      <c r="MJD1294" s="106"/>
      <c r="MJE1294" s="106"/>
      <c r="MJF1294" s="106"/>
      <c r="MJG1294" s="106"/>
      <c r="MJH1294" s="106"/>
      <c r="MJI1294" s="106"/>
      <c r="MJJ1294" s="106"/>
      <c r="MJK1294" s="106"/>
      <c r="MJL1294" s="106"/>
      <c r="MJM1294" s="106"/>
      <c r="MJN1294" s="106"/>
      <c r="MJO1294" s="106"/>
      <c r="MJP1294" s="106"/>
      <c r="MJQ1294" s="106"/>
      <c r="MJR1294" s="106"/>
      <c r="MJS1294" s="106"/>
      <c r="MJT1294" s="106"/>
      <c r="MJU1294" s="106"/>
      <c r="MJV1294" s="106"/>
      <c r="MJW1294" s="106"/>
      <c r="MJX1294" s="106"/>
      <c r="MJY1294" s="106"/>
      <c r="MJZ1294" s="106"/>
      <c r="MKA1294" s="106"/>
      <c r="MKB1294" s="106"/>
      <c r="MKC1294" s="106"/>
      <c r="MKD1294" s="106"/>
      <c r="MKE1294" s="106"/>
      <c r="MKF1294" s="106"/>
      <c r="MKG1294" s="106"/>
      <c r="MKH1294" s="106"/>
      <c r="MKI1294" s="106"/>
      <c r="MKJ1294" s="106"/>
      <c r="MKK1294" s="106"/>
      <c r="MKL1294" s="106"/>
      <c r="MKM1294" s="106"/>
      <c r="MKN1294" s="106"/>
      <c r="MKO1294" s="106"/>
      <c r="MKP1294" s="106"/>
      <c r="MKQ1294" s="106"/>
      <c r="MKR1294" s="106"/>
      <c r="MKS1294" s="106"/>
      <c r="MKT1294" s="106"/>
      <c r="MKU1294" s="106"/>
      <c r="MKV1294" s="106"/>
      <c r="MKW1294" s="106"/>
      <c r="MKX1294" s="106"/>
      <c r="MKY1294" s="106"/>
      <c r="MKZ1294" s="106"/>
      <c r="MLA1294" s="106"/>
      <c r="MLB1294" s="106"/>
      <c r="MLC1294" s="106"/>
      <c r="MLD1294" s="106"/>
      <c r="MLE1294" s="106"/>
      <c r="MLF1294" s="106"/>
      <c r="MLG1294" s="106"/>
      <c r="MLH1294" s="106"/>
      <c r="MLI1294" s="106"/>
      <c r="MLJ1294" s="106"/>
      <c r="MLK1294" s="106"/>
      <c r="MLL1294" s="106"/>
      <c r="MLM1294" s="106"/>
      <c r="MLN1294" s="106"/>
      <c r="MLO1294" s="106"/>
      <c r="MLP1294" s="106"/>
      <c r="MLQ1294" s="106"/>
      <c r="MLR1294" s="106"/>
      <c r="MLS1294" s="106"/>
      <c r="MLT1294" s="106"/>
      <c r="MLU1294" s="106"/>
      <c r="MLV1294" s="106"/>
      <c r="MLW1294" s="106"/>
      <c r="MLX1294" s="106"/>
      <c r="MLY1294" s="106"/>
      <c r="MLZ1294" s="106"/>
      <c r="MMA1294" s="106"/>
      <c r="MMB1294" s="106"/>
      <c r="MMC1294" s="106"/>
      <c r="MMD1294" s="106"/>
      <c r="MME1294" s="106"/>
      <c r="MMF1294" s="106"/>
      <c r="MMG1294" s="106"/>
      <c r="MMH1294" s="106"/>
      <c r="MMI1294" s="106"/>
      <c r="MMJ1294" s="106"/>
      <c r="MMK1294" s="106"/>
      <c r="MML1294" s="106"/>
      <c r="MMM1294" s="106"/>
      <c r="MMN1294" s="106"/>
      <c r="MMO1294" s="106"/>
      <c r="MMP1294" s="106"/>
      <c r="MMQ1294" s="106"/>
      <c r="MMR1294" s="106"/>
      <c r="MMS1294" s="106"/>
      <c r="MMT1294" s="106"/>
      <c r="MMU1294" s="106"/>
      <c r="MMV1294" s="106"/>
      <c r="MMW1294" s="106"/>
      <c r="MMX1294" s="106"/>
      <c r="MMY1294" s="106"/>
      <c r="MMZ1294" s="106"/>
      <c r="MNA1294" s="106"/>
      <c r="MNB1294" s="106"/>
      <c r="MNC1294" s="106"/>
      <c r="MND1294" s="106"/>
      <c r="MNE1294" s="106"/>
      <c r="MNF1294" s="106"/>
      <c r="MNG1294" s="106"/>
      <c r="MNH1294" s="106"/>
      <c r="MNI1294" s="106"/>
      <c r="MNJ1294" s="106"/>
      <c r="MNK1294" s="106"/>
      <c r="MNL1294" s="106"/>
      <c r="MNM1294" s="106"/>
      <c r="MNN1294" s="106"/>
      <c r="MNO1294" s="106"/>
      <c r="MNP1294" s="106"/>
      <c r="MNQ1294" s="106"/>
      <c r="MNR1294" s="106"/>
      <c r="MNS1294" s="106"/>
      <c r="MNT1294" s="106"/>
      <c r="MNU1294" s="106"/>
      <c r="MNV1294" s="106"/>
      <c r="MNW1294" s="106"/>
      <c r="MNX1294" s="106"/>
      <c r="MNY1294" s="106"/>
      <c r="MNZ1294" s="106"/>
      <c r="MOA1294" s="106"/>
      <c r="MOB1294" s="106"/>
      <c r="MOC1294" s="106"/>
      <c r="MOD1294" s="106"/>
      <c r="MOE1294" s="106"/>
      <c r="MOF1294" s="106"/>
      <c r="MOG1294" s="106"/>
      <c r="MOH1294" s="106"/>
      <c r="MOI1294" s="106"/>
      <c r="MOJ1294" s="106"/>
      <c r="MOK1294" s="106"/>
      <c r="MOL1294" s="106"/>
      <c r="MOM1294" s="106"/>
      <c r="MON1294" s="106"/>
      <c r="MOO1294" s="106"/>
      <c r="MOP1294" s="106"/>
      <c r="MOQ1294" s="106"/>
      <c r="MOR1294" s="106"/>
      <c r="MOS1294" s="106"/>
      <c r="MOT1294" s="106"/>
      <c r="MOU1294" s="106"/>
      <c r="MOV1294" s="106"/>
      <c r="MOW1294" s="106"/>
      <c r="MOX1294" s="106"/>
      <c r="MOY1294" s="106"/>
      <c r="MOZ1294" s="106"/>
      <c r="MPA1294" s="106"/>
      <c r="MPB1294" s="106"/>
      <c r="MPC1294" s="106"/>
      <c r="MPD1294" s="106"/>
      <c r="MPE1294" s="106"/>
      <c r="MPF1294" s="106"/>
      <c r="MPG1294" s="106"/>
      <c r="MPH1294" s="106"/>
      <c r="MPI1294" s="106"/>
      <c r="MPJ1294" s="106"/>
      <c r="MPK1294" s="106"/>
      <c r="MPL1294" s="106"/>
      <c r="MPM1294" s="106"/>
      <c r="MPN1294" s="106"/>
      <c r="MPO1294" s="106"/>
      <c r="MPP1294" s="106"/>
      <c r="MPQ1294" s="106"/>
      <c r="MPR1294" s="106"/>
      <c r="MPS1294" s="106"/>
      <c r="MPT1294" s="106"/>
      <c r="MPU1294" s="106"/>
      <c r="MPV1294" s="106"/>
      <c r="MPW1294" s="106"/>
      <c r="MPX1294" s="106"/>
      <c r="MPY1294" s="106"/>
      <c r="MPZ1294" s="106"/>
      <c r="MQA1294" s="106"/>
      <c r="MQB1294" s="106"/>
      <c r="MQC1294" s="106"/>
      <c r="MQD1294" s="106"/>
      <c r="MQE1294" s="106"/>
      <c r="MQF1294" s="106"/>
      <c r="MQG1294" s="106"/>
      <c r="MQH1294" s="106"/>
      <c r="MQI1294" s="106"/>
      <c r="MQJ1294" s="106"/>
      <c r="MQK1294" s="106"/>
      <c r="MQL1294" s="106"/>
      <c r="MQM1294" s="106"/>
      <c r="MQN1294" s="106"/>
      <c r="MQO1294" s="106"/>
      <c r="MQP1294" s="106"/>
      <c r="MQQ1294" s="106"/>
      <c r="MQR1294" s="106"/>
      <c r="MQS1294" s="106"/>
      <c r="MQT1294" s="106"/>
      <c r="MQU1294" s="106"/>
      <c r="MQV1294" s="106"/>
      <c r="MQW1294" s="106"/>
      <c r="MQX1294" s="106"/>
      <c r="MQY1294" s="106"/>
      <c r="MQZ1294" s="106"/>
      <c r="MRA1294" s="106"/>
      <c r="MRB1294" s="106"/>
      <c r="MRC1294" s="106"/>
      <c r="MRD1294" s="106"/>
      <c r="MRE1294" s="106"/>
      <c r="MRF1294" s="106"/>
      <c r="MRG1294" s="106"/>
      <c r="MRH1294" s="106"/>
      <c r="MRI1294" s="106"/>
      <c r="MRJ1294" s="106"/>
      <c r="MRK1294" s="106"/>
      <c r="MRL1294" s="106"/>
      <c r="MRM1294" s="106"/>
      <c r="MRN1294" s="106"/>
      <c r="MRO1294" s="106"/>
      <c r="MRP1294" s="106"/>
      <c r="MRQ1294" s="106"/>
      <c r="MRR1294" s="106"/>
      <c r="MRS1294" s="106"/>
      <c r="MRT1294" s="106"/>
      <c r="MRU1294" s="106"/>
      <c r="MRV1294" s="106"/>
      <c r="MRW1294" s="106"/>
      <c r="MRX1294" s="106"/>
      <c r="MRY1294" s="106"/>
      <c r="MRZ1294" s="106"/>
      <c r="MSA1294" s="106"/>
      <c r="MSB1294" s="106"/>
      <c r="MSC1294" s="106"/>
      <c r="MSD1294" s="106"/>
      <c r="MSE1294" s="106"/>
      <c r="MSF1294" s="106"/>
      <c r="MSG1294" s="106"/>
      <c r="MSH1294" s="106"/>
      <c r="MSI1294" s="106"/>
      <c r="MSJ1294" s="106"/>
      <c r="MSK1294" s="106"/>
      <c r="MSL1294" s="106"/>
      <c r="MSM1294" s="106"/>
      <c r="MSN1294" s="106"/>
      <c r="MSO1294" s="106"/>
      <c r="MSP1294" s="106"/>
      <c r="MSQ1294" s="106"/>
      <c r="MSR1294" s="106"/>
      <c r="MSS1294" s="106"/>
      <c r="MST1294" s="106"/>
      <c r="MSU1294" s="106"/>
      <c r="MSV1294" s="106"/>
      <c r="MSW1294" s="106"/>
      <c r="MSX1294" s="106"/>
      <c r="MSY1294" s="106"/>
      <c r="MSZ1294" s="106"/>
      <c r="MTA1294" s="106"/>
      <c r="MTB1294" s="106"/>
      <c r="MTC1294" s="106"/>
      <c r="MTD1294" s="106"/>
      <c r="MTE1294" s="106"/>
      <c r="MTF1294" s="106"/>
      <c r="MTG1294" s="106"/>
      <c r="MTH1294" s="106"/>
      <c r="MTI1294" s="106"/>
      <c r="MTJ1294" s="106"/>
      <c r="MTK1294" s="106"/>
      <c r="MTL1294" s="106"/>
      <c r="MTM1294" s="106"/>
      <c r="MTN1294" s="106"/>
      <c r="MTO1294" s="106"/>
      <c r="MTP1294" s="106"/>
      <c r="MTQ1294" s="106"/>
      <c r="MTR1294" s="106"/>
      <c r="MTS1294" s="106"/>
      <c r="MTT1294" s="106"/>
      <c r="MTU1294" s="106"/>
      <c r="MTV1294" s="106"/>
      <c r="MTW1294" s="106"/>
      <c r="MTX1294" s="106"/>
      <c r="MTY1294" s="106"/>
      <c r="MTZ1294" s="106"/>
      <c r="MUA1294" s="106"/>
      <c r="MUB1294" s="106"/>
      <c r="MUC1294" s="106"/>
      <c r="MUD1294" s="106"/>
      <c r="MUE1294" s="106"/>
      <c r="MUF1294" s="106"/>
      <c r="MUG1294" s="106"/>
      <c r="MUH1294" s="106"/>
      <c r="MUI1294" s="106"/>
      <c r="MUJ1294" s="106"/>
      <c r="MUK1294" s="106"/>
      <c r="MUL1294" s="106"/>
      <c r="MUM1294" s="106"/>
      <c r="MUN1294" s="106"/>
      <c r="MUO1294" s="106"/>
      <c r="MUP1294" s="106"/>
      <c r="MUQ1294" s="106"/>
      <c r="MUR1294" s="106"/>
      <c r="MUS1294" s="106"/>
      <c r="MUT1294" s="106"/>
      <c r="MUU1294" s="106"/>
      <c r="MUV1294" s="106"/>
      <c r="MUW1294" s="106"/>
      <c r="MUX1294" s="106"/>
      <c r="MUY1294" s="106"/>
      <c r="MUZ1294" s="106"/>
      <c r="MVA1294" s="106"/>
      <c r="MVB1294" s="106"/>
      <c r="MVC1294" s="106"/>
      <c r="MVD1294" s="106"/>
      <c r="MVE1294" s="106"/>
      <c r="MVF1294" s="106"/>
      <c r="MVG1294" s="106"/>
      <c r="MVH1294" s="106"/>
      <c r="MVI1294" s="106"/>
      <c r="MVJ1294" s="106"/>
      <c r="MVK1294" s="106"/>
      <c r="MVL1294" s="106"/>
      <c r="MVM1294" s="106"/>
      <c r="MVN1294" s="106"/>
      <c r="MVO1294" s="106"/>
      <c r="MVP1294" s="106"/>
      <c r="MVQ1294" s="106"/>
      <c r="MVR1294" s="106"/>
      <c r="MVS1294" s="106"/>
      <c r="MVT1294" s="106"/>
      <c r="MVU1294" s="106"/>
      <c r="MVV1294" s="106"/>
      <c r="MVW1294" s="106"/>
      <c r="MVX1294" s="106"/>
      <c r="MVY1294" s="106"/>
      <c r="MVZ1294" s="106"/>
      <c r="MWA1294" s="106"/>
      <c r="MWB1294" s="106"/>
      <c r="MWC1294" s="106"/>
      <c r="MWD1294" s="106"/>
      <c r="MWE1294" s="106"/>
      <c r="MWF1294" s="106"/>
      <c r="MWG1294" s="106"/>
      <c r="MWH1294" s="106"/>
      <c r="MWI1294" s="106"/>
      <c r="MWJ1294" s="106"/>
      <c r="MWK1294" s="106"/>
      <c r="MWL1294" s="106"/>
      <c r="MWM1294" s="106"/>
      <c r="MWN1294" s="106"/>
      <c r="MWO1294" s="106"/>
      <c r="MWP1294" s="106"/>
      <c r="MWQ1294" s="106"/>
      <c r="MWR1294" s="106"/>
      <c r="MWS1294" s="106"/>
      <c r="MWT1294" s="106"/>
      <c r="MWU1294" s="106"/>
      <c r="MWV1294" s="106"/>
      <c r="MWW1294" s="106"/>
      <c r="MWX1294" s="106"/>
      <c r="MWY1294" s="106"/>
      <c r="MWZ1294" s="106"/>
      <c r="MXA1294" s="106"/>
      <c r="MXB1294" s="106"/>
      <c r="MXC1294" s="106"/>
      <c r="MXD1294" s="106"/>
      <c r="MXE1294" s="106"/>
      <c r="MXF1294" s="106"/>
      <c r="MXG1294" s="106"/>
      <c r="MXH1294" s="106"/>
      <c r="MXI1294" s="106"/>
      <c r="MXJ1294" s="106"/>
      <c r="MXK1294" s="106"/>
      <c r="MXL1294" s="106"/>
      <c r="MXM1294" s="106"/>
      <c r="MXN1294" s="106"/>
      <c r="MXO1294" s="106"/>
      <c r="MXP1294" s="106"/>
      <c r="MXQ1294" s="106"/>
      <c r="MXR1294" s="106"/>
      <c r="MXS1294" s="106"/>
      <c r="MXT1294" s="106"/>
      <c r="MXU1294" s="106"/>
      <c r="MXV1294" s="106"/>
      <c r="MXW1294" s="106"/>
      <c r="MXX1294" s="106"/>
      <c r="MXY1294" s="106"/>
      <c r="MXZ1294" s="106"/>
      <c r="MYA1294" s="106"/>
      <c r="MYB1294" s="106"/>
      <c r="MYC1294" s="106"/>
      <c r="MYD1294" s="106"/>
      <c r="MYE1294" s="106"/>
      <c r="MYF1294" s="106"/>
      <c r="MYG1294" s="106"/>
      <c r="MYH1294" s="106"/>
      <c r="MYI1294" s="106"/>
      <c r="MYJ1294" s="106"/>
      <c r="MYK1294" s="106"/>
      <c r="MYL1294" s="106"/>
      <c r="MYM1294" s="106"/>
      <c r="MYN1294" s="106"/>
      <c r="MYO1294" s="106"/>
      <c r="MYP1294" s="106"/>
      <c r="MYQ1294" s="106"/>
      <c r="MYR1294" s="106"/>
      <c r="MYS1294" s="106"/>
      <c r="MYT1294" s="106"/>
      <c r="MYU1294" s="106"/>
      <c r="MYV1294" s="106"/>
      <c r="MYW1294" s="106"/>
      <c r="MYX1294" s="106"/>
      <c r="MYY1294" s="106"/>
      <c r="MYZ1294" s="106"/>
      <c r="MZA1294" s="106"/>
      <c r="MZB1294" s="106"/>
      <c r="MZC1294" s="106"/>
      <c r="MZD1294" s="106"/>
      <c r="MZE1294" s="106"/>
      <c r="MZF1294" s="106"/>
      <c r="MZG1294" s="106"/>
      <c r="MZH1294" s="106"/>
      <c r="MZI1294" s="106"/>
      <c r="MZJ1294" s="106"/>
      <c r="MZK1294" s="106"/>
      <c r="MZL1294" s="106"/>
      <c r="MZM1294" s="106"/>
      <c r="MZN1294" s="106"/>
      <c r="MZO1294" s="106"/>
      <c r="MZP1294" s="106"/>
      <c r="MZQ1294" s="106"/>
      <c r="MZR1294" s="106"/>
      <c r="MZS1294" s="106"/>
      <c r="MZT1294" s="106"/>
      <c r="MZU1294" s="106"/>
      <c r="MZV1294" s="106"/>
      <c r="MZW1294" s="106"/>
      <c r="MZX1294" s="106"/>
      <c r="MZY1294" s="106"/>
      <c r="MZZ1294" s="106"/>
      <c r="NAA1294" s="106"/>
      <c r="NAB1294" s="106"/>
      <c r="NAC1294" s="106"/>
      <c r="NAD1294" s="106"/>
      <c r="NAE1294" s="106"/>
      <c r="NAF1294" s="106"/>
      <c r="NAG1294" s="106"/>
      <c r="NAH1294" s="106"/>
      <c r="NAI1294" s="106"/>
      <c r="NAJ1294" s="106"/>
      <c r="NAK1294" s="106"/>
      <c r="NAL1294" s="106"/>
      <c r="NAM1294" s="106"/>
      <c r="NAN1294" s="106"/>
      <c r="NAO1294" s="106"/>
      <c r="NAP1294" s="106"/>
      <c r="NAQ1294" s="106"/>
      <c r="NAR1294" s="106"/>
      <c r="NAS1294" s="106"/>
      <c r="NAT1294" s="106"/>
      <c r="NAU1294" s="106"/>
      <c r="NAV1294" s="106"/>
      <c r="NAW1294" s="106"/>
      <c r="NAX1294" s="106"/>
      <c r="NAY1294" s="106"/>
      <c r="NAZ1294" s="106"/>
      <c r="NBA1294" s="106"/>
      <c r="NBB1294" s="106"/>
      <c r="NBC1294" s="106"/>
      <c r="NBD1294" s="106"/>
      <c r="NBE1294" s="106"/>
      <c r="NBF1294" s="106"/>
      <c r="NBG1294" s="106"/>
      <c r="NBH1294" s="106"/>
      <c r="NBI1294" s="106"/>
      <c r="NBJ1294" s="106"/>
      <c r="NBK1294" s="106"/>
      <c r="NBL1294" s="106"/>
      <c r="NBM1294" s="106"/>
      <c r="NBN1294" s="106"/>
      <c r="NBO1294" s="106"/>
      <c r="NBP1294" s="106"/>
      <c r="NBQ1294" s="106"/>
      <c r="NBR1294" s="106"/>
      <c r="NBS1294" s="106"/>
      <c r="NBT1294" s="106"/>
      <c r="NBU1294" s="106"/>
      <c r="NBV1294" s="106"/>
      <c r="NBW1294" s="106"/>
      <c r="NBX1294" s="106"/>
      <c r="NBY1294" s="106"/>
      <c r="NBZ1294" s="106"/>
      <c r="NCA1294" s="106"/>
      <c r="NCB1294" s="106"/>
      <c r="NCC1294" s="106"/>
      <c r="NCD1294" s="106"/>
      <c r="NCE1294" s="106"/>
      <c r="NCF1294" s="106"/>
      <c r="NCG1294" s="106"/>
      <c r="NCH1294" s="106"/>
      <c r="NCI1294" s="106"/>
      <c r="NCJ1294" s="106"/>
      <c r="NCK1294" s="106"/>
      <c r="NCL1294" s="106"/>
      <c r="NCM1294" s="106"/>
      <c r="NCN1294" s="106"/>
      <c r="NCO1294" s="106"/>
      <c r="NCP1294" s="106"/>
      <c r="NCQ1294" s="106"/>
      <c r="NCR1294" s="106"/>
      <c r="NCS1294" s="106"/>
      <c r="NCT1294" s="106"/>
      <c r="NCU1294" s="106"/>
      <c r="NCV1294" s="106"/>
      <c r="NCW1294" s="106"/>
      <c r="NCX1294" s="106"/>
      <c r="NCY1294" s="106"/>
      <c r="NCZ1294" s="106"/>
      <c r="NDA1294" s="106"/>
      <c r="NDB1294" s="106"/>
      <c r="NDC1294" s="106"/>
      <c r="NDD1294" s="106"/>
      <c r="NDE1294" s="106"/>
      <c r="NDF1294" s="106"/>
      <c r="NDG1294" s="106"/>
      <c r="NDH1294" s="106"/>
      <c r="NDI1294" s="106"/>
      <c r="NDJ1294" s="106"/>
      <c r="NDK1294" s="106"/>
      <c r="NDL1294" s="106"/>
      <c r="NDM1294" s="106"/>
      <c r="NDN1294" s="106"/>
      <c r="NDO1294" s="106"/>
      <c r="NDP1294" s="106"/>
      <c r="NDQ1294" s="106"/>
      <c r="NDR1294" s="106"/>
      <c r="NDS1294" s="106"/>
      <c r="NDT1294" s="106"/>
      <c r="NDU1294" s="106"/>
      <c r="NDV1294" s="106"/>
      <c r="NDW1294" s="106"/>
      <c r="NDX1294" s="106"/>
      <c r="NDY1294" s="106"/>
      <c r="NDZ1294" s="106"/>
      <c r="NEA1294" s="106"/>
      <c r="NEB1294" s="106"/>
      <c r="NEC1294" s="106"/>
      <c r="NED1294" s="106"/>
      <c r="NEE1294" s="106"/>
      <c r="NEF1294" s="106"/>
      <c r="NEG1294" s="106"/>
      <c r="NEH1294" s="106"/>
      <c r="NEI1294" s="106"/>
      <c r="NEJ1294" s="106"/>
      <c r="NEK1294" s="106"/>
      <c r="NEL1294" s="106"/>
      <c r="NEM1294" s="106"/>
      <c r="NEN1294" s="106"/>
      <c r="NEO1294" s="106"/>
      <c r="NEP1294" s="106"/>
      <c r="NEQ1294" s="106"/>
      <c r="NER1294" s="106"/>
      <c r="NES1294" s="106"/>
      <c r="NET1294" s="106"/>
      <c r="NEU1294" s="106"/>
      <c r="NEV1294" s="106"/>
      <c r="NEW1294" s="106"/>
      <c r="NEX1294" s="106"/>
      <c r="NEY1294" s="106"/>
      <c r="NEZ1294" s="106"/>
      <c r="NFA1294" s="106"/>
      <c r="NFB1294" s="106"/>
      <c r="NFC1294" s="106"/>
      <c r="NFD1294" s="106"/>
      <c r="NFE1294" s="106"/>
      <c r="NFF1294" s="106"/>
      <c r="NFG1294" s="106"/>
      <c r="NFH1294" s="106"/>
      <c r="NFI1294" s="106"/>
      <c r="NFJ1294" s="106"/>
      <c r="NFK1294" s="106"/>
      <c r="NFL1294" s="106"/>
      <c r="NFM1294" s="106"/>
      <c r="NFN1294" s="106"/>
      <c r="NFO1294" s="106"/>
      <c r="NFP1294" s="106"/>
      <c r="NFQ1294" s="106"/>
      <c r="NFR1294" s="106"/>
      <c r="NFS1294" s="106"/>
      <c r="NFT1294" s="106"/>
      <c r="NFU1294" s="106"/>
      <c r="NFV1294" s="106"/>
      <c r="NFW1294" s="106"/>
      <c r="NFX1294" s="106"/>
      <c r="NFY1294" s="106"/>
      <c r="NFZ1294" s="106"/>
      <c r="NGA1294" s="106"/>
      <c r="NGB1294" s="106"/>
      <c r="NGC1294" s="106"/>
      <c r="NGD1294" s="106"/>
      <c r="NGE1294" s="106"/>
      <c r="NGF1294" s="106"/>
      <c r="NGG1294" s="106"/>
      <c r="NGH1294" s="106"/>
      <c r="NGI1294" s="106"/>
      <c r="NGJ1294" s="106"/>
      <c r="NGK1294" s="106"/>
      <c r="NGL1294" s="106"/>
      <c r="NGM1294" s="106"/>
      <c r="NGN1294" s="106"/>
      <c r="NGO1294" s="106"/>
      <c r="NGP1294" s="106"/>
      <c r="NGQ1294" s="106"/>
      <c r="NGR1294" s="106"/>
      <c r="NGS1294" s="106"/>
      <c r="NGT1294" s="106"/>
      <c r="NGU1294" s="106"/>
      <c r="NGV1294" s="106"/>
      <c r="NGW1294" s="106"/>
      <c r="NGX1294" s="106"/>
      <c r="NGY1294" s="106"/>
      <c r="NGZ1294" s="106"/>
      <c r="NHA1294" s="106"/>
      <c r="NHB1294" s="106"/>
      <c r="NHC1294" s="106"/>
      <c r="NHD1294" s="106"/>
      <c r="NHE1294" s="106"/>
      <c r="NHF1294" s="106"/>
      <c r="NHG1294" s="106"/>
      <c r="NHH1294" s="106"/>
      <c r="NHI1294" s="106"/>
      <c r="NHJ1294" s="106"/>
      <c r="NHK1294" s="106"/>
      <c r="NHL1294" s="106"/>
      <c r="NHM1294" s="106"/>
      <c r="NHN1294" s="106"/>
      <c r="NHO1294" s="106"/>
      <c r="NHP1294" s="106"/>
      <c r="NHQ1294" s="106"/>
      <c r="NHR1294" s="106"/>
      <c r="NHS1294" s="106"/>
      <c r="NHT1294" s="106"/>
      <c r="NHU1294" s="106"/>
      <c r="NHV1294" s="106"/>
      <c r="NHW1294" s="106"/>
      <c r="NHX1294" s="106"/>
      <c r="NHY1294" s="106"/>
      <c r="NHZ1294" s="106"/>
      <c r="NIA1294" s="106"/>
      <c r="NIB1294" s="106"/>
      <c r="NIC1294" s="106"/>
      <c r="NID1294" s="106"/>
      <c r="NIE1294" s="106"/>
      <c r="NIF1294" s="106"/>
      <c r="NIG1294" s="106"/>
      <c r="NIH1294" s="106"/>
      <c r="NII1294" s="106"/>
      <c r="NIJ1294" s="106"/>
      <c r="NIK1294" s="106"/>
      <c r="NIL1294" s="106"/>
      <c r="NIM1294" s="106"/>
      <c r="NIN1294" s="106"/>
      <c r="NIO1294" s="106"/>
      <c r="NIP1294" s="106"/>
      <c r="NIQ1294" s="106"/>
      <c r="NIR1294" s="106"/>
      <c r="NIS1294" s="106"/>
      <c r="NIT1294" s="106"/>
      <c r="NIU1294" s="106"/>
      <c r="NIV1294" s="106"/>
      <c r="NIW1294" s="106"/>
      <c r="NIX1294" s="106"/>
      <c r="NIY1294" s="106"/>
      <c r="NIZ1294" s="106"/>
      <c r="NJA1294" s="106"/>
      <c r="NJB1294" s="106"/>
      <c r="NJC1294" s="106"/>
      <c r="NJD1294" s="106"/>
      <c r="NJE1294" s="106"/>
      <c r="NJF1294" s="106"/>
      <c r="NJG1294" s="106"/>
      <c r="NJH1294" s="106"/>
      <c r="NJI1294" s="106"/>
      <c r="NJJ1294" s="106"/>
      <c r="NJK1294" s="106"/>
      <c r="NJL1294" s="106"/>
      <c r="NJM1294" s="106"/>
      <c r="NJN1294" s="106"/>
      <c r="NJO1294" s="106"/>
      <c r="NJP1294" s="106"/>
      <c r="NJQ1294" s="106"/>
      <c r="NJR1294" s="106"/>
      <c r="NJS1294" s="106"/>
      <c r="NJT1294" s="106"/>
      <c r="NJU1294" s="106"/>
      <c r="NJV1294" s="106"/>
      <c r="NJW1294" s="106"/>
      <c r="NJX1294" s="106"/>
      <c r="NJY1294" s="106"/>
      <c r="NJZ1294" s="106"/>
      <c r="NKA1294" s="106"/>
      <c r="NKB1294" s="106"/>
      <c r="NKC1294" s="106"/>
      <c r="NKD1294" s="106"/>
      <c r="NKE1294" s="106"/>
      <c r="NKF1294" s="106"/>
      <c r="NKG1294" s="106"/>
      <c r="NKH1294" s="106"/>
      <c r="NKI1294" s="106"/>
      <c r="NKJ1294" s="106"/>
      <c r="NKK1294" s="106"/>
      <c r="NKL1294" s="106"/>
      <c r="NKM1294" s="106"/>
      <c r="NKN1294" s="106"/>
      <c r="NKO1294" s="106"/>
      <c r="NKP1294" s="106"/>
      <c r="NKQ1294" s="106"/>
      <c r="NKR1294" s="106"/>
      <c r="NKS1294" s="106"/>
      <c r="NKT1294" s="106"/>
      <c r="NKU1294" s="106"/>
      <c r="NKV1294" s="106"/>
      <c r="NKW1294" s="106"/>
      <c r="NKX1294" s="106"/>
      <c r="NKY1294" s="106"/>
      <c r="NKZ1294" s="106"/>
      <c r="NLA1294" s="106"/>
      <c r="NLB1294" s="106"/>
      <c r="NLC1294" s="106"/>
      <c r="NLD1294" s="106"/>
      <c r="NLE1294" s="106"/>
      <c r="NLF1294" s="106"/>
      <c r="NLG1294" s="106"/>
      <c r="NLH1294" s="106"/>
      <c r="NLI1294" s="106"/>
      <c r="NLJ1294" s="106"/>
      <c r="NLK1294" s="106"/>
      <c r="NLL1294" s="106"/>
      <c r="NLM1294" s="106"/>
      <c r="NLN1294" s="106"/>
      <c r="NLO1294" s="106"/>
      <c r="NLP1294" s="106"/>
      <c r="NLQ1294" s="106"/>
      <c r="NLR1294" s="106"/>
      <c r="NLS1294" s="106"/>
      <c r="NLT1294" s="106"/>
      <c r="NLU1294" s="106"/>
      <c r="NLV1294" s="106"/>
      <c r="NLW1294" s="106"/>
      <c r="NLX1294" s="106"/>
      <c r="NLY1294" s="106"/>
      <c r="NLZ1294" s="106"/>
      <c r="NMA1294" s="106"/>
      <c r="NMB1294" s="106"/>
      <c r="NMC1294" s="106"/>
      <c r="NMD1294" s="106"/>
      <c r="NME1294" s="106"/>
      <c r="NMF1294" s="106"/>
      <c r="NMG1294" s="106"/>
      <c r="NMH1294" s="106"/>
      <c r="NMI1294" s="106"/>
      <c r="NMJ1294" s="106"/>
      <c r="NMK1294" s="106"/>
      <c r="NML1294" s="106"/>
      <c r="NMM1294" s="106"/>
      <c r="NMN1294" s="106"/>
      <c r="NMO1294" s="106"/>
      <c r="NMP1294" s="106"/>
      <c r="NMQ1294" s="106"/>
      <c r="NMR1294" s="106"/>
      <c r="NMS1294" s="106"/>
      <c r="NMT1294" s="106"/>
      <c r="NMU1294" s="106"/>
      <c r="NMV1294" s="106"/>
      <c r="NMW1294" s="106"/>
      <c r="NMX1294" s="106"/>
      <c r="NMY1294" s="106"/>
      <c r="NMZ1294" s="106"/>
      <c r="NNA1294" s="106"/>
      <c r="NNB1294" s="106"/>
      <c r="NNC1294" s="106"/>
      <c r="NND1294" s="106"/>
      <c r="NNE1294" s="106"/>
      <c r="NNF1294" s="106"/>
      <c r="NNG1294" s="106"/>
      <c r="NNH1294" s="106"/>
      <c r="NNI1294" s="106"/>
      <c r="NNJ1294" s="106"/>
      <c r="NNK1294" s="106"/>
      <c r="NNL1294" s="106"/>
      <c r="NNM1294" s="106"/>
      <c r="NNN1294" s="106"/>
      <c r="NNO1294" s="106"/>
      <c r="NNP1294" s="106"/>
      <c r="NNQ1294" s="106"/>
      <c r="NNR1294" s="106"/>
      <c r="NNS1294" s="106"/>
      <c r="NNT1294" s="106"/>
      <c r="NNU1294" s="106"/>
      <c r="NNV1294" s="106"/>
      <c r="NNW1294" s="106"/>
      <c r="NNX1294" s="106"/>
      <c r="NNY1294" s="106"/>
      <c r="NNZ1294" s="106"/>
      <c r="NOA1294" s="106"/>
      <c r="NOB1294" s="106"/>
      <c r="NOC1294" s="106"/>
      <c r="NOD1294" s="106"/>
      <c r="NOE1294" s="106"/>
      <c r="NOF1294" s="106"/>
      <c r="NOG1294" s="106"/>
      <c r="NOH1294" s="106"/>
      <c r="NOI1294" s="106"/>
      <c r="NOJ1294" s="106"/>
      <c r="NOK1294" s="106"/>
      <c r="NOL1294" s="106"/>
      <c r="NOM1294" s="106"/>
      <c r="NON1294" s="106"/>
      <c r="NOO1294" s="106"/>
      <c r="NOP1294" s="106"/>
      <c r="NOQ1294" s="106"/>
      <c r="NOR1294" s="106"/>
      <c r="NOS1294" s="106"/>
      <c r="NOT1294" s="106"/>
      <c r="NOU1294" s="106"/>
      <c r="NOV1294" s="106"/>
      <c r="NOW1294" s="106"/>
      <c r="NOX1294" s="106"/>
      <c r="NOY1294" s="106"/>
      <c r="NOZ1294" s="106"/>
      <c r="NPA1294" s="106"/>
      <c r="NPB1294" s="106"/>
      <c r="NPC1294" s="106"/>
      <c r="NPD1294" s="106"/>
      <c r="NPE1294" s="106"/>
      <c r="NPF1294" s="106"/>
      <c r="NPG1294" s="106"/>
      <c r="NPH1294" s="106"/>
      <c r="NPI1294" s="106"/>
      <c r="NPJ1294" s="106"/>
      <c r="NPK1294" s="106"/>
      <c r="NPL1294" s="106"/>
      <c r="NPM1294" s="106"/>
      <c r="NPN1294" s="106"/>
      <c r="NPO1294" s="106"/>
      <c r="NPP1294" s="106"/>
      <c r="NPQ1294" s="106"/>
      <c r="NPR1294" s="106"/>
      <c r="NPS1294" s="106"/>
      <c r="NPT1294" s="106"/>
      <c r="NPU1294" s="106"/>
      <c r="NPV1294" s="106"/>
      <c r="NPW1294" s="106"/>
      <c r="NPX1294" s="106"/>
      <c r="NPY1294" s="106"/>
      <c r="NPZ1294" s="106"/>
      <c r="NQA1294" s="106"/>
      <c r="NQB1294" s="106"/>
      <c r="NQC1294" s="106"/>
      <c r="NQD1294" s="106"/>
      <c r="NQE1294" s="106"/>
      <c r="NQF1294" s="106"/>
      <c r="NQG1294" s="106"/>
      <c r="NQH1294" s="106"/>
      <c r="NQI1294" s="106"/>
      <c r="NQJ1294" s="106"/>
      <c r="NQK1294" s="106"/>
      <c r="NQL1294" s="106"/>
      <c r="NQM1294" s="106"/>
      <c r="NQN1294" s="106"/>
      <c r="NQO1294" s="106"/>
      <c r="NQP1294" s="106"/>
      <c r="NQQ1294" s="106"/>
      <c r="NQR1294" s="106"/>
      <c r="NQS1294" s="106"/>
      <c r="NQT1294" s="106"/>
      <c r="NQU1294" s="106"/>
      <c r="NQV1294" s="106"/>
      <c r="NQW1294" s="106"/>
      <c r="NQX1294" s="106"/>
      <c r="NQY1294" s="106"/>
      <c r="NQZ1294" s="106"/>
      <c r="NRA1294" s="106"/>
      <c r="NRB1294" s="106"/>
      <c r="NRC1294" s="106"/>
      <c r="NRD1294" s="106"/>
      <c r="NRE1294" s="106"/>
      <c r="NRF1294" s="106"/>
      <c r="NRG1294" s="106"/>
      <c r="NRH1294" s="106"/>
      <c r="NRI1294" s="106"/>
      <c r="NRJ1294" s="106"/>
      <c r="NRK1294" s="106"/>
      <c r="NRL1294" s="106"/>
      <c r="NRM1294" s="106"/>
      <c r="NRN1294" s="106"/>
      <c r="NRO1294" s="106"/>
      <c r="NRP1294" s="106"/>
      <c r="NRQ1294" s="106"/>
      <c r="NRR1294" s="106"/>
      <c r="NRS1294" s="106"/>
      <c r="NRT1294" s="106"/>
      <c r="NRU1294" s="106"/>
      <c r="NRV1294" s="106"/>
      <c r="NRW1294" s="106"/>
      <c r="NRX1294" s="106"/>
      <c r="NRY1294" s="106"/>
      <c r="NRZ1294" s="106"/>
      <c r="NSA1294" s="106"/>
      <c r="NSB1294" s="106"/>
      <c r="NSC1294" s="106"/>
      <c r="NSD1294" s="106"/>
      <c r="NSE1294" s="106"/>
      <c r="NSF1294" s="106"/>
      <c r="NSG1294" s="106"/>
      <c r="NSH1294" s="106"/>
      <c r="NSI1294" s="106"/>
      <c r="NSJ1294" s="106"/>
      <c r="NSK1294" s="106"/>
      <c r="NSL1294" s="106"/>
      <c r="NSM1294" s="106"/>
      <c r="NSN1294" s="106"/>
      <c r="NSO1294" s="106"/>
      <c r="NSP1294" s="106"/>
      <c r="NSQ1294" s="106"/>
      <c r="NSR1294" s="106"/>
      <c r="NSS1294" s="106"/>
      <c r="NST1294" s="106"/>
      <c r="NSU1294" s="106"/>
      <c r="NSV1294" s="106"/>
      <c r="NSW1294" s="106"/>
      <c r="NSX1294" s="106"/>
      <c r="NSY1294" s="106"/>
      <c r="NSZ1294" s="106"/>
      <c r="NTA1294" s="106"/>
      <c r="NTB1294" s="106"/>
      <c r="NTC1294" s="106"/>
      <c r="NTD1294" s="106"/>
      <c r="NTE1294" s="106"/>
      <c r="NTF1294" s="106"/>
      <c r="NTG1294" s="106"/>
      <c r="NTH1294" s="106"/>
      <c r="NTI1294" s="106"/>
      <c r="NTJ1294" s="106"/>
      <c r="NTK1294" s="106"/>
      <c r="NTL1294" s="106"/>
      <c r="NTM1294" s="106"/>
      <c r="NTN1294" s="106"/>
      <c r="NTO1294" s="106"/>
      <c r="NTP1294" s="106"/>
      <c r="NTQ1294" s="106"/>
      <c r="NTR1294" s="106"/>
      <c r="NTS1294" s="106"/>
      <c r="NTT1294" s="106"/>
      <c r="NTU1294" s="106"/>
      <c r="NTV1294" s="106"/>
      <c r="NTW1294" s="106"/>
      <c r="NTX1294" s="106"/>
      <c r="NTY1294" s="106"/>
      <c r="NTZ1294" s="106"/>
      <c r="NUA1294" s="106"/>
      <c r="NUB1294" s="106"/>
      <c r="NUC1294" s="106"/>
      <c r="NUD1294" s="106"/>
      <c r="NUE1294" s="106"/>
      <c r="NUF1294" s="106"/>
      <c r="NUG1294" s="106"/>
      <c r="NUH1294" s="106"/>
      <c r="NUI1294" s="106"/>
      <c r="NUJ1294" s="106"/>
      <c r="NUK1294" s="106"/>
      <c r="NUL1294" s="106"/>
      <c r="NUM1294" s="106"/>
      <c r="NUN1294" s="106"/>
      <c r="NUO1294" s="106"/>
      <c r="NUP1294" s="106"/>
      <c r="NUQ1294" s="106"/>
      <c r="NUR1294" s="106"/>
      <c r="NUS1294" s="106"/>
      <c r="NUT1294" s="106"/>
      <c r="NUU1294" s="106"/>
      <c r="NUV1294" s="106"/>
      <c r="NUW1294" s="106"/>
      <c r="NUX1294" s="106"/>
      <c r="NUY1294" s="106"/>
      <c r="NUZ1294" s="106"/>
      <c r="NVA1294" s="106"/>
      <c r="NVB1294" s="106"/>
      <c r="NVC1294" s="106"/>
      <c r="NVD1294" s="106"/>
      <c r="NVE1294" s="106"/>
      <c r="NVF1294" s="106"/>
      <c r="NVG1294" s="106"/>
      <c r="NVH1294" s="106"/>
      <c r="NVI1294" s="106"/>
      <c r="NVJ1294" s="106"/>
      <c r="NVK1294" s="106"/>
      <c r="NVL1294" s="106"/>
      <c r="NVM1294" s="106"/>
      <c r="NVN1294" s="106"/>
      <c r="NVO1294" s="106"/>
      <c r="NVP1294" s="106"/>
      <c r="NVQ1294" s="106"/>
      <c r="NVR1294" s="106"/>
      <c r="NVS1294" s="106"/>
      <c r="NVT1294" s="106"/>
      <c r="NVU1294" s="106"/>
      <c r="NVV1294" s="106"/>
      <c r="NVW1294" s="106"/>
      <c r="NVX1294" s="106"/>
      <c r="NVY1294" s="106"/>
      <c r="NVZ1294" s="106"/>
      <c r="NWA1294" s="106"/>
      <c r="NWB1294" s="106"/>
      <c r="NWC1294" s="106"/>
      <c r="NWD1294" s="106"/>
      <c r="NWE1294" s="106"/>
      <c r="NWF1294" s="106"/>
      <c r="NWG1294" s="106"/>
      <c r="NWH1294" s="106"/>
      <c r="NWI1294" s="106"/>
      <c r="NWJ1294" s="106"/>
      <c r="NWK1294" s="106"/>
      <c r="NWL1294" s="106"/>
      <c r="NWM1294" s="106"/>
      <c r="NWN1294" s="106"/>
      <c r="NWO1294" s="106"/>
      <c r="NWP1294" s="106"/>
      <c r="NWQ1294" s="106"/>
      <c r="NWR1294" s="106"/>
      <c r="NWS1294" s="106"/>
      <c r="NWT1294" s="106"/>
      <c r="NWU1294" s="106"/>
      <c r="NWV1294" s="106"/>
      <c r="NWW1294" s="106"/>
      <c r="NWX1294" s="106"/>
      <c r="NWY1294" s="106"/>
      <c r="NWZ1294" s="106"/>
      <c r="NXA1294" s="106"/>
      <c r="NXB1294" s="106"/>
      <c r="NXC1294" s="106"/>
      <c r="NXD1294" s="106"/>
      <c r="NXE1294" s="106"/>
      <c r="NXF1294" s="106"/>
      <c r="NXG1294" s="106"/>
      <c r="NXH1294" s="106"/>
      <c r="NXI1294" s="106"/>
      <c r="NXJ1294" s="106"/>
      <c r="NXK1294" s="106"/>
      <c r="NXL1294" s="106"/>
      <c r="NXM1294" s="106"/>
      <c r="NXN1294" s="106"/>
      <c r="NXO1294" s="106"/>
      <c r="NXP1294" s="106"/>
      <c r="NXQ1294" s="106"/>
      <c r="NXR1294" s="106"/>
      <c r="NXS1294" s="106"/>
      <c r="NXT1294" s="106"/>
      <c r="NXU1294" s="106"/>
      <c r="NXV1294" s="106"/>
      <c r="NXW1294" s="106"/>
      <c r="NXX1294" s="106"/>
      <c r="NXY1294" s="106"/>
      <c r="NXZ1294" s="106"/>
      <c r="NYA1294" s="106"/>
      <c r="NYB1294" s="106"/>
      <c r="NYC1294" s="106"/>
      <c r="NYD1294" s="106"/>
      <c r="NYE1294" s="106"/>
      <c r="NYF1294" s="106"/>
      <c r="NYG1294" s="106"/>
      <c r="NYH1294" s="106"/>
      <c r="NYI1294" s="106"/>
      <c r="NYJ1294" s="106"/>
      <c r="NYK1294" s="106"/>
      <c r="NYL1294" s="106"/>
      <c r="NYM1294" s="106"/>
      <c r="NYN1294" s="106"/>
      <c r="NYO1294" s="106"/>
      <c r="NYP1294" s="106"/>
      <c r="NYQ1294" s="106"/>
      <c r="NYR1294" s="106"/>
      <c r="NYS1294" s="106"/>
      <c r="NYT1294" s="106"/>
      <c r="NYU1294" s="106"/>
      <c r="NYV1294" s="106"/>
      <c r="NYW1294" s="106"/>
      <c r="NYX1294" s="106"/>
      <c r="NYY1294" s="106"/>
      <c r="NYZ1294" s="106"/>
      <c r="NZA1294" s="106"/>
      <c r="NZB1294" s="106"/>
      <c r="NZC1294" s="106"/>
      <c r="NZD1294" s="106"/>
      <c r="NZE1294" s="106"/>
      <c r="NZF1294" s="106"/>
      <c r="NZG1294" s="106"/>
      <c r="NZH1294" s="106"/>
      <c r="NZI1294" s="106"/>
      <c r="NZJ1294" s="106"/>
      <c r="NZK1294" s="106"/>
      <c r="NZL1294" s="106"/>
      <c r="NZM1294" s="106"/>
      <c r="NZN1294" s="106"/>
      <c r="NZO1294" s="106"/>
      <c r="NZP1294" s="106"/>
      <c r="NZQ1294" s="106"/>
      <c r="NZR1294" s="106"/>
      <c r="NZS1294" s="106"/>
      <c r="NZT1294" s="106"/>
      <c r="NZU1294" s="106"/>
      <c r="NZV1294" s="106"/>
      <c r="NZW1294" s="106"/>
      <c r="NZX1294" s="106"/>
      <c r="NZY1294" s="106"/>
      <c r="NZZ1294" s="106"/>
      <c r="OAA1294" s="106"/>
      <c r="OAB1294" s="106"/>
      <c r="OAC1294" s="106"/>
      <c r="OAD1294" s="106"/>
      <c r="OAE1294" s="106"/>
      <c r="OAF1294" s="106"/>
      <c r="OAG1294" s="106"/>
      <c r="OAH1294" s="106"/>
      <c r="OAI1294" s="106"/>
      <c r="OAJ1294" s="106"/>
      <c r="OAK1294" s="106"/>
      <c r="OAL1294" s="106"/>
      <c r="OAM1294" s="106"/>
      <c r="OAN1294" s="106"/>
      <c r="OAO1294" s="106"/>
      <c r="OAP1294" s="106"/>
      <c r="OAQ1294" s="106"/>
      <c r="OAR1294" s="106"/>
      <c r="OAS1294" s="106"/>
      <c r="OAT1294" s="106"/>
      <c r="OAU1294" s="106"/>
      <c r="OAV1294" s="106"/>
      <c r="OAW1294" s="106"/>
      <c r="OAX1294" s="106"/>
      <c r="OAY1294" s="106"/>
      <c r="OAZ1294" s="106"/>
      <c r="OBA1294" s="106"/>
      <c r="OBB1294" s="106"/>
      <c r="OBC1294" s="106"/>
      <c r="OBD1294" s="106"/>
      <c r="OBE1294" s="106"/>
      <c r="OBF1294" s="106"/>
      <c r="OBG1294" s="106"/>
      <c r="OBH1294" s="106"/>
      <c r="OBI1294" s="106"/>
      <c r="OBJ1294" s="106"/>
      <c r="OBK1294" s="106"/>
      <c r="OBL1294" s="106"/>
      <c r="OBM1294" s="106"/>
      <c r="OBN1294" s="106"/>
      <c r="OBO1294" s="106"/>
      <c r="OBP1294" s="106"/>
      <c r="OBQ1294" s="106"/>
      <c r="OBR1294" s="106"/>
      <c r="OBS1294" s="106"/>
      <c r="OBT1294" s="106"/>
      <c r="OBU1294" s="106"/>
      <c r="OBV1294" s="106"/>
      <c r="OBW1294" s="106"/>
      <c r="OBX1294" s="106"/>
      <c r="OBY1294" s="106"/>
      <c r="OBZ1294" s="106"/>
      <c r="OCA1294" s="106"/>
      <c r="OCB1294" s="106"/>
      <c r="OCC1294" s="106"/>
      <c r="OCD1294" s="106"/>
      <c r="OCE1294" s="106"/>
      <c r="OCF1294" s="106"/>
      <c r="OCG1294" s="106"/>
      <c r="OCH1294" s="106"/>
      <c r="OCI1294" s="106"/>
      <c r="OCJ1294" s="106"/>
      <c r="OCK1294" s="106"/>
      <c r="OCL1294" s="106"/>
      <c r="OCM1294" s="106"/>
      <c r="OCN1294" s="106"/>
      <c r="OCO1294" s="106"/>
      <c r="OCP1294" s="106"/>
      <c r="OCQ1294" s="106"/>
      <c r="OCR1294" s="106"/>
      <c r="OCS1294" s="106"/>
      <c r="OCT1294" s="106"/>
      <c r="OCU1294" s="106"/>
      <c r="OCV1294" s="106"/>
      <c r="OCW1294" s="106"/>
      <c r="OCX1294" s="106"/>
      <c r="OCY1294" s="106"/>
      <c r="OCZ1294" s="106"/>
      <c r="ODA1294" s="106"/>
      <c r="ODB1294" s="106"/>
      <c r="ODC1294" s="106"/>
      <c r="ODD1294" s="106"/>
      <c r="ODE1294" s="106"/>
      <c r="ODF1294" s="106"/>
      <c r="ODG1294" s="106"/>
      <c r="ODH1294" s="106"/>
      <c r="ODI1294" s="106"/>
      <c r="ODJ1294" s="106"/>
      <c r="ODK1294" s="106"/>
      <c r="ODL1294" s="106"/>
      <c r="ODM1294" s="106"/>
      <c r="ODN1294" s="106"/>
      <c r="ODO1294" s="106"/>
      <c r="ODP1294" s="106"/>
      <c r="ODQ1294" s="106"/>
      <c r="ODR1294" s="106"/>
      <c r="ODS1294" s="106"/>
      <c r="ODT1294" s="106"/>
      <c r="ODU1294" s="106"/>
      <c r="ODV1294" s="106"/>
      <c r="ODW1294" s="106"/>
      <c r="ODX1294" s="106"/>
      <c r="ODY1294" s="106"/>
      <c r="ODZ1294" s="106"/>
      <c r="OEA1294" s="106"/>
      <c r="OEB1294" s="106"/>
      <c r="OEC1294" s="106"/>
      <c r="OED1294" s="106"/>
      <c r="OEE1294" s="106"/>
      <c r="OEF1294" s="106"/>
      <c r="OEG1294" s="106"/>
      <c r="OEH1294" s="106"/>
      <c r="OEI1294" s="106"/>
      <c r="OEJ1294" s="106"/>
      <c r="OEK1294" s="106"/>
      <c r="OEL1294" s="106"/>
      <c r="OEM1294" s="106"/>
      <c r="OEN1294" s="106"/>
      <c r="OEO1294" s="106"/>
      <c r="OEP1294" s="106"/>
      <c r="OEQ1294" s="106"/>
      <c r="OER1294" s="106"/>
      <c r="OES1294" s="106"/>
      <c r="OET1294" s="106"/>
      <c r="OEU1294" s="106"/>
      <c r="OEV1294" s="106"/>
      <c r="OEW1294" s="106"/>
      <c r="OEX1294" s="106"/>
      <c r="OEY1294" s="106"/>
      <c r="OEZ1294" s="106"/>
      <c r="OFA1294" s="106"/>
      <c r="OFB1294" s="106"/>
      <c r="OFC1294" s="106"/>
      <c r="OFD1294" s="106"/>
      <c r="OFE1294" s="106"/>
      <c r="OFF1294" s="106"/>
      <c r="OFG1294" s="106"/>
      <c r="OFH1294" s="106"/>
      <c r="OFI1294" s="106"/>
      <c r="OFJ1294" s="106"/>
      <c r="OFK1294" s="106"/>
      <c r="OFL1294" s="106"/>
      <c r="OFM1294" s="106"/>
      <c r="OFN1294" s="106"/>
      <c r="OFO1294" s="106"/>
      <c r="OFP1294" s="106"/>
      <c r="OFQ1294" s="106"/>
      <c r="OFR1294" s="106"/>
      <c r="OFS1294" s="106"/>
      <c r="OFT1294" s="106"/>
      <c r="OFU1294" s="106"/>
      <c r="OFV1294" s="106"/>
      <c r="OFW1294" s="106"/>
      <c r="OFX1294" s="106"/>
      <c r="OFY1294" s="106"/>
      <c r="OFZ1294" s="106"/>
      <c r="OGA1294" s="106"/>
      <c r="OGB1294" s="106"/>
      <c r="OGC1294" s="106"/>
      <c r="OGD1294" s="106"/>
      <c r="OGE1294" s="106"/>
      <c r="OGF1294" s="106"/>
      <c r="OGG1294" s="106"/>
      <c r="OGH1294" s="106"/>
      <c r="OGI1294" s="106"/>
      <c r="OGJ1294" s="106"/>
      <c r="OGK1294" s="106"/>
      <c r="OGL1294" s="106"/>
      <c r="OGM1294" s="106"/>
      <c r="OGN1294" s="106"/>
      <c r="OGO1294" s="106"/>
      <c r="OGP1294" s="106"/>
      <c r="OGQ1294" s="106"/>
      <c r="OGR1294" s="106"/>
      <c r="OGS1294" s="106"/>
      <c r="OGT1294" s="106"/>
      <c r="OGU1294" s="106"/>
      <c r="OGV1294" s="106"/>
      <c r="OGW1294" s="106"/>
      <c r="OGX1294" s="106"/>
      <c r="OGY1294" s="106"/>
      <c r="OGZ1294" s="106"/>
      <c r="OHA1294" s="106"/>
      <c r="OHB1294" s="106"/>
      <c r="OHC1294" s="106"/>
      <c r="OHD1294" s="106"/>
      <c r="OHE1294" s="106"/>
      <c r="OHF1294" s="106"/>
      <c r="OHG1294" s="106"/>
      <c r="OHH1294" s="106"/>
      <c r="OHI1294" s="106"/>
      <c r="OHJ1294" s="106"/>
      <c r="OHK1294" s="106"/>
      <c r="OHL1294" s="106"/>
      <c r="OHM1294" s="106"/>
      <c r="OHN1294" s="106"/>
      <c r="OHO1294" s="106"/>
      <c r="OHP1294" s="106"/>
      <c r="OHQ1294" s="106"/>
      <c r="OHR1294" s="106"/>
      <c r="OHS1294" s="106"/>
      <c r="OHT1294" s="106"/>
      <c r="OHU1294" s="106"/>
      <c r="OHV1294" s="106"/>
      <c r="OHW1294" s="106"/>
      <c r="OHX1294" s="106"/>
      <c r="OHY1294" s="106"/>
      <c r="OHZ1294" s="106"/>
      <c r="OIA1294" s="106"/>
      <c r="OIB1294" s="106"/>
      <c r="OIC1294" s="106"/>
      <c r="OID1294" s="106"/>
      <c r="OIE1294" s="106"/>
      <c r="OIF1294" s="106"/>
      <c r="OIG1294" s="106"/>
      <c r="OIH1294" s="106"/>
      <c r="OII1294" s="106"/>
      <c r="OIJ1294" s="106"/>
      <c r="OIK1294" s="106"/>
      <c r="OIL1294" s="106"/>
      <c r="OIM1294" s="106"/>
      <c r="OIN1294" s="106"/>
      <c r="OIO1294" s="106"/>
      <c r="OIP1294" s="106"/>
      <c r="OIQ1294" s="106"/>
      <c r="OIR1294" s="106"/>
      <c r="OIS1294" s="106"/>
      <c r="OIT1294" s="106"/>
      <c r="OIU1294" s="106"/>
      <c r="OIV1294" s="106"/>
      <c r="OIW1294" s="106"/>
      <c r="OIX1294" s="106"/>
      <c r="OIY1294" s="106"/>
      <c r="OIZ1294" s="106"/>
      <c r="OJA1294" s="106"/>
      <c r="OJB1294" s="106"/>
      <c r="OJC1294" s="106"/>
      <c r="OJD1294" s="106"/>
      <c r="OJE1294" s="106"/>
      <c r="OJF1294" s="106"/>
      <c r="OJG1294" s="106"/>
      <c r="OJH1294" s="106"/>
      <c r="OJI1294" s="106"/>
      <c r="OJJ1294" s="106"/>
      <c r="OJK1294" s="106"/>
      <c r="OJL1294" s="106"/>
      <c r="OJM1294" s="106"/>
      <c r="OJN1294" s="106"/>
      <c r="OJO1294" s="106"/>
      <c r="OJP1294" s="106"/>
      <c r="OJQ1294" s="106"/>
      <c r="OJR1294" s="106"/>
      <c r="OJS1294" s="106"/>
      <c r="OJT1294" s="106"/>
      <c r="OJU1294" s="106"/>
      <c r="OJV1294" s="106"/>
      <c r="OJW1294" s="106"/>
      <c r="OJX1294" s="106"/>
      <c r="OJY1294" s="106"/>
      <c r="OJZ1294" s="106"/>
      <c r="OKA1294" s="106"/>
      <c r="OKB1294" s="106"/>
      <c r="OKC1294" s="106"/>
      <c r="OKD1294" s="106"/>
      <c r="OKE1294" s="106"/>
      <c r="OKF1294" s="106"/>
      <c r="OKG1294" s="106"/>
      <c r="OKH1294" s="106"/>
      <c r="OKI1294" s="106"/>
      <c r="OKJ1294" s="106"/>
      <c r="OKK1294" s="106"/>
      <c r="OKL1294" s="106"/>
      <c r="OKM1294" s="106"/>
      <c r="OKN1294" s="106"/>
      <c r="OKO1294" s="106"/>
      <c r="OKP1294" s="106"/>
      <c r="OKQ1294" s="106"/>
      <c r="OKR1294" s="106"/>
      <c r="OKS1294" s="106"/>
      <c r="OKT1294" s="106"/>
      <c r="OKU1294" s="106"/>
      <c r="OKV1294" s="106"/>
      <c r="OKW1294" s="106"/>
      <c r="OKX1294" s="106"/>
      <c r="OKY1294" s="106"/>
      <c r="OKZ1294" s="106"/>
      <c r="OLA1294" s="106"/>
      <c r="OLB1294" s="106"/>
      <c r="OLC1294" s="106"/>
      <c r="OLD1294" s="106"/>
      <c r="OLE1294" s="106"/>
      <c r="OLF1294" s="106"/>
      <c r="OLG1294" s="106"/>
      <c r="OLH1294" s="106"/>
      <c r="OLI1294" s="106"/>
      <c r="OLJ1294" s="106"/>
      <c r="OLK1294" s="106"/>
      <c r="OLL1294" s="106"/>
      <c r="OLM1294" s="106"/>
      <c r="OLN1294" s="106"/>
      <c r="OLO1294" s="106"/>
      <c r="OLP1294" s="106"/>
      <c r="OLQ1294" s="106"/>
      <c r="OLR1294" s="106"/>
      <c r="OLS1294" s="106"/>
      <c r="OLT1294" s="106"/>
      <c r="OLU1294" s="106"/>
      <c r="OLV1294" s="106"/>
      <c r="OLW1294" s="106"/>
      <c r="OLX1294" s="106"/>
      <c r="OLY1294" s="106"/>
      <c r="OLZ1294" s="106"/>
      <c r="OMA1294" s="106"/>
      <c r="OMB1294" s="106"/>
      <c r="OMC1294" s="106"/>
      <c r="OMD1294" s="106"/>
      <c r="OME1294" s="106"/>
      <c r="OMF1294" s="106"/>
      <c r="OMG1294" s="106"/>
      <c r="OMH1294" s="106"/>
      <c r="OMI1294" s="106"/>
      <c r="OMJ1294" s="106"/>
      <c r="OMK1294" s="106"/>
      <c r="OML1294" s="106"/>
      <c r="OMM1294" s="106"/>
      <c r="OMN1294" s="106"/>
      <c r="OMO1294" s="106"/>
      <c r="OMP1294" s="106"/>
      <c r="OMQ1294" s="106"/>
      <c r="OMR1294" s="106"/>
      <c r="OMS1294" s="106"/>
      <c r="OMT1294" s="106"/>
      <c r="OMU1294" s="106"/>
      <c r="OMV1294" s="106"/>
      <c r="OMW1294" s="106"/>
      <c r="OMX1294" s="106"/>
      <c r="OMY1294" s="106"/>
      <c r="OMZ1294" s="106"/>
      <c r="ONA1294" s="106"/>
      <c r="ONB1294" s="106"/>
      <c r="ONC1294" s="106"/>
      <c r="OND1294" s="106"/>
      <c r="ONE1294" s="106"/>
      <c r="ONF1294" s="106"/>
      <c r="ONG1294" s="106"/>
      <c r="ONH1294" s="106"/>
      <c r="ONI1294" s="106"/>
      <c r="ONJ1294" s="106"/>
      <c r="ONK1294" s="106"/>
      <c r="ONL1294" s="106"/>
      <c r="ONM1294" s="106"/>
      <c r="ONN1294" s="106"/>
      <c r="ONO1294" s="106"/>
      <c r="ONP1294" s="106"/>
      <c r="ONQ1294" s="106"/>
      <c r="ONR1294" s="106"/>
      <c r="ONS1294" s="106"/>
      <c r="ONT1294" s="106"/>
      <c r="ONU1294" s="106"/>
      <c r="ONV1294" s="106"/>
      <c r="ONW1294" s="106"/>
      <c r="ONX1294" s="106"/>
      <c r="ONY1294" s="106"/>
      <c r="ONZ1294" s="106"/>
      <c r="OOA1294" s="106"/>
      <c r="OOB1294" s="106"/>
      <c r="OOC1294" s="106"/>
      <c r="OOD1294" s="106"/>
      <c r="OOE1294" s="106"/>
      <c r="OOF1294" s="106"/>
      <c r="OOG1294" s="106"/>
      <c r="OOH1294" s="106"/>
      <c r="OOI1294" s="106"/>
      <c r="OOJ1294" s="106"/>
      <c r="OOK1294" s="106"/>
      <c r="OOL1294" s="106"/>
      <c r="OOM1294" s="106"/>
      <c r="OON1294" s="106"/>
      <c r="OOO1294" s="106"/>
      <c r="OOP1294" s="106"/>
      <c r="OOQ1294" s="106"/>
      <c r="OOR1294" s="106"/>
      <c r="OOS1294" s="106"/>
      <c r="OOT1294" s="106"/>
      <c r="OOU1294" s="106"/>
      <c r="OOV1294" s="106"/>
      <c r="OOW1294" s="106"/>
      <c r="OOX1294" s="106"/>
      <c r="OOY1294" s="106"/>
      <c r="OOZ1294" s="106"/>
      <c r="OPA1294" s="106"/>
      <c r="OPB1294" s="106"/>
      <c r="OPC1294" s="106"/>
      <c r="OPD1294" s="106"/>
      <c r="OPE1294" s="106"/>
      <c r="OPF1294" s="106"/>
      <c r="OPG1294" s="106"/>
      <c r="OPH1294" s="106"/>
      <c r="OPI1294" s="106"/>
      <c r="OPJ1294" s="106"/>
      <c r="OPK1294" s="106"/>
      <c r="OPL1294" s="106"/>
      <c r="OPM1294" s="106"/>
      <c r="OPN1294" s="106"/>
      <c r="OPO1294" s="106"/>
      <c r="OPP1294" s="106"/>
      <c r="OPQ1294" s="106"/>
      <c r="OPR1294" s="106"/>
      <c r="OPS1294" s="106"/>
      <c r="OPT1294" s="106"/>
      <c r="OPU1294" s="106"/>
      <c r="OPV1294" s="106"/>
      <c r="OPW1294" s="106"/>
      <c r="OPX1294" s="106"/>
      <c r="OPY1294" s="106"/>
      <c r="OPZ1294" s="106"/>
      <c r="OQA1294" s="106"/>
      <c r="OQB1294" s="106"/>
      <c r="OQC1294" s="106"/>
      <c r="OQD1294" s="106"/>
      <c r="OQE1294" s="106"/>
      <c r="OQF1294" s="106"/>
      <c r="OQG1294" s="106"/>
      <c r="OQH1294" s="106"/>
      <c r="OQI1294" s="106"/>
      <c r="OQJ1294" s="106"/>
      <c r="OQK1294" s="106"/>
      <c r="OQL1294" s="106"/>
      <c r="OQM1294" s="106"/>
      <c r="OQN1294" s="106"/>
      <c r="OQO1294" s="106"/>
      <c r="OQP1294" s="106"/>
      <c r="OQQ1294" s="106"/>
      <c r="OQR1294" s="106"/>
      <c r="OQS1294" s="106"/>
      <c r="OQT1294" s="106"/>
      <c r="OQU1294" s="106"/>
      <c r="OQV1294" s="106"/>
      <c r="OQW1294" s="106"/>
      <c r="OQX1294" s="106"/>
      <c r="OQY1294" s="106"/>
      <c r="OQZ1294" s="106"/>
      <c r="ORA1294" s="106"/>
      <c r="ORB1294" s="106"/>
      <c r="ORC1294" s="106"/>
      <c r="ORD1294" s="106"/>
      <c r="ORE1294" s="106"/>
      <c r="ORF1294" s="106"/>
      <c r="ORG1294" s="106"/>
      <c r="ORH1294" s="106"/>
      <c r="ORI1294" s="106"/>
      <c r="ORJ1294" s="106"/>
      <c r="ORK1294" s="106"/>
      <c r="ORL1294" s="106"/>
      <c r="ORM1294" s="106"/>
      <c r="ORN1294" s="106"/>
      <c r="ORO1294" s="106"/>
      <c r="ORP1294" s="106"/>
      <c r="ORQ1294" s="106"/>
      <c r="ORR1294" s="106"/>
      <c r="ORS1294" s="106"/>
      <c r="ORT1294" s="106"/>
      <c r="ORU1294" s="106"/>
      <c r="ORV1294" s="106"/>
      <c r="ORW1294" s="106"/>
      <c r="ORX1294" s="106"/>
      <c r="ORY1294" s="106"/>
      <c r="ORZ1294" s="106"/>
      <c r="OSA1294" s="106"/>
      <c r="OSB1294" s="106"/>
      <c r="OSC1294" s="106"/>
      <c r="OSD1294" s="106"/>
      <c r="OSE1294" s="106"/>
      <c r="OSF1294" s="106"/>
      <c r="OSG1294" s="106"/>
      <c r="OSH1294" s="106"/>
      <c r="OSI1294" s="106"/>
      <c r="OSJ1294" s="106"/>
      <c r="OSK1294" s="106"/>
      <c r="OSL1294" s="106"/>
      <c r="OSM1294" s="106"/>
      <c r="OSN1294" s="106"/>
      <c r="OSO1294" s="106"/>
      <c r="OSP1294" s="106"/>
      <c r="OSQ1294" s="106"/>
      <c r="OSR1294" s="106"/>
      <c r="OSS1294" s="106"/>
      <c r="OST1294" s="106"/>
      <c r="OSU1294" s="106"/>
      <c r="OSV1294" s="106"/>
      <c r="OSW1294" s="106"/>
      <c r="OSX1294" s="106"/>
      <c r="OSY1294" s="106"/>
      <c r="OSZ1294" s="106"/>
      <c r="OTA1294" s="106"/>
      <c r="OTB1294" s="106"/>
      <c r="OTC1294" s="106"/>
      <c r="OTD1294" s="106"/>
      <c r="OTE1294" s="106"/>
      <c r="OTF1294" s="106"/>
      <c r="OTG1294" s="106"/>
      <c r="OTH1294" s="106"/>
      <c r="OTI1294" s="106"/>
      <c r="OTJ1294" s="106"/>
      <c r="OTK1294" s="106"/>
      <c r="OTL1294" s="106"/>
      <c r="OTM1294" s="106"/>
      <c r="OTN1294" s="106"/>
      <c r="OTO1294" s="106"/>
      <c r="OTP1294" s="106"/>
      <c r="OTQ1294" s="106"/>
      <c r="OTR1294" s="106"/>
      <c r="OTS1294" s="106"/>
      <c r="OTT1294" s="106"/>
      <c r="OTU1294" s="106"/>
      <c r="OTV1294" s="106"/>
      <c r="OTW1294" s="106"/>
      <c r="OTX1294" s="106"/>
      <c r="OTY1294" s="106"/>
      <c r="OTZ1294" s="106"/>
      <c r="OUA1294" s="106"/>
      <c r="OUB1294" s="106"/>
      <c r="OUC1294" s="106"/>
      <c r="OUD1294" s="106"/>
      <c r="OUE1294" s="106"/>
      <c r="OUF1294" s="106"/>
      <c r="OUG1294" s="106"/>
      <c r="OUH1294" s="106"/>
      <c r="OUI1294" s="106"/>
      <c r="OUJ1294" s="106"/>
      <c r="OUK1294" s="106"/>
      <c r="OUL1294" s="106"/>
      <c r="OUM1294" s="106"/>
      <c r="OUN1294" s="106"/>
      <c r="OUO1294" s="106"/>
      <c r="OUP1294" s="106"/>
      <c r="OUQ1294" s="106"/>
      <c r="OUR1294" s="106"/>
      <c r="OUS1294" s="106"/>
      <c r="OUT1294" s="106"/>
      <c r="OUU1294" s="106"/>
      <c r="OUV1294" s="106"/>
      <c r="OUW1294" s="106"/>
      <c r="OUX1294" s="106"/>
      <c r="OUY1294" s="106"/>
      <c r="OUZ1294" s="106"/>
      <c r="OVA1294" s="106"/>
      <c r="OVB1294" s="106"/>
      <c r="OVC1294" s="106"/>
      <c r="OVD1294" s="106"/>
      <c r="OVE1294" s="106"/>
      <c r="OVF1294" s="106"/>
      <c r="OVG1294" s="106"/>
      <c r="OVH1294" s="106"/>
      <c r="OVI1294" s="106"/>
      <c r="OVJ1294" s="106"/>
      <c r="OVK1294" s="106"/>
      <c r="OVL1294" s="106"/>
      <c r="OVM1294" s="106"/>
      <c r="OVN1294" s="106"/>
      <c r="OVO1294" s="106"/>
      <c r="OVP1294" s="106"/>
      <c r="OVQ1294" s="106"/>
      <c r="OVR1294" s="106"/>
      <c r="OVS1294" s="106"/>
      <c r="OVT1294" s="106"/>
      <c r="OVU1294" s="106"/>
      <c r="OVV1294" s="106"/>
      <c r="OVW1294" s="106"/>
      <c r="OVX1294" s="106"/>
      <c r="OVY1294" s="106"/>
      <c r="OVZ1294" s="106"/>
      <c r="OWA1294" s="106"/>
      <c r="OWB1294" s="106"/>
      <c r="OWC1294" s="106"/>
      <c r="OWD1294" s="106"/>
      <c r="OWE1294" s="106"/>
      <c r="OWF1294" s="106"/>
      <c r="OWG1294" s="106"/>
      <c r="OWH1294" s="106"/>
      <c r="OWI1294" s="106"/>
      <c r="OWJ1294" s="106"/>
      <c r="OWK1294" s="106"/>
      <c r="OWL1294" s="106"/>
      <c r="OWM1294" s="106"/>
      <c r="OWN1294" s="106"/>
      <c r="OWO1294" s="106"/>
      <c r="OWP1294" s="106"/>
      <c r="OWQ1294" s="106"/>
      <c r="OWR1294" s="106"/>
      <c r="OWS1294" s="106"/>
      <c r="OWT1294" s="106"/>
      <c r="OWU1294" s="106"/>
      <c r="OWV1294" s="106"/>
      <c r="OWW1294" s="106"/>
      <c r="OWX1294" s="106"/>
      <c r="OWY1294" s="106"/>
      <c r="OWZ1294" s="106"/>
      <c r="OXA1294" s="106"/>
      <c r="OXB1294" s="106"/>
      <c r="OXC1294" s="106"/>
      <c r="OXD1294" s="106"/>
      <c r="OXE1294" s="106"/>
      <c r="OXF1294" s="106"/>
      <c r="OXG1294" s="106"/>
      <c r="OXH1294" s="106"/>
      <c r="OXI1294" s="106"/>
      <c r="OXJ1294" s="106"/>
      <c r="OXK1294" s="106"/>
      <c r="OXL1294" s="106"/>
      <c r="OXM1294" s="106"/>
      <c r="OXN1294" s="106"/>
      <c r="OXO1294" s="106"/>
      <c r="OXP1294" s="106"/>
      <c r="OXQ1294" s="106"/>
      <c r="OXR1294" s="106"/>
      <c r="OXS1294" s="106"/>
      <c r="OXT1294" s="106"/>
      <c r="OXU1294" s="106"/>
      <c r="OXV1294" s="106"/>
      <c r="OXW1294" s="106"/>
      <c r="OXX1294" s="106"/>
      <c r="OXY1294" s="106"/>
      <c r="OXZ1294" s="106"/>
      <c r="OYA1294" s="106"/>
      <c r="OYB1294" s="106"/>
      <c r="OYC1294" s="106"/>
      <c r="OYD1294" s="106"/>
      <c r="OYE1294" s="106"/>
      <c r="OYF1294" s="106"/>
      <c r="OYG1294" s="106"/>
      <c r="OYH1294" s="106"/>
      <c r="OYI1294" s="106"/>
      <c r="OYJ1294" s="106"/>
      <c r="OYK1294" s="106"/>
      <c r="OYL1294" s="106"/>
      <c r="OYM1294" s="106"/>
      <c r="OYN1294" s="106"/>
      <c r="OYO1294" s="106"/>
      <c r="OYP1294" s="106"/>
      <c r="OYQ1294" s="106"/>
      <c r="OYR1294" s="106"/>
      <c r="OYS1294" s="106"/>
      <c r="OYT1294" s="106"/>
      <c r="OYU1294" s="106"/>
      <c r="OYV1294" s="106"/>
      <c r="OYW1294" s="106"/>
      <c r="OYX1294" s="106"/>
      <c r="OYY1294" s="106"/>
      <c r="OYZ1294" s="106"/>
      <c r="OZA1294" s="106"/>
      <c r="OZB1294" s="106"/>
      <c r="OZC1294" s="106"/>
      <c r="OZD1294" s="106"/>
      <c r="OZE1294" s="106"/>
      <c r="OZF1294" s="106"/>
      <c r="OZG1294" s="106"/>
      <c r="OZH1294" s="106"/>
      <c r="OZI1294" s="106"/>
      <c r="OZJ1294" s="106"/>
      <c r="OZK1294" s="106"/>
      <c r="OZL1294" s="106"/>
      <c r="OZM1294" s="106"/>
      <c r="OZN1294" s="106"/>
      <c r="OZO1294" s="106"/>
      <c r="OZP1294" s="106"/>
      <c r="OZQ1294" s="106"/>
      <c r="OZR1294" s="106"/>
      <c r="OZS1294" s="106"/>
      <c r="OZT1294" s="106"/>
      <c r="OZU1294" s="106"/>
      <c r="OZV1294" s="106"/>
      <c r="OZW1294" s="106"/>
      <c r="OZX1294" s="106"/>
      <c r="OZY1294" s="106"/>
      <c r="OZZ1294" s="106"/>
      <c r="PAA1294" s="106"/>
      <c r="PAB1294" s="106"/>
      <c r="PAC1294" s="106"/>
      <c r="PAD1294" s="106"/>
      <c r="PAE1294" s="106"/>
      <c r="PAF1294" s="106"/>
      <c r="PAG1294" s="106"/>
      <c r="PAH1294" s="106"/>
      <c r="PAI1294" s="106"/>
      <c r="PAJ1294" s="106"/>
      <c r="PAK1294" s="106"/>
      <c r="PAL1294" s="106"/>
      <c r="PAM1294" s="106"/>
      <c r="PAN1294" s="106"/>
      <c r="PAO1294" s="106"/>
      <c r="PAP1294" s="106"/>
      <c r="PAQ1294" s="106"/>
      <c r="PAR1294" s="106"/>
      <c r="PAS1294" s="106"/>
      <c r="PAT1294" s="106"/>
      <c r="PAU1294" s="106"/>
      <c r="PAV1294" s="106"/>
      <c r="PAW1294" s="106"/>
      <c r="PAX1294" s="106"/>
      <c r="PAY1294" s="106"/>
      <c r="PAZ1294" s="106"/>
      <c r="PBA1294" s="106"/>
      <c r="PBB1294" s="106"/>
      <c r="PBC1294" s="106"/>
      <c r="PBD1294" s="106"/>
      <c r="PBE1294" s="106"/>
      <c r="PBF1294" s="106"/>
      <c r="PBG1294" s="106"/>
      <c r="PBH1294" s="106"/>
      <c r="PBI1294" s="106"/>
      <c r="PBJ1294" s="106"/>
      <c r="PBK1294" s="106"/>
      <c r="PBL1294" s="106"/>
      <c r="PBM1294" s="106"/>
      <c r="PBN1294" s="106"/>
      <c r="PBO1294" s="106"/>
      <c r="PBP1294" s="106"/>
      <c r="PBQ1294" s="106"/>
      <c r="PBR1294" s="106"/>
      <c r="PBS1294" s="106"/>
      <c r="PBT1294" s="106"/>
      <c r="PBU1294" s="106"/>
      <c r="PBV1294" s="106"/>
      <c r="PBW1294" s="106"/>
      <c r="PBX1294" s="106"/>
      <c r="PBY1294" s="106"/>
      <c r="PBZ1294" s="106"/>
      <c r="PCA1294" s="106"/>
      <c r="PCB1294" s="106"/>
      <c r="PCC1294" s="106"/>
      <c r="PCD1294" s="106"/>
      <c r="PCE1294" s="106"/>
      <c r="PCF1294" s="106"/>
      <c r="PCG1294" s="106"/>
      <c r="PCH1294" s="106"/>
      <c r="PCI1294" s="106"/>
      <c r="PCJ1294" s="106"/>
      <c r="PCK1294" s="106"/>
      <c r="PCL1294" s="106"/>
      <c r="PCM1294" s="106"/>
      <c r="PCN1294" s="106"/>
      <c r="PCO1294" s="106"/>
      <c r="PCP1294" s="106"/>
      <c r="PCQ1294" s="106"/>
      <c r="PCR1294" s="106"/>
      <c r="PCS1294" s="106"/>
      <c r="PCT1294" s="106"/>
      <c r="PCU1294" s="106"/>
      <c r="PCV1294" s="106"/>
      <c r="PCW1294" s="106"/>
      <c r="PCX1294" s="106"/>
      <c r="PCY1294" s="106"/>
      <c r="PCZ1294" s="106"/>
      <c r="PDA1294" s="106"/>
      <c r="PDB1294" s="106"/>
      <c r="PDC1294" s="106"/>
      <c r="PDD1294" s="106"/>
      <c r="PDE1294" s="106"/>
      <c r="PDF1294" s="106"/>
      <c r="PDG1294" s="106"/>
      <c r="PDH1294" s="106"/>
      <c r="PDI1294" s="106"/>
      <c r="PDJ1294" s="106"/>
      <c r="PDK1294" s="106"/>
      <c r="PDL1294" s="106"/>
      <c r="PDM1294" s="106"/>
      <c r="PDN1294" s="106"/>
      <c r="PDO1294" s="106"/>
      <c r="PDP1294" s="106"/>
      <c r="PDQ1294" s="106"/>
      <c r="PDR1294" s="106"/>
      <c r="PDS1294" s="106"/>
      <c r="PDT1294" s="106"/>
      <c r="PDU1294" s="106"/>
      <c r="PDV1294" s="106"/>
      <c r="PDW1294" s="106"/>
      <c r="PDX1294" s="106"/>
      <c r="PDY1294" s="106"/>
      <c r="PDZ1294" s="106"/>
      <c r="PEA1294" s="106"/>
      <c r="PEB1294" s="106"/>
      <c r="PEC1294" s="106"/>
      <c r="PED1294" s="106"/>
      <c r="PEE1294" s="106"/>
      <c r="PEF1294" s="106"/>
      <c r="PEG1294" s="106"/>
      <c r="PEH1294" s="106"/>
      <c r="PEI1294" s="106"/>
      <c r="PEJ1294" s="106"/>
      <c r="PEK1294" s="106"/>
      <c r="PEL1294" s="106"/>
      <c r="PEM1294" s="106"/>
      <c r="PEN1294" s="106"/>
      <c r="PEO1294" s="106"/>
      <c r="PEP1294" s="106"/>
      <c r="PEQ1294" s="106"/>
      <c r="PER1294" s="106"/>
      <c r="PES1294" s="106"/>
      <c r="PET1294" s="106"/>
      <c r="PEU1294" s="106"/>
      <c r="PEV1294" s="106"/>
      <c r="PEW1294" s="106"/>
      <c r="PEX1294" s="106"/>
      <c r="PEY1294" s="106"/>
      <c r="PEZ1294" s="106"/>
      <c r="PFA1294" s="106"/>
      <c r="PFB1294" s="106"/>
      <c r="PFC1294" s="106"/>
      <c r="PFD1294" s="106"/>
      <c r="PFE1294" s="106"/>
      <c r="PFF1294" s="106"/>
      <c r="PFG1294" s="106"/>
      <c r="PFH1294" s="106"/>
      <c r="PFI1294" s="106"/>
      <c r="PFJ1294" s="106"/>
      <c r="PFK1294" s="106"/>
      <c r="PFL1294" s="106"/>
      <c r="PFM1294" s="106"/>
      <c r="PFN1294" s="106"/>
      <c r="PFO1294" s="106"/>
      <c r="PFP1294" s="106"/>
      <c r="PFQ1294" s="106"/>
      <c r="PFR1294" s="106"/>
      <c r="PFS1294" s="106"/>
      <c r="PFT1294" s="106"/>
      <c r="PFU1294" s="106"/>
      <c r="PFV1294" s="106"/>
      <c r="PFW1294" s="106"/>
      <c r="PFX1294" s="106"/>
      <c r="PFY1294" s="106"/>
      <c r="PFZ1294" s="106"/>
      <c r="PGA1294" s="106"/>
      <c r="PGB1294" s="106"/>
      <c r="PGC1294" s="106"/>
      <c r="PGD1294" s="106"/>
      <c r="PGE1294" s="106"/>
      <c r="PGF1294" s="106"/>
      <c r="PGG1294" s="106"/>
      <c r="PGH1294" s="106"/>
      <c r="PGI1294" s="106"/>
      <c r="PGJ1294" s="106"/>
      <c r="PGK1294" s="106"/>
      <c r="PGL1294" s="106"/>
      <c r="PGM1294" s="106"/>
      <c r="PGN1294" s="106"/>
      <c r="PGO1294" s="106"/>
      <c r="PGP1294" s="106"/>
      <c r="PGQ1294" s="106"/>
      <c r="PGR1294" s="106"/>
      <c r="PGS1294" s="106"/>
      <c r="PGT1294" s="106"/>
      <c r="PGU1294" s="106"/>
      <c r="PGV1294" s="106"/>
      <c r="PGW1294" s="106"/>
      <c r="PGX1294" s="106"/>
      <c r="PGY1294" s="106"/>
      <c r="PGZ1294" s="106"/>
      <c r="PHA1294" s="106"/>
      <c r="PHB1294" s="106"/>
      <c r="PHC1294" s="106"/>
      <c r="PHD1294" s="106"/>
      <c r="PHE1294" s="106"/>
      <c r="PHF1294" s="106"/>
      <c r="PHG1294" s="106"/>
      <c r="PHH1294" s="106"/>
      <c r="PHI1294" s="106"/>
      <c r="PHJ1294" s="106"/>
      <c r="PHK1294" s="106"/>
      <c r="PHL1294" s="106"/>
      <c r="PHM1294" s="106"/>
      <c r="PHN1294" s="106"/>
      <c r="PHO1294" s="106"/>
      <c r="PHP1294" s="106"/>
      <c r="PHQ1294" s="106"/>
      <c r="PHR1294" s="106"/>
      <c r="PHS1294" s="106"/>
      <c r="PHT1294" s="106"/>
      <c r="PHU1294" s="106"/>
      <c r="PHV1294" s="106"/>
      <c r="PHW1294" s="106"/>
      <c r="PHX1294" s="106"/>
      <c r="PHY1294" s="106"/>
      <c r="PHZ1294" s="106"/>
      <c r="PIA1294" s="106"/>
      <c r="PIB1294" s="106"/>
      <c r="PIC1294" s="106"/>
      <c r="PID1294" s="106"/>
      <c r="PIE1294" s="106"/>
      <c r="PIF1294" s="106"/>
      <c r="PIG1294" s="106"/>
      <c r="PIH1294" s="106"/>
      <c r="PII1294" s="106"/>
      <c r="PIJ1294" s="106"/>
      <c r="PIK1294" s="106"/>
      <c r="PIL1294" s="106"/>
      <c r="PIM1294" s="106"/>
      <c r="PIN1294" s="106"/>
      <c r="PIO1294" s="106"/>
      <c r="PIP1294" s="106"/>
      <c r="PIQ1294" s="106"/>
      <c r="PIR1294" s="106"/>
      <c r="PIS1294" s="106"/>
      <c r="PIT1294" s="106"/>
      <c r="PIU1294" s="106"/>
      <c r="PIV1294" s="106"/>
      <c r="PIW1294" s="106"/>
      <c r="PIX1294" s="106"/>
      <c r="PIY1294" s="106"/>
      <c r="PIZ1294" s="106"/>
      <c r="PJA1294" s="106"/>
      <c r="PJB1294" s="106"/>
      <c r="PJC1294" s="106"/>
      <c r="PJD1294" s="106"/>
      <c r="PJE1294" s="106"/>
      <c r="PJF1294" s="106"/>
      <c r="PJG1294" s="106"/>
      <c r="PJH1294" s="106"/>
      <c r="PJI1294" s="106"/>
      <c r="PJJ1294" s="106"/>
      <c r="PJK1294" s="106"/>
      <c r="PJL1294" s="106"/>
      <c r="PJM1294" s="106"/>
      <c r="PJN1294" s="106"/>
      <c r="PJO1294" s="106"/>
      <c r="PJP1294" s="106"/>
      <c r="PJQ1294" s="106"/>
      <c r="PJR1294" s="106"/>
      <c r="PJS1294" s="106"/>
      <c r="PJT1294" s="106"/>
      <c r="PJU1294" s="106"/>
      <c r="PJV1294" s="106"/>
      <c r="PJW1294" s="106"/>
      <c r="PJX1294" s="106"/>
      <c r="PJY1294" s="106"/>
      <c r="PJZ1294" s="106"/>
      <c r="PKA1294" s="106"/>
      <c r="PKB1294" s="106"/>
      <c r="PKC1294" s="106"/>
      <c r="PKD1294" s="106"/>
      <c r="PKE1294" s="106"/>
      <c r="PKF1294" s="106"/>
      <c r="PKG1294" s="106"/>
      <c r="PKH1294" s="106"/>
      <c r="PKI1294" s="106"/>
      <c r="PKJ1294" s="106"/>
      <c r="PKK1294" s="106"/>
      <c r="PKL1294" s="106"/>
      <c r="PKM1294" s="106"/>
      <c r="PKN1294" s="106"/>
      <c r="PKO1294" s="106"/>
      <c r="PKP1294" s="106"/>
      <c r="PKQ1294" s="106"/>
      <c r="PKR1294" s="106"/>
      <c r="PKS1294" s="106"/>
      <c r="PKT1294" s="106"/>
      <c r="PKU1294" s="106"/>
      <c r="PKV1294" s="106"/>
      <c r="PKW1294" s="106"/>
      <c r="PKX1294" s="106"/>
      <c r="PKY1294" s="106"/>
      <c r="PKZ1294" s="106"/>
      <c r="PLA1294" s="106"/>
      <c r="PLB1294" s="106"/>
      <c r="PLC1294" s="106"/>
      <c r="PLD1294" s="106"/>
      <c r="PLE1294" s="106"/>
      <c r="PLF1294" s="106"/>
      <c r="PLG1294" s="106"/>
      <c r="PLH1294" s="106"/>
      <c r="PLI1294" s="106"/>
      <c r="PLJ1294" s="106"/>
      <c r="PLK1294" s="106"/>
      <c r="PLL1294" s="106"/>
      <c r="PLM1294" s="106"/>
      <c r="PLN1294" s="106"/>
      <c r="PLO1294" s="106"/>
      <c r="PLP1294" s="106"/>
      <c r="PLQ1294" s="106"/>
      <c r="PLR1294" s="106"/>
      <c r="PLS1294" s="106"/>
      <c r="PLT1294" s="106"/>
      <c r="PLU1294" s="106"/>
      <c r="PLV1294" s="106"/>
      <c r="PLW1294" s="106"/>
      <c r="PLX1294" s="106"/>
      <c r="PLY1294" s="106"/>
      <c r="PLZ1294" s="106"/>
      <c r="PMA1294" s="106"/>
      <c r="PMB1294" s="106"/>
      <c r="PMC1294" s="106"/>
      <c r="PMD1294" s="106"/>
      <c r="PME1294" s="106"/>
      <c r="PMF1294" s="106"/>
      <c r="PMG1294" s="106"/>
      <c r="PMH1294" s="106"/>
      <c r="PMI1294" s="106"/>
      <c r="PMJ1294" s="106"/>
      <c r="PMK1294" s="106"/>
      <c r="PML1294" s="106"/>
      <c r="PMM1294" s="106"/>
      <c r="PMN1294" s="106"/>
      <c r="PMO1294" s="106"/>
      <c r="PMP1294" s="106"/>
      <c r="PMQ1294" s="106"/>
      <c r="PMR1294" s="106"/>
      <c r="PMS1294" s="106"/>
      <c r="PMT1294" s="106"/>
      <c r="PMU1294" s="106"/>
      <c r="PMV1294" s="106"/>
      <c r="PMW1294" s="106"/>
      <c r="PMX1294" s="106"/>
      <c r="PMY1294" s="106"/>
      <c r="PMZ1294" s="106"/>
      <c r="PNA1294" s="106"/>
      <c r="PNB1294" s="106"/>
      <c r="PNC1294" s="106"/>
      <c r="PND1294" s="106"/>
      <c r="PNE1294" s="106"/>
      <c r="PNF1294" s="106"/>
      <c r="PNG1294" s="106"/>
      <c r="PNH1294" s="106"/>
      <c r="PNI1294" s="106"/>
      <c r="PNJ1294" s="106"/>
      <c r="PNK1294" s="106"/>
      <c r="PNL1294" s="106"/>
      <c r="PNM1294" s="106"/>
      <c r="PNN1294" s="106"/>
      <c r="PNO1294" s="106"/>
      <c r="PNP1294" s="106"/>
      <c r="PNQ1294" s="106"/>
      <c r="PNR1294" s="106"/>
      <c r="PNS1294" s="106"/>
      <c r="PNT1294" s="106"/>
      <c r="PNU1294" s="106"/>
      <c r="PNV1294" s="106"/>
      <c r="PNW1294" s="106"/>
      <c r="PNX1294" s="106"/>
      <c r="PNY1294" s="106"/>
      <c r="PNZ1294" s="106"/>
      <c r="POA1294" s="106"/>
      <c r="POB1294" s="106"/>
      <c r="POC1294" s="106"/>
      <c r="POD1294" s="106"/>
      <c r="POE1294" s="106"/>
      <c r="POF1294" s="106"/>
      <c r="POG1294" s="106"/>
      <c r="POH1294" s="106"/>
      <c r="POI1294" s="106"/>
      <c r="POJ1294" s="106"/>
      <c r="POK1294" s="106"/>
      <c r="POL1294" s="106"/>
      <c r="POM1294" s="106"/>
      <c r="PON1294" s="106"/>
      <c r="POO1294" s="106"/>
      <c r="POP1294" s="106"/>
      <c r="POQ1294" s="106"/>
      <c r="POR1294" s="106"/>
      <c r="POS1294" s="106"/>
      <c r="POT1294" s="106"/>
      <c r="POU1294" s="106"/>
      <c r="POV1294" s="106"/>
      <c r="POW1294" s="106"/>
      <c r="POX1294" s="106"/>
      <c r="POY1294" s="106"/>
      <c r="POZ1294" s="106"/>
      <c r="PPA1294" s="106"/>
      <c r="PPB1294" s="106"/>
      <c r="PPC1294" s="106"/>
      <c r="PPD1294" s="106"/>
      <c r="PPE1294" s="106"/>
      <c r="PPF1294" s="106"/>
      <c r="PPG1294" s="106"/>
      <c r="PPH1294" s="106"/>
      <c r="PPI1294" s="106"/>
      <c r="PPJ1294" s="106"/>
      <c r="PPK1294" s="106"/>
      <c r="PPL1294" s="106"/>
      <c r="PPM1294" s="106"/>
      <c r="PPN1294" s="106"/>
      <c r="PPO1294" s="106"/>
      <c r="PPP1294" s="106"/>
      <c r="PPQ1294" s="106"/>
      <c r="PPR1294" s="106"/>
      <c r="PPS1294" s="106"/>
      <c r="PPT1294" s="106"/>
      <c r="PPU1294" s="106"/>
      <c r="PPV1294" s="106"/>
      <c r="PPW1294" s="106"/>
      <c r="PPX1294" s="106"/>
      <c r="PPY1294" s="106"/>
      <c r="PPZ1294" s="106"/>
      <c r="PQA1294" s="106"/>
      <c r="PQB1294" s="106"/>
      <c r="PQC1294" s="106"/>
      <c r="PQD1294" s="106"/>
      <c r="PQE1294" s="106"/>
      <c r="PQF1294" s="106"/>
      <c r="PQG1294" s="106"/>
      <c r="PQH1294" s="106"/>
      <c r="PQI1294" s="106"/>
      <c r="PQJ1294" s="106"/>
      <c r="PQK1294" s="106"/>
      <c r="PQL1294" s="106"/>
      <c r="PQM1294" s="106"/>
      <c r="PQN1294" s="106"/>
      <c r="PQO1294" s="106"/>
      <c r="PQP1294" s="106"/>
      <c r="PQQ1294" s="106"/>
      <c r="PQR1294" s="106"/>
      <c r="PQS1294" s="106"/>
      <c r="PQT1294" s="106"/>
      <c r="PQU1294" s="106"/>
      <c r="PQV1294" s="106"/>
      <c r="PQW1294" s="106"/>
      <c r="PQX1294" s="106"/>
      <c r="PQY1294" s="106"/>
      <c r="PQZ1294" s="106"/>
      <c r="PRA1294" s="106"/>
      <c r="PRB1294" s="106"/>
      <c r="PRC1294" s="106"/>
      <c r="PRD1294" s="106"/>
      <c r="PRE1294" s="106"/>
      <c r="PRF1294" s="106"/>
      <c r="PRG1294" s="106"/>
      <c r="PRH1294" s="106"/>
      <c r="PRI1294" s="106"/>
      <c r="PRJ1294" s="106"/>
      <c r="PRK1294" s="106"/>
      <c r="PRL1294" s="106"/>
      <c r="PRM1294" s="106"/>
      <c r="PRN1294" s="106"/>
      <c r="PRO1294" s="106"/>
      <c r="PRP1294" s="106"/>
      <c r="PRQ1294" s="106"/>
      <c r="PRR1294" s="106"/>
      <c r="PRS1294" s="106"/>
      <c r="PRT1294" s="106"/>
      <c r="PRU1294" s="106"/>
      <c r="PRV1294" s="106"/>
      <c r="PRW1294" s="106"/>
      <c r="PRX1294" s="106"/>
      <c r="PRY1294" s="106"/>
      <c r="PRZ1294" s="106"/>
      <c r="PSA1294" s="106"/>
      <c r="PSB1294" s="106"/>
      <c r="PSC1294" s="106"/>
      <c r="PSD1294" s="106"/>
      <c r="PSE1294" s="106"/>
      <c r="PSF1294" s="106"/>
      <c r="PSG1294" s="106"/>
      <c r="PSH1294" s="106"/>
      <c r="PSI1294" s="106"/>
      <c r="PSJ1294" s="106"/>
      <c r="PSK1294" s="106"/>
      <c r="PSL1294" s="106"/>
      <c r="PSM1294" s="106"/>
      <c r="PSN1294" s="106"/>
      <c r="PSO1294" s="106"/>
      <c r="PSP1294" s="106"/>
      <c r="PSQ1294" s="106"/>
      <c r="PSR1294" s="106"/>
      <c r="PSS1294" s="106"/>
      <c r="PST1294" s="106"/>
      <c r="PSU1294" s="106"/>
      <c r="PSV1294" s="106"/>
      <c r="PSW1294" s="106"/>
      <c r="PSX1294" s="106"/>
      <c r="PSY1294" s="106"/>
      <c r="PSZ1294" s="106"/>
      <c r="PTA1294" s="106"/>
      <c r="PTB1294" s="106"/>
      <c r="PTC1294" s="106"/>
      <c r="PTD1294" s="106"/>
      <c r="PTE1294" s="106"/>
      <c r="PTF1294" s="106"/>
      <c r="PTG1294" s="106"/>
      <c r="PTH1294" s="106"/>
      <c r="PTI1294" s="106"/>
      <c r="PTJ1294" s="106"/>
      <c r="PTK1294" s="106"/>
      <c r="PTL1294" s="106"/>
      <c r="PTM1294" s="106"/>
      <c r="PTN1294" s="106"/>
      <c r="PTO1294" s="106"/>
      <c r="PTP1294" s="106"/>
      <c r="PTQ1294" s="106"/>
      <c r="PTR1294" s="106"/>
      <c r="PTS1294" s="106"/>
      <c r="PTT1294" s="106"/>
      <c r="PTU1294" s="106"/>
      <c r="PTV1294" s="106"/>
      <c r="PTW1294" s="106"/>
      <c r="PTX1294" s="106"/>
      <c r="PTY1294" s="106"/>
      <c r="PTZ1294" s="106"/>
      <c r="PUA1294" s="106"/>
      <c r="PUB1294" s="106"/>
      <c r="PUC1294" s="106"/>
      <c r="PUD1294" s="106"/>
      <c r="PUE1294" s="106"/>
      <c r="PUF1294" s="106"/>
      <c r="PUG1294" s="106"/>
      <c r="PUH1294" s="106"/>
      <c r="PUI1294" s="106"/>
      <c r="PUJ1294" s="106"/>
      <c r="PUK1294" s="106"/>
      <c r="PUL1294" s="106"/>
      <c r="PUM1294" s="106"/>
      <c r="PUN1294" s="106"/>
      <c r="PUO1294" s="106"/>
      <c r="PUP1294" s="106"/>
      <c r="PUQ1294" s="106"/>
      <c r="PUR1294" s="106"/>
      <c r="PUS1294" s="106"/>
      <c r="PUT1294" s="106"/>
      <c r="PUU1294" s="106"/>
      <c r="PUV1294" s="106"/>
      <c r="PUW1294" s="106"/>
      <c r="PUX1294" s="106"/>
      <c r="PUY1294" s="106"/>
      <c r="PUZ1294" s="106"/>
      <c r="PVA1294" s="106"/>
      <c r="PVB1294" s="106"/>
      <c r="PVC1294" s="106"/>
      <c r="PVD1294" s="106"/>
      <c r="PVE1294" s="106"/>
      <c r="PVF1294" s="106"/>
      <c r="PVG1294" s="106"/>
      <c r="PVH1294" s="106"/>
      <c r="PVI1294" s="106"/>
      <c r="PVJ1294" s="106"/>
      <c r="PVK1294" s="106"/>
      <c r="PVL1294" s="106"/>
      <c r="PVM1294" s="106"/>
      <c r="PVN1294" s="106"/>
      <c r="PVO1294" s="106"/>
      <c r="PVP1294" s="106"/>
      <c r="PVQ1294" s="106"/>
      <c r="PVR1294" s="106"/>
      <c r="PVS1294" s="106"/>
      <c r="PVT1294" s="106"/>
      <c r="PVU1294" s="106"/>
      <c r="PVV1294" s="106"/>
      <c r="PVW1294" s="106"/>
      <c r="PVX1294" s="106"/>
      <c r="PVY1294" s="106"/>
      <c r="PVZ1294" s="106"/>
      <c r="PWA1294" s="106"/>
      <c r="PWB1294" s="106"/>
      <c r="PWC1294" s="106"/>
      <c r="PWD1294" s="106"/>
      <c r="PWE1294" s="106"/>
      <c r="PWF1294" s="106"/>
      <c r="PWG1294" s="106"/>
      <c r="PWH1294" s="106"/>
      <c r="PWI1294" s="106"/>
      <c r="PWJ1294" s="106"/>
      <c r="PWK1294" s="106"/>
      <c r="PWL1294" s="106"/>
      <c r="PWM1294" s="106"/>
      <c r="PWN1294" s="106"/>
      <c r="PWO1294" s="106"/>
      <c r="PWP1294" s="106"/>
      <c r="PWQ1294" s="106"/>
      <c r="PWR1294" s="106"/>
      <c r="PWS1294" s="106"/>
      <c r="PWT1294" s="106"/>
      <c r="PWU1294" s="106"/>
      <c r="PWV1294" s="106"/>
      <c r="PWW1294" s="106"/>
      <c r="PWX1294" s="106"/>
      <c r="PWY1294" s="106"/>
      <c r="PWZ1294" s="106"/>
      <c r="PXA1294" s="106"/>
      <c r="PXB1294" s="106"/>
      <c r="PXC1294" s="106"/>
      <c r="PXD1294" s="106"/>
      <c r="PXE1294" s="106"/>
      <c r="PXF1294" s="106"/>
      <c r="PXG1294" s="106"/>
      <c r="PXH1294" s="106"/>
      <c r="PXI1294" s="106"/>
      <c r="PXJ1294" s="106"/>
      <c r="PXK1294" s="106"/>
      <c r="PXL1294" s="106"/>
      <c r="PXM1294" s="106"/>
      <c r="PXN1294" s="106"/>
      <c r="PXO1294" s="106"/>
      <c r="PXP1294" s="106"/>
      <c r="PXQ1294" s="106"/>
      <c r="PXR1294" s="106"/>
      <c r="PXS1294" s="106"/>
      <c r="PXT1294" s="106"/>
      <c r="PXU1294" s="106"/>
      <c r="PXV1294" s="106"/>
      <c r="PXW1294" s="106"/>
      <c r="PXX1294" s="106"/>
      <c r="PXY1294" s="106"/>
      <c r="PXZ1294" s="106"/>
      <c r="PYA1294" s="106"/>
      <c r="PYB1294" s="106"/>
      <c r="PYC1294" s="106"/>
      <c r="PYD1294" s="106"/>
      <c r="PYE1294" s="106"/>
      <c r="PYF1294" s="106"/>
      <c r="PYG1294" s="106"/>
      <c r="PYH1294" s="106"/>
      <c r="PYI1294" s="106"/>
      <c r="PYJ1294" s="106"/>
      <c r="PYK1294" s="106"/>
      <c r="PYL1294" s="106"/>
      <c r="PYM1294" s="106"/>
      <c r="PYN1294" s="106"/>
      <c r="PYO1294" s="106"/>
      <c r="PYP1294" s="106"/>
      <c r="PYQ1294" s="106"/>
      <c r="PYR1294" s="106"/>
      <c r="PYS1294" s="106"/>
      <c r="PYT1294" s="106"/>
      <c r="PYU1294" s="106"/>
      <c r="PYV1294" s="106"/>
      <c r="PYW1294" s="106"/>
      <c r="PYX1294" s="106"/>
      <c r="PYY1294" s="106"/>
      <c r="PYZ1294" s="106"/>
      <c r="PZA1294" s="106"/>
      <c r="PZB1294" s="106"/>
      <c r="PZC1294" s="106"/>
      <c r="PZD1294" s="106"/>
      <c r="PZE1294" s="106"/>
      <c r="PZF1294" s="106"/>
      <c r="PZG1294" s="106"/>
      <c r="PZH1294" s="106"/>
      <c r="PZI1294" s="106"/>
      <c r="PZJ1294" s="106"/>
      <c r="PZK1294" s="106"/>
      <c r="PZL1294" s="106"/>
      <c r="PZM1294" s="106"/>
      <c r="PZN1294" s="106"/>
      <c r="PZO1294" s="106"/>
      <c r="PZP1294" s="106"/>
      <c r="PZQ1294" s="106"/>
      <c r="PZR1294" s="106"/>
      <c r="PZS1294" s="106"/>
      <c r="PZT1294" s="106"/>
      <c r="PZU1294" s="106"/>
      <c r="PZV1294" s="106"/>
      <c r="PZW1294" s="106"/>
      <c r="PZX1294" s="106"/>
      <c r="PZY1294" s="106"/>
      <c r="PZZ1294" s="106"/>
      <c r="QAA1294" s="106"/>
      <c r="QAB1294" s="106"/>
      <c r="QAC1294" s="106"/>
      <c r="QAD1294" s="106"/>
      <c r="QAE1294" s="106"/>
      <c r="QAF1294" s="106"/>
      <c r="QAG1294" s="106"/>
      <c r="QAH1294" s="106"/>
      <c r="QAI1294" s="106"/>
      <c r="QAJ1294" s="106"/>
      <c r="QAK1294" s="106"/>
      <c r="QAL1294" s="106"/>
      <c r="QAM1294" s="106"/>
      <c r="QAN1294" s="106"/>
      <c r="QAO1294" s="106"/>
      <c r="QAP1294" s="106"/>
      <c r="QAQ1294" s="106"/>
      <c r="QAR1294" s="106"/>
      <c r="QAS1294" s="106"/>
      <c r="QAT1294" s="106"/>
      <c r="QAU1294" s="106"/>
      <c r="QAV1294" s="106"/>
      <c r="QAW1294" s="106"/>
      <c r="QAX1294" s="106"/>
      <c r="QAY1294" s="106"/>
      <c r="QAZ1294" s="106"/>
      <c r="QBA1294" s="106"/>
      <c r="QBB1294" s="106"/>
      <c r="QBC1294" s="106"/>
      <c r="QBD1294" s="106"/>
      <c r="QBE1294" s="106"/>
      <c r="QBF1294" s="106"/>
      <c r="QBG1294" s="106"/>
      <c r="QBH1294" s="106"/>
      <c r="QBI1294" s="106"/>
      <c r="QBJ1294" s="106"/>
      <c r="QBK1294" s="106"/>
      <c r="QBL1294" s="106"/>
      <c r="QBM1294" s="106"/>
      <c r="QBN1294" s="106"/>
      <c r="QBO1294" s="106"/>
      <c r="QBP1294" s="106"/>
      <c r="QBQ1294" s="106"/>
      <c r="QBR1294" s="106"/>
      <c r="QBS1294" s="106"/>
      <c r="QBT1294" s="106"/>
      <c r="QBU1294" s="106"/>
      <c r="QBV1294" s="106"/>
      <c r="QBW1294" s="106"/>
      <c r="QBX1294" s="106"/>
      <c r="QBY1294" s="106"/>
      <c r="QBZ1294" s="106"/>
      <c r="QCA1294" s="106"/>
      <c r="QCB1294" s="106"/>
      <c r="QCC1294" s="106"/>
      <c r="QCD1294" s="106"/>
      <c r="QCE1294" s="106"/>
      <c r="QCF1294" s="106"/>
      <c r="QCG1294" s="106"/>
      <c r="QCH1294" s="106"/>
      <c r="QCI1294" s="106"/>
      <c r="QCJ1294" s="106"/>
      <c r="QCK1294" s="106"/>
      <c r="QCL1294" s="106"/>
      <c r="QCM1294" s="106"/>
      <c r="QCN1294" s="106"/>
      <c r="QCO1294" s="106"/>
      <c r="QCP1294" s="106"/>
      <c r="QCQ1294" s="106"/>
      <c r="QCR1294" s="106"/>
      <c r="QCS1294" s="106"/>
      <c r="QCT1294" s="106"/>
      <c r="QCU1294" s="106"/>
      <c r="QCV1294" s="106"/>
      <c r="QCW1294" s="106"/>
      <c r="QCX1294" s="106"/>
      <c r="QCY1294" s="106"/>
      <c r="QCZ1294" s="106"/>
      <c r="QDA1294" s="106"/>
      <c r="QDB1294" s="106"/>
      <c r="QDC1294" s="106"/>
      <c r="QDD1294" s="106"/>
      <c r="QDE1294" s="106"/>
      <c r="QDF1294" s="106"/>
      <c r="QDG1294" s="106"/>
      <c r="QDH1294" s="106"/>
      <c r="QDI1294" s="106"/>
      <c r="QDJ1294" s="106"/>
      <c r="QDK1294" s="106"/>
      <c r="QDL1294" s="106"/>
      <c r="QDM1294" s="106"/>
      <c r="QDN1294" s="106"/>
      <c r="QDO1294" s="106"/>
      <c r="QDP1294" s="106"/>
      <c r="QDQ1294" s="106"/>
      <c r="QDR1294" s="106"/>
      <c r="QDS1294" s="106"/>
      <c r="QDT1294" s="106"/>
      <c r="QDU1294" s="106"/>
      <c r="QDV1294" s="106"/>
      <c r="QDW1294" s="106"/>
      <c r="QDX1294" s="106"/>
      <c r="QDY1294" s="106"/>
      <c r="QDZ1294" s="106"/>
      <c r="QEA1294" s="106"/>
      <c r="QEB1294" s="106"/>
      <c r="QEC1294" s="106"/>
      <c r="QED1294" s="106"/>
      <c r="QEE1294" s="106"/>
      <c r="QEF1294" s="106"/>
      <c r="QEG1294" s="106"/>
      <c r="QEH1294" s="106"/>
      <c r="QEI1294" s="106"/>
      <c r="QEJ1294" s="106"/>
      <c r="QEK1294" s="106"/>
      <c r="QEL1294" s="106"/>
      <c r="QEM1294" s="106"/>
      <c r="QEN1294" s="106"/>
      <c r="QEO1294" s="106"/>
      <c r="QEP1294" s="106"/>
      <c r="QEQ1294" s="106"/>
      <c r="QER1294" s="106"/>
      <c r="QES1294" s="106"/>
      <c r="QET1294" s="106"/>
      <c r="QEU1294" s="106"/>
      <c r="QEV1294" s="106"/>
      <c r="QEW1294" s="106"/>
      <c r="QEX1294" s="106"/>
      <c r="QEY1294" s="106"/>
      <c r="QEZ1294" s="106"/>
      <c r="QFA1294" s="106"/>
      <c r="QFB1294" s="106"/>
      <c r="QFC1294" s="106"/>
      <c r="QFD1294" s="106"/>
      <c r="QFE1294" s="106"/>
      <c r="QFF1294" s="106"/>
      <c r="QFG1294" s="106"/>
      <c r="QFH1294" s="106"/>
      <c r="QFI1294" s="106"/>
      <c r="QFJ1294" s="106"/>
      <c r="QFK1294" s="106"/>
      <c r="QFL1294" s="106"/>
      <c r="QFM1294" s="106"/>
      <c r="QFN1294" s="106"/>
      <c r="QFO1294" s="106"/>
      <c r="QFP1294" s="106"/>
      <c r="QFQ1294" s="106"/>
      <c r="QFR1294" s="106"/>
      <c r="QFS1294" s="106"/>
      <c r="QFT1294" s="106"/>
      <c r="QFU1294" s="106"/>
      <c r="QFV1294" s="106"/>
      <c r="QFW1294" s="106"/>
      <c r="QFX1294" s="106"/>
      <c r="QFY1294" s="106"/>
      <c r="QFZ1294" s="106"/>
      <c r="QGA1294" s="106"/>
      <c r="QGB1294" s="106"/>
      <c r="QGC1294" s="106"/>
      <c r="QGD1294" s="106"/>
      <c r="QGE1294" s="106"/>
      <c r="QGF1294" s="106"/>
      <c r="QGG1294" s="106"/>
      <c r="QGH1294" s="106"/>
      <c r="QGI1294" s="106"/>
      <c r="QGJ1294" s="106"/>
      <c r="QGK1294" s="106"/>
      <c r="QGL1294" s="106"/>
      <c r="QGM1294" s="106"/>
      <c r="QGN1294" s="106"/>
      <c r="QGO1294" s="106"/>
      <c r="QGP1294" s="106"/>
      <c r="QGQ1294" s="106"/>
      <c r="QGR1294" s="106"/>
      <c r="QGS1294" s="106"/>
      <c r="QGT1294" s="106"/>
      <c r="QGU1294" s="106"/>
      <c r="QGV1294" s="106"/>
      <c r="QGW1294" s="106"/>
      <c r="QGX1294" s="106"/>
      <c r="QGY1294" s="106"/>
      <c r="QGZ1294" s="106"/>
      <c r="QHA1294" s="106"/>
      <c r="QHB1294" s="106"/>
      <c r="QHC1294" s="106"/>
      <c r="QHD1294" s="106"/>
      <c r="QHE1294" s="106"/>
      <c r="QHF1294" s="106"/>
      <c r="QHG1294" s="106"/>
      <c r="QHH1294" s="106"/>
      <c r="QHI1294" s="106"/>
      <c r="QHJ1294" s="106"/>
      <c r="QHK1294" s="106"/>
      <c r="QHL1294" s="106"/>
      <c r="QHM1294" s="106"/>
      <c r="QHN1294" s="106"/>
      <c r="QHO1294" s="106"/>
      <c r="QHP1294" s="106"/>
      <c r="QHQ1294" s="106"/>
      <c r="QHR1294" s="106"/>
      <c r="QHS1294" s="106"/>
      <c r="QHT1294" s="106"/>
      <c r="QHU1294" s="106"/>
      <c r="QHV1294" s="106"/>
      <c r="QHW1294" s="106"/>
      <c r="QHX1294" s="106"/>
      <c r="QHY1294" s="106"/>
      <c r="QHZ1294" s="106"/>
      <c r="QIA1294" s="106"/>
      <c r="QIB1294" s="106"/>
      <c r="QIC1294" s="106"/>
      <c r="QID1294" s="106"/>
      <c r="QIE1294" s="106"/>
      <c r="QIF1294" s="106"/>
      <c r="QIG1294" s="106"/>
      <c r="QIH1294" s="106"/>
      <c r="QII1294" s="106"/>
      <c r="QIJ1294" s="106"/>
      <c r="QIK1294" s="106"/>
      <c r="QIL1294" s="106"/>
      <c r="QIM1294" s="106"/>
      <c r="QIN1294" s="106"/>
      <c r="QIO1294" s="106"/>
      <c r="QIP1294" s="106"/>
      <c r="QIQ1294" s="106"/>
      <c r="QIR1294" s="106"/>
      <c r="QIS1294" s="106"/>
      <c r="QIT1294" s="106"/>
      <c r="QIU1294" s="106"/>
      <c r="QIV1294" s="106"/>
      <c r="QIW1294" s="106"/>
      <c r="QIX1294" s="106"/>
      <c r="QIY1294" s="106"/>
      <c r="QIZ1294" s="106"/>
      <c r="QJA1294" s="106"/>
      <c r="QJB1294" s="106"/>
      <c r="QJC1294" s="106"/>
      <c r="QJD1294" s="106"/>
      <c r="QJE1294" s="106"/>
      <c r="QJF1294" s="106"/>
      <c r="QJG1294" s="106"/>
      <c r="QJH1294" s="106"/>
      <c r="QJI1294" s="106"/>
      <c r="QJJ1294" s="106"/>
      <c r="QJK1294" s="106"/>
      <c r="QJL1294" s="106"/>
      <c r="QJM1294" s="106"/>
      <c r="QJN1294" s="106"/>
      <c r="QJO1294" s="106"/>
      <c r="QJP1294" s="106"/>
      <c r="QJQ1294" s="106"/>
      <c r="QJR1294" s="106"/>
      <c r="QJS1294" s="106"/>
      <c r="QJT1294" s="106"/>
      <c r="QJU1294" s="106"/>
      <c r="QJV1294" s="106"/>
      <c r="QJW1294" s="106"/>
      <c r="QJX1294" s="106"/>
      <c r="QJY1294" s="106"/>
      <c r="QJZ1294" s="106"/>
      <c r="QKA1294" s="106"/>
      <c r="QKB1294" s="106"/>
      <c r="QKC1294" s="106"/>
      <c r="QKD1294" s="106"/>
      <c r="QKE1294" s="106"/>
      <c r="QKF1294" s="106"/>
      <c r="QKG1294" s="106"/>
      <c r="QKH1294" s="106"/>
      <c r="QKI1294" s="106"/>
      <c r="QKJ1294" s="106"/>
      <c r="QKK1294" s="106"/>
      <c r="QKL1294" s="106"/>
      <c r="QKM1294" s="106"/>
      <c r="QKN1294" s="106"/>
      <c r="QKO1294" s="106"/>
      <c r="QKP1294" s="106"/>
      <c r="QKQ1294" s="106"/>
      <c r="QKR1294" s="106"/>
      <c r="QKS1294" s="106"/>
      <c r="QKT1294" s="106"/>
      <c r="QKU1294" s="106"/>
      <c r="QKV1294" s="106"/>
      <c r="QKW1294" s="106"/>
      <c r="QKX1294" s="106"/>
      <c r="QKY1294" s="106"/>
      <c r="QKZ1294" s="106"/>
      <c r="QLA1294" s="106"/>
      <c r="QLB1294" s="106"/>
      <c r="QLC1294" s="106"/>
      <c r="QLD1294" s="106"/>
      <c r="QLE1294" s="106"/>
      <c r="QLF1294" s="106"/>
      <c r="QLG1294" s="106"/>
      <c r="QLH1294" s="106"/>
      <c r="QLI1294" s="106"/>
      <c r="QLJ1294" s="106"/>
      <c r="QLK1294" s="106"/>
      <c r="QLL1294" s="106"/>
      <c r="QLM1294" s="106"/>
      <c r="QLN1294" s="106"/>
      <c r="QLO1294" s="106"/>
      <c r="QLP1294" s="106"/>
      <c r="QLQ1294" s="106"/>
      <c r="QLR1294" s="106"/>
      <c r="QLS1294" s="106"/>
      <c r="QLT1294" s="106"/>
      <c r="QLU1294" s="106"/>
      <c r="QLV1294" s="106"/>
      <c r="QLW1294" s="106"/>
      <c r="QLX1294" s="106"/>
      <c r="QLY1294" s="106"/>
      <c r="QLZ1294" s="106"/>
      <c r="QMA1294" s="106"/>
      <c r="QMB1294" s="106"/>
      <c r="QMC1294" s="106"/>
      <c r="QMD1294" s="106"/>
      <c r="QME1294" s="106"/>
      <c r="QMF1294" s="106"/>
      <c r="QMG1294" s="106"/>
      <c r="QMH1294" s="106"/>
      <c r="QMI1294" s="106"/>
      <c r="QMJ1294" s="106"/>
      <c r="QMK1294" s="106"/>
      <c r="QML1294" s="106"/>
      <c r="QMM1294" s="106"/>
      <c r="QMN1294" s="106"/>
      <c r="QMO1294" s="106"/>
      <c r="QMP1294" s="106"/>
      <c r="QMQ1294" s="106"/>
      <c r="QMR1294" s="106"/>
      <c r="QMS1294" s="106"/>
      <c r="QMT1294" s="106"/>
      <c r="QMU1294" s="106"/>
      <c r="QMV1294" s="106"/>
      <c r="QMW1294" s="106"/>
      <c r="QMX1294" s="106"/>
      <c r="QMY1294" s="106"/>
      <c r="QMZ1294" s="106"/>
      <c r="QNA1294" s="106"/>
      <c r="QNB1294" s="106"/>
      <c r="QNC1294" s="106"/>
      <c r="QND1294" s="106"/>
      <c r="QNE1294" s="106"/>
      <c r="QNF1294" s="106"/>
      <c r="QNG1294" s="106"/>
      <c r="QNH1294" s="106"/>
      <c r="QNI1294" s="106"/>
      <c r="QNJ1294" s="106"/>
      <c r="QNK1294" s="106"/>
      <c r="QNL1294" s="106"/>
      <c r="QNM1294" s="106"/>
      <c r="QNN1294" s="106"/>
      <c r="QNO1294" s="106"/>
      <c r="QNP1294" s="106"/>
      <c r="QNQ1294" s="106"/>
      <c r="QNR1294" s="106"/>
      <c r="QNS1294" s="106"/>
      <c r="QNT1294" s="106"/>
      <c r="QNU1294" s="106"/>
      <c r="QNV1294" s="106"/>
      <c r="QNW1294" s="106"/>
      <c r="QNX1294" s="106"/>
      <c r="QNY1294" s="106"/>
      <c r="QNZ1294" s="106"/>
      <c r="QOA1294" s="106"/>
      <c r="QOB1294" s="106"/>
      <c r="QOC1294" s="106"/>
      <c r="QOD1294" s="106"/>
      <c r="QOE1294" s="106"/>
      <c r="QOF1294" s="106"/>
      <c r="QOG1294" s="106"/>
      <c r="QOH1294" s="106"/>
      <c r="QOI1294" s="106"/>
      <c r="QOJ1294" s="106"/>
      <c r="QOK1294" s="106"/>
      <c r="QOL1294" s="106"/>
      <c r="QOM1294" s="106"/>
      <c r="QON1294" s="106"/>
      <c r="QOO1294" s="106"/>
      <c r="QOP1294" s="106"/>
      <c r="QOQ1294" s="106"/>
      <c r="QOR1294" s="106"/>
      <c r="QOS1294" s="106"/>
      <c r="QOT1294" s="106"/>
      <c r="QOU1294" s="106"/>
      <c r="QOV1294" s="106"/>
      <c r="QOW1294" s="106"/>
      <c r="QOX1294" s="106"/>
      <c r="QOY1294" s="106"/>
      <c r="QOZ1294" s="106"/>
      <c r="QPA1294" s="106"/>
      <c r="QPB1294" s="106"/>
      <c r="QPC1294" s="106"/>
      <c r="QPD1294" s="106"/>
      <c r="QPE1294" s="106"/>
      <c r="QPF1294" s="106"/>
      <c r="QPG1294" s="106"/>
      <c r="QPH1294" s="106"/>
      <c r="QPI1294" s="106"/>
      <c r="QPJ1294" s="106"/>
      <c r="QPK1294" s="106"/>
      <c r="QPL1294" s="106"/>
      <c r="QPM1294" s="106"/>
      <c r="QPN1294" s="106"/>
      <c r="QPO1294" s="106"/>
      <c r="QPP1294" s="106"/>
      <c r="QPQ1294" s="106"/>
      <c r="QPR1294" s="106"/>
      <c r="QPS1294" s="106"/>
      <c r="QPT1294" s="106"/>
      <c r="QPU1294" s="106"/>
      <c r="QPV1294" s="106"/>
      <c r="QPW1294" s="106"/>
      <c r="QPX1294" s="106"/>
      <c r="QPY1294" s="106"/>
      <c r="QPZ1294" s="106"/>
      <c r="QQA1294" s="106"/>
      <c r="QQB1294" s="106"/>
      <c r="QQC1294" s="106"/>
      <c r="QQD1294" s="106"/>
      <c r="QQE1294" s="106"/>
      <c r="QQF1294" s="106"/>
      <c r="QQG1294" s="106"/>
      <c r="QQH1294" s="106"/>
      <c r="QQI1294" s="106"/>
      <c r="QQJ1294" s="106"/>
      <c r="QQK1294" s="106"/>
      <c r="QQL1294" s="106"/>
      <c r="QQM1294" s="106"/>
      <c r="QQN1294" s="106"/>
      <c r="QQO1294" s="106"/>
      <c r="QQP1294" s="106"/>
      <c r="QQQ1294" s="106"/>
      <c r="QQR1294" s="106"/>
      <c r="QQS1294" s="106"/>
      <c r="QQT1294" s="106"/>
      <c r="QQU1294" s="106"/>
      <c r="QQV1294" s="106"/>
      <c r="QQW1294" s="106"/>
      <c r="QQX1294" s="106"/>
      <c r="QQY1294" s="106"/>
      <c r="QQZ1294" s="106"/>
      <c r="QRA1294" s="106"/>
      <c r="QRB1294" s="106"/>
      <c r="QRC1294" s="106"/>
      <c r="QRD1294" s="106"/>
      <c r="QRE1294" s="106"/>
      <c r="QRF1294" s="106"/>
      <c r="QRG1294" s="106"/>
      <c r="QRH1294" s="106"/>
      <c r="QRI1294" s="106"/>
      <c r="QRJ1294" s="106"/>
      <c r="QRK1294" s="106"/>
      <c r="QRL1294" s="106"/>
      <c r="QRM1294" s="106"/>
      <c r="QRN1294" s="106"/>
      <c r="QRO1294" s="106"/>
      <c r="QRP1294" s="106"/>
      <c r="QRQ1294" s="106"/>
      <c r="QRR1294" s="106"/>
      <c r="QRS1294" s="106"/>
      <c r="QRT1294" s="106"/>
      <c r="QRU1294" s="106"/>
      <c r="QRV1294" s="106"/>
      <c r="QRW1294" s="106"/>
      <c r="QRX1294" s="106"/>
      <c r="QRY1294" s="106"/>
      <c r="QRZ1294" s="106"/>
      <c r="QSA1294" s="106"/>
      <c r="QSB1294" s="106"/>
      <c r="QSC1294" s="106"/>
      <c r="QSD1294" s="106"/>
      <c r="QSE1294" s="106"/>
      <c r="QSF1294" s="106"/>
      <c r="QSG1294" s="106"/>
      <c r="QSH1294" s="106"/>
      <c r="QSI1294" s="106"/>
      <c r="QSJ1294" s="106"/>
      <c r="QSK1294" s="106"/>
      <c r="QSL1294" s="106"/>
      <c r="QSM1294" s="106"/>
      <c r="QSN1294" s="106"/>
      <c r="QSO1294" s="106"/>
      <c r="QSP1294" s="106"/>
      <c r="QSQ1294" s="106"/>
      <c r="QSR1294" s="106"/>
      <c r="QSS1294" s="106"/>
      <c r="QST1294" s="106"/>
      <c r="QSU1294" s="106"/>
      <c r="QSV1294" s="106"/>
      <c r="QSW1294" s="106"/>
      <c r="QSX1294" s="106"/>
      <c r="QSY1294" s="106"/>
      <c r="QSZ1294" s="106"/>
      <c r="QTA1294" s="106"/>
      <c r="QTB1294" s="106"/>
      <c r="QTC1294" s="106"/>
      <c r="QTD1294" s="106"/>
      <c r="QTE1294" s="106"/>
      <c r="QTF1294" s="106"/>
      <c r="QTG1294" s="106"/>
      <c r="QTH1294" s="106"/>
      <c r="QTI1294" s="106"/>
      <c r="QTJ1294" s="106"/>
      <c r="QTK1294" s="106"/>
      <c r="QTL1294" s="106"/>
      <c r="QTM1294" s="106"/>
      <c r="QTN1294" s="106"/>
      <c r="QTO1294" s="106"/>
      <c r="QTP1294" s="106"/>
      <c r="QTQ1294" s="106"/>
      <c r="QTR1294" s="106"/>
      <c r="QTS1294" s="106"/>
      <c r="QTT1294" s="106"/>
      <c r="QTU1294" s="106"/>
      <c r="QTV1294" s="106"/>
      <c r="QTW1294" s="106"/>
      <c r="QTX1294" s="106"/>
      <c r="QTY1294" s="106"/>
      <c r="QTZ1294" s="106"/>
      <c r="QUA1294" s="106"/>
      <c r="QUB1294" s="106"/>
      <c r="QUC1294" s="106"/>
      <c r="QUD1294" s="106"/>
      <c r="QUE1294" s="106"/>
      <c r="QUF1294" s="106"/>
      <c r="QUG1294" s="106"/>
      <c r="QUH1294" s="106"/>
      <c r="QUI1294" s="106"/>
      <c r="QUJ1294" s="106"/>
      <c r="QUK1294" s="106"/>
      <c r="QUL1294" s="106"/>
      <c r="QUM1294" s="106"/>
      <c r="QUN1294" s="106"/>
      <c r="QUO1294" s="106"/>
      <c r="QUP1294" s="106"/>
      <c r="QUQ1294" s="106"/>
      <c r="QUR1294" s="106"/>
      <c r="QUS1294" s="106"/>
      <c r="QUT1294" s="106"/>
      <c r="QUU1294" s="106"/>
      <c r="QUV1294" s="106"/>
      <c r="QUW1294" s="106"/>
      <c r="QUX1294" s="106"/>
      <c r="QUY1294" s="106"/>
      <c r="QUZ1294" s="106"/>
      <c r="QVA1294" s="106"/>
      <c r="QVB1294" s="106"/>
      <c r="QVC1294" s="106"/>
      <c r="QVD1294" s="106"/>
      <c r="QVE1294" s="106"/>
      <c r="QVF1294" s="106"/>
      <c r="QVG1294" s="106"/>
      <c r="QVH1294" s="106"/>
      <c r="QVI1294" s="106"/>
      <c r="QVJ1294" s="106"/>
      <c r="QVK1294" s="106"/>
      <c r="QVL1294" s="106"/>
      <c r="QVM1294" s="106"/>
      <c r="QVN1294" s="106"/>
      <c r="QVO1294" s="106"/>
      <c r="QVP1294" s="106"/>
      <c r="QVQ1294" s="106"/>
      <c r="QVR1294" s="106"/>
      <c r="QVS1294" s="106"/>
      <c r="QVT1294" s="106"/>
      <c r="QVU1294" s="106"/>
      <c r="QVV1294" s="106"/>
      <c r="QVW1294" s="106"/>
      <c r="QVX1294" s="106"/>
      <c r="QVY1294" s="106"/>
      <c r="QVZ1294" s="106"/>
      <c r="QWA1294" s="106"/>
      <c r="QWB1294" s="106"/>
      <c r="QWC1294" s="106"/>
      <c r="QWD1294" s="106"/>
      <c r="QWE1294" s="106"/>
      <c r="QWF1294" s="106"/>
      <c r="QWG1294" s="106"/>
      <c r="QWH1294" s="106"/>
      <c r="QWI1294" s="106"/>
      <c r="QWJ1294" s="106"/>
      <c r="QWK1294" s="106"/>
      <c r="QWL1294" s="106"/>
      <c r="QWM1294" s="106"/>
      <c r="QWN1294" s="106"/>
      <c r="QWO1294" s="106"/>
      <c r="QWP1294" s="106"/>
      <c r="QWQ1294" s="106"/>
      <c r="QWR1294" s="106"/>
      <c r="QWS1294" s="106"/>
      <c r="QWT1294" s="106"/>
      <c r="QWU1294" s="106"/>
      <c r="QWV1294" s="106"/>
      <c r="QWW1294" s="106"/>
      <c r="QWX1294" s="106"/>
      <c r="QWY1294" s="106"/>
      <c r="QWZ1294" s="106"/>
      <c r="QXA1294" s="106"/>
      <c r="QXB1294" s="106"/>
      <c r="QXC1294" s="106"/>
      <c r="QXD1294" s="106"/>
      <c r="QXE1294" s="106"/>
      <c r="QXF1294" s="106"/>
      <c r="QXG1294" s="106"/>
      <c r="QXH1294" s="106"/>
      <c r="QXI1294" s="106"/>
      <c r="QXJ1294" s="106"/>
      <c r="QXK1294" s="106"/>
      <c r="QXL1294" s="106"/>
      <c r="QXM1294" s="106"/>
      <c r="QXN1294" s="106"/>
      <c r="QXO1294" s="106"/>
      <c r="QXP1294" s="106"/>
      <c r="QXQ1294" s="106"/>
      <c r="QXR1294" s="106"/>
      <c r="QXS1294" s="106"/>
      <c r="QXT1294" s="106"/>
      <c r="QXU1294" s="106"/>
      <c r="QXV1294" s="106"/>
      <c r="QXW1294" s="106"/>
      <c r="QXX1294" s="106"/>
      <c r="QXY1294" s="106"/>
      <c r="QXZ1294" s="106"/>
      <c r="QYA1294" s="106"/>
      <c r="QYB1294" s="106"/>
      <c r="QYC1294" s="106"/>
      <c r="QYD1294" s="106"/>
      <c r="QYE1294" s="106"/>
      <c r="QYF1294" s="106"/>
      <c r="QYG1294" s="106"/>
      <c r="QYH1294" s="106"/>
      <c r="QYI1294" s="106"/>
      <c r="QYJ1294" s="106"/>
      <c r="QYK1294" s="106"/>
      <c r="QYL1294" s="106"/>
      <c r="QYM1294" s="106"/>
      <c r="QYN1294" s="106"/>
      <c r="QYO1294" s="106"/>
      <c r="QYP1294" s="106"/>
      <c r="QYQ1294" s="106"/>
      <c r="QYR1294" s="106"/>
      <c r="QYS1294" s="106"/>
      <c r="QYT1294" s="106"/>
      <c r="QYU1294" s="106"/>
      <c r="QYV1294" s="106"/>
      <c r="QYW1294" s="106"/>
      <c r="QYX1294" s="106"/>
      <c r="QYY1294" s="106"/>
      <c r="QYZ1294" s="106"/>
      <c r="QZA1294" s="106"/>
      <c r="QZB1294" s="106"/>
      <c r="QZC1294" s="106"/>
      <c r="QZD1294" s="106"/>
      <c r="QZE1294" s="106"/>
      <c r="QZF1294" s="106"/>
      <c r="QZG1294" s="106"/>
      <c r="QZH1294" s="106"/>
      <c r="QZI1294" s="106"/>
      <c r="QZJ1294" s="106"/>
      <c r="QZK1294" s="106"/>
      <c r="QZL1294" s="106"/>
      <c r="QZM1294" s="106"/>
      <c r="QZN1294" s="106"/>
      <c r="QZO1294" s="106"/>
      <c r="QZP1294" s="106"/>
      <c r="QZQ1294" s="106"/>
      <c r="QZR1294" s="106"/>
      <c r="QZS1294" s="106"/>
      <c r="QZT1294" s="106"/>
      <c r="QZU1294" s="106"/>
      <c r="QZV1294" s="106"/>
      <c r="QZW1294" s="106"/>
      <c r="QZX1294" s="106"/>
      <c r="QZY1294" s="106"/>
      <c r="QZZ1294" s="106"/>
      <c r="RAA1294" s="106"/>
      <c r="RAB1294" s="106"/>
      <c r="RAC1294" s="106"/>
      <c r="RAD1294" s="106"/>
      <c r="RAE1294" s="106"/>
      <c r="RAF1294" s="106"/>
      <c r="RAG1294" s="106"/>
      <c r="RAH1294" s="106"/>
      <c r="RAI1294" s="106"/>
      <c r="RAJ1294" s="106"/>
      <c r="RAK1294" s="106"/>
      <c r="RAL1294" s="106"/>
      <c r="RAM1294" s="106"/>
      <c r="RAN1294" s="106"/>
      <c r="RAO1294" s="106"/>
      <c r="RAP1294" s="106"/>
      <c r="RAQ1294" s="106"/>
      <c r="RAR1294" s="106"/>
      <c r="RAS1294" s="106"/>
      <c r="RAT1294" s="106"/>
      <c r="RAU1294" s="106"/>
      <c r="RAV1294" s="106"/>
      <c r="RAW1294" s="106"/>
      <c r="RAX1294" s="106"/>
      <c r="RAY1294" s="106"/>
      <c r="RAZ1294" s="106"/>
      <c r="RBA1294" s="106"/>
      <c r="RBB1294" s="106"/>
      <c r="RBC1294" s="106"/>
      <c r="RBD1294" s="106"/>
      <c r="RBE1294" s="106"/>
      <c r="RBF1294" s="106"/>
      <c r="RBG1294" s="106"/>
      <c r="RBH1294" s="106"/>
      <c r="RBI1294" s="106"/>
      <c r="RBJ1294" s="106"/>
      <c r="RBK1294" s="106"/>
      <c r="RBL1294" s="106"/>
      <c r="RBM1294" s="106"/>
      <c r="RBN1294" s="106"/>
      <c r="RBO1294" s="106"/>
      <c r="RBP1294" s="106"/>
      <c r="RBQ1294" s="106"/>
      <c r="RBR1294" s="106"/>
      <c r="RBS1294" s="106"/>
      <c r="RBT1294" s="106"/>
      <c r="RBU1294" s="106"/>
      <c r="RBV1294" s="106"/>
      <c r="RBW1294" s="106"/>
      <c r="RBX1294" s="106"/>
      <c r="RBY1294" s="106"/>
      <c r="RBZ1294" s="106"/>
      <c r="RCA1294" s="106"/>
      <c r="RCB1294" s="106"/>
      <c r="RCC1294" s="106"/>
      <c r="RCD1294" s="106"/>
      <c r="RCE1294" s="106"/>
      <c r="RCF1294" s="106"/>
      <c r="RCG1294" s="106"/>
      <c r="RCH1294" s="106"/>
      <c r="RCI1294" s="106"/>
      <c r="RCJ1294" s="106"/>
      <c r="RCK1294" s="106"/>
      <c r="RCL1294" s="106"/>
      <c r="RCM1294" s="106"/>
      <c r="RCN1294" s="106"/>
      <c r="RCO1294" s="106"/>
      <c r="RCP1294" s="106"/>
      <c r="RCQ1294" s="106"/>
      <c r="RCR1294" s="106"/>
      <c r="RCS1294" s="106"/>
      <c r="RCT1294" s="106"/>
      <c r="RCU1294" s="106"/>
      <c r="RCV1294" s="106"/>
      <c r="RCW1294" s="106"/>
      <c r="RCX1294" s="106"/>
      <c r="RCY1294" s="106"/>
      <c r="RCZ1294" s="106"/>
      <c r="RDA1294" s="106"/>
      <c r="RDB1294" s="106"/>
      <c r="RDC1294" s="106"/>
      <c r="RDD1294" s="106"/>
      <c r="RDE1294" s="106"/>
      <c r="RDF1294" s="106"/>
      <c r="RDG1294" s="106"/>
      <c r="RDH1294" s="106"/>
      <c r="RDI1294" s="106"/>
      <c r="RDJ1294" s="106"/>
      <c r="RDK1294" s="106"/>
      <c r="RDL1294" s="106"/>
      <c r="RDM1294" s="106"/>
      <c r="RDN1294" s="106"/>
      <c r="RDO1294" s="106"/>
      <c r="RDP1294" s="106"/>
      <c r="RDQ1294" s="106"/>
      <c r="RDR1294" s="106"/>
      <c r="RDS1294" s="106"/>
      <c r="RDT1294" s="106"/>
      <c r="RDU1294" s="106"/>
      <c r="RDV1294" s="106"/>
      <c r="RDW1294" s="106"/>
      <c r="RDX1294" s="106"/>
      <c r="RDY1294" s="106"/>
      <c r="RDZ1294" s="106"/>
      <c r="REA1294" s="106"/>
      <c r="REB1294" s="106"/>
      <c r="REC1294" s="106"/>
      <c r="RED1294" s="106"/>
      <c r="REE1294" s="106"/>
      <c r="REF1294" s="106"/>
      <c r="REG1294" s="106"/>
      <c r="REH1294" s="106"/>
      <c r="REI1294" s="106"/>
      <c r="REJ1294" s="106"/>
      <c r="REK1294" s="106"/>
      <c r="REL1294" s="106"/>
      <c r="REM1294" s="106"/>
      <c r="REN1294" s="106"/>
      <c r="REO1294" s="106"/>
      <c r="REP1294" s="106"/>
      <c r="REQ1294" s="106"/>
      <c r="RER1294" s="106"/>
      <c r="RES1294" s="106"/>
      <c r="RET1294" s="106"/>
      <c r="REU1294" s="106"/>
      <c r="REV1294" s="106"/>
      <c r="REW1294" s="106"/>
      <c r="REX1294" s="106"/>
      <c r="REY1294" s="106"/>
      <c r="REZ1294" s="106"/>
      <c r="RFA1294" s="106"/>
      <c r="RFB1294" s="106"/>
      <c r="RFC1294" s="106"/>
      <c r="RFD1294" s="106"/>
      <c r="RFE1294" s="106"/>
      <c r="RFF1294" s="106"/>
      <c r="RFG1294" s="106"/>
      <c r="RFH1294" s="106"/>
      <c r="RFI1294" s="106"/>
      <c r="RFJ1294" s="106"/>
      <c r="RFK1294" s="106"/>
      <c r="RFL1294" s="106"/>
      <c r="RFM1294" s="106"/>
      <c r="RFN1294" s="106"/>
      <c r="RFO1294" s="106"/>
      <c r="RFP1294" s="106"/>
      <c r="RFQ1294" s="106"/>
      <c r="RFR1294" s="106"/>
      <c r="RFS1294" s="106"/>
      <c r="RFT1294" s="106"/>
      <c r="RFU1294" s="106"/>
      <c r="RFV1294" s="106"/>
      <c r="RFW1294" s="106"/>
      <c r="RFX1294" s="106"/>
      <c r="RFY1294" s="106"/>
      <c r="RFZ1294" s="106"/>
      <c r="RGA1294" s="106"/>
      <c r="RGB1294" s="106"/>
      <c r="RGC1294" s="106"/>
      <c r="RGD1294" s="106"/>
      <c r="RGE1294" s="106"/>
      <c r="RGF1294" s="106"/>
      <c r="RGG1294" s="106"/>
      <c r="RGH1294" s="106"/>
      <c r="RGI1294" s="106"/>
      <c r="RGJ1294" s="106"/>
      <c r="RGK1294" s="106"/>
      <c r="RGL1294" s="106"/>
      <c r="RGM1294" s="106"/>
      <c r="RGN1294" s="106"/>
      <c r="RGO1294" s="106"/>
      <c r="RGP1294" s="106"/>
      <c r="RGQ1294" s="106"/>
      <c r="RGR1294" s="106"/>
      <c r="RGS1294" s="106"/>
      <c r="RGT1294" s="106"/>
      <c r="RGU1294" s="106"/>
      <c r="RGV1294" s="106"/>
      <c r="RGW1294" s="106"/>
      <c r="RGX1294" s="106"/>
      <c r="RGY1294" s="106"/>
      <c r="RGZ1294" s="106"/>
      <c r="RHA1294" s="106"/>
      <c r="RHB1294" s="106"/>
      <c r="RHC1294" s="106"/>
      <c r="RHD1294" s="106"/>
      <c r="RHE1294" s="106"/>
      <c r="RHF1294" s="106"/>
      <c r="RHG1294" s="106"/>
      <c r="RHH1294" s="106"/>
      <c r="RHI1294" s="106"/>
      <c r="RHJ1294" s="106"/>
      <c r="RHK1294" s="106"/>
      <c r="RHL1294" s="106"/>
      <c r="RHM1294" s="106"/>
      <c r="RHN1294" s="106"/>
      <c r="RHO1294" s="106"/>
      <c r="RHP1294" s="106"/>
      <c r="RHQ1294" s="106"/>
      <c r="RHR1294" s="106"/>
      <c r="RHS1294" s="106"/>
      <c r="RHT1294" s="106"/>
      <c r="RHU1294" s="106"/>
      <c r="RHV1294" s="106"/>
      <c r="RHW1294" s="106"/>
      <c r="RHX1294" s="106"/>
      <c r="RHY1294" s="106"/>
      <c r="RHZ1294" s="106"/>
      <c r="RIA1294" s="106"/>
      <c r="RIB1294" s="106"/>
      <c r="RIC1294" s="106"/>
      <c r="RID1294" s="106"/>
      <c r="RIE1294" s="106"/>
      <c r="RIF1294" s="106"/>
      <c r="RIG1294" s="106"/>
      <c r="RIH1294" s="106"/>
      <c r="RII1294" s="106"/>
      <c r="RIJ1294" s="106"/>
      <c r="RIK1294" s="106"/>
      <c r="RIL1294" s="106"/>
      <c r="RIM1294" s="106"/>
      <c r="RIN1294" s="106"/>
      <c r="RIO1294" s="106"/>
      <c r="RIP1294" s="106"/>
      <c r="RIQ1294" s="106"/>
      <c r="RIR1294" s="106"/>
      <c r="RIS1294" s="106"/>
      <c r="RIT1294" s="106"/>
      <c r="RIU1294" s="106"/>
      <c r="RIV1294" s="106"/>
      <c r="RIW1294" s="106"/>
      <c r="RIX1294" s="106"/>
      <c r="RIY1294" s="106"/>
      <c r="RIZ1294" s="106"/>
      <c r="RJA1294" s="106"/>
      <c r="RJB1294" s="106"/>
      <c r="RJC1294" s="106"/>
      <c r="RJD1294" s="106"/>
      <c r="RJE1294" s="106"/>
      <c r="RJF1294" s="106"/>
      <c r="RJG1294" s="106"/>
      <c r="RJH1294" s="106"/>
      <c r="RJI1294" s="106"/>
      <c r="RJJ1294" s="106"/>
      <c r="RJK1294" s="106"/>
      <c r="RJL1294" s="106"/>
      <c r="RJM1294" s="106"/>
      <c r="RJN1294" s="106"/>
      <c r="RJO1294" s="106"/>
      <c r="RJP1294" s="106"/>
      <c r="RJQ1294" s="106"/>
      <c r="RJR1294" s="106"/>
      <c r="RJS1294" s="106"/>
      <c r="RJT1294" s="106"/>
      <c r="RJU1294" s="106"/>
      <c r="RJV1294" s="106"/>
      <c r="RJW1294" s="106"/>
      <c r="RJX1294" s="106"/>
      <c r="RJY1294" s="106"/>
      <c r="RJZ1294" s="106"/>
      <c r="RKA1294" s="106"/>
      <c r="RKB1294" s="106"/>
      <c r="RKC1294" s="106"/>
      <c r="RKD1294" s="106"/>
      <c r="RKE1294" s="106"/>
      <c r="RKF1294" s="106"/>
      <c r="RKG1294" s="106"/>
      <c r="RKH1294" s="106"/>
      <c r="RKI1294" s="106"/>
      <c r="RKJ1294" s="106"/>
      <c r="RKK1294" s="106"/>
      <c r="RKL1294" s="106"/>
      <c r="RKM1294" s="106"/>
      <c r="RKN1294" s="106"/>
      <c r="RKO1294" s="106"/>
      <c r="RKP1294" s="106"/>
      <c r="RKQ1294" s="106"/>
      <c r="RKR1294" s="106"/>
      <c r="RKS1294" s="106"/>
      <c r="RKT1294" s="106"/>
      <c r="RKU1294" s="106"/>
      <c r="RKV1294" s="106"/>
      <c r="RKW1294" s="106"/>
      <c r="RKX1294" s="106"/>
      <c r="RKY1294" s="106"/>
      <c r="RKZ1294" s="106"/>
      <c r="RLA1294" s="106"/>
      <c r="RLB1294" s="106"/>
      <c r="RLC1294" s="106"/>
      <c r="RLD1294" s="106"/>
      <c r="RLE1294" s="106"/>
      <c r="RLF1294" s="106"/>
      <c r="RLG1294" s="106"/>
      <c r="RLH1294" s="106"/>
      <c r="RLI1294" s="106"/>
      <c r="RLJ1294" s="106"/>
      <c r="RLK1294" s="106"/>
      <c r="RLL1294" s="106"/>
      <c r="RLM1294" s="106"/>
      <c r="RLN1294" s="106"/>
      <c r="RLO1294" s="106"/>
      <c r="RLP1294" s="106"/>
      <c r="RLQ1294" s="106"/>
      <c r="RLR1294" s="106"/>
      <c r="RLS1294" s="106"/>
      <c r="RLT1294" s="106"/>
      <c r="RLU1294" s="106"/>
      <c r="RLV1294" s="106"/>
      <c r="RLW1294" s="106"/>
      <c r="RLX1294" s="106"/>
      <c r="RLY1294" s="106"/>
      <c r="RLZ1294" s="106"/>
      <c r="RMA1294" s="106"/>
      <c r="RMB1294" s="106"/>
      <c r="RMC1294" s="106"/>
      <c r="RMD1294" s="106"/>
      <c r="RME1294" s="106"/>
      <c r="RMF1294" s="106"/>
      <c r="RMG1294" s="106"/>
      <c r="RMH1294" s="106"/>
      <c r="RMI1294" s="106"/>
      <c r="RMJ1294" s="106"/>
      <c r="RMK1294" s="106"/>
      <c r="RML1294" s="106"/>
      <c r="RMM1294" s="106"/>
      <c r="RMN1294" s="106"/>
      <c r="RMO1294" s="106"/>
      <c r="RMP1294" s="106"/>
      <c r="RMQ1294" s="106"/>
      <c r="RMR1294" s="106"/>
      <c r="RMS1294" s="106"/>
      <c r="RMT1294" s="106"/>
      <c r="RMU1294" s="106"/>
      <c r="RMV1294" s="106"/>
      <c r="RMW1294" s="106"/>
      <c r="RMX1294" s="106"/>
      <c r="RMY1294" s="106"/>
      <c r="RMZ1294" s="106"/>
      <c r="RNA1294" s="106"/>
      <c r="RNB1294" s="106"/>
      <c r="RNC1294" s="106"/>
      <c r="RND1294" s="106"/>
      <c r="RNE1294" s="106"/>
      <c r="RNF1294" s="106"/>
      <c r="RNG1294" s="106"/>
      <c r="RNH1294" s="106"/>
      <c r="RNI1294" s="106"/>
      <c r="RNJ1294" s="106"/>
      <c r="RNK1294" s="106"/>
      <c r="RNL1294" s="106"/>
      <c r="RNM1294" s="106"/>
      <c r="RNN1294" s="106"/>
      <c r="RNO1294" s="106"/>
      <c r="RNP1294" s="106"/>
      <c r="RNQ1294" s="106"/>
      <c r="RNR1294" s="106"/>
      <c r="RNS1294" s="106"/>
      <c r="RNT1294" s="106"/>
      <c r="RNU1294" s="106"/>
      <c r="RNV1294" s="106"/>
      <c r="RNW1294" s="106"/>
      <c r="RNX1294" s="106"/>
      <c r="RNY1294" s="106"/>
      <c r="RNZ1294" s="106"/>
      <c r="ROA1294" s="106"/>
      <c r="ROB1294" s="106"/>
      <c r="ROC1294" s="106"/>
      <c r="ROD1294" s="106"/>
      <c r="ROE1294" s="106"/>
      <c r="ROF1294" s="106"/>
      <c r="ROG1294" s="106"/>
      <c r="ROH1294" s="106"/>
      <c r="ROI1294" s="106"/>
      <c r="ROJ1294" s="106"/>
      <c r="ROK1294" s="106"/>
      <c r="ROL1294" s="106"/>
      <c r="ROM1294" s="106"/>
      <c r="RON1294" s="106"/>
      <c r="ROO1294" s="106"/>
      <c r="ROP1294" s="106"/>
      <c r="ROQ1294" s="106"/>
      <c r="ROR1294" s="106"/>
      <c r="ROS1294" s="106"/>
      <c r="ROT1294" s="106"/>
      <c r="ROU1294" s="106"/>
      <c r="ROV1294" s="106"/>
      <c r="ROW1294" s="106"/>
      <c r="ROX1294" s="106"/>
      <c r="ROY1294" s="106"/>
      <c r="ROZ1294" s="106"/>
      <c r="RPA1294" s="106"/>
      <c r="RPB1294" s="106"/>
      <c r="RPC1294" s="106"/>
      <c r="RPD1294" s="106"/>
      <c r="RPE1294" s="106"/>
      <c r="RPF1294" s="106"/>
      <c r="RPG1294" s="106"/>
      <c r="RPH1294" s="106"/>
      <c r="RPI1294" s="106"/>
      <c r="RPJ1294" s="106"/>
      <c r="RPK1294" s="106"/>
      <c r="RPL1294" s="106"/>
      <c r="RPM1294" s="106"/>
      <c r="RPN1294" s="106"/>
      <c r="RPO1294" s="106"/>
      <c r="RPP1294" s="106"/>
      <c r="RPQ1294" s="106"/>
      <c r="RPR1294" s="106"/>
      <c r="RPS1294" s="106"/>
      <c r="RPT1294" s="106"/>
      <c r="RPU1294" s="106"/>
      <c r="RPV1294" s="106"/>
      <c r="RPW1294" s="106"/>
      <c r="RPX1294" s="106"/>
      <c r="RPY1294" s="106"/>
      <c r="RPZ1294" s="106"/>
      <c r="RQA1294" s="106"/>
      <c r="RQB1294" s="106"/>
      <c r="RQC1294" s="106"/>
      <c r="RQD1294" s="106"/>
      <c r="RQE1294" s="106"/>
      <c r="RQF1294" s="106"/>
      <c r="RQG1294" s="106"/>
      <c r="RQH1294" s="106"/>
      <c r="RQI1294" s="106"/>
      <c r="RQJ1294" s="106"/>
      <c r="RQK1294" s="106"/>
      <c r="RQL1294" s="106"/>
      <c r="RQM1294" s="106"/>
      <c r="RQN1294" s="106"/>
      <c r="RQO1294" s="106"/>
      <c r="RQP1294" s="106"/>
      <c r="RQQ1294" s="106"/>
      <c r="RQR1294" s="106"/>
      <c r="RQS1294" s="106"/>
      <c r="RQT1294" s="106"/>
      <c r="RQU1294" s="106"/>
      <c r="RQV1294" s="106"/>
      <c r="RQW1294" s="106"/>
      <c r="RQX1294" s="106"/>
      <c r="RQY1294" s="106"/>
      <c r="RQZ1294" s="106"/>
      <c r="RRA1294" s="106"/>
      <c r="RRB1294" s="106"/>
      <c r="RRC1294" s="106"/>
      <c r="RRD1294" s="106"/>
      <c r="RRE1294" s="106"/>
      <c r="RRF1294" s="106"/>
      <c r="RRG1294" s="106"/>
      <c r="RRH1294" s="106"/>
      <c r="RRI1294" s="106"/>
      <c r="RRJ1294" s="106"/>
      <c r="RRK1294" s="106"/>
      <c r="RRL1294" s="106"/>
      <c r="RRM1294" s="106"/>
      <c r="RRN1294" s="106"/>
      <c r="RRO1294" s="106"/>
      <c r="RRP1294" s="106"/>
      <c r="RRQ1294" s="106"/>
      <c r="RRR1294" s="106"/>
      <c r="RRS1294" s="106"/>
      <c r="RRT1294" s="106"/>
      <c r="RRU1294" s="106"/>
      <c r="RRV1294" s="106"/>
      <c r="RRW1294" s="106"/>
      <c r="RRX1294" s="106"/>
      <c r="RRY1294" s="106"/>
      <c r="RRZ1294" s="106"/>
      <c r="RSA1294" s="106"/>
      <c r="RSB1294" s="106"/>
      <c r="RSC1294" s="106"/>
      <c r="RSD1294" s="106"/>
      <c r="RSE1294" s="106"/>
      <c r="RSF1294" s="106"/>
      <c r="RSG1294" s="106"/>
      <c r="RSH1294" s="106"/>
      <c r="RSI1294" s="106"/>
      <c r="RSJ1294" s="106"/>
      <c r="RSK1294" s="106"/>
      <c r="RSL1294" s="106"/>
      <c r="RSM1294" s="106"/>
      <c r="RSN1294" s="106"/>
      <c r="RSO1294" s="106"/>
      <c r="RSP1294" s="106"/>
      <c r="RSQ1294" s="106"/>
      <c r="RSR1294" s="106"/>
      <c r="RSS1294" s="106"/>
      <c r="RST1294" s="106"/>
      <c r="RSU1294" s="106"/>
      <c r="RSV1294" s="106"/>
      <c r="RSW1294" s="106"/>
      <c r="RSX1294" s="106"/>
      <c r="RSY1294" s="106"/>
      <c r="RSZ1294" s="106"/>
      <c r="RTA1294" s="106"/>
      <c r="RTB1294" s="106"/>
      <c r="RTC1294" s="106"/>
      <c r="RTD1294" s="106"/>
      <c r="RTE1294" s="106"/>
      <c r="RTF1294" s="106"/>
      <c r="RTG1294" s="106"/>
      <c r="RTH1294" s="106"/>
      <c r="RTI1294" s="106"/>
      <c r="RTJ1294" s="106"/>
      <c r="RTK1294" s="106"/>
      <c r="RTL1294" s="106"/>
      <c r="RTM1294" s="106"/>
      <c r="RTN1294" s="106"/>
      <c r="RTO1294" s="106"/>
      <c r="RTP1294" s="106"/>
      <c r="RTQ1294" s="106"/>
      <c r="RTR1294" s="106"/>
      <c r="RTS1294" s="106"/>
      <c r="RTT1294" s="106"/>
      <c r="RTU1294" s="106"/>
      <c r="RTV1294" s="106"/>
      <c r="RTW1294" s="106"/>
      <c r="RTX1294" s="106"/>
      <c r="RTY1294" s="106"/>
      <c r="RTZ1294" s="106"/>
      <c r="RUA1294" s="106"/>
      <c r="RUB1294" s="106"/>
      <c r="RUC1294" s="106"/>
      <c r="RUD1294" s="106"/>
      <c r="RUE1294" s="106"/>
      <c r="RUF1294" s="106"/>
      <c r="RUG1294" s="106"/>
      <c r="RUH1294" s="106"/>
      <c r="RUI1294" s="106"/>
      <c r="RUJ1294" s="106"/>
      <c r="RUK1294" s="106"/>
      <c r="RUL1294" s="106"/>
      <c r="RUM1294" s="106"/>
      <c r="RUN1294" s="106"/>
      <c r="RUO1294" s="106"/>
      <c r="RUP1294" s="106"/>
      <c r="RUQ1294" s="106"/>
      <c r="RUR1294" s="106"/>
      <c r="RUS1294" s="106"/>
      <c r="RUT1294" s="106"/>
      <c r="RUU1294" s="106"/>
      <c r="RUV1294" s="106"/>
      <c r="RUW1294" s="106"/>
      <c r="RUX1294" s="106"/>
      <c r="RUY1294" s="106"/>
      <c r="RUZ1294" s="106"/>
      <c r="RVA1294" s="106"/>
      <c r="RVB1294" s="106"/>
      <c r="RVC1294" s="106"/>
      <c r="RVD1294" s="106"/>
      <c r="RVE1294" s="106"/>
      <c r="RVF1294" s="106"/>
      <c r="RVG1294" s="106"/>
      <c r="RVH1294" s="106"/>
      <c r="RVI1294" s="106"/>
      <c r="RVJ1294" s="106"/>
      <c r="RVK1294" s="106"/>
      <c r="RVL1294" s="106"/>
      <c r="RVM1294" s="106"/>
      <c r="RVN1294" s="106"/>
      <c r="RVO1294" s="106"/>
      <c r="RVP1294" s="106"/>
      <c r="RVQ1294" s="106"/>
      <c r="RVR1294" s="106"/>
      <c r="RVS1294" s="106"/>
      <c r="RVT1294" s="106"/>
      <c r="RVU1294" s="106"/>
      <c r="RVV1294" s="106"/>
      <c r="RVW1294" s="106"/>
      <c r="RVX1294" s="106"/>
      <c r="RVY1294" s="106"/>
      <c r="RVZ1294" s="106"/>
      <c r="RWA1294" s="106"/>
      <c r="RWB1294" s="106"/>
      <c r="RWC1294" s="106"/>
      <c r="RWD1294" s="106"/>
      <c r="RWE1294" s="106"/>
      <c r="RWF1294" s="106"/>
      <c r="RWG1294" s="106"/>
      <c r="RWH1294" s="106"/>
      <c r="RWI1294" s="106"/>
      <c r="RWJ1294" s="106"/>
      <c r="RWK1294" s="106"/>
      <c r="RWL1294" s="106"/>
      <c r="RWM1294" s="106"/>
      <c r="RWN1294" s="106"/>
      <c r="RWO1294" s="106"/>
      <c r="RWP1294" s="106"/>
      <c r="RWQ1294" s="106"/>
      <c r="RWR1294" s="106"/>
      <c r="RWS1294" s="106"/>
      <c r="RWT1294" s="106"/>
      <c r="RWU1294" s="106"/>
      <c r="RWV1294" s="106"/>
      <c r="RWW1294" s="106"/>
      <c r="RWX1294" s="106"/>
      <c r="RWY1294" s="106"/>
      <c r="RWZ1294" s="106"/>
      <c r="RXA1294" s="106"/>
      <c r="RXB1294" s="106"/>
      <c r="RXC1294" s="106"/>
      <c r="RXD1294" s="106"/>
      <c r="RXE1294" s="106"/>
      <c r="RXF1294" s="106"/>
      <c r="RXG1294" s="106"/>
      <c r="RXH1294" s="106"/>
      <c r="RXI1294" s="106"/>
      <c r="RXJ1294" s="106"/>
      <c r="RXK1294" s="106"/>
      <c r="RXL1294" s="106"/>
      <c r="RXM1294" s="106"/>
      <c r="RXN1294" s="106"/>
      <c r="RXO1294" s="106"/>
      <c r="RXP1294" s="106"/>
      <c r="RXQ1294" s="106"/>
      <c r="RXR1294" s="106"/>
      <c r="RXS1294" s="106"/>
      <c r="RXT1294" s="106"/>
      <c r="RXU1294" s="106"/>
      <c r="RXV1294" s="106"/>
      <c r="RXW1294" s="106"/>
      <c r="RXX1294" s="106"/>
      <c r="RXY1294" s="106"/>
      <c r="RXZ1294" s="106"/>
      <c r="RYA1294" s="106"/>
      <c r="RYB1294" s="106"/>
      <c r="RYC1294" s="106"/>
      <c r="RYD1294" s="106"/>
      <c r="RYE1294" s="106"/>
      <c r="RYF1294" s="106"/>
      <c r="RYG1294" s="106"/>
      <c r="RYH1294" s="106"/>
      <c r="RYI1294" s="106"/>
      <c r="RYJ1294" s="106"/>
      <c r="RYK1294" s="106"/>
      <c r="RYL1294" s="106"/>
      <c r="RYM1294" s="106"/>
      <c r="RYN1294" s="106"/>
      <c r="RYO1294" s="106"/>
      <c r="RYP1294" s="106"/>
      <c r="RYQ1294" s="106"/>
      <c r="RYR1294" s="106"/>
      <c r="RYS1294" s="106"/>
      <c r="RYT1294" s="106"/>
      <c r="RYU1294" s="106"/>
      <c r="RYV1294" s="106"/>
      <c r="RYW1294" s="106"/>
      <c r="RYX1294" s="106"/>
      <c r="RYY1294" s="106"/>
      <c r="RYZ1294" s="106"/>
      <c r="RZA1294" s="106"/>
      <c r="RZB1294" s="106"/>
      <c r="RZC1294" s="106"/>
      <c r="RZD1294" s="106"/>
      <c r="RZE1294" s="106"/>
      <c r="RZF1294" s="106"/>
      <c r="RZG1294" s="106"/>
      <c r="RZH1294" s="106"/>
      <c r="RZI1294" s="106"/>
      <c r="RZJ1294" s="106"/>
      <c r="RZK1294" s="106"/>
      <c r="RZL1294" s="106"/>
      <c r="RZM1294" s="106"/>
      <c r="RZN1294" s="106"/>
      <c r="RZO1294" s="106"/>
      <c r="RZP1294" s="106"/>
      <c r="RZQ1294" s="106"/>
      <c r="RZR1294" s="106"/>
      <c r="RZS1294" s="106"/>
      <c r="RZT1294" s="106"/>
      <c r="RZU1294" s="106"/>
      <c r="RZV1294" s="106"/>
      <c r="RZW1294" s="106"/>
      <c r="RZX1294" s="106"/>
      <c r="RZY1294" s="106"/>
      <c r="RZZ1294" s="106"/>
      <c r="SAA1294" s="106"/>
      <c r="SAB1294" s="106"/>
      <c r="SAC1294" s="106"/>
      <c r="SAD1294" s="106"/>
      <c r="SAE1294" s="106"/>
      <c r="SAF1294" s="106"/>
      <c r="SAG1294" s="106"/>
      <c r="SAH1294" s="106"/>
      <c r="SAI1294" s="106"/>
      <c r="SAJ1294" s="106"/>
      <c r="SAK1294" s="106"/>
      <c r="SAL1294" s="106"/>
      <c r="SAM1294" s="106"/>
      <c r="SAN1294" s="106"/>
      <c r="SAO1294" s="106"/>
      <c r="SAP1294" s="106"/>
      <c r="SAQ1294" s="106"/>
      <c r="SAR1294" s="106"/>
      <c r="SAS1294" s="106"/>
      <c r="SAT1294" s="106"/>
      <c r="SAU1294" s="106"/>
      <c r="SAV1294" s="106"/>
      <c r="SAW1294" s="106"/>
      <c r="SAX1294" s="106"/>
      <c r="SAY1294" s="106"/>
      <c r="SAZ1294" s="106"/>
      <c r="SBA1294" s="106"/>
      <c r="SBB1294" s="106"/>
      <c r="SBC1294" s="106"/>
      <c r="SBD1294" s="106"/>
      <c r="SBE1294" s="106"/>
      <c r="SBF1294" s="106"/>
      <c r="SBG1294" s="106"/>
      <c r="SBH1294" s="106"/>
      <c r="SBI1294" s="106"/>
      <c r="SBJ1294" s="106"/>
      <c r="SBK1294" s="106"/>
      <c r="SBL1294" s="106"/>
      <c r="SBM1294" s="106"/>
      <c r="SBN1294" s="106"/>
      <c r="SBO1294" s="106"/>
      <c r="SBP1294" s="106"/>
      <c r="SBQ1294" s="106"/>
      <c r="SBR1294" s="106"/>
      <c r="SBS1294" s="106"/>
      <c r="SBT1294" s="106"/>
      <c r="SBU1294" s="106"/>
      <c r="SBV1294" s="106"/>
      <c r="SBW1294" s="106"/>
      <c r="SBX1294" s="106"/>
      <c r="SBY1294" s="106"/>
      <c r="SBZ1294" s="106"/>
      <c r="SCA1294" s="106"/>
      <c r="SCB1294" s="106"/>
      <c r="SCC1294" s="106"/>
      <c r="SCD1294" s="106"/>
      <c r="SCE1294" s="106"/>
      <c r="SCF1294" s="106"/>
      <c r="SCG1294" s="106"/>
      <c r="SCH1294" s="106"/>
      <c r="SCI1294" s="106"/>
      <c r="SCJ1294" s="106"/>
      <c r="SCK1294" s="106"/>
      <c r="SCL1294" s="106"/>
      <c r="SCM1294" s="106"/>
      <c r="SCN1294" s="106"/>
      <c r="SCO1294" s="106"/>
      <c r="SCP1294" s="106"/>
      <c r="SCQ1294" s="106"/>
      <c r="SCR1294" s="106"/>
      <c r="SCS1294" s="106"/>
      <c r="SCT1294" s="106"/>
      <c r="SCU1294" s="106"/>
      <c r="SCV1294" s="106"/>
      <c r="SCW1294" s="106"/>
      <c r="SCX1294" s="106"/>
      <c r="SCY1294" s="106"/>
      <c r="SCZ1294" s="106"/>
      <c r="SDA1294" s="106"/>
      <c r="SDB1294" s="106"/>
      <c r="SDC1294" s="106"/>
      <c r="SDD1294" s="106"/>
      <c r="SDE1294" s="106"/>
      <c r="SDF1294" s="106"/>
      <c r="SDG1294" s="106"/>
      <c r="SDH1294" s="106"/>
      <c r="SDI1294" s="106"/>
      <c r="SDJ1294" s="106"/>
      <c r="SDK1294" s="106"/>
      <c r="SDL1294" s="106"/>
      <c r="SDM1294" s="106"/>
      <c r="SDN1294" s="106"/>
      <c r="SDO1294" s="106"/>
      <c r="SDP1294" s="106"/>
      <c r="SDQ1294" s="106"/>
      <c r="SDR1294" s="106"/>
      <c r="SDS1294" s="106"/>
      <c r="SDT1294" s="106"/>
      <c r="SDU1294" s="106"/>
      <c r="SDV1294" s="106"/>
      <c r="SDW1294" s="106"/>
      <c r="SDX1294" s="106"/>
      <c r="SDY1294" s="106"/>
      <c r="SDZ1294" s="106"/>
      <c r="SEA1294" s="106"/>
      <c r="SEB1294" s="106"/>
      <c r="SEC1294" s="106"/>
      <c r="SED1294" s="106"/>
      <c r="SEE1294" s="106"/>
      <c r="SEF1294" s="106"/>
      <c r="SEG1294" s="106"/>
      <c r="SEH1294" s="106"/>
      <c r="SEI1294" s="106"/>
      <c r="SEJ1294" s="106"/>
      <c r="SEK1294" s="106"/>
      <c r="SEL1294" s="106"/>
      <c r="SEM1294" s="106"/>
      <c r="SEN1294" s="106"/>
      <c r="SEO1294" s="106"/>
      <c r="SEP1294" s="106"/>
      <c r="SEQ1294" s="106"/>
      <c r="SER1294" s="106"/>
      <c r="SES1294" s="106"/>
      <c r="SET1294" s="106"/>
      <c r="SEU1294" s="106"/>
      <c r="SEV1294" s="106"/>
      <c r="SEW1294" s="106"/>
      <c r="SEX1294" s="106"/>
      <c r="SEY1294" s="106"/>
      <c r="SEZ1294" s="106"/>
      <c r="SFA1294" s="106"/>
      <c r="SFB1294" s="106"/>
      <c r="SFC1294" s="106"/>
      <c r="SFD1294" s="106"/>
      <c r="SFE1294" s="106"/>
      <c r="SFF1294" s="106"/>
      <c r="SFG1294" s="106"/>
      <c r="SFH1294" s="106"/>
      <c r="SFI1294" s="106"/>
      <c r="SFJ1294" s="106"/>
      <c r="SFK1294" s="106"/>
      <c r="SFL1294" s="106"/>
      <c r="SFM1294" s="106"/>
      <c r="SFN1294" s="106"/>
      <c r="SFO1294" s="106"/>
      <c r="SFP1294" s="106"/>
      <c r="SFQ1294" s="106"/>
      <c r="SFR1294" s="106"/>
      <c r="SFS1294" s="106"/>
      <c r="SFT1294" s="106"/>
      <c r="SFU1294" s="106"/>
      <c r="SFV1294" s="106"/>
      <c r="SFW1294" s="106"/>
      <c r="SFX1294" s="106"/>
      <c r="SFY1294" s="106"/>
      <c r="SFZ1294" s="106"/>
      <c r="SGA1294" s="106"/>
      <c r="SGB1294" s="106"/>
      <c r="SGC1294" s="106"/>
      <c r="SGD1294" s="106"/>
      <c r="SGE1294" s="106"/>
      <c r="SGF1294" s="106"/>
      <c r="SGG1294" s="106"/>
      <c r="SGH1294" s="106"/>
      <c r="SGI1294" s="106"/>
      <c r="SGJ1294" s="106"/>
      <c r="SGK1294" s="106"/>
      <c r="SGL1294" s="106"/>
      <c r="SGM1294" s="106"/>
      <c r="SGN1294" s="106"/>
      <c r="SGO1294" s="106"/>
      <c r="SGP1294" s="106"/>
      <c r="SGQ1294" s="106"/>
      <c r="SGR1294" s="106"/>
      <c r="SGS1294" s="106"/>
      <c r="SGT1294" s="106"/>
      <c r="SGU1294" s="106"/>
      <c r="SGV1294" s="106"/>
      <c r="SGW1294" s="106"/>
      <c r="SGX1294" s="106"/>
      <c r="SGY1294" s="106"/>
      <c r="SGZ1294" s="106"/>
      <c r="SHA1294" s="106"/>
      <c r="SHB1294" s="106"/>
      <c r="SHC1294" s="106"/>
      <c r="SHD1294" s="106"/>
      <c r="SHE1294" s="106"/>
      <c r="SHF1294" s="106"/>
      <c r="SHG1294" s="106"/>
      <c r="SHH1294" s="106"/>
      <c r="SHI1294" s="106"/>
      <c r="SHJ1294" s="106"/>
      <c r="SHK1294" s="106"/>
      <c r="SHL1294" s="106"/>
      <c r="SHM1294" s="106"/>
      <c r="SHN1294" s="106"/>
      <c r="SHO1294" s="106"/>
      <c r="SHP1294" s="106"/>
      <c r="SHQ1294" s="106"/>
      <c r="SHR1294" s="106"/>
      <c r="SHS1294" s="106"/>
      <c r="SHT1294" s="106"/>
      <c r="SHU1294" s="106"/>
      <c r="SHV1294" s="106"/>
      <c r="SHW1294" s="106"/>
      <c r="SHX1294" s="106"/>
      <c r="SHY1294" s="106"/>
      <c r="SHZ1294" s="106"/>
      <c r="SIA1294" s="106"/>
      <c r="SIB1294" s="106"/>
      <c r="SIC1294" s="106"/>
      <c r="SID1294" s="106"/>
      <c r="SIE1294" s="106"/>
      <c r="SIF1294" s="106"/>
      <c r="SIG1294" s="106"/>
      <c r="SIH1294" s="106"/>
      <c r="SII1294" s="106"/>
      <c r="SIJ1294" s="106"/>
      <c r="SIK1294" s="106"/>
      <c r="SIL1294" s="106"/>
      <c r="SIM1294" s="106"/>
      <c r="SIN1294" s="106"/>
      <c r="SIO1294" s="106"/>
      <c r="SIP1294" s="106"/>
      <c r="SIQ1294" s="106"/>
      <c r="SIR1294" s="106"/>
      <c r="SIS1294" s="106"/>
      <c r="SIT1294" s="106"/>
      <c r="SIU1294" s="106"/>
      <c r="SIV1294" s="106"/>
      <c r="SIW1294" s="106"/>
      <c r="SIX1294" s="106"/>
      <c r="SIY1294" s="106"/>
      <c r="SIZ1294" s="106"/>
      <c r="SJA1294" s="106"/>
      <c r="SJB1294" s="106"/>
      <c r="SJC1294" s="106"/>
      <c r="SJD1294" s="106"/>
      <c r="SJE1294" s="106"/>
      <c r="SJF1294" s="106"/>
      <c r="SJG1294" s="106"/>
      <c r="SJH1294" s="106"/>
      <c r="SJI1294" s="106"/>
      <c r="SJJ1294" s="106"/>
      <c r="SJK1294" s="106"/>
      <c r="SJL1294" s="106"/>
      <c r="SJM1294" s="106"/>
      <c r="SJN1294" s="106"/>
      <c r="SJO1294" s="106"/>
      <c r="SJP1294" s="106"/>
      <c r="SJQ1294" s="106"/>
      <c r="SJR1294" s="106"/>
      <c r="SJS1294" s="106"/>
      <c r="SJT1294" s="106"/>
      <c r="SJU1294" s="106"/>
      <c r="SJV1294" s="106"/>
      <c r="SJW1294" s="106"/>
      <c r="SJX1294" s="106"/>
      <c r="SJY1294" s="106"/>
      <c r="SJZ1294" s="106"/>
      <c r="SKA1294" s="106"/>
      <c r="SKB1294" s="106"/>
      <c r="SKC1294" s="106"/>
      <c r="SKD1294" s="106"/>
      <c r="SKE1294" s="106"/>
      <c r="SKF1294" s="106"/>
      <c r="SKG1294" s="106"/>
      <c r="SKH1294" s="106"/>
      <c r="SKI1294" s="106"/>
      <c r="SKJ1294" s="106"/>
      <c r="SKK1294" s="106"/>
      <c r="SKL1294" s="106"/>
      <c r="SKM1294" s="106"/>
      <c r="SKN1294" s="106"/>
      <c r="SKO1294" s="106"/>
      <c r="SKP1294" s="106"/>
      <c r="SKQ1294" s="106"/>
      <c r="SKR1294" s="106"/>
      <c r="SKS1294" s="106"/>
      <c r="SKT1294" s="106"/>
      <c r="SKU1294" s="106"/>
      <c r="SKV1294" s="106"/>
      <c r="SKW1294" s="106"/>
      <c r="SKX1294" s="106"/>
      <c r="SKY1294" s="106"/>
      <c r="SKZ1294" s="106"/>
      <c r="SLA1294" s="106"/>
      <c r="SLB1294" s="106"/>
      <c r="SLC1294" s="106"/>
      <c r="SLD1294" s="106"/>
      <c r="SLE1294" s="106"/>
      <c r="SLF1294" s="106"/>
      <c r="SLG1294" s="106"/>
      <c r="SLH1294" s="106"/>
      <c r="SLI1294" s="106"/>
      <c r="SLJ1294" s="106"/>
      <c r="SLK1294" s="106"/>
      <c r="SLL1294" s="106"/>
      <c r="SLM1294" s="106"/>
      <c r="SLN1294" s="106"/>
      <c r="SLO1294" s="106"/>
      <c r="SLP1294" s="106"/>
      <c r="SLQ1294" s="106"/>
      <c r="SLR1294" s="106"/>
      <c r="SLS1294" s="106"/>
      <c r="SLT1294" s="106"/>
      <c r="SLU1294" s="106"/>
      <c r="SLV1294" s="106"/>
      <c r="SLW1294" s="106"/>
      <c r="SLX1294" s="106"/>
      <c r="SLY1294" s="106"/>
      <c r="SLZ1294" s="106"/>
      <c r="SMA1294" s="106"/>
      <c r="SMB1294" s="106"/>
      <c r="SMC1294" s="106"/>
      <c r="SMD1294" s="106"/>
      <c r="SME1294" s="106"/>
      <c r="SMF1294" s="106"/>
      <c r="SMG1294" s="106"/>
      <c r="SMH1294" s="106"/>
      <c r="SMI1294" s="106"/>
      <c r="SMJ1294" s="106"/>
      <c r="SMK1294" s="106"/>
      <c r="SML1294" s="106"/>
      <c r="SMM1294" s="106"/>
      <c r="SMN1294" s="106"/>
      <c r="SMO1294" s="106"/>
      <c r="SMP1294" s="106"/>
      <c r="SMQ1294" s="106"/>
      <c r="SMR1294" s="106"/>
      <c r="SMS1294" s="106"/>
      <c r="SMT1294" s="106"/>
      <c r="SMU1294" s="106"/>
      <c r="SMV1294" s="106"/>
      <c r="SMW1294" s="106"/>
      <c r="SMX1294" s="106"/>
      <c r="SMY1294" s="106"/>
      <c r="SMZ1294" s="106"/>
      <c r="SNA1294" s="106"/>
      <c r="SNB1294" s="106"/>
      <c r="SNC1294" s="106"/>
      <c r="SND1294" s="106"/>
      <c r="SNE1294" s="106"/>
      <c r="SNF1294" s="106"/>
      <c r="SNG1294" s="106"/>
      <c r="SNH1294" s="106"/>
      <c r="SNI1294" s="106"/>
      <c r="SNJ1294" s="106"/>
      <c r="SNK1294" s="106"/>
      <c r="SNL1294" s="106"/>
      <c r="SNM1294" s="106"/>
      <c r="SNN1294" s="106"/>
      <c r="SNO1294" s="106"/>
      <c r="SNP1294" s="106"/>
      <c r="SNQ1294" s="106"/>
      <c r="SNR1294" s="106"/>
      <c r="SNS1294" s="106"/>
      <c r="SNT1294" s="106"/>
      <c r="SNU1294" s="106"/>
      <c r="SNV1294" s="106"/>
      <c r="SNW1294" s="106"/>
      <c r="SNX1294" s="106"/>
      <c r="SNY1294" s="106"/>
      <c r="SNZ1294" s="106"/>
      <c r="SOA1294" s="106"/>
      <c r="SOB1294" s="106"/>
      <c r="SOC1294" s="106"/>
      <c r="SOD1294" s="106"/>
      <c r="SOE1294" s="106"/>
      <c r="SOF1294" s="106"/>
      <c r="SOG1294" s="106"/>
      <c r="SOH1294" s="106"/>
      <c r="SOI1294" s="106"/>
      <c r="SOJ1294" s="106"/>
      <c r="SOK1294" s="106"/>
      <c r="SOL1294" s="106"/>
      <c r="SOM1294" s="106"/>
      <c r="SON1294" s="106"/>
      <c r="SOO1294" s="106"/>
      <c r="SOP1294" s="106"/>
      <c r="SOQ1294" s="106"/>
      <c r="SOR1294" s="106"/>
      <c r="SOS1294" s="106"/>
      <c r="SOT1294" s="106"/>
      <c r="SOU1294" s="106"/>
      <c r="SOV1294" s="106"/>
      <c r="SOW1294" s="106"/>
      <c r="SOX1294" s="106"/>
      <c r="SOY1294" s="106"/>
      <c r="SOZ1294" s="106"/>
      <c r="SPA1294" s="106"/>
      <c r="SPB1294" s="106"/>
      <c r="SPC1294" s="106"/>
      <c r="SPD1294" s="106"/>
      <c r="SPE1294" s="106"/>
      <c r="SPF1294" s="106"/>
      <c r="SPG1294" s="106"/>
      <c r="SPH1294" s="106"/>
      <c r="SPI1294" s="106"/>
      <c r="SPJ1294" s="106"/>
      <c r="SPK1294" s="106"/>
      <c r="SPL1294" s="106"/>
      <c r="SPM1294" s="106"/>
      <c r="SPN1294" s="106"/>
      <c r="SPO1294" s="106"/>
      <c r="SPP1294" s="106"/>
      <c r="SPQ1294" s="106"/>
      <c r="SPR1294" s="106"/>
      <c r="SPS1294" s="106"/>
      <c r="SPT1294" s="106"/>
      <c r="SPU1294" s="106"/>
      <c r="SPV1294" s="106"/>
      <c r="SPW1294" s="106"/>
      <c r="SPX1294" s="106"/>
      <c r="SPY1294" s="106"/>
      <c r="SPZ1294" s="106"/>
      <c r="SQA1294" s="106"/>
      <c r="SQB1294" s="106"/>
      <c r="SQC1294" s="106"/>
      <c r="SQD1294" s="106"/>
      <c r="SQE1294" s="106"/>
      <c r="SQF1294" s="106"/>
      <c r="SQG1294" s="106"/>
      <c r="SQH1294" s="106"/>
      <c r="SQI1294" s="106"/>
      <c r="SQJ1294" s="106"/>
      <c r="SQK1294" s="106"/>
      <c r="SQL1294" s="106"/>
      <c r="SQM1294" s="106"/>
      <c r="SQN1294" s="106"/>
      <c r="SQO1294" s="106"/>
      <c r="SQP1294" s="106"/>
      <c r="SQQ1294" s="106"/>
      <c r="SQR1294" s="106"/>
      <c r="SQS1294" s="106"/>
      <c r="SQT1294" s="106"/>
      <c r="SQU1294" s="106"/>
      <c r="SQV1294" s="106"/>
      <c r="SQW1294" s="106"/>
      <c r="SQX1294" s="106"/>
      <c r="SQY1294" s="106"/>
      <c r="SQZ1294" s="106"/>
      <c r="SRA1294" s="106"/>
      <c r="SRB1294" s="106"/>
      <c r="SRC1294" s="106"/>
      <c r="SRD1294" s="106"/>
      <c r="SRE1294" s="106"/>
      <c r="SRF1294" s="106"/>
      <c r="SRG1294" s="106"/>
      <c r="SRH1294" s="106"/>
      <c r="SRI1294" s="106"/>
      <c r="SRJ1294" s="106"/>
      <c r="SRK1294" s="106"/>
      <c r="SRL1294" s="106"/>
      <c r="SRM1294" s="106"/>
      <c r="SRN1294" s="106"/>
      <c r="SRO1294" s="106"/>
      <c r="SRP1294" s="106"/>
      <c r="SRQ1294" s="106"/>
      <c r="SRR1294" s="106"/>
      <c r="SRS1294" s="106"/>
      <c r="SRT1294" s="106"/>
      <c r="SRU1294" s="106"/>
      <c r="SRV1294" s="106"/>
      <c r="SRW1294" s="106"/>
      <c r="SRX1294" s="106"/>
      <c r="SRY1294" s="106"/>
      <c r="SRZ1294" s="106"/>
      <c r="SSA1294" s="106"/>
      <c r="SSB1294" s="106"/>
      <c r="SSC1294" s="106"/>
      <c r="SSD1294" s="106"/>
      <c r="SSE1294" s="106"/>
      <c r="SSF1294" s="106"/>
      <c r="SSG1294" s="106"/>
      <c r="SSH1294" s="106"/>
      <c r="SSI1294" s="106"/>
      <c r="SSJ1294" s="106"/>
      <c r="SSK1294" s="106"/>
      <c r="SSL1294" s="106"/>
      <c r="SSM1294" s="106"/>
      <c r="SSN1294" s="106"/>
      <c r="SSO1294" s="106"/>
      <c r="SSP1294" s="106"/>
      <c r="SSQ1294" s="106"/>
      <c r="SSR1294" s="106"/>
      <c r="SSS1294" s="106"/>
      <c r="SST1294" s="106"/>
      <c r="SSU1294" s="106"/>
      <c r="SSV1294" s="106"/>
      <c r="SSW1294" s="106"/>
      <c r="SSX1294" s="106"/>
      <c r="SSY1294" s="106"/>
      <c r="SSZ1294" s="106"/>
      <c r="STA1294" s="106"/>
      <c r="STB1294" s="106"/>
      <c r="STC1294" s="106"/>
      <c r="STD1294" s="106"/>
      <c r="STE1294" s="106"/>
      <c r="STF1294" s="106"/>
      <c r="STG1294" s="106"/>
      <c r="STH1294" s="106"/>
      <c r="STI1294" s="106"/>
      <c r="STJ1294" s="106"/>
      <c r="STK1294" s="106"/>
      <c r="STL1294" s="106"/>
      <c r="STM1294" s="106"/>
      <c r="STN1294" s="106"/>
      <c r="STO1294" s="106"/>
      <c r="STP1294" s="106"/>
      <c r="STQ1294" s="106"/>
      <c r="STR1294" s="106"/>
      <c r="STS1294" s="106"/>
      <c r="STT1294" s="106"/>
      <c r="STU1294" s="106"/>
      <c r="STV1294" s="106"/>
      <c r="STW1294" s="106"/>
      <c r="STX1294" s="106"/>
      <c r="STY1294" s="106"/>
      <c r="STZ1294" s="106"/>
      <c r="SUA1294" s="106"/>
      <c r="SUB1294" s="106"/>
      <c r="SUC1294" s="106"/>
      <c r="SUD1294" s="106"/>
      <c r="SUE1294" s="106"/>
      <c r="SUF1294" s="106"/>
      <c r="SUG1294" s="106"/>
      <c r="SUH1294" s="106"/>
      <c r="SUI1294" s="106"/>
      <c r="SUJ1294" s="106"/>
      <c r="SUK1294" s="106"/>
      <c r="SUL1294" s="106"/>
      <c r="SUM1294" s="106"/>
      <c r="SUN1294" s="106"/>
      <c r="SUO1294" s="106"/>
      <c r="SUP1294" s="106"/>
      <c r="SUQ1294" s="106"/>
      <c r="SUR1294" s="106"/>
      <c r="SUS1294" s="106"/>
      <c r="SUT1294" s="106"/>
      <c r="SUU1294" s="106"/>
      <c r="SUV1294" s="106"/>
      <c r="SUW1294" s="106"/>
      <c r="SUX1294" s="106"/>
      <c r="SUY1294" s="106"/>
      <c r="SUZ1294" s="106"/>
      <c r="SVA1294" s="106"/>
      <c r="SVB1294" s="106"/>
      <c r="SVC1294" s="106"/>
      <c r="SVD1294" s="106"/>
      <c r="SVE1294" s="106"/>
      <c r="SVF1294" s="106"/>
      <c r="SVG1294" s="106"/>
      <c r="SVH1294" s="106"/>
      <c r="SVI1294" s="106"/>
      <c r="SVJ1294" s="106"/>
      <c r="SVK1294" s="106"/>
      <c r="SVL1294" s="106"/>
      <c r="SVM1294" s="106"/>
      <c r="SVN1294" s="106"/>
      <c r="SVO1294" s="106"/>
      <c r="SVP1294" s="106"/>
      <c r="SVQ1294" s="106"/>
      <c r="SVR1294" s="106"/>
      <c r="SVS1294" s="106"/>
      <c r="SVT1294" s="106"/>
      <c r="SVU1294" s="106"/>
      <c r="SVV1294" s="106"/>
      <c r="SVW1294" s="106"/>
      <c r="SVX1294" s="106"/>
      <c r="SVY1294" s="106"/>
      <c r="SVZ1294" s="106"/>
      <c r="SWA1294" s="106"/>
      <c r="SWB1294" s="106"/>
      <c r="SWC1294" s="106"/>
      <c r="SWD1294" s="106"/>
      <c r="SWE1294" s="106"/>
      <c r="SWF1294" s="106"/>
      <c r="SWG1294" s="106"/>
      <c r="SWH1294" s="106"/>
      <c r="SWI1294" s="106"/>
      <c r="SWJ1294" s="106"/>
      <c r="SWK1294" s="106"/>
      <c r="SWL1294" s="106"/>
      <c r="SWM1294" s="106"/>
      <c r="SWN1294" s="106"/>
      <c r="SWO1294" s="106"/>
      <c r="SWP1294" s="106"/>
      <c r="SWQ1294" s="106"/>
      <c r="SWR1294" s="106"/>
      <c r="SWS1294" s="106"/>
      <c r="SWT1294" s="106"/>
      <c r="SWU1294" s="106"/>
      <c r="SWV1294" s="106"/>
      <c r="SWW1294" s="106"/>
      <c r="SWX1294" s="106"/>
      <c r="SWY1294" s="106"/>
      <c r="SWZ1294" s="106"/>
      <c r="SXA1294" s="106"/>
      <c r="SXB1294" s="106"/>
      <c r="SXC1294" s="106"/>
      <c r="SXD1294" s="106"/>
      <c r="SXE1294" s="106"/>
      <c r="SXF1294" s="106"/>
      <c r="SXG1294" s="106"/>
      <c r="SXH1294" s="106"/>
      <c r="SXI1294" s="106"/>
      <c r="SXJ1294" s="106"/>
      <c r="SXK1294" s="106"/>
      <c r="SXL1294" s="106"/>
      <c r="SXM1294" s="106"/>
      <c r="SXN1294" s="106"/>
      <c r="SXO1294" s="106"/>
      <c r="SXP1294" s="106"/>
      <c r="SXQ1294" s="106"/>
      <c r="SXR1294" s="106"/>
      <c r="SXS1294" s="106"/>
      <c r="SXT1294" s="106"/>
      <c r="SXU1294" s="106"/>
      <c r="SXV1294" s="106"/>
      <c r="SXW1294" s="106"/>
      <c r="SXX1294" s="106"/>
      <c r="SXY1294" s="106"/>
      <c r="SXZ1294" s="106"/>
      <c r="SYA1294" s="106"/>
      <c r="SYB1294" s="106"/>
      <c r="SYC1294" s="106"/>
      <c r="SYD1294" s="106"/>
      <c r="SYE1294" s="106"/>
      <c r="SYF1294" s="106"/>
      <c r="SYG1294" s="106"/>
      <c r="SYH1294" s="106"/>
      <c r="SYI1294" s="106"/>
      <c r="SYJ1294" s="106"/>
      <c r="SYK1294" s="106"/>
      <c r="SYL1294" s="106"/>
      <c r="SYM1294" s="106"/>
      <c r="SYN1294" s="106"/>
      <c r="SYO1294" s="106"/>
      <c r="SYP1294" s="106"/>
      <c r="SYQ1294" s="106"/>
      <c r="SYR1294" s="106"/>
      <c r="SYS1294" s="106"/>
      <c r="SYT1294" s="106"/>
      <c r="SYU1294" s="106"/>
      <c r="SYV1294" s="106"/>
      <c r="SYW1294" s="106"/>
      <c r="SYX1294" s="106"/>
      <c r="SYY1294" s="106"/>
      <c r="SYZ1294" s="106"/>
      <c r="SZA1294" s="106"/>
      <c r="SZB1294" s="106"/>
      <c r="SZC1294" s="106"/>
      <c r="SZD1294" s="106"/>
      <c r="SZE1294" s="106"/>
      <c r="SZF1294" s="106"/>
      <c r="SZG1294" s="106"/>
      <c r="SZH1294" s="106"/>
      <c r="SZI1294" s="106"/>
      <c r="SZJ1294" s="106"/>
      <c r="SZK1294" s="106"/>
      <c r="SZL1294" s="106"/>
      <c r="SZM1294" s="106"/>
      <c r="SZN1294" s="106"/>
      <c r="SZO1294" s="106"/>
      <c r="SZP1294" s="106"/>
      <c r="SZQ1294" s="106"/>
      <c r="SZR1294" s="106"/>
      <c r="SZS1294" s="106"/>
      <c r="SZT1294" s="106"/>
      <c r="SZU1294" s="106"/>
      <c r="SZV1294" s="106"/>
      <c r="SZW1294" s="106"/>
      <c r="SZX1294" s="106"/>
      <c r="SZY1294" s="106"/>
      <c r="SZZ1294" s="106"/>
      <c r="TAA1294" s="106"/>
      <c r="TAB1294" s="106"/>
      <c r="TAC1294" s="106"/>
      <c r="TAD1294" s="106"/>
      <c r="TAE1294" s="106"/>
      <c r="TAF1294" s="106"/>
      <c r="TAG1294" s="106"/>
      <c r="TAH1294" s="106"/>
      <c r="TAI1294" s="106"/>
      <c r="TAJ1294" s="106"/>
      <c r="TAK1294" s="106"/>
      <c r="TAL1294" s="106"/>
      <c r="TAM1294" s="106"/>
      <c r="TAN1294" s="106"/>
      <c r="TAO1294" s="106"/>
      <c r="TAP1294" s="106"/>
      <c r="TAQ1294" s="106"/>
      <c r="TAR1294" s="106"/>
      <c r="TAS1294" s="106"/>
      <c r="TAT1294" s="106"/>
      <c r="TAU1294" s="106"/>
      <c r="TAV1294" s="106"/>
      <c r="TAW1294" s="106"/>
      <c r="TAX1294" s="106"/>
      <c r="TAY1294" s="106"/>
      <c r="TAZ1294" s="106"/>
      <c r="TBA1294" s="106"/>
      <c r="TBB1294" s="106"/>
      <c r="TBC1294" s="106"/>
      <c r="TBD1294" s="106"/>
      <c r="TBE1294" s="106"/>
      <c r="TBF1294" s="106"/>
      <c r="TBG1294" s="106"/>
      <c r="TBH1294" s="106"/>
      <c r="TBI1294" s="106"/>
      <c r="TBJ1294" s="106"/>
      <c r="TBK1294" s="106"/>
      <c r="TBL1294" s="106"/>
      <c r="TBM1294" s="106"/>
      <c r="TBN1294" s="106"/>
      <c r="TBO1294" s="106"/>
      <c r="TBP1294" s="106"/>
      <c r="TBQ1294" s="106"/>
      <c r="TBR1294" s="106"/>
      <c r="TBS1294" s="106"/>
      <c r="TBT1294" s="106"/>
      <c r="TBU1294" s="106"/>
      <c r="TBV1294" s="106"/>
      <c r="TBW1294" s="106"/>
      <c r="TBX1294" s="106"/>
      <c r="TBY1294" s="106"/>
      <c r="TBZ1294" s="106"/>
      <c r="TCA1294" s="106"/>
      <c r="TCB1294" s="106"/>
      <c r="TCC1294" s="106"/>
      <c r="TCD1294" s="106"/>
      <c r="TCE1294" s="106"/>
      <c r="TCF1294" s="106"/>
      <c r="TCG1294" s="106"/>
      <c r="TCH1294" s="106"/>
      <c r="TCI1294" s="106"/>
      <c r="TCJ1294" s="106"/>
      <c r="TCK1294" s="106"/>
      <c r="TCL1294" s="106"/>
      <c r="TCM1294" s="106"/>
      <c r="TCN1294" s="106"/>
      <c r="TCO1294" s="106"/>
      <c r="TCP1294" s="106"/>
      <c r="TCQ1294" s="106"/>
      <c r="TCR1294" s="106"/>
      <c r="TCS1294" s="106"/>
      <c r="TCT1294" s="106"/>
      <c r="TCU1294" s="106"/>
      <c r="TCV1294" s="106"/>
      <c r="TCW1294" s="106"/>
      <c r="TCX1294" s="106"/>
      <c r="TCY1294" s="106"/>
      <c r="TCZ1294" s="106"/>
      <c r="TDA1294" s="106"/>
      <c r="TDB1294" s="106"/>
      <c r="TDC1294" s="106"/>
      <c r="TDD1294" s="106"/>
      <c r="TDE1294" s="106"/>
      <c r="TDF1294" s="106"/>
      <c r="TDG1294" s="106"/>
      <c r="TDH1294" s="106"/>
      <c r="TDI1294" s="106"/>
      <c r="TDJ1294" s="106"/>
      <c r="TDK1294" s="106"/>
      <c r="TDL1294" s="106"/>
      <c r="TDM1294" s="106"/>
      <c r="TDN1294" s="106"/>
      <c r="TDO1294" s="106"/>
      <c r="TDP1294" s="106"/>
      <c r="TDQ1294" s="106"/>
      <c r="TDR1294" s="106"/>
      <c r="TDS1294" s="106"/>
      <c r="TDT1294" s="106"/>
      <c r="TDU1294" s="106"/>
      <c r="TDV1294" s="106"/>
      <c r="TDW1294" s="106"/>
      <c r="TDX1294" s="106"/>
      <c r="TDY1294" s="106"/>
      <c r="TDZ1294" s="106"/>
      <c r="TEA1294" s="106"/>
      <c r="TEB1294" s="106"/>
      <c r="TEC1294" s="106"/>
      <c r="TED1294" s="106"/>
      <c r="TEE1294" s="106"/>
      <c r="TEF1294" s="106"/>
      <c r="TEG1294" s="106"/>
      <c r="TEH1294" s="106"/>
      <c r="TEI1294" s="106"/>
      <c r="TEJ1294" s="106"/>
      <c r="TEK1294" s="106"/>
      <c r="TEL1294" s="106"/>
      <c r="TEM1294" s="106"/>
      <c r="TEN1294" s="106"/>
      <c r="TEO1294" s="106"/>
      <c r="TEP1294" s="106"/>
      <c r="TEQ1294" s="106"/>
      <c r="TER1294" s="106"/>
      <c r="TES1294" s="106"/>
      <c r="TET1294" s="106"/>
      <c r="TEU1294" s="106"/>
      <c r="TEV1294" s="106"/>
      <c r="TEW1294" s="106"/>
      <c r="TEX1294" s="106"/>
      <c r="TEY1294" s="106"/>
      <c r="TEZ1294" s="106"/>
      <c r="TFA1294" s="106"/>
      <c r="TFB1294" s="106"/>
      <c r="TFC1294" s="106"/>
      <c r="TFD1294" s="106"/>
      <c r="TFE1294" s="106"/>
      <c r="TFF1294" s="106"/>
      <c r="TFG1294" s="106"/>
      <c r="TFH1294" s="106"/>
      <c r="TFI1294" s="106"/>
      <c r="TFJ1294" s="106"/>
      <c r="TFK1294" s="106"/>
      <c r="TFL1294" s="106"/>
      <c r="TFM1294" s="106"/>
      <c r="TFN1294" s="106"/>
      <c r="TFO1294" s="106"/>
      <c r="TFP1294" s="106"/>
      <c r="TFQ1294" s="106"/>
      <c r="TFR1294" s="106"/>
      <c r="TFS1294" s="106"/>
      <c r="TFT1294" s="106"/>
      <c r="TFU1294" s="106"/>
      <c r="TFV1294" s="106"/>
      <c r="TFW1294" s="106"/>
      <c r="TFX1294" s="106"/>
      <c r="TFY1294" s="106"/>
      <c r="TFZ1294" s="106"/>
      <c r="TGA1294" s="106"/>
      <c r="TGB1294" s="106"/>
      <c r="TGC1294" s="106"/>
      <c r="TGD1294" s="106"/>
      <c r="TGE1294" s="106"/>
      <c r="TGF1294" s="106"/>
      <c r="TGG1294" s="106"/>
      <c r="TGH1294" s="106"/>
      <c r="TGI1294" s="106"/>
      <c r="TGJ1294" s="106"/>
      <c r="TGK1294" s="106"/>
      <c r="TGL1294" s="106"/>
      <c r="TGM1294" s="106"/>
      <c r="TGN1294" s="106"/>
      <c r="TGO1294" s="106"/>
      <c r="TGP1294" s="106"/>
      <c r="TGQ1294" s="106"/>
      <c r="TGR1294" s="106"/>
      <c r="TGS1294" s="106"/>
      <c r="TGT1294" s="106"/>
      <c r="TGU1294" s="106"/>
      <c r="TGV1294" s="106"/>
      <c r="TGW1294" s="106"/>
      <c r="TGX1294" s="106"/>
      <c r="TGY1294" s="106"/>
      <c r="TGZ1294" s="106"/>
      <c r="THA1294" s="106"/>
      <c r="THB1294" s="106"/>
      <c r="THC1294" s="106"/>
      <c r="THD1294" s="106"/>
      <c r="THE1294" s="106"/>
      <c r="THF1294" s="106"/>
      <c r="THG1294" s="106"/>
      <c r="THH1294" s="106"/>
      <c r="THI1294" s="106"/>
      <c r="THJ1294" s="106"/>
      <c r="THK1294" s="106"/>
      <c r="THL1294" s="106"/>
      <c r="THM1294" s="106"/>
      <c r="THN1294" s="106"/>
      <c r="THO1294" s="106"/>
      <c r="THP1294" s="106"/>
      <c r="THQ1294" s="106"/>
      <c r="THR1294" s="106"/>
      <c r="THS1294" s="106"/>
      <c r="THT1294" s="106"/>
      <c r="THU1294" s="106"/>
      <c r="THV1294" s="106"/>
      <c r="THW1294" s="106"/>
      <c r="THX1294" s="106"/>
      <c r="THY1294" s="106"/>
      <c r="THZ1294" s="106"/>
      <c r="TIA1294" s="106"/>
      <c r="TIB1294" s="106"/>
      <c r="TIC1294" s="106"/>
      <c r="TID1294" s="106"/>
      <c r="TIE1294" s="106"/>
      <c r="TIF1294" s="106"/>
      <c r="TIG1294" s="106"/>
      <c r="TIH1294" s="106"/>
      <c r="TII1294" s="106"/>
      <c r="TIJ1294" s="106"/>
      <c r="TIK1294" s="106"/>
      <c r="TIL1294" s="106"/>
      <c r="TIM1294" s="106"/>
      <c r="TIN1294" s="106"/>
      <c r="TIO1294" s="106"/>
      <c r="TIP1294" s="106"/>
      <c r="TIQ1294" s="106"/>
      <c r="TIR1294" s="106"/>
      <c r="TIS1294" s="106"/>
      <c r="TIT1294" s="106"/>
      <c r="TIU1294" s="106"/>
      <c r="TIV1294" s="106"/>
      <c r="TIW1294" s="106"/>
      <c r="TIX1294" s="106"/>
      <c r="TIY1294" s="106"/>
      <c r="TIZ1294" s="106"/>
      <c r="TJA1294" s="106"/>
      <c r="TJB1294" s="106"/>
      <c r="TJC1294" s="106"/>
      <c r="TJD1294" s="106"/>
      <c r="TJE1294" s="106"/>
      <c r="TJF1294" s="106"/>
      <c r="TJG1294" s="106"/>
      <c r="TJH1294" s="106"/>
      <c r="TJI1294" s="106"/>
      <c r="TJJ1294" s="106"/>
      <c r="TJK1294" s="106"/>
      <c r="TJL1294" s="106"/>
      <c r="TJM1294" s="106"/>
      <c r="TJN1294" s="106"/>
      <c r="TJO1294" s="106"/>
      <c r="TJP1294" s="106"/>
      <c r="TJQ1294" s="106"/>
      <c r="TJR1294" s="106"/>
      <c r="TJS1294" s="106"/>
      <c r="TJT1294" s="106"/>
      <c r="TJU1294" s="106"/>
      <c r="TJV1294" s="106"/>
      <c r="TJW1294" s="106"/>
      <c r="TJX1294" s="106"/>
      <c r="TJY1294" s="106"/>
      <c r="TJZ1294" s="106"/>
      <c r="TKA1294" s="106"/>
      <c r="TKB1294" s="106"/>
      <c r="TKC1294" s="106"/>
      <c r="TKD1294" s="106"/>
      <c r="TKE1294" s="106"/>
      <c r="TKF1294" s="106"/>
      <c r="TKG1294" s="106"/>
      <c r="TKH1294" s="106"/>
      <c r="TKI1294" s="106"/>
      <c r="TKJ1294" s="106"/>
      <c r="TKK1294" s="106"/>
      <c r="TKL1294" s="106"/>
      <c r="TKM1294" s="106"/>
      <c r="TKN1294" s="106"/>
      <c r="TKO1294" s="106"/>
      <c r="TKP1294" s="106"/>
      <c r="TKQ1294" s="106"/>
      <c r="TKR1294" s="106"/>
      <c r="TKS1294" s="106"/>
      <c r="TKT1294" s="106"/>
      <c r="TKU1294" s="106"/>
      <c r="TKV1294" s="106"/>
      <c r="TKW1294" s="106"/>
      <c r="TKX1294" s="106"/>
      <c r="TKY1294" s="106"/>
      <c r="TKZ1294" s="106"/>
      <c r="TLA1294" s="106"/>
      <c r="TLB1294" s="106"/>
      <c r="TLC1294" s="106"/>
      <c r="TLD1294" s="106"/>
      <c r="TLE1294" s="106"/>
      <c r="TLF1294" s="106"/>
      <c r="TLG1294" s="106"/>
      <c r="TLH1294" s="106"/>
      <c r="TLI1294" s="106"/>
      <c r="TLJ1294" s="106"/>
      <c r="TLK1294" s="106"/>
      <c r="TLL1294" s="106"/>
      <c r="TLM1294" s="106"/>
      <c r="TLN1294" s="106"/>
      <c r="TLO1294" s="106"/>
      <c r="TLP1294" s="106"/>
      <c r="TLQ1294" s="106"/>
      <c r="TLR1294" s="106"/>
      <c r="TLS1294" s="106"/>
      <c r="TLT1294" s="106"/>
      <c r="TLU1294" s="106"/>
      <c r="TLV1294" s="106"/>
      <c r="TLW1294" s="106"/>
      <c r="TLX1294" s="106"/>
      <c r="TLY1294" s="106"/>
      <c r="TLZ1294" s="106"/>
      <c r="TMA1294" s="106"/>
      <c r="TMB1294" s="106"/>
      <c r="TMC1294" s="106"/>
      <c r="TMD1294" s="106"/>
      <c r="TME1294" s="106"/>
      <c r="TMF1294" s="106"/>
      <c r="TMG1294" s="106"/>
      <c r="TMH1294" s="106"/>
      <c r="TMI1294" s="106"/>
      <c r="TMJ1294" s="106"/>
      <c r="TMK1294" s="106"/>
      <c r="TML1294" s="106"/>
      <c r="TMM1294" s="106"/>
      <c r="TMN1294" s="106"/>
      <c r="TMO1294" s="106"/>
      <c r="TMP1294" s="106"/>
      <c r="TMQ1294" s="106"/>
      <c r="TMR1294" s="106"/>
      <c r="TMS1294" s="106"/>
      <c r="TMT1294" s="106"/>
      <c r="TMU1294" s="106"/>
      <c r="TMV1294" s="106"/>
      <c r="TMW1294" s="106"/>
      <c r="TMX1294" s="106"/>
      <c r="TMY1294" s="106"/>
      <c r="TMZ1294" s="106"/>
      <c r="TNA1294" s="106"/>
      <c r="TNB1294" s="106"/>
      <c r="TNC1294" s="106"/>
      <c r="TND1294" s="106"/>
      <c r="TNE1294" s="106"/>
      <c r="TNF1294" s="106"/>
      <c r="TNG1294" s="106"/>
      <c r="TNH1294" s="106"/>
      <c r="TNI1294" s="106"/>
      <c r="TNJ1294" s="106"/>
      <c r="TNK1294" s="106"/>
      <c r="TNL1294" s="106"/>
      <c r="TNM1294" s="106"/>
      <c r="TNN1294" s="106"/>
      <c r="TNO1294" s="106"/>
      <c r="TNP1294" s="106"/>
      <c r="TNQ1294" s="106"/>
      <c r="TNR1294" s="106"/>
      <c r="TNS1294" s="106"/>
      <c r="TNT1294" s="106"/>
      <c r="TNU1294" s="106"/>
      <c r="TNV1294" s="106"/>
      <c r="TNW1294" s="106"/>
      <c r="TNX1294" s="106"/>
      <c r="TNY1294" s="106"/>
      <c r="TNZ1294" s="106"/>
      <c r="TOA1294" s="106"/>
      <c r="TOB1294" s="106"/>
      <c r="TOC1294" s="106"/>
      <c r="TOD1294" s="106"/>
      <c r="TOE1294" s="106"/>
      <c r="TOF1294" s="106"/>
      <c r="TOG1294" s="106"/>
      <c r="TOH1294" s="106"/>
      <c r="TOI1294" s="106"/>
      <c r="TOJ1294" s="106"/>
      <c r="TOK1294" s="106"/>
      <c r="TOL1294" s="106"/>
      <c r="TOM1294" s="106"/>
      <c r="TON1294" s="106"/>
      <c r="TOO1294" s="106"/>
      <c r="TOP1294" s="106"/>
      <c r="TOQ1294" s="106"/>
      <c r="TOR1294" s="106"/>
      <c r="TOS1294" s="106"/>
      <c r="TOT1294" s="106"/>
      <c r="TOU1294" s="106"/>
      <c r="TOV1294" s="106"/>
      <c r="TOW1294" s="106"/>
      <c r="TOX1294" s="106"/>
      <c r="TOY1294" s="106"/>
      <c r="TOZ1294" s="106"/>
      <c r="TPA1294" s="106"/>
      <c r="TPB1294" s="106"/>
      <c r="TPC1294" s="106"/>
      <c r="TPD1294" s="106"/>
      <c r="TPE1294" s="106"/>
      <c r="TPF1294" s="106"/>
      <c r="TPG1294" s="106"/>
      <c r="TPH1294" s="106"/>
      <c r="TPI1294" s="106"/>
      <c r="TPJ1294" s="106"/>
      <c r="TPK1294" s="106"/>
      <c r="TPL1294" s="106"/>
      <c r="TPM1294" s="106"/>
      <c r="TPN1294" s="106"/>
      <c r="TPO1294" s="106"/>
      <c r="TPP1294" s="106"/>
      <c r="TPQ1294" s="106"/>
      <c r="TPR1294" s="106"/>
      <c r="TPS1294" s="106"/>
      <c r="TPT1294" s="106"/>
      <c r="TPU1294" s="106"/>
      <c r="TPV1294" s="106"/>
      <c r="TPW1294" s="106"/>
      <c r="TPX1294" s="106"/>
      <c r="TPY1294" s="106"/>
      <c r="TPZ1294" s="106"/>
      <c r="TQA1294" s="106"/>
      <c r="TQB1294" s="106"/>
      <c r="TQC1294" s="106"/>
      <c r="TQD1294" s="106"/>
      <c r="TQE1294" s="106"/>
      <c r="TQF1294" s="106"/>
      <c r="TQG1294" s="106"/>
      <c r="TQH1294" s="106"/>
      <c r="TQI1294" s="106"/>
      <c r="TQJ1294" s="106"/>
      <c r="TQK1294" s="106"/>
      <c r="TQL1294" s="106"/>
      <c r="TQM1294" s="106"/>
      <c r="TQN1294" s="106"/>
      <c r="TQO1294" s="106"/>
      <c r="TQP1294" s="106"/>
      <c r="TQQ1294" s="106"/>
      <c r="TQR1294" s="106"/>
      <c r="TQS1294" s="106"/>
      <c r="TQT1294" s="106"/>
      <c r="TQU1294" s="106"/>
      <c r="TQV1294" s="106"/>
      <c r="TQW1294" s="106"/>
      <c r="TQX1294" s="106"/>
      <c r="TQY1294" s="106"/>
      <c r="TQZ1294" s="106"/>
      <c r="TRA1294" s="106"/>
      <c r="TRB1294" s="106"/>
      <c r="TRC1294" s="106"/>
      <c r="TRD1294" s="106"/>
      <c r="TRE1294" s="106"/>
      <c r="TRF1294" s="106"/>
      <c r="TRG1294" s="106"/>
      <c r="TRH1294" s="106"/>
      <c r="TRI1294" s="106"/>
      <c r="TRJ1294" s="106"/>
      <c r="TRK1294" s="106"/>
      <c r="TRL1294" s="106"/>
      <c r="TRM1294" s="106"/>
      <c r="TRN1294" s="106"/>
      <c r="TRO1294" s="106"/>
      <c r="TRP1294" s="106"/>
      <c r="TRQ1294" s="106"/>
      <c r="TRR1294" s="106"/>
      <c r="TRS1294" s="106"/>
      <c r="TRT1294" s="106"/>
      <c r="TRU1294" s="106"/>
      <c r="TRV1294" s="106"/>
      <c r="TRW1294" s="106"/>
      <c r="TRX1294" s="106"/>
      <c r="TRY1294" s="106"/>
      <c r="TRZ1294" s="106"/>
      <c r="TSA1294" s="106"/>
      <c r="TSB1294" s="106"/>
      <c r="TSC1294" s="106"/>
      <c r="TSD1294" s="106"/>
      <c r="TSE1294" s="106"/>
      <c r="TSF1294" s="106"/>
      <c r="TSG1294" s="106"/>
      <c r="TSH1294" s="106"/>
      <c r="TSI1294" s="106"/>
      <c r="TSJ1294" s="106"/>
      <c r="TSK1294" s="106"/>
      <c r="TSL1294" s="106"/>
      <c r="TSM1294" s="106"/>
      <c r="TSN1294" s="106"/>
      <c r="TSO1294" s="106"/>
      <c r="TSP1294" s="106"/>
      <c r="TSQ1294" s="106"/>
      <c r="TSR1294" s="106"/>
      <c r="TSS1294" s="106"/>
      <c r="TST1294" s="106"/>
      <c r="TSU1294" s="106"/>
      <c r="TSV1294" s="106"/>
      <c r="TSW1294" s="106"/>
      <c r="TSX1294" s="106"/>
      <c r="TSY1294" s="106"/>
      <c r="TSZ1294" s="106"/>
      <c r="TTA1294" s="106"/>
      <c r="TTB1294" s="106"/>
      <c r="TTC1294" s="106"/>
      <c r="TTD1294" s="106"/>
      <c r="TTE1294" s="106"/>
      <c r="TTF1294" s="106"/>
      <c r="TTG1294" s="106"/>
      <c r="TTH1294" s="106"/>
      <c r="TTI1294" s="106"/>
      <c r="TTJ1294" s="106"/>
      <c r="TTK1294" s="106"/>
      <c r="TTL1294" s="106"/>
      <c r="TTM1294" s="106"/>
      <c r="TTN1294" s="106"/>
      <c r="TTO1294" s="106"/>
      <c r="TTP1294" s="106"/>
      <c r="TTQ1294" s="106"/>
      <c r="TTR1294" s="106"/>
      <c r="TTS1294" s="106"/>
      <c r="TTT1294" s="106"/>
      <c r="TTU1294" s="106"/>
      <c r="TTV1294" s="106"/>
      <c r="TTW1294" s="106"/>
      <c r="TTX1294" s="106"/>
      <c r="TTY1294" s="106"/>
      <c r="TTZ1294" s="106"/>
      <c r="TUA1294" s="106"/>
      <c r="TUB1294" s="106"/>
      <c r="TUC1294" s="106"/>
      <c r="TUD1294" s="106"/>
      <c r="TUE1294" s="106"/>
      <c r="TUF1294" s="106"/>
      <c r="TUG1294" s="106"/>
      <c r="TUH1294" s="106"/>
      <c r="TUI1294" s="106"/>
      <c r="TUJ1294" s="106"/>
      <c r="TUK1294" s="106"/>
      <c r="TUL1294" s="106"/>
      <c r="TUM1294" s="106"/>
      <c r="TUN1294" s="106"/>
      <c r="TUO1294" s="106"/>
      <c r="TUP1294" s="106"/>
      <c r="TUQ1294" s="106"/>
      <c r="TUR1294" s="106"/>
      <c r="TUS1294" s="106"/>
      <c r="TUT1294" s="106"/>
      <c r="TUU1294" s="106"/>
      <c r="TUV1294" s="106"/>
      <c r="TUW1294" s="106"/>
      <c r="TUX1294" s="106"/>
      <c r="TUY1294" s="106"/>
      <c r="TUZ1294" s="106"/>
      <c r="TVA1294" s="106"/>
      <c r="TVB1294" s="106"/>
      <c r="TVC1294" s="106"/>
      <c r="TVD1294" s="106"/>
      <c r="TVE1294" s="106"/>
      <c r="TVF1294" s="106"/>
      <c r="TVG1294" s="106"/>
      <c r="TVH1294" s="106"/>
      <c r="TVI1294" s="106"/>
      <c r="TVJ1294" s="106"/>
      <c r="TVK1294" s="106"/>
      <c r="TVL1294" s="106"/>
      <c r="TVM1294" s="106"/>
      <c r="TVN1294" s="106"/>
      <c r="TVO1294" s="106"/>
      <c r="TVP1294" s="106"/>
      <c r="TVQ1294" s="106"/>
      <c r="TVR1294" s="106"/>
      <c r="TVS1294" s="106"/>
      <c r="TVT1294" s="106"/>
      <c r="TVU1294" s="106"/>
      <c r="TVV1294" s="106"/>
      <c r="TVW1294" s="106"/>
      <c r="TVX1294" s="106"/>
      <c r="TVY1294" s="106"/>
      <c r="TVZ1294" s="106"/>
      <c r="TWA1294" s="106"/>
      <c r="TWB1294" s="106"/>
      <c r="TWC1294" s="106"/>
      <c r="TWD1294" s="106"/>
      <c r="TWE1294" s="106"/>
      <c r="TWF1294" s="106"/>
      <c r="TWG1294" s="106"/>
      <c r="TWH1294" s="106"/>
      <c r="TWI1294" s="106"/>
      <c r="TWJ1294" s="106"/>
      <c r="TWK1294" s="106"/>
      <c r="TWL1294" s="106"/>
      <c r="TWM1294" s="106"/>
      <c r="TWN1294" s="106"/>
      <c r="TWO1294" s="106"/>
      <c r="TWP1294" s="106"/>
      <c r="TWQ1294" s="106"/>
      <c r="TWR1294" s="106"/>
      <c r="TWS1294" s="106"/>
      <c r="TWT1294" s="106"/>
      <c r="TWU1294" s="106"/>
      <c r="TWV1294" s="106"/>
      <c r="TWW1294" s="106"/>
      <c r="TWX1294" s="106"/>
      <c r="TWY1294" s="106"/>
      <c r="TWZ1294" s="106"/>
      <c r="TXA1294" s="106"/>
      <c r="TXB1294" s="106"/>
      <c r="TXC1294" s="106"/>
      <c r="TXD1294" s="106"/>
      <c r="TXE1294" s="106"/>
      <c r="TXF1294" s="106"/>
      <c r="TXG1294" s="106"/>
      <c r="TXH1294" s="106"/>
      <c r="TXI1294" s="106"/>
      <c r="TXJ1294" s="106"/>
      <c r="TXK1294" s="106"/>
      <c r="TXL1294" s="106"/>
      <c r="TXM1294" s="106"/>
      <c r="TXN1294" s="106"/>
      <c r="TXO1294" s="106"/>
      <c r="TXP1294" s="106"/>
      <c r="TXQ1294" s="106"/>
      <c r="TXR1294" s="106"/>
      <c r="TXS1294" s="106"/>
      <c r="TXT1294" s="106"/>
      <c r="TXU1294" s="106"/>
      <c r="TXV1294" s="106"/>
      <c r="TXW1294" s="106"/>
      <c r="TXX1294" s="106"/>
      <c r="TXY1294" s="106"/>
      <c r="TXZ1294" s="106"/>
      <c r="TYA1294" s="106"/>
      <c r="TYB1294" s="106"/>
      <c r="TYC1294" s="106"/>
      <c r="TYD1294" s="106"/>
      <c r="TYE1294" s="106"/>
      <c r="TYF1294" s="106"/>
      <c r="TYG1294" s="106"/>
      <c r="TYH1294" s="106"/>
      <c r="TYI1294" s="106"/>
      <c r="TYJ1294" s="106"/>
      <c r="TYK1294" s="106"/>
      <c r="TYL1294" s="106"/>
      <c r="TYM1294" s="106"/>
      <c r="TYN1294" s="106"/>
      <c r="TYO1294" s="106"/>
      <c r="TYP1294" s="106"/>
      <c r="TYQ1294" s="106"/>
      <c r="TYR1294" s="106"/>
      <c r="TYS1294" s="106"/>
      <c r="TYT1294" s="106"/>
      <c r="TYU1294" s="106"/>
      <c r="TYV1294" s="106"/>
      <c r="TYW1294" s="106"/>
      <c r="TYX1294" s="106"/>
      <c r="TYY1294" s="106"/>
      <c r="TYZ1294" s="106"/>
      <c r="TZA1294" s="106"/>
      <c r="TZB1294" s="106"/>
      <c r="TZC1294" s="106"/>
      <c r="TZD1294" s="106"/>
      <c r="TZE1294" s="106"/>
      <c r="TZF1294" s="106"/>
      <c r="TZG1294" s="106"/>
      <c r="TZH1294" s="106"/>
      <c r="TZI1294" s="106"/>
      <c r="TZJ1294" s="106"/>
      <c r="TZK1294" s="106"/>
      <c r="TZL1294" s="106"/>
      <c r="TZM1294" s="106"/>
      <c r="TZN1294" s="106"/>
      <c r="TZO1294" s="106"/>
      <c r="TZP1294" s="106"/>
      <c r="TZQ1294" s="106"/>
      <c r="TZR1294" s="106"/>
      <c r="TZS1294" s="106"/>
      <c r="TZT1294" s="106"/>
      <c r="TZU1294" s="106"/>
      <c r="TZV1294" s="106"/>
      <c r="TZW1294" s="106"/>
      <c r="TZX1294" s="106"/>
      <c r="TZY1294" s="106"/>
      <c r="TZZ1294" s="106"/>
      <c r="UAA1294" s="106"/>
      <c r="UAB1294" s="106"/>
      <c r="UAC1294" s="106"/>
      <c r="UAD1294" s="106"/>
      <c r="UAE1294" s="106"/>
      <c r="UAF1294" s="106"/>
      <c r="UAG1294" s="106"/>
      <c r="UAH1294" s="106"/>
      <c r="UAI1294" s="106"/>
      <c r="UAJ1294" s="106"/>
      <c r="UAK1294" s="106"/>
      <c r="UAL1294" s="106"/>
      <c r="UAM1294" s="106"/>
      <c r="UAN1294" s="106"/>
      <c r="UAO1294" s="106"/>
      <c r="UAP1294" s="106"/>
      <c r="UAQ1294" s="106"/>
      <c r="UAR1294" s="106"/>
      <c r="UAS1294" s="106"/>
      <c r="UAT1294" s="106"/>
      <c r="UAU1294" s="106"/>
      <c r="UAV1294" s="106"/>
      <c r="UAW1294" s="106"/>
      <c r="UAX1294" s="106"/>
      <c r="UAY1294" s="106"/>
      <c r="UAZ1294" s="106"/>
      <c r="UBA1294" s="106"/>
      <c r="UBB1294" s="106"/>
      <c r="UBC1294" s="106"/>
      <c r="UBD1294" s="106"/>
      <c r="UBE1294" s="106"/>
      <c r="UBF1294" s="106"/>
      <c r="UBG1294" s="106"/>
      <c r="UBH1294" s="106"/>
      <c r="UBI1294" s="106"/>
      <c r="UBJ1294" s="106"/>
      <c r="UBK1294" s="106"/>
      <c r="UBL1294" s="106"/>
      <c r="UBM1294" s="106"/>
      <c r="UBN1294" s="106"/>
      <c r="UBO1294" s="106"/>
      <c r="UBP1294" s="106"/>
      <c r="UBQ1294" s="106"/>
      <c r="UBR1294" s="106"/>
      <c r="UBS1294" s="106"/>
      <c r="UBT1294" s="106"/>
      <c r="UBU1294" s="106"/>
      <c r="UBV1294" s="106"/>
      <c r="UBW1294" s="106"/>
      <c r="UBX1294" s="106"/>
      <c r="UBY1294" s="106"/>
      <c r="UBZ1294" s="106"/>
      <c r="UCA1294" s="106"/>
      <c r="UCB1294" s="106"/>
      <c r="UCC1294" s="106"/>
      <c r="UCD1294" s="106"/>
      <c r="UCE1294" s="106"/>
      <c r="UCF1294" s="106"/>
      <c r="UCG1294" s="106"/>
      <c r="UCH1294" s="106"/>
      <c r="UCI1294" s="106"/>
      <c r="UCJ1294" s="106"/>
      <c r="UCK1294" s="106"/>
      <c r="UCL1294" s="106"/>
      <c r="UCM1294" s="106"/>
      <c r="UCN1294" s="106"/>
      <c r="UCO1294" s="106"/>
      <c r="UCP1294" s="106"/>
      <c r="UCQ1294" s="106"/>
      <c r="UCR1294" s="106"/>
      <c r="UCS1294" s="106"/>
      <c r="UCT1294" s="106"/>
      <c r="UCU1294" s="106"/>
      <c r="UCV1294" s="106"/>
      <c r="UCW1294" s="106"/>
      <c r="UCX1294" s="106"/>
      <c r="UCY1294" s="106"/>
      <c r="UCZ1294" s="106"/>
      <c r="UDA1294" s="106"/>
      <c r="UDB1294" s="106"/>
      <c r="UDC1294" s="106"/>
      <c r="UDD1294" s="106"/>
      <c r="UDE1294" s="106"/>
      <c r="UDF1294" s="106"/>
      <c r="UDG1294" s="106"/>
      <c r="UDH1294" s="106"/>
      <c r="UDI1294" s="106"/>
      <c r="UDJ1294" s="106"/>
      <c r="UDK1294" s="106"/>
      <c r="UDL1294" s="106"/>
      <c r="UDM1294" s="106"/>
      <c r="UDN1294" s="106"/>
      <c r="UDO1294" s="106"/>
      <c r="UDP1294" s="106"/>
      <c r="UDQ1294" s="106"/>
      <c r="UDR1294" s="106"/>
      <c r="UDS1294" s="106"/>
      <c r="UDT1294" s="106"/>
      <c r="UDU1294" s="106"/>
      <c r="UDV1294" s="106"/>
      <c r="UDW1294" s="106"/>
      <c r="UDX1294" s="106"/>
      <c r="UDY1294" s="106"/>
      <c r="UDZ1294" s="106"/>
      <c r="UEA1294" s="106"/>
      <c r="UEB1294" s="106"/>
      <c r="UEC1294" s="106"/>
      <c r="UED1294" s="106"/>
      <c r="UEE1294" s="106"/>
      <c r="UEF1294" s="106"/>
      <c r="UEG1294" s="106"/>
      <c r="UEH1294" s="106"/>
      <c r="UEI1294" s="106"/>
      <c r="UEJ1294" s="106"/>
      <c r="UEK1294" s="106"/>
      <c r="UEL1294" s="106"/>
      <c r="UEM1294" s="106"/>
      <c r="UEN1294" s="106"/>
      <c r="UEO1294" s="106"/>
      <c r="UEP1294" s="106"/>
      <c r="UEQ1294" s="106"/>
      <c r="UER1294" s="106"/>
      <c r="UES1294" s="106"/>
      <c r="UET1294" s="106"/>
      <c r="UEU1294" s="106"/>
      <c r="UEV1294" s="106"/>
      <c r="UEW1294" s="106"/>
      <c r="UEX1294" s="106"/>
      <c r="UEY1294" s="106"/>
      <c r="UEZ1294" s="106"/>
      <c r="UFA1294" s="106"/>
      <c r="UFB1294" s="106"/>
      <c r="UFC1294" s="106"/>
      <c r="UFD1294" s="106"/>
      <c r="UFE1294" s="106"/>
      <c r="UFF1294" s="106"/>
      <c r="UFG1294" s="106"/>
      <c r="UFH1294" s="106"/>
      <c r="UFI1294" s="106"/>
      <c r="UFJ1294" s="106"/>
      <c r="UFK1294" s="106"/>
      <c r="UFL1294" s="106"/>
      <c r="UFM1294" s="106"/>
      <c r="UFN1294" s="106"/>
      <c r="UFO1294" s="106"/>
      <c r="UFP1294" s="106"/>
      <c r="UFQ1294" s="106"/>
      <c r="UFR1294" s="106"/>
      <c r="UFS1294" s="106"/>
      <c r="UFT1294" s="106"/>
      <c r="UFU1294" s="106"/>
      <c r="UFV1294" s="106"/>
      <c r="UFW1294" s="106"/>
      <c r="UFX1294" s="106"/>
      <c r="UFY1294" s="106"/>
      <c r="UFZ1294" s="106"/>
      <c r="UGA1294" s="106"/>
      <c r="UGB1294" s="106"/>
      <c r="UGC1294" s="106"/>
      <c r="UGD1294" s="106"/>
      <c r="UGE1294" s="106"/>
      <c r="UGF1294" s="106"/>
      <c r="UGG1294" s="106"/>
      <c r="UGH1294" s="106"/>
      <c r="UGI1294" s="106"/>
      <c r="UGJ1294" s="106"/>
      <c r="UGK1294" s="106"/>
      <c r="UGL1294" s="106"/>
      <c r="UGM1294" s="106"/>
      <c r="UGN1294" s="106"/>
      <c r="UGO1294" s="106"/>
      <c r="UGP1294" s="106"/>
      <c r="UGQ1294" s="106"/>
      <c r="UGR1294" s="106"/>
      <c r="UGS1294" s="106"/>
      <c r="UGT1294" s="106"/>
      <c r="UGU1294" s="106"/>
      <c r="UGV1294" s="106"/>
      <c r="UGW1294" s="106"/>
      <c r="UGX1294" s="106"/>
      <c r="UGY1294" s="106"/>
      <c r="UGZ1294" s="106"/>
      <c r="UHA1294" s="106"/>
      <c r="UHB1294" s="106"/>
      <c r="UHC1294" s="106"/>
      <c r="UHD1294" s="106"/>
      <c r="UHE1294" s="106"/>
      <c r="UHF1294" s="106"/>
      <c r="UHG1294" s="106"/>
      <c r="UHH1294" s="106"/>
      <c r="UHI1294" s="106"/>
      <c r="UHJ1294" s="106"/>
      <c r="UHK1294" s="106"/>
      <c r="UHL1294" s="106"/>
      <c r="UHM1294" s="106"/>
      <c r="UHN1294" s="106"/>
      <c r="UHO1294" s="106"/>
      <c r="UHP1294" s="106"/>
      <c r="UHQ1294" s="106"/>
      <c r="UHR1294" s="106"/>
      <c r="UHS1294" s="106"/>
      <c r="UHT1294" s="106"/>
      <c r="UHU1294" s="106"/>
      <c r="UHV1294" s="106"/>
      <c r="UHW1294" s="106"/>
      <c r="UHX1294" s="106"/>
      <c r="UHY1294" s="106"/>
      <c r="UHZ1294" s="106"/>
      <c r="UIA1294" s="106"/>
      <c r="UIB1294" s="106"/>
      <c r="UIC1294" s="106"/>
      <c r="UID1294" s="106"/>
      <c r="UIE1294" s="106"/>
      <c r="UIF1294" s="106"/>
      <c r="UIG1294" s="106"/>
      <c r="UIH1294" s="106"/>
      <c r="UII1294" s="106"/>
      <c r="UIJ1294" s="106"/>
      <c r="UIK1294" s="106"/>
      <c r="UIL1294" s="106"/>
      <c r="UIM1294" s="106"/>
      <c r="UIN1294" s="106"/>
      <c r="UIO1294" s="106"/>
      <c r="UIP1294" s="106"/>
      <c r="UIQ1294" s="106"/>
      <c r="UIR1294" s="106"/>
      <c r="UIS1294" s="106"/>
      <c r="UIT1294" s="106"/>
      <c r="UIU1294" s="106"/>
      <c r="UIV1294" s="106"/>
      <c r="UIW1294" s="106"/>
      <c r="UIX1294" s="106"/>
      <c r="UIY1294" s="106"/>
      <c r="UIZ1294" s="106"/>
      <c r="UJA1294" s="106"/>
      <c r="UJB1294" s="106"/>
      <c r="UJC1294" s="106"/>
      <c r="UJD1294" s="106"/>
      <c r="UJE1294" s="106"/>
      <c r="UJF1294" s="106"/>
      <c r="UJG1294" s="106"/>
      <c r="UJH1294" s="106"/>
      <c r="UJI1294" s="106"/>
      <c r="UJJ1294" s="106"/>
      <c r="UJK1294" s="106"/>
      <c r="UJL1294" s="106"/>
      <c r="UJM1294" s="106"/>
      <c r="UJN1294" s="106"/>
      <c r="UJO1294" s="106"/>
      <c r="UJP1294" s="106"/>
      <c r="UJQ1294" s="106"/>
      <c r="UJR1294" s="106"/>
      <c r="UJS1294" s="106"/>
      <c r="UJT1294" s="106"/>
      <c r="UJU1294" s="106"/>
      <c r="UJV1294" s="106"/>
      <c r="UJW1294" s="106"/>
      <c r="UJX1294" s="106"/>
      <c r="UJY1294" s="106"/>
      <c r="UJZ1294" s="106"/>
      <c r="UKA1294" s="106"/>
      <c r="UKB1294" s="106"/>
      <c r="UKC1294" s="106"/>
      <c r="UKD1294" s="106"/>
      <c r="UKE1294" s="106"/>
      <c r="UKF1294" s="106"/>
      <c r="UKG1294" s="106"/>
      <c r="UKH1294" s="106"/>
      <c r="UKI1294" s="106"/>
      <c r="UKJ1294" s="106"/>
      <c r="UKK1294" s="106"/>
      <c r="UKL1294" s="106"/>
      <c r="UKM1294" s="106"/>
      <c r="UKN1294" s="106"/>
      <c r="UKO1294" s="106"/>
      <c r="UKP1294" s="106"/>
      <c r="UKQ1294" s="106"/>
      <c r="UKR1294" s="106"/>
      <c r="UKS1294" s="106"/>
      <c r="UKT1294" s="106"/>
      <c r="UKU1294" s="106"/>
      <c r="UKV1294" s="106"/>
      <c r="UKW1294" s="106"/>
      <c r="UKX1294" s="106"/>
      <c r="UKY1294" s="106"/>
      <c r="UKZ1294" s="106"/>
      <c r="ULA1294" s="106"/>
      <c r="ULB1294" s="106"/>
      <c r="ULC1294" s="106"/>
      <c r="ULD1294" s="106"/>
      <c r="ULE1294" s="106"/>
      <c r="ULF1294" s="106"/>
      <c r="ULG1294" s="106"/>
      <c r="ULH1294" s="106"/>
      <c r="ULI1294" s="106"/>
      <c r="ULJ1294" s="106"/>
      <c r="ULK1294" s="106"/>
      <c r="ULL1294" s="106"/>
      <c r="ULM1294" s="106"/>
      <c r="ULN1294" s="106"/>
      <c r="ULO1294" s="106"/>
      <c r="ULP1294" s="106"/>
      <c r="ULQ1294" s="106"/>
      <c r="ULR1294" s="106"/>
      <c r="ULS1294" s="106"/>
      <c r="ULT1294" s="106"/>
      <c r="ULU1294" s="106"/>
      <c r="ULV1294" s="106"/>
      <c r="ULW1294" s="106"/>
      <c r="ULX1294" s="106"/>
      <c r="ULY1294" s="106"/>
      <c r="ULZ1294" s="106"/>
      <c r="UMA1294" s="106"/>
      <c r="UMB1294" s="106"/>
      <c r="UMC1294" s="106"/>
      <c r="UMD1294" s="106"/>
      <c r="UME1294" s="106"/>
      <c r="UMF1294" s="106"/>
      <c r="UMG1294" s="106"/>
      <c r="UMH1294" s="106"/>
      <c r="UMI1294" s="106"/>
      <c r="UMJ1294" s="106"/>
      <c r="UMK1294" s="106"/>
      <c r="UML1294" s="106"/>
      <c r="UMM1294" s="106"/>
      <c r="UMN1294" s="106"/>
      <c r="UMO1294" s="106"/>
      <c r="UMP1294" s="106"/>
      <c r="UMQ1294" s="106"/>
      <c r="UMR1294" s="106"/>
      <c r="UMS1294" s="106"/>
      <c r="UMT1294" s="106"/>
      <c r="UMU1294" s="106"/>
      <c r="UMV1294" s="106"/>
      <c r="UMW1294" s="106"/>
      <c r="UMX1294" s="106"/>
      <c r="UMY1294" s="106"/>
      <c r="UMZ1294" s="106"/>
      <c r="UNA1294" s="106"/>
      <c r="UNB1294" s="106"/>
      <c r="UNC1294" s="106"/>
      <c r="UND1294" s="106"/>
      <c r="UNE1294" s="106"/>
      <c r="UNF1294" s="106"/>
      <c r="UNG1294" s="106"/>
      <c r="UNH1294" s="106"/>
      <c r="UNI1294" s="106"/>
      <c r="UNJ1294" s="106"/>
      <c r="UNK1294" s="106"/>
      <c r="UNL1294" s="106"/>
      <c r="UNM1294" s="106"/>
      <c r="UNN1294" s="106"/>
      <c r="UNO1294" s="106"/>
      <c r="UNP1294" s="106"/>
      <c r="UNQ1294" s="106"/>
      <c r="UNR1294" s="106"/>
      <c r="UNS1294" s="106"/>
      <c r="UNT1294" s="106"/>
      <c r="UNU1294" s="106"/>
      <c r="UNV1294" s="106"/>
      <c r="UNW1294" s="106"/>
      <c r="UNX1294" s="106"/>
      <c r="UNY1294" s="106"/>
      <c r="UNZ1294" s="106"/>
      <c r="UOA1294" s="106"/>
      <c r="UOB1294" s="106"/>
      <c r="UOC1294" s="106"/>
      <c r="UOD1294" s="106"/>
      <c r="UOE1294" s="106"/>
      <c r="UOF1294" s="106"/>
      <c r="UOG1294" s="106"/>
      <c r="UOH1294" s="106"/>
      <c r="UOI1294" s="106"/>
      <c r="UOJ1294" s="106"/>
      <c r="UOK1294" s="106"/>
      <c r="UOL1294" s="106"/>
      <c r="UOM1294" s="106"/>
      <c r="UON1294" s="106"/>
      <c r="UOO1294" s="106"/>
      <c r="UOP1294" s="106"/>
      <c r="UOQ1294" s="106"/>
      <c r="UOR1294" s="106"/>
      <c r="UOS1294" s="106"/>
      <c r="UOT1294" s="106"/>
      <c r="UOU1294" s="106"/>
      <c r="UOV1294" s="106"/>
      <c r="UOW1294" s="106"/>
      <c r="UOX1294" s="106"/>
      <c r="UOY1294" s="106"/>
      <c r="UOZ1294" s="106"/>
      <c r="UPA1294" s="106"/>
      <c r="UPB1294" s="106"/>
      <c r="UPC1294" s="106"/>
      <c r="UPD1294" s="106"/>
      <c r="UPE1294" s="106"/>
      <c r="UPF1294" s="106"/>
      <c r="UPG1294" s="106"/>
      <c r="UPH1294" s="106"/>
      <c r="UPI1294" s="106"/>
      <c r="UPJ1294" s="106"/>
      <c r="UPK1294" s="106"/>
      <c r="UPL1294" s="106"/>
      <c r="UPM1294" s="106"/>
      <c r="UPN1294" s="106"/>
      <c r="UPO1294" s="106"/>
      <c r="UPP1294" s="106"/>
      <c r="UPQ1294" s="106"/>
      <c r="UPR1294" s="106"/>
      <c r="UPS1294" s="106"/>
      <c r="UPT1294" s="106"/>
      <c r="UPU1294" s="106"/>
      <c r="UPV1294" s="106"/>
      <c r="UPW1294" s="106"/>
      <c r="UPX1294" s="106"/>
      <c r="UPY1294" s="106"/>
      <c r="UPZ1294" s="106"/>
      <c r="UQA1294" s="106"/>
      <c r="UQB1294" s="106"/>
      <c r="UQC1294" s="106"/>
      <c r="UQD1294" s="106"/>
      <c r="UQE1294" s="106"/>
      <c r="UQF1294" s="106"/>
      <c r="UQG1294" s="106"/>
      <c r="UQH1294" s="106"/>
      <c r="UQI1294" s="106"/>
      <c r="UQJ1294" s="106"/>
      <c r="UQK1294" s="106"/>
      <c r="UQL1294" s="106"/>
      <c r="UQM1294" s="106"/>
      <c r="UQN1294" s="106"/>
      <c r="UQO1294" s="106"/>
      <c r="UQP1294" s="106"/>
      <c r="UQQ1294" s="106"/>
      <c r="UQR1294" s="106"/>
      <c r="UQS1294" s="106"/>
      <c r="UQT1294" s="106"/>
      <c r="UQU1294" s="106"/>
      <c r="UQV1294" s="106"/>
      <c r="UQW1294" s="106"/>
      <c r="UQX1294" s="106"/>
      <c r="UQY1294" s="106"/>
      <c r="UQZ1294" s="106"/>
      <c r="URA1294" s="106"/>
      <c r="URB1294" s="106"/>
      <c r="URC1294" s="106"/>
      <c r="URD1294" s="106"/>
      <c r="URE1294" s="106"/>
      <c r="URF1294" s="106"/>
      <c r="URG1294" s="106"/>
      <c r="URH1294" s="106"/>
      <c r="URI1294" s="106"/>
      <c r="URJ1294" s="106"/>
      <c r="URK1294" s="106"/>
      <c r="URL1294" s="106"/>
      <c r="URM1294" s="106"/>
      <c r="URN1294" s="106"/>
      <c r="URO1294" s="106"/>
      <c r="URP1294" s="106"/>
      <c r="URQ1294" s="106"/>
      <c r="URR1294" s="106"/>
      <c r="URS1294" s="106"/>
      <c r="URT1294" s="106"/>
      <c r="URU1294" s="106"/>
      <c r="URV1294" s="106"/>
      <c r="URW1294" s="106"/>
      <c r="URX1294" s="106"/>
      <c r="URY1294" s="106"/>
      <c r="URZ1294" s="106"/>
      <c r="USA1294" s="106"/>
      <c r="USB1294" s="106"/>
      <c r="USC1294" s="106"/>
      <c r="USD1294" s="106"/>
      <c r="USE1294" s="106"/>
      <c r="USF1294" s="106"/>
      <c r="USG1294" s="106"/>
      <c r="USH1294" s="106"/>
      <c r="USI1294" s="106"/>
      <c r="USJ1294" s="106"/>
      <c r="USK1294" s="106"/>
      <c r="USL1294" s="106"/>
      <c r="USM1294" s="106"/>
      <c r="USN1294" s="106"/>
      <c r="USO1294" s="106"/>
      <c r="USP1294" s="106"/>
      <c r="USQ1294" s="106"/>
      <c r="USR1294" s="106"/>
      <c r="USS1294" s="106"/>
      <c r="UST1294" s="106"/>
      <c r="USU1294" s="106"/>
      <c r="USV1294" s="106"/>
      <c r="USW1294" s="106"/>
      <c r="USX1294" s="106"/>
      <c r="USY1294" s="106"/>
      <c r="USZ1294" s="106"/>
      <c r="UTA1294" s="106"/>
      <c r="UTB1294" s="106"/>
      <c r="UTC1294" s="106"/>
      <c r="UTD1294" s="106"/>
      <c r="UTE1294" s="106"/>
      <c r="UTF1294" s="106"/>
      <c r="UTG1294" s="106"/>
      <c r="UTH1294" s="106"/>
      <c r="UTI1294" s="106"/>
      <c r="UTJ1294" s="106"/>
      <c r="UTK1294" s="106"/>
      <c r="UTL1294" s="106"/>
      <c r="UTM1294" s="106"/>
      <c r="UTN1294" s="106"/>
      <c r="UTO1294" s="106"/>
      <c r="UTP1294" s="106"/>
      <c r="UTQ1294" s="106"/>
      <c r="UTR1294" s="106"/>
      <c r="UTS1294" s="106"/>
      <c r="UTT1294" s="106"/>
      <c r="UTU1294" s="106"/>
      <c r="UTV1294" s="106"/>
      <c r="UTW1294" s="106"/>
      <c r="UTX1294" s="106"/>
      <c r="UTY1294" s="106"/>
      <c r="UTZ1294" s="106"/>
      <c r="UUA1294" s="106"/>
      <c r="UUB1294" s="106"/>
      <c r="UUC1294" s="106"/>
      <c r="UUD1294" s="106"/>
      <c r="UUE1294" s="106"/>
      <c r="UUF1294" s="106"/>
      <c r="UUG1294" s="106"/>
      <c r="UUH1294" s="106"/>
      <c r="UUI1294" s="106"/>
      <c r="UUJ1294" s="106"/>
      <c r="UUK1294" s="106"/>
      <c r="UUL1294" s="106"/>
      <c r="UUM1294" s="106"/>
      <c r="UUN1294" s="106"/>
      <c r="UUO1294" s="106"/>
      <c r="UUP1294" s="106"/>
      <c r="UUQ1294" s="106"/>
      <c r="UUR1294" s="106"/>
      <c r="UUS1294" s="106"/>
      <c r="UUT1294" s="106"/>
      <c r="UUU1294" s="106"/>
      <c r="UUV1294" s="106"/>
      <c r="UUW1294" s="106"/>
      <c r="UUX1294" s="106"/>
      <c r="UUY1294" s="106"/>
      <c r="UUZ1294" s="106"/>
      <c r="UVA1294" s="106"/>
      <c r="UVB1294" s="106"/>
      <c r="UVC1294" s="106"/>
      <c r="UVD1294" s="106"/>
      <c r="UVE1294" s="106"/>
      <c r="UVF1294" s="106"/>
      <c r="UVG1294" s="106"/>
      <c r="UVH1294" s="106"/>
      <c r="UVI1294" s="106"/>
      <c r="UVJ1294" s="106"/>
      <c r="UVK1294" s="106"/>
      <c r="UVL1294" s="106"/>
      <c r="UVM1294" s="106"/>
      <c r="UVN1294" s="106"/>
      <c r="UVO1294" s="106"/>
      <c r="UVP1294" s="106"/>
      <c r="UVQ1294" s="106"/>
      <c r="UVR1294" s="106"/>
      <c r="UVS1294" s="106"/>
      <c r="UVT1294" s="106"/>
      <c r="UVU1294" s="106"/>
      <c r="UVV1294" s="106"/>
      <c r="UVW1294" s="106"/>
      <c r="UVX1294" s="106"/>
      <c r="UVY1294" s="106"/>
      <c r="UVZ1294" s="106"/>
      <c r="UWA1294" s="106"/>
      <c r="UWB1294" s="106"/>
      <c r="UWC1294" s="106"/>
      <c r="UWD1294" s="106"/>
      <c r="UWE1294" s="106"/>
      <c r="UWF1294" s="106"/>
      <c r="UWG1294" s="106"/>
      <c r="UWH1294" s="106"/>
      <c r="UWI1294" s="106"/>
      <c r="UWJ1294" s="106"/>
      <c r="UWK1294" s="106"/>
      <c r="UWL1294" s="106"/>
      <c r="UWM1294" s="106"/>
      <c r="UWN1294" s="106"/>
      <c r="UWO1294" s="106"/>
      <c r="UWP1294" s="106"/>
      <c r="UWQ1294" s="106"/>
      <c r="UWR1294" s="106"/>
      <c r="UWS1294" s="106"/>
      <c r="UWT1294" s="106"/>
      <c r="UWU1294" s="106"/>
      <c r="UWV1294" s="106"/>
      <c r="UWW1294" s="106"/>
      <c r="UWX1294" s="106"/>
      <c r="UWY1294" s="106"/>
      <c r="UWZ1294" s="106"/>
      <c r="UXA1294" s="106"/>
      <c r="UXB1294" s="106"/>
      <c r="UXC1294" s="106"/>
      <c r="UXD1294" s="106"/>
      <c r="UXE1294" s="106"/>
      <c r="UXF1294" s="106"/>
      <c r="UXG1294" s="106"/>
      <c r="UXH1294" s="106"/>
      <c r="UXI1294" s="106"/>
      <c r="UXJ1294" s="106"/>
      <c r="UXK1294" s="106"/>
      <c r="UXL1294" s="106"/>
      <c r="UXM1294" s="106"/>
      <c r="UXN1294" s="106"/>
      <c r="UXO1294" s="106"/>
      <c r="UXP1294" s="106"/>
      <c r="UXQ1294" s="106"/>
      <c r="UXR1294" s="106"/>
      <c r="UXS1294" s="106"/>
      <c r="UXT1294" s="106"/>
      <c r="UXU1294" s="106"/>
      <c r="UXV1294" s="106"/>
      <c r="UXW1294" s="106"/>
      <c r="UXX1294" s="106"/>
      <c r="UXY1294" s="106"/>
      <c r="UXZ1294" s="106"/>
      <c r="UYA1294" s="106"/>
      <c r="UYB1294" s="106"/>
      <c r="UYC1294" s="106"/>
      <c r="UYD1294" s="106"/>
      <c r="UYE1294" s="106"/>
      <c r="UYF1294" s="106"/>
      <c r="UYG1294" s="106"/>
      <c r="UYH1294" s="106"/>
      <c r="UYI1294" s="106"/>
      <c r="UYJ1294" s="106"/>
      <c r="UYK1294" s="106"/>
      <c r="UYL1294" s="106"/>
      <c r="UYM1294" s="106"/>
      <c r="UYN1294" s="106"/>
      <c r="UYO1294" s="106"/>
      <c r="UYP1294" s="106"/>
      <c r="UYQ1294" s="106"/>
      <c r="UYR1294" s="106"/>
      <c r="UYS1294" s="106"/>
      <c r="UYT1294" s="106"/>
      <c r="UYU1294" s="106"/>
      <c r="UYV1294" s="106"/>
      <c r="UYW1294" s="106"/>
      <c r="UYX1294" s="106"/>
      <c r="UYY1294" s="106"/>
      <c r="UYZ1294" s="106"/>
      <c r="UZA1294" s="106"/>
      <c r="UZB1294" s="106"/>
      <c r="UZC1294" s="106"/>
      <c r="UZD1294" s="106"/>
      <c r="UZE1294" s="106"/>
      <c r="UZF1294" s="106"/>
      <c r="UZG1294" s="106"/>
      <c r="UZH1294" s="106"/>
      <c r="UZI1294" s="106"/>
      <c r="UZJ1294" s="106"/>
      <c r="UZK1294" s="106"/>
      <c r="UZL1294" s="106"/>
      <c r="UZM1294" s="106"/>
      <c r="UZN1294" s="106"/>
      <c r="UZO1294" s="106"/>
      <c r="UZP1294" s="106"/>
      <c r="UZQ1294" s="106"/>
      <c r="UZR1294" s="106"/>
      <c r="UZS1294" s="106"/>
      <c r="UZT1294" s="106"/>
      <c r="UZU1294" s="106"/>
      <c r="UZV1294" s="106"/>
      <c r="UZW1294" s="106"/>
      <c r="UZX1294" s="106"/>
      <c r="UZY1294" s="106"/>
      <c r="UZZ1294" s="106"/>
      <c r="VAA1294" s="106"/>
      <c r="VAB1294" s="106"/>
      <c r="VAC1294" s="106"/>
      <c r="VAD1294" s="106"/>
      <c r="VAE1294" s="106"/>
      <c r="VAF1294" s="106"/>
      <c r="VAG1294" s="106"/>
      <c r="VAH1294" s="106"/>
      <c r="VAI1294" s="106"/>
      <c r="VAJ1294" s="106"/>
      <c r="VAK1294" s="106"/>
      <c r="VAL1294" s="106"/>
      <c r="VAM1294" s="106"/>
      <c r="VAN1294" s="106"/>
      <c r="VAO1294" s="106"/>
      <c r="VAP1294" s="106"/>
      <c r="VAQ1294" s="106"/>
      <c r="VAR1294" s="106"/>
      <c r="VAS1294" s="106"/>
      <c r="VAT1294" s="106"/>
      <c r="VAU1294" s="106"/>
      <c r="VAV1294" s="106"/>
      <c r="VAW1294" s="106"/>
      <c r="VAX1294" s="106"/>
      <c r="VAY1294" s="106"/>
      <c r="VAZ1294" s="106"/>
      <c r="VBA1294" s="106"/>
      <c r="VBB1294" s="106"/>
      <c r="VBC1294" s="106"/>
      <c r="VBD1294" s="106"/>
      <c r="VBE1294" s="106"/>
      <c r="VBF1294" s="106"/>
      <c r="VBG1294" s="106"/>
      <c r="VBH1294" s="106"/>
      <c r="VBI1294" s="106"/>
      <c r="VBJ1294" s="106"/>
      <c r="VBK1294" s="106"/>
      <c r="VBL1294" s="106"/>
      <c r="VBM1294" s="106"/>
      <c r="VBN1294" s="106"/>
      <c r="VBO1294" s="106"/>
      <c r="VBP1294" s="106"/>
      <c r="VBQ1294" s="106"/>
      <c r="VBR1294" s="106"/>
      <c r="VBS1294" s="106"/>
      <c r="VBT1294" s="106"/>
      <c r="VBU1294" s="106"/>
      <c r="VBV1294" s="106"/>
      <c r="VBW1294" s="106"/>
      <c r="VBX1294" s="106"/>
      <c r="VBY1294" s="106"/>
      <c r="VBZ1294" s="106"/>
      <c r="VCA1294" s="106"/>
      <c r="VCB1294" s="106"/>
      <c r="VCC1294" s="106"/>
      <c r="VCD1294" s="106"/>
      <c r="VCE1294" s="106"/>
      <c r="VCF1294" s="106"/>
      <c r="VCG1294" s="106"/>
      <c r="VCH1294" s="106"/>
      <c r="VCI1294" s="106"/>
      <c r="VCJ1294" s="106"/>
      <c r="VCK1294" s="106"/>
      <c r="VCL1294" s="106"/>
      <c r="VCM1294" s="106"/>
      <c r="VCN1294" s="106"/>
      <c r="VCO1294" s="106"/>
      <c r="VCP1294" s="106"/>
      <c r="VCQ1294" s="106"/>
      <c r="VCR1294" s="106"/>
      <c r="VCS1294" s="106"/>
      <c r="VCT1294" s="106"/>
      <c r="VCU1294" s="106"/>
      <c r="VCV1294" s="106"/>
      <c r="VCW1294" s="106"/>
      <c r="VCX1294" s="106"/>
      <c r="VCY1294" s="106"/>
      <c r="VCZ1294" s="106"/>
      <c r="VDA1294" s="106"/>
      <c r="VDB1294" s="106"/>
      <c r="VDC1294" s="106"/>
      <c r="VDD1294" s="106"/>
      <c r="VDE1294" s="106"/>
      <c r="VDF1294" s="106"/>
      <c r="VDG1294" s="106"/>
      <c r="VDH1294" s="106"/>
      <c r="VDI1294" s="106"/>
      <c r="VDJ1294" s="106"/>
      <c r="VDK1294" s="106"/>
      <c r="VDL1294" s="106"/>
      <c r="VDM1294" s="106"/>
      <c r="VDN1294" s="106"/>
      <c r="VDO1294" s="106"/>
      <c r="VDP1294" s="106"/>
      <c r="VDQ1294" s="106"/>
      <c r="VDR1294" s="106"/>
      <c r="VDS1294" s="106"/>
      <c r="VDT1294" s="106"/>
      <c r="VDU1294" s="106"/>
      <c r="VDV1294" s="106"/>
      <c r="VDW1294" s="106"/>
      <c r="VDX1294" s="106"/>
      <c r="VDY1294" s="106"/>
      <c r="VDZ1294" s="106"/>
      <c r="VEA1294" s="106"/>
      <c r="VEB1294" s="106"/>
      <c r="VEC1294" s="106"/>
      <c r="VED1294" s="106"/>
      <c r="VEE1294" s="106"/>
      <c r="VEF1294" s="106"/>
      <c r="VEG1294" s="106"/>
      <c r="VEH1294" s="106"/>
      <c r="VEI1294" s="106"/>
      <c r="VEJ1294" s="106"/>
      <c r="VEK1294" s="106"/>
      <c r="VEL1294" s="106"/>
      <c r="VEM1294" s="106"/>
      <c r="VEN1294" s="106"/>
      <c r="VEO1294" s="106"/>
      <c r="VEP1294" s="106"/>
      <c r="VEQ1294" s="106"/>
      <c r="VER1294" s="106"/>
      <c r="VES1294" s="106"/>
      <c r="VET1294" s="106"/>
      <c r="VEU1294" s="106"/>
      <c r="VEV1294" s="106"/>
      <c r="VEW1294" s="106"/>
      <c r="VEX1294" s="106"/>
      <c r="VEY1294" s="106"/>
      <c r="VEZ1294" s="106"/>
      <c r="VFA1294" s="106"/>
      <c r="VFB1294" s="106"/>
      <c r="VFC1294" s="106"/>
      <c r="VFD1294" s="106"/>
      <c r="VFE1294" s="106"/>
      <c r="VFF1294" s="106"/>
      <c r="VFG1294" s="106"/>
      <c r="VFH1294" s="106"/>
      <c r="VFI1294" s="106"/>
      <c r="VFJ1294" s="106"/>
      <c r="VFK1294" s="106"/>
      <c r="VFL1294" s="106"/>
      <c r="VFM1294" s="106"/>
      <c r="VFN1294" s="106"/>
      <c r="VFO1294" s="106"/>
      <c r="VFP1294" s="106"/>
      <c r="VFQ1294" s="106"/>
      <c r="VFR1294" s="106"/>
      <c r="VFS1294" s="106"/>
      <c r="VFT1294" s="106"/>
      <c r="VFU1294" s="106"/>
      <c r="VFV1294" s="106"/>
      <c r="VFW1294" s="106"/>
      <c r="VFX1294" s="106"/>
      <c r="VFY1294" s="106"/>
      <c r="VFZ1294" s="106"/>
      <c r="VGA1294" s="106"/>
      <c r="VGB1294" s="106"/>
      <c r="VGC1294" s="106"/>
      <c r="VGD1294" s="106"/>
      <c r="VGE1294" s="106"/>
      <c r="VGF1294" s="106"/>
      <c r="VGG1294" s="106"/>
      <c r="VGH1294" s="106"/>
      <c r="VGI1294" s="106"/>
      <c r="VGJ1294" s="106"/>
      <c r="VGK1294" s="106"/>
      <c r="VGL1294" s="106"/>
      <c r="VGM1294" s="106"/>
      <c r="VGN1294" s="106"/>
      <c r="VGO1294" s="106"/>
      <c r="VGP1294" s="106"/>
      <c r="VGQ1294" s="106"/>
      <c r="VGR1294" s="106"/>
      <c r="VGS1294" s="106"/>
      <c r="VGT1294" s="106"/>
      <c r="VGU1294" s="106"/>
      <c r="VGV1294" s="106"/>
      <c r="VGW1294" s="106"/>
      <c r="VGX1294" s="106"/>
      <c r="VGY1294" s="106"/>
      <c r="VGZ1294" s="106"/>
      <c r="VHA1294" s="106"/>
      <c r="VHB1294" s="106"/>
      <c r="VHC1294" s="106"/>
      <c r="VHD1294" s="106"/>
      <c r="VHE1294" s="106"/>
      <c r="VHF1294" s="106"/>
      <c r="VHG1294" s="106"/>
      <c r="VHH1294" s="106"/>
      <c r="VHI1294" s="106"/>
      <c r="VHJ1294" s="106"/>
      <c r="VHK1294" s="106"/>
      <c r="VHL1294" s="106"/>
      <c r="VHM1294" s="106"/>
      <c r="VHN1294" s="106"/>
      <c r="VHO1294" s="106"/>
      <c r="VHP1294" s="106"/>
      <c r="VHQ1294" s="106"/>
      <c r="VHR1294" s="106"/>
      <c r="VHS1294" s="106"/>
      <c r="VHT1294" s="106"/>
      <c r="VHU1294" s="106"/>
      <c r="VHV1294" s="106"/>
      <c r="VHW1294" s="106"/>
      <c r="VHX1294" s="106"/>
      <c r="VHY1294" s="106"/>
      <c r="VHZ1294" s="106"/>
      <c r="VIA1294" s="106"/>
      <c r="VIB1294" s="106"/>
      <c r="VIC1294" s="106"/>
      <c r="VID1294" s="106"/>
      <c r="VIE1294" s="106"/>
      <c r="VIF1294" s="106"/>
      <c r="VIG1294" s="106"/>
      <c r="VIH1294" s="106"/>
      <c r="VII1294" s="106"/>
      <c r="VIJ1294" s="106"/>
      <c r="VIK1294" s="106"/>
      <c r="VIL1294" s="106"/>
      <c r="VIM1294" s="106"/>
      <c r="VIN1294" s="106"/>
      <c r="VIO1294" s="106"/>
      <c r="VIP1294" s="106"/>
      <c r="VIQ1294" s="106"/>
      <c r="VIR1294" s="106"/>
      <c r="VIS1294" s="106"/>
      <c r="VIT1294" s="106"/>
      <c r="VIU1294" s="106"/>
      <c r="VIV1294" s="106"/>
      <c r="VIW1294" s="106"/>
      <c r="VIX1294" s="106"/>
      <c r="VIY1294" s="106"/>
      <c r="VIZ1294" s="106"/>
      <c r="VJA1294" s="106"/>
      <c r="VJB1294" s="106"/>
      <c r="VJC1294" s="106"/>
      <c r="VJD1294" s="106"/>
      <c r="VJE1294" s="106"/>
      <c r="VJF1294" s="106"/>
      <c r="VJG1294" s="106"/>
      <c r="VJH1294" s="106"/>
      <c r="VJI1294" s="106"/>
      <c r="VJJ1294" s="106"/>
      <c r="VJK1294" s="106"/>
      <c r="VJL1294" s="106"/>
      <c r="VJM1294" s="106"/>
      <c r="VJN1294" s="106"/>
      <c r="VJO1294" s="106"/>
      <c r="VJP1294" s="106"/>
      <c r="VJQ1294" s="106"/>
      <c r="VJR1294" s="106"/>
      <c r="VJS1294" s="106"/>
      <c r="VJT1294" s="106"/>
      <c r="VJU1294" s="106"/>
      <c r="VJV1294" s="106"/>
      <c r="VJW1294" s="106"/>
      <c r="VJX1294" s="106"/>
      <c r="VJY1294" s="106"/>
      <c r="VJZ1294" s="106"/>
      <c r="VKA1294" s="106"/>
      <c r="VKB1294" s="106"/>
      <c r="VKC1294" s="106"/>
      <c r="VKD1294" s="106"/>
      <c r="VKE1294" s="106"/>
      <c r="VKF1294" s="106"/>
      <c r="VKG1294" s="106"/>
      <c r="VKH1294" s="106"/>
      <c r="VKI1294" s="106"/>
      <c r="VKJ1294" s="106"/>
      <c r="VKK1294" s="106"/>
      <c r="VKL1294" s="106"/>
      <c r="VKM1294" s="106"/>
      <c r="VKN1294" s="106"/>
      <c r="VKO1294" s="106"/>
      <c r="VKP1294" s="106"/>
      <c r="VKQ1294" s="106"/>
      <c r="VKR1294" s="106"/>
      <c r="VKS1294" s="106"/>
      <c r="VKT1294" s="106"/>
      <c r="VKU1294" s="106"/>
      <c r="VKV1294" s="106"/>
      <c r="VKW1294" s="106"/>
      <c r="VKX1294" s="106"/>
      <c r="VKY1294" s="106"/>
      <c r="VKZ1294" s="106"/>
      <c r="VLA1294" s="106"/>
      <c r="VLB1294" s="106"/>
      <c r="VLC1294" s="106"/>
      <c r="VLD1294" s="106"/>
      <c r="VLE1294" s="106"/>
      <c r="VLF1294" s="106"/>
      <c r="VLG1294" s="106"/>
      <c r="VLH1294" s="106"/>
      <c r="VLI1294" s="106"/>
      <c r="VLJ1294" s="106"/>
      <c r="VLK1294" s="106"/>
      <c r="VLL1294" s="106"/>
      <c r="VLM1294" s="106"/>
      <c r="VLN1294" s="106"/>
      <c r="VLO1294" s="106"/>
      <c r="VLP1294" s="106"/>
      <c r="VLQ1294" s="106"/>
      <c r="VLR1294" s="106"/>
      <c r="VLS1294" s="106"/>
      <c r="VLT1294" s="106"/>
      <c r="VLU1294" s="106"/>
      <c r="VLV1294" s="106"/>
      <c r="VLW1294" s="106"/>
      <c r="VLX1294" s="106"/>
      <c r="VLY1294" s="106"/>
      <c r="VLZ1294" s="106"/>
      <c r="VMA1294" s="106"/>
      <c r="VMB1294" s="106"/>
      <c r="VMC1294" s="106"/>
      <c r="VMD1294" s="106"/>
      <c r="VME1294" s="106"/>
      <c r="VMF1294" s="106"/>
      <c r="VMG1294" s="106"/>
      <c r="VMH1294" s="106"/>
      <c r="VMI1294" s="106"/>
      <c r="VMJ1294" s="106"/>
      <c r="VMK1294" s="106"/>
      <c r="VML1294" s="106"/>
      <c r="VMM1294" s="106"/>
      <c r="VMN1294" s="106"/>
      <c r="VMO1294" s="106"/>
      <c r="VMP1294" s="106"/>
      <c r="VMQ1294" s="106"/>
      <c r="VMR1294" s="106"/>
      <c r="VMS1294" s="106"/>
      <c r="VMT1294" s="106"/>
      <c r="VMU1294" s="106"/>
      <c r="VMV1294" s="106"/>
      <c r="VMW1294" s="106"/>
      <c r="VMX1294" s="106"/>
      <c r="VMY1294" s="106"/>
      <c r="VMZ1294" s="106"/>
      <c r="VNA1294" s="106"/>
      <c r="VNB1294" s="106"/>
      <c r="VNC1294" s="106"/>
      <c r="VND1294" s="106"/>
      <c r="VNE1294" s="106"/>
      <c r="VNF1294" s="106"/>
      <c r="VNG1294" s="106"/>
      <c r="VNH1294" s="106"/>
      <c r="VNI1294" s="106"/>
      <c r="VNJ1294" s="106"/>
      <c r="VNK1294" s="106"/>
      <c r="VNL1294" s="106"/>
      <c r="VNM1294" s="106"/>
      <c r="VNN1294" s="106"/>
      <c r="VNO1294" s="106"/>
      <c r="VNP1294" s="106"/>
      <c r="VNQ1294" s="106"/>
      <c r="VNR1294" s="106"/>
      <c r="VNS1294" s="106"/>
      <c r="VNT1294" s="106"/>
      <c r="VNU1294" s="106"/>
      <c r="VNV1294" s="106"/>
      <c r="VNW1294" s="106"/>
      <c r="VNX1294" s="106"/>
      <c r="VNY1294" s="106"/>
      <c r="VNZ1294" s="106"/>
      <c r="VOA1294" s="106"/>
      <c r="VOB1294" s="106"/>
      <c r="VOC1294" s="106"/>
      <c r="VOD1294" s="106"/>
      <c r="VOE1294" s="106"/>
      <c r="VOF1294" s="106"/>
      <c r="VOG1294" s="106"/>
      <c r="VOH1294" s="106"/>
      <c r="VOI1294" s="106"/>
      <c r="VOJ1294" s="106"/>
      <c r="VOK1294" s="106"/>
      <c r="VOL1294" s="106"/>
      <c r="VOM1294" s="106"/>
      <c r="VON1294" s="106"/>
      <c r="VOO1294" s="106"/>
      <c r="VOP1294" s="106"/>
      <c r="VOQ1294" s="106"/>
      <c r="VOR1294" s="106"/>
      <c r="VOS1294" s="106"/>
      <c r="VOT1294" s="106"/>
      <c r="VOU1294" s="106"/>
      <c r="VOV1294" s="106"/>
      <c r="VOW1294" s="106"/>
      <c r="VOX1294" s="106"/>
      <c r="VOY1294" s="106"/>
      <c r="VOZ1294" s="106"/>
      <c r="VPA1294" s="106"/>
      <c r="VPB1294" s="106"/>
      <c r="VPC1294" s="106"/>
      <c r="VPD1294" s="106"/>
      <c r="VPE1294" s="106"/>
      <c r="VPF1294" s="106"/>
      <c r="VPG1294" s="106"/>
      <c r="VPH1294" s="106"/>
      <c r="VPI1294" s="106"/>
      <c r="VPJ1294" s="106"/>
      <c r="VPK1294" s="106"/>
      <c r="VPL1294" s="106"/>
      <c r="VPM1294" s="106"/>
      <c r="VPN1294" s="106"/>
      <c r="VPO1294" s="106"/>
      <c r="VPP1294" s="106"/>
      <c r="VPQ1294" s="106"/>
      <c r="VPR1294" s="106"/>
      <c r="VPS1294" s="106"/>
      <c r="VPT1294" s="106"/>
      <c r="VPU1294" s="106"/>
      <c r="VPV1294" s="106"/>
      <c r="VPW1294" s="106"/>
      <c r="VPX1294" s="106"/>
      <c r="VPY1294" s="106"/>
      <c r="VPZ1294" s="106"/>
      <c r="VQA1294" s="106"/>
      <c r="VQB1294" s="106"/>
      <c r="VQC1294" s="106"/>
      <c r="VQD1294" s="106"/>
      <c r="VQE1294" s="106"/>
      <c r="VQF1294" s="106"/>
      <c r="VQG1294" s="106"/>
      <c r="VQH1294" s="106"/>
      <c r="VQI1294" s="106"/>
      <c r="VQJ1294" s="106"/>
      <c r="VQK1294" s="106"/>
      <c r="VQL1294" s="106"/>
      <c r="VQM1294" s="106"/>
      <c r="VQN1294" s="106"/>
      <c r="VQO1294" s="106"/>
      <c r="VQP1294" s="106"/>
      <c r="VQQ1294" s="106"/>
      <c r="VQR1294" s="106"/>
      <c r="VQS1294" s="106"/>
      <c r="VQT1294" s="106"/>
      <c r="VQU1294" s="106"/>
      <c r="VQV1294" s="106"/>
      <c r="VQW1294" s="106"/>
      <c r="VQX1294" s="106"/>
      <c r="VQY1294" s="106"/>
      <c r="VQZ1294" s="106"/>
      <c r="VRA1294" s="106"/>
      <c r="VRB1294" s="106"/>
      <c r="VRC1294" s="106"/>
      <c r="VRD1294" s="106"/>
      <c r="VRE1294" s="106"/>
      <c r="VRF1294" s="106"/>
      <c r="VRG1294" s="106"/>
      <c r="VRH1294" s="106"/>
      <c r="VRI1294" s="106"/>
      <c r="VRJ1294" s="106"/>
      <c r="VRK1294" s="106"/>
      <c r="VRL1294" s="106"/>
      <c r="VRM1294" s="106"/>
      <c r="VRN1294" s="106"/>
      <c r="VRO1294" s="106"/>
      <c r="VRP1294" s="106"/>
      <c r="VRQ1294" s="106"/>
      <c r="VRR1294" s="106"/>
      <c r="VRS1294" s="106"/>
      <c r="VRT1294" s="106"/>
      <c r="VRU1294" s="106"/>
      <c r="VRV1294" s="106"/>
      <c r="VRW1294" s="106"/>
      <c r="VRX1294" s="106"/>
      <c r="VRY1294" s="106"/>
      <c r="VRZ1294" s="106"/>
      <c r="VSA1294" s="106"/>
      <c r="VSB1294" s="106"/>
      <c r="VSC1294" s="106"/>
      <c r="VSD1294" s="106"/>
      <c r="VSE1294" s="106"/>
      <c r="VSF1294" s="106"/>
      <c r="VSG1294" s="106"/>
      <c r="VSH1294" s="106"/>
      <c r="VSI1294" s="106"/>
      <c r="VSJ1294" s="106"/>
      <c r="VSK1294" s="106"/>
      <c r="VSL1294" s="106"/>
      <c r="VSM1294" s="106"/>
      <c r="VSN1294" s="106"/>
      <c r="VSO1294" s="106"/>
      <c r="VSP1294" s="106"/>
      <c r="VSQ1294" s="106"/>
      <c r="VSR1294" s="106"/>
      <c r="VSS1294" s="106"/>
      <c r="VST1294" s="106"/>
      <c r="VSU1294" s="106"/>
      <c r="VSV1294" s="106"/>
      <c r="VSW1294" s="106"/>
      <c r="VSX1294" s="106"/>
      <c r="VSY1294" s="106"/>
      <c r="VSZ1294" s="106"/>
      <c r="VTA1294" s="106"/>
      <c r="VTB1294" s="106"/>
      <c r="VTC1294" s="106"/>
      <c r="VTD1294" s="106"/>
      <c r="VTE1294" s="106"/>
      <c r="VTF1294" s="106"/>
      <c r="VTG1294" s="106"/>
      <c r="VTH1294" s="106"/>
      <c r="VTI1294" s="106"/>
      <c r="VTJ1294" s="106"/>
      <c r="VTK1294" s="106"/>
      <c r="VTL1294" s="106"/>
      <c r="VTM1294" s="106"/>
      <c r="VTN1294" s="106"/>
      <c r="VTO1294" s="106"/>
      <c r="VTP1294" s="106"/>
      <c r="VTQ1294" s="106"/>
      <c r="VTR1294" s="106"/>
      <c r="VTS1294" s="106"/>
      <c r="VTT1294" s="106"/>
      <c r="VTU1294" s="106"/>
      <c r="VTV1294" s="106"/>
      <c r="VTW1294" s="106"/>
      <c r="VTX1294" s="106"/>
      <c r="VTY1294" s="106"/>
      <c r="VTZ1294" s="106"/>
      <c r="VUA1294" s="106"/>
      <c r="VUB1294" s="106"/>
      <c r="VUC1294" s="106"/>
      <c r="VUD1294" s="106"/>
      <c r="VUE1294" s="106"/>
      <c r="VUF1294" s="106"/>
      <c r="VUG1294" s="106"/>
      <c r="VUH1294" s="106"/>
      <c r="VUI1294" s="106"/>
      <c r="VUJ1294" s="106"/>
      <c r="VUK1294" s="106"/>
      <c r="VUL1294" s="106"/>
      <c r="VUM1294" s="106"/>
      <c r="VUN1294" s="106"/>
      <c r="VUO1294" s="106"/>
      <c r="VUP1294" s="106"/>
      <c r="VUQ1294" s="106"/>
      <c r="VUR1294" s="106"/>
      <c r="VUS1294" s="106"/>
      <c r="VUT1294" s="106"/>
      <c r="VUU1294" s="106"/>
      <c r="VUV1294" s="106"/>
      <c r="VUW1294" s="106"/>
      <c r="VUX1294" s="106"/>
      <c r="VUY1294" s="106"/>
      <c r="VUZ1294" s="106"/>
      <c r="VVA1294" s="106"/>
      <c r="VVB1294" s="106"/>
      <c r="VVC1294" s="106"/>
      <c r="VVD1294" s="106"/>
      <c r="VVE1294" s="106"/>
      <c r="VVF1294" s="106"/>
      <c r="VVG1294" s="106"/>
      <c r="VVH1294" s="106"/>
      <c r="VVI1294" s="106"/>
      <c r="VVJ1294" s="106"/>
      <c r="VVK1294" s="106"/>
      <c r="VVL1294" s="106"/>
      <c r="VVM1294" s="106"/>
      <c r="VVN1294" s="106"/>
      <c r="VVO1294" s="106"/>
      <c r="VVP1294" s="106"/>
      <c r="VVQ1294" s="106"/>
      <c r="VVR1294" s="106"/>
      <c r="VVS1294" s="106"/>
      <c r="VVT1294" s="106"/>
      <c r="VVU1294" s="106"/>
      <c r="VVV1294" s="106"/>
      <c r="VVW1294" s="106"/>
      <c r="VVX1294" s="106"/>
      <c r="VVY1294" s="106"/>
      <c r="VVZ1294" s="106"/>
      <c r="VWA1294" s="106"/>
      <c r="VWB1294" s="106"/>
      <c r="VWC1294" s="106"/>
      <c r="VWD1294" s="106"/>
      <c r="VWE1294" s="106"/>
      <c r="VWF1294" s="106"/>
      <c r="VWG1294" s="106"/>
      <c r="VWH1294" s="106"/>
      <c r="VWI1294" s="106"/>
      <c r="VWJ1294" s="106"/>
      <c r="VWK1294" s="106"/>
      <c r="VWL1294" s="106"/>
      <c r="VWM1294" s="106"/>
      <c r="VWN1294" s="106"/>
      <c r="VWO1294" s="106"/>
      <c r="VWP1294" s="106"/>
      <c r="VWQ1294" s="106"/>
      <c r="VWR1294" s="106"/>
      <c r="VWS1294" s="106"/>
      <c r="VWT1294" s="106"/>
      <c r="VWU1294" s="106"/>
      <c r="VWV1294" s="106"/>
      <c r="VWW1294" s="106"/>
      <c r="VWX1294" s="106"/>
      <c r="VWY1294" s="106"/>
      <c r="VWZ1294" s="106"/>
      <c r="VXA1294" s="106"/>
      <c r="VXB1294" s="106"/>
      <c r="VXC1294" s="106"/>
      <c r="VXD1294" s="106"/>
      <c r="VXE1294" s="106"/>
      <c r="VXF1294" s="106"/>
      <c r="VXG1294" s="106"/>
      <c r="VXH1294" s="106"/>
      <c r="VXI1294" s="106"/>
      <c r="VXJ1294" s="106"/>
      <c r="VXK1294" s="106"/>
      <c r="VXL1294" s="106"/>
      <c r="VXM1294" s="106"/>
      <c r="VXN1294" s="106"/>
      <c r="VXO1294" s="106"/>
      <c r="VXP1294" s="106"/>
      <c r="VXQ1294" s="106"/>
      <c r="VXR1294" s="106"/>
      <c r="VXS1294" s="106"/>
      <c r="VXT1294" s="106"/>
      <c r="VXU1294" s="106"/>
      <c r="VXV1294" s="106"/>
      <c r="VXW1294" s="106"/>
      <c r="VXX1294" s="106"/>
      <c r="VXY1294" s="106"/>
      <c r="VXZ1294" s="106"/>
      <c r="VYA1294" s="106"/>
      <c r="VYB1294" s="106"/>
      <c r="VYC1294" s="106"/>
      <c r="VYD1294" s="106"/>
      <c r="VYE1294" s="106"/>
      <c r="VYF1294" s="106"/>
      <c r="VYG1294" s="106"/>
      <c r="VYH1294" s="106"/>
      <c r="VYI1294" s="106"/>
      <c r="VYJ1294" s="106"/>
      <c r="VYK1294" s="106"/>
      <c r="VYL1294" s="106"/>
      <c r="VYM1294" s="106"/>
      <c r="VYN1294" s="106"/>
      <c r="VYO1294" s="106"/>
      <c r="VYP1294" s="106"/>
      <c r="VYQ1294" s="106"/>
      <c r="VYR1294" s="106"/>
      <c r="VYS1294" s="106"/>
      <c r="VYT1294" s="106"/>
      <c r="VYU1294" s="106"/>
      <c r="VYV1294" s="106"/>
      <c r="VYW1294" s="106"/>
      <c r="VYX1294" s="106"/>
      <c r="VYY1294" s="106"/>
      <c r="VYZ1294" s="106"/>
      <c r="VZA1294" s="106"/>
      <c r="VZB1294" s="106"/>
      <c r="VZC1294" s="106"/>
      <c r="VZD1294" s="106"/>
      <c r="VZE1294" s="106"/>
      <c r="VZF1294" s="106"/>
      <c r="VZG1294" s="106"/>
      <c r="VZH1294" s="106"/>
      <c r="VZI1294" s="106"/>
      <c r="VZJ1294" s="106"/>
      <c r="VZK1294" s="106"/>
      <c r="VZL1294" s="106"/>
      <c r="VZM1294" s="106"/>
      <c r="VZN1294" s="106"/>
      <c r="VZO1294" s="106"/>
      <c r="VZP1294" s="106"/>
      <c r="VZQ1294" s="106"/>
      <c r="VZR1294" s="106"/>
      <c r="VZS1294" s="106"/>
      <c r="VZT1294" s="106"/>
      <c r="VZU1294" s="106"/>
      <c r="VZV1294" s="106"/>
      <c r="VZW1294" s="106"/>
      <c r="VZX1294" s="106"/>
      <c r="VZY1294" s="106"/>
      <c r="VZZ1294" s="106"/>
      <c r="WAA1294" s="106"/>
      <c r="WAB1294" s="106"/>
      <c r="WAC1294" s="106"/>
      <c r="WAD1294" s="106"/>
      <c r="WAE1294" s="106"/>
      <c r="WAF1294" s="106"/>
      <c r="WAG1294" s="106"/>
      <c r="WAH1294" s="106"/>
      <c r="WAI1294" s="106"/>
      <c r="WAJ1294" s="106"/>
      <c r="WAK1294" s="106"/>
      <c r="WAL1294" s="106"/>
      <c r="WAM1294" s="106"/>
      <c r="WAN1294" s="106"/>
      <c r="WAO1294" s="106"/>
      <c r="WAP1294" s="106"/>
      <c r="WAQ1294" s="106"/>
      <c r="WAR1294" s="106"/>
      <c r="WAS1294" s="106"/>
      <c r="WAT1294" s="106"/>
      <c r="WAU1294" s="106"/>
      <c r="WAV1294" s="106"/>
      <c r="WAW1294" s="106"/>
      <c r="WAX1294" s="106"/>
      <c r="WAY1294" s="106"/>
      <c r="WAZ1294" s="106"/>
      <c r="WBA1294" s="106"/>
      <c r="WBB1294" s="106"/>
      <c r="WBC1294" s="106"/>
      <c r="WBD1294" s="106"/>
      <c r="WBE1294" s="106"/>
      <c r="WBF1294" s="106"/>
      <c r="WBG1294" s="106"/>
      <c r="WBH1294" s="106"/>
      <c r="WBI1294" s="106"/>
      <c r="WBJ1294" s="106"/>
      <c r="WBK1294" s="106"/>
      <c r="WBL1294" s="106"/>
      <c r="WBM1294" s="106"/>
      <c r="WBN1294" s="106"/>
      <c r="WBO1294" s="106"/>
      <c r="WBP1294" s="106"/>
      <c r="WBQ1294" s="106"/>
      <c r="WBR1294" s="106"/>
      <c r="WBS1294" s="106"/>
      <c r="WBT1294" s="106"/>
      <c r="WBU1294" s="106"/>
      <c r="WBV1294" s="106"/>
      <c r="WBW1294" s="106"/>
      <c r="WBX1294" s="106"/>
      <c r="WBY1294" s="106"/>
      <c r="WBZ1294" s="106"/>
      <c r="WCA1294" s="106"/>
      <c r="WCB1294" s="106"/>
      <c r="WCC1294" s="106"/>
      <c r="WCD1294" s="106"/>
      <c r="WCE1294" s="106"/>
      <c r="WCF1294" s="106"/>
      <c r="WCG1294" s="106"/>
      <c r="WCH1294" s="106"/>
      <c r="WCI1294" s="106"/>
      <c r="WCJ1294" s="106"/>
      <c r="WCK1294" s="106"/>
      <c r="WCL1294" s="106"/>
      <c r="WCM1294" s="106"/>
      <c r="WCN1294" s="106"/>
      <c r="WCO1294" s="106"/>
      <c r="WCP1294" s="106"/>
      <c r="WCQ1294" s="106"/>
      <c r="WCR1294" s="106"/>
      <c r="WCS1294" s="106"/>
      <c r="WCT1294" s="106"/>
      <c r="WCU1294" s="106"/>
      <c r="WCV1294" s="106"/>
      <c r="WCW1294" s="106"/>
      <c r="WCX1294" s="106"/>
      <c r="WCY1294" s="106"/>
      <c r="WCZ1294" s="106"/>
      <c r="WDA1294" s="106"/>
      <c r="WDB1294" s="106"/>
      <c r="WDC1294" s="106"/>
      <c r="WDD1294" s="106"/>
      <c r="WDE1294" s="106"/>
      <c r="WDF1294" s="106"/>
      <c r="WDG1294" s="106"/>
      <c r="WDH1294" s="106"/>
      <c r="WDI1294" s="106"/>
      <c r="WDJ1294" s="106"/>
      <c r="WDK1294" s="106"/>
      <c r="WDL1294" s="106"/>
      <c r="WDM1294" s="106"/>
      <c r="WDN1294" s="106"/>
      <c r="WDO1294" s="106"/>
      <c r="WDP1294" s="106"/>
      <c r="WDQ1294" s="106"/>
      <c r="WDR1294" s="106"/>
      <c r="WDS1294" s="106"/>
      <c r="WDT1294" s="106"/>
      <c r="WDU1294" s="106"/>
      <c r="WDV1294" s="106"/>
      <c r="WDW1294" s="106"/>
      <c r="WDX1294" s="106"/>
      <c r="WDY1294" s="106"/>
      <c r="WDZ1294" s="106"/>
      <c r="WEA1294" s="106"/>
      <c r="WEB1294" s="106"/>
      <c r="WEC1294" s="106"/>
      <c r="WED1294" s="106"/>
      <c r="WEE1294" s="106"/>
      <c r="WEF1294" s="106"/>
      <c r="WEG1294" s="106"/>
      <c r="WEH1294" s="106"/>
      <c r="WEI1294" s="106"/>
      <c r="WEJ1294" s="106"/>
      <c r="WEK1294" s="106"/>
      <c r="WEL1294" s="106"/>
      <c r="WEM1294" s="106"/>
      <c r="WEN1294" s="106"/>
      <c r="WEO1294" s="106"/>
      <c r="WEP1294" s="106"/>
      <c r="WEQ1294" s="106"/>
      <c r="WER1294" s="106"/>
      <c r="WES1294" s="106"/>
      <c r="WET1294" s="106"/>
      <c r="WEU1294" s="106"/>
      <c r="WEV1294" s="106"/>
      <c r="WEW1294" s="106"/>
      <c r="WEX1294" s="106"/>
      <c r="WEY1294" s="106"/>
      <c r="WEZ1294" s="106"/>
      <c r="WFA1294" s="106"/>
      <c r="WFB1294" s="106"/>
      <c r="WFC1294" s="106"/>
      <c r="WFD1294" s="106"/>
      <c r="WFE1294" s="106"/>
      <c r="WFF1294" s="106"/>
      <c r="WFG1294" s="106"/>
      <c r="WFH1294" s="106"/>
      <c r="WFI1294" s="106"/>
      <c r="WFJ1294" s="106"/>
      <c r="WFK1294" s="106"/>
      <c r="WFL1294" s="106"/>
      <c r="WFM1294" s="106"/>
      <c r="WFN1294" s="106"/>
      <c r="WFO1294" s="106"/>
      <c r="WFP1294" s="106"/>
      <c r="WFQ1294" s="106"/>
      <c r="WFR1294" s="106"/>
      <c r="WFS1294" s="106"/>
      <c r="WFT1294" s="106"/>
      <c r="WFU1294" s="106"/>
      <c r="WFV1294" s="106"/>
      <c r="WFW1294" s="106"/>
      <c r="WFX1294" s="106"/>
      <c r="WFY1294" s="106"/>
      <c r="WFZ1294" s="106"/>
      <c r="WGA1294" s="106"/>
      <c r="WGB1294" s="106"/>
      <c r="WGC1294" s="106"/>
      <c r="WGD1294" s="106"/>
      <c r="WGE1294" s="106"/>
      <c r="WGF1294" s="106"/>
      <c r="WGG1294" s="106"/>
      <c r="WGH1294" s="106"/>
      <c r="WGI1294" s="106"/>
      <c r="WGJ1294" s="106"/>
      <c r="WGK1294" s="106"/>
      <c r="WGL1294" s="106"/>
      <c r="WGM1294" s="106"/>
      <c r="WGN1294" s="106"/>
      <c r="WGO1294" s="106"/>
      <c r="WGP1294" s="106"/>
      <c r="WGQ1294" s="106"/>
      <c r="WGR1294" s="106"/>
      <c r="WGS1294" s="106"/>
      <c r="WGT1294" s="106"/>
      <c r="WGU1294" s="106"/>
      <c r="WGV1294" s="106"/>
      <c r="WGW1294" s="106"/>
      <c r="WGX1294" s="106"/>
      <c r="WGY1294" s="106"/>
      <c r="WGZ1294" s="106"/>
      <c r="WHA1294" s="106"/>
      <c r="WHB1294" s="106"/>
      <c r="WHC1294" s="106"/>
      <c r="WHD1294" s="106"/>
      <c r="WHE1294" s="106"/>
      <c r="WHF1294" s="106"/>
      <c r="WHG1294" s="106"/>
      <c r="WHH1294" s="106"/>
      <c r="WHI1294" s="106"/>
      <c r="WHJ1294" s="106"/>
      <c r="WHK1294" s="106"/>
      <c r="WHL1294" s="106"/>
      <c r="WHM1294" s="106"/>
      <c r="WHN1294" s="106"/>
      <c r="WHO1294" s="106"/>
      <c r="WHP1294" s="106"/>
      <c r="WHQ1294" s="106"/>
      <c r="WHR1294" s="106"/>
      <c r="WHS1294" s="106"/>
      <c r="WHT1294" s="106"/>
      <c r="WHU1294" s="106"/>
      <c r="WHV1294" s="106"/>
      <c r="WHW1294" s="106"/>
      <c r="WHX1294" s="106"/>
      <c r="WHY1294" s="106"/>
      <c r="WHZ1294" s="106"/>
      <c r="WIA1294" s="106"/>
      <c r="WIB1294" s="106"/>
      <c r="WIC1294" s="106"/>
      <c r="WID1294" s="106"/>
      <c r="WIE1294" s="106"/>
      <c r="WIF1294" s="106"/>
      <c r="WIG1294" s="106"/>
      <c r="WIH1294" s="106"/>
      <c r="WII1294" s="106"/>
      <c r="WIJ1294" s="106"/>
      <c r="WIK1294" s="106"/>
      <c r="WIL1294" s="106"/>
      <c r="WIM1294" s="106"/>
      <c r="WIN1294" s="106"/>
      <c r="WIO1294" s="106"/>
      <c r="WIP1294" s="106"/>
      <c r="WIQ1294" s="106"/>
      <c r="WIR1294" s="106"/>
      <c r="WIS1294" s="106"/>
      <c r="WIT1294" s="106"/>
      <c r="WIU1294" s="106"/>
      <c r="WIV1294" s="106"/>
      <c r="WIW1294" s="106"/>
      <c r="WIX1294" s="106"/>
      <c r="WIY1294" s="106"/>
      <c r="WIZ1294" s="106"/>
      <c r="WJA1294" s="106"/>
      <c r="WJB1294" s="106"/>
      <c r="WJC1294" s="106"/>
      <c r="WJD1294" s="106"/>
      <c r="WJE1294" s="106"/>
      <c r="WJF1294" s="106"/>
      <c r="WJG1294" s="106"/>
      <c r="WJH1294" s="106"/>
      <c r="WJI1294" s="106"/>
      <c r="WJJ1294" s="106"/>
      <c r="WJK1294" s="106"/>
      <c r="WJL1294" s="106"/>
      <c r="WJM1294" s="106"/>
      <c r="WJN1294" s="106"/>
      <c r="WJO1294" s="106"/>
      <c r="WJP1294" s="106"/>
      <c r="WJQ1294" s="106"/>
      <c r="WJR1294" s="106"/>
      <c r="WJS1294" s="106"/>
      <c r="WJT1294" s="106"/>
      <c r="WJU1294" s="106"/>
      <c r="WJV1294" s="106"/>
      <c r="WJW1294" s="106"/>
      <c r="WJX1294" s="106"/>
      <c r="WJY1294" s="106"/>
      <c r="WJZ1294" s="106"/>
      <c r="WKA1294" s="106"/>
      <c r="WKB1294" s="106"/>
      <c r="WKC1294" s="106"/>
      <c r="WKD1294" s="106"/>
      <c r="WKE1294" s="106"/>
      <c r="WKF1294" s="106"/>
      <c r="WKG1294" s="106"/>
      <c r="WKH1294" s="106"/>
      <c r="WKI1294" s="106"/>
      <c r="WKJ1294" s="106"/>
      <c r="WKK1294" s="106"/>
      <c r="WKL1294" s="106"/>
      <c r="WKM1294" s="106"/>
      <c r="WKN1294" s="106"/>
      <c r="WKO1294" s="106"/>
      <c r="WKP1294" s="106"/>
      <c r="WKQ1294" s="106"/>
      <c r="WKR1294" s="106"/>
      <c r="WKS1294" s="106"/>
      <c r="WKT1294" s="106"/>
      <c r="WKU1294" s="106"/>
      <c r="WKV1294" s="106"/>
      <c r="WKW1294" s="106"/>
      <c r="WKX1294" s="106"/>
      <c r="WKY1294" s="106"/>
      <c r="WKZ1294" s="106"/>
      <c r="WLA1294" s="106"/>
      <c r="WLB1294" s="106"/>
      <c r="WLC1294" s="106"/>
      <c r="WLD1294" s="106"/>
      <c r="WLE1294" s="106"/>
      <c r="WLF1294" s="106"/>
      <c r="WLG1294" s="106"/>
      <c r="WLH1294" s="106"/>
      <c r="WLI1294" s="106"/>
      <c r="WLJ1294" s="106"/>
      <c r="WLK1294" s="106"/>
      <c r="WLL1294" s="106"/>
      <c r="WLM1294" s="106"/>
      <c r="WLN1294" s="106"/>
      <c r="WLO1294" s="106"/>
      <c r="WLP1294" s="106"/>
      <c r="WLQ1294" s="106"/>
      <c r="WLR1294" s="106"/>
      <c r="WLS1294" s="106"/>
      <c r="WLT1294" s="106"/>
      <c r="WLU1294" s="106"/>
      <c r="WLV1294" s="106"/>
      <c r="WLW1294" s="106"/>
      <c r="WLX1294" s="106"/>
      <c r="WLY1294" s="106"/>
      <c r="WLZ1294" s="106"/>
      <c r="WMA1294" s="106"/>
      <c r="WMB1294" s="106"/>
      <c r="WMC1294" s="106"/>
      <c r="WMD1294" s="106"/>
      <c r="WME1294" s="106"/>
      <c r="WMF1294" s="106"/>
      <c r="WMG1294" s="106"/>
      <c r="WMH1294" s="106"/>
      <c r="WMI1294" s="106"/>
      <c r="WMJ1294" s="106"/>
      <c r="WMK1294" s="106"/>
      <c r="WML1294" s="106"/>
      <c r="WMM1294" s="106"/>
      <c r="WMN1294" s="106"/>
      <c r="WMO1294" s="106"/>
      <c r="WMP1294" s="106"/>
      <c r="WMQ1294" s="106"/>
      <c r="WMR1294" s="106"/>
      <c r="WMS1294" s="106"/>
      <c r="WMT1294" s="106"/>
      <c r="WMU1294" s="106"/>
      <c r="WMV1294" s="106"/>
      <c r="WMW1294" s="106"/>
      <c r="WMX1294" s="106"/>
      <c r="WMY1294" s="106"/>
      <c r="WMZ1294" s="106"/>
      <c r="WNA1294" s="106"/>
      <c r="WNB1294" s="106"/>
      <c r="WNC1294" s="106"/>
      <c r="WND1294" s="106"/>
      <c r="WNE1294" s="106"/>
      <c r="WNF1294" s="106"/>
      <c r="WNG1294" s="106"/>
      <c r="WNH1294" s="106"/>
      <c r="WNI1294" s="106"/>
      <c r="WNJ1294" s="106"/>
      <c r="WNK1294" s="106"/>
      <c r="WNL1294" s="106"/>
      <c r="WNM1294" s="106"/>
      <c r="WNN1294" s="106"/>
      <c r="WNO1294" s="106"/>
      <c r="WNP1294" s="106"/>
      <c r="WNQ1294" s="106"/>
      <c r="WNR1294" s="106"/>
      <c r="WNS1294" s="106"/>
      <c r="WNT1294" s="106"/>
      <c r="WNU1294" s="106"/>
      <c r="WNV1294" s="106"/>
      <c r="WNW1294" s="106"/>
      <c r="WNX1294" s="106"/>
      <c r="WNY1294" s="106"/>
      <c r="WNZ1294" s="106"/>
      <c r="WOA1294" s="106"/>
      <c r="WOB1294" s="106"/>
      <c r="WOC1294" s="106"/>
      <c r="WOD1294" s="106"/>
      <c r="WOE1294" s="106"/>
      <c r="WOF1294" s="106"/>
      <c r="WOG1294" s="106"/>
      <c r="WOH1294" s="106"/>
      <c r="WOI1294" s="106"/>
      <c r="WOJ1294" s="106"/>
      <c r="WOK1294" s="106"/>
      <c r="WOL1294" s="106"/>
      <c r="WOM1294" s="106"/>
      <c r="WON1294" s="106"/>
      <c r="WOO1294" s="106"/>
      <c r="WOP1294" s="106"/>
      <c r="WOQ1294" s="106"/>
      <c r="WOR1294" s="106"/>
      <c r="WOS1294" s="106"/>
      <c r="WOT1294" s="106"/>
      <c r="WOU1294" s="106"/>
      <c r="WOV1294" s="106"/>
      <c r="WOW1294" s="106"/>
      <c r="WOX1294" s="106"/>
      <c r="WOY1294" s="106"/>
      <c r="WOZ1294" s="106"/>
      <c r="WPA1294" s="106"/>
      <c r="WPB1294" s="106"/>
      <c r="WPC1294" s="106"/>
      <c r="WPD1294" s="106"/>
      <c r="WPE1294" s="106"/>
      <c r="WPF1294" s="106"/>
      <c r="WPG1294" s="106"/>
      <c r="WPH1294" s="106"/>
      <c r="WPI1294" s="106"/>
      <c r="WPJ1294" s="106"/>
      <c r="WPK1294" s="106"/>
      <c r="WPL1294" s="106"/>
      <c r="WPM1294" s="106"/>
      <c r="WPN1294" s="106"/>
      <c r="WPO1294" s="106"/>
      <c r="WPP1294" s="106"/>
      <c r="WPQ1294" s="106"/>
      <c r="WPR1294" s="106"/>
      <c r="WPS1294" s="106"/>
      <c r="WPT1294" s="106"/>
      <c r="WPU1294" s="106"/>
      <c r="WPV1294" s="106"/>
      <c r="WPW1294" s="106"/>
      <c r="WPX1294" s="106"/>
      <c r="WPY1294" s="106"/>
      <c r="WPZ1294" s="106"/>
      <c r="WQA1294" s="106"/>
      <c r="WQB1294" s="106"/>
      <c r="WQC1294" s="106"/>
      <c r="WQD1294" s="106"/>
      <c r="WQE1294" s="106"/>
      <c r="WQF1294" s="106"/>
      <c r="WQG1294" s="106"/>
      <c r="WQH1294" s="106"/>
      <c r="WQI1294" s="106"/>
      <c r="WQJ1294" s="106"/>
      <c r="WQK1294" s="106"/>
      <c r="WQL1294" s="106"/>
      <c r="WQM1294" s="106"/>
      <c r="WQN1294" s="106"/>
      <c r="WQO1294" s="106"/>
      <c r="WQP1294" s="106"/>
      <c r="WQQ1294" s="106"/>
      <c r="WQR1294" s="106"/>
      <c r="WQS1294" s="106"/>
      <c r="WQT1294" s="106"/>
      <c r="WQU1294" s="106"/>
      <c r="WQV1294" s="106"/>
      <c r="WQW1294" s="106"/>
      <c r="WQX1294" s="106"/>
      <c r="WQY1294" s="106"/>
      <c r="WQZ1294" s="106"/>
      <c r="WRA1294" s="106"/>
      <c r="WRB1294" s="106"/>
      <c r="WRC1294" s="106"/>
      <c r="WRD1294" s="106"/>
      <c r="WRE1294" s="106"/>
      <c r="WRF1294" s="106"/>
      <c r="WRG1294" s="106"/>
      <c r="WRH1294" s="106"/>
      <c r="WRI1294" s="106"/>
      <c r="WRJ1294" s="106"/>
      <c r="WRK1294" s="106"/>
      <c r="WRL1294" s="106"/>
      <c r="WRM1294" s="106"/>
      <c r="WRN1294" s="106"/>
      <c r="WRO1294" s="106"/>
      <c r="WRP1294" s="106"/>
      <c r="WRQ1294" s="106"/>
      <c r="WRR1294" s="106"/>
      <c r="WRS1294" s="106"/>
      <c r="WRT1294" s="106"/>
      <c r="WRU1294" s="106"/>
      <c r="WRV1294" s="106"/>
      <c r="WRW1294" s="106"/>
      <c r="WRX1294" s="106"/>
      <c r="WRY1294" s="106"/>
      <c r="WRZ1294" s="106"/>
      <c r="WSA1294" s="106"/>
      <c r="WSB1294" s="106"/>
      <c r="WSC1294" s="106"/>
      <c r="WSD1294" s="106"/>
      <c r="WSE1294" s="106"/>
      <c r="WSF1294" s="106"/>
      <c r="WSG1294" s="106"/>
      <c r="WSH1294" s="106"/>
      <c r="WSI1294" s="106"/>
      <c r="WSJ1294" s="106"/>
      <c r="WSK1294" s="106"/>
      <c r="WSL1294" s="106"/>
      <c r="WSM1294" s="106"/>
      <c r="WSN1294" s="106"/>
      <c r="WSO1294" s="106"/>
      <c r="WSP1294" s="106"/>
      <c r="WSQ1294" s="106"/>
      <c r="WSR1294" s="106"/>
      <c r="WSS1294" s="106"/>
      <c r="WST1294" s="106"/>
      <c r="WSU1294" s="106"/>
      <c r="WSV1294" s="106"/>
      <c r="WSW1294" s="106"/>
      <c r="WSX1294" s="106"/>
      <c r="WSY1294" s="106"/>
      <c r="WSZ1294" s="106"/>
      <c r="WTA1294" s="106"/>
      <c r="WTB1294" s="106"/>
      <c r="WTC1294" s="106"/>
      <c r="WTD1294" s="106"/>
      <c r="WTE1294" s="106"/>
      <c r="WTF1294" s="106"/>
      <c r="WTG1294" s="106"/>
      <c r="WTH1294" s="106"/>
      <c r="WTI1294" s="106"/>
      <c r="WTJ1294" s="106"/>
      <c r="WTK1294" s="106"/>
      <c r="WTL1294" s="106"/>
      <c r="WTM1294" s="106"/>
      <c r="WTN1294" s="106"/>
      <c r="WTO1294" s="106"/>
      <c r="WTP1294" s="106"/>
      <c r="WTQ1294" s="106"/>
      <c r="WTR1294" s="106"/>
      <c r="WTS1294" s="106"/>
      <c r="WTT1294" s="106"/>
      <c r="WTU1294" s="106"/>
      <c r="WTV1294" s="106"/>
      <c r="WTW1294" s="106"/>
      <c r="WTX1294" s="106"/>
      <c r="WTY1294" s="106"/>
      <c r="WTZ1294" s="106"/>
      <c r="WUA1294" s="106"/>
      <c r="WUB1294" s="106"/>
      <c r="WUC1294" s="106"/>
      <c r="WUD1294" s="106"/>
      <c r="WUE1294" s="106"/>
      <c r="WUF1294" s="106"/>
      <c r="WUG1294" s="106"/>
      <c r="WUH1294" s="106"/>
      <c r="WUI1294" s="106"/>
      <c r="WUJ1294" s="106"/>
      <c r="WUK1294" s="106"/>
      <c r="WUL1294" s="106"/>
      <c r="WUM1294" s="106"/>
      <c r="WUN1294" s="106"/>
      <c r="WUO1294" s="106"/>
      <c r="WUP1294" s="106"/>
      <c r="WUQ1294" s="106"/>
      <c r="WUR1294" s="106"/>
      <c r="WUS1294" s="106"/>
      <c r="WUT1294" s="106"/>
      <c r="WUU1294" s="106"/>
      <c r="WUV1294" s="106"/>
      <c r="WUW1294" s="106"/>
      <c r="WUX1294" s="106"/>
      <c r="WUY1294" s="106"/>
      <c r="WUZ1294" s="106"/>
      <c r="WVA1294" s="106"/>
      <c r="WVB1294" s="106"/>
      <c r="WVC1294" s="106"/>
      <c r="WVD1294" s="106"/>
      <c r="WVE1294" s="106"/>
      <c r="WVF1294" s="106"/>
      <c r="WVG1294" s="106"/>
      <c r="WVH1294" s="106"/>
      <c r="WVI1294" s="106"/>
      <c r="WVJ1294" s="106"/>
      <c r="WVK1294" s="106"/>
      <c r="WVL1294" s="106"/>
      <c r="WVM1294" s="106"/>
      <c r="WVN1294" s="106"/>
      <c r="WVO1294" s="106"/>
      <c r="WVP1294" s="106"/>
      <c r="WVQ1294" s="106"/>
      <c r="WVR1294" s="106"/>
      <c r="WVS1294" s="106"/>
      <c r="WVT1294" s="106"/>
      <c r="WVU1294" s="106"/>
      <c r="WVV1294" s="106"/>
      <c r="WVW1294" s="106"/>
      <c r="WVX1294" s="106"/>
      <c r="WVY1294" s="106"/>
      <c r="WVZ1294" s="106"/>
      <c r="WWA1294" s="106"/>
      <c r="WWB1294" s="106"/>
      <c r="WWC1294" s="106"/>
      <c r="WWD1294" s="106"/>
      <c r="WWE1294" s="106"/>
      <c r="WWF1294" s="106"/>
      <c r="WWG1294" s="106"/>
      <c r="WWH1294" s="106"/>
      <c r="WWI1294" s="106"/>
      <c r="WWJ1294" s="106"/>
      <c r="WWK1294" s="106"/>
      <c r="WWL1294" s="106"/>
      <c r="WWM1294" s="106"/>
      <c r="WWN1294" s="106"/>
      <c r="WWO1294" s="106"/>
      <c r="WWP1294" s="106"/>
      <c r="WWQ1294" s="106"/>
      <c r="WWR1294" s="106"/>
      <c r="WWS1294" s="106"/>
      <c r="WWT1294" s="106"/>
      <c r="WWU1294" s="106"/>
      <c r="WWV1294" s="106"/>
      <c r="WWW1294" s="106"/>
      <c r="WWX1294" s="106"/>
      <c r="WWY1294" s="106"/>
      <c r="WWZ1294" s="106"/>
      <c r="WXA1294" s="106"/>
      <c r="WXB1294" s="106"/>
      <c r="WXC1294" s="106"/>
      <c r="WXD1294" s="106"/>
      <c r="WXE1294" s="106"/>
      <c r="WXF1294" s="106"/>
      <c r="WXG1294" s="106"/>
      <c r="WXH1294" s="106"/>
      <c r="WXI1294" s="106"/>
      <c r="WXJ1294" s="106"/>
      <c r="WXK1294" s="106"/>
      <c r="WXL1294" s="106"/>
      <c r="WXM1294" s="106"/>
      <c r="WXN1294" s="106"/>
      <c r="WXO1294" s="106"/>
      <c r="WXP1294" s="106"/>
      <c r="WXQ1294" s="106"/>
      <c r="WXR1294" s="106"/>
      <c r="WXS1294" s="106"/>
      <c r="WXT1294" s="106"/>
      <c r="WXU1294" s="106"/>
      <c r="WXV1294" s="106"/>
      <c r="WXW1294" s="106"/>
      <c r="WXX1294" s="106"/>
      <c r="WXY1294" s="106"/>
      <c r="WXZ1294" s="106"/>
    </row>
    <row r="1295" spans="1:16198" ht="61.5" x14ac:dyDescent="0.85">
      <c r="A1295" s="8">
        <v>1</v>
      </c>
      <c r="B1295" s="43">
        <f>SUBTOTAL(103,$A$1031:A1295)</f>
        <v>251</v>
      </c>
      <c r="C1295" s="136" t="s">
        <v>1873</v>
      </c>
      <c r="D1295" s="17">
        <v>3131975</v>
      </c>
      <c r="E1295" s="107">
        <v>0</v>
      </c>
      <c r="F1295" s="107">
        <v>0</v>
      </c>
      <c r="G1295" s="107">
        <v>0</v>
      </c>
      <c r="H1295" s="107">
        <v>0</v>
      </c>
      <c r="I1295" s="107">
        <v>0</v>
      </c>
      <c r="J1295" s="107">
        <v>0</v>
      </c>
      <c r="K1295" s="126">
        <v>0</v>
      </c>
      <c r="L1295" s="60">
        <v>0</v>
      </c>
      <c r="M1295" s="94">
        <v>460</v>
      </c>
      <c r="N1295" s="17">
        <v>3066355</v>
      </c>
      <c r="O1295" s="60">
        <v>0</v>
      </c>
      <c r="P1295" s="60">
        <v>0</v>
      </c>
      <c r="Q1295" s="60">
        <v>0</v>
      </c>
      <c r="R1295" s="60">
        <v>0</v>
      </c>
      <c r="S1295" s="60">
        <v>0</v>
      </c>
      <c r="T1295" s="60">
        <v>0</v>
      </c>
      <c r="U1295" s="60">
        <v>0</v>
      </c>
      <c r="V1295" s="60">
        <v>0</v>
      </c>
      <c r="W1295" s="60">
        <v>0</v>
      </c>
      <c r="X1295" s="60">
        <v>0</v>
      </c>
      <c r="Y1295" s="60">
        <v>0</v>
      </c>
      <c r="Z1295" s="60">
        <v>0</v>
      </c>
      <c r="AA1295" s="60">
        <v>0</v>
      </c>
      <c r="AB1295" s="60">
        <v>0</v>
      </c>
      <c r="AC1295" s="17">
        <v>65620</v>
      </c>
      <c r="AD1295" s="17">
        <v>0</v>
      </c>
      <c r="AE1295" s="60">
        <v>0</v>
      </c>
      <c r="AF1295" s="20" t="s">
        <v>262</v>
      </c>
      <c r="AG1295" s="20">
        <v>2022</v>
      </c>
      <c r="AH1295" s="21">
        <v>2022</v>
      </c>
    </row>
    <row r="1296" spans="1:16198" ht="61.5" x14ac:dyDescent="0.85">
      <c r="A1296" s="8">
        <v>1</v>
      </c>
      <c r="B1296" s="43">
        <f>SUBTOTAL(103,$A$1031:A1296)</f>
        <v>252</v>
      </c>
      <c r="C1296" s="11" t="s">
        <v>631</v>
      </c>
      <c r="D1296" s="17">
        <v>10377283.050000001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49">
        <v>0</v>
      </c>
      <c r="L1296" s="17">
        <v>0</v>
      </c>
      <c r="M1296" s="17">
        <v>1280.8699999999999</v>
      </c>
      <c r="N1296" s="17">
        <v>10159862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217421.05</v>
      </c>
      <c r="AD1296" s="17">
        <v>0</v>
      </c>
      <c r="AE1296" s="17">
        <v>0</v>
      </c>
      <c r="AF1296" s="20" t="s">
        <v>262</v>
      </c>
      <c r="AG1296" s="20">
        <v>2022</v>
      </c>
      <c r="AH1296" s="21">
        <v>2022</v>
      </c>
    </row>
    <row r="1297" spans="1:34" ht="61.5" x14ac:dyDescent="0.85">
      <c r="A1297" s="8">
        <v>1</v>
      </c>
      <c r="B1297" s="43">
        <f>SUBTOTAL(103,$A$1031:A1297)</f>
        <v>253</v>
      </c>
      <c r="C1297" s="11" t="s">
        <v>636</v>
      </c>
      <c r="D1297" s="17">
        <v>7527851.6799999997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49">
        <v>0</v>
      </c>
      <c r="L1297" s="17">
        <v>0</v>
      </c>
      <c r="M1297" s="17">
        <v>949.42</v>
      </c>
      <c r="N1297" s="17">
        <v>7434181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93670.68</v>
      </c>
      <c r="AD1297" s="17">
        <v>0</v>
      </c>
      <c r="AE1297" s="17">
        <v>0</v>
      </c>
      <c r="AF1297" s="20" t="s">
        <v>262</v>
      </c>
      <c r="AG1297" s="20">
        <v>2022</v>
      </c>
      <c r="AH1297" s="21">
        <v>2022</v>
      </c>
    </row>
    <row r="1298" spans="1:34" ht="61.5" x14ac:dyDescent="0.85">
      <c r="A1298" s="8">
        <v>1</v>
      </c>
      <c r="B1298" s="43">
        <f>SUBTOTAL(103,$A$1031:A1298)</f>
        <v>254</v>
      </c>
      <c r="C1298" s="64" t="s">
        <v>639</v>
      </c>
      <c r="D1298" s="17">
        <v>3237832.4200000004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49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585.5</v>
      </c>
      <c r="R1298" s="17">
        <v>2913430.43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62347.41</v>
      </c>
      <c r="AD1298" s="17">
        <v>142054.57999999999</v>
      </c>
      <c r="AE1298" s="17">
        <v>120000</v>
      </c>
      <c r="AF1298" s="20">
        <v>2022</v>
      </c>
      <c r="AG1298" s="20">
        <v>2022</v>
      </c>
      <c r="AH1298" s="21">
        <v>2022</v>
      </c>
    </row>
    <row r="1299" spans="1:34" ht="61.5" x14ac:dyDescent="0.85">
      <c r="A1299" s="8">
        <v>1</v>
      </c>
      <c r="B1299" s="43">
        <f>SUBTOTAL(103,$A$1031:A1299)</f>
        <v>255</v>
      </c>
      <c r="C1299" s="11" t="s">
        <v>1152</v>
      </c>
      <c r="D1299" s="17">
        <v>3499382.57</v>
      </c>
      <c r="E1299" s="24">
        <v>0</v>
      </c>
      <c r="F1299" s="24">
        <v>0</v>
      </c>
      <c r="G1299" s="17">
        <v>0</v>
      </c>
      <c r="H1299" s="24">
        <v>0</v>
      </c>
      <c r="I1299" s="24">
        <v>0</v>
      </c>
      <c r="J1299" s="24">
        <v>0</v>
      </c>
      <c r="K1299" s="49">
        <v>0</v>
      </c>
      <c r="L1299" s="17">
        <v>0</v>
      </c>
      <c r="M1299" s="25">
        <v>407.8</v>
      </c>
      <c r="N1299" s="17">
        <v>3343960</v>
      </c>
      <c r="O1299" s="24">
        <v>0</v>
      </c>
      <c r="P1299" s="24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35422.57</v>
      </c>
      <c r="AD1299" s="17">
        <v>0</v>
      </c>
      <c r="AE1299" s="17">
        <v>120000</v>
      </c>
      <c r="AF1299" s="20" t="s">
        <v>262</v>
      </c>
      <c r="AG1299" s="20">
        <v>2022</v>
      </c>
      <c r="AH1299" s="21">
        <v>2022</v>
      </c>
    </row>
    <row r="1300" spans="1:34" ht="61.5" x14ac:dyDescent="0.85">
      <c r="A1300" s="8">
        <v>1</v>
      </c>
      <c r="B1300" s="43">
        <f>SUBTOTAL(103,$A$1031:A1300)</f>
        <v>256</v>
      </c>
      <c r="C1300" s="11" t="s">
        <v>640</v>
      </c>
      <c r="D1300" s="17">
        <v>3752553.8899999997</v>
      </c>
      <c r="E1300" s="24">
        <v>0</v>
      </c>
      <c r="F1300" s="24">
        <v>0</v>
      </c>
      <c r="G1300" s="17">
        <v>0</v>
      </c>
      <c r="H1300" s="24">
        <v>0</v>
      </c>
      <c r="I1300" s="24">
        <v>0</v>
      </c>
      <c r="J1300" s="24">
        <v>0</v>
      </c>
      <c r="K1300" s="49">
        <v>0</v>
      </c>
      <c r="L1300" s="17">
        <v>0</v>
      </c>
      <c r="M1300" s="25">
        <v>449.5</v>
      </c>
      <c r="N1300" s="17">
        <v>3594477.59</v>
      </c>
      <c r="O1300" s="24">
        <v>0</v>
      </c>
      <c r="P1300" s="24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38076.300000000003</v>
      </c>
      <c r="AD1300" s="17">
        <v>0</v>
      </c>
      <c r="AE1300" s="17">
        <v>120000</v>
      </c>
      <c r="AF1300" s="20" t="s">
        <v>262</v>
      </c>
      <c r="AG1300" s="20">
        <v>2022</v>
      </c>
      <c r="AH1300" s="21">
        <v>2022</v>
      </c>
    </row>
    <row r="1301" spans="1:34" ht="61.5" x14ac:dyDescent="0.85">
      <c r="B1301" s="11" t="s">
        <v>785</v>
      </c>
      <c r="C1301" s="128"/>
      <c r="D1301" s="129">
        <v>92390.85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49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0</v>
      </c>
      <c r="Y1301" s="17">
        <v>0</v>
      </c>
      <c r="Z1301" s="17">
        <v>0</v>
      </c>
      <c r="AA1301" s="17">
        <v>0</v>
      </c>
      <c r="AB1301" s="17">
        <v>0</v>
      </c>
      <c r="AC1301" s="17">
        <v>0</v>
      </c>
      <c r="AD1301" s="17">
        <v>92390.85</v>
      </c>
      <c r="AE1301" s="17">
        <v>0</v>
      </c>
      <c r="AF1301" s="47" t="s">
        <v>718</v>
      </c>
      <c r="AG1301" s="47" t="s">
        <v>718</v>
      </c>
      <c r="AH1301" s="57" t="s">
        <v>718</v>
      </c>
    </row>
    <row r="1302" spans="1:34" ht="61.5" x14ac:dyDescent="0.85">
      <c r="A1302" s="8">
        <v>1</v>
      </c>
      <c r="B1302" s="43">
        <f>SUBTOTAL(103,$A$1031:A1302)</f>
        <v>257</v>
      </c>
      <c r="C1302" s="11" t="s">
        <v>3284</v>
      </c>
      <c r="D1302" s="17">
        <v>92390.85</v>
      </c>
      <c r="E1302" s="24">
        <v>0</v>
      </c>
      <c r="F1302" s="24">
        <v>0</v>
      </c>
      <c r="G1302" s="17">
        <v>0</v>
      </c>
      <c r="H1302" s="24">
        <v>0</v>
      </c>
      <c r="I1302" s="24">
        <v>0</v>
      </c>
      <c r="J1302" s="24">
        <v>0</v>
      </c>
      <c r="K1302" s="49">
        <v>0</v>
      </c>
      <c r="L1302" s="17">
        <v>0</v>
      </c>
      <c r="M1302" s="25">
        <v>0</v>
      </c>
      <c r="N1302" s="17">
        <v>0</v>
      </c>
      <c r="O1302" s="24">
        <v>0</v>
      </c>
      <c r="P1302" s="24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92390.85</v>
      </c>
      <c r="AE1302" s="17">
        <v>0</v>
      </c>
      <c r="AF1302" s="20">
        <v>2022</v>
      </c>
      <c r="AG1302" s="20" t="s">
        <v>262</v>
      </c>
      <c r="AH1302" s="21" t="s">
        <v>262</v>
      </c>
    </row>
    <row r="1303" spans="1:34" ht="61.5" x14ac:dyDescent="0.85">
      <c r="B1303" s="11" t="s">
        <v>789</v>
      </c>
      <c r="C1303" s="128"/>
      <c r="D1303" s="129">
        <v>42188774.100000001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49">
        <v>0</v>
      </c>
      <c r="L1303" s="17">
        <v>0</v>
      </c>
      <c r="M1303" s="17">
        <v>3604.09</v>
      </c>
      <c r="N1303" s="17">
        <v>27107052.43</v>
      </c>
      <c r="O1303" s="17">
        <v>0</v>
      </c>
      <c r="P1303" s="17">
        <v>0</v>
      </c>
      <c r="Q1303" s="17">
        <v>1022.1</v>
      </c>
      <c r="R1303" s="17">
        <v>5726602.4500000002</v>
      </c>
      <c r="S1303" s="17">
        <v>114</v>
      </c>
      <c r="T1303" s="17">
        <v>8508580.9600000009</v>
      </c>
      <c r="U1303" s="17">
        <v>0</v>
      </c>
      <c r="V1303" s="17">
        <v>0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495941.92000000004</v>
      </c>
      <c r="AD1303" s="17">
        <v>230596.34</v>
      </c>
      <c r="AE1303" s="17">
        <v>120000</v>
      </c>
      <c r="AF1303" s="47" t="s">
        <v>718</v>
      </c>
      <c r="AG1303" s="47" t="s">
        <v>718</v>
      </c>
      <c r="AH1303" s="57" t="s">
        <v>718</v>
      </c>
    </row>
    <row r="1304" spans="1:34" ht="61.5" x14ac:dyDescent="0.85">
      <c r="A1304" s="8">
        <v>1</v>
      </c>
      <c r="B1304" s="43">
        <f>SUBTOTAL(103,$A$1031:A1304)</f>
        <v>258</v>
      </c>
      <c r="C1304" s="64" t="s">
        <v>228</v>
      </c>
      <c r="D1304" s="17">
        <v>7600582.3700000001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49">
        <v>0</v>
      </c>
      <c r="L1304" s="17">
        <v>0</v>
      </c>
      <c r="M1304" s="17">
        <v>906</v>
      </c>
      <c r="N1304" s="17">
        <v>7490635.6299999999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79348.3</v>
      </c>
      <c r="AD1304" s="17">
        <v>30598.44</v>
      </c>
      <c r="AE1304" s="17">
        <v>0</v>
      </c>
      <c r="AF1304" s="20">
        <v>2022</v>
      </c>
      <c r="AG1304" s="20">
        <v>2022</v>
      </c>
      <c r="AH1304" s="21">
        <v>2022</v>
      </c>
    </row>
    <row r="1305" spans="1:34" ht="61.5" x14ac:dyDescent="0.85">
      <c r="A1305" s="8">
        <v>1</v>
      </c>
      <c r="B1305" s="43">
        <f>SUBTOTAL(103,$A$1031:A1305)</f>
        <v>259</v>
      </c>
      <c r="C1305" s="11" t="s">
        <v>1556</v>
      </c>
      <c r="D1305" s="17">
        <v>8838712.3600000013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49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114</v>
      </c>
      <c r="T1305" s="17">
        <v>8508580.9600000009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  <c r="Z1305" s="17">
        <v>0</v>
      </c>
      <c r="AA1305" s="17">
        <v>0</v>
      </c>
      <c r="AB1305" s="17">
        <v>0</v>
      </c>
      <c r="AC1305" s="17">
        <v>90131.4</v>
      </c>
      <c r="AD1305" s="17">
        <v>120000</v>
      </c>
      <c r="AE1305" s="17">
        <v>120000</v>
      </c>
      <c r="AF1305" s="20">
        <v>2022</v>
      </c>
      <c r="AG1305" s="20">
        <v>2022</v>
      </c>
      <c r="AH1305" s="21">
        <v>2022</v>
      </c>
    </row>
    <row r="1306" spans="1:34" ht="61.5" x14ac:dyDescent="0.85">
      <c r="A1306" s="8">
        <v>1</v>
      </c>
      <c r="B1306" s="43">
        <f>SUBTOTAL(103,$A$1031:A1306)</f>
        <v>260</v>
      </c>
      <c r="C1306" s="64" t="s">
        <v>232</v>
      </c>
      <c r="D1306" s="17">
        <v>12057546.140000001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49">
        <v>0</v>
      </c>
      <c r="L1306" s="17">
        <v>0</v>
      </c>
      <c r="M1306" s="17">
        <v>1563</v>
      </c>
      <c r="N1306" s="17">
        <v>11852000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125548.24</v>
      </c>
      <c r="AD1306" s="17">
        <v>79997.899999999994</v>
      </c>
      <c r="AE1306" s="17">
        <v>0</v>
      </c>
      <c r="AF1306" s="20">
        <v>2022</v>
      </c>
      <c r="AG1306" s="20">
        <v>2022</v>
      </c>
      <c r="AH1306" s="21">
        <v>2022</v>
      </c>
    </row>
    <row r="1307" spans="1:34" ht="61.5" x14ac:dyDescent="0.85">
      <c r="A1307" s="8">
        <v>1</v>
      </c>
      <c r="B1307" s="43">
        <f>SUBTOTAL(103,$A$1031:A1307)</f>
        <v>261</v>
      </c>
      <c r="C1307" s="11" t="s">
        <v>227</v>
      </c>
      <c r="D1307" s="17">
        <v>3367045.25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49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644.20000000000005</v>
      </c>
      <c r="R1307" s="25">
        <v>3331752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35293.25</v>
      </c>
      <c r="AD1307" s="17">
        <v>0</v>
      </c>
      <c r="AE1307" s="17">
        <v>0</v>
      </c>
      <c r="AF1307" s="20" t="s">
        <v>262</v>
      </c>
      <c r="AG1307" s="20">
        <v>2022</v>
      </c>
      <c r="AH1307" s="21">
        <v>2022</v>
      </c>
    </row>
    <row r="1308" spans="1:34" ht="61.5" x14ac:dyDescent="0.85">
      <c r="A1308" s="8">
        <v>1</v>
      </c>
      <c r="B1308" s="43">
        <f>SUBTOTAL(103,$A$1031:A1308)</f>
        <v>262</v>
      </c>
      <c r="C1308" s="11" t="s">
        <v>231</v>
      </c>
      <c r="D1308" s="17">
        <v>2422584.2399999998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49">
        <v>0</v>
      </c>
      <c r="L1308" s="17">
        <v>0</v>
      </c>
      <c r="M1308" s="25">
        <v>308.5</v>
      </c>
      <c r="N1308" s="25">
        <v>2397190.7999999998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25393.439999999999</v>
      </c>
      <c r="AD1308" s="17">
        <v>0</v>
      </c>
      <c r="AE1308" s="17">
        <v>0</v>
      </c>
      <c r="AF1308" s="20" t="s">
        <v>262</v>
      </c>
      <c r="AG1308" s="20">
        <v>2022</v>
      </c>
      <c r="AH1308" s="21">
        <v>2022</v>
      </c>
    </row>
    <row r="1309" spans="1:34" ht="61.5" x14ac:dyDescent="0.85">
      <c r="A1309" s="8">
        <v>1</v>
      </c>
      <c r="B1309" s="43">
        <f>SUBTOTAL(103,$A$1031:A1309)</f>
        <v>263</v>
      </c>
      <c r="C1309" s="11" t="s">
        <v>1532</v>
      </c>
      <c r="D1309" s="17">
        <v>2420219.1</v>
      </c>
      <c r="E1309" s="24">
        <v>0</v>
      </c>
      <c r="F1309" s="24">
        <v>0</v>
      </c>
      <c r="G1309" s="17">
        <v>0</v>
      </c>
      <c r="H1309" s="24">
        <v>0</v>
      </c>
      <c r="I1309" s="24">
        <v>0</v>
      </c>
      <c r="J1309" s="24">
        <v>0</v>
      </c>
      <c r="K1309" s="49">
        <v>0</v>
      </c>
      <c r="L1309" s="17">
        <v>0</v>
      </c>
      <c r="M1309" s="17">
        <v>0</v>
      </c>
      <c r="N1309" s="17">
        <v>0</v>
      </c>
      <c r="O1309" s="24">
        <v>0</v>
      </c>
      <c r="P1309" s="24">
        <v>0</v>
      </c>
      <c r="Q1309" s="17">
        <v>377.9</v>
      </c>
      <c r="R1309" s="25">
        <v>2394850.4500000002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25368.65</v>
      </c>
      <c r="AD1309" s="17">
        <v>0</v>
      </c>
      <c r="AE1309" s="17">
        <v>0</v>
      </c>
      <c r="AF1309" s="20" t="s">
        <v>262</v>
      </c>
      <c r="AG1309" s="20">
        <v>2022</v>
      </c>
      <c r="AH1309" s="21">
        <v>2022</v>
      </c>
    </row>
    <row r="1310" spans="1:34" ht="61.5" x14ac:dyDescent="0.85">
      <c r="A1310" s="8">
        <v>1</v>
      </c>
      <c r="B1310" s="43">
        <f>SUBTOTAL(103,$A$1031:A1310)</f>
        <v>264</v>
      </c>
      <c r="C1310" s="11" t="s">
        <v>233</v>
      </c>
      <c r="D1310" s="17">
        <v>5482084.6399999997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49">
        <v>0</v>
      </c>
      <c r="L1310" s="17">
        <v>0</v>
      </c>
      <c r="M1310" s="17">
        <v>826.59</v>
      </c>
      <c r="N1310" s="17">
        <v>5367226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114858.64</v>
      </c>
      <c r="AD1310" s="17">
        <v>0</v>
      </c>
      <c r="AE1310" s="17">
        <v>0</v>
      </c>
      <c r="AF1310" s="20" t="s">
        <v>262</v>
      </c>
      <c r="AG1310" s="20">
        <v>2022</v>
      </c>
      <c r="AH1310" s="21">
        <v>2022</v>
      </c>
    </row>
    <row r="1311" spans="1:34" ht="61.5" x14ac:dyDescent="0.85">
      <c r="B1311" s="11" t="s">
        <v>790</v>
      </c>
      <c r="C1311" s="11"/>
      <c r="D1311" s="129">
        <v>4707966.8100000005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49">
        <v>0</v>
      </c>
      <c r="L1311" s="17">
        <v>0</v>
      </c>
      <c r="M1311" s="17">
        <v>338.2</v>
      </c>
      <c r="N1311" s="17">
        <v>2783863.98</v>
      </c>
      <c r="O1311" s="17">
        <v>0</v>
      </c>
      <c r="P1311" s="17">
        <v>0</v>
      </c>
      <c r="Q1311" s="17">
        <v>422.2</v>
      </c>
      <c r="R1311" s="17">
        <v>1851088.8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49098.05</v>
      </c>
      <c r="AD1311" s="17">
        <v>23915.98</v>
      </c>
      <c r="AE1311" s="17">
        <v>0</v>
      </c>
      <c r="AF1311" s="47" t="s">
        <v>718</v>
      </c>
      <c r="AG1311" s="47" t="s">
        <v>718</v>
      </c>
      <c r="AH1311" s="57" t="s">
        <v>718</v>
      </c>
    </row>
    <row r="1312" spans="1:34" ht="61.5" x14ac:dyDescent="0.85">
      <c r="A1312" s="8">
        <v>1</v>
      </c>
      <c r="B1312" s="43">
        <f>SUBTOTAL(103,$A$1031:A1312)</f>
        <v>265</v>
      </c>
      <c r="C1312" s="64" t="s">
        <v>237</v>
      </c>
      <c r="D1312" s="17">
        <v>2837269.43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49">
        <v>0</v>
      </c>
      <c r="L1312" s="17">
        <v>0</v>
      </c>
      <c r="M1312" s="17">
        <v>338.2</v>
      </c>
      <c r="N1312" s="17">
        <v>2783863.98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29489.47</v>
      </c>
      <c r="AD1312" s="17">
        <v>23915.98</v>
      </c>
      <c r="AE1312" s="17">
        <v>0</v>
      </c>
      <c r="AF1312" s="20">
        <v>2022</v>
      </c>
      <c r="AG1312" s="20">
        <v>2022</v>
      </c>
      <c r="AH1312" s="21">
        <v>2022</v>
      </c>
    </row>
    <row r="1313" spans="1:34" ht="61.5" x14ac:dyDescent="0.85">
      <c r="A1313" s="8">
        <v>1</v>
      </c>
      <c r="B1313" s="43">
        <f>SUBTOTAL(103,$A$1031:A1313)</f>
        <v>266</v>
      </c>
      <c r="C1313" s="11" t="s">
        <v>238</v>
      </c>
      <c r="D1313" s="17">
        <v>1870697.3800000001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49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422.2</v>
      </c>
      <c r="R1313" s="17">
        <v>1851088.8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19608.580000000002</v>
      </c>
      <c r="AD1313" s="17">
        <v>0</v>
      </c>
      <c r="AE1313" s="17">
        <v>0</v>
      </c>
      <c r="AF1313" s="20" t="s">
        <v>262</v>
      </c>
      <c r="AG1313" s="20">
        <v>2022</v>
      </c>
      <c r="AH1313" s="21">
        <v>2022</v>
      </c>
    </row>
    <row r="1314" spans="1:34" ht="61.5" x14ac:dyDescent="0.85">
      <c r="B1314" s="11" t="s">
        <v>791</v>
      </c>
      <c r="C1314" s="11"/>
      <c r="D1314" s="129">
        <v>11804627.629999999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49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2653.05</v>
      </c>
      <c r="R1314" s="17">
        <v>11640382.800000001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164244.83000000002</v>
      </c>
      <c r="AD1314" s="17">
        <v>0</v>
      </c>
      <c r="AE1314" s="17">
        <v>0</v>
      </c>
      <c r="AF1314" s="47" t="s">
        <v>718</v>
      </c>
      <c r="AG1314" s="47" t="s">
        <v>718</v>
      </c>
      <c r="AH1314" s="57" t="s">
        <v>718</v>
      </c>
    </row>
    <row r="1315" spans="1:34" ht="61.5" x14ac:dyDescent="0.85">
      <c r="A1315" s="8">
        <v>1</v>
      </c>
      <c r="B1315" s="43">
        <f>SUBTOTAL(103,$A$1031:A1315)</f>
        <v>267</v>
      </c>
      <c r="C1315" s="64" t="s">
        <v>239</v>
      </c>
      <c r="D1315" s="17">
        <v>4645031.05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49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955.33</v>
      </c>
      <c r="R1315" s="17">
        <v>4596342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48689.05</v>
      </c>
      <c r="AD1315" s="17">
        <v>0</v>
      </c>
      <c r="AE1315" s="17">
        <v>0</v>
      </c>
      <c r="AF1315" s="20" t="s">
        <v>262</v>
      </c>
      <c r="AG1315" s="20">
        <v>2022</v>
      </c>
      <c r="AH1315" s="21">
        <v>2022</v>
      </c>
    </row>
    <row r="1316" spans="1:34" ht="61.5" x14ac:dyDescent="0.85">
      <c r="A1316" s="8">
        <v>1</v>
      </c>
      <c r="B1316" s="43">
        <f>SUBTOTAL(103,$A$1031:A1316)</f>
        <v>268</v>
      </c>
      <c r="C1316" s="11" t="s">
        <v>1234</v>
      </c>
      <c r="D1316" s="17">
        <v>4048868.54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49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1200.71</v>
      </c>
      <c r="R1316" s="17">
        <v>3998487.6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50380.94</v>
      </c>
      <c r="AD1316" s="17">
        <v>0</v>
      </c>
      <c r="AE1316" s="17">
        <v>0</v>
      </c>
      <c r="AF1316" s="20" t="s">
        <v>262</v>
      </c>
      <c r="AG1316" s="20">
        <v>2022</v>
      </c>
      <c r="AH1316" s="21">
        <v>2022</v>
      </c>
    </row>
    <row r="1317" spans="1:34" ht="61.5" x14ac:dyDescent="0.85">
      <c r="A1317" s="8">
        <v>1</v>
      </c>
      <c r="B1317" s="43">
        <f>SUBTOTAL(103,$A$1031:A1317)</f>
        <v>269</v>
      </c>
      <c r="C1317" s="11" t="s">
        <v>1171</v>
      </c>
      <c r="D1317" s="17">
        <v>3110728.04</v>
      </c>
      <c r="E1317" s="24">
        <v>0</v>
      </c>
      <c r="F1317" s="24">
        <v>0</v>
      </c>
      <c r="G1317" s="17">
        <v>0</v>
      </c>
      <c r="H1317" s="24">
        <v>0</v>
      </c>
      <c r="I1317" s="24">
        <v>0</v>
      </c>
      <c r="J1317" s="24">
        <v>0</v>
      </c>
      <c r="K1317" s="49">
        <v>0</v>
      </c>
      <c r="L1317" s="17">
        <v>0</v>
      </c>
      <c r="M1317" s="17">
        <v>0</v>
      </c>
      <c r="N1317" s="17">
        <v>0</v>
      </c>
      <c r="O1317" s="24">
        <v>0</v>
      </c>
      <c r="P1317" s="24">
        <v>0</v>
      </c>
      <c r="Q1317" s="17">
        <v>497.01</v>
      </c>
      <c r="R1317" s="125">
        <v>3045553.2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65174.84</v>
      </c>
      <c r="AD1317" s="17">
        <v>0</v>
      </c>
      <c r="AE1317" s="17">
        <v>0</v>
      </c>
      <c r="AF1317" s="20" t="s">
        <v>262</v>
      </c>
      <c r="AG1317" s="20">
        <v>2022</v>
      </c>
      <c r="AH1317" s="21">
        <v>2022</v>
      </c>
    </row>
    <row r="1318" spans="1:34" ht="61.5" x14ac:dyDescent="0.85">
      <c r="B1318" s="11" t="s">
        <v>832</v>
      </c>
      <c r="C1318" s="11"/>
      <c r="D1318" s="129">
        <v>4001693.22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49">
        <v>0</v>
      </c>
      <c r="L1318" s="17">
        <v>0</v>
      </c>
      <c r="M1318" s="17">
        <v>472.51</v>
      </c>
      <c r="N1318" s="17">
        <v>3917851.2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83842.02</v>
      </c>
      <c r="AD1318" s="17">
        <v>0</v>
      </c>
      <c r="AE1318" s="17">
        <v>0</v>
      </c>
      <c r="AF1318" s="47" t="s">
        <v>718</v>
      </c>
      <c r="AG1318" s="47" t="s">
        <v>718</v>
      </c>
      <c r="AH1318" s="57" t="s">
        <v>718</v>
      </c>
    </row>
    <row r="1319" spans="1:34" ht="61.5" x14ac:dyDescent="0.85">
      <c r="A1319" s="8">
        <v>1</v>
      </c>
      <c r="B1319" s="43">
        <f>SUBTOTAL(103,$A$1031:A1319)</f>
        <v>270</v>
      </c>
      <c r="C1319" s="11" t="s">
        <v>236</v>
      </c>
      <c r="D1319" s="17">
        <v>4001693.22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49">
        <v>0</v>
      </c>
      <c r="L1319" s="17">
        <v>0</v>
      </c>
      <c r="M1319" s="17">
        <v>472.51</v>
      </c>
      <c r="N1319" s="17">
        <v>3917851.2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83842.02</v>
      </c>
      <c r="AD1319" s="17">
        <v>0</v>
      </c>
      <c r="AE1319" s="17">
        <v>0</v>
      </c>
      <c r="AF1319" s="20" t="s">
        <v>262</v>
      </c>
      <c r="AG1319" s="20">
        <v>2022</v>
      </c>
      <c r="AH1319" s="21">
        <v>2022</v>
      </c>
    </row>
    <row r="1320" spans="1:34" ht="61.5" x14ac:dyDescent="0.85">
      <c r="B1320" s="11" t="s">
        <v>850</v>
      </c>
      <c r="C1320" s="133"/>
      <c r="D1320" s="129">
        <v>5420486.4100000001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49">
        <v>0</v>
      </c>
      <c r="L1320" s="17">
        <v>0</v>
      </c>
      <c r="M1320" s="17">
        <v>646.1</v>
      </c>
      <c r="N1320" s="17">
        <v>5285625.37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55990.63</v>
      </c>
      <c r="AD1320" s="17">
        <v>78870.41</v>
      </c>
      <c r="AE1320" s="17">
        <v>0</v>
      </c>
      <c r="AF1320" s="47" t="s">
        <v>718</v>
      </c>
      <c r="AG1320" s="47" t="s">
        <v>718</v>
      </c>
      <c r="AH1320" s="57" t="s">
        <v>718</v>
      </c>
    </row>
    <row r="1321" spans="1:34" ht="61.5" x14ac:dyDescent="0.85">
      <c r="A1321" s="8">
        <v>1</v>
      </c>
      <c r="B1321" s="43">
        <f>SUBTOTAL(103,$A$1031:A1321)</f>
        <v>271</v>
      </c>
      <c r="C1321" s="64" t="s">
        <v>4</v>
      </c>
      <c r="D1321" s="17">
        <v>5420486.4100000001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49">
        <v>0</v>
      </c>
      <c r="L1321" s="17">
        <v>0</v>
      </c>
      <c r="M1321" s="17">
        <v>646.1</v>
      </c>
      <c r="N1321" s="17">
        <v>5285625.37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55990.63</v>
      </c>
      <c r="AD1321" s="17">
        <v>78870.41</v>
      </c>
      <c r="AE1321" s="17">
        <v>0</v>
      </c>
      <c r="AF1321" s="20">
        <v>2022</v>
      </c>
      <c r="AG1321" s="20">
        <v>2022</v>
      </c>
      <c r="AH1321" s="21">
        <v>2022</v>
      </c>
    </row>
    <row r="1322" spans="1:34" ht="61.5" x14ac:dyDescent="0.85">
      <c r="B1322" s="11" t="s">
        <v>792</v>
      </c>
      <c r="C1322" s="133"/>
      <c r="D1322" s="129">
        <v>2589358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49">
        <v>0</v>
      </c>
      <c r="L1322" s="17">
        <v>0</v>
      </c>
      <c r="M1322" s="17">
        <v>410.4</v>
      </c>
      <c r="N1322" s="17">
        <v>2511507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25994.1</v>
      </c>
      <c r="AD1322" s="17">
        <v>51856.9</v>
      </c>
      <c r="AE1322" s="17">
        <v>0</v>
      </c>
      <c r="AF1322" s="47" t="s">
        <v>718</v>
      </c>
      <c r="AG1322" s="47" t="s">
        <v>718</v>
      </c>
      <c r="AH1322" s="57" t="s">
        <v>718</v>
      </c>
    </row>
    <row r="1323" spans="1:34" ht="61.5" x14ac:dyDescent="0.85">
      <c r="A1323" s="8">
        <v>1</v>
      </c>
      <c r="B1323" s="43">
        <f>SUBTOTAL(103,$A$1031:A1323)</f>
        <v>272</v>
      </c>
      <c r="C1323" s="12" t="s">
        <v>2209</v>
      </c>
      <c r="D1323" s="17">
        <v>2589358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49">
        <v>0</v>
      </c>
      <c r="L1323" s="17">
        <v>0</v>
      </c>
      <c r="M1323" s="17">
        <v>410.4</v>
      </c>
      <c r="N1323" s="17">
        <v>2511507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25994.1</v>
      </c>
      <c r="AD1323" s="17">
        <v>51856.9</v>
      </c>
      <c r="AE1323" s="17">
        <v>0</v>
      </c>
      <c r="AF1323" s="20">
        <v>2022</v>
      </c>
      <c r="AG1323" s="20">
        <v>2022</v>
      </c>
      <c r="AH1323" s="21">
        <v>2022</v>
      </c>
    </row>
    <row r="1324" spans="1:34" ht="61.5" x14ac:dyDescent="0.85">
      <c r="B1324" s="11" t="s">
        <v>2372</v>
      </c>
      <c r="C1324" s="12"/>
      <c r="D1324" s="129">
        <v>4550281.08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49">
        <v>0</v>
      </c>
      <c r="L1324" s="17">
        <v>0</v>
      </c>
      <c r="M1324" s="17">
        <v>539.6</v>
      </c>
      <c r="N1324" s="17">
        <v>4357040.42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93240.66</v>
      </c>
      <c r="AD1324" s="17">
        <v>100000</v>
      </c>
      <c r="AE1324" s="17">
        <v>0</v>
      </c>
      <c r="AF1324" s="47" t="s">
        <v>718</v>
      </c>
      <c r="AG1324" s="47" t="s">
        <v>718</v>
      </c>
      <c r="AH1324" s="57" t="s">
        <v>718</v>
      </c>
    </row>
    <row r="1325" spans="1:34" ht="61.5" x14ac:dyDescent="0.85">
      <c r="A1325" s="8">
        <v>1</v>
      </c>
      <c r="B1325" s="43">
        <f>SUBTOTAL(103,$A$1031:A1325)</f>
        <v>273</v>
      </c>
      <c r="C1325" s="12" t="s">
        <v>2373</v>
      </c>
      <c r="D1325" s="17">
        <v>4550281.08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49">
        <v>0</v>
      </c>
      <c r="L1325" s="17">
        <v>0</v>
      </c>
      <c r="M1325" s="17">
        <v>539.6</v>
      </c>
      <c r="N1325" s="17">
        <v>4357040.42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93240.66</v>
      </c>
      <c r="AD1325" s="17">
        <v>100000</v>
      </c>
      <c r="AE1325" s="17">
        <v>0</v>
      </c>
      <c r="AF1325" s="20">
        <v>2022</v>
      </c>
      <c r="AG1325" s="20">
        <v>2022</v>
      </c>
      <c r="AH1325" s="21">
        <v>2022</v>
      </c>
    </row>
    <row r="1326" spans="1:34" ht="61.5" x14ac:dyDescent="0.85">
      <c r="B1326" s="11" t="s">
        <v>851</v>
      </c>
      <c r="C1326" s="12"/>
      <c r="D1326" s="129">
        <v>7525625.1400000006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49">
        <v>0</v>
      </c>
      <c r="L1326" s="17">
        <v>0</v>
      </c>
      <c r="M1326" s="17">
        <v>897</v>
      </c>
      <c r="N1326" s="17">
        <v>7292503.0999999996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77249.489999999991</v>
      </c>
      <c r="AD1326" s="17">
        <v>155872.54999999999</v>
      </c>
      <c r="AE1326" s="17">
        <v>0</v>
      </c>
      <c r="AF1326" s="47" t="s">
        <v>718</v>
      </c>
      <c r="AG1326" s="47" t="s">
        <v>718</v>
      </c>
      <c r="AH1326" s="57" t="s">
        <v>718</v>
      </c>
    </row>
    <row r="1327" spans="1:34" ht="61.5" x14ac:dyDescent="0.85">
      <c r="A1327" s="8">
        <v>1</v>
      </c>
      <c r="B1327" s="43">
        <f>SUBTOTAL(103,$A$1031:A1327)</f>
        <v>274</v>
      </c>
      <c r="C1327" s="64" t="s">
        <v>1636</v>
      </c>
      <c r="D1327" s="17">
        <v>3926379.39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49">
        <v>0</v>
      </c>
      <c r="L1327" s="17">
        <v>0</v>
      </c>
      <c r="M1327" s="17">
        <v>468</v>
      </c>
      <c r="N1327" s="17">
        <v>3812437.41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40385.15</v>
      </c>
      <c r="AD1327" s="17">
        <v>73556.83</v>
      </c>
      <c r="AE1327" s="17">
        <v>0</v>
      </c>
      <c r="AF1327" s="20">
        <v>2022</v>
      </c>
      <c r="AG1327" s="20">
        <v>2022</v>
      </c>
      <c r="AH1327" s="21">
        <v>2022</v>
      </c>
    </row>
    <row r="1328" spans="1:34" ht="61.5" x14ac:dyDescent="0.85">
      <c r="A1328" s="8">
        <v>1</v>
      </c>
      <c r="B1328" s="43">
        <f>SUBTOTAL(103,$A$1031:A1328)</f>
        <v>275</v>
      </c>
      <c r="C1328" s="64" t="s">
        <v>1637</v>
      </c>
      <c r="D1328" s="17">
        <v>3599245.75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49">
        <v>0</v>
      </c>
      <c r="L1328" s="17">
        <v>0</v>
      </c>
      <c r="M1328" s="17">
        <v>429</v>
      </c>
      <c r="N1328" s="17">
        <v>3480065.69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36864.339999999997</v>
      </c>
      <c r="AD1328" s="17">
        <v>82315.72</v>
      </c>
      <c r="AE1328" s="17">
        <v>0</v>
      </c>
      <c r="AF1328" s="20">
        <v>2022</v>
      </c>
      <c r="AG1328" s="20">
        <v>2022</v>
      </c>
      <c r="AH1328" s="21">
        <v>2022</v>
      </c>
    </row>
    <row r="1329" spans="1:93" ht="61.5" x14ac:dyDescent="0.85">
      <c r="B1329" s="11" t="s">
        <v>793</v>
      </c>
      <c r="C1329" s="128"/>
      <c r="D1329" s="129">
        <v>27427764.559999999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49">
        <v>0</v>
      </c>
      <c r="L1329" s="17">
        <v>0</v>
      </c>
      <c r="M1329" s="17">
        <v>3631.33</v>
      </c>
      <c r="N1329" s="17">
        <v>26875403.68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357672.78</v>
      </c>
      <c r="AD1329" s="17">
        <v>194688.09999999998</v>
      </c>
      <c r="AE1329" s="17">
        <v>0</v>
      </c>
      <c r="AF1329" s="47" t="s">
        <v>718</v>
      </c>
      <c r="AG1329" s="47" t="s">
        <v>718</v>
      </c>
      <c r="AH1329" s="57" t="s">
        <v>718</v>
      </c>
    </row>
    <row r="1330" spans="1:93" ht="61.5" x14ac:dyDescent="0.85">
      <c r="A1330" s="8">
        <v>1</v>
      </c>
      <c r="B1330" s="43">
        <f>SUBTOTAL(103,$A$1031:A1330)</f>
        <v>276</v>
      </c>
      <c r="C1330" s="64" t="s">
        <v>663</v>
      </c>
      <c r="D1330" s="17">
        <v>2842946.09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49">
        <v>0</v>
      </c>
      <c r="L1330" s="17">
        <v>0</v>
      </c>
      <c r="M1330" s="17">
        <v>440</v>
      </c>
      <c r="N1330" s="17">
        <v>2703536.96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28638.57</v>
      </c>
      <c r="AD1330" s="17">
        <v>110770.56</v>
      </c>
      <c r="AE1330" s="17">
        <v>0</v>
      </c>
      <c r="AF1330" s="20">
        <v>2022</v>
      </c>
      <c r="AG1330" s="20">
        <v>2022</v>
      </c>
      <c r="AH1330" s="21">
        <v>2022</v>
      </c>
      <c r="CN1330" s="8" t="s">
        <v>1607</v>
      </c>
      <c r="CO1330" s="8">
        <v>52429.26</v>
      </c>
    </row>
    <row r="1331" spans="1:93" ht="61.5" x14ac:dyDescent="0.85">
      <c r="A1331" s="8">
        <v>1</v>
      </c>
      <c r="B1331" s="43">
        <f>SUBTOTAL(103,$A$1031:A1331)</f>
        <v>277</v>
      </c>
      <c r="C1331" s="64" t="s">
        <v>661</v>
      </c>
      <c r="D1331" s="17">
        <v>3541289.65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49">
        <v>0</v>
      </c>
      <c r="L1331" s="17">
        <v>0</v>
      </c>
      <c r="M1331" s="17">
        <v>416</v>
      </c>
      <c r="N1331" s="17">
        <v>3421132.06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36240.050000000003</v>
      </c>
      <c r="AD1331" s="17">
        <v>83917.54</v>
      </c>
      <c r="AE1331" s="17">
        <v>0</v>
      </c>
      <c r="AF1331" s="20">
        <v>2022</v>
      </c>
      <c r="AG1331" s="20">
        <v>2022</v>
      </c>
      <c r="AH1331" s="21">
        <v>2022</v>
      </c>
    </row>
    <row r="1332" spans="1:93" ht="61.5" x14ac:dyDescent="0.85">
      <c r="A1332" s="8">
        <v>1</v>
      </c>
      <c r="B1332" s="43">
        <f>SUBTOTAL(103,$A$1031:A1332)</f>
        <v>278</v>
      </c>
      <c r="C1332" s="11" t="s">
        <v>662</v>
      </c>
      <c r="D1332" s="17">
        <v>14145830.09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49">
        <v>0</v>
      </c>
      <c r="L1332" s="17">
        <v>0</v>
      </c>
      <c r="M1332" s="17">
        <v>1961.8</v>
      </c>
      <c r="N1332" s="16">
        <v>13997554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148276.09</v>
      </c>
      <c r="AD1332" s="17">
        <v>0</v>
      </c>
      <c r="AE1332" s="17">
        <v>0</v>
      </c>
      <c r="AF1332" s="20" t="s">
        <v>262</v>
      </c>
      <c r="AG1332" s="20">
        <v>2022</v>
      </c>
      <c r="AH1332" s="21">
        <v>2022</v>
      </c>
    </row>
    <row r="1333" spans="1:93" ht="61.5" x14ac:dyDescent="0.85">
      <c r="A1333" s="8">
        <v>1</v>
      </c>
      <c r="B1333" s="43">
        <f>SUBTOTAL(103,$A$1031:A1333)</f>
        <v>279</v>
      </c>
      <c r="C1333" s="11" t="s">
        <v>2367</v>
      </c>
      <c r="D1333" s="17">
        <v>6897698.7300000004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49">
        <v>0</v>
      </c>
      <c r="L1333" s="17">
        <v>0</v>
      </c>
      <c r="M1333" s="17">
        <v>813.53</v>
      </c>
      <c r="N1333" s="17">
        <v>6753180.6600000001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144518.07</v>
      </c>
      <c r="AD1333" s="17">
        <v>0</v>
      </c>
      <c r="AE1333" s="17">
        <v>0</v>
      </c>
      <c r="AF1333" s="20" t="s">
        <v>262</v>
      </c>
      <c r="AG1333" s="20">
        <v>2022</v>
      </c>
      <c r="AH1333" s="21">
        <v>2022</v>
      </c>
    </row>
    <row r="1334" spans="1:93" ht="61.5" x14ac:dyDescent="0.85">
      <c r="B1334" s="11" t="s">
        <v>835</v>
      </c>
      <c r="C1334" s="11"/>
      <c r="D1334" s="129">
        <v>11968344.389999999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49">
        <v>0</v>
      </c>
      <c r="L1334" s="17">
        <v>0</v>
      </c>
      <c r="M1334" s="17">
        <v>1470.6399999999999</v>
      </c>
      <c r="N1334" s="17">
        <v>11716778.52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133264.91</v>
      </c>
      <c r="AD1334" s="17">
        <v>118300.96</v>
      </c>
      <c r="AE1334" s="17">
        <v>0</v>
      </c>
      <c r="AF1334" s="47" t="s">
        <v>718</v>
      </c>
      <c r="AG1334" s="47" t="s">
        <v>718</v>
      </c>
      <c r="AH1334" s="57" t="s">
        <v>718</v>
      </c>
    </row>
    <row r="1335" spans="1:93" ht="61.5" x14ac:dyDescent="0.85">
      <c r="A1335" s="8">
        <v>1</v>
      </c>
      <c r="B1335" s="43">
        <f>SUBTOTAL(103,$A$1031:A1335)</f>
        <v>280</v>
      </c>
      <c r="C1335" s="64" t="s">
        <v>669</v>
      </c>
      <c r="D1335" s="17">
        <v>8307539.7899999991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49">
        <v>0</v>
      </c>
      <c r="L1335" s="17">
        <v>0</v>
      </c>
      <c r="M1335" s="17">
        <v>975.8</v>
      </c>
      <c r="N1335" s="17">
        <v>8103399.5199999996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85839.31</v>
      </c>
      <c r="AD1335" s="17">
        <v>118300.96</v>
      </c>
      <c r="AE1335" s="17">
        <v>0</v>
      </c>
      <c r="AF1335" s="20">
        <v>2022</v>
      </c>
      <c r="AG1335" s="20">
        <v>2022</v>
      </c>
      <c r="AH1335" s="21">
        <v>2022</v>
      </c>
    </row>
    <row r="1336" spans="1:93" ht="61.5" x14ac:dyDescent="0.85">
      <c r="A1336" s="8">
        <v>1</v>
      </c>
      <c r="B1336" s="43">
        <f>SUBTOTAL(103,$A$1031:A1336)</f>
        <v>281</v>
      </c>
      <c r="C1336" s="11" t="s">
        <v>668</v>
      </c>
      <c r="D1336" s="17">
        <v>3660804.6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49">
        <v>0</v>
      </c>
      <c r="L1336" s="17">
        <v>0</v>
      </c>
      <c r="M1336" s="17">
        <v>494.84</v>
      </c>
      <c r="N1336" s="17">
        <v>3613379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  <c r="Z1336" s="17">
        <v>0</v>
      </c>
      <c r="AA1336" s="17">
        <v>0</v>
      </c>
      <c r="AB1336" s="17">
        <v>0</v>
      </c>
      <c r="AC1336" s="17">
        <v>47425.599999999999</v>
      </c>
      <c r="AD1336" s="17">
        <v>0</v>
      </c>
      <c r="AE1336" s="17">
        <v>0</v>
      </c>
      <c r="AF1336" s="20" t="s">
        <v>262</v>
      </c>
      <c r="AG1336" s="20">
        <v>2022</v>
      </c>
      <c r="AH1336" s="21">
        <v>2022</v>
      </c>
    </row>
    <row r="1337" spans="1:93" ht="61.5" x14ac:dyDescent="0.85">
      <c r="B1337" s="11" t="s">
        <v>794</v>
      </c>
      <c r="C1337" s="11"/>
      <c r="D1337" s="129">
        <v>7426200.4499999993</v>
      </c>
      <c r="E1337" s="17">
        <v>791865.6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49">
        <v>0</v>
      </c>
      <c r="L1337" s="17">
        <v>0</v>
      </c>
      <c r="M1337" s="17">
        <v>620</v>
      </c>
      <c r="N1337" s="17">
        <v>4844413</v>
      </c>
      <c r="O1337" s="17">
        <v>0</v>
      </c>
      <c r="P1337" s="17">
        <v>0</v>
      </c>
      <c r="Q1337" s="17">
        <v>1654.6</v>
      </c>
      <c r="R1337" s="17">
        <v>1448908.8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111535.49</v>
      </c>
      <c r="AD1337" s="17">
        <v>229477.56</v>
      </c>
      <c r="AE1337" s="17">
        <v>0</v>
      </c>
      <c r="AF1337" s="47" t="s">
        <v>718</v>
      </c>
      <c r="AG1337" s="47" t="s">
        <v>718</v>
      </c>
      <c r="AH1337" s="57" t="s">
        <v>718</v>
      </c>
    </row>
    <row r="1338" spans="1:93" ht="61.5" x14ac:dyDescent="0.85">
      <c r="A1338" s="8">
        <v>1</v>
      </c>
      <c r="B1338" s="43">
        <f>SUBTOTAL(103,$A$1031:A1338)</f>
        <v>282</v>
      </c>
      <c r="C1338" s="11" t="s">
        <v>665</v>
      </c>
      <c r="D1338" s="17">
        <v>4907995.92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49">
        <v>0</v>
      </c>
      <c r="L1338" s="17">
        <v>0</v>
      </c>
      <c r="M1338" s="17">
        <v>620</v>
      </c>
      <c r="N1338" s="16">
        <v>4844413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63582.92</v>
      </c>
      <c r="AD1338" s="17">
        <v>0</v>
      </c>
      <c r="AE1338" s="17">
        <v>0</v>
      </c>
      <c r="AF1338" s="20" t="s">
        <v>262</v>
      </c>
      <c r="AG1338" s="20">
        <v>2022</v>
      </c>
      <c r="AH1338" s="21">
        <v>2022</v>
      </c>
      <c r="CN1338" s="8" t="s">
        <v>1606</v>
      </c>
      <c r="CO1338" s="8">
        <v>44890.35</v>
      </c>
    </row>
    <row r="1339" spans="1:93" ht="61.5" x14ac:dyDescent="0.85">
      <c r="A1339" s="8">
        <v>1</v>
      </c>
      <c r="B1339" s="43">
        <f>SUBTOTAL(103,$A$1031:A1339)</f>
        <v>283</v>
      </c>
      <c r="C1339" s="11" t="s">
        <v>1879</v>
      </c>
      <c r="D1339" s="17">
        <v>1594656.18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49">
        <v>0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1654.6</v>
      </c>
      <c r="R1339" s="17">
        <v>1448908.8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31006.65</v>
      </c>
      <c r="AD1339" s="17">
        <v>114740.73</v>
      </c>
      <c r="AE1339" s="17">
        <v>0</v>
      </c>
      <c r="AF1339" s="20">
        <v>2022</v>
      </c>
      <c r="AG1339" s="20">
        <v>2022</v>
      </c>
      <c r="AH1339" s="21">
        <v>2022</v>
      </c>
      <c r="CN1339" s="8" t="s">
        <v>1607</v>
      </c>
      <c r="CO1339" s="8">
        <v>52429.26</v>
      </c>
    </row>
    <row r="1340" spans="1:93" ht="61.5" x14ac:dyDescent="0.85">
      <c r="A1340" s="8">
        <v>1</v>
      </c>
      <c r="B1340" s="43">
        <f>SUBTOTAL(103,$A$1031:A1340)</f>
        <v>284</v>
      </c>
      <c r="C1340" s="11" t="s">
        <v>1174</v>
      </c>
      <c r="D1340" s="17">
        <v>923548.35</v>
      </c>
      <c r="E1340" s="17">
        <v>791865.6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49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16945.919999999998</v>
      </c>
      <c r="AD1340" s="17">
        <v>114736.83</v>
      </c>
      <c r="AE1340" s="17">
        <v>0</v>
      </c>
      <c r="AF1340" s="20">
        <v>2022</v>
      </c>
      <c r="AG1340" s="20">
        <v>2022</v>
      </c>
      <c r="AH1340" s="21">
        <v>2022</v>
      </c>
    </row>
    <row r="1341" spans="1:93" ht="61.5" x14ac:dyDescent="0.85">
      <c r="B1341" s="11" t="s">
        <v>1361</v>
      </c>
      <c r="C1341" s="11"/>
      <c r="D1341" s="129">
        <v>5164816.51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49">
        <v>0</v>
      </c>
      <c r="L1341" s="17">
        <v>0</v>
      </c>
      <c r="M1341" s="17">
        <v>609.15</v>
      </c>
      <c r="N1341" s="17">
        <v>5056605.16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108211.35</v>
      </c>
      <c r="AD1341" s="17">
        <v>0</v>
      </c>
      <c r="AE1341" s="17">
        <v>0</v>
      </c>
      <c r="AF1341" s="47" t="s">
        <v>1604</v>
      </c>
      <c r="AG1341" s="47" t="s">
        <v>1604</v>
      </c>
      <c r="AH1341" s="57" t="s">
        <v>1604</v>
      </c>
    </row>
    <row r="1342" spans="1:93" ht="61.5" x14ac:dyDescent="0.85">
      <c r="A1342" s="8">
        <v>1</v>
      </c>
      <c r="B1342" s="43">
        <f>SUBTOTAL(103,$A$1031:A1342)</f>
        <v>285</v>
      </c>
      <c r="C1342" s="11" t="s">
        <v>2362</v>
      </c>
      <c r="D1342" s="17">
        <v>5164816.51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49">
        <v>0</v>
      </c>
      <c r="L1342" s="17">
        <v>0</v>
      </c>
      <c r="M1342" s="17">
        <v>609.15</v>
      </c>
      <c r="N1342" s="17">
        <v>5056605.16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108211.35</v>
      </c>
      <c r="AD1342" s="17">
        <v>0</v>
      </c>
      <c r="AE1342" s="17">
        <v>0</v>
      </c>
      <c r="AF1342" s="20" t="s">
        <v>262</v>
      </c>
      <c r="AG1342" s="20">
        <v>2022</v>
      </c>
      <c r="AH1342" s="21">
        <v>2022</v>
      </c>
    </row>
    <row r="1343" spans="1:93" ht="61.5" x14ac:dyDescent="0.85">
      <c r="B1343" s="11" t="s">
        <v>795</v>
      </c>
      <c r="C1343" s="11"/>
      <c r="D1343" s="129">
        <v>11501886.960000001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49">
        <v>0</v>
      </c>
      <c r="L1343" s="17">
        <v>0</v>
      </c>
      <c r="M1343" s="17">
        <v>555.6</v>
      </c>
      <c r="N1343" s="17">
        <v>4503805.08</v>
      </c>
      <c r="O1343" s="17">
        <v>0</v>
      </c>
      <c r="P1343" s="17">
        <v>0</v>
      </c>
      <c r="Q1343" s="17">
        <v>795</v>
      </c>
      <c r="R1343" s="17">
        <v>5825373.2300000004</v>
      </c>
      <c r="S1343" s="17">
        <v>24.4</v>
      </c>
      <c r="T1343" s="17">
        <v>900000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191631.8</v>
      </c>
      <c r="AD1343" s="17">
        <v>81076.850000000006</v>
      </c>
      <c r="AE1343" s="17">
        <v>0</v>
      </c>
      <c r="AF1343" s="47" t="s">
        <v>718</v>
      </c>
      <c r="AG1343" s="47" t="s">
        <v>718</v>
      </c>
      <c r="AH1343" s="57" t="s">
        <v>718</v>
      </c>
    </row>
    <row r="1344" spans="1:93" ht="61.5" x14ac:dyDescent="0.85">
      <c r="A1344" s="8">
        <v>1</v>
      </c>
      <c r="B1344" s="43">
        <f>SUBTOTAL(103,$A$1031:A1344)</f>
        <v>286</v>
      </c>
      <c r="C1344" s="64" t="s">
        <v>667</v>
      </c>
      <c r="D1344" s="17">
        <v>4632590.7399999993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49">
        <v>0</v>
      </c>
      <c r="L1344" s="17">
        <v>0</v>
      </c>
      <c r="M1344" s="17">
        <v>555.6</v>
      </c>
      <c r="N1344" s="17">
        <v>4503805.08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  <c r="AC1344" s="17">
        <v>47708.81</v>
      </c>
      <c r="AD1344" s="17">
        <v>81076.850000000006</v>
      </c>
      <c r="AE1344" s="17">
        <v>0</v>
      </c>
      <c r="AF1344" s="20">
        <v>2022</v>
      </c>
      <c r="AG1344" s="20">
        <v>2022</v>
      </c>
      <c r="AH1344" s="21">
        <v>2022</v>
      </c>
    </row>
    <row r="1345" spans="1:34" ht="61.5" x14ac:dyDescent="0.85">
      <c r="A1345" s="8">
        <v>1</v>
      </c>
      <c r="B1345" s="43">
        <f>SUBTOTAL(103,$A$1031:A1345)</f>
        <v>287</v>
      </c>
      <c r="C1345" s="11" t="s">
        <v>760</v>
      </c>
      <c r="D1345" s="17">
        <v>6869296.2200000007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49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25">
        <v>795</v>
      </c>
      <c r="R1345" s="25">
        <v>5825373.2300000004</v>
      </c>
      <c r="S1345" s="17">
        <v>24.4</v>
      </c>
      <c r="T1345" s="17">
        <v>900000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143922.99</v>
      </c>
      <c r="AD1345" s="17">
        <v>0</v>
      </c>
      <c r="AE1345" s="17">
        <v>0</v>
      </c>
      <c r="AF1345" s="20" t="s">
        <v>262</v>
      </c>
      <c r="AG1345" s="20">
        <v>2022</v>
      </c>
      <c r="AH1345" s="21">
        <v>2022</v>
      </c>
    </row>
    <row r="1346" spans="1:34" ht="61.5" x14ac:dyDescent="0.85">
      <c r="B1346" s="11" t="s">
        <v>852</v>
      </c>
      <c r="C1346" s="11"/>
      <c r="D1346" s="129">
        <v>4660909.1100000003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49">
        <v>0</v>
      </c>
      <c r="L1346" s="17">
        <v>0</v>
      </c>
      <c r="M1346" s="17">
        <v>559</v>
      </c>
      <c r="N1346" s="17">
        <v>4534217.24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48030.96</v>
      </c>
      <c r="AD1346" s="17">
        <v>78660.91</v>
      </c>
      <c r="AE1346" s="17">
        <v>0</v>
      </c>
      <c r="AF1346" s="47" t="s">
        <v>718</v>
      </c>
      <c r="AG1346" s="47" t="s">
        <v>718</v>
      </c>
      <c r="AH1346" s="57" t="s">
        <v>718</v>
      </c>
    </row>
    <row r="1347" spans="1:34" ht="61.5" x14ac:dyDescent="0.85">
      <c r="A1347" s="8">
        <v>1</v>
      </c>
      <c r="B1347" s="43">
        <f>SUBTOTAL(103,$A$1031:A1347)</f>
        <v>288</v>
      </c>
      <c r="C1347" s="64" t="s">
        <v>664</v>
      </c>
      <c r="D1347" s="17">
        <v>4660909.1100000003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49">
        <v>0</v>
      </c>
      <c r="L1347" s="17">
        <v>0</v>
      </c>
      <c r="M1347" s="17">
        <v>559</v>
      </c>
      <c r="N1347" s="17">
        <v>4534217.24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  <c r="AC1347" s="17">
        <v>48030.96</v>
      </c>
      <c r="AD1347" s="17">
        <v>78660.91</v>
      </c>
      <c r="AE1347" s="17">
        <v>0</v>
      </c>
      <c r="AF1347" s="20">
        <v>2022</v>
      </c>
      <c r="AG1347" s="20">
        <v>2022</v>
      </c>
      <c r="AH1347" s="21">
        <v>2022</v>
      </c>
    </row>
    <row r="1348" spans="1:34" ht="61.5" x14ac:dyDescent="0.85">
      <c r="B1348" s="11" t="s">
        <v>798</v>
      </c>
      <c r="C1348" s="11"/>
      <c r="D1348" s="129">
        <v>4291288.2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49">
        <v>0</v>
      </c>
      <c r="L1348" s="17">
        <v>0</v>
      </c>
      <c r="M1348" s="17">
        <v>508.1</v>
      </c>
      <c r="N1348" s="17">
        <v>4119258.48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88152.13</v>
      </c>
      <c r="AD1348" s="17">
        <v>83877.59</v>
      </c>
      <c r="AE1348" s="17">
        <v>0</v>
      </c>
      <c r="AF1348" s="47" t="s">
        <v>718</v>
      </c>
      <c r="AG1348" s="47" t="s">
        <v>718</v>
      </c>
      <c r="AH1348" s="57" t="s">
        <v>718</v>
      </c>
    </row>
    <row r="1349" spans="1:34" ht="61.5" x14ac:dyDescent="0.85">
      <c r="A1349" s="8">
        <v>1</v>
      </c>
      <c r="B1349" s="43">
        <f>SUBTOTAL(103,$A$1031:A1349)</f>
        <v>289</v>
      </c>
      <c r="C1349" s="64" t="s">
        <v>2772</v>
      </c>
      <c r="D1349" s="17">
        <v>4291288.2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49">
        <v>0</v>
      </c>
      <c r="L1349" s="17">
        <v>0</v>
      </c>
      <c r="M1349" s="17">
        <v>508.1</v>
      </c>
      <c r="N1349" s="17">
        <v>4119258.48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88152.13</v>
      </c>
      <c r="AD1349" s="17">
        <v>83877.59</v>
      </c>
      <c r="AE1349" s="17">
        <v>0</v>
      </c>
      <c r="AF1349" s="20">
        <v>2022</v>
      </c>
      <c r="AG1349" s="20">
        <v>2022</v>
      </c>
      <c r="AH1349" s="21">
        <v>2022</v>
      </c>
    </row>
    <row r="1350" spans="1:34" ht="61.5" x14ac:dyDescent="0.85">
      <c r="B1350" s="11" t="s">
        <v>796</v>
      </c>
      <c r="C1350" s="128"/>
      <c r="D1350" s="129">
        <v>66671111.369999997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49">
        <v>0</v>
      </c>
      <c r="L1350" s="17">
        <v>0</v>
      </c>
      <c r="M1350" s="17">
        <v>6894.7500000000009</v>
      </c>
      <c r="N1350" s="17">
        <v>51485353.059999995</v>
      </c>
      <c r="O1350" s="17">
        <v>0</v>
      </c>
      <c r="P1350" s="17">
        <v>0</v>
      </c>
      <c r="Q1350" s="17">
        <v>1327.14</v>
      </c>
      <c r="R1350" s="17">
        <v>3020176.4</v>
      </c>
      <c r="S1350" s="17">
        <v>0</v>
      </c>
      <c r="T1350" s="17">
        <v>0</v>
      </c>
      <c r="U1350" s="17">
        <v>9780000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1375710.32</v>
      </c>
      <c r="AD1350" s="17">
        <v>1009871.5899999999</v>
      </c>
      <c r="AE1350" s="17">
        <v>0</v>
      </c>
      <c r="AF1350" s="47" t="s">
        <v>718</v>
      </c>
      <c r="AG1350" s="47" t="s">
        <v>718</v>
      </c>
      <c r="AH1350" s="57" t="s">
        <v>718</v>
      </c>
    </row>
    <row r="1351" spans="1:34" ht="61.5" x14ac:dyDescent="0.85">
      <c r="A1351" s="8">
        <v>1</v>
      </c>
      <c r="B1351" s="43">
        <f>SUBTOTAL(103,$A$1031:A1351)</f>
        <v>290</v>
      </c>
      <c r="C1351" s="64" t="s">
        <v>132</v>
      </c>
      <c r="D1351" s="17">
        <v>9901589.0099999998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49">
        <v>0</v>
      </c>
      <c r="L1351" s="17">
        <v>0</v>
      </c>
      <c r="M1351" s="17">
        <v>1175</v>
      </c>
      <c r="N1351" s="17">
        <v>9470000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  <c r="Z1351" s="17">
        <v>0</v>
      </c>
      <c r="AA1351" s="17">
        <v>0</v>
      </c>
      <c r="AB1351" s="17">
        <v>0</v>
      </c>
      <c r="AC1351" s="17">
        <v>202658</v>
      </c>
      <c r="AD1351" s="17">
        <v>228931.01</v>
      </c>
      <c r="AE1351" s="17">
        <v>0</v>
      </c>
      <c r="AF1351" s="20">
        <v>2022</v>
      </c>
      <c r="AG1351" s="20">
        <v>2022</v>
      </c>
      <c r="AH1351" s="21">
        <v>2022</v>
      </c>
    </row>
    <row r="1352" spans="1:34" ht="61.5" x14ac:dyDescent="0.85">
      <c r="A1352" s="8">
        <v>1</v>
      </c>
      <c r="B1352" s="43">
        <f>SUBTOTAL(103,$A$1031:A1352)</f>
        <v>291</v>
      </c>
      <c r="C1352" s="64" t="s">
        <v>129</v>
      </c>
      <c r="D1352" s="17">
        <v>6340828.8399999999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49">
        <v>0</v>
      </c>
      <c r="L1352" s="17">
        <v>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6100000</v>
      </c>
      <c r="V1352" s="17">
        <v>0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  <c r="AC1352" s="17">
        <v>130540</v>
      </c>
      <c r="AD1352" s="17">
        <v>110288.84</v>
      </c>
      <c r="AE1352" s="17">
        <v>0</v>
      </c>
      <c r="AF1352" s="20">
        <v>2022</v>
      </c>
      <c r="AG1352" s="20">
        <v>2022</v>
      </c>
      <c r="AH1352" s="21">
        <v>2022</v>
      </c>
    </row>
    <row r="1353" spans="1:34" ht="61.5" x14ac:dyDescent="0.85">
      <c r="A1353" s="8">
        <v>1</v>
      </c>
      <c r="B1353" s="43">
        <f>SUBTOTAL(103,$A$1031:A1353)</f>
        <v>292</v>
      </c>
      <c r="C1353" s="64" t="s">
        <v>134</v>
      </c>
      <c r="D1353" s="17">
        <v>6959490.9500000002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49">
        <v>0</v>
      </c>
      <c r="L1353" s="17">
        <v>0</v>
      </c>
      <c r="M1353" s="17">
        <v>825</v>
      </c>
      <c r="N1353" s="17">
        <v>6710000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143594</v>
      </c>
      <c r="AD1353" s="17">
        <v>105896.95</v>
      </c>
      <c r="AE1353" s="17">
        <v>0</v>
      </c>
      <c r="AF1353" s="20">
        <v>2022</v>
      </c>
      <c r="AG1353" s="20">
        <v>2022</v>
      </c>
      <c r="AH1353" s="21">
        <v>2022</v>
      </c>
    </row>
    <row r="1354" spans="1:34" ht="61.5" x14ac:dyDescent="0.85">
      <c r="A1354" s="8">
        <v>1</v>
      </c>
      <c r="B1354" s="43">
        <f>SUBTOTAL(103,$A$1031:A1354)</f>
        <v>293</v>
      </c>
      <c r="C1354" s="64" t="s">
        <v>130</v>
      </c>
      <c r="D1354" s="17">
        <v>8490288.6300000008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49">
        <v>0</v>
      </c>
      <c r="L1354" s="17">
        <v>0</v>
      </c>
      <c r="M1354" s="17">
        <v>1007</v>
      </c>
      <c r="N1354" s="17">
        <v>8060000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172484</v>
      </c>
      <c r="AD1354" s="17">
        <v>257804.63</v>
      </c>
      <c r="AE1354" s="17">
        <v>0</v>
      </c>
      <c r="AF1354" s="20">
        <v>2022</v>
      </c>
      <c r="AG1354" s="20">
        <v>2022</v>
      </c>
      <c r="AH1354" s="21">
        <v>2022</v>
      </c>
    </row>
    <row r="1355" spans="1:34" ht="61.5" x14ac:dyDescent="0.85">
      <c r="A1355" s="8">
        <v>1</v>
      </c>
      <c r="B1355" s="43">
        <f>SUBTOTAL(103,$A$1031:A1355)</f>
        <v>294</v>
      </c>
      <c r="C1355" s="64" t="s">
        <v>131</v>
      </c>
      <c r="D1355" s="17">
        <v>7033634.4799999995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49">
        <v>0</v>
      </c>
      <c r="L1355" s="17">
        <v>0</v>
      </c>
      <c r="M1355" s="17">
        <v>772.6</v>
      </c>
      <c r="N1355" s="17">
        <v>6744363.5199999996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144329.38</v>
      </c>
      <c r="AD1355" s="17">
        <v>144941.57999999999</v>
      </c>
      <c r="AE1355" s="17">
        <v>0</v>
      </c>
      <c r="AF1355" s="20">
        <v>2022</v>
      </c>
      <c r="AG1355" s="20">
        <v>2022</v>
      </c>
      <c r="AH1355" s="21">
        <v>2022</v>
      </c>
    </row>
    <row r="1356" spans="1:34" ht="61.5" x14ac:dyDescent="0.85">
      <c r="A1356" s="8">
        <v>1</v>
      </c>
      <c r="B1356" s="43">
        <f>SUBTOTAL(103,$A$1031:A1356)</f>
        <v>295</v>
      </c>
      <c r="C1356" s="64" t="s">
        <v>1543</v>
      </c>
      <c r="D1356" s="17">
        <v>3840423.7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49">
        <v>0</v>
      </c>
      <c r="L1356" s="17">
        <v>0</v>
      </c>
      <c r="M1356" s="17">
        <v>0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3680000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78752</v>
      </c>
      <c r="AD1356" s="17">
        <v>81671.7</v>
      </c>
      <c r="AE1356" s="17">
        <v>0</v>
      </c>
      <c r="AF1356" s="20">
        <v>2022</v>
      </c>
      <c r="AG1356" s="20">
        <v>2022</v>
      </c>
      <c r="AH1356" s="21">
        <v>2022</v>
      </c>
    </row>
    <row r="1357" spans="1:34" ht="61.5" x14ac:dyDescent="0.85">
      <c r="A1357" s="8">
        <v>1</v>
      </c>
      <c r="B1357" s="43">
        <f>SUBTOTAL(103,$A$1031:A1357)</f>
        <v>296</v>
      </c>
      <c r="C1357" s="11" t="s">
        <v>121</v>
      </c>
      <c r="D1357" s="17">
        <v>4357066.67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49">
        <v>0</v>
      </c>
      <c r="L1357" s="17">
        <v>0</v>
      </c>
      <c r="M1357" s="17">
        <v>658</v>
      </c>
      <c r="N1357" s="17">
        <v>4265779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91287.67</v>
      </c>
      <c r="AD1357" s="17">
        <v>0</v>
      </c>
      <c r="AE1357" s="17">
        <v>0</v>
      </c>
      <c r="AF1357" s="20" t="s">
        <v>262</v>
      </c>
      <c r="AG1357" s="20">
        <v>2022</v>
      </c>
      <c r="AH1357" s="21">
        <v>2022</v>
      </c>
    </row>
    <row r="1358" spans="1:34" ht="61.5" x14ac:dyDescent="0.85">
      <c r="A1358" s="8">
        <v>1</v>
      </c>
      <c r="B1358" s="43">
        <f>SUBTOTAL(103,$A$1031:A1358)</f>
        <v>297</v>
      </c>
      <c r="C1358" s="11" t="s">
        <v>122</v>
      </c>
      <c r="D1358" s="17">
        <v>5832238.9400000004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0</v>
      </c>
      <c r="K1358" s="49">
        <v>0</v>
      </c>
      <c r="L1358" s="17">
        <v>0</v>
      </c>
      <c r="M1358" s="17">
        <v>774.5</v>
      </c>
      <c r="N1358" s="17">
        <v>5710044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122194.94</v>
      </c>
      <c r="AD1358" s="17">
        <v>0</v>
      </c>
      <c r="AE1358" s="17">
        <v>0</v>
      </c>
      <c r="AF1358" s="20" t="s">
        <v>262</v>
      </c>
      <c r="AG1358" s="20">
        <v>2022</v>
      </c>
      <c r="AH1358" s="21">
        <v>2022</v>
      </c>
    </row>
    <row r="1359" spans="1:34" ht="61.5" x14ac:dyDescent="0.85">
      <c r="A1359" s="8">
        <v>1</v>
      </c>
      <c r="B1359" s="43">
        <f>SUBTOTAL(103,$A$1031:A1359)</f>
        <v>298</v>
      </c>
      <c r="C1359" s="11" t="s">
        <v>123</v>
      </c>
      <c r="D1359" s="17">
        <v>6322454.7599999998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49">
        <v>0</v>
      </c>
      <c r="L1359" s="17">
        <v>0</v>
      </c>
      <c r="M1359" s="17">
        <v>930.1</v>
      </c>
      <c r="N1359" s="17">
        <v>6189989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132465.76</v>
      </c>
      <c r="AD1359" s="17">
        <v>0</v>
      </c>
      <c r="AE1359" s="17">
        <v>0</v>
      </c>
      <c r="AF1359" s="20" t="s">
        <v>262</v>
      </c>
      <c r="AG1359" s="20">
        <v>2022</v>
      </c>
      <c r="AH1359" s="21">
        <v>2022</v>
      </c>
    </row>
    <row r="1360" spans="1:34" ht="61.5" x14ac:dyDescent="0.85">
      <c r="A1360" s="8">
        <v>1</v>
      </c>
      <c r="B1360" s="43">
        <f>SUBTOTAL(103,$A$1031:A1360)</f>
        <v>299</v>
      </c>
      <c r="C1360" s="11" t="s">
        <v>128</v>
      </c>
      <c r="D1360" s="17">
        <v>7512758.5099999998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49">
        <v>0</v>
      </c>
      <c r="L1360" s="17">
        <v>0</v>
      </c>
      <c r="M1360" s="17">
        <v>752.55</v>
      </c>
      <c r="N1360" s="17">
        <v>4335177.54</v>
      </c>
      <c r="O1360" s="17">
        <v>0</v>
      </c>
      <c r="P1360" s="17">
        <v>0</v>
      </c>
      <c r="Q1360" s="17">
        <v>1327.14</v>
      </c>
      <c r="R1360" s="17">
        <v>3020176.4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157404.57</v>
      </c>
      <c r="AD1360" s="17">
        <v>0</v>
      </c>
      <c r="AE1360" s="17">
        <v>0</v>
      </c>
      <c r="AF1360" s="20" t="s">
        <v>262</v>
      </c>
      <c r="AG1360" s="20">
        <v>2022</v>
      </c>
      <c r="AH1360" s="21">
        <v>2022</v>
      </c>
    </row>
    <row r="1361" spans="1:16198" ht="61.5" x14ac:dyDescent="0.85">
      <c r="A1361" s="8">
        <v>1</v>
      </c>
      <c r="B1361" s="43">
        <f>SUBTOTAL(103,$A$1031:A1361)</f>
        <v>300</v>
      </c>
      <c r="C1361" s="11" t="s">
        <v>2770</v>
      </c>
      <c r="D1361" s="17">
        <v>80336.88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49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80336.88</v>
      </c>
      <c r="AE1361" s="17">
        <v>0</v>
      </c>
      <c r="AF1361" s="20">
        <v>2022</v>
      </c>
      <c r="AG1361" s="20" t="s">
        <v>262</v>
      </c>
      <c r="AH1361" s="20" t="s">
        <v>262</v>
      </c>
    </row>
    <row r="1362" spans="1:16198" ht="61.5" x14ac:dyDescent="0.85">
      <c r="B1362" s="11" t="s">
        <v>836</v>
      </c>
      <c r="C1362" s="11"/>
      <c r="D1362" s="129">
        <v>2425889.1399999997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49">
        <v>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420.76</v>
      </c>
      <c r="R1362" s="17">
        <v>2375062.7999999998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50826.34</v>
      </c>
      <c r="AD1362" s="17">
        <v>0</v>
      </c>
      <c r="AE1362" s="17">
        <v>0</v>
      </c>
      <c r="AF1362" s="139" t="s">
        <v>718</v>
      </c>
      <c r="AG1362" s="139" t="s">
        <v>718</v>
      </c>
      <c r="AH1362" s="140" t="s">
        <v>718</v>
      </c>
    </row>
    <row r="1363" spans="1:16198" ht="61.5" x14ac:dyDescent="0.85">
      <c r="A1363" s="8">
        <v>1</v>
      </c>
      <c r="B1363" s="43">
        <f>SUBTOTAL(103,$A$1031:A1363)</f>
        <v>301</v>
      </c>
      <c r="C1363" s="11" t="s">
        <v>1881</v>
      </c>
      <c r="D1363" s="17">
        <v>2425889.1399999997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49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420.76</v>
      </c>
      <c r="R1363" s="17">
        <v>2375062.7999999998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50826.34</v>
      </c>
      <c r="AD1363" s="17">
        <v>0</v>
      </c>
      <c r="AE1363" s="17">
        <v>0</v>
      </c>
      <c r="AF1363" s="20" t="s">
        <v>262</v>
      </c>
      <c r="AG1363" s="20">
        <v>2022</v>
      </c>
      <c r="AH1363" s="21">
        <v>2022</v>
      </c>
    </row>
    <row r="1364" spans="1:16198" s="396" customFormat="1" ht="61.5" x14ac:dyDescent="0.85">
      <c r="A1364" s="95"/>
      <c r="B1364" s="11" t="s">
        <v>802</v>
      </c>
      <c r="C1364" s="128"/>
      <c r="D1364" s="129">
        <v>9108046.4000000004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49">
        <v>0</v>
      </c>
      <c r="L1364" s="17">
        <v>0</v>
      </c>
      <c r="M1364" s="17">
        <v>1072.6300000000001</v>
      </c>
      <c r="N1364" s="17">
        <v>6105055.1400000006</v>
      </c>
      <c r="O1364" s="17">
        <v>0</v>
      </c>
      <c r="P1364" s="17">
        <v>0</v>
      </c>
      <c r="Q1364" s="17">
        <v>437</v>
      </c>
      <c r="R1364" s="17">
        <v>2705027.79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122905.97</v>
      </c>
      <c r="AD1364" s="17">
        <v>175057.5</v>
      </c>
      <c r="AE1364" s="17">
        <v>0</v>
      </c>
      <c r="AF1364" s="139" t="s">
        <v>718</v>
      </c>
      <c r="AG1364" s="139" t="s">
        <v>718</v>
      </c>
      <c r="AH1364" s="140" t="s">
        <v>718</v>
      </c>
      <c r="AI1364" s="95"/>
      <c r="AJ1364" s="95"/>
      <c r="AK1364" s="95"/>
      <c r="AL1364" s="95"/>
      <c r="AM1364" s="95"/>
      <c r="AN1364" s="95"/>
      <c r="AO1364" s="95"/>
      <c r="AP1364" s="95"/>
      <c r="AQ1364" s="95"/>
      <c r="AR1364" s="95"/>
      <c r="AS1364" s="95"/>
      <c r="AT1364" s="95"/>
      <c r="AU1364" s="95"/>
      <c r="AV1364" s="95"/>
      <c r="AW1364" s="95"/>
      <c r="AX1364" s="95"/>
      <c r="AY1364" s="95"/>
      <c r="AZ1364" s="95"/>
      <c r="BA1364" s="95"/>
      <c r="BB1364" s="95"/>
      <c r="BC1364" s="95"/>
      <c r="BD1364" s="95"/>
      <c r="BE1364" s="95"/>
      <c r="BF1364" s="95"/>
      <c r="BG1364" s="95"/>
      <c r="BH1364" s="95"/>
      <c r="BI1364" s="95"/>
      <c r="BJ1364" s="95"/>
      <c r="BK1364" s="95"/>
      <c r="BL1364" s="95"/>
      <c r="BM1364" s="95"/>
      <c r="BN1364" s="95"/>
      <c r="BO1364" s="95"/>
      <c r="BP1364" s="95"/>
      <c r="BQ1364" s="95"/>
      <c r="BR1364" s="95"/>
      <c r="BS1364" s="95"/>
      <c r="BT1364" s="95"/>
      <c r="BU1364" s="95"/>
      <c r="BV1364" s="95"/>
      <c r="BW1364" s="95"/>
      <c r="BX1364" s="95"/>
      <c r="BY1364" s="95"/>
      <c r="BZ1364" s="95"/>
      <c r="CA1364" s="95"/>
      <c r="CB1364" s="95"/>
      <c r="CC1364" s="95"/>
      <c r="CD1364" s="95"/>
      <c r="CE1364" s="95"/>
      <c r="CF1364" s="95"/>
      <c r="CG1364" s="95"/>
      <c r="CH1364" s="95"/>
      <c r="CI1364" s="95"/>
      <c r="CJ1364" s="95"/>
      <c r="CK1364" s="95"/>
      <c r="CL1364" s="95"/>
      <c r="CM1364" s="95"/>
      <c r="CN1364" s="95"/>
      <c r="CO1364" s="95"/>
      <c r="CP1364" s="95"/>
      <c r="CQ1364" s="95"/>
      <c r="CR1364" s="95"/>
      <c r="CS1364" s="95"/>
      <c r="CT1364" s="95"/>
      <c r="CU1364" s="95"/>
      <c r="CV1364" s="95"/>
      <c r="CW1364" s="95"/>
      <c r="CX1364" s="95"/>
      <c r="CY1364" s="95"/>
      <c r="CZ1364" s="95"/>
      <c r="DA1364" s="95"/>
      <c r="DB1364" s="95"/>
      <c r="DC1364" s="95"/>
      <c r="DD1364" s="95"/>
      <c r="DE1364" s="95"/>
      <c r="DF1364" s="95"/>
      <c r="DG1364" s="95"/>
      <c r="DH1364" s="95"/>
      <c r="DI1364" s="95"/>
      <c r="DJ1364" s="95"/>
      <c r="DK1364" s="95"/>
      <c r="DL1364" s="95"/>
      <c r="DM1364" s="95"/>
      <c r="DN1364" s="95"/>
      <c r="DO1364" s="95"/>
      <c r="DP1364" s="95"/>
      <c r="DQ1364" s="95"/>
      <c r="DR1364" s="95"/>
      <c r="DS1364" s="95"/>
      <c r="DT1364" s="95"/>
      <c r="DU1364" s="95"/>
      <c r="DV1364" s="95"/>
      <c r="DW1364" s="95"/>
      <c r="DX1364" s="95"/>
      <c r="DY1364" s="95"/>
      <c r="DZ1364" s="95"/>
      <c r="EA1364" s="95"/>
      <c r="EB1364" s="95"/>
      <c r="EC1364" s="95"/>
      <c r="ED1364" s="95"/>
      <c r="EE1364" s="95"/>
      <c r="EF1364" s="95"/>
      <c r="EG1364" s="95"/>
      <c r="EH1364" s="95"/>
      <c r="EI1364" s="95"/>
      <c r="EJ1364" s="95"/>
      <c r="EK1364" s="95"/>
      <c r="EL1364" s="95"/>
      <c r="EM1364" s="95"/>
      <c r="EN1364" s="95"/>
      <c r="EO1364" s="95"/>
      <c r="EP1364" s="95"/>
      <c r="EQ1364" s="95"/>
      <c r="ER1364" s="95"/>
      <c r="ES1364" s="95"/>
      <c r="ET1364" s="95"/>
      <c r="EU1364" s="95"/>
      <c r="EV1364" s="95"/>
      <c r="EW1364" s="95"/>
      <c r="EX1364" s="95"/>
      <c r="EY1364" s="95"/>
      <c r="EZ1364" s="95"/>
      <c r="FA1364" s="95"/>
      <c r="FB1364" s="95"/>
      <c r="FC1364" s="95"/>
      <c r="FD1364" s="95"/>
      <c r="FE1364" s="95"/>
      <c r="FF1364" s="95"/>
      <c r="FG1364" s="95"/>
      <c r="FH1364" s="95"/>
      <c r="FI1364" s="95"/>
      <c r="FJ1364" s="95"/>
      <c r="FK1364" s="95"/>
      <c r="FL1364" s="95"/>
      <c r="FM1364" s="95"/>
      <c r="FN1364" s="95"/>
      <c r="FO1364" s="95"/>
      <c r="FP1364" s="95"/>
      <c r="FQ1364" s="95"/>
      <c r="FR1364" s="95"/>
      <c r="FS1364" s="95"/>
      <c r="FT1364" s="95"/>
      <c r="FU1364" s="95"/>
      <c r="FV1364" s="95"/>
      <c r="FW1364" s="95"/>
      <c r="FX1364" s="95"/>
      <c r="FY1364" s="95"/>
      <c r="FZ1364" s="95"/>
      <c r="GA1364" s="95"/>
      <c r="GB1364" s="95"/>
      <c r="GC1364" s="95"/>
      <c r="GD1364" s="95"/>
      <c r="GE1364" s="95"/>
      <c r="GF1364" s="95"/>
      <c r="GG1364" s="95"/>
      <c r="GH1364" s="95"/>
      <c r="GI1364" s="95"/>
      <c r="GJ1364" s="95"/>
      <c r="GK1364" s="95"/>
      <c r="GL1364" s="95"/>
      <c r="GM1364" s="95"/>
      <c r="GN1364" s="95"/>
      <c r="GO1364" s="95"/>
      <c r="GP1364" s="95"/>
      <c r="GQ1364" s="95"/>
      <c r="GR1364" s="95"/>
      <c r="GS1364" s="95"/>
      <c r="GT1364" s="95"/>
      <c r="GU1364" s="95"/>
      <c r="GV1364" s="95"/>
      <c r="GW1364" s="95"/>
      <c r="GX1364" s="95"/>
      <c r="GY1364" s="95"/>
      <c r="GZ1364" s="95"/>
      <c r="HA1364" s="95"/>
      <c r="HB1364" s="95"/>
      <c r="HC1364" s="95"/>
      <c r="HD1364" s="95"/>
      <c r="HE1364" s="95"/>
      <c r="HF1364" s="95"/>
      <c r="HG1364" s="95"/>
      <c r="HH1364" s="95"/>
      <c r="HI1364" s="95"/>
      <c r="HJ1364" s="95"/>
      <c r="HK1364" s="95"/>
      <c r="HL1364" s="95"/>
      <c r="HM1364" s="95"/>
      <c r="HN1364" s="95"/>
      <c r="HO1364" s="95"/>
      <c r="HP1364" s="95"/>
      <c r="HQ1364" s="95"/>
      <c r="HR1364" s="95"/>
      <c r="HS1364" s="95"/>
      <c r="HT1364" s="95"/>
      <c r="HU1364" s="95"/>
      <c r="HV1364" s="95"/>
      <c r="HW1364" s="95"/>
      <c r="HX1364" s="95"/>
      <c r="HY1364" s="95"/>
      <c r="HZ1364" s="95"/>
      <c r="IA1364" s="95"/>
      <c r="IB1364" s="95"/>
      <c r="IC1364" s="95"/>
      <c r="ID1364" s="95"/>
      <c r="IE1364" s="95"/>
      <c r="IF1364" s="95"/>
      <c r="IG1364" s="95"/>
      <c r="IH1364" s="95"/>
      <c r="II1364" s="95"/>
      <c r="IJ1364" s="95"/>
      <c r="IK1364" s="95"/>
      <c r="IL1364" s="95"/>
      <c r="IM1364" s="95"/>
      <c r="IN1364" s="95"/>
      <c r="IO1364" s="95"/>
      <c r="IP1364" s="95"/>
      <c r="IQ1364" s="95"/>
      <c r="IR1364" s="95"/>
      <c r="IS1364" s="95"/>
      <c r="IT1364" s="95"/>
      <c r="IU1364" s="95"/>
      <c r="IV1364" s="95"/>
      <c r="IW1364" s="95"/>
      <c r="IX1364" s="95"/>
      <c r="IY1364" s="95"/>
      <c r="IZ1364" s="95"/>
      <c r="JA1364" s="95"/>
      <c r="JB1364" s="95"/>
      <c r="JC1364" s="95"/>
      <c r="JD1364" s="95"/>
      <c r="JE1364" s="95"/>
      <c r="JF1364" s="95"/>
      <c r="JG1364" s="95"/>
      <c r="JH1364" s="95"/>
      <c r="JI1364" s="95"/>
      <c r="JJ1364" s="95"/>
      <c r="JK1364" s="95"/>
      <c r="JL1364" s="95"/>
      <c r="JM1364" s="95"/>
      <c r="JN1364" s="95"/>
      <c r="JO1364" s="95"/>
      <c r="JP1364" s="95"/>
      <c r="JQ1364" s="95"/>
      <c r="JR1364" s="95"/>
      <c r="JS1364" s="95"/>
      <c r="JT1364" s="95"/>
      <c r="JU1364" s="95"/>
      <c r="JV1364" s="95"/>
      <c r="JW1364" s="95"/>
      <c r="JX1364" s="95"/>
      <c r="JY1364" s="95"/>
      <c r="JZ1364" s="95"/>
      <c r="KA1364" s="95"/>
      <c r="KB1364" s="95"/>
      <c r="KC1364" s="95"/>
      <c r="KD1364" s="95"/>
      <c r="KE1364" s="95"/>
      <c r="KF1364" s="95"/>
      <c r="KG1364" s="95"/>
      <c r="KH1364" s="95"/>
      <c r="KI1364" s="95"/>
      <c r="KJ1364" s="95"/>
      <c r="KK1364" s="95"/>
      <c r="KL1364" s="95"/>
      <c r="KM1364" s="95"/>
      <c r="KN1364" s="95"/>
      <c r="KO1364" s="95"/>
      <c r="KP1364" s="95"/>
      <c r="KQ1364" s="95"/>
      <c r="KR1364" s="95"/>
      <c r="KS1364" s="95"/>
      <c r="KT1364" s="95"/>
      <c r="KU1364" s="95"/>
      <c r="KV1364" s="95"/>
      <c r="KW1364" s="95"/>
      <c r="KX1364" s="95"/>
      <c r="KY1364" s="95"/>
      <c r="KZ1364" s="95"/>
      <c r="LA1364" s="95"/>
      <c r="LB1364" s="95"/>
      <c r="LC1364" s="95"/>
      <c r="LD1364" s="95"/>
      <c r="LE1364" s="95"/>
      <c r="LF1364" s="95"/>
      <c r="LG1364" s="95"/>
      <c r="LH1364" s="95"/>
      <c r="LI1364" s="95"/>
      <c r="LJ1364" s="95"/>
      <c r="LK1364" s="95"/>
      <c r="LL1364" s="95"/>
      <c r="LM1364" s="95"/>
      <c r="LN1364" s="95"/>
      <c r="LO1364" s="95"/>
      <c r="LP1364" s="95"/>
      <c r="LQ1364" s="95"/>
      <c r="LR1364" s="95"/>
      <c r="LS1364" s="95"/>
      <c r="LT1364" s="95"/>
      <c r="LU1364" s="95"/>
      <c r="LV1364" s="95"/>
      <c r="LW1364" s="95"/>
      <c r="LX1364" s="95"/>
      <c r="LY1364" s="95"/>
      <c r="LZ1364" s="95"/>
      <c r="MA1364" s="95"/>
      <c r="MB1364" s="95"/>
      <c r="MC1364" s="95"/>
      <c r="MD1364" s="95"/>
      <c r="ME1364" s="95"/>
      <c r="MF1364" s="95"/>
      <c r="MG1364" s="95"/>
      <c r="MH1364" s="95"/>
      <c r="MI1364" s="95"/>
      <c r="MJ1364" s="95"/>
      <c r="MK1364" s="95"/>
      <c r="ML1364" s="95"/>
      <c r="MM1364" s="95"/>
      <c r="MN1364" s="95"/>
      <c r="MO1364" s="95"/>
      <c r="MP1364" s="95"/>
      <c r="MQ1364" s="95"/>
      <c r="MR1364" s="95"/>
      <c r="MS1364" s="95"/>
      <c r="MT1364" s="95"/>
      <c r="MU1364" s="95"/>
      <c r="MV1364" s="95"/>
      <c r="MW1364" s="95"/>
      <c r="MX1364" s="95"/>
      <c r="MY1364" s="95"/>
      <c r="MZ1364" s="95"/>
      <c r="NA1364" s="95"/>
      <c r="NB1364" s="95"/>
      <c r="NC1364" s="95"/>
      <c r="ND1364" s="95"/>
      <c r="NE1364" s="95"/>
      <c r="NF1364" s="95"/>
      <c r="NG1364" s="95"/>
      <c r="NH1364" s="95"/>
      <c r="NI1364" s="95"/>
      <c r="NJ1364" s="95"/>
      <c r="NK1364" s="95"/>
      <c r="NL1364" s="95"/>
      <c r="NM1364" s="95"/>
      <c r="NN1364" s="95"/>
      <c r="NO1364" s="95"/>
      <c r="NP1364" s="95"/>
      <c r="NQ1364" s="95"/>
      <c r="NR1364" s="95"/>
      <c r="NS1364" s="95"/>
      <c r="NT1364" s="95"/>
      <c r="NU1364" s="95"/>
      <c r="NV1364" s="95"/>
      <c r="NW1364" s="95"/>
      <c r="NX1364" s="95"/>
      <c r="NY1364" s="95"/>
      <c r="NZ1364" s="95"/>
      <c r="OA1364" s="95"/>
      <c r="OB1364" s="95"/>
      <c r="OC1364" s="95"/>
      <c r="OD1364" s="95"/>
      <c r="OE1364" s="95"/>
      <c r="OF1364" s="95"/>
      <c r="OG1364" s="95"/>
      <c r="OH1364" s="95"/>
      <c r="OI1364" s="95"/>
      <c r="OJ1364" s="95"/>
      <c r="OK1364" s="95"/>
      <c r="OL1364" s="95"/>
      <c r="OM1364" s="95"/>
      <c r="ON1364" s="95"/>
      <c r="OO1364" s="95"/>
      <c r="OP1364" s="95"/>
      <c r="OQ1364" s="95"/>
      <c r="OR1364" s="95"/>
      <c r="OS1364" s="95"/>
      <c r="OT1364" s="95"/>
      <c r="OU1364" s="95"/>
      <c r="OV1364" s="95"/>
      <c r="OW1364" s="95"/>
      <c r="OX1364" s="95"/>
      <c r="OY1364" s="95"/>
      <c r="OZ1364" s="95"/>
      <c r="PA1364" s="95"/>
      <c r="PB1364" s="95"/>
      <c r="PC1364" s="95"/>
      <c r="PD1364" s="95"/>
      <c r="PE1364" s="95"/>
      <c r="PF1364" s="95"/>
      <c r="PG1364" s="95"/>
      <c r="PH1364" s="95"/>
      <c r="PI1364" s="95"/>
      <c r="PJ1364" s="95"/>
      <c r="PK1364" s="95"/>
      <c r="PL1364" s="95"/>
      <c r="PM1364" s="95"/>
      <c r="PN1364" s="95"/>
      <c r="PO1364" s="95"/>
      <c r="PP1364" s="95"/>
      <c r="PQ1364" s="95"/>
      <c r="PR1364" s="95"/>
      <c r="PS1364" s="95"/>
      <c r="PT1364" s="95"/>
      <c r="PU1364" s="95"/>
      <c r="PV1364" s="95"/>
      <c r="PW1364" s="95"/>
      <c r="PX1364" s="95"/>
      <c r="PY1364" s="95"/>
      <c r="PZ1364" s="95"/>
      <c r="QA1364" s="95"/>
      <c r="QB1364" s="95"/>
      <c r="QC1364" s="95"/>
      <c r="QD1364" s="95"/>
      <c r="QE1364" s="95"/>
      <c r="QF1364" s="95"/>
      <c r="QG1364" s="95"/>
      <c r="QH1364" s="95"/>
      <c r="QI1364" s="95"/>
      <c r="QJ1364" s="95"/>
      <c r="QK1364" s="95"/>
      <c r="QL1364" s="95"/>
      <c r="QM1364" s="95"/>
      <c r="QN1364" s="95"/>
      <c r="QO1364" s="95"/>
      <c r="QP1364" s="95"/>
      <c r="QQ1364" s="95"/>
      <c r="QR1364" s="95"/>
      <c r="QS1364" s="95"/>
      <c r="QT1364" s="95"/>
      <c r="QU1364" s="95"/>
      <c r="QV1364" s="95"/>
      <c r="QW1364" s="95"/>
      <c r="QX1364" s="95"/>
      <c r="QY1364" s="95"/>
      <c r="QZ1364" s="95"/>
      <c r="RA1364" s="95"/>
      <c r="RB1364" s="95"/>
      <c r="RC1364" s="95"/>
      <c r="RD1364" s="95"/>
      <c r="RE1364" s="95"/>
      <c r="RF1364" s="95"/>
      <c r="RG1364" s="95"/>
      <c r="RH1364" s="95"/>
      <c r="RI1364" s="95"/>
      <c r="RJ1364" s="95"/>
      <c r="RK1364" s="95"/>
      <c r="RL1364" s="95"/>
      <c r="RM1364" s="95"/>
      <c r="RN1364" s="95"/>
      <c r="RO1364" s="95"/>
      <c r="RP1364" s="95"/>
      <c r="RQ1364" s="95"/>
      <c r="RR1364" s="95"/>
      <c r="RS1364" s="95"/>
      <c r="RT1364" s="95"/>
      <c r="RU1364" s="95"/>
      <c r="RV1364" s="95"/>
      <c r="RW1364" s="95"/>
      <c r="RX1364" s="95"/>
      <c r="RY1364" s="95"/>
      <c r="RZ1364" s="95"/>
      <c r="SA1364" s="95"/>
      <c r="SB1364" s="95"/>
      <c r="SC1364" s="95"/>
      <c r="SD1364" s="95"/>
      <c r="SE1364" s="95"/>
      <c r="SF1364" s="95"/>
      <c r="SG1364" s="95"/>
      <c r="SH1364" s="95"/>
      <c r="SI1364" s="95"/>
      <c r="SJ1364" s="95"/>
      <c r="SK1364" s="95"/>
      <c r="SL1364" s="95"/>
      <c r="SM1364" s="95"/>
      <c r="SN1364" s="95"/>
      <c r="SO1364" s="95"/>
      <c r="SP1364" s="95"/>
      <c r="SQ1364" s="95"/>
      <c r="SR1364" s="95"/>
      <c r="SS1364" s="95"/>
      <c r="ST1364" s="95"/>
      <c r="SU1364" s="95"/>
      <c r="SV1364" s="95"/>
      <c r="SW1364" s="95"/>
      <c r="SX1364" s="95"/>
      <c r="SY1364" s="95"/>
      <c r="SZ1364" s="95"/>
      <c r="TA1364" s="95"/>
      <c r="TB1364" s="95"/>
      <c r="TC1364" s="95"/>
      <c r="TD1364" s="95"/>
      <c r="TE1364" s="95"/>
      <c r="TF1364" s="95"/>
      <c r="TG1364" s="95"/>
      <c r="TH1364" s="95"/>
      <c r="TI1364" s="95"/>
      <c r="TJ1364" s="95"/>
      <c r="TK1364" s="95"/>
      <c r="TL1364" s="95"/>
      <c r="TM1364" s="95"/>
      <c r="TN1364" s="95"/>
      <c r="TO1364" s="95"/>
      <c r="TP1364" s="95"/>
      <c r="TQ1364" s="95"/>
      <c r="TR1364" s="95"/>
      <c r="TS1364" s="95"/>
      <c r="TT1364" s="95"/>
      <c r="TU1364" s="95"/>
      <c r="TV1364" s="95"/>
      <c r="TW1364" s="95"/>
      <c r="TX1364" s="95"/>
      <c r="TY1364" s="95"/>
      <c r="TZ1364" s="95"/>
      <c r="UA1364" s="95"/>
      <c r="UB1364" s="95"/>
      <c r="UC1364" s="95"/>
      <c r="UD1364" s="95"/>
      <c r="UE1364" s="95"/>
      <c r="UF1364" s="95"/>
      <c r="UG1364" s="95"/>
      <c r="UH1364" s="95"/>
      <c r="UI1364" s="95"/>
      <c r="UJ1364" s="95"/>
      <c r="UK1364" s="95"/>
      <c r="UL1364" s="95"/>
      <c r="UM1364" s="95"/>
      <c r="UN1364" s="95"/>
      <c r="UO1364" s="95"/>
      <c r="UP1364" s="95"/>
      <c r="UQ1364" s="95"/>
      <c r="UR1364" s="95"/>
      <c r="US1364" s="95"/>
      <c r="UT1364" s="95"/>
      <c r="UU1364" s="95"/>
      <c r="UV1364" s="95"/>
      <c r="UW1364" s="95"/>
      <c r="UX1364" s="95"/>
      <c r="UY1364" s="95"/>
      <c r="UZ1364" s="95"/>
      <c r="VA1364" s="95"/>
      <c r="VB1364" s="95"/>
      <c r="VC1364" s="95"/>
      <c r="VD1364" s="95"/>
      <c r="VE1364" s="95"/>
      <c r="VF1364" s="95"/>
      <c r="VG1364" s="95"/>
      <c r="VH1364" s="95"/>
      <c r="VI1364" s="95"/>
      <c r="VJ1364" s="95"/>
      <c r="VK1364" s="95"/>
      <c r="VL1364" s="95"/>
      <c r="VM1364" s="95"/>
      <c r="VN1364" s="95"/>
      <c r="VO1364" s="95"/>
      <c r="VP1364" s="95"/>
      <c r="VQ1364" s="95"/>
      <c r="VR1364" s="95"/>
      <c r="VS1364" s="95"/>
      <c r="VT1364" s="95"/>
      <c r="VU1364" s="95"/>
      <c r="VV1364" s="95"/>
      <c r="VW1364" s="95"/>
      <c r="VX1364" s="95"/>
      <c r="VY1364" s="95"/>
      <c r="VZ1364" s="95"/>
      <c r="WA1364" s="95"/>
      <c r="WB1364" s="95"/>
      <c r="WC1364" s="95"/>
      <c r="WD1364" s="95"/>
      <c r="WE1364" s="95"/>
      <c r="WF1364" s="95"/>
      <c r="WG1364" s="95"/>
      <c r="WH1364" s="95"/>
      <c r="WI1364" s="95"/>
      <c r="WJ1364" s="95"/>
      <c r="WK1364" s="95"/>
      <c r="WL1364" s="95"/>
      <c r="WM1364" s="95"/>
      <c r="WN1364" s="95"/>
      <c r="WO1364" s="95"/>
      <c r="WP1364" s="95"/>
      <c r="WQ1364" s="95"/>
      <c r="WR1364" s="95"/>
      <c r="WS1364" s="95"/>
      <c r="WT1364" s="95"/>
      <c r="WU1364" s="95"/>
      <c r="WV1364" s="95"/>
      <c r="WW1364" s="95"/>
      <c r="WX1364" s="95"/>
      <c r="WY1364" s="95"/>
      <c r="WZ1364" s="95"/>
      <c r="XA1364" s="95"/>
      <c r="XB1364" s="95"/>
      <c r="XC1364" s="95"/>
      <c r="XD1364" s="95"/>
      <c r="XE1364" s="95"/>
      <c r="XF1364" s="95"/>
      <c r="XG1364" s="95"/>
      <c r="XH1364" s="95"/>
      <c r="XI1364" s="95"/>
      <c r="XJ1364" s="95"/>
      <c r="XK1364" s="95"/>
      <c r="XL1364" s="95"/>
      <c r="XM1364" s="95"/>
      <c r="XN1364" s="95"/>
      <c r="XO1364" s="95"/>
      <c r="XP1364" s="95"/>
      <c r="XQ1364" s="95"/>
      <c r="XR1364" s="95"/>
      <c r="XS1364" s="95"/>
      <c r="XT1364" s="95"/>
      <c r="XU1364" s="95"/>
      <c r="XV1364" s="95"/>
      <c r="XW1364" s="95"/>
      <c r="XX1364" s="95"/>
      <c r="XY1364" s="95"/>
      <c r="XZ1364" s="95"/>
      <c r="YA1364" s="95"/>
      <c r="YB1364" s="95"/>
      <c r="YC1364" s="95"/>
      <c r="YD1364" s="95"/>
      <c r="YE1364" s="95"/>
      <c r="YF1364" s="95"/>
      <c r="YG1364" s="95"/>
      <c r="YH1364" s="95"/>
      <c r="YI1364" s="95"/>
      <c r="YJ1364" s="95"/>
      <c r="YK1364" s="95"/>
      <c r="YL1364" s="95"/>
      <c r="YM1364" s="95"/>
      <c r="YN1364" s="95"/>
      <c r="YO1364" s="95"/>
      <c r="YP1364" s="95"/>
      <c r="YQ1364" s="95"/>
      <c r="YR1364" s="95"/>
      <c r="YS1364" s="95"/>
      <c r="YT1364" s="95"/>
      <c r="YU1364" s="95"/>
      <c r="YV1364" s="95"/>
      <c r="YW1364" s="95"/>
      <c r="YX1364" s="95"/>
      <c r="YY1364" s="95"/>
      <c r="YZ1364" s="95"/>
      <c r="ZA1364" s="95"/>
      <c r="ZB1364" s="95"/>
      <c r="ZC1364" s="95"/>
      <c r="ZD1364" s="95"/>
      <c r="ZE1364" s="95"/>
      <c r="ZF1364" s="95"/>
      <c r="ZG1364" s="95"/>
      <c r="ZH1364" s="95"/>
      <c r="ZI1364" s="95"/>
      <c r="ZJ1364" s="95"/>
      <c r="ZK1364" s="95"/>
      <c r="ZL1364" s="95"/>
      <c r="ZM1364" s="95"/>
      <c r="ZN1364" s="95"/>
      <c r="ZO1364" s="95"/>
      <c r="ZP1364" s="95"/>
      <c r="ZQ1364" s="95"/>
      <c r="ZR1364" s="95"/>
      <c r="ZS1364" s="95"/>
      <c r="ZT1364" s="95"/>
      <c r="ZU1364" s="95"/>
      <c r="ZV1364" s="95"/>
      <c r="ZW1364" s="95"/>
      <c r="ZX1364" s="95"/>
      <c r="ZY1364" s="95"/>
      <c r="ZZ1364" s="95"/>
      <c r="AAA1364" s="95"/>
      <c r="AAB1364" s="95"/>
      <c r="AAC1364" s="95"/>
      <c r="AAD1364" s="95"/>
      <c r="AAE1364" s="95"/>
      <c r="AAF1364" s="95"/>
      <c r="AAG1364" s="95"/>
      <c r="AAH1364" s="95"/>
      <c r="AAI1364" s="95"/>
      <c r="AAJ1364" s="95"/>
      <c r="AAK1364" s="95"/>
      <c r="AAL1364" s="95"/>
      <c r="AAM1364" s="95"/>
      <c r="AAN1364" s="95"/>
      <c r="AAO1364" s="95"/>
      <c r="AAP1364" s="95"/>
      <c r="AAQ1364" s="95"/>
      <c r="AAR1364" s="95"/>
      <c r="AAS1364" s="95"/>
      <c r="AAT1364" s="95"/>
      <c r="AAU1364" s="95"/>
      <c r="AAV1364" s="95"/>
      <c r="AAW1364" s="95"/>
      <c r="AAX1364" s="95"/>
      <c r="AAY1364" s="95"/>
      <c r="AAZ1364" s="95"/>
      <c r="ABA1364" s="95"/>
      <c r="ABB1364" s="95"/>
      <c r="ABC1364" s="95"/>
      <c r="ABD1364" s="95"/>
      <c r="ABE1364" s="95"/>
      <c r="ABF1364" s="95"/>
      <c r="ABG1364" s="95"/>
      <c r="ABH1364" s="95"/>
      <c r="ABI1364" s="95"/>
      <c r="ABJ1364" s="95"/>
      <c r="ABK1364" s="95"/>
      <c r="ABL1364" s="95"/>
      <c r="ABM1364" s="95"/>
      <c r="ABN1364" s="95"/>
      <c r="ABO1364" s="95"/>
      <c r="ABP1364" s="95"/>
      <c r="ABQ1364" s="95"/>
      <c r="ABR1364" s="95"/>
      <c r="ABS1364" s="95"/>
      <c r="ABT1364" s="95"/>
      <c r="ABU1364" s="95"/>
      <c r="ABV1364" s="95"/>
      <c r="ABW1364" s="95"/>
      <c r="ABX1364" s="95"/>
      <c r="ABY1364" s="95"/>
      <c r="ABZ1364" s="95"/>
      <c r="ACA1364" s="95"/>
      <c r="ACB1364" s="95"/>
      <c r="ACC1364" s="95"/>
      <c r="ACD1364" s="95"/>
      <c r="ACE1364" s="95"/>
      <c r="ACF1364" s="95"/>
      <c r="ACG1364" s="95"/>
      <c r="ACH1364" s="95"/>
      <c r="ACI1364" s="95"/>
      <c r="ACJ1364" s="95"/>
      <c r="ACK1364" s="95"/>
      <c r="ACL1364" s="95"/>
      <c r="ACM1364" s="95"/>
      <c r="ACN1364" s="95"/>
      <c r="ACO1364" s="95"/>
      <c r="ACP1364" s="95"/>
      <c r="ACQ1364" s="95"/>
      <c r="ACR1364" s="95"/>
      <c r="ACS1364" s="95"/>
      <c r="ACT1364" s="95"/>
      <c r="ACU1364" s="95"/>
      <c r="ACV1364" s="95"/>
      <c r="ACW1364" s="95"/>
      <c r="ACX1364" s="95"/>
      <c r="ACY1364" s="95"/>
      <c r="ACZ1364" s="95"/>
      <c r="ADA1364" s="95"/>
      <c r="ADB1364" s="95"/>
      <c r="ADC1364" s="95"/>
      <c r="ADD1364" s="95"/>
      <c r="ADE1364" s="95"/>
      <c r="ADF1364" s="95"/>
      <c r="ADG1364" s="95"/>
      <c r="ADH1364" s="95"/>
      <c r="ADI1364" s="95"/>
      <c r="ADJ1364" s="95"/>
      <c r="ADK1364" s="95"/>
      <c r="ADL1364" s="95"/>
      <c r="ADM1364" s="95"/>
      <c r="ADN1364" s="95"/>
      <c r="ADO1364" s="95"/>
      <c r="ADP1364" s="95"/>
      <c r="ADQ1364" s="95"/>
      <c r="ADR1364" s="95"/>
      <c r="ADS1364" s="95"/>
      <c r="ADT1364" s="95"/>
      <c r="ADU1364" s="95"/>
      <c r="ADV1364" s="95"/>
      <c r="ADW1364" s="95"/>
      <c r="ADX1364" s="95"/>
      <c r="ADY1364" s="95"/>
      <c r="ADZ1364" s="95"/>
      <c r="AEA1364" s="95"/>
      <c r="AEB1364" s="95"/>
      <c r="AEC1364" s="95"/>
      <c r="AED1364" s="95"/>
      <c r="AEE1364" s="95"/>
      <c r="AEF1364" s="95"/>
      <c r="AEG1364" s="95"/>
      <c r="AEH1364" s="95"/>
      <c r="AEI1364" s="95"/>
      <c r="AEJ1364" s="95"/>
      <c r="AEK1364" s="95"/>
      <c r="AEL1364" s="95"/>
      <c r="AEM1364" s="95"/>
      <c r="AEN1364" s="95"/>
      <c r="AEO1364" s="95"/>
      <c r="AEP1364" s="95"/>
      <c r="AEQ1364" s="95"/>
      <c r="AER1364" s="95"/>
      <c r="AES1364" s="95"/>
      <c r="AET1364" s="95"/>
      <c r="AEU1364" s="95"/>
      <c r="AEV1364" s="95"/>
      <c r="AEW1364" s="95"/>
      <c r="AEX1364" s="95"/>
      <c r="AEY1364" s="95"/>
      <c r="AEZ1364" s="95"/>
      <c r="AFA1364" s="95"/>
      <c r="AFB1364" s="95"/>
      <c r="AFC1364" s="95"/>
      <c r="AFD1364" s="95"/>
      <c r="AFE1364" s="95"/>
      <c r="AFF1364" s="95"/>
      <c r="AFG1364" s="95"/>
      <c r="AFH1364" s="95"/>
      <c r="AFI1364" s="95"/>
      <c r="AFJ1364" s="95"/>
      <c r="AFK1364" s="95"/>
      <c r="AFL1364" s="95"/>
      <c r="AFM1364" s="95"/>
      <c r="AFN1364" s="95"/>
      <c r="AFO1364" s="95"/>
      <c r="AFP1364" s="95"/>
      <c r="AFQ1364" s="95"/>
      <c r="AFR1364" s="95"/>
      <c r="AFS1364" s="95"/>
      <c r="AFT1364" s="95"/>
      <c r="AFU1364" s="95"/>
      <c r="AFV1364" s="95"/>
      <c r="AFW1364" s="95"/>
      <c r="AFX1364" s="95"/>
      <c r="AFY1364" s="95"/>
      <c r="AFZ1364" s="95"/>
      <c r="AGA1364" s="95"/>
      <c r="AGB1364" s="95"/>
      <c r="AGC1364" s="95"/>
      <c r="AGD1364" s="95"/>
      <c r="AGE1364" s="95"/>
      <c r="AGF1364" s="95"/>
      <c r="AGG1364" s="95"/>
      <c r="AGH1364" s="95"/>
      <c r="AGI1364" s="95"/>
      <c r="AGJ1364" s="95"/>
      <c r="AGK1364" s="95"/>
      <c r="AGL1364" s="95"/>
      <c r="AGM1364" s="95"/>
      <c r="AGN1364" s="95"/>
      <c r="AGO1364" s="95"/>
      <c r="AGP1364" s="95"/>
      <c r="AGQ1364" s="95"/>
      <c r="AGR1364" s="95"/>
      <c r="AGS1364" s="95"/>
      <c r="AGT1364" s="95"/>
      <c r="AGU1364" s="95"/>
      <c r="AGV1364" s="95"/>
      <c r="AGW1364" s="95"/>
      <c r="AGX1364" s="95"/>
      <c r="AGY1364" s="95"/>
      <c r="AGZ1364" s="95"/>
      <c r="AHA1364" s="95"/>
      <c r="AHB1364" s="95"/>
      <c r="AHC1364" s="95"/>
      <c r="AHD1364" s="95"/>
      <c r="AHE1364" s="95"/>
      <c r="AHF1364" s="95"/>
      <c r="AHG1364" s="95"/>
      <c r="AHH1364" s="95"/>
      <c r="AHI1364" s="95"/>
      <c r="AHJ1364" s="95"/>
      <c r="AHK1364" s="95"/>
      <c r="AHL1364" s="95"/>
      <c r="AHM1364" s="95"/>
      <c r="AHN1364" s="95"/>
      <c r="AHO1364" s="95"/>
      <c r="AHP1364" s="95"/>
      <c r="AHQ1364" s="95"/>
      <c r="AHR1364" s="95"/>
      <c r="AHS1364" s="95"/>
      <c r="AHT1364" s="95"/>
      <c r="AHU1364" s="95"/>
      <c r="AHV1364" s="95"/>
      <c r="AHW1364" s="95"/>
      <c r="AHX1364" s="95"/>
      <c r="AHY1364" s="95"/>
      <c r="AHZ1364" s="95"/>
      <c r="AIA1364" s="95"/>
      <c r="AIB1364" s="95"/>
      <c r="AIC1364" s="95"/>
      <c r="AID1364" s="95"/>
      <c r="AIE1364" s="95"/>
      <c r="AIF1364" s="95"/>
      <c r="AIG1364" s="95"/>
      <c r="AIH1364" s="95"/>
      <c r="AII1364" s="95"/>
      <c r="AIJ1364" s="95"/>
      <c r="AIK1364" s="95"/>
      <c r="AIL1364" s="95"/>
      <c r="AIM1364" s="95"/>
      <c r="AIN1364" s="95"/>
      <c r="AIO1364" s="95"/>
      <c r="AIP1364" s="95"/>
      <c r="AIQ1364" s="95"/>
      <c r="AIR1364" s="95"/>
      <c r="AIS1364" s="95"/>
      <c r="AIT1364" s="95"/>
      <c r="AIU1364" s="95"/>
      <c r="AIV1364" s="95"/>
      <c r="AIW1364" s="95"/>
      <c r="AIX1364" s="95"/>
      <c r="AIY1364" s="95"/>
      <c r="AIZ1364" s="95"/>
      <c r="AJA1364" s="95"/>
      <c r="AJB1364" s="95"/>
      <c r="AJC1364" s="95"/>
      <c r="AJD1364" s="95"/>
      <c r="AJE1364" s="95"/>
      <c r="AJF1364" s="95"/>
      <c r="AJG1364" s="95"/>
      <c r="AJH1364" s="95"/>
      <c r="AJI1364" s="95"/>
      <c r="AJJ1364" s="95"/>
      <c r="AJK1364" s="95"/>
      <c r="AJL1364" s="95"/>
      <c r="AJM1364" s="95"/>
      <c r="AJN1364" s="95"/>
      <c r="AJO1364" s="95"/>
      <c r="AJP1364" s="95"/>
      <c r="AJQ1364" s="95"/>
      <c r="AJR1364" s="95"/>
      <c r="AJS1364" s="95"/>
      <c r="AJT1364" s="95"/>
      <c r="AJU1364" s="95"/>
      <c r="AJV1364" s="95"/>
      <c r="AJW1364" s="95"/>
      <c r="AJX1364" s="95"/>
      <c r="AJY1364" s="95"/>
      <c r="AJZ1364" s="95"/>
      <c r="AKA1364" s="95"/>
      <c r="AKB1364" s="95"/>
      <c r="AKC1364" s="95"/>
      <c r="AKD1364" s="95"/>
      <c r="AKE1364" s="95"/>
      <c r="AKF1364" s="95"/>
      <c r="AKG1364" s="95"/>
      <c r="AKH1364" s="95"/>
      <c r="AKI1364" s="95"/>
      <c r="AKJ1364" s="95"/>
      <c r="AKK1364" s="95"/>
      <c r="AKL1364" s="95"/>
      <c r="AKM1364" s="95"/>
      <c r="AKN1364" s="95"/>
      <c r="AKO1364" s="95"/>
      <c r="AKP1364" s="95"/>
      <c r="AKQ1364" s="95"/>
      <c r="AKR1364" s="95"/>
      <c r="AKS1364" s="95"/>
      <c r="AKT1364" s="95"/>
      <c r="AKU1364" s="95"/>
      <c r="AKV1364" s="95"/>
      <c r="AKW1364" s="95"/>
      <c r="AKX1364" s="95"/>
      <c r="AKY1364" s="95"/>
      <c r="AKZ1364" s="95"/>
      <c r="ALA1364" s="95"/>
      <c r="ALB1364" s="95"/>
      <c r="ALC1364" s="95"/>
      <c r="ALD1364" s="95"/>
      <c r="ALE1364" s="95"/>
      <c r="ALF1364" s="95"/>
      <c r="ALG1364" s="95"/>
      <c r="ALH1364" s="95"/>
      <c r="ALI1364" s="95"/>
      <c r="ALJ1364" s="95"/>
      <c r="ALK1364" s="95"/>
      <c r="ALL1364" s="95"/>
      <c r="ALM1364" s="95"/>
      <c r="ALN1364" s="95"/>
      <c r="ALO1364" s="95"/>
      <c r="ALP1364" s="95"/>
      <c r="ALQ1364" s="95"/>
      <c r="ALR1364" s="95"/>
      <c r="ALS1364" s="95"/>
      <c r="ALT1364" s="95"/>
      <c r="ALU1364" s="95"/>
      <c r="ALV1364" s="95"/>
      <c r="ALW1364" s="95"/>
      <c r="ALX1364" s="95"/>
      <c r="ALY1364" s="95"/>
      <c r="ALZ1364" s="95"/>
      <c r="AMA1364" s="95"/>
      <c r="AMB1364" s="95"/>
      <c r="AMC1364" s="95"/>
      <c r="AMD1364" s="95"/>
      <c r="AME1364" s="95"/>
      <c r="AMF1364" s="95"/>
      <c r="AMG1364" s="95"/>
      <c r="AMH1364" s="95"/>
      <c r="AMI1364" s="95"/>
      <c r="AMJ1364" s="95"/>
      <c r="AMK1364" s="95"/>
      <c r="AML1364" s="95"/>
      <c r="AMM1364" s="95"/>
      <c r="AMN1364" s="95"/>
      <c r="AMO1364" s="95"/>
      <c r="AMP1364" s="95"/>
      <c r="AMQ1364" s="95"/>
      <c r="AMR1364" s="95"/>
      <c r="AMS1364" s="95"/>
      <c r="AMT1364" s="95"/>
      <c r="AMU1364" s="95"/>
      <c r="AMV1364" s="95"/>
      <c r="AMW1364" s="95"/>
      <c r="AMX1364" s="95"/>
      <c r="AMY1364" s="95"/>
      <c r="AMZ1364" s="95"/>
      <c r="ANA1364" s="95"/>
      <c r="ANB1364" s="95"/>
      <c r="ANC1364" s="95"/>
      <c r="AND1364" s="95"/>
      <c r="ANE1364" s="95"/>
      <c r="ANF1364" s="95"/>
      <c r="ANG1364" s="95"/>
      <c r="ANH1364" s="95"/>
      <c r="ANI1364" s="95"/>
      <c r="ANJ1364" s="95"/>
      <c r="ANK1364" s="95"/>
      <c r="ANL1364" s="95"/>
      <c r="ANM1364" s="95"/>
      <c r="ANN1364" s="95"/>
      <c r="ANO1364" s="95"/>
      <c r="ANP1364" s="95"/>
      <c r="ANQ1364" s="95"/>
      <c r="ANR1364" s="95"/>
      <c r="ANS1364" s="95"/>
      <c r="ANT1364" s="95"/>
      <c r="ANU1364" s="95"/>
      <c r="ANV1364" s="95"/>
      <c r="ANW1364" s="95"/>
      <c r="ANX1364" s="95"/>
      <c r="ANY1364" s="95"/>
      <c r="ANZ1364" s="95"/>
      <c r="AOA1364" s="95"/>
      <c r="AOB1364" s="95"/>
      <c r="AOC1364" s="95"/>
      <c r="AOD1364" s="95"/>
      <c r="AOE1364" s="95"/>
      <c r="AOF1364" s="95"/>
      <c r="AOG1364" s="95"/>
      <c r="AOH1364" s="95"/>
      <c r="AOI1364" s="95"/>
      <c r="AOJ1364" s="95"/>
      <c r="AOK1364" s="95"/>
      <c r="AOL1364" s="95"/>
      <c r="AOM1364" s="95"/>
      <c r="AON1364" s="95"/>
      <c r="AOO1364" s="95"/>
      <c r="AOP1364" s="95"/>
      <c r="AOQ1364" s="95"/>
      <c r="AOR1364" s="95"/>
      <c r="AOS1364" s="95"/>
      <c r="AOT1364" s="95"/>
      <c r="AOU1364" s="95"/>
      <c r="AOV1364" s="95"/>
      <c r="AOW1364" s="95"/>
      <c r="AOX1364" s="95"/>
      <c r="AOY1364" s="95"/>
      <c r="AOZ1364" s="95"/>
      <c r="APA1364" s="95"/>
      <c r="APB1364" s="95"/>
      <c r="APC1364" s="95"/>
      <c r="APD1364" s="95"/>
      <c r="APE1364" s="95"/>
      <c r="APF1364" s="95"/>
      <c r="APG1364" s="95"/>
      <c r="APH1364" s="95"/>
      <c r="API1364" s="95"/>
      <c r="APJ1364" s="95"/>
      <c r="APK1364" s="95"/>
      <c r="APL1364" s="95"/>
      <c r="APM1364" s="95"/>
      <c r="APN1364" s="95"/>
      <c r="APO1364" s="95"/>
      <c r="APP1364" s="95"/>
      <c r="APQ1364" s="95"/>
      <c r="APR1364" s="95"/>
      <c r="APS1364" s="95"/>
      <c r="APT1364" s="95"/>
      <c r="APU1364" s="95"/>
      <c r="APV1364" s="95"/>
      <c r="APW1364" s="95"/>
      <c r="APX1364" s="95"/>
      <c r="APY1364" s="95"/>
      <c r="APZ1364" s="95"/>
      <c r="AQA1364" s="95"/>
      <c r="AQB1364" s="95"/>
      <c r="AQC1364" s="95"/>
      <c r="AQD1364" s="95"/>
      <c r="AQE1364" s="95"/>
      <c r="AQF1364" s="95"/>
      <c r="AQG1364" s="95"/>
      <c r="AQH1364" s="95"/>
      <c r="AQI1364" s="95"/>
      <c r="AQJ1364" s="95"/>
      <c r="AQK1364" s="95"/>
      <c r="AQL1364" s="95"/>
      <c r="AQM1364" s="95"/>
      <c r="AQN1364" s="95"/>
      <c r="AQO1364" s="95"/>
      <c r="AQP1364" s="95"/>
      <c r="AQQ1364" s="95"/>
      <c r="AQR1364" s="95"/>
      <c r="AQS1364" s="95"/>
      <c r="AQT1364" s="95"/>
      <c r="AQU1364" s="95"/>
      <c r="AQV1364" s="95"/>
      <c r="AQW1364" s="95"/>
      <c r="AQX1364" s="95"/>
      <c r="AQY1364" s="95"/>
      <c r="AQZ1364" s="95"/>
      <c r="ARA1364" s="95"/>
      <c r="ARB1364" s="95"/>
      <c r="ARC1364" s="95"/>
      <c r="ARD1364" s="95"/>
      <c r="ARE1364" s="95"/>
      <c r="ARF1364" s="95"/>
      <c r="ARG1364" s="95"/>
      <c r="ARH1364" s="95"/>
      <c r="ARI1364" s="95"/>
      <c r="ARJ1364" s="95"/>
      <c r="ARK1364" s="95"/>
      <c r="ARL1364" s="95"/>
      <c r="ARM1364" s="95"/>
      <c r="ARN1364" s="95"/>
      <c r="ARO1364" s="95"/>
      <c r="ARP1364" s="95"/>
      <c r="ARQ1364" s="95"/>
      <c r="ARR1364" s="95"/>
      <c r="ARS1364" s="95"/>
      <c r="ART1364" s="95"/>
      <c r="ARU1364" s="95"/>
      <c r="ARV1364" s="95"/>
      <c r="ARW1364" s="95"/>
      <c r="ARX1364" s="95"/>
      <c r="ARY1364" s="95"/>
      <c r="ARZ1364" s="95"/>
      <c r="ASA1364" s="95"/>
      <c r="ASB1364" s="95"/>
      <c r="ASC1364" s="95"/>
      <c r="ASD1364" s="95"/>
      <c r="ASE1364" s="95"/>
      <c r="ASF1364" s="95"/>
      <c r="ASG1364" s="95"/>
      <c r="ASH1364" s="95"/>
      <c r="ASI1364" s="95"/>
      <c r="ASJ1364" s="95"/>
      <c r="ASK1364" s="95"/>
      <c r="ASL1364" s="95"/>
      <c r="ASM1364" s="95"/>
      <c r="ASN1364" s="95"/>
      <c r="ASO1364" s="95"/>
      <c r="ASP1364" s="95"/>
      <c r="ASQ1364" s="95"/>
      <c r="ASR1364" s="95"/>
      <c r="ASS1364" s="95"/>
      <c r="AST1364" s="95"/>
      <c r="ASU1364" s="95"/>
      <c r="ASV1364" s="95"/>
      <c r="ASW1364" s="95"/>
      <c r="ASX1364" s="95"/>
      <c r="ASY1364" s="95"/>
      <c r="ASZ1364" s="95"/>
      <c r="ATA1364" s="95"/>
      <c r="ATB1364" s="95"/>
      <c r="ATC1364" s="95"/>
      <c r="ATD1364" s="95"/>
      <c r="ATE1364" s="95"/>
      <c r="ATF1364" s="95"/>
      <c r="ATG1364" s="95"/>
      <c r="ATH1364" s="95"/>
      <c r="ATI1364" s="95"/>
      <c r="ATJ1364" s="95"/>
      <c r="ATK1364" s="95"/>
      <c r="ATL1364" s="95"/>
      <c r="ATM1364" s="95"/>
      <c r="ATN1364" s="95"/>
      <c r="ATO1364" s="95"/>
      <c r="ATP1364" s="95"/>
      <c r="ATQ1364" s="95"/>
      <c r="ATR1364" s="95"/>
      <c r="ATS1364" s="95"/>
      <c r="ATT1364" s="95"/>
      <c r="ATU1364" s="95"/>
      <c r="ATV1364" s="95"/>
      <c r="ATW1364" s="95"/>
      <c r="ATX1364" s="95"/>
      <c r="ATY1364" s="95"/>
      <c r="ATZ1364" s="95"/>
      <c r="AUA1364" s="95"/>
      <c r="AUB1364" s="95"/>
      <c r="AUC1364" s="95"/>
      <c r="AUD1364" s="95"/>
      <c r="AUE1364" s="95"/>
      <c r="AUF1364" s="95"/>
      <c r="AUG1364" s="95"/>
      <c r="AUH1364" s="95"/>
      <c r="AUI1364" s="95"/>
      <c r="AUJ1364" s="95"/>
      <c r="AUK1364" s="95"/>
      <c r="AUL1364" s="95"/>
      <c r="AUM1364" s="95"/>
      <c r="AUN1364" s="95"/>
      <c r="AUO1364" s="95"/>
      <c r="AUP1364" s="95"/>
      <c r="AUQ1364" s="95"/>
      <c r="AUR1364" s="95"/>
      <c r="AUS1364" s="95"/>
      <c r="AUT1364" s="95"/>
      <c r="AUU1364" s="95"/>
      <c r="AUV1364" s="95"/>
      <c r="AUW1364" s="95"/>
      <c r="AUX1364" s="95"/>
      <c r="AUY1364" s="95"/>
      <c r="AUZ1364" s="95"/>
      <c r="AVA1364" s="95"/>
      <c r="AVB1364" s="95"/>
      <c r="AVC1364" s="95"/>
      <c r="AVD1364" s="95"/>
      <c r="AVE1364" s="95"/>
      <c r="AVF1364" s="95"/>
      <c r="AVG1364" s="95"/>
      <c r="AVH1364" s="95"/>
      <c r="AVI1364" s="95"/>
      <c r="AVJ1364" s="95"/>
      <c r="AVK1364" s="95"/>
      <c r="AVL1364" s="95"/>
      <c r="AVM1364" s="95"/>
      <c r="AVN1364" s="95"/>
      <c r="AVO1364" s="95"/>
      <c r="AVP1364" s="95"/>
      <c r="AVQ1364" s="95"/>
      <c r="AVR1364" s="95"/>
      <c r="AVS1364" s="95"/>
      <c r="AVT1364" s="95"/>
      <c r="AVU1364" s="95"/>
      <c r="AVV1364" s="95"/>
      <c r="AVW1364" s="95"/>
      <c r="AVX1364" s="95"/>
      <c r="AVY1364" s="95"/>
      <c r="AVZ1364" s="95"/>
      <c r="AWA1364" s="95"/>
      <c r="AWB1364" s="95"/>
      <c r="AWC1364" s="95"/>
      <c r="AWD1364" s="95"/>
      <c r="AWE1364" s="95"/>
      <c r="AWF1364" s="95"/>
      <c r="AWG1364" s="95"/>
      <c r="AWH1364" s="95"/>
      <c r="AWI1364" s="95"/>
      <c r="AWJ1364" s="95"/>
      <c r="AWK1364" s="95"/>
      <c r="AWL1364" s="95"/>
      <c r="AWM1364" s="95"/>
      <c r="AWN1364" s="95"/>
      <c r="AWO1364" s="95"/>
      <c r="AWP1364" s="95"/>
      <c r="AWQ1364" s="95"/>
      <c r="AWR1364" s="95"/>
      <c r="AWS1364" s="95"/>
      <c r="AWT1364" s="95"/>
      <c r="AWU1364" s="95"/>
      <c r="AWV1364" s="95"/>
      <c r="AWW1364" s="95"/>
      <c r="AWX1364" s="95"/>
      <c r="AWY1364" s="95"/>
      <c r="AWZ1364" s="95"/>
      <c r="AXA1364" s="95"/>
      <c r="AXB1364" s="95"/>
      <c r="AXC1364" s="95"/>
      <c r="AXD1364" s="95"/>
      <c r="AXE1364" s="95"/>
      <c r="AXF1364" s="95"/>
      <c r="AXG1364" s="95"/>
      <c r="AXH1364" s="95"/>
      <c r="AXI1364" s="95"/>
      <c r="AXJ1364" s="95"/>
      <c r="AXK1364" s="95"/>
      <c r="AXL1364" s="95"/>
      <c r="AXM1364" s="95"/>
      <c r="AXN1364" s="95"/>
      <c r="AXO1364" s="95"/>
      <c r="AXP1364" s="95"/>
      <c r="AXQ1364" s="95"/>
      <c r="AXR1364" s="95"/>
      <c r="AXS1364" s="95"/>
      <c r="AXT1364" s="95"/>
      <c r="AXU1364" s="95"/>
      <c r="AXV1364" s="95"/>
      <c r="AXW1364" s="95"/>
      <c r="AXX1364" s="95"/>
      <c r="AXY1364" s="95"/>
      <c r="AXZ1364" s="95"/>
      <c r="AYA1364" s="95"/>
      <c r="AYB1364" s="95"/>
      <c r="AYC1364" s="95"/>
      <c r="AYD1364" s="95"/>
      <c r="AYE1364" s="95"/>
      <c r="AYF1364" s="95"/>
      <c r="AYG1364" s="95"/>
      <c r="AYH1364" s="95"/>
      <c r="AYI1364" s="95"/>
      <c r="AYJ1364" s="95"/>
      <c r="AYK1364" s="95"/>
      <c r="AYL1364" s="95"/>
      <c r="AYM1364" s="95"/>
      <c r="AYN1364" s="95"/>
      <c r="AYO1364" s="95"/>
      <c r="AYP1364" s="95"/>
      <c r="AYQ1364" s="95"/>
      <c r="AYR1364" s="95"/>
      <c r="AYS1364" s="95"/>
      <c r="AYT1364" s="95"/>
      <c r="AYU1364" s="95"/>
      <c r="AYV1364" s="95"/>
      <c r="AYW1364" s="95"/>
      <c r="AYX1364" s="95"/>
      <c r="AYY1364" s="95"/>
      <c r="AYZ1364" s="95"/>
      <c r="AZA1364" s="95"/>
      <c r="AZB1364" s="95"/>
      <c r="AZC1364" s="95"/>
      <c r="AZD1364" s="95"/>
      <c r="AZE1364" s="95"/>
      <c r="AZF1364" s="95"/>
      <c r="AZG1364" s="95"/>
      <c r="AZH1364" s="95"/>
      <c r="AZI1364" s="95"/>
      <c r="AZJ1364" s="95"/>
      <c r="AZK1364" s="95"/>
      <c r="AZL1364" s="95"/>
      <c r="AZM1364" s="95"/>
      <c r="AZN1364" s="95"/>
      <c r="AZO1364" s="95"/>
      <c r="AZP1364" s="95"/>
      <c r="AZQ1364" s="95"/>
      <c r="AZR1364" s="95"/>
      <c r="AZS1364" s="95"/>
      <c r="AZT1364" s="95"/>
      <c r="AZU1364" s="95"/>
      <c r="AZV1364" s="95"/>
      <c r="AZW1364" s="95"/>
      <c r="AZX1364" s="95"/>
      <c r="AZY1364" s="95"/>
      <c r="AZZ1364" s="95"/>
      <c r="BAA1364" s="95"/>
      <c r="BAB1364" s="95"/>
      <c r="BAC1364" s="95"/>
      <c r="BAD1364" s="95"/>
      <c r="BAE1364" s="95"/>
      <c r="BAF1364" s="95"/>
      <c r="BAG1364" s="95"/>
      <c r="BAH1364" s="95"/>
      <c r="BAI1364" s="95"/>
      <c r="BAJ1364" s="95"/>
      <c r="BAK1364" s="95"/>
      <c r="BAL1364" s="95"/>
      <c r="BAM1364" s="95"/>
      <c r="BAN1364" s="95"/>
      <c r="BAO1364" s="95"/>
      <c r="BAP1364" s="95"/>
      <c r="BAQ1364" s="95"/>
      <c r="BAR1364" s="95"/>
      <c r="BAS1364" s="95"/>
      <c r="BAT1364" s="95"/>
      <c r="BAU1364" s="95"/>
      <c r="BAV1364" s="95"/>
      <c r="BAW1364" s="95"/>
      <c r="BAX1364" s="95"/>
      <c r="BAY1364" s="95"/>
      <c r="BAZ1364" s="95"/>
      <c r="BBA1364" s="95"/>
      <c r="BBB1364" s="95"/>
      <c r="BBC1364" s="95"/>
      <c r="BBD1364" s="95"/>
      <c r="BBE1364" s="95"/>
      <c r="BBF1364" s="95"/>
      <c r="BBG1364" s="95"/>
      <c r="BBH1364" s="95"/>
      <c r="BBI1364" s="95"/>
      <c r="BBJ1364" s="95"/>
      <c r="BBK1364" s="95"/>
      <c r="BBL1364" s="95"/>
      <c r="BBM1364" s="95"/>
      <c r="BBN1364" s="95"/>
      <c r="BBO1364" s="95"/>
      <c r="BBP1364" s="95"/>
      <c r="BBQ1364" s="95"/>
      <c r="BBR1364" s="95"/>
      <c r="BBS1364" s="95"/>
      <c r="BBT1364" s="95"/>
      <c r="BBU1364" s="95"/>
      <c r="BBV1364" s="95"/>
      <c r="BBW1364" s="95"/>
      <c r="BBX1364" s="95"/>
      <c r="BBY1364" s="95"/>
      <c r="BBZ1364" s="95"/>
      <c r="BCA1364" s="95"/>
      <c r="BCB1364" s="95"/>
      <c r="BCC1364" s="95"/>
      <c r="BCD1364" s="95"/>
      <c r="BCE1364" s="95"/>
      <c r="BCF1364" s="95"/>
      <c r="BCG1364" s="95"/>
      <c r="BCH1364" s="95"/>
      <c r="BCI1364" s="95"/>
      <c r="BCJ1364" s="95"/>
      <c r="BCK1364" s="95"/>
      <c r="BCL1364" s="95"/>
      <c r="BCM1364" s="95"/>
      <c r="BCN1364" s="95"/>
      <c r="BCO1364" s="95"/>
      <c r="BCP1364" s="95"/>
      <c r="BCQ1364" s="95"/>
      <c r="BCR1364" s="95"/>
      <c r="BCS1364" s="95"/>
      <c r="BCT1364" s="95"/>
      <c r="BCU1364" s="95"/>
      <c r="BCV1364" s="95"/>
      <c r="BCW1364" s="95"/>
      <c r="BCX1364" s="95"/>
      <c r="BCY1364" s="95"/>
      <c r="BCZ1364" s="95"/>
      <c r="BDA1364" s="95"/>
      <c r="BDB1364" s="95"/>
      <c r="BDC1364" s="95"/>
      <c r="BDD1364" s="95"/>
      <c r="BDE1364" s="95"/>
      <c r="BDF1364" s="95"/>
      <c r="BDG1364" s="95"/>
      <c r="BDH1364" s="95"/>
      <c r="BDI1364" s="95"/>
      <c r="BDJ1364" s="95"/>
      <c r="BDK1364" s="95"/>
      <c r="BDL1364" s="95"/>
      <c r="BDM1364" s="95"/>
      <c r="BDN1364" s="95"/>
      <c r="BDO1364" s="95"/>
      <c r="BDP1364" s="95"/>
      <c r="BDQ1364" s="95"/>
      <c r="BDR1364" s="95"/>
      <c r="BDS1364" s="95"/>
      <c r="BDT1364" s="95"/>
      <c r="BDU1364" s="95"/>
      <c r="BDV1364" s="95"/>
      <c r="BDW1364" s="95"/>
      <c r="BDX1364" s="95"/>
      <c r="BDY1364" s="95"/>
      <c r="BDZ1364" s="95"/>
      <c r="BEA1364" s="95"/>
      <c r="BEB1364" s="95"/>
      <c r="BEC1364" s="95"/>
      <c r="BED1364" s="95"/>
      <c r="BEE1364" s="95"/>
      <c r="BEF1364" s="95"/>
      <c r="BEG1364" s="95"/>
      <c r="BEH1364" s="95"/>
      <c r="BEI1364" s="95"/>
      <c r="BEJ1364" s="95"/>
      <c r="BEK1364" s="95"/>
      <c r="BEL1364" s="95"/>
      <c r="BEM1364" s="95"/>
      <c r="BEN1364" s="95"/>
      <c r="BEO1364" s="95"/>
      <c r="BEP1364" s="95"/>
      <c r="BEQ1364" s="95"/>
      <c r="BER1364" s="95"/>
      <c r="BES1364" s="95"/>
      <c r="BET1364" s="95"/>
      <c r="BEU1364" s="95"/>
      <c r="BEV1364" s="95"/>
      <c r="BEW1364" s="95"/>
      <c r="BEX1364" s="95"/>
      <c r="BEY1364" s="95"/>
      <c r="BEZ1364" s="95"/>
      <c r="BFA1364" s="95"/>
      <c r="BFB1364" s="95"/>
      <c r="BFC1364" s="95"/>
      <c r="BFD1364" s="95"/>
      <c r="BFE1364" s="95"/>
      <c r="BFF1364" s="95"/>
      <c r="BFG1364" s="95"/>
      <c r="BFH1364" s="95"/>
      <c r="BFI1364" s="95"/>
      <c r="BFJ1364" s="95"/>
      <c r="BFK1364" s="95"/>
      <c r="BFL1364" s="95"/>
      <c r="BFM1364" s="95"/>
      <c r="BFN1364" s="95"/>
      <c r="BFO1364" s="95"/>
      <c r="BFP1364" s="95"/>
      <c r="BFQ1364" s="95"/>
      <c r="BFR1364" s="95"/>
      <c r="BFS1364" s="95"/>
      <c r="BFT1364" s="95"/>
      <c r="BFU1364" s="95"/>
      <c r="BFV1364" s="95"/>
      <c r="BFW1364" s="95"/>
      <c r="BFX1364" s="95"/>
      <c r="BFY1364" s="95"/>
      <c r="BFZ1364" s="95"/>
      <c r="BGA1364" s="95"/>
      <c r="BGB1364" s="95"/>
      <c r="BGC1364" s="95"/>
      <c r="BGD1364" s="95"/>
      <c r="BGE1364" s="95"/>
      <c r="BGF1364" s="95"/>
      <c r="BGG1364" s="95"/>
      <c r="BGH1364" s="95"/>
      <c r="BGI1364" s="95"/>
      <c r="BGJ1364" s="95"/>
      <c r="BGK1364" s="95"/>
      <c r="BGL1364" s="95"/>
      <c r="BGM1364" s="95"/>
      <c r="BGN1364" s="95"/>
      <c r="BGO1364" s="95"/>
      <c r="BGP1364" s="95"/>
      <c r="BGQ1364" s="95"/>
      <c r="BGR1364" s="95"/>
      <c r="BGS1364" s="95"/>
      <c r="BGT1364" s="95"/>
      <c r="BGU1364" s="95"/>
      <c r="BGV1364" s="95"/>
      <c r="BGW1364" s="95"/>
      <c r="BGX1364" s="95"/>
      <c r="BGY1364" s="95"/>
      <c r="BGZ1364" s="95"/>
      <c r="BHA1364" s="95"/>
      <c r="BHB1364" s="95"/>
      <c r="BHC1364" s="95"/>
      <c r="BHD1364" s="95"/>
      <c r="BHE1364" s="95"/>
      <c r="BHF1364" s="95"/>
      <c r="BHG1364" s="95"/>
      <c r="BHH1364" s="95"/>
      <c r="BHI1364" s="95"/>
      <c r="BHJ1364" s="95"/>
      <c r="BHK1364" s="95"/>
      <c r="BHL1364" s="95"/>
      <c r="BHM1364" s="95"/>
      <c r="BHN1364" s="95"/>
      <c r="BHO1364" s="95"/>
      <c r="BHP1364" s="95"/>
      <c r="BHQ1364" s="95"/>
      <c r="BHR1364" s="95"/>
      <c r="BHS1364" s="95"/>
      <c r="BHT1364" s="95"/>
      <c r="BHU1364" s="95"/>
      <c r="BHV1364" s="95"/>
      <c r="BHW1364" s="95"/>
      <c r="BHX1364" s="95"/>
      <c r="BHY1364" s="95"/>
      <c r="BHZ1364" s="95"/>
      <c r="BIA1364" s="95"/>
      <c r="BIB1364" s="95"/>
      <c r="BIC1364" s="95"/>
      <c r="BID1364" s="95"/>
      <c r="BIE1364" s="95"/>
      <c r="BIF1364" s="95"/>
      <c r="BIG1364" s="95"/>
      <c r="BIH1364" s="95"/>
      <c r="BII1364" s="95"/>
      <c r="BIJ1364" s="95"/>
      <c r="BIK1364" s="95"/>
      <c r="BIL1364" s="95"/>
      <c r="BIM1364" s="95"/>
      <c r="BIN1364" s="95"/>
      <c r="BIO1364" s="95"/>
      <c r="BIP1364" s="95"/>
      <c r="BIQ1364" s="95"/>
      <c r="BIR1364" s="95"/>
      <c r="BIS1364" s="95"/>
      <c r="BIT1364" s="95"/>
      <c r="BIU1364" s="95"/>
      <c r="BIV1364" s="95"/>
      <c r="BIW1364" s="95"/>
      <c r="BIX1364" s="95"/>
      <c r="BIY1364" s="95"/>
      <c r="BIZ1364" s="95"/>
      <c r="BJA1364" s="95"/>
      <c r="BJB1364" s="95"/>
      <c r="BJC1364" s="95"/>
      <c r="BJD1364" s="95"/>
      <c r="BJE1364" s="95"/>
      <c r="BJF1364" s="95"/>
      <c r="BJG1364" s="95"/>
      <c r="BJH1364" s="95"/>
      <c r="BJI1364" s="95"/>
      <c r="BJJ1364" s="95"/>
      <c r="BJK1364" s="95"/>
      <c r="BJL1364" s="95"/>
      <c r="BJM1364" s="95"/>
      <c r="BJN1364" s="95"/>
      <c r="BJO1364" s="95"/>
      <c r="BJP1364" s="95"/>
      <c r="BJQ1364" s="95"/>
      <c r="BJR1364" s="95"/>
      <c r="BJS1364" s="95"/>
      <c r="BJT1364" s="95"/>
      <c r="BJU1364" s="95"/>
      <c r="BJV1364" s="95"/>
      <c r="BJW1364" s="95"/>
      <c r="BJX1364" s="95"/>
      <c r="BJY1364" s="95"/>
      <c r="BJZ1364" s="95"/>
      <c r="BKA1364" s="95"/>
      <c r="BKB1364" s="95"/>
      <c r="BKC1364" s="95"/>
      <c r="BKD1364" s="95"/>
      <c r="BKE1364" s="95"/>
      <c r="BKF1364" s="95"/>
      <c r="BKG1364" s="95"/>
      <c r="BKH1364" s="95"/>
      <c r="BKI1364" s="95"/>
      <c r="BKJ1364" s="95"/>
      <c r="BKK1364" s="95"/>
      <c r="BKL1364" s="95"/>
      <c r="BKM1364" s="95"/>
      <c r="BKN1364" s="95"/>
      <c r="BKO1364" s="95"/>
      <c r="BKP1364" s="95"/>
      <c r="BKQ1364" s="95"/>
      <c r="BKR1364" s="95"/>
      <c r="BKS1364" s="95"/>
      <c r="BKT1364" s="95"/>
      <c r="BKU1364" s="95"/>
      <c r="BKV1364" s="95"/>
      <c r="BKW1364" s="95"/>
      <c r="BKX1364" s="95"/>
      <c r="BKY1364" s="95"/>
      <c r="BKZ1364" s="95"/>
      <c r="BLA1364" s="95"/>
      <c r="BLB1364" s="95"/>
      <c r="BLC1364" s="95"/>
      <c r="BLD1364" s="95"/>
      <c r="BLE1364" s="95"/>
      <c r="BLF1364" s="95"/>
      <c r="BLG1364" s="95"/>
      <c r="BLH1364" s="95"/>
      <c r="BLI1364" s="95"/>
      <c r="BLJ1364" s="95"/>
      <c r="BLK1364" s="95"/>
      <c r="BLL1364" s="95"/>
      <c r="BLM1364" s="95"/>
      <c r="BLN1364" s="95"/>
      <c r="BLO1364" s="95"/>
      <c r="BLP1364" s="95"/>
      <c r="BLQ1364" s="95"/>
      <c r="BLR1364" s="95"/>
      <c r="BLS1364" s="95"/>
      <c r="BLT1364" s="95"/>
      <c r="BLU1364" s="95"/>
      <c r="BLV1364" s="95"/>
      <c r="BLW1364" s="95"/>
      <c r="BLX1364" s="95"/>
      <c r="BLY1364" s="95"/>
      <c r="BLZ1364" s="95"/>
      <c r="BMA1364" s="95"/>
      <c r="BMB1364" s="95"/>
      <c r="BMC1364" s="95"/>
      <c r="BMD1364" s="95"/>
      <c r="BME1364" s="95"/>
      <c r="BMF1364" s="95"/>
      <c r="BMG1364" s="95"/>
      <c r="BMH1364" s="95"/>
      <c r="BMI1364" s="95"/>
      <c r="BMJ1364" s="95"/>
      <c r="BMK1364" s="95"/>
      <c r="BML1364" s="95"/>
      <c r="BMM1364" s="95"/>
      <c r="BMN1364" s="95"/>
      <c r="BMO1364" s="95"/>
      <c r="BMP1364" s="95"/>
      <c r="BMQ1364" s="95"/>
      <c r="BMR1364" s="95"/>
      <c r="BMS1364" s="95"/>
      <c r="BMT1364" s="95"/>
      <c r="BMU1364" s="95"/>
      <c r="BMV1364" s="95"/>
      <c r="BMW1364" s="95"/>
      <c r="BMX1364" s="95"/>
      <c r="BMY1364" s="95"/>
      <c r="BMZ1364" s="95"/>
      <c r="BNA1364" s="95"/>
      <c r="BNB1364" s="95"/>
      <c r="BNC1364" s="95"/>
      <c r="BND1364" s="95"/>
      <c r="BNE1364" s="95"/>
      <c r="BNF1364" s="95"/>
      <c r="BNG1364" s="95"/>
      <c r="BNH1364" s="95"/>
      <c r="BNI1364" s="95"/>
      <c r="BNJ1364" s="95"/>
      <c r="BNK1364" s="95"/>
      <c r="BNL1364" s="95"/>
      <c r="BNM1364" s="95"/>
      <c r="BNN1364" s="95"/>
      <c r="BNO1364" s="95"/>
      <c r="BNP1364" s="95"/>
      <c r="BNQ1364" s="95"/>
      <c r="BNR1364" s="95"/>
      <c r="BNS1364" s="95"/>
      <c r="BNT1364" s="95"/>
      <c r="BNU1364" s="95"/>
      <c r="BNV1364" s="95"/>
      <c r="BNW1364" s="95"/>
      <c r="BNX1364" s="95"/>
      <c r="BNY1364" s="95"/>
      <c r="BNZ1364" s="95"/>
      <c r="BOA1364" s="95"/>
      <c r="BOB1364" s="95"/>
      <c r="BOC1364" s="95"/>
      <c r="BOD1364" s="95"/>
      <c r="BOE1364" s="95"/>
      <c r="BOF1364" s="95"/>
      <c r="BOG1364" s="95"/>
      <c r="BOH1364" s="95"/>
      <c r="BOI1364" s="95"/>
      <c r="BOJ1364" s="95"/>
      <c r="BOK1364" s="95"/>
      <c r="BOL1364" s="95"/>
      <c r="BOM1364" s="95"/>
      <c r="BON1364" s="95"/>
      <c r="BOO1364" s="95"/>
      <c r="BOP1364" s="95"/>
      <c r="BOQ1364" s="95"/>
      <c r="BOR1364" s="95"/>
      <c r="BOS1364" s="95"/>
      <c r="BOT1364" s="95"/>
      <c r="BOU1364" s="95"/>
      <c r="BOV1364" s="95"/>
      <c r="BOW1364" s="95"/>
      <c r="BOX1364" s="95"/>
      <c r="BOY1364" s="95"/>
      <c r="BOZ1364" s="95"/>
      <c r="BPA1364" s="95"/>
      <c r="BPB1364" s="95"/>
      <c r="BPC1364" s="95"/>
      <c r="BPD1364" s="95"/>
      <c r="BPE1364" s="95"/>
      <c r="BPF1364" s="95"/>
      <c r="BPG1364" s="95"/>
      <c r="BPH1364" s="95"/>
      <c r="BPI1364" s="95"/>
      <c r="BPJ1364" s="95"/>
      <c r="BPK1364" s="95"/>
      <c r="BPL1364" s="95"/>
      <c r="BPM1364" s="95"/>
      <c r="BPN1364" s="95"/>
      <c r="BPO1364" s="95"/>
      <c r="BPP1364" s="95"/>
      <c r="BPQ1364" s="95"/>
      <c r="BPR1364" s="95"/>
      <c r="BPS1364" s="95"/>
      <c r="BPT1364" s="95"/>
      <c r="BPU1364" s="95"/>
      <c r="BPV1364" s="95"/>
      <c r="BPW1364" s="95"/>
      <c r="BPX1364" s="95"/>
      <c r="BPY1364" s="95"/>
      <c r="BPZ1364" s="95"/>
      <c r="BQA1364" s="95"/>
      <c r="BQB1364" s="95"/>
      <c r="BQC1364" s="95"/>
      <c r="BQD1364" s="95"/>
      <c r="BQE1364" s="95"/>
      <c r="BQF1364" s="95"/>
      <c r="BQG1364" s="95"/>
      <c r="BQH1364" s="95"/>
      <c r="BQI1364" s="95"/>
      <c r="BQJ1364" s="95"/>
      <c r="BQK1364" s="95"/>
      <c r="BQL1364" s="95"/>
      <c r="BQM1364" s="95"/>
      <c r="BQN1364" s="95"/>
      <c r="BQO1364" s="95"/>
      <c r="BQP1364" s="95"/>
      <c r="BQQ1364" s="95"/>
      <c r="BQR1364" s="95"/>
      <c r="BQS1364" s="95"/>
      <c r="BQT1364" s="95"/>
      <c r="BQU1364" s="95"/>
      <c r="BQV1364" s="95"/>
      <c r="BQW1364" s="95"/>
      <c r="BQX1364" s="95"/>
      <c r="BQY1364" s="95"/>
      <c r="BQZ1364" s="95"/>
      <c r="BRA1364" s="95"/>
      <c r="BRB1364" s="95"/>
      <c r="BRC1364" s="95"/>
      <c r="BRD1364" s="95"/>
      <c r="BRE1364" s="95"/>
      <c r="BRF1364" s="95"/>
      <c r="BRG1364" s="95"/>
      <c r="BRH1364" s="95"/>
      <c r="BRI1364" s="95"/>
      <c r="BRJ1364" s="95"/>
      <c r="BRK1364" s="95"/>
      <c r="BRL1364" s="95"/>
      <c r="BRM1364" s="95"/>
      <c r="BRN1364" s="95"/>
      <c r="BRO1364" s="95"/>
      <c r="BRP1364" s="95"/>
      <c r="BRQ1364" s="95"/>
      <c r="BRR1364" s="95"/>
      <c r="BRS1364" s="95"/>
      <c r="BRT1364" s="95"/>
      <c r="BRU1364" s="95"/>
      <c r="BRV1364" s="95"/>
      <c r="BRW1364" s="95"/>
      <c r="BRX1364" s="95"/>
      <c r="BRY1364" s="95"/>
      <c r="BRZ1364" s="95"/>
      <c r="BSA1364" s="95"/>
      <c r="BSB1364" s="95"/>
      <c r="BSC1364" s="95"/>
      <c r="BSD1364" s="95"/>
      <c r="BSE1364" s="95"/>
      <c r="BSF1364" s="95"/>
      <c r="BSG1364" s="95"/>
      <c r="BSH1364" s="95"/>
      <c r="BSI1364" s="95"/>
      <c r="BSJ1364" s="95"/>
      <c r="BSK1364" s="95"/>
      <c r="BSL1364" s="95"/>
      <c r="BSM1364" s="95"/>
      <c r="BSN1364" s="95"/>
      <c r="BSO1364" s="95"/>
      <c r="BSP1364" s="95"/>
      <c r="BSQ1364" s="95"/>
      <c r="BSR1364" s="95"/>
      <c r="BSS1364" s="95"/>
      <c r="BST1364" s="95"/>
      <c r="BSU1364" s="95"/>
      <c r="BSV1364" s="95"/>
      <c r="BSW1364" s="95"/>
      <c r="BSX1364" s="95"/>
      <c r="BSY1364" s="95"/>
      <c r="BSZ1364" s="95"/>
      <c r="BTA1364" s="95"/>
      <c r="BTB1364" s="95"/>
      <c r="BTC1364" s="95"/>
      <c r="BTD1364" s="95"/>
      <c r="BTE1364" s="95"/>
      <c r="BTF1364" s="95"/>
      <c r="BTG1364" s="95"/>
      <c r="BTH1364" s="95"/>
      <c r="BTI1364" s="95"/>
      <c r="BTJ1364" s="95"/>
      <c r="BTK1364" s="95"/>
      <c r="BTL1364" s="95"/>
      <c r="BTM1364" s="95"/>
      <c r="BTN1364" s="95"/>
      <c r="BTO1364" s="95"/>
      <c r="BTP1364" s="95"/>
      <c r="BTQ1364" s="95"/>
      <c r="BTR1364" s="95"/>
      <c r="BTS1364" s="95"/>
      <c r="BTT1364" s="95"/>
      <c r="BTU1364" s="95"/>
      <c r="BTV1364" s="95"/>
      <c r="BTW1364" s="95"/>
      <c r="BTX1364" s="95"/>
      <c r="BTY1364" s="95"/>
      <c r="BTZ1364" s="95"/>
      <c r="BUA1364" s="95"/>
      <c r="BUB1364" s="95"/>
      <c r="BUC1364" s="95"/>
      <c r="BUD1364" s="95"/>
      <c r="BUE1364" s="95"/>
      <c r="BUF1364" s="95"/>
      <c r="BUG1364" s="95"/>
      <c r="BUH1364" s="95"/>
      <c r="BUI1364" s="95"/>
      <c r="BUJ1364" s="95"/>
      <c r="BUK1364" s="95"/>
      <c r="BUL1364" s="95"/>
      <c r="BUM1364" s="95"/>
      <c r="BUN1364" s="95"/>
      <c r="BUO1364" s="95"/>
      <c r="BUP1364" s="95"/>
      <c r="BUQ1364" s="95"/>
      <c r="BUR1364" s="95"/>
      <c r="BUS1364" s="95"/>
      <c r="BUT1364" s="95"/>
      <c r="BUU1364" s="95"/>
      <c r="BUV1364" s="95"/>
      <c r="BUW1364" s="95"/>
      <c r="BUX1364" s="95"/>
      <c r="BUY1364" s="95"/>
      <c r="BUZ1364" s="95"/>
      <c r="BVA1364" s="95"/>
      <c r="BVB1364" s="95"/>
      <c r="BVC1364" s="95"/>
      <c r="BVD1364" s="95"/>
      <c r="BVE1364" s="95"/>
      <c r="BVF1364" s="95"/>
      <c r="BVG1364" s="95"/>
      <c r="BVH1364" s="95"/>
      <c r="BVI1364" s="95"/>
      <c r="BVJ1364" s="95"/>
      <c r="BVK1364" s="95"/>
      <c r="BVL1364" s="95"/>
      <c r="BVM1364" s="95"/>
      <c r="BVN1364" s="95"/>
      <c r="BVO1364" s="95"/>
      <c r="BVP1364" s="95"/>
      <c r="BVQ1364" s="95"/>
      <c r="BVR1364" s="95"/>
      <c r="BVS1364" s="95"/>
      <c r="BVT1364" s="95"/>
      <c r="BVU1364" s="95"/>
      <c r="BVV1364" s="95"/>
      <c r="BVW1364" s="95"/>
      <c r="BVX1364" s="95"/>
      <c r="BVY1364" s="95"/>
      <c r="BVZ1364" s="95"/>
      <c r="BWA1364" s="95"/>
      <c r="BWB1364" s="95"/>
      <c r="BWC1364" s="95"/>
      <c r="BWD1364" s="95"/>
      <c r="BWE1364" s="95"/>
      <c r="BWF1364" s="95"/>
      <c r="BWG1364" s="95"/>
      <c r="BWH1364" s="95"/>
      <c r="BWI1364" s="95"/>
      <c r="BWJ1364" s="95"/>
      <c r="BWK1364" s="95"/>
      <c r="BWL1364" s="95"/>
      <c r="BWM1364" s="95"/>
      <c r="BWN1364" s="95"/>
      <c r="BWO1364" s="95"/>
      <c r="BWP1364" s="95"/>
      <c r="BWQ1364" s="95"/>
      <c r="BWR1364" s="95"/>
      <c r="BWS1364" s="95"/>
      <c r="BWT1364" s="95"/>
      <c r="BWU1364" s="95"/>
      <c r="BWV1364" s="95"/>
      <c r="BWW1364" s="95"/>
      <c r="BWX1364" s="95"/>
      <c r="BWY1364" s="95"/>
      <c r="BWZ1364" s="95"/>
      <c r="BXA1364" s="95"/>
      <c r="BXB1364" s="95"/>
      <c r="BXC1364" s="95"/>
      <c r="BXD1364" s="95"/>
      <c r="BXE1364" s="95"/>
      <c r="BXF1364" s="95"/>
      <c r="BXG1364" s="95"/>
      <c r="BXH1364" s="95"/>
      <c r="BXI1364" s="95"/>
      <c r="BXJ1364" s="95"/>
      <c r="BXK1364" s="95"/>
      <c r="BXL1364" s="95"/>
      <c r="BXM1364" s="95"/>
      <c r="BXN1364" s="95"/>
      <c r="BXO1364" s="95"/>
      <c r="BXP1364" s="95"/>
      <c r="BXQ1364" s="95"/>
      <c r="BXR1364" s="95"/>
      <c r="BXS1364" s="95"/>
      <c r="BXT1364" s="95"/>
      <c r="BXU1364" s="95"/>
      <c r="BXV1364" s="95"/>
      <c r="BXW1364" s="95"/>
      <c r="BXX1364" s="95"/>
      <c r="BXY1364" s="95"/>
      <c r="BXZ1364" s="95"/>
      <c r="BYA1364" s="95"/>
      <c r="BYB1364" s="95"/>
      <c r="BYC1364" s="95"/>
      <c r="BYD1364" s="95"/>
      <c r="BYE1364" s="95"/>
      <c r="BYF1364" s="95"/>
      <c r="BYG1364" s="95"/>
      <c r="BYH1364" s="95"/>
      <c r="BYI1364" s="95"/>
      <c r="BYJ1364" s="95"/>
      <c r="BYK1364" s="95"/>
      <c r="BYL1364" s="95"/>
      <c r="BYM1364" s="95"/>
      <c r="BYN1364" s="95"/>
      <c r="BYO1364" s="95"/>
      <c r="BYP1364" s="95"/>
      <c r="BYQ1364" s="95"/>
      <c r="BYR1364" s="95"/>
      <c r="BYS1364" s="95"/>
      <c r="BYT1364" s="95"/>
      <c r="BYU1364" s="95"/>
      <c r="BYV1364" s="95"/>
      <c r="BYW1364" s="95"/>
      <c r="BYX1364" s="95"/>
      <c r="BYY1364" s="95"/>
      <c r="BYZ1364" s="95"/>
      <c r="BZA1364" s="95"/>
      <c r="BZB1364" s="95"/>
      <c r="BZC1364" s="95"/>
      <c r="BZD1364" s="95"/>
      <c r="BZE1364" s="95"/>
      <c r="BZF1364" s="95"/>
      <c r="BZG1364" s="95"/>
      <c r="BZH1364" s="95"/>
      <c r="BZI1364" s="95"/>
      <c r="BZJ1364" s="95"/>
      <c r="BZK1364" s="95"/>
      <c r="BZL1364" s="95"/>
      <c r="BZM1364" s="95"/>
      <c r="BZN1364" s="95"/>
      <c r="BZO1364" s="95"/>
      <c r="BZP1364" s="95"/>
      <c r="BZQ1364" s="95"/>
      <c r="BZR1364" s="95"/>
      <c r="BZS1364" s="95"/>
      <c r="BZT1364" s="95"/>
      <c r="BZU1364" s="95"/>
      <c r="BZV1364" s="95"/>
      <c r="BZW1364" s="95"/>
      <c r="BZX1364" s="95"/>
      <c r="BZY1364" s="95"/>
      <c r="BZZ1364" s="95"/>
      <c r="CAA1364" s="95"/>
      <c r="CAB1364" s="95"/>
      <c r="CAC1364" s="95"/>
      <c r="CAD1364" s="95"/>
      <c r="CAE1364" s="95"/>
      <c r="CAF1364" s="95"/>
      <c r="CAG1364" s="95"/>
      <c r="CAH1364" s="95"/>
      <c r="CAI1364" s="95"/>
      <c r="CAJ1364" s="95"/>
      <c r="CAK1364" s="95"/>
      <c r="CAL1364" s="95"/>
      <c r="CAM1364" s="95"/>
      <c r="CAN1364" s="95"/>
      <c r="CAO1364" s="95"/>
      <c r="CAP1364" s="95"/>
      <c r="CAQ1364" s="95"/>
      <c r="CAR1364" s="95"/>
      <c r="CAS1364" s="95"/>
      <c r="CAT1364" s="95"/>
      <c r="CAU1364" s="95"/>
      <c r="CAV1364" s="95"/>
      <c r="CAW1364" s="95"/>
      <c r="CAX1364" s="95"/>
      <c r="CAY1364" s="95"/>
      <c r="CAZ1364" s="95"/>
      <c r="CBA1364" s="95"/>
      <c r="CBB1364" s="95"/>
      <c r="CBC1364" s="95"/>
      <c r="CBD1364" s="95"/>
      <c r="CBE1364" s="95"/>
      <c r="CBF1364" s="95"/>
      <c r="CBG1364" s="95"/>
      <c r="CBH1364" s="95"/>
      <c r="CBI1364" s="95"/>
      <c r="CBJ1364" s="95"/>
      <c r="CBK1364" s="95"/>
      <c r="CBL1364" s="95"/>
      <c r="CBM1364" s="95"/>
      <c r="CBN1364" s="95"/>
      <c r="CBO1364" s="95"/>
      <c r="CBP1364" s="95"/>
      <c r="CBQ1364" s="95"/>
      <c r="CBR1364" s="95"/>
      <c r="CBS1364" s="95"/>
      <c r="CBT1364" s="95"/>
      <c r="CBU1364" s="95"/>
      <c r="CBV1364" s="95"/>
      <c r="CBW1364" s="95"/>
      <c r="CBX1364" s="95"/>
      <c r="CBY1364" s="95"/>
      <c r="CBZ1364" s="95"/>
      <c r="CCA1364" s="95"/>
      <c r="CCB1364" s="95"/>
      <c r="CCC1364" s="95"/>
      <c r="CCD1364" s="95"/>
      <c r="CCE1364" s="95"/>
      <c r="CCF1364" s="95"/>
      <c r="CCG1364" s="95"/>
      <c r="CCH1364" s="95"/>
      <c r="CCI1364" s="95"/>
      <c r="CCJ1364" s="95"/>
      <c r="CCK1364" s="95"/>
      <c r="CCL1364" s="95"/>
      <c r="CCM1364" s="95"/>
      <c r="CCN1364" s="95"/>
      <c r="CCO1364" s="95"/>
      <c r="CCP1364" s="95"/>
      <c r="CCQ1364" s="95"/>
      <c r="CCR1364" s="95"/>
      <c r="CCS1364" s="95"/>
      <c r="CCT1364" s="95"/>
      <c r="CCU1364" s="95"/>
      <c r="CCV1364" s="95"/>
      <c r="CCW1364" s="95"/>
      <c r="CCX1364" s="95"/>
      <c r="CCY1364" s="95"/>
      <c r="CCZ1364" s="95"/>
      <c r="CDA1364" s="95"/>
      <c r="CDB1364" s="95"/>
      <c r="CDC1364" s="95"/>
      <c r="CDD1364" s="95"/>
      <c r="CDE1364" s="95"/>
      <c r="CDF1364" s="95"/>
      <c r="CDG1364" s="95"/>
      <c r="CDH1364" s="95"/>
      <c r="CDI1364" s="95"/>
      <c r="CDJ1364" s="95"/>
      <c r="CDK1364" s="95"/>
      <c r="CDL1364" s="95"/>
      <c r="CDM1364" s="95"/>
      <c r="CDN1364" s="95"/>
      <c r="CDO1364" s="95"/>
      <c r="CDP1364" s="95"/>
      <c r="CDQ1364" s="95"/>
      <c r="CDR1364" s="95"/>
      <c r="CDS1364" s="95"/>
      <c r="CDT1364" s="95"/>
      <c r="CDU1364" s="95"/>
      <c r="CDV1364" s="95"/>
      <c r="CDW1364" s="95"/>
      <c r="CDX1364" s="95"/>
      <c r="CDY1364" s="95"/>
      <c r="CDZ1364" s="95"/>
      <c r="CEA1364" s="95"/>
      <c r="CEB1364" s="95"/>
      <c r="CEC1364" s="95"/>
      <c r="CED1364" s="95"/>
      <c r="CEE1364" s="95"/>
      <c r="CEF1364" s="95"/>
      <c r="CEG1364" s="95"/>
      <c r="CEH1364" s="95"/>
      <c r="CEI1364" s="95"/>
      <c r="CEJ1364" s="95"/>
      <c r="CEK1364" s="95"/>
      <c r="CEL1364" s="95"/>
      <c r="CEM1364" s="95"/>
      <c r="CEN1364" s="95"/>
      <c r="CEO1364" s="95"/>
      <c r="CEP1364" s="95"/>
      <c r="CEQ1364" s="95"/>
      <c r="CER1364" s="95"/>
      <c r="CES1364" s="95"/>
      <c r="CET1364" s="95"/>
      <c r="CEU1364" s="95"/>
      <c r="CEV1364" s="95"/>
      <c r="CEW1364" s="95"/>
      <c r="CEX1364" s="95"/>
      <c r="CEY1364" s="95"/>
      <c r="CEZ1364" s="95"/>
      <c r="CFA1364" s="95"/>
      <c r="CFB1364" s="95"/>
      <c r="CFC1364" s="95"/>
      <c r="CFD1364" s="95"/>
      <c r="CFE1364" s="95"/>
      <c r="CFF1364" s="95"/>
      <c r="CFG1364" s="95"/>
      <c r="CFH1364" s="95"/>
      <c r="CFI1364" s="95"/>
      <c r="CFJ1364" s="95"/>
      <c r="CFK1364" s="95"/>
      <c r="CFL1364" s="95"/>
      <c r="CFM1364" s="95"/>
      <c r="CFN1364" s="95"/>
      <c r="CFO1364" s="95"/>
      <c r="CFP1364" s="95"/>
      <c r="CFQ1364" s="95"/>
      <c r="CFR1364" s="95"/>
      <c r="CFS1364" s="95"/>
      <c r="CFT1364" s="95"/>
      <c r="CFU1364" s="95"/>
      <c r="CFV1364" s="95"/>
      <c r="CFW1364" s="95"/>
      <c r="CFX1364" s="95"/>
      <c r="CFY1364" s="95"/>
      <c r="CFZ1364" s="95"/>
      <c r="CGA1364" s="95"/>
      <c r="CGB1364" s="95"/>
      <c r="CGC1364" s="95"/>
      <c r="CGD1364" s="95"/>
      <c r="CGE1364" s="95"/>
      <c r="CGF1364" s="95"/>
      <c r="CGG1364" s="95"/>
      <c r="CGH1364" s="95"/>
      <c r="CGI1364" s="95"/>
      <c r="CGJ1364" s="95"/>
      <c r="CGK1364" s="95"/>
      <c r="CGL1364" s="95"/>
      <c r="CGM1364" s="95"/>
      <c r="CGN1364" s="95"/>
      <c r="CGO1364" s="95"/>
      <c r="CGP1364" s="95"/>
      <c r="CGQ1364" s="95"/>
      <c r="CGR1364" s="95"/>
      <c r="CGS1364" s="95"/>
      <c r="CGT1364" s="95"/>
      <c r="CGU1364" s="95"/>
      <c r="CGV1364" s="95"/>
      <c r="CGW1364" s="95"/>
      <c r="CGX1364" s="95"/>
      <c r="CGY1364" s="95"/>
      <c r="CGZ1364" s="95"/>
      <c r="CHA1364" s="95"/>
      <c r="CHB1364" s="95"/>
      <c r="CHC1364" s="95"/>
      <c r="CHD1364" s="95"/>
      <c r="CHE1364" s="95"/>
      <c r="CHF1364" s="95"/>
      <c r="CHG1364" s="95"/>
      <c r="CHH1364" s="95"/>
      <c r="CHI1364" s="95"/>
      <c r="CHJ1364" s="95"/>
      <c r="CHK1364" s="95"/>
      <c r="CHL1364" s="95"/>
      <c r="CHM1364" s="95"/>
      <c r="CHN1364" s="95"/>
      <c r="CHO1364" s="95"/>
      <c r="CHP1364" s="95"/>
      <c r="CHQ1364" s="95"/>
      <c r="CHR1364" s="95"/>
      <c r="CHS1364" s="95"/>
      <c r="CHT1364" s="95"/>
      <c r="CHU1364" s="95"/>
      <c r="CHV1364" s="95"/>
      <c r="CHW1364" s="95"/>
      <c r="CHX1364" s="95"/>
      <c r="CHY1364" s="95"/>
      <c r="CHZ1364" s="95"/>
      <c r="CIA1364" s="95"/>
      <c r="CIB1364" s="95"/>
      <c r="CIC1364" s="95"/>
      <c r="CID1364" s="95"/>
      <c r="CIE1364" s="95"/>
      <c r="CIF1364" s="95"/>
      <c r="CIG1364" s="95"/>
      <c r="CIH1364" s="95"/>
      <c r="CII1364" s="95"/>
      <c r="CIJ1364" s="95"/>
      <c r="CIK1364" s="95"/>
      <c r="CIL1364" s="95"/>
      <c r="CIM1364" s="95"/>
      <c r="CIN1364" s="95"/>
      <c r="CIO1364" s="95"/>
      <c r="CIP1364" s="95"/>
      <c r="CIQ1364" s="95"/>
      <c r="CIR1364" s="95"/>
      <c r="CIS1364" s="95"/>
      <c r="CIT1364" s="95"/>
      <c r="CIU1364" s="95"/>
      <c r="CIV1364" s="95"/>
      <c r="CIW1364" s="95"/>
      <c r="CIX1364" s="95"/>
      <c r="CIY1364" s="95"/>
      <c r="CIZ1364" s="95"/>
      <c r="CJA1364" s="95"/>
      <c r="CJB1364" s="95"/>
      <c r="CJC1364" s="95"/>
      <c r="CJD1364" s="95"/>
      <c r="CJE1364" s="95"/>
      <c r="CJF1364" s="95"/>
      <c r="CJG1364" s="95"/>
      <c r="CJH1364" s="95"/>
      <c r="CJI1364" s="95"/>
      <c r="CJJ1364" s="95"/>
      <c r="CJK1364" s="95"/>
      <c r="CJL1364" s="95"/>
      <c r="CJM1364" s="95"/>
      <c r="CJN1364" s="95"/>
      <c r="CJO1364" s="95"/>
      <c r="CJP1364" s="95"/>
      <c r="CJQ1364" s="95"/>
      <c r="CJR1364" s="95"/>
      <c r="CJS1364" s="95"/>
      <c r="CJT1364" s="95"/>
      <c r="CJU1364" s="95"/>
      <c r="CJV1364" s="95"/>
      <c r="CJW1364" s="95"/>
      <c r="CJX1364" s="95"/>
      <c r="CJY1364" s="95"/>
      <c r="CJZ1364" s="95"/>
      <c r="CKA1364" s="95"/>
      <c r="CKB1364" s="95"/>
      <c r="CKC1364" s="95"/>
      <c r="CKD1364" s="95"/>
      <c r="CKE1364" s="95"/>
      <c r="CKF1364" s="95"/>
      <c r="CKG1364" s="95"/>
      <c r="CKH1364" s="95"/>
      <c r="CKI1364" s="95"/>
      <c r="CKJ1364" s="95"/>
      <c r="CKK1364" s="95"/>
      <c r="CKL1364" s="95"/>
      <c r="CKM1364" s="95"/>
      <c r="CKN1364" s="95"/>
      <c r="CKO1364" s="95"/>
      <c r="CKP1364" s="95"/>
      <c r="CKQ1364" s="95"/>
      <c r="CKR1364" s="95"/>
      <c r="CKS1364" s="95"/>
      <c r="CKT1364" s="95"/>
      <c r="CKU1364" s="95"/>
      <c r="CKV1364" s="95"/>
      <c r="CKW1364" s="95"/>
      <c r="CKX1364" s="95"/>
      <c r="CKY1364" s="95"/>
      <c r="CKZ1364" s="95"/>
      <c r="CLA1364" s="95"/>
      <c r="CLB1364" s="95"/>
      <c r="CLC1364" s="95"/>
      <c r="CLD1364" s="95"/>
      <c r="CLE1364" s="95"/>
      <c r="CLF1364" s="95"/>
      <c r="CLG1364" s="95"/>
      <c r="CLH1364" s="95"/>
      <c r="CLI1364" s="95"/>
      <c r="CLJ1364" s="95"/>
      <c r="CLK1364" s="95"/>
      <c r="CLL1364" s="95"/>
      <c r="CLM1364" s="95"/>
      <c r="CLN1364" s="95"/>
      <c r="CLO1364" s="95"/>
      <c r="CLP1364" s="95"/>
      <c r="CLQ1364" s="95"/>
      <c r="CLR1364" s="95"/>
      <c r="CLS1364" s="95"/>
      <c r="CLT1364" s="95"/>
      <c r="CLU1364" s="95"/>
      <c r="CLV1364" s="95"/>
      <c r="CLW1364" s="95"/>
      <c r="CLX1364" s="95"/>
      <c r="CLY1364" s="95"/>
      <c r="CLZ1364" s="95"/>
      <c r="CMA1364" s="95"/>
      <c r="CMB1364" s="95"/>
      <c r="CMC1364" s="95"/>
      <c r="CMD1364" s="95"/>
      <c r="CME1364" s="95"/>
      <c r="CMF1364" s="95"/>
      <c r="CMG1364" s="95"/>
      <c r="CMH1364" s="95"/>
      <c r="CMI1364" s="95"/>
      <c r="CMJ1364" s="95"/>
      <c r="CMK1364" s="95"/>
      <c r="CML1364" s="95"/>
      <c r="CMM1364" s="95"/>
      <c r="CMN1364" s="95"/>
      <c r="CMO1364" s="95"/>
      <c r="CMP1364" s="95"/>
      <c r="CMQ1364" s="95"/>
      <c r="CMR1364" s="95"/>
      <c r="CMS1364" s="95"/>
      <c r="CMT1364" s="95"/>
      <c r="CMU1364" s="95"/>
      <c r="CMV1364" s="95"/>
      <c r="CMW1364" s="95"/>
      <c r="CMX1364" s="95"/>
      <c r="CMY1364" s="95"/>
      <c r="CMZ1364" s="95"/>
      <c r="CNA1364" s="95"/>
      <c r="CNB1364" s="95"/>
      <c r="CNC1364" s="95"/>
      <c r="CND1364" s="95"/>
      <c r="CNE1364" s="95"/>
      <c r="CNF1364" s="95"/>
      <c r="CNG1364" s="95"/>
      <c r="CNH1364" s="95"/>
      <c r="CNI1364" s="95"/>
      <c r="CNJ1364" s="95"/>
      <c r="CNK1364" s="95"/>
      <c r="CNL1364" s="95"/>
      <c r="CNM1364" s="95"/>
      <c r="CNN1364" s="95"/>
      <c r="CNO1364" s="95"/>
      <c r="CNP1364" s="95"/>
      <c r="CNQ1364" s="95"/>
      <c r="CNR1364" s="95"/>
      <c r="CNS1364" s="95"/>
      <c r="CNT1364" s="95"/>
      <c r="CNU1364" s="95"/>
      <c r="CNV1364" s="95"/>
      <c r="CNW1364" s="95"/>
      <c r="CNX1364" s="95"/>
      <c r="CNY1364" s="95"/>
      <c r="CNZ1364" s="95"/>
      <c r="COA1364" s="95"/>
      <c r="COB1364" s="95"/>
      <c r="COC1364" s="95"/>
      <c r="COD1364" s="95"/>
      <c r="COE1364" s="95"/>
      <c r="COF1364" s="95"/>
      <c r="COG1364" s="95"/>
      <c r="COH1364" s="95"/>
      <c r="COI1364" s="95"/>
      <c r="COJ1364" s="95"/>
      <c r="COK1364" s="95"/>
      <c r="COL1364" s="95"/>
      <c r="COM1364" s="95"/>
      <c r="CON1364" s="95"/>
      <c r="COO1364" s="95"/>
      <c r="COP1364" s="95"/>
      <c r="COQ1364" s="95"/>
      <c r="COR1364" s="95"/>
      <c r="COS1364" s="95"/>
      <c r="COT1364" s="95"/>
      <c r="COU1364" s="95"/>
      <c r="COV1364" s="95"/>
      <c r="COW1364" s="95"/>
      <c r="COX1364" s="95"/>
      <c r="COY1364" s="95"/>
      <c r="COZ1364" s="95"/>
      <c r="CPA1364" s="95"/>
      <c r="CPB1364" s="95"/>
      <c r="CPC1364" s="95"/>
      <c r="CPD1364" s="95"/>
      <c r="CPE1364" s="95"/>
      <c r="CPF1364" s="95"/>
      <c r="CPG1364" s="95"/>
      <c r="CPH1364" s="95"/>
      <c r="CPI1364" s="95"/>
      <c r="CPJ1364" s="95"/>
      <c r="CPK1364" s="95"/>
      <c r="CPL1364" s="95"/>
      <c r="CPM1364" s="95"/>
      <c r="CPN1364" s="95"/>
      <c r="CPO1364" s="95"/>
      <c r="CPP1364" s="95"/>
      <c r="CPQ1364" s="95"/>
      <c r="CPR1364" s="95"/>
      <c r="CPS1364" s="95"/>
      <c r="CPT1364" s="95"/>
      <c r="CPU1364" s="95"/>
      <c r="CPV1364" s="95"/>
      <c r="CPW1364" s="95"/>
      <c r="CPX1364" s="95"/>
      <c r="CPY1364" s="95"/>
      <c r="CPZ1364" s="95"/>
      <c r="CQA1364" s="95"/>
      <c r="CQB1364" s="95"/>
      <c r="CQC1364" s="95"/>
      <c r="CQD1364" s="95"/>
      <c r="CQE1364" s="95"/>
      <c r="CQF1364" s="95"/>
      <c r="CQG1364" s="95"/>
      <c r="CQH1364" s="95"/>
      <c r="CQI1364" s="95"/>
      <c r="CQJ1364" s="95"/>
      <c r="CQK1364" s="95"/>
      <c r="CQL1364" s="95"/>
      <c r="CQM1364" s="95"/>
      <c r="CQN1364" s="95"/>
      <c r="CQO1364" s="95"/>
      <c r="CQP1364" s="95"/>
      <c r="CQQ1364" s="95"/>
      <c r="CQR1364" s="95"/>
      <c r="CQS1364" s="95"/>
      <c r="CQT1364" s="95"/>
      <c r="CQU1364" s="95"/>
      <c r="CQV1364" s="95"/>
      <c r="CQW1364" s="95"/>
      <c r="CQX1364" s="95"/>
      <c r="CQY1364" s="95"/>
      <c r="CQZ1364" s="95"/>
      <c r="CRA1364" s="95"/>
      <c r="CRB1364" s="95"/>
      <c r="CRC1364" s="95"/>
      <c r="CRD1364" s="95"/>
      <c r="CRE1364" s="95"/>
      <c r="CRF1364" s="95"/>
      <c r="CRG1364" s="95"/>
      <c r="CRH1364" s="95"/>
      <c r="CRI1364" s="95"/>
      <c r="CRJ1364" s="95"/>
      <c r="CRK1364" s="95"/>
      <c r="CRL1364" s="95"/>
      <c r="CRM1364" s="95"/>
      <c r="CRN1364" s="95"/>
      <c r="CRO1364" s="95"/>
      <c r="CRP1364" s="95"/>
      <c r="CRQ1364" s="95"/>
      <c r="CRR1364" s="95"/>
      <c r="CRS1364" s="95"/>
      <c r="CRT1364" s="95"/>
      <c r="CRU1364" s="95"/>
      <c r="CRV1364" s="95"/>
      <c r="CRW1364" s="95"/>
      <c r="CRX1364" s="95"/>
      <c r="CRY1364" s="95"/>
      <c r="CRZ1364" s="95"/>
      <c r="CSA1364" s="95"/>
      <c r="CSB1364" s="95"/>
      <c r="CSC1364" s="95"/>
      <c r="CSD1364" s="95"/>
      <c r="CSE1364" s="95"/>
      <c r="CSF1364" s="95"/>
      <c r="CSG1364" s="95"/>
      <c r="CSH1364" s="95"/>
      <c r="CSI1364" s="95"/>
      <c r="CSJ1364" s="95"/>
      <c r="CSK1364" s="95"/>
      <c r="CSL1364" s="95"/>
      <c r="CSM1364" s="95"/>
      <c r="CSN1364" s="95"/>
      <c r="CSO1364" s="95"/>
      <c r="CSP1364" s="95"/>
      <c r="CSQ1364" s="95"/>
      <c r="CSR1364" s="95"/>
      <c r="CSS1364" s="95"/>
      <c r="CST1364" s="95"/>
      <c r="CSU1364" s="95"/>
      <c r="CSV1364" s="95"/>
      <c r="CSW1364" s="95"/>
      <c r="CSX1364" s="95"/>
      <c r="CSY1364" s="95"/>
      <c r="CSZ1364" s="95"/>
      <c r="CTA1364" s="95"/>
      <c r="CTB1364" s="95"/>
      <c r="CTC1364" s="95"/>
      <c r="CTD1364" s="95"/>
      <c r="CTE1364" s="95"/>
      <c r="CTF1364" s="95"/>
      <c r="CTG1364" s="95"/>
      <c r="CTH1364" s="95"/>
      <c r="CTI1364" s="95"/>
      <c r="CTJ1364" s="95"/>
      <c r="CTK1364" s="95"/>
      <c r="CTL1364" s="95"/>
      <c r="CTM1364" s="95"/>
      <c r="CTN1364" s="95"/>
      <c r="CTO1364" s="95"/>
      <c r="CTP1364" s="95"/>
      <c r="CTQ1364" s="95"/>
      <c r="CTR1364" s="95"/>
      <c r="CTS1364" s="95"/>
      <c r="CTT1364" s="95"/>
      <c r="CTU1364" s="95"/>
      <c r="CTV1364" s="95"/>
      <c r="CTW1364" s="95"/>
      <c r="CTX1364" s="95"/>
      <c r="CTY1364" s="95"/>
      <c r="CTZ1364" s="95"/>
      <c r="CUA1364" s="95"/>
      <c r="CUB1364" s="95"/>
      <c r="CUC1364" s="95"/>
      <c r="CUD1364" s="95"/>
      <c r="CUE1364" s="95"/>
      <c r="CUF1364" s="95"/>
      <c r="CUG1364" s="95"/>
      <c r="CUH1364" s="95"/>
      <c r="CUI1364" s="95"/>
      <c r="CUJ1364" s="95"/>
      <c r="CUK1364" s="95"/>
      <c r="CUL1364" s="95"/>
      <c r="CUM1364" s="95"/>
      <c r="CUN1364" s="95"/>
      <c r="CUO1364" s="95"/>
      <c r="CUP1364" s="95"/>
      <c r="CUQ1364" s="95"/>
      <c r="CUR1364" s="95"/>
      <c r="CUS1364" s="95"/>
      <c r="CUT1364" s="95"/>
      <c r="CUU1364" s="95"/>
      <c r="CUV1364" s="95"/>
      <c r="CUW1364" s="95"/>
      <c r="CUX1364" s="95"/>
      <c r="CUY1364" s="95"/>
      <c r="CUZ1364" s="95"/>
      <c r="CVA1364" s="95"/>
      <c r="CVB1364" s="95"/>
      <c r="CVC1364" s="95"/>
      <c r="CVD1364" s="95"/>
      <c r="CVE1364" s="95"/>
      <c r="CVF1364" s="95"/>
      <c r="CVG1364" s="95"/>
      <c r="CVH1364" s="95"/>
      <c r="CVI1364" s="95"/>
      <c r="CVJ1364" s="95"/>
      <c r="CVK1364" s="95"/>
      <c r="CVL1364" s="95"/>
      <c r="CVM1364" s="95"/>
      <c r="CVN1364" s="95"/>
      <c r="CVO1364" s="95"/>
      <c r="CVP1364" s="95"/>
      <c r="CVQ1364" s="95"/>
      <c r="CVR1364" s="95"/>
      <c r="CVS1364" s="95"/>
      <c r="CVT1364" s="95"/>
      <c r="CVU1364" s="95"/>
      <c r="CVV1364" s="95"/>
      <c r="CVW1364" s="95"/>
      <c r="CVX1364" s="95"/>
      <c r="CVY1364" s="95"/>
      <c r="CVZ1364" s="95"/>
      <c r="CWA1364" s="95"/>
      <c r="CWB1364" s="95"/>
      <c r="CWC1364" s="95"/>
      <c r="CWD1364" s="95"/>
      <c r="CWE1364" s="95"/>
      <c r="CWF1364" s="95"/>
      <c r="CWG1364" s="95"/>
      <c r="CWH1364" s="95"/>
      <c r="CWI1364" s="95"/>
      <c r="CWJ1364" s="95"/>
      <c r="CWK1364" s="95"/>
      <c r="CWL1364" s="95"/>
      <c r="CWM1364" s="95"/>
      <c r="CWN1364" s="95"/>
      <c r="CWO1364" s="95"/>
      <c r="CWP1364" s="95"/>
      <c r="CWQ1364" s="95"/>
      <c r="CWR1364" s="95"/>
      <c r="CWS1364" s="95"/>
      <c r="CWT1364" s="95"/>
      <c r="CWU1364" s="95"/>
      <c r="CWV1364" s="95"/>
      <c r="CWW1364" s="95"/>
      <c r="CWX1364" s="95"/>
      <c r="CWY1364" s="95"/>
      <c r="CWZ1364" s="95"/>
      <c r="CXA1364" s="95"/>
      <c r="CXB1364" s="95"/>
      <c r="CXC1364" s="95"/>
      <c r="CXD1364" s="95"/>
      <c r="CXE1364" s="95"/>
      <c r="CXF1364" s="95"/>
      <c r="CXG1364" s="95"/>
      <c r="CXH1364" s="95"/>
      <c r="CXI1364" s="95"/>
      <c r="CXJ1364" s="95"/>
      <c r="CXK1364" s="95"/>
      <c r="CXL1364" s="95"/>
      <c r="CXM1364" s="95"/>
      <c r="CXN1364" s="95"/>
      <c r="CXO1364" s="95"/>
      <c r="CXP1364" s="95"/>
      <c r="CXQ1364" s="95"/>
      <c r="CXR1364" s="95"/>
      <c r="CXS1364" s="95"/>
      <c r="CXT1364" s="95"/>
      <c r="CXU1364" s="95"/>
      <c r="CXV1364" s="95"/>
      <c r="CXW1364" s="95"/>
      <c r="CXX1364" s="95"/>
      <c r="CXY1364" s="95"/>
      <c r="CXZ1364" s="95"/>
      <c r="CYA1364" s="95"/>
      <c r="CYB1364" s="95"/>
      <c r="CYC1364" s="95"/>
      <c r="CYD1364" s="95"/>
      <c r="CYE1364" s="95"/>
      <c r="CYF1364" s="95"/>
      <c r="CYG1364" s="95"/>
      <c r="CYH1364" s="95"/>
      <c r="CYI1364" s="95"/>
      <c r="CYJ1364" s="95"/>
      <c r="CYK1364" s="95"/>
      <c r="CYL1364" s="95"/>
      <c r="CYM1364" s="95"/>
      <c r="CYN1364" s="95"/>
      <c r="CYO1364" s="95"/>
      <c r="CYP1364" s="95"/>
      <c r="CYQ1364" s="95"/>
      <c r="CYR1364" s="95"/>
      <c r="CYS1364" s="95"/>
      <c r="CYT1364" s="95"/>
      <c r="CYU1364" s="95"/>
      <c r="CYV1364" s="95"/>
      <c r="CYW1364" s="95"/>
      <c r="CYX1364" s="95"/>
      <c r="CYY1364" s="95"/>
      <c r="CYZ1364" s="95"/>
      <c r="CZA1364" s="95"/>
      <c r="CZB1364" s="95"/>
      <c r="CZC1364" s="95"/>
      <c r="CZD1364" s="95"/>
      <c r="CZE1364" s="95"/>
      <c r="CZF1364" s="95"/>
      <c r="CZG1364" s="95"/>
      <c r="CZH1364" s="95"/>
      <c r="CZI1364" s="95"/>
      <c r="CZJ1364" s="95"/>
      <c r="CZK1364" s="95"/>
      <c r="CZL1364" s="95"/>
      <c r="CZM1364" s="95"/>
      <c r="CZN1364" s="95"/>
      <c r="CZO1364" s="95"/>
      <c r="CZP1364" s="95"/>
      <c r="CZQ1364" s="95"/>
      <c r="CZR1364" s="95"/>
      <c r="CZS1364" s="95"/>
      <c r="CZT1364" s="95"/>
      <c r="CZU1364" s="95"/>
      <c r="CZV1364" s="95"/>
      <c r="CZW1364" s="95"/>
      <c r="CZX1364" s="95"/>
      <c r="CZY1364" s="95"/>
      <c r="CZZ1364" s="95"/>
      <c r="DAA1364" s="95"/>
      <c r="DAB1364" s="95"/>
      <c r="DAC1364" s="95"/>
      <c r="DAD1364" s="95"/>
      <c r="DAE1364" s="95"/>
      <c r="DAF1364" s="95"/>
      <c r="DAG1364" s="95"/>
      <c r="DAH1364" s="95"/>
      <c r="DAI1364" s="95"/>
      <c r="DAJ1364" s="95"/>
      <c r="DAK1364" s="95"/>
      <c r="DAL1364" s="95"/>
      <c r="DAM1364" s="95"/>
      <c r="DAN1364" s="95"/>
      <c r="DAO1364" s="95"/>
      <c r="DAP1364" s="95"/>
      <c r="DAQ1364" s="95"/>
      <c r="DAR1364" s="95"/>
      <c r="DAS1364" s="95"/>
      <c r="DAT1364" s="95"/>
      <c r="DAU1364" s="95"/>
      <c r="DAV1364" s="95"/>
      <c r="DAW1364" s="95"/>
      <c r="DAX1364" s="95"/>
      <c r="DAY1364" s="95"/>
      <c r="DAZ1364" s="95"/>
      <c r="DBA1364" s="95"/>
      <c r="DBB1364" s="95"/>
      <c r="DBC1364" s="95"/>
      <c r="DBD1364" s="95"/>
      <c r="DBE1364" s="95"/>
      <c r="DBF1364" s="95"/>
      <c r="DBG1364" s="95"/>
      <c r="DBH1364" s="95"/>
      <c r="DBI1364" s="95"/>
      <c r="DBJ1364" s="95"/>
      <c r="DBK1364" s="95"/>
      <c r="DBL1364" s="95"/>
      <c r="DBM1364" s="95"/>
      <c r="DBN1364" s="95"/>
      <c r="DBO1364" s="95"/>
      <c r="DBP1364" s="95"/>
      <c r="DBQ1364" s="95"/>
      <c r="DBR1364" s="95"/>
      <c r="DBS1364" s="95"/>
      <c r="DBT1364" s="95"/>
      <c r="DBU1364" s="95"/>
      <c r="DBV1364" s="95"/>
      <c r="DBW1364" s="95"/>
      <c r="DBX1364" s="95"/>
      <c r="DBY1364" s="95"/>
      <c r="DBZ1364" s="95"/>
      <c r="DCA1364" s="95"/>
      <c r="DCB1364" s="95"/>
      <c r="DCC1364" s="95"/>
      <c r="DCD1364" s="95"/>
      <c r="DCE1364" s="95"/>
      <c r="DCF1364" s="95"/>
      <c r="DCG1364" s="95"/>
      <c r="DCH1364" s="95"/>
      <c r="DCI1364" s="95"/>
      <c r="DCJ1364" s="95"/>
      <c r="DCK1364" s="95"/>
      <c r="DCL1364" s="95"/>
      <c r="DCM1364" s="95"/>
      <c r="DCN1364" s="95"/>
      <c r="DCO1364" s="95"/>
      <c r="DCP1364" s="95"/>
      <c r="DCQ1364" s="95"/>
      <c r="DCR1364" s="95"/>
      <c r="DCS1364" s="95"/>
      <c r="DCT1364" s="95"/>
      <c r="DCU1364" s="95"/>
      <c r="DCV1364" s="95"/>
      <c r="DCW1364" s="95"/>
      <c r="DCX1364" s="95"/>
      <c r="DCY1364" s="95"/>
      <c r="DCZ1364" s="95"/>
      <c r="DDA1364" s="95"/>
      <c r="DDB1364" s="95"/>
      <c r="DDC1364" s="95"/>
      <c r="DDD1364" s="95"/>
      <c r="DDE1364" s="95"/>
      <c r="DDF1364" s="95"/>
      <c r="DDG1364" s="95"/>
      <c r="DDH1364" s="95"/>
      <c r="DDI1364" s="95"/>
      <c r="DDJ1364" s="95"/>
      <c r="DDK1364" s="95"/>
      <c r="DDL1364" s="95"/>
      <c r="DDM1364" s="95"/>
      <c r="DDN1364" s="95"/>
      <c r="DDO1364" s="95"/>
      <c r="DDP1364" s="95"/>
      <c r="DDQ1364" s="95"/>
      <c r="DDR1364" s="95"/>
      <c r="DDS1364" s="95"/>
      <c r="DDT1364" s="95"/>
      <c r="DDU1364" s="95"/>
      <c r="DDV1364" s="95"/>
      <c r="DDW1364" s="95"/>
      <c r="DDX1364" s="95"/>
      <c r="DDY1364" s="95"/>
      <c r="DDZ1364" s="95"/>
      <c r="DEA1364" s="95"/>
      <c r="DEB1364" s="95"/>
      <c r="DEC1364" s="95"/>
      <c r="DED1364" s="95"/>
      <c r="DEE1364" s="95"/>
      <c r="DEF1364" s="95"/>
      <c r="DEG1364" s="95"/>
      <c r="DEH1364" s="95"/>
      <c r="DEI1364" s="95"/>
      <c r="DEJ1364" s="95"/>
      <c r="DEK1364" s="95"/>
      <c r="DEL1364" s="95"/>
      <c r="DEM1364" s="95"/>
      <c r="DEN1364" s="95"/>
      <c r="DEO1364" s="95"/>
      <c r="DEP1364" s="95"/>
      <c r="DEQ1364" s="95"/>
      <c r="DER1364" s="95"/>
      <c r="DES1364" s="95"/>
      <c r="DET1364" s="95"/>
      <c r="DEU1364" s="95"/>
      <c r="DEV1364" s="95"/>
      <c r="DEW1364" s="95"/>
      <c r="DEX1364" s="95"/>
      <c r="DEY1364" s="95"/>
      <c r="DEZ1364" s="95"/>
      <c r="DFA1364" s="95"/>
      <c r="DFB1364" s="95"/>
      <c r="DFC1364" s="95"/>
      <c r="DFD1364" s="95"/>
      <c r="DFE1364" s="95"/>
      <c r="DFF1364" s="95"/>
      <c r="DFG1364" s="95"/>
      <c r="DFH1364" s="95"/>
      <c r="DFI1364" s="95"/>
      <c r="DFJ1364" s="95"/>
      <c r="DFK1364" s="95"/>
      <c r="DFL1364" s="95"/>
      <c r="DFM1364" s="95"/>
      <c r="DFN1364" s="95"/>
      <c r="DFO1364" s="95"/>
      <c r="DFP1364" s="95"/>
      <c r="DFQ1364" s="95"/>
      <c r="DFR1364" s="95"/>
      <c r="DFS1364" s="95"/>
      <c r="DFT1364" s="95"/>
      <c r="DFU1364" s="95"/>
      <c r="DFV1364" s="95"/>
      <c r="DFW1364" s="95"/>
      <c r="DFX1364" s="95"/>
      <c r="DFY1364" s="95"/>
      <c r="DFZ1364" s="95"/>
      <c r="DGA1364" s="95"/>
      <c r="DGB1364" s="95"/>
      <c r="DGC1364" s="95"/>
      <c r="DGD1364" s="95"/>
      <c r="DGE1364" s="95"/>
      <c r="DGF1364" s="95"/>
      <c r="DGG1364" s="95"/>
      <c r="DGH1364" s="95"/>
      <c r="DGI1364" s="95"/>
      <c r="DGJ1364" s="95"/>
      <c r="DGK1364" s="95"/>
      <c r="DGL1364" s="95"/>
      <c r="DGM1364" s="95"/>
      <c r="DGN1364" s="95"/>
      <c r="DGO1364" s="95"/>
      <c r="DGP1364" s="95"/>
      <c r="DGQ1364" s="95"/>
      <c r="DGR1364" s="95"/>
      <c r="DGS1364" s="95"/>
      <c r="DGT1364" s="95"/>
      <c r="DGU1364" s="95"/>
      <c r="DGV1364" s="95"/>
      <c r="DGW1364" s="95"/>
      <c r="DGX1364" s="95"/>
      <c r="DGY1364" s="95"/>
      <c r="DGZ1364" s="95"/>
      <c r="DHA1364" s="95"/>
      <c r="DHB1364" s="95"/>
      <c r="DHC1364" s="95"/>
      <c r="DHD1364" s="95"/>
      <c r="DHE1364" s="95"/>
      <c r="DHF1364" s="95"/>
      <c r="DHG1364" s="95"/>
      <c r="DHH1364" s="95"/>
      <c r="DHI1364" s="95"/>
      <c r="DHJ1364" s="95"/>
      <c r="DHK1364" s="95"/>
      <c r="DHL1364" s="95"/>
      <c r="DHM1364" s="95"/>
      <c r="DHN1364" s="95"/>
      <c r="DHO1364" s="95"/>
      <c r="DHP1364" s="95"/>
      <c r="DHQ1364" s="95"/>
      <c r="DHR1364" s="95"/>
      <c r="DHS1364" s="95"/>
      <c r="DHT1364" s="95"/>
      <c r="DHU1364" s="95"/>
      <c r="DHV1364" s="95"/>
      <c r="DHW1364" s="95"/>
      <c r="DHX1364" s="95"/>
      <c r="DHY1364" s="95"/>
      <c r="DHZ1364" s="95"/>
      <c r="DIA1364" s="95"/>
      <c r="DIB1364" s="95"/>
      <c r="DIC1364" s="95"/>
      <c r="DID1364" s="95"/>
      <c r="DIE1364" s="95"/>
      <c r="DIF1364" s="95"/>
      <c r="DIG1364" s="95"/>
      <c r="DIH1364" s="95"/>
      <c r="DII1364" s="95"/>
      <c r="DIJ1364" s="95"/>
      <c r="DIK1364" s="95"/>
      <c r="DIL1364" s="95"/>
      <c r="DIM1364" s="95"/>
      <c r="DIN1364" s="95"/>
      <c r="DIO1364" s="95"/>
      <c r="DIP1364" s="95"/>
      <c r="DIQ1364" s="95"/>
      <c r="DIR1364" s="95"/>
      <c r="DIS1364" s="95"/>
      <c r="DIT1364" s="95"/>
      <c r="DIU1364" s="95"/>
      <c r="DIV1364" s="95"/>
      <c r="DIW1364" s="95"/>
      <c r="DIX1364" s="95"/>
      <c r="DIY1364" s="95"/>
      <c r="DIZ1364" s="95"/>
      <c r="DJA1364" s="95"/>
      <c r="DJB1364" s="95"/>
      <c r="DJC1364" s="95"/>
      <c r="DJD1364" s="95"/>
      <c r="DJE1364" s="95"/>
      <c r="DJF1364" s="95"/>
      <c r="DJG1364" s="95"/>
      <c r="DJH1364" s="95"/>
      <c r="DJI1364" s="95"/>
      <c r="DJJ1364" s="95"/>
      <c r="DJK1364" s="95"/>
      <c r="DJL1364" s="95"/>
      <c r="DJM1364" s="95"/>
      <c r="DJN1364" s="95"/>
      <c r="DJO1364" s="95"/>
      <c r="DJP1364" s="95"/>
      <c r="DJQ1364" s="95"/>
      <c r="DJR1364" s="95"/>
      <c r="DJS1364" s="95"/>
      <c r="DJT1364" s="95"/>
      <c r="DJU1364" s="95"/>
      <c r="DJV1364" s="95"/>
      <c r="DJW1364" s="95"/>
      <c r="DJX1364" s="95"/>
      <c r="DJY1364" s="95"/>
      <c r="DJZ1364" s="95"/>
      <c r="DKA1364" s="95"/>
      <c r="DKB1364" s="95"/>
      <c r="DKC1364" s="95"/>
      <c r="DKD1364" s="95"/>
      <c r="DKE1364" s="95"/>
      <c r="DKF1364" s="95"/>
      <c r="DKG1364" s="95"/>
      <c r="DKH1364" s="95"/>
      <c r="DKI1364" s="95"/>
      <c r="DKJ1364" s="95"/>
      <c r="DKK1364" s="95"/>
      <c r="DKL1364" s="95"/>
      <c r="DKM1364" s="95"/>
      <c r="DKN1364" s="95"/>
      <c r="DKO1364" s="95"/>
      <c r="DKP1364" s="95"/>
      <c r="DKQ1364" s="95"/>
      <c r="DKR1364" s="95"/>
      <c r="DKS1364" s="95"/>
      <c r="DKT1364" s="95"/>
      <c r="DKU1364" s="95"/>
      <c r="DKV1364" s="95"/>
      <c r="DKW1364" s="95"/>
      <c r="DKX1364" s="95"/>
      <c r="DKY1364" s="95"/>
      <c r="DKZ1364" s="95"/>
      <c r="DLA1364" s="95"/>
      <c r="DLB1364" s="95"/>
      <c r="DLC1364" s="95"/>
      <c r="DLD1364" s="95"/>
      <c r="DLE1364" s="95"/>
      <c r="DLF1364" s="95"/>
      <c r="DLG1364" s="95"/>
      <c r="DLH1364" s="95"/>
      <c r="DLI1364" s="95"/>
      <c r="DLJ1364" s="95"/>
      <c r="DLK1364" s="95"/>
      <c r="DLL1364" s="95"/>
      <c r="DLM1364" s="95"/>
      <c r="DLN1364" s="95"/>
      <c r="DLO1364" s="95"/>
      <c r="DLP1364" s="95"/>
      <c r="DLQ1364" s="95"/>
      <c r="DLR1364" s="95"/>
      <c r="DLS1364" s="95"/>
      <c r="DLT1364" s="95"/>
      <c r="DLU1364" s="95"/>
      <c r="DLV1364" s="95"/>
      <c r="DLW1364" s="95"/>
      <c r="DLX1364" s="95"/>
      <c r="DLY1364" s="95"/>
      <c r="DLZ1364" s="95"/>
      <c r="DMA1364" s="95"/>
      <c r="DMB1364" s="95"/>
      <c r="DMC1364" s="95"/>
      <c r="DMD1364" s="95"/>
      <c r="DME1364" s="95"/>
      <c r="DMF1364" s="95"/>
      <c r="DMG1364" s="95"/>
      <c r="DMH1364" s="95"/>
      <c r="DMI1364" s="95"/>
      <c r="DMJ1364" s="95"/>
      <c r="DMK1364" s="95"/>
      <c r="DML1364" s="95"/>
      <c r="DMM1364" s="95"/>
      <c r="DMN1364" s="95"/>
      <c r="DMO1364" s="95"/>
      <c r="DMP1364" s="95"/>
      <c r="DMQ1364" s="95"/>
      <c r="DMR1364" s="95"/>
      <c r="DMS1364" s="95"/>
      <c r="DMT1364" s="95"/>
      <c r="DMU1364" s="95"/>
      <c r="DMV1364" s="95"/>
      <c r="DMW1364" s="95"/>
      <c r="DMX1364" s="95"/>
      <c r="DMY1364" s="95"/>
      <c r="DMZ1364" s="95"/>
      <c r="DNA1364" s="95"/>
      <c r="DNB1364" s="95"/>
      <c r="DNC1364" s="95"/>
      <c r="DND1364" s="95"/>
      <c r="DNE1364" s="95"/>
      <c r="DNF1364" s="95"/>
      <c r="DNG1364" s="95"/>
      <c r="DNH1364" s="95"/>
      <c r="DNI1364" s="95"/>
      <c r="DNJ1364" s="95"/>
      <c r="DNK1364" s="95"/>
      <c r="DNL1364" s="95"/>
      <c r="DNM1364" s="95"/>
      <c r="DNN1364" s="95"/>
      <c r="DNO1364" s="95"/>
      <c r="DNP1364" s="95"/>
      <c r="DNQ1364" s="95"/>
      <c r="DNR1364" s="95"/>
      <c r="DNS1364" s="95"/>
      <c r="DNT1364" s="95"/>
      <c r="DNU1364" s="95"/>
      <c r="DNV1364" s="95"/>
      <c r="DNW1364" s="95"/>
      <c r="DNX1364" s="95"/>
      <c r="DNY1364" s="95"/>
      <c r="DNZ1364" s="95"/>
      <c r="DOA1364" s="95"/>
      <c r="DOB1364" s="95"/>
      <c r="DOC1364" s="95"/>
      <c r="DOD1364" s="95"/>
      <c r="DOE1364" s="95"/>
      <c r="DOF1364" s="95"/>
      <c r="DOG1364" s="95"/>
      <c r="DOH1364" s="95"/>
      <c r="DOI1364" s="95"/>
      <c r="DOJ1364" s="95"/>
      <c r="DOK1364" s="95"/>
      <c r="DOL1364" s="95"/>
      <c r="DOM1364" s="95"/>
      <c r="DON1364" s="95"/>
      <c r="DOO1364" s="95"/>
      <c r="DOP1364" s="95"/>
      <c r="DOQ1364" s="95"/>
      <c r="DOR1364" s="95"/>
      <c r="DOS1364" s="95"/>
      <c r="DOT1364" s="95"/>
      <c r="DOU1364" s="95"/>
      <c r="DOV1364" s="95"/>
      <c r="DOW1364" s="95"/>
      <c r="DOX1364" s="95"/>
      <c r="DOY1364" s="95"/>
      <c r="DOZ1364" s="95"/>
      <c r="DPA1364" s="95"/>
      <c r="DPB1364" s="95"/>
      <c r="DPC1364" s="95"/>
      <c r="DPD1364" s="95"/>
      <c r="DPE1364" s="95"/>
      <c r="DPF1364" s="95"/>
      <c r="DPG1364" s="95"/>
      <c r="DPH1364" s="95"/>
      <c r="DPI1364" s="95"/>
      <c r="DPJ1364" s="95"/>
      <c r="DPK1364" s="95"/>
      <c r="DPL1364" s="95"/>
      <c r="DPM1364" s="95"/>
      <c r="DPN1364" s="95"/>
      <c r="DPO1364" s="95"/>
      <c r="DPP1364" s="95"/>
      <c r="DPQ1364" s="95"/>
      <c r="DPR1364" s="95"/>
      <c r="DPS1364" s="95"/>
      <c r="DPT1364" s="95"/>
      <c r="DPU1364" s="95"/>
      <c r="DPV1364" s="95"/>
      <c r="DPW1364" s="95"/>
      <c r="DPX1364" s="95"/>
      <c r="DPY1364" s="95"/>
      <c r="DPZ1364" s="95"/>
      <c r="DQA1364" s="95"/>
      <c r="DQB1364" s="95"/>
      <c r="DQC1364" s="95"/>
      <c r="DQD1364" s="95"/>
      <c r="DQE1364" s="95"/>
      <c r="DQF1364" s="95"/>
      <c r="DQG1364" s="95"/>
      <c r="DQH1364" s="95"/>
      <c r="DQI1364" s="95"/>
      <c r="DQJ1364" s="95"/>
      <c r="DQK1364" s="95"/>
      <c r="DQL1364" s="95"/>
      <c r="DQM1364" s="95"/>
      <c r="DQN1364" s="95"/>
      <c r="DQO1364" s="95"/>
      <c r="DQP1364" s="95"/>
      <c r="DQQ1364" s="95"/>
      <c r="DQR1364" s="95"/>
      <c r="DQS1364" s="95"/>
      <c r="DQT1364" s="95"/>
      <c r="DQU1364" s="95"/>
      <c r="DQV1364" s="95"/>
      <c r="DQW1364" s="95"/>
      <c r="DQX1364" s="95"/>
      <c r="DQY1364" s="95"/>
      <c r="DQZ1364" s="95"/>
      <c r="DRA1364" s="95"/>
      <c r="DRB1364" s="95"/>
      <c r="DRC1364" s="95"/>
      <c r="DRD1364" s="95"/>
      <c r="DRE1364" s="95"/>
      <c r="DRF1364" s="95"/>
      <c r="DRG1364" s="95"/>
      <c r="DRH1364" s="95"/>
      <c r="DRI1364" s="95"/>
      <c r="DRJ1364" s="95"/>
      <c r="DRK1364" s="95"/>
      <c r="DRL1364" s="95"/>
      <c r="DRM1364" s="95"/>
      <c r="DRN1364" s="95"/>
      <c r="DRO1364" s="95"/>
      <c r="DRP1364" s="95"/>
      <c r="DRQ1364" s="95"/>
      <c r="DRR1364" s="95"/>
      <c r="DRS1364" s="95"/>
      <c r="DRT1364" s="95"/>
      <c r="DRU1364" s="95"/>
      <c r="DRV1364" s="95"/>
      <c r="DRW1364" s="95"/>
      <c r="DRX1364" s="95"/>
      <c r="DRY1364" s="95"/>
      <c r="DRZ1364" s="95"/>
      <c r="DSA1364" s="95"/>
      <c r="DSB1364" s="95"/>
      <c r="DSC1364" s="95"/>
      <c r="DSD1364" s="95"/>
      <c r="DSE1364" s="95"/>
      <c r="DSF1364" s="95"/>
      <c r="DSG1364" s="95"/>
      <c r="DSH1364" s="95"/>
      <c r="DSI1364" s="95"/>
      <c r="DSJ1364" s="95"/>
      <c r="DSK1364" s="95"/>
      <c r="DSL1364" s="95"/>
      <c r="DSM1364" s="95"/>
      <c r="DSN1364" s="95"/>
      <c r="DSO1364" s="95"/>
      <c r="DSP1364" s="95"/>
      <c r="DSQ1364" s="95"/>
      <c r="DSR1364" s="95"/>
      <c r="DSS1364" s="95"/>
      <c r="DST1364" s="95"/>
      <c r="DSU1364" s="95"/>
      <c r="DSV1364" s="95"/>
      <c r="DSW1364" s="95"/>
      <c r="DSX1364" s="95"/>
      <c r="DSY1364" s="95"/>
      <c r="DSZ1364" s="95"/>
      <c r="DTA1364" s="95"/>
      <c r="DTB1364" s="95"/>
      <c r="DTC1364" s="95"/>
      <c r="DTD1364" s="95"/>
      <c r="DTE1364" s="95"/>
      <c r="DTF1364" s="95"/>
      <c r="DTG1364" s="95"/>
      <c r="DTH1364" s="95"/>
      <c r="DTI1364" s="95"/>
      <c r="DTJ1364" s="95"/>
      <c r="DTK1364" s="95"/>
      <c r="DTL1364" s="95"/>
      <c r="DTM1364" s="95"/>
      <c r="DTN1364" s="95"/>
      <c r="DTO1364" s="95"/>
      <c r="DTP1364" s="95"/>
      <c r="DTQ1364" s="95"/>
      <c r="DTR1364" s="95"/>
      <c r="DTS1364" s="95"/>
      <c r="DTT1364" s="95"/>
      <c r="DTU1364" s="95"/>
      <c r="DTV1364" s="95"/>
      <c r="DTW1364" s="95"/>
      <c r="DTX1364" s="95"/>
      <c r="DTY1364" s="95"/>
      <c r="DTZ1364" s="95"/>
      <c r="DUA1364" s="95"/>
      <c r="DUB1364" s="95"/>
      <c r="DUC1364" s="95"/>
      <c r="DUD1364" s="95"/>
      <c r="DUE1364" s="95"/>
      <c r="DUF1364" s="95"/>
      <c r="DUG1364" s="95"/>
      <c r="DUH1364" s="95"/>
      <c r="DUI1364" s="95"/>
      <c r="DUJ1364" s="95"/>
      <c r="DUK1364" s="95"/>
      <c r="DUL1364" s="95"/>
      <c r="DUM1364" s="95"/>
      <c r="DUN1364" s="95"/>
      <c r="DUO1364" s="95"/>
      <c r="DUP1364" s="95"/>
      <c r="DUQ1364" s="95"/>
      <c r="DUR1364" s="95"/>
      <c r="DUS1364" s="95"/>
      <c r="DUT1364" s="95"/>
      <c r="DUU1364" s="95"/>
      <c r="DUV1364" s="95"/>
      <c r="DUW1364" s="95"/>
      <c r="DUX1364" s="95"/>
      <c r="DUY1364" s="95"/>
      <c r="DUZ1364" s="95"/>
      <c r="DVA1364" s="95"/>
      <c r="DVB1364" s="95"/>
      <c r="DVC1364" s="95"/>
      <c r="DVD1364" s="95"/>
      <c r="DVE1364" s="95"/>
      <c r="DVF1364" s="95"/>
      <c r="DVG1364" s="95"/>
      <c r="DVH1364" s="95"/>
      <c r="DVI1364" s="95"/>
      <c r="DVJ1364" s="95"/>
      <c r="DVK1364" s="95"/>
      <c r="DVL1364" s="95"/>
      <c r="DVM1364" s="95"/>
      <c r="DVN1364" s="95"/>
      <c r="DVO1364" s="95"/>
      <c r="DVP1364" s="95"/>
      <c r="DVQ1364" s="95"/>
      <c r="DVR1364" s="95"/>
      <c r="DVS1364" s="95"/>
      <c r="DVT1364" s="95"/>
      <c r="DVU1364" s="95"/>
      <c r="DVV1364" s="95"/>
      <c r="DVW1364" s="95"/>
      <c r="DVX1364" s="95"/>
      <c r="DVY1364" s="95"/>
      <c r="DVZ1364" s="95"/>
      <c r="DWA1364" s="95"/>
      <c r="DWB1364" s="95"/>
      <c r="DWC1364" s="95"/>
      <c r="DWD1364" s="95"/>
      <c r="DWE1364" s="95"/>
      <c r="DWF1364" s="95"/>
      <c r="DWG1364" s="95"/>
      <c r="DWH1364" s="95"/>
      <c r="DWI1364" s="95"/>
      <c r="DWJ1364" s="95"/>
      <c r="DWK1364" s="95"/>
      <c r="DWL1364" s="95"/>
      <c r="DWM1364" s="95"/>
      <c r="DWN1364" s="95"/>
      <c r="DWO1364" s="95"/>
      <c r="DWP1364" s="95"/>
      <c r="DWQ1364" s="95"/>
      <c r="DWR1364" s="95"/>
      <c r="DWS1364" s="95"/>
      <c r="DWT1364" s="95"/>
      <c r="DWU1364" s="95"/>
      <c r="DWV1364" s="95"/>
      <c r="DWW1364" s="95"/>
      <c r="DWX1364" s="95"/>
      <c r="DWY1364" s="95"/>
      <c r="DWZ1364" s="95"/>
      <c r="DXA1364" s="95"/>
      <c r="DXB1364" s="95"/>
      <c r="DXC1364" s="95"/>
      <c r="DXD1364" s="95"/>
      <c r="DXE1364" s="95"/>
      <c r="DXF1364" s="95"/>
      <c r="DXG1364" s="95"/>
      <c r="DXH1364" s="95"/>
      <c r="DXI1364" s="95"/>
      <c r="DXJ1364" s="95"/>
      <c r="DXK1364" s="95"/>
      <c r="DXL1364" s="95"/>
      <c r="DXM1364" s="95"/>
      <c r="DXN1364" s="95"/>
      <c r="DXO1364" s="95"/>
      <c r="DXP1364" s="95"/>
      <c r="DXQ1364" s="95"/>
      <c r="DXR1364" s="95"/>
      <c r="DXS1364" s="95"/>
      <c r="DXT1364" s="95"/>
      <c r="DXU1364" s="95"/>
      <c r="DXV1364" s="95"/>
      <c r="DXW1364" s="95"/>
      <c r="DXX1364" s="95"/>
      <c r="DXY1364" s="95"/>
      <c r="DXZ1364" s="95"/>
      <c r="DYA1364" s="95"/>
      <c r="DYB1364" s="95"/>
      <c r="DYC1364" s="95"/>
      <c r="DYD1364" s="95"/>
      <c r="DYE1364" s="95"/>
      <c r="DYF1364" s="95"/>
      <c r="DYG1364" s="95"/>
      <c r="DYH1364" s="95"/>
      <c r="DYI1364" s="95"/>
      <c r="DYJ1364" s="95"/>
      <c r="DYK1364" s="95"/>
      <c r="DYL1364" s="95"/>
      <c r="DYM1364" s="95"/>
      <c r="DYN1364" s="95"/>
      <c r="DYO1364" s="95"/>
      <c r="DYP1364" s="95"/>
      <c r="DYQ1364" s="95"/>
      <c r="DYR1364" s="95"/>
      <c r="DYS1364" s="95"/>
      <c r="DYT1364" s="95"/>
      <c r="DYU1364" s="95"/>
      <c r="DYV1364" s="95"/>
      <c r="DYW1364" s="95"/>
      <c r="DYX1364" s="95"/>
      <c r="DYY1364" s="95"/>
      <c r="DYZ1364" s="95"/>
      <c r="DZA1364" s="95"/>
      <c r="DZB1364" s="95"/>
      <c r="DZC1364" s="95"/>
      <c r="DZD1364" s="95"/>
      <c r="DZE1364" s="95"/>
      <c r="DZF1364" s="95"/>
      <c r="DZG1364" s="95"/>
      <c r="DZH1364" s="95"/>
      <c r="DZI1364" s="95"/>
      <c r="DZJ1364" s="95"/>
      <c r="DZK1364" s="95"/>
      <c r="DZL1364" s="95"/>
      <c r="DZM1364" s="95"/>
      <c r="DZN1364" s="95"/>
      <c r="DZO1364" s="95"/>
      <c r="DZP1364" s="95"/>
      <c r="DZQ1364" s="95"/>
      <c r="DZR1364" s="95"/>
      <c r="DZS1364" s="95"/>
      <c r="DZT1364" s="95"/>
      <c r="DZU1364" s="95"/>
      <c r="DZV1364" s="95"/>
      <c r="DZW1364" s="95"/>
      <c r="DZX1364" s="95"/>
      <c r="DZY1364" s="95"/>
      <c r="DZZ1364" s="95"/>
      <c r="EAA1364" s="95"/>
      <c r="EAB1364" s="95"/>
      <c r="EAC1364" s="95"/>
      <c r="EAD1364" s="95"/>
      <c r="EAE1364" s="95"/>
      <c r="EAF1364" s="95"/>
      <c r="EAG1364" s="95"/>
      <c r="EAH1364" s="95"/>
      <c r="EAI1364" s="95"/>
      <c r="EAJ1364" s="95"/>
      <c r="EAK1364" s="95"/>
      <c r="EAL1364" s="95"/>
      <c r="EAM1364" s="95"/>
      <c r="EAN1364" s="95"/>
      <c r="EAO1364" s="95"/>
      <c r="EAP1364" s="95"/>
      <c r="EAQ1364" s="95"/>
      <c r="EAR1364" s="95"/>
      <c r="EAS1364" s="95"/>
      <c r="EAT1364" s="95"/>
      <c r="EAU1364" s="95"/>
      <c r="EAV1364" s="95"/>
      <c r="EAW1364" s="95"/>
      <c r="EAX1364" s="95"/>
      <c r="EAY1364" s="95"/>
      <c r="EAZ1364" s="95"/>
      <c r="EBA1364" s="95"/>
      <c r="EBB1364" s="95"/>
      <c r="EBC1364" s="95"/>
      <c r="EBD1364" s="95"/>
      <c r="EBE1364" s="95"/>
      <c r="EBF1364" s="95"/>
      <c r="EBG1364" s="95"/>
      <c r="EBH1364" s="95"/>
      <c r="EBI1364" s="95"/>
      <c r="EBJ1364" s="95"/>
      <c r="EBK1364" s="95"/>
      <c r="EBL1364" s="95"/>
      <c r="EBM1364" s="95"/>
      <c r="EBN1364" s="95"/>
      <c r="EBO1364" s="95"/>
      <c r="EBP1364" s="95"/>
      <c r="EBQ1364" s="95"/>
      <c r="EBR1364" s="95"/>
      <c r="EBS1364" s="95"/>
      <c r="EBT1364" s="95"/>
      <c r="EBU1364" s="95"/>
      <c r="EBV1364" s="95"/>
      <c r="EBW1364" s="95"/>
      <c r="EBX1364" s="95"/>
      <c r="EBY1364" s="95"/>
      <c r="EBZ1364" s="95"/>
      <c r="ECA1364" s="95"/>
      <c r="ECB1364" s="95"/>
      <c r="ECC1364" s="95"/>
      <c r="ECD1364" s="95"/>
      <c r="ECE1364" s="95"/>
      <c r="ECF1364" s="95"/>
      <c r="ECG1364" s="95"/>
      <c r="ECH1364" s="95"/>
      <c r="ECI1364" s="95"/>
      <c r="ECJ1364" s="95"/>
      <c r="ECK1364" s="95"/>
      <c r="ECL1364" s="95"/>
      <c r="ECM1364" s="95"/>
      <c r="ECN1364" s="95"/>
      <c r="ECO1364" s="95"/>
      <c r="ECP1364" s="95"/>
      <c r="ECQ1364" s="95"/>
      <c r="ECR1364" s="95"/>
      <c r="ECS1364" s="95"/>
      <c r="ECT1364" s="95"/>
      <c r="ECU1364" s="95"/>
      <c r="ECV1364" s="95"/>
      <c r="ECW1364" s="95"/>
      <c r="ECX1364" s="95"/>
      <c r="ECY1364" s="95"/>
      <c r="ECZ1364" s="95"/>
      <c r="EDA1364" s="95"/>
      <c r="EDB1364" s="95"/>
      <c r="EDC1364" s="95"/>
      <c r="EDD1364" s="95"/>
      <c r="EDE1364" s="95"/>
      <c r="EDF1364" s="95"/>
      <c r="EDG1364" s="95"/>
      <c r="EDH1364" s="95"/>
      <c r="EDI1364" s="95"/>
      <c r="EDJ1364" s="95"/>
      <c r="EDK1364" s="95"/>
      <c r="EDL1364" s="95"/>
      <c r="EDM1364" s="95"/>
      <c r="EDN1364" s="95"/>
      <c r="EDO1364" s="95"/>
      <c r="EDP1364" s="95"/>
      <c r="EDQ1364" s="95"/>
      <c r="EDR1364" s="95"/>
      <c r="EDS1364" s="95"/>
      <c r="EDT1364" s="95"/>
      <c r="EDU1364" s="95"/>
      <c r="EDV1364" s="95"/>
      <c r="EDW1364" s="95"/>
      <c r="EDX1364" s="95"/>
      <c r="EDY1364" s="95"/>
      <c r="EDZ1364" s="95"/>
      <c r="EEA1364" s="95"/>
      <c r="EEB1364" s="95"/>
      <c r="EEC1364" s="95"/>
      <c r="EED1364" s="95"/>
      <c r="EEE1364" s="95"/>
      <c r="EEF1364" s="95"/>
      <c r="EEG1364" s="95"/>
      <c r="EEH1364" s="95"/>
      <c r="EEI1364" s="95"/>
      <c r="EEJ1364" s="95"/>
      <c r="EEK1364" s="95"/>
      <c r="EEL1364" s="95"/>
      <c r="EEM1364" s="95"/>
      <c r="EEN1364" s="95"/>
      <c r="EEO1364" s="95"/>
      <c r="EEP1364" s="95"/>
      <c r="EEQ1364" s="95"/>
      <c r="EER1364" s="95"/>
      <c r="EES1364" s="95"/>
      <c r="EET1364" s="95"/>
      <c r="EEU1364" s="95"/>
      <c r="EEV1364" s="95"/>
      <c r="EEW1364" s="95"/>
      <c r="EEX1364" s="95"/>
      <c r="EEY1364" s="95"/>
      <c r="EEZ1364" s="95"/>
      <c r="EFA1364" s="95"/>
      <c r="EFB1364" s="95"/>
      <c r="EFC1364" s="95"/>
      <c r="EFD1364" s="95"/>
      <c r="EFE1364" s="95"/>
      <c r="EFF1364" s="95"/>
      <c r="EFG1364" s="95"/>
      <c r="EFH1364" s="95"/>
      <c r="EFI1364" s="95"/>
      <c r="EFJ1364" s="95"/>
      <c r="EFK1364" s="95"/>
      <c r="EFL1364" s="95"/>
      <c r="EFM1364" s="95"/>
      <c r="EFN1364" s="95"/>
      <c r="EFO1364" s="95"/>
      <c r="EFP1364" s="95"/>
      <c r="EFQ1364" s="95"/>
      <c r="EFR1364" s="95"/>
      <c r="EFS1364" s="95"/>
      <c r="EFT1364" s="95"/>
      <c r="EFU1364" s="95"/>
      <c r="EFV1364" s="95"/>
      <c r="EFW1364" s="95"/>
      <c r="EFX1364" s="95"/>
      <c r="EFY1364" s="95"/>
      <c r="EFZ1364" s="95"/>
      <c r="EGA1364" s="95"/>
      <c r="EGB1364" s="95"/>
      <c r="EGC1364" s="95"/>
      <c r="EGD1364" s="95"/>
      <c r="EGE1364" s="95"/>
      <c r="EGF1364" s="95"/>
      <c r="EGG1364" s="95"/>
      <c r="EGH1364" s="95"/>
      <c r="EGI1364" s="95"/>
      <c r="EGJ1364" s="95"/>
      <c r="EGK1364" s="95"/>
      <c r="EGL1364" s="95"/>
      <c r="EGM1364" s="95"/>
      <c r="EGN1364" s="95"/>
      <c r="EGO1364" s="95"/>
      <c r="EGP1364" s="95"/>
      <c r="EGQ1364" s="95"/>
      <c r="EGR1364" s="95"/>
      <c r="EGS1364" s="95"/>
      <c r="EGT1364" s="95"/>
      <c r="EGU1364" s="95"/>
      <c r="EGV1364" s="95"/>
      <c r="EGW1364" s="95"/>
      <c r="EGX1364" s="95"/>
      <c r="EGY1364" s="95"/>
      <c r="EGZ1364" s="95"/>
      <c r="EHA1364" s="95"/>
      <c r="EHB1364" s="95"/>
      <c r="EHC1364" s="95"/>
      <c r="EHD1364" s="95"/>
      <c r="EHE1364" s="95"/>
      <c r="EHF1364" s="95"/>
      <c r="EHG1364" s="95"/>
      <c r="EHH1364" s="95"/>
      <c r="EHI1364" s="95"/>
      <c r="EHJ1364" s="95"/>
      <c r="EHK1364" s="95"/>
      <c r="EHL1364" s="95"/>
      <c r="EHM1364" s="95"/>
      <c r="EHN1364" s="95"/>
      <c r="EHO1364" s="95"/>
      <c r="EHP1364" s="95"/>
      <c r="EHQ1364" s="95"/>
      <c r="EHR1364" s="95"/>
      <c r="EHS1364" s="95"/>
      <c r="EHT1364" s="95"/>
      <c r="EHU1364" s="95"/>
      <c r="EHV1364" s="95"/>
      <c r="EHW1364" s="95"/>
      <c r="EHX1364" s="95"/>
      <c r="EHY1364" s="95"/>
      <c r="EHZ1364" s="95"/>
      <c r="EIA1364" s="95"/>
      <c r="EIB1364" s="95"/>
      <c r="EIC1364" s="95"/>
      <c r="EID1364" s="95"/>
      <c r="EIE1364" s="95"/>
      <c r="EIF1364" s="95"/>
      <c r="EIG1364" s="95"/>
      <c r="EIH1364" s="95"/>
      <c r="EII1364" s="95"/>
      <c r="EIJ1364" s="95"/>
      <c r="EIK1364" s="95"/>
      <c r="EIL1364" s="95"/>
      <c r="EIM1364" s="95"/>
      <c r="EIN1364" s="95"/>
      <c r="EIO1364" s="95"/>
      <c r="EIP1364" s="95"/>
      <c r="EIQ1364" s="95"/>
      <c r="EIR1364" s="95"/>
      <c r="EIS1364" s="95"/>
      <c r="EIT1364" s="95"/>
      <c r="EIU1364" s="95"/>
      <c r="EIV1364" s="95"/>
      <c r="EIW1364" s="95"/>
      <c r="EIX1364" s="95"/>
      <c r="EIY1364" s="95"/>
      <c r="EIZ1364" s="95"/>
      <c r="EJA1364" s="95"/>
      <c r="EJB1364" s="95"/>
      <c r="EJC1364" s="95"/>
      <c r="EJD1364" s="95"/>
      <c r="EJE1364" s="95"/>
      <c r="EJF1364" s="95"/>
      <c r="EJG1364" s="95"/>
      <c r="EJH1364" s="95"/>
      <c r="EJI1364" s="95"/>
      <c r="EJJ1364" s="95"/>
      <c r="EJK1364" s="95"/>
      <c r="EJL1364" s="95"/>
      <c r="EJM1364" s="95"/>
      <c r="EJN1364" s="95"/>
      <c r="EJO1364" s="95"/>
      <c r="EJP1364" s="95"/>
      <c r="EJQ1364" s="95"/>
      <c r="EJR1364" s="95"/>
      <c r="EJS1364" s="95"/>
      <c r="EJT1364" s="95"/>
      <c r="EJU1364" s="95"/>
      <c r="EJV1364" s="95"/>
      <c r="EJW1364" s="95"/>
      <c r="EJX1364" s="95"/>
      <c r="EJY1364" s="95"/>
      <c r="EJZ1364" s="95"/>
      <c r="EKA1364" s="95"/>
      <c r="EKB1364" s="95"/>
      <c r="EKC1364" s="95"/>
      <c r="EKD1364" s="95"/>
      <c r="EKE1364" s="95"/>
      <c r="EKF1364" s="95"/>
      <c r="EKG1364" s="95"/>
      <c r="EKH1364" s="95"/>
      <c r="EKI1364" s="95"/>
      <c r="EKJ1364" s="95"/>
      <c r="EKK1364" s="95"/>
      <c r="EKL1364" s="95"/>
      <c r="EKM1364" s="95"/>
      <c r="EKN1364" s="95"/>
      <c r="EKO1364" s="95"/>
      <c r="EKP1364" s="95"/>
      <c r="EKQ1364" s="95"/>
      <c r="EKR1364" s="95"/>
      <c r="EKS1364" s="95"/>
      <c r="EKT1364" s="95"/>
      <c r="EKU1364" s="95"/>
      <c r="EKV1364" s="95"/>
      <c r="EKW1364" s="95"/>
      <c r="EKX1364" s="95"/>
      <c r="EKY1364" s="95"/>
      <c r="EKZ1364" s="95"/>
      <c r="ELA1364" s="95"/>
      <c r="ELB1364" s="95"/>
      <c r="ELC1364" s="95"/>
      <c r="ELD1364" s="95"/>
      <c r="ELE1364" s="95"/>
      <c r="ELF1364" s="95"/>
      <c r="ELG1364" s="95"/>
      <c r="ELH1364" s="95"/>
      <c r="ELI1364" s="95"/>
      <c r="ELJ1364" s="95"/>
      <c r="ELK1364" s="95"/>
      <c r="ELL1364" s="95"/>
      <c r="ELM1364" s="95"/>
      <c r="ELN1364" s="95"/>
      <c r="ELO1364" s="95"/>
      <c r="ELP1364" s="95"/>
      <c r="ELQ1364" s="95"/>
      <c r="ELR1364" s="95"/>
      <c r="ELS1364" s="95"/>
      <c r="ELT1364" s="95"/>
      <c r="ELU1364" s="95"/>
      <c r="ELV1364" s="95"/>
      <c r="ELW1364" s="95"/>
      <c r="ELX1364" s="95"/>
      <c r="ELY1364" s="95"/>
      <c r="ELZ1364" s="95"/>
      <c r="EMA1364" s="95"/>
      <c r="EMB1364" s="95"/>
      <c r="EMC1364" s="95"/>
      <c r="EMD1364" s="95"/>
      <c r="EME1364" s="95"/>
      <c r="EMF1364" s="95"/>
      <c r="EMG1364" s="95"/>
      <c r="EMH1364" s="95"/>
      <c r="EMI1364" s="95"/>
      <c r="EMJ1364" s="95"/>
      <c r="EMK1364" s="95"/>
      <c r="EML1364" s="95"/>
      <c r="EMM1364" s="95"/>
      <c r="EMN1364" s="95"/>
      <c r="EMO1364" s="95"/>
      <c r="EMP1364" s="95"/>
      <c r="EMQ1364" s="95"/>
      <c r="EMR1364" s="95"/>
      <c r="EMS1364" s="95"/>
      <c r="EMT1364" s="95"/>
      <c r="EMU1364" s="95"/>
      <c r="EMV1364" s="95"/>
      <c r="EMW1364" s="95"/>
      <c r="EMX1364" s="95"/>
      <c r="EMY1364" s="95"/>
      <c r="EMZ1364" s="95"/>
      <c r="ENA1364" s="95"/>
      <c r="ENB1364" s="95"/>
      <c r="ENC1364" s="95"/>
      <c r="END1364" s="95"/>
      <c r="ENE1364" s="95"/>
      <c r="ENF1364" s="95"/>
      <c r="ENG1364" s="95"/>
      <c r="ENH1364" s="95"/>
      <c r="ENI1364" s="95"/>
      <c r="ENJ1364" s="95"/>
      <c r="ENK1364" s="95"/>
      <c r="ENL1364" s="95"/>
      <c r="ENM1364" s="95"/>
      <c r="ENN1364" s="95"/>
      <c r="ENO1364" s="95"/>
      <c r="ENP1364" s="95"/>
      <c r="ENQ1364" s="95"/>
      <c r="ENR1364" s="95"/>
      <c r="ENS1364" s="95"/>
      <c r="ENT1364" s="95"/>
      <c r="ENU1364" s="95"/>
      <c r="ENV1364" s="95"/>
      <c r="ENW1364" s="95"/>
      <c r="ENX1364" s="95"/>
      <c r="ENY1364" s="95"/>
      <c r="ENZ1364" s="95"/>
      <c r="EOA1364" s="95"/>
      <c r="EOB1364" s="95"/>
      <c r="EOC1364" s="95"/>
      <c r="EOD1364" s="95"/>
      <c r="EOE1364" s="95"/>
      <c r="EOF1364" s="95"/>
      <c r="EOG1364" s="95"/>
      <c r="EOH1364" s="95"/>
      <c r="EOI1364" s="95"/>
      <c r="EOJ1364" s="95"/>
      <c r="EOK1364" s="95"/>
      <c r="EOL1364" s="95"/>
      <c r="EOM1364" s="95"/>
      <c r="EON1364" s="95"/>
      <c r="EOO1364" s="95"/>
      <c r="EOP1364" s="95"/>
      <c r="EOQ1364" s="95"/>
      <c r="EOR1364" s="95"/>
      <c r="EOS1364" s="95"/>
      <c r="EOT1364" s="95"/>
      <c r="EOU1364" s="95"/>
      <c r="EOV1364" s="95"/>
      <c r="EOW1364" s="95"/>
      <c r="EOX1364" s="95"/>
      <c r="EOY1364" s="95"/>
      <c r="EOZ1364" s="95"/>
      <c r="EPA1364" s="95"/>
      <c r="EPB1364" s="95"/>
      <c r="EPC1364" s="95"/>
      <c r="EPD1364" s="95"/>
      <c r="EPE1364" s="95"/>
      <c r="EPF1364" s="95"/>
      <c r="EPG1364" s="95"/>
      <c r="EPH1364" s="95"/>
      <c r="EPI1364" s="95"/>
      <c r="EPJ1364" s="95"/>
      <c r="EPK1364" s="95"/>
      <c r="EPL1364" s="95"/>
      <c r="EPM1364" s="95"/>
      <c r="EPN1364" s="95"/>
      <c r="EPO1364" s="95"/>
      <c r="EPP1364" s="95"/>
      <c r="EPQ1364" s="95"/>
      <c r="EPR1364" s="95"/>
      <c r="EPS1364" s="95"/>
      <c r="EPT1364" s="95"/>
      <c r="EPU1364" s="95"/>
      <c r="EPV1364" s="95"/>
      <c r="EPW1364" s="95"/>
      <c r="EPX1364" s="95"/>
      <c r="EPY1364" s="95"/>
      <c r="EPZ1364" s="95"/>
      <c r="EQA1364" s="95"/>
      <c r="EQB1364" s="95"/>
      <c r="EQC1364" s="95"/>
      <c r="EQD1364" s="95"/>
      <c r="EQE1364" s="95"/>
      <c r="EQF1364" s="95"/>
      <c r="EQG1364" s="95"/>
      <c r="EQH1364" s="95"/>
      <c r="EQI1364" s="95"/>
      <c r="EQJ1364" s="95"/>
      <c r="EQK1364" s="95"/>
      <c r="EQL1364" s="95"/>
      <c r="EQM1364" s="95"/>
      <c r="EQN1364" s="95"/>
      <c r="EQO1364" s="95"/>
      <c r="EQP1364" s="95"/>
      <c r="EQQ1364" s="95"/>
      <c r="EQR1364" s="95"/>
      <c r="EQS1364" s="95"/>
      <c r="EQT1364" s="95"/>
      <c r="EQU1364" s="95"/>
      <c r="EQV1364" s="95"/>
      <c r="EQW1364" s="95"/>
      <c r="EQX1364" s="95"/>
      <c r="EQY1364" s="95"/>
      <c r="EQZ1364" s="95"/>
      <c r="ERA1364" s="95"/>
      <c r="ERB1364" s="95"/>
      <c r="ERC1364" s="95"/>
      <c r="ERD1364" s="95"/>
      <c r="ERE1364" s="95"/>
      <c r="ERF1364" s="95"/>
      <c r="ERG1364" s="95"/>
      <c r="ERH1364" s="95"/>
      <c r="ERI1364" s="95"/>
      <c r="ERJ1364" s="95"/>
      <c r="ERK1364" s="95"/>
      <c r="ERL1364" s="95"/>
      <c r="ERM1364" s="95"/>
      <c r="ERN1364" s="95"/>
      <c r="ERO1364" s="95"/>
      <c r="ERP1364" s="95"/>
      <c r="ERQ1364" s="95"/>
      <c r="ERR1364" s="95"/>
      <c r="ERS1364" s="95"/>
      <c r="ERT1364" s="95"/>
      <c r="ERU1364" s="95"/>
      <c r="ERV1364" s="95"/>
      <c r="ERW1364" s="95"/>
      <c r="ERX1364" s="95"/>
      <c r="ERY1364" s="95"/>
      <c r="ERZ1364" s="95"/>
      <c r="ESA1364" s="95"/>
      <c r="ESB1364" s="95"/>
      <c r="ESC1364" s="95"/>
      <c r="ESD1364" s="95"/>
      <c r="ESE1364" s="95"/>
      <c r="ESF1364" s="95"/>
      <c r="ESG1364" s="95"/>
      <c r="ESH1364" s="95"/>
      <c r="ESI1364" s="95"/>
      <c r="ESJ1364" s="95"/>
      <c r="ESK1364" s="95"/>
      <c r="ESL1364" s="95"/>
      <c r="ESM1364" s="95"/>
      <c r="ESN1364" s="95"/>
      <c r="ESO1364" s="95"/>
      <c r="ESP1364" s="95"/>
      <c r="ESQ1364" s="95"/>
      <c r="ESR1364" s="95"/>
      <c r="ESS1364" s="95"/>
      <c r="EST1364" s="95"/>
      <c r="ESU1364" s="95"/>
      <c r="ESV1364" s="95"/>
      <c r="ESW1364" s="95"/>
      <c r="ESX1364" s="95"/>
      <c r="ESY1364" s="95"/>
      <c r="ESZ1364" s="95"/>
      <c r="ETA1364" s="95"/>
      <c r="ETB1364" s="95"/>
      <c r="ETC1364" s="95"/>
      <c r="ETD1364" s="95"/>
      <c r="ETE1364" s="95"/>
      <c r="ETF1364" s="95"/>
      <c r="ETG1364" s="95"/>
      <c r="ETH1364" s="95"/>
      <c r="ETI1364" s="95"/>
      <c r="ETJ1364" s="95"/>
      <c r="ETK1364" s="95"/>
      <c r="ETL1364" s="95"/>
      <c r="ETM1364" s="95"/>
      <c r="ETN1364" s="95"/>
      <c r="ETO1364" s="95"/>
      <c r="ETP1364" s="95"/>
      <c r="ETQ1364" s="95"/>
      <c r="ETR1364" s="95"/>
      <c r="ETS1364" s="95"/>
      <c r="ETT1364" s="95"/>
      <c r="ETU1364" s="95"/>
      <c r="ETV1364" s="95"/>
      <c r="ETW1364" s="95"/>
      <c r="ETX1364" s="95"/>
      <c r="ETY1364" s="95"/>
      <c r="ETZ1364" s="95"/>
      <c r="EUA1364" s="95"/>
      <c r="EUB1364" s="95"/>
      <c r="EUC1364" s="95"/>
      <c r="EUD1364" s="95"/>
      <c r="EUE1364" s="95"/>
      <c r="EUF1364" s="95"/>
      <c r="EUG1364" s="95"/>
      <c r="EUH1364" s="95"/>
      <c r="EUI1364" s="95"/>
      <c r="EUJ1364" s="95"/>
      <c r="EUK1364" s="95"/>
      <c r="EUL1364" s="95"/>
      <c r="EUM1364" s="95"/>
      <c r="EUN1364" s="95"/>
      <c r="EUO1364" s="95"/>
      <c r="EUP1364" s="95"/>
      <c r="EUQ1364" s="95"/>
      <c r="EUR1364" s="95"/>
      <c r="EUS1364" s="95"/>
      <c r="EUT1364" s="95"/>
      <c r="EUU1364" s="95"/>
      <c r="EUV1364" s="95"/>
      <c r="EUW1364" s="95"/>
      <c r="EUX1364" s="95"/>
      <c r="EUY1364" s="95"/>
      <c r="EUZ1364" s="95"/>
      <c r="EVA1364" s="95"/>
      <c r="EVB1364" s="95"/>
      <c r="EVC1364" s="95"/>
      <c r="EVD1364" s="95"/>
      <c r="EVE1364" s="95"/>
      <c r="EVF1364" s="95"/>
      <c r="EVG1364" s="95"/>
      <c r="EVH1364" s="95"/>
      <c r="EVI1364" s="95"/>
      <c r="EVJ1364" s="95"/>
      <c r="EVK1364" s="95"/>
      <c r="EVL1364" s="95"/>
      <c r="EVM1364" s="95"/>
      <c r="EVN1364" s="95"/>
      <c r="EVO1364" s="95"/>
      <c r="EVP1364" s="95"/>
      <c r="EVQ1364" s="95"/>
      <c r="EVR1364" s="95"/>
      <c r="EVS1364" s="95"/>
      <c r="EVT1364" s="95"/>
      <c r="EVU1364" s="95"/>
      <c r="EVV1364" s="95"/>
      <c r="EVW1364" s="95"/>
      <c r="EVX1364" s="95"/>
      <c r="EVY1364" s="95"/>
      <c r="EVZ1364" s="95"/>
      <c r="EWA1364" s="95"/>
      <c r="EWB1364" s="95"/>
      <c r="EWC1364" s="95"/>
      <c r="EWD1364" s="95"/>
      <c r="EWE1364" s="95"/>
      <c r="EWF1364" s="95"/>
      <c r="EWG1364" s="95"/>
      <c r="EWH1364" s="95"/>
      <c r="EWI1364" s="95"/>
      <c r="EWJ1364" s="95"/>
      <c r="EWK1364" s="95"/>
      <c r="EWL1364" s="95"/>
      <c r="EWM1364" s="95"/>
      <c r="EWN1364" s="95"/>
      <c r="EWO1364" s="95"/>
      <c r="EWP1364" s="95"/>
      <c r="EWQ1364" s="95"/>
      <c r="EWR1364" s="95"/>
      <c r="EWS1364" s="95"/>
      <c r="EWT1364" s="95"/>
      <c r="EWU1364" s="95"/>
      <c r="EWV1364" s="95"/>
      <c r="EWW1364" s="95"/>
      <c r="EWX1364" s="95"/>
      <c r="EWY1364" s="95"/>
      <c r="EWZ1364" s="95"/>
      <c r="EXA1364" s="95"/>
      <c r="EXB1364" s="95"/>
      <c r="EXC1364" s="95"/>
      <c r="EXD1364" s="95"/>
      <c r="EXE1364" s="95"/>
      <c r="EXF1364" s="95"/>
      <c r="EXG1364" s="95"/>
      <c r="EXH1364" s="95"/>
      <c r="EXI1364" s="95"/>
      <c r="EXJ1364" s="95"/>
      <c r="EXK1364" s="95"/>
      <c r="EXL1364" s="95"/>
      <c r="EXM1364" s="95"/>
      <c r="EXN1364" s="95"/>
      <c r="EXO1364" s="95"/>
      <c r="EXP1364" s="95"/>
      <c r="EXQ1364" s="95"/>
      <c r="EXR1364" s="95"/>
      <c r="EXS1364" s="95"/>
      <c r="EXT1364" s="95"/>
      <c r="EXU1364" s="95"/>
      <c r="EXV1364" s="95"/>
      <c r="EXW1364" s="95"/>
      <c r="EXX1364" s="95"/>
      <c r="EXY1364" s="95"/>
      <c r="EXZ1364" s="95"/>
      <c r="EYA1364" s="95"/>
      <c r="EYB1364" s="95"/>
      <c r="EYC1364" s="95"/>
      <c r="EYD1364" s="95"/>
      <c r="EYE1364" s="95"/>
      <c r="EYF1364" s="95"/>
      <c r="EYG1364" s="95"/>
      <c r="EYH1364" s="95"/>
      <c r="EYI1364" s="95"/>
      <c r="EYJ1364" s="95"/>
      <c r="EYK1364" s="95"/>
      <c r="EYL1364" s="95"/>
      <c r="EYM1364" s="95"/>
      <c r="EYN1364" s="95"/>
      <c r="EYO1364" s="95"/>
      <c r="EYP1364" s="95"/>
      <c r="EYQ1364" s="95"/>
      <c r="EYR1364" s="95"/>
      <c r="EYS1364" s="95"/>
      <c r="EYT1364" s="95"/>
      <c r="EYU1364" s="95"/>
      <c r="EYV1364" s="95"/>
      <c r="EYW1364" s="95"/>
      <c r="EYX1364" s="95"/>
      <c r="EYY1364" s="95"/>
      <c r="EYZ1364" s="95"/>
      <c r="EZA1364" s="95"/>
      <c r="EZB1364" s="95"/>
      <c r="EZC1364" s="95"/>
      <c r="EZD1364" s="95"/>
      <c r="EZE1364" s="95"/>
      <c r="EZF1364" s="95"/>
      <c r="EZG1364" s="95"/>
      <c r="EZH1364" s="95"/>
      <c r="EZI1364" s="95"/>
      <c r="EZJ1364" s="95"/>
      <c r="EZK1364" s="95"/>
      <c r="EZL1364" s="95"/>
      <c r="EZM1364" s="95"/>
      <c r="EZN1364" s="95"/>
      <c r="EZO1364" s="95"/>
      <c r="EZP1364" s="95"/>
      <c r="EZQ1364" s="95"/>
      <c r="EZR1364" s="95"/>
      <c r="EZS1364" s="95"/>
      <c r="EZT1364" s="95"/>
      <c r="EZU1364" s="95"/>
      <c r="EZV1364" s="95"/>
      <c r="EZW1364" s="95"/>
      <c r="EZX1364" s="95"/>
      <c r="EZY1364" s="95"/>
      <c r="EZZ1364" s="95"/>
      <c r="FAA1364" s="95"/>
      <c r="FAB1364" s="95"/>
      <c r="FAC1364" s="95"/>
      <c r="FAD1364" s="95"/>
      <c r="FAE1364" s="95"/>
      <c r="FAF1364" s="95"/>
      <c r="FAG1364" s="95"/>
      <c r="FAH1364" s="95"/>
      <c r="FAI1364" s="95"/>
      <c r="FAJ1364" s="95"/>
      <c r="FAK1364" s="95"/>
      <c r="FAL1364" s="95"/>
      <c r="FAM1364" s="95"/>
      <c r="FAN1364" s="95"/>
      <c r="FAO1364" s="95"/>
      <c r="FAP1364" s="95"/>
      <c r="FAQ1364" s="95"/>
      <c r="FAR1364" s="95"/>
      <c r="FAS1364" s="95"/>
      <c r="FAT1364" s="95"/>
      <c r="FAU1364" s="95"/>
      <c r="FAV1364" s="95"/>
      <c r="FAW1364" s="95"/>
      <c r="FAX1364" s="95"/>
      <c r="FAY1364" s="95"/>
      <c r="FAZ1364" s="95"/>
      <c r="FBA1364" s="95"/>
      <c r="FBB1364" s="95"/>
      <c r="FBC1364" s="95"/>
      <c r="FBD1364" s="95"/>
      <c r="FBE1364" s="95"/>
      <c r="FBF1364" s="95"/>
      <c r="FBG1364" s="95"/>
      <c r="FBH1364" s="95"/>
      <c r="FBI1364" s="95"/>
      <c r="FBJ1364" s="95"/>
      <c r="FBK1364" s="95"/>
      <c r="FBL1364" s="95"/>
      <c r="FBM1364" s="95"/>
      <c r="FBN1364" s="95"/>
      <c r="FBO1364" s="95"/>
      <c r="FBP1364" s="95"/>
      <c r="FBQ1364" s="95"/>
      <c r="FBR1364" s="95"/>
      <c r="FBS1364" s="95"/>
      <c r="FBT1364" s="95"/>
      <c r="FBU1364" s="95"/>
      <c r="FBV1364" s="95"/>
      <c r="FBW1364" s="95"/>
      <c r="FBX1364" s="95"/>
      <c r="FBY1364" s="95"/>
      <c r="FBZ1364" s="95"/>
      <c r="FCA1364" s="95"/>
      <c r="FCB1364" s="95"/>
      <c r="FCC1364" s="95"/>
      <c r="FCD1364" s="95"/>
      <c r="FCE1364" s="95"/>
      <c r="FCF1364" s="95"/>
      <c r="FCG1364" s="95"/>
      <c r="FCH1364" s="95"/>
      <c r="FCI1364" s="95"/>
      <c r="FCJ1364" s="95"/>
      <c r="FCK1364" s="95"/>
      <c r="FCL1364" s="95"/>
      <c r="FCM1364" s="95"/>
      <c r="FCN1364" s="95"/>
      <c r="FCO1364" s="95"/>
      <c r="FCP1364" s="95"/>
      <c r="FCQ1364" s="95"/>
      <c r="FCR1364" s="95"/>
      <c r="FCS1364" s="95"/>
      <c r="FCT1364" s="95"/>
      <c r="FCU1364" s="95"/>
      <c r="FCV1364" s="95"/>
      <c r="FCW1364" s="95"/>
      <c r="FCX1364" s="95"/>
      <c r="FCY1364" s="95"/>
      <c r="FCZ1364" s="95"/>
      <c r="FDA1364" s="95"/>
      <c r="FDB1364" s="95"/>
      <c r="FDC1364" s="95"/>
      <c r="FDD1364" s="95"/>
      <c r="FDE1364" s="95"/>
      <c r="FDF1364" s="95"/>
      <c r="FDG1364" s="95"/>
      <c r="FDH1364" s="95"/>
      <c r="FDI1364" s="95"/>
      <c r="FDJ1364" s="95"/>
      <c r="FDK1364" s="95"/>
      <c r="FDL1364" s="95"/>
      <c r="FDM1364" s="95"/>
      <c r="FDN1364" s="95"/>
      <c r="FDO1364" s="95"/>
      <c r="FDP1364" s="95"/>
      <c r="FDQ1364" s="95"/>
      <c r="FDR1364" s="95"/>
      <c r="FDS1364" s="95"/>
      <c r="FDT1364" s="95"/>
      <c r="FDU1364" s="95"/>
      <c r="FDV1364" s="95"/>
      <c r="FDW1364" s="95"/>
      <c r="FDX1364" s="95"/>
      <c r="FDY1364" s="95"/>
      <c r="FDZ1364" s="95"/>
      <c r="FEA1364" s="95"/>
      <c r="FEB1364" s="95"/>
      <c r="FEC1364" s="95"/>
      <c r="FED1364" s="95"/>
      <c r="FEE1364" s="95"/>
      <c r="FEF1364" s="95"/>
      <c r="FEG1364" s="95"/>
      <c r="FEH1364" s="95"/>
      <c r="FEI1364" s="95"/>
      <c r="FEJ1364" s="95"/>
      <c r="FEK1364" s="95"/>
      <c r="FEL1364" s="95"/>
      <c r="FEM1364" s="95"/>
      <c r="FEN1364" s="95"/>
      <c r="FEO1364" s="95"/>
      <c r="FEP1364" s="95"/>
      <c r="FEQ1364" s="95"/>
      <c r="FER1364" s="95"/>
      <c r="FES1364" s="95"/>
      <c r="FET1364" s="95"/>
      <c r="FEU1364" s="95"/>
      <c r="FEV1364" s="95"/>
      <c r="FEW1364" s="95"/>
      <c r="FEX1364" s="95"/>
      <c r="FEY1364" s="95"/>
      <c r="FEZ1364" s="95"/>
      <c r="FFA1364" s="95"/>
      <c r="FFB1364" s="95"/>
      <c r="FFC1364" s="95"/>
      <c r="FFD1364" s="95"/>
      <c r="FFE1364" s="95"/>
      <c r="FFF1364" s="95"/>
      <c r="FFG1364" s="95"/>
      <c r="FFH1364" s="95"/>
      <c r="FFI1364" s="95"/>
      <c r="FFJ1364" s="95"/>
      <c r="FFK1364" s="95"/>
      <c r="FFL1364" s="95"/>
      <c r="FFM1364" s="95"/>
      <c r="FFN1364" s="95"/>
      <c r="FFO1364" s="95"/>
      <c r="FFP1364" s="95"/>
      <c r="FFQ1364" s="95"/>
      <c r="FFR1364" s="95"/>
      <c r="FFS1364" s="95"/>
      <c r="FFT1364" s="95"/>
      <c r="FFU1364" s="95"/>
      <c r="FFV1364" s="95"/>
      <c r="FFW1364" s="95"/>
      <c r="FFX1364" s="95"/>
      <c r="FFY1364" s="95"/>
      <c r="FFZ1364" s="95"/>
      <c r="FGA1364" s="95"/>
      <c r="FGB1364" s="95"/>
      <c r="FGC1364" s="95"/>
      <c r="FGD1364" s="95"/>
      <c r="FGE1364" s="95"/>
      <c r="FGF1364" s="95"/>
      <c r="FGG1364" s="95"/>
      <c r="FGH1364" s="95"/>
      <c r="FGI1364" s="95"/>
      <c r="FGJ1364" s="95"/>
      <c r="FGK1364" s="95"/>
      <c r="FGL1364" s="95"/>
      <c r="FGM1364" s="95"/>
      <c r="FGN1364" s="95"/>
      <c r="FGO1364" s="95"/>
      <c r="FGP1364" s="95"/>
      <c r="FGQ1364" s="95"/>
      <c r="FGR1364" s="95"/>
      <c r="FGS1364" s="95"/>
      <c r="FGT1364" s="95"/>
      <c r="FGU1364" s="95"/>
      <c r="FGV1364" s="95"/>
      <c r="FGW1364" s="95"/>
      <c r="FGX1364" s="95"/>
      <c r="FGY1364" s="95"/>
      <c r="FGZ1364" s="95"/>
      <c r="FHA1364" s="95"/>
      <c r="FHB1364" s="95"/>
      <c r="FHC1364" s="95"/>
      <c r="FHD1364" s="95"/>
      <c r="FHE1364" s="95"/>
      <c r="FHF1364" s="95"/>
      <c r="FHG1364" s="95"/>
      <c r="FHH1364" s="95"/>
      <c r="FHI1364" s="95"/>
      <c r="FHJ1364" s="95"/>
      <c r="FHK1364" s="95"/>
      <c r="FHL1364" s="95"/>
      <c r="FHM1364" s="95"/>
      <c r="FHN1364" s="95"/>
      <c r="FHO1364" s="95"/>
      <c r="FHP1364" s="95"/>
      <c r="FHQ1364" s="95"/>
      <c r="FHR1364" s="95"/>
      <c r="FHS1364" s="95"/>
      <c r="FHT1364" s="95"/>
      <c r="FHU1364" s="95"/>
      <c r="FHV1364" s="95"/>
      <c r="FHW1364" s="95"/>
      <c r="FHX1364" s="95"/>
      <c r="FHY1364" s="95"/>
      <c r="FHZ1364" s="95"/>
      <c r="FIA1364" s="95"/>
      <c r="FIB1364" s="95"/>
      <c r="FIC1364" s="95"/>
      <c r="FID1364" s="95"/>
      <c r="FIE1364" s="95"/>
      <c r="FIF1364" s="95"/>
      <c r="FIG1364" s="95"/>
      <c r="FIH1364" s="95"/>
      <c r="FII1364" s="95"/>
      <c r="FIJ1364" s="95"/>
      <c r="FIK1364" s="95"/>
      <c r="FIL1364" s="95"/>
      <c r="FIM1364" s="95"/>
      <c r="FIN1364" s="95"/>
      <c r="FIO1364" s="95"/>
      <c r="FIP1364" s="95"/>
      <c r="FIQ1364" s="95"/>
      <c r="FIR1364" s="95"/>
      <c r="FIS1364" s="95"/>
      <c r="FIT1364" s="95"/>
      <c r="FIU1364" s="95"/>
      <c r="FIV1364" s="95"/>
      <c r="FIW1364" s="95"/>
      <c r="FIX1364" s="95"/>
      <c r="FIY1364" s="95"/>
      <c r="FIZ1364" s="95"/>
      <c r="FJA1364" s="95"/>
      <c r="FJB1364" s="95"/>
      <c r="FJC1364" s="95"/>
      <c r="FJD1364" s="95"/>
      <c r="FJE1364" s="95"/>
      <c r="FJF1364" s="95"/>
      <c r="FJG1364" s="95"/>
      <c r="FJH1364" s="95"/>
      <c r="FJI1364" s="95"/>
      <c r="FJJ1364" s="95"/>
      <c r="FJK1364" s="95"/>
      <c r="FJL1364" s="95"/>
      <c r="FJM1364" s="95"/>
      <c r="FJN1364" s="95"/>
      <c r="FJO1364" s="95"/>
      <c r="FJP1364" s="95"/>
      <c r="FJQ1364" s="95"/>
      <c r="FJR1364" s="95"/>
      <c r="FJS1364" s="95"/>
      <c r="FJT1364" s="95"/>
      <c r="FJU1364" s="95"/>
      <c r="FJV1364" s="95"/>
      <c r="FJW1364" s="95"/>
      <c r="FJX1364" s="95"/>
      <c r="FJY1364" s="95"/>
      <c r="FJZ1364" s="95"/>
      <c r="FKA1364" s="95"/>
      <c r="FKB1364" s="95"/>
      <c r="FKC1364" s="95"/>
      <c r="FKD1364" s="95"/>
      <c r="FKE1364" s="95"/>
      <c r="FKF1364" s="95"/>
      <c r="FKG1364" s="95"/>
      <c r="FKH1364" s="95"/>
      <c r="FKI1364" s="95"/>
      <c r="FKJ1364" s="95"/>
      <c r="FKK1364" s="95"/>
      <c r="FKL1364" s="95"/>
      <c r="FKM1364" s="95"/>
      <c r="FKN1364" s="95"/>
      <c r="FKO1364" s="95"/>
      <c r="FKP1364" s="95"/>
      <c r="FKQ1364" s="95"/>
      <c r="FKR1364" s="95"/>
      <c r="FKS1364" s="95"/>
      <c r="FKT1364" s="95"/>
      <c r="FKU1364" s="95"/>
      <c r="FKV1364" s="95"/>
      <c r="FKW1364" s="95"/>
      <c r="FKX1364" s="95"/>
      <c r="FKY1364" s="95"/>
      <c r="FKZ1364" s="95"/>
      <c r="FLA1364" s="95"/>
      <c r="FLB1364" s="95"/>
      <c r="FLC1364" s="95"/>
      <c r="FLD1364" s="95"/>
      <c r="FLE1364" s="95"/>
      <c r="FLF1364" s="95"/>
      <c r="FLG1364" s="95"/>
      <c r="FLH1364" s="95"/>
      <c r="FLI1364" s="95"/>
      <c r="FLJ1364" s="95"/>
      <c r="FLK1364" s="95"/>
      <c r="FLL1364" s="95"/>
      <c r="FLM1364" s="95"/>
      <c r="FLN1364" s="95"/>
      <c r="FLO1364" s="95"/>
      <c r="FLP1364" s="95"/>
      <c r="FLQ1364" s="95"/>
      <c r="FLR1364" s="95"/>
      <c r="FLS1364" s="95"/>
      <c r="FLT1364" s="95"/>
      <c r="FLU1364" s="95"/>
      <c r="FLV1364" s="95"/>
      <c r="FLW1364" s="95"/>
      <c r="FLX1364" s="95"/>
      <c r="FLY1364" s="95"/>
      <c r="FLZ1364" s="95"/>
      <c r="FMA1364" s="95"/>
      <c r="FMB1364" s="95"/>
      <c r="FMC1364" s="95"/>
      <c r="FMD1364" s="95"/>
      <c r="FME1364" s="95"/>
      <c r="FMF1364" s="95"/>
      <c r="FMG1364" s="95"/>
      <c r="FMH1364" s="95"/>
      <c r="FMI1364" s="95"/>
      <c r="FMJ1364" s="95"/>
      <c r="FMK1364" s="95"/>
      <c r="FML1364" s="95"/>
      <c r="FMM1364" s="95"/>
      <c r="FMN1364" s="95"/>
      <c r="FMO1364" s="95"/>
      <c r="FMP1364" s="95"/>
      <c r="FMQ1364" s="95"/>
      <c r="FMR1364" s="95"/>
      <c r="FMS1364" s="95"/>
      <c r="FMT1364" s="95"/>
      <c r="FMU1364" s="95"/>
      <c r="FMV1364" s="95"/>
      <c r="FMW1364" s="95"/>
      <c r="FMX1364" s="95"/>
      <c r="FMY1364" s="95"/>
      <c r="FMZ1364" s="95"/>
      <c r="FNA1364" s="95"/>
      <c r="FNB1364" s="95"/>
      <c r="FNC1364" s="95"/>
      <c r="FND1364" s="95"/>
      <c r="FNE1364" s="95"/>
      <c r="FNF1364" s="95"/>
      <c r="FNG1364" s="95"/>
      <c r="FNH1364" s="95"/>
      <c r="FNI1364" s="95"/>
      <c r="FNJ1364" s="95"/>
      <c r="FNK1364" s="95"/>
      <c r="FNL1364" s="95"/>
      <c r="FNM1364" s="95"/>
      <c r="FNN1364" s="95"/>
      <c r="FNO1364" s="95"/>
      <c r="FNP1364" s="95"/>
      <c r="FNQ1364" s="95"/>
      <c r="FNR1364" s="95"/>
      <c r="FNS1364" s="95"/>
      <c r="FNT1364" s="95"/>
      <c r="FNU1364" s="95"/>
      <c r="FNV1364" s="95"/>
      <c r="FNW1364" s="95"/>
      <c r="FNX1364" s="95"/>
      <c r="FNY1364" s="95"/>
      <c r="FNZ1364" s="95"/>
      <c r="FOA1364" s="95"/>
      <c r="FOB1364" s="95"/>
      <c r="FOC1364" s="95"/>
      <c r="FOD1364" s="95"/>
      <c r="FOE1364" s="95"/>
      <c r="FOF1364" s="95"/>
      <c r="FOG1364" s="95"/>
      <c r="FOH1364" s="95"/>
      <c r="FOI1364" s="95"/>
      <c r="FOJ1364" s="95"/>
      <c r="FOK1364" s="95"/>
      <c r="FOL1364" s="95"/>
      <c r="FOM1364" s="95"/>
      <c r="FON1364" s="95"/>
      <c r="FOO1364" s="95"/>
      <c r="FOP1364" s="95"/>
      <c r="FOQ1364" s="95"/>
      <c r="FOR1364" s="95"/>
      <c r="FOS1364" s="95"/>
      <c r="FOT1364" s="95"/>
      <c r="FOU1364" s="95"/>
      <c r="FOV1364" s="95"/>
      <c r="FOW1364" s="95"/>
      <c r="FOX1364" s="95"/>
      <c r="FOY1364" s="95"/>
      <c r="FOZ1364" s="95"/>
      <c r="FPA1364" s="95"/>
      <c r="FPB1364" s="95"/>
      <c r="FPC1364" s="95"/>
      <c r="FPD1364" s="95"/>
      <c r="FPE1364" s="95"/>
      <c r="FPF1364" s="95"/>
      <c r="FPG1364" s="95"/>
      <c r="FPH1364" s="95"/>
      <c r="FPI1364" s="95"/>
      <c r="FPJ1364" s="95"/>
      <c r="FPK1364" s="95"/>
      <c r="FPL1364" s="95"/>
      <c r="FPM1364" s="95"/>
      <c r="FPN1364" s="95"/>
      <c r="FPO1364" s="95"/>
      <c r="FPP1364" s="95"/>
      <c r="FPQ1364" s="95"/>
      <c r="FPR1364" s="95"/>
      <c r="FPS1364" s="95"/>
      <c r="FPT1364" s="95"/>
      <c r="FPU1364" s="95"/>
      <c r="FPV1364" s="95"/>
      <c r="FPW1364" s="95"/>
      <c r="FPX1364" s="95"/>
      <c r="FPY1364" s="95"/>
      <c r="FPZ1364" s="95"/>
      <c r="FQA1364" s="95"/>
      <c r="FQB1364" s="95"/>
      <c r="FQC1364" s="95"/>
      <c r="FQD1364" s="95"/>
      <c r="FQE1364" s="95"/>
      <c r="FQF1364" s="95"/>
      <c r="FQG1364" s="95"/>
      <c r="FQH1364" s="95"/>
      <c r="FQI1364" s="95"/>
      <c r="FQJ1364" s="95"/>
      <c r="FQK1364" s="95"/>
      <c r="FQL1364" s="95"/>
      <c r="FQM1364" s="95"/>
      <c r="FQN1364" s="95"/>
      <c r="FQO1364" s="95"/>
      <c r="FQP1364" s="95"/>
      <c r="FQQ1364" s="95"/>
      <c r="FQR1364" s="95"/>
      <c r="FQS1364" s="95"/>
      <c r="FQT1364" s="95"/>
      <c r="FQU1364" s="95"/>
      <c r="FQV1364" s="95"/>
      <c r="FQW1364" s="95"/>
      <c r="FQX1364" s="95"/>
      <c r="FQY1364" s="95"/>
      <c r="FQZ1364" s="95"/>
      <c r="FRA1364" s="95"/>
      <c r="FRB1364" s="95"/>
      <c r="FRC1364" s="95"/>
      <c r="FRD1364" s="95"/>
      <c r="FRE1364" s="95"/>
      <c r="FRF1364" s="95"/>
      <c r="FRG1364" s="95"/>
      <c r="FRH1364" s="95"/>
      <c r="FRI1364" s="95"/>
      <c r="FRJ1364" s="95"/>
      <c r="FRK1364" s="95"/>
      <c r="FRL1364" s="95"/>
      <c r="FRM1364" s="95"/>
      <c r="FRN1364" s="95"/>
      <c r="FRO1364" s="95"/>
      <c r="FRP1364" s="95"/>
      <c r="FRQ1364" s="95"/>
      <c r="FRR1364" s="95"/>
      <c r="FRS1364" s="95"/>
      <c r="FRT1364" s="95"/>
      <c r="FRU1364" s="95"/>
      <c r="FRV1364" s="95"/>
      <c r="FRW1364" s="95"/>
      <c r="FRX1364" s="95"/>
      <c r="FRY1364" s="95"/>
      <c r="FRZ1364" s="95"/>
      <c r="FSA1364" s="95"/>
      <c r="FSB1364" s="95"/>
      <c r="FSC1364" s="95"/>
      <c r="FSD1364" s="95"/>
      <c r="FSE1364" s="95"/>
      <c r="FSF1364" s="95"/>
      <c r="FSG1364" s="95"/>
      <c r="FSH1364" s="95"/>
      <c r="FSI1364" s="95"/>
      <c r="FSJ1364" s="95"/>
      <c r="FSK1364" s="95"/>
      <c r="FSL1364" s="95"/>
      <c r="FSM1364" s="95"/>
      <c r="FSN1364" s="95"/>
      <c r="FSO1364" s="95"/>
      <c r="FSP1364" s="95"/>
      <c r="FSQ1364" s="95"/>
      <c r="FSR1364" s="95"/>
      <c r="FSS1364" s="95"/>
      <c r="FST1364" s="95"/>
      <c r="FSU1364" s="95"/>
      <c r="FSV1364" s="95"/>
      <c r="FSW1364" s="95"/>
      <c r="FSX1364" s="95"/>
      <c r="FSY1364" s="95"/>
      <c r="FSZ1364" s="95"/>
      <c r="FTA1364" s="95"/>
      <c r="FTB1364" s="95"/>
      <c r="FTC1364" s="95"/>
      <c r="FTD1364" s="95"/>
      <c r="FTE1364" s="95"/>
      <c r="FTF1364" s="95"/>
      <c r="FTG1364" s="95"/>
      <c r="FTH1364" s="95"/>
      <c r="FTI1364" s="95"/>
      <c r="FTJ1364" s="95"/>
      <c r="FTK1364" s="95"/>
      <c r="FTL1364" s="95"/>
      <c r="FTM1364" s="95"/>
      <c r="FTN1364" s="95"/>
      <c r="FTO1364" s="95"/>
      <c r="FTP1364" s="95"/>
      <c r="FTQ1364" s="95"/>
      <c r="FTR1364" s="95"/>
      <c r="FTS1364" s="95"/>
      <c r="FTT1364" s="95"/>
      <c r="FTU1364" s="95"/>
      <c r="FTV1364" s="95"/>
      <c r="FTW1364" s="95"/>
      <c r="FTX1364" s="95"/>
      <c r="FTY1364" s="95"/>
      <c r="FTZ1364" s="95"/>
      <c r="FUA1364" s="95"/>
      <c r="FUB1364" s="95"/>
      <c r="FUC1364" s="95"/>
      <c r="FUD1364" s="95"/>
      <c r="FUE1364" s="95"/>
      <c r="FUF1364" s="95"/>
      <c r="FUG1364" s="95"/>
      <c r="FUH1364" s="95"/>
      <c r="FUI1364" s="95"/>
      <c r="FUJ1364" s="95"/>
      <c r="FUK1364" s="95"/>
      <c r="FUL1364" s="95"/>
      <c r="FUM1364" s="95"/>
      <c r="FUN1364" s="95"/>
      <c r="FUO1364" s="95"/>
      <c r="FUP1364" s="95"/>
      <c r="FUQ1364" s="95"/>
      <c r="FUR1364" s="95"/>
      <c r="FUS1364" s="95"/>
      <c r="FUT1364" s="95"/>
      <c r="FUU1364" s="95"/>
      <c r="FUV1364" s="95"/>
      <c r="FUW1364" s="95"/>
      <c r="FUX1364" s="95"/>
      <c r="FUY1364" s="95"/>
      <c r="FUZ1364" s="95"/>
      <c r="FVA1364" s="95"/>
      <c r="FVB1364" s="95"/>
      <c r="FVC1364" s="95"/>
      <c r="FVD1364" s="95"/>
      <c r="FVE1364" s="95"/>
      <c r="FVF1364" s="95"/>
      <c r="FVG1364" s="95"/>
      <c r="FVH1364" s="95"/>
      <c r="FVI1364" s="95"/>
      <c r="FVJ1364" s="95"/>
      <c r="FVK1364" s="95"/>
      <c r="FVL1364" s="95"/>
      <c r="FVM1364" s="95"/>
      <c r="FVN1364" s="95"/>
      <c r="FVO1364" s="95"/>
      <c r="FVP1364" s="95"/>
      <c r="FVQ1364" s="95"/>
      <c r="FVR1364" s="95"/>
      <c r="FVS1364" s="95"/>
      <c r="FVT1364" s="95"/>
      <c r="FVU1364" s="95"/>
      <c r="FVV1364" s="95"/>
      <c r="FVW1364" s="95"/>
      <c r="FVX1364" s="95"/>
      <c r="FVY1364" s="95"/>
      <c r="FVZ1364" s="95"/>
      <c r="FWA1364" s="95"/>
      <c r="FWB1364" s="95"/>
      <c r="FWC1364" s="95"/>
      <c r="FWD1364" s="95"/>
      <c r="FWE1364" s="95"/>
      <c r="FWF1364" s="95"/>
      <c r="FWG1364" s="95"/>
      <c r="FWH1364" s="95"/>
      <c r="FWI1364" s="95"/>
      <c r="FWJ1364" s="95"/>
      <c r="FWK1364" s="95"/>
      <c r="FWL1364" s="95"/>
      <c r="FWM1364" s="95"/>
      <c r="FWN1364" s="95"/>
      <c r="FWO1364" s="95"/>
      <c r="FWP1364" s="95"/>
      <c r="FWQ1364" s="95"/>
      <c r="FWR1364" s="95"/>
      <c r="FWS1364" s="95"/>
      <c r="FWT1364" s="95"/>
      <c r="FWU1364" s="95"/>
      <c r="FWV1364" s="95"/>
      <c r="FWW1364" s="95"/>
      <c r="FWX1364" s="95"/>
      <c r="FWY1364" s="95"/>
      <c r="FWZ1364" s="95"/>
      <c r="FXA1364" s="95"/>
      <c r="FXB1364" s="95"/>
      <c r="FXC1364" s="95"/>
      <c r="FXD1364" s="95"/>
      <c r="FXE1364" s="95"/>
      <c r="FXF1364" s="95"/>
      <c r="FXG1364" s="95"/>
      <c r="FXH1364" s="95"/>
      <c r="FXI1364" s="95"/>
      <c r="FXJ1364" s="95"/>
      <c r="FXK1364" s="95"/>
      <c r="FXL1364" s="95"/>
      <c r="FXM1364" s="95"/>
      <c r="FXN1364" s="95"/>
      <c r="FXO1364" s="95"/>
      <c r="FXP1364" s="95"/>
      <c r="FXQ1364" s="95"/>
      <c r="FXR1364" s="95"/>
      <c r="FXS1364" s="95"/>
      <c r="FXT1364" s="95"/>
      <c r="FXU1364" s="95"/>
      <c r="FXV1364" s="95"/>
      <c r="FXW1364" s="95"/>
      <c r="FXX1364" s="95"/>
      <c r="FXY1364" s="95"/>
      <c r="FXZ1364" s="95"/>
      <c r="FYA1364" s="95"/>
      <c r="FYB1364" s="95"/>
      <c r="FYC1364" s="95"/>
      <c r="FYD1364" s="95"/>
      <c r="FYE1364" s="95"/>
      <c r="FYF1364" s="95"/>
      <c r="FYG1364" s="95"/>
      <c r="FYH1364" s="95"/>
      <c r="FYI1364" s="95"/>
      <c r="FYJ1364" s="95"/>
      <c r="FYK1364" s="95"/>
      <c r="FYL1364" s="95"/>
      <c r="FYM1364" s="95"/>
      <c r="FYN1364" s="95"/>
      <c r="FYO1364" s="95"/>
      <c r="FYP1364" s="95"/>
      <c r="FYQ1364" s="95"/>
      <c r="FYR1364" s="95"/>
      <c r="FYS1364" s="95"/>
      <c r="FYT1364" s="95"/>
      <c r="FYU1364" s="95"/>
      <c r="FYV1364" s="95"/>
      <c r="FYW1364" s="95"/>
      <c r="FYX1364" s="95"/>
      <c r="FYY1364" s="95"/>
      <c r="FYZ1364" s="95"/>
      <c r="FZA1364" s="95"/>
      <c r="FZB1364" s="95"/>
      <c r="FZC1364" s="95"/>
      <c r="FZD1364" s="95"/>
      <c r="FZE1364" s="95"/>
      <c r="FZF1364" s="95"/>
      <c r="FZG1364" s="95"/>
      <c r="FZH1364" s="95"/>
      <c r="FZI1364" s="95"/>
      <c r="FZJ1364" s="95"/>
      <c r="FZK1364" s="95"/>
      <c r="FZL1364" s="95"/>
      <c r="FZM1364" s="95"/>
      <c r="FZN1364" s="95"/>
      <c r="FZO1364" s="95"/>
      <c r="FZP1364" s="95"/>
      <c r="FZQ1364" s="95"/>
      <c r="FZR1364" s="95"/>
      <c r="FZS1364" s="95"/>
      <c r="FZT1364" s="95"/>
      <c r="FZU1364" s="95"/>
      <c r="FZV1364" s="95"/>
      <c r="FZW1364" s="95"/>
      <c r="FZX1364" s="95"/>
      <c r="FZY1364" s="95"/>
      <c r="FZZ1364" s="95"/>
      <c r="GAA1364" s="95"/>
      <c r="GAB1364" s="95"/>
      <c r="GAC1364" s="95"/>
      <c r="GAD1364" s="95"/>
      <c r="GAE1364" s="95"/>
      <c r="GAF1364" s="95"/>
      <c r="GAG1364" s="95"/>
      <c r="GAH1364" s="95"/>
      <c r="GAI1364" s="95"/>
      <c r="GAJ1364" s="95"/>
      <c r="GAK1364" s="95"/>
      <c r="GAL1364" s="95"/>
      <c r="GAM1364" s="95"/>
      <c r="GAN1364" s="95"/>
      <c r="GAO1364" s="95"/>
      <c r="GAP1364" s="95"/>
      <c r="GAQ1364" s="95"/>
      <c r="GAR1364" s="95"/>
      <c r="GAS1364" s="95"/>
      <c r="GAT1364" s="95"/>
      <c r="GAU1364" s="95"/>
      <c r="GAV1364" s="95"/>
      <c r="GAW1364" s="95"/>
      <c r="GAX1364" s="95"/>
      <c r="GAY1364" s="95"/>
      <c r="GAZ1364" s="95"/>
      <c r="GBA1364" s="95"/>
      <c r="GBB1364" s="95"/>
      <c r="GBC1364" s="95"/>
      <c r="GBD1364" s="95"/>
      <c r="GBE1364" s="95"/>
      <c r="GBF1364" s="95"/>
      <c r="GBG1364" s="95"/>
      <c r="GBH1364" s="95"/>
      <c r="GBI1364" s="95"/>
      <c r="GBJ1364" s="95"/>
      <c r="GBK1364" s="95"/>
      <c r="GBL1364" s="95"/>
      <c r="GBM1364" s="95"/>
      <c r="GBN1364" s="95"/>
      <c r="GBO1364" s="95"/>
      <c r="GBP1364" s="95"/>
      <c r="GBQ1364" s="95"/>
      <c r="GBR1364" s="95"/>
      <c r="GBS1364" s="95"/>
      <c r="GBT1364" s="95"/>
      <c r="GBU1364" s="95"/>
      <c r="GBV1364" s="95"/>
      <c r="GBW1364" s="95"/>
      <c r="GBX1364" s="95"/>
      <c r="GBY1364" s="95"/>
      <c r="GBZ1364" s="95"/>
      <c r="GCA1364" s="95"/>
      <c r="GCB1364" s="95"/>
      <c r="GCC1364" s="95"/>
      <c r="GCD1364" s="95"/>
      <c r="GCE1364" s="95"/>
      <c r="GCF1364" s="95"/>
      <c r="GCG1364" s="95"/>
      <c r="GCH1364" s="95"/>
      <c r="GCI1364" s="95"/>
      <c r="GCJ1364" s="95"/>
      <c r="GCK1364" s="95"/>
      <c r="GCL1364" s="95"/>
      <c r="GCM1364" s="95"/>
      <c r="GCN1364" s="95"/>
      <c r="GCO1364" s="95"/>
      <c r="GCP1364" s="95"/>
      <c r="GCQ1364" s="95"/>
      <c r="GCR1364" s="95"/>
      <c r="GCS1364" s="95"/>
      <c r="GCT1364" s="95"/>
      <c r="GCU1364" s="95"/>
      <c r="GCV1364" s="95"/>
      <c r="GCW1364" s="95"/>
      <c r="GCX1364" s="95"/>
      <c r="GCY1364" s="95"/>
      <c r="GCZ1364" s="95"/>
      <c r="GDA1364" s="95"/>
      <c r="GDB1364" s="95"/>
      <c r="GDC1364" s="95"/>
      <c r="GDD1364" s="95"/>
      <c r="GDE1364" s="95"/>
      <c r="GDF1364" s="95"/>
      <c r="GDG1364" s="95"/>
      <c r="GDH1364" s="95"/>
      <c r="GDI1364" s="95"/>
      <c r="GDJ1364" s="95"/>
      <c r="GDK1364" s="95"/>
      <c r="GDL1364" s="95"/>
      <c r="GDM1364" s="95"/>
      <c r="GDN1364" s="95"/>
      <c r="GDO1364" s="95"/>
      <c r="GDP1364" s="95"/>
      <c r="GDQ1364" s="95"/>
      <c r="GDR1364" s="95"/>
      <c r="GDS1364" s="95"/>
      <c r="GDT1364" s="95"/>
      <c r="GDU1364" s="95"/>
      <c r="GDV1364" s="95"/>
      <c r="GDW1364" s="95"/>
      <c r="GDX1364" s="95"/>
      <c r="GDY1364" s="95"/>
      <c r="GDZ1364" s="95"/>
      <c r="GEA1364" s="95"/>
      <c r="GEB1364" s="95"/>
      <c r="GEC1364" s="95"/>
      <c r="GED1364" s="95"/>
      <c r="GEE1364" s="95"/>
      <c r="GEF1364" s="95"/>
      <c r="GEG1364" s="95"/>
      <c r="GEH1364" s="95"/>
      <c r="GEI1364" s="95"/>
      <c r="GEJ1364" s="95"/>
      <c r="GEK1364" s="95"/>
      <c r="GEL1364" s="95"/>
      <c r="GEM1364" s="95"/>
      <c r="GEN1364" s="95"/>
      <c r="GEO1364" s="95"/>
      <c r="GEP1364" s="95"/>
      <c r="GEQ1364" s="95"/>
      <c r="GER1364" s="95"/>
      <c r="GES1364" s="95"/>
      <c r="GET1364" s="95"/>
      <c r="GEU1364" s="95"/>
      <c r="GEV1364" s="95"/>
      <c r="GEW1364" s="95"/>
      <c r="GEX1364" s="95"/>
      <c r="GEY1364" s="95"/>
      <c r="GEZ1364" s="95"/>
      <c r="GFA1364" s="95"/>
      <c r="GFB1364" s="95"/>
      <c r="GFC1364" s="95"/>
      <c r="GFD1364" s="95"/>
      <c r="GFE1364" s="95"/>
      <c r="GFF1364" s="95"/>
      <c r="GFG1364" s="95"/>
      <c r="GFH1364" s="95"/>
      <c r="GFI1364" s="95"/>
      <c r="GFJ1364" s="95"/>
      <c r="GFK1364" s="95"/>
      <c r="GFL1364" s="95"/>
      <c r="GFM1364" s="95"/>
      <c r="GFN1364" s="95"/>
      <c r="GFO1364" s="95"/>
      <c r="GFP1364" s="95"/>
      <c r="GFQ1364" s="95"/>
      <c r="GFR1364" s="95"/>
      <c r="GFS1364" s="95"/>
      <c r="GFT1364" s="95"/>
      <c r="GFU1364" s="95"/>
      <c r="GFV1364" s="95"/>
      <c r="GFW1364" s="95"/>
      <c r="GFX1364" s="95"/>
      <c r="GFY1364" s="95"/>
      <c r="GFZ1364" s="95"/>
      <c r="GGA1364" s="95"/>
      <c r="GGB1364" s="95"/>
      <c r="GGC1364" s="95"/>
      <c r="GGD1364" s="95"/>
      <c r="GGE1364" s="95"/>
      <c r="GGF1364" s="95"/>
      <c r="GGG1364" s="95"/>
      <c r="GGH1364" s="95"/>
      <c r="GGI1364" s="95"/>
      <c r="GGJ1364" s="95"/>
      <c r="GGK1364" s="95"/>
      <c r="GGL1364" s="95"/>
      <c r="GGM1364" s="95"/>
      <c r="GGN1364" s="95"/>
      <c r="GGO1364" s="95"/>
      <c r="GGP1364" s="95"/>
      <c r="GGQ1364" s="95"/>
      <c r="GGR1364" s="95"/>
      <c r="GGS1364" s="95"/>
      <c r="GGT1364" s="95"/>
      <c r="GGU1364" s="95"/>
      <c r="GGV1364" s="95"/>
      <c r="GGW1364" s="95"/>
      <c r="GGX1364" s="95"/>
      <c r="GGY1364" s="95"/>
      <c r="GGZ1364" s="95"/>
      <c r="GHA1364" s="95"/>
      <c r="GHB1364" s="95"/>
      <c r="GHC1364" s="95"/>
      <c r="GHD1364" s="95"/>
      <c r="GHE1364" s="95"/>
      <c r="GHF1364" s="95"/>
      <c r="GHG1364" s="95"/>
      <c r="GHH1364" s="95"/>
      <c r="GHI1364" s="95"/>
      <c r="GHJ1364" s="95"/>
      <c r="GHK1364" s="95"/>
      <c r="GHL1364" s="95"/>
      <c r="GHM1364" s="95"/>
      <c r="GHN1364" s="95"/>
      <c r="GHO1364" s="95"/>
      <c r="GHP1364" s="95"/>
      <c r="GHQ1364" s="95"/>
      <c r="GHR1364" s="95"/>
      <c r="GHS1364" s="95"/>
      <c r="GHT1364" s="95"/>
      <c r="GHU1364" s="95"/>
      <c r="GHV1364" s="95"/>
      <c r="GHW1364" s="95"/>
      <c r="GHX1364" s="95"/>
      <c r="GHY1364" s="95"/>
      <c r="GHZ1364" s="95"/>
      <c r="GIA1364" s="95"/>
      <c r="GIB1364" s="95"/>
      <c r="GIC1364" s="95"/>
      <c r="GID1364" s="95"/>
      <c r="GIE1364" s="95"/>
      <c r="GIF1364" s="95"/>
      <c r="GIG1364" s="95"/>
      <c r="GIH1364" s="95"/>
      <c r="GII1364" s="95"/>
      <c r="GIJ1364" s="95"/>
      <c r="GIK1364" s="95"/>
      <c r="GIL1364" s="95"/>
      <c r="GIM1364" s="95"/>
      <c r="GIN1364" s="95"/>
      <c r="GIO1364" s="95"/>
      <c r="GIP1364" s="95"/>
      <c r="GIQ1364" s="95"/>
      <c r="GIR1364" s="95"/>
      <c r="GIS1364" s="95"/>
      <c r="GIT1364" s="95"/>
      <c r="GIU1364" s="95"/>
      <c r="GIV1364" s="95"/>
      <c r="GIW1364" s="95"/>
      <c r="GIX1364" s="95"/>
      <c r="GIY1364" s="95"/>
      <c r="GIZ1364" s="95"/>
      <c r="GJA1364" s="95"/>
      <c r="GJB1364" s="95"/>
      <c r="GJC1364" s="95"/>
      <c r="GJD1364" s="95"/>
      <c r="GJE1364" s="95"/>
      <c r="GJF1364" s="95"/>
      <c r="GJG1364" s="95"/>
      <c r="GJH1364" s="95"/>
      <c r="GJI1364" s="95"/>
      <c r="GJJ1364" s="95"/>
      <c r="GJK1364" s="95"/>
      <c r="GJL1364" s="95"/>
      <c r="GJM1364" s="95"/>
      <c r="GJN1364" s="95"/>
      <c r="GJO1364" s="95"/>
      <c r="GJP1364" s="95"/>
      <c r="GJQ1364" s="95"/>
      <c r="GJR1364" s="95"/>
      <c r="GJS1364" s="95"/>
      <c r="GJT1364" s="95"/>
      <c r="GJU1364" s="95"/>
      <c r="GJV1364" s="95"/>
      <c r="GJW1364" s="95"/>
      <c r="GJX1364" s="95"/>
      <c r="GJY1364" s="95"/>
      <c r="GJZ1364" s="95"/>
      <c r="GKA1364" s="95"/>
      <c r="GKB1364" s="95"/>
      <c r="GKC1364" s="95"/>
      <c r="GKD1364" s="95"/>
      <c r="GKE1364" s="95"/>
      <c r="GKF1364" s="95"/>
      <c r="GKG1364" s="95"/>
      <c r="GKH1364" s="95"/>
      <c r="GKI1364" s="95"/>
      <c r="GKJ1364" s="95"/>
      <c r="GKK1364" s="95"/>
      <c r="GKL1364" s="95"/>
      <c r="GKM1364" s="95"/>
      <c r="GKN1364" s="95"/>
      <c r="GKO1364" s="95"/>
      <c r="GKP1364" s="95"/>
      <c r="GKQ1364" s="95"/>
      <c r="GKR1364" s="95"/>
      <c r="GKS1364" s="95"/>
      <c r="GKT1364" s="95"/>
      <c r="GKU1364" s="95"/>
      <c r="GKV1364" s="95"/>
      <c r="GKW1364" s="95"/>
      <c r="GKX1364" s="95"/>
      <c r="GKY1364" s="95"/>
      <c r="GKZ1364" s="95"/>
      <c r="GLA1364" s="95"/>
      <c r="GLB1364" s="95"/>
      <c r="GLC1364" s="95"/>
      <c r="GLD1364" s="95"/>
      <c r="GLE1364" s="95"/>
      <c r="GLF1364" s="95"/>
      <c r="GLG1364" s="95"/>
      <c r="GLH1364" s="95"/>
      <c r="GLI1364" s="95"/>
      <c r="GLJ1364" s="95"/>
      <c r="GLK1364" s="95"/>
      <c r="GLL1364" s="95"/>
      <c r="GLM1364" s="95"/>
      <c r="GLN1364" s="95"/>
      <c r="GLO1364" s="95"/>
      <c r="GLP1364" s="95"/>
      <c r="GLQ1364" s="95"/>
      <c r="GLR1364" s="95"/>
      <c r="GLS1364" s="95"/>
      <c r="GLT1364" s="95"/>
      <c r="GLU1364" s="95"/>
      <c r="GLV1364" s="95"/>
      <c r="GLW1364" s="95"/>
      <c r="GLX1364" s="95"/>
      <c r="GLY1364" s="95"/>
      <c r="GLZ1364" s="95"/>
      <c r="GMA1364" s="95"/>
      <c r="GMB1364" s="95"/>
      <c r="GMC1364" s="95"/>
      <c r="GMD1364" s="95"/>
      <c r="GME1364" s="95"/>
      <c r="GMF1364" s="95"/>
      <c r="GMG1364" s="95"/>
      <c r="GMH1364" s="95"/>
      <c r="GMI1364" s="95"/>
      <c r="GMJ1364" s="95"/>
      <c r="GMK1364" s="95"/>
      <c r="GML1364" s="95"/>
      <c r="GMM1364" s="95"/>
      <c r="GMN1364" s="95"/>
      <c r="GMO1364" s="95"/>
      <c r="GMP1364" s="95"/>
      <c r="GMQ1364" s="95"/>
      <c r="GMR1364" s="95"/>
      <c r="GMS1364" s="95"/>
      <c r="GMT1364" s="95"/>
      <c r="GMU1364" s="95"/>
      <c r="GMV1364" s="95"/>
      <c r="GMW1364" s="95"/>
      <c r="GMX1364" s="95"/>
      <c r="GMY1364" s="95"/>
      <c r="GMZ1364" s="95"/>
      <c r="GNA1364" s="95"/>
      <c r="GNB1364" s="95"/>
      <c r="GNC1364" s="95"/>
      <c r="GND1364" s="95"/>
      <c r="GNE1364" s="95"/>
      <c r="GNF1364" s="95"/>
      <c r="GNG1364" s="95"/>
      <c r="GNH1364" s="95"/>
      <c r="GNI1364" s="95"/>
      <c r="GNJ1364" s="95"/>
      <c r="GNK1364" s="95"/>
      <c r="GNL1364" s="95"/>
      <c r="GNM1364" s="95"/>
      <c r="GNN1364" s="95"/>
      <c r="GNO1364" s="95"/>
      <c r="GNP1364" s="95"/>
      <c r="GNQ1364" s="95"/>
      <c r="GNR1364" s="95"/>
      <c r="GNS1364" s="95"/>
      <c r="GNT1364" s="95"/>
      <c r="GNU1364" s="95"/>
      <c r="GNV1364" s="95"/>
      <c r="GNW1364" s="95"/>
      <c r="GNX1364" s="95"/>
      <c r="GNY1364" s="95"/>
      <c r="GNZ1364" s="95"/>
      <c r="GOA1364" s="95"/>
      <c r="GOB1364" s="95"/>
      <c r="GOC1364" s="95"/>
      <c r="GOD1364" s="95"/>
      <c r="GOE1364" s="95"/>
      <c r="GOF1364" s="95"/>
      <c r="GOG1364" s="95"/>
      <c r="GOH1364" s="95"/>
      <c r="GOI1364" s="95"/>
      <c r="GOJ1364" s="95"/>
      <c r="GOK1364" s="95"/>
      <c r="GOL1364" s="95"/>
      <c r="GOM1364" s="95"/>
      <c r="GON1364" s="95"/>
      <c r="GOO1364" s="95"/>
      <c r="GOP1364" s="95"/>
      <c r="GOQ1364" s="95"/>
      <c r="GOR1364" s="95"/>
      <c r="GOS1364" s="95"/>
      <c r="GOT1364" s="95"/>
      <c r="GOU1364" s="95"/>
      <c r="GOV1364" s="95"/>
      <c r="GOW1364" s="95"/>
      <c r="GOX1364" s="95"/>
      <c r="GOY1364" s="95"/>
      <c r="GOZ1364" s="95"/>
      <c r="GPA1364" s="95"/>
      <c r="GPB1364" s="95"/>
      <c r="GPC1364" s="95"/>
      <c r="GPD1364" s="95"/>
      <c r="GPE1364" s="95"/>
      <c r="GPF1364" s="95"/>
      <c r="GPG1364" s="95"/>
      <c r="GPH1364" s="95"/>
      <c r="GPI1364" s="95"/>
      <c r="GPJ1364" s="95"/>
      <c r="GPK1364" s="95"/>
      <c r="GPL1364" s="95"/>
      <c r="GPM1364" s="95"/>
      <c r="GPN1364" s="95"/>
      <c r="GPO1364" s="95"/>
      <c r="GPP1364" s="95"/>
      <c r="GPQ1364" s="95"/>
      <c r="GPR1364" s="95"/>
      <c r="GPS1364" s="95"/>
      <c r="GPT1364" s="95"/>
      <c r="GPU1364" s="95"/>
      <c r="GPV1364" s="95"/>
      <c r="GPW1364" s="95"/>
      <c r="GPX1364" s="95"/>
      <c r="GPY1364" s="95"/>
      <c r="GPZ1364" s="95"/>
      <c r="GQA1364" s="95"/>
      <c r="GQB1364" s="95"/>
      <c r="GQC1364" s="95"/>
      <c r="GQD1364" s="95"/>
      <c r="GQE1364" s="95"/>
      <c r="GQF1364" s="95"/>
      <c r="GQG1364" s="95"/>
      <c r="GQH1364" s="95"/>
      <c r="GQI1364" s="95"/>
      <c r="GQJ1364" s="95"/>
      <c r="GQK1364" s="95"/>
      <c r="GQL1364" s="95"/>
      <c r="GQM1364" s="95"/>
      <c r="GQN1364" s="95"/>
      <c r="GQO1364" s="95"/>
      <c r="GQP1364" s="95"/>
      <c r="GQQ1364" s="95"/>
      <c r="GQR1364" s="95"/>
      <c r="GQS1364" s="95"/>
      <c r="GQT1364" s="95"/>
      <c r="GQU1364" s="95"/>
      <c r="GQV1364" s="95"/>
      <c r="GQW1364" s="95"/>
      <c r="GQX1364" s="95"/>
      <c r="GQY1364" s="95"/>
      <c r="GQZ1364" s="95"/>
      <c r="GRA1364" s="95"/>
      <c r="GRB1364" s="95"/>
      <c r="GRC1364" s="95"/>
      <c r="GRD1364" s="95"/>
      <c r="GRE1364" s="95"/>
      <c r="GRF1364" s="95"/>
      <c r="GRG1364" s="95"/>
      <c r="GRH1364" s="95"/>
      <c r="GRI1364" s="95"/>
      <c r="GRJ1364" s="95"/>
      <c r="GRK1364" s="95"/>
      <c r="GRL1364" s="95"/>
      <c r="GRM1364" s="95"/>
      <c r="GRN1364" s="95"/>
      <c r="GRO1364" s="95"/>
      <c r="GRP1364" s="95"/>
      <c r="GRQ1364" s="95"/>
      <c r="GRR1364" s="95"/>
      <c r="GRS1364" s="95"/>
      <c r="GRT1364" s="95"/>
      <c r="GRU1364" s="95"/>
      <c r="GRV1364" s="95"/>
      <c r="GRW1364" s="95"/>
      <c r="GRX1364" s="95"/>
      <c r="GRY1364" s="95"/>
      <c r="GRZ1364" s="95"/>
      <c r="GSA1364" s="95"/>
      <c r="GSB1364" s="95"/>
      <c r="GSC1364" s="95"/>
      <c r="GSD1364" s="95"/>
      <c r="GSE1364" s="95"/>
      <c r="GSF1364" s="95"/>
      <c r="GSG1364" s="95"/>
      <c r="GSH1364" s="95"/>
      <c r="GSI1364" s="95"/>
      <c r="GSJ1364" s="95"/>
      <c r="GSK1364" s="95"/>
      <c r="GSL1364" s="95"/>
      <c r="GSM1364" s="95"/>
      <c r="GSN1364" s="95"/>
      <c r="GSO1364" s="95"/>
      <c r="GSP1364" s="95"/>
      <c r="GSQ1364" s="95"/>
      <c r="GSR1364" s="95"/>
      <c r="GSS1364" s="95"/>
      <c r="GST1364" s="95"/>
      <c r="GSU1364" s="95"/>
      <c r="GSV1364" s="95"/>
      <c r="GSW1364" s="95"/>
      <c r="GSX1364" s="95"/>
      <c r="GSY1364" s="95"/>
      <c r="GSZ1364" s="95"/>
      <c r="GTA1364" s="95"/>
      <c r="GTB1364" s="95"/>
      <c r="GTC1364" s="95"/>
      <c r="GTD1364" s="95"/>
      <c r="GTE1364" s="95"/>
      <c r="GTF1364" s="95"/>
      <c r="GTG1364" s="95"/>
      <c r="GTH1364" s="95"/>
      <c r="GTI1364" s="95"/>
      <c r="GTJ1364" s="95"/>
      <c r="GTK1364" s="95"/>
      <c r="GTL1364" s="95"/>
      <c r="GTM1364" s="95"/>
      <c r="GTN1364" s="95"/>
      <c r="GTO1364" s="95"/>
      <c r="GTP1364" s="95"/>
      <c r="GTQ1364" s="95"/>
      <c r="GTR1364" s="95"/>
      <c r="GTS1364" s="95"/>
      <c r="GTT1364" s="95"/>
      <c r="GTU1364" s="95"/>
      <c r="GTV1364" s="95"/>
      <c r="GTW1364" s="95"/>
      <c r="GTX1364" s="95"/>
      <c r="GTY1364" s="95"/>
      <c r="GTZ1364" s="95"/>
      <c r="GUA1364" s="95"/>
      <c r="GUB1364" s="95"/>
      <c r="GUC1364" s="95"/>
      <c r="GUD1364" s="95"/>
      <c r="GUE1364" s="95"/>
      <c r="GUF1364" s="95"/>
      <c r="GUG1364" s="95"/>
      <c r="GUH1364" s="95"/>
      <c r="GUI1364" s="95"/>
      <c r="GUJ1364" s="95"/>
      <c r="GUK1364" s="95"/>
      <c r="GUL1364" s="95"/>
      <c r="GUM1364" s="95"/>
      <c r="GUN1364" s="95"/>
      <c r="GUO1364" s="95"/>
      <c r="GUP1364" s="95"/>
      <c r="GUQ1364" s="95"/>
      <c r="GUR1364" s="95"/>
      <c r="GUS1364" s="95"/>
      <c r="GUT1364" s="95"/>
      <c r="GUU1364" s="95"/>
      <c r="GUV1364" s="95"/>
      <c r="GUW1364" s="95"/>
      <c r="GUX1364" s="95"/>
      <c r="GUY1364" s="95"/>
      <c r="GUZ1364" s="95"/>
      <c r="GVA1364" s="95"/>
      <c r="GVB1364" s="95"/>
      <c r="GVC1364" s="95"/>
      <c r="GVD1364" s="95"/>
      <c r="GVE1364" s="95"/>
      <c r="GVF1364" s="95"/>
      <c r="GVG1364" s="95"/>
      <c r="GVH1364" s="95"/>
      <c r="GVI1364" s="95"/>
      <c r="GVJ1364" s="95"/>
      <c r="GVK1364" s="95"/>
      <c r="GVL1364" s="95"/>
      <c r="GVM1364" s="95"/>
      <c r="GVN1364" s="95"/>
      <c r="GVO1364" s="95"/>
      <c r="GVP1364" s="95"/>
      <c r="GVQ1364" s="95"/>
      <c r="GVR1364" s="95"/>
      <c r="GVS1364" s="95"/>
      <c r="GVT1364" s="95"/>
      <c r="GVU1364" s="95"/>
      <c r="GVV1364" s="95"/>
      <c r="GVW1364" s="95"/>
      <c r="GVX1364" s="95"/>
      <c r="GVY1364" s="95"/>
      <c r="GVZ1364" s="95"/>
      <c r="GWA1364" s="95"/>
      <c r="GWB1364" s="95"/>
      <c r="GWC1364" s="95"/>
      <c r="GWD1364" s="95"/>
      <c r="GWE1364" s="95"/>
      <c r="GWF1364" s="95"/>
      <c r="GWG1364" s="95"/>
      <c r="GWH1364" s="95"/>
      <c r="GWI1364" s="95"/>
      <c r="GWJ1364" s="95"/>
      <c r="GWK1364" s="95"/>
      <c r="GWL1364" s="95"/>
      <c r="GWM1364" s="95"/>
      <c r="GWN1364" s="95"/>
      <c r="GWO1364" s="95"/>
      <c r="GWP1364" s="95"/>
      <c r="GWQ1364" s="95"/>
      <c r="GWR1364" s="95"/>
      <c r="GWS1364" s="95"/>
      <c r="GWT1364" s="95"/>
      <c r="GWU1364" s="95"/>
      <c r="GWV1364" s="95"/>
      <c r="GWW1364" s="95"/>
      <c r="GWX1364" s="95"/>
      <c r="GWY1364" s="95"/>
      <c r="GWZ1364" s="95"/>
      <c r="GXA1364" s="95"/>
      <c r="GXB1364" s="95"/>
      <c r="GXC1364" s="95"/>
      <c r="GXD1364" s="95"/>
      <c r="GXE1364" s="95"/>
      <c r="GXF1364" s="95"/>
      <c r="GXG1364" s="95"/>
      <c r="GXH1364" s="95"/>
      <c r="GXI1364" s="95"/>
      <c r="GXJ1364" s="95"/>
      <c r="GXK1364" s="95"/>
      <c r="GXL1364" s="95"/>
      <c r="GXM1364" s="95"/>
      <c r="GXN1364" s="95"/>
      <c r="GXO1364" s="95"/>
      <c r="GXP1364" s="95"/>
      <c r="GXQ1364" s="95"/>
      <c r="GXR1364" s="95"/>
      <c r="GXS1364" s="95"/>
      <c r="GXT1364" s="95"/>
      <c r="GXU1364" s="95"/>
      <c r="GXV1364" s="95"/>
      <c r="GXW1364" s="95"/>
      <c r="GXX1364" s="95"/>
      <c r="GXY1364" s="95"/>
      <c r="GXZ1364" s="95"/>
      <c r="GYA1364" s="95"/>
      <c r="GYB1364" s="95"/>
      <c r="GYC1364" s="95"/>
      <c r="GYD1364" s="95"/>
      <c r="GYE1364" s="95"/>
      <c r="GYF1364" s="95"/>
      <c r="GYG1364" s="95"/>
      <c r="GYH1364" s="95"/>
      <c r="GYI1364" s="95"/>
      <c r="GYJ1364" s="95"/>
      <c r="GYK1364" s="95"/>
      <c r="GYL1364" s="95"/>
      <c r="GYM1364" s="95"/>
      <c r="GYN1364" s="95"/>
      <c r="GYO1364" s="95"/>
      <c r="GYP1364" s="95"/>
      <c r="GYQ1364" s="95"/>
      <c r="GYR1364" s="95"/>
      <c r="GYS1364" s="95"/>
      <c r="GYT1364" s="95"/>
      <c r="GYU1364" s="95"/>
      <c r="GYV1364" s="95"/>
      <c r="GYW1364" s="95"/>
      <c r="GYX1364" s="95"/>
      <c r="GYY1364" s="95"/>
      <c r="GYZ1364" s="95"/>
      <c r="GZA1364" s="95"/>
      <c r="GZB1364" s="95"/>
      <c r="GZC1364" s="95"/>
      <c r="GZD1364" s="95"/>
      <c r="GZE1364" s="95"/>
      <c r="GZF1364" s="95"/>
      <c r="GZG1364" s="95"/>
      <c r="GZH1364" s="95"/>
      <c r="GZI1364" s="95"/>
      <c r="GZJ1364" s="95"/>
      <c r="GZK1364" s="95"/>
      <c r="GZL1364" s="95"/>
      <c r="GZM1364" s="95"/>
      <c r="GZN1364" s="95"/>
      <c r="GZO1364" s="95"/>
      <c r="GZP1364" s="95"/>
      <c r="GZQ1364" s="95"/>
      <c r="GZR1364" s="95"/>
      <c r="GZS1364" s="95"/>
      <c r="GZT1364" s="95"/>
      <c r="GZU1364" s="95"/>
      <c r="GZV1364" s="95"/>
      <c r="GZW1364" s="95"/>
      <c r="GZX1364" s="95"/>
      <c r="GZY1364" s="95"/>
      <c r="GZZ1364" s="95"/>
      <c r="HAA1364" s="95"/>
      <c r="HAB1364" s="95"/>
      <c r="HAC1364" s="95"/>
      <c r="HAD1364" s="95"/>
      <c r="HAE1364" s="95"/>
      <c r="HAF1364" s="95"/>
      <c r="HAG1364" s="95"/>
      <c r="HAH1364" s="95"/>
      <c r="HAI1364" s="95"/>
      <c r="HAJ1364" s="95"/>
      <c r="HAK1364" s="95"/>
      <c r="HAL1364" s="95"/>
      <c r="HAM1364" s="95"/>
      <c r="HAN1364" s="95"/>
      <c r="HAO1364" s="95"/>
      <c r="HAP1364" s="95"/>
      <c r="HAQ1364" s="95"/>
      <c r="HAR1364" s="95"/>
      <c r="HAS1364" s="95"/>
      <c r="HAT1364" s="95"/>
      <c r="HAU1364" s="95"/>
      <c r="HAV1364" s="95"/>
      <c r="HAW1364" s="95"/>
      <c r="HAX1364" s="95"/>
      <c r="HAY1364" s="95"/>
      <c r="HAZ1364" s="95"/>
      <c r="HBA1364" s="95"/>
      <c r="HBB1364" s="95"/>
      <c r="HBC1364" s="95"/>
      <c r="HBD1364" s="95"/>
      <c r="HBE1364" s="95"/>
      <c r="HBF1364" s="95"/>
      <c r="HBG1364" s="95"/>
      <c r="HBH1364" s="95"/>
      <c r="HBI1364" s="95"/>
      <c r="HBJ1364" s="95"/>
      <c r="HBK1364" s="95"/>
      <c r="HBL1364" s="95"/>
      <c r="HBM1364" s="95"/>
      <c r="HBN1364" s="95"/>
      <c r="HBO1364" s="95"/>
      <c r="HBP1364" s="95"/>
      <c r="HBQ1364" s="95"/>
      <c r="HBR1364" s="95"/>
      <c r="HBS1364" s="95"/>
      <c r="HBT1364" s="95"/>
      <c r="HBU1364" s="95"/>
      <c r="HBV1364" s="95"/>
      <c r="HBW1364" s="95"/>
      <c r="HBX1364" s="95"/>
      <c r="HBY1364" s="95"/>
      <c r="HBZ1364" s="95"/>
      <c r="HCA1364" s="95"/>
      <c r="HCB1364" s="95"/>
      <c r="HCC1364" s="95"/>
      <c r="HCD1364" s="95"/>
      <c r="HCE1364" s="95"/>
      <c r="HCF1364" s="95"/>
      <c r="HCG1364" s="95"/>
      <c r="HCH1364" s="95"/>
      <c r="HCI1364" s="95"/>
      <c r="HCJ1364" s="95"/>
      <c r="HCK1364" s="95"/>
      <c r="HCL1364" s="95"/>
      <c r="HCM1364" s="95"/>
      <c r="HCN1364" s="95"/>
      <c r="HCO1364" s="95"/>
      <c r="HCP1364" s="95"/>
      <c r="HCQ1364" s="95"/>
      <c r="HCR1364" s="95"/>
      <c r="HCS1364" s="95"/>
      <c r="HCT1364" s="95"/>
      <c r="HCU1364" s="95"/>
      <c r="HCV1364" s="95"/>
      <c r="HCW1364" s="95"/>
      <c r="HCX1364" s="95"/>
      <c r="HCY1364" s="95"/>
      <c r="HCZ1364" s="95"/>
      <c r="HDA1364" s="95"/>
      <c r="HDB1364" s="95"/>
      <c r="HDC1364" s="95"/>
      <c r="HDD1364" s="95"/>
      <c r="HDE1364" s="95"/>
      <c r="HDF1364" s="95"/>
      <c r="HDG1364" s="95"/>
      <c r="HDH1364" s="95"/>
      <c r="HDI1364" s="95"/>
      <c r="HDJ1364" s="95"/>
      <c r="HDK1364" s="95"/>
      <c r="HDL1364" s="95"/>
      <c r="HDM1364" s="95"/>
      <c r="HDN1364" s="95"/>
      <c r="HDO1364" s="95"/>
      <c r="HDP1364" s="95"/>
      <c r="HDQ1364" s="95"/>
      <c r="HDR1364" s="95"/>
      <c r="HDS1364" s="95"/>
      <c r="HDT1364" s="95"/>
      <c r="HDU1364" s="95"/>
      <c r="HDV1364" s="95"/>
      <c r="HDW1364" s="95"/>
      <c r="HDX1364" s="95"/>
      <c r="HDY1364" s="95"/>
      <c r="HDZ1364" s="95"/>
      <c r="HEA1364" s="95"/>
      <c r="HEB1364" s="95"/>
      <c r="HEC1364" s="95"/>
      <c r="HED1364" s="95"/>
      <c r="HEE1364" s="95"/>
      <c r="HEF1364" s="95"/>
      <c r="HEG1364" s="95"/>
      <c r="HEH1364" s="95"/>
      <c r="HEI1364" s="95"/>
      <c r="HEJ1364" s="95"/>
      <c r="HEK1364" s="95"/>
      <c r="HEL1364" s="95"/>
      <c r="HEM1364" s="95"/>
      <c r="HEN1364" s="95"/>
      <c r="HEO1364" s="95"/>
      <c r="HEP1364" s="95"/>
      <c r="HEQ1364" s="95"/>
      <c r="HER1364" s="95"/>
      <c r="HES1364" s="95"/>
      <c r="HET1364" s="95"/>
      <c r="HEU1364" s="95"/>
      <c r="HEV1364" s="95"/>
      <c r="HEW1364" s="95"/>
      <c r="HEX1364" s="95"/>
      <c r="HEY1364" s="95"/>
      <c r="HEZ1364" s="95"/>
      <c r="HFA1364" s="95"/>
      <c r="HFB1364" s="95"/>
      <c r="HFC1364" s="95"/>
      <c r="HFD1364" s="95"/>
      <c r="HFE1364" s="95"/>
      <c r="HFF1364" s="95"/>
      <c r="HFG1364" s="95"/>
      <c r="HFH1364" s="95"/>
      <c r="HFI1364" s="95"/>
      <c r="HFJ1364" s="95"/>
      <c r="HFK1364" s="95"/>
      <c r="HFL1364" s="95"/>
      <c r="HFM1364" s="95"/>
      <c r="HFN1364" s="95"/>
      <c r="HFO1364" s="95"/>
      <c r="HFP1364" s="95"/>
      <c r="HFQ1364" s="95"/>
      <c r="HFR1364" s="95"/>
      <c r="HFS1364" s="95"/>
      <c r="HFT1364" s="95"/>
      <c r="HFU1364" s="95"/>
      <c r="HFV1364" s="95"/>
      <c r="HFW1364" s="95"/>
      <c r="HFX1364" s="95"/>
      <c r="HFY1364" s="95"/>
      <c r="HFZ1364" s="95"/>
      <c r="HGA1364" s="95"/>
      <c r="HGB1364" s="95"/>
      <c r="HGC1364" s="95"/>
      <c r="HGD1364" s="95"/>
      <c r="HGE1364" s="95"/>
      <c r="HGF1364" s="95"/>
      <c r="HGG1364" s="95"/>
      <c r="HGH1364" s="95"/>
      <c r="HGI1364" s="95"/>
      <c r="HGJ1364" s="95"/>
      <c r="HGK1364" s="95"/>
      <c r="HGL1364" s="95"/>
      <c r="HGM1364" s="95"/>
      <c r="HGN1364" s="95"/>
      <c r="HGO1364" s="95"/>
      <c r="HGP1364" s="95"/>
      <c r="HGQ1364" s="95"/>
      <c r="HGR1364" s="95"/>
      <c r="HGS1364" s="95"/>
      <c r="HGT1364" s="95"/>
      <c r="HGU1364" s="95"/>
      <c r="HGV1364" s="95"/>
      <c r="HGW1364" s="95"/>
      <c r="HGX1364" s="95"/>
      <c r="HGY1364" s="95"/>
      <c r="HGZ1364" s="95"/>
      <c r="HHA1364" s="95"/>
      <c r="HHB1364" s="95"/>
      <c r="HHC1364" s="95"/>
      <c r="HHD1364" s="95"/>
      <c r="HHE1364" s="95"/>
      <c r="HHF1364" s="95"/>
      <c r="HHG1364" s="95"/>
      <c r="HHH1364" s="95"/>
      <c r="HHI1364" s="95"/>
      <c r="HHJ1364" s="95"/>
      <c r="HHK1364" s="95"/>
      <c r="HHL1364" s="95"/>
      <c r="HHM1364" s="95"/>
      <c r="HHN1364" s="95"/>
      <c r="HHO1364" s="95"/>
      <c r="HHP1364" s="95"/>
      <c r="HHQ1364" s="95"/>
      <c r="HHR1364" s="95"/>
      <c r="HHS1364" s="95"/>
      <c r="HHT1364" s="95"/>
      <c r="HHU1364" s="95"/>
      <c r="HHV1364" s="95"/>
      <c r="HHW1364" s="95"/>
      <c r="HHX1364" s="95"/>
      <c r="HHY1364" s="95"/>
      <c r="HHZ1364" s="95"/>
      <c r="HIA1364" s="95"/>
      <c r="HIB1364" s="95"/>
      <c r="HIC1364" s="95"/>
      <c r="HID1364" s="95"/>
      <c r="HIE1364" s="95"/>
      <c r="HIF1364" s="95"/>
      <c r="HIG1364" s="95"/>
      <c r="HIH1364" s="95"/>
      <c r="HII1364" s="95"/>
      <c r="HIJ1364" s="95"/>
      <c r="HIK1364" s="95"/>
      <c r="HIL1364" s="95"/>
      <c r="HIM1364" s="95"/>
      <c r="HIN1364" s="95"/>
      <c r="HIO1364" s="95"/>
      <c r="HIP1364" s="95"/>
      <c r="HIQ1364" s="95"/>
      <c r="HIR1364" s="95"/>
      <c r="HIS1364" s="95"/>
      <c r="HIT1364" s="95"/>
      <c r="HIU1364" s="95"/>
      <c r="HIV1364" s="95"/>
      <c r="HIW1364" s="95"/>
      <c r="HIX1364" s="95"/>
      <c r="HIY1364" s="95"/>
      <c r="HIZ1364" s="95"/>
      <c r="HJA1364" s="95"/>
      <c r="HJB1364" s="95"/>
      <c r="HJC1364" s="95"/>
      <c r="HJD1364" s="95"/>
      <c r="HJE1364" s="95"/>
      <c r="HJF1364" s="95"/>
      <c r="HJG1364" s="95"/>
      <c r="HJH1364" s="95"/>
      <c r="HJI1364" s="95"/>
      <c r="HJJ1364" s="95"/>
      <c r="HJK1364" s="95"/>
      <c r="HJL1364" s="95"/>
      <c r="HJM1364" s="95"/>
      <c r="HJN1364" s="95"/>
      <c r="HJO1364" s="95"/>
      <c r="HJP1364" s="95"/>
      <c r="HJQ1364" s="95"/>
      <c r="HJR1364" s="95"/>
      <c r="HJS1364" s="95"/>
      <c r="HJT1364" s="95"/>
      <c r="HJU1364" s="95"/>
      <c r="HJV1364" s="95"/>
      <c r="HJW1364" s="95"/>
      <c r="HJX1364" s="95"/>
      <c r="HJY1364" s="95"/>
      <c r="HJZ1364" s="95"/>
      <c r="HKA1364" s="95"/>
      <c r="HKB1364" s="95"/>
      <c r="HKC1364" s="95"/>
      <c r="HKD1364" s="95"/>
      <c r="HKE1364" s="95"/>
      <c r="HKF1364" s="95"/>
      <c r="HKG1364" s="95"/>
      <c r="HKH1364" s="95"/>
      <c r="HKI1364" s="95"/>
      <c r="HKJ1364" s="95"/>
      <c r="HKK1364" s="95"/>
      <c r="HKL1364" s="95"/>
      <c r="HKM1364" s="95"/>
      <c r="HKN1364" s="95"/>
      <c r="HKO1364" s="95"/>
      <c r="HKP1364" s="95"/>
      <c r="HKQ1364" s="95"/>
      <c r="HKR1364" s="95"/>
      <c r="HKS1364" s="95"/>
      <c r="HKT1364" s="95"/>
      <c r="HKU1364" s="95"/>
      <c r="HKV1364" s="95"/>
      <c r="HKW1364" s="95"/>
      <c r="HKX1364" s="95"/>
      <c r="HKY1364" s="95"/>
      <c r="HKZ1364" s="95"/>
      <c r="HLA1364" s="95"/>
      <c r="HLB1364" s="95"/>
      <c r="HLC1364" s="95"/>
      <c r="HLD1364" s="95"/>
      <c r="HLE1364" s="95"/>
      <c r="HLF1364" s="95"/>
      <c r="HLG1364" s="95"/>
      <c r="HLH1364" s="95"/>
      <c r="HLI1364" s="95"/>
      <c r="HLJ1364" s="95"/>
      <c r="HLK1364" s="95"/>
      <c r="HLL1364" s="95"/>
      <c r="HLM1364" s="95"/>
      <c r="HLN1364" s="95"/>
      <c r="HLO1364" s="95"/>
      <c r="HLP1364" s="95"/>
      <c r="HLQ1364" s="95"/>
      <c r="HLR1364" s="95"/>
      <c r="HLS1364" s="95"/>
      <c r="HLT1364" s="95"/>
      <c r="HLU1364" s="95"/>
      <c r="HLV1364" s="95"/>
      <c r="HLW1364" s="95"/>
      <c r="HLX1364" s="95"/>
      <c r="HLY1364" s="95"/>
      <c r="HLZ1364" s="95"/>
      <c r="HMA1364" s="95"/>
      <c r="HMB1364" s="95"/>
      <c r="HMC1364" s="95"/>
      <c r="HMD1364" s="95"/>
      <c r="HME1364" s="95"/>
      <c r="HMF1364" s="95"/>
      <c r="HMG1364" s="95"/>
      <c r="HMH1364" s="95"/>
      <c r="HMI1364" s="95"/>
      <c r="HMJ1364" s="95"/>
      <c r="HMK1364" s="95"/>
      <c r="HML1364" s="95"/>
      <c r="HMM1364" s="95"/>
      <c r="HMN1364" s="95"/>
      <c r="HMO1364" s="95"/>
      <c r="HMP1364" s="95"/>
      <c r="HMQ1364" s="95"/>
      <c r="HMR1364" s="95"/>
      <c r="HMS1364" s="95"/>
      <c r="HMT1364" s="95"/>
      <c r="HMU1364" s="95"/>
      <c r="HMV1364" s="95"/>
      <c r="HMW1364" s="95"/>
      <c r="HMX1364" s="95"/>
      <c r="HMY1364" s="95"/>
      <c r="HMZ1364" s="95"/>
      <c r="HNA1364" s="95"/>
      <c r="HNB1364" s="95"/>
      <c r="HNC1364" s="95"/>
      <c r="HND1364" s="95"/>
      <c r="HNE1364" s="95"/>
      <c r="HNF1364" s="95"/>
      <c r="HNG1364" s="95"/>
      <c r="HNH1364" s="95"/>
      <c r="HNI1364" s="95"/>
      <c r="HNJ1364" s="95"/>
      <c r="HNK1364" s="95"/>
      <c r="HNL1364" s="95"/>
      <c r="HNM1364" s="95"/>
      <c r="HNN1364" s="95"/>
      <c r="HNO1364" s="95"/>
      <c r="HNP1364" s="95"/>
      <c r="HNQ1364" s="95"/>
      <c r="HNR1364" s="95"/>
      <c r="HNS1364" s="95"/>
      <c r="HNT1364" s="95"/>
      <c r="HNU1364" s="95"/>
      <c r="HNV1364" s="95"/>
      <c r="HNW1364" s="95"/>
      <c r="HNX1364" s="95"/>
      <c r="HNY1364" s="95"/>
      <c r="HNZ1364" s="95"/>
      <c r="HOA1364" s="95"/>
      <c r="HOB1364" s="95"/>
      <c r="HOC1364" s="95"/>
      <c r="HOD1364" s="95"/>
      <c r="HOE1364" s="95"/>
      <c r="HOF1364" s="95"/>
      <c r="HOG1364" s="95"/>
      <c r="HOH1364" s="95"/>
      <c r="HOI1364" s="95"/>
      <c r="HOJ1364" s="95"/>
      <c r="HOK1364" s="95"/>
      <c r="HOL1364" s="95"/>
      <c r="HOM1364" s="95"/>
      <c r="HON1364" s="95"/>
      <c r="HOO1364" s="95"/>
      <c r="HOP1364" s="95"/>
      <c r="HOQ1364" s="95"/>
      <c r="HOR1364" s="95"/>
      <c r="HOS1364" s="95"/>
      <c r="HOT1364" s="95"/>
      <c r="HOU1364" s="95"/>
      <c r="HOV1364" s="95"/>
      <c r="HOW1364" s="95"/>
      <c r="HOX1364" s="95"/>
      <c r="HOY1364" s="95"/>
      <c r="HOZ1364" s="95"/>
      <c r="HPA1364" s="95"/>
      <c r="HPB1364" s="95"/>
      <c r="HPC1364" s="95"/>
      <c r="HPD1364" s="95"/>
      <c r="HPE1364" s="95"/>
      <c r="HPF1364" s="95"/>
      <c r="HPG1364" s="95"/>
      <c r="HPH1364" s="95"/>
      <c r="HPI1364" s="95"/>
      <c r="HPJ1364" s="95"/>
      <c r="HPK1364" s="95"/>
      <c r="HPL1364" s="95"/>
      <c r="HPM1364" s="95"/>
      <c r="HPN1364" s="95"/>
      <c r="HPO1364" s="95"/>
      <c r="HPP1364" s="95"/>
      <c r="HPQ1364" s="95"/>
      <c r="HPR1364" s="95"/>
      <c r="HPS1364" s="95"/>
      <c r="HPT1364" s="95"/>
      <c r="HPU1364" s="95"/>
      <c r="HPV1364" s="95"/>
      <c r="HPW1364" s="95"/>
      <c r="HPX1364" s="95"/>
      <c r="HPY1364" s="95"/>
      <c r="HPZ1364" s="95"/>
      <c r="HQA1364" s="95"/>
      <c r="HQB1364" s="95"/>
      <c r="HQC1364" s="95"/>
      <c r="HQD1364" s="95"/>
      <c r="HQE1364" s="95"/>
      <c r="HQF1364" s="95"/>
      <c r="HQG1364" s="95"/>
      <c r="HQH1364" s="95"/>
      <c r="HQI1364" s="95"/>
      <c r="HQJ1364" s="95"/>
      <c r="HQK1364" s="95"/>
      <c r="HQL1364" s="95"/>
      <c r="HQM1364" s="95"/>
      <c r="HQN1364" s="95"/>
      <c r="HQO1364" s="95"/>
      <c r="HQP1364" s="95"/>
      <c r="HQQ1364" s="95"/>
      <c r="HQR1364" s="95"/>
      <c r="HQS1364" s="95"/>
      <c r="HQT1364" s="95"/>
      <c r="HQU1364" s="95"/>
      <c r="HQV1364" s="95"/>
      <c r="HQW1364" s="95"/>
      <c r="HQX1364" s="95"/>
      <c r="HQY1364" s="95"/>
      <c r="HQZ1364" s="95"/>
      <c r="HRA1364" s="95"/>
      <c r="HRB1364" s="95"/>
      <c r="HRC1364" s="95"/>
      <c r="HRD1364" s="95"/>
      <c r="HRE1364" s="95"/>
      <c r="HRF1364" s="95"/>
      <c r="HRG1364" s="95"/>
      <c r="HRH1364" s="95"/>
      <c r="HRI1364" s="95"/>
      <c r="HRJ1364" s="95"/>
      <c r="HRK1364" s="95"/>
      <c r="HRL1364" s="95"/>
      <c r="HRM1364" s="95"/>
      <c r="HRN1364" s="95"/>
      <c r="HRO1364" s="95"/>
      <c r="HRP1364" s="95"/>
      <c r="HRQ1364" s="95"/>
      <c r="HRR1364" s="95"/>
      <c r="HRS1364" s="95"/>
      <c r="HRT1364" s="95"/>
      <c r="HRU1364" s="95"/>
      <c r="HRV1364" s="95"/>
      <c r="HRW1364" s="95"/>
      <c r="HRX1364" s="95"/>
      <c r="HRY1364" s="95"/>
      <c r="HRZ1364" s="95"/>
      <c r="HSA1364" s="95"/>
      <c r="HSB1364" s="95"/>
      <c r="HSC1364" s="95"/>
      <c r="HSD1364" s="95"/>
      <c r="HSE1364" s="95"/>
      <c r="HSF1364" s="95"/>
      <c r="HSG1364" s="95"/>
      <c r="HSH1364" s="95"/>
      <c r="HSI1364" s="95"/>
      <c r="HSJ1364" s="95"/>
      <c r="HSK1364" s="95"/>
      <c r="HSL1364" s="95"/>
      <c r="HSM1364" s="95"/>
      <c r="HSN1364" s="95"/>
      <c r="HSO1364" s="95"/>
      <c r="HSP1364" s="95"/>
      <c r="HSQ1364" s="95"/>
      <c r="HSR1364" s="95"/>
      <c r="HSS1364" s="95"/>
      <c r="HST1364" s="95"/>
      <c r="HSU1364" s="95"/>
      <c r="HSV1364" s="95"/>
      <c r="HSW1364" s="95"/>
      <c r="HSX1364" s="95"/>
      <c r="HSY1364" s="95"/>
      <c r="HSZ1364" s="95"/>
      <c r="HTA1364" s="95"/>
      <c r="HTB1364" s="95"/>
      <c r="HTC1364" s="95"/>
      <c r="HTD1364" s="95"/>
      <c r="HTE1364" s="95"/>
      <c r="HTF1364" s="95"/>
      <c r="HTG1364" s="95"/>
      <c r="HTH1364" s="95"/>
      <c r="HTI1364" s="95"/>
      <c r="HTJ1364" s="95"/>
      <c r="HTK1364" s="95"/>
      <c r="HTL1364" s="95"/>
      <c r="HTM1364" s="95"/>
      <c r="HTN1364" s="95"/>
      <c r="HTO1364" s="95"/>
      <c r="HTP1364" s="95"/>
      <c r="HTQ1364" s="95"/>
      <c r="HTR1364" s="95"/>
      <c r="HTS1364" s="95"/>
      <c r="HTT1364" s="95"/>
      <c r="HTU1364" s="95"/>
      <c r="HTV1364" s="95"/>
      <c r="HTW1364" s="95"/>
      <c r="HTX1364" s="95"/>
      <c r="HTY1364" s="95"/>
      <c r="HTZ1364" s="95"/>
      <c r="HUA1364" s="95"/>
      <c r="HUB1364" s="95"/>
      <c r="HUC1364" s="95"/>
      <c r="HUD1364" s="95"/>
      <c r="HUE1364" s="95"/>
      <c r="HUF1364" s="95"/>
      <c r="HUG1364" s="95"/>
      <c r="HUH1364" s="95"/>
      <c r="HUI1364" s="95"/>
      <c r="HUJ1364" s="95"/>
      <c r="HUK1364" s="95"/>
      <c r="HUL1364" s="95"/>
      <c r="HUM1364" s="95"/>
      <c r="HUN1364" s="95"/>
      <c r="HUO1364" s="95"/>
      <c r="HUP1364" s="95"/>
      <c r="HUQ1364" s="95"/>
      <c r="HUR1364" s="95"/>
      <c r="HUS1364" s="95"/>
      <c r="HUT1364" s="95"/>
      <c r="HUU1364" s="95"/>
      <c r="HUV1364" s="95"/>
      <c r="HUW1364" s="95"/>
      <c r="HUX1364" s="95"/>
      <c r="HUY1364" s="95"/>
      <c r="HUZ1364" s="95"/>
      <c r="HVA1364" s="95"/>
      <c r="HVB1364" s="95"/>
      <c r="HVC1364" s="95"/>
      <c r="HVD1364" s="95"/>
      <c r="HVE1364" s="95"/>
      <c r="HVF1364" s="95"/>
      <c r="HVG1364" s="95"/>
      <c r="HVH1364" s="95"/>
      <c r="HVI1364" s="95"/>
      <c r="HVJ1364" s="95"/>
      <c r="HVK1364" s="95"/>
      <c r="HVL1364" s="95"/>
      <c r="HVM1364" s="95"/>
      <c r="HVN1364" s="95"/>
      <c r="HVO1364" s="95"/>
      <c r="HVP1364" s="95"/>
      <c r="HVQ1364" s="95"/>
      <c r="HVR1364" s="95"/>
      <c r="HVS1364" s="95"/>
      <c r="HVT1364" s="95"/>
      <c r="HVU1364" s="95"/>
      <c r="HVV1364" s="95"/>
      <c r="HVW1364" s="95"/>
      <c r="HVX1364" s="95"/>
      <c r="HVY1364" s="95"/>
      <c r="HVZ1364" s="95"/>
      <c r="HWA1364" s="95"/>
      <c r="HWB1364" s="95"/>
      <c r="HWC1364" s="95"/>
      <c r="HWD1364" s="95"/>
      <c r="HWE1364" s="95"/>
      <c r="HWF1364" s="95"/>
      <c r="HWG1364" s="95"/>
      <c r="HWH1364" s="95"/>
      <c r="HWI1364" s="95"/>
      <c r="HWJ1364" s="95"/>
      <c r="HWK1364" s="95"/>
      <c r="HWL1364" s="95"/>
      <c r="HWM1364" s="95"/>
      <c r="HWN1364" s="95"/>
      <c r="HWO1364" s="95"/>
      <c r="HWP1364" s="95"/>
      <c r="HWQ1364" s="95"/>
      <c r="HWR1364" s="95"/>
      <c r="HWS1364" s="95"/>
      <c r="HWT1364" s="95"/>
      <c r="HWU1364" s="95"/>
      <c r="HWV1364" s="95"/>
      <c r="HWW1364" s="95"/>
      <c r="HWX1364" s="95"/>
      <c r="HWY1364" s="95"/>
      <c r="HWZ1364" s="95"/>
      <c r="HXA1364" s="95"/>
      <c r="HXB1364" s="95"/>
      <c r="HXC1364" s="95"/>
      <c r="HXD1364" s="95"/>
      <c r="HXE1364" s="95"/>
      <c r="HXF1364" s="95"/>
      <c r="HXG1364" s="95"/>
      <c r="HXH1364" s="95"/>
      <c r="HXI1364" s="95"/>
      <c r="HXJ1364" s="95"/>
      <c r="HXK1364" s="95"/>
      <c r="HXL1364" s="95"/>
      <c r="HXM1364" s="95"/>
      <c r="HXN1364" s="95"/>
      <c r="HXO1364" s="95"/>
      <c r="HXP1364" s="95"/>
      <c r="HXQ1364" s="95"/>
      <c r="HXR1364" s="95"/>
      <c r="HXS1364" s="95"/>
      <c r="HXT1364" s="95"/>
      <c r="HXU1364" s="95"/>
      <c r="HXV1364" s="95"/>
      <c r="HXW1364" s="95"/>
      <c r="HXX1364" s="95"/>
      <c r="HXY1364" s="95"/>
      <c r="HXZ1364" s="95"/>
      <c r="HYA1364" s="95"/>
      <c r="HYB1364" s="95"/>
      <c r="HYC1364" s="95"/>
      <c r="HYD1364" s="95"/>
      <c r="HYE1364" s="95"/>
      <c r="HYF1364" s="95"/>
      <c r="HYG1364" s="95"/>
      <c r="HYH1364" s="95"/>
      <c r="HYI1364" s="95"/>
      <c r="HYJ1364" s="95"/>
      <c r="HYK1364" s="95"/>
      <c r="HYL1364" s="95"/>
      <c r="HYM1364" s="95"/>
      <c r="HYN1364" s="95"/>
      <c r="HYO1364" s="95"/>
      <c r="HYP1364" s="95"/>
      <c r="HYQ1364" s="95"/>
      <c r="HYR1364" s="95"/>
      <c r="HYS1364" s="95"/>
      <c r="HYT1364" s="95"/>
      <c r="HYU1364" s="95"/>
      <c r="HYV1364" s="95"/>
      <c r="HYW1364" s="95"/>
      <c r="HYX1364" s="95"/>
      <c r="HYY1364" s="95"/>
      <c r="HYZ1364" s="95"/>
      <c r="HZA1364" s="95"/>
      <c r="HZB1364" s="95"/>
      <c r="HZC1364" s="95"/>
      <c r="HZD1364" s="95"/>
      <c r="HZE1364" s="95"/>
      <c r="HZF1364" s="95"/>
      <c r="HZG1364" s="95"/>
      <c r="HZH1364" s="95"/>
      <c r="HZI1364" s="95"/>
      <c r="HZJ1364" s="95"/>
      <c r="HZK1364" s="95"/>
      <c r="HZL1364" s="95"/>
      <c r="HZM1364" s="95"/>
      <c r="HZN1364" s="95"/>
      <c r="HZO1364" s="95"/>
      <c r="HZP1364" s="95"/>
      <c r="HZQ1364" s="95"/>
      <c r="HZR1364" s="95"/>
      <c r="HZS1364" s="95"/>
      <c r="HZT1364" s="95"/>
      <c r="HZU1364" s="95"/>
      <c r="HZV1364" s="95"/>
      <c r="HZW1364" s="95"/>
      <c r="HZX1364" s="95"/>
      <c r="HZY1364" s="95"/>
      <c r="HZZ1364" s="95"/>
      <c r="IAA1364" s="95"/>
      <c r="IAB1364" s="95"/>
      <c r="IAC1364" s="95"/>
      <c r="IAD1364" s="95"/>
      <c r="IAE1364" s="95"/>
      <c r="IAF1364" s="95"/>
      <c r="IAG1364" s="95"/>
      <c r="IAH1364" s="95"/>
      <c r="IAI1364" s="95"/>
      <c r="IAJ1364" s="95"/>
      <c r="IAK1364" s="95"/>
      <c r="IAL1364" s="95"/>
      <c r="IAM1364" s="95"/>
      <c r="IAN1364" s="95"/>
      <c r="IAO1364" s="95"/>
      <c r="IAP1364" s="95"/>
      <c r="IAQ1364" s="95"/>
      <c r="IAR1364" s="95"/>
      <c r="IAS1364" s="95"/>
      <c r="IAT1364" s="95"/>
      <c r="IAU1364" s="95"/>
      <c r="IAV1364" s="95"/>
      <c r="IAW1364" s="95"/>
      <c r="IAX1364" s="95"/>
      <c r="IAY1364" s="95"/>
      <c r="IAZ1364" s="95"/>
      <c r="IBA1364" s="95"/>
      <c r="IBB1364" s="95"/>
      <c r="IBC1364" s="95"/>
      <c r="IBD1364" s="95"/>
      <c r="IBE1364" s="95"/>
      <c r="IBF1364" s="95"/>
      <c r="IBG1364" s="95"/>
      <c r="IBH1364" s="95"/>
      <c r="IBI1364" s="95"/>
      <c r="IBJ1364" s="95"/>
      <c r="IBK1364" s="95"/>
      <c r="IBL1364" s="95"/>
      <c r="IBM1364" s="95"/>
      <c r="IBN1364" s="95"/>
      <c r="IBO1364" s="95"/>
      <c r="IBP1364" s="95"/>
      <c r="IBQ1364" s="95"/>
      <c r="IBR1364" s="95"/>
      <c r="IBS1364" s="95"/>
      <c r="IBT1364" s="95"/>
      <c r="IBU1364" s="95"/>
      <c r="IBV1364" s="95"/>
      <c r="IBW1364" s="95"/>
      <c r="IBX1364" s="95"/>
      <c r="IBY1364" s="95"/>
      <c r="IBZ1364" s="95"/>
      <c r="ICA1364" s="95"/>
      <c r="ICB1364" s="95"/>
      <c r="ICC1364" s="95"/>
      <c r="ICD1364" s="95"/>
      <c r="ICE1364" s="95"/>
      <c r="ICF1364" s="95"/>
      <c r="ICG1364" s="95"/>
      <c r="ICH1364" s="95"/>
      <c r="ICI1364" s="95"/>
      <c r="ICJ1364" s="95"/>
      <c r="ICK1364" s="95"/>
      <c r="ICL1364" s="95"/>
      <c r="ICM1364" s="95"/>
      <c r="ICN1364" s="95"/>
      <c r="ICO1364" s="95"/>
      <c r="ICP1364" s="95"/>
      <c r="ICQ1364" s="95"/>
      <c r="ICR1364" s="95"/>
      <c r="ICS1364" s="95"/>
      <c r="ICT1364" s="95"/>
      <c r="ICU1364" s="95"/>
      <c r="ICV1364" s="95"/>
      <c r="ICW1364" s="95"/>
      <c r="ICX1364" s="95"/>
      <c r="ICY1364" s="95"/>
      <c r="ICZ1364" s="95"/>
      <c r="IDA1364" s="95"/>
      <c r="IDB1364" s="95"/>
      <c r="IDC1364" s="95"/>
      <c r="IDD1364" s="95"/>
      <c r="IDE1364" s="95"/>
      <c r="IDF1364" s="95"/>
      <c r="IDG1364" s="95"/>
      <c r="IDH1364" s="95"/>
      <c r="IDI1364" s="95"/>
      <c r="IDJ1364" s="95"/>
      <c r="IDK1364" s="95"/>
      <c r="IDL1364" s="95"/>
      <c r="IDM1364" s="95"/>
      <c r="IDN1364" s="95"/>
      <c r="IDO1364" s="95"/>
      <c r="IDP1364" s="95"/>
      <c r="IDQ1364" s="95"/>
      <c r="IDR1364" s="95"/>
      <c r="IDS1364" s="95"/>
      <c r="IDT1364" s="95"/>
      <c r="IDU1364" s="95"/>
      <c r="IDV1364" s="95"/>
      <c r="IDW1364" s="95"/>
      <c r="IDX1364" s="95"/>
      <c r="IDY1364" s="95"/>
      <c r="IDZ1364" s="95"/>
      <c r="IEA1364" s="95"/>
      <c r="IEB1364" s="95"/>
      <c r="IEC1364" s="95"/>
      <c r="IED1364" s="95"/>
      <c r="IEE1364" s="95"/>
      <c r="IEF1364" s="95"/>
      <c r="IEG1364" s="95"/>
      <c r="IEH1364" s="95"/>
      <c r="IEI1364" s="95"/>
      <c r="IEJ1364" s="95"/>
      <c r="IEK1364" s="95"/>
      <c r="IEL1364" s="95"/>
      <c r="IEM1364" s="95"/>
      <c r="IEN1364" s="95"/>
      <c r="IEO1364" s="95"/>
      <c r="IEP1364" s="95"/>
      <c r="IEQ1364" s="95"/>
      <c r="IER1364" s="95"/>
      <c r="IES1364" s="95"/>
      <c r="IET1364" s="95"/>
      <c r="IEU1364" s="95"/>
      <c r="IEV1364" s="95"/>
      <c r="IEW1364" s="95"/>
      <c r="IEX1364" s="95"/>
      <c r="IEY1364" s="95"/>
      <c r="IEZ1364" s="95"/>
      <c r="IFA1364" s="95"/>
      <c r="IFB1364" s="95"/>
      <c r="IFC1364" s="95"/>
      <c r="IFD1364" s="95"/>
      <c r="IFE1364" s="95"/>
      <c r="IFF1364" s="95"/>
      <c r="IFG1364" s="95"/>
      <c r="IFH1364" s="95"/>
      <c r="IFI1364" s="95"/>
      <c r="IFJ1364" s="95"/>
      <c r="IFK1364" s="95"/>
      <c r="IFL1364" s="95"/>
      <c r="IFM1364" s="95"/>
      <c r="IFN1364" s="95"/>
      <c r="IFO1364" s="95"/>
      <c r="IFP1364" s="95"/>
      <c r="IFQ1364" s="95"/>
      <c r="IFR1364" s="95"/>
      <c r="IFS1364" s="95"/>
      <c r="IFT1364" s="95"/>
      <c r="IFU1364" s="95"/>
      <c r="IFV1364" s="95"/>
      <c r="IFW1364" s="95"/>
      <c r="IFX1364" s="95"/>
      <c r="IFY1364" s="95"/>
      <c r="IFZ1364" s="95"/>
      <c r="IGA1364" s="95"/>
      <c r="IGB1364" s="95"/>
      <c r="IGC1364" s="95"/>
      <c r="IGD1364" s="95"/>
      <c r="IGE1364" s="95"/>
      <c r="IGF1364" s="95"/>
      <c r="IGG1364" s="95"/>
      <c r="IGH1364" s="95"/>
      <c r="IGI1364" s="95"/>
      <c r="IGJ1364" s="95"/>
      <c r="IGK1364" s="95"/>
      <c r="IGL1364" s="95"/>
      <c r="IGM1364" s="95"/>
      <c r="IGN1364" s="95"/>
      <c r="IGO1364" s="95"/>
      <c r="IGP1364" s="95"/>
      <c r="IGQ1364" s="95"/>
      <c r="IGR1364" s="95"/>
      <c r="IGS1364" s="95"/>
      <c r="IGT1364" s="95"/>
      <c r="IGU1364" s="95"/>
      <c r="IGV1364" s="95"/>
      <c r="IGW1364" s="95"/>
      <c r="IGX1364" s="95"/>
      <c r="IGY1364" s="95"/>
      <c r="IGZ1364" s="95"/>
      <c r="IHA1364" s="95"/>
      <c r="IHB1364" s="95"/>
      <c r="IHC1364" s="95"/>
      <c r="IHD1364" s="95"/>
      <c r="IHE1364" s="95"/>
      <c r="IHF1364" s="95"/>
      <c r="IHG1364" s="95"/>
      <c r="IHH1364" s="95"/>
      <c r="IHI1364" s="95"/>
      <c r="IHJ1364" s="95"/>
      <c r="IHK1364" s="95"/>
      <c r="IHL1364" s="95"/>
      <c r="IHM1364" s="95"/>
      <c r="IHN1364" s="95"/>
      <c r="IHO1364" s="95"/>
      <c r="IHP1364" s="95"/>
      <c r="IHQ1364" s="95"/>
      <c r="IHR1364" s="95"/>
      <c r="IHS1364" s="95"/>
      <c r="IHT1364" s="95"/>
      <c r="IHU1364" s="95"/>
      <c r="IHV1364" s="95"/>
      <c r="IHW1364" s="95"/>
      <c r="IHX1364" s="95"/>
      <c r="IHY1364" s="95"/>
      <c r="IHZ1364" s="95"/>
      <c r="IIA1364" s="95"/>
      <c r="IIB1364" s="95"/>
      <c r="IIC1364" s="95"/>
      <c r="IID1364" s="95"/>
      <c r="IIE1364" s="95"/>
      <c r="IIF1364" s="95"/>
      <c r="IIG1364" s="95"/>
      <c r="IIH1364" s="95"/>
      <c r="III1364" s="95"/>
      <c r="IIJ1364" s="95"/>
      <c r="IIK1364" s="95"/>
      <c r="IIL1364" s="95"/>
      <c r="IIM1364" s="95"/>
      <c r="IIN1364" s="95"/>
      <c r="IIO1364" s="95"/>
      <c r="IIP1364" s="95"/>
      <c r="IIQ1364" s="95"/>
      <c r="IIR1364" s="95"/>
      <c r="IIS1364" s="95"/>
      <c r="IIT1364" s="95"/>
      <c r="IIU1364" s="95"/>
      <c r="IIV1364" s="95"/>
      <c r="IIW1364" s="95"/>
      <c r="IIX1364" s="95"/>
      <c r="IIY1364" s="95"/>
      <c r="IIZ1364" s="95"/>
      <c r="IJA1364" s="95"/>
      <c r="IJB1364" s="95"/>
      <c r="IJC1364" s="95"/>
      <c r="IJD1364" s="95"/>
      <c r="IJE1364" s="95"/>
      <c r="IJF1364" s="95"/>
      <c r="IJG1364" s="95"/>
      <c r="IJH1364" s="95"/>
      <c r="IJI1364" s="95"/>
      <c r="IJJ1364" s="95"/>
      <c r="IJK1364" s="95"/>
      <c r="IJL1364" s="95"/>
      <c r="IJM1364" s="95"/>
      <c r="IJN1364" s="95"/>
      <c r="IJO1364" s="95"/>
      <c r="IJP1364" s="95"/>
      <c r="IJQ1364" s="95"/>
      <c r="IJR1364" s="95"/>
      <c r="IJS1364" s="95"/>
      <c r="IJT1364" s="95"/>
      <c r="IJU1364" s="95"/>
      <c r="IJV1364" s="95"/>
      <c r="IJW1364" s="95"/>
      <c r="IJX1364" s="95"/>
      <c r="IJY1364" s="95"/>
      <c r="IJZ1364" s="95"/>
      <c r="IKA1364" s="95"/>
      <c r="IKB1364" s="95"/>
      <c r="IKC1364" s="95"/>
      <c r="IKD1364" s="95"/>
      <c r="IKE1364" s="95"/>
      <c r="IKF1364" s="95"/>
      <c r="IKG1364" s="95"/>
      <c r="IKH1364" s="95"/>
      <c r="IKI1364" s="95"/>
      <c r="IKJ1364" s="95"/>
      <c r="IKK1364" s="95"/>
      <c r="IKL1364" s="95"/>
      <c r="IKM1364" s="95"/>
      <c r="IKN1364" s="95"/>
      <c r="IKO1364" s="95"/>
      <c r="IKP1364" s="95"/>
      <c r="IKQ1364" s="95"/>
      <c r="IKR1364" s="95"/>
      <c r="IKS1364" s="95"/>
      <c r="IKT1364" s="95"/>
      <c r="IKU1364" s="95"/>
      <c r="IKV1364" s="95"/>
      <c r="IKW1364" s="95"/>
      <c r="IKX1364" s="95"/>
      <c r="IKY1364" s="95"/>
      <c r="IKZ1364" s="95"/>
      <c r="ILA1364" s="95"/>
      <c r="ILB1364" s="95"/>
      <c r="ILC1364" s="95"/>
      <c r="ILD1364" s="95"/>
      <c r="ILE1364" s="95"/>
      <c r="ILF1364" s="95"/>
      <c r="ILG1364" s="95"/>
      <c r="ILH1364" s="95"/>
      <c r="ILI1364" s="95"/>
      <c r="ILJ1364" s="95"/>
      <c r="ILK1364" s="95"/>
      <c r="ILL1364" s="95"/>
      <c r="ILM1364" s="95"/>
      <c r="ILN1364" s="95"/>
      <c r="ILO1364" s="95"/>
      <c r="ILP1364" s="95"/>
      <c r="ILQ1364" s="95"/>
      <c r="ILR1364" s="95"/>
      <c r="ILS1364" s="95"/>
      <c r="ILT1364" s="95"/>
      <c r="ILU1364" s="95"/>
      <c r="ILV1364" s="95"/>
      <c r="ILW1364" s="95"/>
      <c r="ILX1364" s="95"/>
      <c r="ILY1364" s="95"/>
      <c r="ILZ1364" s="95"/>
      <c r="IMA1364" s="95"/>
      <c r="IMB1364" s="95"/>
      <c r="IMC1364" s="95"/>
      <c r="IMD1364" s="95"/>
      <c r="IME1364" s="95"/>
      <c r="IMF1364" s="95"/>
      <c r="IMG1364" s="95"/>
      <c r="IMH1364" s="95"/>
      <c r="IMI1364" s="95"/>
      <c r="IMJ1364" s="95"/>
      <c r="IMK1364" s="95"/>
      <c r="IML1364" s="95"/>
      <c r="IMM1364" s="95"/>
      <c r="IMN1364" s="95"/>
      <c r="IMO1364" s="95"/>
      <c r="IMP1364" s="95"/>
      <c r="IMQ1364" s="95"/>
      <c r="IMR1364" s="95"/>
      <c r="IMS1364" s="95"/>
      <c r="IMT1364" s="95"/>
      <c r="IMU1364" s="95"/>
      <c r="IMV1364" s="95"/>
      <c r="IMW1364" s="95"/>
      <c r="IMX1364" s="95"/>
      <c r="IMY1364" s="95"/>
      <c r="IMZ1364" s="95"/>
      <c r="INA1364" s="95"/>
      <c r="INB1364" s="95"/>
      <c r="INC1364" s="95"/>
      <c r="IND1364" s="95"/>
      <c r="INE1364" s="95"/>
      <c r="INF1364" s="95"/>
      <c r="ING1364" s="95"/>
      <c r="INH1364" s="95"/>
      <c r="INI1364" s="95"/>
      <c r="INJ1364" s="95"/>
      <c r="INK1364" s="95"/>
      <c r="INL1364" s="95"/>
      <c r="INM1364" s="95"/>
      <c r="INN1364" s="95"/>
      <c r="INO1364" s="95"/>
      <c r="INP1364" s="95"/>
      <c r="INQ1364" s="95"/>
      <c r="INR1364" s="95"/>
      <c r="INS1364" s="95"/>
      <c r="INT1364" s="95"/>
      <c r="INU1364" s="95"/>
      <c r="INV1364" s="95"/>
      <c r="INW1364" s="95"/>
      <c r="INX1364" s="95"/>
      <c r="INY1364" s="95"/>
      <c r="INZ1364" s="95"/>
      <c r="IOA1364" s="95"/>
      <c r="IOB1364" s="95"/>
      <c r="IOC1364" s="95"/>
      <c r="IOD1364" s="95"/>
      <c r="IOE1364" s="95"/>
      <c r="IOF1364" s="95"/>
      <c r="IOG1364" s="95"/>
      <c r="IOH1364" s="95"/>
      <c r="IOI1364" s="95"/>
      <c r="IOJ1364" s="95"/>
      <c r="IOK1364" s="95"/>
      <c r="IOL1364" s="95"/>
      <c r="IOM1364" s="95"/>
      <c r="ION1364" s="95"/>
      <c r="IOO1364" s="95"/>
      <c r="IOP1364" s="95"/>
      <c r="IOQ1364" s="95"/>
      <c r="IOR1364" s="95"/>
      <c r="IOS1364" s="95"/>
      <c r="IOT1364" s="95"/>
      <c r="IOU1364" s="95"/>
      <c r="IOV1364" s="95"/>
      <c r="IOW1364" s="95"/>
      <c r="IOX1364" s="95"/>
      <c r="IOY1364" s="95"/>
      <c r="IOZ1364" s="95"/>
      <c r="IPA1364" s="95"/>
      <c r="IPB1364" s="95"/>
      <c r="IPC1364" s="95"/>
      <c r="IPD1364" s="95"/>
      <c r="IPE1364" s="95"/>
      <c r="IPF1364" s="95"/>
      <c r="IPG1364" s="95"/>
      <c r="IPH1364" s="95"/>
      <c r="IPI1364" s="95"/>
      <c r="IPJ1364" s="95"/>
      <c r="IPK1364" s="95"/>
      <c r="IPL1364" s="95"/>
      <c r="IPM1364" s="95"/>
      <c r="IPN1364" s="95"/>
      <c r="IPO1364" s="95"/>
      <c r="IPP1364" s="95"/>
      <c r="IPQ1364" s="95"/>
      <c r="IPR1364" s="95"/>
      <c r="IPS1364" s="95"/>
      <c r="IPT1364" s="95"/>
      <c r="IPU1364" s="95"/>
      <c r="IPV1364" s="95"/>
      <c r="IPW1364" s="95"/>
      <c r="IPX1364" s="95"/>
      <c r="IPY1364" s="95"/>
      <c r="IPZ1364" s="95"/>
      <c r="IQA1364" s="95"/>
      <c r="IQB1364" s="95"/>
      <c r="IQC1364" s="95"/>
      <c r="IQD1364" s="95"/>
      <c r="IQE1364" s="95"/>
      <c r="IQF1364" s="95"/>
      <c r="IQG1364" s="95"/>
      <c r="IQH1364" s="95"/>
      <c r="IQI1364" s="95"/>
      <c r="IQJ1364" s="95"/>
      <c r="IQK1364" s="95"/>
      <c r="IQL1364" s="95"/>
      <c r="IQM1364" s="95"/>
      <c r="IQN1364" s="95"/>
      <c r="IQO1364" s="95"/>
      <c r="IQP1364" s="95"/>
      <c r="IQQ1364" s="95"/>
      <c r="IQR1364" s="95"/>
      <c r="IQS1364" s="95"/>
      <c r="IQT1364" s="95"/>
      <c r="IQU1364" s="95"/>
      <c r="IQV1364" s="95"/>
      <c r="IQW1364" s="95"/>
      <c r="IQX1364" s="95"/>
      <c r="IQY1364" s="95"/>
      <c r="IQZ1364" s="95"/>
      <c r="IRA1364" s="95"/>
      <c r="IRB1364" s="95"/>
      <c r="IRC1364" s="95"/>
      <c r="IRD1364" s="95"/>
      <c r="IRE1364" s="95"/>
      <c r="IRF1364" s="95"/>
      <c r="IRG1364" s="95"/>
      <c r="IRH1364" s="95"/>
      <c r="IRI1364" s="95"/>
      <c r="IRJ1364" s="95"/>
      <c r="IRK1364" s="95"/>
      <c r="IRL1364" s="95"/>
      <c r="IRM1364" s="95"/>
      <c r="IRN1364" s="95"/>
      <c r="IRO1364" s="95"/>
      <c r="IRP1364" s="95"/>
      <c r="IRQ1364" s="95"/>
      <c r="IRR1364" s="95"/>
      <c r="IRS1364" s="95"/>
      <c r="IRT1364" s="95"/>
      <c r="IRU1364" s="95"/>
      <c r="IRV1364" s="95"/>
      <c r="IRW1364" s="95"/>
      <c r="IRX1364" s="95"/>
      <c r="IRY1364" s="95"/>
      <c r="IRZ1364" s="95"/>
      <c r="ISA1364" s="95"/>
      <c r="ISB1364" s="95"/>
      <c r="ISC1364" s="95"/>
      <c r="ISD1364" s="95"/>
      <c r="ISE1364" s="95"/>
      <c r="ISF1364" s="95"/>
      <c r="ISG1364" s="95"/>
      <c r="ISH1364" s="95"/>
      <c r="ISI1364" s="95"/>
      <c r="ISJ1364" s="95"/>
      <c r="ISK1364" s="95"/>
      <c r="ISL1364" s="95"/>
      <c r="ISM1364" s="95"/>
      <c r="ISN1364" s="95"/>
      <c r="ISO1364" s="95"/>
      <c r="ISP1364" s="95"/>
      <c r="ISQ1364" s="95"/>
      <c r="ISR1364" s="95"/>
      <c r="ISS1364" s="95"/>
      <c r="IST1364" s="95"/>
      <c r="ISU1364" s="95"/>
      <c r="ISV1364" s="95"/>
      <c r="ISW1364" s="95"/>
      <c r="ISX1364" s="95"/>
      <c r="ISY1364" s="95"/>
      <c r="ISZ1364" s="95"/>
      <c r="ITA1364" s="95"/>
      <c r="ITB1364" s="95"/>
      <c r="ITC1364" s="95"/>
      <c r="ITD1364" s="95"/>
      <c r="ITE1364" s="95"/>
      <c r="ITF1364" s="95"/>
      <c r="ITG1364" s="95"/>
      <c r="ITH1364" s="95"/>
      <c r="ITI1364" s="95"/>
      <c r="ITJ1364" s="95"/>
      <c r="ITK1364" s="95"/>
      <c r="ITL1364" s="95"/>
      <c r="ITM1364" s="95"/>
      <c r="ITN1364" s="95"/>
      <c r="ITO1364" s="95"/>
      <c r="ITP1364" s="95"/>
      <c r="ITQ1364" s="95"/>
      <c r="ITR1364" s="95"/>
      <c r="ITS1364" s="95"/>
      <c r="ITT1364" s="95"/>
      <c r="ITU1364" s="95"/>
      <c r="ITV1364" s="95"/>
      <c r="ITW1364" s="95"/>
      <c r="ITX1364" s="95"/>
      <c r="ITY1364" s="95"/>
      <c r="ITZ1364" s="95"/>
      <c r="IUA1364" s="95"/>
      <c r="IUB1364" s="95"/>
      <c r="IUC1364" s="95"/>
      <c r="IUD1364" s="95"/>
      <c r="IUE1364" s="95"/>
      <c r="IUF1364" s="95"/>
      <c r="IUG1364" s="95"/>
      <c r="IUH1364" s="95"/>
      <c r="IUI1364" s="95"/>
      <c r="IUJ1364" s="95"/>
      <c r="IUK1364" s="95"/>
      <c r="IUL1364" s="95"/>
      <c r="IUM1364" s="95"/>
      <c r="IUN1364" s="95"/>
      <c r="IUO1364" s="95"/>
      <c r="IUP1364" s="95"/>
      <c r="IUQ1364" s="95"/>
      <c r="IUR1364" s="95"/>
      <c r="IUS1364" s="95"/>
      <c r="IUT1364" s="95"/>
      <c r="IUU1364" s="95"/>
      <c r="IUV1364" s="95"/>
      <c r="IUW1364" s="95"/>
      <c r="IUX1364" s="95"/>
      <c r="IUY1364" s="95"/>
      <c r="IUZ1364" s="95"/>
      <c r="IVA1364" s="95"/>
      <c r="IVB1364" s="95"/>
      <c r="IVC1364" s="95"/>
      <c r="IVD1364" s="95"/>
      <c r="IVE1364" s="95"/>
      <c r="IVF1364" s="95"/>
      <c r="IVG1364" s="95"/>
      <c r="IVH1364" s="95"/>
      <c r="IVI1364" s="95"/>
      <c r="IVJ1364" s="95"/>
      <c r="IVK1364" s="95"/>
      <c r="IVL1364" s="95"/>
      <c r="IVM1364" s="95"/>
      <c r="IVN1364" s="95"/>
      <c r="IVO1364" s="95"/>
      <c r="IVP1364" s="95"/>
      <c r="IVQ1364" s="95"/>
      <c r="IVR1364" s="95"/>
      <c r="IVS1364" s="95"/>
      <c r="IVT1364" s="95"/>
      <c r="IVU1364" s="95"/>
      <c r="IVV1364" s="95"/>
      <c r="IVW1364" s="95"/>
      <c r="IVX1364" s="95"/>
      <c r="IVY1364" s="95"/>
      <c r="IVZ1364" s="95"/>
      <c r="IWA1364" s="95"/>
      <c r="IWB1364" s="95"/>
      <c r="IWC1364" s="95"/>
      <c r="IWD1364" s="95"/>
      <c r="IWE1364" s="95"/>
      <c r="IWF1364" s="95"/>
      <c r="IWG1364" s="95"/>
      <c r="IWH1364" s="95"/>
      <c r="IWI1364" s="95"/>
      <c r="IWJ1364" s="95"/>
      <c r="IWK1364" s="95"/>
      <c r="IWL1364" s="95"/>
      <c r="IWM1364" s="95"/>
      <c r="IWN1364" s="95"/>
      <c r="IWO1364" s="95"/>
      <c r="IWP1364" s="95"/>
      <c r="IWQ1364" s="95"/>
      <c r="IWR1364" s="95"/>
      <c r="IWS1364" s="95"/>
      <c r="IWT1364" s="95"/>
      <c r="IWU1364" s="95"/>
      <c r="IWV1364" s="95"/>
      <c r="IWW1364" s="95"/>
      <c r="IWX1364" s="95"/>
      <c r="IWY1364" s="95"/>
      <c r="IWZ1364" s="95"/>
      <c r="IXA1364" s="95"/>
      <c r="IXB1364" s="95"/>
      <c r="IXC1364" s="95"/>
      <c r="IXD1364" s="95"/>
      <c r="IXE1364" s="95"/>
      <c r="IXF1364" s="95"/>
      <c r="IXG1364" s="95"/>
      <c r="IXH1364" s="95"/>
      <c r="IXI1364" s="95"/>
      <c r="IXJ1364" s="95"/>
      <c r="IXK1364" s="95"/>
      <c r="IXL1364" s="95"/>
      <c r="IXM1364" s="95"/>
      <c r="IXN1364" s="95"/>
      <c r="IXO1364" s="95"/>
      <c r="IXP1364" s="95"/>
      <c r="IXQ1364" s="95"/>
      <c r="IXR1364" s="95"/>
      <c r="IXS1364" s="95"/>
      <c r="IXT1364" s="95"/>
      <c r="IXU1364" s="95"/>
      <c r="IXV1364" s="95"/>
      <c r="IXW1364" s="95"/>
      <c r="IXX1364" s="95"/>
      <c r="IXY1364" s="95"/>
      <c r="IXZ1364" s="95"/>
      <c r="IYA1364" s="95"/>
      <c r="IYB1364" s="95"/>
      <c r="IYC1364" s="95"/>
      <c r="IYD1364" s="95"/>
      <c r="IYE1364" s="95"/>
      <c r="IYF1364" s="95"/>
      <c r="IYG1364" s="95"/>
      <c r="IYH1364" s="95"/>
      <c r="IYI1364" s="95"/>
      <c r="IYJ1364" s="95"/>
      <c r="IYK1364" s="95"/>
      <c r="IYL1364" s="95"/>
      <c r="IYM1364" s="95"/>
      <c r="IYN1364" s="95"/>
      <c r="IYO1364" s="95"/>
      <c r="IYP1364" s="95"/>
      <c r="IYQ1364" s="95"/>
      <c r="IYR1364" s="95"/>
      <c r="IYS1364" s="95"/>
      <c r="IYT1364" s="95"/>
      <c r="IYU1364" s="95"/>
      <c r="IYV1364" s="95"/>
      <c r="IYW1364" s="95"/>
      <c r="IYX1364" s="95"/>
      <c r="IYY1364" s="95"/>
      <c r="IYZ1364" s="95"/>
      <c r="IZA1364" s="95"/>
      <c r="IZB1364" s="95"/>
      <c r="IZC1364" s="95"/>
      <c r="IZD1364" s="95"/>
      <c r="IZE1364" s="95"/>
      <c r="IZF1364" s="95"/>
      <c r="IZG1364" s="95"/>
      <c r="IZH1364" s="95"/>
      <c r="IZI1364" s="95"/>
      <c r="IZJ1364" s="95"/>
      <c r="IZK1364" s="95"/>
      <c r="IZL1364" s="95"/>
      <c r="IZM1364" s="95"/>
      <c r="IZN1364" s="95"/>
      <c r="IZO1364" s="95"/>
      <c r="IZP1364" s="95"/>
      <c r="IZQ1364" s="95"/>
      <c r="IZR1364" s="95"/>
      <c r="IZS1364" s="95"/>
      <c r="IZT1364" s="95"/>
      <c r="IZU1364" s="95"/>
      <c r="IZV1364" s="95"/>
      <c r="IZW1364" s="95"/>
      <c r="IZX1364" s="95"/>
      <c r="IZY1364" s="95"/>
      <c r="IZZ1364" s="95"/>
      <c r="JAA1364" s="95"/>
      <c r="JAB1364" s="95"/>
      <c r="JAC1364" s="95"/>
      <c r="JAD1364" s="95"/>
      <c r="JAE1364" s="95"/>
      <c r="JAF1364" s="95"/>
      <c r="JAG1364" s="95"/>
      <c r="JAH1364" s="95"/>
      <c r="JAI1364" s="95"/>
      <c r="JAJ1364" s="95"/>
      <c r="JAK1364" s="95"/>
      <c r="JAL1364" s="95"/>
      <c r="JAM1364" s="95"/>
      <c r="JAN1364" s="95"/>
      <c r="JAO1364" s="95"/>
      <c r="JAP1364" s="95"/>
      <c r="JAQ1364" s="95"/>
      <c r="JAR1364" s="95"/>
      <c r="JAS1364" s="95"/>
      <c r="JAT1364" s="95"/>
      <c r="JAU1364" s="95"/>
      <c r="JAV1364" s="95"/>
      <c r="JAW1364" s="95"/>
      <c r="JAX1364" s="95"/>
      <c r="JAY1364" s="95"/>
      <c r="JAZ1364" s="95"/>
      <c r="JBA1364" s="95"/>
      <c r="JBB1364" s="95"/>
      <c r="JBC1364" s="95"/>
      <c r="JBD1364" s="95"/>
      <c r="JBE1364" s="95"/>
      <c r="JBF1364" s="95"/>
      <c r="JBG1364" s="95"/>
      <c r="JBH1364" s="95"/>
      <c r="JBI1364" s="95"/>
      <c r="JBJ1364" s="95"/>
      <c r="JBK1364" s="95"/>
      <c r="JBL1364" s="95"/>
      <c r="JBM1364" s="95"/>
      <c r="JBN1364" s="95"/>
      <c r="JBO1364" s="95"/>
      <c r="JBP1364" s="95"/>
      <c r="JBQ1364" s="95"/>
      <c r="JBR1364" s="95"/>
      <c r="JBS1364" s="95"/>
      <c r="JBT1364" s="95"/>
      <c r="JBU1364" s="95"/>
      <c r="JBV1364" s="95"/>
      <c r="JBW1364" s="95"/>
      <c r="JBX1364" s="95"/>
      <c r="JBY1364" s="95"/>
      <c r="JBZ1364" s="95"/>
      <c r="JCA1364" s="95"/>
      <c r="JCB1364" s="95"/>
      <c r="JCC1364" s="95"/>
      <c r="JCD1364" s="95"/>
      <c r="JCE1364" s="95"/>
      <c r="JCF1364" s="95"/>
      <c r="JCG1364" s="95"/>
      <c r="JCH1364" s="95"/>
      <c r="JCI1364" s="95"/>
      <c r="JCJ1364" s="95"/>
      <c r="JCK1364" s="95"/>
      <c r="JCL1364" s="95"/>
      <c r="JCM1364" s="95"/>
      <c r="JCN1364" s="95"/>
      <c r="JCO1364" s="95"/>
      <c r="JCP1364" s="95"/>
      <c r="JCQ1364" s="95"/>
      <c r="JCR1364" s="95"/>
      <c r="JCS1364" s="95"/>
      <c r="JCT1364" s="95"/>
      <c r="JCU1364" s="95"/>
      <c r="JCV1364" s="95"/>
      <c r="JCW1364" s="95"/>
      <c r="JCX1364" s="95"/>
      <c r="JCY1364" s="95"/>
      <c r="JCZ1364" s="95"/>
      <c r="JDA1364" s="95"/>
      <c r="JDB1364" s="95"/>
      <c r="JDC1364" s="95"/>
      <c r="JDD1364" s="95"/>
      <c r="JDE1364" s="95"/>
      <c r="JDF1364" s="95"/>
      <c r="JDG1364" s="95"/>
      <c r="JDH1364" s="95"/>
      <c r="JDI1364" s="95"/>
      <c r="JDJ1364" s="95"/>
      <c r="JDK1364" s="95"/>
      <c r="JDL1364" s="95"/>
      <c r="JDM1364" s="95"/>
      <c r="JDN1364" s="95"/>
      <c r="JDO1364" s="95"/>
      <c r="JDP1364" s="95"/>
      <c r="JDQ1364" s="95"/>
      <c r="JDR1364" s="95"/>
      <c r="JDS1364" s="95"/>
      <c r="JDT1364" s="95"/>
      <c r="JDU1364" s="95"/>
      <c r="JDV1364" s="95"/>
      <c r="JDW1364" s="95"/>
      <c r="JDX1364" s="95"/>
      <c r="JDY1364" s="95"/>
      <c r="JDZ1364" s="95"/>
      <c r="JEA1364" s="95"/>
      <c r="JEB1364" s="95"/>
      <c r="JEC1364" s="95"/>
      <c r="JED1364" s="95"/>
      <c r="JEE1364" s="95"/>
      <c r="JEF1364" s="95"/>
      <c r="JEG1364" s="95"/>
      <c r="JEH1364" s="95"/>
      <c r="JEI1364" s="95"/>
      <c r="JEJ1364" s="95"/>
      <c r="JEK1364" s="95"/>
      <c r="JEL1364" s="95"/>
      <c r="JEM1364" s="95"/>
      <c r="JEN1364" s="95"/>
      <c r="JEO1364" s="95"/>
      <c r="JEP1364" s="95"/>
      <c r="JEQ1364" s="95"/>
      <c r="JER1364" s="95"/>
      <c r="JES1364" s="95"/>
      <c r="JET1364" s="95"/>
      <c r="JEU1364" s="95"/>
      <c r="JEV1364" s="95"/>
      <c r="JEW1364" s="95"/>
      <c r="JEX1364" s="95"/>
      <c r="JEY1364" s="95"/>
      <c r="JEZ1364" s="95"/>
      <c r="JFA1364" s="95"/>
      <c r="JFB1364" s="95"/>
      <c r="JFC1364" s="95"/>
      <c r="JFD1364" s="95"/>
      <c r="JFE1364" s="95"/>
      <c r="JFF1364" s="95"/>
      <c r="JFG1364" s="95"/>
      <c r="JFH1364" s="95"/>
      <c r="JFI1364" s="95"/>
      <c r="JFJ1364" s="95"/>
      <c r="JFK1364" s="95"/>
      <c r="JFL1364" s="95"/>
      <c r="JFM1364" s="95"/>
      <c r="JFN1364" s="95"/>
      <c r="JFO1364" s="95"/>
      <c r="JFP1364" s="95"/>
      <c r="JFQ1364" s="95"/>
      <c r="JFR1364" s="95"/>
      <c r="JFS1364" s="95"/>
      <c r="JFT1364" s="95"/>
      <c r="JFU1364" s="95"/>
      <c r="JFV1364" s="95"/>
      <c r="JFW1364" s="95"/>
      <c r="JFX1364" s="95"/>
      <c r="JFY1364" s="95"/>
      <c r="JFZ1364" s="95"/>
      <c r="JGA1364" s="95"/>
      <c r="JGB1364" s="95"/>
      <c r="JGC1364" s="95"/>
      <c r="JGD1364" s="95"/>
      <c r="JGE1364" s="95"/>
      <c r="JGF1364" s="95"/>
      <c r="JGG1364" s="95"/>
      <c r="JGH1364" s="95"/>
      <c r="JGI1364" s="95"/>
      <c r="JGJ1364" s="95"/>
      <c r="JGK1364" s="95"/>
      <c r="JGL1364" s="95"/>
      <c r="JGM1364" s="95"/>
      <c r="JGN1364" s="95"/>
      <c r="JGO1364" s="95"/>
      <c r="JGP1364" s="95"/>
      <c r="JGQ1364" s="95"/>
      <c r="JGR1364" s="95"/>
      <c r="JGS1364" s="95"/>
      <c r="JGT1364" s="95"/>
      <c r="JGU1364" s="95"/>
      <c r="JGV1364" s="95"/>
      <c r="JGW1364" s="95"/>
      <c r="JGX1364" s="95"/>
      <c r="JGY1364" s="95"/>
      <c r="JGZ1364" s="95"/>
      <c r="JHA1364" s="95"/>
      <c r="JHB1364" s="95"/>
      <c r="JHC1364" s="95"/>
      <c r="JHD1364" s="95"/>
      <c r="JHE1364" s="95"/>
      <c r="JHF1364" s="95"/>
      <c r="JHG1364" s="95"/>
      <c r="JHH1364" s="95"/>
      <c r="JHI1364" s="95"/>
      <c r="JHJ1364" s="95"/>
      <c r="JHK1364" s="95"/>
      <c r="JHL1364" s="95"/>
      <c r="JHM1364" s="95"/>
      <c r="JHN1364" s="95"/>
      <c r="JHO1364" s="95"/>
      <c r="JHP1364" s="95"/>
      <c r="JHQ1364" s="95"/>
      <c r="JHR1364" s="95"/>
      <c r="JHS1364" s="95"/>
      <c r="JHT1364" s="95"/>
      <c r="JHU1364" s="95"/>
      <c r="JHV1364" s="95"/>
      <c r="JHW1364" s="95"/>
      <c r="JHX1364" s="95"/>
      <c r="JHY1364" s="95"/>
      <c r="JHZ1364" s="95"/>
      <c r="JIA1364" s="95"/>
      <c r="JIB1364" s="95"/>
      <c r="JIC1364" s="95"/>
      <c r="JID1364" s="95"/>
      <c r="JIE1364" s="95"/>
      <c r="JIF1364" s="95"/>
      <c r="JIG1364" s="95"/>
      <c r="JIH1364" s="95"/>
      <c r="JII1364" s="95"/>
      <c r="JIJ1364" s="95"/>
      <c r="JIK1364" s="95"/>
      <c r="JIL1364" s="95"/>
      <c r="JIM1364" s="95"/>
      <c r="JIN1364" s="95"/>
      <c r="JIO1364" s="95"/>
      <c r="JIP1364" s="95"/>
      <c r="JIQ1364" s="95"/>
      <c r="JIR1364" s="95"/>
      <c r="JIS1364" s="95"/>
      <c r="JIT1364" s="95"/>
      <c r="JIU1364" s="95"/>
      <c r="JIV1364" s="95"/>
      <c r="JIW1364" s="95"/>
      <c r="JIX1364" s="95"/>
      <c r="JIY1364" s="95"/>
      <c r="JIZ1364" s="95"/>
      <c r="JJA1364" s="95"/>
      <c r="JJB1364" s="95"/>
      <c r="JJC1364" s="95"/>
      <c r="JJD1364" s="95"/>
      <c r="JJE1364" s="95"/>
      <c r="JJF1364" s="95"/>
      <c r="JJG1364" s="95"/>
      <c r="JJH1364" s="95"/>
      <c r="JJI1364" s="95"/>
      <c r="JJJ1364" s="95"/>
      <c r="JJK1364" s="95"/>
      <c r="JJL1364" s="95"/>
      <c r="JJM1364" s="95"/>
      <c r="JJN1364" s="95"/>
      <c r="JJO1364" s="95"/>
      <c r="JJP1364" s="95"/>
      <c r="JJQ1364" s="95"/>
      <c r="JJR1364" s="95"/>
      <c r="JJS1364" s="95"/>
      <c r="JJT1364" s="95"/>
      <c r="JJU1364" s="95"/>
      <c r="JJV1364" s="95"/>
      <c r="JJW1364" s="95"/>
      <c r="JJX1364" s="95"/>
      <c r="JJY1364" s="95"/>
      <c r="JJZ1364" s="95"/>
      <c r="JKA1364" s="95"/>
      <c r="JKB1364" s="95"/>
      <c r="JKC1364" s="95"/>
      <c r="JKD1364" s="95"/>
      <c r="JKE1364" s="95"/>
      <c r="JKF1364" s="95"/>
      <c r="JKG1364" s="95"/>
      <c r="JKH1364" s="95"/>
      <c r="JKI1364" s="95"/>
      <c r="JKJ1364" s="95"/>
      <c r="JKK1364" s="95"/>
      <c r="JKL1364" s="95"/>
      <c r="JKM1364" s="95"/>
      <c r="JKN1364" s="95"/>
      <c r="JKO1364" s="95"/>
      <c r="JKP1364" s="95"/>
      <c r="JKQ1364" s="95"/>
      <c r="JKR1364" s="95"/>
      <c r="JKS1364" s="95"/>
      <c r="JKT1364" s="95"/>
      <c r="JKU1364" s="95"/>
      <c r="JKV1364" s="95"/>
      <c r="JKW1364" s="95"/>
      <c r="JKX1364" s="95"/>
      <c r="JKY1364" s="95"/>
      <c r="JKZ1364" s="95"/>
      <c r="JLA1364" s="95"/>
      <c r="JLB1364" s="95"/>
      <c r="JLC1364" s="95"/>
      <c r="JLD1364" s="95"/>
      <c r="JLE1364" s="95"/>
      <c r="JLF1364" s="95"/>
      <c r="JLG1364" s="95"/>
      <c r="JLH1364" s="95"/>
      <c r="JLI1364" s="95"/>
      <c r="JLJ1364" s="95"/>
      <c r="JLK1364" s="95"/>
      <c r="JLL1364" s="95"/>
      <c r="JLM1364" s="95"/>
      <c r="JLN1364" s="95"/>
      <c r="JLO1364" s="95"/>
      <c r="JLP1364" s="95"/>
      <c r="JLQ1364" s="95"/>
      <c r="JLR1364" s="95"/>
      <c r="JLS1364" s="95"/>
      <c r="JLT1364" s="95"/>
      <c r="JLU1364" s="95"/>
      <c r="JLV1364" s="95"/>
      <c r="JLW1364" s="95"/>
      <c r="JLX1364" s="95"/>
      <c r="JLY1364" s="95"/>
      <c r="JLZ1364" s="95"/>
      <c r="JMA1364" s="95"/>
      <c r="JMB1364" s="95"/>
      <c r="JMC1364" s="95"/>
      <c r="JMD1364" s="95"/>
      <c r="JME1364" s="95"/>
      <c r="JMF1364" s="95"/>
      <c r="JMG1364" s="95"/>
      <c r="JMH1364" s="95"/>
      <c r="JMI1364" s="95"/>
      <c r="JMJ1364" s="95"/>
      <c r="JMK1364" s="95"/>
      <c r="JML1364" s="95"/>
      <c r="JMM1364" s="95"/>
      <c r="JMN1364" s="95"/>
      <c r="JMO1364" s="95"/>
      <c r="JMP1364" s="95"/>
      <c r="JMQ1364" s="95"/>
      <c r="JMR1364" s="95"/>
      <c r="JMS1364" s="95"/>
      <c r="JMT1364" s="95"/>
      <c r="JMU1364" s="95"/>
      <c r="JMV1364" s="95"/>
      <c r="JMW1364" s="95"/>
      <c r="JMX1364" s="95"/>
      <c r="JMY1364" s="95"/>
      <c r="JMZ1364" s="95"/>
      <c r="JNA1364" s="95"/>
      <c r="JNB1364" s="95"/>
      <c r="JNC1364" s="95"/>
      <c r="JND1364" s="95"/>
      <c r="JNE1364" s="95"/>
      <c r="JNF1364" s="95"/>
      <c r="JNG1364" s="95"/>
      <c r="JNH1364" s="95"/>
      <c r="JNI1364" s="95"/>
      <c r="JNJ1364" s="95"/>
      <c r="JNK1364" s="95"/>
      <c r="JNL1364" s="95"/>
      <c r="JNM1364" s="95"/>
      <c r="JNN1364" s="95"/>
      <c r="JNO1364" s="95"/>
      <c r="JNP1364" s="95"/>
      <c r="JNQ1364" s="95"/>
      <c r="JNR1364" s="95"/>
      <c r="JNS1364" s="95"/>
      <c r="JNT1364" s="95"/>
      <c r="JNU1364" s="95"/>
      <c r="JNV1364" s="95"/>
      <c r="JNW1364" s="95"/>
      <c r="JNX1364" s="95"/>
      <c r="JNY1364" s="95"/>
      <c r="JNZ1364" s="95"/>
      <c r="JOA1364" s="95"/>
      <c r="JOB1364" s="95"/>
      <c r="JOC1364" s="95"/>
      <c r="JOD1364" s="95"/>
      <c r="JOE1364" s="95"/>
      <c r="JOF1364" s="95"/>
      <c r="JOG1364" s="95"/>
      <c r="JOH1364" s="95"/>
      <c r="JOI1364" s="95"/>
      <c r="JOJ1364" s="95"/>
      <c r="JOK1364" s="95"/>
      <c r="JOL1364" s="95"/>
      <c r="JOM1364" s="95"/>
      <c r="JON1364" s="95"/>
      <c r="JOO1364" s="95"/>
      <c r="JOP1364" s="95"/>
      <c r="JOQ1364" s="95"/>
      <c r="JOR1364" s="95"/>
      <c r="JOS1364" s="95"/>
      <c r="JOT1364" s="95"/>
      <c r="JOU1364" s="95"/>
      <c r="JOV1364" s="95"/>
      <c r="JOW1364" s="95"/>
      <c r="JOX1364" s="95"/>
      <c r="JOY1364" s="95"/>
      <c r="JOZ1364" s="95"/>
      <c r="JPA1364" s="95"/>
      <c r="JPB1364" s="95"/>
      <c r="JPC1364" s="95"/>
      <c r="JPD1364" s="95"/>
      <c r="JPE1364" s="95"/>
      <c r="JPF1364" s="95"/>
      <c r="JPG1364" s="95"/>
      <c r="JPH1364" s="95"/>
      <c r="JPI1364" s="95"/>
      <c r="JPJ1364" s="95"/>
      <c r="JPK1364" s="95"/>
      <c r="JPL1364" s="95"/>
      <c r="JPM1364" s="95"/>
      <c r="JPN1364" s="95"/>
      <c r="JPO1364" s="95"/>
      <c r="JPP1364" s="95"/>
      <c r="JPQ1364" s="95"/>
      <c r="JPR1364" s="95"/>
      <c r="JPS1364" s="95"/>
      <c r="JPT1364" s="95"/>
      <c r="JPU1364" s="95"/>
      <c r="JPV1364" s="95"/>
      <c r="JPW1364" s="95"/>
      <c r="JPX1364" s="95"/>
      <c r="JPY1364" s="95"/>
      <c r="JPZ1364" s="95"/>
      <c r="JQA1364" s="95"/>
      <c r="JQB1364" s="95"/>
      <c r="JQC1364" s="95"/>
      <c r="JQD1364" s="95"/>
      <c r="JQE1364" s="95"/>
      <c r="JQF1364" s="95"/>
      <c r="JQG1364" s="95"/>
      <c r="JQH1364" s="95"/>
      <c r="JQI1364" s="95"/>
      <c r="JQJ1364" s="95"/>
      <c r="JQK1364" s="95"/>
      <c r="JQL1364" s="95"/>
      <c r="JQM1364" s="95"/>
      <c r="JQN1364" s="95"/>
      <c r="JQO1364" s="95"/>
      <c r="JQP1364" s="95"/>
      <c r="JQQ1364" s="95"/>
      <c r="JQR1364" s="95"/>
      <c r="JQS1364" s="95"/>
      <c r="JQT1364" s="95"/>
      <c r="JQU1364" s="95"/>
      <c r="JQV1364" s="95"/>
      <c r="JQW1364" s="95"/>
      <c r="JQX1364" s="95"/>
      <c r="JQY1364" s="95"/>
      <c r="JQZ1364" s="95"/>
      <c r="JRA1364" s="95"/>
      <c r="JRB1364" s="95"/>
      <c r="JRC1364" s="95"/>
      <c r="JRD1364" s="95"/>
      <c r="JRE1364" s="95"/>
      <c r="JRF1364" s="95"/>
      <c r="JRG1364" s="95"/>
      <c r="JRH1364" s="95"/>
      <c r="JRI1364" s="95"/>
      <c r="JRJ1364" s="95"/>
      <c r="JRK1364" s="95"/>
      <c r="JRL1364" s="95"/>
      <c r="JRM1364" s="95"/>
      <c r="JRN1364" s="95"/>
      <c r="JRO1364" s="95"/>
      <c r="JRP1364" s="95"/>
      <c r="JRQ1364" s="95"/>
      <c r="JRR1364" s="95"/>
      <c r="JRS1364" s="95"/>
      <c r="JRT1364" s="95"/>
      <c r="JRU1364" s="95"/>
      <c r="JRV1364" s="95"/>
      <c r="JRW1364" s="95"/>
      <c r="JRX1364" s="95"/>
      <c r="JRY1364" s="95"/>
      <c r="JRZ1364" s="95"/>
      <c r="JSA1364" s="95"/>
      <c r="JSB1364" s="95"/>
      <c r="JSC1364" s="95"/>
      <c r="JSD1364" s="95"/>
      <c r="JSE1364" s="95"/>
      <c r="JSF1364" s="95"/>
      <c r="JSG1364" s="95"/>
      <c r="JSH1364" s="95"/>
      <c r="JSI1364" s="95"/>
      <c r="JSJ1364" s="95"/>
      <c r="JSK1364" s="95"/>
      <c r="JSL1364" s="95"/>
      <c r="JSM1364" s="95"/>
      <c r="JSN1364" s="95"/>
      <c r="JSO1364" s="95"/>
      <c r="JSP1364" s="95"/>
      <c r="JSQ1364" s="95"/>
      <c r="JSR1364" s="95"/>
      <c r="JSS1364" s="95"/>
      <c r="JST1364" s="95"/>
      <c r="JSU1364" s="95"/>
      <c r="JSV1364" s="95"/>
      <c r="JSW1364" s="95"/>
      <c r="JSX1364" s="95"/>
      <c r="JSY1364" s="95"/>
      <c r="JSZ1364" s="95"/>
      <c r="JTA1364" s="95"/>
      <c r="JTB1364" s="95"/>
      <c r="JTC1364" s="95"/>
      <c r="JTD1364" s="95"/>
      <c r="JTE1364" s="95"/>
      <c r="JTF1364" s="95"/>
      <c r="JTG1364" s="95"/>
      <c r="JTH1364" s="95"/>
      <c r="JTI1364" s="95"/>
      <c r="JTJ1364" s="95"/>
      <c r="JTK1364" s="95"/>
      <c r="JTL1364" s="95"/>
      <c r="JTM1364" s="95"/>
      <c r="JTN1364" s="95"/>
      <c r="JTO1364" s="95"/>
      <c r="JTP1364" s="95"/>
      <c r="JTQ1364" s="95"/>
      <c r="JTR1364" s="95"/>
      <c r="JTS1364" s="95"/>
      <c r="JTT1364" s="95"/>
      <c r="JTU1364" s="95"/>
      <c r="JTV1364" s="95"/>
      <c r="JTW1364" s="95"/>
      <c r="JTX1364" s="95"/>
      <c r="JTY1364" s="95"/>
      <c r="JTZ1364" s="95"/>
      <c r="JUA1364" s="95"/>
      <c r="JUB1364" s="95"/>
      <c r="JUC1364" s="95"/>
      <c r="JUD1364" s="95"/>
      <c r="JUE1364" s="95"/>
      <c r="JUF1364" s="95"/>
      <c r="JUG1364" s="95"/>
      <c r="JUH1364" s="95"/>
      <c r="JUI1364" s="95"/>
      <c r="JUJ1364" s="95"/>
      <c r="JUK1364" s="95"/>
      <c r="JUL1364" s="95"/>
      <c r="JUM1364" s="95"/>
      <c r="JUN1364" s="95"/>
      <c r="JUO1364" s="95"/>
      <c r="JUP1364" s="95"/>
      <c r="JUQ1364" s="95"/>
      <c r="JUR1364" s="95"/>
      <c r="JUS1364" s="95"/>
      <c r="JUT1364" s="95"/>
      <c r="JUU1364" s="95"/>
      <c r="JUV1364" s="95"/>
      <c r="JUW1364" s="95"/>
      <c r="JUX1364" s="95"/>
      <c r="JUY1364" s="95"/>
      <c r="JUZ1364" s="95"/>
      <c r="JVA1364" s="95"/>
      <c r="JVB1364" s="95"/>
      <c r="JVC1364" s="95"/>
      <c r="JVD1364" s="95"/>
      <c r="JVE1364" s="95"/>
      <c r="JVF1364" s="95"/>
      <c r="JVG1364" s="95"/>
      <c r="JVH1364" s="95"/>
      <c r="JVI1364" s="95"/>
      <c r="JVJ1364" s="95"/>
      <c r="JVK1364" s="95"/>
      <c r="JVL1364" s="95"/>
      <c r="JVM1364" s="95"/>
      <c r="JVN1364" s="95"/>
      <c r="JVO1364" s="95"/>
      <c r="JVP1364" s="95"/>
      <c r="JVQ1364" s="95"/>
      <c r="JVR1364" s="95"/>
      <c r="JVS1364" s="95"/>
      <c r="JVT1364" s="95"/>
      <c r="JVU1364" s="95"/>
      <c r="JVV1364" s="95"/>
      <c r="JVW1364" s="95"/>
      <c r="JVX1364" s="95"/>
      <c r="JVY1364" s="95"/>
      <c r="JVZ1364" s="95"/>
      <c r="JWA1364" s="95"/>
      <c r="JWB1364" s="95"/>
      <c r="JWC1364" s="95"/>
      <c r="JWD1364" s="95"/>
      <c r="JWE1364" s="95"/>
      <c r="JWF1364" s="95"/>
      <c r="JWG1364" s="95"/>
      <c r="JWH1364" s="95"/>
      <c r="JWI1364" s="95"/>
      <c r="JWJ1364" s="95"/>
      <c r="JWK1364" s="95"/>
      <c r="JWL1364" s="95"/>
      <c r="JWM1364" s="95"/>
      <c r="JWN1364" s="95"/>
      <c r="JWO1364" s="95"/>
      <c r="JWP1364" s="95"/>
      <c r="JWQ1364" s="95"/>
      <c r="JWR1364" s="95"/>
      <c r="JWS1364" s="95"/>
      <c r="JWT1364" s="95"/>
      <c r="JWU1364" s="95"/>
      <c r="JWV1364" s="95"/>
      <c r="JWW1364" s="95"/>
      <c r="JWX1364" s="95"/>
      <c r="JWY1364" s="95"/>
      <c r="JWZ1364" s="95"/>
      <c r="JXA1364" s="95"/>
      <c r="JXB1364" s="95"/>
      <c r="JXC1364" s="95"/>
      <c r="JXD1364" s="95"/>
      <c r="JXE1364" s="95"/>
      <c r="JXF1364" s="95"/>
      <c r="JXG1364" s="95"/>
      <c r="JXH1364" s="95"/>
      <c r="JXI1364" s="95"/>
      <c r="JXJ1364" s="95"/>
      <c r="JXK1364" s="95"/>
      <c r="JXL1364" s="95"/>
      <c r="JXM1364" s="95"/>
      <c r="JXN1364" s="95"/>
      <c r="JXO1364" s="95"/>
      <c r="JXP1364" s="95"/>
      <c r="JXQ1364" s="95"/>
      <c r="JXR1364" s="95"/>
      <c r="JXS1364" s="95"/>
      <c r="JXT1364" s="95"/>
      <c r="JXU1364" s="95"/>
      <c r="JXV1364" s="95"/>
      <c r="JXW1364" s="95"/>
      <c r="JXX1364" s="95"/>
      <c r="JXY1364" s="95"/>
      <c r="JXZ1364" s="95"/>
      <c r="JYA1364" s="95"/>
      <c r="JYB1364" s="95"/>
      <c r="JYC1364" s="95"/>
      <c r="JYD1364" s="95"/>
      <c r="JYE1364" s="95"/>
      <c r="JYF1364" s="95"/>
      <c r="JYG1364" s="95"/>
      <c r="JYH1364" s="95"/>
      <c r="JYI1364" s="95"/>
      <c r="JYJ1364" s="95"/>
      <c r="JYK1364" s="95"/>
      <c r="JYL1364" s="95"/>
      <c r="JYM1364" s="95"/>
      <c r="JYN1364" s="95"/>
      <c r="JYO1364" s="95"/>
      <c r="JYP1364" s="95"/>
      <c r="JYQ1364" s="95"/>
      <c r="JYR1364" s="95"/>
      <c r="JYS1364" s="95"/>
      <c r="JYT1364" s="95"/>
      <c r="JYU1364" s="95"/>
      <c r="JYV1364" s="95"/>
      <c r="JYW1364" s="95"/>
      <c r="JYX1364" s="95"/>
      <c r="JYY1364" s="95"/>
      <c r="JYZ1364" s="95"/>
      <c r="JZA1364" s="95"/>
      <c r="JZB1364" s="95"/>
      <c r="JZC1364" s="95"/>
      <c r="JZD1364" s="95"/>
      <c r="JZE1364" s="95"/>
      <c r="JZF1364" s="95"/>
      <c r="JZG1364" s="95"/>
      <c r="JZH1364" s="95"/>
      <c r="JZI1364" s="95"/>
      <c r="JZJ1364" s="95"/>
      <c r="JZK1364" s="95"/>
      <c r="JZL1364" s="95"/>
      <c r="JZM1364" s="95"/>
      <c r="JZN1364" s="95"/>
      <c r="JZO1364" s="95"/>
      <c r="JZP1364" s="95"/>
      <c r="JZQ1364" s="95"/>
      <c r="JZR1364" s="95"/>
      <c r="JZS1364" s="95"/>
      <c r="JZT1364" s="95"/>
      <c r="JZU1364" s="95"/>
      <c r="JZV1364" s="95"/>
      <c r="JZW1364" s="95"/>
      <c r="JZX1364" s="95"/>
      <c r="JZY1364" s="95"/>
      <c r="JZZ1364" s="95"/>
      <c r="KAA1364" s="95"/>
      <c r="KAB1364" s="95"/>
      <c r="KAC1364" s="95"/>
      <c r="KAD1364" s="95"/>
      <c r="KAE1364" s="95"/>
      <c r="KAF1364" s="95"/>
      <c r="KAG1364" s="95"/>
      <c r="KAH1364" s="95"/>
      <c r="KAI1364" s="95"/>
      <c r="KAJ1364" s="95"/>
      <c r="KAK1364" s="95"/>
      <c r="KAL1364" s="95"/>
      <c r="KAM1364" s="95"/>
      <c r="KAN1364" s="95"/>
      <c r="KAO1364" s="95"/>
      <c r="KAP1364" s="95"/>
      <c r="KAQ1364" s="95"/>
      <c r="KAR1364" s="95"/>
      <c r="KAS1364" s="95"/>
      <c r="KAT1364" s="95"/>
      <c r="KAU1364" s="95"/>
      <c r="KAV1364" s="95"/>
      <c r="KAW1364" s="95"/>
      <c r="KAX1364" s="95"/>
      <c r="KAY1364" s="95"/>
      <c r="KAZ1364" s="95"/>
      <c r="KBA1364" s="95"/>
      <c r="KBB1364" s="95"/>
      <c r="KBC1364" s="95"/>
      <c r="KBD1364" s="95"/>
      <c r="KBE1364" s="95"/>
      <c r="KBF1364" s="95"/>
      <c r="KBG1364" s="95"/>
      <c r="KBH1364" s="95"/>
      <c r="KBI1364" s="95"/>
      <c r="KBJ1364" s="95"/>
      <c r="KBK1364" s="95"/>
      <c r="KBL1364" s="95"/>
      <c r="KBM1364" s="95"/>
      <c r="KBN1364" s="95"/>
      <c r="KBO1364" s="95"/>
      <c r="KBP1364" s="95"/>
      <c r="KBQ1364" s="95"/>
      <c r="KBR1364" s="95"/>
      <c r="KBS1364" s="95"/>
      <c r="KBT1364" s="95"/>
      <c r="KBU1364" s="95"/>
      <c r="KBV1364" s="95"/>
      <c r="KBW1364" s="95"/>
      <c r="KBX1364" s="95"/>
      <c r="KBY1364" s="95"/>
      <c r="KBZ1364" s="95"/>
      <c r="KCA1364" s="95"/>
      <c r="KCB1364" s="95"/>
      <c r="KCC1364" s="95"/>
      <c r="KCD1364" s="95"/>
      <c r="KCE1364" s="95"/>
      <c r="KCF1364" s="95"/>
      <c r="KCG1364" s="95"/>
      <c r="KCH1364" s="95"/>
      <c r="KCI1364" s="95"/>
      <c r="KCJ1364" s="95"/>
      <c r="KCK1364" s="95"/>
      <c r="KCL1364" s="95"/>
      <c r="KCM1364" s="95"/>
      <c r="KCN1364" s="95"/>
      <c r="KCO1364" s="95"/>
      <c r="KCP1364" s="95"/>
      <c r="KCQ1364" s="95"/>
      <c r="KCR1364" s="95"/>
      <c r="KCS1364" s="95"/>
      <c r="KCT1364" s="95"/>
      <c r="KCU1364" s="95"/>
      <c r="KCV1364" s="95"/>
      <c r="KCW1364" s="95"/>
      <c r="KCX1364" s="95"/>
      <c r="KCY1364" s="95"/>
      <c r="KCZ1364" s="95"/>
      <c r="KDA1364" s="95"/>
      <c r="KDB1364" s="95"/>
      <c r="KDC1364" s="95"/>
      <c r="KDD1364" s="95"/>
      <c r="KDE1364" s="95"/>
      <c r="KDF1364" s="95"/>
      <c r="KDG1364" s="95"/>
      <c r="KDH1364" s="95"/>
      <c r="KDI1364" s="95"/>
      <c r="KDJ1364" s="95"/>
      <c r="KDK1364" s="95"/>
      <c r="KDL1364" s="95"/>
      <c r="KDM1364" s="95"/>
      <c r="KDN1364" s="95"/>
      <c r="KDO1364" s="95"/>
      <c r="KDP1364" s="95"/>
      <c r="KDQ1364" s="95"/>
      <c r="KDR1364" s="95"/>
      <c r="KDS1364" s="95"/>
      <c r="KDT1364" s="95"/>
      <c r="KDU1364" s="95"/>
      <c r="KDV1364" s="95"/>
      <c r="KDW1364" s="95"/>
      <c r="KDX1364" s="95"/>
      <c r="KDY1364" s="95"/>
      <c r="KDZ1364" s="95"/>
      <c r="KEA1364" s="95"/>
      <c r="KEB1364" s="95"/>
      <c r="KEC1364" s="95"/>
      <c r="KED1364" s="95"/>
      <c r="KEE1364" s="95"/>
      <c r="KEF1364" s="95"/>
      <c r="KEG1364" s="95"/>
      <c r="KEH1364" s="95"/>
      <c r="KEI1364" s="95"/>
      <c r="KEJ1364" s="95"/>
      <c r="KEK1364" s="95"/>
      <c r="KEL1364" s="95"/>
      <c r="KEM1364" s="95"/>
      <c r="KEN1364" s="95"/>
      <c r="KEO1364" s="95"/>
      <c r="KEP1364" s="95"/>
      <c r="KEQ1364" s="95"/>
      <c r="KER1364" s="95"/>
      <c r="KES1364" s="95"/>
      <c r="KET1364" s="95"/>
      <c r="KEU1364" s="95"/>
      <c r="KEV1364" s="95"/>
      <c r="KEW1364" s="95"/>
      <c r="KEX1364" s="95"/>
      <c r="KEY1364" s="95"/>
      <c r="KEZ1364" s="95"/>
      <c r="KFA1364" s="95"/>
      <c r="KFB1364" s="95"/>
      <c r="KFC1364" s="95"/>
      <c r="KFD1364" s="95"/>
      <c r="KFE1364" s="95"/>
      <c r="KFF1364" s="95"/>
      <c r="KFG1364" s="95"/>
      <c r="KFH1364" s="95"/>
      <c r="KFI1364" s="95"/>
      <c r="KFJ1364" s="95"/>
      <c r="KFK1364" s="95"/>
      <c r="KFL1364" s="95"/>
      <c r="KFM1364" s="95"/>
      <c r="KFN1364" s="95"/>
      <c r="KFO1364" s="95"/>
      <c r="KFP1364" s="95"/>
      <c r="KFQ1364" s="95"/>
      <c r="KFR1364" s="95"/>
      <c r="KFS1364" s="95"/>
      <c r="KFT1364" s="95"/>
      <c r="KFU1364" s="95"/>
      <c r="KFV1364" s="95"/>
      <c r="KFW1364" s="95"/>
      <c r="KFX1364" s="95"/>
      <c r="KFY1364" s="95"/>
      <c r="KFZ1364" s="95"/>
      <c r="KGA1364" s="95"/>
      <c r="KGB1364" s="95"/>
      <c r="KGC1364" s="95"/>
      <c r="KGD1364" s="95"/>
      <c r="KGE1364" s="95"/>
      <c r="KGF1364" s="95"/>
      <c r="KGG1364" s="95"/>
      <c r="KGH1364" s="95"/>
      <c r="KGI1364" s="95"/>
      <c r="KGJ1364" s="95"/>
      <c r="KGK1364" s="95"/>
      <c r="KGL1364" s="95"/>
      <c r="KGM1364" s="95"/>
      <c r="KGN1364" s="95"/>
      <c r="KGO1364" s="95"/>
      <c r="KGP1364" s="95"/>
      <c r="KGQ1364" s="95"/>
      <c r="KGR1364" s="95"/>
      <c r="KGS1364" s="95"/>
      <c r="KGT1364" s="95"/>
      <c r="KGU1364" s="95"/>
      <c r="KGV1364" s="95"/>
      <c r="KGW1364" s="95"/>
      <c r="KGX1364" s="95"/>
      <c r="KGY1364" s="95"/>
      <c r="KGZ1364" s="95"/>
      <c r="KHA1364" s="95"/>
      <c r="KHB1364" s="95"/>
      <c r="KHC1364" s="95"/>
      <c r="KHD1364" s="95"/>
      <c r="KHE1364" s="95"/>
      <c r="KHF1364" s="95"/>
      <c r="KHG1364" s="95"/>
      <c r="KHH1364" s="95"/>
      <c r="KHI1364" s="95"/>
      <c r="KHJ1364" s="95"/>
      <c r="KHK1364" s="95"/>
      <c r="KHL1364" s="95"/>
      <c r="KHM1364" s="95"/>
      <c r="KHN1364" s="95"/>
      <c r="KHO1364" s="95"/>
      <c r="KHP1364" s="95"/>
      <c r="KHQ1364" s="95"/>
      <c r="KHR1364" s="95"/>
      <c r="KHS1364" s="95"/>
      <c r="KHT1364" s="95"/>
      <c r="KHU1364" s="95"/>
      <c r="KHV1364" s="95"/>
      <c r="KHW1364" s="95"/>
      <c r="KHX1364" s="95"/>
      <c r="KHY1364" s="95"/>
      <c r="KHZ1364" s="95"/>
      <c r="KIA1364" s="95"/>
      <c r="KIB1364" s="95"/>
      <c r="KIC1364" s="95"/>
      <c r="KID1364" s="95"/>
      <c r="KIE1364" s="95"/>
      <c r="KIF1364" s="95"/>
      <c r="KIG1364" s="95"/>
      <c r="KIH1364" s="95"/>
      <c r="KII1364" s="95"/>
      <c r="KIJ1364" s="95"/>
      <c r="KIK1364" s="95"/>
      <c r="KIL1364" s="95"/>
      <c r="KIM1364" s="95"/>
      <c r="KIN1364" s="95"/>
      <c r="KIO1364" s="95"/>
      <c r="KIP1364" s="95"/>
      <c r="KIQ1364" s="95"/>
      <c r="KIR1364" s="95"/>
      <c r="KIS1364" s="95"/>
      <c r="KIT1364" s="95"/>
      <c r="KIU1364" s="95"/>
      <c r="KIV1364" s="95"/>
      <c r="KIW1364" s="95"/>
      <c r="KIX1364" s="95"/>
      <c r="KIY1364" s="95"/>
      <c r="KIZ1364" s="95"/>
      <c r="KJA1364" s="95"/>
      <c r="KJB1364" s="95"/>
      <c r="KJC1364" s="95"/>
      <c r="KJD1364" s="95"/>
      <c r="KJE1364" s="95"/>
      <c r="KJF1364" s="95"/>
      <c r="KJG1364" s="95"/>
      <c r="KJH1364" s="95"/>
      <c r="KJI1364" s="95"/>
      <c r="KJJ1364" s="95"/>
      <c r="KJK1364" s="95"/>
      <c r="KJL1364" s="95"/>
      <c r="KJM1364" s="95"/>
      <c r="KJN1364" s="95"/>
      <c r="KJO1364" s="95"/>
      <c r="KJP1364" s="95"/>
      <c r="KJQ1364" s="95"/>
      <c r="KJR1364" s="95"/>
      <c r="KJS1364" s="95"/>
      <c r="KJT1364" s="95"/>
      <c r="KJU1364" s="95"/>
      <c r="KJV1364" s="95"/>
      <c r="KJW1364" s="95"/>
      <c r="KJX1364" s="95"/>
      <c r="KJY1364" s="95"/>
      <c r="KJZ1364" s="95"/>
      <c r="KKA1364" s="95"/>
      <c r="KKB1364" s="95"/>
      <c r="KKC1364" s="95"/>
      <c r="KKD1364" s="95"/>
      <c r="KKE1364" s="95"/>
      <c r="KKF1364" s="95"/>
      <c r="KKG1364" s="95"/>
      <c r="KKH1364" s="95"/>
      <c r="KKI1364" s="95"/>
      <c r="KKJ1364" s="95"/>
      <c r="KKK1364" s="95"/>
      <c r="KKL1364" s="95"/>
      <c r="KKM1364" s="95"/>
      <c r="KKN1364" s="95"/>
      <c r="KKO1364" s="95"/>
      <c r="KKP1364" s="95"/>
      <c r="KKQ1364" s="95"/>
      <c r="KKR1364" s="95"/>
      <c r="KKS1364" s="95"/>
      <c r="KKT1364" s="95"/>
      <c r="KKU1364" s="95"/>
      <c r="KKV1364" s="95"/>
      <c r="KKW1364" s="95"/>
      <c r="KKX1364" s="95"/>
      <c r="KKY1364" s="95"/>
      <c r="KKZ1364" s="95"/>
      <c r="KLA1364" s="95"/>
      <c r="KLB1364" s="95"/>
      <c r="KLC1364" s="95"/>
      <c r="KLD1364" s="95"/>
      <c r="KLE1364" s="95"/>
      <c r="KLF1364" s="95"/>
      <c r="KLG1364" s="95"/>
      <c r="KLH1364" s="95"/>
      <c r="KLI1364" s="95"/>
      <c r="KLJ1364" s="95"/>
      <c r="KLK1364" s="95"/>
      <c r="KLL1364" s="95"/>
      <c r="KLM1364" s="95"/>
      <c r="KLN1364" s="95"/>
      <c r="KLO1364" s="95"/>
      <c r="KLP1364" s="95"/>
      <c r="KLQ1364" s="95"/>
      <c r="KLR1364" s="95"/>
      <c r="KLS1364" s="95"/>
      <c r="KLT1364" s="95"/>
      <c r="KLU1364" s="95"/>
      <c r="KLV1364" s="95"/>
      <c r="KLW1364" s="95"/>
      <c r="KLX1364" s="95"/>
      <c r="KLY1364" s="95"/>
      <c r="KLZ1364" s="95"/>
      <c r="KMA1364" s="95"/>
      <c r="KMB1364" s="95"/>
      <c r="KMC1364" s="95"/>
      <c r="KMD1364" s="95"/>
      <c r="KME1364" s="95"/>
      <c r="KMF1364" s="95"/>
      <c r="KMG1364" s="95"/>
      <c r="KMH1364" s="95"/>
      <c r="KMI1364" s="95"/>
      <c r="KMJ1364" s="95"/>
      <c r="KMK1364" s="95"/>
      <c r="KML1364" s="95"/>
      <c r="KMM1364" s="95"/>
      <c r="KMN1364" s="95"/>
      <c r="KMO1364" s="95"/>
      <c r="KMP1364" s="95"/>
      <c r="KMQ1364" s="95"/>
      <c r="KMR1364" s="95"/>
      <c r="KMS1364" s="95"/>
      <c r="KMT1364" s="95"/>
      <c r="KMU1364" s="95"/>
      <c r="KMV1364" s="95"/>
      <c r="KMW1364" s="95"/>
      <c r="KMX1364" s="95"/>
      <c r="KMY1364" s="95"/>
      <c r="KMZ1364" s="95"/>
      <c r="KNA1364" s="95"/>
      <c r="KNB1364" s="95"/>
      <c r="KNC1364" s="95"/>
      <c r="KND1364" s="95"/>
      <c r="KNE1364" s="95"/>
      <c r="KNF1364" s="95"/>
      <c r="KNG1364" s="95"/>
      <c r="KNH1364" s="95"/>
      <c r="KNI1364" s="95"/>
      <c r="KNJ1364" s="95"/>
      <c r="KNK1364" s="95"/>
      <c r="KNL1364" s="95"/>
      <c r="KNM1364" s="95"/>
      <c r="KNN1364" s="95"/>
      <c r="KNO1364" s="95"/>
      <c r="KNP1364" s="95"/>
      <c r="KNQ1364" s="95"/>
      <c r="KNR1364" s="95"/>
      <c r="KNS1364" s="95"/>
      <c r="KNT1364" s="95"/>
      <c r="KNU1364" s="95"/>
      <c r="KNV1364" s="95"/>
      <c r="KNW1364" s="95"/>
      <c r="KNX1364" s="95"/>
      <c r="KNY1364" s="95"/>
      <c r="KNZ1364" s="95"/>
      <c r="KOA1364" s="95"/>
      <c r="KOB1364" s="95"/>
      <c r="KOC1364" s="95"/>
      <c r="KOD1364" s="95"/>
      <c r="KOE1364" s="95"/>
      <c r="KOF1364" s="95"/>
      <c r="KOG1364" s="95"/>
      <c r="KOH1364" s="95"/>
      <c r="KOI1364" s="95"/>
      <c r="KOJ1364" s="95"/>
      <c r="KOK1364" s="95"/>
      <c r="KOL1364" s="95"/>
      <c r="KOM1364" s="95"/>
      <c r="KON1364" s="95"/>
      <c r="KOO1364" s="95"/>
      <c r="KOP1364" s="95"/>
      <c r="KOQ1364" s="95"/>
      <c r="KOR1364" s="95"/>
      <c r="KOS1364" s="95"/>
      <c r="KOT1364" s="95"/>
      <c r="KOU1364" s="95"/>
      <c r="KOV1364" s="95"/>
      <c r="KOW1364" s="95"/>
      <c r="KOX1364" s="95"/>
      <c r="KOY1364" s="95"/>
      <c r="KOZ1364" s="95"/>
      <c r="KPA1364" s="95"/>
      <c r="KPB1364" s="95"/>
      <c r="KPC1364" s="95"/>
      <c r="KPD1364" s="95"/>
      <c r="KPE1364" s="95"/>
      <c r="KPF1364" s="95"/>
      <c r="KPG1364" s="95"/>
      <c r="KPH1364" s="95"/>
      <c r="KPI1364" s="95"/>
      <c r="KPJ1364" s="95"/>
      <c r="KPK1364" s="95"/>
      <c r="KPL1364" s="95"/>
      <c r="KPM1364" s="95"/>
      <c r="KPN1364" s="95"/>
      <c r="KPO1364" s="95"/>
      <c r="KPP1364" s="95"/>
      <c r="KPQ1364" s="95"/>
      <c r="KPR1364" s="95"/>
      <c r="KPS1364" s="95"/>
      <c r="KPT1364" s="95"/>
      <c r="KPU1364" s="95"/>
      <c r="KPV1364" s="95"/>
      <c r="KPW1364" s="95"/>
      <c r="KPX1364" s="95"/>
      <c r="KPY1364" s="95"/>
      <c r="KPZ1364" s="95"/>
      <c r="KQA1364" s="95"/>
      <c r="KQB1364" s="95"/>
      <c r="KQC1364" s="95"/>
      <c r="KQD1364" s="95"/>
      <c r="KQE1364" s="95"/>
      <c r="KQF1364" s="95"/>
      <c r="KQG1364" s="95"/>
      <c r="KQH1364" s="95"/>
      <c r="KQI1364" s="95"/>
      <c r="KQJ1364" s="95"/>
      <c r="KQK1364" s="95"/>
      <c r="KQL1364" s="95"/>
      <c r="KQM1364" s="95"/>
      <c r="KQN1364" s="95"/>
      <c r="KQO1364" s="95"/>
      <c r="KQP1364" s="95"/>
      <c r="KQQ1364" s="95"/>
      <c r="KQR1364" s="95"/>
      <c r="KQS1364" s="95"/>
      <c r="KQT1364" s="95"/>
      <c r="KQU1364" s="95"/>
      <c r="KQV1364" s="95"/>
      <c r="KQW1364" s="95"/>
      <c r="KQX1364" s="95"/>
      <c r="KQY1364" s="95"/>
      <c r="KQZ1364" s="95"/>
      <c r="KRA1364" s="95"/>
      <c r="KRB1364" s="95"/>
      <c r="KRC1364" s="95"/>
      <c r="KRD1364" s="95"/>
      <c r="KRE1364" s="95"/>
      <c r="KRF1364" s="95"/>
      <c r="KRG1364" s="95"/>
      <c r="KRH1364" s="95"/>
      <c r="KRI1364" s="95"/>
      <c r="KRJ1364" s="95"/>
      <c r="KRK1364" s="95"/>
      <c r="KRL1364" s="95"/>
      <c r="KRM1364" s="95"/>
      <c r="KRN1364" s="95"/>
      <c r="KRO1364" s="95"/>
      <c r="KRP1364" s="95"/>
      <c r="KRQ1364" s="95"/>
      <c r="KRR1364" s="95"/>
      <c r="KRS1364" s="95"/>
      <c r="KRT1364" s="95"/>
      <c r="KRU1364" s="95"/>
      <c r="KRV1364" s="95"/>
      <c r="KRW1364" s="95"/>
      <c r="KRX1364" s="95"/>
      <c r="KRY1364" s="95"/>
      <c r="KRZ1364" s="95"/>
      <c r="KSA1364" s="95"/>
      <c r="KSB1364" s="95"/>
      <c r="KSC1364" s="95"/>
      <c r="KSD1364" s="95"/>
      <c r="KSE1364" s="95"/>
      <c r="KSF1364" s="95"/>
      <c r="KSG1364" s="95"/>
      <c r="KSH1364" s="95"/>
      <c r="KSI1364" s="95"/>
      <c r="KSJ1364" s="95"/>
      <c r="KSK1364" s="95"/>
      <c r="KSL1364" s="95"/>
      <c r="KSM1364" s="95"/>
      <c r="KSN1364" s="95"/>
      <c r="KSO1364" s="95"/>
      <c r="KSP1364" s="95"/>
      <c r="KSQ1364" s="95"/>
      <c r="KSR1364" s="95"/>
      <c r="KSS1364" s="95"/>
      <c r="KST1364" s="95"/>
      <c r="KSU1364" s="95"/>
      <c r="KSV1364" s="95"/>
      <c r="KSW1364" s="95"/>
      <c r="KSX1364" s="95"/>
      <c r="KSY1364" s="95"/>
      <c r="KSZ1364" s="95"/>
      <c r="KTA1364" s="95"/>
      <c r="KTB1364" s="95"/>
      <c r="KTC1364" s="95"/>
      <c r="KTD1364" s="95"/>
      <c r="KTE1364" s="95"/>
      <c r="KTF1364" s="95"/>
      <c r="KTG1364" s="95"/>
      <c r="KTH1364" s="95"/>
      <c r="KTI1364" s="95"/>
      <c r="KTJ1364" s="95"/>
      <c r="KTK1364" s="95"/>
      <c r="KTL1364" s="95"/>
      <c r="KTM1364" s="95"/>
      <c r="KTN1364" s="95"/>
      <c r="KTO1364" s="95"/>
      <c r="KTP1364" s="95"/>
      <c r="KTQ1364" s="95"/>
      <c r="KTR1364" s="95"/>
      <c r="KTS1364" s="95"/>
      <c r="KTT1364" s="95"/>
      <c r="KTU1364" s="95"/>
      <c r="KTV1364" s="95"/>
      <c r="KTW1364" s="95"/>
      <c r="KTX1364" s="95"/>
      <c r="KTY1364" s="95"/>
      <c r="KTZ1364" s="95"/>
      <c r="KUA1364" s="95"/>
      <c r="KUB1364" s="95"/>
      <c r="KUC1364" s="95"/>
      <c r="KUD1364" s="95"/>
      <c r="KUE1364" s="95"/>
      <c r="KUF1364" s="95"/>
      <c r="KUG1364" s="95"/>
      <c r="KUH1364" s="95"/>
      <c r="KUI1364" s="95"/>
      <c r="KUJ1364" s="95"/>
      <c r="KUK1364" s="95"/>
      <c r="KUL1364" s="95"/>
      <c r="KUM1364" s="95"/>
      <c r="KUN1364" s="95"/>
      <c r="KUO1364" s="95"/>
      <c r="KUP1364" s="95"/>
      <c r="KUQ1364" s="95"/>
      <c r="KUR1364" s="95"/>
      <c r="KUS1364" s="95"/>
      <c r="KUT1364" s="95"/>
      <c r="KUU1364" s="95"/>
      <c r="KUV1364" s="95"/>
      <c r="KUW1364" s="95"/>
      <c r="KUX1364" s="95"/>
      <c r="KUY1364" s="95"/>
      <c r="KUZ1364" s="95"/>
      <c r="KVA1364" s="95"/>
      <c r="KVB1364" s="95"/>
      <c r="KVC1364" s="95"/>
      <c r="KVD1364" s="95"/>
      <c r="KVE1364" s="95"/>
      <c r="KVF1364" s="95"/>
      <c r="KVG1364" s="95"/>
      <c r="KVH1364" s="95"/>
      <c r="KVI1364" s="95"/>
      <c r="KVJ1364" s="95"/>
      <c r="KVK1364" s="95"/>
      <c r="KVL1364" s="95"/>
      <c r="KVM1364" s="95"/>
      <c r="KVN1364" s="95"/>
      <c r="KVO1364" s="95"/>
      <c r="KVP1364" s="95"/>
      <c r="KVQ1364" s="95"/>
      <c r="KVR1364" s="95"/>
      <c r="KVS1364" s="95"/>
      <c r="KVT1364" s="95"/>
      <c r="KVU1364" s="95"/>
      <c r="KVV1364" s="95"/>
      <c r="KVW1364" s="95"/>
      <c r="KVX1364" s="95"/>
      <c r="KVY1364" s="95"/>
      <c r="KVZ1364" s="95"/>
      <c r="KWA1364" s="95"/>
      <c r="KWB1364" s="95"/>
      <c r="KWC1364" s="95"/>
      <c r="KWD1364" s="95"/>
      <c r="KWE1364" s="95"/>
      <c r="KWF1364" s="95"/>
      <c r="KWG1364" s="95"/>
      <c r="KWH1364" s="95"/>
      <c r="KWI1364" s="95"/>
      <c r="KWJ1364" s="95"/>
      <c r="KWK1364" s="95"/>
      <c r="KWL1364" s="95"/>
      <c r="KWM1364" s="95"/>
      <c r="KWN1364" s="95"/>
      <c r="KWO1364" s="95"/>
      <c r="KWP1364" s="95"/>
      <c r="KWQ1364" s="95"/>
      <c r="KWR1364" s="95"/>
      <c r="KWS1364" s="95"/>
      <c r="KWT1364" s="95"/>
      <c r="KWU1364" s="95"/>
      <c r="KWV1364" s="95"/>
      <c r="KWW1364" s="95"/>
      <c r="KWX1364" s="95"/>
      <c r="KWY1364" s="95"/>
      <c r="KWZ1364" s="95"/>
      <c r="KXA1364" s="95"/>
      <c r="KXB1364" s="95"/>
      <c r="KXC1364" s="95"/>
      <c r="KXD1364" s="95"/>
      <c r="KXE1364" s="95"/>
      <c r="KXF1364" s="95"/>
      <c r="KXG1364" s="95"/>
      <c r="KXH1364" s="95"/>
      <c r="KXI1364" s="95"/>
      <c r="KXJ1364" s="95"/>
      <c r="KXK1364" s="95"/>
      <c r="KXL1364" s="95"/>
      <c r="KXM1364" s="95"/>
      <c r="KXN1364" s="95"/>
      <c r="KXO1364" s="95"/>
      <c r="KXP1364" s="95"/>
      <c r="KXQ1364" s="95"/>
      <c r="KXR1364" s="95"/>
      <c r="KXS1364" s="95"/>
      <c r="KXT1364" s="95"/>
      <c r="KXU1364" s="95"/>
      <c r="KXV1364" s="95"/>
      <c r="KXW1364" s="95"/>
      <c r="KXX1364" s="95"/>
      <c r="KXY1364" s="95"/>
      <c r="KXZ1364" s="95"/>
      <c r="KYA1364" s="95"/>
      <c r="KYB1364" s="95"/>
      <c r="KYC1364" s="95"/>
      <c r="KYD1364" s="95"/>
      <c r="KYE1364" s="95"/>
      <c r="KYF1364" s="95"/>
      <c r="KYG1364" s="95"/>
      <c r="KYH1364" s="95"/>
      <c r="KYI1364" s="95"/>
      <c r="KYJ1364" s="95"/>
      <c r="KYK1364" s="95"/>
      <c r="KYL1364" s="95"/>
      <c r="KYM1364" s="95"/>
      <c r="KYN1364" s="95"/>
      <c r="KYO1364" s="95"/>
      <c r="KYP1364" s="95"/>
      <c r="KYQ1364" s="95"/>
      <c r="KYR1364" s="95"/>
      <c r="KYS1364" s="95"/>
      <c r="KYT1364" s="95"/>
      <c r="KYU1364" s="95"/>
      <c r="KYV1364" s="95"/>
      <c r="KYW1364" s="95"/>
      <c r="KYX1364" s="95"/>
      <c r="KYY1364" s="95"/>
      <c r="KYZ1364" s="95"/>
      <c r="KZA1364" s="95"/>
      <c r="KZB1364" s="95"/>
      <c r="KZC1364" s="95"/>
      <c r="KZD1364" s="95"/>
      <c r="KZE1364" s="95"/>
      <c r="KZF1364" s="95"/>
      <c r="KZG1364" s="95"/>
      <c r="KZH1364" s="95"/>
      <c r="KZI1364" s="95"/>
      <c r="KZJ1364" s="95"/>
      <c r="KZK1364" s="95"/>
      <c r="KZL1364" s="95"/>
      <c r="KZM1364" s="95"/>
      <c r="KZN1364" s="95"/>
      <c r="KZO1364" s="95"/>
      <c r="KZP1364" s="95"/>
      <c r="KZQ1364" s="95"/>
      <c r="KZR1364" s="95"/>
      <c r="KZS1364" s="95"/>
      <c r="KZT1364" s="95"/>
      <c r="KZU1364" s="95"/>
      <c r="KZV1364" s="95"/>
      <c r="KZW1364" s="95"/>
      <c r="KZX1364" s="95"/>
      <c r="KZY1364" s="95"/>
      <c r="KZZ1364" s="95"/>
      <c r="LAA1364" s="95"/>
      <c r="LAB1364" s="95"/>
      <c r="LAC1364" s="95"/>
      <c r="LAD1364" s="95"/>
      <c r="LAE1364" s="95"/>
      <c r="LAF1364" s="95"/>
      <c r="LAG1364" s="95"/>
      <c r="LAH1364" s="95"/>
      <c r="LAI1364" s="95"/>
      <c r="LAJ1364" s="95"/>
      <c r="LAK1364" s="95"/>
      <c r="LAL1364" s="95"/>
      <c r="LAM1364" s="95"/>
      <c r="LAN1364" s="95"/>
      <c r="LAO1364" s="95"/>
      <c r="LAP1364" s="95"/>
      <c r="LAQ1364" s="95"/>
      <c r="LAR1364" s="95"/>
      <c r="LAS1364" s="95"/>
      <c r="LAT1364" s="95"/>
      <c r="LAU1364" s="95"/>
      <c r="LAV1364" s="95"/>
      <c r="LAW1364" s="95"/>
      <c r="LAX1364" s="95"/>
      <c r="LAY1364" s="95"/>
      <c r="LAZ1364" s="95"/>
      <c r="LBA1364" s="95"/>
      <c r="LBB1364" s="95"/>
      <c r="LBC1364" s="95"/>
      <c r="LBD1364" s="95"/>
      <c r="LBE1364" s="95"/>
      <c r="LBF1364" s="95"/>
      <c r="LBG1364" s="95"/>
      <c r="LBH1364" s="95"/>
      <c r="LBI1364" s="95"/>
      <c r="LBJ1364" s="95"/>
      <c r="LBK1364" s="95"/>
      <c r="LBL1364" s="95"/>
      <c r="LBM1364" s="95"/>
      <c r="LBN1364" s="95"/>
      <c r="LBO1364" s="95"/>
      <c r="LBP1364" s="95"/>
      <c r="LBQ1364" s="95"/>
      <c r="LBR1364" s="95"/>
      <c r="LBS1364" s="95"/>
      <c r="LBT1364" s="95"/>
      <c r="LBU1364" s="95"/>
      <c r="LBV1364" s="95"/>
      <c r="LBW1364" s="95"/>
      <c r="LBX1364" s="95"/>
      <c r="LBY1364" s="95"/>
      <c r="LBZ1364" s="95"/>
      <c r="LCA1364" s="95"/>
      <c r="LCB1364" s="95"/>
      <c r="LCC1364" s="95"/>
      <c r="LCD1364" s="95"/>
      <c r="LCE1364" s="95"/>
      <c r="LCF1364" s="95"/>
      <c r="LCG1364" s="95"/>
      <c r="LCH1364" s="95"/>
      <c r="LCI1364" s="95"/>
      <c r="LCJ1364" s="95"/>
      <c r="LCK1364" s="95"/>
      <c r="LCL1364" s="95"/>
      <c r="LCM1364" s="95"/>
      <c r="LCN1364" s="95"/>
      <c r="LCO1364" s="95"/>
      <c r="LCP1364" s="95"/>
      <c r="LCQ1364" s="95"/>
      <c r="LCR1364" s="95"/>
      <c r="LCS1364" s="95"/>
      <c r="LCT1364" s="95"/>
      <c r="LCU1364" s="95"/>
      <c r="LCV1364" s="95"/>
      <c r="LCW1364" s="95"/>
      <c r="LCX1364" s="95"/>
      <c r="LCY1364" s="95"/>
      <c r="LCZ1364" s="95"/>
      <c r="LDA1364" s="95"/>
      <c r="LDB1364" s="95"/>
      <c r="LDC1364" s="95"/>
      <c r="LDD1364" s="95"/>
      <c r="LDE1364" s="95"/>
      <c r="LDF1364" s="95"/>
      <c r="LDG1364" s="95"/>
      <c r="LDH1364" s="95"/>
      <c r="LDI1364" s="95"/>
      <c r="LDJ1364" s="95"/>
      <c r="LDK1364" s="95"/>
      <c r="LDL1364" s="95"/>
      <c r="LDM1364" s="95"/>
      <c r="LDN1364" s="95"/>
      <c r="LDO1364" s="95"/>
      <c r="LDP1364" s="95"/>
      <c r="LDQ1364" s="95"/>
      <c r="LDR1364" s="95"/>
      <c r="LDS1364" s="95"/>
      <c r="LDT1364" s="95"/>
      <c r="LDU1364" s="95"/>
      <c r="LDV1364" s="95"/>
      <c r="LDW1364" s="95"/>
      <c r="LDX1364" s="95"/>
      <c r="LDY1364" s="95"/>
      <c r="LDZ1364" s="95"/>
      <c r="LEA1364" s="95"/>
      <c r="LEB1364" s="95"/>
      <c r="LEC1364" s="95"/>
      <c r="LED1364" s="95"/>
      <c r="LEE1364" s="95"/>
      <c r="LEF1364" s="95"/>
      <c r="LEG1364" s="95"/>
      <c r="LEH1364" s="95"/>
      <c r="LEI1364" s="95"/>
      <c r="LEJ1364" s="95"/>
      <c r="LEK1364" s="95"/>
      <c r="LEL1364" s="95"/>
      <c r="LEM1364" s="95"/>
      <c r="LEN1364" s="95"/>
      <c r="LEO1364" s="95"/>
      <c r="LEP1364" s="95"/>
      <c r="LEQ1364" s="95"/>
      <c r="LER1364" s="95"/>
      <c r="LES1364" s="95"/>
      <c r="LET1364" s="95"/>
      <c r="LEU1364" s="95"/>
      <c r="LEV1364" s="95"/>
      <c r="LEW1364" s="95"/>
      <c r="LEX1364" s="95"/>
      <c r="LEY1364" s="95"/>
      <c r="LEZ1364" s="95"/>
      <c r="LFA1364" s="95"/>
      <c r="LFB1364" s="95"/>
      <c r="LFC1364" s="95"/>
      <c r="LFD1364" s="95"/>
      <c r="LFE1364" s="95"/>
      <c r="LFF1364" s="95"/>
      <c r="LFG1364" s="95"/>
      <c r="LFH1364" s="95"/>
      <c r="LFI1364" s="95"/>
      <c r="LFJ1364" s="95"/>
      <c r="LFK1364" s="95"/>
      <c r="LFL1364" s="95"/>
      <c r="LFM1364" s="95"/>
      <c r="LFN1364" s="95"/>
      <c r="LFO1364" s="95"/>
      <c r="LFP1364" s="95"/>
      <c r="LFQ1364" s="95"/>
      <c r="LFR1364" s="95"/>
      <c r="LFS1364" s="95"/>
      <c r="LFT1364" s="95"/>
      <c r="LFU1364" s="95"/>
      <c r="LFV1364" s="95"/>
      <c r="LFW1364" s="95"/>
      <c r="LFX1364" s="95"/>
      <c r="LFY1364" s="95"/>
      <c r="LFZ1364" s="95"/>
      <c r="LGA1364" s="95"/>
      <c r="LGB1364" s="95"/>
      <c r="LGC1364" s="95"/>
      <c r="LGD1364" s="95"/>
      <c r="LGE1364" s="95"/>
      <c r="LGF1364" s="95"/>
      <c r="LGG1364" s="95"/>
      <c r="LGH1364" s="95"/>
      <c r="LGI1364" s="95"/>
      <c r="LGJ1364" s="95"/>
      <c r="LGK1364" s="95"/>
      <c r="LGL1364" s="95"/>
      <c r="LGM1364" s="95"/>
      <c r="LGN1364" s="95"/>
      <c r="LGO1364" s="95"/>
      <c r="LGP1364" s="95"/>
      <c r="LGQ1364" s="95"/>
      <c r="LGR1364" s="95"/>
      <c r="LGS1364" s="95"/>
      <c r="LGT1364" s="95"/>
      <c r="LGU1364" s="95"/>
      <c r="LGV1364" s="95"/>
      <c r="LGW1364" s="95"/>
      <c r="LGX1364" s="95"/>
      <c r="LGY1364" s="95"/>
      <c r="LGZ1364" s="95"/>
      <c r="LHA1364" s="95"/>
      <c r="LHB1364" s="95"/>
      <c r="LHC1364" s="95"/>
      <c r="LHD1364" s="95"/>
      <c r="LHE1364" s="95"/>
      <c r="LHF1364" s="95"/>
      <c r="LHG1364" s="95"/>
      <c r="LHH1364" s="95"/>
      <c r="LHI1364" s="95"/>
      <c r="LHJ1364" s="95"/>
      <c r="LHK1364" s="95"/>
      <c r="LHL1364" s="95"/>
      <c r="LHM1364" s="95"/>
      <c r="LHN1364" s="95"/>
      <c r="LHO1364" s="95"/>
      <c r="LHP1364" s="95"/>
      <c r="LHQ1364" s="95"/>
      <c r="LHR1364" s="95"/>
      <c r="LHS1364" s="95"/>
      <c r="LHT1364" s="95"/>
      <c r="LHU1364" s="95"/>
      <c r="LHV1364" s="95"/>
      <c r="LHW1364" s="95"/>
      <c r="LHX1364" s="95"/>
      <c r="LHY1364" s="95"/>
      <c r="LHZ1364" s="95"/>
      <c r="LIA1364" s="95"/>
      <c r="LIB1364" s="95"/>
      <c r="LIC1364" s="95"/>
      <c r="LID1364" s="95"/>
      <c r="LIE1364" s="95"/>
      <c r="LIF1364" s="95"/>
      <c r="LIG1364" s="95"/>
      <c r="LIH1364" s="95"/>
      <c r="LII1364" s="95"/>
      <c r="LIJ1364" s="95"/>
      <c r="LIK1364" s="95"/>
      <c r="LIL1364" s="95"/>
      <c r="LIM1364" s="95"/>
      <c r="LIN1364" s="95"/>
      <c r="LIO1364" s="95"/>
      <c r="LIP1364" s="95"/>
      <c r="LIQ1364" s="95"/>
      <c r="LIR1364" s="95"/>
      <c r="LIS1364" s="95"/>
      <c r="LIT1364" s="95"/>
      <c r="LIU1364" s="95"/>
      <c r="LIV1364" s="95"/>
      <c r="LIW1364" s="95"/>
      <c r="LIX1364" s="95"/>
      <c r="LIY1364" s="95"/>
      <c r="LIZ1364" s="95"/>
      <c r="LJA1364" s="95"/>
      <c r="LJB1364" s="95"/>
      <c r="LJC1364" s="95"/>
      <c r="LJD1364" s="95"/>
      <c r="LJE1364" s="95"/>
      <c r="LJF1364" s="95"/>
      <c r="LJG1364" s="95"/>
      <c r="LJH1364" s="95"/>
      <c r="LJI1364" s="95"/>
      <c r="LJJ1364" s="95"/>
      <c r="LJK1364" s="95"/>
      <c r="LJL1364" s="95"/>
      <c r="LJM1364" s="95"/>
      <c r="LJN1364" s="95"/>
      <c r="LJO1364" s="95"/>
      <c r="LJP1364" s="95"/>
      <c r="LJQ1364" s="95"/>
      <c r="LJR1364" s="95"/>
      <c r="LJS1364" s="95"/>
      <c r="LJT1364" s="95"/>
      <c r="LJU1364" s="95"/>
      <c r="LJV1364" s="95"/>
      <c r="LJW1364" s="95"/>
      <c r="LJX1364" s="95"/>
      <c r="LJY1364" s="95"/>
      <c r="LJZ1364" s="95"/>
      <c r="LKA1364" s="95"/>
      <c r="LKB1364" s="95"/>
      <c r="LKC1364" s="95"/>
      <c r="LKD1364" s="95"/>
      <c r="LKE1364" s="95"/>
      <c r="LKF1364" s="95"/>
      <c r="LKG1364" s="95"/>
      <c r="LKH1364" s="95"/>
      <c r="LKI1364" s="95"/>
      <c r="LKJ1364" s="95"/>
      <c r="LKK1364" s="95"/>
      <c r="LKL1364" s="95"/>
      <c r="LKM1364" s="95"/>
      <c r="LKN1364" s="95"/>
      <c r="LKO1364" s="95"/>
      <c r="LKP1364" s="95"/>
      <c r="LKQ1364" s="95"/>
      <c r="LKR1364" s="95"/>
      <c r="LKS1364" s="95"/>
      <c r="LKT1364" s="95"/>
      <c r="LKU1364" s="95"/>
      <c r="LKV1364" s="95"/>
      <c r="LKW1364" s="95"/>
      <c r="LKX1364" s="95"/>
      <c r="LKY1364" s="95"/>
      <c r="LKZ1364" s="95"/>
      <c r="LLA1364" s="95"/>
      <c r="LLB1364" s="95"/>
      <c r="LLC1364" s="95"/>
      <c r="LLD1364" s="95"/>
      <c r="LLE1364" s="95"/>
      <c r="LLF1364" s="95"/>
      <c r="LLG1364" s="95"/>
      <c r="LLH1364" s="95"/>
      <c r="LLI1364" s="95"/>
      <c r="LLJ1364" s="95"/>
      <c r="LLK1364" s="95"/>
      <c r="LLL1364" s="95"/>
      <c r="LLM1364" s="95"/>
      <c r="LLN1364" s="95"/>
      <c r="LLO1364" s="95"/>
      <c r="LLP1364" s="95"/>
      <c r="LLQ1364" s="95"/>
      <c r="LLR1364" s="95"/>
      <c r="LLS1364" s="95"/>
      <c r="LLT1364" s="95"/>
      <c r="LLU1364" s="95"/>
      <c r="LLV1364" s="95"/>
      <c r="LLW1364" s="95"/>
      <c r="LLX1364" s="95"/>
      <c r="LLY1364" s="95"/>
      <c r="LLZ1364" s="95"/>
      <c r="LMA1364" s="95"/>
      <c r="LMB1364" s="95"/>
      <c r="LMC1364" s="95"/>
      <c r="LMD1364" s="95"/>
      <c r="LME1364" s="95"/>
      <c r="LMF1364" s="95"/>
      <c r="LMG1364" s="95"/>
      <c r="LMH1364" s="95"/>
      <c r="LMI1364" s="95"/>
      <c r="LMJ1364" s="95"/>
      <c r="LMK1364" s="95"/>
      <c r="LML1364" s="95"/>
      <c r="LMM1364" s="95"/>
      <c r="LMN1364" s="95"/>
      <c r="LMO1364" s="95"/>
      <c r="LMP1364" s="95"/>
      <c r="LMQ1364" s="95"/>
      <c r="LMR1364" s="95"/>
      <c r="LMS1364" s="95"/>
      <c r="LMT1364" s="95"/>
      <c r="LMU1364" s="95"/>
      <c r="LMV1364" s="95"/>
      <c r="LMW1364" s="95"/>
      <c r="LMX1364" s="95"/>
      <c r="LMY1364" s="95"/>
      <c r="LMZ1364" s="95"/>
      <c r="LNA1364" s="95"/>
      <c r="LNB1364" s="95"/>
      <c r="LNC1364" s="95"/>
      <c r="LND1364" s="95"/>
      <c r="LNE1364" s="95"/>
      <c r="LNF1364" s="95"/>
      <c r="LNG1364" s="95"/>
      <c r="LNH1364" s="95"/>
      <c r="LNI1364" s="95"/>
      <c r="LNJ1364" s="95"/>
      <c r="LNK1364" s="95"/>
      <c r="LNL1364" s="95"/>
      <c r="LNM1364" s="95"/>
      <c r="LNN1364" s="95"/>
      <c r="LNO1364" s="95"/>
      <c r="LNP1364" s="95"/>
      <c r="LNQ1364" s="95"/>
      <c r="LNR1364" s="95"/>
      <c r="LNS1364" s="95"/>
      <c r="LNT1364" s="95"/>
      <c r="LNU1364" s="95"/>
      <c r="LNV1364" s="95"/>
      <c r="LNW1364" s="95"/>
      <c r="LNX1364" s="95"/>
      <c r="LNY1364" s="95"/>
      <c r="LNZ1364" s="95"/>
      <c r="LOA1364" s="95"/>
      <c r="LOB1364" s="95"/>
      <c r="LOC1364" s="95"/>
      <c r="LOD1364" s="95"/>
      <c r="LOE1364" s="95"/>
      <c r="LOF1364" s="95"/>
      <c r="LOG1364" s="95"/>
      <c r="LOH1364" s="95"/>
      <c r="LOI1364" s="95"/>
      <c r="LOJ1364" s="95"/>
      <c r="LOK1364" s="95"/>
      <c r="LOL1364" s="95"/>
      <c r="LOM1364" s="95"/>
      <c r="LON1364" s="95"/>
      <c r="LOO1364" s="95"/>
      <c r="LOP1364" s="95"/>
      <c r="LOQ1364" s="95"/>
      <c r="LOR1364" s="95"/>
      <c r="LOS1364" s="95"/>
      <c r="LOT1364" s="95"/>
      <c r="LOU1364" s="95"/>
      <c r="LOV1364" s="95"/>
      <c r="LOW1364" s="95"/>
      <c r="LOX1364" s="95"/>
      <c r="LOY1364" s="95"/>
      <c r="LOZ1364" s="95"/>
      <c r="LPA1364" s="95"/>
      <c r="LPB1364" s="95"/>
      <c r="LPC1364" s="95"/>
      <c r="LPD1364" s="95"/>
      <c r="LPE1364" s="95"/>
      <c r="LPF1364" s="95"/>
      <c r="LPG1364" s="95"/>
      <c r="LPH1364" s="95"/>
      <c r="LPI1364" s="95"/>
      <c r="LPJ1364" s="95"/>
      <c r="LPK1364" s="95"/>
      <c r="LPL1364" s="95"/>
      <c r="LPM1364" s="95"/>
      <c r="LPN1364" s="95"/>
      <c r="LPO1364" s="95"/>
      <c r="LPP1364" s="95"/>
      <c r="LPQ1364" s="95"/>
      <c r="LPR1364" s="95"/>
      <c r="LPS1364" s="95"/>
      <c r="LPT1364" s="95"/>
      <c r="LPU1364" s="95"/>
      <c r="LPV1364" s="95"/>
      <c r="LPW1364" s="95"/>
      <c r="LPX1364" s="95"/>
      <c r="LPY1364" s="95"/>
      <c r="LPZ1364" s="95"/>
      <c r="LQA1364" s="95"/>
      <c r="LQB1364" s="95"/>
      <c r="LQC1364" s="95"/>
      <c r="LQD1364" s="95"/>
      <c r="LQE1364" s="95"/>
      <c r="LQF1364" s="95"/>
      <c r="LQG1364" s="95"/>
      <c r="LQH1364" s="95"/>
      <c r="LQI1364" s="95"/>
      <c r="LQJ1364" s="95"/>
      <c r="LQK1364" s="95"/>
      <c r="LQL1364" s="95"/>
      <c r="LQM1364" s="95"/>
      <c r="LQN1364" s="95"/>
      <c r="LQO1364" s="95"/>
      <c r="LQP1364" s="95"/>
      <c r="LQQ1364" s="95"/>
      <c r="LQR1364" s="95"/>
      <c r="LQS1364" s="95"/>
      <c r="LQT1364" s="95"/>
      <c r="LQU1364" s="95"/>
      <c r="LQV1364" s="95"/>
      <c r="LQW1364" s="95"/>
      <c r="LQX1364" s="95"/>
      <c r="LQY1364" s="95"/>
      <c r="LQZ1364" s="95"/>
      <c r="LRA1364" s="95"/>
      <c r="LRB1364" s="95"/>
      <c r="LRC1364" s="95"/>
      <c r="LRD1364" s="95"/>
      <c r="LRE1364" s="95"/>
      <c r="LRF1364" s="95"/>
      <c r="LRG1364" s="95"/>
      <c r="LRH1364" s="95"/>
      <c r="LRI1364" s="95"/>
      <c r="LRJ1364" s="95"/>
      <c r="LRK1364" s="95"/>
      <c r="LRL1364" s="95"/>
      <c r="LRM1364" s="95"/>
      <c r="LRN1364" s="95"/>
      <c r="LRO1364" s="95"/>
      <c r="LRP1364" s="95"/>
      <c r="LRQ1364" s="95"/>
      <c r="LRR1364" s="95"/>
      <c r="LRS1364" s="95"/>
      <c r="LRT1364" s="95"/>
      <c r="LRU1364" s="95"/>
      <c r="LRV1364" s="95"/>
      <c r="LRW1364" s="95"/>
      <c r="LRX1364" s="95"/>
      <c r="LRY1364" s="95"/>
      <c r="LRZ1364" s="95"/>
      <c r="LSA1364" s="95"/>
      <c r="LSB1364" s="95"/>
      <c r="LSC1364" s="95"/>
      <c r="LSD1364" s="95"/>
      <c r="LSE1364" s="95"/>
      <c r="LSF1364" s="95"/>
      <c r="LSG1364" s="95"/>
      <c r="LSH1364" s="95"/>
      <c r="LSI1364" s="95"/>
      <c r="LSJ1364" s="95"/>
      <c r="LSK1364" s="95"/>
      <c r="LSL1364" s="95"/>
      <c r="LSM1364" s="95"/>
      <c r="LSN1364" s="95"/>
      <c r="LSO1364" s="95"/>
      <c r="LSP1364" s="95"/>
      <c r="LSQ1364" s="95"/>
      <c r="LSR1364" s="95"/>
      <c r="LSS1364" s="95"/>
      <c r="LST1364" s="95"/>
      <c r="LSU1364" s="95"/>
      <c r="LSV1364" s="95"/>
      <c r="LSW1364" s="95"/>
      <c r="LSX1364" s="95"/>
      <c r="LSY1364" s="95"/>
      <c r="LSZ1364" s="95"/>
      <c r="LTA1364" s="95"/>
      <c r="LTB1364" s="95"/>
      <c r="LTC1364" s="95"/>
      <c r="LTD1364" s="95"/>
      <c r="LTE1364" s="95"/>
      <c r="LTF1364" s="95"/>
      <c r="LTG1364" s="95"/>
      <c r="LTH1364" s="95"/>
      <c r="LTI1364" s="95"/>
      <c r="LTJ1364" s="95"/>
      <c r="LTK1364" s="95"/>
      <c r="LTL1364" s="95"/>
      <c r="LTM1364" s="95"/>
      <c r="LTN1364" s="95"/>
      <c r="LTO1364" s="95"/>
      <c r="LTP1364" s="95"/>
      <c r="LTQ1364" s="95"/>
      <c r="LTR1364" s="95"/>
      <c r="LTS1364" s="95"/>
      <c r="LTT1364" s="95"/>
      <c r="LTU1364" s="95"/>
      <c r="LTV1364" s="95"/>
      <c r="LTW1364" s="95"/>
      <c r="LTX1364" s="95"/>
      <c r="LTY1364" s="95"/>
      <c r="LTZ1364" s="95"/>
      <c r="LUA1364" s="95"/>
      <c r="LUB1364" s="95"/>
      <c r="LUC1364" s="95"/>
      <c r="LUD1364" s="95"/>
      <c r="LUE1364" s="95"/>
      <c r="LUF1364" s="95"/>
      <c r="LUG1364" s="95"/>
      <c r="LUH1364" s="95"/>
      <c r="LUI1364" s="95"/>
      <c r="LUJ1364" s="95"/>
      <c r="LUK1364" s="95"/>
      <c r="LUL1364" s="95"/>
      <c r="LUM1364" s="95"/>
      <c r="LUN1364" s="95"/>
      <c r="LUO1364" s="95"/>
      <c r="LUP1364" s="95"/>
      <c r="LUQ1364" s="95"/>
      <c r="LUR1364" s="95"/>
      <c r="LUS1364" s="95"/>
      <c r="LUT1364" s="95"/>
      <c r="LUU1364" s="95"/>
      <c r="LUV1364" s="95"/>
      <c r="LUW1364" s="95"/>
      <c r="LUX1364" s="95"/>
      <c r="LUY1364" s="95"/>
      <c r="LUZ1364" s="95"/>
      <c r="LVA1364" s="95"/>
      <c r="LVB1364" s="95"/>
      <c r="LVC1364" s="95"/>
      <c r="LVD1364" s="95"/>
      <c r="LVE1364" s="95"/>
      <c r="LVF1364" s="95"/>
      <c r="LVG1364" s="95"/>
      <c r="LVH1364" s="95"/>
      <c r="LVI1364" s="95"/>
      <c r="LVJ1364" s="95"/>
      <c r="LVK1364" s="95"/>
      <c r="LVL1364" s="95"/>
      <c r="LVM1364" s="95"/>
      <c r="LVN1364" s="95"/>
      <c r="LVO1364" s="95"/>
      <c r="LVP1364" s="95"/>
      <c r="LVQ1364" s="95"/>
      <c r="LVR1364" s="95"/>
      <c r="LVS1364" s="95"/>
      <c r="LVT1364" s="95"/>
      <c r="LVU1364" s="95"/>
      <c r="LVV1364" s="95"/>
      <c r="LVW1364" s="95"/>
      <c r="LVX1364" s="95"/>
      <c r="LVY1364" s="95"/>
      <c r="LVZ1364" s="95"/>
      <c r="LWA1364" s="95"/>
      <c r="LWB1364" s="95"/>
      <c r="LWC1364" s="95"/>
      <c r="LWD1364" s="95"/>
      <c r="LWE1364" s="95"/>
      <c r="LWF1364" s="95"/>
      <c r="LWG1364" s="95"/>
      <c r="LWH1364" s="95"/>
      <c r="LWI1364" s="95"/>
      <c r="LWJ1364" s="95"/>
      <c r="LWK1364" s="95"/>
      <c r="LWL1364" s="95"/>
      <c r="LWM1364" s="95"/>
      <c r="LWN1364" s="95"/>
      <c r="LWO1364" s="95"/>
      <c r="LWP1364" s="95"/>
      <c r="LWQ1364" s="95"/>
      <c r="LWR1364" s="95"/>
      <c r="LWS1364" s="95"/>
      <c r="LWT1364" s="95"/>
      <c r="LWU1364" s="95"/>
      <c r="LWV1364" s="95"/>
      <c r="LWW1364" s="95"/>
      <c r="LWX1364" s="95"/>
      <c r="LWY1364" s="95"/>
      <c r="LWZ1364" s="95"/>
      <c r="LXA1364" s="95"/>
      <c r="LXB1364" s="95"/>
      <c r="LXC1364" s="95"/>
      <c r="LXD1364" s="95"/>
      <c r="LXE1364" s="95"/>
      <c r="LXF1364" s="95"/>
      <c r="LXG1364" s="95"/>
      <c r="LXH1364" s="95"/>
      <c r="LXI1364" s="95"/>
      <c r="LXJ1364" s="95"/>
      <c r="LXK1364" s="95"/>
      <c r="LXL1364" s="95"/>
      <c r="LXM1364" s="95"/>
      <c r="LXN1364" s="95"/>
      <c r="LXO1364" s="95"/>
      <c r="LXP1364" s="95"/>
      <c r="LXQ1364" s="95"/>
      <c r="LXR1364" s="95"/>
      <c r="LXS1364" s="95"/>
      <c r="LXT1364" s="95"/>
      <c r="LXU1364" s="95"/>
      <c r="LXV1364" s="95"/>
      <c r="LXW1364" s="95"/>
      <c r="LXX1364" s="95"/>
      <c r="LXY1364" s="95"/>
      <c r="LXZ1364" s="95"/>
      <c r="LYA1364" s="95"/>
      <c r="LYB1364" s="95"/>
      <c r="LYC1364" s="95"/>
      <c r="LYD1364" s="95"/>
      <c r="LYE1364" s="95"/>
      <c r="LYF1364" s="95"/>
      <c r="LYG1364" s="95"/>
      <c r="LYH1364" s="95"/>
      <c r="LYI1364" s="95"/>
      <c r="LYJ1364" s="95"/>
      <c r="LYK1364" s="95"/>
      <c r="LYL1364" s="95"/>
      <c r="LYM1364" s="95"/>
      <c r="LYN1364" s="95"/>
      <c r="LYO1364" s="95"/>
      <c r="LYP1364" s="95"/>
      <c r="LYQ1364" s="95"/>
      <c r="LYR1364" s="95"/>
      <c r="LYS1364" s="95"/>
      <c r="LYT1364" s="95"/>
      <c r="LYU1364" s="95"/>
      <c r="LYV1364" s="95"/>
      <c r="LYW1364" s="95"/>
      <c r="LYX1364" s="95"/>
      <c r="LYY1364" s="95"/>
      <c r="LYZ1364" s="95"/>
      <c r="LZA1364" s="95"/>
      <c r="LZB1364" s="95"/>
      <c r="LZC1364" s="95"/>
      <c r="LZD1364" s="95"/>
      <c r="LZE1364" s="95"/>
      <c r="LZF1364" s="95"/>
      <c r="LZG1364" s="95"/>
      <c r="LZH1364" s="95"/>
      <c r="LZI1364" s="95"/>
      <c r="LZJ1364" s="95"/>
      <c r="LZK1364" s="95"/>
      <c r="LZL1364" s="95"/>
      <c r="LZM1364" s="95"/>
      <c r="LZN1364" s="95"/>
      <c r="LZO1364" s="95"/>
      <c r="LZP1364" s="95"/>
      <c r="LZQ1364" s="95"/>
      <c r="LZR1364" s="95"/>
      <c r="LZS1364" s="95"/>
      <c r="LZT1364" s="95"/>
      <c r="LZU1364" s="95"/>
      <c r="LZV1364" s="95"/>
      <c r="LZW1364" s="95"/>
      <c r="LZX1364" s="95"/>
      <c r="LZY1364" s="95"/>
      <c r="LZZ1364" s="95"/>
      <c r="MAA1364" s="95"/>
      <c r="MAB1364" s="95"/>
      <c r="MAC1364" s="95"/>
      <c r="MAD1364" s="95"/>
      <c r="MAE1364" s="95"/>
      <c r="MAF1364" s="95"/>
      <c r="MAG1364" s="95"/>
      <c r="MAH1364" s="95"/>
      <c r="MAI1364" s="95"/>
      <c r="MAJ1364" s="95"/>
      <c r="MAK1364" s="95"/>
      <c r="MAL1364" s="95"/>
      <c r="MAM1364" s="95"/>
      <c r="MAN1364" s="95"/>
      <c r="MAO1364" s="95"/>
      <c r="MAP1364" s="95"/>
      <c r="MAQ1364" s="95"/>
      <c r="MAR1364" s="95"/>
      <c r="MAS1364" s="95"/>
      <c r="MAT1364" s="95"/>
      <c r="MAU1364" s="95"/>
      <c r="MAV1364" s="95"/>
      <c r="MAW1364" s="95"/>
      <c r="MAX1364" s="95"/>
      <c r="MAY1364" s="95"/>
      <c r="MAZ1364" s="95"/>
      <c r="MBA1364" s="95"/>
      <c r="MBB1364" s="95"/>
      <c r="MBC1364" s="95"/>
      <c r="MBD1364" s="95"/>
      <c r="MBE1364" s="95"/>
      <c r="MBF1364" s="95"/>
      <c r="MBG1364" s="95"/>
      <c r="MBH1364" s="95"/>
      <c r="MBI1364" s="95"/>
      <c r="MBJ1364" s="95"/>
      <c r="MBK1364" s="95"/>
      <c r="MBL1364" s="95"/>
      <c r="MBM1364" s="95"/>
      <c r="MBN1364" s="95"/>
      <c r="MBO1364" s="95"/>
      <c r="MBP1364" s="95"/>
      <c r="MBQ1364" s="95"/>
      <c r="MBR1364" s="95"/>
      <c r="MBS1364" s="95"/>
      <c r="MBT1364" s="95"/>
      <c r="MBU1364" s="95"/>
      <c r="MBV1364" s="95"/>
      <c r="MBW1364" s="95"/>
      <c r="MBX1364" s="95"/>
      <c r="MBY1364" s="95"/>
      <c r="MBZ1364" s="95"/>
      <c r="MCA1364" s="95"/>
      <c r="MCB1364" s="95"/>
      <c r="MCC1364" s="95"/>
      <c r="MCD1364" s="95"/>
      <c r="MCE1364" s="95"/>
      <c r="MCF1364" s="95"/>
      <c r="MCG1364" s="95"/>
      <c r="MCH1364" s="95"/>
      <c r="MCI1364" s="95"/>
      <c r="MCJ1364" s="95"/>
      <c r="MCK1364" s="95"/>
      <c r="MCL1364" s="95"/>
      <c r="MCM1364" s="95"/>
      <c r="MCN1364" s="95"/>
      <c r="MCO1364" s="95"/>
      <c r="MCP1364" s="95"/>
      <c r="MCQ1364" s="95"/>
      <c r="MCR1364" s="95"/>
      <c r="MCS1364" s="95"/>
      <c r="MCT1364" s="95"/>
      <c r="MCU1364" s="95"/>
      <c r="MCV1364" s="95"/>
      <c r="MCW1364" s="95"/>
      <c r="MCX1364" s="95"/>
      <c r="MCY1364" s="95"/>
      <c r="MCZ1364" s="95"/>
      <c r="MDA1364" s="95"/>
      <c r="MDB1364" s="95"/>
      <c r="MDC1364" s="95"/>
      <c r="MDD1364" s="95"/>
      <c r="MDE1364" s="95"/>
      <c r="MDF1364" s="95"/>
      <c r="MDG1364" s="95"/>
      <c r="MDH1364" s="95"/>
      <c r="MDI1364" s="95"/>
      <c r="MDJ1364" s="95"/>
      <c r="MDK1364" s="95"/>
      <c r="MDL1364" s="95"/>
      <c r="MDM1364" s="95"/>
      <c r="MDN1364" s="95"/>
      <c r="MDO1364" s="95"/>
      <c r="MDP1364" s="95"/>
      <c r="MDQ1364" s="95"/>
      <c r="MDR1364" s="95"/>
      <c r="MDS1364" s="95"/>
      <c r="MDT1364" s="95"/>
      <c r="MDU1364" s="95"/>
      <c r="MDV1364" s="95"/>
      <c r="MDW1364" s="95"/>
      <c r="MDX1364" s="95"/>
      <c r="MDY1364" s="95"/>
      <c r="MDZ1364" s="95"/>
      <c r="MEA1364" s="95"/>
      <c r="MEB1364" s="95"/>
      <c r="MEC1364" s="95"/>
      <c r="MED1364" s="95"/>
      <c r="MEE1364" s="95"/>
      <c r="MEF1364" s="95"/>
      <c r="MEG1364" s="95"/>
      <c r="MEH1364" s="95"/>
      <c r="MEI1364" s="95"/>
      <c r="MEJ1364" s="95"/>
      <c r="MEK1364" s="95"/>
      <c r="MEL1364" s="95"/>
      <c r="MEM1364" s="95"/>
      <c r="MEN1364" s="95"/>
      <c r="MEO1364" s="95"/>
      <c r="MEP1364" s="95"/>
      <c r="MEQ1364" s="95"/>
      <c r="MER1364" s="95"/>
      <c r="MES1364" s="95"/>
      <c r="MET1364" s="95"/>
      <c r="MEU1364" s="95"/>
      <c r="MEV1364" s="95"/>
      <c r="MEW1364" s="95"/>
      <c r="MEX1364" s="95"/>
      <c r="MEY1364" s="95"/>
      <c r="MEZ1364" s="95"/>
      <c r="MFA1364" s="95"/>
      <c r="MFB1364" s="95"/>
      <c r="MFC1364" s="95"/>
      <c r="MFD1364" s="95"/>
      <c r="MFE1364" s="95"/>
      <c r="MFF1364" s="95"/>
      <c r="MFG1364" s="95"/>
      <c r="MFH1364" s="95"/>
      <c r="MFI1364" s="95"/>
      <c r="MFJ1364" s="95"/>
      <c r="MFK1364" s="95"/>
      <c r="MFL1364" s="95"/>
      <c r="MFM1364" s="95"/>
      <c r="MFN1364" s="95"/>
      <c r="MFO1364" s="95"/>
      <c r="MFP1364" s="95"/>
      <c r="MFQ1364" s="95"/>
      <c r="MFR1364" s="95"/>
      <c r="MFS1364" s="95"/>
      <c r="MFT1364" s="95"/>
      <c r="MFU1364" s="95"/>
      <c r="MFV1364" s="95"/>
      <c r="MFW1364" s="95"/>
      <c r="MFX1364" s="95"/>
      <c r="MFY1364" s="95"/>
      <c r="MFZ1364" s="95"/>
      <c r="MGA1364" s="95"/>
      <c r="MGB1364" s="95"/>
      <c r="MGC1364" s="95"/>
      <c r="MGD1364" s="95"/>
      <c r="MGE1364" s="95"/>
      <c r="MGF1364" s="95"/>
      <c r="MGG1364" s="95"/>
      <c r="MGH1364" s="95"/>
      <c r="MGI1364" s="95"/>
      <c r="MGJ1364" s="95"/>
      <c r="MGK1364" s="95"/>
      <c r="MGL1364" s="95"/>
      <c r="MGM1364" s="95"/>
      <c r="MGN1364" s="95"/>
      <c r="MGO1364" s="95"/>
      <c r="MGP1364" s="95"/>
      <c r="MGQ1364" s="95"/>
      <c r="MGR1364" s="95"/>
      <c r="MGS1364" s="95"/>
      <c r="MGT1364" s="95"/>
      <c r="MGU1364" s="95"/>
      <c r="MGV1364" s="95"/>
      <c r="MGW1364" s="95"/>
      <c r="MGX1364" s="95"/>
      <c r="MGY1364" s="95"/>
      <c r="MGZ1364" s="95"/>
      <c r="MHA1364" s="95"/>
      <c r="MHB1364" s="95"/>
      <c r="MHC1364" s="95"/>
      <c r="MHD1364" s="95"/>
      <c r="MHE1364" s="95"/>
      <c r="MHF1364" s="95"/>
      <c r="MHG1364" s="95"/>
      <c r="MHH1364" s="95"/>
      <c r="MHI1364" s="95"/>
      <c r="MHJ1364" s="95"/>
      <c r="MHK1364" s="95"/>
      <c r="MHL1364" s="95"/>
      <c r="MHM1364" s="95"/>
      <c r="MHN1364" s="95"/>
      <c r="MHO1364" s="95"/>
      <c r="MHP1364" s="95"/>
      <c r="MHQ1364" s="95"/>
      <c r="MHR1364" s="95"/>
      <c r="MHS1364" s="95"/>
      <c r="MHT1364" s="95"/>
      <c r="MHU1364" s="95"/>
      <c r="MHV1364" s="95"/>
      <c r="MHW1364" s="95"/>
      <c r="MHX1364" s="95"/>
      <c r="MHY1364" s="95"/>
      <c r="MHZ1364" s="95"/>
      <c r="MIA1364" s="95"/>
      <c r="MIB1364" s="95"/>
      <c r="MIC1364" s="95"/>
      <c r="MID1364" s="95"/>
      <c r="MIE1364" s="95"/>
      <c r="MIF1364" s="95"/>
      <c r="MIG1364" s="95"/>
      <c r="MIH1364" s="95"/>
      <c r="MII1364" s="95"/>
      <c r="MIJ1364" s="95"/>
      <c r="MIK1364" s="95"/>
      <c r="MIL1364" s="95"/>
      <c r="MIM1364" s="95"/>
      <c r="MIN1364" s="95"/>
      <c r="MIO1364" s="95"/>
      <c r="MIP1364" s="95"/>
      <c r="MIQ1364" s="95"/>
      <c r="MIR1364" s="95"/>
      <c r="MIS1364" s="95"/>
      <c r="MIT1364" s="95"/>
      <c r="MIU1364" s="95"/>
      <c r="MIV1364" s="95"/>
      <c r="MIW1364" s="95"/>
      <c r="MIX1364" s="95"/>
      <c r="MIY1364" s="95"/>
      <c r="MIZ1364" s="95"/>
      <c r="MJA1364" s="95"/>
      <c r="MJB1364" s="95"/>
      <c r="MJC1364" s="95"/>
      <c r="MJD1364" s="95"/>
      <c r="MJE1364" s="95"/>
      <c r="MJF1364" s="95"/>
      <c r="MJG1364" s="95"/>
      <c r="MJH1364" s="95"/>
      <c r="MJI1364" s="95"/>
      <c r="MJJ1364" s="95"/>
      <c r="MJK1364" s="95"/>
      <c r="MJL1364" s="95"/>
      <c r="MJM1364" s="95"/>
      <c r="MJN1364" s="95"/>
      <c r="MJO1364" s="95"/>
      <c r="MJP1364" s="95"/>
      <c r="MJQ1364" s="95"/>
      <c r="MJR1364" s="95"/>
      <c r="MJS1364" s="95"/>
      <c r="MJT1364" s="95"/>
      <c r="MJU1364" s="95"/>
      <c r="MJV1364" s="95"/>
      <c r="MJW1364" s="95"/>
      <c r="MJX1364" s="95"/>
      <c r="MJY1364" s="95"/>
      <c r="MJZ1364" s="95"/>
      <c r="MKA1364" s="95"/>
      <c r="MKB1364" s="95"/>
      <c r="MKC1364" s="95"/>
      <c r="MKD1364" s="95"/>
      <c r="MKE1364" s="95"/>
      <c r="MKF1364" s="95"/>
      <c r="MKG1364" s="95"/>
      <c r="MKH1364" s="95"/>
      <c r="MKI1364" s="95"/>
      <c r="MKJ1364" s="95"/>
      <c r="MKK1364" s="95"/>
      <c r="MKL1364" s="95"/>
      <c r="MKM1364" s="95"/>
      <c r="MKN1364" s="95"/>
      <c r="MKO1364" s="95"/>
      <c r="MKP1364" s="95"/>
      <c r="MKQ1364" s="95"/>
      <c r="MKR1364" s="95"/>
      <c r="MKS1364" s="95"/>
      <c r="MKT1364" s="95"/>
      <c r="MKU1364" s="95"/>
      <c r="MKV1364" s="95"/>
      <c r="MKW1364" s="95"/>
      <c r="MKX1364" s="95"/>
      <c r="MKY1364" s="95"/>
      <c r="MKZ1364" s="95"/>
      <c r="MLA1364" s="95"/>
      <c r="MLB1364" s="95"/>
      <c r="MLC1364" s="95"/>
      <c r="MLD1364" s="95"/>
      <c r="MLE1364" s="95"/>
      <c r="MLF1364" s="95"/>
      <c r="MLG1364" s="95"/>
      <c r="MLH1364" s="95"/>
      <c r="MLI1364" s="95"/>
      <c r="MLJ1364" s="95"/>
      <c r="MLK1364" s="95"/>
      <c r="MLL1364" s="95"/>
      <c r="MLM1364" s="95"/>
      <c r="MLN1364" s="95"/>
      <c r="MLO1364" s="95"/>
      <c r="MLP1364" s="95"/>
      <c r="MLQ1364" s="95"/>
      <c r="MLR1364" s="95"/>
      <c r="MLS1364" s="95"/>
      <c r="MLT1364" s="95"/>
      <c r="MLU1364" s="95"/>
      <c r="MLV1364" s="95"/>
      <c r="MLW1364" s="95"/>
      <c r="MLX1364" s="95"/>
      <c r="MLY1364" s="95"/>
      <c r="MLZ1364" s="95"/>
      <c r="MMA1364" s="95"/>
      <c r="MMB1364" s="95"/>
      <c r="MMC1364" s="95"/>
      <c r="MMD1364" s="95"/>
      <c r="MME1364" s="95"/>
      <c r="MMF1364" s="95"/>
      <c r="MMG1364" s="95"/>
      <c r="MMH1364" s="95"/>
      <c r="MMI1364" s="95"/>
      <c r="MMJ1364" s="95"/>
      <c r="MMK1364" s="95"/>
      <c r="MML1364" s="95"/>
      <c r="MMM1364" s="95"/>
      <c r="MMN1364" s="95"/>
      <c r="MMO1364" s="95"/>
      <c r="MMP1364" s="95"/>
      <c r="MMQ1364" s="95"/>
      <c r="MMR1364" s="95"/>
      <c r="MMS1364" s="95"/>
      <c r="MMT1364" s="95"/>
      <c r="MMU1364" s="95"/>
      <c r="MMV1364" s="95"/>
      <c r="MMW1364" s="95"/>
      <c r="MMX1364" s="95"/>
      <c r="MMY1364" s="95"/>
      <c r="MMZ1364" s="95"/>
      <c r="MNA1364" s="95"/>
      <c r="MNB1364" s="95"/>
      <c r="MNC1364" s="95"/>
      <c r="MND1364" s="95"/>
      <c r="MNE1364" s="95"/>
      <c r="MNF1364" s="95"/>
      <c r="MNG1364" s="95"/>
      <c r="MNH1364" s="95"/>
      <c r="MNI1364" s="95"/>
      <c r="MNJ1364" s="95"/>
      <c r="MNK1364" s="95"/>
      <c r="MNL1364" s="95"/>
      <c r="MNM1364" s="95"/>
      <c r="MNN1364" s="95"/>
      <c r="MNO1364" s="95"/>
      <c r="MNP1364" s="95"/>
      <c r="MNQ1364" s="95"/>
      <c r="MNR1364" s="95"/>
      <c r="MNS1364" s="95"/>
      <c r="MNT1364" s="95"/>
      <c r="MNU1364" s="95"/>
      <c r="MNV1364" s="95"/>
      <c r="MNW1364" s="95"/>
      <c r="MNX1364" s="95"/>
      <c r="MNY1364" s="95"/>
      <c r="MNZ1364" s="95"/>
      <c r="MOA1364" s="95"/>
      <c r="MOB1364" s="95"/>
      <c r="MOC1364" s="95"/>
      <c r="MOD1364" s="95"/>
      <c r="MOE1364" s="95"/>
      <c r="MOF1364" s="95"/>
      <c r="MOG1364" s="95"/>
      <c r="MOH1364" s="95"/>
      <c r="MOI1364" s="95"/>
      <c r="MOJ1364" s="95"/>
      <c r="MOK1364" s="95"/>
      <c r="MOL1364" s="95"/>
      <c r="MOM1364" s="95"/>
      <c r="MON1364" s="95"/>
      <c r="MOO1364" s="95"/>
      <c r="MOP1364" s="95"/>
      <c r="MOQ1364" s="95"/>
      <c r="MOR1364" s="95"/>
      <c r="MOS1364" s="95"/>
      <c r="MOT1364" s="95"/>
      <c r="MOU1364" s="95"/>
      <c r="MOV1364" s="95"/>
      <c r="MOW1364" s="95"/>
      <c r="MOX1364" s="95"/>
      <c r="MOY1364" s="95"/>
      <c r="MOZ1364" s="95"/>
      <c r="MPA1364" s="95"/>
      <c r="MPB1364" s="95"/>
      <c r="MPC1364" s="95"/>
      <c r="MPD1364" s="95"/>
      <c r="MPE1364" s="95"/>
      <c r="MPF1364" s="95"/>
      <c r="MPG1364" s="95"/>
      <c r="MPH1364" s="95"/>
      <c r="MPI1364" s="95"/>
      <c r="MPJ1364" s="95"/>
      <c r="MPK1364" s="95"/>
      <c r="MPL1364" s="95"/>
      <c r="MPM1364" s="95"/>
      <c r="MPN1364" s="95"/>
      <c r="MPO1364" s="95"/>
      <c r="MPP1364" s="95"/>
      <c r="MPQ1364" s="95"/>
      <c r="MPR1364" s="95"/>
      <c r="MPS1364" s="95"/>
      <c r="MPT1364" s="95"/>
      <c r="MPU1364" s="95"/>
      <c r="MPV1364" s="95"/>
      <c r="MPW1364" s="95"/>
      <c r="MPX1364" s="95"/>
      <c r="MPY1364" s="95"/>
      <c r="MPZ1364" s="95"/>
      <c r="MQA1364" s="95"/>
      <c r="MQB1364" s="95"/>
      <c r="MQC1364" s="95"/>
      <c r="MQD1364" s="95"/>
      <c r="MQE1364" s="95"/>
      <c r="MQF1364" s="95"/>
      <c r="MQG1364" s="95"/>
      <c r="MQH1364" s="95"/>
      <c r="MQI1364" s="95"/>
      <c r="MQJ1364" s="95"/>
      <c r="MQK1364" s="95"/>
      <c r="MQL1364" s="95"/>
      <c r="MQM1364" s="95"/>
      <c r="MQN1364" s="95"/>
      <c r="MQO1364" s="95"/>
      <c r="MQP1364" s="95"/>
      <c r="MQQ1364" s="95"/>
      <c r="MQR1364" s="95"/>
      <c r="MQS1364" s="95"/>
      <c r="MQT1364" s="95"/>
      <c r="MQU1364" s="95"/>
      <c r="MQV1364" s="95"/>
      <c r="MQW1364" s="95"/>
      <c r="MQX1364" s="95"/>
      <c r="MQY1364" s="95"/>
      <c r="MQZ1364" s="95"/>
      <c r="MRA1364" s="95"/>
      <c r="MRB1364" s="95"/>
      <c r="MRC1364" s="95"/>
      <c r="MRD1364" s="95"/>
      <c r="MRE1364" s="95"/>
      <c r="MRF1364" s="95"/>
      <c r="MRG1364" s="95"/>
      <c r="MRH1364" s="95"/>
      <c r="MRI1364" s="95"/>
      <c r="MRJ1364" s="95"/>
      <c r="MRK1364" s="95"/>
      <c r="MRL1364" s="95"/>
      <c r="MRM1364" s="95"/>
      <c r="MRN1364" s="95"/>
      <c r="MRO1364" s="95"/>
      <c r="MRP1364" s="95"/>
      <c r="MRQ1364" s="95"/>
      <c r="MRR1364" s="95"/>
      <c r="MRS1364" s="95"/>
      <c r="MRT1364" s="95"/>
      <c r="MRU1364" s="95"/>
      <c r="MRV1364" s="95"/>
      <c r="MRW1364" s="95"/>
      <c r="MRX1364" s="95"/>
      <c r="MRY1364" s="95"/>
      <c r="MRZ1364" s="95"/>
      <c r="MSA1364" s="95"/>
      <c r="MSB1364" s="95"/>
      <c r="MSC1364" s="95"/>
      <c r="MSD1364" s="95"/>
      <c r="MSE1364" s="95"/>
      <c r="MSF1364" s="95"/>
      <c r="MSG1364" s="95"/>
      <c r="MSH1364" s="95"/>
      <c r="MSI1364" s="95"/>
      <c r="MSJ1364" s="95"/>
      <c r="MSK1364" s="95"/>
      <c r="MSL1364" s="95"/>
      <c r="MSM1364" s="95"/>
      <c r="MSN1364" s="95"/>
      <c r="MSO1364" s="95"/>
      <c r="MSP1364" s="95"/>
      <c r="MSQ1364" s="95"/>
      <c r="MSR1364" s="95"/>
      <c r="MSS1364" s="95"/>
      <c r="MST1364" s="95"/>
      <c r="MSU1364" s="95"/>
      <c r="MSV1364" s="95"/>
      <c r="MSW1364" s="95"/>
      <c r="MSX1364" s="95"/>
      <c r="MSY1364" s="95"/>
      <c r="MSZ1364" s="95"/>
      <c r="MTA1364" s="95"/>
      <c r="MTB1364" s="95"/>
      <c r="MTC1364" s="95"/>
      <c r="MTD1364" s="95"/>
      <c r="MTE1364" s="95"/>
      <c r="MTF1364" s="95"/>
      <c r="MTG1364" s="95"/>
      <c r="MTH1364" s="95"/>
      <c r="MTI1364" s="95"/>
      <c r="MTJ1364" s="95"/>
      <c r="MTK1364" s="95"/>
      <c r="MTL1364" s="95"/>
      <c r="MTM1364" s="95"/>
      <c r="MTN1364" s="95"/>
      <c r="MTO1364" s="95"/>
      <c r="MTP1364" s="95"/>
      <c r="MTQ1364" s="95"/>
      <c r="MTR1364" s="95"/>
      <c r="MTS1364" s="95"/>
      <c r="MTT1364" s="95"/>
      <c r="MTU1364" s="95"/>
      <c r="MTV1364" s="95"/>
      <c r="MTW1364" s="95"/>
      <c r="MTX1364" s="95"/>
      <c r="MTY1364" s="95"/>
      <c r="MTZ1364" s="95"/>
      <c r="MUA1364" s="95"/>
      <c r="MUB1364" s="95"/>
      <c r="MUC1364" s="95"/>
      <c r="MUD1364" s="95"/>
      <c r="MUE1364" s="95"/>
      <c r="MUF1364" s="95"/>
      <c r="MUG1364" s="95"/>
      <c r="MUH1364" s="95"/>
      <c r="MUI1364" s="95"/>
      <c r="MUJ1364" s="95"/>
      <c r="MUK1364" s="95"/>
      <c r="MUL1364" s="95"/>
      <c r="MUM1364" s="95"/>
      <c r="MUN1364" s="95"/>
      <c r="MUO1364" s="95"/>
      <c r="MUP1364" s="95"/>
      <c r="MUQ1364" s="95"/>
      <c r="MUR1364" s="95"/>
      <c r="MUS1364" s="95"/>
      <c r="MUT1364" s="95"/>
      <c r="MUU1364" s="95"/>
      <c r="MUV1364" s="95"/>
      <c r="MUW1364" s="95"/>
      <c r="MUX1364" s="95"/>
      <c r="MUY1364" s="95"/>
      <c r="MUZ1364" s="95"/>
      <c r="MVA1364" s="95"/>
      <c r="MVB1364" s="95"/>
      <c r="MVC1364" s="95"/>
      <c r="MVD1364" s="95"/>
      <c r="MVE1364" s="95"/>
      <c r="MVF1364" s="95"/>
      <c r="MVG1364" s="95"/>
      <c r="MVH1364" s="95"/>
      <c r="MVI1364" s="95"/>
      <c r="MVJ1364" s="95"/>
      <c r="MVK1364" s="95"/>
      <c r="MVL1364" s="95"/>
      <c r="MVM1364" s="95"/>
      <c r="MVN1364" s="95"/>
      <c r="MVO1364" s="95"/>
      <c r="MVP1364" s="95"/>
      <c r="MVQ1364" s="95"/>
      <c r="MVR1364" s="95"/>
      <c r="MVS1364" s="95"/>
      <c r="MVT1364" s="95"/>
      <c r="MVU1364" s="95"/>
      <c r="MVV1364" s="95"/>
      <c r="MVW1364" s="95"/>
      <c r="MVX1364" s="95"/>
      <c r="MVY1364" s="95"/>
      <c r="MVZ1364" s="95"/>
      <c r="MWA1364" s="95"/>
      <c r="MWB1364" s="95"/>
      <c r="MWC1364" s="95"/>
      <c r="MWD1364" s="95"/>
      <c r="MWE1364" s="95"/>
      <c r="MWF1364" s="95"/>
      <c r="MWG1364" s="95"/>
      <c r="MWH1364" s="95"/>
      <c r="MWI1364" s="95"/>
      <c r="MWJ1364" s="95"/>
      <c r="MWK1364" s="95"/>
      <c r="MWL1364" s="95"/>
      <c r="MWM1364" s="95"/>
      <c r="MWN1364" s="95"/>
      <c r="MWO1364" s="95"/>
      <c r="MWP1364" s="95"/>
      <c r="MWQ1364" s="95"/>
      <c r="MWR1364" s="95"/>
      <c r="MWS1364" s="95"/>
      <c r="MWT1364" s="95"/>
      <c r="MWU1364" s="95"/>
      <c r="MWV1364" s="95"/>
      <c r="MWW1364" s="95"/>
      <c r="MWX1364" s="95"/>
      <c r="MWY1364" s="95"/>
      <c r="MWZ1364" s="95"/>
      <c r="MXA1364" s="95"/>
      <c r="MXB1364" s="95"/>
      <c r="MXC1364" s="95"/>
      <c r="MXD1364" s="95"/>
      <c r="MXE1364" s="95"/>
      <c r="MXF1364" s="95"/>
      <c r="MXG1364" s="95"/>
      <c r="MXH1364" s="95"/>
      <c r="MXI1364" s="95"/>
      <c r="MXJ1364" s="95"/>
      <c r="MXK1364" s="95"/>
      <c r="MXL1364" s="95"/>
      <c r="MXM1364" s="95"/>
      <c r="MXN1364" s="95"/>
      <c r="MXO1364" s="95"/>
      <c r="MXP1364" s="95"/>
      <c r="MXQ1364" s="95"/>
      <c r="MXR1364" s="95"/>
      <c r="MXS1364" s="95"/>
      <c r="MXT1364" s="95"/>
      <c r="MXU1364" s="95"/>
      <c r="MXV1364" s="95"/>
      <c r="MXW1364" s="95"/>
      <c r="MXX1364" s="95"/>
      <c r="MXY1364" s="95"/>
      <c r="MXZ1364" s="95"/>
      <c r="MYA1364" s="95"/>
      <c r="MYB1364" s="95"/>
      <c r="MYC1364" s="95"/>
      <c r="MYD1364" s="95"/>
      <c r="MYE1364" s="95"/>
      <c r="MYF1364" s="95"/>
      <c r="MYG1364" s="95"/>
      <c r="MYH1364" s="95"/>
      <c r="MYI1364" s="95"/>
      <c r="MYJ1364" s="95"/>
      <c r="MYK1364" s="95"/>
      <c r="MYL1364" s="95"/>
      <c r="MYM1364" s="95"/>
      <c r="MYN1364" s="95"/>
      <c r="MYO1364" s="95"/>
      <c r="MYP1364" s="95"/>
      <c r="MYQ1364" s="95"/>
      <c r="MYR1364" s="95"/>
      <c r="MYS1364" s="95"/>
      <c r="MYT1364" s="95"/>
      <c r="MYU1364" s="95"/>
      <c r="MYV1364" s="95"/>
      <c r="MYW1364" s="95"/>
      <c r="MYX1364" s="95"/>
      <c r="MYY1364" s="95"/>
      <c r="MYZ1364" s="95"/>
      <c r="MZA1364" s="95"/>
      <c r="MZB1364" s="95"/>
      <c r="MZC1364" s="95"/>
      <c r="MZD1364" s="95"/>
      <c r="MZE1364" s="95"/>
      <c r="MZF1364" s="95"/>
      <c r="MZG1364" s="95"/>
      <c r="MZH1364" s="95"/>
      <c r="MZI1364" s="95"/>
      <c r="MZJ1364" s="95"/>
      <c r="MZK1364" s="95"/>
      <c r="MZL1364" s="95"/>
      <c r="MZM1364" s="95"/>
      <c r="MZN1364" s="95"/>
      <c r="MZO1364" s="95"/>
      <c r="MZP1364" s="95"/>
      <c r="MZQ1364" s="95"/>
      <c r="MZR1364" s="95"/>
      <c r="MZS1364" s="95"/>
      <c r="MZT1364" s="95"/>
      <c r="MZU1364" s="95"/>
      <c r="MZV1364" s="95"/>
      <c r="MZW1364" s="95"/>
      <c r="MZX1364" s="95"/>
      <c r="MZY1364" s="95"/>
      <c r="MZZ1364" s="95"/>
      <c r="NAA1364" s="95"/>
      <c r="NAB1364" s="95"/>
      <c r="NAC1364" s="95"/>
      <c r="NAD1364" s="95"/>
      <c r="NAE1364" s="95"/>
      <c r="NAF1364" s="95"/>
      <c r="NAG1364" s="95"/>
      <c r="NAH1364" s="95"/>
      <c r="NAI1364" s="95"/>
      <c r="NAJ1364" s="95"/>
      <c r="NAK1364" s="95"/>
      <c r="NAL1364" s="95"/>
      <c r="NAM1364" s="95"/>
      <c r="NAN1364" s="95"/>
      <c r="NAO1364" s="95"/>
      <c r="NAP1364" s="95"/>
      <c r="NAQ1364" s="95"/>
      <c r="NAR1364" s="95"/>
      <c r="NAS1364" s="95"/>
      <c r="NAT1364" s="95"/>
      <c r="NAU1364" s="95"/>
      <c r="NAV1364" s="95"/>
      <c r="NAW1364" s="95"/>
      <c r="NAX1364" s="95"/>
      <c r="NAY1364" s="95"/>
      <c r="NAZ1364" s="95"/>
      <c r="NBA1364" s="95"/>
      <c r="NBB1364" s="95"/>
      <c r="NBC1364" s="95"/>
      <c r="NBD1364" s="95"/>
      <c r="NBE1364" s="95"/>
      <c r="NBF1364" s="95"/>
      <c r="NBG1364" s="95"/>
      <c r="NBH1364" s="95"/>
      <c r="NBI1364" s="95"/>
      <c r="NBJ1364" s="95"/>
      <c r="NBK1364" s="95"/>
      <c r="NBL1364" s="95"/>
      <c r="NBM1364" s="95"/>
      <c r="NBN1364" s="95"/>
      <c r="NBO1364" s="95"/>
      <c r="NBP1364" s="95"/>
      <c r="NBQ1364" s="95"/>
      <c r="NBR1364" s="95"/>
      <c r="NBS1364" s="95"/>
      <c r="NBT1364" s="95"/>
      <c r="NBU1364" s="95"/>
      <c r="NBV1364" s="95"/>
      <c r="NBW1364" s="95"/>
      <c r="NBX1364" s="95"/>
      <c r="NBY1364" s="95"/>
      <c r="NBZ1364" s="95"/>
      <c r="NCA1364" s="95"/>
      <c r="NCB1364" s="95"/>
      <c r="NCC1364" s="95"/>
      <c r="NCD1364" s="95"/>
      <c r="NCE1364" s="95"/>
      <c r="NCF1364" s="95"/>
      <c r="NCG1364" s="95"/>
      <c r="NCH1364" s="95"/>
      <c r="NCI1364" s="95"/>
      <c r="NCJ1364" s="95"/>
      <c r="NCK1364" s="95"/>
      <c r="NCL1364" s="95"/>
      <c r="NCM1364" s="95"/>
      <c r="NCN1364" s="95"/>
      <c r="NCO1364" s="95"/>
      <c r="NCP1364" s="95"/>
      <c r="NCQ1364" s="95"/>
      <c r="NCR1364" s="95"/>
      <c r="NCS1364" s="95"/>
      <c r="NCT1364" s="95"/>
      <c r="NCU1364" s="95"/>
      <c r="NCV1364" s="95"/>
      <c r="NCW1364" s="95"/>
      <c r="NCX1364" s="95"/>
      <c r="NCY1364" s="95"/>
      <c r="NCZ1364" s="95"/>
      <c r="NDA1364" s="95"/>
      <c r="NDB1364" s="95"/>
      <c r="NDC1364" s="95"/>
      <c r="NDD1364" s="95"/>
      <c r="NDE1364" s="95"/>
      <c r="NDF1364" s="95"/>
      <c r="NDG1364" s="95"/>
      <c r="NDH1364" s="95"/>
      <c r="NDI1364" s="95"/>
      <c r="NDJ1364" s="95"/>
      <c r="NDK1364" s="95"/>
      <c r="NDL1364" s="95"/>
      <c r="NDM1364" s="95"/>
      <c r="NDN1364" s="95"/>
      <c r="NDO1364" s="95"/>
      <c r="NDP1364" s="95"/>
      <c r="NDQ1364" s="95"/>
      <c r="NDR1364" s="95"/>
      <c r="NDS1364" s="95"/>
      <c r="NDT1364" s="95"/>
      <c r="NDU1364" s="95"/>
      <c r="NDV1364" s="95"/>
      <c r="NDW1364" s="95"/>
      <c r="NDX1364" s="95"/>
      <c r="NDY1364" s="95"/>
      <c r="NDZ1364" s="95"/>
      <c r="NEA1364" s="95"/>
      <c r="NEB1364" s="95"/>
      <c r="NEC1364" s="95"/>
      <c r="NED1364" s="95"/>
      <c r="NEE1364" s="95"/>
      <c r="NEF1364" s="95"/>
      <c r="NEG1364" s="95"/>
      <c r="NEH1364" s="95"/>
      <c r="NEI1364" s="95"/>
      <c r="NEJ1364" s="95"/>
      <c r="NEK1364" s="95"/>
      <c r="NEL1364" s="95"/>
      <c r="NEM1364" s="95"/>
      <c r="NEN1364" s="95"/>
      <c r="NEO1364" s="95"/>
      <c r="NEP1364" s="95"/>
      <c r="NEQ1364" s="95"/>
      <c r="NER1364" s="95"/>
      <c r="NES1364" s="95"/>
      <c r="NET1364" s="95"/>
      <c r="NEU1364" s="95"/>
      <c r="NEV1364" s="95"/>
      <c r="NEW1364" s="95"/>
      <c r="NEX1364" s="95"/>
      <c r="NEY1364" s="95"/>
      <c r="NEZ1364" s="95"/>
      <c r="NFA1364" s="95"/>
      <c r="NFB1364" s="95"/>
      <c r="NFC1364" s="95"/>
      <c r="NFD1364" s="95"/>
      <c r="NFE1364" s="95"/>
      <c r="NFF1364" s="95"/>
      <c r="NFG1364" s="95"/>
      <c r="NFH1364" s="95"/>
      <c r="NFI1364" s="95"/>
      <c r="NFJ1364" s="95"/>
      <c r="NFK1364" s="95"/>
      <c r="NFL1364" s="95"/>
      <c r="NFM1364" s="95"/>
      <c r="NFN1364" s="95"/>
      <c r="NFO1364" s="95"/>
      <c r="NFP1364" s="95"/>
      <c r="NFQ1364" s="95"/>
      <c r="NFR1364" s="95"/>
      <c r="NFS1364" s="95"/>
      <c r="NFT1364" s="95"/>
      <c r="NFU1364" s="95"/>
      <c r="NFV1364" s="95"/>
      <c r="NFW1364" s="95"/>
      <c r="NFX1364" s="95"/>
      <c r="NFY1364" s="95"/>
      <c r="NFZ1364" s="95"/>
      <c r="NGA1364" s="95"/>
      <c r="NGB1364" s="95"/>
      <c r="NGC1364" s="95"/>
      <c r="NGD1364" s="95"/>
      <c r="NGE1364" s="95"/>
      <c r="NGF1364" s="95"/>
      <c r="NGG1364" s="95"/>
      <c r="NGH1364" s="95"/>
      <c r="NGI1364" s="95"/>
      <c r="NGJ1364" s="95"/>
      <c r="NGK1364" s="95"/>
      <c r="NGL1364" s="95"/>
      <c r="NGM1364" s="95"/>
      <c r="NGN1364" s="95"/>
      <c r="NGO1364" s="95"/>
      <c r="NGP1364" s="95"/>
      <c r="NGQ1364" s="95"/>
      <c r="NGR1364" s="95"/>
      <c r="NGS1364" s="95"/>
      <c r="NGT1364" s="95"/>
      <c r="NGU1364" s="95"/>
      <c r="NGV1364" s="95"/>
      <c r="NGW1364" s="95"/>
      <c r="NGX1364" s="95"/>
      <c r="NGY1364" s="95"/>
      <c r="NGZ1364" s="95"/>
      <c r="NHA1364" s="95"/>
      <c r="NHB1364" s="95"/>
      <c r="NHC1364" s="95"/>
      <c r="NHD1364" s="95"/>
      <c r="NHE1364" s="95"/>
      <c r="NHF1364" s="95"/>
      <c r="NHG1364" s="95"/>
      <c r="NHH1364" s="95"/>
      <c r="NHI1364" s="95"/>
      <c r="NHJ1364" s="95"/>
      <c r="NHK1364" s="95"/>
      <c r="NHL1364" s="95"/>
      <c r="NHM1364" s="95"/>
      <c r="NHN1364" s="95"/>
      <c r="NHO1364" s="95"/>
      <c r="NHP1364" s="95"/>
      <c r="NHQ1364" s="95"/>
      <c r="NHR1364" s="95"/>
      <c r="NHS1364" s="95"/>
      <c r="NHT1364" s="95"/>
      <c r="NHU1364" s="95"/>
      <c r="NHV1364" s="95"/>
      <c r="NHW1364" s="95"/>
      <c r="NHX1364" s="95"/>
      <c r="NHY1364" s="95"/>
      <c r="NHZ1364" s="95"/>
      <c r="NIA1364" s="95"/>
      <c r="NIB1364" s="95"/>
      <c r="NIC1364" s="95"/>
      <c r="NID1364" s="95"/>
      <c r="NIE1364" s="95"/>
      <c r="NIF1364" s="95"/>
      <c r="NIG1364" s="95"/>
      <c r="NIH1364" s="95"/>
      <c r="NII1364" s="95"/>
      <c r="NIJ1364" s="95"/>
      <c r="NIK1364" s="95"/>
      <c r="NIL1364" s="95"/>
      <c r="NIM1364" s="95"/>
      <c r="NIN1364" s="95"/>
      <c r="NIO1364" s="95"/>
      <c r="NIP1364" s="95"/>
      <c r="NIQ1364" s="95"/>
      <c r="NIR1364" s="95"/>
      <c r="NIS1364" s="95"/>
      <c r="NIT1364" s="95"/>
      <c r="NIU1364" s="95"/>
      <c r="NIV1364" s="95"/>
      <c r="NIW1364" s="95"/>
      <c r="NIX1364" s="95"/>
      <c r="NIY1364" s="95"/>
      <c r="NIZ1364" s="95"/>
      <c r="NJA1364" s="95"/>
      <c r="NJB1364" s="95"/>
      <c r="NJC1364" s="95"/>
      <c r="NJD1364" s="95"/>
      <c r="NJE1364" s="95"/>
      <c r="NJF1364" s="95"/>
      <c r="NJG1364" s="95"/>
      <c r="NJH1364" s="95"/>
      <c r="NJI1364" s="95"/>
      <c r="NJJ1364" s="95"/>
      <c r="NJK1364" s="95"/>
      <c r="NJL1364" s="95"/>
      <c r="NJM1364" s="95"/>
      <c r="NJN1364" s="95"/>
      <c r="NJO1364" s="95"/>
      <c r="NJP1364" s="95"/>
      <c r="NJQ1364" s="95"/>
      <c r="NJR1364" s="95"/>
      <c r="NJS1364" s="95"/>
      <c r="NJT1364" s="95"/>
      <c r="NJU1364" s="95"/>
      <c r="NJV1364" s="95"/>
      <c r="NJW1364" s="95"/>
      <c r="NJX1364" s="95"/>
      <c r="NJY1364" s="95"/>
      <c r="NJZ1364" s="95"/>
      <c r="NKA1364" s="95"/>
      <c r="NKB1364" s="95"/>
      <c r="NKC1364" s="95"/>
      <c r="NKD1364" s="95"/>
      <c r="NKE1364" s="95"/>
      <c r="NKF1364" s="95"/>
      <c r="NKG1364" s="95"/>
      <c r="NKH1364" s="95"/>
      <c r="NKI1364" s="95"/>
      <c r="NKJ1364" s="95"/>
      <c r="NKK1364" s="95"/>
      <c r="NKL1364" s="95"/>
      <c r="NKM1364" s="95"/>
      <c r="NKN1364" s="95"/>
      <c r="NKO1364" s="95"/>
      <c r="NKP1364" s="95"/>
      <c r="NKQ1364" s="95"/>
      <c r="NKR1364" s="95"/>
      <c r="NKS1364" s="95"/>
      <c r="NKT1364" s="95"/>
      <c r="NKU1364" s="95"/>
      <c r="NKV1364" s="95"/>
      <c r="NKW1364" s="95"/>
      <c r="NKX1364" s="95"/>
      <c r="NKY1364" s="95"/>
      <c r="NKZ1364" s="95"/>
      <c r="NLA1364" s="95"/>
      <c r="NLB1364" s="95"/>
      <c r="NLC1364" s="95"/>
      <c r="NLD1364" s="95"/>
      <c r="NLE1364" s="95"/>
      <c r="NLF1364" s="95"/>
      <c r="NLG1364" s="95"/>
      <c r="NLH1364" s="95"/>
      <c r="NLI1364" s="95"/>
      <c r="NLJ1364" s="95"/>
      <c r="NLK1364" s="95"/>
      <c r="NLL1364" s="95"/>
      <c r="NLM1364" s="95"/>
      <c r="NLN1364" s="95"/>
      <c r="NLO1364" s="95"/>
      <c r="NLP1364" s="95"/>
      <c r="NLQ1364" s="95"/>
      <c r="NLR1364" s="95"/>
      <c r="NLS1364" s="95"/>
      <c r="NLT1364" s="95"/>
      <c r="NLU1364" s="95"/>
      <c r="NLV1364" s="95"/>
      <c r="NLW1364" s="95"/>
      <c r="NLX1364" s="95"/>
      <c r="NLY1364" s="95"/>
      <c r="NLZ1364" s="95"/>
      <c r="NMA1364" s="95"/>
      <c r="NMB1364" s="95"/>
      <c r="NMC1364" s="95"/>
      <c r="NMD1364" s="95"/>
      <c r="NME1364" s="95"/>
      <c r="NMF1364" s="95"/>
      <c r="NMG1364" s="95"/>
      <c r="NMH1364" s="95"/>
      <c r="NMI1364" s="95"/>
      <c r="NMJ1364" s="95"/>
      <c r="NMK1364" s="95"/>
      <c r="NML1364" s="95"/>
      <c r="NMM1364" s="95"/>
      <c r="NMN1364" s="95"/>
      <c r="NMO1364" s="95"/>
      <c r="NMP1364" s="95"/>
      <c r="NMQ1364" s="95"/>
      <c r="NMR1364" s="95"/>
      <c r="NMS1364" s="95"/>
      <c r="NMT1364" s="95"/>
      <c r="NMU1364" s="95"/>
      <c r="NMV1364" s="95"/>
      <c r="NMW1364" s="95"/>
      <c r="NMX1364" s="95"/>
      <c r="NMY1364" s="95"/>
      <c r="NMZ1364" s="95"/>
      <c r="NNA1364" s="95"/>
      <c r="NNB1364" s="95"/>
      <c r="NNC1364" s="95"/>
      <c r="NND1364" s="95"/>
      <c r="NNE1364" s="95"/>
      <c r="NNF1364" s="95"/>
      <c r="NNG1364" s="95"/>
      <c r="NNH1364" s="95"/>
      <c r="NNI1364" s="95"/>
      <c r="NNJ1364" s="95"/>
      <c r="NNK1364" s="95"/>
      <c r="NNL1364" s="95"/>
      <c r="NNM1364" s="95"/>
      <c r="NNN1364" s="95"/>
      <c r="NNO1364" s="95"/>
      <c r="NNP1364" s="95"/>
      <c r="NNQ1364" s="95"/>
      <c r="NNR1364" s="95"/>
      <c r="NNS1364" s="95"/>
      <c r="NNT1364" s="95"/>
      <c r="NNU1364" s="95"/>
      <c r="NNV1364" s="95"/>
      <c r="NNW1364" s="95"/>
      <c r="NNX1364" s="95"/>
      <c r="NNY1364" s="95"/>
      <c r="NNZ1364" s="95"/>
      <c r="NOA1364" s="95"/>
      <c r="NOB1364" s="95"/>
      <c r="NOC1364" s="95"/>
      <c r="NOD1364" s="95"/>
      <c r="NOE1364" s="95"/>
      <c r="NOF1364" s="95"/>
      <c r="NOG1364" s="95"/>
      <c r="NOH1364" s="95"/>
      <c r="NOI1364" s="95"/>
      <c r="NOJ1364" s="95"/>
      <c r="NOK1364" s="95"/>
      <c r="NOL1364" s="95"/>
      <c r="NOM1364" s="95"/>
      <c r="NON1364" s="95"/>
      <c r="NOO1364" s="95"/>
      <c r="NOP1364" s="95"/>
      <c r="NOQ1364" s="95"/>
      <c r="NOR1364" s="95"/>
      <c r="NOS1364" s="95"/>
      <c r="NOT1364" s="95"/>
      <c r="NOU1364" s="95"/>
      <c r="NOV1364" s="95"/>
      <c r="NOW1364" s="95"/>
      <c r="NOX1364" s="95"/>
      <c r="NOY1364" s="95"/>
      <c r="NOZ1364" s="95"/>
      <c r="NPA1364" s="95"/>
      <c r="NPB1364" s="95"/>
      <c r="NPC1364" s="95"/>
      <c r="NPD1364" s="95"/>
      <c r="NPE1364" s="95"/>
      <c r="NPF1364" s="95"/>
      <c r="NPG1364" s="95"/>
      <c r="NPH1364" s="95"/>
      <c r="NPI1364" s="95"/>
      <c r="NPJ1364" s="95"/>
      <c r="NPK1364" s="95"/>
      <c r="NPL1364" s="95"/>
      <c r="NPM1364" s="95"/>
      <c r="NPN1364" s="95"/>
      <c r="NPO1364" s="95"/>
      <c r="NPP1364" s="95"/>
      <c r="NPQ1364" s="95"/>
      <c r="NPR1364" s="95"/>
      <c r="NPS1364" s="95"/>
      <c r="NPT1364" s="95"/>
      <c r="NPU1364" s="95"/>
      <c r="NPV1364" s="95"/>
      <c r="NPW1364" s="95"/>
      <c r="NPX1364" s="95"/>
      <c r="NPY1364" s="95"/>
      <c r="NPZ1364" s="95"/>
      <c r="NQA1364" s="95"/>
      <c r="NQB1364" s="95"/>
      <c r="NQC1364" s="95"/>
      <c r="NQD1364" s="95"/>
      <c r="NQE1364" s="95"/>
      <c r="NQF1364" s="95"/>
      <c r="NQG1364" s="95"/>
      <c r="NQH1364" s="95"/>
      <c r="NQI1364" s="95"/>
      <c r="NQJ1364" s="95"/>
      <c r="NQK1364" s="95"/>
      <c r="NQL1364" s="95"/>
      <c r="NQM1364" s="95"/>
      <c r="NQN1364" s="95"/>
      <c r="NQO1364" s="95"/>
      <c r="NQP1364" s="95"/>
      <c r="NQQ1364" s="95"/>
      <c r="NQR1364" s="95"/>
      <c r="NQS1364" s="95"/>
      <c r="NQT1364" s="95"/>
      <c r="NQU1364" s="95"/>
      <c r="NQV1364" s="95"/>
      <c r="NQW1364" s="95"/>
      <c r="NQX1364" s="95"/>
      <c r="NQY1364" s="95"/>
      <c r="NQZ1364" s="95"/>
      <c r="NRA1364" s="95"/>
      <c r="NRB1364" s="95"/>
      <c r="NRC1364" s="95"/>
      <c r="NRD1364" s="95"/>
      <c r="NRE1364" s="95"/>
      <c r="NRF1364" s="95"/>
      <c r="NRG1364" s="95"/>
      <c r="NRH1364" s="95"/>
      <c r="NRI1364" s="95"/>
      <c r="NRJ1364" s="95"/>
      <c r="NRK1364" s="95"/>
      <c r="NRL1364" s="95"/>
      <c r="NRM1364" s="95"/>
      <c r="NRN1364" s="95"/>
      <c r="NRO1364" s="95"/>
      <c r="NRP1364" s="95"/>
      <c r="NRQ1364" s="95"/>
      <c r="NRR1364" s="95"/>
      <c r="NRS1364" s="95"/>
      <c r="NRT1364" s="95"/>
      <c r="NRU1364" s="95"/>
      <c r="NRV1364" s="95"/>
      <c r="NRW1364" s="95"/>
      <c r="NRX1364" s="95"/>
      <c r="NRY1364" s="95"/>
      <c r="NRZ1364" s="95"/>
      <c r="NSA1364" s="95"/>
      <c r="NSB1364" s="95"/>
      <c r="NSC1364" s="95"/>
      <c r="NSD1364" s="95"/>
      <c r="NSE1364" s="95"/>
      <c r="NSF1364" s="95"/>
      <c r="NSG1364" s="95"/>
      <c r="NSH1364" s="95"/>
      <c r="NSI1364" s="95"/>
      <c r="NSJ1364" s="95"/>
      <c r="NSK1364" s="95"/>
      <c r="NSL1364" s="95"/>
      <c r="NSM1364" s="95"/>
      <c r="NSN1364" s="95"/>
      <c r="NSO1364" s="95"/>
      <c r="NSP1364" s="95"/>
      <c r="NSQ1364" s="95"/>
      <c r="NSR1364" s="95"/>
      <c r="NSS1364" s="95"/>
      <c r="NST1364" s="95"/>
      <c r="NSU1364" s="95"/>
      <c r="NSV1364" s="95"/>
      <c r="NSW1364" s="95"/>
      <c r="NSX1364" s="95"/>
      <c r="NSY1364" s="95"/>
      <c r="NSZ1364" s="95"/>
      <c r="NTA1364" s="95"/>
      <c r="NTB1364" s="95"/>
      <c r="NTC1364" s="95"/>
      <c r="NTD1364" s="95"/>
      <c r="NTE1364" s="95"/>
      <c r="NTF1364" s="95"/>
      <c r="NTG1364" s="95"/>
      <c r="NTH1364" s="95"/>
      <c r="NTI1364" s="95"/>
      <c r="NTJ1364" s="95"/>
      <c r="NTK1364" s="95"/>
      <c r="NTL1364" s="95"/>
      <c r="NTM1364" s="95"/>
      <c r="NTN1364" s="95"/>
      <c r="NTO1364" s="95"/>
      <c r="NTP1364" s="95"/>
      <c r="NTQ1364" s="95"/>
      <c r="NTR1364" s="95"/>
      <c r="NTS1364" s="95"/>
      <c r="NTT1364" s="95"/>
      <c r="NTU1364" s="95"/>
      <c r="NTV1364" s="95"/>
      <c r="NTW1364" s="95"/>
      <c r="NTX1364" s="95"/>
      <c r="NTY1364" s="95"/>
      <c r="NTZ1364" s="95"/>
      <c r="NUA1364" s="95"/>
      <c r="NUB1364" s="95"/>
      <c r="NUC1364" s="95"/>
      <c r="NUD1364" s="95"/>
      <c r="NUE1364" s="95"/>
      <c r="NUF1364" s="95"/>
      <c r="NUG1364" s="95"/>
      <c r="NUH1364" s="95"/>
      <c r="NUI1364" s="95"/>
      <c r="NUJ1364" s="95"/>
      <c r="NUK1364" s="95"/>
      <c r="NUL1364" s="95"/>
      <c r="NUM1364" s="95"/>
      <c r="NUN1364" s="95"/>
      <c r="NUO1364" s="95"/>
      <c r="NUP1364" s="95"/>
      <c r="NUQ1364" s="95"/>
      <c r="NUR1364" s="95"/>
      <c r="NUS1364" s="95"/>
      <c r="NUT1364" s="95"/>
      <c r="NUU1364" s="95"/>
      <c r="NUV1364" s="95"/>
      <c r="NUW1364" s="95"/>
      <c r="NUX1364" s="95"/>
      <c r="NUY1364" s="95"/>
      <c r="NUZ1364" s="95"/>
      <c r="NVA1364" s="95"/>
      <c r="NVB1364" s="95"/>
      <c r="NVC1364" s="95"/>
      <c r="NVD1364" s="95"/>
      <c r="NVE1364" s="95"/>
      <c r="NVF1364" s="95"/>
      <c r="NVG1364" s="95"/>
      <c r="NVH1364" s="95"/>
      <c r="NVI1364" s="95"/>
      <c r="NVJ1364" s="95"/>
      <c r="NVK1364" s="95"/>
      <c r="NVL1364" s="95"/>
      <c r="NVM1364" s="95"/>
      <c r="NVN1364" s="95"/>
      <c r="NVO1364" s="95"/>
      <c r="NVP1364" s="95"/>
      <c r="NVQ1364" s="95"/>
      <c r="NVR1364" s="95"/>
      <c r="NVS1364" s="95"/>
      <c r="NVT1364" s="95"/>
      <c r="NVU1364" s="95"/>
      <c r="NVV1364" s="95"/>
      <c r="NVW1364" s="95"/>
      <c r="NVX1364" s="95"/>
      <c r="NVY1364" s="95"/>
      <c r="NVZ1364" s="95"/>
      <c r="NWA1364" s="95"/>
      <c r="NWB1364" s="95"/>
      <c r="NWC1364" s="95"/>
      <c r="NWD1364" s="95"/>
      <c r="NWE1364" s="95"/>
      <c r="NWF1364" s="95"/>
      <c r="NWG1364" s="95"/>
      <c r="NWH1364" s="95"/>
      <c r="NWI1364" s="95"/>
      <c r="NWJ1364" s="95"/>
      <c r="NWK1364" s="95"/>
      <c r="NWL1364" s="95"/>
      <c r="NWM1364" s="95"/>
      <c r="NWN1364" s="95"/>
      <c r="NWO1364" s="95"/>
      <c r="NWP1364" s="95"/>
      <c r="NWQ1364" s="95"/>
      <c r="NWR1364" s="95"/>
      <c r="NWS1364" s="95"/>
      <c r="NWT1364" s="95"/>
      <c r="NWU1364" s="95"/>
      <c r="NWV1364" s="95"/>
      <c r="NWW1364" s="95"/>
      <c r="NWX1364" s="95"/>
      <c r="NWY1364" s="95"/>
      <c r="NWZ1364" s="95"/>
      <c r="NXA1364" s="95"/>
      <c r="NXB1364" s="95"/>
      <c r="NXC1364" s="95"/>
      <c r="NXD1364" s="95"/>
      <c r="NXE1364" s="95"/>
      <c r="NXF1364" s="95"/>
      <c r="NXG1364" s="95"/>
      <c r="NXH1364" s="95"/>
      <c r="NXI1364" s="95"/>
      <c r="NXJ1364" s="95"/>
      <c r="NXK1364" s="95"/>
      <c r="NXL1364" s="95"/>
      <c r="NXM1364" s="95"/>
      <c r="NXN1364" s="95"/>
      <c r="NXO1364" s="95"/>
      <c r="NXP1364" s="95"/>
      <c r="NXQ1364" s="95"/>
      <c r="NXR1364" s="95"/>
      <c r="NXS1364" s="95"/>
      <c r="NXT1364" s="95"/>
      <c r="NXU1364" s="95"/>
      <c r="NXV1364" s="95"/>
      <c r="NXW1364" s="95"/>
      <c r="NXX1364" s="95"/>
      <c r="NXY1364" s="95"/>
      <c r="NXZ1364" s="95"/>
      <c r="NYA1364" s="95"/>
      <c r="NYB1364" s="95"/>
      <c r="NYC1364" s="95"/>
      <c r="NYD1364" s="95"/>
      <c r="NYE1364" s="95"/>
      <c r="NYF1364" s="95"/>
      <c r="NYG1364" s="95"/>
      <c r="NYH1364" s="95"/>
      <c r="NYI1364" s="95"/>
      <c r="NYJ1364" s="95"/>
      <c r="NYK1364" s="95"/>
      <c r="NYL1364" s="95"/>
      <c r="NYM1364" s="95"/>
      <c r="NYN1364" s="95"/>
      <c r="NYO1364" s="95"/>
      <c r="NYP1364" s="95"/>
      <c r="NYQ1364" s="95"/>
      <c r="NYR1364" s="95"/>
      <c r="NYS1364" s="95"/>
      <c r="NYT1364" s="95"/>
      <c r="NYU1364" s="95"/>
      <c r="NYV1364" s="95"/>
      <c r="NYW1364" s="95"/>
      <c r="NYX1364" s="95"/>
      <c r="NYY1364" s="95"/>
      <c r="NYZ1364" s="95"/>
      <c r="NZA1364" s="95"/>
      <c r="NZB1364" s="95"/>
      <c r="NZC1364" s="95"/>
      <c r="NZD1364" s="95"/>
      <c r="NZE1364" s="95"/>
      <c r="NZF1364" s="95"/>
      <c r="NZG1364" s="95"/>
      <c r="NZH1364" s="95"/>
      <c r="NZI1364" s="95"/>
      <c r="NZJ1364" s="95"/>
      <c r="NZK1364" s="95"/>
      <c r="NZL1364" s="95"/>
      <c r="NZM1364" s="95"/>
      <c r="NZN1364" s="95"/>
      <c r="NZO1364" s="95"/>
      <c r="NZP1364" s="95"/>
      <c r="NZQ1364" s="95"/>
      <c r="NZR1364" s="95"/>
      <c r="NZS1364" s="95"/>
      <c r="NZT1364" s="95"/>
      <c r="NZU1364" s="95"/>
      <c r="NZV1364" s="95"/>
      <c r="NZW1364" s="95"/>
      <c r="NZX1364" s="95"/>
      <c r="NZY1364" s="95"/>
      <c r="NZZ1364" s="95"/>
      <c r="OAA1364" s="95"/>
      <c r="OAB1364" s="95"/>
      <c r="OAC1364" s="95"/>
      <c r="OAD1364" s="95"/>
      <c r="OAE1364" s="95"/>
      <c r="OAF1364" s="95"/>
      <c r="OAG1364" s="95"/>
      <c r="OAH1364" s="95"/>
      <c r="OAI1364" s="95"/>
      <c r="OAJ1364" s="95"/>
      <c r="OAK1364" s="95"/>
      <c r="OAL1364" s="95"/>
      <c r="OAM1364" s="95"/>
      <c r="OAN1364" s="95"/>
      <c r="OAO1364" s="95"/>
      <c r="OAP1364" s="95"/>
      <c r="OAQ1364" s="95"/>
      <c r="OAR1364" s="95"/>
      <c r="OAS1364" s="95"/>
      <c r="OAT1364" s="95"/>
      <c r="OAU1364" s="95"/>
      <c r="OAV1364" s="95"/>
      <c r="OAW1364" s="95"/>
      <c r="OAX1364" s="95"/>
      <c r="OAY1364" s="95"/>
      <c r="OAZ1364" s="95"/>
      <c r="OBA1364" s="95"/>
      <c r="OBB1364" s="95"/>
      <c r="OBC1364" s="95"/>
      <c r="OBD1364" s="95"/>
      <c r="OBE1364" s="95"/>
      <c r="OBF1364" s="95"/>
      <c r="OBG1364" s="95"/>
      <c r="OBH1364" s="95"/>
      <c r="OBI1364" s="95"/>
      <c r="OBJ1364" s="95"/>
      <c r="OBK1364" s="95"/>
      <c r="OBL1364" s="95"/>
      <c r="OBM1364" s="95"/>
      <c r="OBN1364" s="95"/>
      <c r="OBO1364" s="95"/>
      <c r="OBP1364" s="95"/>
      <c r="OBQ1364" s="95"/>
      <c r="OBR1364" s="95"/>
      <c r="OBS1364" s="95"/>
      <c r="OBT1364" s="95"/>
      <c r="OBU1364" s="95"/>
      <c r="OBV1364" s="95"/>
      <c r="OBW1364" s="95"/>
      <c r="OBX1364" s="95"/>
      <c r="OBY1364" s="95"/>
      <c r="OBZ1364" s="95"/>
      <c r="OCA1364" s="95"/>
      <c r="OCB1364" s="95"/>
      <c r="OCC1364" s="95"/>
      <c r="OCD1364" s="95"/>
      <c r="OCE1364" s="95"/>
      <c r="OCF1364" s="95"/>
      <c r="OCG1364" s="95"/>
      <c r="OCH1364" s="95"/>
      <c r="OCI1364" s="95"/>
      <c r="OCJ1364" s="95"/>
      <c r="OCK1364" s="95"/>
      <c r="OCL1364" s="95"/>
      <c r="OCM1364" s="95"/>
      <c r="OCN1364" s="95"/>
      <c r="OCO1364" s="95"/>
      <c r="OCP1364" s="95"/>
      <c r="OCQ1364" s="95"/>
      <c r="OCR1364" s="95"/>
      <c r="OCS1364" s="95"/>
      <c r="OCT1364" s="95"/>
      <c r="OCU1364" s="95"/>
      <c r="OCV1364" s="95"/>
      <c r="OCW1364" s="95"/>
      <c r="OCX1364" s="95"/>
      <c r="OCY1364" s="95"/>
      <c r="OCZ1364" s="95"/>
      <c r="ODA1364" s="95"/>
      <c r="ODB1364" s="95"/>
      <c r="ODC1364" s="95"/>
      <c r="ODD1364" s="95"/>
      <c r="ODE1364" s="95"/>
      <c r="ODF1364" s="95"/>
      <c r="ODG1364" s="95"/>
      <c r="ODH1364" s="95"/>
      <c r="ODI1364" s="95"/>
      <c r="ODJ1364" s="95"/>
      <c r="ODK1364" s="95"/>
      <c r="ODL1364" s="95"/>
      <c r="ODM1364" s="95"/>
      <c r="ODN1364" s="95"/>
      <c r="ODO1364" s="95"/>
      <c r="ODP1364" s="95"/>
      <c r="ODQ1364" s="95"/>
      <c r="ODR1364" s="95"/>
      <c r="ODS1364" s="95"/>
      <c r="ODT1364" s="95"/>
      <c r="ODU1364" s="95"/>
      <c r="ODV1364" s="95"/>
      <c r="ODW1364" s="95"/>
      <c r="ODX1364" s="95"/>
      <c r="ODY1364" s="95"/>
      <c r="ODZ1364" s="95"/>
      <c r="OEA1364" s="95"/>
      <c r="OEB1364" s="95"/>
      <c r="OEC1364" s="95"/>
      <c r="OED1364" s="95"/>
      <c r="OEE1364" s="95"/>
      <c r="OEF1364" s="95"/>
      <c r="OEG1364" s="95"/>
      <c r="OEH1364" s="95"/>
      <c r="OEI1364" s="95"/>
      <c r="OEJ1364" s="95"/>
      <c r="OEK1364" s="95"/>
      <c r="OEL1364" s="95"/>
      <c r="OEM1364" s="95"/>
      <c r="OEN1364" s="95"/>
      <c r="OEO1364" s="95"/>
      <c r="OEP1364" s="95"/>
      <c r="OEQ1364" s="95"/>
      <c r="OER1364" s="95"/>
      <c r="OES1364" s="95"/>
      <c r="OET1364" s="95"/>
      <c r="OEU1364" s="95"/>
      <c r="OEV1364" s="95"/>
      <c r="OEW1364" s="95"/>
      <c r="OEX1364" s="95"/>
      <c r="OEY1364" s="95"/>
      <c r="OEZ1364" s="95"/>
      <c r="OFA1364" s="95"/>
      <c r="OFB1364" s="95"/>
      <c r="OFC1364" s="95"/>
      <c r="OFD1364" s="95"/>
      <c r="OFE1364" s="95"/>
      <c r="OFF1364" s="95"/>
      <c r="OFG1364" s="95"/>
      <c r="OFH1364" s="95"/>
      <c r="OFI1364" s="95"/>
      <c r="OFJ1364" s="95"/>
      <c r="OFK1364" s="95"/>
      <c r="OFL1364" s="95"/>
      <c r="OFM1364" s="95"/>
      <c r="OFN1364" s="95"/>
      <c r="OFO1364" s="95"/>
      <c r="OFP1364" s="95"/>
      <c r="OFQ1364" s="95"/>
      <c r="OFR1364" s="95"/>
      <c r="OFS1364" s="95"/>
      <c r="OFT1364" s="95"/>
      <c r="OFU1364" s="95"/>
      <c r="OFV1364" s="95"/>
      <c r="OFW1364" s="95"/>
      <c r="OFX1364" s="95"/>
      <c r="OFY1364" s="95"/>
      <c r="OFZ1364" s="95"/>
      <c r="OGA1364" s="95"/>
      <c r="OGB1364" s="95"/>
      <c r="OGC1364" s="95"/>
      <c r="OGD1364" s="95"/>
      <c r="OGE1364" s="95"/>
      <c r="OGF1364" s="95"/>
      <c r="OGG1364" s="95"/>
      <c r="OGH1364" s="95"/>
      <c r="OGI1364" s="95"/>
      <c r="OGJ1364" s="95"/>
      <c r="OGK1364" s="95"/>
      <c r="OGL1364" s="95"/>
      <c r="OGM1364" s="95"/>
      <c r="OGN1364" s="95"/>
      <c r="OGO1364" s="95"/>
      <c r="OGP1364" s="95"/>
      <c r="OGQ1364" s="95"/>
      <c r="OGR1364" s="95"/>
      <c r="OGS1364" s="95"/>
      <c r="OGT1364" s="95"/>
      <c r="OGU1364" s="95"/>
      <c r="OGV1364" s="95"/>
      <c r="OGW1364" s="95"/>
      <c r="OGX1364" s="95"/>
      <c r="OGY1364" s="95"/>
      <c r="OGZ1364" s="95"/>
      <c r="OHA1364" s="95"/>
      <c r="OHB1364" s="95"/>
      <c r="OHC1364" s="95"/>
      <c r="OHD1364" s="95"/>
      <c r="OHE1364" s="95"/>
      <c r="OHF1364" s="95"/>
      <c r="OHG1364" s="95"/>
      <c r="OHH1364" s="95"/>
      <c r="OHI1364" s="95"/>
      <c r="OHJ1364" s="95"/>
      <c r="OHK1364" s="95"/>
      <c r="OHL1364" s="95"/>
      <c r="OHM1364" s="95"/>
      <c r="OHN1364" s="95"/>
      <c r="OHO1364" s="95"/>
      <c r="OHP1364" s="95"/>
      <c r="OHQ1364" s="95"/>
      <c r="OHR1364" s="95"/>
      <c r="OHS1364" s="95"/>
      <c r="OHT1364" s="95"/>
      <c r="OHU1364" s="95"/>
      <c r="OHV1364" s="95"/>
      <c r="OHW1364" s="95"/>
      <c r="OHX1364" s="95"/>
      <c r="OHY1364" s="95"/>
      <c r="OHZ1364" s="95"/>
      <c r="OIA1364" s="95"/>
      <c r="OIB1364" s="95"/>
      <c r="OIC1364" s="95"/>
      <c r="OID1364" s="95"/>
      <c r="OIE1364" s="95"/>
      <c r="OIF1364" s="95"/>
      <c r="OIG1364" s="95"/>
      <c r="OIH1364" s="95"/>
      <c r="OII1364" s="95"/>
      <c r="OIJ1364" s="95"/>
      <c r="OIK1364" s="95"/>
      <c r="OIL1364" s="95"/>
      <c r="OIM1364" s="95"/>
      <c r="OIN1364" s="95"/>
      <c r="OIO1364" s="95"/>
      <c r="OIP1364" s="95"/>
      <c r="OIQ1364" s="95"/>
      <c r="OIR1364" s="95"/>
      <c r="OIS1364" s="95"/>
      <c r="OIT1364" s="95"/>
      <c r="OIU1364" s="95"/>
      <c r="OIV1364" s="95"/>
      <c r="OIW1364" s="95"/>
      <c r="OIX1364" s="95"/>
      <c r="OIY1364" s="95"/>
      <c r="OIZ1364" s="95"/>
      <c r="OJA1364" s="95"/>
      <c r="OJB1364" s="95"/>
      <c r="OJC1364" s="95"/>
      <c r="OJD1364" s="95"/>
      <c r="OJE1364" s="95"/>
      <c r="OJF1364" s="95"/>
      <c r="OJG1364" s="95"/>
      <c r="OJH1364" s="95"/>
      <c r="OJI1364" s="95"/>
      <c r="OJJ1364" s="95"/>
      <c r="OJK1364" s="95"/>
      <c r="OJL1364" s="95"/>
      <c r="OJM1364" s="95"/>
      <c r="OJN1364" s="95"/>
      <c r="OJO1364" s="95"/>
      <c r="OJP1364" s="95"/>
      <c r="OJQ1364" s="95"/>
      <c r="OJR1364" s="95"/>
      <c r="OJS1364" s="95"/>
      <c r="OJT1364" s="95"/>
      <c r="OJU1364" s="95"/>
      <c r="OJV1364" s="95"/>
      <c r="OJW1364" s="95"/>
      <c r="OJX1364" s="95"/>
      <c r="OJY1364" s="95"/>
      <c r="OJZ1364" s="95"/>
      <c r="OKA1364" s="95"/>
      <c r="OKB1364" s="95"/>
      <c r="OKC1364" s="95"/>
      <c r="OKD1364" s="95"/>
      <c r="OKE1364" s="95"/>
      <c r="OKF1364" s="95"/>
      <c r="OKG1364" s="95"/>
      <c r="OKH1364" s="95"/>
      <c r="OKI1364" s="95"/>
      <c r="OKJ1364" s="95"/>
      <c r="OKK1364" s="95"/>
      <c r="OKL1364" s="95"/>
      <c r="OKM1364" s="95"/>
      <c r="OKN1364" s="95"/>
      <c r="OKO1364" s="95"/>
      <c r="OKP1364" s="95"/>
      <c r="OKQ1364" s="95"/>
      <c r="OKR1364" s="95"/>
      <c r="OKS1364" s="95"/>
      <c r="OKT1364" s="95"/>
      <c r="OKU1364" s="95"/>
      <c r="OKV1364" s="95"/>
      <c r="OKW1364" s="95"/>
      <c r="OKX1364" s="95"/>
      <c r="OKY1364" s="95"/>
      <c r="OKZ1364" s="95"/>
      <c r="OLA1364" s="95"/>
      <c r="OLB1364" s="95"/>
      <c r="OLC1364" s="95"/>
      <c r="OLD1364" s="95"/>
      <c r="OLE1364" s="95"/>
      <c r="OLF1364" s="95"/>
      <c r="OLG1364" s="95"/>
      <c r="OLH1364" s="95"/>
      <c r="OLI1364" s="95"/>
      <c r="OLJ1364" s="95"/>
      <c r="OLK1364" s="95"/>
      <c r="OLL1364" s="95"/>
      <c r="OLM1364" s="95"/>
      <c r="OLN1364" s="95"/>
      <c r="OLO1364" s="95"/>
      <c r="OLP1364" s="95"/>
      <c r="OLQ1364" s="95"/>
      <c r="OLR1364" s="95"/>
      <c r="OLS1364" s="95"/>
      <c r="OLT1364" s="95"/>
      <c r="OLU1364" s="95"/>
      <c r="OLV1364" s="95"/>
      <c r="OLW1364" s="95"/>
      <c r="OLX1364" s="95"/>
      <c r="OLY1364" s="95"/>
      <c r="OLZ1364" s="95"/>
      <c r="OMA1364" s="95"/>
      <c r="OMB1364" s="95"/>
      <c r="OMC1364" s="95"/>
      <c r="OMD1364" s="95"/>
      <c r="OME1364" s="95"/>
      <c r="OMF1364" s="95"/>
      <c r="OMG1364" s="95"/>
      <c r="OMH1364" s="95"/>
      <c r="OMI1364" s="95"/>
      <c r="OMJ1364" s="95"/>
      <c r="OMK1364" s="95"/>
      <c r="OML1364" s="95"/>
      <c r="OMM1364" s="95"/>
      <c r="OMN1364" s="95"/>
      <c r="OMO1364" s="95"/>
      <c r="OMP1364" s="95"/>
      <c r="OMQ1364" s="95"/>
      <c r="OMR1364" s="95"/>
      <c r="OMS1364" s="95"/>
      <c r="OMT1364" s="95"/>
      <c r="OMU1364" s="95"/>
      <c r="OMV1364" s="95"/>
      <c r="OMW1364" s="95"/>
      <c r="OMX1364" s="95"/>
      <c r="OMY1364" s="95"/>
      <c r="OMZ1364" s="95"/>
      <c r="ONA1364" s="95"/>
      <c r="ONB1364" s="95"/>
      <c r="ONC1364" s="95"/>
      <c r="OND1364" s="95"/>
      <c r="ONE1364" s="95"/>
      <c r="ONF1364" s="95"/>
      <c r="ONG1364" s="95"/>
      <c r="ONH1364" s="95"/>
      <c r="ONI1364" s="95"/>
      <c r="ONJ1364" s="95"/>
      <c r="ONK1364" s="95"/>
      <c r="ONL1364" s="95"/>
      <c r="ONM1364" s="95"/>
      <c r="ONN1364" s="95"/>
      <c r="ONO1364" s="95"/>
      <c r="ONP1364" s="95"/>
      <c r="ONQ1364" s="95"/>
      <c r="ONR1364" s="95"/>
      <c r="ONS1364" s="95"/>
      <c r="ONT1364" s="95"/>
      <c r="ONU1364" s="95"/>
      <c r="ONV1364" s="95"/>
      <c r="ONW1364" s="95"/>
      <c r="ONX1364" s="95"/>
      <c r="ONY1364" s="95"/>
      <c r="ONZ1364" s="95"/>
      <c r="OOA1364" s="95"/>
      <c r="OOB1364" s="95"/>
      <c r="OOC1364" s="95"/>
      <c r="OOD1364" s="95"/>
      <c r="OOE1364" s="95"/>
      <c r="OOF1364" s="95"/>
      <c r="OOG1364" s="95"/>
      <c r="OOH1364" s="95"/>
      <c r="OOI1364" s="95"/>
      <c r="OOJ1364" s="95"/>
      <c r="OOK1364" s="95"/>
      <c r="OOL1364" s="95"/>
      <c r="OOM1364" s="95"/>
      <c r="OON1364" s="95"/>
      <c r="OOO1364" s="95"/>
      <c r="OOP1364" s="95"/>
      <c r="OOQ1364" s="95"/>
      <c r="OOR1364" s="95"/>
      <c r="OOS1364" s="95"/>
      <c r="OOT1364" s="95"/>
      <c r="OOU1364" s="95"/>
      <c r="OOV1364" s="95"/>
      <c r="OOW1364" s="95"/>
      <c r="OOX1364" s="95"/>
      <c r="OOY1364" s="95"/>
      <c r="OOZ1364" s="95"/>
      <c r="OPA1364" s="95"/>
      <c r="OPB1364" s="95"/>
      <c r="OPC1364" s="95"/>
      <c r="OPD1364" s="95"/>
      <c r="OPE1364" s="95"/>
      <c r="OPF1364" s="95"/>
      <c r="OPG1364" s="95"/>
      <c r="OPH1364" s="95"/>
      <c r="OPI1364" s="95"/>
      <c r="OPJ1364" s="95"/>
      <c r="OPK1364" s="95"/>
      <c r="OPL1364" s="95"/>
      <c r="OPM1364" s="95"/>
      <c r="OPN1364" s="95"/>
      <c r="OPO1364" s="95"/>
      <c r="OPP1364" s="95"/>
      <c r="OPQ1364" s="95"/>
      <c r="OPR1364" s="95"/>
      <c r="OPS1364" s="95"/>
      <c r="OPT1364" s="95"/>
      <c r="OPU1364" s="95"/>
      <c r="OPV1364" s="95"/>
      <c r="OPW1364" s="95"/>
      <c r="OPX1364" s="95"/>
      <c r="OPY1364" s="95"/>
      <c r="OPZ1364" s="95"/>
      <c r="OQA1364" s="95"/>
      <c r="OQB1364" s="95"/>
      <c r="OQC1364" s="95"/>
      <c r="OQD1364" s="95"/>
      <c r="OQE1364" s="95"/>
      <c r="OQF1364" s="95"/>
      <c r="OQG1364" s="95"/>
      <c r="OQH1364" s="95"/>
      <c r="OQI1364" s="95"/>
      <c r="OQJ1364" s="95"/>
      <c r="OQK1364" s="95"/>
      <c r="OQL1364" s="95"/>
      <c r="OQM1364" s="95"/>
      <c r="OQN1364" s="95"/>
      <c r="OQO1364" s="95"/>
      <c r="OQP1364" s="95"/>
      <c r="OQQ1364" s="95"/>
      <c r="OQR1364" s="95"/>
      <c r="OQS1364" s="95"/>
      <c r="OQT1364" s="95"/>
      <c r="OQU1364" s="95"/>
      <c r="OQV1364" s="95"/>
      <c r="OQW1364" s="95"/>
      <c r="OQX1364" s="95"/>
      <c r="OQY1364" s="95"/>
      <c r="OQZ1364" s="95"/>
      <c r="ORA1364" s="95"/>
      <c r="ORB1364" s="95"/>
      <c r="ORC1364" s="95"/>
      <c r="ORD1364" s="95"/>
      <c r="ORE1364" s="95"/>
      <c r="ORF1364" s="95"/>
      <c r="ORG1364" s="95"/>
      <c r="ORH1364" s="95"/>
      <c r="ORI1364" s="95"/>
      <c r="ORJ1364" s="95"/>
      <c r="ORK1364" s="95"/>
      <c r="ORL1364" s="95"/>
      <c r="ORM1364" s="95"/>
      <c r="ORN1364" s="95"/>
      <c r="ORO1364" s="95"/>
      <c r="ORP1364" s="95"/>
      <c r="ORQ1364" s="95"/>
      <c r="ORR1364" s="95"/>
      <c r="ORS1364" s="95"/>
      <c r="ORT1364" s="95"/>
      <c r="ORU1364" s="95"/>
      <c r="ORV1364" s="95"/>
      <c r="ORW1364" s="95"/>
      <c r="ORX1364" s="95"/>
      <c r="ORY1364" s="95"/>
      <c r="ORZ1364" s="95"/>
      <c r="OSA1364" s="95"/>
      <c r="OSB1364" s="95"/>
      <c r="OSC1364" s="95"/>
      <c r="OSD1364" s="95"/>
      <c r="OSE1364" s="95"/>
      <c r="OSF1364" s="95"/>
      <c r="OSG1364" s="95"/>
      <c r="OSH1364" s="95"/>
      <c r="OSI1364" s="95"/>
      <c r="OSJ1364" s="95"/>
      <c r="OSK1364" s="95"/>
      <c r="OSL1364" s="95"/>
      <c r="OSM1364" s="95"/>
      <c r="OSN1364" s="95"/>
      <c r="OSO1364" s="95"/>
      <c r="OSP1364" s="95"/>
      <c r="OSQ1364" s="95"/>
      <c r="OSR1364" s="95"/>
      <c r="OSS1364" s="95"/>
      <c r="OST1364" s="95"/>
      <c r="OSU1364" s="95"/>
      <c r="OSV1364" s="95"/>
      <c r="OSW1364" s="95"/>
      <c r="OSX1364" s="95"/>
      <c r="OSY1364" s="95"/>
      <c r="OSZ1364" s="95"/>
      <c r="OTA1364" s="95"/>
      <c r="OTB1364" s="95"/>
      <c r="OTC1364" s="95"/>
      <c r="OTD1364" s="95"/>
      <c r="OTE1364" s="95"/>
      <c r="OTF1364" s="95"/>
      <c r="OTG1364" s="95"/>
      <c r="OTH1364" s="95"/>
      <c r="OTI1364" s="95"/>
      <c r="OTJ1364" s="95"/>
      <c r="OTK1364" s="95"/>
      <c r="OTL1364" s="95"/>
      <c r="OTM1364" s="95"/>
      <c r="OTN1364" s="95"/>
      <c r="OTO1364" s="95"/>
      <c r="OTP1364" s="95"/>
      <c r="OTQ1364" s="95"/>
      <c r="OTR1364" s="95"/>
      <c r="OTS1364" s="95"/>
      <c r="OTT1364" s="95"/>
      <c r="OTU1364" s="95"/>
      <c r="OTV1364" s="95"/>
      <c r="OTW1364" s="95"/>
      <c r="OTX1364" s="95"/>
      <c r="OTY1364" s="95"/>
      <c r="OTZ1364" s="95"/>
      <c r="OUA1364" s="95"/>
      <c r="OUB1364" s="95"/>
      <c r="OUC1364" s="95"/>
      <c r="OUD1364" s="95"/>
      <c r="OUE1364" s="95"/>
      <c r="OUF1364" s="95"/>
      <c r="OUG1364" s="95"/>
      <c r="OUH1364" s="95"/>
      <c r="OUI1364" s="95"/>
      <c r="OUJ1364" s="95"/>
      <c r="OUK1364" s="95"/>
      <c r="OUL1364" s="95"/>
      <c r="OUM1364" s="95"/>
      <c r="OUN1364" s="95"/>
      <c r="OUO1364" s="95"/>
      <c r="OUP1364" s="95"/>
      <c r="OUQ1364" s="95"/>
      <c r="OUR1364" s="95"/>
      <c r="OUS1364" s="95"/>
      <c r="OUT1364" s="95"/>
      <c r="OUU1364" s="95"/>
      <c r="OUV1364" s="95"/>
      <c r="OUW1364" s="95"/>
      <c r="OUX1364" s="95"/>
      <c r="OUY1364" s="95"/>
      <c r="OUZ1364" s="95"/>
      <c r="OVA1364" s="95"/>
      <c r="OVB1364" s="95"/>
      <c r="OVC1364" s="95"/>
      <c r="OVD1364" s="95"/>
      <c r="OVE1364" s="95"/>
      <c r="OVF1364" s="95"/>
      <c r="OVG1364" s="95"/>
      <c r="OVH1364" s="95"/>
      <c r="OVI1364" s="95"/>
      <c r="OVJ1364" s="95"/>
      <c r="OVK1364" s="95"/>
      <c r="OVL1364" s="95"/>
      <c r="OVM1364" s="95"/>
      <c r="OVN1364" s="95"/>
      <c r="OVO1364" s="95"/>
      <c r="OVP1364" s="95"/>
      <c r="OVQ1364" s="95"/>
      <c r="OVR1364" s="95"/>
      <c r="OVS1364" s="95"/>
      <c r="OVT1364" s="95"/>
      <c r="OVU1364" s="95"/>
      <c r="OVV1364" s="95"/>
      <c r="OVW1364" s="95"/>
      <c r="OVX1364" s="95"/>
      <c r="OVY1364" s="95"/>
      <c r="OVZ1364" s="95"/>
      <c r="OWA1364" s="95"/>
      <c r="OWB1364" s="95"/>
      <c r="OWC1364" s="95"/>
      <c r="OWD1364" s="95"/>
      <c r="OWE1364" s="95"/>
      <c r="OWF1364" s="95"/>
      <c r="OWG1364" s="95"/>
      <c r="OWH1364" s="95"/>
      <c r="OWI1364" s="95"/>
      <c r="OWJ1364" s="95"/>
      <c r="OWK1364" s="95"/>
      <c r="OWL1364" s="95"/>
      <c r="OWM1364" s="95"/>
      <c r="OWN1364" s="95"/>
      <c r="OWO1364" s="95"/>
      <c r="OWP1364" s="95"/>
      <c r="OWQ1364" s="95"/>
      <c r="OWR1364" s="95"/>
      <c r="OWS1364" s="95"/>
      <c r="OWT1364" s="95"/>
      <c r="OWU1364" s="95"/>
      <c r="OWV1364" s="95"/>
      <c r="OWW1364" s="95"/>
      <c r="OWX1364" s="95"/>
      <c r="OWY1364" s="95"/>
      <c r="OWZ1364" s="95"/>
      <c r="OXA1364" s="95"/>
      <c r="OXB1364" s="95"/>
      <c r="OXC1364" s="95"/>
      <c r="OXD1364" s="95"/>
      <c r="OXE1364" s="95"/>
      <c r="OXF1364" s="95"/>
      <c r="OXG1364" s="95"/>
      <c r="OXH1364" s="95"/>
      <c r="OXI1364" s="95"/>
      <c r="OXJ1364" s="95"/>
      <c r="OXK1364" s="95"/>
      <c r="OXL1364" s="95"/>
      <c r="OXM1364" s="95"/>
      <c r="OXN1364" s="95"/>
      <c r="OXO1364" s="95"/>
      <c r="OXP1364" s="95"/>
      <c r="OXQ1364" s="95"/>
      <c r="OXR1364" s="95"/>
      <c r="OXS1364" s="95"/>
      <c r="OXT1364" s="95"/>
      <c r="OXU1364" s="95"/>
      <c r="OXV1364" s="95"/>
      <c r="OXW1364" s="95"/>
      <c r="OXX1364" s="95"/>
      <c r="OXY1364" s="95"/>
      <c r="OXZ1364" s="95"/>
      <c r="OYA1364" s="95"/>
      <c r="OYB1364" s="95"/>
      <c r="OYC1364" s="95"/>
      <c r="OYD1364" s="95"/>
      <c r="OYE1364" s="95"/>
      <c r="OYF1364" s="95"/>
      <c r="OYG1364" s="95"/>
      <c r="OYH1364" s="95"/>
      <c r="OYI1364" s="95"/>
      <c r="OYJ1364" s="95"/>
      <c r="OYK1364" s="95"/>
      <c r="OYL1364" s="95"/>
      <c r="OYM1364" s="95"/>
      <c r="OYN1364" s="95"/>
      <c r="OYO1364" s="95"/>
      <c r="OYP1364" s="95"/>
      <c r="OYQ1364" s="95"/>
      <c r="OYR1364" s="95"/>
      <c r="OYS1364" s="95"/>
      <c r="OYT1364" s="95"/>
      <c r="OYU1364" s="95"/>
      <c r="OYV1364" s="95"/>
      <c r="OYW1364" s="95"/>
      <c r="OYX1364" s="95"/>
      <c r="OYY1364" s="95"/>
      <c r="OYZ1364" s="95"/>
      <c r="OZA1364" s="95"/>
      <c r="OZB1364" s="95"/>
      <c r="OZC1364" s="95"/>
      <c r="OZD1364" s="95"/>
      <c r="OZE1364" s="95"/>
      <c r="OZF1364" s="95"/>
      <c r="OZG1364" s="95"/>
      <c r="OZH1364" s="95"/>
      <c r="OZI1364" s="95"/>
      <c r="OZJ1364" s="95"/>
      <c r="OZK1364" s="95"/>
      <c r="OZL1364" s="95"/>
      <c r="OZM1364" s="95"/>
      <c r="OZN1364" s="95"/>
      <c r="OZO1364" s="95"/>
      <c r="OZP1364" s="95"/>
      <c r="OZQ1364" s="95"/>
      <c r="OZR1364" s="95"/>
      <c r="OZS1364" s="95"/>
      <c r="OZT1364" s="95"/>
      <c r="OZU1364" s="95"/>
      <c r="OZV1364" s="95"/>
      <c r="OZW1364" s="95"/>
      <c r="OZX1364" s="95"/>
      <c r="OZY1364" s="95"/>
      <c r="OZZ1364" s="95"/>
      <c r="PAA1364" s="95"/>
      <c r="PAB1364" s="95"/>
      <c r="PAC1364" s="95"/>
      <c r="PAD1364" s="95"/>
      <c r="PAE1364" s="95"/>
      <c r="PAF1364" s="95"/>
      <c r="PAG1364" s="95"/>
      <c r="PAH1364" s="95"/>
      <c r="PAI1364" s="95"/>
      <c r="PAJ1364" s="95"/>
      <c r="PAK1364" s="95"/>
      <c r="PAL1364" s="95"/>
      <c r="PAM1364" s="95"/>
      <c r="PAN1364" s="95"/>
      <c r="PAO1364" s="95"/>
      <c r="PAP1364" s="95"/>
      <c r="PAQ1364" s="95"/>
      <c r="PAR1364" s="95"/>
      <c r="PAS1364" s="95"/>
      <c r="PAT1364" s="95"/>
      <c r="PAU1364" s="95"/>
      <c r="PAV1364" s="95"/>
      <c r="PAW1364" s="95"/>
      <c r="PAX1364" s="95"/>
      <c r="PAY1364" s="95"/>
      <c r="PAZ1364" s="95"/>
      <c r="PBA1364" s="95"/>
      <c r="PBB1364" s="95"/>
      <c r="PBC1364" s="95"/>
      <c r="PBD1364" s="95"/>
      <c r="PBE1364" s="95"/>
      <c r="PBF1364" s="95"/>
      <c r="PBG1364" s="95"/>
      <c r="PBH1364" s="95"/>
      <c r="PBI1364" s="95"/>
      <c r="PBJ1364" s="95"/>
      <c r="PBK1364" s="95"/>
      <c r="PBL1364" s="95"/>
      <c r="PBM1364" s="95"/>
      <c r="PBN1364" s="95"/>
      <c r="PBO1364" s="95"/>
      <c r="PBP1364" s="95"/>
      <c r="PBQ1364" s="95"/>
      <c r="PBR1364" s="95"/>
      <c r="PBS1364" s="95"/>
      <c r="PBT1364" s="95"/>
      <c r="PBU1364" s="95"/>
      <c r="PBV1364" s="95"/>
      <c r="PBW1364" s="95"/>
      <c r="PBX1364" s="95"/>
      <c r="PBY1364" s="95"/>
      <c r="PBZ1364" s="95"/>
      <c r="PCA1364" s="95"/>
      <c r="PCB1364" s="95"/>
      <c r="PCC1364" s="95"/>
      <c r="PCD1364" s="95"/>
      <c r="PCE1364" s="95"/>
      <c r="PCF1364" s="95"/>
      <c r="PCG1364" s="95"/>
      <c r="PCH1364" s="95"/>
      <c r="PCI1364" s="95"/>
      <c r="PCJ1364" s="95"/>
      <c r="PCK1364" s="95"/>
      <c r="PCL1364" s="95"/>
      <c r="PCM1364" s="95"/>
      <c r="PCN1364" s="95"/>
      <c r="PCO1364" s="95"/>
      <c r="PCP1364" s="95"/>
      <c r="PCQ1364" s="95"/>
      <c r="PCR1364" s="95"/>
      <c r="PCS1364" s="95"/>
      <c r="PCT1364" s="95"/>
      <c r="PCU1364" s="95"/>
      <c r="PCV1364" s="95"/>
      <c r="PCW1364" s="95"/>
      <c r="PCX1364" s="95"/>
      <c r="PCY1364" s="95"/>
      <c r="PCZ1364" s="95"/>
      <c r="PDA1364" s="95"/>
      <c r="PDB1364" s="95"/>
      <c r="PDC1364" s="95"/>
      <c r="PDD1364" s="95"/>
      <c r="PDE1364" s="95"/>
      <c r="PDF1364" s="95"/>
      <c r="PDG1364" s="95"/>
      <c r="PDH1364" s="95"/>
      <c r="PDI1364" s="95"/>
      <c r="PDJ1364" s="95"/>
      <c r="PDK1364" s="95"/>
      <c r="PDL1364" s="95"/>
      <c r="PDM1364" s="95"/>
      <c r="PDN1364" s="95"/>
      <c r="PDO1364" s="95"/>
      <c r="PDP1364" s="95"/>
      <c r="PDQ1364" s="95"/>
      <c r="PDR1364" s="95"/>
      <c r="PDS1364" s="95"/>
      <c r="PDT1364" s="95"/>
      <c r="PDU1364" s="95"/>
      <c r="PDV1364" s="95"/>
      <c r="PDW1364" s="95"/>
      <c r="PDX1364" s="95"/>
      <c r="PDY1364" s="95"/>
      <c r="PDZ1364" s="95"/>
      <c r="PEA1364" s="95"/>
      <c r="PEB1364" s="95"/>
      <c r="PEC1364" s="95"/>
      <c r="PED1364" s="95"/>
      <c r="PEE1364" s="95"/>
      <c r="PEF1364" s="95"/>
      <c r="PEG1364" s="95"/>
      <c r="PEH1364" s="95"/>
      <c r="PEI1364" s="95"/>
      <c r="PEJ1364" s="95"/>
      <c r="PEK1364" s="95"/>
      <c r="PEL1364" s="95"/>
      <c r="PEM1364" s="95"/>
      <c r="PEN1364" s="95"/>
      <c r="PEO1364" s="95"/>
      <c r="PEP1364" s="95"/>
      <c r="PEQ1364" s="95"/>
      <c r="PER1364" s="95"/>
      <c r="PES1364" s="95"/>
      <c r="PET1364" s="95"/>
      <c r="PEU1364" s="95"/>
      <c r="PEV1364" s="95"/>
      <c r="PEW1364" s="95"/>
      <c r="PEX1364" s="95"/>
      <c r="PEY1364" s="95"/>
      <c r="PEZ1364" s="95"/>
      <c r="PFA1364" s="95"/>
      <c r="PFB1364" s="95"/>
      <c r="PFC1364" s="95"/>
      <c r="PFD1364" s="95"/>
      <c r="PFE1364" s="95"/>
      <c r="PFF1364" s="95"/>
      <c r="PFG1364" s="95"/>
      <c r="PFH1364" s="95"/>
      <c r="PFI1364" s="95"/>
      <c r="PFJ1364" s="95"/>
      <c r="PFK1364" s="95"/>
      <c r="PFL1364" s="95"/>
      <c r="PFM1364" s="95"/>
      <c r="PFN1364" s="95"/>
      <c r="PFO1364" s="95"/>
      <c r="PFP1364" s="95"/>
      <c r="PFQ1364" s="95"/>
      <c r="PFR1364" s="95"/>
      <c r="PFS1364" s="95"/>
      <c r="PFT1364" s="95"/>
      <c r="PFU1364" s="95"/>
      <c r="PFV1364" s="95"/>
      <c r="PFW1364" s="95"/>
      <c r="PFX1364" s="95"/>
      <c r="PFY1364" s="95"/>
      <c r="PFZ1364" s="95"/>
      <c r="PGA1364" s="95"/>
      <c r="PGB1364" s="95"/>
      <c r="PGC1364" s="95"/>
      <c r="PGD1364" s="95"/>
      <c r="PGE1364" s="95"/>
      <c r="PGF1364" s="95"/>
      <c r="PGG1364" s="95"/>
      <c r="PGH1364" s="95"/>
      <c r="PGI1364" s="95"/>
      <c r="PGJ1364" s="95"/>
      <c r="PGK1364" s="95"/>
      <c r="PGL1364" s="95"/>
      <c r="PGM1364" s="95"/>
      <c r="PGN1364" s="95"/>
      <c r="PGO1364" s="95"/>
      <c r="PGP1364" s="95"/>
      <c r="PGQ1364" s="95"/>
      <c r="PGR1364" s="95"/>
      <c r="PGS1364" s="95"/>
      <c r="PGT1364" s="95"/>
      <c r="PGU1364" s="95"/>
      <c r="PGV1364" s="95"/>
      <c r="PGW1364" s="95"/>
      <c r="PGX1364" s="95"/>
      <c r="PGY1364" s="95"/>
      <c r="PGZ1364" s="95"/>
      <c r="PHA1364" s="95"/>
      <c r="PHB1364" s="95"/>
      <c r="PHC1364" s="95"/>
      <c r="PHD1364" s="95"/>
      <c r="PHE1364" s="95"/>
      <c r="PHF1364" s="95"/>
      <c r="PHG1364" s="95"/>
      <c r="PHH1364" s="95"/>
      <c r="PHI1364" s="95"/>
      <c r="PHJ1364" s="95"/>
      <c r="PHK1364" s="95"/>
      <c r="PHL1364" s="95"/>
      <c r="PHM1364" s="95"/>
      <c r="PHN1364" s="95"/>
      <c r="PHO1364" s="95"/>
      <c r="PHP1364" s="95"/>
      <c r="PHQ1364" s="95"/>
      <c r="PHR1364" s="95"/>
      <c r="PHS1364" s="95"/>
      <c r="PHT1364" s="95"/>
      <c r="PHU1364" s="95"/>
      <c r="PHV1364" s="95"/>
      <c r="PHW1364" s="95"/>
      <c r="PHX1364" s="95"/>
      <c r="PHY1364" s="95"/>
      <c r="PHZ1364" s="95"/>
      <c r="PIA1364" s="95"/>
      <c r="PIB1364" s="95"/>
      <c r="PIC1364" s="95"/>
      <c r="PID1364" s="95"/>
      <c r="PIE1364" s="95"/>
      <c r="PIF1364" s="95"/>
      <c r="PIG1364" s="95"/>
      <c r="PIH1364" s="95"/>
      <c r="PII1364" s="95"/>
      <c r="PIJ1364" s="95"/>
      <c r="PIK1364" s="95"/>
      <c r="PIL1364" s="95"/>
      <c r="PIM1364" s="95"/>
      <c r="PIN1364" s="95"/>
      <c r="PIO1364" s="95"/>
      <c r="PIP1364" s="95"/>
      <c r="PIQ1364" s="95"/>
      <c r="PIR1364" s="95"/>
      <c r="PIS1364" s="95"/>
      <c r="PIT1364" s="95"/>
      <c r="PIU1364" s="95"/>
      <c r="PIV1364" s="95"/>
      <c r="PIW1364" s="95"/>
      <c r="PIX1364" s="95"/>
      <c r="PIY1364" s="95"/>
      <c r="PIZ1364" s="95"/>
      <c r="PJA1364" s="95"/>
      <c r="PJB1364" s="95"/>
      <c r="PJC1364" s="95"/>
      <c r="PJD1364" s="95"/>
      <c r="PJE1364" s="95"/>
      <c r="PJF1364" s="95"/>
      <c r="PJG1364" s="95"/>
      <c r="PJH1364" s="95"/>
      <c r="PJI1364" s="95"/>
      <c r="PJJ1364" s="95"/>
      <c r="PJK1364" s="95"/>
      <c r="PJL1364" s="95"/>
      <c r="PJM1364" s="95"/>
      <c r="PJN1364" s="95"/>
      <c r="PJO1364" s="95"/>
      <c r="PJP1364" s="95"/>
      <c r="PJQ1364" s="95"/>
      <c r="PJR1364" s="95"/>
      <c r="PJS1364" s="95"/>
      <c r="PJT1364" s="95"/>
      <c r="PJU1364" s="95"/>
      <c r="PJV1364" s="95"/>
      <c r="PJW1364" s="95"/>
      <c r="PJX1364" s="95"/>
      <c r="PJY1364" s="95"/>
      <c r="PJZ1364" s="95"/>
      <c r="PKA1364" s="95"/>
      <c r="PKB1364" s="95"/>
      <c r="PKC1364" s="95"/>
      <c r="PKD1364" s="95"/>
      <c r="PKE1364" s="95"/>
      <c r="PKF1364" s="95"/>
      <c r="PKG1364" s="95"/>
      <c r="PKH1364" s="95"/>
      <c r="PKI1364" s="95"/>
      <c r="PKJ1364" s="95"/>
      <c r="PKK1364" s="95"/>
      <c r="PKL1364" s="95"/>
      <c r="PKM1364" s="95"/>
      <c r="PKN1364" s="95"/>
      <c r="PKO1364" s="95"/>
      <c r="PKP1364" s="95"/>
      <c r="PKQ1364" s="95"/>
      <c r="PKR1364" s="95"/>
      <c r="PKS1364" s="95"/>
      <c r="PKT1364" s="95"/>
      <c r="PKU1364" s="95"/>
      <c r="PKV1364" s="95"/>
      <c r="PKW1364" s="95"/>
      <c r="PKX1364" s="95"/>
      <c r="PKY1364" s="95"/>
      <c r="PKZ1364" s="95"/>
      <c r="PLA1364" s="95"/>
      <c r="PLB1364" s="95"/>
      <c r="PLC1364" s="95"/>
      <c r="PLD1364" s="95"/>
      <c r="PLE1364" s="95"/>
      <c r="PLF1364" s="95"/>
      <c r="PLG1364" s="95"/>
      <c r="PLH1364" s="95"/>
      <c r="PLI1364" s="95"/>
      <c r="PLJ1364" s="95"/>
      <c r="PLK1364" s="95"/>
      <c r="PLL1364" s="95"/>
      <c r="PLM1364" s="95"/>
      <c r="PLN1364" s="95"/>
      <c r="PLO1364" s="95"/>
      <c r="PLP1364" s="95"/>
      <c r="PLQ1364" s="95"/>
      <c r="PLR1364" s="95"/>
      <c r="PLS1364" s="95"/>
      <c r="PLT1364" s="95"/>
      <c r="PLU1364" s="95"/>
      <c r="PLV1364" s="95"/>
      <c r="PLW1364" s="95"/>
      <c r="PLX1364" s="95"/>
      <c r="PLY1364" s="95"/>
      <c r="PLZ1364" s="95"/>
      <c r="PMA1364" s="95"/>
      <c r="PMB1364" s="95"/>
      <c r="PMC1364" s="95"/>
      <c r="PMD1364" s="95"/>
      <c r="PME1364" s="95"/>
      <c r="PMF1364" s="95"/>
      <c r="PMG1364" s="95"/>
      <c r="PMH1364" s="95"/>
      <c r="PMI1364" s="95"/>
      <c r="PMJ1364" s="95"/>
      <c r="PMK1364" s="95"/>
      <c r="PML1364" s="95"/>
      <c r="PMM1364" s="95"/>
      <c r="PMN1364" s="95"/>
      <c r="PMO1364" s="95"/>
      <c r="PMP1364" s="95"/>
      <c r="PMQ1364" s="95"/>
      <c r="PMR1364" s="95"/>
      <c r="PMS1364" s="95"/>
      <c r="PMT1364" s="95"/>
      <c r="PMU1364" s="95"/>
      <c r="PMV1364" s="95"/>
      <c r="PMW1364" s="95"/>
      <c r="PMX1364" s="95"/>
      <c r="PMY1364" s="95"/>
      <c r="PMZ1364" s="95"/>
      <c r="PNA1364" s="95"/>
      <c r="PNB1364" s="95"/>
      <c r="PNC1364" s="95"/>
      <c r="PND1364" s="95"/>
      <c r="PNE1364" s="95"/>
      <c r="PNF1364" s="95"/>
      <c r="PNG1364" s="95"/>
      <c r="PNH1364" s="95"/>
      <c r="PNI1364" s="95"/>
      <c r="PNJ1364" s="95"/>
      <c r="PNK1364" s="95"/>
      <c r="PNL1364" s="95"/>
      <c r="PNM1364" s="95"/>
      <c r="PNN1364" s="95"/>
      <c r="PNO1364" s="95"/>
      <c r="PNP1364" s="95"/>
      <c r="PNQ1364" s="95"/>
      <c r="PNR1364" s="95"/>
      <c r="PNS1364" s="95"/>
      <c r="PNT1364" s="95"/>
      <c r="PNU1364" s="95"/>
      <c r="PNV1364" s="95"/>
      <c r="PNW1364" s="95"/>
      <c r="PNX1364" s="95"/>
      <c r="PNY1364" s="95"/>
      <c r="PNZ1364" s="95"/>
      <c r="POA1364" s="95"/>
      <c r="POB1364" s="95"/>
      <c r="POC1364" s="95"/>
      <c r="POD1364" s="95"/>
      <c r="POE1364" s="95"/>
      <c r="POF1364" s="95"/>
      <c r="POG1364" s="95"/>
      <c r="POH1364" s="95"/>
      <c r="POI1364" s="95"/>
      <c r="POJ1364" s="95"/>
      <c r="POK1364" s="95"/>
      <c r="POL1364" s="95"/>
      <c r="POM1364" s="95"/>
      <c r="PON1364" s="95"/>
      <c r="POO1364" s="95"/>
      <c r="POP1364" s="95"/>
      <c r="POQ1364" s="95"/>
      <c r="POR1364" s="95"/>
      <c r="POS1364" s="95"/>
      <c r="POT1364" s="95"/>
      <c r="POU1364" s="95"/>
      <c r="POV1364" s="95"/>
      <c r="POW1364" s="95"/>
      <c r="POX1364" s="95"/>
      <c r="POY1364" s="95"/>
      <c r="POZ1364" s="95"/>
      <c r="PPA1364" s="95"/>
      <c r="PPB1364" s="95"/>
      <c r="PPC1364" s="95"/>
      <c r="PPD1364" s="95"/>
      <c r="PPE1364" s="95"/>
      <c r="PPF1364" s="95"/>
      <c r="PPG1364" s="95"/>
      <c r="PPH1364" s="95"/>
      <c r="PPI1364" s="95"/>
      <c r="PPJ1364" s="95"/>
      <c r="PPK1364" s="95"/>
      <c r="PPL1364" s="95"/>
      <c r="PPM1364" s="95"/>
      <c r="PPN1364" s="95"/>
      <c r="PPO1364" s="95"/>
      <c r="PPP1364" s="95"/>
      <c r="PPQ1364" s="95"/>
      <c r="PPR1364" s="95"/>
      <c r="PPS1364" s="95"/>
      <c r="PPT1364" s="95"/>
      <c r="PPU1364" s="95"/>
      <c r="PPV1364" s="95"/>
      <c r="PPW1364" s="95"/>
      <c r="PPX1364" s="95"/>
      <c r="PPY1364" s="95"/>
      <c r="PPZ1364" s="95"/>
      <c r="PQA1364" s="95"/>
      <c r="PQB1364" s="95"/>
      <c r="PQC1364" s="95"/>
      <c r="PQD1364" s="95"/>
      <c r="PQE1364" s="95"/>
      <c r="PQF1364" s="95"/>
      <c r="PQG1364" s="95"/>
      <c r="PQH1364" s="95"/>
      <c r="PQI1364" s="95"/>
      <c r="PQJ1364" s="95"/>
      <c r="PQK1364" s="95"/>
      <c r="PQL1364" s="95"/>
      <c r="PQM1364" s="95"/>
      <c r="PQN1364" s="95"/>
      <c r="PQO1364" s="95"/>
      <c r="PQP1364" s="95"/>
      <c r="PQQ1364" s="95"/>
      <c r="PQR1364" s="95"/>
      <c r="PQS1364" s="95"/>
      <c r="PQT1364" s="95"/>
      <c r="PQU1364" s="95"/>
      <c r="PQV1364" s="95"/>
      <c r="PQW1364" s="95"/>
      <c r="PQX1364" s="95"/>
      <c r="PQY1364" s="95"/>
      <c r="PQZ1364" s="95"/>
      <c r="PRA1364" s="95"/>
      <c r="PRB1364" s="95"/>
      <c r="PRC1364" s="95"/>
      <c r="PRD1364" s="95"/>
      <c r="PRE1364" s="95"/>
      <c r="PRF1364" s="95"/>
      <c r="PRG1364" s="95"/>
      <c r="PRH1364" s="95"/>
      <c r="PRI1364" s="95"/>
      <c r="PRJ1364" s="95"/>
      <c r="PRK1364" s="95"/>
      <c r="PRL1364" s="95"/>
      <c r="PRM1364" s="95"/>
      <c r="PRN1364" s="95"/>
      <c r="PRO1364" s="95"/>
      <c r="PRP1364" s="95"/>
      <c r="PRQ1364" s="95"/>
      <c r="PRR1364" s="95"/>
      <c r="PRS1364" s="95"/>
      <c r="PRT1364" s="95"/>
      <c r="PRU1364" s="95"/>
      <c r="PRV1364" s="95"/>
      <c r="PRW1364" s="95"/>
      <c r="PRX1364" s="95"/>
      <c r="PRY1364" s="95"/>
      <c r="PRZ1364" s="95"/>
      <c r="PSA1364" s="95"/>
      <c r="PSB1364" s="95"/>
      <c r="PSC1364" s="95"/>
      <c r="PSD1364" s="95"/>
      <c r="PSE1364" s="95"/>
      <c r="PSF1364" s="95"/>
      <c r="PSG1364" s="95"/>
      <c r="PSH1364" s="95"/>
      <c r="PSI1364" s="95"/>
      <c r="PSJ1364" s="95"/>
      <c r="PSK1364" s="95"/>
      <c r="PSL1364" s="95"/>
      <c r="PSM1364" s="95"/>
      <c r="PSN1364" s="95"/>
      <c r="PSO1364" s="95"/>
      <c r="PSP1364" s="95"/>
      <c r="PSQ1364" s="95"/>
      <c r="PSR1364" s="95"/>
      <c r="PSS1364" s="95"/>
      <c r="PST1364" s="95"/>
      <c r="PSU1364" s="95"/>
      <c r="PSV1364" s="95"/>
      <c r="PSW1364" s="95"/>
      <c r="PSX1364" s="95"/>
      <c r="PSY1364" s="95"/>
      <c r="PSZ1364" s="95"/>
      <c r="PTA1364" s="95"/>
      <c r="PTB1364" s="95"/>
      <c r="PTC1364" s="95"/>
      <c r="PTD1364" s="95"/>
      <c r="PTE1364" s="95"/>
      <c r="PTF1364" s="95"/>
      <c r="PTG1364" s="95"/>
      <c r="PTH1364" s="95"/>
      <c r="PTI1364" s="95"/>
      <c r="PTJ1364" s="95"/>
      <c r="PTK1364" s="95"/>
      <c r="PTL1364" s="95"/>
      <c r="PTM1364" s="95"/>
      <c r="PTN1364" s="95"/>
      <c r="PTO1364" s="95"/>
      <c r="PTP1364" s="95"/>
      <c r="PTQ1364" s="95"/>
      <c r="PTR1364" s="95"/>
      <c r="PTS1364" s="95"/>
      <c r="PTT1364" s="95"/>
      <c r="PTU1364" s="95"/>
      <c r="PTV1364" s="95"/>
      <c r="PTW1364" s="95"/>
      <c r="PTX1364" s="95"/>
      <c r="PTY1364" s="95"/>
      <c r="PTZ1364" s="95"/>
      <c r="PUA1364" s="95"/>
      <c r="PUB1364" s="95"/>
      <c r="PUC1364" s="95"/>
      <c r="PUD1364" s="95"/>
      <c r="PUE1364" s="95"/>
      <c r="PUF1364" s="95"/>
      <c r="PUG1364" s="95"/>
      <c r="PUH1364" s="95"/>
      <c r="PUI1364" s="95"/>
      <c r="PUJ1364" s="95"/>
      <c r="PUK1364" s="95"/>
      <c r="PUL1364" s="95"/>
      <c r="PUM1364" s="95"/>
      <c r="PUN1364" s="95"/>
      <c r="PUO1364" s="95"/>
      <c r="PUP1364" s="95"/>
      <c r="PUQ1364" s="95"/>
      <c r="PUR1364" s="95"/>
      <c r="PUS1364" s="95"/>
      <c r="PUT1364" s="95"/>
      <c r="PUU1364" s="95"/>
      <c r="PUV1364" s="95"/>
      <c r="PUW1364" s="95"/>
      <c r="PUX1364" s="95"/>
      <c r="PUY1364" s="95"/>
      <c r="PUZ1364" s="95"/>
      <c r="PVA1364" s="95"/>
      <c r="PVB1364" s="95"/>
      <c r="PVC1364" s="95"/>
      <c r="PVD1364" s="95"/>
      <c r="PVE1364" s="95"/>
      <c r="PVF1364" s="95"/>
      <c r="PVG1364" s="95"/>
      <c r="PVH1364" s="95"/>
      <c r="PVI1364" s="95"/>
      <c r="PVJ1364" s="95"/>
      <c r="PVK1364" s="95"/>
      <c r="PVL1364" s="95"/>
      <c r="PVM1364" s="95"/>
      <c r="PVN1364" s="95"/>
      <c r="PVO1364" s="95"/>
      <c r="PVP1364" s="95"/>
      <c r="PVQ1364" s="95"/>
      <c r="PVR1364" s="95"/>
      <c r="PVS1364" s="95"/>
      <c r="PVT1364" s="95"/>
      <c r="PVU1364" s="95"/>
      <c r="PVV1364" s="95"/>
      <c r="PVW1364" s="95"/>
      <c r="PVX1364" s="95"/>
      <c r="PVY1364" s="95"/>
      <c r="PVZ1364" s="95"/>
      <c r="PWA1364" s="95"/>
      <c r="PWB1364" s="95"/>
      <c r="PWC1364" s="95"/>
      <c r="PWD1364" s="95"/>
      <c r="PWE1364" s="95"/>
      <c r="PWF1364" s="95"/>
      <c r="PWG1364" s="95"/>
      <c r="PWH1364" s="95"/>
      <c r="PWI1364" s="95"/>
      <c r="PWJ1364" s="95"/>
      <c r="PWK1364" s="95"/>
      <c r="PWL1364" s="95"/>
      <c r="PWM1364" s="95"/>
      <c r="PWN1364" s="95"/>
      <c r="PWO1364" s="95"/>
      <c r="PWP1364" s="95"/>
      <c r="PWQ1364" s="95"/>
      <c r="PWR1364" s="95"/>
      <c r="PWS1364" s="95"/>
      <c r="PWT1364" s="95"/>
      <c r="PWU1364" s="95"/>
      <c r="PWV1364" s="95"/>
      <c r="PWW1364" s="95"/>
      <c r="PWX1364" s="95"/>
      <c r="PWY1364" s="95"/>
      <c r="PWZ1364" s="95"/>
      <c r="PXA1364" s="95"/>
      <c r="PXB1364" s="95"/>
      <c r="PXC1364" s="95"/>
      <c r="PXD1364" s="95"/>
      <c r="PXE1364" s="95"/>
      <c r="PXF1364" s="95"/>
      <c r="PXG1364" s="95"/>
      <c r="PXH1364" s="95"/>
      <c r="PXI1364" s="95"/>
      <c r="PXJ1364" s="95"/>
      <c r="PXK1364" s="95"/>
      <c r="PXL1364" s="95"/>
      <c r="PXM1364" s="95"/>
      <c r="PXN1364" s="95"/>
      <c r="PXO1364" s="95"/>
      <c r="PXP1364" s="95"/>
      <c r="PXQ1364" s="95"/>
      <c r="PXR1364" s="95"/>
      <c r="PXS1364" s="95"/>
      <c r="PXT1364" s="95"/>
      <c r="PXU1364" s="95"/>
      <c r="PXV1364" s="95"/>
      <c r="PXW1364" s="95"/>
      <c r="PXX1364" s="95"/>
      <c r="PXY1364" s="95"/>
      <c r="PXZ1364" s="95"/>
      <c r="PYA1364" s="95"/>
      <c r="PYB1364" s="95"/>
      <c r="PYC1364" s="95"/>
      <c r="PYD1364" s="95"/>
      <c r="PYE1364" s="95"/>
      <c r="PYF1364" s="95"/>
      <c r="PYG1364" s="95"/>
      <c r="PYH1364" s="95"/>
      <c r="PYI1364" s="95"/>
      <c r="PYJ1364" s="95"/>
      <c r="PYK1364" s="95"/>
      <c r="PYL1364" s="95"/>
      <c r="PYM1364" s="95"/>
      <c r="PYN1364" s="95"/>
      <c r="PYO1364" s="95"/>
      <c r="PYP1364" s="95"/>
      <c r="PYQ1364" s="95"/>
      <c r="PYR1364" s="95"/>
      <c r="PYS1364" s="95"/>
      <c r="PYT1364" s="95"/>
      <c r="PYU1364" s="95"/>
      <c r="PYV1364" s="95"/>
      <c r="PYW1364" s="95"/>
      <c r="PYX1364" s="95"/>
      <c r="PYY1364" s="95"/>
      <c r="PYZ1364" s="95"/>
      <c r="PZA1364" s="95"/>
      <c r="PZB1364" s="95"/>
      <c r="PZC1364" s="95"/>
      <c r="PZD1364" s="95"/>
      <c r="PZE1364" s="95"/>
      <c r="PZF1364" s="95"/>
      <c r="PZG1364" s="95"/>
      <c r="PZH1364" s="95"/>
      <c r="PZI1364" s="95"/>
      <c r="PZJ1364" s="95"/>
      <c r="PZK1364" s="95"/>
      <c r="PZL1364" s="95"/>
      <c r="PZM1364" s="95"/>
      <c r="PZN1364" s="95"/>
      <c r="PZO1364" s="95"/>
      <c r="PZP1364" s="95"/>
      <c r="PZQ1364" s="95"/>
      <c r="PZR1364" s="95"/>
      <c r="PZS1364" s="95"/>
      <c r="PZT1364" s="95"/>
      <c r="PZU1364" s="95"/>
      <c r="PZV1364" s="95"/>
      <c r="PZW1364" s="95"/>
      <c r="PZX1364" s="95"/>
      <c r="PZY1364" s="95"/>
      <c r="PZZ1364" s="95"/>
      <c r="QAA1364" s="95"/>
      <c r="QAB1364" s="95"/>
      <c r="QAC1364" s="95"/>
      <c r="QAD1364" s="95"/>
      <c r="QAE1364" s="95"/>
      <c r="QAF1364" s="95"/>
      <c r="QAG1364" s="95"/>
      <c r="QAH1364" s="95"/>
      <c r="QAI1364" s="95"/>
      <c r="QAJ1364" s="95"/>
      <c r="QAK1364" s="95"/>
      <c r="QAL1364" s="95"/>
      <c r="QAM1364" s="95"/>
      <c r="QAN1364" s="95"/>
      <c r="QAO1364" s="95"/>
      <c r="QAP1364" s="95"/>
      <c r="QAQ1364" s="95"/>
      <c r="QAR1364" s="95"/>
      <c r="QAS1364" s="95"/>
      <c r="QAT1364" s="95"/>
      <c r="QAU1364" s="95"/>
      <c r="QAV1364" s="95"/>
      <c r="QAW1364" s="95"/>
      <c r="QAX1364" s="95"/>
      <c r="QAY1364" s="95"/>
      <c r="QAZ1364" s="95"/>
      <c r="QBA1364" s="95"/>
      <c r="QBB1364" s="95"/>
      <c r="QBC1364" s="95"/>
      <c r="QBD1364" s="95"/>
      <c r="QBE1364" s="95"/>
      <c r="QBF1364" s="95"/>
      <c r="QBG1364" s="95"/>
      <c r="QBH1364" s="95"/>
      <c r="QBI1364" s="95"/>
      <c r="QBJ1364" s="95"/>
      <c r="QBK1364" s="95"/>
      <c r="QBL1364" s="95"/>
      <c r="QBM1364" s="95"/>
      <c r="QBN1364" s="95"/>
      <c r="QBO1364" s="95"/>
      <c r="QBP1364" s="95"/>
      <c r="QBQ1364" s="95"/>
      <c r="QBR1364" s="95"/>
      <c r="QBS1364" s="95"/>
      <c r="QBT1364" s="95"/>
      <c r="QBU1364" s="95"/>
      <c r="QBV1364" s="95"/>
      <c r="QBW1364" s="95"/>
      <c r="QBX1364" s="95"/>
      <c r="QBY1364" s="95"/>
      <c r="QBZ1364" s="95"/>
      <c r="QCA1364" s="95"/>
      <c r="QCB1364" s="95"/>
      <c r="QCC1364" s="95"/>
      <c r="QCD1364" s="95"/>
      <c r="QCE1364" s="95"/>
      <c r="QCF1364" s="95"/>
      <c r="QCG1364" s="95"/>
      <c r="QCH1364" s="95"/>
      <c r="QCI1364" s="95"/>
      <c r="QCJ1364" s="95"/>
      <c r="QCK1364" s="95"/>
      <c r="QCL1364" s="95"/>
      <c r="QCM1364" s="95"/>
      <c r="QCN1364" s="95"/>
      <c r="QCO1364" s="95"/>
      <c r="QCP1364" s="95"/>
      <c r="QCQ1364" s="95"/>
      <c r="QCR1364" s="95"/>
      <c r="QCS1364" s="95"/>
      <c r="QCT1364" s="95"/>
      <c r="QCU1364" s="95"/>
      <c r="QCV1364" s="95"/>
      <c r="QCW1364" s="95"/>
      <c r="QCX1364" s="95"/>
      <c r="QCY1364" s="95"/>
      <c r="QCZ1364" s="95"/>
      <c r="QDA1364" s="95"/>
      <c r="QDB1364" s="95"/>
      <c r="QDC1364" s="95"/>
      <c r="QDD1364" s="95"/>
      <c r="QDE1364" s="95"/>
      <c r="QDF1364" s="95"/>
      <c r="QDG1364" s="95"/>
      <c r="QDH1364" s="95"/>
      <c r="QDI1364" s="95"/>
      <c r="QDJ1364" s="95"/>
      <c r="QDK1364" s="95"/>
      <c r="QDL1364" s="95"/>
      <c r="QDM1364" s="95"/>
      <c r="QDN1364" s="95"/>
      <c r="QDO1364" s="95"/>
      <c r="QDP1364" s="95"/>
      <c r="QDQ1364" s="95"/>
      <c r="QDR1364" s="95"/>
      <c r="QDS1364" s="95"/>
      <c r="QDT1364" s="95"/>
      <c r="QDU1364" s="95"/>
      <c r="QDV1364" s="95"/>
      <c r="QDW1364" s="95"/>
      <c r="QDX1364" s="95"/>
      <c r="QDY1364" s="95"/>
      <c r="QDZ1364" s="95"/>
      <c r="QEA1364" s="95"/>
      <c r="QEB1364" s="95"/>
      <c r="QEC1364" s="95"/>
      <c r="QED1364" s="95"/>
      <c r="QEE1364" s="95"/>
      <c r="QEF1364" s="95"/>
      <c r="QEG1364" s="95"/>
      <c r="QEH1364" s="95"/>
      <c r="QEI1364" s="95"/>
      <c r="QEJ1364" s="95"/>
      <c r="QEK1364" s="95"/>
      <c r="QEL1364" s="95"/>
      <c r="QEM1364" s="95"/>
      <c r="QEN1364" s="95"/>
      <c r="QEO1364" s="95"/>
      <c r="QEP1364" s="95"/>
      <c r="QEQ1364" s="95"/>
      <c r="QER1364" s="95"/>
      <c r="QES1364" s="95"/>
      <c r="QET1364" s="95"/>
      <c r="QEU1364" s="95"/>
      <c r="QEV1364" s="95"/>
      <c r="QEW1364" s="95"/>
      <c r="QEX1364" s="95"/>
      <c r="QEY1364" s="95"/>
      <c r="QEZ1364" s="95"/>
      <c r="QFA1364" s="95"/>
      <c r="QFB1364" s="95"/>
      <c r="QFC1364" s="95"/>
      <c r="QFD1364" s="95"/>
      <c r="QFE1364" s="95"/>
      <c r="QFF1364" s="95"/>
      <c r="QFG1364" s="95"/>
      <c r="QFH1364" s="95"/>
      <c r="QFI1364" s="95"/>
      <c r="QFJ1364" s="95"/>
      <c r="QFK1364" s="95"/>
      <c r="QFL1364" s="95"/>
      <c r="QFM1364" s="95"/>
      <c r="QFN1364" s="95"/>
      <c r="QFO1364" s="95"/>
      <c r="QFP1364" s="95"/>
      <c r="QFQ1364" s="95"/>
      <c r="QFR1364" s="95"/>
      <c r="QFS1364" s="95"/>
      <c r="QFT1364" s="95"/>
      <c r="QFU1364" s="95"/>
      <c r="QFV1364" s="95"/>
      <c r="QFW1364" s="95"/>
      <c r="QFX1364" s="95"/>
      <c r="QFY1364" s="95"/>
      <c r="QFZ1364" s="95"/>
      <c r="QGA1364" s="95"/>
      <c r="QGB1364" s="95"/>
      <c r="QGC1364" s="95"/>
      <c r="QGD1364" s="95"/>
      <c r="QGE1364" s="95"/>
      <c r="QGF1364" s="95"/>
      <c r="QGG1364" s="95"/>
      <c r="QGH1364" s="95"/>
      <c r="QGI1364" s="95"/>
      <c r="QGJ1364" s="95"/>
      <c r="QGK1364" s="95"/>
      <c r="QGL1364" s="95"/>
      <c r="QGM1364" s="95"/>
      <c r="QGN1364" s="95"/>
      <c r="QGO1364" s="95"/>
      <c r="QGP1364" s="95"/>
      <c r="QGQ1364" s="95"/>
      <c r="QGR1364" s="95"/>
      <c r="QGS1364" s="95"/>
      <c r="QGT1364" s="95"/>
      <c r="QGU1364" s="95"/>
      <c r="QGV1364" s="95"/>
      <c r="QGW1364" s="95"/>
      <c r="QGX1364" s="95"/>
      <c r="QGY1364" s="95"/>
      <c r="QGZ1364" s="95"/>
      <c r="QHA1364" s="95"/>
      <c r="QHB1364" s="95"/>
      <c r="QHC1364" s="95"/>
      <c r="QHD1364" s="95"/>
      <c r="QHE1364" s="95"/>
      <c r="QHF1364" s="95"/>
      <c r="QHG1364" s="95"/>
      <c r="QHH1364" s="95"/>
      <c r="QHI1364" s="95"/>
      <c r="QHJ1364" s="95"/>
      <c r="QHK1364" s="95"/>
      <c r="QHL1364" s="95"/>
      <c r="QHM1364" s="95"/>
      <c r="QHN1364" s="95"/>
      <c r="QHO1364" s="95"/>
      <c r="QHP1364" s="95"/>
      <c r="QHQ1364" s="95"/>
      <c r="QHR1364" s="95"/>
      <c r="QHS1364" s="95"/>
      <c r="QHT1364" s="95"/>
      <c r="QHU1364" s="95"/>
      <c r="QHV1364" s="95"/>
      <c r="QHW1364" s="95"/>
      <c r="QHX1364" s="95"/>
      <c r="QHY1364" s="95"/>
      <c r="QHZ1364" s="95"/>
      <c r="QIA1364" s="95"/>
      <c r="QIB1364" s="95"/>
      <c r="QIC1364" s="95"/>
      <c r="QID1364" s="95"/>
      <c r="QIE1364" s="95"/>
      <c r="QIF1364" s="95"/>
      <c r="QIG1364" s="95"/>
      <c r="QIH1364" s="95"/>
      <c r="QII1364" s="95"/>
      <c r="QIJ1364" s="95"/>
      <c r="QIK1364" s="95"/>
      <c r="QIL1364" s="95"/>
      <c r="QIM1364" s="95"/>
      <c r="QIN1364" s="95"/>
      <c r="QIO1364" s="95"/>
      <c r="QIP1364" s="95"/>
      <c r="QIQ1364" s="95"/>
      <c r="QIR1364" s="95"/>
      <c r="QIS1364" s="95"/>
      <c r="QIT1364" s="95"/>
      <c r="QIU1364" s="95"/>
      <c r="QIV1364" s="95"/>
      <c r="QIW1364" s="95"/>
      <c r="QIX1364" s="95"/>
      <c r="QIY1364" s="95"/>
      <c r="QIZ1364" s="95"/>
      <c r="QJA1364" s="95"/>
      <c r="QJB1364" s="95"/>
      <c r="QJC1364" s="95"/>
      <c r="QJD1364" s="95"/>
      <c r="QJE1364" s="95"/>
      <c r="QJF1364" s="95"/>
      <c r="QJG1364" s="95"/>
      <c r="QJH1364" s="95"/>
      <c r="QJI1364" s="95"/>
      <c r="QJJ1364" s="95"/>
      <c r="QJK1364" s="95"/>
      <c r="QJL1364" s="95"/>
      <c r="QJM1364" s="95"/>
      <c r="QJN1364" s="95"/>
      <c r="QJO1364" s="95"/>
      <c r="QJP1364" s="95"/>
      <c r="QJQ1364" s="95"/>
      <c r="QJR1364" s="95"/>
      <c r="QJS1364" s="95"/>
      <c r="QJT1364" s="95"/>
      <c r="QJU1364" s="95"/>
      <c r="QJV1364" s="95"/>
      <c r="QJW1364" s="95"/>
      <c r="QJX1364" s="95"/>
      <c r="QJY1364" s="95"/>
      <c r="QJZ1364" s="95"/>
      <c r="QKA1364" s="95"/>
      <c r="QKB1364" s="95"/>
      <c r="QKC1364" s="95"/>
      <c r="QKD1364" s="95"/>
      <c r="QKE1364" s="95"/>
      <c r="QKF1364" s="95"/>
      <c r="QKG1364" s="95"/>
      <c r="QKH1364" s="95"/>
      <c r="QKI1364" s="95"/>
      <c r="QKJ1364" s="95"/>
      <c r="QKK1364" s="95"/>
      <c r="QKL1364" s="95"/>
      <c r="QKM1364" s="95"/>
      <c r="QKN1364" s="95"/>
      <c r="QKO1364" s="95"/>
      <c r="QKP1364" s="95"/>
      <c r="QKQ1364" s="95"/>
      <c r="QKR1364" s="95"/>
      <c r="QKS1364" s="95"/>
      <c r="QKT1364" s="95"/>
      <c r="QKU1364" s="95"/>
      <c r="QKV1364" s="95"/>
      <c r="QKW1364" s="95"/>
      <c r="QKX1364" s="95"/>
      <c r="QKY1364" s="95"/>
      <c r="QKZ1364" s="95"/>
      <c r="QLA1364" s="95"/>
      <c r="QLB1364" s="95"/>
      <c r="QLC1364" s="95"/>
      <c r="QLD1364" s="95"/>
      <c r="QLE1364" s="95"/>
      <c r="QLF1364" s="95"/>
      <c r="QLG1364" s="95"/>
      <c r="QLH1364" s="95"/>
      <c r="QLI1364" s="95"/>
      <c r="QLJ1364" s="95"/>
      <c r="QLK1364" s="95"/>
      <c r="QLL1364" s="95"/>
      <c r="QLM1364" s="95"/>
      <c r="QLN1364" s="95"/>
      <c r="QLO1364" s="95"/>
      <c r="QLP1364" s="95"/>
      <c r="QLQ1364" s="95"/>
      <c r="QLR1364" s="95"/>
      <c r="QLS1364" s="95"/>
      <c r="QLT1364" s="95"/>
      <c r="QLU1364" s="95"/>
      <c r="QLV1364" s="95"/>
      <c r="QLW1364" s="95"/>
      <c r="QLX1364" s="95"/>
      <c r="QLY1364" s="95"/>
      <c r="QLZ1364" s="95"/>
      <c r="QMA1364" s="95"/>
      <c r="QMB1364" s="95"/>
      <c r="QMC1364" s="95"/>
      <c r="QMD1364" s="95"/>
      <c r="QME1364" s="95"/>
      <c r="QMF1364" s="95"/>
      <c r="QMG1364" s="95"/>
      <c r="QMH1364" s="95"/>
      <c r="QMI1364" s="95"/>
      <c r="QMJ1364" s="95"/>
      <c r="QMK1364" s="95"/>
      <c r="QML1364" s="95"/>
      <c r="QMM1364" s="95"/>
      <c r="QMN1364" s="95"/>
      <c r="QMO1364" s="95"/>
      <c r="QMP1364" s="95"/>
      <c r="QMQ1364" s="95"/>
      <c r="QMR1364" s="95"/>
      <c r="QMS1364" s="95"/>
      <c r="QMT1364" s="95"/>
      <c r="QMU1364" s="95"/>
      <c r="QMV1364" s="95"/>
      <c r="QMW1364" s="95"/>
      <c r="QMX1364" s="95"/>
      <c r="QMY1364" s="95"/>
      <c r="QMZ1364" s="95"/>
      <c r="QNA1364" s="95"/>
      <c r="QNB1364" s="95"/>
      <c r="QNC1364" s="95"/>
      <c r="QND1364" s="95"/>
      <c r="QNE1364" s="95"/>
      <c r="QNF1364" s="95"/>
      <c r="QNG1364" s="95"/>
      <c r="QNH1364" s="95"/>
      <c r="QNI1364" s="95"/>
      <c r="QNJ1364" s="95"/>
      <c r="QNK1364" s="95"/>
      <c r="QNL1364" s="95"/>
      <c r="QNM1364" s="95"/>
      <c r="QNN1364" s="95"/>
      <c r="QNO1364" s="95"/>
      <c r="QNP1364" s="95"/>
      <c r="QNQ1364" s="95"/>
      <c r="QNR1364" s="95"/>
      <c r="QNS1364" s="95"/>
      <c r="QNT1364" s="95"/>
      <c r="QNU1364" s="95"/>
      <c r="QNV1364" s="95"/>
      <c r="QNW1364" s="95"/>
      <c r="QNX1364" s="95"/>
      <c r="QNY1364" s="95"/>
      <c r="QNZ1364" s="95"/>
      <c r="QOA1364" s="95"/>
      <c r="QOB1364" s="95"/>
      <c r="QOC1364" s="95"/>
      <c r="QOD1364" s="95"/>
      <c r="QOE1364" s="95"/>
      <c r="QOF1364" s="95"/>
      <c r="QOG1364" s="95"/>
      <c r="QOH1364" s="95"/>
      <c r="QOI1364" s="95"/>
      <c r="QOJ1364" s="95"/>
      <c r="QOK1364" s="95"/>
      <c r="QOL1364" s="95"/>
      <c r="QOM1364" s="95"/>
      <c r="QON1364" s="95"/>
      <c r="QOO1364" s="95"/>
      <c r="QOP1364" s="95"/>
      <c r="QOQ1364" s="95"/>
      <c r="QOR1364" s="95"/>
      <c r="QOS1364" s="95"/>
      <c r="QOT1364" s="95"/>
      <c r="QOU1364" s="95"/>
      <c r="QOV1364" s="95"/>
      <c r="QOW1364" s="95"/>
      <c r="QOX1364" s="95"/>
      <c r="QOY1364" s="95"/>
      <c r="QOZ1364" s="95"/>
      <c r="QPA1364" s="95"/>
      <c r="QPB1364" s="95"/>
      <c r="QPC1364" s="95"/>
      <c r="QPD1364" s="95"/>
      <c r="QPE1364" s="95"/>
      <c r="QPF1364" s="95"/>
      <c r="QPG1364" s="95"/>
      <c r="QPH1364" s="95"/>
      <c r="QPI1364" s="95"/>
      <c r="QPJ1364" s="95"/>
      <c r="QPK1364" s="95"/>
      <c r="QPL1364" s="95"/>
      <c r="QPM1364" s="95"/>
      <c r="QPN1364" s="95"/>
      <c r="QPO1364" s="95"/>
      <c r="QPP1364" s="95"/>
      <c r="QPQ1364" s="95"/>
      <c r="QPR1364" s="95"/>
      <c r="QPS1364" s="95"/>
      <c r="QPT1364" s="95"/>
      <c r="QPU1364" s="95"/>
      <c r="QPV1364" s="95"/>
      <c r="QPW1364" s="95"/>
      <c r="QPX1364" s="95"/>
      <c r="QPY1364" s="95"/>
      <c r="QPZ1364" s="95"/>
      <c r="QQA1364" s="95"/>
      <c r="QQB1364" s="95"/>
      <c r="QQC1364" s="95"/>
      <c r="QQD1364" s="95"/>
      <c r="QQE1364" s="95"/>
      <c r="QQF1364" s="95"/>
      <c r="QQG1364" s="95"/>
      <c r="QQH1364" s="95"/>
      <c r="QQI1364" s="95"/>
      <c r="QQJ1364" s="95"/>
      <c r="QQK1364" s="95"/>
      <c r="QQL1364" s="95"/>
      <c r="QQM1364" s="95"/>
      <c r="QQN1364" s="95"/>
      <c r="QQO1364" s="95"/>
      <c r="QQP1364" s="95"/>
      <c r="QQQ1364" s="95"/>
      <c r="QQR1364" s="95"/>
      <c r="QQS1364" s="95"/>
      <c r="QQT1364" s="95"/>
      <c r="QQU1364" s="95"/>
      <c r="QQV1364" s="95"/>
      <c r="QQW1364" s="95"/>
      <c r="QQX1364" s="95"/>
      <c r="QQY1364" s="95"/>
      <c r="QQZ1364" s="95"/>
      <c r="QRA1364" s="95"/>
      <c r="QRB1364" s="95"/>
      <c r="QRC1364" s="95"/>
      <c r="QRD1364" s="95"/>
      <c r="QRE1364" s="95"/>
      <c r="QRF1364" s="95"/>
      <c r="QRG1364" s="95"/>
      <c r="QRH1364" s="95"/>
      <c r="QRI1364" s="95"/>
      <c r="QRJ1364" s="95"/>
      <c r="QRK1364" s="95"/>
      <c r="QRL1364" s="95"/>
      <c r="QRM1364" s="95"/>
      <c r="QRN1364" s="95"/>
      <c r="QRO1364" s="95"/>
      <c r="QRP1364" s="95"/>
      <c r="QRQ1364" s="95"/>
      <c r="QRR1364" s="95"/>
      <c r="QRS1364" s="95"/>
      <c r="QRT1364" s="95"/>
      <c r="QRU1364" s="95"/>
      <c r="QRV1364" s="95"/>
      <c r="QRW1364" s="95"/>
      <c r="QRX1364" s="95"/>
      <c r="QRY1364" s="95"/>
      <c r="QRZ1364" s="95"/>
      <c r="QSA1364" s="95"/>
      <c r="QSB1364" s="95"/>
      <c r="QSC1364" s="95"/>
      <c r="QSD1364" s="95"/>
      <c r="QSE1364" s="95"/>
      <c r="QSF1364" s="95"/>
      <c r="QSG1364" s="95"/>
      <c r="QSH1364" s="95"/>
      <c r="QSI1364" s="95"/>
      <c r="QSJ1364" s="95"/>
      <c r="QSK1364" s="95"/>
      <c r="QSL1364" s="95"/>
      <c r="QSM1364" s="95"/>
      <c r="QSN1364" s="95"/>
      <c r="QSO1364" s="95"/>
      <c r="QSP1364" s="95"/>
      <c r="QSQ1364" s="95"/>
      <c r="QSR1364" s="95"/>
      <c r="QSS1364" s="95"/>
      <c r="QST1364" s="95"/>
      <c r="QSU1364" s="95"/>
      <c r="QSV1364" s="95"/>
      <c r="QSW1364" s="95"/>
      <c r="QSX1364" s="95"/>
      <c r="QSY1364" s="95"/>
      <c r="QSZ1364" s="95"/>
      <c r="QTA1364" s="95"/>
      <c r="QTB1364" s="95"/>
      <c r="QTC1364" s="95"/>
      <c r="QTD1364" s="95"/>
      <c r="QTE1364" s="95"/>
      <c r="QTF1364" s="95"/>
      <c r="QTG1364" s="95"/>
      <c r="QTH1364" s="95"/>
      <c r="QTI1364" s="95"/>
      <c r="QTJ1364" s="95"/>
      <c r="QTK1364" s="95"/>
      <c r="QTL1364" s="95"/>
      <c r="QTM1364" s="95"/>
      <c r="QTN1364" s="95"/>
      <c r="QTO1364" s="95"/>
      <c r="QTP1364" s="95"/>
      <c r="QTQ1364" s="95"/>
      <c r="QTR1364" s="95"/>
      <c r="QTS1364" s="95"/>
      <c r="QTT1364" s="95"/>
      <c r="QTU1364" s="95"/>
      <c r="QTV1364" s="95"/>
      <c r="QTW1364" s="95"/>
      <c r="QTX1364" s="95"/>
      <c r="QTY1364" s="95"/>
      <c r="QTZ1364" s="95"/>
      <c r="QUA1364" s="95"/>
      <c r="QUB1364" s="95"/>
      <c r="QUC1364" s="95"/>
      <c r="QUD1364" s="95"/>
      <c r="QUE1364" s="95"/>
      <c r="QUF1364" s="95"/>
      <c r="QUG1364" s="95"/>
      <c r="QUH1364" s="95"/>
      <c r="QUI1364" s="95"/>
      <c r="QUJ1364" s="95"/>
      <c r="QUK1364" s="95"/>
      <c r="QUL1364" s="95"/>
      <c r="QUM1364" s="95"/>
      <c r="QUN1364" s="95"/>
      <c r="QUO1364" s="95"/>
      <c r="QUP1364" s="95"/>
      <c r="QUQ1364" s="95"/>
      <c r="QUR1364" s="95"/>
      <c r="QUS1364" s="95"/>
      <c r="QUT1364" s="95"/>
      <c r="QUU1364" s="95"/>
      <c r="QUV1364" s="95"/>
      <c r="QUW1364" s="95"/>
      <c r="QUX1364" s="95"/>
      <c r="QUY1364" s="95"/>
      <c r="QUZ1364" s="95"/>
      <c r="QVA1364" s="95"/>
      <c r="QVB1364" s="95"/>
      <c r="QVC1364" s="95"/>
      <c r="QVD1364" s="95"/>
      <c r="QVE1364" s="95"/>
      <c r="QVF1364" s="95"/>
      <c r="QVG1364" s="95"/>
      <c r="QVH1364" s="95"/>
      <c r="QVI1364" s="95"/>
      <c r="QVJ1364" s="95"/>
      <c r="QVK1364" s="95"/>
      <c r="QVL1364" s="95"/>
      <c r="QVM1364" s="95"/>
      <c r="QVN1364" s="95"/>
      <c r="QVO1364" s="95"/>
      <c r="QVP1364" s="95"/>
      <c r="QVQ1364" s="95"/>
      <c r="QVR1364" s="95"/>
      <c r="QVS1364" s="95"/>
      <c r="QVT1364" s="95"/>
      <c r="QVU1364" s="95"/>
      <c r="QVV1364" s="95"/>
      <c r="QVW1364" s="95"/>
      <c r="QVX1364" s="95"/>
      <c r="QVY1364" s="95"/>
      <c r="QVZ1364" s="95"/>
      <c r="QWA1364" s="95"/>
      <c r="QWB1364" s="95"/>
      <c r="QWC1364" s="95"/>
      <c r="QWD1364" s="95"/>
      <c r="QWE1364" s="95"/>
      <c r="QWF1364" s="95"/>
      <c r="QWG1364" s="95"/>
      <c r="QWH1364" s="95"/>
      <c r="QWI1364" s="95"/>
      <c r="QWJ1364" s="95"/>
      <c r="QWK1364" s="95"/>
      <c r="QWL1364" s="95"/>
      <c r="QWM1364" s="95"/>
      <c r="QWN1364" s="95"/>
      <c r="QWO1364" s="95"/>
      <c r="QWP1364" s="95"/>
      <c r="QWQ1364" s="95"/>
      <c r="QWR1364" s="95"/>
      <c r="QWS1364" s="95"/>
      <c r="QWT1364" s="95"/>
      <c r="QWU1364" s="95"/>
      <c r="QWV1364" s="95"/>
      <c r="QWW1364" s="95"/>
      <c r="QWX1364" s="95"/>
      <c r="QWY1364" s="95"/>
      <c r="QWZ1364" s="95"/>
      <c r="QXA1364" s="95"/>
      <c r="QXB1364" s="95"/>
      <c r="QXC1364" s="95"/>
      <c r="QXD1364" s="95"/>
      <c r="QXE1364" s="95"/>
      <c r="QXF1364" s="95"/>
      <c r="QXG1364" s="95"/>
      <c r="QXH1364" s="95"/>
      <c r="QXI1364" s="95"/>
      <c r="QXJ1364" s="95"/>
      <c r="QXK1364" s="95"/>
      <c r="QXL1364" s="95"/>
      <c r="QXM1364" s="95"/>
      <c r="QXN1364" s="95"/>
      <c r="QXO1364" s="95"/>
      <c r="QXP1364" s="95"/>
      <c r="QXQ1364" s="95"/>
      <c r="QXR1364" s="95"/>
      <c r="QXS1364" s="95"/>
      <c r="QXT1364" s="95"/>
      <c r="QXU1364" s="95"/>
      <c r="QXV1364" s="95"/>
      <c r="QXW1364" s="95"/>
      <c r="QXX1364" s="95"/>
      <c r="QXY1364" s="95"/>
      <c r="QXZ1364" s="95"/>
      <c r="QYA1364" s="95"/>
      <c r="QYB1364" s="95"/>
      <c r="QYC1364" s="95"/>
      <c r="QYD1364" s="95"/>
      <c r="QYE1364" s="95"/>
      <c r="QYF1364" s="95"/>
      <c r="QYG1364" s="95"/>
      <c r="QYH1364" s="95"/>
      <c r="QYI1364" s="95"/>
      <c r="QYJ1364" s="95"/>
      <c r="QYK1364" s="95"/>
      <c r="QYL1364" s="95"/>
      <c r="QYM1364" s="95"/>
      <c r="QYN1364" s="95"/>
      <c r="QYO1364" s="95"/>
      <c r="QYP1364" s="95"/>
      <c r="QYQ1364" s="95"/>
      <c r="QYR1364" s="95"/>
      <c r="QYS1364" s="95"/>
      <c r="QYT1364" s="95"/>
      <c r="QYU1364" s="95"/>
      <c r="QYV1364" s="95"/>
      <c r="QYW1364" s="95"/>
      <c r="QYX1364" s="95"/>
      <c r="QYY1364" s="95"/>
      <c r="QYZ1364" s="95"/>
      <c r="QZA1364" s="95"/>
      <c r="QZB1364" s="95"/>
      <c r="QZC1364" s="95"/>
      <c r="QZD1364" s="95"/>
      <c r="QZE1364" s="95"/>
      <c r="QZF1364" s="95"/>
      <c r="QZG1364" s="95"/>
      <c r="QZH1364" s="95"/>
      <c r="QZI1364" s="95"/>
      <c r="QZJ1364" s="95"/>
      <c r="QZK1364" s="95"/>
      <c r="QZL1364" s="95"/>
      <c r="QZM1364" s="95"/>
      <c r="QZN1364" s="95"/>
      <c r="QZO1364" s="95"/>
      <c r="QZP1364" s="95"/>
      <c r="QZQ1364" s="95"/>
      <c r="QZR1364" s="95"/>
      <c r="QZS1364" s="95"/>
      <c r="QZT1364" s="95"/>
      <c r="QZU1364" s="95"/>
      <c r="QZV1364" s="95"/>
      <c r="QZW1364" s="95"/>
      <c r="QZX1364" s="95"/>
      <c r="QZY1364" s="95"/>
      <c r="QZZ1364" s="95"/>
      <c r="RAA1364" s="95"/>
      <c r="RAB1364" s="95"/>
      <c r="RAC1364" s="95"/>
      <c r="RAD1364" s="95"/>
      <c r="RAE1364" s="95"/>
      <c r="RAF1364" s="95"/>
      <c r="RAG1364" s="95"/>
      <c r="RAH1364" s="95"/>
      <c r="RAI1364" s="95"/>
      <c r="RAJ1364" s="95"/>
      <c r="RAK1364" s="95"/>
      <c r="RAL1364" s="95"/>
      <c r="RAM1364" s="95"/>
      <c r="RAN1364" s="95"/>
      <c r="RAO1364" s="95"/>
      <c r="RAP1364" s="95"/>
      <c r="RAQ1364" s="95"/>
      <c r="RAR1364" s="95"/>
      <c r="RAS1364" s="95"/>
      <c r="RAT1364" s="95"/>
      <c r="RAU1364" s="95"/>
      <c r="RAV1364" s="95"/>
      <c r="RAW1364" s="95"/>
      <c r="RAX1364" s="95"/>
      <c r="RAY1364" s="95"/>
      <c r="RAZ1364" s="95"/>
      <c r="RBA1364" s="95"/>
      <c r="RBB1364" s="95"/>
      <c r="RBC1364" s="95"/>
      <c r="RBD1364" s="95"/>
      <c r="RBE1364" s="95"/>
      <c r="RBF1364" s="95"/>
      <c r="RBG1364" s="95"/>
      <c r="RBH1364" s="95"/>
      <c r="RBI1364" s="95"/>
      <c r="RBJ1364" s="95"/>
      <c r="RBK1364" s="95"/>
      <c r="RBL1364" s="95"/>
      <c r="RBM1364" s="95"/>
      <c r="RBN1364" s="95"/>
      <c r="RBO1364" s="95"/>
      <c r="RBP1364" s="95"/>
      <c r="RBQ1364" s="95"/>
      <c r="RBR1364" s="95"/>
      <c r="RBS1364" s="95"/>
      <c r="RBT1364" s="95"/>
      <c r="RBU1364" s="95"/>
      <c r="RBV1364" s="95"/>
      <c r="RBW1364" s="95"/>
      <c r="RBX1364" s="95"/>
      <c r="RBY1364" s="95"/>
      <c r="RBZ1364" s="95"/>
      <c r="RCA1364" s="95"/>
      <c r="RCB1364" s="95"/>
      <c r="RCC1364" s="95"/>
      <c r="RCD1364" s="95"/>
      <c r="RCE1364" s="95"/>
      <c r="RCF1364" s="95"/>
      <c r="RCG1364" s="95"/>
      <c r="RCH1364" s="95"/>
      <c r="RCI1364" s="95"/>
      <c r="RCJ1364" s="95"/>
      <c r="RCK1364" s="95"/>
      <c r="RCL1364" s="95"/>
      <c r="RCM1364" s="95"/>
      <c r="RCN1364" s="95"/>
      <c r="RCO1364" s="95"/>
      <c r="RCP1364" s="95"/>
      <c r="RCQ1364" s="95"/>
      <c r="RCR1364" s="95"/>
      <c r="RCS1364" s="95"/>
      <c r="RCT1364" s="95"/>
      <c r="RCU1364" s="95"/>
      <c r="RCV1364" s="95"/>
      <c r="RCW1364" s="95"/>
      <c r="RCX1364" s="95"/>
      <c r="RCY1364" s="95"/>
      <c r="RCZ1364" s="95"/>
      <c r="RDA1364" s="95"/>
      <c r="RDB1364" s="95"/>
      <c r="RDC1364" s="95"/>
      <c r="RDD1364" s="95"/>
      <c r="RDE1364" s="95"/>
      <c r="RDF1364" s="95"/>
      <c r="RDG1364" s="95"/>
      <c r="RDH1364" s="95"/>
      <c r="RDI1364" s="95"/>
      <c r="RDJ1364" s="95"/>
      <c r="RDK1364" s="95"/>
      <c r="RDL1364" s="95"/>
      <c r="RDM1364" s="95"/>
      <c r="RDN1364" s="95"/>
      <c r="RDO1364" s="95"/>
      <c r="RDP1364" s="95"/>
      <c r="RDQ1364" s="95"/>
      <c r="RDR1364" s="95"/>
      <c r="RDS1364" s="95"/>
      <c r="RDT1364" s="95"/>
      <c r="RDU1364" s="95"/>
      <c r="RDV1364" s="95"/>
      <c r="RDW1364" s="95"/>
      <c r="RDX1364" s="95"/>
      <c r="RDY1364" s="95"/>
      <c r="RDZ1364" s="95"/>
      <c r="REA1364" s="95"/>
      <c r="REB1364" s="95"/>
      <c r="REC1364" s="95"/>
      <c r="RED1364" s="95"/>
      <c r="REE1364" s="95"/>
      <c r="REF1364" s="95"/>
      <c r="REG1364" s="95"/>
      <c r="REH1364" s="95"/>
      <c r="REI1364" s="95"/>
      <c r="REJ1364" s="95"/>
      <c r="REK1364" s="95"/>
      <c r="REL1364" s="95"/>
      <c r="REM1364" s="95"/>
      <c r="REN1364" s="95"/>
      <c r="REO1364" s="95"/>
      <c r="REP1364" s="95"/>
      <c r="REQ1364" s="95"/>
      <c r="RER1364" s="95"/>
      <c r="RES1364" s="95"/>
      <c r="RET1364" s="95"/>
      <c r="REU1364" s="95"/>
      <c r="REV1364" s="95"/>
      <c r="REW1364" s="95"/>
      <c r="REX1364" s="95"/>
      <c r="REY1364" s="95"/>
      <c r="REZ1364" s="95"/>
      <c r="RFA1364" s="95"/>
      <c r="RFB1364" s="95"/>
      <c r="RFC1364" s="95"/>
      <c r="RFD1364" s="95"/>
      <c r="RFE1364" s="95"/>
      <c r="RFF1364" s="95"/>
      <c r="RFG1364" s="95"/>
      <c r="RFH1364" s="95"/>
      <c r="RFI1364" s="95"/>
      <c r="RFJ1364" s="95"/>
      <c r="RFK1364" s="95"/>
      <c r="RFL1364" s="95"/>
      <c r="RFM1364" s="95"/>
      <c r="RFN1364" s="95"/>
      <c r="RFO1364" s="95"/>
      <c r="RFP1364" s="95"/>
      <c r="RFQ1364" s="95"/>
      <c r="RFR1364" s="95"/>
      <c r="RFS1364" s="95"/>
      <c r="RFT1364" s="95"/>
      <c r="RFU1364" s="95"/>
      <c r="RFV1364" s="95"/>
      <c r="RFW1364" s="95"/>
      <c r="RFX1364" s="95"/>
      <c r="RFY1364" s="95"/>
      <c r="RFZ1364" s="95"/>
      <c r="RGA1364" s="95"/>
      <c r="RGB1364" s="95"/>
      <c r="RGC1364" s="95"/>
      <c r="RGD1364" s="95"/>
      <c r="RGE1364" s="95"/>
      <c r="RGF1364" s="95"/>
      <c r="RGG1364" s="95"/>
      <c r="RGH1364" s="95"/>
      <c r="RGI1364" s="95"/>
      <c r="RGJ1364" s="95"/>
      <c r="RGK1364" s="95"/>
      <c r="RGL1364" s="95"/>
      <c r="RGM1364" s="95"/>
      <c r="RGN1364" s="95"/>
      <c r="RGO1364" s="95"/>
      <c r="RGP1364" s="95"/>
      <c r="RGQ1364" s="95"/>
      <c r="RGR1364" s="95"/>
      <c r="RGS1364" s="95"/>
      <c r="RGT1364" s="95"/>
      <c r="RGU1364" s="95"/>
      <c r="RGV1364" s="95"/>
      <c r="RGW1364" s="95"/>
      <c r="RGX1364" s="95"/>
      <c r="RGY1364" s="95"/>
      <c r="RGZ1364" s="95"/>
      <c r="RHA1364" s="95"/>
      <c r="RHB1364" s="95"/>
      <c r="RHC1364" s="95"/>
      <c r="RHD1364" s="95"/>
      <c r="RHE1364" s="95"/>
      <c r="RHF1364" s="95"/>
      <c r="RHG1364" s="95"/>
      <c r="RHH1364" s="95"/>
      <c r="RHI1364" s="95"/>
      <c r="RHJ1364" s="95"/>
      <c r="RHK1364" s="95"/>
      <c r="RHL1364" s="95"/>
      <c r="RHM1364" s="95"/>
      <c r="RHN1364" s="95"/>
      <c r="RHO1364" s="95"/>
      <c r="RHP1364" s="95"/>
      <c r="RHQ1364" s="95"/>
      <c r="RHR1364" s="95"/>
      <c r="RHS1364" s="95"/>
      <c r="RHT1364" s="95"/>
      <c r="RHU1364" s="95"/>
      <c r="RHV1364" s="95"/>
      <c r="RHW1364" s="95"/>
      <c r="RHX1364" s="95"/>
      <c r="RHY1364" s="95"/>
      <c r="RHZ1364" s="95"/>
      <c r="RIA1364" s="95"/>
      <c r="RIB1364" s="95"/>
      <c r="RIC1364" s="95"/>
      <c r="RID1364" s="95"/>
      <c r="RIE1364" s="95"/>
      <c r="RIF1364" s="95"/>
      <c r="RIG1364" s="95"/>
      <c r="RIH1364" s="95"/>
      <c r="RII1364" s="95"/>
      <c r="RIJ1364" s="95"/>
      <c r="RIK1364" s="95"/>
      <c r="RIL1364" s="95"/>
      <c r="RIM1364" s="95"/>
      <c r="RIN1364" s="95"/>
      <c r="RIO1364" s="95"/>
      <c r="RIP1364" s="95"/>
      <c r="RIQ1364" s="95"/>
      <c r="RIR1364" s="95"/>
      <c r="RIS1364" s="95"/>
      <c r="RIT1364" s="95"/>
      <c r="RIU1364" s="95"/>
      <c r="RIV1364" s="95"/>
      <c r="RIW1364" s="95"/>
      <c r="RIX1364" s="95"/>
      <c r="RIY1364" s="95"/>
      <c r="RIZ1364" s="95"/>
      <c r="RJA1364" s="95"/>
      <c r="RJB1364" s="95"/>
      <c r="RJC1364" s="95"/>
      <c r="RJD1364" s="95"/>
      <c r="RJE1364" s="95"/>
      <c r="RJF1364" s="95"/>
      <c r="RJG1364" s="95"/>
      <c r="RJH1364" s="95"/>
      <c r="RJI1364" s="95"/>
      <c r="RJJ1364" s="95"/>
      <c r="RJK1364" s="95"/>
      <c r="RJL1364" s="95"/>
      <c r="RJM1364" s="95"/>
      <c r="RJN1364" s="95"/>
      <c r="RJO1364" s="95"/>
      <c r="RJP1364" s="95"/>
      <c r="RJQ1364" s="95"/>
      <c r="RJR1364" s="95"/>
      <c r="RJS1364" s="95"/>
      <c r="RJT1364" s="95"/>
      <c r="RJU1364" s="95"/>
      <c r="RJV1364" s="95"/>
      <c r="RJW1364" s="95"/>
      <c r="RJX1364" s="95"/>
      <c r="RJY1364" s="95"/>
      <c r="RJZ1364" s="95"/>
      <c r="RKA1364" s="95"/>
      <c r="RKB1364" s="95"/>
      <c r="RKC1364" s="95"/>
      <c r="RKD1364" s="95"/>
      <c r="RKE1364" s="95"/>
      <c r="RKF1364" s="95"/>
      <c r="RKG1364" s="95"/>
      <c r="RKH1364" s="95"/>
      <c r="RKI1364" s="95"/>
      <c r="RKJ1364" s="95"/>
      <c r="RKK1364" s="95"/>
      <c r="RKL1364" s="95"/>
      <c r="RKM1364" s="95"/>
      <c r="RKN1364" s="95"/>
      <c r="RKO1364" s="95"/>
      <c r="RKP1364" s="95"/>
      <c r="RKQ1364" s="95"/>
      <c r="RKR1364" s="95"/>
      <c r="RKS1364" s="95"/>
      <c r="RKT1364" s="95"/>
      <c r="RKU1364" s="95"/>
      <c r="RKV1364" s="95"/>
      <c r="RKW1364" s="95"/>
      <c r="RKX1364" s="95"/>
      <c r="RKY1364" s="95"/>
      <c r="RKZ1364" s="95"/>
      <c r="RLA1364" s="95"/>
      <c r="RLB1364" s="95"/>
      <c r="RLC1364" s="95"/>
      <c r="RLD1364" s="95"/>
      <c r="RLE1364" s="95"/>
      <c r="RLF1364" s="95"/>
      <c r="RLG1364" s="95"/>
      <c r="RLH1364" s="95"/>
      <c r="RLI1364" s="95"/>
      <c r="RLJ1364" s="95"/>
      <c r="RLK1364" s="95"/>
      <c r="RLL1364" s="95"/>
      <c r="RLM1364" s="95"/>
      <c r="RLN1364" s="95"/>
      <c r="RLO1364" s="95"/>
      <c r="RLP1364" s="95"/>
      <c r="RLQ1364" s="95"/>
      <c r="RLR1364" s="95"/>
      <c r="RLS1364" s="95"/>
      <c r="RLT1364" s="95"/>
      <c r="RLU1364" s="95"/>
      <c r="RLV1364" s="95"/>
      <c r="RLW1364" s="95"/>
      <c r="RLX1364" s="95"/>
      <c r="RLY1364" s="95"/>
      <c r="RLZ1364" s="95"/>
      <c r="RMA1364" s="95"/>
      <c r="RMB1364" s="95"/>
      <c r="RMC1364" s="95"/>
      <c r="RMD1364" s="95"/>
      <c r="RME1364" s="95"/>
      <c r="RMF1364" s="95"/>
      <c r="RMG1364" s="95"/>
      <c r="RMH1364" s="95"/>
      <c r="RMI1364" s="95"/>
      <c r="RMJ1364" s="95"/>
      <c r="RMK1364" s="95"/>
      <c r="RML1364" s="95"/>
      <c r="RMM1364" s="95"/>
      <c r="RMN1364" s="95"/>
      <c r="RMO1364" s="95"/>
      <c r="RMP1364" s="95"/>
      <c r="RMQ1364" s="95"/>
      <c r="RMR1364" s="95"/>
      <c r="RMS1364" s="95"/>
      <c r="RMT1364" s="95"/>
      <c r="RMU1364" s="95"/>
      <c r="RMV1364" s="95"/>
      <c r="RMW1364" s="95"/>
      <c r="RMX1364" s="95"/>
      <c r="RMY1364" s="95"/>
      <c r="RMZ1364" s="95"/>
      <c r="RNA1364" s="95"/>
      <c r="RNB1364" s="95"/>
      <c r="RNC1364" s="95"/>
      <c r="RND1364" s="95"/>
      <c r="RNE1364" s="95"/>
      <c r="RNF1364" s="95"/>
      <c r="RNG1364" s="95"/>
      <c r="RNH1364" s="95"/>
      <c r="RNI1364" s="95"/>
      <c r="RNJ1364" s="95"/>
      <c r="RNK1364" s="95"/>
      <c r="RNL1364" s="95"/>
      <c r="RNM1364" s="95"/>
      <c r="RNN1364" s="95"/>
      <c r="RNO1364" s="95"/>
      <c r="RNP1364" s="95"/>
      <c r="RNQ1364" s="95"/>
      <c r="RNR1364" s="95"/>
      <c r="RNS1364" s="95"/>
      <c r="RNT1364" s="95"/>
      <c r="RNU1364" s="95"/>
      <c r="RNV1364" s="95"/>
      <c r="RNW1364" s="95"/>
      <c r="RNX1364" s="95"/>
      <c r="RNY1364" s="95"/>
      <c r="RNZ1364" s="95"/>
      <c r="ROA1364" s="95"/>
      <c r="ROB1364" s="95"/>
      <c r="ROC1364" s="95"/>
      <c r="ROD1364" s="95"/>
      <c r="ROE1364" s="95"/>
      <c r="ROF1364" s="95"/>
      <c r="ROG1364" s="95"/>
      <c r="ROH1364" s="95"/>
      <c r="ROI1364" s="95"/>
      <c r="ROJ1364" s="95"/>
      <c r="ROK1364" s="95"/>
      <c r="ROL1364" s="95"/>
      <c r="ROM1364" s="95"/>
      <c r="RON1364" s="95"/>
      <c r="ROO1364" s="95"/>
      <c r="ROP1364" s="95"/>
      <c r="ROQ1364" s="95"/>
      <c r="ROR1364" s="95"/>
      <c r="ROS1364" s="95"/>
      <c r="ROT1364" s="95"/>
      <c r="ROU1364" s="95"/>
      <c r="ROV1364" s="95"/>
      <c r="ROW1364" s="95"/>
      <c r="ROX1364" s="95"/>
      <c r="ROY1364" s="95"/>
      <c r="ROZ1364" s="95"/>
      <c r="RPA1364" s="95"/>
      <c r="RPB1364" s="95"/>
      <c r="RPC1364" s="95"/>
      <c r="RPD1364" s="95"/>
      <c r="RPE1364" s="95"/>
      <c r="RPF1364" s="95"/>
      <c r="RPG1364" s="95"/>
      <c r="RPH1364" s="95"/>
      <c r="RPI1364" s="95"/>
      <c r="RPJ1364" s="95"/>
      <c r="RPK1364" s="95"/>
      <c r="RPL1364" s="95"/>
      <c r="RPM1364" s="95"/>
      <c r="RPN1364" s="95"/>
      <c r="RPO1364" s="95"/>
      <c r="RPP1364" s="95"/>
      <c r="RPQ1364" s="95"/>
      <c r="RPR1364" s="95"/>
      <c r="RPS1364" s="95"/>
      <c r="RPT1364" s="95"/>
      <c r="RPU1364" s="95"/>
      <c r="RPV1364" s="95"/>
      <c r="RPW1364" s="95"/>
      <c r="RPX1364" s="95"/>
      <c r="RPY1364" s="95"/>
      <c r="RPZ1364" s="95"/>
      <c r="RQA1364" s="95"/>
      <c r="RQB1364" s="95"/>
      <c r="RQC1364" s="95"/>
      <c r="RQD1364" s="95"/>
      <c r="RQE1364" s="95"/>
      <c r="RQF1364" s="95"/>
      <c r="RQG1364" s="95"/>
      <c r="RQH1364" s="95"/>
      <c r="RQI1364" s="95"/>
      <c r="RQJ1364" s="95"/>
      <c r="RQK1364" s="95"/>
      <c r="RQL1364" s="95"/>
      <c r="RQM1364" s="95"/>
      <c r="RQN1364" s="95"/>
      <c r="RQO1364" s="95"/>
      <c r="RQP1364" s="95"/>
      <c r="RQQ1364" s="95"/>
      <c r="RQR1364" s="95"/>
      <c r="RQS1364" s="95"/>
      <c r="RQT1364" s="95"/>
      <c r="RQU1364" s="95"/>
      <c r="RQV1364" s="95"/>
      <c r="RQW1364" s="95"/>
      <c r="RQX1364" s="95"/>
      <c r="RQY1364" s="95"/>
      <c r="RQZ1364" s="95"/>
      <c r="RRA1364" s="95"/>
      <c r="RRB1364" s="95"/>
      <c r="RRC1364" s="95"/>
      <c r="RRD1364" s="95"/>
      <c r="RRE1364" s="95"/>
      <c r="RRF1364" s="95"/>
      <c r="RRG1364" s="95"/>
      <c r="RRH1364" s="95"/>
      <c r="RRI1364" s="95"/>
      <c r="RRJ1364" s="95"/>
      <c r="RRK1364" s="95"/>
      <c r="RRL1364" s="95"/>
      <c r="RRM1364" s="95"/>
      <c r="RRN1364" s="95"/>
      <c r="RRO1364" s="95"/>
      <c r="RRP1364" s="95"/>
      <c r="RRQ1364" s="95"/>
      <c r="RRR1364" s="95"/>
      <c r="RRS1364" s="95"/>
      <c r="RRT1364" s="95"/>
      <c r="RRU1364" s="95"/>
      <c r="RRV1364" s="95"/>
      <c r="RRW1364" s="95"/>
      <c r="RRX1364" s="95"/>
      <c r="RRY1364" s="95"/>
      <c r="RRZ1364" s="95"/>
      <c r="RSA1364" s="95"/>
      <c r="RSB1364" s="95"/>
      <c r="RSC1364" s="95"/>
      <c r="RSD1364" s="95"/>
      <c r="RSE1364" s="95"/>
      <c r="RSF1364" s="95"/>
      <c r="RSG1364" s="95"/>
      <c r="RSH1364" s="95"/>
      <c r="RSI1364" s="95"/>
      <c r="RSJ1364" s="95"/>
      <c r="RSK1364" s="95"/>
      <c r="RSL1364" s="95"/>
      <c r="RSM1364" s="95"/>
      <c r="RSN1364" s="95"/>
      <c r="RSO1364" s="95"/>
      <c r="RSP1364" s="95"/>
      <c r="RSQ1364" s="95"/>
      <c r="RSR1364" s="95"/>
      <c r="RSS1364" s="95"/>
      <c r="RST1364" s="95"/>
      <c r="RSU1364" s="95"/>
      <c r="RSV1364" s="95"/>
      <c r="RSW1364" s="95"/>
      <c r="RSX1364" s="95"/>
      <c r="RSY1364" s="95"/>
      <c r="RSZ1364" s="95"/>
      <c r="RTA1364" s="95"/>
      <c r="RTB1364" s="95"/>
      <c r="RTC1364" s="95"/>
      <c r="RTD1364" s="95"/>
      <c r="RTE1364" s="95"/>
      <c r="RTF1364" s="95"/>
      <c r="RTG1364" s="95"/>
      <c r="RTH1364" s="95"/>
      <c r="RTI1364" s="95"/>
      <c r="RTJ1364" s="95"/>
      <c r="RTK1364" s="95"/>
      <c r="RTL1364" s="95"/>
      <c r="RTM1364" s="95"/>
      <c r="RTN1364" s="95"/>
      <c r="RTO1364" s="95"/>
      <c r="RTP1364" s="95"/>
      <c r="RTQ1364" s="95"/>
      <c r="RTR1364" s="95"/>
      <c r="RTS1364" s="95"/>
      <c r="RTT1364" s="95"/>
      <c r="RTU1364" s="95"/>
      <c r="RTV1364" s="95"/>
      <c r="RTW1364" s="95"/>
      <c r="RTX1364" s="95"/>
      <c r="RTY1364" s="95"/>
      <c r="RTZ1364" s="95"/>
      <c r="RUA1364" s="95"/>
      <c r="RUB1364" s="95"/>
      <c r="RUC1364" s="95"/>
      <c r="RUD1364" s="95"/>
      <c r="RUE1364" s="95"/>
      <c r="RUF1364" s="95"/>
      <c r="RUG1364" s="95"/>
      <c r="RUH1364" s="95"/>
      <c r="RUI1364" s="95"/>
      <c r="RUJ1364" s="95"/>
      <c r="RUK1364" s="95"/>
      <c r="RUL1364" s="95"/>
      <c r="RUM1364" s="95"/>
      <c r="RUN1364" s="95"/>
      <c r="RUO1364" s="95"/>
      <c r="RUP1364" s="95"/>
      <c r="RUQ1364" s="95"/>
      <c r="RUR1364" s="95"/>
      <c r="RUS1364" s="95"/>
      <c r="RUT1364" s="95"/>
      <c r="RUU1364" s="95"/>
      <c r="RUV1364" s="95"/>
      <c r="RUW1364" s="95"/>
      <c r="RUX1364" s="95"/>
      <c r="RUY1364" s="95"/>
      <c r="RUZ1364" s="95"/>
      <c r="RVA1364" s="95"/>
      <c r="RVB1364" s="95"/>
      <c r="RVC1364" s="95"/>
      <c r="RVD1364" s="95"/>
      <c r="RVE1364" s="95"/>
      <c r="RVF1364" s="95"/>
      <c r="RVG1364" s="95"/>
      <c r="RVH1364" s="95"/>
      <c r="RVI1364" s="95"/>
      <c r="RVJ1364" s="95"/>
      <c r="RVK1364" s="95"/>
      <c r="RVL1364" s="95"/>
      <c r="RVM1364" s="95"/>
      <c r="RVN1364" s="95"/>
      <c r="RVO1364" s="95"/>
      <c r="RVP1364" s="95"/>
      <c r="RVQ1364" s="95"/>
      <c r="RVR1364" s="95"/>
      <c r="RVS1364" s="95"/>
      <c r="RVT1364" s="95"/>
      <c r="RVU1364" s="95"/>
      <c r="RVV1364" s="95"/>
      <c r="RVW1364" s="95"/>
      <c r="RVX1364" s="95"/>
      <c r="RVY1364" s="95"/>
      <c r="RVZ1364" s="95"/>
      <c r="RWA1364" s="95"/>
      <c r="RWB1364" s="95"/>
      <c r="RWC1364" s="95"/>
      <c r="RWD1364" s="95"/>
      <c r="RWE1364" s="95"/>
      <c r="RWF1364" s="95"/>
      <c r="RWG1364" s="95"/>
      <c r="RWH1364" s="95"/>
      <c r="RWI1364" s="95"/>
      <c r="RWJ1364" s="95"/>
      <c r="RWK1364" s="95"/>
      <c r="RWL1364" s="95"/>
      <c r="RWM1364" s="95"/>
      <c r="RWN1364" s="95"/>
      <c r="RWO1364" s="95"/>
      <c r="RWP1364" s="95"/>
      <c r="RWQ1364" s="95"/>
      <c r="RWR1364" s="95"/>
      <c r="RWS1364" s="95"/>
      <c r="RWT1364" s="95"/>
      <c r="RWU1364" s="95"/>
      <c r="RWV1364" s="95"/>
      <c r="RWW1364" s="95"/>
      <c r="RWX1364" s="95"/>
      <c r="RWY1364" s="95"/>
      <c r="RWZ1364" s="95"/>
      <c r="RXA1364" s="95"/>
      <c r="RXB1364" s="95"/>
      <c r="RXC1364" s="95"/>
      <c r="RXD1364" s="95"/>
      <c r="RXE1364" s="95"/>
      <c r="RXF1364" s="95"/>
      <c r="RXG1364" s="95"/>
      <c r="RXH1364" s="95"/>
      <c r="RXI1364" s="95"/>
      <c r="RXJ1364" s="95"/>
      <c r="RXK1364" s="95"/>
      <c r="RXL1364" s="95"/>
      <c r="RXM1364" s="95"/>
      <c r="RXN1364" s="95"/>
      <c r="RXO1364" s="95"/>
      <c r="RXP1364" s="95"/>
      <c r="RXQ1364" s="95"/>
      <c r="RXR1364" s="95"/>
      <c r="RXS1364" s="95"/>
      <c r="RXT1364" s="95"/>
      <c r="RXU1364" s="95"/>
      <c r="RXV1364" s="95"/>
      <c r="RXW1364" s="95"/>
      <c r="RXX1364" s="95"/>
      <c r="RXY1364" s="95"/>
      <c r="RXZ1364" s="95"/>
      <c r="RYA1364" s="95"/>
      <c r="RYB1364" s="95"/>
      <c r="RYC1364" s="95"/>
      <c r="RYD1364" s="95"/>
      <c r="RYE1364" s="95"/>
      <c r="RYF1364" s="95"/>
      <c r="RYG1364" s="95"/>
      <c r="RYH1364" s="95"/>
      <c r="RYI1364" s="95"/>
      <c r="RYJ1364" s="95"/>
      <c r="RYK1364" s="95"/>
      <c r="RYL1364" s="95"/>
      <c r="RYM1364" s="95"/>
      <c r="RYN1364" s="95"/>
      <c r="RYO1364" s="95"/>
      <c r="RYP1364" s="95"/>
      <c r="RYQ1364" s="95"/>
      <c r="RYR1364" s="95"/>
      <c r="RYS1364" s="95"/>
      <c r="RYT1364" s="95"/>
      <c r="RYU1364" s="95"/>
      <c r="RYV1364" s="95"/>
      <c r="RYW1364" s="95"/>
      <c r="RYX1364" s="95"/>
      <c r="RYY1364" s="95"/>
      <c r="RYZ1364" s="95"/>
      <c r="RZA1364" s="95"/>
      <c r="RZB1364" s="95"/>
      <c r="RZC1364" s="95"/>
      <c r="RZD1364" s="95"/>
      <c r="RZE1364" s="95"/>
      <c r="RZF1364" s="95"/>
      <c r="RZG1364" s="95"/>
      <c r="RZH1364" s="95"/>
      <c r="RZI1364" s="95"/>
      <c r="RZJ1364" s="95"/>
      <c r="RZK1364" s="95"/>
      <c r="RZL1364" s="95"/>
      <c r="RZM1364" s="95"/>
      <c r="RZN1364" s="95"/>
      <c r="RZO1364" s="95"/>
      <c r="RZP1364" s="95"/>
      <c r="RZQ1364" s="95"/>
      <c r="RZR1364" s="95"/>
      <c r="RZS1364" s="95"/>
      <c r="RZT1364" s="95"/>
      <c r="RZU1364" s="95"/>
      <c r="RZV1364" s="95"/>
      <c r="RZW1364" s="95"/>
      <c r="RZX1364" s="95"/>
      <c r="RZY1364" s="95"/>
      <c r="RZZ1364" s="95"/>
      <c r="SAA1364" s="95"/>
      <c r="SAB1364" s="95"/>
      <c r="SAC1364" s="95"/>
      <c r="SAD1364" s="95"/>
      <c r="SAE1364" s="95"/>
      <c r="SAF1364" s="95"/>
      <c r="SAG1364" s="95"/>
      <c r="SAH1364" s="95"/>
      <c r="SAI1364" s="95"/>
      <c r="SAJ1364" s="95"/>
      <c r="SAK1364" s="95"/>
      <c r="SAL1364" s="95"/>
      <c r="SAM1364" s="95"/>
      <c r="SAN1364" s="95"/>
      <c r="SAO1364" s="95"/>
      <c r="SAP1364" s="95"/>
      <c r="SAQ1364" s="95"/>
      <c r="SAR1364" s="95"/>
      <c r="SAS1364" s="95"/>
      <c r="SAT1364" s="95"/>
      <c r="SAU1364" s="95"/>
      <c r="SAV1364" s="95"/>
      <c r="SAW1364" s="95"/>
      <c r="SAX1364" s="95"/>
      <c r="SAY1364" s="95"/>
      <c r="SAZ1364" s="95"/>
      <c r="SBA1364" s="95"/>
      <c r="SBB1364" s="95"/>
      <c r="SBC1364" s="95"/>
      <c r="SBD1364" s="95"/>
      <c r="SBE1364" s="95"/>
      <c r="SBF1364" s="95"/>
      <c r="SBG1364" s="95"/>
      <c r="SBH1364" s="95"/>
      <c r="SBI1364" s="95"/>
      <c r="SBJ1364" s="95"/>
      <c r="SBK1364" s="95"/>
      <c r="SBL1364" s="95"/>
      <c r="SBM1364" s="95"/>
      <c r="SBN1364" s="95"/>
      <c r="SBO1364" s="95"/>
      <c r="SBP1364" s="95"/>
      <c r="SBQ1364" s="95"/>
      <c r="SBR1364" s="95"/>
      <c r="SBS1364" s="95"/>
      <c r="SBT1364" s="95"/>
      <c r="SBU1364" s="95"/>
      <c r="SBV1364" s="95"/>
      <c r="SBW1364" s="95"/>
      <c r="SBX1364" s="95"/>
      <c r="SBY1364" s="95"/>
      <c r="SBZ1364" s="95"/>
      <c r="SCA1364" s="95"/>
      <c r="SCB1364" s="95"/>
      <c r="SCC1364" s="95"/>
      <c r="SCD1364" s="95"/>
      <c r="SCE1364" s="95"/>
      <c r="SCF1364" s="95"/>
      <c r="SCG1364" s="95"/>
      <c r="SCH1364" s="95"/>
      <c r="SCI1364" s="95"/>
      <c r="SCJ1364" s="95"/>
      <c r="SCK1364" s="95"/>
      <c r="SCL1364" s="95"/>
      <c r="SCM1364" s="95"/>
      <c r="SCN1364" s="95"/>
      <c r="SCO1364" s="95"/>
      <c r="SCP1364" s="95"/>
      <c r="SCQ1364" s="95"/>
      <c r="SCR1364" s="95"/>
      <c r="SCS1364" s="95"/>
      <c r="SCT1364" s="95"/>
      <c r="SCU1364" s="95"/>
      <c r="SCV1364" s="95"/>
      <c r="SCW1364" s="95"/>
      <c r="SCX1364" s="95"/>
      <c r="SCY1364" s="95"/>
      <c r="SCZ1364" s="95"/>
      <c r="SDA1364" s="95"/>
      <c r="SDB1364" s="95"/>
      <c r="SDC1364" s="95"/>
      <c r="SDD1364" s="95"/>
      <c r="SDE1364" s="95"/>
      <c r="SDF1364" s="95"/>
      <c r="SDG1364" s="95"/>
      <c r="SDH1364" s="95"/>
      <c r="SDI1364" s="95"/>
      <c r="SDJ1364" s="95"/>
      <c r="SDK1364" s="95"/>
      <c r="SDL1364" s="95"/>
      <c r="SDM1364" s="95"/>
      <c r="SDN1364" s="95"/>
      <c r="SDO1364" s="95"/>
      <c r="SDP1364" s="95"/>
      <c r="SDQ1364" s="95"/>
      <c r="SDR1364" s="95"/>
      <c r="SDS1364" s="95"/>
      <c r="SDT1364" s="95"/>
      <c r="SDU1364" s="95"/>
      <c r="SDV1364" s="95"/>
      <c r="SDW1364" s="95"/>
      <c r="SDX1364" s="95"/>
      <c r="SDY1364" s="95"/>
      <c r="SDZ1364" s="95"/>
      <c r="SEA1364" s="95"/>
      <c r="SEB1364" s="95"/>
      <c r="SEC1364" s="95"/>
      <c r="SED1364" s="95"/>
      <c r="SEE1364" s="95"/>
      <c r="SEF1364" s="95"/>
      <c r="SEG1364" s="95"/>
      <c r="SEH1364" s="95"/>
      <c r="SEI1364" s="95"/>
      <c r="SEJ1364" s="95"/>
      <c r="SEK1364" s="95"/>
      <c r="SEL1364" s="95"/>
      <c r="SEM1364" s="95"/>
      <c r="SEN1364" s="95"/>
      <c r="SEO1364" s="95"/>
      <c r="SEP1364" s="95"/>
      <c r="SEQ1364" s="95"/>
      <c r="SER1364" s="95"/>
      <c r="SES1364" s="95"/>
      <c r="SET1364" s="95"/>
      <c r="SEU1364" s="95"/>
      <c r="SEV1364" s="95"/>
      <c r="SEW1364" s="95"/>
      <c r="SEX1364" s="95"/>
      <c r="SEY1364" s="95"/>
      <c r="SEZ1364" s="95"/>
      <c r="SFA1364" s="95"/>
      <c r="SFB1364" s="95"/>
      <c r="SFC1364" s="95"/>
      <c r="SFD1364" s="95"/>
      <c r="SFE1364" s="95"/>
      <c r="SFF1364" s="95"/>
      <c r="SFG1364" s="95"/>
      <c r="SFH1364" s="95"/>
      <c r="SFI1364" s="95"/>
      <c r="SFJ1364" s="95"/>
      <c r="SFK1364" s="95"/>
      <c r="SFL1364" s="95"/>
      <c r="SFM1364" s="95"/>
      <c r="SFN1364" s="95"/>
      <c r="SFO1364" s="95"/>
      <c r="SFP1364" s="95"/>
      <c r="SFQ1364" s="95"/>
      <c r="SFR1364" s="95"/>
      <c r="SFS1364" s="95"/>
      <c r="SFT1364" s="95"/>
      <c r="SFU1364" s="95"/>
      <c r="SFV1364" s="95"/>
      <c r="SFW1364" s="95"/>
      <c r="SFX1364" s="95"/>
      <c r="SFY1364" s="95"/>
      <c r="SFZ1364" s="95"/>
      <c r="SGA1364" s="95"/>
      <c r="SGB1364" s="95"/>
      <c r="SGC1364" s="95"/>
      <c r="SGD1364" s="95"/>
      <c r="SGE1364" s="95"/>
      <c r="SGF1364" s="95"/>
      <c r="SGG1364" s="95"/>
      <c r="SGH1364" s="95"/>
      <c r="SGI1364" s="95"/>
      <c r="SGJ1364" s="95"/>
      <c r="SGK1364" s="95"/>
      <c r="SGL1364" s="95"/>
      <c r="SGM1364" s="95"/>
      <c r="SGN1364" s="95"/>
      <c r="SGO1364" s="95"/>
      <c r="SGP1364" s="95"/>
      <c r="SGQ1364" s="95"/>
      <c r="SGR1364" s="95"/>
      <c r="SGS1364" s="95"/>
      <c r="SGT1364" s="95"/>
      <c r="SGU1364" s="95"/>
      <c r="SGV1364" s="95"/>
      <c r="SGW1364" s="95"/>
      <c r="SGX1364" s="95"/>
      <c r="SGY1364" s="95"/>
      <c r="SGZ1364" s="95"/>
      <c r="SHA1364" s="95"/>
      <c r="SHB1364" s="95"/>
      <c r="SHC1364" s="95"/>
      <c r="SHD1364" s="95"/>
      <c r="SHE1364" s="95"/>
      <c r="SHF1364" s="95"/>
      <c r="SHG1364" s="95"/>
      <c r="SHH1364" s="95"/>
      <c r="SHI1364" s="95"/>
      <c r="SHJ1364" s="95"/>
      <c r="SHK1364" s="95"/>
      <c r="SHL1364" s="95"/>
      <c r="SHM1364" s="95"/>
      <c r="SHN1364" s="95"/>
      <c r="SHO1364" s="95"/>
      <c r="SHP1364" s="95"/>
      <c r="SHQ1364" s="95"/>
      <c r="SHR1364" s="95"/>
      <c r="SHS1364" s="95"/>
      <c r="SHT1364" s="95"/>
      <c r="SHU1364" s="95"/>
      <c r="SHV1364" s="95"/>
      <c r="SHW1364" s="95"/>
      <c r="SHX1364" s="95"/>
      <c r="SHY1364" s="95"/>
      <c r="SHZ1364" s="95"/>
      <c r="SIA1364" s="95"/>
      <c r="SIB1364" s="95"/>
      <c r="SIC1364" s="95"/>
      <c r="SID1364" s="95"/>
      <c r="SIE1364" s="95"/>
      <c r="SIF1364" s="95"/>
      <c r="SIG1364" s="95"/>
      <c r="SIH1364" s="95"/>
      <c r="SII1364" s="95"/>
      <c r="SIJ1364" s="95"/>
      <c r="SIK1364" s="95"/>
      <c r="SIL1364" s="95"/>
      <c r="SIM1364" s="95"/>
      <c r="SIN1364" s="95"/>
      <c r="SIO1364" s="95"/>
      <c r="SIP1364" s="95"/>
      <c r="SIQ1364" s="95"/>
      <c r="SIR1364" s="95"/>
      <c r="SIS1364" s="95"/>
      <c r="SIT1364" s="95"/>
      <c r="SIU1364" s="95"/>
      <c r="SIV1364" s="95"/>
      <c r="SIW1364" s="95"/>
      <c r="SIX1364" s="95"/>
      <c r="SIY1364" s="95"/>
      <c r="SIZ1364" s="95"/>
      <c r="SJA1364" s="95"/>
      <c r="SJB1364" s="95"/>
      <c r="SJC1364" s="95"/>
      <c r="SJD1364" s="95"/>
      <c r="SJE1364" s="95"/>
      <c r="SJF1364" s="95"/>
      <c r="SJG1364" s="95"/>
      <c r="SJH1364" s="95"/>
      <c r="SJI1364" s="95"/>
      <c r="SJJ1364" s="95"/>
      <c r="SJK1364" s="95"/>
      <c r="SJL1364" s="95"/>
      <c r="SJM1364" s="95"/>
      <c r="SJN1364" s="95"/>
      <c r="SJO1364" s="95"/>
      <c r="SJP1364" s="95"/>
      <c r="SJQ1364" s="95"/>
      <c r="SJR1364" s="95"/>
      <c r="SJS1364" s="95"/>
      <c r="SJT1364" s="95"/>
      <c r="SJU1364" s="95"/>
      <c r="SJV1364" s="95"/>
      <c r="SJW1364" s="95"/>
      <c r="SJX1364" s="95"/>
      <c r="SJY1364" s="95"/>
      <c r="SJZ1364" s="95"/>
      <c r="SKA1364" s="95"/>
      <c r="SKB1364" s="95"/>
      <c r="SKC1364" s="95"/>
      <c r="SKD1364" s="95"/>
      <c r="SKE1364" s="95"/>
      <c r="SKF1364" s="95"/>
      <c r="SKG1364" s="95"/>
      <c r="SKH1364" s="95"/>
      <c r="SKI1364" s="95"/>
      <c r="SKJ1364" s="95"/>
      <c r="SKK1364" s="95"/>
      <c r="SKL1364" s="95"/>
      <c r="SKM1364" s="95"/>
      <c r="SKN1364" s="95"/>
      <c r="SKO1364" s="95"/>
      <c r="SKP1364" s="95"/>
      <c r="SKQ1364" s="95"/>
      <c r="SKR1364" s="95"/>
      <c r="SKS1364" s="95"/>
      <c r="SKT1364" s="95"/>
      <c r="SKU1364" s="95"/>
      <c r="SKV1364" s="95"/>
      <c r="SKW1364" s="95"/>
      <c r="SKX1364" s="95"/>
      <c r="SKY1364" s="95"/>
      <c r="SKZ1364" s="95"/>
      <c r="SLA1364" s="95"/>
      <c r="SLB1364" s="95"/>
      <c r="SLC1364" s="95"/>
      <c r="SLD1364" s="95"/>
      <c r="SLE1364" s="95"/>
      <c r="SLF1364" s="95"/>
      <c r="SLG1364" s="95"/>
      <c r="SLH1364" s="95"/>
      <c r="SLI1364" s="95"/>
      <c r="SLJ1364" s="95"/>
      <c r="SLK1364" s="95"/>
      <c r="SLL1364" s="95"/>
      <c r="SLM1364" s="95"/>
      <c r="SLN1364" s="95"/>
      <c r="SLO1364" s="95"/>
      <c r="SLP1364" s="95"/>
      <c r="SLQ1364" s="95"/>
      <c r="SLR1364" s="95"/>
      <c r="SLS1364" s="95"/>
      <c r="SLT1364" s="95"/>
      <c r="SLU1364" s="95"/>
      <c r="SLV1364" s="95"/>
      <c r="SLW1364" s="95"/>
      <c r="SLX1364" s="95"/>
      <c r="SLY1364" s="95"/>
      <c r="SLZ1364" s="95"/>
      <c r="SMA1364" s="95"/>
      <c r="SMB1364" s="95"/>
      <c r="SMC1364" s="95"/>
      <c r="SMD1364" s="95"/>
      <c r="SME1364" s="95"/>
      <c r="SMF1364" s="95"/>
      <c r="SMG1364" s="95"/>
      <c r="SMH1364" s="95"/>
      <c r="SMI1364" s="95"/>
      <c r="SMJ1364" s="95"/>
      <c r="SMK1364" s="95"/>
      <c r="SML1364" s="95"/>
      <c r="SMM1364" s="95"/>
      <c r="SMN1364" s="95"/>
      <c r="SMO1364" s="95"/>
      <c r="SMP1364" s="95"/>
      <c r="SMQ1364" s="95"/>
      <c r="SMR1364" s="95"/>
      <c r="SMS1364" s="95"/>
      <c r="SMT1364" s="95"/>
      <c r="SMU1364" s="95"/>
      <c r="SMV1364" s="95"/>
      <c r="SMW1364" s="95"/>
      <c r="SMX1364" s="95"/>
      <c r="SMY1364" s="95"/>
      <c r="SMZ1364" s="95"/>
      <c r="SNA1364" s="95"/>
      <c r="SNB1364" s="95"/>
      <c r="SNC1364" s="95"/>
      <c r="SND1364" s="95"/>
      <c r="SNE1364" s="95"/>
      <c r="SNF1364" s="95"/>
      <c r="SNG1364" s="95"/>
      <c r="SNH1364" s="95"/>
      <c r="SNI1364" s="95"/>
      <c r="SNJ1364" s="95"/>
      <c r="SNK1364" s="95"/>
      <c r="SNL1364" s="95"/>
      <c r="SNM1364" s="95"/>
      <c r="SNN1364" s="95"/>
      <c r="SNO1364" s="95"/>
      <c r="SNP1364" s="95"/>
      <c r="SNQ1364" s="95"/>
      <c r="SNR1364" s="95"/>
      <c r="SNS1364" s="95"/>
      <c r="SNT1364" s="95"/>
      <c r="SNU1364" s="95"/>
      <c r="SNV1364" s="95"/>
      <c r="SNW1364" s="95"/>
      <c r="SNX1364" s="95"/>
      <c r="SNY1364" s="95"/>
      <c r="SNZ1364" s="95"/>
      <c r="SOA1364" s="95"/>
      <c r="SOB1364" s="95"/>
      <c r="SOC1364" s="95"/>
      <c r="SOD1364" s="95"/>
      <c r="SOE1364" s="95"/>
      <c r="SOF1364" s="95"/>
      <c r="SOG1364" s="95"/>
      <c r="SOH1364" s="95"/>
      <c r="SOI1364" s="95"/>
      <c r="SOJ1364" s="95"/>
      <c r="SOK1364" s="95"/>
      <c r="SOL1364" s="95"/>
      <c r="SOM1364" s="95"/>
      <c r="SON1364" s="95"/>
      <c r="SOO1364" s="95"/>
      <c r="SOP1364" s="95"/>
      <c r="SOQ1364" s="95"/>
      <c r="SOR1364" s="95"/>
      <c r="SOS1364" s="95"/>
      <c r="SOT1364" s="95"/>
      <c r="SOU1364" s="95"/>
      <c r="SOV1364" s="95"/>
      <c r="SOW1364" s="95"/>
      <c r="SOX1364" s="95"/>
      <c r="SOY1364" s="95"/>
      <c r="SOZ1364" s="95"/>
      <c r="SPA1364" s="95"/>
      <c r="SPB1364" s="95"/>
      <c r="SPC1364" s="95"/>
      <c r="SPD1364" s="95"/>
      <c r="SPE1364" s="95"/>
      <c r="SPF1364" s="95"/>
      <c r="SPG1364" s="95"/>
      <c r="SPH1364" s="95"/>
      <c r="SPI1364" s="95"/>
      <c r="SPJ1364" s="95"/>
      <c r="SPK1364" s="95"/>
      <c r="SPL1364" s="95"/>
      <c r="SPM1364" s="95"/>
      <c r="SPN1364" s="95"/>
      <c r="SPO1364" s="95"/>
      <c r="SPP1364" s="95"/>
      <c r="SPQ1364" s="95"/>
      <c r="SPR1364" s="95"/>
      <c r="SPS1364" s="95"/>
      <c r="SPT1364" s="95"/>
      <c r="SPU1364" s="95"/>
      <c r="SPV1364" s="95"/>
      <c r="SPW1364" s="95"/>
      <c r="SPX1364" s="95"/>
      <c r="SPY1364" s="95"/>
      <c r="SPZ1364" s="95"/>
      <c r="SQA1364" s="95"/>
      <c r="SQB1364" s="95"/>
      <c r="SQC1364" s="95"/>
      <c r="SQD1364" s="95"/>
      <c r="SQE1364" s="95"/>
      <c r="SQF1364" s="95"/>
      <c r="SQG1364" s="95"/>
      <c r="SQH1364" s="95"/>
      <c r="SQI1364" s="95"/>
      <c r="SQJ1364" s="95"/>
      <c r="SQK1364" s="95"/>
      <c r="SQL1364" s="95"/>
      <c r="SQM1364" s="95"/>
      <c r="SQN1364" s="95"/>
      <c r="SQO1364" s="95"/>
      <c r="SQP1364" s="95"/>
      <c r="SQQ1364" s="95"/>
      <c r="SQR1364" s="95"/>
      <c r="SQS1364" s="95"/>
      <c r="SQT1364" s="95"/>
      <c r="SQU1364" s="95"/>
      <c r="SQV1364" s="95"/>
      <c r="SQW1364" s="95"/>
      <c r="SQX1364" s="95"/>
      <c r="SQY1364" s="95"/>
      <c r="SQZ1364" s="95"/>
      <c r="SRA1364" s="95"/>
      <c r="SRB1364" s="95"/>
      <c r="SRC1364" s="95"/>
      <c r="SRD1364" s="95"/>
      <c r="SRE1364" s="95"/>
      <c r="SRF1364" s="95"/>
      <c r="SRG1364" s="95"/>
      <c r="SRH1364" s="95"/>
      <c r="SRI1364" s="95"/>
      <c r="SRJ1364" s="95"/>
      <c r="SRK1364" s="95"/>
      <c r="SRL1364" s="95"/>
      <c r="SRM1364" s="95"/>
      <c r="SRN1364" s="95"/>
      <c r="SRO1364" s="95"/>
      <c r="SRP1364" s="95"/>
      <c r="SRQ1364" s="95"/>
      <c r="SRR1364" s="95"/>
      <c r="SRS1364" s="95"/>
      <c r="SRT1364" s="95"/>
      <c r="SRU1364" s="95"/>
      <c r="SRV1364" s="95"/>
      <c r="SRW1364" s="95"/>
      <c r="SRX1364" s="95"/>
      <c r="SRY1364" s="95"/>
      <c r="SRZ1364" s="95"/>
      <c r="SSA1364" s="95"/>
      <c r="SSB1364" s="95"/>
      <c r="SSC1364" s="95"/>
      <c r="SSD1364" s="95"/>
      <c r="SSE1364" s="95"/>
      <c r="SSF1364" s="95"/>
      <c r="SSG1364" s="95"/>
      <c r="SSH1364" s="95"/>
      <c r="SSI1364" s="95"/>
      <c r="SSJ1364" s="95"/>
      <c r="SSK1364" s="95"/>
      <c r="SSL1364" s="95"/>
      <c r="SSM1364" s="95"/>
      <c r="SSN1364" s="95"/>
      <c r="SSO1364" s="95"/>
      <c r="SSP1364" s="95"/>
      <c r="SSQ1364" s="95"/>
      <c r="SSR1364" s="95"/>
      <c r="SSS1364" s="95"/>
      <c r="SST1364" s="95"/>
      <c r="SSU1364" s="95"/>
      <c r="SSV1364" s="95"/>
      <c r="SSW1364" s="95"/>
      <c r="SSX1364" s="95"/>
      <c r="SSY1364" s="95"/>
      <c r="SSZ1364" s="95"/>
      <c r="STA1364" s="95"/>
      <c r="STB1364" s="95"/>
      <c r="STC1364" s="95"/>
      <c r="STD1364" s="95"/>
      <c r="STE1364" s="95"/>
      <c r="STF1364" s="95"/>
      <c r="STG1364" s="95"/>
      <c r="STH1364" s="95"/>
      <c r="STI1364" s="95"/>
      <c r="STJ1364" s="95"/>
      <c r="STK1364" s="95"/>
      <c r="STL1364" s="95"/>
      <c r="STM1364" s="95"/>
      <c r="STN1364" s="95"/>
      <c r="STO1364" s="95"/>
      <c r="STP1364" s="95"/>
      <c r="STQ1364" s="95"/>
      <c r="STR1364" s="95"/>
      <c r="STS1364" s="95"/>
      <c r="STT1364" s="95"/>
      <c r="STU1364" s="95"/>
      <c r="STV1364" s="95"/>
      <c r="STW1364" s="95"/>
      <c r="STX1364" s="95"/>
      <c r="STY1364" s="95"/>
      <c r="STZ1364" s="95"/>
      <c r="SUA1364" s="95"/>
      <c r="SUB1364" s="95"/>
      <c r="SUC1364" s="95"/>
      <c r="SUD1364" s="95"/>
      <c r="SUE1364" s="95"/>
      <c r="SUF1364" s="95"/>
      <c r="SUG1364" s="95"/>
      <c r="SUH1364" s="95"/>
      <c r="SUI1364" s="95"/>
      <c r="SUJ1364" s="95"/>
      <c r="SUK1364" s="95"/>
      <c r="SUL1364" s="95"/>
      <c r="SUM1364" s="95"/>
      <c r="SUN1364" s="95"/>
      <c r="SUO1364" s="95"/>
      <c r="SUP1364" s="95"/>
      <c r="SUQ1364" s="95"/>
      <c r="SUR1364" s="95"/>
      <c r="SUS1364" s="95"/>
      <c r="SUT1364" s="95"/>
      <c r="SUU1364" s="95"/>
      <c r="SUV1364" s="95"/>
      <c r="SUW1364" s="95"/>
      <c r="SUX1364" s="95"/>
      <c r="SUY1364" s="95"/>
      <c r="SUZ1364" s="95"/>
      <c r="SVA1364" s="95"/>
      <c r="SVB1364" s="95"/>
      <c r="SVC1364" s="95"/>
      <c r="SVD1364" s="95"/>
      <c r="SVE1364" s="95"/>
      <c r="SVF1364" s="95"/>
      <c r="SVG1364" s="95"/>
      <c r="SVH1364" s="95"/>
      <c r="SVI1364" s="95"/>
      <c r="SVJ1364" s="95"/>
      <c r="SVK1364" s="95"/>
      <c r="SVL1364" s="95"/>
      <c r="SVM1364" s="95"/>
      <c r="SVN1364" s="95"/>
      <c r="SVO1364" s="95"/>
      <c r="SVP1364" s="95"/>
      <c r="SVQ1364" s="95"/>
      <c r="SVR1364" s="95"/>
      <c r="SVS1364" s="95"/>
      <c r="SVT1364" s="95"/>
      <c r="SVU1364" s="95"/>
      <c r="SVV1364" s="95"/>
      <c r="SVW1364" s="95"/>
      <c r="SVX1364" s="95"/>
      <c r="SVY1364" s="95"/>
      <c r="SVZ1364" s="95"/>
      <c r="SWA1364" s="95"/>
      <c r="SWB1364" s="95"/>
      <c r="SWC1364" s="95"/>
      <c r="SWD1364" s="95"/>
      <c r="SWE1364" s="95"/>
      <c r="SWF1364" s="95"/>
      <c r="SWG1364" s="95"/>
      <c r="SWH1364" s="95"/>
      <c r="SWI1364" s="95"/>
      <c r="SWJ1364" s="95"/>
      <c r="SWK1364" s="95"/>
      <c r="SWL1364" s="95"/>
      <c r="SWM1364" s="95"/>
      <c r="SWN1364" s="95"/>
      <c r="SWO1364" s="95"/>
      <c r="SWP1364" s="95"/>
      <c r="SWQ1364" s="95"/>
      <c r="SWR1364" s="95"/>
      <c r="SWS1364" s="95"/>
      <c r="SWT1364" s="95"/>
      <c r="SWU1364" s="95"/>
      <c r="SWV1364" s="95"/>
      <c r="SWW1364" s="95"/>
      <c r="SWX1364" s="95"/>
      <c r="SWY1364" s="95"/>
      <c r="SWZ1364" s="95"/>
      <c r="SXA1364" s="95"/>
      <c r="SXB1364" s="95"/>
      <c r="SXC1364" s="95"/>
      <c r="SXD1364" s="95"/>
      <c r="SXE1364" s="95"/>
      <c r="SXF1364" s="95"/>
      <c r="SXG1364" s="95"/>
      <c r="SXH1364" s="95"/>
      <c r="SXI1364" s="95"/>
      <c r="SXJ1364" s="95"/>
      <c r="SXK1364" s="95"/>
      <c r="SXL1364" s="95"/>
      <c r="SXM1364" s="95"/>
      <c r="SXN1364" s="95"/>
      <c r="SXO1364" s="95"/>
      <c r="SXP1364" s="95"/>
      <c r="SXQ1364" s="95"/>
      <c r="SXR1364" s="95"/>
      <c r="SXS1364" s="95"/>
      <c r="SXT1364" s="95"/>
      <c r="SXU1364" s="95"/>
      <c r="SXV1364" s="95"/>
      <c r="SXW1364" s="95"/>
      <c r="SXX1364" s="95"/>
      <c r="SXY1364" s="95"/>
      <c r="SXZ1364" s="95"/>
      <c r="SYA1364" s="95"/>
      <c r="SYB1364" s="95"/>
      <c r="SYC1364" s="95"/>
      <c r="SYD1364" s="95"/>
      <c r="SYE1364" s="95"/>
      <c r="SYF1364" s="95"/>
      <c r="SYG1364" s="95"/>
      <c r="SYH1364" s="95"/>
      <c r="SYI1364" s="95"/>
      <c r="SYJ1364" s="95"/>
      <c r="SYK1364" s="95"/>
      <c r="SYL1364" s="95"/>
      <c r="SYM1364" s="95"/>
      <c r="SYN1364" s="95"/>
      <c r="SYO1364" s="95"/>
      <c r="SYP1364" s="95"/>
      <c r="SYQ1364" s="95"/>
      <c r="SYR1364" s="95"/>
      <c r="SYS1364" s="95"/>
      <c r="SYT1364" s="95"/>
      <c r="SYU1364" s="95"/>
      <c r="SYV1364" s="95"/>
      <c r="SYW1364" s="95"/>
      <c r="SYX1364" s="95"/>
      <c r="SYY1364" s="95"/>
      <c r="SYZ1364" s="95"/>
      <c r="SZA1364" s="95"/>
      <c r="SZB1364" s="95"/>
      <c r="SZC1364" s="95"/>
      <c r="SZD1364" s="95"/>
      <c r="SZE1364" s="95"/>
      <c r="SZF1364" s="95"/>
      <c r="SZG1364" s="95"/>
      <c r="SZH1364" s="95"/>
      <c r="SZI1364" s="95"/>
      <c r="SZJ1364" s="95"/>
      <c r="SZK1364" s="95"/>
      <c r="SZL1364" s="95"/>
      <c r="SZM1364" s="95"/>
      <c r="SZN1364" s="95"/>
      <c r="SZO1364" s="95"/>
      <c r="SZP1364" s="95"/>
      <c r="SZQ1364" s="95"/>
      <c r="SZR1364" s="95"/>
      <c r="SZS1364" s="95"/>
      <c r="SZT1364" s="95"/>
      <c r="SZU1364" s="95"/>
      <c r="SZV1364" s="95"/>
      <c r="SZW1364" s="95"/>
      <c r="SZX1364" s="95"/>
      <c r="SZY1364" s="95"/>
      <c r="SZZ1364" s="95"/>
      <c r="TAA1364" s="95"/>
      <c r="TAB1364" s="95"/>
      <c r="TAC1364" s="95"/>
      <c r="TAD1364" s="95"/>
      <c r="TAE1364" s="95"/>
      <c r="TAF1364" s="95"/>
      <c r="TAG1364" s="95"/>
      <c r="TAH1364" s="95"/>
      <c r="TAI1364" s="95"/>
      <c r="TAJ1364" s="95"/>
      <c r="TAK1364" s="95"/>
      <c r="TAL1364" s="95"/>
      <c r="TAM1364" s="95"/>
      <c r="TAN1364" s="95"/>
      <c r="TAO1364" s="95"/>
      <c r="TAP1364" s="95"/>
      <c r="TAQ1364" s="95"/>
      <c r="TAR1364" s="95"/>
      <c r="TAS1364" s="95"/>
      <c r="TAT1364" s="95"/>
      <c r="TAU1364" s="95"/>
      <c r="TAV1364" s="95"/>
      <c r="TAW1364" s="95"/>
      <c r="TAX1364" s="95"/>
      <c r="TAY1364" s="95"/>
      <c r="TAZ1364" s="95"/>
      <c r="TBA1364" s="95"/>
      <c r="TBB1364" s="95"/>
      <c r="TBC1364" s="95"/>
      <c r="TBD1364" s="95"/>
      <c r="TBE1364" s="95"/>
      <c r="TBF1364" s="95"/>
      <c r="TBG1364" s="95"/>
      <c r="TBH1364" s="95"/>
      <c r="TBI1364" s="95"/>
      <c r="TBJ1364" s="95"/>
      <c r="TBK1364" s="95"/>
      <c r="TBL1364" s="95"/>
      <c r="TBM1364" s="95"/>
      <c r="TBN1364" s="95"/>
      <c r="TBO1364" s="95"/>
      <c r="TBP1364" s="95"/>
      <c r="TBQ1364" s="95"/>
      <c r="TBR1364" s="95"/>
      <c r="TBS1364" s="95"/>
      <c r="TBT1364" s="95"/>
      <c r="TBU1364" s="95"/>
      <c r="TBV1364" s="95"/>
      <c r="TBW1364" s="95"/>
      <c r="TBX1364" s="95"/>
      <c r="TBY1364" s="95"/>
      <c r="TBZ1364" s="95"/>
      <c r="TCA1364" s="95"/>
      <c r="TCB1364" s="95"/>
      <c r="TCC1364" s="95"/>
      <c r="TCD1364" s="95"/>
      <c r="TCE1364" s="95"/>
      <c r="TCF1364" s="95"/>
      <c r="TCG1364" s="95"/>
      <c r="TCH1364" s="95"/>
      <c r="TCI1364" s="95"/>
      <c r="TCJ1364" s="95"/>
      <c r="TCK1364" s="95"/>
      <c r="TCL1364" s="95"/>
      <c r="TCM1364" s="95"/>
      <c r="TCN1364" s="95"/>
      <c r="TCO1364" s="95"/>
      <c r="TCP1364" s="95"/>
      <c r="TCQ1364" s="95"/>
      <c r="TCR1364" s="95"/>
      <c r="TCS1364" s="95"/>
      <c r="TCT1364" s="95"/>
      <c r="TCU1364" s="95"/>
      <c r="TCV1364" s="95"/>
      <c r="TCW1364" s="95"/>
      <c r="TCX1364" s="95"/>
      <c r="TCY1364" s="95"/>
      <c r="TCZ1364" s="95"/>
      <c r="TDA1364" s="95"/>
      <c r="TDB1364" s="95"/>
      <c r="TDC1364" s="95"/>
      <c r="TDD1364" s="95"/>
      <c r="TDE1364" s="95"/>
      <c r="TDF1364" s="95"/>
      <c r="TDG1364" s="95"/>
      <c r="TDH1364" s="95"/>
      <c r="TDI1364" s="95"/>
      <c r="TDJ1364" s="95"/>
      <c r="TDK1364" s="95"/>
      <c r="TDL1364" s="95"/>
      <c r="TDM1364" s="95"/>
      <c r="TDN1364" s="95"/>
      <c r="TDO1364" s="95"/>
      <c r="TDP1364" s="95"/>
      <c r="TDQ1364" s="95"/>
      <c r="TDR1364" s="95"/>
      <c r="TDS1364" s="95"/>
      <c r="TDT1364" s="95"/>
      <c r="TDU1364" s="95"/>
      <c r="TDV1364" s="95"/>
      <c r="TDW1364" s="95"/>
      <c r="TDX1364" s="95"/>
      <c r="TDY1364" s="95"/>
      <c r="TDZ1364" s="95"/>
      <c r="TEA1364" s="95"/>
      <c r="TEB1364" s="95"/>
      <c r="TEC1364" s="95"/>
      <c r="TED1364" s="95"/>
      <c r="TEE1364" s="95"/>
      <c r="TEF1364" s="95"/>
      <c r="TEG1364" s="95"/>
      <c r="TEH1364" s="95"/>
      <c r="TEI1364" s="95"/>
      <c r="TEJ1364" s="95"/>
      <c r="TEK1364" s="95"/>
      <c r="TEL1364" s="95"/>
      <c r="TEM1364" s="95"/>
      <c r="TEN1364" s="95"/>
      <c r="TEO1364" s="95"/>
      <c r="TEP1364" s="95"/>
      <c r="TEQ1364" s="95"/>
      <c r="TER1364" s="95"/>
      <c r="TES1364" s="95"/>
      <c r="TET1364" s="95"/>
      <c r="TEU1364" s="95"/>
      <c r="TEV1364" s="95"/>
      <c r="TEW1364" s="95"/>
      <c r="TEX1364" s="95"/>
      <c r="TEY1364" s="95"/>
      <c r="TEZ1364" s="95"/>
      <c r="TFA1364" s="95"/>
      <c r="TFB1364" s="95"/>
      <c r="TFC1364" s="95"/>
      <c r="TFD1364" s="95"/>
      <c r="TFE1364" s="95"/>
      <c r="TFF1364" s="95"/>
      <c r="TFG1364" s="95"/>
      <c r="TFH1364" s="95"/>
      <c r="TFI1364" s="95"/>
      <c r="TFJ1364" s="95"/>
      <c r="TFK1364" s="95"/>
      <c r="TFL1364" s="95"/>
      <c r="TFM1364" s="95"/>
      <c r="TFN1364" s="95"/>
      <c r="TFO1364" s="95"/>
      <c r="TFP1364" s="95"/>
      <c r="TFQ1364" s="95"/>
      <c r="TFR1364" s="95"/>
      <c r="TFS1364" s="95"/>
      <c r="TFT1364" s="95"/>
      <c r="TFU1364" s="95"/>
      <c r="TFV1364" s="95"/>
      <c r="TFW1364" s="95"/>
      <c r="TFX1364" s="95"/>
      <c r="TFY1364" s="95"/>
      <c r="TFZ1364" s="95"/>
      <c r="TGA1364" s="95"/>
      <c r="TGB1364" s="95"/>
      <c r="TGC1364" s="95"/>
      <c r="TGD1364" s="95"/>
      <c r="TGE1364" s="95"/>
      <c r="TGF1364" s="95"/>
      <c r="TGG1364" s="95"/>
      <c r="TGH1364" s="95"/>
      <c r="TGI1364" s="95"/>
      <c r="TGJ1364" s="95"/>
      <c r="TGK1364" s="95"/>
      <c r="TGL1364" s="95"/>
      <c r="TGM1364" s="95"/>
      <c r="TGN1364" s="95"/>
      <c r="TGO1364" s="95"/>
      <c r="TGP1364" s="95"/>
      <c r="TGQ1364" s="95"/>
      <c r="TGR1364" s="95"/>
      <c r="TGS1364" s="95"/>
      <c r="TGT1364" s="95"/>
      <c r="TGU1364" s="95"/>
      <c r="TGV1364" s="95"/>
      <c r="TGW1364" s="95"/>
      <c r="TGX1364" s="95"/>
      <c r="TGY1364" s="95"/>
      <c r="TGZ1364" s="95"/>
      <c r="THA1364" s="95"/>
      <c r="THB1364" s="95"/>
      <c r="THC1364" s="95"/>
      <c r="THD1364" s="95"/>
      <c r="THE1364" s="95"/>
      <c r="THF1364" s="95"/>
      <c r="THG1364" s="95"/>
      <c r="THH1364" s="95"/>
      <c r="THI1364" s="95"/>
      <c r="THJ1364" s="95"/>
      <c r="THK1364" s="95"/>
      <c r="THL1364" s="95"/>
      <c r="THM1364" s="95"/>
      <c r="THN1364" s="95"/>
      <c r="THO1364" s="95"/>
      <c r="THP1364" s="95"/>
      <c r="THQ1364" s="95"/>
      <c r="THR1364" s="95"/>
      <c r="THS1364" s="95"/>
      <c r="THT1364" s="95"/>
      <c r="THU1364" s="95"/>
      <c r="THV1364" s="95"/>
      <c r="THW1364" s="95"/>
      <c r="THX1364" s="95"/>
      <c r="THY1364" s="95"/>
      <c r="THZ1364" s="95"/>
      <c r="TIA1364" s="95"/>
      <c r="TIB1364" s="95"/>
      <c r="TIC1364" s="95"/>
      <c r="TID1364" s="95"/>
      <c r="TIE1364" s="95"/>
      <c r="TIF1364" s="95"/>
      <c r="TIG1364" s="95"/>
      <c r="TIH1364" s="95"/>
      <c r="TII1364" s="95"/>
      <c r="TIJ1364" s="95"/>
      <c r="TIK1364" s="95"/>
      <c r="TIL1364" s="95"/>
      <c r="TIM1364" s="95"/>
      <c r="TIN1364" s="95"/>
      <c r="TIO1364" s="95"/>
      <c r="TIP1364" s="95"/>
      <c r="TIQ1364" s="95"/>
      <c r="TIR1364" s="95"/>
      <c r="TIS1364" s="95"/>
      <c r="TIT1364" s="95"/>
      <c r="TIU1364" s="95"/>
      <c r="TIV1364" s="95"/>
      <c r="TIW1364" s="95"/>
      <c r="TIX1364" s="95"/>
      <c r="TIY1364" s="95"/>
      <c r="TIZ1364" s="95"/>
      <c r="TJA1364" s="95"/>
      <c r="TJB1364" s="95"/>
      <c r="TJC1364" s="95"/>
      <c r="TJD1364" s="95"/>
      <c r="TJE1364" s="95"/>
      <c r="TJF1364" s="95"/>
      <c r="TJG1364" s="95"/>
      <c r="TJH1364" s="95"/>
      <c r="TJI1364" s="95"/>
      <c r="TJJ1364" s="95"/>
      <c r="TJK1364" s="95"/>
      <c r="TJL1364" s="95"/>
      <c r="TJM1364" s="95"/>
      <c r="TJN1364" s="95"/>
      <c r="TJO1364" s="95"/>
      <c r="TJP1364" s="95"/>
      <c r="TJQ1364" s="95"/>
      <c r="TJR1364" s="95"/>
      <c r="TJS1364" s="95"/>
      <c r="TJT1364" s="95"/>
      <c r="TJU1364" s="95"/>
      <c r="TJV1364" s="95"/>
      <c r="TJW1364" s="95"/>
      <c r="TJX1364" s="95"/>
      <c r="TJY1364" s="95"/>
      <c r="TJZ1364" s="95"/>
      <c r="TKA1364" s="95"/>
      <c r="TKB1364" s="95"/>
      <c r="TKC1364" s="95"/>
      <c r="TKD1364" s="95"/>
      <c r="TKE1364" s="95"/>
      <c r="TKF1364" s="95"/>
      <c r="TKG1364" s="95"/>
      <c r="TKH1364" s="95"/>
      <c r="TKI1364" s="95"/>
      <c r="TKJ1364" s="95"/>
      <c r="TKK1364" s="95"/>
      <c r="TKL1364" s="95"/>
      <c r="TKM1364" s="95"/>
      <c r="TKN1364" s="95"/>
      <c r="TKO1364" s="95"/>
      <c r="TKP1364" s="95"/>
      <c r="TKQ1364" s="95"/>
      <c r="TKR1364" s="95"/>
      <c r="TKS1364" s="95"/>
      <c r="TKT1364" s="95"/>
      <c r="TKU1364" s="95"/>
      <c r="TKV1364" s="95"/>
      <c r="TKW1364" s="95"/>
      <c r="TKX1364" s="95"/>
      <c r="TKY1364" s="95"/>
      <c r="TKZ1364" s="95"/>
      <c r="TLA1364" s="95"/>
      <c r="TLB1364" s="95"/>
      <c r="TLC1364" s="95"/>
      <c r="TLD1364" s="95"/>
      <c r="TLE1364" s="95"/>
      <c r="TLF1364" s="95"/>
      <c r="TLG1364" s="95"/>
      <c r="TLH1364" s="95"/>
      <c r="TLI1364" s="95"/>
      <c r="TLJ1364" s="95"/>
      <c r="TLK1364" s="95"/>
      <c r="TLL1364" s="95"/>
      <c r="TLM1364" s="95"/>
      <c r="TLN1364" s="95"/>
      <c r="TLO1364" s="95"/>
      <c r="TLP1364" s="95"/>
      <c r="TLQ1364" s="95"/>
      <c r="TLR1364" s="95"/>
      <c r="TLS1364" s="95"/>
      <c r="TLT1364" s="95"/>
      <c r="TLU1364" s="95"/>
      <c r="TLV1364" s="95"/>
      <c r="TLW1364" s="95"/>
      <c r="TLX1364" s="95"/>
      <c r="TLY1364" s="95"/>
      <c r="TLZ1364" s="95"/>
      <c r="TMA1364" s="95"/>
      <c r="TMB1364" s="95"/>
      <c r="TMC1364" s="95"/>
      <c r="TMD1364" s="95"/>
      <c r="TME1364" s="95"/>
      <c r="TMF1364" s="95"/>
      <c r="TMG1364" s="95"/>
      <c r="TMH1364" s="95"/>
      <c r="TMI1364" s="95"/>
      <c r="TMJ1364" s="95"/>
      <c r="TMK1364" s="95"/>
      <c r="TML1364" s="95"/>
      <c r="TMM1364" s="95"/>
      <c r="TMN1364" s="95"/>
      <c r="TMO1364" s="95"/>
      <c r="TMP1364" s="95"/>
      <c r="TMQ1364" s="95"/>
      <c r="TMR1364" s="95"/>
      <c r="TMS1364" s="95"/>
      <c r="TMT1364" s="95"/>
      <c r="TMU1364" s="95"/>
      <c r="TMV1364" s="95"/>
      <c r="TMW1364" s="95"/>
      <c r="TMX1364" s="95"/>
      <c r="TMY1364" s="95"/>
      <c r="TMZ1364" s="95"/>
      <c r="TNA1364" s="95"/>
      <c r="TNB1364" s="95"/>
      <c r="TNC1364" s="95"/>
      <c r="TND1364" s="95"/>
      <c r="TNE1364" s="95"/>
      <c r="TNF1364" s="95"/>
      <c r="TNG1364" s="95"/>
      <c r="TNH1364" s="95"/>
      <c r="TNI1364" s="95"/>
      <c r="TNJ1364" s="95"/>
      <c r="TNK1364" s="95"/>
      <c r="TNL1364" s="95"/>
      <c r="TNM1364" s="95"/>
      <c r="TNN1364" s="95"/>
      <c r="TNO1364" s="95"/>
      <c r="TNP1364" s="95"/>
      <c r="TNQ1364" s="95"/>
      <c r="TNR1364" s="95"/>
      <c r="TNS1364" s="95"/>
      <c r="TNT1364" s="95"/>
      <c r="TNU1364" s="95"/>
      <c r="TNV1364" s="95"/>
      <c r="TNW1364" s="95"/>
      <c r="TNX1364" s="95"/>
      <c r="TNY1364" s="95"/>
      <c r="TNZ1364" s="95"/>
      <c r="TOA1364" s="95"/>
      <c r="TOB1364" s="95"/>
      <c r="TOC1364" s="95"/>
      <c r="TOD1364" s="95"/>
      <c r="TOE1364" s="95"/>
      <c r="TOF1364" s="95"/>
      <c r="TOG1364" s="95"/>
      <c r="TOH1364" s="95"/>
      <c r="TOI1364" s="95"/>
      <c r="TOJ1364" s="95"/>
      <c r="TOK1364" s="95"/>
      <c r="TOL1364" s="95"/>
      <c r="TOM1364" s="95"/>
      <c r="TON1364" s="95"/>
      <c r="TOO1364" s="95"/>
      <c r="TOP1364" s="95"/>
      <c r="TOQ1364" s="95"/>
      <c r="TOR1364" s="95"/>
      <c r="TOS1364" s="95"/>
      <c r="TOT1364" s="95"/>
      <c r="TOU1364" s="95"/>
      <c r="TOV1364" s="95"/>
      <c r="TOW1364" s="95"/>
      <c r="TOX1364" s="95"/>
      <c r="TOY1364" s="95"/>
      <c r="TOZ1364" s="95"/>
      <c r="TPA1364" s="95"/>
      <c r="TPB1364" s="95"/>
      <c r="TPC1364" s="95"/>
      <c r="TPD1364" s="95"/>
      <c r="TPE1364" s="95"/>
      <c r="TPF1364" s="95"/>
      <c r="TPG1364" s="95"/>
      <c r="TPH1364" s="95"/>
      <c r="TPI1364" s="95"/>
      <c r="TPJ1364" s="95"/>
      <c r="TPK1364" s="95"/>
      <c r="TPL1364" s="95"/>
      <c r="TPM1364" s="95"/>
      <c r="TPN1364" s="95"/>
      <c r="TPO1364" s="95"/>
      <c r="TPP1364" s="95"/>
      <c r="TPQ1364" s="95"/>
      <c r="TPR1364" s="95"/>
      <c r="TPS1364" s="95"/>
      <c r="TPT1364" s="95"/>
      <c r="TPU1364" s="95"/>
      <c r="TPV1364" s="95"/>
      <c r="TPW1364" s="95"/>
      <c r="TPX1364" s="95"/>
      <c r="TPY1364" s="95"/>
      <c r="TPZ1364" s="95"/>
      <c r="TQA1364" s="95"/>
      <c r="TQB1364" s="95"/>
      <c r="TQC1364" s="95"/>
      <c r="TQD1364" s="95"/>
      <c r="TQE1364" s="95"/>
      <c r="TQF1364" s="95"/>
      <c r="TQG1364" s="95"/>
      <c r="TQH1364" s="95"/>
      <c r="TQI1364" s="95"/>
      <c r="TQJ1364" s="95"/>
      <c r="TQK1364" s="95"/>
      <c r="TQL1364" s="95"/>
      <c r="TQM1364" s="95"/>
      <c r="TQN1364" s="95"/>
      <c r="TQO1364" s="95"/>
      <c r="TQP1364" s="95"/>
      <c r="TQQ1364" s="95"/>
      <c r="TQR1364" s="95"/>
      <c r="TQS1364" s="95"/>
      <c r="TQT1364" s="95"/>
      <c r="TQU1364" s="95"/>
      <c r="TQV1364" s="95"/>
      <c r="TQW1364" s="95"/>
      <c r="TQX1364" s="95"/>
      <c r="TQY1364" s="95"/>
      <c r="TQZ1364" s="95"/>
      <c r="TRA1364" s="95"/>
      <c r="TRB1364" s="95"/>
      <c r="TRC1364" s="95"/>
      <c r="TRD1364" s="95"/>
      <c r="TRE1364" s="95"/>
      <c r="TRF1364" s="95"/>
      <c r="TRG1364" s="95"/>
      <c r="TRH1364" s="95"/>
      <c r="TRI1364" s="95"/>
      <c r="TRJ1364" s="95"/>
      <c r="TRK1364" s="95"/>
      <c r="TRL1364" s="95"/>
      <c r="TRM1364" s="95"/>
      <c r="TRN1364" s="95"/>
      <c r="TRO1364" s="95"/>
      <c r="TRP1364" s="95"/>
      <c r="TRQ1364" s="95"/>
      <c r="TRR1364" s="95"/>
      <c r="TRS1364" s="95"/>
      <c r="TRT1364" s="95"/>
      <c r="TRU1364" s="95"/>
      <c r="TRV1364" s="95"/>
      <c r="TRW1364" s="95"/>
      <c r="TRX1364" s="95"/>
      <c r="TRY1364" s="95"/>
      <c r="TRZ1364" s="95"/>
      <c r="TSA1364" s="95"/>
      <c r="TSB1364" s="95"/>
      <c r="TSC1364" s="95"/>
      <c r="TSD1364" s="95"/>
      <c r="TSE1364" s="95"/>
      <c r="TSF1364" s="95"/>
      <c r="TSG1364" s="95"/>
      <c r="TSH1364" s="95"/>
      <c r="TSI1364" s="95"/>
      <c r="TSJ1364" s="95"/>
      <c r="TSK1364" s="95"/>
      <c r="TSL1364" s="95"/>
      <c r="TSM1364" s="95"/>
      <c r="TSN1364" s="95"/>
      <c r="TSO1364" s="95"/>
      <c r="TSP1364" s="95"/>
      <c r="TSQ1364" s="95"/>
      <c r="TSR1364" s="95"/>
      <c r="TSS1364" s="95"/>
      <c r="TST1364" s="95"/>
      <c r="TSU1364" s="95"/>
      <c r="TSV1364" s="95"/>
      <c r="TSW1364" s="95"/>
      <c r="TSX1364" s="95"/>
      <c r="TSY1364" s="95"/>
      <c r="TSZ1364" s="95"/>
      <c r="TTA1364" s="95"/>
      <c r="TTB1364" s="95"/>
      <c r="TTC1364" s="95"/>
      <c r="TTD1364" s="95"/>
      <c r="TTE1364" s="95"/>
      <c r="TTF1364" s="95"/>
      <c r="TTG1364" s="95"/>
      <c r="TTH1364" s="95"/>
      <c r="TTI1364" s="95"/>
      <c r="TTJ1364" s="95"/>
      <c r="TTK1364" s="95"/>
      <c r="TTL1364" s="95"/>
      <c r="TTM1364" s="95"/>
      <c r="TTN1364" s="95"/>
      <c r="TTO1364" s="95"/>
      <c r="TTP1364" s="95"/>
      <c r="TTQ1364" s="95"/>
      <c r="TTR1364" s="95"/>
      <c r="TTS1364" s="95"/>
      <c r="TTT1364" s="95"/>
      <c r="TTU1364" s="95"/>
      <c r="TTV1364" s="95"/>
      <c r="TTW1364" s="95"/>
      <c r="TTX1364" s="95"/>
      <c r="TTY1364" s="95"/>
      <c r="TTZ1364" s="95"/>
      <c r="TUA1364" s="95"/>
      <c r="TUB1364" s="95"/>
      <c r="TUC1364" s="95"/>
      <c r="TUD1364" s="95"/>
      <c r="TUE1364" s="95"/>
      <c r="TUF1364" s="95"/>
      <c r="TUG1364" s="95"/>
      <c r="TUH1364" s="95"/>
      <c r="TUI1364" s="95"/>
      <c r="TUJ1364" s="95"/>
      <c r="TUK1364" s="95"/>
      <c r="TUL1364" s="95"/>
      <c r="TUM1364" s="95"/>
      <c r="TUN1364" s="95"/>
      <c r="TUO1364" s="95"/>
      <c r="TUP1364" s="95"/>
      <c r="TUQ1364" s="95"/>
      <c r="TUR1364" s="95"/>
      <c r="TUS1364" s="95"/>
      <c r="TUT1364" s="95"/>
      <c r="TUU1364" s="95"/>
      <c r="TUV1364" s="95"/>
      <c r="TUW1364" s="95"/>
      <c r="TUX1364" s="95"/>
      <c r="TUY1364" s="95"/>
      <c r="TUZ1364" s="95"/>
      <c r="TVA1364" s="95"/>
      <c r="TVB1364" s="95"/>
      <c r="TVC1364" s="95"/>
      <c r="TVD1364" s="95"/>
      <c r="TVE1364" s="95"/>
      <c r="TVF1364" s="95"/>
      <c r="TVG1364" s="95"/>
      <c r="TVH1364" s="95"/>
      <c r="TVI1364" s="95"/>
      <c r="TVJ1364" s="95"/>
      <c r="TVK1364" s="95"/>
      <c r="TVL1364" s="95"/>
      <c r="TVM1364" s="95"/>
      <c r="TVN1364" s="95"/>
      <c r="TVO1364" s="95"/>
      <c r="TVP1364" s="95"/>
      <c r="TVQ1364" s="95"/>
      <c r="TVR1364" s="95"/>
      <c r="TVS1364" s="95"/>
      <c r="TVT1364" s="95"/>
      <c r="TVU1364" s="95"/>
      <c r="TVV1364" s="95"/>
      <c r="TVW1364" s="95"/>
      <c r="TVX1364" s="95"/>
      <c r="TVY1364" s="95"/>
      <c r="TVZ1364" s="95"/>
      <c r="TWA1364" s="95"/>
      <c r="TWB1364" s="95"/>
      <c r="TWC1364" s="95"/>
      <c r="TWD1364" s="95"/>
      <c r="TWE1364" s="95"/>
      <c r="TWF1364" s="95"/>
      <c r="TWG1364" s="95"/>
      <c r="TWH1364" s="95"/>
      <c r="TWI1364" s="95"/>
      <c r="TWJ1364" s="95"/>
      <c r="TWK1364" s="95"/>
      <c r="TWL1364" s="95"/>
      <c r="TWM1364" s="95"/>
      <c r="TWN1364" s="95"/>
      <c r="TWO1364" s="95"/>
      <c r="TWP1364" s="95"/>
      <c r="TWQ1364" s="95"/>
      <c r="TWR1364" s="95"/>
      <c r="TWS1364" s="95"/>
      <c r="TWT1364" s="95"/>
      <c r="TWU1364" s="95"/>
      <c r="TWV1364" s="95"/>
      <c r="TWW1364" s="95"/>
      <c r="TWX1364" s="95"/>
      <c r="TWY1364" s="95"/>
      <c r="TWZ1364" s="95"/>
      <c r="TXA1364" s="95"/>
      <c r="TXB1364" s="95"/>
      <c r="TXC1364" s="95"/>
      <c r="TXD1364" s="95"/>
      <c r="TXE1364" s="95"/>
      <c r="TXF1364" s="95"/>
      <c r="TXG1364" s="95"/>
      <c r="TXH1364" s="95"/>
      <c r="TXI1364" s="95"/>
      <c r="TXJ1364" s="95"/>
      <c r="TXK1364" s="95"/>
      <c r="TXL1364" s="95"/>
      <c r="TXM1364" s="95"/>
      <c r="TXN1364" s="95"/>
      <c r="TXO1364" s="95"/>
      <c r="TXP1364" s="95"/>
      <c r="TXQ1364" s="95"/>
      <c r="TXR1364" s="95"/>
      <c r="TXS1364" s="95"/>
      <c r="TXT1364" s="95"/>
      <c r="TXU1364" s="95"/>
      <c r="TXV1364" s="95"/>
      <c r="TXW1364" s="95"/>
      <c r="TXX1364" s="95"/>
      <c r="TXY1364" s="95"/>
      <c r="TXZ1364" s="95"/>
      <c r="TYA1364" s="95"/>
      <c r="TYB1364" s="95"/>
      <c r="TYC1364" s="95"/>
      <c r="TYD1364" s="95"/>
      <c r="TYE1364" s="95"/>
      <c r="TYF1364" s="95"/>
      <c r="TYG1364" s="95"/>
      <c r="TYH1364" s="95"/>
      <c r="TYI1364" s="95"/>
      <c r="TYJ1364" s="95"/>
      <c r="TYK1364" s="95"/>
      <c r="TYL1364" s="95"/>
      <c r="TYM1364" s="95"/>
      <c r="TYN1364" s="95"/>
      <c r="TYO1364" s="95"/>
      <c r="TYP1364" s="95"/>
      <c r="TYQ1364" s="95"/>
      <c r="TYR1364" s="95"/>
      <c r="TYS1364" s="95"/>
      <c r="TYT1364" s="95"/>
      <c r="TYU1364" s="95"/>
      <c r="TYV1364" s="95"/>
      <c r="TYW1364" s="95"/>
      <c r="TYX1364" s="95"/>
      <c r="TYY1364" s="95"/>
      <c r="TYZ1364" s="95"/>
      <c r="TZA1364" s="95"/>
      <c r="TZB1364" s="95"/>
      <c r="TZC1364" s="95"/>
      <c r="TZD1364" s="95"/>
      <c r="TZE1364" s="95"/>
      <c r="TZF1364" s="95"/>
      <c r="TZG1364" s="95"/>
      <c r="TZH1364" s="95"/>
      <c r="TZI1364" s="95"/>
      <c r="TZJ1364" s="95"/>
      <c r="TZK1364" s="95"/>
      <c r="TZL1364" s="95"/>
      <c r="TZM1364" s="95"/>
      <c r="TZN1364" s="95"/>
      <c r="TZO1364" s="95"/>
      <c r="TZP1364" s="95"/>
      <c r="TZQ1364" s="95"/>
      <c r="TZR1364" s="95"/>
      <c r="TZS1364" s="95"/>
      <c r="TZT1364" s="95"/>
      <c r="TZU1364" s="95"/>
      <c r="TZV1364" s="95"/>
      <c r="TZW1364" s="95"/>
      <c r="TZX1364" s="95"/>
      <c r="TZY1364" s="95"/>
      <c r="TZZ1364" s="95"/>
      <c r="UAA1364" s="95"/>
      <c r="UAB1364" s="95"/>
      <c r="UAC1364" s="95"/>
      <c r="UAD1364" s="95"/>
      <c r="UAE1364" s="95"/>
      <c r="UAF1364" s="95"/>
      <c r="UAG1364" s="95"/>
      <c r="UAH1364" s="95"/>
      <c r="UAI1364" s="95"/>
      <c r="UAJ1364" s="95"/>
      <c r="UAK1364" s="95"/>
      <c r="UAL1364" s="95"/>
      <c r="UAM1364" s="95"/>
      <c r="UAN1364" s="95"/>
      <c r="UAO1364" s="95"/>
      <c r="UAP1364" s="95"/>
      <c r="UAQ1364" s="95"/>
      <c r="UAR1364" s="95"/>
      <c r="UAS1364" s="95"/>
      <c r="UAT1364" s="95"/>
      <c r="UAU1364" s="95"/>
      <c r="UAV1364" s="95"/>
      <c r="UAW1364" s="95"/>
      <c r="UAX1364" s="95"/>
      <c r="UAY1364" s="95"/>
      <c r="UAZ1364" s="95"/>
      <c r="UBA1364" s="95"/>
      <c r="UBB1364" s="95"/>
      <c r="UBC1364" s="95"/>
      <c r="UBD1364" s="95"/>
      <c r="UBE1364" s="95"/>
      <c r="UBF1364" s="95"/>
      <c r="UBG1364" s="95"/>
      <c r="UBH1364" s="95"/>
      <c r="UBI1364" s="95"/>
      <c r="UBJ1364" s="95"/>
      <c r="UBK1364" s="95"/>
      <c r="UBL1364" s="95"/>
      <c r="UBM1364" s="95"/>
      <c r="UBN1364" s="95"/>
      <c r="UBO1364" s="95"/>
      <c r="UBP1364" s="95"/>
      <c r="UBQ1364" s="95"/>
      <c r="UBR1364" s="95"/>
      <c r="UBS1364" s="95"/>
      <c r="UBT1364" s="95"/>
      <c r="UBU1364" s="95"/>
      <c r="UBV1364" s="95"/>
      <c r="UBW1364" s="95"/>
      <c r="UBX1364" s="95"/>
      <c r="UBY1364" s="95"/>
      <c r="UBZ1364" s="95"/>
      <c r="UCA1364" s="95"/>
      <c r="UCB1364" s="95"/>
      <c r="UCC1364" s="95"/>
      <c r="UCD1364" s="95"/>
      <c r="UCE1364" s="95"/>
      <c r="UCF1364" s="95"/>
      <c r="UCG1364" s="95"/>
      <c r="UCH1364" s="95"/>
      <c r="UCI1364" s="95"/>
      <c r="UCJ1364" s="95"/>
      <c r="UCK1364" s="95"/>
      <c r="UCL1364" s="95"/>
      <c r="UCM1364" s="95"/>
      <c r="UCN1364" s="95"/>
      <c r="UCO1364" s="95"/>
      <c r="UCP1364" s="95"/>
      <c r="UCQ1364" s="95"/>
      <c r="UCR1364" s="95"/>
      <c r="UCS1364" s="95"/>
      <c r="UCT1364" s="95"/>
      <c r="UCU1364" s="95"/>
      <c r="UCV1364" s="95"/>
      <c r="UCW1364" s="95"/>
      <c r="UCX1364" s="95"/>
      <c r="UCY1364" s="95"/>
      <c r="UCZ1364" s="95"/>
      <c r="UDA1364" s="95"/>
      <c r="UDB1364" s="95"/>
      <c r="UDC1364" s="95"/>
      <c r="UDD1364" s="95"/>
      <c r="UDE1364" s="95"/>
      <c r="UDF1364" s="95"/>
      <c r="UDG1364" s="95"/>
      <c r="UDH1364" s="95"/>
      <c r="UDI1364" s="95"/>
      <c r="UDJ1364" s="95"/>
      <c r="UDK1364" s="95"/>
      <c r="UDL1364" s="95"/>
      <c r="UDM1364" s="95"/>
      <c r="UDN1364" s="95"/>
      <c r="UDO1364" s="95"/>
      <c r="UDP1364" s="95"/>
      <c r="UDQ1364" s="95"/>
      <c r="UDR1364" s="95"/>
      <c r="UDS1364" s="95"/>
      <c r="UDT1364" s="95"/>
      <c r="UDU1364" s="95"/>
      <c r="UDV1364" s="95"/>
      <c r="UDW1364" s="95"/>
      <c r="UDX1364" s="95"/>
      <c r="UDY1364" s="95"/>
      <c r="UDZ1364" s="95"/>
      <c r="UEA1364" s="95"/>
      <c r="UEB1364" s="95"/>
      <c r="UEC1364" s="95"/>
      <c r="UED1364" s="95"/>
      <c r="UEE1364" s="95"/>
      <c r="UEF1364" s="95"/>
      <c r="UEG1364" s="95"/>
      <c r="UEH1364" s="95"/>
      <c r="UEI1364" s="95"/>
      <c r="UEJ1364" s="95"/>
      <c r="UEK1364" s="95"/>
      <c r="UEL1364" s="95"/>
      <c r="UEM1364" s="95"/>
      <c r="UEN1364" s="95"/>
      <c r="UEO1364" s="95"/>
      <c r="UEP1364" s="95"/>
      <c r="UEQ1364" s="95"/>
      <c r="UER1364" s="95"/>
      <c r="UES1364" s="95"/>
      <c r="UET1364" s="95"/>
      <c r="UEU1364" s="95"/>
      <c r="UEV1364" s="95"/>
      <c r="UEW1364" s="95"/>
      <c r="UEX1364" s="95"/>
      <c r="UEY1364" s="95"/>
      <c r="UEZ1364" s="95"/>
      <c r="UFA1364" s="95"/>
      <c r="UFB1364" s="95"/>
      <c r="UFC1364" s="95"/>
      <c r="UFD1364" s="95"/>
      <c r="UFE1364" s="95"/>
      <c r="UFF1364" s="95"/>
      <c r="UFG1364" s="95"/>
      <c r="UFH1364" s="95"/>
      <c r="UFI1364" s="95"/>
      <c r="UFJ1364" s="95"/>
      <c r="UFK1364" s="95"/>
      <c r="UFL1364" s="95"/>
      <c r="UFM1364" s="95"/>
      <c r="UFN1364" s="95"/>
      <c r="UFO1364" s="95"/>
      <c r="UFP1364" s="95"/>
      <c r="UFQ1364" s="95"/>
      <c r="UFR1364" s="95"/>
      <c r="UFS1364" s="95"/>
      <c r="UFT1364" s="95"/>
      <c r="UFU1364" s="95"/>
      <c r="UFV1364" s="95"/>
      <c r="UFW1364" s="95"/>
      <c r="UFX1364" s="95"/>
      <c r="UFY1364" s="95"/>
      <c r="UFZ1364" s="95"/>
      <c r="UGA1364" s="95"/>
      <c r="UGB1364" s="95"/>
      <c r="UGC1364" s="95"/>
      <c r="UGD1364" s="95"/>
      <c r="UGE1364" s="95"/>
      <c r="UGF1364" s="95"/>
      <c r="UGG1364" s="95"/>
      <c r="UGH1364" s="95"/>
      <c r="UGI1364" s="95"/>
      <c r="UGJ1364" s="95"/>
      <c r="UGK1364" s="95"/>
      <c r="UGL1364" s="95"/>
      <c r="UGM1364" s="95"/>
      <c r="UGN1364" s="95"/>
      <c r="UGO1364" s="95"/>
      <c r="UGP1364" s="95"/>
      <c r="UGQ1364" s="95"/>
      <c r="UGR1364" s="95"/>
      <c r="UGS1364" s="95"/>
      <c r="UGT1364" s="95"/>
      <c r="UGU1364" s="95"/>
      <c r="UGV1364" s="95"/>
      <c r="UGW1364" s="95"/>
      <c r="UGX1364" s="95"/>
      <c r="UGY1364" s="95"/>
      <c r="UGZ1364" s="95"/>
      <c r="UHA1364" s="95"/>
      <c r="UHB1364" s="95"/>
      <c r="UHC1364" s="95"/>
      <c r="UHD1364" s="95"/>
      <c r="UHE1364" s="95"/>
      <c r="UHF1364" s="95"/>
      <c r="UHG1364" s="95"/>
      <c r="UHH1364" s="95"/>
      <c r="UHI1364" s="95"/>
      <c r="UHJ1364" s="95"/>
      <c r="UHK1364" s="95"/>
      <c r="UHL1364" s="95"/>
      <c r="UHM1364" s="95"/>
      <c r="UHN1364" s="95"/>
      <c r="UHO1364" s="95"/>
      <c r="UHP1364" s="95"/>
      <c r="UHQ1364" s="95"/>
      <c r="UHR1364" s="95"/>
      <c r="UHS1364" s="95"/>
      <c r="UHT1364" s="95"/>
      <c r="UHU1364" s="95"/>
      <c r="UHV1364" s="95"/>
      <c r="UHW1364" s="95"/>
      <c r="UHX1364" s="95"/>
      <c r="UHY1364" s="95"/>
      <c r="UHZ1364" s="95"/>
      <c r="UIA1364" s="95"/>
      <c r="UIB1364" s="95"/>
      <c r="UIC1364" s="95"/>
      <c r="UID1364" s="95"/>
      <c r="UIE1364" s="95"/>
      <c r="UIF1364" s="95"/>
      <c r="UIG1364" s="95"/>
      <c r="UIH1364" s="95"/>
      <c r="UII1364" s="95"/>
      <c r="UIJ1364" s="95"/>
      <c r="UIK1364" s="95"/>
      <c r="UIL1364" s="95"/>
      <c r="UIM1364" s="95"/>
      <c r="UIN1364" s="95"/>
      <c r="UIO1364" s="95"/>
      <c r="UIP1364" s="95"/>
      <c r="UIQ1364" s="95"/>
      <c r="UIR1364" s="95"/>
      <c r="UIS1364" s="95"/>
      <c r="UIT1364" s="95"/>
      <c r="UIU1364" s="95"/>
      <c r="UIV1364" s="95"/>
      <c r="UIW1364" s="95"/>
      <c r="UIX1364" s="95"/>
      <c r="UIY1364" s="95"/>
      <c r="UIZ1364" s="95"/>
      <c r="UJA1364" s="95"/>
      <c r="UJB1364" s="95"/>
      <c r="UJC1364" s="95"/>
      <c r="UJD1364" s="95"/>
      <c r="UJE1364" s="95"/>
      <c r="UJF1364" s="95"/>
      <c r="UJG1364" s="95"/>
      <c r="UJH1364" s="95"/>
      <c r="UJI1364" s="95"/>
      <c r="UJJ1364" s="95"/>
      <c r="UJK1364" s="95"/>
      <c r="UJL1364" s="95"/>
      <c r="UJM1364" s="95"/>
      <c r="UJN1364" s="95"/>
      <c r="UJO1364" s="95"/>
      <c r="UJP1364" s="95"/>
      <c r="UJQ1364" s="95"/>
      <c r="UJR1364" s="95"/>
      <c r="UJS1364" s="95"/>
      <c r="UJT1364" s="95"/>
      <c r="UJU1364" s="95"/>
      <c r="UJV1364" s="95"/>
      <c r="UJW1364" s="95"/>
      <c r="UJX1364" s="95"/>
      <c r="UJY1364" s="95"/>
      <c r="UJZ1364" s="95"/>
      <c r="UKA1364" s="95"/>
      <c r="UKB1364" s="95"/>
      <c r="UKC1364" s="95"/>
      <c r="UKD1364" s="95"/>
      <c r="UKE1364" s="95"/>
      <c r="UKF1364" s="95"/>
      <c r="UKG1364" s="95"/>
      <c r="UKH1364" s="95"/>
      <c r="UKI1364" s="95"/>
      <c r="UKJ1364" s="95"/>
      <c r="UKK1364" s="95"/>
      <c r="UKL1364" s="95"/>
      <c r="UKM1364" s="95"/>
      <c r="UKN1364" s="95"/>
      <c r="UKO1364" s="95"/>
      <c r="UKP1364" s="95"/>
      <c r="UKQ1364" s="95"/>
      <c r="UKR1364" s="95"/>
      <c r="UKS1364" s="95"/>
      <c r="UKT1364" s="95"/>
      <c r="UKU1364" s="95"/>
      <c r="UKV1364" s="95"/>
      <c r="UKW1364" s="95"/>
      <c r="UKX1364" s="95"/>
      <c r="UKY1364" s="95"/>
      <c r="UKZ1364" s="95"/>
      <c r="ULA1364" s="95"/>
      <c r="ULB1364" s="95"/>
      <c r="ULC1364" s="95"/>
      <c r="ULD1364" s="95"/>
      <c r="ULE1364" s="95"/>
      <c r="ULF1364" s="95"/>
      <c r="ULG1364" s="95"/>
      <c r="ULH1364" s="95"/>
      <c r="ULI1364" s="95"/>
      <c r="ULJ1364" s="95"/>
      <c r="ULK1364" s="95"/>
      <c r="ULL1364" s="95"/>
      <c r="ULM1364" s="95"/>
      <c r="ULN1364" s="95"/>
      <c r="ULO1364" s="95"/>
      <c r="ULP1364" s="95"/>
      <c r="ULQ1364" s="95"/>
      <c r="ULR1364" s="95"/>
      <c r="ULS1364" s="95"/>
      <c r="ULT1364" s="95"/>
      <c r="ULU1364" s="95"/>
      <c r="ULV1364" s="95"/>
      <c r="ULW1364" s="95"/>
      <c r="ULX1364" s="95"/>
      <c r="ULY1364" s="95"/>
      <c r="ULZ1364" s="95"/>
      <c r="UMA1364" s="95"/>
      <c r="UMB1364" s="95"/>
      <c r="UMC1364" s="95"/>
      <c r="UMD1364" s="95"/>
      <c r="UME1364" s="95"/>
      <c r="UMF1364" s="95"/>
      <c r="UMG1364" s="95"/>
      <c r="UMH1364" s="95"/>
      <c r="UMI1364" s="95"/>
      <c r="UMJ1364" s="95"/>
      <c r="UMK1364" s="95"/>
      <c r="UML1364" s="95"/>
      <c r="UMM1364" s="95"/>
      <c r="UMN1364" s="95"/>
      <c r="UMO1364" s="95"/>
      <c r="UMP1364" s="95"/>
      <c r="UMQ1364" s="95"/>
      <c r="UMR1364" s="95"/>
      <c r="UMS1364" s="95"/>
      <c r="UMT1364" s="95"/>
      <c r="UMU1364" s="95"/>
      <c r="UMV1364" s="95"/>
      <c r="UMW1364" s="95"/>
      <c r="UMX1364" s="95"/>
      <c r="UMY1364" s="95"/>
      <c r="UMZ1364" s="95"/>
      <c r="UNA1364" s="95"/>
      <c r="UNB1364" s="95"/>
      <c r="UNC1364" s="95"/>
      <c r="UND1364" s="95"/>
      <c r="UNE1364" s="95"/>
      <c r="UNF1364" s="95"/>
      <c r="UNG1364" s="95"/>
      <c r="UNH1364" s="95"/>
      <c r="UNI1364" s="95"/>
      <c r="UNJ1364" s="95"/>
      <c r="UNK1364" s="95"/>
      <c r="UNL1364" s="95"/>
      <c r="UNM1364" s="95"/>
      <c r="UNN1364" s="95"/>
      <c r="UNO1364" s="95"/>
      <c r="UNP1364" s="95"/>
      <c r="UNQ1364" s="95"/>
      <c r="UNR1364" s="95"/>
      <c r="UNS1364" s="95"/>
      <c r="UNT1364" s="95"/>
      <c r="UNU1364" s="95"/>
      <c r="UNV1364" s="95"/>
      <c r="UNW1364" s="95"/>
      <c r="UNX1364" s="95"/>
      <c r="UNY1364" s="95"/>
      <c r="UNZ1364" s="95"/>
      <c r="UOA1364" s="95"/>
      <c r="UOB1364" s="95"/>
      <c r="UOC1364" s="95"/>
      <c r="UOD1364" s="95"/>
      <c r="UOE1364" s="95"/>
      <c r="UOF1364" s="95"/>
      <c r="UOG1364" s="95"/>
      <c r="UOH1364" s="95"/>
      <c r="UOI1364" s="95"/>
      <c r="UOJ1364" s="95"/>
      <c r="UOK1364" s="95"/>
      <c r="UOL1364" s="95"/>
      <c r="UOM1364" s="95"/>
      <c r="UON1364" s="95"/>
      <c r="UOO1364" s="95"/>
      <c r="UOP1364" s="95"/>
      <c r="UOQ1364" s="95"/>
      <c r="UOR1364" s="95"/>
      <c r="UOS1364" s="95"/>
      <c r="UOT1364" s="95"/>
      <c r="UOU1364" s="95"/>
      <c r="UOV1364" s="95"/>
      <c r="UOW1364" s="95"/>
      <c r="UOX1364" s="95"/>
      <c r="UOY1364" s="95"/>
      <c r="UOZ1364" s="95"/>
      <c r="UPA1364" s="95"/>
      <c r="UPB1364" s="95"/>
      <c r="UPC1364" s="95"/>
      <c r="UPD1364" s="95"/>
      <c r="UPE1364" s="95"/>
      <c r="UPF1364" s="95"/>
      <c r="UPG1364" s="95"/>
      <c r="UPH1364" s="95"/>
      <c r="UPI1364" s="95"/>
      <c r="UPJ1364" s="95"/>
      <c r="UPK1364" s="95"/>
      <c r="UPL1364" s="95"/>
      <c r="UPM1364" s="95"/>
      <c r="UPN1364" s="95"/>
      <c r="UPO1364" s="95"/>
      <c r="UPP1364" s="95"/>
      <c r="UPQ1364" s="95"/>
      <c r="UPR1364" s="95"/>
      <c r="UPS1364" s="95"/>
      <c r="UPT1364" s="95"/>
      <c r="UPU1364" s="95"/>
      <c r="UPV1364" s="95"/>
      <c r="UPW1364" s="95"/>
      <c r="UPX1364" s="95"/>
      <c r="UPY1364" s="95"/>
      <c r="UPZ1364" s="95"/>
      <c r="UQA1364" s="95"/>
      <c r="UQB1364" s="95"/>
      <c r="UQC1364" s="95"/>
      <c r="UQD1364" s="95"/>
      <c r="UQE1364" s="95"/>
      <c r="UQF1364" s="95"/>
      <c r="UQG1364" s="95"/>
      <c r="UQH1364" s="95"/>
      <c r="UQI1364" s="95"/>
      <c r="UQJ1364" s="95"/>
      <c r="UQK1364" s="95"/>
      <c r="UQL1364" s="95"/>
      <c r="UQM1364" s="95"/>
      <c r="UQN1364" s="95"/>
      <c r="UQO1364" s="95"/>
      <c r="UQP1364" s="95"/>
      <c r="UQQ1364" s="95"/>
      <c r="UQR1364" s="95"/>
      <c r="UQS1364" s="95"/>
      <c r="UQT1364" s="95"/>
      <c r="UQU1364" s="95"/>
      <c r="UQV1364" s="95"/>
      <c r="UQW1364" s="95"/>
      <c r="UQX1364" s="95"/>
      <c r="UQY1364" s="95"/>
      <c r="UQZ1364" s="95"/>
      <c r="URA1364" s="95"/>
      <c r="URB1364" s="95"/>
      <c r="URC1364" s="95"/>
      <c r="URD1364" s="95"/>
      <c r="URE1364" s="95"/>
      <c r="URF1364" s="95"/>
      <c r="URG1364" s="95"/>
      <c r="URH1364" s="95"/>
      <c r="URI1364" s="95"/>
      <c r="URJ1364" s="95"/>
      <c r="URK1364" s="95"/>
      <c r="URL1364" s="95"/>
      <c r="URM1364" s="95"/>
      <c r="URN1364" s="95"/>
      <c r="URO1364" s="95"/>
      <c r="URP1364" s="95"/>
      <c r="URQ1364" s="95"/>
      <c r="URR1364" s="95"/>
      <c r="URS1364" s="95"/>
      <c r="URT1364" s="95"/>
      <c r="URU1364" s="95"/>
      <c r="URV1364" s="95"/>
      <c r="URW1364" s="95"/>
      <c r="URX1364" s="95"/>
      <c r="URY1364" s="95"/>
      <c r="URZ1364" s="95"/>
      <c r="USA1364" s="95"/>
      <c r="USB1364" s="95"/>
      <c r="USC1364" s="95"/>
      <c r="USD1364" s="95"/>
      <c r="USE1364" s="95"/>
      <c r="USF1364" s="95"/>
      <c r="USG1364" s="95"/>
      <c r="USH1364" s="95"/>
      <c r="USI1364" s="95"/>
      <c r="USJ1364" s="95"/>
      <c r="USK1364" s="95"/>
      <c r="USL1364" s="95"/>
      <c r="USM1364" s="95"/>
      <c r="USN1364" s="95"/>
      <c r="USO1364" s="95"/>
      <c r="USP1364" s="95"/>
      <c r="USQ1364" s="95"/>
      <c r="USR1364" s="95"/>
      <c r="USS1364" s="95"/>
      <c r="UST1364" s="95"/>
      <c r="USU1364" s="95"/>
      <c r="USV1364" s="95"/>
      <c r="USW1364" s="95"/>
      <c r="USX1364" s="95"/>
      <c r="USY1364" s="95"/>
      <c r="USZ1364" s="95"/>
      <c r="UTA1364" s="95"/>
      <c r="UTB1364" s="95"/>
      <c r="UTC1364" s="95"/>
      <c r="UTD1364" s="95"/>
      <c r="UTE1364" s="95"/>
      <c r="UTF1364" s="95"/>
      <c r="UTG1364" s="95"/>
      <c r="UTH1364" s="95"/>
      <c r="UTI1364" s="95"/>
      <c r="UTJ1364" s="95"/>
      <c r="UTK1364" s="95"/>
      <c r="UTL1364" s="95"/>
      <c r="UTM1364" s="95"/>
      <c r="UTN1364" s="95"/>
      <c r="UTO1364" s="95"/>
      <c r="UTP1364" s="95"/>
      <c r="UTQ1364" s="95"/>
      <c r="UTR1364" s="95"/>
      <c r="UTS1364" s="95"/>
      <c r="UTT1364" s="95"/>
      <c r="UTU1364" s="95"/>
      <c r="UTV1364" s="95"/>
      <c r="UTW1364" s="95"/>
      <c r="UTX1364" s="95"/>
      <c r="UTY1364" s="95"/>
      <c r="UTZ1364" s="95"/>
      <c r="UUA1364" s="95"/>
      <c r="UUB1364" s="95"/>
      <c r="UUC1364" s="95"/>
      <c r="UUD1364" s="95"/>
      <c r="UUE1364" s="95"/>
      <c r="UUF1364" s="95"/>
      <c r="UUG1364" s="95"/>
      <c r="UUH1364" s="95"/>
      <c r="UUI1364" s="95"/>
      <c r="UUJ1364" s="95"/>
      <c r="UUK1364" s="95"/>
      <c r="UUL1364" s="95"/>
      <c r="UUM1364" s="95"/>
      <c r="UUN1364" s="95"/>
      <c r="UUO1364" s="95"/>
      <c r="UUP1364" s="95"/>
      <c r="UUQ1364" s="95"/>
      <c r="UUR1364" s="95"/>
      <c r="UUS1364" s="95"/>
      <c r="UUT1364" s="95"/>
      <c r="UUU1364" s="95"/>
      <c r="UUV1364" s="95"/>
      <c r="UUW1364" s="95"/>
      <c r="UUX1364" s="95"/>
      <c r="UUY1364" s="95"/>
      <c r="UUZ1364" s="95"/>
      <c r="UVA1364" s="95"/>
      <c r="UVB1364" s="95"/>
      <c r="UVC1364" s="95"/>
      <c r="UVD1364" s="95"/>
      <c r="UVE1364" s="95"/>
      <c r="UVF1364" s="95"/>
      <c r="UVG1364" s="95"/>
      <c r="UVH1364" s="95"/>
      <c r="UVI1364" s="95"/>
      <c r="UVJ1364" s="95"/>
      <c r="UVK1364" s="95"/>
      <c r="UVL1364" s="95"/>
      <c r="UVM1364" s="95"/>
      <c r="UVN1364" s="95"/>
      <c r="UVO1364" s="95"/>
      <c r="UVP1364" s="95"/>
      <c r="UVQ1364" s="95"/>
      <c r="UVR1364" s="95"/>
      <c r="UVS1364" s="95"/>
      <c r="UVT1364" s="95"/>
      <c r="UVU1364" s="95"/>
      <c r="UVV1364" s="95"/>
      <c r="UVW1364" s="95"/>
      <c r="UVX1364" s="95"/>
      <c r="UVY1364" s="95"/>
      <c r="UVZ1364" s="95"/>
      <c r="UWA1364" s="95"/>
      <c r="UWB1364" s="95"/>
      <c r="UWC1364" s="95"/>
      <c r="UWD1364" s="95"/>
      <c r="UWE1364" s="95"/>
      <c r="UWF1364" s="95"/>
      <c r="UWG1364" s="95"/>
      <c r="UWH1364" s="95"/>
      <c r="UWI1364" s="95"/>
      <c r="UWJ1364" s="95"/>
      <c r="UWK1364" s="95"/>
      <c r="UWL1364" s="95"/>
      <c r="UWM1364" s="95"/>
      <c r="UWN1364" s="95"/>
      <c r="UWO1364" s="95"/>
      <c r="UWP1364" s="95"/>
      <c r="UWQ1364" s="95"/>
      <c r="UWR1364" s="95"/>
      <c r="UWS1364" s="95"/>
      <c r="UWT1364" s="95"/>
      <c r="UWU1364" s="95"/>
      <c r="UWV1364" s="95"/>
      <c r="UWW1364" s="95"/>
      <c r="UWX1364" s="95"/>
      <c r="UWY1364" s="95"/>
      <c r="UWZ1364" s="95"/>
      <c r="UXA1364" s="95"/>
      <c r="UXB1364" s="95"/>
      <c r="UXC1364" s="95"/>
      <c r="UXD1364" s="95"/>
      <c r="UXE1364" s="95"/>
      <c r="UXF1364" s="95"/>
      <c r="UXG1364" s="95"/>
      <c r="UXH1364" s="95"/>
      <c r="UXI1364" s="95"/>
      <c r="UXJ1364" s="95"/>
      <c r="UXK1364" s="95"/>
      <c r="UXL1364" s="95"/>
      <c r="UXM1364" s="95"/>
      <c r="UXN1364" s="95"/>
      <c r="UXO1364" s="95"/>
      <c r="UXP1364" s="95"/>
      <c r="UXQ1364" s="95"/>
      <c r="UXR1364" s="95"/>
      <c r="UXS1364" s="95"/>
      <c r="UXT1364" s="95"/>
      <c r="UXU1364" s="95"/>
      <c r="UXV1364" s="95"/>
      <c r="UXW1364" s="95"/>
      <c r="UXX1364" s="95"/>
      <c r="UXY1364" s="95"/>
      <c r="UXZ1364" s="95"/>
      <c r="UYA1364" s="95"/>
      <c r="UYB1364" s="95"/>
      <c r="UYC1364" s="95"/>
      <c r="UYD1364" s="95"/>
      <c r="UYE1364" s="95"/>
      <c r="UYF1364" s="95"/>
      <c r="UYG1364" s="95"/>
      <c r="UYH1364" s="95"/>
      <c r="UYI1364" s="95"/>
      <c r="UYJ1364" s="95"/>
      <c r="UYK1364" s="95"/>
      <c r="UYL1364" s="95"/>
      <c r="UYM1364" s="95"/>
      <c r="UYN1364" s="95"/>
      <c r="UYO1364" s="95"/>
      <c r="UYP1364" s="95"/>
      <c r="UYQ1364" s="95"/>
      <c r="UYR1364" s="95"/>
      <c r="UYS1364" s="95"/>
      <c r="UYT1364" s="95"/>
      <c r="UYU1364" s="95"/>
      <c r="UYV1364" s="95"/>
      <c r="UYW1364" s="95"/>
      <c r="UYX1364" s="95"/>
      <c r="UYY1364" s="95"/>
      <c r="UYZ1364" s="95"/>
      <c r="UZA1364" s="95"/>
      <c r="UZB1364" s="95"/>
      <c r="UZC1364" s="95"/>
      <c r="UZD1364" s="95"/>
      <c r="UZE1364" s="95"/>
      <c r="UZF1364" s="95"/>
      <c r="UZG1364" s="95"/>
      <c r="UZH1364" s="95"/>
      <c r="UZI1364" s="95"/>
      <c r="UZJ1364" s="95"/>
      <c r="UZK1364" s="95"/>
      <c r="UZL1364" s="95"/>
      <c r="UZM1364" s="95"/>
      <c r="UZN1364" s="95"/>
      <c r="UZO1364" s="95"/>
      <c r="UZP1364" s="95"/>
      <c r="UZQ1364" s="95"/>
      <c r="UZR1364" s="95"/>
      <c r="UZS1364" s="95"/>
      <c r="UZT1364" s="95"/>
      <c r="UZU1364" s="95"/>
      <c r="UZV1364" s="95"/>
      <c r="UZW1364" s="95"/>
      <c r="UZX1364" s="95"/>
      <c r="UZY1364" s="95"/>
      <c r="UZZ1364" s="95"/>
      <c r="VAA1364" s="95"/>
      <c r="VAB1364" s="95"/>
      <c r="VAC1364" s="95"/>
      <c r="VAD1364" s="95"/>
      <c r="VAE1364" s="95"/>
      <c r="VAF1364" s="95"/>
      <c r="VAG1364" s="95"/>
      <c r="VAH1364" s="95"/>
      <c r="VAI1364" s="95"/>
      <c r="VAJ1364" s="95"/>
      <c r="VAK1364" s="95"/>
      <c r="VAL1364" s="95"/>
      <c r="VAM1364" s="95"/>
      <c r="VAN1364" s="95"/>
      <c r="VAO1364" s="95"/>
      <c r="VAP1364" s="95"/>
      <c r="VAQ1364" s="95"/>
      <c r="VAR1364" s="95"/>
      <c r="VAS1364" s="95"/>
      <c r="VAT1364" s="95"/>
      <c r="VAU1364" s="95"/>
      <c r="VAV1364" s="95"/>
      <c r="VAW1364" s="95"/>
      <c r="VAX1364" s="95"/>
      <c r="VAY1364" s="95"/>
      <c r="VAZ1364" s="95"/>
      <c r="VBA1364" s="95"/>
      <c r="VBB1364" s="95"/>
      <c r="VBC1364" s="95"/>
      <c r="VBD1364" s="95"/>
      <c r="VBE1364" s="95"/>
      <c r="VBF1364" s="95"/>
      <c r="VBG1364" s="95"/>
      <c r="VBH1364" s="95"/>
      <c r="VBI1364" s="95"/>
      <c r="VBJ1364" s="95"/>
      <c r="VBK1364" s="95"/>
      <c r="VBL1364" s="95"/>
      <c r="VBM1364" s="95"/>
      <c r="VBN1364" s="95"/>
      <c r="VBO1364" s="95"/>
      <c r="VBP1364" s="95"/>
      <c r="VBQ1364" s="95"/>
      <c r="VBR1364" s="95"/>
      <c r="VBS1364" s="95"/>
      <c r="VBT1364" s="95"/>
      <c r="VBU1364" s="95"/>
      <c r="VBV1364" s="95"/>
      <c r="VBW1364" s="95"/>
      <c r="VBX1364" s="95"/>
      <c r="VBY1364" s="95"/>
      <c r="VBZ1364" s="95"/>
      <c r="VCA1364" s="95"/>
      <c r="VCB1364" s="95"/>
      <c r="VCC1364" s="95"/>
      <c r="VCD1364" s="95"/>
      <c r="VCE1364" s="95"/>
      <c r="VCF1364" s="95"/>
      <c r="VCG1364" s="95"/>
      <c r="VCH1364" s="95"/>
      <c r="VCI1364" s="95"/>
      <c r="VCJ1364" s="95"/>
      <c r="VCK1364" s="95"/>
      <c r="VCL1364" s="95"/>
      <c r="VCM1364" s="95"/>
      <c r="VCN1364" s="95"/>
      <c r="VCO1364" s="95"/>
      <c r="VCP1364" s="95"/>
      <c r="VCQ1364" s="95"/>
      <c r="VCR1364" s="95"/>
      <c r="VCS1364" s="95"/>
      <c r="VCT1364" s="95"/>
      <c r="VCU1364" s="95"/>
      <c r="VCV1364" s="95"/>
      <c r="VCW1364" s="95"/>
      <c r="VCX1364" s="95"/>
      <c r="VCY1364" s="95"/>
      <c r="VCZ1364" s="95"/>
      <c r="VDA1364" s="95"/>
      <c r="VDB1364" s="95"/>
      <c r="VDC1364" s="95"/>
      <c r="VDD1364" s="95"/>
      <c r="VDE1364" s="95"/>
      <c r="VDF1364" s="95"/>
      <c r="VDG1364" s="95"/>
      <c r="VDH1364" s="95"/>
      <c r="VDI1364" s="95"/>
      <c r="VDJ1364" s="95"/>
      <c r="VDK1364" s="95"/>
      <c r="VDL1364" s="95"/>
      <c r="VDM1364" s="95"/>
      <c r="VDN1364" s="95"/>
      <c r="VDO1364" s="95"/>
      <c r="VDP1364" s="95"/>
      <c r="VDQ1364" s="95"/>
      <c r="VDR1364" s="95"/>
      <c r="VDS1364" s="95"/>
      <c r="VDT1364" s="95"/>
      <c r="VDU1364" s="95"/>
      <c r="VDV1364" s="95"/>
      <c r="VDW1364" s="95"/>
      <c r="VDX1364" s="95"/>
      <c r="VDY1364" s="95"/>
      <c r="VDZ1364" s="95"/>
      <c r="VEA1364" s="95"/>
      <c r="VEB1364" s="95"/>
      <c r="VEC1364" s="95"/>
      <c r="VED1364" s="95"/>
      <c r="VEE1364" s="95"/>
      <c r="VEF1364" s="95"/>
      <c r="VEG1364" s="95"/>
      <c r="VEH1364" s="95"/>
      <c r="VEI1364" s="95"/>
      <c r="VEJ1364" s="95"/>
      <c r="VEK1364" s="95"/>
      <c r="VEL1364" s="95"/>
      <c r="VEM1364" s="95"/>
      <c r="VEN1364" s="95"/>
      <c r="VEO1364" s="95"/>
      <c r="VEP1364" s="95"/>
      <c r="VEQ1364" s="95"/>
      <c r="VER1364" s="95"/>
      <c r="VES1364" s="95"/>
      <c r="VET1364" s="95"/>
      <c r="VEU1364" s="95"/>
      <c r="VEV1364" s="95"/>
      <c r="VEW1364" s="95"/>
      <c r="VEX1364" s="95"/>
      <c r="VEY1364" s="95"/>
      <c r="VEZ1364" s="95"/>
      <c r="VFA1364" s="95"/>
      <c r="VFB1364" s="95"/>
      <c r="VFC1364" s="95"/>
      <c r="VFD1364" s="95"/>
      <c r="VFE1364" s="95"/>
      <c r="VFF1364" s="95"/>
      <c r="VFG1364" s="95"/>
      <c r="VFH1364" s="95"/>
      <c r="VFI1364" s="95"/>
      <c r="VFJ1364" s="95"/>
      <c r="VFK1364" s="95"/>
      <c r="VFL1364" s="95"/>
      <c r="VFM1364" s="95"/>
      <c r="VFN1364" s="95"/>
      <c r="VFO1364" s="95"/>
      <c r="VFP1364" s="95"/>
      <c r="VFQ1364" s="95"/>
      <c r="VFR1364" s="95"/>
      <c r="VFS1364" s="95"/>
      <c r="VFT1364" s="95"/>
      <c r="VFU1364" s="95"/>
      <c r="VFV1364" s="95"/>
      <c r="VFW1364" s="95"/>
      <c r="VFX1364" s="95"/>
      <c r="VFY1364" s="95"/>
      <c r="VFZ1364" s="95"/>
      <c r="VGA1364" s="95"/>
      <c r="VGB1364" s="95"/>
      <c r="VGC1364" s="95"/>
      <c r="VGD1364" s="95"/>
      <c r="VGE1364" s="95"/>
      <c r="VGF1364" s="95"/>
      <c r="VGG1364" s="95"/>
      <c r="VGH1364" s="95"/>
      <c r="VGI1364" s="95"/>
      <c r="VGJ1364" s="95"/>
      <c r="VGK1364" s="95"/>
      <c r="VGL1364" s="95"/>
      <c r="VGM1364" s="95"/>
      <c r="VGN1364" s="95"/>
      <c r="VGO1364" s="95"/>
      <c r="VGP1364" s="95"/>
      <c r="VGQ1364" s="95"/>
      <c r="VGR1364" s="95"/>
      <c r="VGS1364" s="95"/>
      <c r="VGT1364" s="95"/>
      <c r="VGU1364" s="95"/>
      <c r="VGV1364" s="95"/>
      <c r="VGW1364" s="95"/>
      <c r="VGX1364" s="95"/>
      <c r="VGY1364" s="95"/>
      <c r="VGZ1364" s="95"/>
      <c r="VHA1364" s="95"/>
      <c r="VHB1364" s="95"/>
      <c r="VHC1364" s="95"/>
      <c r="VHD1364" s="95"/>
      <c r="VHE1364" s="95"/>
      <c r="VHF1364" s="95"/>
      <c r="VHG1364" s="95"/>
      <c r="VHH1364" s="95"/>
      <c r="VHI1364" s="95"/>
      <c r="VHJ1364" s="95"/>
      <c r="VHK1364" s="95"/>
      <c r="VHL1364" s="95"/>
      <c r="VHM1364" s="95"/>
      <c r="VHN1364" s="95"/>
      <c r="VHO1364" s="95"/>
      <c r="VHP1364" s="95"/>
      <c r="VHQ1364" s="95"/>
      <c r="VHR1364" s="95"/>
      <c r="VHS1364" s="95"/>
      <c r="VHT1364" s="95"/>
      <c r="VHU1364" s="95"/>
      <c r="VHV1364" s="95"/>
      <c r="VHW1364" s="95"/>
      <c r="VHX1364" s="95"/>
      <c r="VHY1364" s="95"/>
      <c r="VHZ1364" s="95"/>
      <c r="VIA1364" s="95"/>
      <c r="VIB1364" s="95"/>
      <c r="VIC1364" s="95"/>
      <c r="VID1364" s="95"/>
      <c r="VIE1364" s="95"/>
      <c r="VIF1364" s="95"/>
      <c r="VIG1364" s="95"/>
      <c r="VIH1364" s="95"/>
      <c r="VII1364" s="95"/>
      <c r="VIJ1364" s="95"/>
      <c r="VIK1364" s="95"/>
      <c r="VIL1364" s="95"/>
      <c r="VIM1364" s="95"/>
      <c r="VIN1364" s="95"/>
      <c r="VIO1364" s="95"/>
      <c r="VIP1364" s="95"/>
      <c r="VIQ1364" s="95"/>
      <c r="VIR1364" s="95"/>
      <c r="VIS1364" s="95"/>
      <c r="VIT1364" s="95"/>
      <c r="VIU1364" s="95"/>
      <c r="VIV1364" s="95"/>
      <c r="VIW1364" s="95"/>
      <c r="VIX1364" s="95"/>
      <c r="VIY1364" s="95"/>
      <c r="VIZ1364" s="95"/>
      <c r="VJA1364" s="95"/>
      <c r="VJB1364" s="95"/>
      <c r="VJC1364" s="95"/>
      <c r="VJD1364" s="95"/>
      <c r="VJE1364" s="95"/>
      <c r="VJF1364" s="95"/>
      <c r="VJG1364" s="95"/>
      <c r="VJH1364" s="95"/>
      <c r="VJI1364" s="95"/>
      <c r="VJJ1364" s="95"/>
      <c r="VJK1364" s="95"/>
      <c r="VJL1364" s="95"/>
      <c r="VJM1364" s="95"/>
      <c r="VJN1364" s="95"/>
      <c r="VJO1364" s="95"/>
      <c r="VJP1364" s="95"/>
      <c r="VJQ1364" s="95"/>
      <c r="VJR1364" s="95"/>
      <c r="VJS1364" s="95"/>
      <c r="VJT1364" s="95"/>
      <c r="VJU1364" s="95"/>
      <c r="VJV1364" s="95"/>
      <c r="VJW1364" s="95"/>
      <c r="VJX1364" s="95"/>
      <c r="VJY1364" s="95"/>
      <c r="VJZ1364" s="95"/>
      <c r="VKA1364" s="95"/>
      <c r="VKB1364" s="95"/>
      <c r="VKC1364" s="95"/>
      <c r="VKD1364" s="95"/>
      <c r="VKE1364" s="95"/>
      <c r="VKF1364" s="95"/>
      <c r="VKG1364" s="95"/>
      <c r="VKH1364" s="95"/>
      <c r="VKI1364" s="95"/>
      <c r="VKJ1364" s="95"/>
      <c r="VKK1364" s="95"/>
      <c r="VKL1364" s="95"/>
      <c r="VKM1364" s="95"/>
      <c r="VKN1364" s="95"/>
      <c r="VKO1364" s="95"/>
      <c r="VKP1364" s="95"/>
      <c r="VKQ1364" s="95"/>
      <c r="VKR1364" s="95"/>
      <c r="VKS1364" s="95"/>
      <c r="VKT1364" s="95"/>
      <c r="VKU1364" s="95"/>
      <c r="VKV1364" s="95"/>
      <c r="VKW1364" s="95"/>
      <c r="VKX1364" s="95"/>
      <c r="VKY1364" s="95"/>
      <c r="VKZ1364" s="95"/>
      <c r="VLA1364" s="95"/>
      <c r="VLB1364" s="95"/>
      <c r="VLC1364" s="95"/>
      <c r="VLD1364" s="95"/>
      <c r="VLE1364" s="95"/>
      <c r="VLF1364" s="95"/>
      <c r="VLG1364" s="95"/>
      <c r="VLH1364" s="95"/>
      <c r="VLI1364" s="95"/>
      <c r="VLJ1364" s="95"/>
      <c r="VLK1364" s="95"/>
      <c r="VLL1364" s="95"/>
      <c r="VLM1364" s="95"/>
      <c r="VLN1364" s="95"/>
      <c r="VLO1364" s="95"/>
      <c r="VLP1364" s="95"/>
      <c r="VLQ1364" s="95"/>
      <c r="VLR1364" s="95"/>
      <c r="VLS1364" s="95"/>
      <c r="VLT1364" s="95"/>
      <c r="VLU1364" s="95"/>
      <c r="VLV1364" s="95"/>
      <c r="VLW1364" s="95"/>
      <c r="VLX1364" s="95"/>
      <c r="VLY1364" s="95"/>
      <c r="VLZ1364" s="95"/>
      <c r="VMA1364" s="95"/>
      <c r="VMB1364" s="95"/>
      <c r="VMC1364" s="95"/>
      <c r="VMD1364" s="95"/>
      <c r="VME1364" s="95"/>
      <c r="VMF1364" s="95"/>
      <c r="VMG1364" s="95"/>
      <c r="VMH1364" s="95"/>
      <c r="VMI1364" s="95"/>
      <c r="VMJ1364" s="95"/>
      <c r="VMK1364" s="95"/>
      <c r="VML1364" s="95"/>
      <c r="VMM1364" s="95"/>
      <c r="VMN1364" s="95"/>
      <c r="VMO1364" s="95"/>
      <c r="VMP1364" s="95"/>
      <c r="VMQ1364" s="95"/>
      <c r="VMR1364" s="95"/>
      <c r="VMS1364" s="95"/>
      <c r="VMT1364" s="95"/>
      <c r="VMU1364" s="95"/>
      <c r="VMV1364" s="95"/>
      <c r="VMW1364" s="95"/>
      <c r="VMX1364" s="95"/>
      <c r="VMY1364" s="95"/>
      <c r="VMZ1364" s="95"/>
      <c r="VNA1364" s="95"/>
      <c r="VNB1364" s="95"/>
      <c r="VNC1364" s="95"/>
      <c r="VND1364" s="95"/>
      <c r="VNE1364" s="95"/>
      <c r="VNF1364" s="95"/>
      <c r="VNG1364" s="95"/>
      <c r="VNH1364" s="95"/>
      <c r="VNI1364" s="95"/>
      <c r="VNJ1364" s="95"/>
      <c r="VNK1364" s="95"/>
      <c r="VNL1364" s="95"/>
      <c r="VNM1364" s="95"/>
      <c r="VNN1364" s="95"/>
      <c r="VNO1364" s="95"/>
      <c r="VNP1364" s="95"/>
      <c r="VNQ1364" s="95"/>
      <c r="VNR1364" s="95"/>
      <c r="VNS1364" s="95"/>
      <c r="VNT1364" s="95"/>
      <c r="VNU1364" s="95"/>
      <c r="VNV1364" s="95"/>
      <c r="VNW1364" s="95"/>
      <c r="VNX1364" s="95"/>
      <c r="VNY1364" s="95"/>
      <c r="VNZ1364" s="95"/>
      <c r="VOA1364" s="95"/>
      <c r="VOB1364" s="95"/>
      <c r="VOC1364" s="95"/>
      <c r="VOD1364" s="95"/>
      <c r="VOE1364" s="95"/>
      <c r="VOF1364" s="95"/>
      <c r="VOG1364" s="95"/>
      <c r="VOH1364" s="95"/>
      <c r="VOI1364" s="95"/>
      <c r="VOJ1364" s="95"/>
      <c r="VOK1364" s="95"/>
      <c r="VOL1364" s="95"/>
      <c r="VOM1364" s="95"/>
      <c r="VON1364" s="95"/>
      <c r="VOO1364" s="95"/>
      <c r="VOP1364" s="95"/>
      <c r="VOQ1364" s="95"/>
      <c r="VOR1364" s="95"/>
      <c r="VOS1364" s="95"/>
      <c r="VOT1364" s="95"/>
      <c r="VOU1364" s="95"/>
      <c r="VOV1364" s="95"/>
      <c r="VOW1364" s="95"/>
      <c r="VOX1364" s="95"/>
      <c r="VOY1364" s="95"/>
      <c r="VOZ1364" s="95"/>
      <c r="VPA1364" s="95"/>
      <c r="VPB1364" s="95"/>
      <c r="VPC1364" s="95"/>
      <c r="VPD1364" s="95"/>
      <c r="VPE1364" s="95"/>
      <c r="VPF1364" s="95"/>
      <c r="VPG1364" s="95"/>
      <c r="VPH1364" s="95"/>
      <c r="VPI1364" s="95"/>
      <c r="VPJ1364" s="95"/>
      <c r="VPK1364" s="95"/>
      <c r="VPL1364" s="95"/>
      <c r="VPM1364" s="95"/>
      <c r="VPN1364" s="95"/>
      <c r="VPO1364" s="95"/>
      <c r="VPP1364" s="95"/>
      <c r="VPQ1364" s="95"/>
      <c r="VPR1364" s="95"/>
      <c r="VPS1364" s="95"/>
      <c r="VPT1364" s="95"/>
      <c r="VPU1364" s="95"/>
      <c r="VPV1364" s="95"/>
      <c r="VPW1364" s="95"/>
      <c r="VPX1364" s="95"/>
      <c r="VPY1364" s="95"/>
      <c r="VPZ1364" s="95"/>
      <c r="VQA1364" s="95"/>
      <c r="VQB1364" s="95"/>
      <c r="VQC1364" s="95"/>
      <c r="VQD1364" s="95"/>
      <c r="VQE1364" s="95"/>
      <c r="VQF1364" s="95"/>
      <c r="VQG1364" s="95"/>
      <c r="VQH1364" s="95"/>
      <c r="VQI1364" s="95"/>
      <c r="VQJ1364" s="95"/>
      <c r="VQK1364" s="95"/>
      <c r="VQL1364" s="95"/>
      <c r="VQM1364" s="95"/>
      <c r="VQN1364" s="95"/>
      <c r="VQO1364" s="95"/>
      <c r="VQP1364" s="95"/>
      <c r="VQQ1364" s="95"/>
      <c r="VQR1364" s="95"/>
      <c r="VQS1364" s="95"/>
      <c r="VQT1364" s="95"/>
      <c r="VQU1364" s="95"/>
      <c r="VQV1364" s="95"/>
      <c r="VQW1364" s="95"/>
      <c r="VQX1364" s="95"/>
      <c r="VQY1364" s="95"/>
      <c r="VQZ1364" s="95"/>
      <c r="VRA1364" s="95"/>
      <c r="VRB1364" s="95"/>
      <c r="VRC1364" s="95"/>
      <c r="VRD1364" s="95"/>
      <c r="VRE1364" s="95"/>
      <c r="VRF1364" s="95"/>
      <c r="VRG1364" s="95"/>
      <c r="VRH1364" s="95"/>
      <c r="VRI1364" s="95"/>
      <c r="VRJ1364" s="95"/>
      <c r="VRK1364" s="95"/>
      <c r="VRL1364" s="95"/>
      <c r="VRM1364" s="95"/>
      <c r="VRN1364" s="95"/>
      <c r="VRO1364" s="95"/>
      <c r="VRP1364" s="95"/>
      <c r="VRQ1364" s="95"/>
      <c r="VRR1364" s="95"/>
      <c r="VRS1364" s="95"/>
      <c r="VRT1364" s="95"/>
      <c r="VRU1364" s="95"/>
      <c r="VRV1364" s="95"/>
      <c r="VRW1364" s="95"/>
      <c r="VRX1364" s="95"/>
      <c r="VRY1364" s="95"/>
      <c r="VRZ1364" s="95"/>
      <c r="VSA1364" s="95"/>
      <c r="VSB1364" s="95"/>
      <c r="VSC1364" s="95"/>
      <c r="VSD1364" s="95"/>
      <c r="VSE1364" s="95"/>
      <c r="VSF1364" s="95"/>
      <c r="VSG1364" s="95"/>
      <c r="VSH1364" s="95"/>
      <c r="VSI1364" s="95"/>
      <c r="VSJ1364" s="95"/>
      <c r="VSK1364" s="95"/>
      <c r="VSL1364" s="95"/>
      <c r="VSM1364" s="95"/>
      <c r="VSN1364" s="95"/>
      <c r="VSO1364" s="95"/>
      <c r="VSP1364" s="95"/>
      <c r="VSQ1364" s="95"/>
      <c r="VSR1364" s="95"/>
      <c r="VSS1364" s="95"/>
      <c r="VST1364" s="95"/>
      <c r="VSU1364" s="95"/>
      <c r="VSV1364" s="95"/>
      <c r="VSW1364" s="95"/>
      <c r="VSX1364" s="95"/>
      <c r="VSY1364" s="95"/>
      <c r="VSZ1364" s="95"/>
      <c r="VTA1364" s="95"/>
      <c r="VTB1364" s="95"/>
      <c r="VTC1364" s="95"/>
      <c r="VTD1364" s="95"/>
      <c r="VTE1364" s="95"/>
      <c r="VTF1364" s="95"/>
      <c r="VTG1364" s="95"/>
      <c r="VTH1364" s="95"/>
      <c r="VTI1364" s="95"/>
      <c r="VTJ1364" s="95"/>
      <c r="VTK1364" s="95"/>
      <c r="VTL1364" s="95"/>
      <c r="VTM1364" s="95"/>
      <c r="VTN1364" s="95"/>
      <c r="VTO1364" s="95"/>
      <c r="VTP1364" s="95"/>
      <c r="VTQ1364" s="95"/>
      <c r="VTR1364" s="95"/>
      <c r="VTS1364" s="95"/>
      <c r="VTT1364" s="95"/>
      <c r="VTU1364" s="95"/>
      <c r="VTV1364" s="95"/>
      <c r="VTW1364" s="95"/>
      <c r="VTX1364" s="95"/>
      <c r="VTY1364" s="95"/>
      <c r="VTZ1364" s="95"/>
      <c r="VUA1364" s="95"/>
      <c r="VUB1364" s="95"/>
      <c r="VUC1364" s="95"/>
      <c r="VUD1364" s="95"/>
      <c r="VUE1364" s="95"/>
      <c r="VUF1364" s="95"/>
      <c r="VUG1364" s="95"/>
      <c r="VUH1364" s="95"/>
      <c r="VUI1364" s="95"/>
      <c r="VUJ1364" s="95"/>
      <c r="VUK1364" s="95"/>
      <c r="VUL1364" s="95"/>
      <c r="VUM1364" s="95"/>
      <c r="VUN1364" s="95"/>
      <c r="VUO1364" s="95"/>
      <c r="VUP1364" s="95"/>
      <c r="VUQ1364" s="95"/>
      <c r="VUR1364" s="95"/>
      <c r="VUS1364" s="95"/>
      <c r="VUT1364" s="95"/>
      <c r="VUU1364" s="95"/>
      <c r="VUV1364" s="95"/>
      <c r="VUW1364" s="95"/>
      <c r="VUX1364" s="95"/>
      <c r="VUY1364" s="95"/>
      <c r="VUZ1364" s="95"/>
      <c r="VVA1364" s="95"/>
      <c r="VVB1364" s="95"/>
      <c r="VVC1364" s="95"/>
      <c r="VVD1364" s="95"/>
      <c r="VVE1364" s="95"/>
      <c r="VVF1364" s="95"/>
      <c r="VVG1364" s="95"/>
      <c r="VVH1364" s="95"/>
      <c r="VVI1364" s="95"/>
      <c r="VVJ1364" s="95"/>
      <c r="VVK1364" s="95"/>
      <c r="VVL1364" s="95"/>
      <c r="VVM1364" s="95"/>
      <c r="VVN1364" s="95"/>
      <c r="VVO1364" s="95"/>
      <c r="VVP1364" s="95"/>
      <c r="VVQ1364" s="95"/>
      <c r="VVR1364" s="95"/>
      <c r="VVS1364" s="95"/>
      <c r="VVT1364" s="95"/>
      <c r="VVU1364" s="95"/>
      <c r="VVV1364" s="95"/>
      <c r="VVW1364" s="95"/>
      <c r="VVX1364" s="95"/>
      <c r="VVY1364" s="95"/>
      <c r="VVZ1364" s="95"/>
      <c r="VWA1364" s="95"/>
      <c r="VWB1364" s="95"/>
      <c r="VWC1364" s="95"/>
      <c r="VWD1364" s="95"/>
      <c r="VWE1364" s="95"/>
      <c r="VWF1364" s="95"/>
      <c r="VWG1364" s="95"/>
      <c r="VWH1364" s="95"/>
      <c r="VWI1364" s="95"/>
      <c r="VWJ1364" s="95"/>
      <c r="VWK1364" s="95"/>
      <c r="VWL1364" s="95"/>
      <c r="VWM1364" s="95"/>
      <c r="VWN1364" s="95"/>
      <c r="VWO1364" s="95"/>
      <c r="VWP1364" s="95"/>
      <c r="VWQ1364" s="95"/>
      <c r="VWR1364" s="95"/>
      <c r="VWS1364" s="95"/>
      <c r="VWT1364" s="95"/>
      <c r="VWU1364" s="95"/>
      <c r="VWV1364" s="95"/>
      <c r="VWW1364" s="95"/>
      <c r="VWX1364" s="95"/>
      <c r="VWY1364" s="95"/>
      <c r="VWZ1364" s="95"/>
      <c r="VXA1364" s="95"/>
      <c r="VXB1364" s="95"/>
      <c r="VXC1364" s="95"/>
      <c r="VXD1364" s="95"/>
      <c r="VXE1364" s="95"/>
      <c r="VXF1364" s="95"/>
      <c r="VXG1364" s="95"/>
      <c r="VXH1364" s="95"/>
      <c r="VXI1364" s="95"/>
      <c r="VXJ1364" s="95"/>
      <c r="VXK1364" s="95"/>
      <c r="VXL1364" s="95"/>
      <c r="VXM1364" s="95"/>
      <c r="VXN1364" s="95"/>
      <c r="VXO1364" s="95"/>
      <c r="VXP1364" s="95"/>
      <c r="VXQ1364" s="95"/>
      <c r="VXR1364" s="95"/>
      <c r="VXS1364" s="95"/>
      <c r="VXT1364" s="95"/>
      <c r="VXU1364" s="95"/>
      <c r="VXV1364" s="95"/>
      <c r="VXW1364" s="95"/>
      <c r="VXX1364" s="95"/>
      <c r="VXY1364" s="95"/>
      <c r="VXZ1364" s="95"/>
      <c r="VYA1364" s="95"/>
      <c r="VYB1364" s="95"/>
      <c r="VYC1364" s="95"/>
      <c r="VYD1364" s="95"/>
      <c r="VYE1364" s="95"/>
      <c r="VYF1364" s="95"/>
      <c r="VYG1364" s="95"/>
      <c r="VYH1364" s="95"/>
      <c r="VYI1364" s="95"/>
      <c r="VYJ1364" s="95"/>
      <c r="VYK1364" s="95"/>
      <c r="VYL1364" s="95"/>
      <c r="VYM1364" s="95"/>
      <c r="VYN1364" s="95"/>
      <c r="VYO1364" s="95"/>
      <c r="VYP1364" s="95"/>
      <c r="VYQ1364" s="95"/>
      <c r="VYR1364" s="95"/>
      <c r="VYS1364" s="95"/>
      <c r="VYT1364" s="95"/>
      <c r="VYU1364" s="95"/>
      <c r="VYV1364" s="95"/>
      <c r="VYW1364" s="95"/>
      <c r="VYX1364" s="95"/>
      <c r="VYY1364" s="95"/>
      <c r="VYZ1364" s="95"/>
      <c r="VZA1364" s="95"/>
      <c r="VZB1364" s="95"/>
      <c r="VZC1364" s="95"/>
      <c r="VZD1364" s="95"/>
      <c r="VZE1364" s="95"/>
      <c r="VZF1364" s="95"/>
      <c r="VZG1364" s="95"/>
      <c r="VZH1364" s="95"/>
      <c r="VZI1364" s="95"/>
      <c r="VZJ1364" s="95"/>
      <c r="VZK1364" s="95"/>
      <c r="VZL1364" s="95"/>
      <c r="VZM1364" s="95"/>
      <c r="VZN1364" s="95"/>
      <c r="VZO1364" s="95"/>
      <c r="VZP1364" s="95"/>
      <c r="VZQ1364" s="95"/>
      <c r="VZR1364" s="95"/>
      <c r="VZS1364" s="95"/>
      <c r="VZT1364" s="95"/>
      <c r="VZU1364" s="95"/>
      <c r="VZV1364" s="95"/>
      <c r="VZW1364" s="95"/>
      <c r="VZX1364" s="95"/>
      <c r="VZY1364" s="95"/>
      <c r="VZZ1364" s="95"/>
      <c r="WAA1364" s="95"/>
      <c r="WAB1364" s="95"/>
      <c r="WAC1364" s="95"/>
      <c r="WAD1364" s="95"/>
      <c r="WAE1364" s="95"/>
      <c r="WAF1364" s="95"/>
      <c r="WAG1364" s="95"/>
      <c r="WAH1364" s="95"/>
      <c r="WAI1364" s="95"/>
      <c r="WAJ1364" s="95"/>
      <c r="WAK1364" s="95"/>
      <c r="WAL1364" s="95"/>
      <c r="WAM1364" s="95"/>
      <c r="WAN1364" s="95"/>
      <c r="WAO1364" s="95"/>
      <c r="WAP1364" s="95"/>
      <c r="WAQ1364" s="95"/>
      <c r="WAR1364" s="95"/>
      <c r="WAS1364" s="95"/>
      <c r="WAT1364" s="95"/>
      <c r="WAU1364" s="95"/>
      <c r="WAV1364" s="95"/>
      <c r="WAW1364" s="95"/>
      <c r="WAX1364" s="95"/>
      <c r="WAY1364" s="95"/>
      <c r="WAZ1364" s="95"/>
      <c r="WBA1364" s="95"/>
      <c r="WBB1364" s="95"/>
      <c r="WBC1364" s="95"/>
      <c r="WBD1364" s="95"/>
      <c r="WBE1364" s="95"/>
      <c r="WBF1364" s="95"/>
      <c r="WBG1364" s="95"/>
      <c r="WBH1364" s="95"/>
      <c r="WBI1364" s="95"/>
      <c r="WBJ1364" s="95"/>
      <c r="WBK1364" s="95"/>
      <c r="WBL1364" s="95"/>
      <c r="WBM1364" s="95"/>
      <c r="WBN1364" s="95"/>
      <c r="WBO1364" s="95"/>
      <c r="WBP1364" s="95"/>
      <c r="WBQ1364" s="95"/>
      <c r="WBR1364" s="95"/>
      <c r="WBS1364" s="95"/>
      <c r="WBT1364" s="95"/>
      <c r="WBU1364" s="95"/>
      <c r="WBV1364" s="95"/>
      <c r="WBW1364" s="95"/>
      <c r="WBX1364" s="95"/>
      <c r="WBY1364" s="95"/>
      <c r="WBZ1364" s="95"/>
      <c r="WCA1364" s="95"/>
      <c r="WCB1364" s="95"/>
      <c r="WCC1364" s="95"/>
      <c r="WCD1364" s="95"/>
      <c r="WCE1364" s="95"/>
      <c r="WCF1364" s="95"/>
      <c r="WCG1364" s="95"/>
      <c r="WCH1364" s="95"/>
      <c r="WCI1364" s="95"/>
      <c r="WCJ1364" s="95"/>
      <c r="WCK1364" s="95"/>
      <c r="WCL1364" s="95"/>
      <c r="WCM1364" s="95"/>
      <c r="WCN1364" s="95"/>
      <c r="WCO1364" s="95"/>
      <c r="WCP1364" s="95"/>
      <c r="WCQ1364" s="95"/>
      <c r="WCR1364" s="95"/>
      <c r="WCS1364" s="95"/>
      <c r="WCT1364" s="95"/>
      <c r="WCU1364" s="95"/>
      <c r="WCV1364" s="95"/>
      <c r="WCW1364" s="95"/>
      <c r="WCX1364" s="95"/>
      <c r="WCY1364" s="95"/>
      <c r="WCZ1364" s="95"/>
      <c r="WDA1364" s="95"/>
      <c r="WDB1364" s="95"/>
      <c r="WDC1364" s="95"/>
      <c r="WDD1364" s="95"/>
      <c r="WDE1364" s="95"/>
      <c r="WDF1364" s="95"/>
      <c r="WDG1364" s="95"/>
      <c r="WDH1364" s="95"/>
      <c r="WDI1364" s="95"/>
      <c r="WDJ1364" s="95"/>
      <c r="WDK1364" s="95"/>
      <c r="WDL1364" s="95"/>
      <c r="WDM1364" s="95"/>
      <c r="WDN1364" s="95"/>
      <c r="WDO1364" s="95"/>
      <c r="WDP1364" s="95"/>
      <c r="WDQ1364" s="95"/>
      <c r="WDR1364" s="95"/>
      <c r="WDS1364" s="95"/>
      <c r="WDT1364" s="95"/>
      <c r="WDU1364" s="95"/>
      <c r="WDV1364" s="95"/>
      <c r="WDW1364" s="95"/>
      <c r="WDX1364" s="95"/>
      <c r="WDY1364" s="95"/>
      <c r="WDZ1364" s="95"/>
      <c r="WEA1364" s="95"/>
      <c r="WEB1364" s="95"/>
      <c r="WEC1364" s="95"/>
      <c r="WED1364" s="95"/>
      <c r="WEE1364" s="95"/>
      <c r="WEF1364" s="95"/>
      <c r="WEG1364" s="95"/>
      <c r="WEH1364" s="95"/>
      <c r="WEI1364" s="95"/>
      <c r="WEJ1364" s="95"/>
      <c r="WEK1364" s="95"/>
      <c r="WEL1364" s="95"/>
      <c r="WEM1364" s="95"/>
      <c r="WEN1364" s="95"/>
      <c r="WEO1364" s="95"/>
      <c r="WEP1364" s="95"/>
      <c r="WEQ1364" s="95"/>
      <c r="WER1364" s="95"/>
      <c r="WES1364" s="95"/>
      <c r="WET1364" s="95"/>
      <c r="WEU1364" s="95"/>
      <c r="WEV1364" s="95"/>
      <c r="WEW1364" s="95"/>
      <c r="WEX1364" s="95"/>
      <c r="WEY1364" s="95"/>
      <c r="WEZ1364" s="95"/>
      <c r="WFA1364" s="95"/>
      <c r="WFB1364" s="95"/>
      <c r="WFC1364" s="95"/>
      <c r="WFD1364" s="95"/>
      <c r="WFE1364" s="95"/>
      <c r="WFF1364" s="95"/>
      <c r="WFG1364" s="95"/>
      <c r="WFH1364" s="95"/>
      <c r="WFI1364" s="95"/>
      <c r="WFJ1364" s="95"/>
      <c r="WFK1364" s="95"/>
      <c r="WFL1364" s="95"/>
      <c r="WFM1364" s="95"/>
      <c r="WFN1364" s="95"/>
      <c r="WFO1364" s="95"/>
      <c r="WFP1364" s="95"/>
      <c r="WFQ1364" s="95"/>
      <c r="WFR1364" s="95"/>
      <c r="WFS1364" s="95"/>
      <c r="WFT1364" s="95"/>
      <c r="WFU1364" s="95"/>
      <c r="WFV1364" s="95"/>
      <c r="WFW1364" s="95"/>
      <c r="WFX1364" s="95"/>
      <c r="WFY1364" s="95"/>
      <c r="WFZ1364" s="95"/>
      <c r="WGA1364" s="95"/>
      <c r="WGB1364" s="95"/>
      <c r="WGC1364" s="95"/>
      <c r="WGD1364" s="95"/>
      <c r="WGE1364" s="95"/>
      <c r="WGF1364" s="95"/>
      <c r="WGG1364" s="95"/>
      <c r="WGH1364" s="95"/>
      <c r="WGI1364" s="95"/>
      <c r="WGJ1364" s="95"/>
      <c r="WGK1364" s="95"/>
      <c r="WGL1364" s="95"/>
      <c r="WGM1364" s="95"/>
      <c r="WGN1364" s="95"/>
      <c r="WGO1364" s="95"/>
      <c r="WGP1364" s="95"/>
      <c r="WGQ1364" s="95"/>
      <c r="WGR1364" s="95"/>
      <c r="WGS1364" s="95"/>
      <c r="WGT1364" s="95"/>
      <c r="WGU1364" s="95"/>
      <c r="WGV1364" s="95"/>
      <c r="WGW1364" s="95"/>
      <c r="WGX1364" s="95"/>
      <c r="WGY1364" s="95"/>
      <c r="WGZ1364" s="95"/>
      <c r="WHA1364" s="95"/>
      <c r="WHB1364" s="95"/>
      <c r="WHC1364" s="95"/>
      <c r="WHD1364" s="95"/>
      <c r="WHE1364" s="95"/>
      <c r="WHF1364" s="95"/>
      <c r="WHG1364" s="95"/>
      <c r="WHH1364" s="95"/>
      <c r="WHI1364" s="95"/>
      <c r="WHJ1364" s="95"/>
      <c r="WHK1364" s="95"/>
      <c r="WHL1364" s="95"/>
      <c r="WHM1364" s="95"/>
      <c r="WHN1364" s="95"/>
      <c r="WHO1364" s="95"/>
      <c r="WHP1364" s="95"/>
      <c r="WHQ1364" s="95"/>
      <c r="WHR1364" s="95"/>
      <c r="WHS1364" s="95"/>
      <c r="WHT1364" s="95"/>
      <c r="WHU1364" s="95"/>
      <c r="WHV1364" s="95"/>
      <c r="WHW1364" s="95"/>
      <c r="WHX1364" s="95"/>
      <c r="WHY1364" s="95"/>
      <c r="WHZ1364" s="95"/>
      <c r="WIA1364" s="95"/>
      <c r="WIB1364" s="95"/>
      <c r="WIC1364" s="95"/>
      <c r="WID1364" s="95"/>
      <c r="WIE1364" s="95"/>
      <c r="WIF1364" s="95"/>
      <c r="WIG1364" s="95"/>
      <c r="WIH1364" s="95"/>
      <c r="WII1364" s="95"/>
      <c r="WIJ1364" s="95"/>
      <c r="WIK1364" s="95"/>
      <c r="WIL1364" s="95"/>
      <c r="WIM1364" s="95"/>
      <c r="WIN1364" s="95"/>
      <c r="WIO1364" s="95"/>
      <c r="WIP1364" s="95"/>
      <c r="WIQ1364" s="95"/>
      <c r="WIR1364" s="95"/>
      <c r="WIS1364" s="95"/>
      <c r="WIT1364" s="95"/>
      <c r="WIU1364" s="95"/>
      <c r="WIV1364" s="95"/>
      <c r="WIW1364" s="95"/>
      <c r="WIX1364" s="95"/>
      <c r="WIY1364" s="95"/>
      <c r="WIZ1364" s="95"/>
      <c r="WJA1364" s="95"/>
      <c r="WJB1364" s="95"/>
      <c r="WJC1364" s="95"/>
      <c r="WJD1364" s="95"/>
      <c r="WJE1364" s="95"/>
      <c r="WJF1364" s="95"/>
      <c r="WJG1364" s="95"/>
      <c r="WJH1364" s="95"/>
      <c r="WJI1364" s="95"/>
      <c r="WJJ1364" s="95"/>
      <c r="WJK1364" s="95"/>
      <c r="WJL1364" s="95"/>
      <c r="WJM1364" s="95"/>
      <c r="WJN1364" s="95"/>
      <c r="WJO1364" s="95"/>
      <c r="WJP1364" s="95"/>
      <c r="WJQ1364" s="95"/>
      <c r="WJR1364" s="95"/>
      <c r="WJS1364" s="95"/>
      <c r="WJT1364" s="95"/>
      <c r="WJU1364" s="95"/>
      <c r="WJV1364" s="95"/>
      <c r="WJW1364" s="95"/>
      <c r="WJX1364" s="95"/>
      <c r="WJY1364" s="95"/>
      <c r="WJZ1364" s="95"/>
      <c r="WKA1364" s="95"/>
      <c r="WKB1364" s="95"/>
      <c r="WKC1364" s="95"/>
      <c r="WKD1364" s="95"/>
      <c r="WKE1364" s="95"/>
      <c r="WKF1364" s="95"/>
      <c r="WKG1364" s="95"/>
      <c r="WKH1364" s="95"/>
      <c r="WKI1364" s="95"/>
      <c r="WKJ1364" s="95"/>
      <c r="WKK1364" s="95"/>
      <c r="WKL1364" s="95"/>
      <c r="WKM1364" s="95"/>
      <c r="WKN1364" s="95"/>
      <c r="WKO1364" s="95"/>
      <c r="WKP1364" s="95"/>
      <c r="WKQ1364" s="95"/>
      <c r="WKR1364" s="95"/>
      <c r="WKS1364" s="95"/>
      <c r="WKT1364" s="95"/>
      <c r="WKU1364" s="95"/>
      <c r="WKV1364" s="95"/>
      <c r="WKW1364" s="95"/>
      <c r="WKX1364" s="95"/>
      <c r="WKY1364" s="95"/>
      <c r="WKZ1364" s="95"/>
      <c r="WLA1364" s="95"/>
      <c r="WLB1364" s="95"/>
      <c r="WLC1364" s="95"/>
      <c r="WLD1364" s="95"/>
      <c r="WLE1364" s="95"/>
      <c r="WLF1364" s="95"/>
      <c r="WLG1364" s="95"/>
      <c r="WLH1364" s="95"/>
      <c r="WLI1364" s="95"/>
      <c r="WLJ1364" s="95"/>
      <c r="WLK1364" s="95"/>
      <c r="WLL1364" s="95"/>
      <c r="WLM1364" s="95"/>
      <c r="WLN1364" s="95"/>
      <c r="WLO1364" s="95"/>
      <c r="WLP1364" s="95"/>
      <c r="WLQ1364" s="95"/>
      <c r="WLR1364" s="95"/>
      <c r="WLS1364" s="95"/>
      <c r="WLT1364" s="95"/>
      <c r="WLU1364" s="95"/>
      <c r="WLV1364" s="95"/>
      <c r="WLW1364" s="95"/>
      <c r="WLX1364" s="95"/>
      <c r="WLY1364" s="95"/>
      <c r="WLZ1364" s="95"/>
      <c r="WMA1364" s="95"/>
      <c r="WMB1364" s="95"/>
      <c r="WMC1364" s="95"/>
      <c r="WMD1364" s="95"/>
      <c r="WME1364" s="95"/>
      <c r="WMF1364" s="95"/>
      <c r="WMG1364" s="95"/>
      <c r="WMH1364" s="95"/>
      <c r="WMI1364" s="95"/>
      <c r="WMJ1364" s="95"/>
      <c r="WMK1364" s="95"/>
      <c r="WML1364" s="95"/>
      <c r="WMM1364" s="95"/>
      <c r="WMN1364" s="95"/>
      <c r="WMO1364" s="95"/>
      <c r="WMP1364" s="95"/>
      <c r="WMQ1364" s="95"/>
      <c r="WMR1364" s="95"/>
      <c r="WMS1364" s="95"/>
      <c r="WMT1364" s="95"/>
      <c r="WMU1364" s="95"/>
      <c r="WMV1364" s="95"/>
      <c r="WMW1364" s="95"/>
      <c r="WMX1364" s="95"/>
      <c r="WMY1364" s="95"/>
      <c r="WMZ1364" s="95"/>
      <c r="WNA1364" s="95"/>
      <c r="WNB1364" s="95"/>
      <c r="WNC1364" s="95"/>
      <c r="WND1364" s="95"/>
      <c r="WNE1364" s="95"/>
      <c r="WNF1364" s="95"/>
      <c r="WNG1364" s="95"/>
      <c r="WNH1364" s="95"/>
      <c r="WNI1364" s="95"/>
      <c r="WNJ1364" s="95"/>
      <c r="WNK1364" s="95"/>
      <c r="WNL1364" s="95"/>
      <c r="WNM1364" s="95"/>
      <c r="WNN1364" s="95"/>
      <c r="WNO1364" s="95"/>
      <c r="WNP1364" s="95"/>
      <c r="WNQ1364" s="95"/>
      <c r="WNR1364" s="95"/>
      <c r="WNS1364" s="95"/>
      <c r="WNT1364" s="95"/>
      <c r="WNU1364" s="95"/>
      <c r="WNV1364" s="95"/>
      <c r="WNW1364" s="95"/>
      <c r="WNX1364" s="95"/>
      <c r="WNY1364" s="95"/>
      <c r="WNZ1364" s="95"/>
      <c r="WOA1364" s="95"/>
      <c r="WOB1364" s="95"/>
      <c r="WOC1364" s="95"/>
      <c r="WOD1364" s="95"/>
      <c r="WOE1364" s="95"/>
      <c r="WOF1364" s="95"/>
      <c r="WOG1364" s="95"/>
      <c r="WOH1364" s="95"/>
      <c r="WOI1364" s="95"/>
      <c r="WOJ1364" s="95"/>
      <c r="WOK1364" s="95"/>
      <c r="WOL1364" s="95"/>
      <c r="WOM1364" s="95"/>
      <c r="WON1364" s="95"/>
      <c r="WOO1364" s="95"/>
      <c r="WOP1364" s="95"/>
      <c r="WOQ1364" s="95"/>
      <c r="WOR1364" s="95"/>
      <c r="WOS1364" s="95"/>
      <c r="WOT1364" s="95"/>
      <c r="WOU1364" s="95"/>
      <c r="WOV1364" s="95"/>
      <c r="WOW1364" s="95"/>
      <c r="WOX1364" s="95"/>
      <c r="WOY1364" s="95"/>
      <c r="WOZ1364" s="95"/>
      <c r="WPA1364" s="95"/>
      <c r="WPB1364" s="95"/>
      <c r="WPC1364" s="95"/>
      <c r="WPD1364" s="95"/>
      <c r="WPE1364" s="95"/>
      <c r="WPF1364" s="95"/>
      <c r="WPG1364" s="95"/>
      <c r="WPH1364" s="95"/>
      <c r="WPI1364" s="95"/>
      <c r="WPJ1364" s="95"/>
      <c r="WPK1364" s="95"/>
      <c r="WPL1364" s="95"/>
      <c r="WPM1364" s="95"/>
      <c r="WPN1364" s="95"/>
      <c r="WPO1364" s="95"/>
      <c r="WPP1364" s="95"/>
      <c r="WPQ1364" s="95"/>
      <c r="WPR1364" s="95"/>
      <c r="WPS1364" s="95"/>
      <c r="WPT1364" s="95"/>
      <c r="WPU1364" s="95"/>
      <c r="WPV1364" s="95"/>
      <c r="WPW1364" s="95"/>
      <c r="WPX1364" s="95"/>
      <c r="WPY1364" s="95"/>
      <c r="WPZ1364" s="95"/>
      <c r="WQA1364" s="95"/>
      <c r="WQB1364" s="95"/>
      <c r="WQC1364" s="95"/>
      <c r="WQD1364" s="95"/>
      <c r="WQE1364" s="95"/>
      <c r="WQF1364" s="95"/>
      <c r="WQG1364" s="95"/>
      <c r="WQH1364" s="95"/>
      <c r="WQI1364" s="95"/>
      <c r="WQJ1364" s="95"/>
      <c r="WQK1364" s="95"/>
      <c r="WQL1364" s="95"/>
      <c r="WQM1364" s="95"/>
      <c r="WQN1364" s="95"/>
      <c r="WQO1364" s="95"/>
      <c r="WQP1364" s="95"/>
      <c r="WQQ1364" s="95"/>
      <c r="WQR1364" s="95"/>
      <c r="WQS1364" s="95"/>
      <c r="WQT1364" s="95"/>
      <c r="WQU1364" s="95"/>
      <c r="WQV1364" s="95"/>
      <c r="WQW1364" s="95"/>
      <c r="WQX1364" s="95"/>
      <c r="WQY1364" s="95"/>
      <c r="WQZ1364" s="95"/>
      <c r="WRA1364" s="95"/>
      <c r="WRB1364" s="95"/>
      <c r="WRC1364" s="95"/>
      <c r="WRD1364" s="95"/>
      <c r="WRE1364" s="95"/>
      <c r="WRF1364" s="95"/>
      <c r="WRG1364" s="95"/>
      <c r="WRH1364" s="95"/>
      <c r="WRI1364" s="95"/>
      <c r="WRJ1364" s="95"/>
      <c r="WRK1364" s="95"/>
      <c r="WRL1364" s="95"/>
      <c r="WRM1364" s="95"/>
      <c r="WRN1364" s="95"/>
      <c r="WRO1364" s="95"/>
      <c r="WRP1364" s="95"/>
      <c r="WRQ1364" s="95"/>
      <c r="WRR1364" s="95"/>
      <c r="WRS1364" s="95"/>
      <c r="WRT1364" s="95"/>
      <c r="WRU1364" s="95"/>
      <c r="WRV1364" s="95"/>
      <c r="WRW1364" s="95"/>
      <c r="WRX1364" s="95"/>
      <c r="WRY1364" s="95"/>
      <c r="WRZ1364" s="95"/>
      <c r="WSA1364" s="95"/>
      <c r="WSB1364" s="95"/>
      <c r="WSC1364" s="95"/>
      <c r="WSD1364" s="95"/>
      <c r="WSE1364" s="95"/>
      <c r="WSF1364" s="95"/>
      <c r="WSG1364" s="95"/>
      <c r="WSH1364" s="95"/>
      <c r="WSI1364" s="95"/>
      <c r="WSJ1364" s="95"/>
      <c r="WSK1364" s="95"/>
      <c r="WSL1364" s="95"/>
      <c r="WSM1364" s="95"/>
      <c r="WSN1364" s="95"/>
      <c r="WSO1364" s="95"/>
      <c r="WSP1364" s="95"/>
      <c r="WSQ1364" s="95"/>
      <c r="WSR1364" s="95"/>
      <c r="WSS1364" s="95"/>
      <c r="WST1364" s="95"/>
      <c r="WSU1364" s="95"/>
      <c r="WSV1364" s="95"/>
      <c r="WSW1364" s="95"/>
      <c r="WSX1364" s="95"/>
      <c r="WSY1364" s="95"/>
      <c r="WSZ1364" s="95"/>
      <c r="WTA1364" s="95"/>
      <c r="WTB1364" s="95"/>
      <c r="WTC1364" s="95"/>
      <c r="WTD1364" s="95"/>
      <c r="WTE1364" s="95"/>
      <c r="WTF1364" s="95"/>
      <c r="WTG1364" s="95"/>
      <c r="WTH1364" s="95"/>
      <c r="WTI1364" s="95"/>
      <c r="WTJ1364" s="95"/>
      <c r="WTK1364" s="95"/>
      <c r="WTL1364" s="95"/>
      <c r="WTM1364" s="95"/>
      <c r="WTN1364" s="95"/>
      <c r="WTO1364" s="95"/>
      <c r="WTP1364" s="95"/>
      <c r="WTQ1364" s="95"/>
      <c r="WTR1364" s="95"/>
      <c r="WTS1364" s="95"/>
      <c r="WTT1364" s="95"/>
      <c r="WTU1364" s="95"/>
      <c r="WTV1364" s="95"/>
      <c r="WTW1364" s="95"/>
      <c r="WTX1364" s="95"/>
      <c r="WTY1364" s="95"/>
      <c r="WTZ1364" s="95"/>
      <c r="WUA1364" s="95"/>
      <c r="WUB1364" s="95"/>
      <c r="WUC1364" s="95"/>
      <c r="WUD1364" s="95"/>
      <c r="WUE1364" s="95"/>
      <c r="WUF1364" s="95"/>
      <c r="WUG1364" s="95"/>
      <c r="WUH1364" s="95"/>
      <c r="WUI1364" s="95"/>
      <c r="WUJ1364" s="95"/>
      <c r="WUK1364" s="95"/>
      <c r="WUL1364" s="95"/>
      <c r="WUM1364" s="95"/>
      <c r="WUN1364" s="95"/>
      <c r="WUO1364" s="95"/>
      <c r="WUP1364" s="95"/>
      <c r="WUQ1364" s="95"/>
      <c r="WUR1364" s="95"/>
      <c r="WUS1364" s="95"/>
      <c r="WUT1364" s="95"/>
      <c r="WUU1364" s="95"/>
      <c r="WUV1364" s="95"/>
      <c r="WUW1364" s="95"/>
      <c r="WUX1364" s="95"/>
      <c r="WUY1364" s="95"/>
      <c r="WUZ1364" s="95"/>
      <c r="WVA1364" s="95"/>
      <c r="WVB1364" s="95"/>
      <c r="WVC1364" s="95"/>
      <c r="WVD1364" s="95"/>
      <c r="WVE1364" s="95"/>
      <c r="WVF1364" s="95"/>
      <c r="WVG1364" s="95"/>
      <c r="WVH1364" s="95"/>
      <c r="WVI1364" s="95"/>
      <c r="WVJ1364" s="95"/>
      <c r="WVK1364" s="95"/>
      <c r="WVL1364" s="95"/>
      <c r="WVM1364" s="95"/>
      <c r="WVN1364" s="95"/>
      <c r="WVO1364" s="95"/>
      <c r="WVP1364" s="95"/>
      <c r="WVQ1364" s="95"/>
      <c r="WVR1364" s="95"/>
      <c r="WVS1364" s="95"/>
      <c r="WVT1364" s="95"/>
      <c r="WVU1364" s="95"/>
      <c r="WVV1364" s="95"/>
      <c r="WVW1364" s="95"/>
      <c r="WVX1364" s="95"/>
      <c r="WVY1364" s="95"/>
      <c r="WVZ1364" s="95"/>
      <c r="WWA1364" s="95"/>
      <c r="WWB1364" s="95"/>
      <c r="WWC1364" s="95"/>
      <c r="WWD1364" s="95"/>
      <c r="WWE1364" s="95"/>
      <c r="WWF1364" s="95"/>
      <c r="WWG1364" s="95"/>
      <c r="WWH1364" s="95"/>
      <c r="WWI1364" s="95"/>
      <c r="WWJ1364" s="95"/>
      <c r="WWK1364" s="95"/>
      <c r="WWL1364" s="95"/>
      <c r="WWM1364" s="95"/>
      <c r="WWN1364" s="95"/>
      <c r="WWO1364" s="95"/>
      <c r="WWP1364" s="95"/>
      <c r="WWQ1364" s="95"/>
      <c r="WWR1364" s="95"/>
      <c r="WWS1364" s="95"/>
      <c r="WWT1364" s="95"/>
      <c r="WWU1364" s="95"/>
      <c r="WWV1364" s="95"/>
      <c r="WWW1364" s="95"/>
      <c r="WWX1364" s="95"/>
      <c r="WWY1364" s="95"/>
      <c r="WWZ1364" s="95"/>
      <c r="WXA1364" s="95"/>
      <c r="WXB1364" s="95"/>
      <c r="WXC1364" s="95"/>
      <c r="WXD1364" s="95"/>
      <c r="WXE1364" s="95"/>
      <c r="WXF1364" s="95"/>
      <c r="WXG1364" s="95"/>
      <c r="WXH1364" s="95"/>
      <c r="WXI1364" s="95"/>
      <c r="WXJ1364" s="95"/>
      <c r="WXK1364" s="95"/>
      <c r="WXL1364" s="95"/>
      <c r="WXM1364" s="95"/>
      <c r="WXN1364" s="95"/>
      <c r="WXO1364" s="95"/>
      <c r="WXP1364" s="95"/>
      <c r="WXQ1364" s="95"/>
      <c r="WXR1364" s="95"/>
      <c r="WXS1364" s="95"/>
      <c r="WXT1364" s="95"/>
      <c r="WXU1364" s="95"/>
      <c r="WXV1364" s="95"/>
      <c r="WXW1364" s="95"/>
      <c r="WXX1364" s="95"/>
      <c r="WXY1364" s="95"/>
      <c r="WXZ1364" s="95"/>
    </row>
    <row r="1365" spans="1:16198" ht="61.5" x14ac:dyDescent="0.85">
      <c r="A1365" s="8">
        <v>1</v>
      </c>
      <c r="B1365" s="43">
        <f>SUBTOTAL(103,$A$1031:A1365)</f>
        <v>302</v>
      </c>
      <c r="C1365" s="64" t="s">
        <v>175</v>
      </c>
      <c r="D1365" s="17">
        <v>3491931.5700000003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49">
        <v>0</v>
      </c>
      <c r="L1365" s="17">
        <v>0</v>
      </c>
      <c r="M1365" s="17">
        <v>718.63</v>
      </c>
      <c r="N1365" s="17">
        <v>3367870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0</v>
      </c>
      <c r="Y1365" s="17">
        <v>0</v>
      </c>
      <c r="Z1365" s="17">
        <v>0</v>
      </c>
      <c r="AA1365" s="17">
        <v>0</v>
      </c>
      <c r="AB1365" s="17">
        <v>0</v>
      </c>
      <c r="AC1365" s="17">
        <v>35675.85</v>
      </c>
      <c r="AD1365" s="17">
        <v>88385.72</v>
      </c>
      <c r="AE1365" s="17">
        <v>0</v>
      </c>
      <c r="AF1365" s="20">
        <v>2022</v>
      </c>
      <c r="AG1365" s="20">
        <v>2022</v>
      </c>
      <c r="AH1365" s="21">
        <v>2022</v>
      </c>
    </row>
    <row r="1366" spans="1:16198" ht="61.5" x14ac:dyDescent="0.85">
      <c r="A1366" s="8">
        <v>1</v>
      </c>
      <c r="B1366" s="43">
        <f>SUBTOTAL(103,$A$1031:A1366)</f>
        <v>303</v>
      </c>
      <c r="C1366" s="64" t="s">
        <v>176</v>
      </c>
      <c r="D1366" s="17">
        <v>2820353.9299999997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49">
        <v>0</v>
      </c>
      <c r="L1366" s="17">
        <v>0</v>
      </c>
      <c r="M1366" s="17">
        <v>0</v>
      </c>
      <c r="N1366" s="17">
        <v>0</v>
      </c>
      <c r="O1366" s="17">
        <v>0</v>
      </c>
      <c r="P1366" s="17">
        <v>0</v>
      </c>
      <c r="Q1366" s="17">
        <v>437</v>
      </c>
      <c r="R1366" s="17">
        <v>2705027.79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0</v>
      </c>
      <c r="Y1366" s="17">
        <v>0</v>
      </c>
      <c r="Z1366" s="17">
        <v>0</v>
      </c>
      <c r="AA1366" s="17">
        <v>0</v>
      </c>
      <c r="AB1366" s="17">
        <v>0</v>
      </c>
      <c r="AC1366" s="17">
        <v>28654.36</v>
      </c>
      <c r="AD1366" s="17">
        <v>86671.78</v>
      </c>
      <c r="AE1366" s="17">
        <v>0</v>
      </c>
      <c r="AF1366" s="20">
        <v>2022</v>
      </c>
      <c r="AG1366" s="20">
        <v>2022</v>
      </c>
      <c r="AH1366" s="21">
        <v>2022</v>
      </c>
    </row>
    <row r="1367" spans="1:16198" ht="123" x14ac:dyDescent="0.25">
      <c r="A1367" s="8">
        <v>1</v>
      </c>
      <c r="B1367" s="68">
        <f>SUBTOTAL(103,$A$1031:A1367)</f>
        <v>304</v>
      </c>
      <c r="C1367" s="134" t="s">
        <v>169</v>
      </c>
      <c r="D1367" s="70">
        <v>2795760.9</v>
      </c>
      <c r="E1367" s="70">
        <v>0</v>
      </c>
      <c r="F1367" s="70">
        <v>0</v>
      </c>
      <c r="G1367" s="70">
        <v>0</v>
      </c>
      <c r="H1367" s="70">
        <v>0</v>
      </c>
      <c r="I1367" s="70">
        <v>0</v>
      </c>
      <c r="J1367" s="70">
        <v>0</v>
      </c>
      <c r="K1367" s="67">
        <v>0</v>
      </c>
      <c r="L1367" s="70">
        <v>0</v>
      </c>
      <c r="M1367" s="70">
        <v>354</v>
      </c>
      <c r="N1367" s="70">
        <v>2737185.14</v>
      </c>
      <c r="O1367" s="70">
        <v>0</v>
      </c>
      <c r="P1367" s="70">
        <v>0</v>
      </c>
      <c r="Q1367" s="70">
        <v>0</v>
      </c>
      <c r="R1367" s="70">
        <v>0</v>
      </c>
      <c r="S1367" s="70">
        <v>0</v>
      </c>
      <c r="T1367" s="70">
        <v>0</v>
      </c>
      <c r="U1367" s="70">
        <v>0</v>
      </c>
      <c r="V1367" s="70">
        <v>0</v>
      </c>
      <c r="W1367" s="70">
        <v>0</v>
      </c>
      <c r="X1367" s="70">
        <v>0</v>
      </c>
      <c r="Y1367" s="70">
        <v>0</v>
      </c>
      <c r="Z1367" s="70">
        <v>0</v>
      </c>
      <c r="AA1367" s="70">
        <v>0</v>
      </c>
      <c r="AB1367" s="70">
        <v>0</v>
      </c>
      <c r="AC1367" s="70">
        <v>58575.76</v>
      </c>
      <c r="AD1367" s="70">
        <v>0</v>
      </c>
      <c r="AE1367" s="70">
        <v>0</v>
      </c>
      <c r="AF1367" s="96" t="s">
        <v>262</v>
      </c>
      <c r="AG1367" s="96">
        <v>2022</v>
      </c>
      <c r="AH1367" s="97">
        <v>2022</v>
      </c>
    </row>
    <row r="1368" spans="1:16198" ht="61.5" x14ac:dyDescent="0.85">
      <c r="B1368" s="11" t="s">
        <v>799</v>
      </c>
      <c r="C1368" s="11"/>
      <c r="D1368" s="129">
        <v>6914945.1299999999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49">
        <v>0</v>
      </c>
      <c r="L1368" s="17">
        <v>0</v>
      </c>
      <c r="M1368" s="17">
        <v>543</v>
      </c>
      <c r="N1368" s="17">
        <v>4443851.93</v>
      </c>
      <c r="O1368" s="17">
        <v>0</v>
      </c>
      <c r="P1368" s="17">
        <v>0</v>
      </c>
      <c r="Q1368" s="17">
        <v>322</v>
      </c>
      <c r="R1368" s="17">
        <v>2195472.9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70330.37</v>
      </c>
      <c r="AD1368" s="17">
        <v>205289.93</v>
      </c>
      <c r="AE1368" s="17">
        <v>0</v>
      </c>
      <c r="AF1368" s="139" t="s">
        <v>718</v>
      </c>
      <c r="AG1368" s="139" t="s">
        <v>718</v>
      </c>
      <c r="AH1368" s="140" t="s">
        <v>718</v>
      </c>
    </row>
    <row r="1369" spans="1:16198" ht="61.5" x14ac:dyDescent="0.85">
      <c r="A1369" s="8">
        <v>1</v>
      </c>
      <c r="B1369" s="43">
        <f>SUBTOTAL(103,$A$1031:A1369)</f>
        <v>305</v>
      </c>
      <c r="C1369" s="64" t="s">
        <v>757</v>
      </c>
      <c r="D1369" s="17">
        <v>2292770.6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49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322</v>
      </c>
      <c r="R1369" s="17">
        <v>2195472.9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23256.639999999999</v>
      </c>
      <c r="AD1369" s="17">
        <v>74041.06</v>
      </c>
      <c r="AE1369" s="17">
        <v>0</v>
      </c>
      <c r="AF1369" s="20">
        <v>2022</v>
      </c>
      <c r="AG1369" s="20">
        <v>2022</v>
      </c>
      <c r="AH1369" s="21">
        <v>2022</v>
      </c>
    </row>
    <row r="1370" spans="1:16198" ht="61.5" x14ac:dyDescent="0.85">
      <c r="A1370" s="8">
        <v>1</v>
      </c>
      <c r="B1370" s="43">
        <f>SUBTOTAL(103,$A$1031:A1370)</f>
        <v>306</v>
      </c>
      <c r="C1370" s="64" t="s">
        <v>179</v>
      </c>
      <c r="D1370" s="17">
        <v>2213138.7799999998</v>
      </c>
      <c r="E1370" s="17">
        <v>0</v>
      </c>
      <c r="F1370" s="17">
        <v>0</v>
      </c>
      <c r="G1370" s="17">
        <v>0</v>
      </c>
      <c r="H1370" s="17">
        <v>0</v>
      </c>
      <c r="I1370" s="17">
        <v>0</v>
      </c>
      <c r="J1370" s="17">
        <v>0</v>
      </c>
      <c r="K1370" s="49">
        <v>0</v>
      </c>
      <c r="L1370" s="17">
        <v>0</v>
      </c>
      <c r="M1370" s="17">
        <v>260</v>
      </c>
      <c r="N1370" s="17">
        <v>2122418.34</v>
      </c>
      <c r="O1370" s="17">
        <v>0</v>
      </c>
      <c r="P1370" s="17">
        <v>0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0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22482.78</v>
      </c>
      <c r="AD1370" s="17">
        <v>68237.66</v>
      </c>
      <c r="AE1370" s="17">
        <v>0</v>
      </c>
      <c r="AF1370" s="20">
        <v>2022</v>
      </c>
      <c r="AG1370" s="20">
        <v>2022</v>
      </c>
      <c r="AH1370" s="21">
        <v>2022</v>
      </c>
    </row>
    <row r="1371" spans="1:16198" ht="61.5" x14ac:dyDescent="0.85">
      <c r="A1371" s="8">
        <v>1</v>
      </c>
      <c r="B1371" s="43">
        <f>SUBTOTAL(103,$A$1031:A1371)</f>
        <v>307</v>
      </c>
      <c r="C1371" s="64" t="s">
        <v>177</v>
      </c>
      <c r="D1371" s="17">
        <v>2409035.75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49">
        <v>0</v>
      </c>
      <c r="L1371" s="17">
        <v>0</v>
      </c>
      <c r="M1371" s="17">
        <v>283</v>
      </c>
      <c r="N1371" s="17">
        <v>2321433.59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0</v>
      </c>
      <c r="Y1371" s="17">
        <v>0</v>
      </c>
      <c r="Z1371" s="17">
        <v>0</v>
      </c>
      <c r="AA1371" s="17">
        <v>0</v>
      </c>
      <c r="AB1371" s="17">
        <v>0</v>
      </c>
      <c r="AC1371" s="17">
        <v>24590.95</v>
      </c>
      <c r="AD1371" s="17">
        <v>63011.21</v>
      </c>
      <c r="AE1371" s="17">
        <v>0</v>
      </c>
      <c r="AF1371" s="20">
        <v>2022</v>
      </c>
      <c r="AG1371" s="20">
        <v>2022</v>
      </c>
      <c r="AH1371" s="21">
        <v>2022</v>
      </c>
    </row>
    <row r="1372" spans="1:16198" ht="61.5" x14ac:dyDescent="0.85">
      <c r="B1372" s="11" t="s">
        <v>800</v>
      </c>
      <c r="C1372" s="11"/>
      <c r="D1372" s="129">
        <v>10366919.720000001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49">
        <v>0</v>
      </c>
      <c r="L1372" s="17">
        <v>0</v>
      </c>
      <c r="M1372" s="17">
        <v>242</v>
      </c>
      <c r="N1372" s="17">
        <v>1978303.2</v>
      </c>
      <c r="O1372" s="17">
        <v>0</v>
      </c>
      <c r="P1372" s="17">
        <v>0</v>
      </c>
      <c r="Q1372" s="17">
        <v>1373.1999999999998</v>
      </c>
      <c r="R1372" s="17">
        <v>8036413.4100000001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163673.49</v>
      </c>
      <c r="AD1372" s="17">
        <v>188529.62</v>
      </c>
      <c r="AE1372" s="17">
        <v>0</v>
      </c>
      <c r="AF1372" s="139" t="s">
        <v>718</v>
      </c>
      <c r="AG1372" s="139" t="s">
        <v>718</v>
      </c>
      <c r="AH1372" s="140" t="s">
        <v>718</v>
      </c>
    </row>
    <row r="1373" spans="1:16198" ht="61.5" x14ac:dyDescent="0.85">
      <c r="A1373" s="8">
        <v>1</v>
      </c>
      <c r="B1373" s="43">
        <f>SUBTOTAL(103,$A$1031:A1373)</f>
        <v>308</v>
      </c>
      <c r="C1373" s="64" t="s">
        <v>1638</v>
      </c>
      <c r="D1373" s="17">
        <v>2801364.89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49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378.8</v>
      </c>
      <c r="R1373" s="17">
        <v>2707682.41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28682.48</v>
      </c>
      <c r="AD1373" s="17">
        <v>65000</v>
      </c>
      <c r="AE1373" s="17">
        <v>0</v>
      </c>
      <c r="AF1373" s="20">
        <v>2022</v>
      </c>
      <c r="AG1373" s="20">
        <v>2022</v>
      </c>
      <c r="AH1373" s="21">
        <v>2022</v>
      </c>
    </row>
    <row r="1374" spans="1:16198" ht="61.5" x14ac:dyDescent="0.85">
      <c r="A1374" s="8">
        <v>1</v>
      </c>
      <c r="B1374" s="43">
        <f>SUBTOTAL(103,$A$1031:A1374)</f>
        <v>309</v>
      </c>
      <c r="C1374" s="64" t="s">
        <v>174</v>
      </c>
      <c r="D1374" s="17">
        <v>2059951.3699999999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49">
        <v>0</v>
      </c>
      <c r="L1374" s="17">
        <v>0</v>
      </c>
      <c r="M1374" s="17">
        <v>242</v>
      </c>
      <c r="N1374" s="17">
        <v>1978303.2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20956.169999999998</v>
      </c>
      <c r="AD1374" s="17">
        <v>60692</v>
      </c>
      <c r="AE1374" s="17">
        <v>0</v>
      </c>
      <c r="AF1374" s="20">
        <v>2022</v>
      </c>
      <c r="AG1374" s="20">
        <v>2022</v>
      </c>
      <c r="AH1374" s="21">
        <v>2022</v>
      </c>
    </row>
    <row r="1375" spans="1:16198" ht="61.5" x14ac:dyDescent="0.85">
      <c r="A1375" s="8">
        <v>1</v>
      </c>
      <c r="B1375" s="43">
        <f>SUBTOTAL(103,$A$1031:A1375)</f>
        <v>310</v>
      </c>
      <c r="C1375" s="11" t="s">
        <v>171</v>
      </c>
      <c r="D1375" s="17">
        <v>2710042.9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49">
        <v>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502.25</v>
      </c>
      <c r="R1375" s="17">
        <v>2591742</v>
      </c>
      <c r="S1375" s="17">
        <v>0</v>
      </c>
      <c r="T1375" s="17">
        <v>0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70">
        <v>55463.28</v>
      </c>
      <c r="AD1375" s="17">
        <v>62837.62</v>
      </c>
      <c r="AE1375" s="70">
        <v>0</v>
      </c>
      <c r="AF1375" s="96">
        <v>2022</v>
      </c>
      <c r="AG1375" s="96">
        <v>2022</v>
      </c>
      <c r="AH1375" s="97">
        <v>2022</v>
      </c>
    </row>
    <row r="1376" spans="1:16198" ht="61.5" x14ac:dyDescent="0.85">
      <c r="A1376" s="8">
        <v>1</v>
      </c>
      <c r="B1376" s="43">
        <f>SUBTOTAL(103,$A$1031:A1376)</f>
        <v>311</v>
      </c>
      <c r="C1376" s="11" t="s">
        <v>172</v>
      </c>
      <c r="D1376" s="17">
        <v>2795560.56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49">
        <v>0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492.15</v>
      </c>
      <c r="R1376" s="17">
        <v>2736989</v>
      </c>
      <c r="S1376" s="17">
        <v>0</v>
      </c>
      <c r="T1376" s="17">
        <v>0</v>
      </c>
      <c r="U1376" s="17">
        <v>0</v>
      </c>
      <c r="V1376" s="17">
        <v>0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70">
        <v>58571.56</v>
      </c>
      <c r="AD1376" s="70">
        <v>0</v>
      </c>
      <c r="AE1376" s="70">
        <v>0</v>
      </c>
      <c r="AF1376" s="96" t="s">
        <v>262</v>
      </c>
      <c r="AG1376" s="96">
        <v>2022</v>
      </c>
      <c r="AH1376" s="97">
        <v>2022</v>
      </c>
    </row>
    <row r="1377" spans="1:16198" ht="61.5" x14ac:dyDescent="0.85">
      <c r="B1377" s="11" t="s">
        <v>801</v>
      </c>
      <c r="C1377" s="11"/>
      <c r="D1377" s="129">
        <v>7675390.0099999998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49">
        <v>0</v>
      </c>
      <c r="L1377" s="17">
        <v>0</v>
      </c>
      <c r="M1377" s="17">
        <v>898</v>
      </c>
      <c r="N1377" s="17">
        <v>7435586.5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134761.21</v>
      </c>
      <c r="AD1377" s="17">
        <v>105042.3</v>
      </c>
      <c r="AE1377" s="17">
        <v>0</v>
      </c>
      <c r="AF1377" s="139" t="s">
        <v>718</v>
      </c>
      <c r="AG1377" s="139" t="s">
        <v>718</v>
      </c>
      <c r="AH1377" s="140" t="s">
        <v>718</v>
      </c>
    </row>
    <row r="1378" spans="1:16198" ht="61.5" x14ac:dyDescent="0.85">
      <c r="A1378" s="8">
        <v>1</v>
      </c>
      <c r="B1378" s="43">
        <f>SUBTOTAL(103,$A$1031:A1378)</f>
        <v>312</v>
      </c>
      <c r="C1378" s="64" t="s">
        <v>758</v>
      </c>
      <c r="D1378" s="17">
        <v>2383045.9500000002</v>
      </c>
      <c r="E1378" s="17">
        <v>0</v>
      </c>
      <c r="F1378" s="17">
        <v>0</v>
      </c>
      <c r="G1378" s="17">
        <v>0</v>
      </c>
      <c r="H1378" s="17">
        <v>0</v>
      </c>
      <c r="I1378" s="17">
        <v>0</v>
      </c>
      <c r="J1378" s="17">
        <v>0</v>
      </c>
      <c r="K1378" s="49">
        <v>0</v>
      </c>
      <c r="L1378" s="17">
        <v>0</v>
      </c>
      <c r="M1378" s="17">
        <v>280</v>
      </c>
      <c r="N1378" s="17">
        <v>2254125.7000000002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0</v>
      </c>
      <c r="Y1378" s="17">
        <v>0</v>
      </c>
      <c r="Z1378" s="17">
        <v>0</v>
      </c>
      <c r="AA1378" s="17">
        <v>0</v>
      </c>
      <c r="AB1378" s="17">
        <v>0</v>
      </c>
      <c r="AC1378" s="17">
        <v>23877.95</v>
      </c>
      <c r="AD1378" s="17">
        <v>105042.3</v>
      </c>
      <c r="AE1378" s="17">
        <v>0</v>
      </c>
      <c r="AF1378" s="20">
        <v>2022</v>
      </c>
      <c r="AG1378" s="20">
        <v>2022</v>
      </c>
      <c r="AH1378" s="21">
        <v>2022</v>
      </c>
    </row>
    <row r="1379" spans="1:16198" ht="61.5" x14ac:dyDescent="0.85">
      <c r="A1379" s="8">
        <v>1</v>
      </c>
      <c r="B1379" s="43">
        <f>SUBTOTAL(103,$A$1031:A1379)</f>
        <v>313</v>
      </c>
      <c r="C1379" s="11" t="s">
        <v>173</v>
      </c>
      <c r="D1379" s="17">
        <v>5292344.0599999996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49">
        <v>0</v>
      </c>
      <c r="L1379" s="17">
        <v>0</v>
      </c>
      <c r="M1379" s="17">
        <v>618</v>
      </c>
      <c r="N1379" s="17">
        <v>5181460.8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70">
        <v>110883.26</v>
      </c>
      <c r="AD1379" s="70">
        <v>0</v>
      </c>
      <c r="AE1379" s="70">
        <v>0</v>
      </c>
      <c r="AF1379" s="96" t="s">
        <v>262</v>
      </c>
      <c r="AG1379" s="96">
        <v>2022</v>
      </c>
      <c r="AH1379" s="97">
        <v>2022</v>
      </c>
    </row>
    <row r="1380" spans="1:16198" ht="61.5" x14ac:dyDescent="0.85">
      <c r="B1380" s="11" t="s">
        <v>803</v>
      </c>
      <c r="C1380" s="128"/>
      <c r="D1380" s="129">
        <v>18696735.099999998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49">
        <v>0</v>
      </c>
      <c r="L1380" s="17">
        <v>0</v>
      </c>
      <c r="M1380" s="17">
        <v>2210</v>
      </c>
      <c r="N1380" s="17">
        <v>18071891.52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0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386738.48</v>
      </c>
      <c r="AD1380" s="17">
        <v>238105.10000000003</v>
      </c>
      <c r="AE1380" s="17">
        <v>0</v>
      </c>
      <c r="AF1380" s="139" t="s">
        <v>718</v>
      </c>
      <c r="AG1380" s="139" t="s">
        <v>718</v>
      </c>
      <c r="AH1380" s="140" t="s">
        <v>718</v>
      </c>
    </row>
    <row r="1381" spans="1:16198" ht="61.5" x14ac:dyDescent="0.85">
      <c r="A1381" s="8">
        <v>1</v>
      </c>
      <c r="B1381" s="43">
        <f>SUBTOTAL(103,$A$1031:A1381)</f>
        <v>314</v>
      </c>
      <c r="C1381" s="64" t="s">
        <v>84</v>
      </c>
      <c r="D1381" s="17">
        <v>5510608.3099999996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49">
        <v>0</v>
      </c>
      <c r="L1381" s="17">
        <v>0</v>
      </c>
      <c r="M1381" s="17">
        <v>650</v>
      </c>
      <c r="N1381" s="17">
        <v>5307547.43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70">
        <v>113581.52</v>
      </c>
      <c r="AD1381" s="17">
        <v>89479.360000000001</v>
      </c>
      <c r="AE1381" s="17">
        <v>0</v>
      </c>
      <c r="AF1381" s="20">
        <v>2022</v>
      </c>
      <c r="AG1381" s="20">
        <v>2022</v>
      </c>
      <c r="AH1381" s="21">
        <v>2022</v>
      </c>
    </row>
    <row r="1382" spans="1:16198" ht="61.5" x14ac:dyDescent="0.85">
      <c r="A1382" s="8">
        <v>1</v>
      </c>
      <c r="B1382" s="43">
        <f>SUBTOTAL(103,$A$1031:A1382)</f>
        <v>315</v>
      </c>
      <c r="C1382" s="64" t="s">
        <v>85</v>
      </c>
      <c r="D1382" s="17">
        <v>4789960.7699999996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49">
        <v>0</v>
      </c>
      <c r="L1382" s="17">
        <v>0</v>
      </c>
      <c r="M1382" s="17">
        <v>565</v>
      </c>
      <c r="N1382" s="17">
        <v>4608871.7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70">
        <v>98629.85</v>
      </c>
      <c r="AD1382" s="17">
        <v>82459.22</v>
      </c>
      <c r="AE1382" s="17">
        <v>0</v>
      </c>
      <c r="AF1382" s="20">
        <v>2022</v>
      </c>
      <c r="AG1382" s="20">
        <v>2022</v>
      </c>
      <c r="AH1382" s="21">
        <v>2022</v>
      </c>
    </row>
    <row r="1383" spans="1:16198" ht="61.5" x14ac:dyDescent="0.85">
      <c r="A1383" s="8">
        <v>1</v>
      </c>
      <c r="B1383" s="43">
        <f>SUBTOTAL(103,$A$1031:A1383)</f>
        <v>316</v>
      </c>
      <c r="C1383" s="64" t="s">
        <v>83</v>
      </c>
      <c r="D1383" s="17">
        <v>5171606.2199999988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49">
        <v>0</v>
      </c>
      <c r="L1383" s="17">
        <v>0</v>
      </c>
      <c r="M1383" s="17">
        <v>610</v>
      </c>
      <c r="N1383" s="17">
        <v>4998472.3899999997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70">
        <v>106967.31</v>
      </c>
      <c r="AD1383" s="17">
        <v>66166.52</v>
      </c>
      <c r="AE1383" s="17">
        <v>0</v>
      </c>
      <c r="AF1383" s="20">
        <v>2022</v>
      </c>
      <c r="AG1383" s="20">
        <v>2022</v>
      </c>
      <c r="AH1383" s="21">
        <v>2022</v>
      </c>
    </row>
    <row r="1384" spans="1:16198" ht="61.5" x14ac:dyDescent="0.85">
      <c r="A1384" s="8">
        <v>1</v>
      </c>
      <c r="B1384" s="43">
        <f>SUBTOTAL(103,$A$1031:A1384)</f>
        <v>317</v>
      </c>
      <c r="C1384" s="11" t="s">
        <v>77</v>
      </c>
      <c r="D1384" s="17">
        <v>3224559.8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49">
        <v>0</v>
      </c>
      <c r="L1384" s="17">
        <v>0</v>
      </c>
      <c r="M1384" s="17">
        <v>385</v>
      </c>
      <c r="N1384" s="17">
        <v>3157000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70">
        <v>67559.8</v>
      </c>
      <c r="AD1384" s="17">
        <v>0</v>
      </c>
      <c r="AE1384" s="17">
        <v>0</v>
      </c>
      <c r="AF1384" s="20" t="s">
        <v>262</v>
      </c>
      <c r="AG1384" s="20">
        <v>2022</v>
      </c>
      <c r="AH1384" s="21">
        <v>2022</v>
      </c>
    </row>
    <row r="1385" spans="1:16198" ht="61.5" x14ac:dyDescent="0.85">
      <c r="B1385" s="11" t="s">
        <v>804</v>
      </c>
      <c r="C1385" s="11"/>
      <c r="D1385" s="129">
        <v>4968004.8100000005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49">
        <v>0</v>
      </c>
      <c r="L1385" s="17">
        <v>0</v>
      </c>
      <c r="M1385" s="17">
        <v>586</v>
      </c>
      <c r="N1385" s="17">
        <v>4781752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102329.49</v>
      </c>
      <c r="AD1385" s="17">
        <v>83923.32</v>
      </c>
      <c r="AE1385" s="17">
        <v>0</v>
      </c>
      <c r="AF1385" s="139" t="s">
        <v>718</v>
      </c>
      <c r="AG1385" s="139" t="s">
        <v>718</v>
      </c>
      <c r="AH1385" s="140" t="s">
        <v>718</v>
      </c>
    </row>
    <row r="1386" spans="1:16198" ht="61.5" x14ac:dyDescent="0.85">
      <c r="A1386" s="8">
        <v>1</v>
      </c>
      <c r="B1386" s="43">
        <f>SUBTOTAL(103,$A$1031:A1386)</f>
        <v>318</v>
      </c>
      <c r="C1386" s="64" t="s">
        <v>87</v>
      </c>
      <c r="D1386" s="17">
        <v>4968004.8100000005</v>
      </c>
      <c r="E1386" s="17">
        <v>0</v>
      </c>
      <c r="F1386" s="17">
        <v>0</v>
      </c>
      <c r="G1386" s="17">
        <v>0</v>
      </c>
      <c r="H1386" s="17">
        <v>0</v>
      </c>
      <c r="I1386" s="17">
        <v>0</v>
      </c>
      <c r="J1386" s="17">
        <v>0</v>
      </c>
      <c r="K1386" s="49">
        <v>0</v>
      </c>
      <c r="L1386" s="17">
        <v>0</v>
      </c>
      <c r="M1386" s="17">
        <v>586</v>
      </c>
      <c r="N1386" s="17">
        <v>4781752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70">
        <v>102329.49</v>
      </c>
      <c r="AD1386" s="17">
        <v>83923.32</v>
      </c>
      <c r="AE1386" s="17">
        <v>0</v>
      </c>
      <c r="AF1386" s="20">
        <v>2022</v>
      </c>
      <c r="AG1386" s="20">
        <v>2022</v>
      </c>
      <c r="AH1386" s="21">
        <v>2022</v>
      </c>
    </row>
    <row r="1387" spans="1:16198" ht="61.5" x14ac:dyDescent="0.85">
      <c r="B1387" s="11" t="s">
        <v>853</v>
      </c>
      <c r="C1387" s="11"/>
      <c r="D1387" s="129">
        <v>3306094.04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49">
        <v>0</v>
      </c>
      <c r="L1387" s="17">
        <v>0</v>
      </c>
      <c r="M1387" s="17">
        <v>390</v>
      </c>
      <c r="N1387" s="17">
        <v>3142195.04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67242.97</v>
      </c>
      <c r="AD1387" s="17">
        <v>96656.03</v>
      </c>
      <c r="AE1387" s="17">
        <v>0</v>
      </c>
      <c r="AF1387" s="139" t="s">
        <v>718</v>
      </c>
      <c r="AG1387" s="139" t="s">
        <v>718</v>
      </c>
      <c r="AH1387" s="140" t="s">
        <v>718</v>
      </c>
    </row>
    <row r="1388" spans="1:16198" s="3" customFormat="1" ht="61.5" x14ac:dyDescent="0.85">
      <c r="A1388" s="8">
        <v>1</v>
      </c>
      <c r="B1388" s="43">
        <f>SUBTOTAL(103,$A$1031:A1388)</f>
        <v>319</v>
      </c>
      <c r="C1388" s="64" t="s">
        <v>86</v>
      </c>
      <c r="D1388" s="17">
        <v>3306094.04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49">
        <v>0</v>
      </c>
      <c r="L1388" s="17">
        <v>0</v>
      </c>
      <c r="M1388" s="17">
        <v>390</v>
      </c>
      <c r="N1388" s="17">
        <v>3142195.04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70">
        <v>67242.97</v>
      </c>
      <c r="AD1388" s="17">
        <v>96656.03</v>
      </c>
      <c r="AE1388" s="17">
        <v>0</v>
      </c>
      <c r="AF1388" s="20">
        <v>2022</v>
      </c>
      <c r="AG1388" s="20">
        <v>2022</v>
      </c>
      <c r="AH1388" s="21">
        <v>2022</v>
      </c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  <c r="EV1388" s="8"/>
      <c r="EW1388" s="8"/>
      <c r="EX1388" s="8"/>
      <c r="EY1388" s="8"/>
      <c r="EZ1388" s="8"/>
      <c r="FA1388" s="8"/>
      <c r="FB1388" s="8"/>
      <c r="FC1388" s="8"/>
      <c r="FD1388" s="8"/>
      <c r="FE1388" s="8"/>
      <c r="FF1388" s="8"/>
      <c r="FG1388" s="8"/>
      <c r="FH1388" s="8"/>
      <c r="FI1388" s="8"/>
      <c r="FJ1388" s="8"/>
      <c r="FK1388" s="8"/>
      <c r="FL1388" s="8"/>
      <c r="FM1388" s="8"/>
      <c r="FN1388" s="8"/>
      <c r="FO1388" s="8"/>
      <c r="FP1388" s="8"/>
      <c r="FQ1388" s="8"/>
      <c r="FR1388" s="8"/>
      <c r="FS1388" s="8"/>
      <c r="FT1388" s="8"/>
      <c r="FU1388" s="8"/>
      <c r="FV1388" s="8"/>
      <c r="FW1388" s="8"/>
      <c r="FX1388" s="8"/>
      <c r="FY1388" s="8"/>
      <c r="FZ1388" s="8"/>
      <c r="GA1388" s="8"/>
      <c r="GB1388" s="8"/>
      <c r="GC1388" s="8"/>
      <c r="GD1388" s="8"/>
      <c r="GE1388" s="8"/>
      <c r="GF1388" s="8"/>
      <c r="GG1388" s="8"/>
      <c r="GH1388" s="8"/>
      <c r="GI1388" s="8"/>
      <c r="GJ1388" s="8"/>
      <c r="GK1388" s="8"/>
      <c r="GL1388" s="8"/>
      <c r="GM1388" s="8"/>
      <c r="GN1388" s="8"/>
      <c r="GO1388" s="8"/>
      <c r="GP1388" s="8"/>
      <c r="GQ1388" s="8"/>
      <c r="GR1388" s="8"/>
      <c r="GS1388" s="8"/>
      <c r="GT1388" s="8"/>
      <c r="GU1388" s="8"/>
      <c r="GV1388" s="8"/>
      <c r="GW1388" s="8"/>
      <c r="GX1388" s="8"/>
      <c r="GY1388" s="8"/>
      <c r="GZ1388" s="8"/>
      <c r="HA1388" s="8"/>
      <c r="HB1388" s="8"/>
      <c r="HC1388" s="8"/>
      <c r="HD1388" s="8"/>
      <c r="HE1388" s="8"/>
      <c r="HF1388" s="8"/>
      <c r="HG1388" s="8"/>
      <c r="HH1388" s="8"/>
      <c r="HI1388" s="8"/>
      <c r="HJ1388" s="8"/>
      <c r="HK1388" s="8"/>
      <c r="HL1388" s="8"/>
      <c r="HM1388" s="8"/>
      <c r="HN1388" s="8"/>
      <c r="HO1388" s="8"/>
      <c r="HP1388" s="8"/>
      <c r="HQ1388" s="8"/>
      <c r="HR1388" s="8"/>
      <c r="HS1388" s="8"/>
      <c r="HT1388" s="8"/>
      <c r="HU1388" s="8"/>
      <c r="HV1388" s="8"/>
      <c r="HW1388" s="8"/>
      <c r="HX1388" s="8"/>
      <c r="HY1388" s="8"/>
      <c r="HZ1388" s="8"/>
      <c r="IA1388" s="8"/>
      <c r="IB1388" s="8"/>
      <c r="IC1388" s="8"/>
      <c r="ID1388" s="8"/>
      <c r="IE1388" s="8"/>
      <c r="IF1388" s="8"/>
      <c r="IG1388" s="8"/>
      <c r="IH1388" s="8"/>
      <c r="II1388" s="8"/>
      <c r="IJ1388" s="8"/>
      <c r="IK1388" s="8"/>
      <c r="IL1388" s="8"/>
      <c r="IM1388" s="8"/>
      <c r="IN1388" s="8"/>
      <c r="IO1388" s="8"/>
      <c r="IP1388" s="8"/>
      <c r="IQ1388" s="8"/>
      <c r="IR1388" s="8"/>
      <c r="IS1388" s="8"/>
      <c r="IT1388" s="8"/>
      <c r="IU1388" s="8"/>
      <c r="IV1388" s="8"/>
      <c r="IW1388" s="8"/>
      <c r="IX1388" s="8"/>
      <c r="IY1388" s="8"/>
      <c r="IZ1388" s="8"/>
      <c r="JA1388" s="8"/>
      <c r="JB1388" s="8"/>
      <c r="JC1388" s="8"/>
      <c r="JD1388" s="8"/>
      <c r="JE1388" s="8"/>
      <c r="JF1388" s="8"/>
      <c r="JG1388" s="8"/>
      <c r="JH1388" s="8"/>
      <c r="JI1388" s="8"/>
      <c r="JJ1388" s="8"/>
      <c r="JK1388" s="8"/>
      <c r="JL1388" s="8"/>
      <c r="JM1388" s="8"/>
      <c r="JN1388" s="8"/>
      <c r="JO1388" s="8"/>
      <c r="JP1388" s="8"/>
      <c r="JQ1388" s="8"/>
      <c r="JR1388" s="8"/>
      <c r="JS1388" s="8"/>
      <c r="JT1388" s="8"/>
      <c r="JU1388" s="8"/>
      <c r="JV1388" s="8"/>
      <c r="JW1388" s="8"/>
      <c r="JX1388" s="8"/>
      <c r="JY1388" s="8"/>
      <c r="JZ1388" s="8"/>
      <c r="KA1388" s="8"/>
      <c r="KB1388" s="8"/>
      <c r="KC1388" s="8"/>
      <c r="KD1388" s="8"/>
      <c r="KE1388" s="8"/>
      <c r="KF1388" s="8"/>
      <c r="KG1388" s="8"/>
      <c r="KH1388" s="8"/>
      <c r="KI1388" s="8"/>
      <c r="KJ1388" s="8"/>
      <c r="KK1388" s="8"/>
      <c r="KL1388" s="8"/>
      <c r="KM1388" s="8"/>
      <c r="KN1388" s="8"/>
      <c r="KO1388" s="8"/>
      <c r="KP1388" s="8"/>
      <c r="KQ1388" s="8"/>
      <c r="KR1388" s="8"/>
      <c r="KS1388" s="8"/>
      <c r="KT1388" s="8"/>
      <c r="KU1388" s="8"/>
      <c r="KV1388" s="8"/>
      <c r="KW1388" s="8"/>
      <c r="KX1388" s="8"/>
      <c r="KY1388" s="8"/>
      <c r="KZ1388" s="8"/>
      <c r="LA1388" s="8"/>
      <c r="LB1388" s="8"/>
      <c r="LC1388" s="8"/>
      <c r="LD1388" s="8"/>
      <c r="LE1388" s="8"/>
      <c r="LF1388" s="8"/>
      <c r="LG1388" s="8"/>
      <c r="LH1388" s="8"/>
      <c r="LI1388" s="8"/>
      <c r="LJ1388" s="8"/>
      <c r="LK1388" s="8"/>
      <c r="LL1388" s="8"/>
      <c r="LM1388" s="8"/>
      <c r="LN1388" s="8"/>
      <c r="LO1388" s="8"/>
      <c r="LP1388" s="8"/>
      <c r="LQ1388" s="8"/>
      <c r="LR1388" s="8"/>
      <c r="LS1388" s="8"/>
      <c r="LT1388" s="8"/>
      <c r="LU1388" s="8"/>
      <c r="LV1388" s="8"/>
      <c r="LW1388" s="8"/>
      <c r="LX1388" s="8"/>
      <c r="LY1388" s="8"/>
      <c r="LZ1388" s="8"/>
      <c r="MA1388" s="8"/>
      <c r="MB1388" s="8"/>
      <c r="MC1388" s="8"/>
      <c r="MD1388" s="8"/>
      <c r="ME1388" s="8"/>
      <c r="MF1388" s="8"/>
      <c r="MG1388" s="8"/>
      <c r="MH1388" s="8"/>
      <c r="MI1388" s="8"/>
      <c r="MJ1388" s="8"/>
      <c r="MK1388" s="8"/>
      <c r="ML1388" s="8"/>
      <c r="MM1388" s="8"/>
      <c r="MN1388" s="8"/>
      <c r="MO1388" s="8"/>
      <c r="MP1388" s="8"/>
      <c r="MQ1388" s="8"/>
      <c r="MR1388" s="8"/>
      <c r="MS1388" s="8"/>
      <c r="MT1388" s="8"/>
      <c r="MU1388" s="8"/>
      <c r="MV1388" s="8"/>
      <c r="MW1388" s="8"/>
      <c r="MX1388" s="8"/>
      <c r="MY1388" s="8"/>
      <c r="MZ1388" s="8"/>
      <c r="NA1388" s="8"/>
      <c r="NB1388" s="8"/>
      <c r="NC1388" s="8"/>
      <c r="ND1388" s="8"/>
      <c r="NE1388" s="8"/>
      <c r="NF1388" s="8"/>
      <c r="NG1388" s="8"/>
      <c r="NH1388" s="8"/>
      <c r="NI1388" s="8"/>
      <c r="NJ1388" s="8"/>
      <c r="NK1388" s="8"/>
      <c r="NL1388" s="8"/>
      <c r="NM1388" s="8"/>
      <c r="NN1388" s="8"/>
      <c r="NO1388" s="8"/>
      <c r="NP1388" s="8"/>
      <c r="NQ1388" s="8"/>
      <c r="NR1388" s="8"/>
      <c r="NS1388" s="8"/>
      <c r="NT1388" s="8"/>
      <c r="NU1388" s="8"/>
      <c r="NV1388" s="8"/>
      <c r="NW1388" s="8"/>
      <c r="NX1388" s="8"/>
      <c r="NY1388" s="8"/>
      <c r="NZ1388" s="8"/>
      <c r="OA1388" s="8"/>
      <c r="OB1388" s="8"/>
      <c r="OC1388" s="8"/>
      <c r="OD1388" s="8"/>
      <c r="OE1388" s="8"/>
      <c r="OF1388" s="8"/>
      <c r="OG1388" s="8"/>
      <c r="OH1388" s="8"/>
      <c r="OI1388" s="8"/>
      <c r="OJ1388" s="8"/>
      <c r="OK1388" s="8"/>
      <c r="OL1388" s="8"/>
      <c r="OM1388" s="8"/>
      <c r="ON1388" s="8"/>
      <c r="OO1388" s="8"/>
      <c r="OP1388" s="8"/>
      <c r="OQ1388" s="8"/>
      <c r="OR1388" s="8"/>
      <c r="OS1388" s="8"/>
      <c r="OT1388" s="8"/>
      <c r="OU1388" s="8"/>
      <c r="OV1388" s="8"/>
      <c r="OW1388" s="8"/>
      <c r="OX1388" s="8"/>
      <c r="OY1388" s="8"/>
      <c r="OZ1388" s="8"/>
      <c r="PA1388" s="8"/>
      <c r="PB1388" s="8"/>
      <c r="PC1388" s="8"/>
      <c r="PD1388" s="8"/>
      <c r="PE1388" s="8"/>
      <c r="PF1388" s="8"/>
      <c r="PG1388" s="8"/>
      <c r="PH1388" s="8"/>
      <c r="PI1388" s="8"/>
      <c r="PJ1388" s="8"/>
      <c r="PK1388" s="8"/>
      <c r="PL1388" s="8"/>
      <c r="PM1388" s="8"/>
      <c r="PN1388" s="8"/>
      <c r="PO1388" s="8"/>
      <c r="PP1388" s="8"/>
      <c r="PQ1388" s="8"/>
      <c r="PR1388" s="8"/>
      <c r="PS1388" s="8"/>
      <c r="PT1388" s="8"/>
      <c r="PU1388" s="8"/>
      <c r="PV1388" s="8"/>
      <c r="PW1388" s="8"/>
      <c r="PX1388" s="8"/>
      <c r="PY1388" s="8"/>
      <c r="PZ1388" s="8"/>
      <c r="QA1388" s="8"/>
      <c r="QB1388" s="8"/>
      <c r="QC1388" s="8"/>
      <c r="QD1388" s="8"/>
      <c r="QE1388" s="8"/>
      <c r="QF1388" s="8"/>
      <c r="QG1388" s="8"/>
      <c r="QH1388" s="8"/>
      <c r="QI1388" s="8"/>
      <c r="QJ1388" s="8"/>
      <c r="QK1388" s="8"/>
      <c r="QL1388" s="8"/>
      <c r="QM1388" s="8"/>
      <c r="QN1388" s="8"/>
      <c r="QO1388" s="8"/>
      <c r="QP1388" s="8"/>
      <c r="QQ1388" s="8"/>
      <c r="QR1388" s="8"/>
      <c r="QS1388" s="8"/>
      <c r="QT1388" s="8"/>
      <c r="QU1388" s="8"/>
      <c r="QV1388" s="8"/>
      <c r="QW1388" s="8"/>
      <c r="QX1388" s="8"/>
      <c r="QY1388" s="8"/>
      <c r="QZ1388" s="8"/>
      <c r="RA1388" s="8"/>
      <c r="RB1388" s="8"/>
      <c r="RC1388" s="8"/>
      <c r="RD1388" s="8"/>
      <c r="RE1388" s="8"/>
      <c r="RF1388" s="8"/>
      <c r="RG1388" s="8"/>
      <c r="RH1388" s="8"/>
      <c r="RI1388" s="8"/>
      <c r="RJ1388" s="8"/>
      <c r="RK1388" s="8"/>
      <c r="RL1388" s="8"/>
      <c r="RM1388" s="8"/>
      <c r="RN1388" s="8"/>
      <c r="RO1388" s="8"/>
      <c r="RP1388" s="8"/>
      <c r="RQ1388" s="8"/>
      <c r="RR1388" s="8"/>
      <c r="RS1388" s="8"/>
      <c r="RT1388" s="8"/>
      <c r="RU1388" s="8"/>
      <c r="RV1388" s="8"/>
      <c r="RW1388" s="8"/>
      <c r="RX1388" s="8"/>
      <c r="RY1388" s="8"/>
      <c r="RZ1388" s="8"/>
      <c r="SA1388" s="8"/>
      <c r="SB1388" s="8"/>
      <c r="SC1388" s="8"/>
      <c r="SD1388" s="8"/>
      <c r="SE1388" s="8"/>
      <c r="SF1388" s="8"/>
      <c r="SG1388" s="8"/>
      <c r="SH1388" s="8"/>
      <c r="SI1388" s="8"/>
      <c r="SJ1388" s="8"/>
      <c r="SK1388" s="8"/>
      <c r="SL1388" s="8"/>
      <c r="SM1388" s="8"/>
      <c r="SN1388" s="8"/>
      <c r="SO1388" s="8"/>
      <c r="SP1388" s="8"/>
      <c r="SQ1388" s="8"/>
      <c r="SR1388" s="8"/>
      <c r="SS1388" s="8"/>
      <c r="ST1388" s="8"/>
      <c r="SU1388" s="8"/>
      <c r="SV1388" s="8"/>
      <c r="SW1388" s="8"/>
      <c r="SX1388" s="8"/>
      <c r="SY1388" s="8"/>
      <c r="SZ1388" s="8"/>
      <c r="TA1388" s="8"/>
      <c r="TB1388" s="8"/>
      <c r="TC1388" s="8"/>
      <c r="TD1388" s="8"/>
      <c r="TE1388" s="8"/>
      <c r="TF1388" s="8"/>
      <c r="TG1388" s="8"/>
      <c r="TH1388" s="8"/>
      <c r="TI1388" s="8"/>
      <c r="TJ1388" s="8"/>
      <c r="TK1388" s="8"/>
      <c r="TL1388" s="8"/>
      <c r="TM1388" s="8"/>
      <c r="TN1388" s="8"/>
      <c r="TO1388" s="8"/>
      <c r="TP1388" s="8"/>
      <c r="TQ1388" s="8"/>
      <c r="TR1388" s="8"/>
      <c r="TS1388" s="8"/>
      <c r="TT1388" s="8"/>
      <c r="TU1388" s="8"/>
      <c r="TV1388" s="8"/>
      <c r="TW1388" s="8"/>
      <c r="TX1388" s="8"/>
      <c r="TY1388" s="8"/>
      <c r="TZ1388" s="8"/>
      <c r="UA1388" s="8"/>
      <c r="UB1388" s="8"/>
      <c r="UC1388" s="8"/>
      <c r="UD1388" s="8"/>
      <c r="UE1388" s="8"/>
      <c r="UF1388" s="8"/>
      <c r="UG1388" s="8"/>
      <c r="UH1388" s="8"/>
      <c r="UI1388" s="8"/>
      <c r="UJ1388" s="8"/>
      <c r="UK1388" s="8"/>
      <c r="UL1388" s="8"/>
      <c r="UM1388" s="8"/>
      <c r="UN1388" s="8"/>
      <c r="UO1388" s="8"/>
      <c r="UP1388" s="8"/>
      <c r="UQ1388" s="8"/>
      <c r="UR1388" s="8"/>
      <c r="US1388" s="8"/>
      <c r="UT1388" s="8"/>
      <c r="UU1388" s="8"/>
      <c r="UV1388" s="8"/>
      <c r="UW1388" s="8"/>
      <c r="UX1388" s="8"/>
      <c r="UY1388" s="8"/>
      <c r="UZ1388" s="8"/>
      <c r="VA1388" s="8"/>
      <c r="VB1388" s="8"/>
      <c r="VC1388" s="8"/>
      <c r="VD1388" s="8"/>
      <c r="VE1388" s="8"/>
      <c r="VF1388" s="8"/>
      <c r="VG1388" s="8"/>
      <c r="VH1388" s="8"/>
      <c r="VI1388" s="8"/>
      <c r="VJ1388" s="8"/>
      <c r="VK1388" s="8"/>
      <c r="VL1388" s="8"/>
      <c r="VM1388" s="8"/>
      <c r="VN1388" s="8"/>
      <c r="VO1388" s="8"/>
      <c r="VP1388" s="8"/>
      <c r="VQ1388" s="8"/>
      <c r="VR1388" s="8"/>
      <c r="VS1388" s="8"/>
      <c r="VT1388" s="8"/>
      <c r="VU1388" s="8"/>
      <c r="VV1388" s="8"/>
      <c r="VW1388" s="8"/>
      <c r="VX1388" s="8"/>
      <c r="VY1388" s="8"/>
      <c r="VZ1388" s="8"/>
      <c r="WA1388" s="8"/>
      <c r="WB1388" s="8"/>
      <c r="WC1388" s="8"/>
      <c r="WD1388" s="8"/>
      <c r="WE1388" s="8"/>
      <c r="WF1388" s="8"/>
      <c r="WG1388" s="8"/>
      <c r="WH1388" s="8"/>
      <c r="WI1388" s="8"/>
      <c r="WJ1388" s="8"/>
      <c r="WK1388" s="8"/>
      <c r="WL1388" s="8"/>
      <c r="WM1388" s="8"/>
      <c r="WN1388" s="8"/>
      <c r="WO1388" s="8"/>
      <c r="WP1388" s="8"/>
      <c r="WQ1388" s="8"/>
      <c r="WR1388" s="8"/>
      <c r="WS1388" s="8"/>
      <c r="WT1388" s="8"/>
      <c r="WU1388" s="8"/>
      <c r="WV1388" s="8"/>
      <c r="WW1388" s="8"/>
      <c r="WX1388" s="8"/>
      <c r="WY1388" s="8"/>
      <c r="WZ1388" s="8"/>
      <c r="XA1388" s="8"/>
      <c r="XB1388" s="8"/>
      <c r="XC1388" s="8"/>
      <c r="XD1388" s="8"/>
      <c r="XE1388" s="8"/>
      <c r="XF1388" s="8"/>
      <c r="XG1388" s="8"/>
      <c r="XH1388" s="8"/>
      <c r="XI1388" s="8"/>
      <c r="XJ1388" s="8"/>
      <c r="XK1388" s="8"/>
      <c r="XL1388" s="8"/>
      <c r="XM1388" s="8"/>
      <c r="XN1388" s="8"/>
      <c r="XO1388" s="8"/>
      <c r="XP1388" s="8"/>
      <c r="XQ1388" s="8"/>
      <c r="XR1388" s="8"/>
      <c r="XS1388" s="8"/>
      <c r="XT1388" s="8"/>
      <c r="XU1388" s="8"/>
      <c r="XV1388" s="8"/>
      <c r="XW1388" s="8"/>
      <c r="XX1388" s="8"/>
      <c r="XY1388" s="8"/>
      <c r="XZ1388" s="8"/>
      <c r="YA1388" s="8"/>
      <c r="YB1388" s="8"/>
      <c r="YC1388" s="8"/>
      <c r="YD1388" s="8"/>
      <c r="YE1388" s="8"/>
      <c r="YF1388" s="8"/>
      <c r="YG1388" s="8"/>
      <c r="YH1388" s="8"/>
      <c r="YI1388" s="8"/>
      <c r="YJ1388" s="8"/>
      <c r="YK1388" s="8"/>
      <c r="YL1388" s="8"/>
      <c r="YM1388" s="8"/>
      <c r="YN1388" s="8"/>
      <c r="YO1388" s="8"/>
      <c r="YP1388" s="8"/>
      <c r="YQ1388" s="8"/>
      <c r="YR1388" s="8"/>
      <c r="YS1388" s="8"/>
      <c r="YT1388" s="8"/>
      <c r="YU1388" s="8"/>
      <c r="YV1388" s="8"/>
      <c r="YW1388" s="8"/>
      <c r="YX1388" s="8"/>
      <c r="YY1388" s="8"/>
      <c r="YZ1388" s="8"/>
      <c r="ZA1388" s="8"/>
      <c r="ZB1388" s="8"/>
      <c r="ZC1388" s="8"/>
      <c r="ZD1388" s="8"/>
      <c r="ZE1388" s="8"/>
      <c r="ZF1388" s="8"/>
      <c r="ZG1388" s="8"/>
      <c r="ZH1388" s="8"/>
      <c r="ZI1388" s="8"/>
      <c r="ZJ1388" s="8"/>
      <c r="ZK1388" s="8"/>
      <c r="ZL1388" s="8"/>
      <c r="ZM1388" s="8"/>
      <c r="ZN1388" s="8"/>
      <c r="ZO1388" s="8"/>
      <c r="ZP1388" s="8"/>
      <c r="ZQ1388" s="8"/>
      <c r="ZR1388" s="8"/>
      <c r="ZS1388" s="8"/>
      <c r="ZT1388" s="8"/>
      <c r="ZU1388" s="8"/>
      <c r="ZV1388" s="8"/>
      <c r="ZW1388" s="8"/>
      <c r="ZX1388" s="8"/>
      <c r="ZY1388" s="8"/>
      <c r="ZZ1388" s="8"/>
      <c r="AAA1388" s="8"/>
      <c r="AAB1388" s="8"/>
      <c r="AAC1388" s="8"/>
      <c r="AAD1388" s="8"/>
      <c r="AAE1388" s="8"/>
      <c r="AAF1388" s="8"/>
      <c r="AAG1388" s="8"/>
      <c r="AAH1388" s="8"/>
      <c r="AAI1388" s="8"/>
      <c r="AAJ1388" s="8"/>
      <c r="AAK1388" s="8"/>
      <c r="AAL1388" s="8"/>
      <c r="AAM1388" s="8"/>
      <c r="AAN1388" s="8"/>
      <c r="AAO1388" s="8"/>
      <c r="AAP1388" s="8"/>
      <c r="AAQ1388" s="8"/>
      <c r="AAR1388" s="8"/>
      <c r="AAS1388" s="8"/>
      <c r="AAT1388" s="8"/>
      <c r="AAU1388" s="8"/>
      <c r="AAV1388" s="8"/>
      <c r="AAW1388" s="8"/>
      <c r="AAX1388" s="8"/>
      <c r="AAY1388" s="8"/>
      <c r="AAZ1388" s="8"/>
      <c r="ABA1388" s="8"/>
      <c r="ABB1388" s="8"/>
      <c r="ABC1388" s="8"/>
      <c r="ABD1388" s="8"/>
      <c r="ABE1388" s="8"/>
      <c r="ABF1388" s="8"/>
      <c r="ABG1388" s="8"/>
      <c r="ABH1388" s="8"/>
      <c r="ABI1388" s="8"/>
      <c r="ABJ1388" s="8"/>
      <c r="ABK1388" s="8"/>
      <c r="ABL1388" s="8"/>
      <c r="ABM1388" s="8"/>
      <c r="ABN1388" s="8"/>
      <c r="ABO1388" s="8"/>
      <c r="ABP1388" s="8"/>
      <c r="ABQ1388" s="8"/>
      <c r="ABR1388" s="8"/>
      <c r="ABS1388" s="8"/>
      <c r="ABT1388" s="8"/>
      <c r="ABU1388" s="8"/>
      <c r="ABV1388" s="8"/>
      <c r="ABW1388" s="8"/>
      <c r="ABX1388" s="8"/>
      <c r="ABY1388" s="8"/>
      <c r="ABZ1388" s="8"/>
      <c r="ACA1388" s="8"/>
      <c r="ACB1388" s="8"/>
      <c r="ACC1388" s="8"/>
      <c r="ACD1388" s="8"/>
      <c r="ACE1388" s="8"/>
      <c r="ACF1388" s="8"/>
      <c r="ACG1388" s="8"/>
      <c r="ACH1388" s="8"/>
      <c r="ACI1388" s="8"/>
      <c r="ACJ1388" s="8"/>
      <c r="ACK1388" s="8"/>
      <c r="ACL1388" s="8"/>
      <c r="ACM1388" s="8"/>
      <c r="ACN1388" s="8"/>
      <c r="ACO1388" s="8"/>
      <c r="ACP1388" s="8"/>
      <c r="ACQ1388" s="8"/>
      <c r="ACR1388" s="8"/>
      <c r="ACS1388" s="8"/>
      <c r="ACT1388" s="8"/>
      <c r="ACU1388" s="8"/>
      <c r="ACV1388" s="8"/>
      <c r="ACW1388" s="8"/>
      <c r="ACX1388" s="8"/>
      <c r="ACY1388" s="8"/>
      <c r="ACZ1388" s="8"/>
      <c r="ADA1388" s="8"/>
      <c r="ADB1388" s="8"/>
      <c r="ADC1388" s="8"/>
      <c r="ADD1388" s="8"/>
      <c r="ADE1388" s="8"/>
      <c r="ADF1388" s="8"/>
      <c r="ADG1388" s="8"/>
      <c r="ADH1388" s="8"/>
      <c r="ADI1388" s="8"/>
      <c r="ADJ1388" s="8"/>
      <c r="ADK1388" s="8"/>
      <c r="ADL1388" s="8"/>
      <c r="ADM1388" s="8"/>
      <c r="ADN1388" s="8"/>
      <c r="ADO1388" s="8"/>
      <c r="ADP1388" s="8"/>
      <c r="ADQ1388" s="8"/>
      <c r="ADR1388" s="8"/>
      <c r="ADS1388" s="8"/>
      <c r="ADT1388" s="8"/>
      <c r="ADU1388" s="8"/>
      <c r="ADV1388" s="8"/>
      <c r="ADW1388" s="8"/>
      <c r="ADX1388" s="8"/>
      <c r="ADY1388" s="8"/>
      <c r="ADZ1388" s="8"/>
      <c r="AEA1388" s="8"/>
      <c r="AEB1388" s="8"/>
      <c r="AEC1388" s="8"/>
      <c r="AED1388" s="8"/>
      <c r="AEE1388" s="8"/>
      <c r="AEF1388" s="8"/>
      <c r="AEG1388" s="8"/>
      <c r="AEH1388" s="8"/>
      <c r="AEI1388" s="8"/>
      <c r="AEJ1388" s="8"/>
      <c r="AEK1388" s="8"/>
      <c r="AEL1388" s="8"/>
      <c r="AEM1388" s="8"/>
      <c r="AEN1388" s="8"/>
      <c r="AEO1388" s="8"/>
      <c r="AEP1388" s="8"/>
      <c r="AEQ1388" s="8"/>
      <c r="AER1388" s="8"/>
      <c r="AES1388" s="8"/>
      <c r="AET1388" s="8"/>
      <c r="AEU1388" s="8"/>
      <c r="AEV1388" s="8"/>
      <c r="AEW1388" s="8"/>
      <c r="AEX1388" s="8"/>
      <c r="AEY1388" s="8"/>
      <c r="AEZ1388" s="8"/>
      <c r="AFA1388" s="8"/>
      <c r="AFB1388" s="8"/>
      <c r="AFC1388" s="8"/>
      <c r="AFD1388" s="8"/>
      <c r="AFE1388" s="8"/>
      <c r="AFF1388" s="8"/>
      <c r="AFG1388" s="8"/>
      <c r="AFH1388" s="8"/>
      <c r="AFI1388" s="8"/>
      <c r="AFJ1388" s="8"/>
      <c r="AFK1388" s="8"/>
      <c r="AFL1388" s="8"/>
      <c r="AFM1388" s="8"/>
      <c r="AFN1388" s="8"/>
      <c r="AFO1388" s="8"/>
      <c r="AFP1388" s="8"/>
      <c r="AFQ1388" s="8"/>
      <c r="AFR1388" s="8"/>
      <c r="AFS1388" s="8"/>
      <c r="AFT1388" s="8"/>
      <c r="AFU1388" s="8"/>
      <c r="AFV1388" s="8"/>
      <c r="AFW1388" s="8"/>
      <c r="AFX1388" s="8"/>
      <c r="AFY1388" s="8"/>
      <c r="AFZ1388" s="8"/>
      <c r="AGA1388" s="8"/>
      <c r="AGB1388" s="8"/>
      <c r="AGC1388" s="8"/>
      <c r="AGD1388" s="8"/>
      <c r="AGE1388" s="8"/>
      <c r="AGF1388" s="8"/>
      <c r="AGG1388" s="8"/>
      <c r="AGH1388" s="8"/>
      <c r="AGI1388" s="8"/>
      <c r="AGJ1388" s="8"/>
      <c r="AGK1388" s="8"/>
      <c r="AGL1388" s="8"/>
      <c r="AGM1388" s="8"/>
      <c r="AGN1388" s="8"/>
      <c r="AGO1388" s="8"/>
      <c r="AGP1388" s="8"/>
      <c r="AGQ1388" s="8"/>
      <c r="AGR1388" s="8"/>
      <c r="AGS1388" s="8"/>
      <c r="AGT1388" s="8"/>
      <c r="AGU1388" s="8"/>
      <c r="AGV1388" s="8"/>
      <c r="AGW1388" s="8"/>
      <c r="AGX1388" s="8"/>
      <c r="AGY1388" s="8"/>
      <c r="AGZ1388" s="8"/>
      <c r="AHA1388" s="8"/>
      <c r="AHB1388" s="8"/>
      <c r="AHC1388" s="8"/>
      <c r="AHD1388" s="8"/>
      <c r="AHE1388" s="8"/>
      <c r="AHF1388" s="8"/>
      <c r="AHG1388" s="8"/>
      <c r="AHH1388" s="8"/>
      <c r="AHI1388" s="8"/>
      <c r="AHJ1388" s="8"/>
      <c r="AHK1388" s="8"/>
      <c r="AHL1388" s="8"/>
      <c r="AHM1388" s="8"/>
      <c r="AHN1388" s="8"/>
      <c r="AHO1388" s="8"/>
      <c r="AHP1388" s="8"/>
      <c r="AHQ1388" s="8"/>
      <c r="AHR1388" s="8"/>
      <c r="AHS1388" s="8"/>
      <c r="AHT1388" s="8"/>
      <c r="AHU1388" s="8"/>
      <c r="AHV1388" s="8"/>
      <c r="AHW1388" s="8"/>
      <c r="AHX1388" s="8"/>
      <c r="AHY1388" s="8"/>
      <c r="AHZ1388" s="8"/>
      <c r="AIA1388" s="8"/>
      <c r="AIB1388" s="8"/>
      <c r="AIC1388" s="8"/>
      <c r="AID1388" s="8"/>
      <c r="AIE1388" s="8"/>
      <c r="AIF1388" s="8"/>
      <c r="AIG1388" s="8"/>
      <c r="AIH1388" s="8"/>
      <c r="AII1388" s="8"/>
      <c r="AIJ1388" s="8"/>
      <c r="AIK1388" s="8"/>
      <c r="AIL1388" s="8"/>
      <c r="AIM1388" s="8"/>
      <c r="AIN1388" s="8"/>
      <c r="AIO1388" s="8"/>
      <c r="AIP1388" s="8"/>
      <c r="AIQ1388" s="8"/>
      <c r="AIR1388" s="8"/>
      <c r="AIS1388" s="8"/>
      <c r="AIT1388" s="8"/>
      <c r="AIU1388" s="8"/>
      <c r="AIV1388" s="8"/>
      <c r="AIW1388" s="8"/>
      <c r="AIX1388" s="8"/>
      <c r="AIY1388" s="8"/>
      <c r="AIZ1388" s="8"/>
      <c r="AJA1388" s="8"/>
      <c r="AJB1388" s="8"/>
      <c r="AJC1388" s="8"/>
      <c r="AJD1388" s="8"/>
      <c r="AJE1388" s="8"/>
      <c r="AJF1388" s="8"/>
      <c r="AJG1388" s="8"/>
      <c r="AJH1388" s="8"/>
      <c r="AJI1388" s="8"/>
      <c r="AJJ1388" s="8"/>
      <c r="AJK1388" s="8"/>
      <c r="AJL1388" s="8"/>
      <c r="AJM1388" s="8"/>
      <c r="AJN1388" s="8"/>
      <c r="AJO1388" s="8"/>
      <c r="AJP1388" s="8"/>
      <c r="AJQ1388" s="8"/>
      <c r="AJR1388" s="8"/>
      <c r="AJS1388" s="8"/>
      <c r="AJT1388" s="8"/>
      <c r="AJU1388" s="8"/>
      <c r="AJV1388" s="8"/>
      <c r="AJW1388" s="8"/>
      <c r="AJX1388" s="8"/>
      <c r="AJY1388" s="8"/>
      <c r="AJZ1388" s="8"/>
      <c r="AKA1388" s="8"/>
      <c r="AKB1388" s="8"/>
      <c r="AKC1388" s="8"/>
      <c r="AKD1388" s="8"/>
      <c r="AKE1388" s="8"/>
      <c r="AKF1388" s="8"/>
      <c r="AKG1388" s="8"/>
      <c r="AKH1388" s="8"/>
      <c r="AKI1388" s="8"/>
      <c r="AKJ1388" s="8"/>
      <c r="AKK1388" s="8"/>
      <c r="AKL1388" s="8"/>
      <c r="AKM1388" s="8"/>
      <c r="AKN1388" s="8"/>
      <c r="AKO1388" s="8"/>
      <c r="AKP1388" s="8"/>
      <c r="AKQ1388" s="8"/>
      <c r="AKR1388" s="8"/>
      <c r="AKS1388" s="8"/>
      <c r="AKT1388" s="8"/>
      <c r="AKU1388" s="8"/>
      <c r="AKV1388" s="8"/>
      <c r="AKW1388" s="8"/>
      <c r="AKX1388" s="8"/>
      <c r="AKY1388" s="8"/>
      <c r="AKZ1388" s="8"/>
      <c r="ALA1388" s="8"/>
      <c r="ALB1388" s="8"/>
      <c r="ALC1388" s="8"/>
      <c r="ALD1388" s="8"/>
      <c r="ALE1388" s="8"/>
      <c r="ALF1388" s="8"/>
      <c r="ALG1388" s="8"/>
      <c r="ALH1388" s="8"/>
      <c r="ALI1388" s="8"/>
      <c r="ALJ1388" s="8"/>
      <c r="ALK1388" s="8"/>
      <c r="ALL1388" s="8"/>
      <c r="ALM1388" s="8"/>
      <c r="ALN1388" s="8"/>
      <c r="ALO1388" s="8"/>
      <c r="ALP1388" s="8"/>
      <c r="ALQ1388" s="8"/>
      <c r="ALR1388" s="8"/>
      <c r="ALS1388" s="8"/>
      <c r="ALT1388" s="8"/>
      <c r="ALU1388" s="8"/>
      <c r="ALV1388" s="8"/>
      <c r="ALW1388" s="8"/>
      <c r="ALX1388" s="8"/>
      <c r="ALY1388" s="8"/>
      <c r="ALZ1388" s="8"/>
      <c r="AMA1388" s="8"/>
      <c r="AMB1388" s="8"/>
      <c r="AMC1388" s="8"/>
      <c r="AMD1388" s="8"/>
      <c r="AME1388" s="8"/>
      <c r="AMF1388" s="8"/>
      <c r="AMG1388" s="8"/>
      <c r="AMH1388" s="8"/>
      <c r="AMI1388" s="8"/>
      <c r="AMJ1388" s="8"/>
      <c r="AMK1388" s="8"/>
      <c r="AML1388" s="8"/>
      <c r="AMM1388" s="8"/>
      <c r="AMN1388" s="8"/>
      <c r="AMO1388" s="8"/>
      <c r="AMP1388" s="8"/>
      <c r="AMQ1388" s="8"/>
      <c r="AMR1388" s="8"/>
      <c r="AMS1388" s="8"/>
      <c r="AMT1388" s="8"/>
      <c r="AMU1388" s="8"/>
      <c r="AMV1388" s="8"/>
      <c r="AMW1388" s="8"/>
      <c r="AMX1388" s="8"/>
      <c r="AMY1388" s="8"/>
      <c r="AMZ1388" s="8"/>
      <c r="ANA1388" s="8"/>
      <c r="ANB1388" s="8"/>
      <c r="ANC1388" s="8"/>
      <c r="AND1388" s="8"/>
      <c r="ANE1388" s="8"/>
      <c r="ANF1388" s="8"/>
      <c r="ANG1388" s="8"/>
      <c r="ANH1388" s="8"/>
      <c r="ANI1388" s="8"/>
      <c r="ANJ1388" s="8"/>
      <c r="ANK1388" s="8"/>
      <c r="ANL1388" s="8"/>
      <c r="ANM1388" s="8"/>
      <c r="ANN1388" s="8"/>
      <c r="ANO1388" s="8"/>
      <c r="ANP1388" s="8"/>
      <c r="ANQ1388" s="8"/>
      <c r="ANR1388" s="8"/>
      <c r="ANS1388" s="8"/>
      <c r="ANT1388" s="8"/>
      <c r="ANU1388" s="8"/>
      <c r="ANV1388" s="8"/>
      <c r="ANW1388" s="8"/>
      <c r="ANX1388" s="8"/>
      <c r="ANY1388" s="8"/>
      <c r="ANZ1388" s="8"/>
      <c r="AOA1388" s="8"/>
      <c r="AOB1388" s="8"/>
      <c r="AOC1388" s="8"/>
      <c r="AOD1388" s="8"/>
      <c r="AOE1388" s="8"/>
      <c r="AOF1388" s="8"/>
      <c r="AOG1388" s="8"/>
      <c r="AOH1388" s="8"/>
      <c r="AOI1388" s="8"/>
      <c r="AOJ1388" s="8"/>
      <c r="AOK1388" s="8"/>
      <c r="AOL1388" s="8"/>
      <c r="AOM1388" s="8"/>
      <c r="AON1388" s="8"/>
      <c r="AOO1388" s="8"/>
      <c r="AOP1388" s="8"/>
      <c r="AOQ1388" s="8"/>
      <c r="AOR1388" s="8"/>
      <c r="AOS1388" s="8"/>
      <c r="AOT1388" s="8"/>
      <c r="AOU1388" s="8"/>
      <c r="AOV1388" s="8"/>
      <c r="AOW1388" s="8"/>
      <c r="AOX1388" s="8"/>
      <c r="AOY1388" s="8"/>
      <c r="AOZ1388" s="8"/>
      <c r="APA1388" s="8"/>
      <c r="APB1388" s="8"/>
      <c r="APC1388" s="8"/>
      <c r="APD1388" s="8"/>
      <c r="APE1388" s="8"/>
      <c r="APF1388" s="8"/>
      <c r="APG1388" s="8"/>
      <c r="APH1388" s="8"/>
      <c r="API1388" s="8"/>
      <c r="APJ1388" s="8"/>
      <c r="APK1388" s="8"/>
      <c r="APL1388" s="8"/>
      <c r="APM1388" s="8"/>
      <c r="APN1388" s="8"/>
      <c r="APO1388" s="8"/>
      <c r="APP1388" s="8"/>
      <c r="APQ1388" s="8"/>
      <c r="APR1388" s="8"/>
      <c r="APS1388" s="8"/>
      <c r="APT1388" s="8"/>
      <c r="APU1388" s="8"/>
      <c r="APV1388" s="8"/>
      <c r="APW1388" s="8"/>
      <c r="APX1388" s="8"/>
      <c r="APY1388" s="8"/>
      <c r="APZ1388" s="8"/>
      <c r="AQA1388" s="8"/>
      <c r="AQB1388" s="8"/>
      <c r="AQC1388" s="8"/>
      <c r="AQD1388" s="8"/>
      <c r="AQE1388" s="8"/>
      <c r="AQF1388" s="8"/>
      <c r="AQG1388" s="8"/>
      <c r="AQH1388" s="8"/>
      <c r="AQI1388" s="8"/>
      <c r="AQJ1388" s="8"/>
      <c r="AQK1388" s="8"/>
      <c r="AQL1388" s="8"/>
      <c r="AQM1388" s="8"/>
      <c r="AQN1388" s="8"/>
      <c r="AQO1388" s="8"/>
      <c r="AQP1388" s="8"/>
      <c r="AQQ1388" s="8"/>
      <c r="AQR1388" s="8"/>
      <c r="AQS1388" s="8"/>
      <c r="AQT1388" s="8"/>
      <c r="AQU1388" s="8"/>
      <c r="AQV1388" s="8"/>
      <c r="AQW1388" s="8"/>
      <c r="AQX1388" s="8"/>
      <c r="AQY1388" s="8"/>
      <c r="AQZ1388" s="8"/>
      <c r="ARA1388" s="8"/>
      <c r="ARB1388" s="8"/>
      <c r="ARC1388" s="8"/>
      <c r="ARD1388" s="8"/>
      <c r="ARE1388" s="8"/>
      <c r="ARF1388" s="8"/>
      <c r="ARG1388" s="8"/>
      <c r="ARH1388" s="8"/>
      <c r="ARI1388" s="8"/>
      <c r="ARJ1388" s="8"/>
      <c r="ARK1388" s="8"/>
      <c r="ARL1388" s="8"/>
      <c r="ARM1388" s="8"/>
      <c r="ARN1388" s="8"/>
      <c r="ARO1388" s="8"/>
      <c r="ARP1388" s="8"/>
      <c r="ARQ1388" s="8"/>
      <c r="ARR1388" s="8"/>
      <c r="ARS1388" s="8"/>
      <c r="ART1388" s="8"/>
      <c r="ARU1388" s="8"/>
      <c r="ARV1388" s="8"/>
      <c r="ARW1388" s="8"/>
      <c r="ARX1388" s="8"/>
      <c r="ARY1388" s="8"/>
      <c r="ARZ1388" s="8"/>
      <c r="ASA1388" s="8"/>
      <c r="ASB1388" s="8"/>
      <c r="ASC1388" s="8"/>
      <c r="ASD1388" s="8"/>
      <c r="ASE1388" s="8"/>
      <c r="ASF1388" s="8"/>
      <c r="ASG1388" s="8"/>
      <c r="ASH1388" s="8"/>
      <c r="ASI1388" s="8"/>
      <c r="ASJ1388" s="8"/>
      <c r="ASK1388" s="8"/>
      <c r="ASL1388" s="8"/>
      <c r="ASM1388" s="8"/>
      <c r="ASN1388" s="8"/>
      <c r="ASO1388" s="8"/>
      <c r="ASP1388" s="8"/>
      <c r="ASQ1388" s="8"/>
      <c r="ASR1388" s="8"/>
      <c r="ASS1388" s="8"/>
      <c r="AST1388" s="8"/>
      <c r="ASU1388" s="8"/>
      <c r="ASV1388" s="8"/>
      <c r="ASW1388" s="8"/>
      <c r="ASX1388" s="8"/>
      <c r="ASY1388" s="8"/>
      <c r="ASZ1388" s="8"/>
      <c r="ATA1388" s="8"/>
      <c r="ATB1388" s="8"/>
      <c r="ATC1388" s="8"/>
      <c r="ATD1388" s="8"/>
      <c r="ATE1388" s="8"/>
      <c r="ATF1388" s="8"/>
      <c r="ATG1388" s="8"/>
      <c r="ATH1388" s="8"/>
      <c r="ATI1388" s="8"/>
      <c r="ATJ1388" s="8"/>
      <c r="ATK1388" s="8"/>
      <c r="ATL1388" s="8"/>
      <c r="ATM1388" s="8"/>
      <c r="ATN1388" s="8"/>
      <c r="ATO1388" s="8"/>
      <c r="ATP1388" s="8"/>
      <c r="ATQ1388" s="8"/>
      <c r="ATR1388" s="8"/>
      <c r="ATS1388" s="8"/>
      <c r="ATT1388" s="8"/>
      <c r="ATU1388" s="8"/>
      <c r="ATV1388" s="8"/>
      <c r="ATW1388" s="8"/>
      <c r="ATX1388" s="8"/>
      <c r="ATY1388" s="8"/>
      <c r="ATZ1388" s="8"/>
      <c r="AUA1388" s="8"/>
      <c r="AUB1388" s="8"/>
      <c r="AUC1388" s="8"/>
      <c r="AUD1388" s="8"/>
      <c r="AUE1388" s="8"/>
      <c r="AUF1388" s="8"/>
      <c r="AUG1388" s="8"/>
      <c r="AUH1388" s="8"/>
      <c r="AUI1388" s="8"/>
      <c r="AUJ1388" s="8"/>
      <c r="AUK1388" s="8"/>
      <c r="AUL1388" s="8"/>
      <c r="AUM1388" s="8"/>
      <c r="AUN1388" s="8"/>
      <c r="AUO1388" s="8"/>
      <c r="AUP1388" s="8"/>
      <c r="AUQ1388" s="8"/>
      <c r="AUR1388" s="8"/>
      <c r="AUS1388" s="8"/>
      <c r="AUT1388" s="8"/>
      <c r="AUU1388" s="8"/>
      <c r="AUV1388" s="8"/>
      <c r="AUW1388" s="8"/>
      <c r="AUX1388" s="8"/>
      <c r="AUY1388" s="8"/>
      <c r="AUZ1388" s="8"/>
      <c r="AVA1388" s="8"/>
      <c r="AVB1388" s="8"/>
      <c r="AVC1388" s="8"/>
      <c r="AVD1388" s="8"/>
      <c r="AVE1388" s="8"/>
      <c r="AVF1388" s="8"/>
      <c r="AVG1388" s="8"/>
      <c r="AVH1388" s="8"/>
      <c r="AVI1388" s="8"/>
      <c r="AVJ1388" s="8"/>
      <c r="AVK1388" s="8"/>
      <c r="AVL1388" s="8"/>
      <c r="AVM1388" s="8"/>
      <c r="AVN1388" s="8"/>
      <c r="AVO1388" s="8"/>
      <c r="AVP1388" s="8"/>
      <c r="AVQ1388" s="8"/>
      <c r="AVR1388" s="8"/>
      <c r="AVS1388" s="8"/>
      <c r="AVT1388" s="8"/>
      <c r="AVU1388" s="8"/>
      <c r="AVV1388" s="8"/>
      <c r="AVW1388" s="8"/>
      <c r="AVX1388" s="8"/>
      <c r="AVY1388" s="8"/>
      <c r="AVZ1388" s="8"/>
      <c r="AWA1388" s="8"/>
      <c r="AWB1388" s="8"/>
      <c r="AWC1388" s="8"/>
      <c r="AWD1388" s="8"/>
      <c r="AWE1388" s="8"/>
      <c r="AWF1388" s="8"/>
      <c r="AWG1388" s="8"/>
      <c r="AWH1388" s="8"/>
      <c r="AWI1388" s="8"/>
      <c r="AWJ1388" s="8"/>
      <c r="AWK1388" s="8"/>
      <c r="AWL1388" s="8"/>
      <c r="AWM1388" s="8"/>
      <c r="AWN1388" s="8"/>
      <c r="AWO1388" s="8"/>
      <c r="AWP1388" s="8"/>
      <c r="AWQ1388" s="8"/>
      <c r="AWR1388" s="8"/>
      <c r="AWS1388" s="8"/>
      <c r="AWT1388" s="8"/>
      <c r="AWU1388" s="8"/>
      <c r="AWV1388" s="8"/>
      <c r="AWW1388" s="8"/>
      <c r="AWX1388" s="8"/>
      <c r="AWY1388" s="8"/>
      <c r="AWZ1388" s="8"/>
      <c r="AXA1388" s="8"/>
      <c r="AXB1388" s="8"/>
      <c r="AXC1388" s="8"/>
      <c r="AXD1388" s="8"/>
      <c r="AXE1388" s="8"/>
      <c r="AXF1388" s="8"/>
      <c r="AXG1388" s="8"/>
      <c r="AXH1388" s="8"/>
      <c r="AXI1388" s="8"/>
      <c r="AXJ1388" s="8"/>
      <c r="AXK1388" s="8"/>
      <c r="AXL1388" s="8"/>
      <c r="AXM1388" s="8"/>
      <c r="AXN1388" s="8"/>
      <c r="AXO1388" s="8"/>
      <c r="AXP1388" s="8"/>
      <c r="AXQ1388" s="8"/>
      <c r="AXR1388" s="8"/>
      <c r="AXS1388" s="8"/>
      <c r="AXT1388" s="8"/>
      <c r="AXU1388" s="8"/>
      <c r="AXV1388" s="8"/>
      <c r="AXW1388" s="8"/>
      <c r="AXX1388" s="8"/>
      <c r="AXY1388" s="8"/>
      <c r="AXZ1388" s="8"/>
      <c r="AYA1388" s="8"/>
      <c r="AYB1388" s="8"/>
      <c r="AYC1388" s="8"/>
      <c r="AYD1388" s="8"/>
      <c r="AYE1388" s="8"/>
      <c r="AYF1388" s="8"/>
      <c r="AYG1388" s="8"/>
      <c r="AYH1388" s="8"/>
      <c r="AYI1388" s="8"/>
      <c r="AYJ1388" s="8"/>
      <c r="AYK1388" s="8"/>
      <c r="AYL1388" s="8"/>
      <c r="AYM1388" s="8"/>
      <c r="AYN1388" s="8"/>
      <c r="AYO1388" s="8"/>
      <c r="AYP1388" s="8"/>
      <c r="AYQ1388" s="8"/>
      <c r="AYR1388" s="8"/>
      <c r="AYS1388" s="8"/>
      <c r="AYT1388" s="8"/>
      <c r="AYU1388" s="8"/>
      <c r="AYV1388" s="8"/>
      <c r="AYW1388" s="8"/>
      <c r="AYX1388" s="8"/>
      <c r="AYY1388" s="8"/>
      <c r="AYZ1388" s="8"/>
      <c r="AZA1388" s="8"/>
      <c r="AZB1388" s="8"/>
      <c r="AZC1388" s="8"/>
      <c r="AZD1388" s="8"/>
      <c r="AZE1388" s="8"/>
      <c r="AZF1388" s="8"/>
      <c r="AZG1388" s="8"/>
      <c r="AZH1388" s="8"/>
      <c r="AZI1388" s="8"/>
      <c r="AZJ1388" s="8"/>
      <c r="AZK1388" s="8"/>
      <c r="AZL1388" s="8"/>
      <c r="AZM1388" s="8"/>
      <c r="AZN1388" s="8"/>
      <c r="AZO1388" s="8"/>
      <c r="AZP1388" s="8"/>
      <c r="AZQ1388" s="8"/>
      <c r="AZR1388" s="8"/>
      <c r="AZS1388" s="8"/>
      <c r="AZT1388" s="8"/>
      <c r="AZU1388" s="8"/>
      <c r="AZV1388" s="8"/>
      <c r="AZW1388" s="8"/>
      <c r="AZX1388" s="8"/>
      <c r="AZY1388" s="8"/>
      <c r="AZZ1388" s="8"/>
      <c r="BAA1388" s="8"/>
      <c r="BAB1388" s="8"/>
      <c r="BAC1388" s="8"/>
      <c r="BAD1388" s="8"/>
      <c r="BAE1388" s="8"/>
      <c r="BAF1388" s="8"/>
      <c r="BAG1388" s="8"/>
      <c r="BAH1388" s="8"/>
      <c r="BAI1388" s="8"/>
      <c r="BAJ1388" s="8"/>
      <c r="BAK1388" s="8"/>
      <c r="BAL1388" s="8"/>
      <c r="BAM1388" s="8"/>
      <c r="BAN1388" s="8"/>
      <c r="BAO1388" s="8"/>
      <c r="BAP1388" s="8"/>
      <c r="BAQ1388" s="8"/>
      <c r="BAR1388" s="8"/>
      <c r="BAS1388" s="8"/>
      <c r="BAT1388" s="8"/>
      <c r="BAU1388" s="8"/>
      <c r="BAV1388" s="8"/>
      <c r="BAW1388" s="8"/>
      <c r="BAX1388" s="8"/>
      <c r="BAY1388" s="8"/>
      <c r="BAZ1388" s="8"/>
      <c r="BBA1388" s="8"/>
      <c r="BBB1388" s="8"/>
      <c r="BBC1388" s="8"/>
      <c r="BBD1388" s="8"/>
      <c r="BBE1388" s="8"/>
      <c r="BBF1388" s="8"/>
      <c r="BBG1388" s="8"/>
      <c r="BBH1388" s="8"/>
      <c r="BBI1388" s="8"/>
      <c r="BBJ1388" s="8"/>
      <c r="BBK1388" s="8"/>
      <c r="BBL1388" s="8"/>
      <c r="BBM1388" s="8"/>
      <c r="BBN1388" s="8"/>
      <c r="BBO1388" s="8"/>
      <c r="BBP1388" s="8"/>
      <c r="BBQ1388" s="8"/>
      <c r="BBR1388" s="8"/>
      <c r="BBS1388" s="8"/>
      <c r="BBT1388" s="8"/>
      <c r="BBU1388" s="8"/>
      <c r="BBV1388" s="8"/>
      <c r="BBW1388" s="8"/>
      <c r="BBX1388" s="8"/>
      <c r="BBY1388" s="8"/>
      <c r="BBZ1388" s="8"/>
      <c r="BCA1388" s="8"/>
      <c r="BCB1388" s="8"/>
      <c r="BCC1388" s="8"/>
      <c r="BCD1388" s="8"/>
      <c r="BCE1388" s="8"/>
      <c r="BCF1388" s="8"/>
      <c r="BCG1388" s="8"/>
      <c r="BCH1388" s="8"/>
      <c r="BCI1388" s="8"/>
      <c r="BCJ1388" s="8"/>
      <c r="BCK1388" s="8"/>
      <c r="BCL1388" s="8"/>
      <c r="BCM1388" s="8"/>
      <c r="BCN1388" s="8"/>
      <c r="BCO1388" s="8"/>
      <c r="BCP1388" s="8"/>
      <c r="BCQ1388" s="8"/>
      <c r="BCR1388" s="8"/>
      <c r="BCS1388" s="8"/>
      <c r="BCT1388" s="8"/>
      <c r="BCU1388" s="8"/>
      <c r="BCV1388" s="8"/>
      <c r="BCW1388" s="8"/>
      <c r="BCX1388" s="8"/>
      <c r="BCY1388" s="8"/>
      <c r="BCZ1388" s="8"/>
      <c r="BDA1388" s="8"/>
      <c r="BDB1388" s="8"/>
      <c r="BDC1388" s="8"/>
      <c r="BDD1388" s="8"/>
      <c r="BDE1388" s="8"/>
      <c r="BDF1388" s="8"/>
      <c r="BDG1388" s="8"/>
      <c r="BDH1388" s="8"/>
      <c r="BDI1388" s="8"/>
      <c r="BDJ1388" s="8"/>
      <c r="BDK1388" s="8"/>
      <c r="BDL1388" s="8"/>
      <c r="BDM1388" s="8"/>
      <c r="BDN1388" s="8"/>
      <c r="BDO1388" s="8"/>
      <c r="BDP1388" s="8"/>
      <c r="BDQ1388" s="8"/>
      <c r="BDR1388" s="8"/>
      <c r="BDS1388" s="8"/>
      <c r="BDT1388" s="8"/>
      <c r="BDU1388" s="8"/>
      <c r="BDV1388" s="8"/>
      <c r="BDW1388" s="8"/>
      <c r="BDX1388" s="8"/>
      <c r="BDY1388" s="8"/>
      <c r="BDZ1388" s="8"/>
      <c r="BEA1388" s="8"/>
      <c r="BEB1388" s="8"/>
      <c r="BEC1388" s="8"/>
      <c r="BED1388" s="8"/>
      <c r="BEE1388" s="8"/>
      <c r="BEF1388" s="8"/>
      <c r="BEG1388" s="8"/>
      <c r="BEH1388" s="8"/>
      <c r="BEI1388" s="8"/>
      <c r="BEJ1388" s="8"/>
      <c r="BEK1388" s="8"/>
      <c r="BEL1388" s="8"/>
      <c r="BEM1388" s="8"/>
      <c r="BEN1388" s="8"/>
      <c r="BEO1388" s="8"/>
      <c r="BEP1388" s="8"/>
      <c r="BEQ1388" s="8"/>
      <c r="BER1388" s="8"/>
      <c r="BES1388" s="8"/>
      <c r="BET1388" s="8"/>
      <c r="BEU1388" s="8"/>
      <c r="BEV1388" s="8"/>
      <c r="BEW1388" s="8"/>
      <c r="BEX1388" s="8"/>
      <c r="BEY1388" s="8"/>
      <c r="BEZ1388" s="8"/>
      <c r="BFA1388" s="8"/>
      <c r="BFB1388" s="8"/>
      <c r="BFC1388" s="8"/>
      <c r="BFD1388" s="8"/>
      <c r="BFE1388" s="8"/>
      <c r="BFF1388" s="8"/>
      <c r="BFG1388" s="8"/>
      <c r="BFH1388" s="8"/>
      <c r="BFI1388" s="8"/>
      <c r="BFJ1388" s="8"/>
      <c r="BFK1388" s="8"/>
      <c r="BFL1388" s="8"/>
      <c r="BFM1388" s="8"/>
      <c r="BFN1388" s="8"/>
      <c r="BFO1388" s="8"/>
      <c r="BFP1388" s="8"/>
      <c r="BFQ1388" s="8"/>
      <c r="BFR1388" s="8"/>
      <c r="BFS1388" s="8"/>
      <c r="BFT1388" s="8"/>
      <c r="BFU1388" s="8"/>
      <c r="BFV1388" s="8"/>
      <c r="BFW1388" s="8"/>
      <c r="BFX1388" s="8"/>
      <c r="BFY1388" s="8"/>
      <c r="BFZ1388" s="8"/>
      <c r="BGA1388" s="8"/>
      <c r="BGB1388" s="8"/>
      <c r="BGC1388" s="8"/>
      <c r="BGD1388" s="8"/>
      <c r="BGE1388" s="8"/>
      <c r="BGF1388" s="8"/>
      <c r="BGG1388" s="8"/>
      <c r="BGH1388" s="8"/>
      <c r="BGI1388" s="8"/>
      <c r="BGJ1388" s="8"/>
      <c r="BGK1388" s="8"/>
      <c r="BGL1388" s="8"/>
      <c r="BGM1388" s="8"/>
      <c r="BGN1388" s="8"/>
      <c r="BGO1388" s="8"/>
      <c r="BGP1388" s="8"/>
      <c r="BGQ1388" s="8"/>
      <c r="BGR1388" s="8"/>
      <c r="BGS1388" s="8"/>
      <c r="BGT1388" s="8"/>
      <c r="BGU1388" s="8"/>
      <c r="BGV1388" s="8"/>
      <c r="BGW1388" s="8"/>
      <c r="BGX1388" s="8"/>
      <c r="BGY1388" s="8"/>
      <c r="BGZ1388" s="8"/>
      <c r="BHA1388" s="8"/>
      <c r="BHB1388" s="8"/>
      <c r="BHC1388" s="8"/>
      <c r="BHD1388" s="8"/>
      <c r="BHE1388" s="8"/>
      <c r="BHF1388" s="8"/>
      <c r="BHG1388" s="8"/>
      <c r="BHH1388" s="8"/>
      <c r="BHI1388" s="8"/>
      <c r="BHJ1388" s="8"/>
      <c r="BHK1388" s="8"/>
      <c r="BHL1388" s="8"/>
      <c r="BHM1388" s="8"/>
      <c r="BHN1388" s="8"/>
      <c r="BHO1388" s="8"/>
      <c r="BHP1388" s="8"/>
      <c r="BHQ1388" s="8"/>
      <c r="BHR1388" s="8"/>
      <c r="BHS1388" s="8"/>
      <c r="BHT1388" s="8"/>
      <c r="BHU1388" s="8"/>
      <c r="BHV1388" s="8"/>
      <c r="BHW1388" s="8"/>
      <c r="BHX1388" s="8"/>
      <c r="BHY1388" s="8"/>
      <c r="BHZ1388" s="8"/>
      <c r="BIA1388" s="8"/>
      <c r="BIB1388" s="8"/>
      <c r="BIC1388" s="8"/>
      <c r="BID1388" s="8"/>
      <c r="BIE1388" s="8"/>
      <c r="BIF1388" s="8"/>
      <c r="BIG1388" s="8"/>
      <c r="BIH1388" s="8"/>
      <c r="BII1388" s="8"/>
      <c r="BIJ1388" s="8"/>
      <c r="BIK1388" s="8"/>
      <c r="BIL1388" s="8"/>
      <c r="BIM1388" s="8"/>
      <c r="BIN1388" s="8"/>
      <c r="BIO1388" s="8"/>
      <c r="BIP1388" s="8"/>
      <c r="BIQ1388" s="8"/>
      <c r="BIR1388" s="8"/>
      <c r="BIS1388" s="8"/>
      <c r="BIT1388" s="8"/>
      <c r="BIU1388" s="8"/>
      <c r="BIV1388" s="8"/>
      <c r="BIW1388" s="8"/>
      <c r="BIX1388" s="8"/>
      <c r="BIY1388" s="8"/>
      <c r="BIZ1388" s="8"/>
      <c r="BJA1388" s="8"/>
      <c r="BJB1388" s="8"/>
      <c r="BJC1388" s="8"/>
      <c r="BJD1388" s="8"/>
      <c r="BJE1388" s="8"/>
      <c r="BJF1388" s="8"/>
      <c r="BJG1388" s="8"/>
      <c r="BJH1388" s="8"/>
      <c r="BJI1388" s="8"/>
      <c r="BJJ1388" s="8"/>
      <c r="BJK1388" s="8"/>
      <c r="BJL1388" s="8"/>
      <c r="BJM1388" s="8"/>
      <c r="BJN1388" s="8"/>
      <c r="BJO1388" s="8"/>
      <c r="BJP1388" s="8"/>
      <c r="BJQ1388" s="8"/>
      <c r="BJR1388" s="8"/>
      <c r="BJS1388" s="8"/>
      <c r="BJT1388" s="8"/>
      <c r="BJU1388" s="8"/>
      <c r="BJV1388" s="8"/>
      <c r="BJW1388" s="8"/>
      <c r="BJX1388" s="8"/>
      <c r="BJY1388" s="8"/>
      <c r="BJZ1388" s="8"/>
      <c r="BKA1388" s="8"/>
      <c r="BKB1388" s="8"/>
      <c r="BKC1388" s="8"/>
      <c r="BKD1388" s="8"/>
      <c r="BKE1388" s="8"/>
      <c r="BKF1388" s="8"/>
      <c r="BKG1388" s="8"/>
      <c r="BKH1388" s="8"/>
      <c r="BKI1388" s="8"/>
      <c r="BKJ1388" s="8"/>
      <c r="BKK1388" s="8"/>
      <c r="BKL1388" s="8"/>
      <c r="BKM1388" s="8"/>
      <c r="BKN1388" s="8"/>
      <c r="BKO1388" s="8"/>
      <c r="BKP1388" s="8"/>
      <c r="BKQ1388" s="8"/>
      <c r="BKR1388" s="8"/>
      <c r="BKS1388" s="8"/>
      <c r="BKT1388" s="8"/>
      <c r="BKU1388" s="8"/>
      <c r="BKV1388" s="8"/>
      <c r="BKW1388" s="8"/>
      <c r="BKX1388" s="8"/>
      <c r="BKY1388" s="8"/>
      <c r="BKZ1388" s="8"/>
      <c r="BLA1388" s="8"/>
      <c r="BLB1388" s="8"/>
      <c r="BLC1388" s="8"/>
      <c r="BLD1388" s="8"/>
      <c r="BLE1388" s="8"/>
      <c r="BLF1388" s="8"/>
      <c r="BLG1388" s="8"/>
      <c r="BLH1388" s="8"/>
      <c r="BLI1388" s="8"/>
      <c r="BLJ1388" s="8"/>
      <c r="BLK1388" s="8"/>
      <c r="BLL1388" s="8"/>
      <c r="BLM1388" s="8"/>
      <c r="BLN1388" s="8"/>
      <c r="BLO1388" s="8"/>
      <c r="BLP1388" s="8"/>
      <c r="BLQ1388" s="8"/>
      <c r="BLR1388" s="8"/>
      <c r="BLS1388" s="8"/>
      <c r="BLT1388" s="8"/>
      <c r="BLU1388" s="8"/>
      <c r="BLV1388" s="8"/>
      <c r="BLW1388" s="8"/>
      <c r="BLX1388" s="8"/>
      <c r="BLY1388" s="8"/>
      <c r="BLZ1388" s="8"/>
      <c r="BMA1388" s="8"/>
      <c r="BMB1388" s="8"/>
      <c r="BMC1388" s="8"/>
      <c r="BMD1388" s="8"/>
      <c r="BME1388" s="8"/>
      <c r="BMF1388" s="8"/>
      <c r="BMG1388" s="8"/>
      <c r="BMH1388" s="8"/>
      <c r="BMI1388" s="8"/>
      <c r="BMJ1388" s="8"/>
      <c r="BMK1388" s="8"/>
      <c r="BML1388" s="8"/>
      <c r="BMM1388" s="8"/>
      <c r="BMN1388" s="8"/>
      <c r="BMO1388" s="8"/>
      <c r="BMP1388" s="8"/>
      <c r="BMQ1388" s="8"/>
      <c r="BMR1388" s="8"/>
      <c r="BMS1388" s="8"/>
      <c r="BMT1388" s="8"/>
      <c r="BMU1388" s="8"/>
      <c r="BMV1388" s="8"/>
      <c r="BMW1388" s="8"/>
      <c r="BMX1388" s="8"/>
      <c r="BMY1388" s="8"/>
      <c r="BMZ1388" s="8"/>
      <c r="BNA1388" s="8"/>
      <c r="BNB1388" s="8"/>
      <c r="BNC1388" s="8"/>
      <c r="BND1388" s="8"/>
      <c r="BNE1388" s="8"/>
      <c r="BNF1388" s="8"/>
      <c r="BNG1388" s="8"/>
      <c r="BNH1388" s="8"/>
      <c r="BNI1388" s="8"/>
      <c r="BNJ1388" s="8"/>
      <c r="BNK1388" s="8"/>
      <c r="BNL1388" s="8"/>
      <c r="BNM1388" s="8"/>
      <c r="BNN1388" s="8"/>
      <c r="BNO1388" s="8"/>
      <c r="BNP1388" s="8"/>
      <c r="BNQ1388" s="8"/>
      <c r="BNR1388" s="8"/>
      <c r="BNS1388" s="8"/>
      <c r="BNT1388" s="8"/>
      <c r="BNU1388" s="8"/>
      <c r="BNV1388" s="8"/>
      <c r="BNW1388" s="8"/>
      <c r="BNX1388" s="8"/>
      <c r="BNY1388" s="8"/>
      <c r="BNZ1388" s="8"/>
      <c r="BOA1388" s="8"/>
      <c r="BOB1388" s="8"/>
      <c r="BOC1388" s="8"/>
      <c r="BOD1388" s="8"/>
      <c r="BOE1388" s="8"/>
      <c r="BOF1388" s="8"/>
      <c r="BOG1388" s="8"/>
      <c r="BOH1388" s="8"/>
      <c r="BOI1388" s="8"/>
      <c r="BOJ1388" s="8"/>
      <c r="BOK1388" s="8"/>
      <c r="BOL1388" s="8"/>
      <c r="BOM1388" s="8"/>
      <c r="BON1388" s="8"/>
      <c r="BOO1388" s="8"/>
      <c r="BOP1388" s="8"/>
      <c r="BOQ1388" s="8"/>
      <c r="BOR1388" s="8"/>
      <c r="BOS1388" s="8"/>
      <c r="BOT1388" s="8"/>
      <c r="BOU1388" s="8"/>
      <c r="BOV1388" s="8"/>
      <c r="BOW1388" s="8"/>
      <c r="BOX1388" s="8"/>
      <c r="BOY1388" s="8"/>
      <c r="BOZ1388" s="8"/>
      <c r="BPA1388" s="8"/>
      <c r="BPB1388" s="8"/>
      <c r="BPC1388" s="8"/>
      <c r="BPD1388" s="8"/>
      <c r="BPE1388" s="8"/>
      <c r="BPF1388" s="8"/>
      <c r="BPG1388" s="8"/>
      <c r="BPH1388" s="8"/>
      <c r="BPI1388" s="8"/>
      <c r="BPJ1388" s="8"/>
      <c r="BPK1388" s="8"/>
      <c r="BPL1388" s="8"/>
      <c r="BPM1388" s="8"/>
      <c r="BPN1388" s="8"/>
      <c r="BPO1388" s="8"/>
      <c r="BPP1388" s="8"/>
      <c r="BPQ1388" s="8"/>
      <c r="BPR1388" s="8"/>
      <c r="BPS1388" s="8"/>
      <c r="BPT1388" s="8"/>
      <c r="BPU1388" s="8"/>
      <c r="BPV1388" s="8"/>
      <c r="BPW1388" s="8"/>
      <c r="BPX1388" s="8"/>
      <c r="BPY1388" s="8"/>
      <c r="BPZ1388" s="8"/>
      <c r="BQA1388" s="8"/>
      <c r="BQB1388" s="8"/>
      <c r="BQC1388" s="8"/>
      <c r="BQD1388" s="8"/>
      <c r="BQE1388" s="8"/>
      <c r="BQF1388" s="8"/>
      <c r="BQG1388" s="8"/>
      <c r="BQH1388" s="8"/>
      <c r="BQI1388" s="8"/>
      <c r="BQJ1388" s="8"/>
      <c r="BQK1388" s="8"/>
      <c r="BQL1388" s="8"/>
      <c r="BQM1388" s="8"/>
      <c r="BQN1388" s="8"/>
      <c r="BQO1388" s="8"/>
      <c r="BQP1388" s="8"/>
      <c r="BQQ1388" s="8"/>
      <c r="BQR1388" s="8"/>
      <c r="BQS1388" s="8"/>
      <c r="BQT1388" s="8"/>
      <c r="BQU1388" s="8"/>
      <c r="BQV1388" s="8"/>
      <c r="BQW1388" s="8"/>
      <c r="BQX1388" s="8"/>
      <c r="BQY1388" s="8"/>
      <c r="BQZ1388" s="8"/>
      <c r="BRA1388" s="8"/>
      <c r="BRB1388" s="8"/>
      <c r="BRC1388" s="8"/>
      <c r="BRD1388" s="8"/>
      <c r="BRE1388" s="8"/>
      <c r="BRF1388" s="8"/>
      <c r="BRG1388" s="8"/>
      <c r="BRH1388" s="8"/>
      <c r="BRI1388" s="8"/>
      <c r="BRJ1388" s="8"/>
      <c r="BRK1388" s="8"/>
      <c r="BRL1388" s="8"/>
      <c r="BRM1388" s="8"/>
      <c r="BRN1388" s="8"/>
      <c r="BRO1388" s="8"/>
      <c r="BRP1388" s="8"/>
      <c r="BRQ1388" s="8"/>
      <c r="BRR1388" s="8"/>
      <c r="BRS1388" s="8"/>
      <c r="BRT1388" s="8"/>
      <c r="BRU1388" s="8"/>
      <c r="BRV1388" s="8"/>
      <c r="BRW1388" s="8"/>
      <c r="BRX1388" s="8"/>
      <c r="BRY1388" s="8"/>
      <c r="BRZ1388" s="8"/>
      <c r="BSA1388" s="8"/>
      <c r="BSB1388" s="8"/>
      <c r="BSC1388" s="8"/>
      <c r="BSD1388" s="8"/>
      <c r="BSE1388" s="8"/>
      <c r="BSF1388" s="8"/>
      <c r="BSG1388" s="8"/>
      <c r="BSH1388" s="8"/>
      <c r="BSI1388" s="8"/>
      <c r="BSJ1388" s="8"/>
      <c r="BSK1388" s="8"/>
      <c r="BSL1388" s="8"/>
      <c r="BSM1388" s="8"/>
      <c r="BSN1388" s="8"/>
      <c r="BSO1388" s="8"/>
      <c r="BSP1388" s="8"/>
      <c r="BSQ1388" s="8"/>
      <c r="BSR1388" s="8"/>
      <c r="BSS1388" s="8"/>
      <c r="BST1388" s="8"/>
      <c r="BSU1388" s="8"/>
      <c r="BSV1388" s="8"/>
      <c r="BSW1388" s="8"/>
      <c r="BSX1388" s="8"/>
      <c r="BSY1388" s="8"/>
      <c r="BSZ1388" s="8"/>
      <c r="BTA1388" s="8"/>
      <c r="BTB1388" s="8"/>
      <c r="BTC1388" s="8"/>
      <c r="BTD1388" s="8"/>
      <c r="BTE1388" s="8"/>
      <c r="BTF1388" s="8"/>
      <c r="BTG1388" s="8"/>
      <c r="BTH1388" s="8"/>
      <c r="BTI1388" s="8"/>
      <c r="BTJ1388" s="8"/>
      <c r="BTK1388" s="8"/>
      <c r="BTL1388" s="8"/>
      <c r="BTM1388" s="8"/>
      <c r="BTN1388" s="8"/>
      <c r="BTO1388" s="8"/>
      <c r="BTP1388" s="8"/>
      <c r="BTQ1388" s="8"/>
      <c r="BTR1388" s="8"/>
      <c r="BTS1388" s="8"/>
      <c r="BTT1388" s="8"/>
      <c r="BTU1388" s="8"/>
      <c r="BTV1388" s="8"/>
      <c r="BTW1388" s="8"/>
      <c r="BTX1388" s="8"/>
      <c r="BTY1388" s="8"/>
      <c r="BTZ1388" s="8"/>
      <c r="BUA1388" s="8"/>
      <c r="BUB1388" s="8"/>
      <c r="BUC1388" s="8"/>
      <c r="BUD1388" s="8"/>
      <c r="BUE1388" s="8"/>
      <c r="BUF1388" s="8"/>
      <c r="BUG1388" s="8"/>
      <c r="BUH1388" s="8"/>
      <c r="BUI1388" s="8"/>
      <c r="BUJ1388" s="8"/>
      <c r="BUK1388" s="8"/>
      <c r="BUL1388" s="8"/>
      <c r="BUM1388" s="8"/>
      <c r="BUN1388" s="8"/>
      <c r="BUO1388" s="8"/>
      <c r="BUP1388" s="8"/>
      <c r="BUQ1388" s="8"/>
      <c r="BUR1388" s="8"/>
      <c r="BUS1388" s="8"/>
      <c r="BUT1388" s="8"/>
      <c r="BUU1388" s="8"/>
      <c r="BUV1388" s="8"/>
      <c r="BUW1388" s="8"/>
      <c r="BUX1388" s="8"/>
      <c r="BUY1388" s="8"/>
      <c r="BUZ1388" s="8"/>
      <c r="BVA1388" s="8"/>
      <c r="BVB1388" s="8"/>
      <c r="BVC1388" s="8"/>
      <c r="BVD1388" s="8"/>
      <c r="BVE1388" s="8"/>
      <c r="BVF1388" s="8"/>
      <c r="BVG1388" s="8"/>
      <c r="BVH1388" s="8"/>
      <c r="BVI1388" s="8"/>
      <c r="BVJ1388" s="8"/>
      <c r="BVK1388" s="8"/>
      <c r="BVL1388" s="8"/>
      <c r="BVM1388" s="8"/>
      <c r="BVN1388" s="8"/>
      <c r="BVO1388" s="8"/>
      <c r="BVP1388" s="8"/>
      <c r="BVQ1388" s="8"/>
      <c r="BVR1388" s="8"/>
      <c r="BVS1388" s="8"/>
      <c r="BVT1388" s="8"/>
      <c r="BVU1388" s="8"/>
      <c r="BVV1388" s="8"/>
      <c r="BVW1388" s="8"/>
      <c r="BVX1388" s="8"/>
      <c r="BVY1388" s="8"/>
      <c r="BVZ1388" s="8"/>
      <c r="BWA1388" s="8"/>
      <c r="BWB1388" s="8"/>
      <c r="BWC1388" s="8"/>
      <c r="BWD1388" s="8"/>
      <c r="BWE1388" s="8"/>
      <c r="BWF1388" s="8"/>
      <c r="BWG1388" s="8"/>
      <c r="BWH1388" s="8"/>
      <c r="BWI1388" s="8"/>
      <c r="BWJ1388" s="8"/>
      <c r="BWK1388" s="8"/>
      <c r="BWL1388" s="8"/>
      <c r="BWM1388" s="8"/>
      <c r="BWN1388" s="8"/>
      <c r="BWO1388" s="8"/>
      <c r="BWP1388" s="8"/>
      <c r="BWQ1388" s="8"/>
      <c r="BWR1388" s="8"/>
      <c r="BWS1388" s="8"/>
      <c r="BWT1388" s="8"/>
      <c r="BWU1388" s="8"/>
      <c r="BWV1388" s="8"/>
      <c r="BWW1388" s="8"/>
      <c r="BWX1388" s="8"/>
      <c r="BWY1388" s="8"/>
      <c r="BWZ1388" s="8"/>
      <c r="BXA1388" s="8"/>
      <c r="BXB1388" s="8"/>
      <c r="BXC1388" s="8"/>
      <c r="BXD1388" s="8"/>
      <c r="BXE1388" s="8"/>
      <c r="BXF1388" s="8"/>
      <c r="BXG1388" s="8"/>
      <c r="BXH1388" s="8"/>
      <c r="BXI1388" s="8"/>
      <c r="BXJ1388" s="8"/>
      <c r="BXK1388" s="8"/>
      <c r="BXL1388" s="8"/>
      <c r="BXM1388" s="8"/>
      <c r="BXN1388" s="8"/>
      <c r="BXO1388" s="8"/>
      <c r="BXP1388" s="8"/>
      <c r="BXQ1388" s="8"/>
      <c r="BXR1388" s="8"/>
      <c r="BXS1388" s="8"/>
      <c r="BXT1388" s="8"/>
      <c r="BXU1388" s="8"/>
      <c r="BXV1388" s="8"/>
      <c r="BXW1388" s="8"/>
      <c r="BXX1388" s="8"/>
      <c r="BXY1388" s="8"/>
      <c r="BXZ1388" s="8"/>
      <c r="BYA1388" s="8"/>
      <c r="BYB1388" s="8"/>
      <c r="BYC1388" s="8"/>
      <c r="BYD1388" s="8"/>
      <c r="BYE1388" s="8"/>
      <c r="BYF1388" s="8"/>
      <c r="BYG1388" s="8"/>
      <c r="BYH1388" s="8"/>
      <c r="BYI1388" s="8"/>
      <c r="BYJ1388" s="8"/>
      <c r="BYK1388" s="8"/>
      <c r="BYL1388" s="8"/>
      <c r="BYM1388" s="8"/>
      <c r="BYN1388" s="8"/>
      <c r="BYO1388" s="8"/>
      <c r="BYP1388" s="8"/>
      <c r="BYQ1388" s="8"/>
      <c r="BYR1388" s="8"/>
      <c r="BYS1388" s="8"/>
      <c r="BYT1388" s="8"/>
      <c r="BYU1388" s="8"/>
      <c r="BYV1388" s="8"/>
      <c r="BYW1388" s="8"/>
      <c r="BYX1388" s="8"/>
      <c r="BYY1388" s="8"/>
      <c r="BYZ1388" s="8"/>
      <c r="BZA1388" s="8"/>
      <c r="BZB1388" s="8"/>
      <c r="BZC1388" s="8"/>
      <c r="BZD1388" s="8"/>
      <c r="BZE1388" s="8"/>
      <c r="BZF1388" s="8"/>
      <c r="BZG1388" s="8"/>
      <c r="BZH1388" s="8"/>
      <c r="BZI1388" s="8"/>
      <c r="BZJ1388" s="8"/>
      <c r="BZK1388" s="8"/>
      <c r="BZL1388" s="8"/>
      <c r="BZM1388" s="8"/>
      <c r="BZN1388" s="8"/>
      <c r="BZO1388" s="8"/>
      <c r="BZP1388" s="8"/>
      <c r="BZQ1388" s="8"/>
      <c r="BZR1388" s="8"/>
      <c r="BZS1388" s="8"/>
      <c r="BZT1388" s="8"/>
      <c r="BZU1388" s="8"/>
      <c r="BZV1388" s="8"/>
      <c r="BZW1388" s="8"/>
      <c r="BZX1388" s="8"/>
      <c r="BZY1388" s="8"/>
      <c r="BZZ1388" s="8"/>
      <c r="CAA1388" s="8"/>
      <c r="CAB1388" s="8"/>
      <c r="CAC1388" s="8"/>
      <c r="CAD1388" s="8"/>
      <c r="CAE1388" s="8"/>
      <c r="CAF1388" s="8"/>
      <c r="CAG1388" s="8"/>
      <c r="CAH1388" s="8"/>
      <c r="CAI1388" s="8"/>
      <c r="CAJ1388" s="8"/>
      <c r="CAK1388" s="8"/>
      <c r="CAL1388" s="8"/>
      <c r="CAM1388" s="8"/>
      <c r="CAN1388" s="8"/>
      <c r="CAO1388" s="8"/>
      <c r="CAP1388" s="8"/>
      <c r="CAQ1388" s="8"/>
      <c r="CAR1388" s="8"/>
      <c r="CAS1388" s="8"/>
      <c r="CAT1388" s="8"/>
      <c r="CAU1388" s="8"/>
      <c r="CAV1388" s="8"/>
      <c r="CAW1388" s="8"/>
      <c r="CAX1388" s="8"/>
      <c r="CAY1388" s="8"/>
      <c r="CAZ1388" s="8"/>
      <c r="CBA1388" s="8"/>
      <c r="CBB1388" s="8"/>
      <c r="CBC1388" s="8"/>
      <c r="CBD1388" s="8"/>
      <c r="CBE1388" s="8"/>
      <c r="CBF1388" s="8"/>
      <c r="CBG1388" s="8"/>
      <c r="CBH1388" s="8"/>
      <c r="CBI1388" s="8"/>
      <c r="CBJ1388" s="8"/>
      <c r="CBK1388" s="8"/>
      <c r="CBL1388" s="8"/>
      <c r="CBM1388" s="8"/>
      <c r="CBN1388" s="8"/>
      <c r="CBO1388" s="8"/>
      <c r="CBP1388" s="8"/>
      <c r="CBQ1388" s="8"/>
      <c r="CBR1388" s="8"/>
      <c r="CBS1388" s="8"/>
      <c r="CBT1388" s="8"/>
      <c r="CBU1388" s="8"/>
      <c r="CBV1388" s="8"/>
      <c r="CBW1388" s="8"/>
      <c r="CBX1388" s="8"/>
      <c r="CBY1388" s="8"/>
      <c r="CBZ1388" s="8"/>
      <c r="CCA1388" s="8"/>
      <c r="CCB1388" s="8"/>
      <c r="CCC1388" s="8"/>
      <c r="CCD1388" s="8"/>
      <c r="CCE1388" s="8"/>
      <c r="CCF1388" s="8"/>
      <c r="CCG1388" s="8"/>
      <c r="CCH1388" s="8"/>
      <c r="CCI1388" s="8"/>
      <c r="CCJ1388" s="8"/>
      <c r="CCK1388" s="8"/>
      <c r="CCL1388" s="8"/>
      <c r="CCM1388" s="8"/>
      <c r="CCN1388" s="8"/>
      <c r="CCO1388" s="8"/>
      <c r="CCP1388" s="8"/>
      <c r="CCQ1388" s="8"/>
      <c r="CCR1388" s="8"/>
      <c r="CCS1388" s="8"/>
      <c r="CCT1388" s="8"/>
      <c r="CCU1388" s="8"/>
      <c r="CCV1388" s="8"/>
      <c r="CCW1388" s="8"/>
      <c r="CCX1388" s="8"/>
      <c r="CCY1388" s="8"/>
      <c r="CCZ1388" s="8"/>
      <c r="CDA1388" s="8"/>
      <c r="CDB1388" s="8"/>
      <c r="CDC1388" s="8"/>
      <c r="CDD1388" s="8"/>
      <c r="CDE1388" s="8"/>
      <c r="CDF1388" s="8"/>
      <c r="CDG1388" s="8"/>
      <c r="CDH1388" s="8"/>
      <c r="CDI1388" s="8"/>
      <c r="CDJ1388" s="8"/>
      <c r="CDK1388" s="8"/>
      <c r="CDL1388" s="8"/>
      <c r="CDM1388" s="8"/>
      <c r="CDN1388" s="8"/>
      <c r="CDO1388" s="8"/>
      <c r="CDP1388" s="8"/>
      <c r="CDQ1388" s="8"/>
      <c r="CDR1388" s="8"/>
      <c r="CDS1388" s="8"/>
      <c r="CDT1388" s="8"/>
      <c r="CDU1388" s="8"/>
      <c r="CDV1388" s="8"/>
      <c r="CDW1388" s="8"/>
      <c r="CDX1388" s="8"/>
      <c r="CDY1388" s="8"/>
      <c r="CDZ1388" s="8"/>
      <c r="CEA1388" s="8"/>
      <c r="CEB1388" s="8"/>
      <c r="CEC1388" s="8"/>
      <c r="CED1388" s="8"/>
      <c r="CEE1388" s="8"/>
      <c r="CEF1388" s="8"/>
      <c r="CEG1388" s="8"/>
      <c r="CEH1388" s="8"/>
      <c r="CEI1388" s="8"/>
      <c r="CEJ1388" s="8"/>
      <c r="CEK1388" s="8"/>
      <c r="CEL1388" s="8"/>
      <c r="CEM1388" s="8"/>
      <c r="CEN1388" s="8"/>
      <c r="CEO1388" s="8"/>
      <c r="CEP1388" s="8"/>
      <c r="CEQ1388" s="8"/>
      <c r="CER1388" s="8"/>
      <c r="CES1388" s="8"/>
      <c r="CET1388" s="8"/>
      <c r="CEU1388" s="8"/>
      <c r="CEV1388" s="8"/>
      <c r="CEW1388" s="8"/>
      <c r="CEX1388" s="8"/>
      <c r="CEY1388" s="8"/>
      <c r="CEZ1388" s="8"/>
      <c r="CFA1388" s="8"/>
      <c r="CFB1388" s="8"/>
      <c r="CFC1388" s="8"/>
      <c r="CFD1388" s="8"/>
      <c r="CFE1388" s="8"/>
      <c r="CFF1388" s="8"/>
      <c r="CFG1388" s="8"/>
      <c r="CFH1388" s="8"/>
      <c r="CFI1388" s="8"/>
      <c r="CFJ1388" s="8"/>
      <c r="CFK1388" s="8"/>
      <c r="CFL1388" s="8"/>
      <c r="CFM1388" s="8"/>
      <c r="CFN1388" s="8"/>
      <c r="CFO1388" s="8"/>
      <c r="CFP1388" s="8"/>
      <c r="CFQ1388" s="8"/>
      <c r="CFR1388" s="8"/>
      <c r="CFS1388" s="8"/>
      <c r="CFT1388" s="8"/>
      <c r="CFU1388" s="8"/>
      <c r="CFV1388" s="8"/>
      <c r="CFW1388" s="8"/>
      <c r="CFX1388" s="8"/>
      <c r="CFY1388" s="8"/>
      <c r="CFZ1388" s="8"/>
      <c r="CGA1388" s="8"/>
      <c r="CGB1388" s="8"/>
      <c r="CGC1388" s="8"/>
      <c r="CGD1388" s="8"/>
      <c r="CGE1388" s="8"/>
      <c r="CGF1388" s="8"/>
      <c r="CGG1388" s="8"/>
      <c r="CGH1388" s="8"/>
      <c r="CGI1388" s="8"/>
      <c r="CGJ1388" s="8"/>
      <c r="CGK1388" s="8"/>
      <c r="CGL1388" s="8"/>
      <c r="CGM1388" s="8"/>
      <c r="CGN1388" s="8"/>
      <c r="CGO1388" s="8"/>
      <c r="CGP1388" s="8"/>
      <c r="CGQ1388" s="8"/>
      <c r="CGR1388" s="8"/>
      <c r="CGS1388" s="8"/>
      <c r="CGT1388" s="8"/>
      <c r="CGU1388" s="8"/>
      <c r="CGV1388" s="8"/>
      <c r="CGW1388" s="8"/>
      <c r="CGX1388" s="8"/>
      <c r="CGY1388" s="8"/>
      <c r="CGZ1388" s="8"/>
      <c r="CHA1388" s="8"/>
      <c r="CHB1388" s="8"/>
      <c r="CHC1388" s="8"/>
      <c r="CHD1388" s="8"/>
      <c r="CHE1388" s="8"/>
      <c r="CHF1388" s="8"/>
      <c r="CHG1388" s="8"/>
      <c r="CHH1388" s="8"/>
      <c r="CHI1388" s="8"/>
      <c r="CHJ1388" s="8"/>
      <c r="CHK1388" s="8"/>
      <c r="CHL1388" s="8"/>
      <c r="CHM1388" s="8"/>
      <c r="CHN1388" s="8"/>
      <c r="CHO1388" s="8"/>
      <c r="CHP1388" s="8"/>
      <c r="CHQ1388" s="8"/>
      <c r="CHR1388" s="8"/>
      <c r="CHS1388" s="8"/>
      <c r="CHT1388" s="8"/>
      <c r="CHU1388" s="8"/>
      <c r="CHV1388" s="8"/>
      <c r="CHW1388" s="8"/>
      <c r="CHX1388" s="8"/>
      <c r="CHY1388" s="8"/>
      <c r="CHZ1388" s="8"/>
      <c r="CIA1388" s="8"/>
      <c r="CIB1388" s="8"/>
      <c r="CIC1388" s="8"/>
      <c r="CID1388" s="8"/>
      <c r="CIE1388" s="8"/>
      <c r="CIF1388" s="8"/>
      <c r="CIG1388" s="8"/>
      <c r="CIH1388" s="8"/>
      <c r="CII1388" s="8"/>
      <c r="CIJ1388" s="8"/>
      <c r="CIK1388" s="8"/>
      <c r="CIL1388" s="8"/>
      <c r="CIM1388" s="8"/>
      <c r="CIN1388" s="8"/>
      <c r="CIO1388" s="8"/>
      <c r="CIP1388" s="8"/>
      <c r="CIQ1388" s="8"/>
      <c r="CIR1388" s="8"/>
      <c r="CIS1388" s="8"/>
      <c r="CIT1388" s="8"/>
      <c r="CIU1388" s="8"/>
      <c r="CIV1388" s="8"/>
      <c r="CIW1388" s="8"/>
      <c r="CIX1388" s="8"/>
      <c r="CIY1388" s="8"/>
      <c r="CIZ1388" s="8"/>
      <c r="CJA1388" s="8"/>
      <c r="CJB1388" s="8"/>
      <c r="CJC1388" s="8"/>
      <c r="CJD1388" s="8"/>
      <c r="CJE1388" s="8"/>
      <c r="CJF1388" s="8"/>
      <c r="CJG1388" s="8"/>
      <c r="CJH1388" s="8"/>
      <c r="CJI1388" s="8"/>
      <c r="CJJ1388" s="8"/>
      <c r="CJK1388" s="8"/>
      <c r="CJL1388" s="8"/>
      <c r="CJM1388" s="8"/>
      <c r="CJN1388" s="8"/>
      <c r="CJO1388" s="8"/>
      <c r="CJP1388" s="8"/>
      <c r="CJQ1388" s="8"/>
      <c r="CJR1388" s="8"/>
      <c r="CJS1388" s="8"/>
      <c r="CJT1388" s="8"/>
      <c r="CJU1388" s="8"/>
      <c r="CJV1388" s="8"/>
      <c r="CJW1388" s="8"/>
      <c r="CJX1388" s="8"/>
      <c r="CJY1388" s="8"/>
      <c r="CJZ1388" s="8"/>
      <c r="CKA1388" s="8"/>
      <c r="CKB1388" s="8"/>
      <c r="CKC1388" s="8"/>
      <c r="CKD1388" s="8"/>
      <c r="CKE1388" s="8"/>
      <c r="CKF1388" s="8"/>
      <c r="CKG1388" s="8"/>
      <c r="CKH1388" s="8"/>
      <c r="CKI1388" s="8"/>
      <c r="CKJ1388" s="8"/>
      <c r="CKK1388" s="8"/>
      <c r="CKL1388" s="8"/>
      <c r="CKM1388" s="8"/>
      <c r="CKN1388" s="8"/>
      <c r="CKO1388" s="8"/>
      <c r="CKP1388" s="8"/>
      <c r="CKQ1388" s="8"/>
      <c r="CKR1388" s="8"/>
      <c r="CKS1388" s="8"/>
      <c r="CKT1388" s="8"/>
      <c r="CKU1388" s="8"/>
      <c r="CKV1388" s="8"/>
      <c r="CKW1388" s="8"/>
      <c r="CKX1388" s="8"/>
      <c r="CKY1388" s="8"/>
      <c r="CKZ1388" s="8"/>
      <c r="CLA1388" s="8"/>
      <c r="CLB1388" s="8"/>
      <c r="CLC1388" s="8"/>
      <c r="CLD1388" s="8"/>
      <c r="CLE1388" s="8"/>
      <c r="CLF1388" s="8"/>
      <c r="CLG1388" s="8"/>
      <c r="CLH1388" s="8"/>
      <c r="CLI1388" s="8"/>
      <c r="CLJ1388" s="8"/>
      <c r="CLK1388" s="8"/>
      <c r="CLL1388" s="8"/>
      <c r="CLM1388" s="8"/>
      <c r="CLN1388" s="8"/>
      <c r="CLO1388" s="8"/>
      <c r="CLP1388" s="8"/>
      <c r="CLQ1388" s="8"/>
      <c r="CLR1388" s="8"/>
      <c r="CLS1388" s="8"/>
      <c r="CLT1388" s="8"/>
      <c r="CLU1388" s="8"/>
      <c r="CLV1388" s="8"/>
      <c r="CLW1388" s="8"/>
      <c r="CLX1388" s="8"/>
      <c r="CLY1388" s="8"/>
      <c r="CLZ1388" s="8"/>
      <c r="CMA1388" s="8"/>
      <c r="CMB1388" s="8"/>
      <c r="CMC1388" s="8"/>
      <c r="CMD1388" s="8"/>
      <c r="CME1388" s="8"/>
      <c r="CMF1388" s="8"/>
      <c r="CMG1388" s="8"/>
      <c r="CMH1388" s="8"/>
      <c r="CMI1388" s="8"/>
      <c r="CMJ1388" s="8"/>
      <c r="CMK1388" s="8"/>
      <c r="CML1388" s="8"/>
      <c r="CMM1388" s="8"/>
      <c r="CMN1388" s="8"/>
      <c r="CMO1388" s="8"/>
      <c r="CMP1388" s="8"/>
      <c r="CMQ1388" s="8"/>
      <c r="CMR1388" s="8"/>
      <c r="CMS1388" s="8"/>
      <c r="CMT1388" s="8"/>
      <c r="CMU1388" s="8"/>
      <c r="CMV1388" s="8"/>
      <c r="CMW1388" s="8"/>
      <c r="CMX1388" s="8"/>
      <c r="CMY1388" s="8"/>
      <c r="CMZ1388" s="8"/>
      <c r="CNA1388" s="8"/>
      <c r="CNB1388" s="8"/>
      <c r="CNC1388" s="8"/>
      <c r="CND1388" s="8"/>
      <c r="CNE1388" s="8"/>
      <c r="CNF1388" s="8"/>
      <c r="CNG1388" s="8"/>
      <c r="CNH1388" s="8"/>
      <c r="CNI1388" s="8"/>
      <c r="CNJ1388" s="8"/>
      <c r="CNK1388" s="8"/>
      <c r="CNL1388" s="8"/>
      <c r="CNM1388" s="8"/>
      <c r="CNN1388" s="8"/>
      <c r="CNO1388" s="8"/>
      <c r="CNP1388" s="8"/>
      <c r="CNQ1388" s="8"/>
      <c r="CNR1388" s="8"/>
      <c r="CNS1388" s="8"/>
      <c r="CNT1388" s="8"/>
      <c r="CNU1388" s="8"/>
      <c r="CNV1388" s="8"/>
      <c r="CNW1388" s="8"/>
      <c r="CNX1388" s="8"/>
      <c r="CNY1388" s="8"/>
      <c r="CNZ1388" s="8"/>
      <c r="COA1388" s="8"/>
      <c r="COB1388" s="8"/>
      <c r="COC1388" s="8"/>
      <c r="COD1388" s="8"/>
      <c r="COE1388" s="8"/>
      <c r="COF1388" s="8"/>
      <c r="COG1388" s="8"/>
      <c r="COH1388" s="8"/>
      <c r="COI1388" s="8"/>
      <c r="COJ1388" s="8"/>
      <c r="COK1388" s="8"/>
      <c r="COL1388" s="8"/>
      <c r="COM1388" s="8"/>
      <c r="CON1388" s="8"/>
      <c r="COO1388" s="8"/>
      <c r="COP1388" s="8"/>
      <c r="COQ1388" s="8"/>
      <c r="COR1388" s="8"/>
      <c r="COS1388" s="8"/>
      <c r="COT1388" s="8"/>
      <c r="COU1388" s="8"/>
      <c r="COV1388" s="8"/>
      <c r="COW1388" s="8"/>
      <c r="COX1388" s="8"/>
      <c r="COY1388" s="8"/>
      <c r="COZ1388" s="8"/>
      <c r="CPA1388" s="8"/>
      <c r="CPB1388" s="8"/>
      <c r="CPC1388" s="8"/>
      <c r="CPD1388" s="8"/>
      <c r="CPE1388" s="8"/>
      <c r="CPF1388" s="8"/>
      <c r="CPG1388" s="8"/>
      <c r="CPH1388" s="8"/>
      <c r="CPI1388" s="8"/>
      <c r="CPJ1388" s="8"/>
      <c r="CPK1388" s="8"/>
      <c r="CPL1388" s="8"/>
      <c r="CPM1388" s="8"/>
      <c r="CPN1388" s="8"/>
      <c r="CPO1388" s="8"/>
      <c r="CPP1388" s="8"/>
      <c r="CPQ1388" s="8"/>
      <c r="CPR1388" s="8"/>
      <c r="CPS1388" s="8"/>
      <c r="CPT1388" s="8"/>
      <c r="CPU1388" s="8"/>
      <c r="CPV1388" s="8"/>
      <c r="CPW1388" s="8"/>
      <c r="CPX1388" s="8"/>
      <c r="CPY1388" s="8"/>
      <c r="CPZ1388" s="8"/>
      <c r="CQA1388" s="8"/>
      <c r="CQB1388" s="8"/>
      <c r="CQC1388" s="8"/>
      <c r="CQD1388" s="8"/>
      <c r="CQE1388" s="8"/>
      <c r="CQF1388" s="8"/>
      <c r="CQG1388" s="8"/>
      <c r="CQH1388" s="8"/>
      <c r="CQI1388" s="8"/>
      <c r="CQJ1388" s="8"/>
      <c r="CQK1388" s="8"/>
      <c r="CQL1388" s="8"/>
      <c r="CQM1388" s="8"/>
      <c r="CQN1388" s="8"/>
      <c r="CQO1388" s="8"/>
      <c r="CQP1388" s="8"/>
      <c r="CQQ1388" s="8"/>
      <c r="CQR1388" s="8"/>
      <c r="CQS1388" s="8"/>
      <c r="CQT1388" s="8"/>
      <c r="CQU1388" s="8"/>
      <c r="CQV1388" s="8"/>
      <c r="CQW1388" s="8"/>
      <c r="CQX1388" s="8"/>
      <c r="CQY1388" s="8"/>
      <c r="CQZ1388" s="8"/>
      <c r="CRA1388" s="8"/>
      <c r="CRB1388" s="8"/>
      <c r="CRC1388" s="8"/>
      <c r="CRD1388" s="8"/>
      <c r="CRE1388" s="8"/>
      <c r="CRF1388" s="8"/>
      <c r="CRG1388" s="8"/>
      <c r="CRH1388" s="8"/>
      <c r="CRI1388" s="8"/>
      <c r="CRJ1388" s="8"/>
      <c r="CRK1388" s="8"/>
      <c r="CRL1388" s="8"/>
      <c r="CRM1388" s="8"/>
      <c r="CRN1388" s="8"/>
      <c r="CRO1388" s="8"/>
      <c r="CRP1388" s="8"/>
      <c r="CRQ1388" s="8"/>
      <c r="CRR1388" s="8"/>
      <c r="CRS1388" s="8"/>
      <c r="CRT1388" s="8"/>
      <c r="CRU1388" s="8"/>
      <c r="CRV1388" s="8"/>
      <c r="CRW1388" s="8"/>
      <c r="CRX1388" s="8"/>
      <c r="CRY1388" s="8"/>
      <c r="CRZ1388" s="8"/>
      <c r="CSA1388" s="8"/>
      <c r="CSB1388" s="8"/>
      <c r="CSC1388" s="8"/>
      <c r="CSD1388" s="8"/>
      <c r="CSE1388" s="8"/>
      <c r="CSF1388" s="8"/>
      <c r="CSG1388" s="8"/>
      <c r="CSH1388" s="8"/>
      <c r="CSI1388" s="8"/>
      <c r="CSJ1388" s="8"/>
      <c r="CSK1388" s="8"/>
      <c r="CSL1388" s="8"/>
      <c r="CSM1388" s="8"/>
      <c r="CSN1388" s="8"/>
      <c r="CSO1388" s="8"/>
      <c r="CSP1388" s="8"/>
      <c r="CSQ1388" s="8"/>
      <c r="CSR1388" s="8"/>
      <c r="CSS1388" s="8"/>
      <c r="CST1388" s="8"/>
      <c r="CSU1388" s="8"/>
      <c r="CSV1388" s="8"/>
      <c r="CSW1388" s="8"/>
      <c r="CSX1388" s="8"/>
      <c r="CSY1388" s="8"/>
      <c r="CSZ1388" s="8"/>
      <c r="CTA1388" s="8"/>
      <c r="CTB1388" s="8"/>
      <c r="CTC1388" s="8"/>
      <c r="CTD1388" s="8"/>
      <c r="CTE1388" s="8"/>
      <c r="CTF1388" s="8"/>
      <c r="CTG1388" s="8"/>
      <c r="CTH1388" s="8"/>
      <c r="CTI1388" s="8"/>
      <c r="CTJ1388" s="8"/>
      <c r="CTK1388" s="8"/>
      <c r="CTL1388" s="8"/>
      <c r="CTM1388" s="8"/>
      <c r="CTN1388" s="8"/>
      <c r="CTO1388" s="8"/>
      <c r="CTP1388" s="8"/>
      <c r="CTQ1388" s="8"/>
      <c r="CTR1388" s="8"/>
      <c r="CTS1388" s="8"/>
      <c r="CTT1388" s="8"/>
      <c r="CTU1388" s="8"/>
      <c r="CTV1388" s="8"/>
      <c r="CTW1388" s="8"/>
      <c r="CTX1388" s="8"/>
      <c r="CTY1388" s="8"/>
      <c r="CTZ1388" s="8"/>
      <c r="CUA1388" s="8"/>
      <c r="CUB1388" s="8"/>
      <c r="CUC1388" s="8"/>
      <c r="CUD1388" s="8"/>
      <c r="CUE1388" s="8"/>
      <c r="CUF1388" s="8"/>
      <c r="CUG1388" s="8"/>
      <c r="CUH1388" s="8"/>
      <c r="CUI1388" s="8"/>
      <c r="CUJ1388" s="8"/>
      <c r="CUK1388" s="8"/>
      <c r="CUL1388" s="8"/>
      <c r="CUM1388" s="8"/>
      <c r="CUN1388" s="8"/>
      <c r="CUO1388" s="8"/>
      <c r="CUP1388" s="8"/>
      <c r="CUQ1388" s="8"/>
      <c r="CUR1388" s="8"/>
      <c r="CUS1388" s="8"/>
      <c r="CUT1388" s="8"/>
      <c r="CUU1388" s="8"/>
      <c r="CUV1388" s="8"/>
      <c r="CUW1388" s="8"/>
      <c r="CUX1388" s="8"/>
      <c r="CUY1388" s="8"/>
      <c r="CUZ1388" s="8"/>
      <c r="CVA1388" s="8"/>
      <c r="CVB1388" s="8"/>
      <c r="CVC1388" s="8"/>
      <c r="CVD1388" s="8"/>
      <c r="CVE1388" s="8"/>
      <c r="CVF1388" s="8"/>
      <c r="CVG1388" s="8"/>
      <c r="CVH1388" s="8"/>
      <c r="CVI1388" s="8"/>
      <c r="CVJ1388" s="8"/>
      <c r="CVK1388" s="8"/>
      <c r="CVL1388" s="8"/>
      <c r="CVM1388" s="8"/>
      <c r="CVN1388" s="8"/>
      <c r="CVO1388" s="8"/>
      <c r="CVP1388" s="8"/>
      <c r="CVQ1388" s="8"/>
      <c r="CVR1388" s="8"/>
      <c r="CVS1388" s="8"/>
      <c r="CVT1388" s="8"/>
      <c r="CVU1388" s="8"/>
      <c r="CVV1388" s="8"/>
      <c r="CVW1388" s="8"/>
      <c r="CVX1388" s="8"/>
      <c r="CVY1388" s="8"/>
      <c r="CVZ1388" s="8"/>
      <c r="CWA1388" s="8"/>
      <c r="CWB1388" s="8"/>
      <c r="CWC1388" s="8"/>
      <c r="CWD1388" s="8"/>
      <c r="CWE1388" s="8"/>
      <c r="CWF1388" s="8"/>
      <c r="CWG1388" s="8"/>
      <c r="CWH1388" s="8"/>
      <c r="CWI1388" s="8"/>
      <c r="CWJ1388" s="8"/>
      <c r="CWK1388" s="8"/>
      <c r="CWL1388" s="8"/>
      <c r="CWM1388" s="8"/>
      <c r="CWN1388" s="8"/>
      <c r="CWO1388" s="8"/>
      <c r="CWP1388" s="8"/>
      <c r="CWQ1388" s="8"/>
      <c r="CWR1388" s="8"/>
      <c r="CWS1388" s="8"/>
      <c r="CWT1388" s="8"/>
      <c r="CWU1388" s="8"/>
      <c r="CWV1388" s="8"/>
      <c r="CWW1388" s="8"/>
      <c r="CWX1388" s="8"/>
      <c r="CWY1388" s="8"/>
      <c r="CWZ1388" s="8"/>
      <c r="CXA1388" s="8"/>
      <c r="CXB1388" s="8"/>
      <c r="CXC1388" s="8"/>
      <c r="CXD1388" s="8"/>
      <c r="CXE1388" s="8"/>
      <c r="CXF1388" s="8"/>
      <c r="CXG1388" s="8"/>
      <c r="CXH1388" s="8"/>
      <c r="CXI1388" s="8"/>
      <c r="CXJ1388" s="8"/>
      <c r="CXK1388" s="8"/>
      <c r="CXL1388" s="8"/>
      <c r="CXM1388" s="8"/>
      <c r="CXN1388" s="8"/>
      <c r="CXO1388" s="8"/>
      <c r="CXP1388" s="8"/>
      <c r="CXQ1388" s="8"/>
      <c r="CXR1388" s="8"/>
      <c r="CXS1388" s="8"/>
      <c r="CXT1388" s="8"/>
      <c r="CXU1388" s="8"/>
      <c r="CXV1388" s="8"/>
      <c r="CXW1388" s="8"/>
      <c r="CXX1388" s="8"/>
      <c r="CXY1388" s="8"/>
      <c r="CXZ1388" s="8"/>
      <c r="CYA1388" s="8"/>
      <c r="CYB1388" s="8"/>
      <c r="CYC1388" s="8"/>
      <c r="CYD1388" s="8"/>
      <c r="CYE1388" s="8"/>
      <c r="CYF1388" s="8"/>
      <c r="CYG1388" s="8"/>
      <c r="CYH1388" s="8"/>
      <c r="CYI1388" s="8"/>
      <c r="CYJ1388" s="8"/>
      <c r="CYK1388" s="8"/>
      <c r="CYL1388" s="8"/>
      <c r="CYM1388" s="8"/>
      <c r="CYN1388" s="8"/>
      <c r="CYO1388" s="8"/>
      <c r="CYP1388" s="8"/>
      <c r="CYQ1388" s="8"/>
      <c r="CYR1388" s="8"/>
      <c r="CYS1388" s="8"/>
      <c r="CYT1388" s="8"/>
      <c r="CYU1388" s="8"/>
      <c r="CYV1388" s="8"/>
      <c r="CYW1388" s="8"/>
      <c r="CYX1388" s="8"/>
      <c r="CYY1388" s="8"/>
      <c r="CYZ1388" s="8"/>
      <c r="CZA1388" s="8"/>
      <c r="CZB1388" s="8"/>
      <c r="CZC1388" s="8"/>
      <c r="CZD1388" s="8"/>
      <c r="CZE1388" s="8"/>
      <c r="CZF1388" s="8"/>
      <c r="CZG1388" s="8"/>
      <c r="CZH1388" s="8"/>
      <c r="CZI1388" s="8"/>
      <c r="CZJ1388" s="8"/>
      <c r="CZK1388" s="8"/>
      <c r="CZL1388" s="8"/>
      <c r="CZM1388" s="8"/>
      <c r="CZN1388" s="8"/>
      <c r="CZO1388" s="8"/>
      <c r="CZP1388" s="8"/>
      <c r="CZQ1388" s="8"/>
      <c r="CZR1388" s="8"/>
      <c r="CZS1388" s="8"/>
      <c r="CZT1388" s="8"/>
      <c r="CZU1388" s="8"/>
      <c r="CZV1388" s="8"/>
      <c r="CZW1388" s="8"/>
      <c r="CZX1388" s="8"/>
      <c r="CZY1388" s="8"/>
      <c r="CZZ1388" s="8"/>
      <c r="DAA1388" s="8"/>
      <c r="DAB1388" s="8"/>
      <c r="DAC1388" s="8"/>
      <c r="DAD1388" s="8"/>
      <c r="DAE1388" s="8"/>
      <c r="DAF1388" s="8"/>
      <c r="DAG1388" s="8"/>
      <c r="DAH1388" s="8"/>
      <c r="DAI1388" s="8"/>
      <c r="DAJ1388" s="8"/>
      <c r="DAK1388" s="8"/>
      <c r="DAL1388" s="8"/>
      <c r="DAM1388" s="8"/>
      <c r="DAN1388" s="8"/>
      <c r="DAO1388" s="8"/>
      <c r="DAP1388" s="8"/>
      <c r="DAQ1388" s="8"/>
      <c r="DAR1388" s="8"/>
      <c r="DAS1388" s="8"/>
      <c r="DAT1388" s="8"/>
      <c r="DAU1388" s="8"/>
      <c r="DAV1388" s="8"/>
      <c r="DAW1388" s="8"/>
      <c r="DAX1388" s="8"/>
      <c r="DAY1388" s="8"/>
      <c r="DAZ1388" s="8"/>
      <c r="DBA1388" s="8"/>
      <c r="DBB1388" s="8"/>
      <c r="DBC1388" s="8"/>
      <c r="DBD1388" s="8"/>
      <c r="DBE1388" s="8"/>
      <c r="DBF1388" s="8"/>
      <c r="DBG1388" s="8"/>
      <c r="DBH1388" s="8"/>
      <c r="DBI1388" s="8"/>
      <c r="DBJ1388" s="8"/>
      <c r="DBK1388" s="8"/>
      <c r="DBL1388" s="8"/>
      <c r="DBM1388" s="8"/>
      <c r="DBN1388" s="8"/>
      <c r="DBO1388" s="8"/>
      <c r="DBP1388" s="8"/>
      <c r="DBQ1388" s="8"/>
      <c r="DBR1388" s="8"/>
      <c r="DBS1388" s="8"/>
      <c r="DBT1388" s="8"/>
      <c r="DBU1388" s="8"/>
      <c r="DBV1388" s="8"/>
      <c r="DBW1388" s="8"/>
      <c r="DBX1388" s="8"/>
      <c r="DBY1388" s="8"/>
      <c r="DBZ1388" s="8"/>
      <c r="DCA1388" s="8"/>
      <c r="DCB1388" s="8"/>
      <c r="DCC1388" s="8"/>
      <c r="DCD1388" s="8"/>
      <c r="DCE1388" s="8"/>
      <c r="DCF1388" s="8"/>
      <c r="DCG1388" s="8"/>
      <c r="DCH1388" s="8"/>
      <c r="DCI1388" s="8"/>
      <c r="DCJ1388" s="8"/>
      <c r="DCK1388" s="8"/>
      <c r="DCL1388" s="8"/>
      <c r="DCM1388" s="8"/>
      <c r="DCN1388" s="8"/>
      <c r="DCO1388" s="8"/>
      <c r="DCP1388" s="8"/>
      <c r="DCQ1388" s="8"/>
      <c r="DCR1388" s="8"/>
      <c r="DCS1388" s="8"/>
      <c r="DCT1388" s="8"/>
      <c r="DCU1388" s="8"/>
      <c r="DCV1388" s="8"/>
      <c r="DCW1388" s="8"/>
      <c r="DCX1388" s="8"/>
      <c r="DCY1388" s="8"/>
      <c r="DCZ1388" s="8"/>
      <c r="DDA1388" s="8"/>
      <c r="DDB1388" s="8"/>
      <c r="DDC1388" s="8"/>
      <c r="DDD1388" s="8"/>
      <c r="DDE1388" s="8"/>
      <c r="DDF1388" s="8"/>
      <c r="DDG1388" s="8"/>
      <c r="DDH1388" s="8"/>
      <c r="DDI1388" s="8"/>
      <c r="DDJ1388" s="8"/>
      <c r="DDK1388" s="8"/>
      <c r="DDL1388" s="8"/>
      <c r="DDM1388" s="8"/>
      <c r="DDN1388" s="8"/>
      <c r="DDO1388" s="8"/>
      <c r="DDP1388" s="8"/>
      <c r="DDQ1388" s="8"/>
      <c r="DDR1388" s="8"/>
      <c r="DDS1388" s="8"/>
      <c r="DDT1388" s="8"/>
      <c r="DDU1388" s="8"/>
      <c r="DDV1388" s="8"/>
      <c r="DDW1388" s="8"/>
      <c r="DDX1388" s="8"/>
      <c r="DDY1388" s="8"/>
      <c r="DDZ1388" s="8"/>
      <c r="DEA1388" s="8"/>
      <c r="DEB1388" s="8"/>
      <c r="DEC1388" s="8"/>
      <c r="DED1388" s="8"/>
      <c r="DEE1388" s="8"/>
      <c r="DEF1388" s="8"/>
      <c r="DEG1388" s="8"/>
      <c r="DEH1388" s="8"/>
      <c r="DEI1388" s="8"/>
      <c r="DEJ1388" s="8"/>
      <c r="DEK1388" s="8"/>
      <c r="DEL1388" s="8"/>
      <c r="DEM1388" s="8"/>
      <c r="DEN1388" s="8"/>
      <c r="DEO1388" s="8"/>
      <c r="DEP1388" s="8"/>
      <c r="DEQ1388" s="8"/>
      <c r="DER1388" s="8"/>
      <c r="DES1388" s="8"/>
      <c r="DET1388" s="8"/>
      <c r="DEU1388" s="8"/>
      <c r="DEV1388" s="8"/>
      <c r="DEW1388" s="8"/>
      <c r="DEX1388" s="8"/>
      <c r="DEY1388" s="8"/>
      <c r="DEZ1388" s="8"/>
      <c r="DFA1388" s="8"/>
      <c r="DFB1388" s="8"/>
      <c r="DFC1388" s="8"/>
      <c r="DFD1388" s="8"/>
      <c r="DFE1388" s="8"/>
      <c r="DFF1388" s="8"/>
      <c r="DFG1388" s="8"/>
      <c r="DFH1388" s="8"/>
      <c r="DFI1388" s="8"/>
      <c r="DFJ1388" s="8"/>
      <c r="DFK1388" s="8"/>
      <c r="DFL1388" s="8"/>
      <c r="DFM1388" s="8"/>
      <c r="DFN1388" s="8"/>
      <c r="DFO1388" s="8"/>
      <c r="DFP1388" s="8"/>
      <c r="DFQ1388" s="8"/>
      <c r="DFR1388" s="8"/>
      <c r="DFS1388" s="8"/>
      <c r="DFT1388" s="8"/>
      <c r="DFU1388" s="8"/>
      <c r="DFV1388" s="8"/>
      <c r="DFW1388" s="8"/>
      <c r="DFX1388" s="8"/>
      <c r="DFY1388" s="8"/>
      <c r="DFZ1388" s="8"/>
      <c r="DGA1388" s="8"/>
      <c r="DGB1388" s="8"/>
      <c r="DGC1388" s="8"/>
      <c r="DGD1388" s="8"/>
      <c r="DGE1388" s="8"/>
      <c r="DGF1388" s="8"/>
      <c r="DGG1388" s="8"/>
      <c r="DGH1388" s="8"/>
      <c r="DGI1388" s="8"/>
      <c r="DGJ1388" s="8"/>
      <c r="DGK1388" s="8"/>
      <c r="DGL1388" s="8"/>
      <c r="DGM1388" s="8"/>
      <c r="DGN1388" s="8"/>
      <c r="DGO1388" s="8"/>
      <c r="DGP1388" s="8"/>
      <c r="DGQ1388" s="8"/>
      <c r="DGR1388" s="8"/>
      <c r="DGS1388" s="8"/>
      <c r="DGT1388" s="8"/>
      <c r="DGU1388" s="8"/>
      <c r="DGV1388" s="8"/>
      <c r="DGW1388" s="8"/>
      <c r="DGX1388" s="8"/>
      <c r="DGY1388" s="8"/>
      <c r="DGZ1388" s="8"/>
      <c r="DHA1388" s="8"/>
      <c r="DHB1388" s="8"/>
      <c r="DHC1388" s="8"/>
      <c r="DHD1388" s="8"/>
      <c r="DHE1388" s="8"/>
      <c r="DHF1388" s="8"/>
      <c r="DHG1388" s="8"/>
      <c r="DHH1388" s="8"/>
      <c r="DHI1388" s="8"/>
      <c r="DHJ1388" s="8"/>
      <c r="DHK1388" s="8"/>
      <c r="DHL1388" s="8"/>
      <c r="DHM1388" s="8"/>
      <c r="DHN1388" s="8"/>
      <c r="DHO1388" s="8"/>
      <c r="DHP1388" s="8"/>
      <c r="DHQ1388" s="8"/>
      <c r="DHR1388" s="8"/>
      <c r="DHS1388" s="8"/>
      <c r="DHT1388" s="8"/>
      <c r="DHU1388" s="8"/>
      <c r="DHV1388" s="8"/>
      <c r="DHW1388" s="8"/>
      <c r="DHX1388" s="8"/>
      <c r="DHY1388" s="8"/>
      <c r="DHZ1388" s="8"/>
      <c r="DIA1388" s="8"/>
      <c r="DIB1388" s="8"/>
      <c r="DIC1388" s="8"/>
      <c r="DID1388" s="8"/>
      <c r="DIE1388" s="8"/>
      <c r="DIF1388" s="8"/>
      <c r="DIG1388" s="8"/>
      <c r="DIH1388" s="8"/>
      <c r="DII1388" s="8"/>
      <c r="DIJ1388" s="8"/>
      <c r="DIK1388" s="8"/>
      <c r="DIL1388" s="8"/>
      <c r="DIM1388" s="8"/>
      <c r="DIN1388" s="8"/>
      <c r="DIO1388" s="8"/>
      <c r="DIP1388" s="8"/>
      <c r="DIQ1388" s="8"/>
      <c r="DIR1388" s="8"/>
      <c r="DIS1388" s="8"/>
      <c r="DIT1388" s="8"/>
      <c r="DIU1388" s="8"/>
      <c r="DIV1388" s="8"/>
      <c r="DIW1388" s="8"/>
      <c r="DIX1388" s="8"/>
      <c r="DIY1388" s="8"/>
      <c r="DIZ1388" s="8"/>
      <c r="DJA1388" s="8"/>
      <c r="DJB1388" s="8"/>
      <c r="DJC1388" s="8"/>
      <c r="DJD1388" s="8"/>
      <c r="DJE1388" s="8"/>
      <c r="DJF1388" s="8"/>
      <c r="DJG1388" s="8"/>
      <c r="DJH1388" s="8"/>
      <c r="DJI1388" s="8"/>
      <c r="DJJ1388" s="8"/>
      <c r="DJK1388" s="8"/>
      <c r="DJL1388" s="8"/>
      <c r="DJM1388" s="8"/>
      <c r="DJN1388" s="8"/>
      <c r="DJO1388" s="8"/>
      <c r="DJP1388" s="8"/>
      <c r="DJQ1388" s="8"/>
      <c r="DJR1388" s="8"/>
      <c r="DJS1388" s="8"/>
      <c r="DJT1388" s="8"/>
      <c r="DJU1388" s="8"/>
      <c r="DJV1388" s="8"/>
      <c r="DJW1388" s="8"/>
      <c r="DJX1388" s="8"/>
      <c r="DJY1388" s="8"/>
      <c r="DJZ1388" s="8"/>
      <c r="DKA1388" s="8"/>
      <c r="DKB1388" s="8"/>
      <c r="DKC1388" s="8"/>
      <c r="DKD1388" s="8"/>
      <c r="DKE1388" s="8"/>
      <c r="DKF1388" s="8"/>
      <c r="DKG1388" s="8"/>
      <c r="DKH1388" s="8"/>
      <c r="DKI1388" s="8"/>
      <c r="DKJ1388" s="8"/>
      <c r="DKK1388" s="8"/>
      <c r="DKL1388" s="8"/>
      <c r="DKM1388" s="8"/>
      <c r="DKN1388" s="8"/>
      <c r="DKO1388" s="8"/>
      <c r="DKP1388" s="8"/>
      <c r="DKQ1388" s="8"/>
      <c r="DKR1388" s="8"/>
      <c r="DKS1388" s="8"/>
      <c r="DKT1388" s="8"/>
      <c r="DKU1388" s="8"/>
      <c r="DKV1388" s="8"/>
      <c r="DKW1388" s="8"/>
      <c r="DKX1388" s="8"/>
      <c r="DKY1388" s="8"/>
      <c r="DKZ1388" s="8"/>
      <c r="DLA1388" s="8"/>
      <c r="DLB1388" s="8"/>
      <c r="DLC1388" s="8"/>
      <c r="DLD1388" s="8"/>
      <c r="DLE1388" s="8"/>
      <c r="DLF1388" s="8"/>
      <c r="DLG1388" s="8"/>
      <c r="DLH1388" s="8"/>
      <c r="DLI1388" s="8"/>
      <c r="DLJ1388" s="8"/>
      <c r="DLK1388" s="8"/>
      <c r="DLL1388" s="8"/>
      <c r="DLM1388" s="8"/>
      <c r="DLN1388" s="8"/>
      <c r="DLO1388" s="8"/>
      <c r="DLP1388" s="8"/>
      <c r="DLQ1388" s="8"/>
      <c r="DLR1388" s="8"/>
      <c r="DLS1388" s="8"/>
      <c r="DLT1388" s="8"/>
      <c r="DLU1388" s="8"/>
      <c r="DLV1388" s="8"/>
      <c r="DLW1388" s="8"/>
      <c r="DLX1388" s="8"/>
      <c r="DLY1388" s="8"/>
      <c r="DLZ1388" s="8"/>
      <c r="DMA1388" s="8"/>
      <c r="DMB1388" s="8"/>
      <c r="DMC1388" s="8"/>
      <c r="DMD1388" s="8"/>
      <c r="DME1388" s="8"/>
      <c r="DMF1388" s="8"/>
      <c r="DMG1388" s="8"/>
      <c r="DMH1388" s="8"/>
      <c r="DMI1388" s="8"/>
      <c r="DMJ1388" s="8"/>
      <c r="DMK1388" s="8"/>
      <c r="DML1388" s="8"/>
      <c r="DMM1388" s="8"/>
      <c r="DMN1388" s="8"/>
      <c r="DMO1388" s="8"/>
      <c r="DMP1388" s="8"/>
      <c r="DMQ1388" s="8"/>
      <c r="DMR1388" s="8"/>
      <c r="DMS1388" s="8"/>
      <c r="DMT1388" s="8"/>
      <c r="DMU1388" s="8"/>
      <c r="DMV1388" s="8"/>
      <c r="DMW1388" s="8"/>
      <c r="DMX1388" s="8"/>
      <c r="DMY1388" s="8"/>
      <c r="DMZ1388" s="8"/>
      <c r="DNA1388" s="8"/>
      <c r="DNB1388" s="8"/>
      <c r="DNC1388" s="8"/>
      <c r="DND1388" s="8"/>
      <c r="DNE1388" s="8"/>
      <c r="DNF1388" s="8"/>
      <c r="DNG1388" s="8"/>
      <c r="DNH1388" s="8"/>
      <c r="DNI1388" s="8"/>
      <c r="DNJ1388" s="8"/>
      <c r="DNK1388" s="8"/>
      <c r="DNL1388" s="8"/>
      <c r="DNM1388" s="8"/>
      <c r="DNN1388" s="8"/>
      <c r="DNO1388" s="8"/>
      <c r="DNP1388" s="8"/>
      <c r="DNQ1388" s="8"/>
      <c r="DNR1388" s="8"/>
      <c r="DNS1388" s="8"/>
      <c r="DNT1388" s="8"/>
      <c r="DNU1388" s="8"/>
      <c r="DNV1388" s="8"/>
      <c r="DNW1388" s="8"/>
      <c r="DNX1388" s="8"/>
      <c r="DNY1388" s="8"/>
      <c r="DNZ1388" s="8"/>
      <c r="DOA1388" s="8"/>
      <c r="DOB1388" s="8"/>
      <c r="DOC1388" s="8"/>
      <c r="DOD1388" s="8"/>
      <c r="DOE1388" s="8"/>
      <c r="DOF1388" s="8"/>
      <c r="DOG1388" s="8"/>
      <c r="DOH1388" s="8"/>
      <c r="DOI1388" s="8"/>
      <c r="DOJ1388" s="8"/>
      <c r="DOK1388" s="8"/>
      <c r="DOL1388" s="8"/>
      <c r="DOM1388" s="8"/>
      <c r="DON1388" s="8"/>
      <c r="DOO1388" s="8"/>
      <c r="DOP1388" s="8"/>
      <c r="DOQ1388" s="8"/>
      <c r="DOR1388" s="8"/>
      <c r="DOS1388" s="8"/>
      <c r="DOT1388" s="8"/>
      <c r="DOU1388" s="8"/>
      <c r="DOV1388" s="8"/>
      <c r="DOW1388" s="8"/>
      <c r="DOX1388" s="8"/>
      <c r="DOY1388" s="8"/>
      <c r="DOZ1388" s="8"/>
      <c r="DPA1388" s="8"/>
      <c r="DPB1388" s="8"/>
      <c r="DPC1388" s="8"/>
      <c r="DPD1388" s="8"/>
      <c r="DPE1388" s="8"/>
      <c r="DPF1388" s="8"/>
      <c r="DPG1388" s="8"/>
      <c r="DPH1388" s="8"/>
      <c r="DPI1388" s="8"/>
      <c r="DPJ1388" s="8"/>
      <c r="DPK1388" s="8"/>
      <c r="DPL1388" s="8"/>
      <c r="DPM1388" s="8"/>
      <c r="DPN1388" s="8"/>
      <c r="DPO1388" s="8"/>
      <c r="DPP1388" s="8"/>
      <c r="DPQ1388" s="8"/>
      <c r="DPR1388" s="8"/>
      <c r="DPS1388" s="8"/>
      <c r="DPT1388" s="8"/>
      <c r="DPU1388" s="8"/>
      <c r="DPV1388" s="8"/>
      <c r="DPW1388" s="8"/>
      <c r="DPX1388" s="8"/>
      <c r="DPY1388" s="8"/>
      <c r="DPZ1388" s="8"/>
      <c r="DQA1388" s="8"/>
      <c r="DQB1388" s="8"/>
      <c r="DQC1388" s="8"/>
      <c r="DQD1388" s="8"/>
      <c r="DQE1388" s="8"/>
      <c r="DQF1388" s="8"/>
      <c r="DQG1388" s="8"/>
      <c r="DQH1388" s="8"/>
      <c r="DQI1388" s="8"/>
      <c r="DQJ1388" s="8"/>
      <c r="DQK1388" s="8"/>
      <c r="DQL1388" s="8"/>
      <c r="DQM1388" s="8"/>
      <c r="DQN1388" s="8"/>
      <c r="DQO1388" s="8"/>
      <c r="DQP1388" s="8"/>
      <c r="DQQ1388" s="8"/>
      <c r="DQR1388" s="8"/>
      <c r="DQS1388" s="8"/>
      <c r="DQT1388" s="8"/>
      <c r="DQU1388" s="8"/>
      <c r="DQV1388" s="8"/>
      <c r="DQW1388" s="8"/>
      <c r="DQX1388" s="8"/>
      <c r="DQY1388" s="8"/>
      <c r="DQZ1388" s="8"/>
      <c r="DRA1388" s="8"/>
      <c r="DRB1388" s="8"/>
      <c r="DRC1388" s="8"/>
      <c r="DRD1388" s="8"/>
      <c r="DRE1388" s="8"/>
      <c r="DRF1388" s="8"/>
      <c r="DRG1388" s="8"/>
      <c r="DRH1388" s="8"/>
      <c r="DRI1388" s="8"/>
      <c r="DRJ1388" s="8"/>
      <c r="DRK1388" s="8"/>
      <c r="DRL1388" s="8"/>
      <c r="DRM1388" s="8"/>
      <c r="DRN1388" s="8"/>
      <c r="DRO1388" s="8"/>
      <c r="DRP1388" s="8"/>
      <c r="DRQ1388" s="8"/>
      <c r="DRR1388" s="8"/>
      <c r="DRS1388" s="8"/>
      <c r="DRT1388" s="8"/>
      <c r="DRU1388" s="8"/>
      <c r="DRV1388" s="8"/>
      <c r="DRW1388" s="8"/>
      <c r="DRX1388" s="8"/>
      <c r="DRY1388" s="8"/>
      <c r="DRZ1388" s="8"/>
      <c r="DSA1388" s="8"/>
      <c r="DSB1388" s="8"/>
      <c r="DSC1388" s="8"/>
      <c r="DSD1388" s="8"/>
      <c r="DSE1388" s="8"/>
      <c r="DSF1388" s="8"/>
      <c r="DSG1388" s="8"/>
      <c r="DSH1388" s="8"/>
      <c r="DSI1388" s="8"/>
      <c r="DSJ1388" s="8"/>
      <c r="DSK1388" s="8"/>
      <c r="DSL1388" s="8"/>
      <c r="DSM1388" s="8"/>
      <c r="DSN1388" s="8"/>
      <c r="DSO1388" s="8"/>
      <c r="DSP1388" s="8"/>
      <c r="DSQ1388" s="8"/>
      <c r="DSR1388" s="8"/>
      <c r="DSS1388" s="8"/>
      <c r="DST1388" s="8"/>
      <c r="DSU1388" s="8"/>
      <c r="DSV1388" s="8"/>
      <c r="DSW1388" s="8"/>
      <c r="DSX1388" s="8"/>
      <c r="DSY1388" s="8"/>
      <c r="DSZ1388" s="8"/>
      <c r="DTA1388" s="8"/>
      <c r="DTB1388" s="8"/>
      <c r="DTC1388" s="8"/>
      <c r="DTD1388" s="8"/>
      <c r="DTE1388" s="8"/>
      <c r="DTF1388" s="8"/>
      <c r="DTG1388" s="8"/>
      <c r="DTH1388" s="8"/>
      <c r="DTI1388" s="8"/>
      <c r="DTJ1388" s="8"/>
      <c r="DTK1388" s="8"/>
      <c r="DTL1388" s="8"/>
      <c r="DTM1388" s="8"/>
      <c r="DTN1388" s="8"/>
      <c r="DTO1388" s="8"/>
      <c r="DTP1388" s="8"/>
      <c r="DTQ1388" s="8"/>
      <c r="DTR1388" s="8"/>
      <c r="DTS1388" s="8"/>
      <c r="DTT1388" s="8"/>
      <c r="DTU1388" s="8"/>
      <c r="DTV1388" s="8"/>
      <c r="DTW1388" s="8"/>
      <c r="DTX1388" s="8"/>
      <c r="DTY1388" s="8"/>
      <c r="DTZ1388" s="8"/>
      <c r="DUA1388" s="8"/>
      <c r="DUB1388" s="8"/>
      <c r="DUC1388" s="8"/>
      <c r="DUD1388" s="8"/>
      <c r="DUE1388" s="8"/>
      <c r="DUF1388" s="8"/>
      <c r="DUG1388" s="8"/>
      <c r="DUH1388" s="8"/>
      <c r="DUI1388" s="8"/>
      <c r="DUJ1388" s="8"/>
      <c r="DUK1388" s="8"/>
      <c r="DUL1388" s="8"/>
      <c r="DUM1388" s="8"/>
      <c r="DUN1388" s="8"/>
      <c r="DUO1388" s="8"/>
      <c r="DUP1388" s="8"/>
      <c r="DUQ1388" s="8"/>
      <c r="DUR1388" s="8"/>
      <c r="DUS1388" s="8"/>
      <c r="DUT1388" s="8"/>
      <c r="DUU1388" s="8"/>
      <c r="DUV1388" s="8"/>
      <c r="DUW1388" s="8"/>
      <c r="DUX1388" s="8"/>
      <c r="DUY1388" s="8"/>
      <c r="DUZ1388" s="8"/>
      <c r="DVA1388" s="8"/>
      <c r="DVB1388" s="8"/>
      <c r="DVC1388" s="8"/>
      <c r="DVD1388" s="8"/>
      <c r="DVE1388" s="8"/>
      <c r="DVF1388" s="8"/>
      <c r="DVG1388" s="8"/>
      <c r="DVH1388" s="8"/>
      <c r="DVI1388" s="8"/>
      <c r="DVJ1388" s="8"/>
      <c r="DVK1388" s="8"/>
      <c r="DVL1388" s="8"/>
      <c r="DVM1388" s="8"/>
      <c r="DVN1388" s="8"/>
      <c r="DVO1388" s="8"/>
      <c r="DVP1388" s="8"/>
      <c r="DVQ1388" s="8"/>
      <c r="DVR1388" s="8"/>
      <c r="DVS1388" s="8"/>
      <c r="DVT1388" s="8"/>
      <c r="DVU1388" s="8"/>
      <c r="DVV1388" s="8"/>
      <c r="DVW1388" s="8"/>
      <c r="DVX1388" s="8"/>
      <c r="DVY1388" s="8"/>
      <c r="DVZ1388" s="8"/>
      <c r="DWA1388" s="8"/>
      <c r="DWB1388" s="8"/>
      <c r="DWC1388" s="8"/>
      <c r="DWD1388" s="8"/>
      <c r="DWE1388" s="8"/>
      <c r="DWF1388" s="8"/>
      <c r="DWG1388" s="8"/>
      <c r="DWH1388" s="8"/>
      <c r="DWI1388" s="8"/>
      <c r="DWJ1388" s="8"/>
      <c r="DWK1388" s="8"/>
      <c r="DWL1388" s="8"/>
      <c r="DWM1388" s="8"/>
      <c r="DWN1388" s="8"/>
      <c r="DWO1388" s="8"/>
      <c r="DWP1388" s="8"/>
      <c r="DWQ1388" s="8"/>
      <c r="DWR1388" s="8"/>
      <c r="DWS1388" s="8"/>
      <c r="DWT1388" s="8"/>
      <c r="DWU1388" s="8"/>
      <c r="DWV1388" s="8"/>
      <c r="DWW1388" s="8"/>
      <c r="DWX1388" s="8"/>
      <c r="DWY1388" s="8"/>
      <c r="DWZ1388" s="8"/>
      <c r="DXA1388" s="8"/>
      <c r="DXB1388" s="8"/>
      <c r="DXC1388" s="8"/>
      <c r="DXD1388" s="8"/>
      <c r="DXE1388" s="8"/>
      <c r="DXF1388" s="8"/>
      <c r="DXG1388" s="8"/>
      <c r="DXH1388" s="8"/>
      <c r="DXI1388" s="8"/>
      <c r="DXJ1388" s="8"/>
      <c r="DXK1388" s="8"/>
      <c r="DXL1388" s="8"/>
      <c r="DXM1388" s="8"/>
      <c r="DXN1388" s="8"/>
      <c r="DXO1388" s="8"/>
      <c r="DXP1388" s="8"/>
      <c r="DXQ1388" s="8"/>
      <c r="DXR1388" s="8"/>
      <c r="DXS1388" s="8"/>
      <c r="DXT1388" s="8"/>
      <c r="DXU1388" s="8"/>
      <c r="DXV1388" s="8"/>
      <c r="DXW1388" s="8"/>
      <c r="DXX1388" s="8"/>
      <c r="DXY1388" s="8"/>
      <c r="DXZ1388" s="8"/>
      <c r="DYA1388" s="8"/>
      <c r="DYB1388" s="8"/>
      <c r="DYC1388" s="8"/>
      <c r="DYD1388" s="8"/>
      <c r="DYE1388" s="8"/>
      <c r="DYF1388" s="8"/>
      <c r="DYG1388" s="8"/>
      <c r="DYH1388" s="8"/>
      <c r="DYI1388" s="8"/>
      <c r="DYJ1388" s="8"/>
      <c r="DYK1388" s="8"/>
      <c r="DYL1388" s="8"/>
      <c r="DYM1388" s="8"/>
      <c r="DYN1388" s="8"/>
      <c r="DYO1388" s="8"/>
      <c r="DYP1388" s="8"/>
      <c r="DYQ1388" s="8"/>
      <c r="DYR1388" s="8"/>
      <c r="DYS1388" s="8"/>
      <c r="DYT1388" s="8"/>
      <c r="DYU1388" s="8"/>
      <c r="DYV1388" s="8"/>
      <c r="DYW1388" s="8"/>
      <c r="DYX1388" s="8"/>
      <c r="DYY1388" s="8"/>
      <c r="DYZ1388" s="8"/>
      <c r="DZA1388" s="8"/>
      <c r="DZB1388" s="8"/>
      <c r="DZC1388" s="8"/>
      <c r="DZD1388" s="8"/>
      <c r="DZE1388" s="8"/>
      <c r="DZF1388" s="8"/>
      <c r="DZG1388" s="8"/>
      <c r="DZH1388" s="8"/>
      <c r="DZI1388" s="8"/>
      <c r="DZJ1388" s="8"/>
      <c r="DZK1388" s="8"/>
      <c r="DZL1388" s="8"/>
      <c r="DZM1388" s="8"/>
      <c r="DZN1388" s="8"/>
      <c r="DZO1388" s="8"/>
      <c r="DZP1388" s="8"/>
      <c r="DZQ1388" s="8"/>
      <c r="DZR1388" s="8"/>
      <c r="DZS1388" s="8"/>
      <c r="DZT1388" s="8"/>
      <c r="DZU1388" s="8"/>
      <c r="DZV1388" s="8"/>
      <c r="DZW1388" s="8"/>
      <c r="DZX1388" s="8"/>
      <c r="DZY1388" s="8"/>
      <c r="DZZ1388" s="8"/>
      <c r="EAA1388" s="8"/>
      <c r="EAB1388" s="8"/>
      <c r="EAC1388" s="8"/>
      <c r="EAD1388" s="8"/>
      <c r="EAE1388" s="8"/>
      <c r="EAF1388" s="8"/>
      <c r="EAG1388" s="8"/>
      <c r="EAH1388" s="8"/>
      <c r="EAI1388" s="8"/>
      <c r="EAJ1388" s="8"/>
      <c r="EAK1388" s="8"/>
      <c r="EAL1388" s="8"/>
      <c r="EAM1388" s="8"/>
      <c r="EAN1388" s="8"/>
      <c r="EAO1388" s="8"/>
      <c r="EAP1388" s="8"/>
      <c r="EAQ1388" s="8"/>
      <c r="EAR1388" s="8"/>
      <c r="EAS1388" s="8"/>
      <c r="EAT1388" s="8"/>
      <c r="EAU1388" s="8"/>
      <c r="EAV1388" s="8"/>
      <c r="EAW1388" s="8"/>
      <c r="EAX1388" s="8"/>
      <c r="EAY1388" s="8"/>
      <c r="EAZ1388" s="8"/>
      <c r="EBA1388" s="8"/>
      <c r="EBB1388" s="8"/>
      <c r="EBC1388" s="8"/>
      <c r="EBD1388" s="8"/>
      <c r="EBE1388" s="8"/>
      <c r="EBF1388" s="8"/>
      <c r="EBG1388" s="8"/>
      <c r="EBH1388" s="8"/>
      <c r="EBI1388" s="8"/>
      <c r="EBJ1388" s="8"/>
      <c r="EBK1388" s="8"/>
      <c r="EBL1388" s="8"/>
      <c r="EBM1388" s="8"/>
      <c r="EBN1388" s="8"/>
      <c r="EBO1388" s="8"/>
      <c r="EBP1388" s="8"/>
      <c r="EBQ1388" s="8"/>
      <c r="EBR1388" s="8"/>
      <c r="EBS1388" s="8"/>
      <c r="EBT1388" s="8"/>
      <c r="EBU1388" s="8"/>
      <c r="EBV1388" s="8"/>
      <c r="EBW1388" s="8"/>
      <c r="EBX1388" s="8"/>
      <c r="EBY1388" s="8"/>
      <c r="EBZ1388" s="8"/>
      <c r="ECA1388" s="8"/>
      <c r="ECB1388" s="8"/>
      <c r="ECC1388" s="8"/>
      <c r="ECD1388" s="8"/>
      <c r="ECE1388" s="8"/>
      <c r="ECF1388" s="8"/>
      <c r="ECG1388" s="8"/>
      <c r="ECH1388" s="8"/>
      <c r="ECI1388" s="8"/>
      <c r="ECJ1388" s="8"/>
      <c r="ECK1388" s="8"/>
      <c r="ECL1388" s="8"/>
      <c r="ECM1388" s="8"/>
      <c r="ECN1388" s="8"/>
      <c r="ECO1388" s="8"/>
      <c r="ECP1388" s="8"/>
      <c r="ECQ1388" s="8"/>
      <c r="ECR1388" s="8"/>
      <c r="ECS1388" s="8"/>
      <c r="ECT1388" s="8"/>
      <c r="ECU1388" s="8"/>
      <c r="ECV1388" s="8"/>
      <c r="ECW1388" s="8"/>
      <c r="ECX1388" s="8"/>
      <c r="ECY1388" s="8"/>
      <c r="ECZ1388" s="8"/>
      <c r="EDA1388" s="8"/>
      <c r="EDB1388" s="8"/>
      <c r="EDC1388" s="8"/>
      <c r="EDD1388" s="8"/>
      <c r="EDE1388" s="8"/>
      <c r="EDF1388" s="8"/>
      <c r="EDG1388" s="8"/>
      <c r="EDH1388" s="8"/>
      <c r="EDI1388" s="8"/>
      <c r="EDJ1388" s="8"/>
      <c r="EDK1388" s="8"/>
      <c r="EDL1388" s="8"/>
      <c r="EDM1388" s="8"/>
      <c r="EDN1388" s="8"/>
      <c r="EDO1388" s="8"/>
      <c r="EDP1388" s="8"/>
      <c r="EDQ1388" s="8"/>
      <c r="EDR1388" s="8"/>
      <c r="EDS1388" s="8"/>
      <c r="EDT1388" s="8"/>
      <c r="EDU1388" s="8"/>
      <c r="EDV1388" s="8"/>
      <c r="EDW1388" s="8"/>
      <c r="EDX1388" s="8"/>
      <c r="EDY1388" s="8"/>
      <c r="EDZ1388" s="8"/>
      <c r="EEA1388" s="8"/>
      <c r="EEB1388" s="8"/>
      <c r="EEC1388" s="8"/>
      <c r="EED1388" s="8"/>
      <c r="EEE1388" s="8"/>
      <c r="EEF1388" s="8"/>
      <c r="EEG1388" s="8"/>
      <c r="EEH1388" s="8"/>
      <c r="EEI1388" s="8"/>
      <c r="EEJ1388" s="8"/>
      <c r="EEK1388" s="8"/>
      <c r="EEL1388" s="8"/>
      <c r="EEM1388" s="8"/>
      <c r="EEN1388" s="8"/>
      <c r="EEO1388" s="8"/>
      <c r="EEP1388" s="8"/>
      <c r="EEQ1388" s="8"/>
      <c r="EER1388" s="8"/>
      <c r="EES1388" s="8"/>
      <c r="EET1388" s="8"/>
      <c r="EEU1388" s="8"/>
      <c r="EEV1388" s="8"/>
      <c r="EEW1388" s="8"/>
      <c r="EEX1388" s="8"/>
      <c r="EEY1388" s="8"/>
      <c r="EEZ1388" s="8"/>
      <c r="EFA1388" s="8"/>
      <c r="EFB1388" s="8"/>
      <c r="EFC1388" s="8"/>
      <c r="EFD1388" s="8"/>
      <c r="EFE1388" s="8"/>
      <c r="EFF1388" s="8"/>
      <c r="EFG1388" s="8"/>
      <c r="EFH1388" s="8"/>
      <c r="EFI1388" s="8"/>
      <c r="EFJ1388" s="8"/>
      <c r="EFK1388" s="8"/>
      <c r="EFL1388" s="8"/>
      <c r="EFM1388" s="8"/>
      <c r="EFN1388" s="8"/>
      <c r="EFO1388" s="8"/>
      <c r="EFP1388" s="8"/>
      <c r="EFQ1388" s="8"/>
      <c r="EFR1388" s="8"/>
      <c r="EFS1388" s="8"/>
      <c r="EFT1388" s="8"/>
      <c r="EFU1388" s="8"/>
      <c r="EFV1388" s="8"/>
      <c r="EFW1388" s="8"/>
      <c r="EFX1388" s="8"/>
      <c r="EFY1388" s="8"/>
      <c r="EFZ1388" s="8"/>
      <c r="EGA1388" s="8"/>
      <c r="EGB1388" s="8"/>
      <c r="EGC1388" s="8"/>
      <c r="EGD1388" s="8"/>
      <c r="EGE1388" s="8"/>
      <c r="EGF1388" s="8"/>
      <c r="EGG1388" s="8"/>
      <c r="EGH1388" s="8"/>
      <c r="EGI1388" s="8"/>
      <c r="EGJ1388" s="8"/>
      <c r="EGK1388" s="8"/>
      <c r="EGL1388" s="8"/>
      <c r="EGM1388" s="8"/>
      <c r="EGN1388" s="8"/>
      <c r="EGO1388" s="8"/>
      <c r="EGP1388" s="8"/>
      <c r="EGQ1388" s="8"/>
      <c r="EGR1388" s="8"/>
      <c r="EGS1388" s="8"/>
      <c r="EGT1388" s="8"/>
      <c r="EGU1388" s="8"/>
      <c r="EGV1388" s="8"/>
      <c r="EGW1388" s="8"/>
      <c r="EGX1388" s="8"/>
      <c r="EGY1388" s="8"/>
      <c r="EGZ1388" s="8"/>
      <c r="EHA1388" s="8"/>
      <c r="EHB1388" s="8"/>
      <c r="EHC1388" s="8"/>
      <c r="EHD1388" s="8"/>
      <c r="EHE1388" s="8"/>
      <c r="EHF1388" s="8"/>
      <c r="EHG1388" s="8"/>
      <c r="EHH1388" s="8"/>
      <c r="EHI1388" s="8"/>
      <c r="EHJ1388" s="8"/>
      <c r="EHK1388" s="8"/>
      <c r="EHL1388" s="8"/>
      <c r="EHM1388" s="8"/>
      <c r="EHN1388" s="8"/>
      <c r="EHO1388" s="8"/>
      <c r="EHP1388" s="8"/>
      <c r="EHQ1388" s="8"/>
      <c r="EHR1388" s="8"/>
      <c r="EHS1388" s="8"/>
      <c r="EHT1388" s="8"/>
      <c r="EHU1388" s="8"/>
      <c r="EHV1388" s="8"/>
      <c r="EHW1388" s="8"/>
      <c r="EHX1388" s="8"/>
      <c r="EHY1388" s="8"/>
      <c r="EHZ1388" s="8"/>
      <c r="EIA1388" s="8"/>
      <c r="EIB1388" s="8"/>
      <c r="EIC1388" s="8"/>
      <c r="EID1388" s="8"/>
      <c r="EIE1388" s="8"/>
      <c r="EIF1388" s="8"/>
      <c r="EIG1388" s="8"/>
      <c r="EIH1388" s="8"/>
      <c r="EII1388" s="8"/>
      <c r="EIJ1388" s="8"/>
      <c r="EIK1388" s="8"/>
      <c r="EIL1388" s="8"/>
      <c r="EIM1388" s="8"/>
      <c r="EIN1388" s="8"/>
      <c r="EIO1388" s="8"/>
      <c r="EIP1388" s="8"/>
      <c r="EIQ1388" s="8"/>
      <c r="EIR1388" s="8"/>
      <c r="EIS1388" s="8"/>
      <c r="EIT1388" s="8"/>
      <c r="EIU1388" s="8"/>
      <c r="EIV1388" s="8"/>
      <c r="EIW1388" s="8"/>
      <c r="EIX1388" s="8"/>
      <c r="EIY1388" s="8"/>
      <c r="EIZ1388" s="8"/>
      <c r="EJA1388" s="8"/>
      <c r="EJB1388" s="8"/>
      <c r="EJC1388" s="8"/>
      <c r="EJD1388" s="8"/>
      <c r="EJE1388" s="8"/>
      <c r="EJF1388" s="8"/>
      <c r="EJG1388" s="8"/>
      <c r="EJH1388" s="8"/>
      <c r="EJI1388" s="8"/>
      <c r="EJJ1388" s="8"/>
      <c r="EJK1388" s="8"/>
      <c r="EJL1388" s="8"/>
      <c r="EJM1388" s="8"/>
      <c r="EJN1388" s="8"/>
      <c r="EJO1388" s="8"/>
      <c r="EJP1388" s="8"/>
      <c r="EJQ1388" s="8"/>
      <c r="EJR1388" s="8"/>
      <c r="EJS1388" s="8"/>
      <c r="EJT1388" s="8"/>
      <c r="EJU1388" s="8"/>
      <c r="EJV1388" s="8"/>
      <c r="EJW1388" s="8"/>
      <c r="EJX1388" s="8"/>
      <c r="EJY1388" s="8"/>
      <c r="EJZ1388" s="8"/>
      <c r="EKA1388" s="8"/>
      <c r="EKB1388" s="8"/>
      <c r="EKC1388" s="8"/>
      <c r="EKD1388" s="8"/>
      <c r="EKE1388" s="8"/>
      <c r="EKF1388" s="8"/>
      <c r="EKG1388" s="8"/>
      <c r="EKH1388" s="8"/>
      <c r="EKI1388" s="8"/>
      <c r="EKJ1388" s="8"/>
      <c r="EKK1388" s="8"/>
      <c r="EKL1388" s="8"/>
      <c r="EKM1388" s="8"/>
      <c r="EKN1388" s="8"/>
      <c r="EKO1388" s="8"/>
      <c r="EKP1388" s="8"/>
      <c r="EKQ1388" s="8"/>
      <c r="EKR1388" s="8"/>
      <c r="EKS1388" s="8"/>
      <c r="EKT1388" s="8"/>
      <c r="EKU1388" s="8"/>
      <c r="EKV1388" s="8"/>
      <c r="EKW1388" s="8"/>
      <c r="EKX1388" s="8"/>
      <c r="EKY1388" s="8"/>
      <c r="EKZ1388" s="8"/>
      <c r="ELA1388" s="8"/>
      <c r="ELB1388" s="8"/>
      <c r="ELC1388" s="8"/>
      <c r="ELD1388" s="8"/>
      <c r="ELE1388" s="8"/>
      <c r="ELF1388" s="8"/>
      <c r="ELG1388" s="8"/>
      <c r="ELH1388" s="8"/>
      <c r="ELI1388" s="8"/>
      <c r="ELJ1388" s="8"/>
      <c r="ELK1388" s="8"/>
      <c r="ELL1388" s="8"/>
      <c r="ELM1388" s="8"/>
      <c r="ELN1388" s="8"/>
      <c r="ELO1388" s="8"/>
      <c r="ELP1388" s="8"/>
      <c r="ELQ1388" s="8"/>
      <c r="ELR1388" s="8"/>
      <c r="ELS1388" s="8"/>
      <c r="ELT1388" s="8"/>
      <c r="ELU1388" s="8"/>
      <c r="ELV1388" s="8"/>
      <c r="ELW1388" s="8"/>
      <c r="ELX1388" s="8"/>
      <c r="ELY1388" s="8"/>
      <c r="ELZ1388" s="8"/>
      <c r="EMA1388" s="8"/>
      <c r="EMB1388" s="8"/>
      <c r="EMC1388" s="8"/>
      <c r="EMD1388" s="8"/>
      <c r="EME1388" s="8"/>
      <c r="EMF1388" s="8"/>
      <c r="EMG1388" s="8"/>
      <c r="EMH1388" s="8"/>
      <c r="EMI1388" s="8"/>
      <c r="EMJ1388" s="8"/>
      <c r="EMK1388" s="8"/>
      <c r="EML1388" s="8"/>
      <c r="EMM1388" s="8"/>
      <c r="EMN1388" s="8"/>
      <c r="EMO1388" s="8"/>
      <c r="EMP1388" s="8"/>
      <c r="EMQ1388" s="8"/>
      <c r="EMR1388" s="8"/>
      <c r="EMS1388" s="8"/>
      <c r="EMT1388" s="8"/>
      <c r="EMU1388" s="8"/>
      <c r="EMV1388" s="8"/>
      <c r="EMW1388" s="8"/>
      <c r="EMX1388" s="8"/>
      <c r="EMY1388" s="8"/>
      <c r="EMZ1388" s="8"/>
      <c r="ENA1388" s="8"/>
      <c r="ENB1388" s="8"/>
      <c r="ENC1388" s="8"/>
      <c r="END1388" s="8"/>
      <c r="ENE1388" s="8"/>
      <c r="ENF1388" s="8"/>
      <c r="ENG1388" s="8"/>
      <c r="ENH1388" s="8"/>
      <c r="ENI1388" s="8"/>
      <c r="ENJ1388" s="8"/>
      <c r="ENK1388" s="8"/>
      <c r="ENL1388" s="8"/>
      <c r="ENM1388" s="8"/>
      <c r="ENN1388" s="8"/>
      <c r="ENO1388" s="8"/>
      <c r="ENP1388" s="8"/>
      <c r="ENQ1388" s="8"/>
      <c r="ENR1388" s="8"/>
      <c r="ENS1388" s="8"/>
      <c r="ENT1388" s="8"/>
      <c r="ENU1388" s="8"/>
      <c r="ENV1388" s="8"/>
      <c r="ENW1388" s="8"/>
      <c r="ENX1388" s="8"/>
      <c r="ENY1388" s="8"/>
      <c r="ENZ1388" s="8"/>
      <c r="EOA1388" s="8"/>
      <c r="EOB1388" s="8"/>
      <c r="EOC1388" s="8"/>
      <c r="EOD1388" s="8"/>
      <c r="EOE1388" s="8"/>
      <c r="EOF1388" s="8"/>
      <c r="EOG1388" s="8"/>
      <c r="EOH1388" s="8"/>
      <c r="EOI1388" s="8"/>
      <c r="EOJ1388" s="8"/>
      <c r="EOK1388" s="8"/>
      <c r="EOL1388" s="8"/>
      <c r="EOM1388" s="8"/>
      <c r="EON1388" s="8"/>
      <c r="EOO1388" s="8"/>
      <c r="EOP1388" s="8"/>
      <c r="EOQ1388" s="8"/>
      <c r="EOR1388" s="8"/>
      <c r="EOS1388" s="8"/>
      <c r="EOT1388" s="8"/>
      <c r="EOU1388" s="8"/>
      <c r="EOV1388" s="8"/>
      <c r="EOW1388" s="8"/>
      <c r="EOX1388" s="8"/>
      <c r="EOY1388" s="8"/>
      <c r="EOZ1388" s="8"/>
      <c r="EPA1388" s="8"/>
      <c r="EPB1388" s="8"/>
      <c r="EPC1388" s="8"/>
      <c r="EPD1388" s="8"/>
      <c r="EPE1388" s="8"/>
      <c r="EPF1388" s="8"/>
      <c r="EPG1388" s="8"/>
      <c r="EPH1388" s="8"/>
      <c r="EPI1388" s="8"/>
      <c r="EPJ1388" s="8"/>
      <c r="EPK1388" s="8"/>
      <c r="EPL1388" s="8"/>
      <c r="EPM1388" s="8"/>
      <c r="EPN1388" s="8"/>
      <c r="EPO1388" s="8"/>
      <c r="EPP1388" s="8"/>
      <c r="EPQ1388" s="8"/>
      <c r="EPR1388" s="8"/>
      <c r="EPS1388" s="8"/>
      <c r="EPT1388" s="8"/>
      <c r="EPU1388" s="8"/>
      <c r="EPV1388" s="8"/>
      <c r="EPW1388" s="8"/>
      <c r="EPX1388" s="8"/>
      <c r="EPY1388" s="8"/>
      <c r="EPZ1388" s="8"/>
      <c r="EQA1388" s="8"/>
      <c r="EQB1388" s="8"/>
      <c r="EQC1388" s="8"/>
      <c r="EQD1388" s="8"/>
      <c r="EQE1388" s="8"/>
      <c r="EQF1388" s="8"/>
      <c r="EQG1388" s="8"/>
      <c r="EQH1388" s="8"/>
      <c r="EQI1388" s="8"/>
      <c r="EQJ1388" s="8"/>
      <c r="EQK1388" s="8"/>
      <c r="EQL1388" s="8"/>
      <c r="EQM1388" s="8"/>
      <c r="EQN1388" s="8"/>
      <c r="EQO1388" s="8"/>
      <c r="EQP1388" s="8"/>
      <c r="EQQ1388" s="8"/>
      <c r="EQR1388" s="8"/>
      <c r="EQS1388" s="8"/>
      <c r="EQT1388" s="8"/>
      <c r="EQU1388" s="8"/>
      <c r="EQV1388" s="8"/>
      <c r="EQW1388" s="8"/>
      <c r="EQX1388" s="8"/>
      <c r="EQY1388" s="8"/>
      <c r="EQZ1388" s="8"/>
      <c r="ERA1388" s="8"/>
      <c r="ERB1388" s="8"/>
      <c r="ERC1388" s="8"/>
      <c r="ERD1388" s="8"/>
      <c r="ERE1388" s="8"/>
      <c r="ERF1388" s="8"/>
      <c r="ERG1388" s="8"/>
      <c r="ERH1388" s="8"/>
      <c r="ERI1388" s="8"/>
      <c r="ERJ1388" s="8"/>
      <c r="ERK1388" s="8"/>
      <c r="ERL1388" s="8"/>
      <c r="ERM1388" s="8"/>
      <c r="ERN1388" s="8"/>
      <c r="ERO1388" s="8"/>
      <c r="ERP1388" s="8"/>
      <c r="ERQ1388" s="8"/>
      <c r="ERR1388" s="8"/>
      <c r="ERS1388" s="8"/>
      <c r="ERT1388" s="8"/>
      <c r="ERU1388" s="8"/>
      <c r="ERV1388" s="8"/>
      <c r="ERW1388" s="8"/>
      <c r="ERX1388" s="8"/>
      <c r="ERY1388" s="8"/>
      <c r="ERZ1388" s="8"/>
      <c r="ESA1388" s="8"/>
      <c r="ESB1388" s="8"/>
      <c r="ESC1388" s="8"/>
      <c r="ESD1388" s="8"/>
      <c r="ESE1388" s="8"/>
      <c r="ESF1388" s="8"/>
      <c r="ESG1388" s="8"/>
      <c r="ESH1388" s="8"/>
      <c r="ESI1388" s="8"/>
      <c r="ESJ1388" s="8"/>
      <c r="ESK1388" s="8"/>
      <c r="ESL1388" s="8"/>
      <c r="ESM1388" s="8"/>
      <c r="ESN1388" s="8"/>
      <c r="ESO1388" s="8"/>
      <c r="ESP1388" s="8"/>
      <c r="ESQ1388" s="8"/>
      <c r="ESR1388" s="8"/>
      <c r="ESS1388" s="8"/>
      <c r="EST1388" s="8"/>
      <c r="ESU1388" s="8"/>
      <c r="ESV1388" s="8"/>
      <c r="ESW1388" s="8"/>
      <c r="ESX1388" s="8"/>
      <c r="ESY1388" s="8"/>
      <c r="ESZ1388" s="8"/>
      <c r="ETA1388" s="8"/>
      <c r="ETB1388" s="8"/>
      <c r="ETC1388" s="8"/>
      <c r="ETD1388" s="8"/>
      <c r="ETE1388" s="8"/>
      <c r="ETF1388" s="8"/>
      <c r="ETG1388" s="8"/>
      <c r="ETH1388" s="8"/>
      <c r="ETI1388" s="8"/>
      <c r="ETJ1388" s="8"/>
      <c r="ETK1388" s="8"/>
      <c r="ETL1388" s="8"/>
      <c r="ETM1388" s="8"/>
      <c r="ETN1388" s="8"/>
      <c r="ETO1388" s="8"/>
      <c r="ETP1388" s="8"/>
      <c r="ETQ1388" s="8"/>
      <c r="ETR1388" s="8"/>
      <c r="ETS1388" s="8"/>
      <c r="ETT1388" s="8"/>
      <c r="ETU1388" s="8"/>
      <c r="ETV1388" s="8"/>
      <c r="ETW1388" s="8"/>
      <c r="ETX1388" s="8"/>
      <c r="ETY1388" s="8"/>
      <c r="ETZ1388" s="8"/>
      <c r="EUA1388" s="8"/>
      <c r="EUB1388" s="8"/>
      <c r="EUC1388" s="8"/>
      <c r="EUD1388" s="8"/>
      <c r="EUE1388" s="8"/>
      <c r="EUF1388" s="8"/>
      <c r="EUG1388" s="8"/>
      <c r="EUH1388" s="8"/>
      <c r="EUI1388" s="8"/>
      <c r="EUJ1388" s="8"/>
      <c r="EUK1388" s="8"/>
      <c r="EUL1388" s="8"/>
      <c r="EUM1388" s="8"/>
      <c r="EUN1388" s="8"/>
      <c r="EUO1388" s="8"/>
      <c r="EUP1388" s="8"/>
      <c r="EUQ1388" s="8"/>
      <c r="EUR1388" s="8"/>
      <c r="EUS1388" s="8"/>
      <c r="EUT1388" s="8"/>
      <c r="EUU1388" s="8"/>
      <c r="EUV1388" s="8"/>
      <c r="EUW1388" s="8"/>
      <c r="EUX1388" s="8"/>
      <c r="EUY1388" s="8"/>
      <c r="EUZ1388" s="8"/>
      <c r="EVA1388" s="8"/>
      <c r="EVB1388" s="8"/>
      <c r="EVC1388" s="8"/>
      <c r="EVD1388" s="8"/>
      <c r="EVE1388" s="8"/>
      <c r="EVF1388" s="8"/>
      <c r="EVG1388" s="8"/>
      <c r="EVH1388" s="8"/>
      <c r="EVI1388" s="8"/>
      <c r="EVJ1388" s="8"/>
      <c r="EVK1388" s="8"/>
      <c r="EVL1388" s="8"/>
      <c r="EVM1388" s="8"/>
      <c r="EVN1388" s="8"/>
      <c r="EVO1388" s="8"/>
      <c r="EVP1388" s="8"/>
      <c r="EVQ1388" s="8"/>
      <c r="EVR1388" s="8"/>
      <c r="EVS1388" s="8"/>
      <c r="EVT1388" s="8"/>
      <c r="EVU1388" s="8"/>
      <c r="EVV1388" s="8"/>
      <c r="EVW1388" s="8"/>
      <c r="EVX1388" s="8"/>
      <c r="EVY1388" s="8"/>
      <c r="EVZ1388" s="8"/>
      <c r="EWA1388" s="8"/>
      <c r="EWB1388" s="8"/>
      <c r="EWC1388" s="8"/>
      <c r="EWD1388" s="8"/>
      <c r="EWE1388" s="8"/>
      <c r="EWF1388" s="8"/>
      <c r="EWG1388" s="8"/>
      <c r="EWH1388" s="8"/>
      <c r="EWI1388" s="8"/>
      <c r="EWJ1388" s="8"/>
      <c r="EWK1388" s="8"/>
      <c r="EWL1388" s="8"/>
      <c r="EWM1388" s="8"/>
      <c r="EWN1388" s="8"/>
      <c r="EWO1388" s="8"/>
      <c r="EWP1388" s="8"/>
      <c r="EWQ1388" s="8"/>
      <c r="EWR1388" s="8"/>
      <c r="EWS1388" s="8"/>
      <c r="EWT1388" s="8"/>
      <c r="EWU1388" s="8"/>
      <c r="EWV1388" s="8"/>
      <c r="EWW1388" s="8"/>
      <c r="EWX1388" s="8"/>
      <c r="EWY1388" s="8"/>
      <c r="EWZ1388" s="8"/>
      <c r="EXA1388" s="8"/>
      <c r="EXB1388" s="8"/>
      <c r="EXC1388" s="8"/>
      <c r="EXD1388" s="8"/>
      <c r="EXE1388" s="8"/>
      <c r="EXF1388" s="8"/>
      <c r="EXG1388" s="8"/>
      <c r="EXH1388" s="8"/>
      <c r="EXI1388" s="8"/>
      <c r="EXJ1388" s="8"/>
      <c r="EXK1388" s="8"/>
      <c r="EXL1388" s="8"/>
      <c r="EXM1388" s="8"/>
      <c r="EXN1388" s="8"/>
      <c r="EXO1388" s="8"/>
      <c r="EXP1388" s="8"/>
      <c r="EXQ1388" s="8"/>
      <c r="EXR1388" s="8"/>
      <c r="EXS1388" s="8"/>
      <c r="EXT1388" s="8"/>
      <c r="EXU1388" s="8"/>
      <c r="EXV1388" s="8"/>
      <c r="EXW1388" s="8"/>
      <c r="EXX1388" s="8"/>
      <c r="EXY1388" s="8"/>
      <c r="EXZ1388" s="8"/>
      <c r="EYA1388" s="8"/>
      <c r="EYB1388" s="8"/>
      <c r="EYC1388" s="8"/>
      <c r="EYD1388" s="8"/>
      <c r="EYE1388" s="8"/>
      <c r="EYF1388" s="8"/>
      <c r="EYG1388" s="8"/>
      <c r="EYH1388" s="8"/>
      <c r="EYI1388" s="8"/>
      <c r="EYJ1388" s="8"/>
      <c r="EYK1388" s="8"/>
      <c r="EYL1388" s="8"/>
      <c r="EYM1388" s="8"/>
      <c r="EYN1388" s="8"/>
      <c r="EYO1388" s="8"/>
      <c r="EYP1388" s="8"/>
      <c r="EYQ1388" s="8"/>
      <c r="EYR1388" s="8"/>
      <c r="EYS1388" s="8"/>
      <c r="EYT1388" s="8"/>
      <c r="EYU1388" s="8"/>
      <c r="EYV1388" s="8"/>
      <c r="EYW1388" s="8"/>
      <c r="EYX1388" s="8"/>
      <c r="EYY1388" s="8"/>
      <c r="EYZ1388" s="8"/>
      <c r="EZA1388" s="8"/>
      <c r="EZB1388" s="8"/>
      <c r="EZC1388" s="8"/>
      <c r="EZD1388" s="8"/>
      <c r="EZE1388" s="8"/>
      <c r="EZF1388" s="8"/>
      <c r="EZG1388" s="8"/>
      <c r="EZH1388" s="8"/>
      <c r="EZI1388" s="8"/>
      <c r="EZJ1388" s="8"/>
      <c r="EZK1388" s="8"/>
      <c r="EZL1388" s="8"/>
      <c r="EZM1388" s="8"/>
      <c r="EZN1388" s="8"/>
      <c r="EZO1388" s="8"/>
      <c r="EZP1388" s="8"/>
      <c r="EZQ1388" s="8"/>
      <c r="EZR1388" s="8"/>
      <c r="EZS1388" s="8"/>
      <c r="EZT1388" s="8"/>
      <c r="EZU1388" s="8"/>
      <c r="EZV1388" s="8"/>
      <c r="EZW1388" s="8"/>
      <c r="EZX1388" s="8"/>
      <c r="EZY1388" s="8"/>
      <c r="EZZ1388" s="8"/>
      <c r="FAA1388" s="8"/>
      <c r="FAB1388" s="8"/>
      <c r="FAC1388" s="8"/>
      <c r="FAD1388" s="8"/>
      <c r="FAE1388" s="8"/>
      <c r="FAF1388" s="8"/>
      <c r="FAG1388" s="8"/>
      <c r="FAH1388" s="8"/>
      <c r="FAI1388" s="8"/>
      <c r="FAJ1388" s="8"/>
      <c r="FAK1388" s="8"/>
      <c r="FAL1388" s="8"/>
      <c r="FAM1388" s="8"/>
      <c r="FAN1388" s="8"/>
      <c r="FAO1388" s="8"/>
      <c r="FAP1388" s="8"/>
      <c r="FAQ1388" s="8"/>
      <c r="FAR1388" s="8"/>
      <c r="FAS1388" s="8"/>
      <c r="FAT1388" s="8"/>
      <c r="FAU1388" s="8"/>
      <c r="FAV1388" s="8"/>
      <c r="FAW1388" s="8"/>
      <c r="FAX1388" s="8"/>
      <c r="FAY1388" s="8"/>
      <c r="FAZ1388" s="8"/>
      <c r="FBA1388" s="8"/>
      <c r="FBB1388" s="8"/>
      <c r="FBC1388" s="8"/>
      <c r="FBD1388" s="8"/>
      <c r="FBE1388" s="8"/>
      <c r="FBF1388" s="8"/>
      <c r="FBG1388" s="8"/>
      <c r="FBH1388" s="8"/>
      <c r="FBI1388" s="8"/>
      <c r="FBJ1388" s="8"/>
      <c r="FBK1388" s="8"/>
      <c r="FBL1388" s="8"/>
      <c r="FBM1388" s="8"/>
      <c r="FBN1388" s="8"/>
      <c r="FBO1388" s="8"/>
      <c r="FBP1388" s="8"/>
      <c r="FBQ1388" s="8"/>
      <c r="FBR1388" s="8"/>
      <c r="FBS1388" s="8"/>
      <c r="FBT1388" s="8"/>
      <c r="FBU1388" s="8"/>
      <c r="FBV1388" s="8"/>
      <c r="FBW1388" s="8"/>
      <c r="FBX1388" s="8"/>
      <c r="FBY1388" s="8"/>
      <c r="FBZ1388" s="8"/>
      <c r="FCA1388" s="8"/>
      <c r="FCB1388" s="8"/>
      <c r="FCC1388" s="8"/>
      <c r="FCD1388" s="8"/>
      <c r="FCE1388" s="8"/>
      <c r="FCF1388" s="8"/>
      <c r="FCG1388" s="8"/>
      <c r="FCH1388" s="8"/>
      <c r="FCI1388" s="8"/>
      <c r="FCJ1388" s="8"/>
      <c r="FCK1388" s="8"/>
      <c r="FCL1388" s="8"/>
      <c r="FCM1388" s="8"/>
      <c r="FCN1388" s="8"/>
      <c r="FCO1388" s="8"/>
      <c r="FCP1388" s="8"/>
      <c r="FCQ1388" s="8"/>
      <c r="FCR1388" s="8"/>
      <c r="FCS1388" s="8"/>
      <c r="FCT1388" s="8"/>
      <c r="FCU1388" s="8"/>
      <c r="FCV1388" s="8"/>
      <c r="FCW1388" s="8"/>
      <c r="FCX1388" s="8"/>
      <c r="FCY1388" s="8"/>
      <c r="FCZ1388" s="8"/>
      <c r="FDA1388" s="8"/>
      <c r="FDB1388" s="8"/>
      <c r="FDC1388" s="8"/>
      <c r="FDD1388" s="8"/>
      <c r="FDE1388" s="8"/>
      <c r="FDF1388" s="8"/>
      <c r="FDG1388" s="8"/>
      <c r="FDH1388" s="8"/>
      <c r="FDI1388" s="8"/>
      <c r="FDJ1388" s="8"/>
      <c r="FDK1388" s="8"/>
      <c r="FDL1388" s="8"/>
      <c r="FDM1388" s="8"/>
      <c r="FDN1388" s="8"/>
      <c r="FDO1388" s="8"/>
      <c r="FDP1388" s="8"/>
      <c r="FDQ1388" s="8"/>
      <c r="FDR1388" s="8"/>
      <c r="FDS1388" s="8"/>
      <c r="FDT1388" s="8"/>
      <c r="FDU1388" s="8"/>
      <c r="FDV1388" s="8"/>
      <c r="FDW1388" s="8"/>
      <c r="FDX1388" s="8"/>
      <c r="FDY1388" s="8"/>
      <c r="FDZ1388" s="8"/>
      <c r="FEA1388" s="8"/>
      <c r="FEB1388" s="8"/>
      <c r="FEC1388" s="8"/>
      <c r="FED1388" s="8"/>
      <c r="FEE1388" s="8"/>
      <c r="FEF1388" s="8"/>
      <c r="FEG1388" s="8"/>
      <c r="FEH1388" s="8"/>
      <c r="FEI1388" s="8"/>
      <c r="FEJ1388" s="8"/>
      <c r="FEK1388" s="8"/>
      <c r="FEL1388" s="8"/>
      <c r="FEM1388" s="8"/>
      <c r="FEN1388" s="8"/>
      <c r="FEO1388" s="8"/>
      <c r="FEP1388" s="8"/>
      <c r="FEQ1388" s="8"/>
      <c r="FER1388" s="8"/>
      <c r="FES1388" s="8"/>
      <c r="FET1388" s="8"/>
      <c r="FEU1388" s="8"/>
      <c r="FEV1388" s="8"/>
      <c r="FEW1388" s="8"/>
      <c r="FEX1388" s="8"/>
      <c r="FEY1388" s="8"/>
      <c r="FEZ1388" s="8"/>
      <c r="FFA1388" s="8"/>
      <c r="FFB1388" s="8"/>
      <c r="FFC1388" s="8"/>
      <c r="FFD1388" s="8"/>
      <c r="FFE1388" s="8"/>
      <c r="FFF1388" s="8"/>
      <c r="FFG1388" s="8"/>
      <c r="FFH1388" s="8"/>
      <c r="FFI1388" s="8"/>
      <c r="FFJ1388" s="8"/>
      <c r="FFK1388" s="8"/>
      <c r="FFL1388" s="8"/>
      <c r="FFM1388" s="8"/>
      <c r="FFN1388" s="8"/>
      <c r="FFO1388" s="8"/>
      <c r="FFP1388" s="8"/>
      <c r="FFQ1388" s="8"/>
      <c r="FFR1388" s="8"/>
      <c r="FFS1388" s="8"/>
      <c r="FFT1388" s="8"/>
      <c r="FFU1388" s="8"/>
      <c r="FFV1388" s="8"/>
      <c r="FFW1388" s="8"/>
      <c r="FFX1388" s="8"/>
      <c r="FFY1388" s="8"/>
      <c r="FFZ1388" s="8"/>
      <c r="FGA1388" s="8"/>
      <c r="FGB1388" s="8"/>
      <c r="FGC1388" s="8"/>
      <c r="FGD1388" s="8"/>
      <c r="FGE1388" s="8"/>
      <c r="FGF1388" s="8"/>
      <c r="FGG1388" s="8"/>
      <c r="FGH1388" s="8"/>
      <c r="FGI1388" s="8"/>
      <c r="FGJ1388" s="8"/>
      <c r="FGK1388" s="8"/>
      <c r="FGL1388" s="8"/>
      <c r="FGM1388" s="8"/>
      <c r="FGN1388" s="8"/>
      <c r="FGO1388" s="8"/>
      <c r="FGP1388" s="8"/>
      <c r="FGQ1388" s="8"/>
      <c r="FGR1388" s="8"/>
      <c r="FGS1388" s="8"/>
      <c r="FGT1388" s="8"/>
      <c r="FGU1388" s="8"/>
      <c r="FGV1388" s="8"/>
      <c r="FGW1388" s="8"/>
      <c r="FGX1388" s="8"/>
      <c r="FGY1388" s="8"/>
      <c r="FGZ1388" s="8"/>
      <c r="FHA1388" s="8"/>
      <c r="FHB1388" s="8"/>
      <c r="FHC1388" s="8"/>
      <c r="FHD1388" s="8"/>
      <c r="FHE1388" s="8"/>
      <c r="FHF1388" s="8"/>
      <c r="FHG1388" s="8"/>
      <c r="FHH1388" s="8"/>
      <c r="FHI1388" s="8"/>
      <c r="FHJ1388" s="8"/>
      <c r="FHK1388" s="8"/>
      <c r="FHL1388" s="8"/>
      <c r="FHM1388" s="8"/>
      <c r="FHN1388" s="8"/>
      <c r="FHO1388" s="8"/>
      <c r="FHP1388" s="8"/>
      <c r="FHQ1388" s="8"/>
      <c r="FHR1388" s="8"/>
      <c r="FHS1388" s="8"/>
      <c r="FHT1388" s="8"/>
      <c r="FHU1388" s="8"/>
      <c r="FHV1388" s="8"/>
      <c r="FHW1388" s="8"/>
      <c r="FHX1388" s="8"/>
      <c r="FHY1388" s="8"/>
      <c r="FHZ1388" s="8"/>
      <c r="FIA1388" s="8"/>
      <c r="FIB1388" s="8"/>
      <c r="FIC1388" s="8"/>
      <c r="FID1388" s="8"/>
      <c r="FIE1388" s="8"/>
      <c r="FIF1388" s="8"/>
      <c r="FIG1388" s="8"/>
      <c r="FIH1388" s="8"/>
      <c r="FII1388" s="8"/>
      <c r="FIJ1388" s="8"/>
      <c r="FIK1388" s="8"/>
      <c r="FIL1388" s="8"/>
      <c r="FIM1388" s="8"/>
      <c r="FIN1388" s="8"/>
      <c r="FIO1388" s="8"/>
      <c r="FIP1388" s="8"/>
      <c r="FIQ1388" s="8"/>
      <c r="FIR1388" s="8"/>
      <c r="FIS1388" s="8"/>
      <c r="FIT1388" s="8"/>
      <c r="FIU1388" s="8"/>
      <c r="FIV1388" s="8"/>
      <c r="FIW1388" s="8"/>
      <c r="FIX1388" s="8"/>
      <c r="FIY1388" s="8"/>
      <c r="FIZ1388" s="8"/>
      <c r="FJA1388" s="8"/>
      <c r="FJB1388" s="8"/>
      <c r="FJC1388" s="8"/>
      <c r="FJD1388" s="8"/>
      <c r="FJE1388" s="8"/>
      <c r="FJF1388" s="8"/>
      <c r="FJG1388" s="8"/>
      <c r="FJH1388" s="8"/>
      <c r="FJI1388" s="8"/>
      <c r="FJJ1388" s="8"/>
      <c r="FJK1388" s="8"/>
      <c r="FJL1388" s="8"/>
      <c r="FJM1388" s="8"/>
      <c r="FJN1388" s="8"/>
      <c r="FJO1388" s="8"/>
      <c r="FJP1388" s="8"/>
      <c r="FJQ1388" s="8"/>
      <c r="FJR1388" s="8"/>
      <c r="FJS1388" s="8"/>
      <c r="FJT1388" s="8"/>
      <c r="FJU1388" s="8"/>
      <c r="FJV1388" s="8"/>
      <c r="FJW1388" s="8"/>
      <c r="FJX1388" s="8"/>
      <c r="FJY1388" s="8"/>
      <c r="FJZ1388" s="8"/>
      <c r="FKA1388" s="8"/>
      <c r="FKB1388" s="8"/>
      <c r="FKC1388" s="8"/>
      <c r="FKD1388" s="8"/>
      <c r="FKE1388" s="8"/>
      <c r="FKF1388" s="8"/>
      <c r="FKG1388" s="8"/>
      <c r="FKH1388" s="8"/>
      <c r="FKI1388" s="8"/>
      <c r="FKJ1388" s="8"/>
      <c r="FKK1388" s="8"/>
      <c r="FKL1388" s="8"/>
      <c r="FKM1388" s="8"/>
      <c r="FKN1388" s="8"/>
      <c r="FKO1388" s="8"/>
      <c r="FKP1388" s="8"/>
      <c r="FKQ1388" s="8"/>
      <c r="FKR1388" s="8"/>
      <c r="FKS1388" s="8"/>
      <c r="FKT1388" s="8"/>
      <c r="FKU1388" s="8"/>
      <c r="FKV1388" s="8"/>
      <c r="FKW1388" s="8"/>
      <c r="FKX1388" s="8"/>
      <c r="FKY1388" s="8"/>
      <c r="FKZ1388" s="8"/>
      <c r="FLA1388" s="8"/>
      <c r="FLB1388" s="8"/>
      <c r="FLC1388" s="8"/>
      <c r="FLD1388" s="8"/>
      <c r="FLE1388" s="8"/>
      <c r="FLF1388" s="8"/>
      <c r="FLG1388" s="8"/>
      <c r="FLH1388" s="8"/>
      <c r="FLI1388" s="8"/>
      <c r="FLJ1388" s="8"/>
      <c r="FLK1388" s="8"/>
      <c r="FLL1388" s="8"/>
      <c r="FLM1388" s="8"/>
      <c r="FLN1388" s="8"/>
      <c r="FLO1388" s="8"/>
      <c r="FLP1388" s="8"/>
      <c r="FLQ1388" s="8"/>
      <c r="FLR1388" s="8"/>
      <c r="FLS1388" s="8"/>
      <c r="FLT1388" s="8"/>
      <c r="FLU1388" s="8"/>
      <c r="FLV1388" s="8"/>
      <c r="FLW1388" s="8"/>
      <c r="FLX1388" s="8"/>
      <c r="FLY1388" s="8"/>
      <c r="FLZ1388" s="8"/>
      <c r="FMA1388" s="8"/>
      <c r="FMB1388" s="8"/>
      <c r="FMC1388" s="8"/>
      <c r="FMD1388" s="8"/>
      <c r="FME1388" s="8"/>
      <c r="FMF1388" s="8"/>
      <c r="FMG1388" s="8"/>
      <c r="FMH1388" s="8"/>
      <c r="FMI1388" s="8"/>
      <c r="FMJ1388" s="8"/>
      <c r="FMK1388" s="8"/>
      <c r="FML1388" s="8"/>
      <c r="FMM1388" s="8"/>
      <c r="FMN1388" s="8"/>
      <c r="FMO1388" s="8"/>
      <c r="FMP1388" s="8"/>
      <c r="FMQ1388" s="8"/>
      <c r="FMR1388" s="8"/>
      <c r="FMS1388" s="8"/>
      <c r="FMT1388" s="8"/>
      <c r="FMU1388" s="8"/>
      <c r="FMV1388" s="8"/>
      <c r="FMW1388" s="8"/>
      <c r="FMX1388" s="8"/>
      <c r="FMY1388" s="8"/>
      <c r="FMZ1388" s="8"/>
      <c r="FNA1388" s="8"/>
      <c r="FNB1388" s="8"/>
      <c r="FNC1388" s="8"/>
      <c r="FND1388" s="8"/>
      <c r="FNE1388" s="8"/>
      <c r="FNF1388" s="8"/>
      <c r="FNG1388" s="8"/>
      <c r="FNH1388" s="8"/>
      <c r="FNI1388" s="8"/>
      <c r="FNJ1388" s="8"/>
      <c r="FNK1388" s="8"/>
      <c r="FNL1388" s="8"/>
      <c r="FNM1388" s="8"/>
      <c r="FNN1388" s="8"/>
      <c r="FNO1388" s="8"/>
      <c r="FNP1388" s="8"/>
      <c r="FNQ1388" s="8"/>
      <c r="FNR1388" s="8"/>
      <c r="FNS1388" s="8"/>
      <c r="FNT1388" s="8"/>
      <c r="FNU1388" s="8"/>
      <c r="FNV1388" s="8"/>
      <c r="FNW1388" s="8"/>
      <c r="FNX1388" s="8"/>
      <c r="FNY1388" s="8"/>
      <c r="FNZ1388" s="8"/>
      <c r="FOA1388" s="8"/>
      <c r="FOB1388" s="8"/>
      <c r="FOC1388" s="8"/>
      <c r="FOD1388" s="8"/>
      <c r="FOE1388" s="8"/>
      <c r="FOF1388" s="8"/>
      <c r="FOG1388" s="8"/>
      <c r="FOH1388" s="8"/>
      <c r="FOI1388" s="8"/>
      <c r="FOJ1388" s="8"/>
      <c r="FOK1388" s="8"/>
      <c r="FOL1388" s="8"/>
      <c r="FOM1388" s="8"/>
      <c r="FON1388" s="8"/>
      <c r="FOO1388" s="8"/>
      <c r="FOP1388" s="8"/>
      <c r="FOQ1388" s="8"/>
      <c r="FOR1388" s="8"/>
      <c r="FOS1388" s="8"/>
      <c r="FOT1388" s="8"/>
      <c r="FOU1388" s="8"/>
      <c r="FOV1388" s="8"/>
      <c r="FOW1388" s="8"/>
      <c r="FOX1388" s="8"/>
      <c r="FOY1388" s="8"/>
      <c r="FOZ1388" s="8"/>
      <c r="FPA1388" s="8"/>
      <c r="FPB1388" s="8"/>
      <c r="FPC1388" s="8"/>
      <c r="FPD1388" s="8"/>
      <c r="FPE1388" s="8"/>
      <c r="FPF1388" s="8"/>
      <c r="FPG1388" s="8"/>
      <c r="FPH1388" s="8"/>
      <c r="FPI1388" s="8"/>
      <c r="FPJ1388" s="8"/>
      <c r="FPK1388" s="8"/>
      <c r="FPL1388" s="8"/>
      <c r="FPM1388" s="8"/>
      <c r="FPN1388" s="8"/>
      <c r="FPO1388" s="8"/>
      <c r="FPP1388" s="8"/>
      <c r="FPQ1388" s="8"/>
      <c r="FPR1388" s="8"/>
      <c r="FPS1388" s="8"/>
      <c r="FPT1388" s="8"/>
      <c r="FPU1388" s="8"/>
      <c r="FPV1388" s="8"/>
      <c r="FPW1388" s="8"/>
      <c r="FPX1388" s="8"/>
      <c r="FPY1388" s="8"/>
      <c r="FPZ1388" s="8"/>
      <c r="FQA1388" s="8"/>
      <c r="FQB1388" s="8"/>
      <c r="FQC1388" s="8"/>
      <c r="FQD1388" s="8"/>
      <c r="FQE1388" s="8"/>
      <c r="FQF1388" s="8"/>
      <c r="FQG1388" s="8"/>
      <c r="FQH1388" s="8"/>
      <c r="FQI1388" s="8"/>
      <c r="FQJ1388" s="8"/>
      <c r="FQK1388" s="8"/>
      <c r="FQL1388" s="8"/>
      <c r="FQM1388" s="8"/>
      <c r="FQN1388" s="8"/>
      <c r="FQO1388" s="8"/>
      <c r="FQP1388" s="8"/>
      <c r="FQQ1388" s="8"/>
      <c r="FQR1388" s="8"/>
      <c r="FQS1388" s="8"/>
      <c r="FQT1388" s="8"/>
      <c r="FQU1388" s="8"/>
      <c r="FQV1388" s="8"/>
      <c r="FQW1388" s="8"/>
      <c r="FQX1388" s="8"/>
      <c r="FQY1388" s="8"/>
      <c r="FQZ1388" s="8"/>
      <c r="FRA1388" s="8"/>
      <c r="FRB1388" s="8"/>
      <c r="FRC1388" s="8"/>
      <c r="FRD1388" s="8"/>
      <c r="FRE1388" s="8"/>
      <c r="FRF1388" s="8"/>
      <c r="FRG1388" s="8"/>
      <c r="FRH1388" s="8"/>
      <c r="FRI1388" s="8"/>
      <c r="FRJ1388" s="8"/>
      <c r="FRK1388" s="8"/>
      <c r="FRL1388" s="8"/>
      <c r="FRM1388" s="8"/>
      <c r="FRN1388" s="8"/>
      <c r="FRO1388" s="8"/>
      <c r="FRP1388" s="8"/>
      <c r="FRQ1388" s="8"/>
      <c r="FRR1388" s="8"/>
      <c r="FRS1388" s="8"/>
      <c r="FRT1388" s="8"/>
      <c r="FRU1388" s="8"/>
      <c r="FRV1388" s="8"/>
      <c r="FRW1388" s="8"/>
      <c r="FRX1388" s="8"/>
      <c r="FRY1388" s="8"/>
      <c r="FRZ1388" s="8"/>
      <c r="FSA1388" s="8"/>
      <c r="FSB1388" s="8"/>
      <c r="FSC1388" s="8"/>
      <c r="FSD1388" s="8"/>
      <c r="FSE1388" s="8"/>
      <c r="FSF1388" s="8"/>
      <c r="FSG1388" s="8"/>
      <c r="FSH1388" s="8"/>
      <c r="FSI1388" s="8"/>
      <c r="FSJ1388" s="8"/>
      <c r="FSK1388" s="8"/>
      <c r="FSL1388" s="8"/>
      <c r="FSM1388" s="8"/>
      <c r="FSN1388" s="8"/>
      <c r="FSO1388" s="8"/>
      <c r="FSP1388" s="8"/>
      <c r="FSQ1388" s="8"/>
      <c r="FSR1388" s="8"/>
      <c r="FSS1388" s="8"/>
      <c r="FST1388" s="8"/>
      <c r="FSU1388" s="8"/>
      <c r="FSV1388" s="8"/>
      <c r="FSW1388" s="8"/>
      <c r="FSX1388" s="8"/>
      <c r="FSY1388" s="8"/>
      <c r="FSZ1388" s="8"/>
      <c r="FTA1388" s="8"/>
      <c r="FTB1388" s="8"/>
      <c r="FTC1388" s="8"/>
      <c r="FTD1388" s="8"/>
      <c r="FTE1388" s="8"/>
      <c r="FTF1388" s="8"/>
      <c r="FTG1388" s="8"/>
      <c r="FTH1388" s="8"/>
      <c r="FTI1388" s="8"/>
      <c r="FTJ1388" s="8"/>
      <c r="FTK1388" s="8"/>
      <c r="FTL1388" s="8"/>
      <c r="FTM1388" s="8"/>
      <c r="FTN1388" s="8"/>
      <c r="FTO1388" s="8"/>
      <c r="FTP1388" s="8"/>
      <c r="FTQ1388" s="8"/>
      <c r="FTR1388" s="8"/>
      <c r="FTS1388" s="8"/>
      <c r="FTT1388" s="8"/>
      <c r="FTU1388" s="8"/>
      <c r="FTV1388" s="8"/>
      <c r="FTW1388" s="8"/>
      <c r="FTX1388" s="8"/>
      <c r="FTY1388" s="8"/>
      <c r="FTZ1388" s="8"/>
      <c r="FUA1388" s="8"/>
      <c r="FUB1388" s="8"/>
      <c r="FUC1388" s="8"/>
      <c r="FUD1388" s="8"/>
      <c r="FUE1388" s="8"/>
      <c r="FUF1388" s="8"/>
      <c r="FUG1388" s="8"/>
      <c r="FUH1388" s="8"/>
      <c r="FUI1388" s="8"/>
      <c r="FUJ1388" s="8"/>
      <c r="FUK1388" s="8"/>
      <c r="FUL1388" s="8"/>
      <c r="FUM1388" s="8"/>
      <c r="FUN1388" s="8"/>
      <c r="FUO1388" s="8"/>
      <c r="FUP1388" s="8"/>
      <c r="FUQ1388" s="8"/>
      <c r="FUR1388" s="8"/>
      <c r="FUS1388" s="8"/>
      <c r="FUT1388" s="8"/>
      <c r="FUU1388" s="8"/>
      <c r="FUV1388" s="8"/>
      <c r="FUW1388" s="8"/>
      <c r="FUX1388" s="8"/>
      <c r="FUY1388" s="8"/>
      <c r="FUZ1388" s="8"/>
      <c r="FVA1388" s="8"/>
      <c r="FVB1388" s="8"/>
      <c r="FVC1388" s="8"/>
      <c r="FVD1388" s="8"/>
      <c r="FVE1388" s="8"/>
      <c r="FVF1388" s="8"/>
      <c r="FVG1388" s="8"/>
      <c r="FVH1388" s="8"/>
      <c r="FVI1388" s="8"/>
      <c r="FVJ1388" s="8"/>
      <c r="FVK1388" s="8"/>
      <c r="FVL1388" s="8"/>
      <c r="FVM1388" s="8"/>
      <c r="FVN1388" s="8"/>
      <c r="FVO1388" s="8"/>
      <c r="FVP1388" s="8"/>
      <c r="FVQ1388" s="8"/>
      <c r="FVR1388" s="8"/>
      <c r="FVS1388" s="8"/>
      <c r="FVT1388" s="8"/>
      <c r="FVU1388" s="8"/>
      <c r="FVV1388" s="8"/>
      <c r="FVW1388" s="8"/>
      <c r="FVX1388" s="8"/>
      <c r="FVY1388" s="8"/>
      <c r="FVZ1388" s="8"/>
      <c r="FWA1388" s="8"/>
      <c r="FWB1388" s="8"/>
      <c r="FWC1388" s="8"/>
      <c r="FWD1388" s="8"/>
      <c r="FWE1388" s="8"/>
      <c r="FWF1388" s="8"/>
      <c r="FWG1388" s="8"/>
      <c r="FWH1388" s="8"/>
      <c r="FWI1388" s="8"/>
      <c r="FWJ1388" s="8"/>
      <c r="FWK1388" s="8"/>
      <c r="FWL1388" s="8"/>
      <c r="FWM1388" s="8"/>
      <c r="FWN1388" s="8"/>
      <c r="FWO1388" s="8"/>
      <c r="FWP1388" s="8"/>
      <c r="FWQ1388" s="8"/>
      <c r="FWR1388" s="8"/>
      <c r="FWS1388" s="8"/>
      <c r="FWT1388" s="8"/>
      <c r="FWU1388" s="8"/>
      <c r="FWV1388" s="8"/>
      <c r="FWW1388" s="8"/>
      <c r="FWX1388" s="8"/>
      <c r="FWY1388" s="8"/>
      <c r="FWZ1388" s="8"/>
      <c r="FXA1388" s="8"/>
      <c r="FXB1388" s="8"/>
      <c r="FXC1388" s="8"/>
      <c r="FXD1388" s="8"/>
      <c r="FXE1388" s="8"/>
      <c r="FXF1388" s="8"/>
      <c r="FXG1388" s="8"/>
      <c r="FXH1388" s="8"/>
      <c r="FXI1388" s="8"/>
      <c r="FXJ1388" s="8"/>
      <c r="FXK1388" s="8"/>
      <c r="FXL1388" s="8"/>
      <c r="FXM1388" s="8"/>
      <c r="FXN1388" s="8"/>
      <c r="FXO1388" s="8"/>
      <c r="FXP1388" s="8"/>
      <c r="FXQ1388" s="8"/>
      <c r="FXR1388" s="8"/>
      <c r="FXS1388" s="8"/>
      <c r="FXT1388" s="8"/>
      <c r="FXU1388" s="8"/>
      <c r="FXV1388" s="8"/>
      <c r="FXW1388" s="8"/>
      <c r="FXX1388" s="8"/>
      <c r="FXY1388" s="8"/>
      <c r="FXZ1388" s="8"/>
      <c r="FYA1388" s="8"/>
      <c r="FYB1388" s="8"/>
      <c r="FYC1388" s="8"/>
      <c r="FYD1388" s="8"/>
      <c r="FYE1388" s="8"/>
      <c r="FYF1388" s="8"/>
      <c r="FYG1388" s="8"/>
      <c r="FYH1388" s="8"/>
      <c r="FYI1388" s="8"/>
      <c r="FYJ1388" s="8"/>
      <c r="FYK1388" s="8"/>
      <c r="FYL1388" s="8"/>
      <c r="FYM1388" s="8"/>
      <c r="FYN1388" s="8"/>
      <c r="FYO1388" s="8"/>
      <c r="FYP1388" s="8"/>
      <c r="FYQ1388" s="8"/>
      <c r="FYR1388" s="8"/>
      <c r="FYS1388" s="8"/>
      <c r="FYT1388" s="8"/>
      <c r="FYU1388" s="8"/>
      <c r="FYV1388" s="8"/>
      <c r="FYW1388" s="8"/>
      <c r="FYX1388" s="8"/>
      <c r="FYY1388" s="8"/>
      <c r="FYZ1388" s="8"/>
      <c r="FZA1388" s="8"/>
      <c r="FZB1388" s="8"/>
      <c r="FZC1388" s="8"/>
      <c r="FZD1388" s="8"/>
      <c r="FZE1388" s="8"/>
      <c r="FZF1388" s="8"/>
      <c r="FZG1388" s="8"/>
      <c r="FZH1388" s="8"/>
      <c r="FZI1388" s="8"/>
      <c r="FZJ1388" s="8"/>
      <c r="FZK1388" s="8"/>
      <c r="FZL1388" s="8"/>
      <c r="FZM1388" s="8"/>
      <c r="FZN1388" s="8"/>
      <c r="FZO1388" s="8"/>
      <c r="FZP1388" s="8"/>
      <c r="FZQ1388" s="8"/>
      <c r="FZR1388" s="8"/>
      <c r="FZS1388" s="8"/>
      <c r="FZT1388" s="8"/>
      <c r="FZU1388" s="8"/>
      <c r="FZV1388" s="8"/>
      <c r="FZW1388" s="8"/>
      <c r="FZX1388" s="8"/>
      <c r="FZY1388" s="8"/>
      <c r="FZZ1388" s="8"/>
      <c r="GAA1388" s="8"/>
      <c r="GAB1388" s="8"/>
      <c r="GAC1388" s="8"/>
      <c r="GAD1388" s="8"/>
      <c r="GAE1388" s="8"/>
      <c r="GAF1388" s="8"/>
      <c r="GAG1388" s="8"/>
      <c r="GAH1388" s="8"/>
      <c r="GAI1388" s="8"/>
      <c r="GAJ1388" s="8"/>
      <c r="GAK1388" s="8"/>
      <c r="GAL1388" s="8"/>
      <c r="GAM1388" s="8"/>
      <c r="GAN1388" s="8"/>
      <c r="GAO1388" s="8"/>
      <c r="GAP1388" s="8"/>
      <c r="GAQ1388" s="8"/>
      <c r="GAR1388" s="8"/>
      <c r="GAS1388" s="8"/>
      <c r="GAT1388" s="8"/>
      <c r="GAU1388" s="8"/>
      <c r="GAV1388" s="8"/>
      <c r="GAW1388" s="8"/>
      <c r="GAX1388" s="8"/>
      <c r="GAY1388" s="8"/>
      <c r="GAZ1388" s="8"/>
      <c r="GBA1388" s="8"/>
      <c r="GBB1388" s="8"/>
      <c r="GBC1388" s="8"/>
      <c r="GBD1388" s="8"/>
      <c r="GBE1388" s="8"/>
      <c r="GBF1388" s="8"/>
      <c r="GBG1388" s="8"/>
      <c r="GBH1388" s="8"/>
      <c r="GBI1388" s="8"/>
      <c r="GBJ1388" s="8"/>
      <c r="GBK1388" s="8"/>
      <c r="GBL1388" s="8"/>
      <c r="GBM1388" s="8"/>
      <c r="GBN1388" s="8"/>
      <c r="GBO1388" s="8"/>
      <c r="GBP1388" s="8"/>
      <c r="GBQ1388" s="8"/>
      <c r="GBR1388" s="8"/>
      <c r="GBS1388" s="8"/>
      <c r="GBT1388" s="8"/>
      <c r="GBU1388" s="8"/>
      <c r="GBV1388" s="8"/>
      <c r="GBW1388" s="8"/>
      <c r="GBX1388" s="8"/>
      <c r="GBY1388" s="8"/>
      <c r="GBZ1388" s="8"/>
      <c r="GCA1388" s="8"/>
      <c r="GCB1388" s="8"/>
      <c r="GCC1388" s="8"/>
      <c r="GCD1388" s="8"/>
      <c r="GCE1388" s="8"/>
      <c r="GCF1388" s="8"/>
      <c r="GCG1388" s="8"/>
      <c r="GCH1388" s="8"/>
      <c r="GCI1388" s="8"/>
      <c r="GCJ1388" s="8"/>
      <c r="GCK1388" s="8"/>
      <c r="GCL1388" s="8"/>
      <c r="GCM1388" s="8"/>
      <c r="GCN1388" s="8"/>
      <c r="GCO1388" s="8"/>
      <c r="GCP1388" s="8"/>
      <c r="GCQ1388" s="8"/>
      <c r="GCR1388" s="8"/>
      <c r="GCS1388" s="8"/>
      <c r="GCT1388" s="8"/>
      <c r="GCU1388" s="8"/>
      <c r="GCV1388" s="8"/>
      <c r="GCW1388" s="8"/>
      <c r="GCX1388" s="8"/>
      <c r="GCY1388" s="8"/>
      <c r="GCZ1388" s="8"/>
      <c r="GDA1388" s="8"/>
      <c r="GDB1388" s="8"/>
      <c r="GDC1388" s="8"/>
      <c r="GDD1388" s="8"/>
      <c r="GDE1388" s="8"/>
      <c r="GDF1388" s="8"/>
      <c r="GDG1388" s="8"/>
      <c r="GDH1388" s="8"/>
      <c r="GDI1388" s="8"/>
      <c r="GDJ1388" s="8"/>
      <c r="GDK1388" s="8"/>
      <c r="GDL1388" s="8"/>
      <c r="GDM1388" s="8"/>
      <c r="GDN1388" s="8"/>
      <c r="GDO1388" s="8"/>
      <c r="GDP1388" s="8"/>
      <c r="GDQ1388" s="8"/>
      <c r="GDR1388" s="8"/>
      <c r="GDS1388" s="8"/>
      <c r="GDT1388" s="8"/>
      <c r="GDU1388" s="8"/>
      <c r="GDV1388" s="8"/>
      <c r="GDW1388" s="8"/>
      <c r="GDX1388" s="8"/>
      <c r="GDY1388" s="8"/>
      <c r="GDZ1388" s="8"/>
      <c r="GEA1388" s="8"/>
      <c r="GEB1388" s="8"/>
      <c r="GEC1388" s="8"/>
      <c r="GED1388" s="8"/>
      <c r="GEE1388" s="8"/>
      <c r="GEF1388" s="8"/>
      <c r="GEG1388" s="8"/>
      <c r="GEH1388" s="8"/>
      <c r="GEI1388" s="8"/>
      <c r="GEJ1388" s="8"/>
      <c r="GEK1388" s="8"/>
      <c r="GEL1388" s="8"/>
      <c r="GEM1388" s="8"/>
      <c r="GEN1388" s="8"/>
      <c r="GEO1388" s="8"/>
      <c r="GEP1388" s="8"/>
      <c r="GEQ1388" s="8"/>
      <c r="GER1388" s="8"/>
      <c r="GES1388" s="8"/>
      <c r="GET1388" s="8"/>
      <c r="GEU1388" s="8"/>
      <c r="GEV1388" s="8"/>
      <c r="GEW1388" s="8"/>
      <c r="GEX1388" s="8"/>
      <c r="GEY1388" s="8"/>
      <c r="GEZ1388" s="8"/>
      <c r="GFA1388" s="8"/>
      <c r="GFB1388" s="8"/>
      <c r="GFC1388" s="8"/>
      <c r="GFD1388" s="8"/>
      <c r="GFE1388" s="8"/>
      <c r="GFF1388" s="8"/>
      <c r="GFG1388" s="8"/>
      <c r="GFH1388" s="8"/>
      <c r="GFI1388" s="8"/>
      <c r="GFJ1388" s="8"/>
      <c r="GFK1388" s="8"/>
      <c r="GFL1388" s="8"/>
      <c r="GFM1388" s="8"/>
      <c r="GFN1388" s="8"/>
      <c r="GFO1388" s="8"/>
      <c r="GFP1388" s="8"/>
      <c r="GFQ1388" s="8"/>
      <c r="GFR1388" s="8"/>
      <c r="GFS1388" s="8"/>
      <c r="GFT1388" s="8"/>
      <c r="GFU1388" s="8"/>
      <c r="GFV1388" s="8"/>
      <c r="GFW1388" s="8"/>
      <c r="GFX1388" s="8"/>
      <c r="GFY1388" s="8"/>
      <c r="GFZ1388" s="8"/>
      <c r="GGA1388" s="8"/>
      <c r="GGB1388" s="8"/>
      <c r="GGC1388" s="8"/>
      <c r="GGD1388" s="8"/>
      <c r="GGE1388" s="8"/>
      <c r="GGF1388" s="8"/>
      <c r="GGG1388" s="8"/>
      <c r="GGH1388" s="8"/>
      <c r="GGI1388" s="8"/>
      <c r="GGJ1388" s="8"/>
      <c r="GGK1388" s="8"/>
      <c r="GGL1388" s="8"/>
      <c r="GGM1388" s="8"/>
      <c r="GGN1388" s="8"/>
      <c r="GGO1388" s="8"/>
      <c r="GGP1388" s="8"/>
      <c r="GGQ1388" s="8"/>
      <c r="GGR1388" s="8"/>
      <c r="GGS1388" s="8"/>
      <c r="GGT1388" s="8"/>
      <c r="GGU1388" s="8"/>
      <c r="GGV1388" s="8"/>
      <c r="GGW1388" s="8"/>
      <c r="GGX1388" s="8"/>
      <c r="GGY1388" s="8"/>
      <c r="GGZ1388" s="8"/>
      <c r="GHA1388" s="8"/>
      <c r="GHB1388" s="8"/>
      <c r="GHC1388" s="8"/>
      <c r="GHD1388" s="8"/>
      <c r="GHE1388" s="8"/>
      <c r="GHF1388" s="8"/>
      <c r="GHG1388" s="8"/>
      <c r="GHH1388" s="8"/>
      <c r="GHI1388" s="8"/>
      <c r="GHJ1388" s="8"/>
      <c r="GHK1388" s="8"/>
      <c r="GHL1388" s="8"/>
      <c r="GHM1388" s="8"/>
      <c r="GHN1388" s="8"/>
      <c r="GHO1388" s="8"/>
      <c r="GHP1388" s="8"/>
      <c r="GHQ1388" s="8"/>
      <c r="GHR1388" s="8"/>
      <c r="GHS1388" s="8"/>
      <c r="GHT1388" s="8"/>
      <c r="GHU1388" s="8"/>
      <c r="GHV1388" s="8"/>
      <c r="GHW1388" s="8"/>
      <c r="GHX1388" s="8"/>
      <c r="GHY1388" s="8"/>
      <c r="GHZ1388" s="8"/>
      <c r="GIA1388" s="8"/>
      <c r="GIB1388" s="8"/>
      <c r="GIC1388" s="8"/>
      <c r="GID1388" s="8"/>
      <c r="GIE1388" s="8"/>
      <c r="GIF1388" s="8"/>
      <c r="GIG1388" s="8"/>
      <c r="GIH1388" s="8"/>
      <c r="GII1388" s="8"/>
      <c r="GIJ1388" s="8"/>
      <c r="GIK1388" s="8"/>
      <c r="GIL1388" s="8"/>
      <c r="GIM1388" s="8"/>
      <c r="GIN1388" s="8"/>
      <c r="GIO1388" s="8"/>
      <c r="GIP1388" s="8"/>
      <c r="GIQ1388" s="8"/>
      <c r="GIR1388" s="8"/>
      <c r="GIS1388" s="8"/>
      <c r="GIT1388" s="8"/>
      <c r="GIU1388" s="8"/>
      <c r="GIV1388" s="8"/>
      <c r="GIW1388" s="8"/>
      <c r="GIX1388" s="8"/>
      <c r="GIY1388" s="8"/>
      <c r="GIZ1388" s="8"/>
      <c r="GJA1388" s="8"/>
      <c r="GJB1388" s="8"/>
      <c r="GJC1388" s="8"/>
      <c r="GJD1388" s="8"/>
      <c r="GJE1388" s="8"/>
      <c r="GJF1388" s="8"/>
      <c r="GJG1388" s="8"/>
      <c r="GJH1388" s="8"/>
      <c r="GJI1388" s="8"/>
      <c r="GJJ1388" s="8"/>
      <c r="GJK1388" s="8"/>
      <c r="GJL1388" s="8"/>
      <c r="GJM1388" s="8"/>
      <c r="GJN1388" s="8"/>
      <c r="GJO1388" s="8"/>
      <c r="GJP1388" s="8"/>
      <c r="GJQ1388" s="8"/>
      <c r="GJR1388" s="8"/>
      <c r="GJS1388" s="8"/>
      <c r="GJT1388" s="8"/>
      <c r="GJU1388" s="8"/>
      <c r="GJV1388" s="8"/>
      <c r="GJW1388" s="8"/>
      <c r="GJX1388" s="8"/>
      <c r="GJY1388" s="8"/>
      <c r="GJZ1388" s="8"/>
      <c r="GKA1388" s="8"/>
      <c r="GKB1388" s="8"/>
      <c r="GKC1388" s="8"/>
      <c r="GKD1388" s="8"/>
      <c r="GKE1388" s="8"/>
      <c r="GKF1388" s="8"/>
      <c r="GKG1388" s="8"/>
      <c r="GKH1388" s="8"/>
      <c r="GKI1388" s="8"/>
      <c r="GKJ1388" s="8"/>
      <c r="GKK1388" s="8"/>
      <c r="GKL1388" s="8"/>
      <c r="GKM1388" s="8"/>
      <c r="GKN1388" s="8"/>
      <c r="GKO1388" s="8"/>
      <c r="GKP1388" s="8"/>
      <c r="GKQ1388" s="8"/>
      <c r="GKR1388" s="8"/>
      <c r="GKS1388" s="8"/>
      <c r="GKT1388" s="8"/>
      <c r="GKU1388" s="8"/>
      <c r="GKV1388" s="8"/>
      <c r="GKW1388" s="8"/>
      <c r="GKX1388" s="8"/>
      <c r="GKY1388" s="8"/>
      <c r="GKZ1388" s="8"/>
      <c r="GLA1388" s="8"/>
      <c r="GLB1388" s="8"/>
      <c r="GLC1388" s="8"/>
      <c r="GLD1388" s="8"/>
      <c r="GLE1388" s="8"/>
      <c r="GLF1388" s="8"/>
      <c r="GLG1388" s="8"/>
      <c r="GLH1388" s="8"/>
      <c r="GLI1388" s="8"/>
      <c r="GLJ1388" s="8"/>
      <c r="GLK1388" s="8"/>
      <c r="GLL1388" s="8"/>
      <c r="GLM1388" s="8"/>
      <c r="GLN1388" s="8"/>
      <c r="GLO1388" s="8"/>
      <c r="GLP1388" s="8"/>
      <c r="GLQ1388" s="8"/>
      <c r="GLR1388" s="8"/>
      <c r="GLS1388" s="8"/>
      <c r="GLT1388" s="8"/>
      <c r="GLU1388" s="8"/>
      <c r="GLV1388" s="8"/>
      <c r="GLW1388" s="8"/>
      <c r="GLX1388" s="8"/>
      <c r="GLY1388" s="8"/>
      <c r="GLZ1388" s="8"/>
      <c r="GMA1388" s="8"/>
      <c r="GMB1388" s="8"/>
      <c r="GMC1388" s="8"/>
      <c r="GMD1388" s="8"/>
      <c r="GME1388" s="8"/>
      <c r="GMF1388" s="8"/>
      <c r="GMG1388" s="8"/>
      <c r="GMH1388" s="8"/>
      <c r="GMI1388" s="8"/>
      <c r="GMJ1388" s="8"/>
      <c r="GMK1388" s="8"/>
      <c r="GML1388" s="8"/>
      <c r="GMM1388" s="8"/>
      <c r="GMN1388" s="8"/>
      <c r="GMO1388" s="8"/>
      <c r="GMP1388" s="8"/>
      <c r="GMQ1388" s="8"/>
      <c r="GMR1388" s="8"/>
      <c r="GMS1388" s="8"/>
      <c r="GMT1388" s="8"/>
      <c r="GMU1388" s="8"/>
      <c r="GMV1388" s="8"/>
      <c r="GMW1388" s="8"/>
      <c r="GMX1388" s="8"/>
      <c r="GMY1388" s="8"/>
      <c r="GMZ1388" s="8"/>
      <c r="GNA1388" s="8"/>
      <c r="GNB1388" s="8"/>
      <c r="GNC1388" s="8"/>
      <c r="GND1388" s="8"/>
      <c r="GNE1388" s="8"/>
      <c r="GNF1388" s="8"/>
      <c r="GNG1388" s="8"/>
      <c r="GNH1388" s="8"/>
      <c r="GNI1388" s="8"/>
      <c r="GNJ1388" s="8"/>
      <c r="GNK1388" s="8"/>
      <c r="GNL1388" s="8"/>
      <c r="GNM1388" s="8"/>
      <c r="GNN1388" s="8"/>
      <c r="GNO1388" s="8"/>
      <c r="GNP1388" s="8"/>
      <c r="GNQ1388" s="8"/>
      <c r="GNR1388" s="8"/>
      <c r="GNS1388" s="8"/>
      <c r="GNT1388" s="8"/>
      <c r="GNU1388" s="8"/>
      <c r="GNV1388" s="8"/>
      <c r="GNW1388" s="8"/>
      <c r="GNX1388" s="8"/>
      <c r="GNY1388" s="8"/>
      <c r="GNZ1388" s="8"/>
      <c r="GOA1388" s="8"/>
      <c r="GOB1388" s="8"/>
      <c r="GOC1388" s="8"/>
      <c r="GOD1388" s="8"/>
      <c r="GOE1388" s="8"/>
      <c r="GOF1388" s="8"/>
      <c r="GOG1388" s="8"/>
      <c r="GOH1388" s="8"/>
      <c r="GOI1388" s="8"/>
      <c r="GOJ1388" s="8"/>
      <c r="GOK1388" s="8"/>
      <c r="GOL1388" s="8"/>
      <c r="GOM1388" s="8"/>
      <c r="GON1388" s="8"/>
      <c r="GOO1388" s="8"/>
      <c r="GOP1388" s="8"/>
      <c r="GOQ1388" s="8"/>
      <c r="GOR1388" s="8"/>
      <c r="GOS1388" s="8"/>
      <c r="GOT1388" s="8"/>
      <c r="GOU1388" s="8"/>
      <c r="GOV1388" s="8"/>
      <c r="GOW1388" s="8"/>
      <c r="GOX1388" s="8"/>
      <c r="GOY1388" s="8"/>
      <c r="GOZ1388" s="8"/>
      <c r="GPA1388" s="8"/>
      <c r="GPB1388" s="8"/>
      <c r="GPC1388" s="8"/>
      <c r="GPD1388" s="8"/>
      <c r="GPE1388" s="8"/>
      <c r="GPF1388" s="8"/>
      <c r="GPG1388" s="8"/>
      <c r="GPH1388" s="8"/>
      <c r="GPI1388" s="8"/>
      <c r="GPJ1388" s="8"/>
      <c r="GPK1388" s="8"/>
      <c r="GPL1388" s="8"/>
      <c r="GPM1388" s="8"/>
      <c r="GPN1388" s="8"/>
      <c r="GPO1388" s="8"/>
      <c r="GPP1388" s="8"/>
      <c r="GPQ1388" s="8"/>
      <c r="GPR1388" s="8"/>
      <c r="GPS1388" s="8"/>
      <c r="GPT1388" s="8"/>
      <c r="GPU1388" s="8"/>
      <c r="GPV1388" s="8"/>
      <c r="GPW1388" s="8"/>
      <c r="GPX1388" s="8"/>
      <c r="GPY1388" s="8"/>
      <c r="GPZ1388" s="8"/>
      <c r="GQA1388" s="8"/>
      <c r="GQB1388" s="8"/>
      <c r="GQC1388" s="8"/>
      <c r="GQD1388" s="8"/>
      <c r="GQE1388" s="8"/>
      <c r="GQF1388" s="8"/>
      <c r="GQG1388" s="8"/>
      <c r="GQH1388" s="8"/>
      <c r="GQI1388" s="8"/>
      <c r="GQJ1388" s="8"/>
      <c r="GQK1388" s="8"/>
      <c r="GQL1388" s="8"/>
      <c r="GQM1388" s="8"/>
      <c r="GQN1388" s="8"/>
      <c r="GQO1388" s="8"/>
      <c r="GQP1388" s="8"/>
      <c r="GQQ1388" s="8"/>
      <c r="GQR1388" s="8"/>
      <c r="GQS1388" s="8"/>
      <c r="GQT1388" s="8"/>
      <c r="GQU1388" s="8"/>
      <c r="GQV1388" s="8"/>
      <c r="GQW1388" s="8"/>
      <c r="GQX1388" s="8"/>
      <c r="GQY1388" s="8"/>
      <c r="GQZ1388" s="8"/>
      <c r="GRA1388" s="8"/>
      <c r="GRB1388" s="8"/>
      <c r="GRC1388" s="8"/>
      <c r="GRD1388" s="8"/>
      <c r="GRE1388" s="8"/>
      <c r="GRF1388" s="8"/>
      <c r="GRG1388" s="8"/>
      <c r="GRH1388" s="8"/>
      <c r="GRI1388" s="8"/>
      <c r="GRJ1388" s="8"/>
      <c r="GRK1388" s="8"/>
      <c r="GRL1388" s="8"/>
      <c r="GRM1388" s="8"/>
      <c r="GRN1388" s="8"/>
      <c r="GRO1388" s="8"/>
      <c r="GRP1388" s="8"/>
      <c r="GRQ1388" s="8"/>
      <c r="GRR1388" s="8"/>
      <c r="GRS1388" s="8"/>
      <c r="GRT1388" s="8"/>
      <c r="GRU1388" s="8"/>
      <c r="GRV1388" s="8"/>
      <c r="GRW1388" s="8"/>
      <c r="GRX1388" s="8"/>
      <c r="GRY1388" s="8"/>
      <c r="GRZ1388" s="8"/>
      <c r="GSA1388" s="8"/>
      <c r="GSB1388" s="8"/>
      <c r="GSC1388" s="8"/>
      <c r="GSD1388" s="8"/>
      <c r="GSE1388" s="8"/>
      <c r="GSF1388" s="8"/>
      <c r="GSG1388" s="8"/>
      <c r="GSH1388" s="8"/>
      <c r="GSI1388" s="8"/>
      <c r="GSJ1388" s="8"/>
      <c r="GSK1388" s="8"/>
      <c r="GSL1388" s="8"/>
      <c r="GSM1388" s="8"/>
      <c r="GSN1388" s="8"/>
      <c r="GSO1388" s="8"/>
      <c r="GSP1388" s="8"/>
      <c r="GSQ1388" s="8"/>
      <c r="GSR1388" s="8"/>
      <c r="GSS1388" s="8"/>
      <c r="GST1388" s="8"/>
      <c r="GSU1388" s="8"/>
      <c r="GSV1388" s="8"/>
      <c r="GSW1388" s="8"/>
      <c r="GSX1388" s="8"/>
      <c r="GSY1388" s="8"/>
      <c r="GSZ1388" s="8"/>
      <c r="GTA1388" s="8"/>
      <c r="GTB1388" s="8"/>
      <c r="GTC1388" s="8"/>
      <c r="GTD1388" s="8"/>
      <c r="GTE1388" s="8"/>
      <c r="GTF1388" s="8"/>
      <c r="GTG1388" s="8"/>
      <c r="GTH1388" s="8"/>
      <c r="GTI1388" s="8"/>
      <c r="GTJ1388" s="8"/>
      <c r="GTK1388" s="8"/>
      <c r="GTL1388" s="8"/>
      <c r="GTM1388" s="8"/>
      <c r="GTN1388" s="8"/>
      <c r="GTO1388" s="8"/>
      <c r="GTP1388" s="8"/>
      <c r="GTQ1388" s="8"/>
      <c r="GTR1388" s="8"/>
      <c r="GTS1388" s="8"/>
      <c r="GTT1388" s="8"/>
      <c r="GTU1388" s="8"/>
      <c r="GTV1388" s="8"/>
      <c r="GTW1388" s="8"/>
      <c r="GTX1388" s="8"/>
      <c r="GTY1388" s="8"/>
      <c r="GTZ1388" s="8"/>
      <c r="GUA1388" s="8"/>
      <c r="GUB1388" s="8"/>
      <c r="GUC1388" s="8"/>
      <c r="GUD1388" s="8"/>
      <c r="GUE1388" s="8"/>
      <c r="GUF1388" s="8"/>
      <c r="GUG1388" s="8"/>
      <c r="GUH1388" s="8"/>
      <c r="GUI1388" s="8"/>
      <c r="GUJ1388" s="8"/>
      <c r="GUK1388" s="8"/>
      <c r="GUL1388" s="8"/>
      <c r="GUM1388" s="8"/>
      <c r="GUN1388" s="8"/>
      <c r="GUO1388" s="8"/>
      <c r="GUP1388" s="8"/>
      <c r="GUQ1388" s="8"/>
      <c r="GUR1388" s="8"/>
      <c r="GUS1388" s="8"/>
      <c r="GUT1388" s="8"/>
      <c r="GUU1388" s="8"/>
      <c r="GUV1388" s="8"/>
      <c r="GUW1388" s="8"/>
      <c r="GUX1388" s="8"/>
      <c r="GUY1388" s="8"/>
      <c r="GUZ1388" s="8"/>
      <c r="GVA1388" s="8"/>
      <c r="GVB1388" s="8"/>
      <c r="GVC1388" s="8"/>
      <c r="GVD1388" s="8"/>
      <c r="GVE1388" s="8"/>
      <c r="GVF1388" s="8"/>
      <c r="GVG1388" s="8"/>
      <c r="GVH1388" s="8"/>
      <c r="GVI1388" s="8"/>
      <c r="GVJ1388" s="8"/>
      <c r="GVK1388" s="8"/>
      <c r="GVL1388" s="8"/>
      <c r="GVM1388" s="8"/>
      <c r="GVN1388" s="8"/>
      <c r="GVO1388" s="8"/>
      <c r="GVP1388" s="8"/>
      <c r="GVQ1388" s="8"/>
      <c r="GVR1388" s="8"/>
      <c r="GVS1388" s="8"/>
      <c r="GVT1388" s="8"/>
      <c r="GVU1388" s="8"/>
      <c r="GVV1388" s="8"/>
      <c r="GVW1388" s="8"/>
      <c r="GVX1388" s="8"/>
      <c r="GVY1388" s="8"/>
      <c r="GVZ1388" s="8"/>
      <c r="GWA1388" s="8"/>
      <c r="GWB1388" s="8"/>
      <c r="GWC1388" s="8"/>
      <c r="GWD1388" s="8"/>
      <c r="GWE1388" s="8"/>
      <c r="GWF1388" s="8"/>
      <c r="GWG1388" s="8"/>
      <c r="GWH1388" s="8"/>
      <c r="GWI1388" s="8"/>
      <c r="GWJ1388" s="8"/>
      <c r="GWK1388" s="8"/>
      <c r="GWL1388" s="8"/>
      <c r="GWM1388" s="8"/>
      <c r="GWN1388" s="8"/>
      <c r="GWO1388" s="8"/>
      <c r="GWP1388" s="8"/>
      <c r="GWQ1388" s="8"/>
      <c r="GWR1388" s="8"/>
      <c r="GWS1388" s="8"/>
      <c r="GWT1388" s="8"/>
      <c r="GWU1388" s="8"/>
      <c r="GWV1388" s="8"/>
      <c r="GWW1388" s="8"/>
      <c r="GWX1388" s="8"/>
      <c r="GWY1388" s="8"/>
      <c r="GWZ1388" s="8"/>
      <c r="GXA1388" s="8"/>
      <c r="GXB1388" s="8"/>
      <c r="GXC1388" s="8"/>
      <c r="GXD1388" s="8"/>
      <c r="GXE1388" s="8"/>
      <c r="GXF1388" s="8"/>
      <c r="GXG1388" s="8"/>
      <c r="GXH1388" s="8"/>
      <c r="GXI1388" s="8"/>
      <c r="GXJ1388" s="8"/>
      <c r="GXK1388" s="8"/>
      <c r="GXL1388" s="8"/>
      <c r="GXM1388" s="8"/>
      <c r="GXN1388" s="8"/>
      <c r="GXO1388" s="8"/>
      <c r="GXP1388" s="8"/>
      <c r="GXQ1388" s="8"/>
      <c r="GXR1388" s="8"/>
      <c r="GXS1388" s="8"/>
      <c r="GXT1388" s="8"/>
      <c r="GXU1388" s="8"/>
      <c r="GXV1388" s="8"/>
      <c r="GXW1388" s="8"/>
      <c r="GXX1388" s="8"/>
      <c r="GXY1388" s="8"/>
      <c r="GXZ1388" s="8"/>
      <c r="GYA1388" s="8"/>
      <c r="GYB1388" s="8"/>
      <c r="GYC1388" s="8"/>
      <c r="GYD1388" s="8"/>
      <c r="GYE1388" s="8"/>
      <c r="GYF1388" s="8"/>
      <c r="GYG1388" s="8"/>
      <c r="GYH1388" s="8"/>
      <c r="GYI1388" s="8"/>
      <c r="GYJ1388" s="8"/>
      <c r="GYK1388" s="8"/>
      <c r="GYL1388" s="8"/>
      <c r="GYM1388" s="8"/>
      <c r="GYN1388" s="8"/>
      <c r="GYO1388" s="8"/>
      <c r="GYP1388" s="8"/>
      <c r="GYQ1388" s="8"/>
      <c r="GYR1388" s="8"/>
      <c r="GYS1388" s="8"/>
      <c r="GYT1388" s="8"/>
      <c r="GYU1388" s="8"/>
      <c r="GYV1388" s="8"/>
      <c r="GYW1388" s="8"/>
      <c r="GYX1388" s="8"/>
      <c r="GYY1388" s="8"/>
      <c r="GYZ1388" s="8"/>
      <c r="GZA1388" s="8"/>
      <c r="GZB1388" s="8"/>
      <c r="GZC1388" s="8"/>
      <c r="GZD1388" s="8"/>
      <c r="GZE1388" s="8"/>
      <c r="GZF1388" s="8"/>
      <c r="GZG1388" s="8"/>
      <c r="GZH1388" s="8"/>
      <c r="GZI1388" s="8"/>
      <c r="GZJ1388" s="8"/>
      <c r="GZK1388" s="8"/>
      <c r="GZL1388" s="8"/>
      <c r="GZM1388" s="8"/>
      <c r="GZN1388" s="8"/>
      <c r="GZO1388" s="8"/>
      <c r="GZP1388" s="8"/>
      <c r="GZQ1388" s="8"/>
      <c r="GZR1388" s="8"/>
      <c r="GZS1388" s="8"/>
      <c r="GZT1388" s="8"/>
      <c r="GZU1388" s="8"/>
      <c r="GZV1388" s="8"/>
      <c r="GZW1388" s="8"/>
      <c r="GZX1388" s="8"/>
      <c r="GZY1388" s="8"/>
      <c r="GZZ1388" s="8"/>
      <c r="HAA1388" s="8"/>
      <c r="HAB1388" s="8"/>
      <c r="HAC1388" s="8"/>
      <c r="HAD1388" s="8"/>
      <c r="HAE1388" s="8"/>
      <c r="HAF1388" s="8"/>
      <c r="HAG1388" s="8"/>
      <c r="HAH1388" s="8"/>
      <c r="HAI1388" s="8"/>
      <c r="HAJ1388" s="8"/>
      <c r="HAK1388" s="8"/>
      <c r="HAL1388" s="8"/>
      <c r="HAM1388" s="8"/>
      <c r="HAN1388" s="8"/>
      <c r="HAO1388" s="8"/>
      <c r="HAP1388" s="8"/>
      <c r="HAQ1388" s="8"/>
      <c r="HAR1388" s="8"/>
      <c r="HAS1388" s="8"/>
      <c r="HAT1388" s="8"/>
      <c r="HAU1388" s="8"/>
      <c r="HAV1388" s="8"/>
      <c r="HAW1388" s="8"/>
      <c r="HAX1388" s="8"/>
      <c r="HAY1388" s="8"/>
      <c r="HAZ1388" s="8"/>
      <c r="HBA1388" s="8"/>
      <c r="HBB1388" s="8"/>
      <c r="HBC1388" s="8"/>
      <c r="HBD1388" s="8"/>
      <c r="HBE1388" s="8"/>
      <c r="HBF1388" s="8"/>
      <c r="HBG1388" s="8"/>
      <c r="HBH1388" s="8"/>
      <c r="HBI1388" s="8"/>
      <c r="HBJ1388" s="8"/>
      <c r="HBK1388" s="8"/>
      <c r="HBL1388" s="8"/>
      <c r="HBM1388" s="8"/>
      <c r="HBN1388" s="8"/>
      <c r="HBO1388" s="8"/>
      <c r="HBP1388" s="8"/>
      <c r="HBQ1388" s="8"/>
      <c r="HBR1388" s="8"/>
      <c r="HBS1388" s="8"/>
      <c r="HBT1388" s="8"/>
      <c r="HBU1388" s="8"/>
      <c r="HBV1388" s="8"/>
      <c r="HBW1388" s="8"/>
      <c r="HBX1388" s="8"/>
      <c r="HBY1388" s="8"/>
      <c r="HBZ1388" s="8"/>
      <c r="HCA1388" s="8"/>
      <c r="HCB1388" s="8"/>
      <c r="HCC1388" s="8"/>
      <c r="HCD1388" s="8"/>
      <c r="HCE1388" s="8"/>
      <c r="HCF1388" s="8"/>
      <c r="HCG1388" s="8"/>
      <c r="HCH1388" s="8"/>
      <c r="HCI1388" s="8"/>
      <c r="HCJ1388" s="8"/>
      <c r="HCK1388" s="8"/>
      <c r="HCL1388" s="8"/>
      <c r="HCM1388" s="8"/>
      <c r="HCN1388" s="8"/>
      <c r="HCO1388" s="8"/>
      <c r="HCP1388" s="8"/>
      <c r="HCQ1388" s="8"/>
      <c r="HCR1388" s="8"/>
      <c r="HCS1388" s="8"/>
      <c r="HCT1388" s="8"/>
      <c r="HCU1388" s="8"/>
      <c r="HCV1388" s="8"/>
      <c r="HCW1388" s="8"/>
      <c r="HCX1388" s="8"/>
      <c r="HCY1388" s="8"/>
      <c r="HCZ1388" s="8"/>
      <c r="HDA1388" s="8"/>
      <c r="HDB1388" s="8"/>
      <c r="HDC1388" s="8"/>
      <c r="HDD1388" s="8"/>
      <c r="HDE1388" s="8"/>
      <c r="HDF1388" s="8"/>
      <c r="HDG1388" s="8"/>
      <c r="HDH1388" s="8"/>
      <c r="HDI1388" s="8"/>
      <c r="HDJ1388" s="8"/>
      <c r="HDK1388" s="8"/>
      <c r="HDL1388" s="8"/>
      <c r="HDM1388" s="8"/>
      <c r="HDN1388" s="8"/>
      <c r="HDO1388" s="8"/>
      <c r="HDP1388" s="8"/>
      <c r="HDQ1388" s="8"/>
      <c r="HDR1388" s="8"/>
      <c r="HDS1388" s="8"/>
      <c r="HDT1388" s="8"/>
      <c r="HDU1388" s="8"/>
      <c r="HDV1388" s="8"/>
      <c r="HDW1388" s="8"/>
      <c r="HDX1388" s="8"/>
      <c r="HDY1388" s="8"/>
      <c r="HDZ1388" s="8"/>
      <c r="HEA1388" s="8"/>
      <c r="HEB1388" s="8"/>
      <c r="HEC1388" s="8"/>
      <c r="HED1388" s="8"/>
      <c r="HEE1388" s="8"/>
      <c r="HEF1388" s="8"/>
      <c r="HEG1388" s="8"/>
      <c r="HEH1388" s="8"/>
      <c r="HEI1388" s="8"/>
      <c r="HEJ1388" s="8"/>
      <c r="HEK1388" s="8"/>
      <c r="HEL1388" s="8"/>
      <c r="HEM1388" s="8"/>
      <c r="HEN1388" s="8"/>
      <c r="HEO1388" s="8"/>
      <c r="HEP1388" s="8"/>
      <c r="HEQ1388" s="8"/>
      <c r="HER1388" s="8"/>
      <c r="HES1388" s="8"/>
      <c r="HET1388" s="8"/>
      <c r="HEU1388" s="8"/>
      <c r="HEV1388" s="8"/>
      <c r="HEW1388" s="8"/>
      <c r="HEX1388" s="8"/>
      <c r="HEY1388" s="8"/>
      <c r="HEZ1388" s="8"/>
      <c r="HFA1388" s="8"/>
      <c r="HFB1388" s="8"/>
      <c r="HFC1388" s="8"/>
      <c r="HFD1388" s="8"/>
      <c r="HFE1388" s="8"/>
      <c r="HFF1388" s="8"/>
      <c r="HFG1388" s="8"/>
      <c r="HFH1388" s="8"/>
      <c r="HFI1388" s="8"/>
      <c r="HFJ1388" s="8"/>
      <c r="HFK1388" s="8"/>
      <c r="HFL1388" s="8"/>
      <c r="HFM1388" s="8"/>
      <c r="HFN1388" s="8"/>
      <c r="HFO1388" s="8"/>
      <c r="HFP1388" s="8"/>
      <c r="HFQ1388" s="8"/>
      <c r="HFR1388" s="8"/>
      <c r="HFS1388" s="8"/>
      <c r="HFT1388" s="8"/>
      <c r="HFU1388" s="8"/>
      <c r="HFV1388" s="8"/>
      <c r="HFW1388" s="8"/>
      <c r="HFX1388" s="8"/>
      <c r="HFY1388" s="8"/>
      <c r="HFZ1388" s="8"/>
      <c r="HGA1388" s="8"/>
      <c r="HGB1388" s="8"/>
      <c r="HGC1388" s="8"/>
      <c r="HGD1388" s="8"/>
      <c r="HGE1388" s="8"/>
      <c r="HGF1388" s="8"/>
      <c r="HGG1388" s="8"/>
      <c r="HGH1388" s="8"/>
      <c r="HGI1388" s="8"/>
      <c r="HGJ1388" s="8"/>
      <c r="HGK1388" s="8"/>
      <c r="HGL1388" s="8"/>
      <c r="HGM1388" s="8"/>
      <c r="HGN1388" s="8"/>
      <c r="HGO1388" s="8"/>
      <c r="HGP1388" s="8"/>
      <c r="HGQ1388" s="8"/>
      <c r="HGR1388" s="8"/>
      <c r="HGS1388" s="8"/>
      <c r="HGT1388" s="8"/>
      <c r="HGU1388" s="8"/>
      <c r="HGV1388" s="8"/>
      <c r="HGW1388" s="8"/>
      <c r="HGX1388" s="8"/>
      <c r="HGY1388" s="8"/>
      <c r="HGZ1388" s="8"/>
      <c r="HHA1388" s="8"/>
      <c r="HHB1388" s="8"/>
      <c r="HHC1388" s="8"/>
      <c r="HHD1388" s="8"/>
      <c r="HHE1388" s="8"/>
      <c r="HHF1388" s="8"/>
      <c r="HHG1388" s="8"/>
      <c r="HHH1388" s="8"/>
      <c r="HHI1388" s="8"/>
      <c r="HHJ1388" s="8"/>
      <c r="HHK1388" s="8"/>
      <c r="HHL1388" s="8"/>
      <c r="HHM1388" s="8"/>
      <c r="HHN1388" s="8"/>
      <c r="HHO1388" s="8"/>
      <c r="HHP1388" s="8"/>
      <c r="HHQ1388" s="8"/>
      <c r="HHR1388" s="8"/>
      <c r="HHS1388" s="8"/>
      <c r="HHT1388" s="8"/>
      <c r="HHU1388" s="8"/>
      <c r="HHV1388" s="8"/>
      <c r="HHW1388" s="8"/>
      <c r="HHX1388" s="8"/>
      <c r="HHY1388" s="8"/>
      <c r="HHZ1388" s="8"/>
      <c r="HIA1388" s="8"/>
      <c r="HIB1388" s="8"/>
      <c r="HIC1388" s="8"/>
      <c r="HID1388" s="8"/>
      <c r="HIE1388" s="8"/>
      <c r="HIF1388" s="8"/>
      <c r="HIG1388" s="8"/>
      <c r="HIH1388" s="8"/>
      <c r="HII1388" s="8"/>
      <c r="HIJ1388" s="8"/>
      <c r="HIK1388" s="8"/>
      <c r="HIL1388" s="8"/>
      <c r="HIM1388" s="8"/>
      <c r="HIN1388" s="8"/>
      <c r="HIO1388" s="8"/>
      <c r="HIP1388" s="8"/>
      <c r="HIQ1388" s="8"/>
      <c r="HIR1388" s="8"/>
      <c r="HIS1388" s="8"/>
      <c r="HIT1388" s="8"/>
      <c r="HIU1388" s="8"/>
      <c r="HIV1388" s="8"/>
      <c r="HIW1388" s="8"/>
      <c r="HIX1388" s="8"/>
      <c r="HIY1388" s="8"/>
      <c r="HIZ1388" s="8"/>
      <c r="HJA1388" s="8"/>
      <c r="HJB1388" s="8"/>
      <c r="HJC1388" s="8"/>
      <c r="HJD1388" s="8"/>
      <c r="HJE1388" s="8"/>
      <c r="HJF1388" s="8"/>
      <c r="HJG1388" s="8"/>
      <c r="HJH1388" s="8"/>
      <c r="HJI1388" s="8"/>
      <c r="HJJ1388" s="8"/>
      <c r="HJK1388" s="8"/>
      <c r="HJL1388" s="8"/>
      <c r="HJM1388" s="8"/>
      <c r="HJN1388" s="8"/>
      <c r="HJO1388" s="8"/>
      <c r="HJP1388" s="8"/>
      <c r="HJQ1388" s="8"/>
      <c r="HJR1388" s="8"/>
      <c r="HJS1388" s="8"/>
      <c r="HJT1388" s="8"/>
      <c r="HJU1388" s="8"/>
      <c r="HJV1388" s="8"/>
      <c r="HJW1388" s="8"/>
      <c r="HJX1388" s="8"/>
      <c r="HJY1388" s="8"/>
      <c r="HJZ1388" s="8"/>
      <c r="HKA1388" s="8"/>
      <c r="HKB1388" s="8"/>
      <c r="HKC1388" s="8"/>
      <c r="HKD1388" s="8"/>
      <c r="HKE1388" s="8"/>
      <c r="HKF1388" s="8"/>
      <c r="HKG1388" s="8"/>
      <c r="HKH1388" s="8"/>
      <c r="HKI1388" s="8"/>
      <c r="HKJ1388" s="8"/>
      <c r="HKK1388" s="8"/>
      <c r="HKL1388" s="8"/>
      <c r="HKM1388" s="8"/>
      <c r="HKN1388" s="8"/>
      <c r="HKO1388" s="8"/>
      <c r="HKP1388" s="8"/>
      <c r="HKQ1388" s="8"/>
      <c r="HKR1388" s="8"/>
      <c r="HKS1388" s="8"/>
      <c r="HKT1388" s="8"/>
      <c r="HKU1388" s="8"/>
      <c r="HKV1388" s="8"/>
      <c r="HKW1388" s="8"/>
      <c r="HKX1388" s="8"/>
      <c r="HKY1388" s="8"/>
      <c r="HKZ1388" s="8"/>
      <c r="HLA1388" s="8"/>
      <c r="HLB1388" s="8"/>
      <c r="HLC1388" s="8"/>
      <c r="HLD1388" s="8"/>
      <c r="HLE1388" s="8"/>
      <c r="HLF1388" s="8"/>
      <c r="HLG1388" s="8"/>
      <c r="HLH1388" s="8"/>
      <c r="HLI1388" s="8"/>
      <c r="HLJ1388" s="8"/>
      <c r="HLK1388" s="8"/>
      <c r="HLL1388" s="8"/>
      <c r="HLM1388" s="8"/>
      <c r="HLN1388" s="8"/>
      <c r="HLO1388" s="8"/>
      <c r="HLP1388" s="8"/>
      <c r="HLQ1388" s="8"/>
      <c r="HLR1388" s="8"/>
      <c r="HLS1388" s="8"/>
      <c r="HLT1388" s="8"/>
      <c r="HLU1388" s="8"/>
      <c r="HLV1388" s="8"/>
      <c r="HLW1388" s="8"/>
      <c r="HLX1388" s="8"/>
      <c r="HLY1388" s="8"/>
      <c r="HLZ1388" s="8"/>
      <c r="HMA1388" s="8"/>
      <c r="HMB1388" s="8"/>
      <c r="HMC1388" s="8"/>
      <c r="HMD1388" s="8"/>
      <c r="HME1388" s="8"/>
      <c r="HMF1388" s="8"/>
      <c r="HMG1388" s="8"/>
      <c r="HMH1388" s="8"/>
      <c r="HMI1388" s="8"/>
      <c r="HMJ1388" s="8"/>
      <c r="HMK1388" s="8"/>
      <c r="HML1388" s="8"/>
      <c r="HMM1388" s="8"/>
      <c r="HMN1388" s="8"/>
      <c r="HMO1388" s="8"/>
      <c r="HMP1388" s="8"/>
      <c r="HMQ1388" s="8"/>
      <c r="HMR1388" s="8"/>
      <c r="HMS1388" s="8"/>
      <c r="HMT1388" s="8"/>
      <c r="HMU1388" s="8"/>
      <c r="HMV1388" s="8"/>
      <c r="HMW1388" s="8"/>
      <c r="HMX1388" s="8"/>
      <c r="HMY1388" s="8"/>
      <c r="HMZ1388" s="8"/>
      <c r="HNA1388" s="8"/>
      <c r="HNB1388" s="8"/>
      <c r="HNC1388" s="8"/>
      <c r="HND1388" s="8"/>
      <c r="HNE1388" s="8"/>
      <c r="HNF1388" s="8"/>
      <c r="HNG1388" s="8"/>
      <c r="HNH1388" s="8"/>
      <c r="HNI1388" s="8"/>
      <c r="HNJ1388" s="8"/>
      <c r="HNK1388" s="8"/>
      <c r="HNL1388" s="8"/>
      <c r="HNM1388" s="8"/>
      <c r="HNN1388" s="8"/>
      <c r="HNO1388" s="8"/>
      <c r="HNP1388" s="8"/>
      <c r="HNQ1388" s="8"/>
      <c r="HNR1388" s="8"/>
      <c r="HNS1388" s="8"/>
      <c r="HNT1388" s="8"/>
      <c r="HNU1388" s="8"/>
      <c r="HNV1388" s="8"/>
      <c r="HNW1388" s="8"/>
      <c r="HNX1388" s="8"/>
      <c r="HNY1388" s="8"/>
      <c r="HNZ1388" s="8"/>
      <c r="HOA1388" s="8"/>
      <c r="HOB1388" s="8"/>
      <c r="HOC1388" s="8"/>
      <c r="HOD1388" s="8"/>
      <c r="HOE1388" s="8"/>
      <c r="HOF1388" s="8"/>
      <c r="HOG1388" s="8"/>
      <c r="HOH1388" s="8"/>
      <c r="HOI1388" s="8"/>
      <c r="HOJ1388" s="8"/>
      <c r="HOK1388" s="8"/>
      <c r="HOL1388" s="8"/>
      <c r="HOM1388" s="8"/>
      <c r="HON1388" s="8"/>
      <c r="HOO1388" s="8"/>
      <c r="HOP1388" s="8"/>
      <c r="HOQ1388" s="8"/>
      <c r="HOR1388" s="8"/>
      <c r="HOS1388" s="8"/>
      <c r="HOT1388" s="8"/>
      <c r="HOU1388" s="8"/>
      <c r="HOV1388" s="8"/>
      <c r="HOW1388" s="8"/>
      <c r="HOX1388" s="8"/>
      <c r="HOY1388" s="8"/>
      <c r="HOZ1388" s="8"/>
      <c r="HPA1388" s="8"/>
      <c r="HPB1388" s="8"/>
      <c r="HPC1388" s="8"/>
      <c r="HPD1388" s="8"/>
      <c r="HPE1388" s="8"/>
      <c r="HPF1388" s="8"/>
      <c r="HPG1388" s="8"/>
      <c r="HPH1388" s="8"/>
      <c r="HPI1388" s="8"/>
      <c r="HPJ1388" s="8"/>
      <c r="HPK1388" s="8"/>
      <c r="HPL1388" s="8"/>
      <c r="HPM1388" s="8"/>
      <c r="HPN1388" s="8"/>
      <c r="HPO1388" s="8"/>
      <c r="HPP1388" s="8"/>
      <c r="HPQ1388" s="8"/>
      <c r="HPR1388" s="8"/>
      <c r="HPS1388" s="8"/>
      <c r="HPT1388" s="8"/>
      <c r="HPU1388" s="8"/>
      <c r="HPV1388" s="8"/>
      <c r="HPW1388" s="8"/>
      <c r="HPX1388" s="8"/>
      <c r="HPY1388" s="8"/>
      <c r="HPZ1388" s="8"/>
      <c r="HQA1388" s="8"/>
      <c r="HQB1388" s="8"/>
      <c r="HQC1388" s="8"/>
      <c r="HQD1388" s="8"/>
      <c r="HQE1388" s="8"/>
      <c r="HQF1388" s="8"/>
      <c r="HQG1388" s="8"/>
      <c r="HQH1388" s="8"/>
      <c r="HQI1388" s="8"/>
      <c r="HQJ1388" s="8"/>
      <c r="HQK1388" s="8"/>
      <c r="HQL1388" s="8"/>
      <c r="HQM1388" s="8"/>
      <c r="HQN1388" s="8"/>
      <c r="HQO1388" s="8"/>
      <c r="HQP1388" s="8"/>
      <c r="HQQ1388" s="8"/>
      <c r="HQR1388" s="8"/>
      <c r="HQS1388" s="8"/>
      <c r="HQT1388" s="8"/>
      <c r="HQU1388" s="8"/>
      <c r="HQV1388" s="8"/>
      <c r="HQW1388" s="8"/>
      <c r="HQX1388" s="8"/>
      <c r="HQY1388" s="8"/>
      <c r="HQZ1388" s="8"/>
      <c r="HRA1388" s="8"/>
      <c r="HRB1388" s="8"/>
      <c r="HRC1388" s="8"/>
      <c r="HRD1388" s="8"/>
      <c r="HRE1388" s="8"/>
      <c r="HRF1388" s="8"/>
      <c r="HRG1388" s="8"/>
      <c r="HRH1388" s="8"/>
      <c r="HRI1388" s="8"/>
      <c r="HRJ1388" s="8"/>
      <c r="HRK1388" s="8"/>
      <c r="HRL1388" s="8"/>
      <c r="HRM1388" s="8"/>
      <c r="HRN1388" s="8"/>
      <c r="HRO1388" s="8"/>
      <c r="HRP1388" s="8"/>
      <c r="HRQ1388" s="8"/>
      <c r="HRR1388" s="8"/>
      <c r="HRS1388" s="8"/>
      <c r="HRT1388" s="8"/>
      <c r="HRU1388" s="8"/>
      <c r="HRV1388" s="8"/>
      <c r="HRW1388" s="8"/>
      <c r="HRX1388" s="8"/>
      <c r="HRY1388" s="8"/>
      <c r="HRZ1388" s="8"/>
      <c r="HSA1388" s="8"/>
      <c r="HSB1388" s="8"/>
      <c r="HSC1388" s="8"/>
      <c r="HSD1388" s="8"/>
      <c r="HSE1388" s="8"/>
      <c r="HSF1388" s="8"/>
      <c r="HSG1388" s="8"/>
      <c r="HSH1388" s="8"/>
      <c r="HSI1388" s="8"/>
      <c r="HSJ1388" s="8"/>
      <c r="HSK1388" s="8"/>
      <c r="HSL1388" s="8"/>
      <c r="HSM1388" s="8"/>
      <c r="HSN1388" s="8"/>
      <c r="HSO1388" s="8"/>
      <c r="HSP1388" s="8"/>
      <c r="HSQ1388" s="8"/>
      <c r="HSR1388" s="8"/>
      <c r="HSS1388" s="8"/>
      <c r="HST1388" s="8"/>
      <c r="HSU1388" s="8"/>
      <c r="HSV1388" s="8"/>
      <c r="HSW1388" s="8"/>
      <c r="HSX1388" s="8"/>
      <c r="HSY1388" s="8"/>
      <c r="HSZ1388" s="8"/>
      <c r="HTA1388" s="8"/>
      <c r="HTB1388" s="8"/>
      <c r="HTC1388" s="8"/>
      <c r="HTD1388" s="8"/>
      <c r="HTE1388" s="8"/>
      <c r="HTF1388" s="8"/>
      <c r="HTG1388" s="8"/>
      <c r="HTH1388" s="8"/>
      <c r="HTI1388" s="8"/>
      <c r="HTJ1388" s="8"/>
      <c r="HTK1388" s="8"/>
      <c r="HTL1388" s="8"/>
      <c r="HTM1388" s="8"/>
      <c r="HTN1388" s="8"/>
      <c r="HTO1388" s="8"/>
      <c r="HTP1388" s="8"/>
      <c r="HTQ1388" s="8"/>
      <c r="HTR1388" s="8"/>
      <c r="HTS1388" s="8"/>
      <c r="HTT1388" s="8"/>
      <c r="HTU1388" s="8"/>
      <c r="HTV1388" s="8"/>
      <c r="HTW1388" s="8"/>
      <c r="HTX1388" s="8"/>
      <c r="HTY1388" s="8"/>
      <c r="HTZ1388" s="8"/>
      <c r="HUA1388" s="8"/>
      <c r="HUB1388" s="8"/>
      <c r="HUC1388" s="8"/>
      <c r="HUD1388" s="8"/>
      <c r="HUE1388" s="8"/>
      <c r="HUF1388" s="8"/>
      <c r="HUG1388" s="8"/>
      <c r="HUH1388" s="8"/>
      <c r="HUI1388" s="8"/>
      <c r="HUJ1388" s="8"/>
      <c r="HUK1388" s="8"/>
      <c r="HUL1388" s="8"/>
      <c r="HUM1388" s="8"/>
      <c r="HUN1388" s="8"/>
      <c r="HUO1388" s="8"/>
      <c r="HUP1388" s="8"/>
      <c r="HUQ1388" s="8"/>
      <c r="HUR1388" s="8"/>
      <c r="HUS1388" s="8"/>
      <c r="HUT1388" s="8"/>
      <c r="HUU1388" s="8"/>
      <c r="HUV1388" s="8"/>
      <c r="HUW1388" s="8"/>
      <c r="HUX1388" s="8"/>
      <c r="HUY1388" s="8"/>
      <c r="HUZ1388" s="8"/>
      <c r="HVA1388" s="8"/>
      <c r="HVB1388" s="8"/>
      <c r="HVC1388" s="8"/>
      <c r="HVD1388" s="8"/>
      <c r="HVE1388" s="8"/>
      <c r="HVF1388" s="8"/>
      <c r="HVG1388" s="8"/>
      <c r="HVH1388" s="8"/>
      <c r="HVI1388" s="8"/>
      <c r="HVJ1388" s="8"/>
      <c r="HVK1388" s="8"/>
      <c r="HVL1388" s="8"/>
      <c r="HVM1388" s="8"/>
      <c r="HVN1388" s="8"/>
      <c r="HVO1388" s="8"/>
      <c r="HVP1388" s="8"/>
      <c r="HVQ1388" s="8"/>
      <c r="HVR1388" s="8"/>
      <c r="HVS1388" s="8"/>
      <c r="HVT1388" s="8"/>
      <c r="HVU1388" s="8"/>
      <c r="HVV1388" s="8"/>
      <c r="HVW1388" s="8"/>
      <c r="HVX1388" s="8"/>
      <c r="HVY1388" s="8"/>
      <c r="HVZ1388" s="8"/>
      <c r="HWA1388" s="8"/>
      <c r="HWB1388" s="8"/>
      <c r="HWC1388" s="8"/>
      <c r="HWD1388" s="8"/>
      <c r="HWE1388" s="8"/>
      <c r="HWF1388" s="8"/>
      <c r="HWG1388" s="8"/>
      <c r="HWH1388" s="8"/>
      <c r="HWI1388" s="8"/>
      <c r="HWJ1388" s="8"/>
      <c r="HWK1388" s="8"/>
      <c r="HWL1388" s="8"/>
      <c r="HWM1388" s="8"/>
      <c r="HWN1388" s="8"/>
      <c r="HWO1388" s="8"/>
      <c r="HWP1388" s="8"/>
      <c r="HWQ1388" s="8"/>
      <c r="HWR1388" s="8"/>
      <c r="HWS1388" s="8"/>
      <c r="HWT1388" s="8"/>
      <c r="HWU1388" s="8"/>
      <c r="HWV1388" s="8"/>
      <c r="HWW1388" s="8"/>
      <c r="HWX1388" s="8"/>
      <c r="HWY1388" s="8"/>
      <c r="HWZ1388" s="8"/>
      <c r="HXA1388" s="8"/>
      <c r="HXB1388" s="8"/>
      <c r="HXC1388" s="8"/>
      <c r="HXD1388" s="8"/>
      <c r="HXE1388" s="8"/>
      <c r="HXF1388" s="8"/>
      <c r="HXG1388" s="8"/>
      <c r="HXH1388" s="8"/>
      <c r="HXI1388" s="8"/>
      <c r="HXJ1388" s="8"/>
      <c r="HXK1388" s="8"/>
      <c r="HXL1388" s="8"/>
      <c r="HXM1388" s="8"/>
      <c r="HXN1388" s="8"/>
      <c r="HXO1388" s="8"/>
      <c r="HXP1388" s="8"/>
      <c r="HXQ1388" s="8"/>
      <c r="HXR1388" s="8"/>
      <c r="HXS1388" s="8"/>
      <c r="HXT1388" s="8"/>
      <c r="HXU1388" s="8"/>
      <c r="HXV1388" s="8"/>
      <c r="HXW1388" s="8"/>
      <c r="HXX1388" s="8"/>
      <c r="HXY1388" s="8"/>
      <c r="HXZ1388" s="8"/>
      <c r="HYA1388" s="8"/>
      <c r="HYB1388" s="8"/>
      <c r="HYC1388" s="8"/>
      <c r="HYD1388" s="8"/>
      <c r="HYE1388" s="8"/>
      <c r="HYF1388" s="8"/>
      <c r="HYG1388" s="8"/>
      <c r="HYH1388" s="8"/>
      <c r="HYI1388" s="8"/>
      <c r="HYJ1388" s="8"/>
      <c r="HYK1388" s="8"/>
      <c r="HYL1388" s="8"/>
      <c r="HYM1388" s="8"/>
      <c r="HYN1388" s="8"/>
      <c r="HYO1388" s="8"/>
      <c r="HYP1388" s="8"/>
      <c r="HYQ1388" s="8"/>
      <c r="HYR1388" s="8"/>
      <c r="HYS1388" s="8"/>
      <c r="HYT1388" s="8"/>
      <c r="HYU1388" s="8"/>
      <c r="HYV1388" s="8"/>
      <c r="HYW1388" s="8"/>
      <c r="HYX1388" s="8"/>
      <c r="HYY1388" s="8"/>
      <c r="HYZ1388" s="8"/>
      <c r="HZA1388" s="8"/>
      <c r="HZB1388" s="8"/>
      <c r="HZC1388" s="8"/>
      <c r="HZD1388" s="8"/>
      <c r="HZE1388" s="8"/>
      <c r="HZF1388" s="8"/>
      <c r="HZG1388" s="8"/>
      <c r="HZH1388" s="8"/>
      <c r="HZI1388" s="8"/>
      <c r="HZJ1388" s="8"/>
      <c r="HZK1388" s="8"/>
      <c r="HZL1388" s="8"/>
      <c r="HZM1388" s="8"/>
      <c r="HZN1388" s="8"/>
      <c r="HZO1388" s="8"/>
      <c r="HZP1388" s="8"/>
      <c r="HZQ1388" s="8"/>
      <c r="HZR1388" s="8"/>
      <c r="HZS1388" s="8"/>
      <c r="HZT1388" s="8"/>
      <c r="HZU1388" s="8"/>
      <c r="HZV1388" s="8"/>
      <c r="HZW1388" s="8"/>
      <c r="HZX1388" s="8"/>
      <c r="HZY1388" s="8"/>
      <c r="HZZ1388" s="8"/>
      <c r="IAA1388" s="8"/>
      <c r="IAB1388" s="8"/>
      <c r="IAC1388" s="8"/>
      <c r="IAD1388" s="8"/>
      <c r="IAE1388" s="8"/>
      <c r="IAF1388" s="8"/>
      <c r="IAG1388" s="8"/>
      <c r="IAH1388" s="8"/>
      <c r="IAI1388" s="8"/>
      <c r="IAJ1388" s="8"/>
      <c r="IAK1388" s="8"/>
      <c r="IAL1388" s="8"/>
      <c r="IAM1388" s="8"/>
      <c r="IAN1388" s="8"/>
      <c r="IAO1388" s="8"/>
      <c r="IAP1388" s="8"/>
      <c r="IAQ1388" s="8"/>
      <c r="IAR1388" s="8"/>
      <c r="IAS1388" s="8"/>
      <c r="IAT1388" s="8"/>
      <c r="IAU1388" s="8"/>
      <c r="IAV1388" s="8"/>
      <c r="IAW1388" s="8"/>
      <c r="IAX1388" s="8"/>
      <c r="IAY1388" s="8"/>
      <c r="IAZ1388" s="8"/>
      <c r="IBA1388" s="8"/>
      <c r="IBB1388" s="8"/>
      <c r="IBC1388" s="8"/>
      <c r="IBD1388" s="8"/>
      <c r="IBE1388" s="8"/>
      <c r="IBF1388" s="8"/>
      <c r="IBG1388" s="8"/>
      <c r="IBH1388" s="8"/>
      <c r="IBI1388" s="8"/>
      <c r="IBJ1388" s="8"/>
      <c r="IBK1388" s="8"/>
      <c r="IBL1388" s="8"/>
      <c r="IBM1388" s="8"/>
      <c r="IBN1388" s="8"/>
      <c r="IBO1388" s="8"/>
      <c r="IBP1388" s="8"/>
      <c r="IBQ1388" s="8"/>
      <c r="IBR1388" s="8"/>
      <c r="IBS1388" s="8"/>
      <c r="IBT1388" s="8"/>
      <c r="IBU1388" s="8"/>
      <c r="IBV1388" s="8"/>
      <c r="IBW1388" s="8"/>
      <c r="IBX1388" s="8"/>
      <c r="IBY1388" s="8"/>
      <c r="IBZ1388" s="8"/>
      <c r="ICA1388" s="8"/>
      <c r="ICB1388" s="8"/>
      <c r="ICC1388" s="8"/>
      <c r="ICD1388" s="8"/>
      <c r="ICE1388" s="8"/>
      <c r="ICF1388" s="8"/>
      <c r="ICG1388" s="8"/>
      <c r="ICH1388" s="8"/>
      <c r="ICI1388" s="8"/>
      <c r="ICJ1388" s="8"/>
      <c r="ICK1388" s="8"/>
      <c r="ICL1388" s="8"/>
      <c r="ICM1388" s="8"/>
      <c r="ICN1388" s="8"/>
      <c r="ICO1388" s="8"/>
      <c r="ICP1388" s="8"/>
      <c r="ICQ1388" s="8"/>
      <c r="ICR1388" s="8"/>
      <c r="ICS1388" s="8"/>
      <c r="ICT1388" s="8"/>
      <c r="ICU1388" s="8"/>
      <c r="ICV1388" s="8"/>
      <c r="ICW1388" s="8"/>
      <c r="ICX1388" s="8"/>
      <c r="ICY1388" s="8"/>
      <c r="ICZ1388" s="8"/>
      <c r="IDA1388" s="8"/>
      <c r="IDB1388" s="8"/>
      <c r="IDC1388" s="8"/>
      <c r="IDD1388" s="8"/>
      <c r="IDE1388" s="8"/>
      <c r="IDF1388" s="8"/>
      <c r="IDG1388" s="8"/>
      <c r="IDH1388" s="8"/>
      <c r="IDI1388" s="8"/>
      <c r="IDJ1388" s="8"/>
      <c r="IDK1388" s="8"/>
      <c r="IDL1388" s="8"/>
      <c r="IDM1388" s="8"/>
      <c r="IDN1388" s="8"/>
      <c r="IDO1388" s="8"/>
      <c r="IDP1388" s="8"/>
      <c r="IDQ1388" s="8"/>
      <c r="IDR1388" s="8"/>
      <c r="IDS1388" s="8"/>
      <c r="IDT1388" s="8"/>
      <c r="IDU1388" s="8"/>
      <c r="IDV1388" s="8"/>
      <c r="IDW1388" s="8"/>
      <c r="IDX1388" s="8"/>
      <c r="IDY1388" s="8"/>
      <c r="IDZ1388" s="8"/>
      <c r="IEA1388" s="8"/>
      <c r="IEB1388" s="8"/>
      <c r="IEC1388" s="8"/>
      <c r="IED1388" s="8"/>
      <c r="IEE1388" s="8"/>
      <c r="IEF1388" s="8"/>
      <c r="IEG1388" s="8"/>
      <c r="IEH1388" s="8"/>
      <c r="IEI1388" s="8"/>
      <c r="IEJ1388" s="8"/>
      <c r="IEK1388" s="8"/>
      <c r="IEL1388" s="8"/>
      <c r="IEM1388" s="8"/>
      <c r="IEN1388" s="8"/>
      <c r="IEO1388" s="8"/>
      <c r="IEP1388" s="8"/>
      <c r="IEQ1388" s="8"/>
      <c r="IER1388" s="8"/>
      <c r="IES1388" s="8"/>
      <c r="IET1388" s="8"/>
      <c r="IEU1388" s="8"/>
      <c r="IEV1388" s="8"/>
      <c r="IEW1388" s="8"/>
      <c r="IEX1388" s="8"/>
      <c r="IEY1388" s="8"/>
      <c r="IEZ1388" s="8"/>
      <c r="IFA1388" s="8"/>
      <c r="IFB1388" s="8"/>
      <c r="IFC1388" s="8"/>
      <c r="IFD1388" s="8"/>
      <c r="IFE1388" s="8"/>
      <c r="IFF1388" s="8"/>
      <c r="IFG1388" s="8"/>
      <c r="IFH1388" s="8"/>
      <c r="IFI1388" s="8"/>
      <c r="IFJ1388" s="8"/>
      <c r="IFK1388" s="8"/>
      <c r="IFL1388" s="8"/>
      <c r="IFM1388" s="8"/>
      <c r="IFN1388" s="8"/>
      <c r="IFO1388" s="8"/>
      <c r="IFP1388" s="8"/>
      <c r="IFQ1388" s="8"/>
      <c r="IFR1388" s="8"/>
      <c r="IFS1388" s="8"/>
      <c r="IFT1388" s="8"/>
      <c r="IFU1388" s="8"/>
      <c r="IFV1388" s="8"/>
      <c r="IFW1388" s="8"/>
      <c r="IFX1388" s="8"/>
      <c r="IFY1388" s="8"/>
      <c r="IFZ1388" s="8"/>
      <c r="IGA1388" s="8"/>
      <c r="IGB1388" s="8"/>
      <c r="IGC1388" s="8"/>
      <c r="IGD1388" s="8"/>
      <c r="IGE1388" s="8"/>
      <c r="IGF1388" s="8"/>
      <c r="IGG1388" s="8"/>
      <c r="IGH1388" s="8"/>
      <c r="IGI1388" s="8"/>
      <c r="IGJ1388" s="8"/>
      <c r="IGK1388" s="8"/>
      <c r="IGL1388" s="8"/>
      <c r="IGM1388" s="8"/>
      <c r="IGN1388" s="8"/>
      <c r="IGO1388" s="8"/>
      <c r="IGP1388" s="8"/>
      <c r="IGQ1388" s="8"/>
      <c r="IGR1388" s="8"/>
      <c r="IGS1388" s="8"/>
      <c r="IGT1388" s="8"/>
      <c r="IGU1388" s="8"/>
      <c r="IGV1388" s="8"/>
      <c r="IGW1388" s="8"/>
      <c r="IGX1388" s="8"/>
      <c r="IGY1388" s="8"/>
      <c r="IGZ1388" s="8"/>
      <c r="IHA1388" s="8"/>
      <c r="IHB1388" s="8"/>
      <c r="IHC1388" s="8"/>
      <c r="IHD1388" s="8"/>
      <c r="IHE1388" s="8"/>
      <c r="IHF1388" s="8"/>
      <c r="IHG1388" s="8"/>
      <c r="IHH1388" s="8"/>
      <c r="IHI1388" s="8"/>
      <c r="IHJ1388" s="8"/>
      <c r="IHK1388" s="8"/>
      <c r="IHL1388" s="8"/>
      <c r="IHM1388" s="8"/>
      <c r="IHN1388" s="8"/>
      <c r="IHO1388" s="8"/>
      <c r="IHP1388" s="8"/>
      <c r="IHQ1388" s="8"/>
      <c r="IHR1388" s="8"/>
      <c r="IHS1388" s="8"/>
      <c r="IHT1388" s="8"/>
      <c r="IHU1388" s="8"/>
      <c r="IHV1388" s="8"/>
      <c r="IHW1388" s="8"/>
      <c r="IHX1388" s="8"/>
      <c r="IHY1388" s="8"/>
      <c r="IHZ1388" s="8"/>
      <c r="IIA1388" s="8"/>
      <c r="IIB1388" s="8"/>
      <c r="IIC1388" s="8"/>
      <c r="IID1388" s="8"/>
      <c r="IIE1388" s="8"/>
      <c r="IIF1388" s="8"/>
      <c r="IIG1388" s="8"/>
      <c r="IIH1388" s="8"/>
      <c r="III1388" s="8"/>
      <c r="IIJ1388" s="8"/>
      <c r="IIK1388" s="8"/>
      <c r="IIL1388" s="8"/>
      <c r="IIM1388" s="8"/>
      <c r="IIN1388" s="8"/>
      <c r="IIO1388" s="8"/>
      <c r="IIP1388" s="8"/>
      <c r="IIQ1388" s="8"/>
      <c r="IIR1388" s="8"/>
      <c r="IIS1388" s="8"/>
      <c r="IIT1388" s="8"/>
      <c r="IIU1388" s="8"/>
      <c r="IIV1388" s="8"/>
      <c r="IIW1388" s="8"/>
      <c r="IIX1388" s="8"/>
      <c r="IIY1388" s="8"/>
      <c r="IIZ1388" s="8"/>
      <c r="IJA1388" s="8"/>
      <c r="IJB1388" s="8"/>
      <c r="IJC1388" s="8"/>
      <c r="IJD1388" s="8"/>
      <c r="IJE1388" s="8"/>
      <c r="IJF1388" s="8"/>
      <c r="IJG1388" s="8"/>
      <c r="IJH1388" s="8"/>
      <c r="IJI1388" s="8"/>
      <c r="IJJ1388" s="8"/>
      <c r="IJK1388" s="8"/>
      <c r="IJL1388" s="8"/>
      <c r="IJM1388" s="8"/>
      <c r="IJN1388" s="8"/>
      <c r="IJO1388" s="8"/>
      <c r="IJP1388" s="8"/>
      <c r="IJQ1388" s="8"/>
      <c r="IJR1388" s="8"/>
      <c r="IJS1388" s="8"/>
      <c r="IJT1388" s="8"/>
      <c r="IJU1388" s="8"/>
      <c r="IJV1388" s="8"/>
      <c r="IJW1388" s="8"/>
      <c r="IJX1388" s="8"/>
      <c r="IJY1388" s="8"/>
      <c r="IJZ1388" s="8"/>
      <c r="IKA1388" s="8"/>
      <c r="IKB1388" s="8"/>
      <c r="IKC1388" s="8"/>
      <c r="IKD1388" s="8"/>
      <c r="IKE1388" s="8"/>
      <c r="IKF1388" s="8"/>
      <c r="IKG1388" s="8"/>
      <c r="IKH1388" s="8"/>
      <c r="IKI1388" s="8"/>
      <c r="IKJ1388" s="8"/>
      <c r="IKK1388" s="8"/>
      <c r="IKL1388" s="8"/>
      <c r="IKM1388" s="8"/>
      <c r="IKN1388" s="8"/>
      <c r="IKO1388" s="8"/>
      <c r="IKP1388" s="8"/>
      <c r="IKQ1388" s="8"/>
      <c r="IKR1388" s="8"/>
      <c r="IKS1388" s="8"/>
      <c r="IKT1388" s="8"/>
      <c r="IKU1388" s="8"/>
      <c r="IKV1388" s="8"/>
      <c r="IKW1388" s="8"/>
      <c r="IKX1388" s="8"/>
      <c r="IKY1388" s="8"/>
      <c r="IKZ1388" s="8"/>
      <c r="ILA1388" s="8"/>
      <c r="ILB1388" s="8"/>
      <c r="ILC1388" s="8"/>
      <c r="ILD1388" s="8"/>
      <c r="ILE1388" s="8"/>
      <c r="ILF1388" s="8"/>
      <c r="ILG1388" s="8"/>
      <c r="ILH1388" s="8"/>
      <c r="ILI1388" s="8"/>
      <c r="ILJ1388" s="8"/>
      <c r="ILK1388" s="8"/>
      <c r="ILL1388" s="8"/>
      <c r="ILM1388" s="8"/>
      <c r="ILN1388" s="8"/>
      <c r="ILO1388" s="8"/>
      <c r="ILP1388" s="8"/>
      <c r="ILQ1388" s="8"/>
      <c r="ILR1388" s="8"/>
      <c r="ILS1388" s="8"/>
      <c r="ILT1388" s="8"/>
      <c r="ILU1388" s="8"/>
      <c r="ILV1388" s="8"/>
      <c r="ILW1388" s="8"/>
      <c r="ILX1388" s="8"/>
      <c r="ILY1388" s="8"/>
      <c r="ILZ1388" s="8"/>
      <c r="IMA1388" s="8"/>
      <c r="IMB1388" s="8"/>
      <c r="IMC1388" s="8"/>
      <c r="IMD1388" s="8"/>
      <c r="IME1388" s="8"/>
      <c r="IMF1388" s="8"/>
      <c r="IMG1388" s="8"/>
      <c r="IMH1388" s="8"/>
      <c r="IMI1388" s="8"/>
      <c r="IMJ1388" s="8"/>
      <c r="IMK1388" s="8"/>
      <c r="IML1388" s="8"/>
      <c r="IMM1388" s="8"/>
      <c r="IMN1388" s="8"/>
      <c r="IMO1388" s="8"/>
      <c r="IMP1388" s="8"/>
      <c r="IMQ1388" s="8"/>
      <c r="IMR1388" s="8"/>
      <c r="IMS1388" s="8"/>
      <c r="IMT1388" s="8"/>
      <c r="IMU1388" s="8"/>
      <c r="IMV1388" s="8"/>
      <c r="IMW1388" s="8"/>
      <c r="IMX1388" s="8"/>
      <c r="IMY1388" s="8"/>
      <c r="IMZ1388" s="8"/>
      <c r="INA1388" s="8"/>
      <c r="INB1388" s="8"/>
      <c r="INC1388" s="8"/>
      <c r="IND1388" s="8"/>
      <c r="INE1388" s="8"/>
      <c r="INF1388" s="8"/>
      <c r="ING1388" s="8"/>
      <c r="INH1388" s="8"/>
      <c r="INI1388" s="8"/>
      <c r="INJ1388" s="8"/>
      <c r="INK1388" s="8"/>
      <c r="INL1388" s="8"/>
      <c r="INM1388" s="8"/>
      <c r="INN1388" s="8"/>
      <c r="INO1388" s="8"/>
      <c r="INP1388" s="8"/>
      <c r="INQ1388" s="8"/>
      <c r="INR1388" s="8"/>
      <c r="INS1388" s="8"/>
      <c r="INT1388" s="8"/>
      <c r="INU1388" s="8"/>
      <c r="INV1388" s="8"/>
      <c r="INW1388" s="8"/>
      <c r="INX1388" s="8"/>
      <c r="INY1388" s="8"/>
      <c r="INZ1388" s="8"/>
      <c r="IOA1388" s="8"/>
      <c r="IOB1388" s="8"/>
      <c r="IOC1388" s="8"/>
      <c r="IOD1388" s="8"/>
      <c r="IOE1388" s="8"/>
      <c r="IOF1388" s="8"/>
      <c r="IOG1388" s="8"/>
      <c r="IOH1388" s="8"/>
      <c r="IOI1388" s="8"/>
      <c r="IOJ1388" s="8"/>
      <c r="IOK1388" s="8"/>
      <c r="IOL1388" s="8"/>
      <c r="IOM1388" s="8"/>
      <c r="ION1388" s="8"/>
      <c r="IOO1388" s="8"/>
      <c r="IOP1388" s="8"/>
      <c r="IOQ1388" s="8"/>
      <c r="IOR1388" s="8"/>
      <c r="IOS1388" s="8"/>
      <c r="IOT1388" s="8"/>
      <c r="IOU1388" s="8"/>
      <c r="IOV1388" s="8"/>
      <c r="IOW1388" s="8"/>
      <c r="IOX1388" s="8"/>
      <c r="IOY1388" s="8"/>
      <c r="IOZ1388" s="8"/>
      <c r="IPA1388" s="8"/>
      <c r="IPB1388" s="8"/>
      <c r="IPC1388" s="8"/>
      <c r="IPD1388" s="8"/>
      <c r="IPE1388" s="8"/>
      <c r="IPF1388" s="8"/>
      <c r="IPG1388" s="8"/>
      <c r="IPH1388" s="8"/>
      <c r="IPI1388" s="8"/>
      <c r="IPJ1388" s="8"/>
      <c r="IPK1388" s="8"/>
      <c r="IPL1388" s="8"/>
      <c r="IPM1388" s="8"/>
      <c r="IPN1388" s="8"/>
      <c r="IPO1388" s="8"/>
      <c r="IPP1388" s="8"/>
      <c r="IPQ1388" s="8"/>
      <c r="IPR1388" s="8"/>
      <c r="IPS1388" s="8"/>
      <c r="IPT1388" s="8"/>
      <c r="IPU1388" s="8"/>
      <c r="IPV1388" s="8"/>
      <c r="IPW1388" s="8"/>
      <c r="IPX1388" s="8"/>
      <c r="IPY1388" s="8"/>
      <c r="IPZ1388" s="8"/>
      <c r="IQA1388" s="8"/>
      <c r="IQB1388" s="8"/>
      <c r="IQC1388" s="8"/>
      <c r="IQD1388" s="8"/>
      <c r="IQE1388" s="8"/>
      <c r="IQF1388" s="8"/>
      <c r="IQG1388" s="8"/>
      <c r="IQH1388" s="8"/>
      <c r="IQI1388" s="8"/>
      <c r="IQJ1388" s="8"/>
      <c r="IQK1388" s="8"/>
      <c r="IQL1388" s="8"/>
      <c r="IQM1388" s="8"/>
      <c r="IQN1388" s="8"/>
      <c r="IQO1388" s="8"/>
      <c r="IQP1388" s="8"/>
      <c r="IQQ1388" s="8"/>
      <c r="IQR1388" s="8"/>
      <c r="IQS1388" s="8"/>
      <c r="IQT1388" s="8"/>
      <c r="IQU1388" s="8"/>
      <c r="IQV1388" s="8"/>
      <c r="IQW1388" s="8"/>
      <c r="IQX1388" s="8"/>
      <c r="IQY1388" s="8"/>
      <c r="IQZ1388" s="8"/>
      <c r="IRA1388" s="8"/>
      <c r="IRB1388" s="8"/>
      <c r="IRC1388" s="8"/>
      <c r="IRD1388" s="8"/>
      <c r="IRE1388" s="8"/>
      <c r="IRF1388" s="8"/>
      <c r="IRG1388" s="8"/>
      <c r="IRH1388" s="8"/>
      <c r="IRI1388" s="8"/>
      <c r="IRJ1388" s="8"/>
      <c r="IRK1388" s="8"/>
      <c r="IRL1388" s="8"/>
      <c r="IRM1388" s="8"/>
      <c r="IRN1388" s="8"/>
      <c r="IRO1388" s="8"/>
      <c r="IRP1388" s="8"/>
      <c r="IRQ1388" s="8"/>
      <c r="IRR1388" s="8"/>
      <c r="IRS1388" s="8"/>
      <c r="IRT1388" s="8"/>
      <c r="IRU1388" s="8"/>
      <c r="IRV1388" s="8"/>
      <c r="IRW1388" s="8"/>
      <c r="IRX1388" s="8"/>
      <c r="IRY1388" s="8"/>
      <c r="IRZ1388" s="8"/>
      <c r="ISA1388" s="8"/>
      <c r="ISB1388" s="8"/>
      <c r="ISC1388" s="8"/>
      <c r="ISD1388" s="8"/>
      <c r="ISE1388" s="8"/>
      <c r="ISF1388" s="8"/>
      <c r="ISG1388" s="8"/>
      <c r="ISH1388" s="8"/>
      <c r="ISI1388" s="8"/>
      <c r="ISJ1388" s="8"/>
      <c r="ISK1388" s="8"/>
      <c r="ISL1388" s="8"/>
      <c r="ISM1388" s="8"/>
      <c r="ISN1388" s="8"/>
      <c r="ISO1388" s="8"/>
      <c r="ISP1388" s="8"/>
      <c r="ISQ1388" s="8"/>
      <c r="ISR1388" s="8"/>
      <c r="ISS1388" s="8"/>
      <c r="IST1388" s="8"/>
      <c r="ISU1388" s="8"/>
      <c r="ISV1388" s="8"/>
      <c r="ISW1388" s="8"/>
      <c r="ISX1388" s="8"/>
      <c r="ISY1388" s="8"/>
      <c r="ISZ1388" s="8"/>
      <c r="ITA1388" s="8"/>
      <c r="ITB1388" s="8"/>
      <c r="ITC1388" s="8"/>
      <c r="ITD1388" s="8"/>
      <c r="ITE1388" s="8"/>
      <c r="ITF1388" s="8"/>
      <c r="ITG1388" s="8"/>
      <c r="ITH1388" s="8"/>
      <c r="ITI1388" s="8"/>
      <c r="ITJ1388" s="8"/>
      <c r="ITK1388" s="8"/>
      <c r="ITL1388" s="8"/>
      <c r="ITM1388" s="8"/>
      <c r="ITN1388" s="8"/>
      <c r="ITO1388" s="8"/>
      <c r="ITP1388" s="8"/>
      <c r="ITQ1388" s="8"/>
      <c r="ITR1388" s="8"/>
      <c r="ITS1388" s="8"/>
      <c r="ITT1388" s="8"/>
      <c r="ITU1388" s="8"/>
      <c r="ITV1388" s="8"/>
      <c r="ITW1388" s="8"/>
      <c r="ITX1388" s="8"/>
      <c r="ITY1388" s="8"/>
      <c r="ITZ1388" s="8"/>
      <c r="IUA1388" s="8"/>
      <c r="IUB1388" s="8"/>
      <c r="IUC1388" s="8"/>
      <c r="IUD1388" s="8"/>
      <c r="IUE1388" s="8"/>
      <c r="IUF1388" s="8"/>
      <c r="IUG1388" s="8"/>
      <c r="IUH1388" s="8"/>
      <c r="IUI1388" s="8"/>
      <c r="IUJ1388" s="8"/>
      <c r="IUK1388" s="8"/>
      <c r="IUL1388" s="8"/>
      <c r="IUM1388" s="8"/>
      <c r="IUN1388" s="8"/>
      <c r="IUO1388" s="8"/>
      <c r="IUP1388" s="8"/>
      <c r="IUQ1388" s="8"/>
      <c r="IUR1388" s="8"/>
      <c r="IUS1388" s="8"/>
      <c r="IUT1388" s="8"/>
      <c r="IUU1388" s="8"/>
      <c r="IUV1388" s="8"/>
      <c r="IUW1388" s="8"/>
      <c r="IUX1388" s="8"/>
      <c r="IUY1388" s="8"/>
      <c r="IUZ1388" s="8"/>
      <c r="IVA1388" s="8"/>
      <c r="IVB1388" s="8"/>
      <c r="IVC1388" s="8"/>
      <c r="IVD1388" s="8"/>
      <c r="IVE1388" s="8"/>
      <c r="IVF1388" s="8"/>
      <c r="IVG1388" s="8"/>
      <c r="IVH1388" s="8"/>
      <c r="IVI1388" s="8"/>
      <c r="IVJ1388" s="8"/>
      <c r="IVK1388" s="8"/>
      <c r="IVL1388" s="8"/>
      <c r="IVM1388" s="8"/>
      <c r="IVN1388" s="8"/>
      <c r="IVO1388" s="8"/>
      <c r="IVP1388" s="8"/>
      <c r="IVQ1388" s="8"/>
      <c r="IVR1388" s="8"/>
      <c r="IVS1388" s="8"/>
      <c r="IVT1388" s="8"/>
      <c r="IVU1388" s="8"/>
      <c r="IVV1388" s="8"/>
      <c r="IVW1388" s="8"/>
      <c r="IVX1388" s="8"/>
      <c r="IVY1388" s="8"/>
      <c r="IVZ1388" s="8"/>
      <c r="IWA1388" s="8"/>
      <c r="IWB1388" s="8"/>
      <c r="IWC1388" s="8"/>
      <c r="IWD1388" s="8"/>
      <c r="IWE1388" s="8"/>
      <c r="IWF1388" s="8"/>
      <c r="IWG1388" s="8"/>
      <c r="IWH1388" s="8"/>
      <c r="IWI1388" s="8"/>
      <c r="IWJ1388" s="8"/>
      <c r="IWK1388" s="8"/>
      <c r="IWL1388" s="8"/>
      <c r="IWM1388" s="8"/>
      <c r="IWN1388" s="8"/>
      <c r="IWO1388" s="8"/>
      <c r="IWP1388" s="8"/>
      <c r="IWQ1388" s="8"/>
      <c r="IWR1388" s="8"/>
      <c r="IWS1388" s="8"/>
      <c r="IWT1388" s="8"/>
      <c r="IWU1388" s="8"/>
      <c r="IWV1388" s="8"/>
      <c r="IWW1388" s="8"/>
      <c r="IWX1388" s="8"/>
      <c r="IWY1388" s="8"/>
      <c r="IWZ1388" s="8"/>
      <c r="IXA1388" s="8"/>
      <c r="IXB1388" s="8"/>
      <c r="IXC1388" s="8"/>
      <c r="IXD1388" s="8"/>
      <c r="IXE1388" s="8"/>
      <c r="IXF1388" s="8"/>
      <c r="IXG1388" s="8"/>
      <c r="IXH1388" s="8"/>
      <c r="IXI1388" s="8"/>
      <c r="IXJ1388" s="8"/>
      <c r="IXK1388" s="8"/>
      <c r="IXL1388" s="8"/>
      <c r="IXM1388" s="8"/>
      <c r="IXN1388" s="8"/>
      <c r="IXO1388" s="8"/>
      <c r="IXP1388" s="8"/>
      <c r="IXQ1388" s="8"/>
      <c r="IXR1388" s="8"/>
      <c r="IXS1388" s="8"/>
      <c r="IXT1388" s="8"/>
      <c r="IXU1388" s="8"/>
      <c r="IXV1388" s="8"/>
      <c r="IXW1388" s="8"/>
      <c r="IXX1388" s="8"/>
      <c r="IXY1388" s="8"/>
      <c r="IXZ1388" s="8"/>
      <c r="IYA1388" s="8"/>
      <c r="IYB1388" s="8"/>
      <c r="IYC1388" s="8"/>
      <c r="IYD1388" s="8"/>
      <c r="IYE1388" s="8"/>
      <c r="IYF1388" s="8"/>
      <c r="IYG1388" s="8"/>
      <c r="IYH1388" s="8"/>
      <c r="IYI1388" s="8"/>
      <c r="IYJ1388" s="8"/>
      <c r="IYK1388" s="8"/>
      <c r="IYL1388" s="8"/>
      <c r="IYM1388" s="8"/>
      <c r="IYN1388" s="8"/>
      <c r="IYO1388" s="8"/>
      <c r="IYP1388" s="8"/>
      <c r="IYQ1388" s="8"/>
      <c r="IYR1388" s="8"/>
      <c r="IYS1388" s="8"/>
      <c r="IYT1388" s="8"/>
      <c r="IYU1388" s="8"/>
      <c r="IYV1388" s="8"/>
      <c r="IYW1388" s="8"/>
      <c r="IYX1388" s="8"/>
      <c r="IYY1388" s="8"/>
      <c r="IYZ1388" s="8"/>
      <c r="IZA1388" s="8"/>
      <c r="IZB1388" s="8"/>
      <c r="IZC1388" s="8"/>
      <c r="IZD1388" s="8"/>
      <c r="IZE1388" s="8"/>
      <c r="IZF1388" s="8"/>
      <c r="IZG1388" s="8"/>
      <c r="IZH1388" s="8"/>
      <c r="IZI1388" s="8"/>
      <c r="IZJ1388" s="8"/>
      <c r="IZK1388" s="8"/>
      <c r="IZL1388" s="8"/>
      <c r="IZM1388" s="8"/>
      <c r="IZN1388" s="8"/>
      <c r="IZO1388" s="8"/>
      <c r="IZP1388" s="8"/>
      <c r="IZQ1388" s="8"/>
      <c r="IZR1388" s="8"/>
      <c r="IZS1388" s="8"/>
      <c r="IZT1388" s="8"/>
      <c r="IZU1388" s="8"/>
      <c r="IZV1388" s="8"/>
      <c r="IZW1388" s="8"/>
      <c r="IZX1388" s="8"/>
      <c r="IZY1388" s="8"/>
      <c r="IZZ1388" s="8"/>
      <c r="JAA1388" s="8"/>
      <c r="JAB1388" s="8"/>
      <c r="JAC1388" s="8"/>
      <c r="JAD1388" s="8"/>
      <c r="JAE1388" s="8"/>
      <c r="JAF1388" s="8"/>
      <c r="JAG1388" s="8"/>
      <c r="JAH1388" s="8"/>
      <c r="JAI1388" s="8"/>
      <c r="JAJ1388" s="8"/>
      <c r="JAK1388" s="8"/>
      <c r="JAL1388" s="8"/>
      <c r="JAM1388" s="8"/>
      <c r="JAN1388" s="8"/>
      <c r="JAO1388" s="8"/>
      <c r="JAP1388" s="8"/>
      <c r="JAQ1388" s="8"/>
      <c r="JAR1388" s="8"/>
      <c r="JAS1388" s="8"/>
      <c r="JAT1388" s="8"/>
      <c r="JAU1388" s="8"/>
      <c r="JAV1388" s="8"/>
      <c r="JAW1388" s="8"/>
      <c r="JAX1388" s="8"/>
      <c r="JAY1388" s="8"/>
      <c r="JAZ1388" s="8"/>
      <c r="JBA1388" s="8"/>
      <c r="JBB1388" s="8"/>
      <c r="JBC1388" s="8"/>
      <c r="JBD1388" s="8"/>
      <c r="JBE1388" s="8"/>
      <c r="JBF1388" s="8"/>
      <c r="JBG1388" s="8"/>
      <c r="JBH1388" s="8"/>
      <c r="JBI1388" s="8"/>
      <c r="JBJ1388" s="8"/>
      <c r="JBK1388" s="8"/>
      <c r="JBL1388" s="8"/>
      <c r="JBM1388" s="8"/>
      <c r="JBN1388" s="8"/>
      <c r="JBO1388" s="8"/>
      <c r="JBP1388" s="8"/>
      <c r="JBQ1388" s="8"/>
      <c r="JBR1388" s="8"/>
      <c r="JBS1388" s="8"/>
      <c r="JBT1388" s="8"/>
      <c r="JBU1388" s="8"/>
      <c r="JBV1388" s="8"/>
      <c r="JBW1388" s="8"/>
      <c r="JBX1388" s="8"/>
      <c r="JBY1388" s="8"/>
      <c r="JBZ1388" s="8"/>
      <c r="JCA1388" s="8"/>
      <c r="JCB1388" s="8"/>
      <c r="JCC1388" s="8"/>
      <c r="JCD1388" s="8"/>
      <c r="JCE1388" s="8"/>
      <c r="JCF1388" s="8"/>
      <c r="JCG1388" s="8"/>
      <c r="JCH1388" s="8"/>
      <c r="JCI1388" s="8"/>
      <c r="JCJ1388" s="8"/>
      <c r="JCK1388" s="8"/>
      <c r="JCL1388" s="8"/>
      <c r="JCM1388" s="8"/>
      <c r="JCN1388" s="8"/>
      <c r="JCO1388" s="8"/>
      <c r="JCP1388" s="8"/>
      <c r="JCQ1388" s="8"/>
      <c r="JCR1388" s="8"/>
      <c r="JCS1388" s="8"/>
      <c r="JCT1388" s="8"/>
      <c r="JCU1388" s="8"/>
      <c r="JCV1388" s="8"/>
      <c r="JCW1388" s="8"/>
      <c r="JCX1388" s="8"/>
      <c r="JCY1388" s="8"/>
      <c r="JCZ1388" s="8"/>
      <c r="JDA1388" s="8"/>
      <c r="JDB1388" s="8"/>
      <c r="JDC1388" s="8"/>
      <c r="JDD1388" s="8"/>
      <c r="JDE1388" s="8"/>
      <c r="JDF1388" s="8"/>
      <c r="JDG1388" s="8"/>
      <c r="JDH1388" s="8"/>
      <c r="JDI1388" s="8"/>
      <c r="JDJ1388" s="8"/>
      <c r="JDK1388" s="8"/>
      <c r="JDL1388" s="8"/>
      <c r="JDM1388" s="8"/>
      <c r="JDN1388" s="8"/>
      <c r="JDO1388" s="8"/>
      <c r="JDP1388" s="8"/>
      <c r="JDQ1388" s="8"/>
      <c r="JDR1388" s="8"/>
      <c r="JDS1388" s="8"/>
      <c r="JDT1388" s="8"/>
      <c r="JDU1388" s="8"/>
      <c r="JDV1388" s="8"/>
      <c r="JDW1388" s="8"/>
      <c r="JDX1388" s="8"/>
      <c r="JDY1388" s="8"/>
      <c r="JDZ1388" s="8"/>
      <c r="JEA1388" s="8"/>
      <c r="JEB1388" s="8"/>
      <c r="JEC1388" s="8"/>
      <c r="JED1388" s="8"/>
      <c r="JEE1388" s="8"/>
      <c r="JEF1388" s="8"/>
      <c r="JEG1388" s="8"/>
      <c r="JEH1388" s="8"/>
      <c r="JEI1388" s="8"/>
      <c r="JEJ1388" s="8"/>
      <c r="JEK1388" s="8"/>
      <c r="JEL1388" s="8"/>
      <c r="JEM1388" s="8"/>
      <c r="JEN1388" s="8"/>
      <c r="JEO1388" s="8"/>
      <c r="JEP1388" s="8"/>
      <c r="JEQ1388" s="8"/>
      <c r="JER1388" s="8"/>
      <c r="JES1388" s="8"/>
      <c r="JET1388" s="8"/>
      <c r="JEU1388" s="8"/>
      <c r="JEV1388" s="8"/>
      <c r="JEW1388" s="8"/>
      <c r="JEX1388" s="8"/>
      <c r="JEY1388" s="8"/>
      <c r="JEZ1388" s="8"/>
      <c r="JFA1388" s="8"/>
      <c r="JFB1388" s="8"/>
      <c r="JFC1388" s="8"/>
      <c r="JFD1388" s="8"/>
      <c r="JFE1388" s="8"/>
      <c r="JFF1388" s="8"/>
      <c r="JFG1388" s="8"/>
      <c r="JFH1388" s="8"/>
      <c r="JFI1388" s="8"/>
      <c r="JFJ1388" s="8"/>
      <c r="JFK1388" s="8"/>
      <c r="JFL1388" s="8"/>
      <c r="JFM1388" s="8"/>
      <c r="JFN1388" s="8"/>
      <c r="JFO1388" s="8"/>
      <c r="JFP1388" s="8"/>
      <c r="JFQ1388" s="8"/>
      <c r="JFR1388" s="8"/>
      <c r="JFS1388" s="8"/>
      <c r="JFT1388" s="8"/>
      <c r="JFU1388" s="8"/>
      <c r="JFV1388" s="8"/>
      <c r="JFW1388" s="8"/>
      <c r="JFX1388" s="8"/>
      <c r="JFY1388" s="8"/>
      <c r="JFZ1388" s="8"/>
      <c r="JGA1388" s="8"/>
      <c r="JGB1388" s="8"/>
      <c r="JGC1388" s="8"/>
      <c r="JGD1388" s="8"/>
      <c r="JGE1388" s="8"/>
      <c r="JGF1388" s="8"/>
      <c r="JGG1388" s="8"/>
      <c r="JGH1388" s="8"/>
      <c r="JGI1388" s="8"/>
      <c r="JGJ1388" s="8"/>
      <c r="JGK1388" s="8"/>
      <c r="JGL1388" s="8"/>
      <c r="JGM1388" s="8"/>
      <c r="JGN1388" s="8"/>
      <c r="JGO1388" s="8"/>
      <c r="JGP1388" s="8"/>
      <c r="JGQ1388" s="8"/>
      <c r="JGR1388" s="8"/>
      <c r="JGS1388" s="8"/>
      <c r="JGT1388" s="8"/>
      <c r="JGU1388" s="8"/>
      <c r="JGV1388" s="8"/>
      <c r="JGW1388" s="8"/>
      <c r="JGX1388" s="8"/>
      <c r="JGY1388" s="8"/>
      <c r="JGZ1388" s="8"/>
      <c r="JHA1388" s="8"/>
      <c r="JHB1388" s="8"/>
      <c r="JHC1388" s="8"/>
      <c r="JHD1388" s="8"/>
      <c r="JHE1388" s="8"/>
      <c r="JHF1388" s="8"/>
      <c r="JHG1388" s="8"/>
      <c r="JHH1388" s="8"/>
      <c r="JHI1388" s="8"/>
      <c r="JHJ1388" s="8"/>
      <c r="JHK1388" s="8"/>
      <c r="JHL1388" s="8"/>
      <c r="JHM1388" s="8"/>
      <c r="JHN1388" s="8"/>
      <c r="JHO1388" s="8"/>
      <c r="JHP1388" s="8"/>
      <c r="JHQ1388" s="8"/>
      <c r="JHR1388" s="8"/>
      <c r="JHS1388" s="8"/>
      <c r="JHT1388" s="8"/>
      <c r="JHU1388" s="8"/>
      <c r="JHV1388" s="8"/>
      <c r="JHW1388" s="8"/>
      <c r="JHX1388" s="8"/>
      <c r="JHY1388" s="8"/>
      <c r="JHZ1388" s="8"/>
      <c r="JIA1388" s="8"/>
      <c r="JIB1388" s="8"/>
      <c r="JIC1388" s="8"/>
      <c r="JID1388" s="8"/>
      <c r="JIE1388" s="8"/>
      <c r="JIF1388" s="8"/>
      <c r="JIG1388" s="8"/>
      <c r="JIH1388" s="8"/>
      <c r="JII1388" s="8"/>
      <c r="JIJ1388" s="8"/>
      <c r="JIK1388" s="8"/>
      <c r="JIL1388" s="8"/>
      <c r="JIM1388" s="8"/>
      <c r="JIN1388" s="8"/>
      <c r="JIO1388" s="8"/>
      <c r="JIP1388" s="8"/>
      <c r="JIQ1388" s="8"/>
      <c r="JIR1388" s="8"/>
      <c r="JIS1388" s="8"/>
      <c r="JIT1388" s="8"/>
      <c r="JIU1388" s="8"/>
      <c r="JIV1388" s="8"/>
      <c r="JIW1388" s="8"/>
      <c r="JIX1388" s="8"/>
      <c r="JIY1388" s="8"/>
      <c r="JIZ1388" s="8"/>
      <c r="JJA1388" s="8"/>
      <c r="JJB1388" s="8"/>
      <c r="JJC1388" s="8"/>
      <c r="JJD1388" s="8"/>
      <c r="JJE1388" s="8"/>
      <c r="JJF1388" s="8"/>
      <c r="JJG1388" s="8"/>
      <c r="JJH1388" s="8"/>
      <c r="JJI1388" s="8"/>
      <c r="JJJ1388" s="8"/>
      <c r="JJK1388" s="8"/>
      <c r="JJL1388" s="8"/>
      <c r="JJM1388" s="8"/>
      <c r="JJN1388" s="8"/>
      <c r="JJO1388" s="8"/>
      <c r="JJP1388" s="8"/>
      <c r="JJQ1388" s="8"/>
      <c r="JJR1388" s="8"/>
      <c r="JJS1388" s="8"/>
      <c r="JJT1388" s="8"/>
      <c r="JJU1388" s="8"/>
      <c r="JJV1388" s="8"/>
      <c r="JJW1388" s="8"/>
      <c r="JJX1388" s="8"/>
      <c r="JJY1388" s="8"/>
      <c r="JJZ1388" s="8"/>
      <c r="JKA1388" s="8"/>
      <c r="JKB1388" s="8"/>
      <c r="JKC1388" s="8"/>
      <c r="JKD1388" s="8"/>
      <c r="JKE1388" s="8"/>
      <c r="JKF1388" s="8"/>
      <c r="JKG1388" s="8"/>
      <c r="JKH1388" s="8"/>
      <c r="JKI1388" s="8"/>
      <c r="JKJ1388" s="8"/>
      <c r="JKK1388" s="8"/>
      <c r="JKL1388" s="8"/>
      <c r="JKM1388" s="8"/>
      <c r="JKN1388" s="8"/>
      <c r="JKO1388" s="8"/>
      <c r="JKP1388" s="8"/>
      <c r="JKQ1388" s="8"/>
      <c r="JKR1388" s="8"/>
      <c r="JKS1388" s="8"/>
      <c r="JKT1388" s="8"/>
      <c r="JKU1388" s="8"/>
      <c r="JKV1388" s="8"/>
      <c r="JKW1388" s="8"/>
      <c r="JKX1388" s="8"/>
      <c r="JKY1388" s="8"/>
      <c r="JKZ1388" s="8"/>
      <c r="JLA1388" s="8"/>
      <c r="JLB1388" s="8"/>
      <c r="JLC1388" s="8"/>
      <c r="JLD1388" s="8"/>
      <c r="JLE1388" s="8"/>
      <c r="JLF1388" s="8"/>
      <c r="JLG1388" s="8"/>
      <c r="JLH1388" s="8"/>
      <c r="JLI1388" s="8"/>
      <c r="JLJ1388" s="8"/>
      <c r="JLK1388" s="8"/>
      <c r="JLL1388" s="8"/>
      <c r="JLM1388" s="8"/>
      <c r="JLN1388" s="8"/>
      <c r="JLO1388" s="8"/>
      <c r="JLP1388" s="8"/>
      <c r="JLQ1388" s="8"/>
      <c r="JLR1388" s="8"/>
      <c r="JLS1388" s="8"/>
      <c r="JLT1388" s="8"/>
      <c r="JLU1388" s="8"/>
      <c r="JLV1388" s="8"/>
      <c r="JLW1388" s="8"/>
      <c r="JLX1388" s="8"/>
      <c r="JLY1388" s="8"/>
      <c r="JLZ1388" s="8"/>
      <c r="JMA1388" s="8"/>
      <c r="JMB1388" s="8"/>
      <c r="JMC1388" s="8"/>
      <c r="JMD1388" s="8"/>
      <c r="JME1388" s="8"/>
      <c r="JMF1388" s="8"/>
      <c r="JMG1388" s="8"/>
      <c r="JMH1388" s="8"/>
      <c r="JMI1388" s="8"/>
      <c r="JMJ1388" s="8"/>
      <c r="JMK1388" s="8"/>
      <c r="JML1388" s="8"/>
      <c r="JMM1388" s="8"/>
      <c r="JMN1388" s="8"/>
      <c r="JMO1388" s="8"/>
      <c r="JMP1388" s="8"/>
      <c r="JMQ1388" s="8"/>
      <c r="JMR1388" s="8"/>
      <c r="JMS1388" s="8"/>
      <c r="JMT1388" s="8"/>
      <c r="JMU1388" s="8"/>
      <c r="JMV1388" s="8"/>
      <c r="JMW1388" s="8"/>
      <c r="JMX1388" s="8"/>
      <c r="JMY1388" s="8"/>
      <c r="JMZ1388" s="8"/>
      <c r="JNA1388" s="8"/>
      <c r="JNB1388" s="8"/>
      <c r="JNC1388" s="8"/>
      <c r="JND1388" s="8"/>
      <c r="JNE1388" s="8"/>
      <c r="JNF1388" s="8"/>
      <c r="JNG1388" s="8"/>
      <c r="JNH1388" s="8"/>
      <c r="JNI1388" s="8"/>
      <c r="JNJ1388" s="8"/>
      <c r="JNK1388" s="8"/>
      <c r="JNL1388" s="8"/>
      <c r="JNM1388" s="8"/>
      <c r="JNN1388" s="8"/>
      <c r="JNO1388" s="8"/>
      <c r="JNP1388" s="8"/>
      <c r="JNQ1388" s="8"/>
      <c r="JNR1388" s="8"/>
      <c r="JNS1388" s="8"/>
      <c r="JNT1388" s="8"/>
      <c r="JNU1388" s="8"/>
      <c r="JNV1388" s="8"/>
      <c r="JNW1388" s="8"/>
      <c r="JNX1388" s="8"/>
      <c r="JNY1388" s="8"/>
      <c r="JNZ1388" s="8"/>
      <c r="JOA1388" s="8"/>
      <c r="JOB1388" s="8"/>
      <c r="JOC1388" s="8"/>
      <c r="JOD1388" s="8"/>
      <c r="JOE1388" s="8"/>
      <c r="JOF1388" s="8"/>
      <c r="JOG1388" s="8"/>
      <c r="JOH1388" s="8"/>
      <c r="JOI1388" s="8"/>
      <c r="JOJ1388" s="8"/>
      <c r="JOK1388" s="8"/>
      <c r="JOL1388" s="8"/>
      <c r="JOM1388" s="8"/>
      <c r="JON1388" s="8"/>
      <c r="JOO1388" s="8"/>
      <c r="JOP1388" s="8"/>
      <c r="JOQ1388" s="8"/>
      <c r="JOR1388" s="8"/>
      <c r="JOS1388" s="8"/>
      <c r="JOT1388" s="8"/>
      <c r="JOU1388" s="8"/>
      <c r="JOV1388" s="8"/>
      <c r="JOW1388" s="8"/>
      <c r="JOX1388" s="8"/>
      <c r="JOY1388" s="8"/>
      <c r="JOZ1388" s="8"/>
      <c r="JPA1388" s="8"/>
      <c r="JPB1388" s="8"/>
      <c r="JPC1388" s="8"/>
      <c r="JPD1388" s="8"/>
      <c r="JPE1388" s="8"/>
      <c r="JPF1388" s="8"/>
      <c r="JPG1388" s="8"/>
      <c r="JPH1388" s="8"/>
      <c r="JPI1388" s="8"/>
      <c r="JPJ1388" s="8"/>
      <c r="JPK1388" s="8"/>
      <c r="JPL1388" s="8"/>
      <c r="JPM1388" s="8"/>
      <c r="JPN1388" s="8"/>
      <c r="JPO1388" s="8"/>
      <c r="JPP1388" s="8"/>
      <c r="JPQ1388" s="8"/>
      <c r="JPR1388" s="8"/>
      <c r="JPS1388" s="8"/>
      <c r="JPT1388" s="8"/>
      <c r="JPU1388" s="8"/>
      <c r="JPV1388" s="8"/>
      <c r="JPW1388" s="8"/>
      <c r="JPX1388" s="8"/>
      <c r="JPY1388" s="8"/>
      <c r="JPZ1388" s="8"/>
      <c r="JQA1388" s="8"/>
      <c r="JQB1388" s="8"/>
      <c r="JQC1388" s="8"/>
      <c r="JQD1388" s="8"/>
      <c r="JQE1388" s="8"/>
      <c r="JQF1388" s="8"/>
      <c r="JQG1388" s="8"/>
      <c r="JQH1388" s="8"/>
      <c r="JQI1388" s="8"/>
      <c r="JQJ1388" s="8"/>
      <c r="JQK1388" s="8"/>
      <c r="JQL1388" s="8"/>
      <c r="JQM1388" s="8"/>
      <c r="JQN1388" s="8"/>
      <c r="JQO1388" s="8"/>
      <c r="JQP1388" s="8"/>
      <c r="JQQ1388" s="8"/>
      <c r="JQR1388" s="8"/>
      <c r="JQS1388" s="8"/>
      <c r="JQT1388" s="8"/>
      <c r="JQU1388" s="8"/>
      <c r="JQV1388" s="8"/>
      <c r="JQW1388" s="8"/>
      <c r="JQX1388" s="8"/>
      <c r="JQY1388" s="8"/>
      <c r="JQZ1388" s="8"/>
      <c r="JRA1388" s="8"/>
      <c r="JRB1388" s="8"/>
      <c r="JRC1388" s="8"/>
      <c r="JRD1388" s="8"/>
      <c r="JRE1388" s="8"/>
      <c r="JRF1388" s="8"/>
      <c r="JRG1388" s="8"/>
      <c r="JRH1388" s="8"/>
      <c r="JRI1388" s="8"/>
      <c r="JRJ1388" s="8"/>
      <c r="JRK1388" s="8"/>
      <c r="JRL1388" s="8"/>
      <c r="JRM1388" s="8"/>
      <c r="JRN1388" s="8"/>
      <c r="JRO1388" s="8"/>
      <c r="JRP1388" s="8"/>
      <c r="JRQ1388" s="8"/>
      <c r="JRR1388" s="8"/>
      <c r="JRS1388" s="8"/>
      <c r="JRT1388" s="8"/>
      <c r="JRU1388" s="8"/>
      <c r="JRV1388" s="8"/>
      <c r="JRW1388" s="8"/>
      <c r="JRX1388" s="8"/>
      <c r="JRY1388" s="8"/>
      <c r="JRZ1388" s="8"/>
      <c r="JSA1388" s="8"/>
      <c r="JSB1388" s="8"/>
      <c r="JSC1388" s="8"/>
      <c r="JSD1388" s="8"/>
      <c r="JSE1388" s="8"/>
      <c r="JSF1388" s="8"/>
      <c r="JSG1388" s="8"/>
      <c r="JSH1388" s="8"/>
      <c r="JSI1388" s="8"/>
      <c r="JSJ1388" s="8"/>
      <c r="JSK1388" s="8"/>
      <c r="JSL1388" s="8"/>
      <c r="JSM1388" s="8"/>
      <c r="JSN1388" s="8"/>
      <c r="JSO1388" s="8"/>
      <c r="JSP1388" s="8"/>
      <c r="JSQ1388" s="8"/>
      <c r="JSR1388" s="8"/>
      <c r="JSS1388" s="8"/>
      <c r="JST1388" s="8"/>
      <c r="JSU1388" s="8"/>
      <c r="JSV1388" s="8"/>
      <c r="JSW1388" s="8"/>
      <c r="JSX1388" s="8"/>
      <c r="JSY1388" s="8"/>
      <c r="JSZ1388" s="8"/>
      <c r="JTA1388" s="8"/>
      <c r="JTB1388" s="8"/>
      <c r="JTC1388" s="8"/>
      <c r="JTD1388" s="8"/>
      <c r="JTE1388" s="8"/>
      <c r="JTF1388" s="8"/>
      <c r="JTG1388" s="8"/>
      <c r="JTH1388" s="8"/>
      <c r="JTI1388" s="8"/>
      <c r="JTJ1388" s="8"/>
      <c r="JTK1388" s="8"/>
      <c r="JTL1388" s="8"/>
      <c r="JTM1388" s="8"/>
      <c r="JTN1388" s="8"/>
      <c r="JTO1388" s="8"/>
      <c r="JTP1388" s="8"/>
      <c r="JTQ1388" s="8"/>
      <c r="JTR1388" s="8"/>
      <c r="JTS1388" s="8"/>
      <c r="JTT1388" s="8"/>
      <c r="JTU1388" s="8"/>
      <c r="JTV1388" s="8"/>
      <c r="JTW1388" s="8"/>
      <c r="JTX1388" s="8"/>
      <c r="JTY1388" s="8"/>
      <c r="JTZ1388" s="8"/>
      <c r="JUA1388" s="8"/>
      <c r="JUB1388" s="8"/>
      <c r="JUC1388" s="8"/>
      <c r="JUD1388" s="8"/>
      <c r="JUE1388" s="8"/>
      <c r="JUF1388" s="8"/>
      <c r="JUG1388" s="8"/>
      <c r="JUH1388" s="8"/>
      <c r="JUI1388" s="8"/>
      <c r="JUJ1388" s="8"/>
      <c r="JUK1388" s="8"/>
      <c r="JUL1388" s="8"/>
      <c r="JUM1388" s="8"/>
      <c r="JUN1388" s="8"/>
      <c r="JUO1388" s="8"/>
      <c r="JUP1388" s="8"/>
      <c r="JUQ1388" s="8"/>
      <c r="JUR1388" s="8"/>
      <c r="JUS1388" s="8"/>
      <c r="JUT1388" s="8"/>
      <c r="JUU1388" s="8"/>
      <c r="JUV1388" s="8"/>
      <c r="JUW1388" s="8"/>
      <c r="JUX1388" s="8"/>
      <c r="JUY1388" s="8"/>
      <c r="JUZ1388" s="8"/>
      <c r="JVA1388" s="8"/>
      <c r="JVB1388" s="8"/>
      <c r="JVC1388" s="8"/>
      <c r="JVD1388" s="8"/>
      <c r="JVE1388" s="8"/>
      <c r="JVF1388" s="8"/>
      <c r="JVG1388" s="8"/>
      <c r="JVH1388" s="8"/>
      <c r="JVI1388" s="8"/>
      <c r="JVJ1388" s="8"/>
      <c r="JVK1388" s="8"/>
      <c r="JVL1388" s="8"/>
      <c r="JVM1388" s="8"/>
      <c r="JVN1388" s="8"/>
      <c r="JVO1388" s="8"/>
      <c r="JVP1388" s="8"/>
      <c r="JVQ1388" s="8"/>
      <c r="JVR1388" s="8"/>
      <c r="JVS1388" s="8"/>
      <c r="JVT1388" s="8"/>
      <c r="JVU1388" s="8"/>
      <c r="JVV1388" s="8"/>
      <c r="JVW1388" s="8"/>
      <c r="JVX1388" s="8"/>
      <c r="JVY1388" s="8"/>
      <c r="JVZ1388" s="8"/>
      <c r="JWA1388" s="8"/>
      <c r="JWB1388" s="8"/>
      <c r="JWC1388" s="8"/>
      <c r="JWD1388" s="8"/>
      <c r="JWE1388" s="8"/>
      <c r="JWF1388" s="8"/>
      <c r="JWG1388" s="8"/>
      <c r="JWH1388" s="8"/>
      <c r="JWI1388" s="8"/>
      <c r="JWJ1388" s="8"/>
      <c r="JWK1388" s="8"/>
      <c r="JWL1388" s="8"/>
      <c r="JWM1388" s="8"/>
      <c r="JWN1388" s="8"/>
      <c r="JWO1388" s="8"/>
      <c r="JWP1388" s="8"/>
      <c r="JWQ1388" s="8"/>
      <c r="JWR1388" s="8"/>
      <c r="JWS1388" s="8"/>
      <c r="JWT1388" s="8"/>
      <c r="JWU1388" s="8"/>
      <c r="JWV1388" s="8"/>
      <c r="JWW1388" s="8"/>
      <c r="JWX1388" s="8"/>
      <c r="JWY1388" s="8"/>
      <c r="JWZ1388" s="8"/>
      <c r="JXA1388" s="8"/>
      <c r="JXB1388" s="8"/>
      <c r="JXC1388" s="8"/>
      <c r="JXD1388" s="8"/>
      <c r="JXE1388" s="8"/>
      <c r="JXF1388" s="8"/>
      <c r="JXG1388" s="8"/>
      <c r="JXH1388" s="8"/>
      <c r="JXI1388" s="8"/>
      <c r="JXJ1388" s="8"/>
      <c r="JXK1388" s="8"/>
      <c r="JXL1388" s="8"/>
      <c r="JXM1388" s="8"/>
      <c r="JXN1388" s="8"/>
      <c r="JXO1388" s="8"/>
      <c r="JXP1388" s="8"/>
      <c r="JXQ1388" s="8"/>
      <c r="JXR1388" s="8"/>
      <c r="JXS1388" s="8"/>
      <c r="JXT1388" s="8"/>
      <c r="JXU1388" s="8"/>
      <c r="JXV1388" s="8"/>
      <c r="JXW1388" s="8"/>
      <c r="JXX1388" s="8"/>
      <c r="JXY1388" s="8"/>
      <c r="JXZ1388" s="8"/>
      <c r="JYA1388" s="8"/>
      <c r="JYB1388" s="8"/>
      <c r="JYC1388" s="8"/>
      <c r="JYD1388" s="8"/>
      <c r="JYE1388" s="8"/>
      <c r="JYF1388" s="8"/>
      <c r="JYG1388" s="8"/>
      <c r="JYH1388" s="8"/>
      <c r="JYI1388" s="8"/>
      <c r="JYJ1388" s="8"/>
      <c r="JYK1388" s="8"/>
      <c r="JYL1388" s="8"/>
      <c r="JYM1388" s="8"/>
      <c r="JYN1388" s="8"/>
      <c r="JYO1388" s="8"/>
      <c r="JYP1388" s="8"/>
      <c r="JYQ1388" s="8"/>
      <c r="JYR1388" s="8"/>
      <c r="JYS1388" s="8"/>
      <c r="JYT1388" s="8"/>
      <c r="JYU1388" s="8"/>
      <c r="JYV1388" s="8"/>
      <c r="JYW1388" s="8"/>
      <c r="JYX1388" s="8"/>
      <c r="JYY1388" s="8"/>
      <c r="JYZ1388" s="8"/>
      <c r="JZA1388" s="8"/>
      <c r="JZB1388" s="8"/>
      <c r="JZC1388" s="8"/>
      <c r="JZD1388" s="8"/>
      <c r="JZE1388" s="8"/>
      <c r="JZF1388" s="8"/>
      <c r="JZG1388" s="8"/>
      <c r="JZH1388" s="8"/>
      <c r="JZI1388" s="8"/>
      <c r="JZJ1388" s="8"/>
      <c r="JZK1388" s="8"/>
      <c r="JZL1388" s="8"/>
      <c r="JZM1388" s="8"/>
      <c r="JZN1388" s="8"/>
      <c r="JZO1388" s="8"/>
      <c r="JZP1388" s="8"/>
      <c r="JZQ1388" s="8"/>
      <c r="JZR1388" s="8"/>
      <c r="JZS1388" s="8"/>
      <c r="JZT1388" s="8"/>
      <c r="JZU1388" s="8"/>
      <c r="JZV1388" s="8"/>
      <c r="JZW1388" s="8"/>
      <c r="JZX1388" s="8"/>
      <c r="JZY1388" s="8"/>
      <c r="JZZ1388" s="8"/>
      <c r="KAA1388" s="8"/>
      <c r="KAB1388" s="8"/>
      <c r="KAC1388" s="8"/>
      <c r="KAD1388" s="8"/>
      <c r="KAE1388" s="8"/>
      <c r="KAF1388" s="8"/>
      <c r="KAG1388" s="8"/>
      <c r="KAH1388" s="8"/>
      <c r="KAI1388" s="8"/>
      <c r="KAJ1388" s="8"/>
      <c r="KAK1388" s="8"/>
      <c r="KAL1388" s="8"/>
      <c r="KAM1388" s="8"/>
      <c r="KAN1388" s="8"/>
      <c r="KAO1388" s="8"/>
      <c r="KAP1388" s="8"/>
      <c r="KAQ1388" s="8"/>
      <c r="KAR1388" s="8"/>
      <c r="KAS1388" s="8"/>
      <c r="KAT1388" s="8"/>
      <c r="KAU1388" s="8"/>
      <c r="KAV1388" s="8"/>
      <c r="KAW1388" s="8"/>
      <c r="KAX1388" s="8"/>
      <c r="KAY1388" s="8"/>
      <c r="KAZ1388" s="8"/>
      <c r="KBA1388" s="8"/>
      <c r="KBB1388" s="8"/>
      <c r="KBC1388" s="8"/>
      <c r="KBD1388" s="8"/>
      <c r="KBE1388" s="8"/>
      <c r="KBF1388" s="8"/>
      <c r="KBG1388" s="8"/>
      <c r="KBH1388" s="8"/>
      <c r="KBI1388" s="8"/>
      <c r="KBJ1388" s="8"/>
      <c r="KBK1388" s="8"/>
      <c r="KBL1388" s="8"/>
      <c r="KBM1388" s="8"/>
      <c r="KBN1388" s="8"/>
      <c r="KBO1388" s="8"/>
      <c r="KBP1388" s="8"/>
      <c r="KBQ1388" s="8"/>
      <c r="KBR1388" s="8"/>
      <c r="KBS1388" s="8"/>
      <c r="KBT1388" s="8"/>
      <c r="KBU1388" s="8"/>
      <c r="KBV1388" s="8"/>
      <c r="KBW1388" s="8"/>
      <c r="KBX1388" s="8"/>
      <c r="KBY1388" s="8"/>
      <c r="KBZ1388" s="8"/>
      <c r="KCA1388" s="8"/>
      <c r="KCB1388" s="8"/>
      <c r="KCC1388" s="8"/>
      <c r="KCD1388" s="8"/>
      <c r="KCE1388" s="8"/>
      <c r="KCF1388" s="8"/>
      <c r="KCG1388" s="8"/>
      <c r="KCH1388" s="8"/>
      <c r="KCI1388" s="8"/>
      <c r="KCJ1388" s="8"/>
      <c r="KCK1388" s="8"/>
      <c r="KCL1388" s="8"/>
      <c r="KCM1388" s="8"/>
      <c r="KCN1388" s="8"/>
      <c r="KCO1388" s="8"/>
      <c r="KCP1388" s="8"/>
      <c r="KCQ1388" s="8"/>
      <c r="KCR1388" s="8"/>
      <c r="KCS1388" s="8"/>
      <c r="KCT1388" s="8"/>
      <c r="KCU1388" s="8"/>
      <c r="KCV1388" s="8"/>
      <c r="KCW1388" s="8"/>
      <c r="KCX1388" s="8"/>
      <c r="KCY1388" s="8"/>
      <c r="KCZ1388" s="8"/>
      <c r="KDA1388" s="8"/>
      <c r="KDB1388" s="8"/>
      <c r="KDC1388" s="8"/>
      <c r="KDD1388" s="8"/>
      <c r="KDE1388" s="8"/>
      <c r="KDF1388" s="8"/>
      <c r="KDG1388" s="8"/>
      <c r="KDH1388" s="8"/>
      <c r="KDI1388" s="8"/>
      <c r="KDJ1388" s="8"/>
      <c r="KDK1388" s="8"/>
      <c r="KDL1388" s="8"/>
      <c r="KDM1388" s="8"/>
      <c r="KDN1388" s="8"/>
      <c r="KDO1388" s="8"/>
      <c r="KDP1388" s="8"/>
      <c r="KDQ1388" s="8"/>
      <c r="KDR1388" s="8"/>
      <c r="KDS1388" s="8"/>
      <c r="KDT1388" s="8"/>
      <c r="KDU1388" s="8"/>
      <c r="KDV1388" s="8"/>
      <c r="KDW1388" s="8"/>
      <c r="KDX1388" s="8"/>
      <c r="KDY1388" s="8"/>
      <c r="KDZ1388" s="8"/>
      <c r="KEA1388" s="8"/>
      <c r="KEB1388" s="8"/>
      <c r="KEC1388" s="8"/>
      <c r="KED1388" s="8"/>
      <c r="KEE1388" s="8"/>
      <c r="KEF1388" s="8"/>
      <c r="KEG1388" s="8"/>
      <c r="KEH1388" s="8"/>
      <c r="KEI1388" s="8"/>
      <c r="KEJ1388" s="8"/>
      <c r="KEK1388" s="8"/>
      <c r="KEL1388" s="8"/>
      <c r="KEM1388" s="8"/>
      <c r="KEN1388" s="8"/>
      <c r="KEO1388" s="8"/>
      <c r="KEP1388" s="8"/>
      <c r="KEQ1388" s="8"/>
      <c r="KER1388" s="8"/>
      <c r="KES1388" s="8"/>
      <c r="KET1388" s="8"/>
      <c r="KEU1388" s="8"/>
      <c r="KEV1388" s="8"/>
      <c r="KEW1388" s="8"/>
      <c r="KEX1388" s="8"/>
      <c r="KEY1388" s="8"/>
      <c r="KEZ1388" s="8"/>
      <c r="KFA1388" s="8"/>
      <c r="KFB1388" s="8"/>
      <c r="KFC1388" s="8"/>
      <c r="KFD1388" s="8"/>
      <c r="KFE1388" s="8"/>
      <c r="KFF1388" s="8"/>
      <c r="KFG1388" s="8"/>
      <c r="KFH1388" s="8"/>
      <c r="KFI1388" s="8"/>
      <c r="KFJ1388" s="8"/>
      <c r="KFK1388" s="8"/>
      <c r="KFL1388" s="8"/>
      <c r="KFM1388" s="8"/>
      <c r="KFN1388" s="8"/>
      <c r="KFO1388" s="8"/>
      <c r="KFP1388" s="8"/>
      <c r="KFQ1388" s="8"/>
      <c r="KFR1388" s="8"/>
      <c r="KFS1388" s="8"/>
      <c r="KFT1388" s="8"/>
      <c r="KFU1388" s="8"/>
      <c r="KFV1388" s="8"/>
      <c r="KFW1388" s="8"/>
      <c r="KFX1388" s="8"/>
      <c r="KFY1388" s="8"/>
      <c r="KFZ1388" s="8"/>
      <c r="KGA1388" s="8"/>
      <c r="KGB1388" s="8"/>
      <c r="KGC1388" s="8"/>
      <c r="KGD1388" s="8"/>
      <c r="KGE1388" s="8"/>
      <c r="KGF1388" s="8"/>
      <c r="KGG1388" s="8"/>
      <c r="KGH1388" s="8"/>
      <c r="KGI1388" s="8"/>
      <c r="KGJ1388" s="8"/>
      <c r="KGK1388" s="8"/>
      <c r="KGL1388" s="8"/>
      <c r="KGM1388" s="8"/>
      <c r="KGN1388" s="8"/>
      <c r="KGO1388" s="8"/>
      <c r="KGP1388" s="8"/>
      <c r="KGQ1388" s="8"/>
      <c r="KGR1388" s="8"/>
      <c r="KGS1388" s="8"/>
      <c r="KGT1388" s="8"/>
      <c r="KGU1388" s="8"/>
      <c r="KGV1388" s="8"/>
      <c r="KGW1388" s="8"/>
      <c r="KGX1388" s="8"/>
      <c r="KGY1388" s="8"/>
      <c r="KGZ1388" s="8"/>
      <c r="KHA1388" s="8"/>
      <c r="KHB1388" s="8"/>
      <c r="KHC1388" s="8"/>
      <c r="KHD1388" s="8"/>
      <c r="KHE1388" s="8"/>
      <c r="KHF1388" s="8"/>
      <c r="KHG1388" s="8"/>
      <c r="KHH1388" s="8"/>
      <c r="KHI1388" s="8"/>
      <c r="KHJ1388" s="8"/>
      <c r="KHK1388" s="8"/>
      <c r="KHL1388" s="8"/>
      <c r="KHM1388" s="8"/>
      <c r="KHN1388" s="8"/>
      <c r="KHO1388" s="8"/>
      <c r="KHP1388" s="8"/>
      <c r="KHQ1388" s="8"/>
      <c r="KHR1388" s="8"/>
      <c r="KHS1388" s="8"/>
      <c r="KHT1388" s="8"/>
      <c r="KHU1388" s="8"/>
      <c r="KHV1388" s="8"/>
      <c r="KHW1388" s="8"/>
      <c r="KHX1388" s="8"/>
      <c r="KHY1388" s="8"/>
      <c r="KHZ1388" s="8"/>
      <c r="KIA1388" s="8"/>
      <c r="KIB1388" s="8"/>
      <c r="KIC1388" s="8"/>
      <c r="KID1388" s="8"/>
      <c r="KIE1388" s="8"/>
      <c r="KIF1388" s="8"/>
      <c r="KIG1388" s="8"/>
      <c r="KIH1388" s="8"/>
      <c r="KII1388" s="8"/>
      <c r="KIJ1388" s="8"/>
      <c r="KIK1388" s="8"/>
      <c r="KIL1388" s="8"/>
      <c r="KIM1388" s="8"/>
      <c r="KIN1388" s="8"/>
      <c r="KIO1388" s="8"/>
      <c r="KIP1388" s="8"/>
      <c r="KIQ1388" s="8"/>
      <c r="KIR1388" s="8"/>
      <c r="KIS1388" s="8"/>
      <c r="KIT1388" s="8"/>
      <c r="KIU1388" s="8"/>
      <c r="KIV1388" s="8"/>
      <c r="KIW1388" s="8"/>
      <c r="KIX1388" s="8"/>
      <c r="KIY1388" s="8"/>
      <c r="KIZ1388" s="8"/>
      <c r="KJA1388" s="8"/>
      <c r="KJB1388" s="8"/>
      <c r="KJC1388" s="8"/>
      <c r="KJD1388" s="8"/>
      <c r="KJE1388" s="8"/>
      <c r="KJF1388" s="8"/>
      <c r="KJG1388" s="8"/>
      <c r="KJH1388" s="8"/>
      <c r="KJI1388" s="8"/>
      <c r="KJJ1388" s="8"/>
      <c r="KJK1388" s="8"/>
      <c r="KJL1388" s="8"/>
      <c r="KJM1388" s="8"/>
      <c r="KJN1388" s="8"/>
      <c r="KJO1388" s="8"/>
      <c r="KJP1388" s="8"/>
      <c r="KJQ1388" s="8"/>
      <c r="KJR1388" s="8"/>
      <c r="KJS1388" s="8"/>
      <c r="KJT1388" s="8"/>
      <c r="KJU1388" s="8"/>
      <c r="KJV1388" s="8"/>
      <c r="KJW1388" s="8"/>
      <c r="KJX1388" s="8"/>
      <c r="KJY1388" s="8"/>
      <c r="KJZ1388" s="8"/>
      <c r="KKA1388" s="8"/>
      <c r="KKB1388" s="8"/>
      <c r="KKC1388" s="8"/>
      <c r="KKD1388" s="8"/>
      <c r="KKE1388" s="8"/>
      <c r="KKF1388" s="8"/>
      <c r="KKG1388" s="8"/>
      <c r="KKH1388" s="8"/>
      <c r="KKI1388" s="8"/>
      <c r="KKJ1388" s="8"/>
      <c r="KKK1388" s="8"/>
      <c r="KKL1388" s="8"/>
      <c r="KKM1388" s="8"/>
      <c r="KKN1388" s="8"/>
      <c r="KKO1388" s="8"/>
      <c r="KKP1388" s="8"/>
      <c r="KKQ1388" s="8"/>
      <c r="KKR1388" s="8"/>
      <c r="KKS1388" s="8"/>
      <c r="KKT1388" s="8"/>
      <c r="KKU1388" s="8"/>
      <c r="KKV1388" s="8"/>
      <c r="KKW1388" s="8"/>
      <c r="KKX1388" s="8"/>
      <c r="KKY1388" s="8"/>
      <c r="KKZ1388" s="8"/>
      <c r="KLA1388" s="8"/>
      <c r="KLB1388" s="8"/>
      <c r="KLC1388" s="8"/>
      <c r="KLD1388" s="8"/>
      <c r="KLE1388" s="8"/>
      <c r="KLF1388" s="8"/>
      <c r="KLG1388" s="8"/>
      <c r="KLH1388" s="8"/>
      <c r="KLI1388" s="8"/>
      <c r="KLJ1388" s="8"/>
      <c r="KLK1388" s="8"/>
      <c r="KLL1388" s="8"/>
      <c r="KLM1388" s="8"/>
      <c r="KLN1388" s="8"/>
      <c r="KLO1388" s="8"/>
      <c r="KLP1388" s="8"/>
      <c r="KLQ1388" s="8"/>
      <c r="KLR1388" s="8"/>
      <c r="KLS1388" s="8"/>
      <c r="KLT1388" s="8"/>
      <c r="KLU1388" s="8"/>
      <c r="KLV1388" s="8"/>
      <c r="KLW1388" s="8"/>
      <c r="KLX1388" s="8"/>
      <c r="KLY1388" s="8"/>
      <c r="KLZ1388" s="8"/>
      <c r="KMA1388" s="8"/>
      <c r="KMB1388" s="8"/>
      <c r="KMC1388" s="8"/>
      <c r="KMD1388" s="8"/>
      <c r="KME1388" s="8"/>
      <c r="KMF1388" s="8"/>
      <c r="KMG1388" s="8"/>
      <c r="KMH1388" s="8"/>
      <c r="KMI1388" s="8"/>
      <c r="KMJ1388" s="8"/>
      <c r="KMK1388" s="8"/>
      <c r="KML1388" s="8"/>
      <c r="KMM1388" s="8"/>
      <c r="KMN1388" s="8"/>
      <c r="KMO1388" s="8"/>
      <c r="KMP1388" s="8"/>
      <c r="KMQ1388" s="8"/>
      <c r="KMR1388" s="8"/>
      <c r="KMS1388" s="8"/>
      <c r="KMT1388" s="8"/>
      <c r="KMU1388" s="8"/>
      <c r="KMV1388" s="8"/>
      <c r="KMW1388" s="8"/>
      <c r="KMX1388" s="8"/>
      <c r="KMY1388" s="8"/>
      <c r="KMZ1388" s="8"/>
      <c r="KNA1388" s="8"/>
      <c r="KNB1388" s="8"/>
      <c r="KNC1388" s="8"/>
      <c r="KND1388" s="8"/>
      <c r="KNE1388" s="8"/>
      <c r="KNF1388" s="8"/>
      <c r="KNG1388" s="8"/>
      <c r="KNH1388" s="8"/>
      <c r="KNI1388" s="8"/>
      <c r="KNJ1388" s="8"/>
      <c r="KNK1388" s="8"/>
      <c r="KNL1388" s="8"/>
      <c r="KNM1388" s="8"/>
      <c r="KNN1388" s="8"/>
      <c r="KNO1388" s="8"/>
      <c r="KNP1388" s="8"/>
      <c r="KNQ1388" s="8"/>
      <c r="KNR1388" s="8"/>
      <c r="KNS1388" s="8"/>
      <c r="KNT1388" s="8"/>
      <c r="KNU1388" s="8"/>
      <c r="KNV1388" s="8"/>
      <c r="KNW1388" s="8"/>
      <c r="KNX1388" s="8"/>
      <c r="KNY1388" s="8"/>
      <c r="KNZ1388" s="8"/>
      <c r="KOA1388" s="8"/>
      <c r="KOB1388" s="8"/>
      <c r="KOC1388" s="8"/>
      <c r="KOD1388" s="8"/>
      <c r="KOE1388" s="8"/>
      <c r="KOF1388" s="8"/>
      <c r="KOG1388" s="8"/>
      <c r="KOH1388" s="8"/>
      <c r="KOI1388" s="8"/>
      <c r="KOJ1388" s="8"/>
      <c r="KOK1388" s="8"/>
      <c r="KOL1388" s="8"/>
      <c r="KOM1388" s="8"/>
      <c r="KON1388" s="8"/>
      <c r="KOO1388" s="8"/>
      <c r="KOP1388" s="8"/>
      <c r="KOQ1388" s="8"/>
      <c r="KOR1388" s="8"/>
      <c r="KOS1388" s="8"/>
      <c r="KOT1388" s="8"/>
      <c r="KOU1388" s="8"/>
      <c r="KOV1388" s="8"/>
      <c r="KOW1388" s="8"/>
      <c r="KOX1388" s="8"/>
      <c r="KOY1388" s="8"/>
      <c r="KOZ1388" s="8"/>
      <c r="KPA1388" s="8"/>
      <c r="KPB1388" s="8"/>
      <c r="KPC1388" s="8"/>
      <c r="KPD1388" s="8"/>
      <c r="KPE1388" s="8"/>
      <c r="KPF1388" s="8"/>
      <c r="KPG1388" s="8"/>
      <c r="KPH1388" s="8"/>
      <c r="KPI1388" s="8"/>
      <c r="KPJ1388" s="8"/>
      <c r="KPK1388" s="8"/>
      <c r="KPL1388" s="8"/>
      <c r="KPM1388" s="8"/>
      <c r="KPN1388" s="8"/>
      <c r="KPO1388" s="8"/>
      <c r="KPP1388" s="8"/>
      <c r="KPQ1388" s="8"/>
      <c r="KPR1388" s="8"/>
      <c r="KPS1388" s="8"/>
      <c r="KPT1388" s="8"/>
      <c r="KPU1388" s="8"/>
      <c r="KPV1388" s="8"/>
      <c r="KPW1388" s="8"/>
      <c r="KPX1388" s="8"/>
      <c r="KPY1388" s="8"/>
      <c r="KPZ1388" s="8"/>
      <c r="KQA1388" s="8"/>
      <c r="KQB1388" s="8"/>
      <c r="KQC1388" s="8"/>
      <c r="KQD1388" s="8"/>
      <c r="KQE1388" s="8"/>
      <c r="KQF1388" s="8"/>
      <c r="KQG1388" s="8"/>
      <c r="KQH1388" s="8"/>
      <c r="KQI1388" s="8"/>
      <c r="KQJ1388" s="8"/>
      <c r="KQK1388" s="8"/>
      <c r="KQL1388" s="8"/>
      <c r="KQM1388" s="8"/>
      <c r="KQN1388" s="8"/>
      <c r="KQO1388" s="8"/>
      <c r="KQP1388" s="8"/>
      <c r="KQQ1388" s="8"/>
      <c r="KQR1388" s="8"/>
      <c r="KQS1388" s="8"/>
      <c r="KQT1388" s="8"/>
      <c r="KQU1388" s="8"/>
      <c r="KQV1388" s="8"/>
      <c r="KQW1388" s="8"/>
      <c r="KQX1388" s="8"/>
      <c r="KQY1388" s="8"/>
      <c r="KQZ1388" s="8"/>
      <c r="KRA1388" s="8"/>
      <c r="KRB1388" s="8"/>
      <c r="KRC1388" s="8"/>
      <c r="KRD1388" s="8"/>
      <c r="KRE1388" s="8"/>
      <c r="KRF1388" s="8"/>
      <c r="KRG1388" s="8"/>
      <c r="KRH1388" s="8"/>
      <c r="KRI1388" s="8"/>
      <c r="KRJ1388" s="8"/>
      <c r="KRK1388" s="8"/>
      <c r="KRL1388" s="8"/>
      <c r="KRM1388" s="8"/>
      <c r="KRN1388" s="8"/>
      <c r="KRO1388" s="8"/>
      <c r="KRP1388" s="8"/>
      <c r="KRQ1388" s="8"/>
      <c r="KRR1388" s="8"/>
      <c r="KRS1388" s="8"/>
      <c r="KRT1388" s="8"/>
      <c r="KRU1388" s="8"/>
      <c r="KRV1388" s="8"/>
      <c r="KRW1388" s="8"/>
      <c r="KRX1388" s="8"/>
      <c r="KRY1388" s="8"/>
      <c r="KRZ1388" s="8"/>
      <c r="KSA1388" s="8"/>
      <c r="KSB1388" s="8"/>
      <c r="KSC1388" s="8"/>
      <c r="KSD1388" s="8"/>
      <c r="KSE1388" s="8"/>
      <c r="KSF1388" s="8"/>
      <c r="KSG1388" s="8"/>
      <c r="KSH1388" s="8"/>
      <c r="KSI1388" s="8"/>
      <c r="KSJ1388" s="8"/>
      <c r="KSK1388" s="8"/>
      <c r="KSL1388" s="8"/>
      <c r="KSM1388" s="8"/>
      <c r="KSN1388" s="8"/>
      <c r="KSO1388" s="8"/>
      <c r="KSP1388" s="8"/>
      <c r="KSQ1388" s="8"/>
      <c r="KSR1388" s="8"/>
      <c r="KSS1388" s="8"/>
      <c r="KST1388" s="8"/>
      <c r="KSU1388" s="8"/>
      <c r="KSV1388" s="8"/>
      <c r="KSW1388" s="8"/>
      <c r="KSX1388" s="8"/>
      <c r="KSY1388" s="8"/>
      <c r="KSZ1388" s="8"/>
      <c r="KTA1388" s="8"/>
      <c r="KTB1388" s="8"/>
      <c r="KTC1388" s="8"/>
      <c r="KTD1388" s="8"/>
      <c r="KTE1388" s="8"/>
      <c r="KTF1388" s="8"/>
      <c r="KTG1388" s="8"/>
      <c r="KTH1388" s="8"/>
      <c r="KTI1388" s="8"/>
      <c r="KTJ1388" s="8"/>
      <c r="KTK1388" s="8"/>
      <c r="KTL1388" s="8"/>
      <c r="KTM1388" s="8"/>
      <c r="KTN1388" s="8"/>
      <c r="KTO1388" s="8"/>
      <c r="KTP1388" s="8"/>
      <c r="KTQ1388" s="8"/>
      <c r="KTR1388" s="8"/>
      <c r="KTS1388" s="8"/>
      <c r="KTT1388" s="8"/>
      <c r="KTU1388" s="8"/>
      <c r="KTV1388" s="8"/>
      <c r="KTW1388" s="8"/>
      <c r="KTX1388" s="8"/>
      <c r="KTY1388" s="8"/>
      <c r="KTZ1388" s="8"/>
      <c r="KUA1388" s="8"/>
      <c r="KUB1388" s="8"/>
      <c r="KUC1388" s="8"/>
      <c r="KUD1388" s="8"/>
      <c r="KUE1388" s="8"/>
      <c r="KUF1388" s="8"/>
      <c r="KUG1388" s="8"/>
      <c r="KUH1388" s="8"/>
      <c r="KUI1388" s="8"/>
      <c r="KUJ1388" s="8"/>
      <c r="KUK1388" s="8"/>
      <c r="KUL1388" s="8"/>
      <c r="KUM1388" s="8"/>
      <c r="KUN1388" s="8"/>
      <c r="KUO1388" s="8"/>
      <c r="KUP1388" s="8"/>
      <c r="KUQ1388" s="8"/>
      <c r="KUR1388" s="8"/>
      <c r="KUS1388" s="8"/>
      <c r="KUT1388" s="8"/>
      <c r="KUU1388" s="8"/>
      <c r="KUV1388" s="8"/>
      <c r="KUW1388" s="8"/>
      <c r="KUX1388" s="8"/>
      <c r="KUY1388" s="8"/>
      <c r="KUZ1388" s="8"/>
      <c r="KVA1388" s="8"/>
      <c r="KVB1388" s="8"/>
      <c r="KVC1388" s="8"/>
      <c r="KVD1388" s="8"/>
      <c r="KVE1388" s="8"/>
      <c r="KVF1388" s="8"/>
      <c r="KVG1388" s="8"/>
      <c r="KVH1388" s="8"/>
      <c r="KVI1388" s="8"/>
      <c r="KVJ1388" s="8"/>
      <c r="KVK1388" s="8"/>
      <c r="KVL1388" s="8"/>
      <c r="KVM1388" s="8"/>
      <c r="KVN1388" s="8"/>
      <c r="KVO1388" s="8"/>
      <c r="KVP1388" s="8"/>
      <c r="KVQ1388" s="8"/>
      <c r="KVR1388" s="8"/>
      <c r="KVS1388" s="8"/>
      <c r="KVT1388" s="8"/>
      <c r="KVU1388" s="8"/>
      <c r="KVV1388" s="8"/>
      <c r="KVW1388" s="8"/>
      <c r="KVX1388" s="8"/>
      <c r="KVY1388" s="8"/>
      <c r="KVZ1388" s="8"/>
      <c r="KWA1388" s="8"/>
      <c r="KWB1388" s="8"/>
      <c r="KWC1388" s="8"/>
      <c r="KWD1388" s="8"/>
      <c r="KWE1388" s="8"/>
      <c r="KWF1388" s="8"/>
      <c r="KWG1388" s="8"/>
      <c r="KWH1388" s="8"/>
      <c r="KWI1388" s="8"/>
      <c r="KWJ1388" s="8"/>
      <c r="KWK1388" s="8"/>
      <c r="KWL1388" s="8"/>
      <c r="KWM1388" s="8"/>
      <c r="KWN1388" s="8"/>
      <c r="KWO1388" s="8"/>
      <c r="KWP1388" s="8"/>
      <c r="KWQ1388" s="8"/>
      <c r="KWR1388" s="8"/>
      <c r="KWS1388" s="8"/>
      <c r="KWT1388" s="8"/>
      <c r="KWU1388" s="8"/>
      <c r="KWV1388" s="8"/>
      <c r="KWW1388" s="8"/>
      <c r="KWX1388" s="8"/>
      <c r="KWY1388" s="8"/>
      <c r="KWZ1388" s="8"/>
      <c r="KXA1388" s="8"/>
      <c r="KXB1388" s="8"/>
      <c r="KXC1388" s="8"/>
      <c r="KXD1388" s="8"/>
      <c r="KXE1388" s="8"/>
      <c r="KXF1388" s="8"/>
      <c r="KXG1388" s="8"/>
      <c r="KXH1388" s="8"/>
      <c r="KXI1388" s="8"/>
      <c r="KXJ1388" s="8"/>
      <c r="KXK1388" s="8"/>
      <c r="KXL1388" s="8"/>
      <c r="KXM1388" s="8"/>
      <c r="KXN1388" s="8"/>
      <c r="KXO1388" s="8"/>
      <c r="KXP1388" s="8"/>
      <c r="KXQ1388" s="8"/>
      <c r="KXR1388" s="8"/>
      <c r="KXS1388" s="8"/>
      <c r="KXT1388" s="8"/>
      <c r="KXU1388" s="8"/>
      <c r="KXV1388" s="8"/>
      <c r="KXW1388" s="8"/>
      <c r="KXX1388" s="8"/>
      <c r="KXY1388" s="8"/>
      <c r="KXZ1388" s="8"/>
      <c r="KYA1388" s="8"/>
      <c r="KYB1388" s="8"/>
      <c r="KYC1388" s="8"/>
      <c r="KYD1388" s="8"/>
      <c r="KYE1388" s="8"/>
      <c r="KYF1388" s="8"/>
      <c r="KYG1388" s="8"/>
      <c r="KYH1388" s="8"/>
      <c r="KYI1388" s="8"/>
      <c r="KYJ1388" s="8"/>
      <c r="KYK1388" s="8"/>
      <c r="KYL1388" s="8"/>
      <c r="KYM1388" s="8"/>
      <c r="KYN1388" s="8"/>
      <c r="KYO1388" s="8"/>
      <c r="KYP1388" s="8"/>
      <c r="KYQ1388" s="8"/>
      <c r="KYR1388" s="8"/>
      <c r="KYS1388" s="8"/>
      <c r="KYT1388" s="8"/>
      <c r="KYU1388" s="8"/>
      <c r="KYV1388" s="8"/>
      <c r="KYW1388" s="8"/>
      <c r="KYX1388" s="8"/>
      <c r="KYY1388" s="8"/>
      <c r="KYZ1388" s="8"/>
      <c r="KZA1388" s="8"/>
      <c r="KZB1388" s="8"/>
      <c r="KZC1388" s="8"/>
      <c r="KZD1388" s="8"/>
      <c r="KZE1388" s="8"/>
      <c r="KZF1388" s="8"/>
      <c r="KZG1388" s="8"/>
      <c r="KZH1388" s="8"/>
      <c r="KZI1388" s="8"/>
      <c r="KZJ1388" s="8"/>
      <c r="KZK1388" s="8"/>
      <c r="KZL1388" s="8"/>
      <c r="KZM1388" s="8"/>
      <c r="KZN1388" s="8"/>
      <c r="KZO1388" s="8"/>
      <c r="KZP1388" s="8"/>
      <c r="KZQ1388" s="8"/>
      <c r="KZR1388" s="8"/>
      <c r="KZS1388" s="8"/>
      <c r="KZT1388" s="8"/>
      <c r="KZU1388" s="8"/>
      <c r="KZV1388" s="8"/>
      <c r="KZW1388" s="8"/>
      <c r="KZX1388" s="8"/>
      <c r="KZY1388" s="8"/>
      <c r="KZZ1388" s="8"/>
      <c r="LAA1388" s="8"/>
      <c r="LAB1388" s="8"/>
      <c r="LAC1388" s="8"/>
      <c r="LAD1388" s="8"/>
      <c r="LAE1388" s="8"/>
      <c r="LAF1388" s="8"/>
      <c r="LAG1388" s="8"/>
      <c r="LAH1388" s="8"/>
      <c r="LAI1388" s="8"/>
      <c r="LAJ1388" s="8"/>
      <c r="LAK1388" s="8"/>
      <c r="LAL1388" s="8"/>
      <c r="LAM1388" s="8"/>
      <c r="LAN1388" s="8"/>
      <c r="LAO1388" s="8"/>
      <c r="LAP1388" s="8"/>
      <c r="LAQ1388" s="8"/>
      <c r="LAR1388" s="8"/>
      <c r="LAS1388" s="8"/>
      <c r="LAT1388" s="8"/>
      <c r="LAU1388" s="8"/>
      <c r="LAV1388" s="8"/>
      <c r="LAW1388" s="8"/>
      <c r="LAX1388" s="8"/>
      <c r="LAY1388" s="8"/>
      <c r="LAZ1388" s="8"/>
      <c r="LBA1388" s="8"/>
      <c r="LBB1388" s="8"/>
      <c r="LBC1388" s="8"/>
      <c r="LBD1388" s="8"/>
      <c r="LBE1388" s="8"/>
      <c r="LBF1388" s="8"/>
      <c r="LBG1388" s="8"/>
      <c r="LBH1388" s="8"/>
      <c r="LBI1388" s="8"/>
      <c r="LBJ1388" s="8"/>
      <c r="LBK1388" s="8"/>
      <c r="LBL1388" s="8"/>
      <c r="LBM1388" s="8"/>
      <c r="LBN1388" s="8"/>
      <c r="LBO1388" s="8"/>
      <c r="LBP1388" s="8"/>
      <c r="LBQ1388" s="8"/>
      <c r="LBR1388" s="8"/>
      <c r="LBS1388" s="8"/>
      <c r="LBT1388" s="8"/>
      <c r="LBU1388" s="8"/>
      <c r="LBV1388" s="8"/>
      <c r="LBW1388" s="8"/>
      <c r="LBX1388" s="8"/>
      <c r="LBY1388" s="8"/>
      <c r="LBZ1388" s="8"/>
      <c r="LCA1388" s="8"/>
      <c r="LCB1388" s="8"/>
      <c r="LCC1388" s="8"/>
      <c r="LCD1388" s="8"/>
      <c r="LCE1388" s="8"/>
      <c r="LCF1388" s="8"/>
      <c r="LCG1388" s="8"/>
      <c r="LCH1388" s="8"/>
      <c r="LCI1388" s="8"/>
      <c r="LCJ1388" s="8"/>
      <c r="LCK1388" s="8"/>
      <c r="LCL1388" s="8"/>
      <c r="LCM1388" s="8"/>
      <c r="LCN1388" s="8"/>
      <c r="LCO1388" s="8"/>
      <c r="LCP1388" s="8"/>
      <c r="LCQ1388" s="8"/>
      <c r="LCR1388" s="8"/>
      <c r="LCS1388" s="8"/>
      <c r="LCT1388" s="8"/>
      <c r="LCU1388" s="8"/>
      <c r="LCV1388" s="8"/>
      <c r="LCW1388" s="8"/>
      <c r="LCX1388" s="8"/>
      <c r="LCY1388" s="8"/>
      <c r="LCZ1388" s="8"/>
      <c r="LDA1388" s="8"/>
      <c r="LDB1388" s="8"/>
      <c r="LDC1388" s="8"/>
      <c r="LDD1388" s="8"/>
      <c r="LDE1388" s="8"/>
      <c r="LDF1388" s="8"/>
      <c r="LDG1388" s="8"/>
      <c r="LDH1388" s="8"/>
      <c r="LDI1388" s="8"/>
      <c r="LDJ1388" s="8"/>
      <c r="LDK1388" s="8"/>
      <c r="LDL1388" s="8"/>
      <c r="LDM1388" s="8"/>
      <c r="LDN1388" s="8"/>
      <c r="LDO1388" s="8"/>
      <c r="LDP1388" s="8"/>
      <c r="LDQ1388" s="8"/>
      <c r="LDR1388" s="8"/>
      <c r="LDS1388" s="8"/>
      <c r="LDT1388" s="8"/>
      <c r="LDU1388" s="8"/>
      <c r="LDV1388" s="8"/>
      <c r="LDW1388" s="8"/>
      <c r="LDX1388" s="8"/>
      <c r="LDY1388" s="8"/>
      <c r="LDZ1388" s="8"/>
      <c r="LEA1388" s="8"/>
      <c r="LEB1388" s="8"/>
      <c r="LEC1388" s="8"/>
      <c r="LED1388" s="8"/>
      <c r="LEE1388" s="8"/>
      <c r="LEF1388" s="8"/>
      <c r="LEG1388" s="8"/>
      <c r="LEH1388" s="8"/>
      <c r="LEI1388" s="8"/>
      <c r="LEJ1388" s="8"/>
      <c r="LEK1388" s="8"/>
      <c r="LEL1388" s="8"/>
      <c r="LEM1388" s="8"/>
      <c r="LEN1388" s="8"/>
      <c r="LEO1388" s="8"/>
      <c r="LEP1388" s="8"/>
      <c r="LEQ1388" s="8"/>
      <c r="LER1388" s="8"/>
      <c r="LES1388" s="8"/>
      <c r="LET1388" s="8"/>
      <c r="LEU1388" s="8"/>
      <c r="LEV1388" s="8"/>
      <c r="LEW1388" s="8"/>
      <c r="LEX1388" s="8"/>
      <c r="LEY1388" s="8"/>
      <c r="LEZ1388" s="8"/>
      <c r="LFA1388" s="8"/>
      <c r="LFB1388" s="8"/>
      <c r="LFC1388" s="8"/>
      <c r="LFD1388" s="8"/>
      <c r="LFE1388" s="8"/>
      <c r="LFF1388" s="8"/>
      <c r="LFG1388" s="8"/>
      <c r="LFH1388" s="8"/>
      <c r="LFI1388" s="8"/>
      <c r="LFJ1388" s="8"/>
      <c r="LFK1388" s="8"/>
      <c r="LFL1388" s="8"/>
      <c r="LFM1388" s="8"/>
      <c r="LFN1388" s="8"/>
      <c r="LFO1388" s="8"/>
      <c r="LFP1388" s="8"/>
      <c r="LFQ1388" s="8"/>
      <c r="LFR1388" s="8"/>
      <c r="LFS1388" s="8"/>
      <c r="LFT1388" s="8"/>
      <c r="LFU1388" s="8"/>
      <c r="LFV1388" s="8"/>
      <c r="LFW1388" s="8"/>
      <c r="LFX1388" s="8"/>
      <c r="LFY1388" s="8"/>
      <c r="LFZ1388" s="8"/>
      <c r="LGA1388" s="8"/>
      <c r="LGB1388" s="8"/>
      <c r="LGC1388" s="8"/>
      <c r="LGD1388" s="8"/>
      <c r="LGE1388" s="8"/>
      <c r="LGF1388" s="8"/>
      <c r="LGG1388" s="8"/>
      <c r="LGH1388" s="8"/>
      <c r="LGI1388" s="8"/>
      <c r="LGJ1388" s="8"/>
      <c r="LGK1388" s="8"/>
      <c r="LGL1388" s="8"/>
      <c r="LGM1388" s="8"/>
      <c r="LGN1388" s="8"/>
      <c r="LGO1388" s="8"/>
      <c r="LGP1388" s="8"/>
      <c r="LGQ1388" s="8"/>
      <c r="LGR1388" s="8"/>
      <c r="LGS1388" s="8"/>
      <c r="LGT1388" s="8"/>
      <c r="LGU1388" s="8"/>
      <c r="LGV1388" s="8"/>
      <c r="LGW1388" s="8"/>
      <c r="LGX1388" s="8"/>
      <c r="LGY1388" s="8"/>
      <c r="LGZ1388" s="8"/>
      <c r="LHA1388" s="8"/>
      <c r="LHB1388" s="8"/>
      <c r="LHC1388" s="8"/>
      <c r="LHD1388" s="8"/>
      <c r="LHE1388" s="8"/>
      <c r="LHF1388" s="8"/>
      <c r="LHG1388" s="8"/>
      <c r="LHH1388" s="8"/>
      <c r="LHI1388" s="8"/>
      <c r="LHJ1388" s="8"/>
      <c r="LHK1388" s="8"/>
      <c r="LHL1388" s="8"/>
      <c r="LHM1388" s="8"/>
      <c r="LHN1388" s="8"/>
      <c r="LHO1388" s="8"/>
      <c r="LHP1388" s="8"/>
      <c r="LHQ1388" s="8"/>
      <c r="LHR1388" s="8"/>
      <c r="LHS1388" s="8"/>
      <c r="LHT1388" s="8"/>
      <c r="LHU1388" s="8"/>
      <c r="LHV1388" s="8"/>
      <c r="LHW1388" s="8"/>
      <c r="LHX1388" s="8"/>
      <c r="LHY1388" s="8"/>
      <c r="LHZ1388" s="8"/>
      <c r="LIA1388" s="8"/>
      <c r="LIB1388" s="8"/>
      <c r="LIC1388" s="8"/>
      <c r="LID1388" s="8"/>
      <c r="LIE1388" s="8"/>
      <c r="LIF1388" s="8"/>
      <c r="LIG1388" s="8"/>
      <c r="LIH1388" s="8"/>
      <c r="LII1388" s="8"/>
      <c r="LIJ1388" s="8"/>
      <c r="LIK1388" s="8"/>
      <c r="LIL1388" s="8"/>
      <c r="LIM1388" s="8"/>
      <c r="LIN1388" s="8"/>
      <c r="LIO1388" s="8"/>
      <c r="LIP1388" s="8"/>
      <c r="LIQ1388" s="8"/>
      <c r="LIR1388" s="8"/>
      <c r="LIS1388" s="8"/>
      <c r="LIT1388" s="8"/>
      <c r="LIU1388" s="8"/>
      <c r="LIV1388" s="8"/>
      <c r="LIW1388" s="8"/>
      <c r="LIX1388" s="8"/>
      <c r="LIY1388" s="8"/>
      <c r="LIZ1388" s="8"/>
      <c r="LJA1388" s="8"/>
      <c r="LJB1388" s="8"/>
      <c r="LJC1388" s="8"/>
      <c r="LJD1388" s="8"/>
      <c r="LJE1388" s="8"/>
      <c r="LJF1388" s="8"/>
      <c r="LJG1388" s="8"/>
      <c r="LJH1388" s="8"/>
      <c r="LJI1388" s="8"/>
      <c r="LJJ1388" s="8"/>
      <c r="LJK1388" s="8"/>
      <c r="LJL1388" s="8"/>
      <c r="LJM1388" s="8"/>
      <c r="LJN1388" s="8"/>
      <c r="LJO1388" s="8"/>
      <c r="LJP1388" s="8"/>
      <c r="LJQ1388" s="8"/>
      <c r="LJR1388" s="8"/>
      <c r="LJS1388" s="8"/>
      <c r="LJT1388" s="8"/>
      <c r="LJU1388" s="8"/>
      <c r="LJV1388" s="8"/>
      <c r="LJW1388" s="8"/>
      <c r="LJX1388" s="8"/>
      <c r="LJY1388" s="8"/>
      <c r="LJZ1388" s="8"/>
      <c r="LKA1388" s="8"/>
      <c r="LKB1388" s="8"/>
      <c r="LKC1388" s="8"/>
      <c r="LKD1388" s="8"/>
      <c r="LKE1388" s="8"/>
      <c r="LKF1388" s="8"/>
      <c r="LKG1388" s="8"/>
      <c r="LKH1388" s="8"/>
      <c r="LKI1388" s="8"/>
      <c r="LKJ1388" s="8"/>
      <c r="LKK1388" s="8"/>
      <c r="LKL1388" s="8"/>
      <c r="LKM1388" s="8"/>
      <c r="LKN1388" s="8"/>
      <c r="LKO1388" s="8"/>
      <c r="LKP1388" s="8"/>
      <c r="LKQ1388" s="8"/>
      <c r="LKR1388" s="8"/>
      <c r="LKS1388" s="8"/>
      <c r="LKT1388" s="8"/>
      <c r="LKU1388" s="8"/>
      <c r="LKV1388" s="8"/>
      <c r="LKW1388" s="8"/>
      <c r="LKX1388" s="8"/>
      <c r="LKY1388" s="8"/>
      <c r="LKZ1388" s="8"/>
      <c r="LLA1388" s="8"/>
      <c r="LLB1388" s="8"/>
      <c r="LLC1388" s="8"/>
      <c r="LLD1388" s="8"/>
      <c r="LLE1388" s="8"/>
      <c r="LLF1388" s="8"/>
      <c r="LLG1388" s="8"/>
      <c r="LLH1388" s="8"/>
      <c r="LLI1388" s="8"/>
      <c r="LLJ1388" s="8"/>
      <c r="LLK1388" s="8"/>
      <c r="LLL1388" s="8"/>
      <c r="LLM1388" s="8"/>
      <c r="LLN1388" s="8"/>
      <c r="LLO1388" s="8"/>
      <c r="LLP1388" s="8"/>
      <c r="LLQ1388" s="8"/>
      <c r="LLR1388" s="8"/>
      <c r="LLS1388" s="8"/>
      <c r="LLT1388" s="8"/>
      <c r="LLU1388" s="8"/>
      <c r="LLV1388" s="8"/>
      <c r="LLW1388" s="8"/>
      <c r="LLX1388" s="8"/>
      <c r="LLY1388" s="8"/>
      <c r="LLZ1388" s="8"/>
      <c r="LMA1388" s="8"/>
      <c r="LMB1388" s="8"/>
      <c r="LMC1388" s="8"/>
      <c r="LMD1388" s="8"/>
      <c r="LME1388" s="8"/>
      <c r="LMF1388" s="8"/>
      <c r="LMG1388" s="8"/>
      <c r="LMH1388" s="8"/>
      <c r="LMI1388" s="8"/>
      <c r="LMJ1388" s="8"/>
      <c r="LMK1388" s="8"/>
      <c r="LML1388" s="8"/>
      <c r="LMM1388" s="8"/>
      <c r="LMN1388" s="8"/>
      <c r="LMO1388" s="8"/>
      <c r="LMP1388" s="8"/>
      <c r="LMQ1388" s="8"/>
      <c r="LMR1388" s="8"/>
      <c r="LMS1388" s="8"/>
      <c r="LMT1388" s="8"/>
      <c r="LMU1388" s="8"/>
      <c r="LMV1388" s="8"/>
      <c r="LMW1388" s="8"/>
      <c r="LMX1388" s="8"/>
      <c r="LMY1388" s="8"/>
      <c r="LMZ1388" s="8"/>
      <c r="LNA1388" s="8"/>
      <c r="LNB1388" s="8"/>
      <c r="LNC1388" s="8"/>
      <c r="LND1388" s="8"/>
      <c r="LNE1388" s="8"/>
      <c r="LNF1388" s="8"/>
      <c r="LNG1388" s="8"/>
      <c r="LNH1388" s="8"/>
      <c r="LNI1388" s="8"/>
      <c r="LNJ1388" s="8"/>
      <c r="LNK1388" s="8"/>
      <c r="LNL1388" s="8"/>
      <c r="LNM1388" s="8"/>
      <c r="LNN1388" s="8"/>
      <c r="LNO1388" s="8"/>
      <c r="LNP1388" s="8"/>
      <c r="LNQ1388" s="8"/>
      <c r="LNR1388" s="8"/>
      <c r="LNS1388" s="8"/>
      <c r="LNT1388" s="8"/>
      <c r="LNU1388" s="8"/>
      <c r="LNV1388" s="8"/>
      <c r="LNW1388" s="8"/>
      <c r="LNX1388" s="8"/>
      <c r="LNY1388" s="8"/>
      <c r="LNZ1388" s="8"/>
      <c r="LOA1388" s="8"/>
      <c r="LOB1388" s="8"/>
      <c r="LOC1388" s="8"/>
      <c r="LOD1388" s="8"/>
      <c r="LOE1388" s="8"/>
      <c r="LOF1388" s="8"/>
      <c r="LOG1388" s="8"/>
      <c r="LOH1388" s="8"/>
      <c r="LOI1388" s="8"/>
      <c r="LOJ1388" s="8"/>
      <c r="LOK1388" s="8"/>
      <c r="LOL1388" s="8"/>
      <c r="LOM1388" s="8"/>
      <c r="LON1388" s="8"/>
      <c r="LOO1388" s="8"/>
      <c r="LOP1388" s="8"/>
      <c r="LOQ1388" s="8"/>
      <c r="LOR1388" s="8"/>
      <c r="LOS1388" s="8"/>
      <c r="LOT1388" s="8"/>
      <c r="LOU1388" s="8"/>
      <c r="LOV1388" s="8"/>
      <c r="LOW1388" s="8"/>
      <c r="LOX1388" s="8"/>
      <c r="LOY1388" s="8"/>
      <c r="LOZ1388" s="8"/>
      <c r="LPA1388" s="8"/>
      <c r="LPB1388" s="8"/>
      <c r="LPC1388" s="8"/>
      <c r="LPD1388" s="8"/>
      <c r="LPE1388" s="8"/>
      <c r="LPF1388" s="8"/>
      <c r="LPG1388" s="8"/>
      <c r="LPH1388" s="8"/>
      <c r="LPI1388" s="8"/>
      <c r="LPJ1388" s="8"/>
      <c r="LPK1388" s="8"/>
      <c r="LPL1388" s="8"/>
      <c r="LPM1388" s="8"/>
      <c r="LPN1388" s="8"/>
      <c r="LPO1388" s="8"/>
      <c r="LPP1388" s="8"/>
      <c r="LPQ1388" s="8"/>
      <c r="LPR1388" s="8"/>
      <c r="LPS1388" s="8"/>
      <c r="LPT1388" s="8"/>
      <c r="LPU1388" s="8"/>
      <c r="LPV1388" s="8"/>
      <c r="LPW1388" s="8"/>
      <c r="LPX1388" s="8"/>
      <c r="LPY1388" s="8"/>
      <c r="LPZ1388" s="8"/>
      <c r="LQA1388" s="8"/>
      <c r="LQB1388" s="8"/>
      <c r="LQC1388" s="8"/>
      <c r="LQD1388" s="8"/>
      <c r="LQE1388" s="8"/>
      <c r="LQF1388" s="8"/>
      <c r="LQG1388" s="8"/>
      <c r="LQH1388" s="8"/>
      <c r="LQI1388" s="8"/>
      <c r="LQJ1388" s="8"/>
      <c r="LQK1388" s="8"/>
      <c r="LQL1388" s="8"/>
      <c r="LQM1388" s="8"/>
      <c r="LQN1388" s="8"/>
      <c r="LQO1388" s="8"/>
      <c r="LQP1388" s="8"/>
      <c r="LQQ1388" s="8"/>
      <c r="LQR1388" s="8"/>
      <c r="LQS1388" s="8"/>
      <c r="LQT1388" s="8"/>
      <c r="LQU1388" s="8"/>
      <c r="LQV1388" s="8"/>
      <c r="LQW1388" s="8"/>
      <c r="LQX1388" s="8"/>
      <c r="LQY1388" s="8"/>
      <c r="LQZ1388" s="8"/>
      <c r="LRA1388" s="8"/>
      <c r="LRB1388" s="8"/>
      <c r="LRC1388" s="8"/>
      <c r="LRD1388" s="8"/>
      <c r="LRE1388" s="8"/>
      <c r="LRF1388" s="8"/>
      <c r="LRG1388" s="8"/>
      <c r="LRH1388" s="8"/>
      <c r="LRI1388" s="8"/>
      <c r="LRJ1388" s="8"/>
      <c r="LRK1388" s="8"/>
      <c r="LRL1388" s="8"/>
      <c r="LRM1388" s="8"/>
      <c r="LRN1388" s="8"/>
      <c r="LRO1388" s="8"/>
      <c r="LRP1388" s="8"/>
      <c r="LRQ1388" s="8"/>
      <c r="LRR1388" s="8"/>
      <c r="LRS1388" s="8"/>
      <c r="LRT1388" s="8"/>
      <c r="LRU1388" s="8"/>
      <c r="LRV1388" s="8"/>
      <c r="LRW1388" s="8"/>
      <c r="LRX1388" s="8"/>
      <c r="LRY1388" s="8"/>
      <c r="LRZ1388" s="8"/>
      <c r="LSA1388" s="8"/>
      <c r="LSB1388" s="8"/>
      <c r="LSC1388" s="8"/>
      <c r="LSD1388" s="8"/>
      <c r="LSE1388" s="8"/>
      <c r="LSF1388" s="8"/>
      <c r="LSG1388" s="8"/>
      <c r="LSH1388" s="8"/>
      <c r="LSI1388" s="8"/>
      <c r="LSJ1388" s="8"/>
      <c r="LSK1388" s="8"/>
      <c r="LSL1388" s="8"/>
      <c r="LSM1388" s="8"/>
      <c r="LSN1388" s="8"/>
      <c r="LSO1388" s="8"/>
      <c r="LSP1388" s="8"/>
      <c r="LSQ1388" s="8"/>
      <c r="LSR1388" s="8"/>
      <c r="LSS1388" s="8"/>
      <c r="LST1388" s="8"/>
      <c r="LSU1388" s="8"/>
      <c r="LSV1388" s="8"/>
      <c r="LSW1388" s="8"/>
      <c r="LSX1388" s="8"/>
      <c r="LSY1388" s="8"/>
      <c r="LSZ1388" s="8"/>
      <c r="LTA1388" s="8"/>
      <c r="LTB1388" s="8"/>
      <c r="LTC1388" s="8"/>
      <c r="LTD1388" s="8"/>
      <c r="LTE1388" s="8"/>
      <c r="LTF1388" s="8"/>
      <c r="LTG1388" s="8"/>
      <c r="LTH1388" s="8"/>
      <c r="LTI1388" s="8"/>
      <c r="LTJ1388" s="8"/>
      <c r="LTK1388" s="8"/>
      <c r="LTL1388" s="8"/>
      <c r="LTM1388" s="8"/>
      <c r="LTN1388" s="8"/>
      <c r="LTO1388" s="8"/>
      <c r="LTP1388" s="8"/>
      <c r="LTQ1388" s="8"/>
      <c r="LTR1388" s="8"/>
      <c r="LTS1388" s="8"/>
      <c r="LTT1388" s="8"/>
      <c r="LTU1388" s="8"/>
      <c r="LTV1388" s="8"/>
      <c r="LTW1388" s="8"/>
      <c r="LTX1388" s="8"/>
      <c r="LTY1388" s="8"/>
      <c r="LTZ1388" s="8"/>
      <c r="LUA1388" s="8"/>
      <c r="LUB1388" s="8"/>
      <c r="LUC1388" s="8"/>
      <c r="LUD1388" s="8"/>
      <c r="LUE1388" s="8"/>
      <c r="LUF1388" s="8"/>
      <c r="LUG1388" s="8"/>
      <c r="LUH1388" s="8"/>
      <c r="LUI1388" s="8"/>
      <c r="LUJ1388" s="8"/>
      <c r="LUK1388" s="8"/>
      <c r="LUL1388" s="8"/>
      <c r="LUM1388" s="8"/>
      <c r="LUN1388" s="8"/>
      <c r="LUO1388" s="8"/>
      <c r="LUP1388" s="8"/>
      <c r="LUQ1388" s="8"/>
      <c r="LUR1388" s="8"/>
      <c r="LUS1388" s="8"/>
      <c r="LUT1388" s="8"/>
      <c r="LUU1388" s="8"/>
      <c r="LUV1388" s="8"/>
      <c r="LUW1388" s="8"/>
      <c r="LUX1388" s="8"/>
      <c r="LUY1388" s="8"/>
      <c r="LUZ1388" s="8"/>
      <c r="LVA1388" s="8"/>
      <c r="LVB1388" s="8"/>
      <c r="LVC1388" s="8"/>
      <c r="LVD1388" s="8"/>
      <c r="LVE1388" s="8"/>
      <c r="LVF1388" s="8"/>
      <c r="LVG1388" s="8"/>
      <c r="LVH1388" s="8"/>
      <c r="LVI1388" s="8"/>
      <c r="LVJ1388" s="8"/>
      <c r="LVK1388" s="8"/>
      <c r="LVL1388" s="8"/>
      <c r="LVM1388" s="8"/>
      <c r="LVN1388" s="8"/>
      <c r="LVO1388" s="8"/>
      <c r="LVP1388" s="8"/>
      <c r="LVQ1388" s="8"/>
      <c r="LVR1388" s="8"/>
      <c r="LVS1388" s="8"/>
      <c r="LVT1388" s="8"/>
      <c r="LVU1388" s="8"/>
      <c r="LVV1388" s="8"/>
      <c r="LVW1388" s="8"/>
      <c r="LVX1388" s="8"/>
      <c r="LVY1388" s="8"/>
      <c r="LVZ1388" s="8"/>
      <c r="LWA1388" s="8"/>
      <c r="LWB1388" s="8"/>
      <c r="LWC1388" s="8"/>
      <c r="LWD1388" s="8"/>
      <c r="LWE1388" s="8"/>
      <c r="LWF1388" s="8"/>
      <c r="LWG1388" s="8"/>
      <c r="LWH1388" s="8"/>
      <c r="LWI1388" s="8"/>
      <c r="LWJ1388" s="8"/>
      <c r="LWK1388" s="8"/>
      <c r="LWL1388" s="8"/>
      <c r="LWM1388" s="8"/>
      <c r="LWN1388" s="8"/>
      <c r="LWO1388" s="8"/>
      <c r="LWP1388" s="8"/>
      <c r="LWQ1388" s="8"/>
      <c r="LWR1388" s="8"/>
      <c r="LWS1388" s="8"/>
      <c r="LWT1388" s="8"/>
      <c r="LWU1388" s="8"/>
      <c r="LWV1388" s="8"/>
      <c r="LWW1388" s="8"/>
      <c r="LWX1388" s="8"/>
      <c r="LWY1388" s="8"/>
      <c r="LWZ1388" s="8"/>
      <c r="LXA1388" s="8"/>
      <c r="LXB1388" s="8"/>
      <c r="LXC1388" s="8"/>
      <c r="LXD1388" s="8"/>
      <c r="LXE1388" s="8"/>
      <c r="LXF1388" s="8"/>
      <c r="LXG1388" s="8"/>
      <c r="LXH1388" s="8"/>
      <c r="LXI1388" s="8"/>
      <c r="LXJ1388" s="8"/>
      <c r="LXK1388" s="8"/>
      <c r="LXL1388" s="8"/>
      <c r="LXM1388" s="8"/>
      <c r="LXN1388" s="8"/>
      <c r="LXO1388" s="8"/>
      <c r="LXP1388" s="8"/>
      <c r="LXQ1388" s="8"/>
      <c r="LXR1388" s="8"/>
      <c r="LXS1388" s="8"/>
      <c r="LXT1388" s="8"/>
      <c r="LXU1388" s="8"/>
      <c r="LXV1388" s="8"/>
      <c r="LXW1388" s="8"/>
      <c r="LXX1388" s="8"/>
      <c r="LXY1388" s="8"/>
      <c r="LXZ1388" s="8"/>
      <c r="LYA1388" s="8"/>
      <c r="LYB1388" s="8"/>
      <c r="LYC1388" s="8"/>
      <c r="LYD1388" s="8"/>
      <c r="LYE1388" s="8"/>
      <c r="LYF1388" s="8"/>
      <c r="LYG1388" s="8"/>
      <c r="LYH1388" s="8"/>
      <c r="LYI1388" s="8"/>
      <c r="LYJ1388" s="8"/>
      <c r="LYK1388" s="8"/>
      <c r="LYL1388" s="8"/>
      <c r="LYM1388" s="8"/>
      <c r="LYN1388" s="8"/>
      <c r="LYO1388" s="8"/>
      <c r="LYP1388" s="8"/>
      <c r="LYQ1388" s="8"/>
      <c r="LYR1388" s="8"/>
      <c r="LYS1388" s="8"/>
      <c r="LYT1388" s="8"/>
      <c r="LYU1388" s="8"/>
      <c r="LYV1388" s="8"/>
      <c r="LYW1388" s="8"/>
      <c r="LYX1388" s="8"/>
      <c r="LYY1388" s="8"/>
      <c r="LYZ1388" s="8"/>
      <c r="LZA1388" s="8"/>
      <c r="LZB1388" s="8"/>
      <c r="LZC1388" s="8"/>
      <c r="LZD1388" s="8"/>
      <c r="LZE1388" s="8"/>
      <c r="LZF1388" s="8"/>
      <c r="LZG1388" s="8"/>
      <c r="LZH1388" s="8"/>
      <c r="LZI1388" s="8"/>
      <c r="LZJ1388" s="8"/>
      <c r="LZK1388" s="8"/>
      <c r="LZL1388" s="8"/>
      <c r="LZM1388" s="8"/>
      <c r="LZN1388" s="8"/>
      <c r="LZO1388" s="8"/>
      <c r="LZP1388" s="8"/>
      <c r="LZQ1388" s="8"/>
      <c r="LZR1388" s="8"/>
      <c r="LZS1388" s="8"/>
      <c r="LZT1388" s="8"/>
      <c r="LZU1388" s="8"/>
      <c r="LZV1388" s="8"/>
      <c r="LZW1388" s="8"/>
      <c r="LZX1388" s="8"/>
      <c r="LZY1388" s="8"/>
      <c r="LZZ1388" s="8"/>
      <c r="MAA1388" s="8"/>
      <c r="MAB1388" s="8"/>
      <c r="MAC1388" s="8"/>
      <c r="MAD1388" s="8"/>
      <c r="MAE1388" s="8"/>
      <c r="MAF1388" s="8"/>
      <c r="MAG1388" s="8"/>
      <c r="MAH1388" s="8"/>
      <c r="MAI1388" s="8"/>
      <c r="MAJ1388" s="8"/>
      <c r="MAK1388" s="8"/>
      <c r="MAL1388" s="8"/>
      <c r="MAM1388" s="8"/>
      <c r="MAN1388" s="8"/>
      <c r="MAO1388" s="8"/>
      <c r="MAP1388" s="8"/>
      <c r="MAQ1388" s="8"/>
      <c r="MAR1388" s="8"/>
      <c r="MAS1388" s="8"/>
      <c r="MAT1388" s="8"/>
      <c r="MAU1388" s="8"/>
      <c r="MAV1388" s="8"/>
      <c r="MAW1388" s="8"/>
      <c r="MAX1388" s="8"/>
      <c r="MAY1388" s="8"/>
      <c r="MAZ1388" s="8"/>
      <c r="MBA1388" s="8"/>
      <c r="MBB1388" s="8"/>
      <c r="MBC1388" s="8"/>
      <c r="MBD1388" s="8"/>
      <c r="MBE1388" s="8"/>
      <c r="MBF1388" s="8"/>
      <c r="MBG1388" s="8"/>
      <c r="MBH1388" s="8"/>
      <c r="MBI1388" s="8"/>
      <c r="MBJ1388" s="8"/>
      <c r="MBK1388" s="8"/>
      <c r="MBL1388" s="8"/>
      <c r="MBM1388" s="8"/>
      <c r="MBN1388" s="8"/>
      <c r="MBO1388" s="8"/>
      <c r="MBP1388" s="8"/>
      <c r="MBQ1388" s="8"/>
      <c r="MBR1388" s="8"/>
      <c r="MBS1388" s="8"/>
      <c r="MBT1388" s="8"/>
      <c r="MBU1388" s="8"/>
      <c r="MBV1388" s="8"/>
      <c r="MBW1388" s="8"/>
      <c r="MBX1388" s="8"/>
      <c r="MBY1388" s="8"/>
      <c r="MBZ1388" s="8"/>
      <c r="MCA1388" s="8"/>
      <c r="MCB1388" s="8"/>
      <c r="MCC1388" s="8"/>
      <c r="MCD1388" s="8"/>
      <c r="MCE1388" s="8"/>
      <c r="MCF1388" s="8"/>
      <c r="MCG1388" s="8"/>
      <c r="MCH1388" s="8"/>
      <c r="MCI1388" s="8"/>
      <c r="MCJ1388" s="8"/>
      <c r="MCK1388" s="8"/>
      <c r="MCL1388" s="8"/>
      <c r="MCM1388" s="8"/>
      <c r="MCN1388" s="8"/>
      <c r="MCO1388" s="8"/>
      <c r="MCP1388" s="8"/>
      <c r="MCQ1388" s="8"/>
      <c r="MCR1388" s="8"/>
      <c r="MCS1388" s="8"/>
      <c r="MCT1388" s="8"/>
      <c r="MCU1388" s="8"/>
      <c r="MCV1388" s="8"/>
      <c r="MCW1388" s="8"/>
      <c r="MCX1388" s="8"/>
      <c r="MCY1388" s="8"/>
      <c r="MCZ1388" s="8"/>
      <c r="MDA1388" s="8"/>
      <c r="MDB1388" s="8"/>
      <c r="MDC1388" s="8"/>
      <c r="MDD1388" s="8"/>
      <c r="MDE1388" s="8"/>
      <c r="MDF1388" s="8"/>
      <c r="MDG1388" s="8"/>
      <c r="MDH1388" s="8"/>
      <c r="MDI1388" s="8"/>
      <c r="MDJ1388" s="8"/>
      <c r="MDK1388" s="8"/>
      <c r="MDL1388" s="8"/>
      <c r="MDM1388" s="8"/>
      <c r="MDN1388" s="8"/>
      <c r="MDO1388" s="8"/>
      <c r="MDP1388" s="8"/>
      <c r="MDQ1388" s="8"/>
      <c r="MDR1388" s="8"/>
      <c r="MDS1388" s="8"/>
      <c r="MDT1388" s="8"/>
      <c r="MDU1388" s="8"/>
      <c r="MDV1388" s="8"/>
      <c r="MDW1388" s="8"/>
      <c r="MDX1388" s="8"/>
      <c r="MDY1388" s="8"/>
      <c r="MDZ1388" s="8"/>
      <c r="MEA1388" s="8"/>
      <c r="MEB1388" s="8"/>
      <c r="MEC1388" s="8"/>
      <c r="MED1388" s="8"/>
      <c r="MEE1388" s="8"/>
      <c r="MEF1388" s="8"/>
      <c r="MEG1388" s="8"/>
      <c r="MEH1388" s="8"/>
      <c r="MEI1388" s="8"/>
      <c r="MEJ1388" s="8"/>
      <c r="MEK1388" s="8"/>
      <c r="MEL1388" s="8"/>
      <c r="MEM1388" s="8"/>
      <c r="MEN1388" s="8"/>
      <c r="MEO1388" s="8"/>
      <c r="MEP1388" s="8"/>
      <c r="MEQ1388" s="8"/>
      <c r="MER1388" s="8"/>
      <c r="MES1388" s="8"/>
      <c r="MET1388" s="8"/>
      <c r="MEU1388" s="8"/>
      <c r="MEV1388" s="8"/>
      <c r="MEW1388" s="8"/>
      <c r="MEX1388" s="8"/>
      <c r="MEY1388" s="8"/>
      <c r="MEZ1388" s="8"/>
      <c r="MFA1388" s="8"/>
      <c r="MFB1388" s="8"/>
      <c r="MFC1388" s="8"/>
      <c r="MFD1388" s="8"/>
      <c r="MFE1388" s="8"/>
      <c r="MFF1388" s="8"/>
      <c r="MFG1388" s="8"/>
      <c r="MFH1388" s="8"/>
      <c r="MFI1388" s="8"/>
      <c r="MFJ1388" s="8"/>
      <c r="MFK1388" s="8"/>
      <c r="MFL1388" s="8"/>
      <c r="MFM1388" s="8"/>
      <c r="MFN1388" s="8"/>
      <c r="MFO1388" s="8"/>
      <c r="MFP1388" s="8"/>
      <c r="MFQ1388" s="8"/>
      <c r="MFR1388" s="8"/>
      <c r="MFS1388" s="8"/>
      <c r="MFT1388" s="8"/>
      <c r="MFU1388" s="8"/>
      <c r="MFV1388" s="8"/>
      <c r="MFW1388" s="8"/>
      <c r="MFX1388" s="8"/>
      <c r="MFY1388" s="8"/>
      <c r="MFZ1388" s="8"/>
      <c r="MGA1388" s="8"/>
      <c r="MGB1388" s="8"/>
      <c r="MGC1388" s="8"/>
      <c r="MGD1388" s="8"/>
      <c r="MGE1388" s="8"/>
      <c r="MGF1388" s="8"/>
      <c r="MGG1388" s="8"/>
      <c r="MGH1388" s="8"/>
      <c r="MGI1388" s="8"/>
      <c r="MGJ1388" s="8"/>
      <c r="MGK1388" s="8"/>
      <c r="MGL1388" s="8"/>
      <c r="MGM1388" s="8"/>
      <c r="MGN1388" s="8"/>
      <c r="MGO1388" s="8"/>
      <c r="MGP1388" s="8"/>
      <c r="MGQ1388" s="8"/>
      <c r="MGR1388" s="8"/>
      <c r="MGS1388" s="8"/>
      <c r="MGT1388" s="8"/>
      <c r="MGU1388" s="8"/>
      <c r="MGV1388" s="8"/>
      <c r="MGW1388" s="8"/>
      <c r="MGX1388" s="8"/>
      <c r="MGY1388" s="8"/>
      <c r="MGZ1388" s="8"/>
      <c r="MHA1388" s="8"/>
      <c r="MHB1388" s="8"/>
      <c r="MHC1388" s="8"/>
      <c r="MHD1388" s="8"/>
      <c r="MHE1388" s="8"/>
      <c r="MHF1388" s="8"/>
      <c r="MHG1388" s="8"/>
      <c r="MHH1388" s="8"/>
      <c r="MHI1388" s="8"/>
      <c r="MHJ1388" s="8"/>
      <c r="MHK1388" s="8"/>
      <c r="MHL1388" s="8"/>
      <c r="MHM1388" s="8"/>
      <c r="MHN1388" s="8"/>
      <c r="MHO1388" s="8"/>
      <c r="MHP1388" s="8"/>
      <c r="MHQ1388" s="8"/>
      <c r="MHR1388" s="8"/>
      <c r="MHS1388" s="8"/>
      <c r="MHT1388" s="8"/>
      <c r="MHU1388" s="8"/>
      <c r="MHV1388" s="8"/>
      <c r="MHW1388" s="8"/>
      <c r="MHX1388" s="8"/>
      <c r="MHY1388" s="8"/>
      <c r="MHZ1388" s="8"/>
      <c r="MIA1388" s="8"/>
      <c r="MIB1388" s="8"/>
      <c r="MIC1388" s="8"/>
      <c r="MID1388" s="8"/>
      <c r="MIE1388" s="8"/>
      <c r="MIF1388" s="8"/>
      <c r="MIG1388" s="8"/>
      <c r="MIH1388" s="8"/>
      <c r="MII1388" s="8"/>
      <c r="MIJ1388" s="8"/>
      <c r="MIK1388" s="8"/>
      <c r="MIL1388" s="8"/>
      <c r="MIM1388" s="8"/>
      <c r="MIN1388" s="8"/>
      <c r="MIO1388" s="8"/>
      <c r="MIP1388" s="8"/>
      <c r="MIQ1388" s="8"/>
      <c r="MIR1388" s="8"/>
      <c r="MIS1388" s="8"/>
      <c r="MIT1388" s="8"/>
      <c r="MIU1388" s="8"/>
      <c r="MIV1388" s="8"/>
      <c r="MIW1388" s="8"/>
      <c r="MIX1388" s="8"/>
      <c r="MIY1388" s="8"/>
      <c r="MIZ1388" s="8"/>
      <c r="MJA1388" s="8"/>
      <c r="MJB1388" s="8"/>
      <c r="MJC1388" s="8"/>
      <c r="MJD1388" s="8"/>
      <c r="MJE1388" s="8"/>
      <c r="MJF1388" s="8"/>
      <c r="MJG1388" s="8"/>
      <c r="MJH1388" s="8"/>
      <c r="MJI1388" s="8"/>
      <c r="MJJ1388" s="8"/>
      <c r="MJK1388" s="8"/>
      <c r="MJL1388" s="8"/>
      <c r="MJM1388" s="8"/>
      <c r="MJN1388" s="8"/>
      <c r="MJO1388" s="8"/>
      <c r="MJP1388" s="8"/>
      <c r="MJQ1388" s="8"/>
      <c r="MJR1388" s="8"/>
      <c r="MJS1388" s="8"/>
      <c r="MJT1388" s="8"/>
      <c r="MJU1388" s="8"/>
      <c r="MJV1388" s="8"/>
      <c r="MJW1388" s="8"/>
      <c r="MJX1388" s="8"/>
      <c r="MJY1388" s="8"/>
      <c r="MJZ1388" s="8"/>
      <c r="MKA1388" s="8"/>
      <c r="MKB1388" s="8"/>
      <c r="MKC1388" s="8"/>
      <c r="MKD1388" s="8"/>
      <c r="MKE1388" s="8"/>
      <c r="MKF1388" s="8"/>
      <c r="MKG1388" s="8"/>
      <c r="MKH1388" s="8"/>
      <c r="MKI1388" s="8"/>
      <c r="MKJ1388" s="8"/>
      <c r="MKK1388" s="8"/>
      <c r="MKL1388" s="8"/>
      <c r="MKM1388" s="8"/>
      <c r="MKN1388" s="8"/>
      <c r="MKO1388" s="8"/>
      <c r="MKP1388" s="8"/>
      <c r="MKQ1388" s="8"/>
      <c r="MKR1388" s="8"/>
      <c r="MKS1388" s="8"/>
      <c r="MKT1388" s="8"/>
      <c r="MKU1388" s="8"/>
      <c r="MKV1388" s="8"/>
      <c r="MKW1388" s="8"/>
      <c r="MKX1388" s="8"/>
      <c r="MKY1388" s="8"/>
      <c r="MKZ1388" s="8"/>
      <c r="MLA1388" s="8"/>
      <c r="MLB1388" s="8"/>
      <c r="MLC1388" s="8"/>
      <c r="MLD1388" s="8"/>
      <c r="MLE1388" s="8"/>
      <c r="MLF1388" s="8"/>
      <c r="MLG1388" s="8"/>
      <c r="MLH1388" s="8"/>
      <c r="MLI1388" s="8"/>
      <c r="MLJ1388" s="8"/>
      <c r="MLK1388" s="8"/>
      <c r="MLL1388" s="8"/>
      <c r="MLM1388" s="8"/>
      <c r="MLN1388" s="8"/>
      <c r="MLO1388" s="8"/>
      <c r="MLP1388" s="8"/>
      <c r="MLQ1388" s="8"/>
      <c r="MLR1388" s="8"/>
      <c r="MLS1388" s="8"/>
      <c r="MLT1388" s="8"/>
      <c r="MLU1388" s="8"/>
      <c r="MLV1388" s="8"/>
      <c r="MLW1388" s="8"/>
      <c r="MLX1388" s="8"/>
      <c r="MLY1388" s="8"/>
      <c r="MLZ1388" s="8"/>
      <c r="MMA1388" s="8"/>
      <c r="MMB1388" s="8"/>
      <c r="MMC1388" s="8"/>
      <c r="MMD1388" s="8"/>
      <c r="MME1388" s="8"/>
      <c r="MMF1388" s="8"/>
      <c r="MMG1388" s="8"/>
      <c r="MMH1388" s="8"/>
      <c r="MMI1388" s="8"/>
      <c r="MMJ1388" s="8"/>
      <c r="MMK1388" s="8"/>
      <c r="MML1388" s="8"/>
      <c r="MMM1388" s="8"/>
      <c r="MMN1388" s="8"/>
      <c r="MMO1388" s="8"/>
      <c r="MMP1388" s="8"/>
      <c r="MMQ1388" s="8"/>
      <c r="MMR1388" s="8"/>
      <c r="MMS1388" s="8"/>
      <c r="MMT1388" s="8"/>
      <c r="MMU1388" s="8"/>
      <c r="MMV1388" s="8"/>
      <c r="MMW1388" s="8"/>
      <c r="MMX1388" s="8"/>
      <c r="MMY1388" s="8"/>
      <c r="MMZ1388" s="8"/>
      <c r="MNA1388" s="8"/>
      <c r="MNB1388" s="8"/>
      <c r="MNC1388" s="8"/>
      <c r="MND1388" s="8"/>
      <c r="MNE1388" s="8"/>
      <c r="MNF1388" s="8"/>
      <c r="MNG1388" s="8"/>
      <c r="MNH1388" s="8"/>
      <c r="MNI1388" s="8"/>
      <c r="MNJ1388" s="8"/>
      <c r="MNK1388" s="8"/>
      <c r="MNL1388" s="8"/>
      <c r="MNM1388" s="8"/>
      <c r="MNN1388" s="8"/>
      <c r="MNO1388" s="8"/>
      <c r="MNP1388" s="8"/>
      <c r="MNQ1388" s="8"/>
      <c r="MNR1388" s="8"/>
      <c r="MNS1388" s="8"/>
      <c r="MNT1388" s="8"/>
      <c r="MNU1388" s="8"/>
      <c r="MNV1388" s="8"/>
      <c r="MNW1388" s="8"/>
      <c r="MNX1388" s="8"/>
      <c r="MNY1388" s="8"/>
      <c r="MNZ1388" s="8"/>
      <c r="MOA1388" s="8"/>
      <c r="MOB1388" s="8"/>
      <c r="MOC1388" s="8"/>
      <c r="MOD1388" s="8"/>
      <c r="MOE1388" s="8"/>
      <c r="MOF1388" s="8"/>
      <c r="MOG1388" s="8"/>
      <c r="MOH1388" s="8"/>
      <c r="MOI1388" s="8"/>
      <c r="MOJ1388" s="8"/>
      <c r="MOK1388" s="8"/>
      <c r="MOL1388" s="8"/>
      <c r="MOM1388" s="8"/>
      <c r="MON1388" s="8"/>
      <c r="MOO1388" s="8"/>
      <c r="MOP1388" s="8"/>
      <c r="MOQ1388" s="8"/>
      <c r="MOR1388" s="8"/>
      <c r="MOS1388" s="8"/>
      <c r="MOT1388" s="8"/>
      <c r="MOU1388" s="8"/>
      <c r="MOV1388" s="8"/>
      <c r="MOW1388" s="8"/>
      <c r="MOX1388" s="8"/>
      <c r="MOY1388" s="8"/>
      <c r="MOZ1388" s="8"/>
      <c r="MPA1388" s="8"/>
      <c r="MPB1388" s="8"/>
      <c r="MPC1388" s="8"/>
      <c r="MPD1388" s="8"/>
      <c r="MPE1388" s="8"/>
      <c r="MPF1388" s="8"/>
      <c r="MPG1388" s="8"/>
      <c r="MPH1388" s="8"/>
      <c r="MPI1388" s="8"/>
      <c r="MPJ1388" s="8"/>
      <c r="MPK1388" s="8"/>
      <c r="MPL1388" s="8"/>
      <c r="MPM1388" s="8"/>
      <c r="MPN1388" s="8"/>
      <c r="MPO1388" s="8"/>
      <c r="MPP1388" s="8"/>
      <c r="MPQ1388" s="8"/>
      <c r="MPR1388" s="8"/>
      <c r="MPS1388" s="8"/>
      <c r="MPT1388" s="8"/>
      <c r="MPU1388" s="8"/>
      <c r="MPV1388" s="8"/>
      <c r="MPW1388" s="8"/>
      <c r="MPX1388" s="8"/>
      <c r="MPY1388" s="8"/>
      <c r="MPZ1388" s="8"/>
      <c r="MQA1388" s="8"/>
      <c r="MQB1388" s="8"/>
      <c r="MQC1388" s="8"/>
      <c r="MQD1388" s="8"/>
      <c r="MQE1388" s="8"/>
      <c r="MQF1388" s="8"/>
      <c r="MQG1388" s="8"/>
      <c r="MQH1388" s="8"/>
      <c r="MQI1388" s="8"/>
      <c r="MQJ1388" s="8"/>
      <c r="MQK1388" s="8"/>
      <c r="MQL1388" s="8"/>
      <c r="MQM1388" s="8"/>
      <c r="MQN1388" s="8"/>
      <c r="MQO1388" s="8"/>
      <c r="MQP1388" s="8"/>
      <c r="MQQ1388" s="8"/>
      <c r="MQR1388" s="8"/>
      <c r="MQS1388" s="8"/>
      <c r="MQT1388" s="8"/>
      <c r="MQU1388" s="8"/>
      <c r="MQV1388" s="8"/>
      <c r="MQW1388" s="8"/>
      <c r="MQX1388" s="8"/>
      <c r="MQY1388" s="8"/>
      <c r="MQZ1388" s="8"/>
      <c r="MRA1388" s="8"/>
      <c r="MRB1388" s="8"/>
      <c r="MRC1388" s="8"/>
      <c r="MRD1388" s="8"/>
      <c r="MRE1388" s="8"/>
      <c r="MRF1388" s="8"/>
      <c r="MRG1388" s="8"/>
      <c r="MRH1388" s="8"/>
      <c r="MRI1388" s="8"/>
      <c r="MRJ1388" s="8"/>
      <c r="MRK1388" s="8"/>
      <c r="MRL1388" s="8"/>
      <c r="MRM1388" s="8"/>
      <c r="MRN1388" s="8"/>
      <c r="MRO1388" s="8"/>
      <c r="MRP1388" s="8"/>
      <c r="MRQ1388" s="8"/>
      <c r="MRR1388" s="8"/>
      <c r="MRS1388" s="8"/>
      <c r="MRT1388" s="8"/>
      <c r="MRU1388" s="8"/>
      <c r="MRV1388" s="8"/>
      <c r="MRW1388" s="8"/>
      <c r="MRX1388" s="8"/>
      <c r="MRY1388" s="8"/>
      <c r="MRZ1388" s="8"/>
      <c r="MSA1388" s="8"/>
      <c r="MSB1388" s="8"/>
      <c r="MSC1388" s="8"/>
      <c r="MSD1388" s="8"/>
      <c r="MSE1388" s="8"/>
      <c r="MSF1388" s="8"/>
      <c r="MSG1388" s="8"/>
      <c r="MSH1388" s="8"/>
      <c r="MSI1388" s="8"/>
      <c r="MSJ1388" s="8"/>
      <c r="MSK1388" s="8"/>
      <c r="MSL1388" s="8"/>
      <c r="MSM1388" s="8"/>
      <c r="MSN1388" s="8"/>
      <c r="MSO1388" s="8"/>
      <c r="MSP1388" s="8"/>
      <c r="MSQ1388" s="8"/>
      <c r="MSR1388" s="8"/>
      <c r="MSS1388" s="8"/>
      <c r="MST1388" s="8"/>
      <c r="MSU1388" s="8"/>
      <c r="MSV1388" s="8"/>
      <c r="MSW1388" s="8"/>
      <c r="MSX1388" s="8"/>
      <c r="MSY1388" s="8"/>
      <c r="MSZ1388" s="8"/>
      <c r="MTA1388" s="8"/>
      <c r="MTB1388" s="8"/>
      <c r="MTC1388" s="8"/>
      <c r="MTD1388" s="8"/>
      <c r="MTE1388" s="8"/>
      <c r="MTF1388" s="8"/>
      <c r="MTG1388" s="8"/>
      <c r="MTH1388" s="8"/>
      <c r="MTI1388" s="8"/>
      <c r="MTJ1388" s="8"/>
      <c r="MTK1388" s="8"/>
      <c r="MTL1388" s="8"/>
      <c r="MTM1388" s="8"/>
      <c r="MTN1388" s="8"/>
      <c r="MTO1388" s="8"/>
      <c r="MTP1388" s="8"/>
      <c r="MTQ1388" s="8"/>
      <c r="MTR1388" s="8"/>
      <c r="MTS1388" s="8"/>
      <c r="MTT1388" s="8"/>
      <c r="MTU1388" s="8"/>
      <c r="MTV1388" s="8"/>
      <c r="MTW1388" s="8"/>
      <c r="MTX1388" s="8"/>
      <c r="MTY1388" s="8"/>
      <c r="MTZ1388" s="8"/>
      <c r="MUA1388" s="8"/>
      <c r="MUB1388" s="8"/>
      <c r="MUC1388" s="8"/>
      <c r="MUD1388" s="8"/>
      <c r="MUE1388" s="8"/>
      <c r="MUF1388" s="8"/>
      <c r="MUG1388" s="8"/>
      <c r="MUH1388" s="8"/>
      <c r="MUI1388" s="8"/>
      <c r="MUJ1388" s="8"/>
      <c r="MUK1388" s="8"/>
      <c r="MUL1388" s="8"/>
      <c r="MUM1388" s="8"/>
      <c r="MUN1388" s="8"/>
      <c r="MUO1388" s="8"/>
      <c r="MUP1388" s="8"/>
      <c r="MUQ1388" s="8"/>
      <c r="MUR1388" s="8"/>
      <c r="MUS1388" s="8"/>
      <c r="MUT1388" s="8"/>
      <c r="MUU1388" s="8"/>
      <c r="MUV1388" s="8"/>
      <c r="MUW1388" s="8"/>
      <c r="MUX1388" s="8"/>
      <c r="MUY1388" s="8"/>
      <c r="MUZ1388" s="8"/>
      <c r="MVA1388" s="8"/>
      <c r="MVB1388" s="8"/>
      <c r="MVC1388" s="8"/>
      <c r="MVD1388" s="8"/>
      <c r="MVE1388" s="8"/>
      <c r="MVF1388" s="8"/>
      <c r="MVG1388" s="8"/>
      <c r="MVH1388" s="8"/>
      <c r="MVI1388" s="8"/>
      <c r="MVJ1388" s="8"/>
      <c r="MVK1388" s="8"/>
      <c r="MVL1388" s="8"/>
      <c r="MVM1388" s="8"/>
      <c r="MVN1388" s="8"/>
      <c r="MVO1388" s="8"/>
      <c r="MVP1388" s="8"/>
      <c r="MVQ1388" s="8"/>
      <c r="MVR1388" s="8"/>
      <c r="MVS1388" s="8"/>
      <c r="MVT1388" s="8"/>
      <c r="MVU1388" s="8"/>
      <c r="MVV1388" s="8"/>
      <c r="MVW1388" s="8"/>
      <c r="MVX1388" s="8"/>
      <c r="MVY1388" s="8"/>
      <c r="MVZ1388" s="8"/>
      <c r="MWA1388" s="8"/>
      <c r="MWB1388" s="8"/>
      <c r="MWC1388" s="8"/>
      <c r="MWD1388" s="8"/>
      <c r="MWE1388" s="8"/>
      <c r="MWF1388" s="8"/>
      <c r="MWG1388" s="8"/>
      <c r="MWH1388" s="8"/>
      <c r="MWI1388" s="8"/>
      <c r="MWJ1388" s="8"/>
      <c r="MWK1388" s="8"/>
      <c r="MWL1388" s="8"/>
      <c r="MWM1388" s="8"/>
      <c r="MWN1388" s="8"/>
      <c r="MWO1388" s="8"/>
      <c r="MWP1388" s="8"/>
      <c r="MWQ1388" s="8"/>
      <c r="MWR1388" s="8"/>
      <c r="MWS1388" s="8"/>
      <c r="MWT1388" s="8"/>
      <c r="MWU1388" s="8"/>
      <c r="MWV1388" s="8"/>
      <c r="MWW1388" s="8"/>
      <c r="MWX1388" s="8"/>
      <c r="MWY1388" s="8"/>
      <c r="MWZ1388" s="8"/>
      <c r="MXA1388" s="8"/>
      <c r="MXB1388" s="8"/>
      <c r="MXC1388" s="8"/>
      <c r="MXD1388" s="8"/>
      <c r="MXE1388" s="8"/>
      <c r="MXF1388" s="8"/>
      <c r="MXG1388" s="8"/>
      <c r="MXH1388" s="8"/>
      <c r="MXI1388" s="8"/>
      <c r="MXJ1388" s="8"/>
      <c r="MXK1388" s="8"/>
      <c r="MXL1388" s="8"/>
      <c r="MXM1388" s="8"/>
      <c r="MXN1388" s="8"/>
      <c r="MXO1388" s="8"/>
      <c r="MXP1388" s="8"/>
      <c r="MXQ1388" s="8"/>
      <c r="MXR1388" s="8"/>
      <c r="MXS1388" s="8"/>
      <c r="MXT1388" s="8"/>
      <c r="MXU1388" s="8"/>
      <c r="MXV1388" s="8"/>
      <c r="MXW1388" s="8"/>
      <c r="MXX1388" s="8"/>
      <c r="MXY1388" s="8"/>
      <c r="MXZ1388" s="8"/>
      <c r="MYA1388" s="8"/>
      <c r="MYB1388" s="8"/>
      <c r="MYC1388" s="8"/>
      <c r="MYD1388" s="8"/>
      <c r="MYE1388" s="8"/>
      <c r="MYF1388" s="8"/>
      <c r="MYG1388" s="8"/>
      <c r="MYH1388" s="8"/>
      <c r="MYI1388" s="8"/>
      <c r="MYJ1388" s="8"/>
      <c r="MYK1388" s="8"/>
      <c r="MYL1388" s="8"/>
      <c r="MYM1388" s="8"/>
      <c r="MYN1388" s="8"/>
      <c r="MYO1388" s="8"/>
      <c r="MYP1388" s="8"/>
      <c r="MYQ1388" s="8"/>
      <c r="MYR1388" s="8"/>
      <c r="MYS1388" s="8"/>
      <c r="MYT1388" s="8"/>
      <c r="MYU1388" s="8"/>
      <c r="MYV1388" s="8"/>
      <c r="MYW1388" s="8"/>
      <c r="MYX1388" s="8"/>
      <c r="MYY1388" s="8"/>
      <c r="MYZ1388" s="8"/>
      <c r="MZA1388" s="8"/>
      <c r="MZB1388" s="8"/>
      <c r="MZC1388" s="8"/>
      <c r="MZD1388" s="8"/>
      <c r="MZE1388" s="8"/>
      <c r="MZF1388" s="8"/>
      <c r="MZG1388" s="8"/>
      <c r="MZH1388" s="8"/>
      <c r="MZI1388" s="8"/>
      <c r="MZJ1388" s="8"/>
      <c r="MZK1388" s="8"/>
      <c r="MZL1388" s="8"/>
      <c r="MZM1388" s="8"/>
      <c r="MZN1388" s="8"/>
      <c r="MZO1388" s="8"/>
      <c r="MZP1388" s="8"/>
      <c r="MZQ1388" s="8"/>
      <c r="MZR1388" s="8"/>
      <c r="MZS1388" s="8"/>
      <c r="MZT1388" s="8"/>
      <c r="MZU1388" s="8"/>
      <c r="MZV1388" s="8"/>
      <c r="MZW1388" s="8"/>
      <c r="MZX1388" s="8"/>
      <c r="MZY1388" s="8"/>
      <c r="MZZ1388" s="8"/>
      <c r="NAA1388" s="8"/>
      <c r="NAB1388" s="8"/>
      <c r="NAC1388" s="8"/>
      <c r="NAD1388" s="8"/>
      <c r="NAE1388" s="8"/>
      <c r="NAF1388" s="8"/>
      <c r="NAG1388" s="8"/>
      <c r="NAH1388" s="8"/>
      <c r="NAI1388" s="8"/>
      <c r="NAJ1388" s="8"/>
      <c r="NAK1388" s="8"/>
      <c r="NAL1388" s="8"/>
      <c r="NAM1388" s="8"/>
      <c r="NAN1388" s="8"/>
      <c r="NAO1388" s="8"/>
      <c r="NAP1388" s="8"/>
      <c r="NAQ1388" s="8"/>
      <c r="NAR1388" s="8"/>
      <c r="NAS1388" s="8"/>
      <c r="NAT1388" s="8"/>
      <c r="NAU1388" s="8"/>
      <c r="NAV1388" s="8"/>
      <c r="NAW1388" s="8"/>
      <c r="NAX1388" s="8"/>
      <c r="NAY1388" s="8"/>
      <c r="NAZ1388" s="8"/>
      <c r="NBA1388" s="8"/>
      <c r="NBB1388" s="8"/>
      <c r="NBC1388" s="8"/>
      <c r="NBD1388" s="8"/>
      <c r="NBE1388" s="8"/>
      <c r="NBF1388" s="8"/>
      <c r="NBG1388" s="8"/>
      <c r="NBH1388" s="8"/>
      <c r="NBI1388" s="8"/>
      <c r="NBJ1388" s="8"/>
      <c r="NBK1388" s="8"/>
      <c r="NBL1388" s="8"/>
      <c r="NBM1388" s="8"/>
      <c r="NBN1388" s="8"/>
      <c r="NBO1388" s="8"/>
      <c r="NBP1388" s="8"/>
      <c r="NBQ1388" s="8"/>
      <c r="NBR1388" s="8"/>
      <c r="NBS1388" s="8"/>
      <c r="NBT1388" s="8"/>
      <c r="NBU1388" s="8"/>
      <c r="NBV1388" s="8"/>
      <c r="NBW1388" s="8"/>
      <c r="NBX1388" s="8"/>
      <c r="NBY1388" s="8"/>
      <c r="NBZ1388" s="8"/>
      <c r="NCA1388" s="8"/>
      <c r="NCB1388" s="8"/>
      <c r="NCC1388" s="8"/>
      <c r="NCD1388" s="8"/>
      <c r="NCE1388" s="8"/>
      <c r="NCF1388" s="8"/>
      <c r="NCG1388" s="8"/>
      <c r="NCH1388" s="8"/>
      <c r="NCI1388" s="8"/>
      <c r="NCJ1388" s="8"/>
      <c r="NCK1388" s="8"/>
      <c r="NCL1388" s="8"/>
      <c r="NCM1388" s="8"/>
      <c r="NCN1388" s="8"/>
      <c r="NCO1388" s="8"/>
      <c r="NCP1388" s="8"/>
      <c r="NCQ1388" s="8"/>
      <c r="NCR1388" s="8"/>
      <c r="NCS1388" s="8"/>
      <c r="NCT1388" s="8"/>
      <c r="NCU1388" s="8"/>
      <c r="NCV1388" s="8"/>
      <c r="NCW1388" s="8"/>
      <c r="NCX1388" s="8"/>
      <c r="NCY1388" s="8"/>
      <c r="NCZ1388" s="8"/>
      <c r="NDA1388" s="8"/>
      <c r="NDB1388" s="8"/>
      <c r="NDC1388" s="8"/>
      <c r="NDD1388" s="8"/>
      <c r="NDE1388" s="8"/>
      <c r="NDF1388" s="8"/>
      <c r="NDG1388" s="8"/>
      <c r="NDH1388" s="8"/>
      <c r="NDI1388" s="8"/>
      <c r="NDJ1388" s="8"/>
      <c r="NDK1388" s="8"/>
      <c r="NDL1388" s="8"/>
      <c r="NDM1388" s="8"/>
      <c r="NDN1388" s="8"/>
      <c r="NDO1388" s="8"/>
      <c r="NDP1388" s="8"/>
      <c r="NDQ1388" s="8"/>
      <c r="NDR1388" s="8"/>
      <c r="NDS1388" s="8"/>
      <c r="NDT1388" s="8"/>
      <c r="NDU1388" s="8"/>
      <c r="NDV1388" s="8"/>
      <c r="NDW1388" s="8"/>
      <c r="NDX1388" s="8"/>
      <c r="NDY1388" s="8"/>
      <c r="NDZ1388" s="8"/>
      <c r="NEA1388" s="8"/>
      <c r="NEB1388" s="8"/>
      <c r="NEC1388" s="8"/>
      <c r="NED1388" s="8"/>
      <c r="NEE1388" s="8"/>
      <c r="NEF1388" s="8"/>
      <c r="NEG1388" s="8"/>
      <c r="NEH1388" s="8"/>
      <c r="NEI1388" s="8"/>
      <c r="NEJ1388" s="8"/>
      <c r="NEK1388" s="8"/>
      <c r="NEL1388" s="8"/>
      <c r="NEM1388" s="8"/>
      <c r="NEN1388" s="8"/>
      <c r="NEO1388" s="8"/>
      <c r="NEP1388" s="8"/>
      <c r="NEQ1388" s="8"/>
      <c r="NER1388" s="8"/>
      <c r="NES1388" s="8"/>
      <c r="NET1388" s="8"/>
      <c r="NEU1388" s="8"/>
      <c r="NEV1388" s="8"/>
      <c r="NEW1388" s="8"/>
      <c r="NEX1388" s="8"/>
      <c r="NEY1388" s="8"/>
      <c r="NEZ1388" s="8"/>
      <c r="NFA1388" s="8"/>
      <c r="NFB1388" s="8"/>
      <c r="NFC1388" s="8"/>
      <c r="NFD1388" s="8"/>
      <c r="NFE1388" s="8"/>
      <c r="NFF1388" s="8"/>
      <c r="NFG1388" s="8"/>
      <c r="NFH1388" s="8"/>
      <c r="NFI1388" s="8"/>
      <c r="NFJ1388" s="8"/>
      <c r="NFK1388" s="8"/>
      <c r="NFL1388" s="8"/>
      <c r="NFM1388" s="8"/>
      <c r="NFN1388" s="8"/>
      <c r="NFO1388" s="8"/>
      <c r="NFP1388" s="8"/>
      <c r="NFQ1388" s="8"/>
      <c r="NFR1388" s="8"/>
      <c r="NFS1388" s="8"/>
      <c r="NFT1388" s="8"/>
      <c r="NFU1388" s="8"/>
      <c r="NFV1388" s="8"/>
      <c r="NFW1388" s="8"/>
      <c r="NFX1388" s="8"/>
      <c r="NFY1388" s="8"/>
      <c r="NFZ1388" s="8"/>
      <c r="NGA1388" s="8"/>
      <c r="NGB1388" s="8"/>
      <c r="NGC1388" s="8"/>
      <c r="NGD1388" s="8"/>
      <c r="NGE1388" s="8"/>
      <c r="NGF1388" s="8"/>
      <c r="NGG1388" s="8"/>
      <c r="NGH1388" s="8"/>
      <c r="NGI1388" s="8"/>
      <c r="NGJ1388" s="8"/>
      <c r="NGK1388" s="8"/>
      <c r="NGL1388" s="8"/>
      <c r="NGM1388" s="8"/>
      <c r="NGN1388" s="8"/>
      <c r="NGO1388" s="8"/>
      <c r="NGP1388" s="8"/>
      <c r="NGQ1388" s="8"/>
      <c r="NGR1388" s="8"/>
      <c r="NGS1388" s="8"/>
      <c r="NGT1388" s="8"/>
      <c r="NGU1388" s="8"/>
      <c r="NGV1388" s="8"/>
      <c r="NGW1388" s="8"/>
      <c r="NGX1388" s="8"/>
      <c r="NGY1388" s="8"/>
      <c r="NGZ1388" s="8"/>
      <c r="NHA1388" s="8"/>
      <c r="NHB1388" s="8"/>
      <c r="NHC1388" s="8"/>
      <c r="NHD1388" s="8"/>
      <c r="NHE1388" s="8"/>
      <c r="NHF1388" s="8"/>
      <c r="NHG1388" s="8"/>
      <c r="NHH1388" s="8"/>
      <c r="NHI1388" s="8"/>
      <c r="NHJ1388" s="8"/>
      <c r="NHK1388" s="8"/>
      <c r="NHL1388" s="8"/>
      <c r="NHM1388" s="8"/>
      <c r="NHN1388" s="8"/>
      <c r="NHO1388" s="8"/>
      <c r="NHP1388" s="8"/>
      <c r="NHQ1388" s="8"/>
      <c r="NHR1388" s="8"/>
      <c r="NHS1388" s="8"/>
      <c r="NHT1388" s="8"/>
      <c r="NHU1388" s="8"/>
      <c r="NHV1388" s="8"/>
      <c r="NHW1388" s="8"/>
      <c r="NHX1388" s="8"/>
      <c r="NHY1388" s="8"/>
      <c r="NHZ1388" s="8"/>
      <c r="NIA1388" s="8"/>
      <c r="NIB1388" s="8"/>
      <c r="NIC1388" s="8"/>
      <c r="NID1388" s="8"/>
      <c r="NIE1388" s="8"/>
      <c r="NIF1388" s="8"/>
      <c r="NIG1388" s="8"/>
      <c r="NIH1388" s="8"/>
      <c r="NII1388" s="8"/>
      <c r="NIJ1388" s="8"/>
      <c r="NIK1388" s="8"/>
      <c r="NIL1388" s="8"/>
      <c r="NIM1388" s="8"/>
      <c r="NIN1388" s="8"/>
      <c r="NIO1388" s="8"/>
      <c r="NIP1388" s="8"/>
      <c r="NIQ1388" s="8"/>
      <c r="NIR1388" s="8"/>
      <c r="NIS1388" s="8"/>
      <c r="NIT1388" s="8"/>
      <c r="NIU1388" s="8"/>
      <c r="NIV1388" s="8"/>
      <c r="NIW1388" s="8"/>
      <c r="NIX1388" s="8"/>
      <c r="NIY1388" s="8"/>
      <c r="NIZ1388" s="8"/>
      <c r="NJA1388" s="8"/>
      <c r="NJB1388" s="8"/>
      <c r="NJC1388" s="8"/>
      <c r="NJD1388" s="8"/>
      <c r="NJE1388" s="8"/>
      <c r="NJF1388" s="8"/>
      <c r="NJG1388" s="8"/>
      <c r="NJH1388" s="8"/>
      <c r="NJI1388" s="8"/>
      <c r="NJJ1388" s="8"/>
      <c r="NJK1388" s="8"/>
      <c r="NJL1388" s="8"/>
      <c r="NJM1388" s="8"/>
      <c r="NJN1388" s="8"/>
      <c r="NJO1388" s="8"/>
      <c r="NJP1388" s="8"/>
      <c r="NJQ1388" s="8"/>
      <c r="NJR1388" s="8"/>
      <c r="NJS1388" s="8"/>
      <c r="NJT1388" s="8"/>
      <c r="NJU1388" s="8"/>
      <c r="NJV1388" s="8"/>
      <c r="NJW1388" s="8"/>
      <c r="NJX1388" s="8"/>
      <c r="NJY1388" s="8"/>
      <c r="NJZ1388" s="8"/>
      <c r="NKA1388" s="8"/>
      <c r="NKB1388" s="8"/>
      <c r="NKC1388" s="8"/>
      <c r="NKD1388" s="8"/>
      <c r="NKE1388" s="8"/>
      <c r="NKF1388" s="8"/>
      <c r="NKG1388" s="8"/>
      <c r="NKH1388" s="8"/>
      <c r="NKI1388" s="8"/>
      <c r="NKJ1388" s="8"/>
      <c r="NKK1388" s="8"/>
      <c r="NKL1388" s="8"/>
      <c r="NKM1388" s="8"/>
      <c r="NKN1388" s="8"/>
      <c r="NKO1388" s="8"/>
      <c r="NKP1388" s="8"/>
      <c r="NKQ1388" s="8"/>
      <c r="NKR1388" s="8"/>
      <c r="NKS1388" s="8"/>
      <c r="NKT1388" s="8"/>
      <c r="NKU1388" s="8"/>
      <c r="NKV1388" s="8"/>
      <c r="NKW1388" s="8"/>
      <c r="NKX1388" s="8"/>
      <c r="NKY1388" s="8"/>
      <c r="NKZ1388" s="8"/>
      <c r="NLA1388" s="8"/>
      <c r="NLB1388" s="8"/>
      <c r="NLC1388" s="8"/>
      <c r="NLD1388" s="8"/>
      <c r="NLE1388" s="8"/>
      <c r="NLF1388" s="8"/>
      <c r="NLG1388" s="8"/>
      <c r="NLH1388" s="8"/>
      <c r="NLI1388" s="8"/>
      <c r="NLJ1388" s="8"/>
      <c r="NLK1388" s="8"/>
      <c r="NLL1388" s="8"/>
      <c r="NLM1388" s="8"/>
      <c r="NLN1388" s="8"/>
      <c r="NLO1388" s="8"/>
      <c r="NLP1388" s="8"/>
      <c r="NLQ1388" s="8"/>
      <c r="NLR1388" s="8"/>
      <c r="NLS1388" s="8"/>
      <c r="NLT1388" s="8"/>
      <c r="NLU1388" s="8"/>
      <c r="NLV1388" s="8"/>
      <c r="NLW1388" s="8"/>
      <c r="NLX1388" s="8"/>
      <c r="NLY1388" s="8"/>
      <c r="NLZ1388" s="8"/>
      <c r="NMA1388" s="8"/>
      <c r="NMB1388" s="8"/>
      <c r="NMC1388" s="8"/>
      <c r="NMD1388" s="8"/>
      <c r="NME1388" s="8"/>
      <c r="NMF1388" s="8"/>
      <c r="NMG1388" s="8"/>
      <c r="NMH1388" s="8"/>
      <c r="NMI1388" s="8"/>
      <c r="NMJ1388" s="8"/>
      <c r="NMK1388" s="8"/>
      <c r="NML1388" s="8"/>
      <c r="NMM1388" s="8"/>
      <c r="NMN1388" s="8"/>
      <c r="NMO1388" s="8"/>
      <c r="NMP1388" s="8"/>
      <c r="NMQ1388" s="8"/>
      <c r="NMR1388" s="8"/>
      <c r="NMS1388" s="8"/>
      <c r="NMT1388" s="8"/>
      <c r="NMU1388" s="8"/>
      <c r="NMV1388" s="8"/>
      <c r="NMW1388" s="8"/>
      <c r="NMX1388" s="8"/>
      <c r="NMY1388" s="8"/>
      <c r="NMZ1388" s="8"/>
      <c r="NNA1388" s="8"/>
      <c r="NNB1388" s="8"/>
      <c r="NNC1388" s="8"/>
      <c r="NND1388" s="8"/>
      <c r="NNE1388" s="8"/>
      <c r="NNF1388" s="8"/>
      <c r="NNG1388" s="8"/>
      <c r="NNH1388" s="8"/>
      <c r="NNI1388" s="8"/>
      <c r="NNJ1388" s="8"/>
      <c r="NNK1388" s="8"/>
      <c r="NNL1388" s="8"/>
      <c r="NNM1388" s="8"/>
      <c r="NNN1388" s="8"/>
      <c r="NNO1388" s="8"/>
      <c r="NNP1388" s="8"/>
      <c r="NNQ1388" s="8"/>
      <c r="NNR1388" s="8"/>
      <c r="NNS1388" s="8"/>
      <c r="NNT1388" s="8"/>
      <c r="NNU1388" s="8"/>
      <c r="NNV1388" s="8"/>
      <c r="NNW1388" s="8"/>
      <c r="NNX1388" s="8"/>
      <c r="NNY1388" s="8"/>
      <c r="NNZ1388" s="8"/>
      <c r="NOA1388" s="8"/>
      <c r="NOB1388" s="8"/>
      <c r="NOC1388" s="8"/>
      <c r="NOD1388" s="8"/>
      <c r="NOE1388" s="8"/>
      <c r="NOF1388" s="8"/>
      <c r="NOG1388" s="8"/>
      <c r="NOH1388" s="8"/>
      <c r="NOI1388" s="8"/>
      <c r="NOJ1388" s="8"/>
      <c r="NOK1388" s="8"/>
      <c r="NOL1388" s="8"/>
      <c r="NOM1388" s="8"/>
      <c r="NON1388" s="8"/>
      <c r="NOO1388" s="8"/>
      <c r="NOP1388" s="8"/>
      <c r="NOQ1388" s="8"/>
      <c r="NOR1388" s="8"/>
      <c r="NOS1388" s="8"/>
      <c r="NOT1388" s="8"/>
      <c r="NOU1388" s="8"/>
      <c r="NOV1388" s="8"/>
      <c r="NOW1388" s="8"/>
      <c r="NOX1388" s="8"/>
      <c r="NOY1388" s="8"/>
      <c r="NOZ1388" s="8"/>
      <c r="NPA1388" s="8"/>
      <c r="NPB1388" s="8"/>
      <c r="NPC1388" s="8"/>
      <c r="NPD1388" s="8"/>
      <c r="NPE1388" s="8"/>
      <c r="NPF1388" s="8"/>
      <c r="NPG1388" s="8"/>
      <c r="NPH1388" s="8"/>
      <c r="NPI1388" s="8"/>
      <c r="NPJ1388" s="8"/>
      <c r="NPK1388" s="8"/>
      <c r="NPL1388" s="8"/>
      <c r="NPM1388" s="8"/>
      <c r="NPN1388" s="8"/>
      <c r="NPO1388" s="8"/>
      <c r="NPP1388" s="8"/>
      <c r="NPQ1388" s="8"/>
      <c r="NPR1388" s="8"/>
      <c r="NPS1388" s="8"/>
      <c r="NPT1388" s="8"/>
      <c r="NPU1388" s="8"/>
      <c r="NPV1388" s="8"/>
      <c r="NPW1388" s="8"/>
      <c r="NPX1388" s="8"/>
      <c r="NPY1388" s="8"/>
      <c r="NPZ1388" s="8"/>
      <c r="NQA1388" s="8"/>
      <c r="NQB1388" s="8"/>
      <c r="NQC1388" s="8"/>
      <c r="NQD1388" s="8"/>
      <c r="NQE1388" s="8"/>
      <c r="NQF1388" s="8"/>
      <c r="NQG1388" s="8"/>
      <c r="NQH1388" s="8"/>
      <c r="NQI1388" s="8"/>
      <c r="NQJ1388" s="8"/>
      <c r="NQK1388" s="8"/>
      <c r="NQL1388" s="8"/>
      <c r="NQM1388" s="8"/>
      <c r="NQN1388" s="8"/>
      <c r="NQO1388" s="8"/>
      <c r="NQP1388" s="8"/>
      <c r="NQQ1388" s="8"/>
      <c r="NQR1388" s="8"/>
      <c r="NQS1388" s="8"/>
      <c r="NQT1388" s="8"/>
      <c r="NQU1388" s="8"/>
      <c r="NQV1388" s="8"/>
      <c r="NQW1388" s="8"/>
      <c r="NQX1388" s="8"/>
      <c r="NQY1388" s="8"/>
      <c r="NQZ1388" s="8"/>
      <c r="NRA1388" s="8"/>
      <c r="NRB1388" s="8"/>
      <c r="NRC1388" s="8"/>
      <c r="NRD1388" s="8"/>
      <c r="NRE1388" s="8"/>
      <c r="NRF1388" s="8"/>
      <c r="NRG1388" s="8"/>
      <c r="NRH1388" s="8"/>
      <c r="NRI1388" s="8"/>
      <c r="NRJ1388" s="8"/>
      <c r="NRK1388" s="8"/>
      <c r="NRL1388" s="8"/>
      <c r="NRM1388" s="8"/>
      <c r="NRN1388" s="8"/>
      <c r="NRO1388" s="8"/>
      <c r="NRP1388" s="8"/>
      <c r="NRQ1388" s="8"/>
      <c r="NRR1388" s="8"/>
      <c r="NRS1388" s="8"/>
      <c r="NRT1388" s="8"/>
      <c r="NRU1388" s="8"/>
      <c r="NRV1388" s="8"/>
      <c r="NRW1388" s="8"/>
      <c r="NRX1388" s="8"/>
      <c r="NRY1388" s="8"/>
      <c r="NRZ1388" s="8"/>
      <c r="NSA1388" s="8"/>
      <c r="NSB1388" s="8"/>
      <c r="NSC1388" s="8"/>
      <c r="NSD1388" s="8"/>
      <c r="NSE1388" s="8"/>
      <c r="NSF1388" s="8"/>
      <c r="NSG1388" s="8"/>
      <c r="NSH1388" s="8"/>
      <c r="NSI1388" s="8"/>
      <c r="NSJ1388" s="8"/>
      <c r="NSK1388" s="8"/>
      <c r="NSL1388" s="8"/>
      <c r="NSM1388" s="8"/>
      <c r="NSN1388" s="8"/>
      <c r="NSO1388" s="8"/>
      <c r="NSP1388" s="8"/>
      <c r="NSQ1388" s="8"/>
      <c r="NSR1388" s="8"/>
      <c r="NSS1388" s="8"/>
      <c r="NST1388" s="8"/>
      <c r="NSU1388" s="8"/>
      <c r="NSV1388" s="8"/>
      <c r="NSW1388" s="8"/>
      <c r="NSX1388" s="8"/>
      <c r="NSY1388" s="8"/>
      <c r="NSZ1388" s="8"/>
      <c r="NTA1388" s="8"/>
      <c r="NTB1388" s="8"/>
      <c r="NTC1388" s="8"/>
      <c r="NTD1388" s="8"/>
      <c r="NTE1388" s="8"/>
      <c r="NTF1388" s="8"/>
      <c r="NTG1388" s="8"/>
      <c r="NTH1388" s="8"/>
      <c r="NTI1388" s="8"/>
      <c r="NTJ1388" s="8"/>
      <c r="NTK1388" s="8"/>
      <c r="NTL1388" s="8"/>
      <c r="NTM1388" s="8"/>
      <c r="NTN1388" s="8"/>
      <c r="NTO1388" s="8"/>
      <c r="NTP1388" s="8"/>
      <c r="NTQ1388" s="8"/>
      <c r="NTR1388" s="8"/>
      <c r="NTS1388" s="8"/>
      <c r="NTT1388" s="8"/>
      <c r="NTU1388" s="8"/>
      <c r="NTV1388" s="8"/>
      <c r="NTW1388" s="8"/>
      <c r="NTX1388" s="8"/>
      <c r="NTY1388" s="8"/>
      <c r="NTZ1388" s="8"/>
      <c r="NUA1388" s="8"/>
      <c r="NUB1388" s="8"/>
      <c r="NUC1388" s="8"/>
      <c r="NUD1388" s="8"/>
      <c r="NUE1388" s="8"/>
      <c r="NUF1388" s="8"/>
      <c r="NUG1388" s="8"/>
      <c r="NUH1388" s="8"/>
      <c r="NUI1388" s="8"/>
      <c r="NUJ1388" s="8"/>
      <c r="NUK1388" s="8"/>
      <c r="NUL1388" s="8"/>
      <c r="NUM1388" s="8"/>
      <c r="NUN1388" s="8"/>
      <c r="NUO1388" s="8"/>
      <c r="NUP1388" s="8"/>
      <c r="NUQ1388" s="8"/>
      <c r="NUR1388" s="8"/>
      <c r="NUS1388" s="8"/>
      <c r="NUT1388" s="8"/>
      <c r="NUU1388" s="8"/>
      <c r="NUV1388" s="8"/>
      <c r="NUW1388" s="8"/>
      <c r="NUX1388" s="8"/>
      <c r="NUY1388" s="8"/>
      <c r="NUZ1388" s="8"/>
      <c r="NVA1388" s="8"/>
      <c r="NVB1388" s="8"/>
      <c r="NVC1388" s="8"/>
      <c r="NVD1388" s="8"/>
      <c r="NVE1388" s="8"/>
      <c r="NVF1388" s="8"/>
      <c r="NVG1388" s="8"/>
      <c r="NVH1388" s="8"/>
      <c r="NVI1388" s="8"/>
      <c r="NVJ1388" s="8"/>
      <c r="NVK1388" s="8"/>
      <c r="NVL1388" s="8"/>
      <c r="NVM1388" s="8"/>
      <c r="NVN1388" s="8"/>
      <c r="NVO1388" s="8"/>
      <c r="NVP1388" s="8"/>
      <c r="NVQ1388" s="8"/>
      <c r="NVR1388" s="8"/>
      <c r="NVS1388" s="8"/>
      <c r="NVT1388" s="8"/>
      <c r="NVU1388" s="8"/>
      <c r="NVV1388" s="8"/>
      <c r="NVW1388" s="8"/>
      <c r="NVX1388" s="8"/>
      <c r="NVY1388" s="8"/>
      <c r="NVZ1388" s="8"/>
      <c r="NWA1388" s="8"/>
      <c r="NWB1388" s="8"/>
      <c r="NWC1388" s="8"/>
      <c r="NWD1388" s="8"/>
      <c r="NWE1388" s="8"/>
      <c r="NWF1388" s="8"/>
      <c r="NWG1388" s="8"/>
      <c r="NWH1388" s="8"/>
      <c r="NWI1388" s="8"/>
      <c r="NWJ1388" s="8"/>
      <c r="NWK1388" s="8"/>
      <c r="NWL1388" s="8"/>
      <c r="NWM1388" s="8"/>
      <c r="NWN1388" s="8"/>
      <c r="NWO1388" s="8"/>
      <c r="NWP1388" s="8"/>
      <c r="NWQ1388" s="8"/>
      <c r="NWR1388" s="8"/>
      <c r="NWS1388" s="8"/>
      <c r="NWT1388" s="8"/>
      <c r="NWU1388" s="8"/>
      <c r="NWV1388" s="8"/>
      <c r="NWW1388" s="8"/>
      <c r="NWX1388" s="8"/>
      <c r="NWY1388" s="8"/>
      <c r="NWZ1388" s="8"/>
      <c r="NXA1388" s="8"/>
      <c r="NXB1388" s="8"/>
      <c r="NXC1388" s="8"/>
      <c r="NXD1388" s="8"/>
      <c r="NXE1388" s="8"/>
      <c r="NXF1388" s="8"/>
      <c r="NXG1388" s="8"/>
      <c r="NXH1388" s="8"/>
      <c r="NXI1388" s="8"/>
      <c r="NXJ1388" s="8"/>
      <c r="NXK1388" s="8"/>
      <c r="NXL1388" s="8"/>
      <c r="NXM1388" s="8"/>
      <c r="NXN1388" s="8"/>
      <c r="NXO1388" s="8"/>
      <c r="NXP1388" s="8"/>
      <c r="NXQ1388" s="8"/>
      <c r="NXR1388" s="8"/>
      <c r="NXS1388" s="8"/>
      <c r="NXT1388" s="8"/>
      <c r="NXU1388" s="8"/>
      <c r="NXV1388" s="8"/>
      <c r="NXW1388" s="8"/>
      <c r="NXX1388" s="8"/>
      <c r="NXY1388" s="8"/>
      <c r="NXZ1388" s="8"/>
      <c r="NYA1388" s="8"/>
      <c r="NYB1388" s="8"/>
      <c r="NYC1388" s="8"/>
      <c r="NYD1388" s="8"/>
      <c r="NYE1388" s="8"/>
      <c r="NYF1388" s="8"/>
      <c r="NYG1388" s="8"/>
      <c r="NYH1388" s="8"/>
      <c r="NYI1388" s="8"/>
      <c r="NYJ1388" s="8"/>
      <c r="NYK1388" s="8"/>
      <c r="NYL1388" s="8"/>
      <c r="NYM1388" s="8"/>
      <c r="NYN1388" s="8"/>
      <c r="NYO1388" s="8"/>
      <c r="NYP1388" s="8"/>
      <c r="NYQ1388" s="8"/>
      <c r="NYR1388" s="8"/>
      <c r="NYS1388" s="8"/>
      <c r="NYT1388" s="8"/>
      <c r="NYU1388" s="8"/>
      <c r="NYV1388" s="8"/>
      <c r="NYW1388" s="8"/>
      <c r="NYX1388" s="8"/>
      <c r="NYY1388" s="8"/>
      <c r="NYZ1388" s="8"/>
      <c r="NZA1388" s="8"/>
      <c r="NZB1388" s="8"/>
      <c r="NZC1388" s="8"/>
      <c r="NZD1388" s="8"/>
      <c r="NZE1388" s="8"/>
      <c r="NZF1388" s="8"/>
      <c r="NZG1388" s="8"/>
      <c r="NZH1388" s="8"/>
      <c r="NZI1388" s="8"/>
      <c r="NZJ1388" s="8"/>
      <c r="NZK1388" s="8"/>
      <c r="NZL1388" s="8"/>
      <c r="NZM1388" s="8"/>
      <c r="NZN1388" s="8"/>
      <c r="NZO1388" s="8"/>
      <c r="NZP1388" s="8"/>
      <c r="NZQ1388" s="8"/>
      <c r="NZR1388" s="8"/>
      <c r="NZS1388" s="8"/>
      <c r="NZT1388" s="8"/>
      <c r="NZU1388" s="8"/>
      <c r="NZV1388" s="8"/>
      <c r="NZW1388" s="8"/>
      <c r="NZX1388" s="8"/>
      <c r="NZY1388" s="8"/>
      <c r="NZZ1388" s="8"/>
      <c r="OAA1388" s="8"/>
      <c r="OAB1388" s="8"/>
      <c r="OAC1388" s="8"/>
      <c r="OAD1388" s="8"/>
      <c r="OAE1388" s="8"/>
      <c r="OAF1388" s="8"/>
      <c r="OAG1388" s="8"/>
      <c r="OAH1388" s="8"/>
      <c r="OAI1388" s="8"/>
      <c r="OAJ1388" s="8"/>
      <c r="OAK1388" s="8"/>
      <c r="OAL1388" s="8"/>
      <c r="OAM1388" s="8"/>
      <c r="OAN1388" s="8"/>
      <c r="OAO1388" s="8"/>
      <c r="OAP1388" s="8"/>
      <c r="OAQ1388" s="8"/>
      <c r="OAR1388" s="8"/>
      <c r="OAS1388" s="8"/>
      <c r="OAT1388" s="8"/>
      <c r="OAU1388" s="8"/>
      <c r="OAV1388" s="8"/>
      <c r="OAW1388" s="8"/>
      <c r="OAX1388" s="8"/>
      <c r="OAY1388" s="8"/>
      <c r="OAZ1388" s="8"/>
      <c r="OBA1388" s="8"/>
      <c r="OBB1388" s="8"/>
      <c r="OBC1388" s="8"/>
      <c r="OBD1388" s="8"/>
      <c r="OBE1388" s="8"/>
      <c r="OBF1388" s="8"/>
      <c r="OBG1388" s="8"/>
      <c r="OBH1388" s="8"/>
      <c r="OBI1388" s="8"/>
      <c r="OBJ1388" s="8"/>
      <c r="OBK1388" s="8"/>
      <c r="OBL1388" s="8"/>
      <c r="OBM1388" s="8"/>
      <c r="OBN1388" s="8"/>
      <c r="OBO1388" s="8"/>
      <c r="OBP1388" s="8"/>
      <c r="OBQ1388" s="8"/>
      <c r="OBR1388" s="8"/>
      <c r="OBS1388" s="8"/>
      <c r="OBT1388" s="8"/>
      <c r="OBU1388" s="8"/>
      <c r="OBV1388" s="8"/>
      <c r="OBW1388" s="8"/>
      <c r="OBX1388" s="8"/>
      <c r="OBY1388" s="8"/>
      <c r="OBZ1388" s="8"/>
      <c r="OCA1388" s="8"/>
      <c r="OCB1388" s="8"/>
      <c r="OCC1388" s="8"/>
      <c r="OCD1388" s="8"/>
      <c r="OCE1388" s="8"/>
      <c r="OCF1388" s="8"/>
      <c r="OCG1388" s="8"/>
      <c r="OCH1388" s="8"/>
      <c r="OCI1388" s="8"/>
      <c r="OCJ1388" s="8"/>
      <c r="OCK1388" s="8"/>
      <c r="OCL1388" s="8"/>
      <c r="OCM1388" s="8"/>
      <c r="OCN1388" s="8"/>
      <c r="OCO1388" s="8"/>
      <c r="OCP1388" s="8"/>
      <c r="OCQ1388" s="8"/>
      <c r="OCR1388" s="8"/>
      <c r="OCS1388" s="8"/>
      <c r="OCT1388" s="8"/>
      <c r="OCU1388" s="8"/>
      <c r="OCV1388" s="8"/>
      <c r="OCW1388" s="8"/>
      <c r="OCX1388" s="8"/>
      <c r="OCY1388" s="8"/>
      <c r="OCZ1388" s="8"/>
      <c r="ODA1388" s="8"/>
      <c r="ODB1388" s="8"/>
      <c r="ODC1388" s="8"/>
      <c r="ODD1388" s="8"/>
      <c r="ODE1388" s="8"/>
      <c r="ODF1388" s="8"/>
      <c r="ODG1388" s="8"/>
      <c r="ODH1388" s="8"/>
      <c r="ODI1388" s="8"/>
      <c r="ODJ1388" s="8"/>
      <c r="ODK1388" s="8"/>
      <c r="ODL1388" s="8"/>
      <c r="ODM1388" s="8"/>
      <c r="ODN1388" s="8"/>
      <c r="ODO1388" s="8"/>
      <c r="ODP1388" s="8"/>
      <c r="ODQ1388" s="8"/>
      <c r="ODR1388" s="8"/>
      <c r="ODS1388" s="8"/>
      <c r="ODT1388" s="8"/>
      <c r="ODU1388" s="8"/>
      <c r="ODV1388" s="8"/>
      <c r="ODW1388" s="8"/>
      <c r="ODX1388" s="8"/>
      <c r="ODY1388" s="8"/>
      <c r="ODZ1388" s="8"/>
      <c r="OEA1388" s="8"/>
      <c r="OEB1388" s="8"/>
      <c r="OEC1388" s="8"/>
      <c r="OED1388" s="8"/>
      <c r="OEE1388" s="8"/>
      <c r="OEF1388" s="8"/>
      <c r="OEG1388" s="8"/>
      <c r="OEH1388" s="8"/>
      <c r="OEI1388" s="8"/>
      <c r="OEJ1388" s="8"/>
      <c r="OEK1388" s="8"/>
      <c r="OEL1388" s="8"/>
      <c r="OEM1388" s="8"/>
      <c r="OEN1388" s="8"/>
      <c r="OEO1388" s="8"/>
      <c r="OEP1388" s="8"/>
      <c r="OEQ1388" s="8"/>
      <c r="OER1388" s="8"/>
      <c r="OES1388" s="8"/>
      <c r="OET1388" s="8"/>
      <c r="OEU1388" s="8"/>
      <c r="OEV1388" s="8"/>
      <c r="OEW1388" s="8"/>
      <c r="OEX1388" s="8"/>
      <c r="OEY1388" s="8"/>
      <c r="OEZ1388" s="8"/>
      <c r="OFA1388" s="8"/>
      <c r="OFB1388" s="8"/>
      <c r="OFC1388" s="8"/>
      <c r="OFD1388" s="8"/>
      <c r="OFE1388" s="8"/>
      <c r="OFF1388" s="8"/>
      <c r="OFG1388" s="8"/>
      <c r="OFH1388" s="8"/>
      <c r="OFI1388" s="8"/>
      <c r="OFJ1388" s="8"/>
      <c r="OFK1388" s="8"/>
      <c r="OFL1388" s="8"/>
      <c r="OFM1388" s="8"/>
      <c r="OFN1388" s="8"/>
      <c r="OFO1388" s="8"/>
      <c r="OFP1388" s="8"/>
      <c r="OFQ1388" s="8"/>
      <c r="OFR1388" s="8"/>
      <c r="OFS1388" s="8"/>
      <c r="OFT1388" s="8"/>
      <c r="OFU1388" s="8"/>
      <c r="OFV1388" s="8"/>
      <c r="OFW1388" s="8"/>
      <c r="OFX1388" s="8"/>
      <c r="OFY1388" s="8"/>
      <c r="OFZ1388" s="8"/>
      <c r="OGA1388" s="8"/>
      <c r="OGB1388" s="8"/>
      <c r="OGC1388" s="8"/>
      <c r="OGD1388" s="8"/>
      <c r="OGE1388" s="8"/>
      <c r="OGF1388" s="8"/>
      <c r="OGG1388" s="8"/>
      <c r="OGH1388" s="8"/>
      <c r="OGI1388" s="8"/>
      <c r="OGJ1388" s="8"/>
      <c r="OGK1388" s="8"/>
      <c r="OGL1388" s="8"/>
      <c r="OGM1388" s="8"/>
      <c r="OGN1388" s="8"/>
      <c r="OGO1388" s="8"/>
      <c r="OGP1388" s="8"/>
      <c r="OGQ1388" s="8"/>
      <c r="OGR1388" s="8"/>
      <c r="OGS1388" s="8"/>
      <c r="OGT1388" s="8"/>
      <c r="OGU1388" s="8"/>
      <c r="OGV1388" s="8"/>
      <c r="OGW1388" s="8"/>
      <c r="OGX1388" s="8"/>
      <c r="OGY1388" s="8"/>
      <c r="OGZ1388" s="8"/>
      <c r="OHA1388" s="8"/>
      <c r="OHB1388" s="8"/>
      <c r="OHC1388" s="8"/>
      <c r="OHD1388" s="8"/>
      <c r="OHE1388" s="8"/>
      <c r="OHF1388" s="8"/>
      <c r="OHG1388" s="8"/>
      <c r="OHH1388" s="8"/>
      <c r="OHI1388" s="8"/>
      <c r="OHJ1388" s="8"/>
      <c r="OHK1388" s="8"/>
      <c r="OHL1388" s="8"/>
      <c r="OHM1388" s="8"/>
      <c r="OHN1388" s="8"/>
      <c r="OHO1388" s="8"/>
      <c r="OHP1388" s="8"/>
      <c r="OHQ1388" s="8"/>
      <c r="OHR1388" s="8"/>
      <c r="OHS1388" s="8"/>
      <c r="OHT1388" s="8"/>
      <c r="OHU1388" s="8"/>
      <c r="OHV1388" s="8"/>
      <c r="OHW1388" s="8"/>
      <c r="OHX1388" s="8"/>
      <c r="OHY1388" s="8"/>
      <c r="OHZ1388" s="8"/>
      <c r="OIA1388" s="8"/>
      <c r="OIB1388" s="8"/>
      <c r="OIC1388" s="8"/>
      <c r="OID1388" s="8"/>
      <c r="OIE1388" s="8"/>
      <c r="OIF1388" s="8"/>
      <c r="OIG1388" s="8"/>
      <c r="OIH1388" s="8"/>
      <c r="OII1388" s="8"/>
      <c r="OIJ1388" s="8"/>
      <c r="OIK1388" s="8"/>
      <c r="OIL1388" s="8"/>
      <c r="OIM1388" s="8"/>
      <c r="OIN1388" s="8"/>
      <c r="OIO1388" s="8"/>
      <c r="OIP1388" s="8"/>
      <c r="OIQ1388" s="8"/>
      <c r="OIR1388" s="8"/>
      <c r="OIS1388" s="8"/>
      <c r="OIT1388" s="8"/>
      <c r="OIU1388" s="8"/>
      <c r="OIV1388" s="8"/>
      <c r="OIW1388" s="8"/>
      <c r="OIX1388" s="8"/>
      <c r="OIY1388" s="8"/>
      <c r="OIZ1388" s="8"/>
      <c r="OJA1388" s="8"/>
      <c r="OJB1388" s="8"/>
      <c r="OJC1388" s="8"/>
      <c r="OJD1388" s="8"/>
      <c r="OJE1388" s="8"/>
      <c r="OJF1388" s="8"/>
      <c r="OJG1388" s="8"/>
      <c r="OJH1388" s="8"/>
      <c r="OJI1388" s="8"/>
      <c r="OJJ1388" s="8"/>
      <c r="OJK1388" s="8"/>
      <c r="OJL1388" s="8"/>
      <c r="OJM1388" s="8"/>
      <c r="OJN1388" s="8"/>
      <c r="OJO1388" s="8"/>
      <c r="OJP1388" s="8"/>
      <c r="OJQ1388" s="8"/>
      <c r="OJR1388" s="8"/>
      <c r="OJS1388" s="8"/>
      <c r="OJT1388" s="8"/>
      <c r="OJU1388" s="8"/>
      <c r="OJV1388" s="8"/>
      <c r="OJW1388" s="8"/>
      <c r="OJX1388" s="8"/>
      <c r="OJY1388" s="8"/>
      <c r="OJZ1388" s="8"/>
      <c r="OKA1388" s="8"/>
      <c r="OKB1388" s="8"/>
      <c r="OKC1388" s="8"/>
      <c r="OKD1388" s="8"/>
      <c r="OKE1388" s="8"/>
      <c r="OKF1388" s="8"/>
      <c r="OKG1388" s="8"/>
      <c r="OKH1388" s="8"/>
      <c r="OKI1388" s="8"/>
      <c r="OKJ1388" s="8"/>
      <c r="OKK1388" s="8"/>
      <c r="OKL1388" s="8"/>
      <c r="OKM1388" s="8"/>
      <c r="OKN1388" s="8"/>
      <c r="OKO1388" s="8"/>
      <c r="OKP1388" s="8"/>
      <c r="OKQ1388" s="8"/>
      <c r="OKR1388" s="8"/>
      <c r="OKS1388" s="8"/>
      <c r="OKT1388" s="8"/>
      <c r="OKU1388" s="8"/>
      <c r="OKV1388" s="8"/>
      <c r="OKW1388" s="8"/>
      <c r="OKX1388" s="8"/>
      <c r="OKY1388" s="8"/>
      <c r="OKZ1388" s="8"/>
      <c r="OLA1388" s="8"/>
      <c r="OLB1388" s="8"/>
      <c r="OLC1388" s="8"/>
      <c r="OLD1388" s="8"/>
      <c r="OLE1388" s="8"/>
      <c r="OLF1388" s="8"/>
      <c r="OLG1388" s="8"/>
      <c r="OLH1388" s="8"/>
      <c r="OLI1388" s="8"/>
      <c r="OLJ1388" s="8"/>
      <c r="OLK1388" s="8"/>
      <c r="OLL1388" s="8"/>
      <c r="OLM1388" s="8"/>
      <c r="OLN1388" s="8"/>
      <c r="OLO1388" s="8"/>
      <c r="OLP1388" s="8"/>
      <c r="OLQ1388" s="8"/>
      <c r="OLR1388" s="8"/>
      <c r="OLS1388" s="8"/>
      <c r="OLT1388" s="8"/>
      <c r="OLU1388" s="8"/>
      <c r="OLV1388" s="8"/>
      <c r="OLW1388" s="8"/>
      <c r="OLX1388" s="8"/>
      <c r="OLY1388" s="8"/>
      <c r="OLZ1388" s="8"/>
      <c r="OMA1388" s="8"/>
      <c r="OMB1388" s="8"/>
      <c r="OMC1388" s="8"/>
      <c r="OMD1388" s="8"/>
      <c r="OME1388" s="8"/>
      <c r="OMF1388" s="8"/>
      <c r="OMG1388" s="8"/>
      <c r="OMH1388" s="8"/>
      <c r="OMI1388" s="8"/>
      <c r="OMJ1388" s="8"/>
      <c r="OMK1388" s="8"/>
      <c r="OML1388" s="8"/>
      <c r="OMM1388" s="8"/>
      <c r="OMN1388" s="8"/>
      <c r="OMO1388" s="8"/>
      <c r="OMP1388" s="8"/>
      <c r="OMQ1388" s="8"/>
      <c r="OMR1388" s="8"/>
      <c r="OMS1388" s="8"/>
      <c r="OMT1388" s="8"/>
      <c r="OMU1388" s="8"/>
      <c r="OMV1388" s="8"/>
      <c r="OMW1388" s="8"/>
      <c r="OMX1388" s="8"/>
      <c r="OMY1388" s="8"/>
      <c r="OMZ1388" s="8"/>
      <c r="ONA1388" s="8"/>
      <c r="ONB1388" s="8"/>
      <c r="ONC1388" s="8"/>
      <c r="OND1388" s="8"/>
      <c r="ONE1388" s="8"/>
      <c r="ONF1388" s="8"/>
      <c r="ONG1388" s="8"/>
      <c r="ONH1388" s="8"/>
      <c r="ONI1388" s="8"/>
      <c r="ONJ1388" s="8"/>
      <c r="ONK1388" s="8"/>
      <c r="ONL1388" s="8"/>
      <c r="ONM1388" s="8"/>
      <c r="ONN1388" s="8"/>
      <c r="ONO1388" s="8"/>
      <c r="ONP1388" s="8"/>
      <c r="ONQ1388" s="8"/>
      <c r="ONR1388" s="8"/>
      <c r="ONS1388" s="8"/>
      <c r="ONT1388" s="8"/>
      <c r="ONU1388" s="8"/>
      <c r="ONV1388" s="8"/>
      <c r="ONW1388" s="8"/>
      <c r="ONX1388" s="8"/>
      <c r="ONY1388" s="8"/>
      <c r="ONZ1388" s="8"/>
      <c r="OOA1388" s="8"/>
      <c r="OOB1388" s="8"/>
      <c r="OOC1388" s="8"/>
      <c r="OOD1388" s="8"/>
      <c r="OOE1388" s="8"/>
      <c r="OOF1388" s="8"/>
      <c r="OOG1388" s="8"/>
      <c r="OOH1388" s="8"/>
      <c r="OOI1388" s="8"/>
      <c r="OOJ1388" s="8"/>
      <c r="OOK1388" s="8"/>
      <c r="OOL1388" s="8"/>
      <c r="OOM1388" s="8"/>
      <c r="OON1388" s="8"/>
      <c r="OOO1388" s="8"/>
      <c r="OOP1388" s="8"/>
      <c r="OOQ1388" s="8"/>
      <c r="OOR1388" s="8"/>
      <c r="OOS1388" s="8"/>
      <c r="OOT1388" s="8"/>
      <c r="OOU1388" s="8"/>
      <c r="OOV1388" s="8"/>
      <c r="OOW1388" s="8"/>
      <c r="OOX1388" s="8"/>
      <c r="OOY1388" s="8"/>
      <c r="OOZ1388" s="8"/>
      <c r="OPA1388" s="8"/>
      <c r="OPB1388" s="8"/>
      <c r="OPC1388" s="8"/>
      <c r="OPD1388" s="8"/>
      <c r="OPE1388" s="8"/>
      <c r="OPF1388" s="8"/>
      <c r="OPG1388" s="8"/>
      <c r="OPH1388" s="8"/>
      <c r="OPI1388" s="8"/>
      <c r="OPJ1388" s="8"/>
      <c r="OPK1388" s="8"/>
      <c r="OPL1388" s="8"/>
      <c r="OPM1388" s="8"/>
      <c r="OPN1388" s="8"/>
      <c r="OPO1388" s="8"/>
      <c r="OPP1388" s="8"/>
      <c r="OPQ1388" s="8"/>
      <c r="OPR1388" s="8"/>
      <c r="OPS1388" s="8"/>
      <c r="OPT1388" s="8"/>
      <c r="OPU1388" s="8"/>
      <c r="OPV1388" s="8"/>
      <c r="OPW1388" s="8"/>
      <c r="OPX1388" s="8"/>
      <c r="OPY1388" s="8"/>
      <c r="OPZ1388" s="8"/>
      <c r="OQA1388" s="8"/>
      <c r="OQB1388" s="8"/>
      <c r="OQC1388" s="8"/>
      <c r="OQD1388" s="8"/>
      <c r="OQE1388" s="8"/>
      <c r="OQF1388" s="8"/>
      <c r="OQG1388" s="8"/>
      <c r="OQH1388" s="8"/>
      <c r="OQI1388" s="8"/>
      <c r="OQJ1388" s="8"/>
      <c r="OQK1388" s="8"/>
      <c r="OQL1388" s="8"/>
      <c r="OQM1388" s="8"/>
      <c r="OQN1388" s="8"/>
      <c r="OQO1388" s="8"/>
      <c r="OQP1388" s="8"/>
      <c r="OQQ1388" s="8"/>
      <c r="OQR1388" s="8"/>
      <c r="OQS1388" s="8"/>
      <c r="OQT1388" s="8"/>
      <c r="OQU1388" s="8"/>
      <c r="OQV1388" s="8"/>
      <c r="OQW1388" s="8"/>
      <c r="OQX1388" s="8"/>
      <c r="OQY1388" s="8"/>
      <c r="OQZ1388" s="8"/>
      <c r="ORA1388" s="8"/>
      <c r="ORB1388" s="8"/>
      <c r="ORC1388" s="8"/>
      <c r="ORD1388" s="8"/>
      <c r="ORE1388" s="8"/>
      <c r="ORF1388" s="8"/>
      <c r="ORG1388" s="8"/>
      <c r="ORH1388" s="8"/>
      <c r="ORI1388" s="8"/>
      <c r="ORJ1388" s="8"/>
      <c r="ORK1388" s="8"/>
      <c r="ORL1388" s="8"/>
      <c r="ORM1388" s="8"/>
      <c r="ORN1388" s="8"/>
      <c r="ORO1388" s="8"/>
      <c r="ORP1388" s="8"/>
      <c r="ORQ1388" s="8"/>
      <c r="ORR1388" s="8"/>
      <c r="ORS1388" s="8"/>
      <c r="ORT1388" s="8"/>
      <c r="ORU1388" s="8"/>
      <c r="ORV1388" s="8"/>
      <c r="ORW1388" s="8"/>
      <c r="ORX1388" s="8"/>
      <c r="ORY1388" s="8"/>
      <c r="ORZ1388" s="8"/>
      <c r="OSA1388" s="8"/>
      <c r="OSB1388" s="8"/>
      <c r="OSC1388" s="8"/>
      <c r="OSD1388" s="8"/>
      <c r="OSE1388" s="8"/>
      <c r="OSF1388" s="8"/>
      <c r="OSG1388" s="8"/>
      <c r="OSH1388" s="8"/>
      <c r="OSI1388" s="8"/>
      <c r="OSJ1388" s="8"/>
      <c r="OSK1388" s="8"/>
      <c r="OSL1388" s="8"/>
      <c r="OSM1388" s="8"/>
      <c r="OSN1388" s="8"/>
      <c r="OSO1388" s="8"/>
      <c r="OSP1388" s="8"/>
      <c r="OSQ1388" s="8"/>
      <c r="OSR1388" s="8"/>
      <c r="OSS1388" s="8"/>
      <c r="OST1388" s="8"/>
      <c r="OSU1388" s="8"/>
      <c r="OSV1388" s="8"/>
      <c r="OSW1388" s="8"/>
      <c r="OSX1388" s="8"/>
      <c r="OSY1388" s="8"/>
      <c r="OSZ1388" s="8"/>
      <c r="OTA1388" s="8"/>
      <c r="OTB1388" s="8"/>
      <c r="OTC1388" s="8"/>
      <c r="OTD1388" s="8"/>
      <c r="OTE1388" s="8"/>
      <c r="OTF1388" s="8"/>
      <c r="OTG1388" s="8"/>
      <c r="OTH1388" s="8"/>
      <c r="OTI1388" s="8"/>
      <c r="OTJ1388" s="8"/>
      <c r="OTK1388" s="8"/>
      <c r="OTL1388" s="8"/>
      <c r="OTM1388" s="8"/>
      <c r="OTN1388" s="8"/>
      <c r="OTO1388" s="8"/>
      <c r="OTP1388" s="8"/>
      <c r="OTQ1388" s="8"/>
      <c r="OTR1388" s="8"/>
      <c r="OTS1388" s="8"/>
      <c r="OTT1388" s="8"/>
      <c r="OTU1388" s="8"/>
      <c r="OTV1388" s="8"/>
      <c r="OTW1388" s="8"/>
      <c r="OTX1388" s="8"/>
      <c r="OTY1388" s="8"/>
      <c r="OTZ1388" s="8"/>
      <c r="OUA1388" s="8"/>
      <c r="OUB1388" s="8"/>
      <c r="OUC1388" s="8"/>
      <c r="OUD1388" s="8"/>
      <c r="OUE1388" s="8"/>
      <c r="OUF1388" s="8"/>
      <c r="OUG1388" s="8"/>
      <c r="OUH1388" s="8"/>
      <c r="OUI1388" s="8"/>
      <c r="OUJ1388" s="8"/>
      <c r="OUK1388" s="8"/>
      <c r="OUL1388" s="8"/>
      <c r="OUM1388" s="8"/>
      <c r="OUN1388" s="8"/>
      <c r="OUO1388" s="8"/>
      <c r="OUP1388" s="8"/>
      <c r="OUQ1388" s="8"/>
      <c r="OUR1388" s="8"/>
      <c r="OUS1388" s="8"/>
      <c r="OUT1388" s="8"/>
      <c r="OUU1388" s="8"/>
      <c r="OUV1388" s="8"/>
      <c r="OUW1388" s="8"/>
      <c r="OUX1388" s="8"/>
      <c r="OUY1388" s="8"/>
      <c r="OUZ1388" s="8"/>
      <c r="OVA1388" s="8"/>
      <c r="OVB1388" s="8"/>
      <c r="OVC1388" s="8"/>
      <c r="OVD1388" s="8"/>
      <c r="OVE1388" s="8"/>
      <c r="OVF1388" s="8"/>
      <c r="OVG1388" s="8"/>
      <c r="OVH1388" s="8"/>
      <c r="OVI1388" s="8"/>
      <c r="OVJ1388" s="8"/>
      <c r="OVK1388" s="8"/>
      <c r="OVL1388" s="8"/>
      <c r="OVM1388" s="8"/>
      <c r="OVN1388" s="8"/>
      <c r="OVO1388" s="8"/>
      <c r="OVP1388" s="8"/>
      <c r="OVQ1388" s="8"/>
      <c r="OVR1388" s="8"/>
      <c r="OVS1388" s="8"/>
      <c r="OVT1388" s="8"/>
      <c r="OVU1388" s="8"/>
      <c r="OVV1388" s="8"/>
      <c r="OVW1388" s="8"/>
      <c r="OVX1388" s="8"/>
      <c r="OVY1388" s="8"/>
      <c r="OVZ1388" s="8"/>
      <c r="OWA1388" s="8"/>
      <c r="OWB1388" s="8"/>
      <c r="OWC1388" s="8"/>
      <c r="OWD1388" s="8"/>
      <c r="OWE1388" s="8"/>
      <c r="OWF1388" s="8"/>
      <c r="OWG1388" s="8"/>
      <c r="OWH1388" s="8"/>
      <c r="OWI1388" s="8"/>
      <c r="OWJ1388" s="8"/>
      <c r="OWK1388" s="8"/>
      <c r="OWL1388" s="8"/>
      <c r="OWM1388" s="8"/>
      <c r="OWN1388" s="8"/>
      <c r="OWO1388" s="8"/>
      <c r="OWP1388" s="8"/>
      <c r="OWQ1388" s="8"/>
      <c r="OWR1388" s="8"/>
      <c r="OWS1388" s="8"/>
      <c r="OWT1388" s="8"/>
      <c r="OWU1388" s="8"/>
      <c r="OWV1388" s="8"/>
      <c r="OWW1388" s="8"/>
      <c r="OWX1388" s="8"/>
      <c r="OWY1388" s="8"/>
      <c r="OWZ1388" s="8"/>
      <c r="OXA1388" s="8"/>
      <c r="OXB1388" s="8"/>
      <c r="OXC1388" s="8"/>
      <c r="OXD1388" s="8"/>
      <c r="OXE1388" s="8"/>
      <c r="OXF1388" s="8"/>
      <c r="OXG1388" s="8"/>
      <c r="OXH1388" s="8"/>
      <c r="OXI1388" s="8"/>
      <c r="OXJ1388" s="8"/>
      <c r="OXK1388" s="8"/>
      <c r="OXL1388" s="8"/>
      <c r="OXM1388" s="8"/>
      <c r="OXN1388" s="8"/>
      <c r="OXO1388" s="8"/>
      <c r="OXP1388" s="8"/>
      <c r="OXQ1388" s="8"/>
      <c r="OXR1388" s="8"/>
      <c r="OXS1388" s="8"/>
      <c r="OXT1388" s="8"/>
      <c r="OXU1388" s="8"/>
      <c r="OXV1388" s="8"/>
      <c r="OXW1388" s="8"/>
      <c r="OXX1388" s="8"/>
      <c r="OXY1388" s="8"/>
      <c r="OXZ1388" s="8"/>
      <c r="OYA1388" s="8"/>
      <c r="OYB1388" s="8"/>
      <c r="OYC1388" s="8"/>
      <c r="OYD1388" s="8"/>
      <c r="OYE1388" s="8"/>
      <c r="OYF1388" s="8"/>
      <c r="OYG1388" s="8"/>
      <c r="OYH1388" s="8"/>
      <c r="OYI1388" s="8"/>
      <c r="OYJ1388" s="8"/>
      <c r="OYK1388" s="8"/>
      <c r="OYL1388" s="8"/>
      <c r="OYM1388" s="8"/>
      <c r="OYN1388" s="8"/>
      <c r="OYO1388" s="8"/>
      <c r="OYP1388" s="8"/>
      <c r="OYQ1388" s="8"/>
      <c r="OYR1388" s="8"/>
      <c r="OYS1388" s="8"/>
      <c r="OYT1388" s="8"/>
      <c r="OYU1388" s="8"/>
      <c r="OYV1388" s="8"/>
      <c r="OYW1388" s="8"/>
      <c r="OYX1388" s="8"/>
      <c r="OYY1388" s="8"/>
      <c r="OYZ1388" s="8"/>
      <c r="OZA1388" s="8"/>
      <c r="OZB1388" s="8"/>
      <c r="OZC1388" s="8"/>
      <c r="OZD1388" s="8"/>
      <c r="OZE1388" s="8"/>
      <c r="OZF1388" s="8"/>
      <c r="OZG1388" s="8"/>
      <c r="OZH1388" s="8"/>
      <c r="OZI1388" s="8"/>
      <c r="OZJ1388" s="8"/>
      <c r="OZK1388" s="8"/>
      <c r="OZL1388" s="8"/>
      <c r="OZM1388" s="8"/>
      <c r="OZN1388" s="8"/>
      <c r="OZO1388" s="8"/>
      <c r="OZP1388" s="8"/>
      <c r="OZQ1388" s="8"/>
      <c r="OZR1388" s="8"/>
      <c r="OZS1388" s="8"/>
      <c r="OZT1388" s="8"/>
      <c r="OZU1388" s="8"/>
      <c r="OZV1388" s="8"/>
      <c r="OZW1388" s="8"/>
      <c r="OZX1388" s="8"/>
      <c r="OZY1388" s="8"/>
      <c r="OZZ1388" s="8"/>
      <c r="PAA1388" s="8"/>
      <c r="PAB1388" s="8"/>
      <c r="PAC1388" s="8"/>
      <c r="PAD1388" s="8"/>
      <c r="PAE1388" s="8"/>
      <c r="PAF1388" s="8"/>
      <c r="PAG1388" s="8"/>
      <c r="PAH1388" s="8"/>
      <c r="PAI1388" s="8"/>
      <c r="PAJ1388" s="8"/>
      <c r="PAK1388" s="8"/>
      <c r="PAL1388" s="8"/>
      <c r="PAM1388" s="8"/>
      <c r="PAN1388" s="8"/>
      <c r="PAO1388" s="8"/>
      <c r="PAP1388" s="8"/>
      <c r="PAQ1388" s="8"/>
      <c r="PAR1388" s="8"/>
      <c r="PAS1388" s="8"/>
      <c r="PAT1388" s="8"/>
      <c r="PAU1388" s="8"/>
      <c r="PAV1388" s="8"/>
      <c r="PAW1388" s="8"/>
      <c r="PAX1388" s="8"/>
      <c r="PAY1388" s="8"/>
      <c r="PAZ1388" s="8"/>
      <c r="PBA1388" s="8"/>
      <c r="PBB1388" s="8"/>
      <c r="PBC1388" s="8"/>
      <c r="PBD1388" s="8"/>
      <c r="PBE1388" s="8"/>
      <c r="PBF1388" s="8"/>
      <c r="PBG1388" s="8"/>
      <c r="PBH1388" s="8"/>
      <c r="PBI1388" s="8"/>
      <c r="PBJ1388" s="8"/>
      <c r="PBK1388" s="8"/>
      <c r="PBL1388" s="8"/>
      <c r="PBM1388" s="8"/>
      <c r="PBN1388" s="8"/>
      <c r="PBO1388" s="8"/>
      <c r="PBP1388" s="8"/>
      <c r="PBQ1388" s="8"/>
      <c r="PBR1388" s="8"/>
      <c r="PBS1388" s="8"/>
      <c r="PBT1388" s="8"/>
      <c r="PBU1388" s="8"/>
      <c r="PBV1388" s="8"/>
      <c r="PBW1388" s="8"/>
      <c r="PBX1388" s="8"/>
      <c r="PBY1388" s="8"/>
      <c r="PBZ1388" s="8"/>
      <c r="PCA1388" s="8"/>
      <c r="PCB1388" s="8"/>
      <c r="PCC1388" s="8"/>
      <c r="PCD1388" s="8"/>
      <c r="PCE1388" s="8"/>
      <c r="PCF1388" s="8"/>
      <c r="PCG1388" s="8"/>
      <c r="PCH1388" s="8"/>
      <c r="PCI1388" s="8"/>
      <c r="PCJ1388" s="8"/>
      <c r="PCK1388" s="8"/>
      <c r="PCL1388" s="8"/>
      <c r="PCM1388" s="8"/>
      <c r="PCN1388" s="8"/>
      <c r="PCO1388" s="8"/>
      <c r="PCP1388" s="8"/>
      <c r="PCQ1388" s="8"/>
      <c r="PCR1388" s="8"/>
      <c r="PCS1388" s="8"/>
      <c r="PCT1388" s="8"/>
      <c r="PCU1388" s="8"/>
      <c r="PCV1388" s="8"/>
      <c r="PCW1388" s="8"/>
      <c r="PCX1388" s="8"/>
      <c r="PCY1388" s="8"/>
      <c r="PCZ1388" s="8"/>
      <c r="PDA1388" s="8"/>
      <c r="PDB1388" s="8"/>
      <c r="PDC1388" s="8"/>
      <c r="PDD1388" s="8"/>
      <c r="PDE1388" s="8"/>
      <c r="PDF1388" s="8"/>
      <c r="PDG1388" s="8"/>
      <c r="PDH1388" s="8"/>
      <c r="PDI1388" s="8"/>
      <c r="PDJ1388" s="8"/>
      <c r="PDK1388" s="8"/>
      <c r="PDL1388" s="8"/>
      <c r="PDM1388" s="8"/>
      <c r="PDN1388" s="8"/>
      <c r="PDO1388" s="8"/>
      <c r="PDP1388" s="8"/>
      <c r="PDQ1388" s="8"/>
      <c r="PDR1388" s="8"/>
      <c r="PDS1388" s="8"/>
      <c r="PDT1388" s="8"/>
      <c r="PDU1388" s="8"/>
      <c r="PDV1388" s="8"/>
      <c r="PDW1388" s="8"/>
      <c r="PDX1388" s="8"/>
      <c r="PDY1388" s="8"/>
      <c r="PDZ1388" s="8"/>
      <c r="PEA1388" s="8"/>
      <c r="PEB1388" s="8"/>
      <c r="PEC1388" s="8"/>
      <c r="PED1388" s="8"/>
      <c r="PEE1388" s="8"/>
      <c r="PEF1388" s="8"/>
      <c r="PEG1388" s="8"/>
      <c r="PEH1388" s="8"/>
      <c r="PEI1388" s="8"/>
      <c r="PEJ1388" s="8"/>
      <c r="PEK1388" s="8"/>
      <c r="PEL1388" s="8"/>
      <c r="PEM1388" s="8"/>
      <c r="PEN1388" s="8"/>
      <c r="PEO1388" s="8"/>
      <c r="PEP1388" s="8"/>
      <c r="PEQ1388" s="8"/>
      <c r="PER1388" s="8"/>
      <c r="PES1388" s="8"/>
      <c r="PET1388" s="8"/>
      <c r="PEU1388" s="8"/>
      <c r="PEV1388" s="8"/>
      <c r="PEW1388" s="8"/>
      <c r="PEX1388" s="8"/>
      <c r="PEY1388" s="8"/>
      <c r="PEZ1388" s="8"/>
      <c r="PFA1388" s="8"/>
      <c r="PFB1388" s="8"/>
      <c r="PFC1388" s="8"/>
      <c r="PFD1388" s="8"/>
      <c r="PFE1388" s="8"/>
      <c r="PFF1388" s="8"/>
      <c r="PFG1388" s="8"/>
      <c r="PFH1388" s="8"/>
      <c r="PFI1388" s="8"/>
      <c r="PFJ1388" s="8"/>
      <c r="PFK1388" s="8"/>
      <c r="PFL1388" s="8"/>
      <c r="PFM1388" s="8"/>
      <c r="PFN1388" s="8"/>
      <c r="PFO1388" s="8"/>
      <c r="PFP1388" s="8"/>
      <c r="PFQ1388" s="8"/>
      <c r="PFR1388" s="8"/>
      <c r="PFS1388" s="8"/>
      <c r="PFT1388" s="8"/>
      <c r="PFU1388" s="8"/>
      <c r="PFV1388" s="8"/>
      <c r="PFW1388" s="8"/>
      <c r="PFX1388" s="8"/>
      <c r="PFY1388" s="8"/>
      <c r="PFZ1388" s="8"/>
      <c r="PGA1388" s="8"/>
      <c r="PGB1388" s="8"/>
      <c r="PGC1388" s="8"/>
      <c r="PGD1388" s="8"/>
      <c r="PGE1388" s="8"/>
      <c r="PGF1388" s="8"/>
      <c r="PGG1388" s="8"/>
      <c r="PGH1388" s="8"/>
      <c r="PGI1388" s="8"/>
      <c r="PGJ1388" s="8"/>
      <c r="PGK1388" s="8"/>
      <c r="PGL1388" s="8"/>
      <c r="PGM1388" s="8"/>
      <c r="PGN1388" s="8"/>
      <c r="PGO1388" s="8"/>
      <c r="PGP1388" s="8"/>
      <c r="PGQ1388" s="8"/>
      <c r="PGR1388" s="8"/>
      <c r="PGS1388" s="8"/>
      <c r="PGT1388" s="8"/>
      <c r="PGU1388" s="8"/>
      <c r="PGV1388" s="8"/>
      <c r="PGW1388" s="8"/>
      <c r="PGX1388" s="8"/>
      <c r="PGY1388" s="8"/>
      <c r="PGZ1388" s="8"/>
      <c r="PHA1388" s="8"/>
      <c r="PHB1388" s="8"/>
      <c r="PHC1388" s="8"/>
      <c r="PHD1388" s="8"/>
      <c r="PHE1388" s="8"/>
      <c r="PHF1388" s="8"/>
      <c r="PHG1388" s="8"/>
      <c r="PHH1388" s="8"/>
      <c r="PHI1388" s="8"/>
      <c r="PHJ1388" s="8"/>
      <c r="PHK1388" s="8"/>
      <c r="PHL1388" s="8"/>
      <c r="PHM1388" s="8"/>
      <c r="PHN1388" s="8"/>
      <c r="PHO1388" s="8"/>
      <c r="PHP1388" s="8"/>
      <c r="PHQ1388" s="8"/>
      <c r="PHR1388" s="8"/>
      <c r="PHS1388" s="8"/>
      <c r="PHT1388" s="8"/>
      <c r="PHU1388" s="8"/>
      <c r="PHV1388" s="8"/>
      <c r="PHW1388" s="8"/>
      <c r="PHX1388" s="8"/>
      <c r="PHY1388" s="8"/>
      <c r="PHZ1388" s="8"/>
      <c r="PIA1388" s="8"/>
      <c r="PIB1388" s="8"/>
      <c r="PIC1388" s="8"/>
      <c r="PID1388" s="8"/>
      <c r="PIE1388" s="8"/>
      <c r="PIF1388" s="8"/>
      <c r="PIG1388" s="8"/>
      <c r="PIH1388" s="8"/>
      <c r="PII1388" s="8"/>
      <c r="PIJ1388" s="8"/>
      <c r="PIK1388" s="8"/>
      <c r="PIL1388" s="8"/>
      <c r="PIM1388" s="8"/>
      <c r="PIN1388" s="8"/>
      <c r="PIO1388" s="8"/>
      <c r="PIP1388" s="8"/>
      <c r="PIQ1388" s="8"/>
      <c r="PIR1388" s="8"/>
      <c r="PIS1388" s="8"/>
      <c r="PIT1388" s="8"/>
      <c r="PIU1388" s="8"/>
      <c r="PIV1388" s="8"/>
      <c r="PIW1388" s="8"/>
      <c r="PIX1388" s="8"/>
      <c r="PIY1388" s="8"/>
      <c r="PIZ1388" s="8"/>
      <c r="PJA1388" s="8"/>
      <c r="PJB1388" s="8"/>
      <c r="PJC1388" s="8"/>
      <c r="PJD1388" s="8"/>
      <c r="PJE1388" s="8"/>
      <c r="PJF1388" s="8"/>
      <c r="PJG1388" s="8"/>
      <c r="PJH1388" s="8"/>
      <c r="PJI1388" s="8"/>
      <c r="PJJ1388" s="8"/>
      <c r="PJK1388" s="8"/>
      <c r="PJL1388" s="8"/>
      <c r="PJM1388" s="8"/>
      <c r="PJN1388" s="8"/>
      <c r="PJO1388" s="8"/>
      <c r="PJP1388" s="8"/>
      <c r="PJQ1388" s="8"/>
      <c r="PJR1388" s="8"/>
      <c r="PJS1388" s="8"/>
      <c r="PJT1388" s="8"/>
      <c r="PJU1388" s="8"/>
      <c r="PJV1388" s="8"/>
      <c r="PJW1388" s="8"/>
      <c r="PJX1388" s="8"/>
      <c r="PJY1388" s="8"/>
      <c r="PJZ1388" s="8"/>
      <c r="PKA1388" s="8"/>
      <c r="PKB1388" s="8"/>
      <c r="PKC1388" s="8"/>
      <c r="PKD1388" s="8"/>
      <c r="PKE1388" s="8"/>
      <c r="PKF1388" s="8"/>
      <c r="PKG1388" s="8"/>
      <c r="PKH1388" s="8"/>
      <c r="PKI1388" s="8"/>
      <c r="PKJ1388" s="8"/>
      <c r="PKK1388" s="8"/>
      <c r="PKL1388" s="8"/>
      <c r="PKM1388" s="8"/>
      <c r="PKN1388" s="8"/>
      <c r="PKO1388" s="8"/>
      <c r="PKP1388" s="8"/>
      <c r="PKQ1388" s="8"/>
      <c r="PKR1388" s="8"/>
      <c r="PKS1388" s="8"/>
      <c r="PKT1388" s="8"/>
      <c r="PKU1388" s="8"/>
      <c r="PKV1388" s="8"/>
      <c r="PKW1388" s="8"/>
      <c r="PKX1388" s="8"/>
      <c r="PKY1388" s="8"/>
      <c r="PKZ1388" s="8"/>
      <c r="PLA1388" s="8"/>
      <c r="PLB1388" s="8"/>
      <c r="PLC1388" s="8"/>
      <c r="PLD1388" s="8"/>
      <c r="PLE1388" s="8"/>
      <c r="PLF1388" s="8"/>
      <c r="PLG1388" s="8"/>
      <c r="PLH1388" s="8"/>
      <c r="PLI1388" s="8"/>
      <c r="PLJ1388" s="8"/>
      <c r="PLK1388" s="8"/>
      <c r="PLL1388" s="8"/>
      <c r="PLM1388" s="8"/>
      <c r="PLN1388" s="8"/>
      <c r="PLO1388" s="8"/>
      <c r="PLP1388" s="8"/>
      <c r="PLQ1388" s="8"/>
      <c r="PLR1388" s="8"/>
      <c r="PLS1388" s="8"/>
      <c r="PLT1388" s="8"/>
      <c r="PLU1388" s="8"/>
      <c r="PLV1388" s="8"/>
      <c r="PLW1388" s="8"/>
      <c r="PLX1388" s="8"/>
      <c r="PLY1388" s="8"/>
      <c r="PLZ1388" s="8"/>
      <c r="PMA1388" s="8"/>
      <c r="PMB1388" s="8"/>
      <c r="PMC1388" s="8"/>
      <c r="PMD1388" s="8"/>
      <c r="PME1388" s="8"/>
      <c r="PMF1388" s="8"/>
      <c r="PMG1388" s="8"/>
      <c r="PMH1388" s="8"/>
      <c r="PMI1388" s="8"/>
      <c r="PMJ1388" s="8"/>
      <c r="PMK1388" s="8"/>
      <c r="PML1388" s="8"/>
      <c r="PMM1388" s="8"/>
      <c r="PMN1388" s="8"/>
      <c r="PMO1388" s="8"/>
      <c r="PMP1388" s="8"/>
      <c r="PMQ1388" s="8"/>
      <c r="PMR1388" s="8"/>
      <c r="PMS1388" s="8"/>
      <c r="PMT1388" s="8"/>
      <c r="PMU1388" s="8"/>
      <c r="PMV1388" s="8"/>
      <c r="PMW1388" s="8"/>
      <c r="PMX1388" s="8"/>
      <c r="PMY1388" s="8"/>
      <c r="PMZ1388" s="8"/>
      <c r="PNA1388" s="8"/>
      <c r="PNB1388" s="8"/>
      <c r="PNC1388" s="8"/>
      <c r="PND1388" s="8"/>
      <c r="PNE1388" s="8"/>
      <c r="PNF1388" s="8"/>
      <c r="PNG1388" s="8"/>
      <c r="PNH1388" s="8"/>
      <c r="PNI1388" s="8"/>
      <c r="PNJ1388" s="8"/>
      <c r="PNK1388" s="8"/>
      <c r="PNL1388" s="8"/>
      <c r="PNM1388" s="8"/>
      <c r="PNN1388" s="8"/>
      <c r="PNO1388" s="8"/>
      <c r="PNP1388" s="8"/>
      <c r="PNQ1388" s="8"/>
      <c r="PNR1388" s="8"/>
      <c r="PNS1388" s="8"/>
      <c r="PNT1388" s="8"/>
      <c r="PNU1388" s="8"/>
      <c r="PNV1388" s="8"/>
      <c r="PNW1388" s="8"/>
      <c r="PNX1388" s="8"/>
      <c r="PNY1388" s="8"/>
      <c r="PNZ1388" s="8"/>
      <c r="POA1388" s="8"/>
      <c r="POB1388" s="8"/>
      <c r="POC1388" s="8"/>
      <c r="POD1388" s="8"/>
      <c r="POE1388" s="8"/>
      <c r="POF1388" s="8"/>
      <c r="POG1388" s="8"/>
      <c r="POH1388" s="8"/>
      <c r="POI1388" s="8"/>
      <c r="POJ1388" s="8"/>
      <c r="POK1388" s="8"/>
      <c r="POL1388" s="8"/>
      <c r="POM1388" s="8"/>
      <c r="PON1388" s="8"/>
      <c r="POO1388" s="8"/>
      <c r="POP1388" s="8"/>
      <c r="POQ1388" s="8"/>
      <c r="POR1388" s="8"/>
      <c r="POS1388" s="8"/>
      <c r="POT1388" s="8"/>
      <c r="POU1388" s="8"/>
      <c r="POV1388" s="8"/>
      <c r="POW1388" s="8"/>
      <c r="POX1388" s="8"/>
      <c r="POY1388" s="8"/>
      <c r="POZ1388" s="8"/>
      <c r="PPA1388" s="8"/>
      <c r="PPB1388" s="8"/>
      <c r="PPC1388" s="8"/>
      <c r="PPD1388" s="8"/>
      <c r="PPE1388" s="8"/>
      <c r="PPF1388" s="8"/>
      <c r="PPG1388" s="8"/>
      <c r="PPH1388" s="8"/>
      <c r="PPI1388" s="8"/>
      <c r="PPJ1388" s="8"/>
      <c r="PPK1388" s="8"/>
      <c r="PPL1388" s="8"/>
      <c r="PPM1388" s="8"/>
      <c r="PPN1388" s="8"/>
      <c r="PPO1388" s="8"/>
      <c r="PPP1388" s="8"/>
      <c r="PPQ1388" s="8"/>
      <c r="PPR1388" s="8"/>
      <c r="PPS1388" s="8"/>
      <c r="PPT1388" s="8"/>
      <c r="PPU1388" s="8"/>
      <c r="PPV1388" s="8"/>
      <c r="PPW1388" s="8"/>
      <c r="PPX1388" s="8"/>
      <c r="PPY1388" s="8"/>
      <c r="PPZ1388" s="8"/>
      <c r="PQA1388" s="8"/>
      <c r="PQB1388" s="8"/>
      <c r="PQC1388" s="8"/>
      <c r="PQD1388" s="8"/>
      <c r="PQE1388" s="8"/>
      <c r="PQF1388" s="8"/>
      <c r="PQG1388" s="8"/>
      <c r="PQH1388" s="8"/>
      <c r="PQI1388" s="8"/>
      <c r="PQJ1388" s="8"/>
      <c r="PQK1388" s="8"/>
      <c r="PQL1388" s="8"/>
      <c r="PQM1388" s="8"/>
      <c r="PQN1388" s="8"/>
      <c r="PQO1388" s="8"/>
      <c r="PQP1388" s="8"/>
      <c r="PQQ1388" s="8"/>
      <c r="PQR1388" s="8"/>
      <c r="PQS1388" s="8"/>
      <c r="PQT1388" s="8"/>
      <c r="PQU1388" s="8"/>
      <c r="PQV1388" s="8"/>
      <c r="PQW1388" s="8"/>
      <c r="PQX1388" s="8"/>
      <c r="PQY1388" s="8"/>
      <c r="PQZ1388" s="8"/>
      <c r="PRA1388" s="8"/>
      <c r="PRB1388" s="8"/>
      <c r="PRC1388" s="8"/>
      <c r="PRD1388" s="8"/>
      <c r="PRE1388" s="8"/>
      <c r="PRF1388" s="8"/>
      <c r="PRG1388" s="8"/>
      <c r="PRH1388" s="8"/>
      <c r="PRI1388" s="8"/>
      <c r="PRJ1388" s="8"/>
      <c r="PRK1388" s="8"/>
      <c r="PRL1388" s="8"/>
      <c r="PRM1388" s="8"/>
      <c r="PRN1388" s="8"/>
      <c r="PRO1388" s="8"/>
      <c r="PRP1388" s="8"/>
      <c r="PRQ1388" s="8"/>
      <c r="PRR1388" s="8"/>
      <c r="PRS1388" s="8"/>
      <c r="PRT1388" s="8"/>
      <c r="PRU1388" s="8"/>
      <c r="PRV1388" s="8"/>
      <c r="PRW1388" s="8"/>
      <c r="PRX1388" s="8"/>
      <c r="PRY1388" s="8"/>
      <c r="PRZ1388" s="8"/>
      <c r="PSA1388" s="8"/>
      <c r="PSB1388" s="8"/>
      <c r="PSC1388" s="8"/>
      <c r="PSD1388" s="8"/>
      <c r="PSE1388" s="8"/>
      <c r="PSF1388" s="8"/>
      <c r="PSG1388" s="8"/>
      <c r="PSH1388" s="8"/>
      <c r="PSI1388" s="8"/>
      <c r="PSJ1388" s="8"/>
      <c r="PSK1388" s="8"/>
      <c r="PSL1388" s="8"/>
      <c r="PSM1388" s="8"/>
      <c r="PSN1388" s="8"/>
      <c r="PSO1388" s="8"/>
      <c r="PSP1388" s="8"/>
      <c r="PSQ1388" s="8"/>
      <c r="PSR1388" s="8"/>
      <c r="PSS1388" s="8"/>
      <c r="PST1388" s="8"/>
      <c r="PSU1388" s="8"/>
      <c r="PSV1388" s="8"/>
      <c r="PSW1388" s="8"/>
      <c r="PSX1388" s="8"/>
      <c r="PSY1388" s="8"/>
      <c r="PSZ1388" s="8"/>
      <c r="PTA1388" s="8"/>
      <c r="PTB1388" s="8"/>
      <c r="PTC1388" s="8"/>
      <c r="PTD1388" s="8"/>
      <c r="PTE1388" s="8"/>
      <c r="PTF1388" s="8"/>
      <c r="PTG1388" s="8"/>
      <c r="PTH1388" s="8"/>
      <c r="PTI1388" s="8"/>
      <c r="PTJ1388" s="8"/>
      <c r="PTK1388" s="8"/>
      <c r="PTL1388" s="8"/>
      <c r="PTM1388" s="8"/>
      <c r="PTN1388" s="8"/>
      <c r="PTO1388" s="8"/>
      <c r="PTP1388" s="8"/>
      <c r="PTQ1388" s="8"/>
      <c r="PTR1388" s="8"/>
      <c r="PTS1388" s="8"/>
      <c r="PTT1388" s="8"/>
      <c r="PTU1388" s="8"/>
      <c r="PTV1388" s="8"/>
      <c r="PTW1388" s="8"/>
      <c r="PTX1388" s="8"/>
      <c r="PTY1388" s="8"/>
      <c r="PTZ1388" s="8"/>
      <c r="PUA1388" s="8"/>
      <c r="PUB1388" s="8"/>
      <c r="PUC1388" s="8"/>
      <c r="PUD1388" s="8"/>
      <c r="PUE1388" s="8"/>
      <c r="PUF1388" s="8"/>
      <c r="PUG1388" s="8"/>
      <c r="PUH1388" s="8"/>
      <c r="PUI1388" s="8"/>
      <c r="PUJ1388" s="8"/>
      <c r="PUK1388" s="8"/>
      <c r="PUL1388" s="8"/>
      <c r="PUM1388" s="8"/>
      <c r="PUN1388" s="8"/>
      <c r="PUO1388" s="8"/>
      <c r="PUP1388" s="8"/>
      <c r="PUQ1388" s="8"/>
      <c r="PUR1388" s="8"/>
      <c r="PUS1388" s="8"/>
      <c r="PUT1388" s="8"/>
      <c r="PUU1388" s="8"/>
      <c r="PUV1388" s="8"/>
      <c r="PUW1388" s="8"/>
      <c r="PUX1388" s="8"/>
      <c r="PUY1388" s="8"/>
      <c r="PUZ1388" s="8"/>
      <c r="PVA1388" s="8"/>
      <c r="PVB1388" s="8"/>
      <c r="PVC1388" s="8"/>
      <c r="PVD1388" s="8"/>
      <c r="PVE1388" s="8"/>
      <c r="PVF1388" s="8"/>
      <c r="PVG1388" s="8"/>
      <c r="PVH1388" s="8"/>
      <c r="PVI1388" s="8"/>
      <c r="PVJ1388" s="8"/>
      <c r="PVK1388" s="8"/>
      <c r="PVL1388" s="8"/>
      <c r="PVM1388" s="8"/>
      <c r="PVN1388" s="8"/>
      <c r="PVO1388" s="8"/>
      <c r="PVP1388" s="8"/>
      <c r="PVQ1388" s="8"/>
      <c r="PVR1388" s="8"/>
      <c r="PVS1388" s="8"/>
      <c r="PVT1388" s="8"/>
      <c r="PVU1388" s="8"/>
      <c r="PVV1388" s="8"/>
      <c r="PVW1388" s="8"/>
      <c r="PVX1388" s="8"/>
      <c r="PVY1388" s="8"/>
      <c r="PVZ1388" s="8"/>
      <c r="PWA1388" s="8"/>
      <c r="PWB1388" s="8"/>
      <c r="PWC1388" s="8"/>
      <c r="PWD1388" s="8"/>
      <c r="PWE1388" s="8"/>
      <c r="PWF1388" s="8"/>
      <c r="PWG1388" s="8"/>
      <c r="PWH1388" s="8"/>
      <c r="PWI1388" s="8"/>
      <c r="PWJ1388" s="8"/>
      <c r="PWK1388" s="8"/>
      <c r="PWL1388" s="8"/>
      <c r="PWM1388" s="8"/>
      <c r="PWN1388" s="8"/>
      <c r="PWO1388" s="8"/>
      <c r="PWP1388" s="8"/>
      <c r="PWQ1388" s="8"/>
      <c r="PWR1388" s="8"/>
      <c r="PWS1388" s="8"/>
      <c r="PWT1388" s="8"/>
      <c r="PWU1388" s="8"/>
      <c r="PWV1388" s="8"/>
      <c r="PWW1388" s="8"/>
      <c r="PWX1388" s="8"/>
      <c r="PWY1388" s="8"/>
      <c r="PWZ1388" s="8"/>
      <c r="PXA1388" s="8"/>
      <c r="PXB1388" s="8"/>
      <c r="PXC1388" s="8"/>
      <c r="PXD1388" s="8"/>
      <c r="PXE1388" s="8"/>
      <c r="PXF1388" s="8"/>
      <c r="PXG1388" s="8"/>
      <c r="PXH1388" s="8"/>
      <c r="PXI1388" s="8"/>
      <c r="PXJ1388" s="8"/>
      <c r="PXK1388" s="8"/>
      <c r="PXL1388" s="8"/>
      <c r="PXM1388" s="8"/>
      <c r="PXN1388" s="8"/>
      <c r="PXO1388" s="8"/>
      <c r="PXP1388" s="8"/>
      <c r="PXQ1388" s="8"/>
      <c r="PXR1388" s="8"/>
      <c r="PXS1388" s="8"/>
      <c r="PXT1388" s="8"/>
      <c r="PXU1388" s="8"/>
      <c r="PXV1388" s="8"/>
      <c r="PXW1388" s="8"/>
      <c r="PXX1388" s="8"/>
      <c r="PXY1388" s="8"/>
      <c r="PXZ1388" s="8"/>
      <c r="PYA1388" s="8"/>
      <c r="PYB1388" s="8"/>
      <c r="PYC1388" s="8"/>
      <c r="PYD1388" s="8"/>
      <c r="PYE1388" s="8"/>
      <c r="PYF1388" s="8"/>
      <c r="PYG1388" s="8"/>
      <c r="PYH1388" s="8"/>
      <c r="PYI1388" s="8"/>
      <c r="PYJ1388" s="8"/>
      <c r="PYK1388" s="8"/>
      <c r="PYL1388" s="8"/>
      <c r="PYM1388" s="8"/>
      <c r="PYN1388" s="8"/>
      <c r="PYO1388" s="8"/>
      <c r="PYP1388" s="8"/>
      <c r="PYQ1388" s="8"/>
      <c r="PYR1388" s="8"/>
      <c r="PYS1388" s="8"/>
      <c r="PYT1388" s="8"/>
      <c r="PYU1388" s="8"/>
      <c r="PYV1388" s="8"/>
      <c r="PYW1388" s="8"/>
      <c r="PYX1388" s="8"/>
      <c r="PYY1388" s="8"/>
      <c r="PYZ1388" s="8"/>
      <c r="PZA1388" s="8"/>
      <c r="PZB1388" s="8"/>
      <c r="PZC1388" s="8"/>
      <c r="PZD1388" s="8"/>
      <c r="PZE1388" s="8"/>
      <c r="PZF1388" s="8"/>
      <c r="PZG1388" s="8"/>
      <c r="PZH1388" s="8"/>
      <c r="PZI1388" s="8"/>
      <c r="PZJ1388" s="8"/>
      <c r="PZK1388" s="8"/>
      <c r="PZL1388" s="8"/>
      <c r="PZM1388" s="8"/>
      <c r="PZN1388" s="8"/>
      <c r="PZO1388" s="8"/>
      <c r="PZP1388" s="8"/>
      <c r="PZQ1388" s="8"/>
      <c r="PZR1388" s="8"/>
      <c r="PZS1388" s="8"/>
      <c r="PZT1388" s="8"/>
      <c r="PZU1388" s="8"/>
      <c r="PZV1388" s="8"/>
      <c r="PZW1388" s="8"/>
      <c r="PZX1388" s="8"/>
      <c r="PZY1388" s="8"/>
      <c r="PZZ1388" s="8"/>
      <c r="QAA1388" s="8"/>
      <c r="QAB1388" s="8"/>
      <c r="QAC1388" s="8"/>
      <c r="QAD1388" s="8"/>
      <c r="QAE1388" s="8"/>
      <c r="QAF1388" s="8"/>
      <c r="QAG1388" s="8"/>
      <c r="QAH1388" s="8"/>
      <c r="QAI1388" s="8"/>
      <c r="QAJ1388" s="8"/>
      <c r="QAK1388" s="8"/>
      <c r="QAL1388" s="8"/>
      <c r="QAM1388" s="8"/>
      <c r="QAN1388" s="8"/>
      <c r="QAO1388" s="8"/>
      <c r="QAP1388" s="8"/>
      <c r="QAQ1388" s="8"/>
      <c r="QAR1388" s="8"/>
      <c r="QAS1388" s="8"/>
      <c r="QAT1388" s="8"/>
      <c r="QAU1388" s="8"/>
      <c r="QAV1388" s="8"/>
      <c r="QAW1388" s="8"/>
      <c r="QAX1388" s="8"/>
      <c r="QAY1388" s="8"/>
      <c r="QAZ1388" s="8"/>
      <c r="QBA1388" s="8"/>
      <c r="QBB1388" s="8"/>
      <c r="QBC1388" s="8"/>
      <c r="QBD1388" s="8"/>
      <c r="QBE1388" s="8"/>
      <c r="QBF1388" s="8"/>
      <c r="QBG1388" s="8"/>
      <c r="QBH1388" s="8"/>
      <c r="QBI1388" s="8"/>
      <c r="QBJ1388" s="8"/>
      <c r="QBK1388" s="8"/>
      <c r="QBL1388" s="8"/>
      <c r="QBM1388" s="8"/>
      <c r="QBN1388" s="8"/>
      <c r="QBO1388" s="8"/>
      <c r="QBP1388" s="8"/>
      <c r="QBQ1388" s="8"/>
      <c r="QBR1388" s="8"/>
      <c r="QBS1388" s="8"/>
      <c r="QBT1388" s="8"/>
      <c r="QBU1388" s="8"/>
      <c r="QBV1388" s="8"/>
      <c r="QBW1388" s="8"/>
      <c r="QBX1388" s="8"/>
      <c r="QBY1388" s="8"/>
      <c r="QBZ1388" s="8"/>
      <c r="QCA1388" s="8"/>
      <c r="QCB1388" s="8"/>
      <c r="QCC1388" s="8"/>
      <c r="QCD1388" s="8"/>
      <c r="QCE1388" s="8"/>
      <c r="QCF1388" s="8"/>
      <c r="QCG1388" s="8"/>
      <c r="QCH1388" s="8"/>
      <c r="QCI1388" s="8"/>
      <c r="QCJ1388" s="8"/>
      <c r="QCK1388" s="8"/>
      <c r="QCL1388" s="8"/>
      <c r="QCM1388" s="8"/>
      <c r="QCN1388" s="8"/>
      <c r="QCO1388" s="8"/>
      <c r="QCP1388" s="8"/>
      <c r="QCQ1388" s="8"/>
      <c r="QCR1388" s="8"/>
      <c r="QCS1388" s="8"/>
      <c r="QCT1388" s="8"/>
      <c r="QCU1388" s="8"/>
      <c r="QCV1388" s="8"/>
      <c r="QCW1388" s="8"/>
      <c r="QCX1388" s="8"/>
      <c r="QCY1388" s="8"/>
      <c r="QCZ1388" s="8"/>
      <c r="QDA1388" s="8"/>
      <c r="QDB1388" s="8"/>
      <c r="QDC1388" s="8"/>
      <c r="QDD1388" s="8"/>
      <c r="QDE1388" s="8"/>
      <c r="QDF1388" s="8"/>
      <c r="QDG1388" s="8"/>
      <c r="QDH1388" s="8"/>
      <c r="QDI1388" s="8"/>
      <c r="QDJ1388" s="8"/>
      <c r="QDK1388" s="8"/>
      <c r="QDL1388" s="8"/>
      <c r="QDM1388" s="8"/>
      <c r="QDN1388" s="8"/>
      <c r="QDO1388" s="8"/>
      <c r="QDP1388" s="8"/>
      <c r="QDQ1388" s="8"/>
      <c r="QDR1388" s="8"/>
      <c r="QDS1388" s="8"/>
      <c r="QDT1388" s="8"/>
      <c r="QDU1388" s="8"/>
      <c r="QDV1388" s="8"/>
      <c r="QDW1388" s="8"/>
      <c r="QDX1388" s="8"/>
      <c r="QDY1388" s="8"/>
      <c r="QDZ1388" s="8"/>
      <c r="QEA1388" s="8"/>
      <c r="QEB1388" s="8"/>
      <c r="QEC1388" s="8"/>
      <c r="QED1388" s="8"/>
      <c r="QEE1388" s="8"/>
      <c r="QEF1388" s="8"/>
      <c r="QEG1388" s="8"/>
      <c r="QEH1388" s="8"/>
      <c r="QEI1388" s="8"/>
      <c r="QEJ1388" s="8"/>
      <c r="QEK1388" s="8"/>
      <c r="QEL1388" s="8"/>
      <c r="QEM1388" s="8"/>
      <c r="QEN1388" s="8"/>
      <c r="QEO1388" s="8"/>
      <c r="QEP1388" s="8"/>
      <c r="QEQ1388" s="8"/>
      <c r="QER1388" s="8"/>
      <c r="QES1388" s="8"/>
      <c r="QET1388" s="8"/>
      <c r="QEU1388" s="8"/>
      <c r="QEV1388" s="8"/>
      <c r="QEW1388" s="8"/>
      <c r="QEX1388" s="8"/>
      <c r="QEY1388" s="8"/>
      <c r="QEZ1388" s="8"/>
      <c r="QFA1388" s="8"/>
      <c r="QFB1388" s="8"/>
      <c r="QFC1388" s="8"/>
      <c r="QFD1388" s="8"/>
      <c r="QFE1388" s="8"/>
      <c r="QFF1388" s="8"/>
      <c r="QFG1388" s="8"/>
      <c r="QFH1388" s="8"/>
      <c r="QFI1388" s="8"/>
      <c r="QFJ1388" s="8"/>
      <c r="QFK1388" s="8"/>
      <c r="QFL1388" s="8"/>
      <c r="QFM1388" s="8"/>
      <c r="QFN1388" s="8"/>
      <c r="QFO1388" s="8"/>
      <c r="QFP1388" s="8"/>
      <c r="QFQ1388" s="8"/>
      <c r="QFR1388" s="8"/>
      <c r="QFS1388" s="8"/>
      <c r="QFT1388" s="8"/>
      <c r="QFU1388" s="8"/>
      <c r="QFV1388" s="8"/>
      <c r="QFW1388" s="8"/>
      <c r="QFX1388" s="8"/>
      <c r="QFY1388" s="8"/>
      <c r="QFZ1388" s="8"/>
      <c r="QGA1388" s="8"/>
      <c r="QGB1388" s="8"/>
      <c r="QGC1388" s="8"/>
      <c r="QGD1388" s="8"/>
      <c r="QGE1388" s="8"/>
      <c r="QGF1388" s="8"/>
      <c r="QGG1388" s="8"/>
      <c r="QGH1388" s="8"/>
      <c r="QGI1388" s="8"/>
      <c r="QGJ1388" s="8"/>
      <c r="QGK1388" s="8"/>
      <c r="QGL1388" s="8"/>
      <c r="QGM1388" s="8"/>
      <c r="QGN1388" s="8"/>
      <c r="QGO1388" s="8"/>
      <c r="QGP1388" s="8"/>
      <c r="QGQ1388" s="8"/>
      <c r="QGR1388" s="8"/>
      <c r="QGS1388" s="8"/>
      <c r="QGT1388" s="8"/>
      <c r="QGU1388" s="8"/>
      <c r="QGV1388" s="8"/>
      <c r="QGW1388" s="8"/>
      <c r="QGX1388" s="8"/>
      <c r="QGY1388" s="8"/>
      <c r="QGZ1388" s="8"/>
      <c r="QHA1388" s="8"/>
      <c r="QHB1388" s="8"/>
      <c r="QHC1388" s="8"/>
      <c r="QHD1388" s="8"/>
      <c r="QHE1388" s="8"/>
      <c r="QHF1388" s="8"/>
      <c r="QHG1388" s="8"/>
      <c r="QHH1388" s="8"/>
      <c r="QHI1388" s="8"/>
      <c r="QHJ1388" s="8"/>
      <c r="QHK1388" s="8"/>
      <c r="QHL1388" s="8"/>
      <c r="QHM1388" s="8"/>
      <c r="QHN1388" s="8"/>
      <c r="QHO1388" s="8"/>
      <c r="QHP1388" s="8"/>
      <c r="QHQ1388" s="8"/>
      <c r="QHR1388" s="8"/>
      <c r="QHS1388" s="8"/>
      <c r="QHT1388" s="8"/>
      <c r="QHU1388" s="8"/>
      <c r="QHV1388" s="8"/>
      <c r="QHW1388" s="8"/>
      <c r="QHX1388" s="8"/>
      <c r="QHY1388" s="8"/>
      <c r="QHZ1388" s="8"/>
      <c r="QIA1388" s="8"/>
      <c r="QIB1388" s="8"/>
      <c r="QIC1388" s="8"/>
      <c r="QID1388" s="8"/>
      <c r="QIE1388" s="8"/>
      <c r="QIF1388" s="8"/>
      <c r="QIG1388" s="8"/>
      <c r="QIH1388" s="8"/>
      <c r="QII1388" s="8"/>
      <c r="QIJ1388" s="8"/>
      <c r="QIK1388" s="8"/>
      <c r="QIL1388" s="8"/>
      <c r="QIM1388" s="8"/>
      <c r="QIN1388" s="8"/>
      <c r="QIO1388" s="8"/>
      <c r="QIP1388" s="8"/>
      <c r="QIQ1388" s="8"/>
      <c r="QIR1388" s="8"/>
      <c r="QIS1388" s="8"/>
      <c r="QIT1388" s="8"/>
      <c r="QIU1388" s="8"/>
      <c r="QIV1388" s="8"/>
      <c r="QIW1388" s="8"/>
      <c r="QIX1388" s="8"/>
      <c r="QIY1388" s="8"/>
      <c r="QIZ1388" s="8"/>
      <c r="QJA1388" s="8"/>
      <c r="QJB1388" s="8"/>
      <c r="QJC1388" s="8"/>
      <c r="QJD1388" s="8"/>
      <c r="QJE1388" s="8"/>
      <c r="QJF1388" s="8"/>
      <c r="QJG1388" s="8"/>
      <c r="QJH1388" s="8"/>
      <c r="QJI1388" s="8"/>
      <c r="QJJ1388" s="8"/>
      <c r="QJK1388" s="8"/>
      <c r="QJL1388" s="8"/>
      <c r="QJM1388" s="8"/>
      <c r="QJN1388" s="8"/>
      <c r="QJO1388" s="8"/>
      <c r="QJP1388" s="8"/>
      <c r="QJQ1388" s="8"/>
      <c r="QJR1388" s="8"/>
      <c r="QJS1388" s="8"/>
      <c r="QJT1388" s="8"/>
      <c r="QJU1388" s="8"/>
      <c r="QJV1388" s="8"/>
      <c r="QJW1388" s="8"/>
      <c r="QJX1388" s="8"/>
      <c r="QJY1388" s="8"/>
      <c r="QJZ1388" s="8"/>
      <c r="QKA1388" s="8"/>
      <c r="QKB1388" s="8"/>
      <c r="QKC1388" s="8"/>
      <c r="QKD1388" s="8"/>
      <c r="QKE1388" s="8"/>
      <c r="QKF1388" s="8"/>
      <c r="QKG1388" s="8"/>
      <c r="QKH1388" s="8"/>
      <c r="QKI1388" s="8"/>
      <c r="QKJ1388" s="8"/>
      <c r="QKK1388" s="8"/>
      <c r="QKL1388" s="8"/>
      <c r="QKM1388" s="8"/>
      <c r="QKN1388" s="8"/>
      <c r="QKO1388" s="8"/>
      <c r="QKP1388" s="8"/>
      <c r="QKQ1388" s="8"/>
      <c r="QKR1388" s="8"/>
      <c r="QKS1388" s="8"/>
      <c r="QKT1388" s="8"/>
      <c r="QKU1388" s="8"/>
      <c r="QKV1388" s="8"/>
      <c r="QKW1388" s="8"/>
      <c r="QKX1388" s="8"/>
      <c r="QKY1388" s="8"/>
      <c r="QKZ1388" s="8"/>
      <c r="QLA1388" s="8"/>
      <c r="QLB1388" s="8"/>
      <c r="QLC1388" s="8"/>
      <c r="QLD1388" s="8"/>
      <c r="QLE1388" s="8"/>
      <c r="QLF1388" s="8"/>
      <c r="QLG1388" s="8"/>
      <c r="QLH1388" s="8"/>
      <c r="QLI1388" s="8"/>
      <c r="QLJ1388" s="8"/>
      <c r="QLK1388" s="8"/>
      <c r="QLL1388" s="8"/>
      <c r="QLM1388" s="8"/>
      <c r="QLN1388" s="8"/>
      <c r="QLO1388" s="8"/>
      <c r="QLP1388" s="8"/>
      <c r="QLQ1388" s="8"/>
      <c r="QLR1388" s="8"/>
      <c r="QLS1388" s="8"/>
      <c r="QLT1388" s="8"/>
      <c r="QLU1388" s="8"/>
      <c r="QLV1388" s="8"/>
      <c r="QLW1388" s="8"/>
      <c r="QLX1388" s="8"/>
      <c r="QLY1388" s="8"/>
      <c r="QLZ1388" s="8"/>
      <c r="QMA1388" s="8"/>
      <c r="QMB1388" s="8"/>
      <c r="QMC1388" s="8"/>
      <c r="QMD1388" s="8"/>
      <c r="QME1388" s="8"/>
      <c r="QMF1388" s="8"/>
      <c r="QMG1388" s="8"/>
      <c r="QMH1388" s="8"/>
      <c r="QMI1388" s="8"/>
      <c r="QMJ1388" s="8"/>
      <c r="QMK1388" s="8"/>
      <c r="QML1388" s="8"/>
      <c r="QMM1388" s="8"/>
      <c r="QMN1388" s="8"/>
      <c r="QMO1388" s="8"/>
      <c r="QMP1388" s="8"/>
      <c r="QMQ1388" s="8"/>
      <c r="QMR1388" s="8"/>
      <c r="QMS1388" s="8"/>
      <c r="QMT1388" s="8"/>
      <c r="QMU1388" s="8"/>
      <c r="QMV1388" s="8"/>
      <c r="QMW1388" s="8"/>
      <c r="QMX1388" s="8"/>
      <c r="QMY1388" s="8"/>
      <c r="QMZ1388" s="8"/>
      <c r="QNA1388" s="8"/>
      <c r="QNB1388" s="8"/>
      <c r="QNC1388" s="8"/>
      <c r="QND1388" s="8"/>
      <c r="QNE1388" s="8"/>
      <c r="QNF1388" s="8"/>
      <c r="QNG1388" s="8"/>
      <c r="QNH1388" s="8"/>
      <c r="QNI1388" s="8"/>
      <c r="QNJ1388" s="8"/>
      <c r="QNK1388" s="8"/>
      <c r="QNL1388" s="8"/>
      <c r="QNM1388" s="8"/>
      <c r="QNN1388" s="8"/>
      <c r="QNO1388" s="8"/>
      <c r="QNP1388" s="8"/>
      <c r="QNQ1388" s="8"/>
      <c r="QNR1388" s="8"/>
      <c r="QNS1388" s="8"/>
      <c r="QNT1388" s="8"/>
      <c r="QNU1388" s="8"/>
      <c r="QNV1388" s="8"/>
      <c r="QNW1388" s="8"/>
      <c r="QNX1388" s="8"/>
      <c r="QNY1388" s="8"/>
      <c r="QNZ1388" s="8"/>
      <c r="QOA1388" s="8"/>
      <c r="QOB1388" s="8"/>
      <c r="QOC1388" s="8"/>
      <c r="QOD1388" s="8"/>
      <c r="QOE1388" s="8"/>
      <c r="QOF1388" s="8"/>
      <c r="QOG1388" s="8"/>
      <c r="QOH1388" s="8"/>
      <c r="QOI1388" s="8"/>
      <c r="QOJ1388" s="8"/>
      <c r="QOK1388" s="8"/>
      <c r="QOL1388" s="8"/>
      <c r="QOM1388" s="8"/>
      <c r="QON1388" s="8"/>
      <c r="QOO1388" s="8"/>
      <c r="QOP1388" s="8"/>
      <c r="QOQ1388" s="8"/>
      <c r="QOR1388" s="8"/>
      <c r="QOS1388" s="8"/>
      <c r="QOT1388" s="8"/>
      <c r="QOU1388" s="8"/>
      <c r="QOV1388" s="8"/>
      <c r="QOW1388" s="8"/>
      <c r="QOX1388" s="8"/>
      <c r="QOY1388" s="8"/>
      <c r="QOZ1388" s="8"/>
      <c r="QPA1388" s="8"/>
      <c r="QPB1388" s="8"/>
      <c r="QPC1388" s="8"/>
      <c r="QPD1388" s="8"/>
      <c r="QPE1388" s="8"/>
      <c r="QPF1388" s="8"/>
      <c r="QPG1388" s="8"/>
      <c r="QPH1388" s="8"/>
      <c r="QPI1388" s="8"/>
      <c r="QPJ1388" s="8"/>
      <c r="QPK1388" s="8"/>
      <c r="QPL1388" s="8"/>
      <c r="QPM1388" s="8"/>
      <c r="QPN1388" s="8"/>
      <c r="QPO1388" s="8"/>
      <c r="QPP1388" s="8"/>
      <c r="QPQ1388" s="8"/>
      <c r="QPR1388" s="8"/>
      <c r="QPS1388" s="8"/>
      <c r="QPT1388" s="8"/>
      <c r="QPU1388" s="8"/>
      <c r="QPV1388" s="8"/>
      <c r="QPW1388" s="8"/>
      <c r="QPX1388" s="8"/>
      <c r="QPY1388" s="8"/>
      <c r="QPZ1388" s="8"/>
      <c r="QQA1388" s="8"/>
      <c r="QQB1388" s="8"/>
      <c r="QQC1388" s="8"/>
      <c r="QQD1388" s="8"/>
      <c r="QQE1388" s="8"/>
      <c r="QQF1388" s="8"/>
      <c r="QQG1388" s="8"/>
      <c r="QQH1388" s="8"/>
      <c r="QQI1388" s="8"/>
      <c r="QQJ1388" s="8"/>
      <c r="QQK1388" s="8"/>
      <c r="QQL1388" s="8"/>
      <c r="QQM1388" s="8"/>
      <c r="QQN1388" s="8"/>
      <c r="QQO1388" s="8"/>
      <c r="QQP1388" s="8"/>
      <c r="QQQ1388" s="8"/>
      <c r="QQR1388" s="8"/>
      <c r="QQS1388" s="8"/>
      <c r="QQT1388" s="8"/>
      <c r="QQU1388" s="8"/>
      <c r="QQV1388" s="8"/>
      <c r="QQW1388" s="8"/>
      <c r="QQX1388" s="8"/>
      <c r="QQY1388" s="8"/>
      <c r="QQZ1388" s="8"/>
      <c r="QRA1388" s="8"/>
      <c r="QRB1388" s="8"/>
      <c r="QRC1388" s="8"/>
      <c r="QRD1388" s="8"/>
      <c r="QRE1388" s="8"/>
      <c r="QRF1388" s="8"/>
      <c r="QRG1388" s="8"/>
      <c r="QRH1388" s="8"/>
      <c r="QRI1388" s="8"/>
      <c r="QRJ1388" s="8"/>
      <c r="QRK1388" s="8"/>
      <c r="QRL1388" s="8"/>
      <c r="QRM1388" s="8"/>
      <c r="QRN1388" s="8"/>
      <c r="QRO1388" s="8"/>
      <c r="QRP1388" s="8"/>
      <c r="QRQ1388" s="8"/>
      <c r="QRR1388" s="8"/>
      <c r="QRS1388" s="8"/>
      <c r="QRT1388" s="8"/>
      <c r="QRU1388" s="8"/>
      <c r="QRV1388" s="8"/>
      <c r="QRW1388" s="8"/>
      <c r="QRX1388" s="8"/>
      <c r="QRY1388" s="8"/>
      <c r="QRZ1388" s="8"/>
      <c r="QSA1388" s="8"/>
      <c r="QSB1388" s="8"/>
      <c r="QSC1388" s="8"/>
      <c r="QSD1388" s="8"/>
      <c r="QSE1388" s="8"/>
      <c r="QSF1388" s="8"/>
      <c r="QSG1388" s="8"/>
      <c r="QSH1388" s="8"/>
      <c r="QSI1388" s="8"/>
      <c r="QSJ1388" s="8"/>
      <c r="QSK1388" s="8"/>
      <c r="QSL1388" s="8"/>
      <c r="QSM1388" s="8"/>
      <c r="QSN1388" s="8"/>
      <c r="QSO1388" s="8"/>
      <c r="QSP1388" s="8"/>
      <c r="QSQ1388" s="8"/>
      <c r="QSR1388" s="8"/>
      <c r="QSS1388" s="8"/>
      <c r="QST1388" s="8"/>
      <c r="QSU1388" s="8"/>
      <c r="QSV1388" s="8"/>
      <c r="QSW1388" s="8"/>
      <c r="QSX1388" s="8"/>
      <c r="QSY1388" s="8"/>
      <c r="QSZ1388" s="8"/>
      <c r="QTA1388" s="8"/>
      <c r="QTB1388" s="8"/>
      <c r="QTC1388" s="8"/>
      <c r="QTD1388" s="8"/>
      <c r="QTE1388" s="8"/>
      <c r="QTF1388" s="8"/>
      <c r="QTG1388" s="8"/>
      <c r="QTH1388" s="8"/>
      <c r="QTI1388" s="8"/>
      <c r="QTJ1388" s="8"/>
      <c r="QTK1388" s="8"/>
      <c r="QTL1388" s="8"/>
      <c r="QTM1388" s="8"/>
      <c r="QTN1388" s="8"/>
      <c r="QTO1388" s="8"/>
      <c r="QTP1388" s="8"/>
      <c r="QTQ1388" s="8"/>
      <c r="QTR1388" s="8"/>
      <c r="QTS1388" s="8"/>
      <c r="QTT1388" s="8"/>
      <c r="QTU1388" s="8"/>
      <c r="QTV1388" s="8"/>
      <c r="QTW1388" s="8"/>
      <c r="QTX1388" s="8"/>
      <c r="QTY1388" s="8"/>
      <c r="QTZ1388" s="8"/>
      <c r="QUA1388" s="8"/>
      <c r="QUB1388" s="8"/>
      <c r="QUC1388" s="8"/>
      <c r="QUD1388" s="8"/>
      <c r="QUE1388" s="8"/>
      <c r="QUF1388" s="8"/>
      <c r="QUG1388" s="8"/>
      <c r="QUH1388" s="8"/>
      <c r="QUI1388" s="8"/>
      <c r="QUJ1388" s="8"/>
      <c r="QUK1388" s="8"/>
      <c r="QUL1388" s="8"/>
      <c r="QUM1388" s="8"/>
      <c r="QUN1388" s="8"/>
      <c r="QUO1388" s="8"/>
      <c r="QUP1388" s="8"/>
      <c r="QUQ1388" s="8"/>
      <c r="QUR1388" s="8"/>
      <c r="QUS1388" s="8"/>
      <c r="QUT1388" s="8"/>
      <c r="QUU1388" s="8"/>
      <c r="QUV1388" s="8"/>
      <c r="QUW1388" s="8"/>
      <c r="QUX1388" s="8"/>
      <c r="QUY1388" s="8"/>
      <c r="QUZ1388" s="8"/>
      <c r="QVA1388" s="8"/>
      <c r="QVB1388" s="8"/>
      <c r="QVC1388" s="8"/>
      <c r="QVD1388" s="8"/>
      <c r="QVE1388" s="8"/>
      <c r="QVF1388" s="8"/>
      <c r="QVG1388" s="8"/>
      <c r="QVH1388" s="8"/>
      <c r="QVI1388" s="8"/>
      <c r="QVJ1388" s="8"/>
      <c r="QVK1388" s="8"/>
      <c r="QVL1388" s="8"/>
      <c r="QVM1388" s="8"/>
      <c r="QVN1388" s="8"/>
      <c r="QVO1388" s="8"/>
      <c r="QVP1388" s="8"/>
      <c r="QVQ1388" s="8"/>
      <c r="QVR1388" s="8"/>
      <c r="QVS1388" s="8"/>
      <c r="QVT1388" s="8"/>
      <c r="QVU1388" s="8"/>
      <c r="QVV1388" s="8"/>
      <c r="QVW1388" s="8"/>
      <c r="QVX1388" s="8"/>
      <c r="QVY1388" s="8"/>
      <c r="QVZ1388" s="8"/>
      <c r="QWA1388" s="8"/>
      <c r="QWB1388" s="8"/>
      <c r="QWC1388" s="8"/>
      <c r="QWD1388" s="8"/>
      <c r="QWE1388" s="8"/>
      <c r="QWF1388" s="8"/>
      <c r="QWG1388" s="8"/>
      <c r="QWH1388" s="8"/>
      <c r="QWI1388" s="8"/>
      <c r="QWJ1388" s="8"/>
      <c r="QWK1388" s="8"/>
      <c r="QWL1388" s="8"/>
      <c r="QWM1388" s="8"/>
      <c r="QWN1388" s="8"/>
      <c r="QWO1388" s="8"/>
      <c r="QWP1388" s="8"/>
      <c r="QWQ1388" s="8"/>
      <c r="QWR1388" s="8"/>
      <c r="QWS1388" s="8"/>
      <c r="QWT1388" s="8"/>
      <c r="QWU1388" s="8"/>
      <c r="QWV1388" s="8"/>
      <c r="QWW1388" s="8"/>
      <c r="QWX1388" s="8"/>
      <c r="QWY1388" s="8"/>
      <c r="QWZ1388" s="8"/>
      <c r="QXA1388" s="8"/>
      <c r="QXB1388" s="8"/>
      <c r="QXC1388" s="8"/>
      <c r="QXD1388" s="8"/>
      <c r="QXE1388" s="8"/>
      <c r="QXF1388" s="8"/>
      <c r="QXG1388" s="8"/>
      <c r="QXH1388" s="8"/>
      <c r="QXI1388" s="8"/>
      <c r="QXJ1388" s="8"/>
      <c r="QXK1388" s="8"/>
      <c r="QXL1388" s="8"/>
      <c r="QXM1388" s="8"/>
      <c r="QXN1388" s="8"/>
      <c r="QXO1388" s="8"/>
      <c r="QXP1388" s="8"/>
      <c r="QXQ1388" s="8"/>
      <c r="QXR1388" s="8"/>
      <c r="QXS1388" s="8"/>
      <c r="QXT1388" s="8"/>
      <c r="QXU1388" s="8"/>
      <c r="QXV1388" s="8"/>
      <c r="QXW1388" s="8"/>
      <c r="QXX1388" s="8"/>
      <c r="QXY1388" s="8"/>
      <c r="QXZ1388" s="8"/>
      <c r="QYA1388" s="8"/>
      <c r="QYB1388" s="8"/>
      <c r="QYC1388" s="8"/>
      <c r="QYD1388" s="8"/>
      <c r="QYE1388" s="8"/>
      <c r="QYF1388" s="8"/>
      <c r="QYG1388" s="8"/>
      <c r="QYH1388" s="8"/>
      <c r="QYI1388" s="8"/>
      <c r="QYJ1388" s="8"/>
      <c r="QYK1388" s="8"/>
      <c r="QYL1388" s="8"/>
      <c r="QYM1388" s="8"/>
      <c r="QYN1388" s="8"/>
      <c r="QYO1388" s="8"/>
      <c r="QYP1388" s="8"/>
      <c r="QYQ1388" s="8"/>
      <c r="QYR1388" s="8"/>
      <c r="QYS1388" s="8"/>
      <c r="QYT1388" s="8"/>
      <c r="QYU1388" s="8"/>
      <c r="QYV1388" s="8"/>
      <c r="QYW1388" s="8"/>
      <c r="QYX1388" s="8"/>
      <c r="QYY1388" s="8"/>
      <c r="QYZ1388" s="8"/>
      <c r="QZA1388" s="8"/>
      <c r="QZB1388" s="8"/>
      <c r="QZC1388" s="8"/>
      <c r="QZD1388" s="8"/>
      <c r="QZE1388" s="8"/>
      <c r="QZF1388" s="8"/>
      <c r="QZG1388" s="8"/>
      <c r="QZH1388" s="8"/>
      <c r="QZI1388" s="8"/>
      <c r="QZJ1388" s="8"/>
      <c r="QZK1388" s="8"/>
      <c r="QZL1388" s="8"/>
      <c r="QZM1388" s="8"/>
      <c r="QZN1388" s="8"/>
      <c r="QZO1388" s="8"/>
      <c r="QZP1388" s="8"/>
      <c r="QZQ1388" s="8"/>
      <c r="QZR1388" s="8"/>
      <c r="QZS1388" s="8"/>
      <c r="QZT1388" s="8"/>
      <c r="QZU1388" s="8"/>
      <c r="QZV1388" s="8"/>
      <c r="QZW1388" s="8"/>
      <c r="QZX1388" s="8"/>
      <c r="QZY1388" s="8"/>
      <c r="QZZ1388" s="8"/>
      <c r="RAA1388" s="8"/>
      <c r="RAB1388" s="8"/>
      <c r="RAC1388" s="8"/>
      <c r="RAD1388" s="8"/>
      <c r="RAE1388" s="8"/>
      <c r="RAF1388" s="8"/>
      <c r="RAG1388" s="8"/>
      <c r="RAH1388" s="8"/>
      <c r="RAI1388" s="8"/>
      <c r="RAJ1388" s="8"/>
      <c r="RAK1388" s="8"/>
      <c r="RAL1388" s="8"/>
      <c r="RAM1388" s="8"/>
      <c r="RAN1388" s="8"/>
      <c r="RAO1388" s="8"/>
      <c r="RAP1388" s="8"/>
      <c r="RAQ1388" s="8"/>
      <c r="RAR1388" s="8"/>
      <c r="RAS1388" s="8"/>
      <c r="RAT1388" s="8"/>
      <c r="RAU1388" s="8"/>
      <c r="RAV1388" s="8"/>
      <c r="RAW1388" s="8"/>
      <c r="RAX1388" s="8"/>
      <c r="RAY1388" s="8"/>
      <c r="RAZ1388" s="8"/>
      <c r="RBA1388" s="8"/>
      <c r="RBB1388" s="8"/>
      <c r="RBC1388" s="8"/>
      <c r="RBD1388" s="8"/>
      <c r="RBE1388" s="8"/>
      <c r="RBF1388" s="8"/>
      <c r="RBG1388" s="8"/>
      <c r="RBH1388" s="8"/>
      <c r="RBI1388" s="8"/>
      <c r="RBJ1388" s="8"/>
      <c r="RBK1388" s="8"/>
      <c r="RBL1388" s="8"/>
      <c r="RBM1388" s="8"/>
      <c r="RBN1388" s="8"/>
      <c r="RBO1388" s="8"/>
      <c r="RBP1388" s="8"/>
      <c r="RBQ1388" s="8"/>
      <c r="RBR1388" s="8"/>
      <c r="RBS1388" s="8"/>
      <c r="RBT1388" s="8"/>
      <c r="RBU1388" s="8"/>
      <c r="RBV1388" s="8"/>
      <c r="RBW1388" s="8"/>
      <c r="RBX1388" s="8"/>
      <c r="RBY1388" s="8"/>
      <c r="RBZ1388" s="8"/>
      <c r="RCA1388" s="8"/>
      <c r="RCB1388" s="8"/>
      <c r="RCC1388" s="8"/>
      <c r="RCD1388" s="8"/>
      <c r="RCE1388" s="8"/>
      <c r="RCF1388" s="8"/>
      <c r="RCG1388" s="8"/>
      <c r="RCH1388" s="8"/>
      <c r="RCI1388" s="8"/>
      <c r="RCJ1388" s="8"/>
      <c r="RCK1388" s="8"/>
      <c r="RCL1388" s="8"/>
      <c r="RCM1388" s="8"/>
      <c r="RCN1388" s="8"/>
      <c r="RCO1388" s="8"/>
      <c r="RCP1388" s="8"/>
      <c r="RCQ1388" s="8"/>
      <c r="RCR1388" s="8"/>
      <c r="RCS1388" s="8"/>
      <c r="RCT1388" s="8"/>
      <c r="RCU1388" s="8"/>
      <c r="RCV1388" s="8"/>
      <c r="RCW1388" s="8"/>
      <c r="RCX1388" s="8"/>
      <c r="RCY1388" s="8"/>
      <c r="RCZ1388" s="8"/>
      <c r="RDA1388" s="8"/>
      <c r="RDB1388" s="8"/>
      <c r="RDC1388" s="8"/>
      <c r="RDD1388" s="8"/>
      <c r="RDE1388" s="8"/>
      <c r="RDF1388" s="8"/>
      <c r="RDG1388" s="8"/>
      <c r="RDH1388" s="8"/>
      <c r="RDI1388" s="8"/>
      <c r="RDJ1388" s="8"/>
      <c r="RDK1388" s="8"/>
      <c r="RDL1388" s="8"/>
      <c r="RDM1388" s="8"/>
      <c r="RDN1388" s="8"/>
      <c r="RDO1388" s="8"/>
      <c r="RDP1388" s="8"/>
      <c r="RDQ1388" s="8"/>
      <c r="RDR1388" s="8"/>
      <c r="RDS1388" s="8"/>
      <c r="RDT1388" s="8"/>
      <c r="RDU1388" s="8"/>
      <c r="RDV1388" s="8"/>
      <c r="RDW1388" s="8"/>
      <c r="RDX1388" s="8"/>
      <c r="RDY1388" s="8"/>
      <c r="RDZ1388" s="8"/>
      <c r="REA1388" s="8"/>
      <c r="REB1388" s="8"/>
      <c r="REC1388" s="8"/>
      <c r="RED1388" s="8"/>
      <c r="REE1388" s="8"/>
      <c r="REF1388" s="8"/>
      <c r="REG1388" s="8"/>
      <c r="REH1388" s="8"/>
      <c r="REI1388" s="8"/>
      <c r="REJ1388" s="8"/>
      <c r="REK1388" s="8"/>
      <c r="REL1388" s="8"/>
      <c r="REM1388" s="8"/>
      <c r="REN1388" s="8"/>
      <c r="REO1388" s="8"/>
      <c r="REP1388" s="8"/>
      <c r="REQ1388" s="8"/>
      <c r="RER1388" s="8"/>
      <c r="RES1388" s="8"/>
      <c r="RET1388" s="8"/>
      <c r="REU1388" s="8"/>
      <c r="REV1388" s="8"/>
      <c r="REW1388" s="8"/>
      <c r="REX1388" s="8"/>
      <c r="REY1388" s="8"/>
      <c r="REZ1388" s="8"/>
      <c r="RFA1388" s="8"/>
      <c r="RFB1388" s="8"/>
      <c r="RFC1388" s="8"/>
      <c r="RFD1388" s="8"/>
      <c r="RFE1388" s="8"/>
      <c r="RFF1388" s="8"/>
      <c r="RFG1388" s="8"/>
      <c r="RFH1388" s="8"/>
      <c r="RFI1388" s="8"/>
      <c r="RFJ1388" s="8"/>
      <c r="RFK1388" s="8"/>
      <c r="RFL1388" s="8"/>
      <c r="RFM1388" s="8"/>
      <c r="RFN1388" s="8"/>
      <c r="RFO1388" s="8"/>
      <c r="RFP1388" s="8"/>
      <c r="RFQ1388" s="8"/>
      <c r="RFR1388" s="8"/>
      <c r="RFS1388" s="8"/>
      <c r="RFT1388" s="8"/>
      <c r="RFU1388" s="8"/>
      <c r="RFV1388" s="8"/>
      <c r="RFW1388" s="8"/>
      <c r="RFX1388" s="8"/>
      <c r="RFY1388" s="8"/>
      <c r="RFZ1388" s="8"/>
      <c r="RGA1388" s="8"/>
      <c r="RGB1388" s="8"/>
      <c r="RGC1388" s="8"/>
      <c r="RGD1388" s="8"/>
      <c r="RGE1388" s="8"/>
      <c r="RGF1388" s="8"/>
      <c r="RGG1388" s="8"/>
      <c r="RGH1388" s="8"/>
      <c r="RGI1388" s="8"/>
      <c r="RGJ1388" s="8"/>
      <c r="RGK1388" s="8"/>
      <c r="RGL1388" s="8"/>
      <c r="RGM1388" s="8"/>
      <c r="RGN1388" s="8"/>
      <c r="RGO1388" s="8"/>
      <c r="RGP1388" s="8"/>
      <c r="RGQ1388" s="8"/>
      <c r="RGR1388" s="8"/>
      <c r="RGS1388" s="8"/>
      <c r="RGT1388" s="8"/>
      <c r="RGU1388" s="8"/>
      <c r="RGV1388" s="8"/>
      <c r="RGW1388" s="8"/>
      <c r="RGX1388" s="8"/>
      <c r="RGY1388" s="8"/>
      <c r="RGZ1388" s="8"/>
      <c r="RHA1388" s="8"/>
      <c r="RHB1388" s="8"/>
      <c r="RHC1388" s="8"/>
      <c r="RHD1388" s="8"/>
      <c r="RHE1388" s="8"/>
      <c r="RHF1388" s="8"/>
      <c r="RHG1388" s="8"/>
      <c r="RHH1388" s="8"/>
      <c r="RHI1388" s="8"/>
      <c r="RHJ1388" s="8"/>
      <c r="RHK1388" s="8"/>
      <c r="RHL1388" s="8"/>
      <c r="RHM1388" s="8"/>
      <c r="RHN1388" s="8"/>
      <c r="RHO1388" s="8"/>
      <c r="RHP1388" s="8"/>
      <c r="RHQ1388" s="8"/>
      <c r="RHR1388" s="8"/>
      <c r="RHS1388" s="8"/>
      <c r="RHT1388" s="8"/>
      <c r="RHU1388" s="8"/>
      <c r="RHV1388" s="8"/>
      <c r="RHW1388" s="8"/>
      <c r="RHX1388" s="8"/>
      <c r="RHY1388" s="8"/>
      <c r="RHZ1388" s="8"/>
      <c r="RIA1388" s="8"/>
      <c r="RIB1388" s="8"/>
      <c r="RIC1388" s="8"/>
      <c r="RID1388" s="8"/>
      <c r="RIE1388" s="8"/>
      <c r="RIF1388" s="8"/>
      <c r="RIG1388" s="8"/>
      <c r="RIH1388" s="8"/>
      <c r="RII1388" s="8"/>
      <c r="RIJ1388" s="8"/>
      <c r="RIK1388" s="8"/>
      <c r="RIL1388" s="8"/>
      <c r="RIM1388" s="8"/>
      <c r="RIN1388" s="8"/>
      <c r="RIO1388" s="8"/>
      <c r="RIP1388" s="8"/>
      <c r="RIQ1388" s="8"/>
      <c r="RIR1388" s="8"/>
      <c r="RIS1388" s="8"/>
      <c r="RIT1388" s="8"/>
      <c r="RIU1388" s="8"/>
      <c r="RIV1388" s="8"/>
      <c r="RIW1388" s="8"/>
      <c r="RIX1388" s="8"/>
      <c r="RIY1388" s="8"/>
      <c r="RIZ1388" s="8"/>
      <c r="RJA1388" s="8"/>
      <c r="RJB1388" s="8"/>
      <c r="RJC1388" s="8"/>
      <c r="RJD1388" s="8"/>
      <c r="RJE1388" s="8"/>
      <c r="RJF1388" s="8"/>
      <c r="RJG1388" s="8"/>
      <c r="RJH1388" s="8"/>
      <c r="RJI1388" s="8"/>
      <c r="RJJ1388" s="8"/>
      <c r="RJK1388" s="8"/>
      <c r="RJL1388" s="8"/>
      <c r="RJM1388" s="8"/>
      <c r="RJN1388" s="8"/>
      <c r="RJO1388" s="8"/>
      <c r="RJP1388" s="8"/>
      <c r="RJQ1388" s="8"/>
      <c r="RJR1388" s="8"/>
      <c r="RJS1388" s="8"/>
      <c r="RJT1388" s="8"/>
      <c r="RJU1388" s="8"/>
      <c r="RJV1388" s="8"/>
      <c r="RJW1388" s="8"/>
      <c r="RJX1388" s="8"/>
      <c r="RJY1388" s="8"/>
      <c r="RJZ1388" s="8"/>
      <c r="RKA1388" s="8"/>
      <c r="RKB1388" s="8"/>
      <c r="RKC1388" s="8"/>
      <c r="RKD1388" s="8"/>
      <c r="RKE1388" s="8"/>
      <c r="RKF1388" s="8"/>
      <c r="RKG1388" s="8"/>
      <c r="RKH1388" s="8"/>
      <c r="RKI1388" s="8"/>
      <c r="RKJ1388" s="8"/>
      <c r="RKK1388" s="8"/>
      <c r="RKL1388" s="8"/>
      <c r="RKM1388" s="8"/>
      <c r="RKN1388" s="8"/>
      <c r="RKO1388" s="8"/>
      <c r="RKP1388" s="8"/>
      <c r="RKQ1388" s="8"/>
      <c r="RKR1388" s="8"/>
      <c r="RKS1388" s="8"/>
      <c r="RKT1388" s="8"/>
      <c r="RKU1388" s="8"/>
      <c r="RKV1388" s="8"/>
      <c r="RKW1388" s="8"/>
      <c r="RKX1388" s="8"/>
      <c r="RKY1388" s="8"/>
      <c r="RKZ1388" s="8"/>
      <c r="RLA1388" s="8"/>
      <c r="RLB1388" s="8"/>
      <c r="RLC1388" s="8"/>
      <c r="RLD1388" s="8"/>
      <c r="RLE1388" s="8"/>
      <c r="RLF1388" s="8"/>
      <c r="RLG1388" s="8"/>
      <c r="RLH1388" s="8"/>
      <c r="RLI1388" s="8"/>
      <c r="RLJ1388" s="8"/>
      <c r="RLK1388" s="8"/>
      <c r="RLL1388" s="8"/>
      <c r="RLM1388" s="8"/>
      <c r="RLN1388" s="8"/>
      <c r="RLO1388" s="8"/>
      <c r="RLP1388" s="8"/>
      <c r="RLQ1388" s="8"/>
      <c r="RLR1388" s="8"/>
      <c r="RLS1388" s="8"/>
      <c r="RLT1388" s="8"/>
      <c r="RLU1388" s="8"/>
      <c r="RLV1388" s="8"/>
      <c r="RLW1388" s="8"/>
      <c r="RLX1388" s="8"/>
      <c r="RLY1388" s="8"/>
      <c r="RLZ1388" s="8"/>
      <c r="RMA1388" s="8"/>
      <c r="RMB1388" s="8"/>
      <c r="RMC1388" s="8"/>
      <c r="RMD1388" s="8"/>
      <c r="RME1388" s="8"/>
      <c r="RMF1388" s="8"/>
      <c r="RMG1388" s="8"/>
      <c r="RMH1388" s="8"/>
      <c r="RMI1388" s="8"/>
      <c r="RMJ1388" s="8"/>
      <c r="RMK1388" s="8"/>
      <c r="RML1388" s="8"/>
      <c r="RMM1388" s="8"/>
      <c r="RMN1388" s="8"/>
      <c r="RMO1388" s="8"/>
      <c r="RMP1388" s="8"/>
      <c r="RMQ1388" s="8"/>
      <c r="RMR1388" s="8"/>
      <c r="RMS1388" s="8"/>
      <c r="RMT1388" s="8"/>
      <c r="RMU1388" s="8"/>
      <c r="RMV1388" s="8"/>
      <c r="RMW1388" s="8"/>
      <c r="RMX1388" s="8"/>
      <c r="RMY1388" s="8"/>
      <c r="RMZ1388" s="8"/>
      <c r="RNA1388" s="8"/>
      <c r="RNB1388" s="8"/>
      <c r="RNC1388" s="8"/>
      <c r="RND1388" s="8"/>
      <c r="RNE1388" s="8"/>
      <c r="RNF1388" s="8"/>
      <c r="RNG1388" s="8"/>
      <c r="RNH1388" s="8"/>
      <c r="RNI1388" s="8"/>
      <c r="RNJ1388" s="8"/>
      <c r="RNK1388" s="8"/>
      <c r="RNL1388" s="8"/>
      <c r="RNM1388" s="8"/>
      <c r="RNN1388" s="8"/>
      <c r="RNO1388" s="8"/>
      <c r="RNP1388" s="8"/>
      <c r="RNQ1388" s="8"/>
      <c r="RNR1388" s="8"/>
      <c r="RNS1388" s="8"/>
      <c r="RNT1388" s="8"/>
      <c r="RNU1388" s="8"/>
      <c r="RNV1388" s="8"/>
      <c r="RNW1388" s="8"/>
      <c r="RNX1388" s="8"/>
      <c r="RNY1388" s="8"/>
      <c r="RNZ1388" s="8"/>
      <c r="ROA1388" s="8"/>
      <c r="ROB1388" s="8"/>
      <c r="ROC1388" s="8"/>
      <c r="ROD1388" s="8"/>
      <c r="ROE1388" s="8"/>
      <c r="ROF1388" s="8"/>
      <c r="ROG1388" s="8"/>
      <c r="ROH1388" s="8"/>
      <c r="ROI1388" s="8"/>
      <c r="ROJ1388" s="8"/>
      <c r="ROK1388" s="8"/>
      <c r="ROL1388" s="8"/>
      <c r="ROM1388" s="8"/>
      <c r="RON1388" s="8"/>
      <c r="ROO1388" s="8"/>
      <c r="ROP1388" s="8"/>
      <c r="ROQ1388" s="8"/>
      <c r="ROR1388" s="8"/>
      <c r="ROS1388" s="8"/>
      <c r="ROT1388" s="8"/>
      <c r="ROU1388" s="8"/>
      <c r="ROV1388" s="8"/>
      <c r="ROW1388" s="8"/>
      <c r="ROX1388" s="8"/>
      <c r="ROY1388" s="8"/>
      <c r="ROZ1388" s="8"/>
      <c r="RPA1388" s="8"/>
      <c r="RPB1388" s="8"/>
      <c r="RPC1388" s="8"/>
      <c r="RPD1388" s="8"/>
      <c r="RPE1388" s="8"/>
      <c r="RPF1388" s="8"/>
      <c r="RPG1388" s="8"/>
      <c r="RPH1388" s="8"/>
      <c r="RPI1388" s="8"/>
      <c r="RPJ1388" s="8"/>
      <c r="RPK1388" s="8"/>
      <c r="RPL1388" s="8"/>
      <c r="RPM1388" s="8"/>
      <c r="RPN1388" s="8"/>
      <c r="RPO1388" s="8"/>
      <c r="RPP1388" s="8"/>
      <c r="RPQ1388" s="8"/>
      <c r="RPR1388" s="8"/>
      <c r="RPS1388" s="8"/>
      <c r="RPT1388" s="8"/>
      <c r="RPU1388" s="8"/>
      <c r="RPV1388" s="8"/>
      <c r="RPW1388" s="8"/>
      <c r="RPX1388" s="8"/>
      <c r="RPY1388" s="8"/>
      <c r="RPZ1388" s="8"/>
      <c r="RQA1388" s="8"/>
      <c r="RQB1388" s="8"/>
      <c r="RQC1388" s="8"/>
      <c r="RQD1388" s="8"/>
      <c r="RQE1388" s="8"/>
      <c r="RQF1388" s="8"/>
      <c r="RQG1388" s="8"/>
      <c r="RQH1388" s="8"/>
      <c r="RQI1388" s="8"/>
      <c r="RQJ1388" s="8"/>
      <c r="RQK1388" s="8"/>
      <c r="RQL1388" s="8"/>
      <c r="RQM1388" s="8"/>
      <c r="RQN1388" s="8"/>
      <c r="RQO1388" s="8"/>
      <c r="RQP1388" s="8"/>
      <c r="RQQ1388" s="8"/>
      <c r="RQR1388" s="8"/>
      <c r="RQS1388" s="8"/>
      <c r="RQT1388" s="8"/>
      <c r="RQU1388" s="8"/>
      <c r="RQV1388" s="8"/>
      <c r="RQW1388" s="8"/>
      <c r="RQX1388" s="8"/>
      <c r="RQY1388" s="8"/>
      <c r="RQZ1388" s="8"/>
      <c r="RRA1388" s="8"/>
      <c r="RRB1388" s="8"/>
      <c r="RRC1388" s="8"/>
      <c r="RRD1388" s="8"/>
      <c r="RRE1388" s="8"/>
      <c r="RRF1388" s="8"/>
      <c r="RRG1388" s="8"/>
      <c r="RRH1388" s="8"/>
      <c r="RRI1388" s="8"/>
      <c r="RRJ1388" s="8"/>
      <c r="RRK1388" s="8"/>
      <c r="RRL1388" s="8"/>
      <c r="RRM1388" s="8"/>
      <c r="RRN1388" s="8"/>
      <c r="RRO1388" s="8"/>
      <c r="RRP1388" s="8"/>
      <c r="RRQ1388" s="8"/>
      <c r="RRR1388" s="8"/>
      <c r="RRS1388" s="8"/>
      <c r="RRT1388" s="8"/>
      <c r="RRU1388" s="8"/>
      <c r="RRV1388" s="8"/>
      <c r="RRW1388" s="8"/>
      <c r="RRX1388" s="8"/>
      <c r="RRY1388" s="8"/>
      <c r="RRZ1388" s="8"/>
      <c r="RSA1388" s="8"/>
      <c r="RSB1388" s="8"/>
      <c r="RSC1388" s="8"/>
      <c r="RSD1388" s="8"/>
      <c r="RSE1388" s="8"/>
      <c r="RSF1388" s="8"/>
      <c r="RSG1388" s="8"/>
      <c r="RSH1388" s="8"/>
      <c r="RSI1388" s="8"/>
      <c r="RSJ1388" s="8"/>
      <c r="RSK1388" s="8"/>
      <c r="RSL1388" s="8"/>
      <c r="RSM1388" s="8"/>
      <c r="RSN1388" s="8"/>
      <c r="RSO1388" s="8"/>
      <c r="RSP1388" s="8"/>
      <c r="RSQ1388" s="8"/>
      <c r="RSR1388" s="8"/>
      <c r="RSS1388" s="8"/>
      <c r="RST1388" s="8"/>
      <c r="RSU1388" s="8"/>
      <c r="RSV1388" s="8"/>
      <c r="RSW1388" s="8"/>
      <c r="RSX1388" s="8"/>
      <c r="RSY1388" s="8"/>
      <c r="RSZ1388" s="8"/>
      <c r="RTA1388" s="8"/>
      <c r="RTB1388" s="8"/>
      <c r="RTC1388" s="8"/>
      <c r="RTD1388" s="8"/>
      <c r="RTE1388" s="8"/>
      <c r="RTF1388" s="8"/>
      <c r="RTG1388" s="8"/>
      <c r="RTH1388" s="8"/>
      <c r="RTI1388" s="8"/>
      <c r="RTJ1388" s="8"/>
      <c r="RTK1388" s="8"/>
      <c r="RTL1388" s="8"/>
      <c r="RTM1388" s="8"/>
      <c r="RTN1388" s="8"/>
      <c r="RTO1388" s="8"/>
      <c r="RTP1388" s="8"/>
      <c r="RTQ1388" s="8"/>
      <c r="RTR1388" s="8"/>
      <c r="RTS1388" s="8"/>
      <c r="RTT1388" s="8"/>
      <c r="RTU1388" s="8"/>
      <c r="RTV1388" s="8"/>
      <c r="RTW1388" s="8"/>
      <c r="RTX1388" s="8"/>
      <c r="RTY1388" s="8"/>
      <c r="RTZ1388" s="8"/>
      <c r="RUA1388" s="8"/>
      <c r="RUB1388" s="8"/>
      <c r="RUC1388" s="8"/>
      <c r="RUD1388" s="8"/>
      <c r="RUE1388" s="8"/>
      <c r="RUF1388" s="8"/>
      <c r="RUG1388" s="8"/>
      <c r="RUH1388" s="8"/>
      <c r="RUI1388" s="8"/>
      <c r="RUJ1388" s="8"/>
      <c r="RUK1388" s="8"/>
      <c r="RUL1388" s="8"/>
      <c r="RUM1388" s="8"/>
      <c r="RUN1388" s="8"/>
      <c r="RUO1388" s="8"/>
      <c r="RUP1388" s="8"/>
      <c r="RUQ1388" s="8"/>
      <c r="RUR1388" s="8"/>
      <c r="RUS1388" s="8"/>
      <c r="RUT1388" s="8"/>
      <c r="RUU1388" s="8"/>
      <c r="RUV1388" s="8"/>
      <c r="RUW1388" s="8"/>
      <c r="RUX1388" s="8"/>
      <c r="RUY1388" s="8"/>
      <c r="RUZ1388" s="8"/>
      <c r="RVA1388" s="8"/>
      <c r="RVB1388" s="8"/>
      <c r="RVC1388" s="8"/>
      <c r="RVD1388" s="8"/>
      <c r="RVE1388" s="8"/>
      <c r="RVF1388" s="8"/>
      <c r="RVG1388" s="8"/>
      <c r="RVH1388" s="8"/>
      <c r="RVI1388" s="8"/>
      <c r="RVJ1388" s="8"/>
      <c r="RVK1388" s="8"/>
      <c r="RVL1388" s="8"/>
      <c r="RVM1388" s="8"/>
      <c r="RVN1388" s="8"/>
      <c r="RVO1388" s="8"/>
      <c r="RVP1388" s="8"/>
      <c r="RVQ1388" s="8"/>
      <c r="RVR1388" s="8"/>
      <c r="RVS1388" s="8"/>
      <c r="RVT1388" s="8"/>
      <c r="RVU1388" s="8"/>
      <c r="RVV1388" s="8"/>
      <c r="RVW1388" s="8"/>
      <c r="RVX1388" s="8"/>
      <c r="RVY1388" s="8"/>
      <c r="RVZ1388" s="8"/>
      <c r="RWA1388" s="8"/>
      <c r="RWB1388" s="8"/>
      <c r="RWC1388" s="8"/>
      <c r="RWD1388" s="8"/>
      <c r="RWE1388" s="8"/>
      <c r="RWF1388" s="8"/>
      <c r="RWG1388" s="8"/>
      <c r="RWH1388" s="8"/>
      <c r="RWI1388" s="8"/>
      <c r="RWJ1388" s="8"/>
      <c r="RWK1388" s="8"/>
      <c r="RWL1388" s="8"/>
      <c r="RWM1388" s="8"/>
      <c r="RWN1388" s="8"/>
      <c r="RWO1388" s="8"/>
      <c r="RWP1388" s="8"/>
      <c r="RWQ1388" s="8"/>
      <c r="RWR1388" s="8"/>
      <c r="RWS1388" s="8"/>
      <c r="RWT1388" s="8"/>
      <c r="RWU1388" s="8"/>
      <c r="RWV1388" s="8"/>
      <c r="RWW1388" s="8"/>
      <c r="RWX1388" s="8"/>
      <c r="RWY1388" s="8"/>
      <c r="RWZ1388" s="8"/>
      <c r="RXA1388" s="8"/>
      <c r="RXB1388" s="8"/>
      <c r="RXC1388" s="8"/>
      <c r="RXD1388" s="8"/>
      <c r="RXE1388" s="8"/>
      <c r="RXF1388" s="8"/>
      <c r="RXG1388" s="8"/>
      <c r="RXH1388" s="8"/>
      <c r="RXI1388" s="8"/>
      <c r="RXJ1388" s="8"/>
      <c r="RXK1388" s="8"/>
      <c r="RXL1388" s="8"/>
      <c r="RXM1388" s="8"/>
      <c r="RXN1388" s="8"/>
      <c r="RXO1388" s="8"/>
      <c r="RXP1388" s="8"/>
      <c r="RXQ1388" s="8"/>
      <c r="RXR1388" s="8"/>
      <c r="RXS1388" s="8"/>
      <c r="RXT1388" s="8"/>
      <c r="RXU1388" s="8"/>
      <c r="RXV1388" s="8"/>
      <c r="RXW1388" s="8"/>
      <c r="RXX1388" s="8"/>
      <c r="RXY1388" s="8"/>
      <c r="RXZ1388" s="8"/>
      <c r="RYA1388" s="8"/>
      <c r="RYB1388" s="8"/>
      <c r="RYC1388" s="8"/>
      <c r="RYD1388" s="8"/>
      <c r="RYE1388" s="8"/>
      <c r="RYF1388" s="8"/>
      <c r="RYG1388" s="8"/>
      <c r="RYH1388" s="8"/>
      <c r="RYI1388" s="8"/>
      <c r="RYJ1388" s="8"/>
      <c r="RYK1388" s="8"/>
      <c r="RYL1388" s="8"/>
      <c r="RYM1388" s="8"/>
      <c r="RYN1388" s="8"/>
      <c r="RYO1388" s="8"/>
      <c r="RYP1388" s="8"/>
      <c r="RYQ1388" s="8"/>
      <c r="RYR1388" s="8"/>
      <c r="RYS1388" s="8"/>
      <c r="RYT1388" s="8"/>
      <c r="RYU1388" s="8"/>
      <c r="RYV1388" s="8"/>
      <c r="RYW1388" s="8"/>
      <c r="RYX1388" s="8"/>
      <c r="RYY1388" s="8"/>
      <c r="RYZ1388" s="8"/>
      <c r="RZA1388" s="8"/>
      <c r="RZB1388" s="8"/>
      <c r="RZC1388" s="8"/>
      <c r="RZD1388" s="8"/>
      <c r="RZE1388" s="8"/>
      <c r="RZF1388" s="8"/>
      <c r="RZG1388" s="8"/>
      <c r="RZH1388" s="8"/>
      <c r="RZI1388" s="8"/>
      <c r="RZJ1388" s="8"/>
      <c r="RZK1388" s="8"/>
      <c r="RZL1388" s="8"/>
      <c r="RZM1388" s="8"/>
      <c r="RZN1388" s="8"/>
      <c r="RZO1388" s="8"/>
      <c r="RZP1388" s="8"/>
      <c r="RZQ1388" s="8"/>
      <c r="RZR1388" s="8"/>
      <c r="RZS1388" s="8"/>
      <c r="RZT1388" s="8"/>
      <c r="RZU1388" s="8"/>
      <c r="RZV1388" s="8"/>
      <c r="RZW1388" s="8"/>
      <c r="RZX1388" s="8"/>
      <c r="RZY1388" s="8"/>
      <c r="RZZ1388" s="8"/>
      <c r="SAA1388" s="8"/>
      <c r="SAB1388" s="8"/>
      <c r="SAC1388" s="8"/>
      <c r="SAD1388" s="8"/>
      <c r="SAE1388" s="8"/>
      <c r="SAF1388" s="8"/>
      <c r="SAG1388" s="8"/>
      <c r="SAH1388" s="8"/>
      <c r="SAI1388" s="8"/>
      <c r="SAJ1388" s="8"/>
      <c r="SAK1388" s="8"/>
      <c r="SAL1388" s="8"/>
      <c r="SAM1388" s="8"/>
      <c r="SAN1388" s="8"/>
      <c r="SAO1388" s="8"/>
      <c r="SAP1388" s="8"/>
      <c r="SAQ1388" s="8"/>
      <c r="SAR1388" s="8"/>
      <c r="SAS1388" s="8"/>
      <c r="SAT1388" s="8"/>
      <c r="SAU1388" s="8"/>
      <c r="SAV1388" s="8"/>
      <c r="SAW1388" s="8"/>
      <c r="SAX1388" s="8"/>
      <c r="SAY1388" s="8"/>
      <c r="SAZ1388" s="8"/>
      <c r="SBA1388" s="8"/>
      <c r="SBB1388" s="8"/>
      <c r="SBC1388" s="8"/>
      <c r="SBD1388" s="8"/>
      <c r="SBE1388" s="8"/>
      <c r="SBF1388" s="8"/>
      <c r="SBG1388" s="8"/>
      <c r="SBH1388" s="8"/>
      <c r="SBI1388" s="8"/>
      <c r="SBJ1388" s="8"/>
      <c r="SBK1388" s="8"/>
      <c r="SBL1388" s="8"/>
      <c r="SBM1388" s="8"/>
      <c r="SBN1388" s="8"/>
      <c r="SBO1388" s="8"/>
      <c r="SBP1388" s="8"/>
      <c r="SBQ1388" s="8"/>
      <c r="SBR1388" s="8"/>
      <c r="SBS1388" s="8"/>
      <c r="SBT1388" s="8"/>
      <c r="SBU1388" s="8"/>
      <c r="SBV1388" s="8"/>
      <c r="SBW1388" s="8"/>
      <c r="SBX1388" s="8"/>
      <c r="SBY1388" s="8"/>
      <c r="SBZ1388" s="8"/>
      <c r="SCA1388" s="8"/>
      <c r="SCB1388" s="8"/>
      <c r="SCC1388" s="8"/>
      <c r="SCD1388" s="8"/>
      <c r="SCE1388" s="8"/>
      <c r="SCF1388" s="8"/>
      <c r="SCG1388" s="8"/>
      <c r="SCH1388" s="8"/>
      <c r="SCI1388" s="8"/>
      <c r="SCJ1388" s="8"/>
      <c r="SCK1388" s="8"/>
      <c r="SCL1388" s="8"/>
      <c r="SCM1388" s="8"/>
      <c r="SCN1388" s="8"/>
      <c r="SCO1388" s="8"/>
      <c r="SCP1388" s="8"/>
      <c r="SCQ1388" s="8"/>
      <c r="SCR1388" s="8"/>
      <c r="SCS1388" s="8"/>
      <c r="SCT1388" s="8"/>
      <c r="SCU1388" s="8"/>
      <c r="SCV1388" s="8"/>
      <c r="SCW1388" s="8"/>
      <c r="SCX1388" s="8"/>
      <c r="SCY1388" s="8"/>
      <c r="SCZ1388" s="8"/>
      <c r="SDA1388" s="8"/>
      <c r="SDB1388" s="8"/>
      <c r="SDC1388" s="8"/>
      <c r="SDD1388" s="8"/>
      <c r="SDE1388" s="8"/>
      <c r="SDF1388" s="8"/>
      <c r="SDG1388" s="8"/>
      <c r="SDH1388" s="8"/>
      <c r="SDI1388" s="8"/>
      <c r="SDJ1388" s="8"/>
      <c r="SDK1388" s="8"/>
      <c r="SDL1388" s="8"/>
      <c r="SDM1388" s="8"/>
      <c r="SDN1388" s="8"/>
      <c r="SDO1388" s="8"/>
      <c r="SDP1388" s="8"/>
      <c r="SDQ1388" s="8"/>
      <c r="SDR1388" s="8"/>
      <c r="SDS1388" s="8"/>
      <c r="SDT1388" s="8"/>
      <c r="SDU1388" s="8"/>
      <c r="SDV1388" s="8"/>
      <c r="SDW1388" s="8"/>
      <c r="SDX1388" s="8"/>
      <c r="SDY1388" s="8"/>
      <c r="SDZ1388" s="8"/>
      <c r="SEA1388" s="8"/>
      <c r="SEB1388" s="8"/>
      <c r="SEC1388" s="8"/>
      <c r="SED1388" s="8"/>
      <c r="SEE1388" s="8"/>
      <c r="SEF1388" s="8"/>
      <c r="SEG1388" s="8"/>
      <c r="SEH1388" s="8"/>
      <c r="SEI1388" s="8"/>
      <c r="SEJ1388" s="8"/>
      <c r="SEK1388" s="8"/>
      <c r="SEL1388" s="8"/>
      <c r="SEM1388" s="8"/>
      <c r="SEN1388" s="8"/>
      <c r="SEO1388" s="8"/>
      <c r="SEP1388" s="8"/>
      <c r="SEQ1388" s="8"/>
      <c r="SER1388" s="8"/>
      <c r="SES1388" s="8"/>
      <c r="SET1388" s="8"/>
      <c r="SEU1388" s="8"/>
      <c r="SEV1388" s="8"/>
      <c r="SEW1388" s="8"/>
      <c r="SEX1388" s="8"/>
      <c r="SEY1388" s="8"/>
      <c r="SEZ1388" s="8"/>
      <c r="SFA1388" s="8"/>
      <c r="SFB1388" s="8"/>
      <c r="SFC1388" s="8"/>
      <c r="SFD1388" s="8"/>
      <c r="SFE1388" s="8"/>
      <c r="SFF1388" s="8"/>
      <c r="SFG1388" s="8"/>
      <c r="SFH1388" s="8"/>
      <c r="SFI1388" s="8"/>
      <c r="SFJ1388" s="8"/>
      <c r="SFK1388" s="8"/>
      <c r="SFL1388" s="8"/>
      <c r="SFM1388" s="8"/>
      <c r="SFN1388" s="8"/>
      <c r="SFO1388" s="8"/>
      <c r="SFP1388" s="8"/>
      <c r="SFQ1388" s="8"/>
      <c r="SFR1388" s="8"/>
      <c r="SFS1388" s="8"/>
      <c r="SFT1388" s="8"/>
      <c r="SFU1388" s="8"/>
      <c r="SFV1388" s="8"/>
      <c r="SFW1388" s="8"/>
      <c r="SFX1388" s="8"/>
      <c r="SFY1388" s="8"/>
      <c r="SFZ1388" s="8"/>
      <c r="SGA1388" s="8"/>
      <c r="SGB1388" s="8"/>
      <c r="SGC1388" s="8"/>
      <c r="SGD1388" s="8"/>
      <c r="SGE1388" s="8"/>
      <c r="SGF1388" s="8"/>
      <c r="SGG1388" s="8"/>
      <c r="SGH1388" s="8"/>
      <c r="SGI1388" s="8"/>
      <c r="SGJ1388" s="8"/>
      <c r="SGK1388" s="8"/>
      <c r="SGL1388" s="8"/>
      <c r="SGM1388" s="8"/>
      <c r="SGN1388" s="8"/>
      <c r="SGO1388" s="8"/>
      <c r="SGP1388" s="8"/>
      <c r="SGQ1388" s="8"/>
      <c r="SGR1388" s="8"/>
      <c r="SGS1388" s="8"/>
      <c r="SGT1388" s="8"/>
      <c r="SGU1388" s="8"/>
      <c r="SGV1388" s="8"/>
      <c r="SGW1388" s="8"/>
      <c r="SGX1388" s="8"/>
      <c r="SGY1388" s="8"/>
      <c r="SGZ1388" s="8"/>
      <c r="SHA1388" s="8"/>
      <c r="SHB1388" s="8"/>
      <c r="SHC1388" s="8"/>
      <c r="SHD1388" s="8"/>
      <c r="SHE1388" s="8"/>
      <c r="SHF1388" s="8"/>
      <c r="SHG1388" s="8"/>
      <c r="SHH1388" s="8"/>
      <c r="SHI1388" s="8"/>
      <c r="SHJ1388" s="8"/>
      <c r="SHK1388" s="8"/>
      <c r="SHL1388" s="8"/>
      <c r="SHM1388" s="8"/>
      <c r="SHN1388" s="8"/>
      <c r="SHO1388" s="8"/>
      <c r="SHP1388" s="8"/>
      <c r="SHQ1388" s="8"/>
      <c r="SHR1388" s="8"/>
      <c r="SHS1388" s="8"/>
      <c r="SHT1388" s="8"/>
      <c r="SHU1388" s="8"/>
      <c r="SHV1388" s="8"/>
      <c r="SHW1388" s="8"/>
      <c r="SHX1388" s="8"/>
      <c r="SHY1388" s="8"/>
      <c r="SHZ1388" s="8"/>
      <c r="SIA1388" s="8"/>
      <c r="SIB1388" s="8"/>
      <c r="SIC1388" s="8"/>
      <c r="SID1388" s="8"/>
      <c r="SIE1388" s="8"/>
      <c r="SIF1388" s="8"/>
      <c r="SIG1388" s="8"/>
      <c r="SIH1388" s="8"/>
      <c r="SII1388" s="8"/>
      <c r="SIJ1388" s="8"/>
      <c r="SIK1388" s="8"/>
      <c r="SIL1388" s="8"/>
      <c r="SIM1388" s="8"/>
      <c r="SIN1388" s="8"/>
      <c r="SIO1388" s="8"/>
      <c r="SIP1388" s="8"/>
      <c r="SIQ1388" s="8"/>
      <c r="SIR1388" s="8"/>
      <c r="SIS1388" s="8"/>
      <c r="SIT1388" s="8"/>
      <c r="SIU1388" s="8"/>
      <c r="SIV1388" s="8"/>
      <c r="SIW1388" s="8"/>
      <c r="SIX1388" s="8"/>
      <c r="SIY1388" s="8"/>
      <c r="SIZ1388" s="8"/>
      <c r="SJA1388" s="8"/>
      <c r="SJB1388" s="8"/>
      <c r="SJC1388" s="8"/>
      <c r="SJD1388" s="8"/>
      <c r="SJE1388" s="8"/>
      <c r="SJF1388" s="8"/>
      <c r="SJG1388" s="8"/>
      <c r="SJH1388" s="8"/>
      <c r="SJI1388" s="8"/>
      <c r="SJJ1388" s="8"/>
      <c r="SJK1388" s="8"/>
      <c r="SJL1388" s="8"/>
      <c r="SJM1388" s="8"/>
      <c r="SJN1388" s="8"/>
      <c r="SJO1388" s="8"/>
      <c r="SJP1388" s="8"/>
      <c r="SJQ1388" s="8"/>
      <c r="SJR1388" s="8"/>
      <c r="SJS1388" s="8"/>
      <c r="SJT1388" s="8"/>
      <c r="SJU1388" s="8"/>
      <c r="SJV1388" s="8"/>
      <c r="SJW1388" s="8"/>
      <c r="SJX1388" s="8"/>
      <c r="SJY1388" s="8"/>
      <c r="SJZ1388" s="8"/>
      <c r="SKA1388" s="8"/>
      <c r="SKB1388" s="8"/>
      <c r="SKC1388" s="8"/>
      <c r="SKD1388" s="8"/>
      <c r="SKE1388" s="8"/>
      <c r="SKF1388" s="8"/>
      <c r="SKG1388" s="8"/>
      <c r="SKH1388" s="8"/>
      <c r="SKI1388" s="8"/>
      <c r="SKJ1388" s="8"/>
      <c r="SKK1388" s="8"/>
      <c r="SKL1388" s="8"/>
      <c r="SKM1388" s="8"/>
      <c r="SKN1388" s="8"/>
      <c r="SKO1388" s="8"/>
      <c r="SKP1388" s="8"/>
      <c r="SKQ1388" s="8"/>
      <c r="SKR1388" s="8"/>
      <c r="SKS1388" s="8"/>
      <c r="SKT1388" s="8"/>
      <c r="SKU1388" s="8"/>
      <c r="SKV1388" s="8"/>
      <c r="SKW1388" s="8"/>
      <c r="SKX1388" s="8"/>
      <c r="SKY1388" s="8"/>
      <c r="SKZ1388" s="8"/>
      <c r="SLA1388" s="8"/>
      <c r="SLB1388" s="8"/>
      <c r="SLC1388" s="8"/>
      <c r="SLD1388" s="8"/>
      <c r="SLE1388" s="8"/>
      <c r="SLF1388" s="8"/>
      <c r="SLG1388" s="8"/>
      <c r="SLH1388" s="8"/>
      <c r="SLI1388" s="8"/>
      <c r="SLJ1388" s="8"/>
      <c r="SLK1388" s="8"/>
      <c r="SLL1388" s="8"/>
      <c r="SLM1388" s="8"/>
      <c r="SLN1388" s="8"/>
      <c r="SLO1388" s="8"/>
      <c r="SLP1388" s="8"/>
      <c r="SLQ1388" s="8"/>
      <c r="SLR1388" s="8"/>
      <c r="SLS1388" s="8"/>
      <c r="SLT1388" s="8"/>
      <c r="SLU1388" s="8"/>
      <c r="SLV1388" s="8"/>
      <c r="SLW1388" s="8"/>
      <c r="SLX1388" s="8"/>
      <c r="SLY1388" s="8"/>
      <c r="SLZ1388" s="8"/>
      <c r="SMA1388" s="8"/>
      <c r="SMB1388" s="8"/>
      <c r="SMC1388" s="8"/>
      <c r="SMD1388" s="8"/>
      <c r="SME1388" s="8"/>
      <c r="SMF1388" s="8"/>
      <c r="SMG1388" s="8"/>
      <c r="SMH1388" s="8"/>
      <c r="SMI1388" s="8"/>
      <c r="SMJ1388" s="8"/>
      <c r="SMK1388" s="8"/>
      <c r="SML1388" s="8"/>
      <c r="SMM1388" s="8"/>
      <c r="SMN1388" s="8"/>
      <c r="SMO1388" s="8"/>
      <c r="SMP1388" s="8"/>
      <c r="SMQ1388" s="8"/>
      <c r="SMR1388" s="8"/>
      <c r="SMS1388" s="8"/>
      <c r="SMT1388" s="8"/>
      <c r="SMU1388" s="8"/>
      <c r="SMV1388" s="8"/>
      <c r="SMW1388" s="8"/>
      <c r="SMX1388" s="8"/>
      <c r="SMY1388" s="8"/>
      <c r="SMZ1388" s="8"/>
      <c r="SNA1388" s="8"/>
      <c r="SNB1388" s="8"/>
      <c r="SNC1388" s="8"/>
      <c r="SND1388" s="8"/>
      <c r="SNE1388" s="8"/>
      <c r="SNF1388" s="8"/>
      <c r="SNG1388" s="8"/>
      <c r="SNH1388" s="8"/>
      <c r="SNI1388" s="8"/>
      <c r="SNJ1388" s="8"/>
      <c r="SNK1388" s="8"/>
      <c r="SNL1388" s="8"/>
      <c r="SNM1388" s="8"/>
      <c r="SNN1388" s="8"/>
      <c r="SNO1388" s="8"/>
      <c r="SNP1388" s="8"/>
      <c r="SNQ1388" s="8"/>
      <c r="SNR1388" s="8"/>
      <c r="SNS1388" s="8"/>
      <c r="SNT1388" s="8"/>
      <c r="SNU1388" s="8"/>
      <c r="SNV1388" s="8"/>
      <c r="SNW1388" s="8"/>
      <c r="SNX1388" s="8"/>
      <c r="SNY1388" s="8"/>
      <c r="SNZ1388" s="8"/>
      <c r="SOA1388" s="8"/>
      <c r="SOB1388" s="8"/>
      <c r="SOC1388" s="8"/>
      <c r="SOD1388" s="8"/>
      <c r="SOE1388" s="8"/>
      <c r="SOF1388" s="8"/>
      <c r="SOG1388" s="8"/>
      <c r="SOH1388" s="8"/>
      <c r="SOI1388" s="8"/>
      <c r="SOJ1388" s="8"/>
      <c r="SOK1388" s="8"/>
      <c r="SOL1388" s="8"/>
      <c r="SOM1388" s="8"/>
      <c r="SON1388" s="8"/>
      <c r="SOO1388" s="8"/>
      <c r="SOP1388" s="8"/>
      <c r="SOQ1388" s="8"/>
      <c r="SOR1388" s="8"/>
      <c r="SOS1388" s="8"/>
      <c r="SOT1388" s="8"/>
      <c r="SOU1388" s="8"/>
      <c r="SOV1388" s="8"/>
      <c r="SOW1388" s="8"/>
      <c r="SOX1388" s="8"/>
      <c r="SOY1388" s="8"/>
      <c r="SOZ1388" s="8"/>
      <c r="SPA1388" s="8"/>
      <c r="SPB1388" s="8"/>
      <c r="SPC1388" s="8"/>
      <c r="SPD1388" s="8"/>
      <c r="SPE1388" s="8"/>
      <c r="SPF1388" s="8"/>
      <c r="SPG1388" s="8"/>
      <c r="SPH1388" s="8"/>
      <c r="SPI1388" s="8"/>
      <c r="SPJ1388" s="8"/>
      <c r="SPK1388" s="8"/>
      <c r="SPL1388" s="8"/>
      <c r="SPM1388" s="8"/>
      <c r="SPN1388" s="8"/>
      <c r="SPO1388" s="8"/>
      <c r="SPP1388" s="8"/>
      <c r="SPQ1388" s="8"/>
      <c r="SPR1388" s="8"/>
      <c r="SPS1388" s="8"/>
      <c r="SPT1388" s="8"/>
      <c r="SPU1388" s="8"/>
      <c r="SPV1388" s="8"/>
      <c r="SPW1388" s="8"/>
      <c r="SPX1388" s="8"/>
      <c r="SPY1388" s="8"/>
      <c r="SPZ1388" s="8"/>
      <c r="SQA1388" s="8"/>
      <c r="SQB1388" s="8"/>
      <c r="SQC1388" s="8"/>
      <c r="SQD1388" s="8"/>
      <c r="SQE1388" s="8"/>
      <c r="SQF1388" s="8"/>
      <c r="SQG1388" s="8"/>
      <c r="SQH1388" s="8"/>
      <c r="SQI1388" s="8"/>
      <c r="SQJ1388" s="8"/>
      <c r="SQK1388" s="8"/>
      <c r="SQL1388" s="8"/>
      <c r="SQM1388" s="8"/>
      <c r="SQN1388" s="8"/>
      <c r="SQO1388" s="8"/>
      <c r="SQP1388" s="8"/>
      <c r="SQQ1388" s="8"/>
      <c r="SQR1388" s="8"/>
      <c r="SQS1388" s="8"/>
      <c r="SQT1388" s="8"/>
      <c r="SQU1388" s="8"/>
      <c r="SQV1388" s="8"/>
      <c r="SQW1388" s="8"/>
      <c r="SQX1388" s="8"/>
      <c r="SQY1388" s="8"/>
      <c r="SQZ1388" s="8"/>
      <c r="SRA1388" s="8"/>
      <c r="SRB1388" s="8"/>
      <c r="SRC1388" s="8"/>
      <c r="SRD1388" s="8"/>
      <c r="SRE1388" s="8"/>
      <c r="SRF1388" s="8"/>
      <c r="SRG1388" s="8"/>
      <c r="SRH1388" s="8"/>
      <c r="SRI1388" s="8"/>
      <c r="SRJ1388" s="8"/>
      <c r="SRK1388" s="8"/>
      <c r="SRL1388" s="8"/>
      <c r="SRM1388" s="8"/>
      <c r="SRN1388" s="8"/>
      <c r="SRO1388" s="8"/>
      <c r="SRP1388" s="8"/>
      <c r="SRQ1388" s="8"/>
      <c r="SRR1388" s="8"/>
      <c r="SRS1388" s="8"/>
      <c r="SRT1388" s="8"/>
      <c r="SRU1388" s="8"/>
      <c r="SRV1388" s="8"/>
      <c r="SRW1388" s="8"/>
      <c r="SRX1388" s="8"/>
      <c r="SRY1388" s="8"/>
      <c r="SRZ1388" s="8"/>
      <c r="SSA1388" s="8"/>
      <c r="SSB1388" s="8"/>
      <c r="SSC1388" s="8"/>
      <c r="SSD1388" s="8"/>
      <c r="SSE1388" s="8"/>
      <c r="SSF1388" s="8"/>
      <c r="SSG1388" s="8"/>
      <c r="SSH1388" s="8"/>
      <c r="SSI1388" s="8"/>
      <c r="SSJ1388" s="8"/>
      <c r="SSK1388" s="8"/>
      <c r="SSL1388" s="8"/>
      <c r="SSM1388" s="8"/>
      <c r="SSN1388" s="8"/>
      <c r="SSO1388" s="8"/>
      <c r="SSP1388" s="8"/>
      <c r="SSQ1388" s="8"/>
      <c r="SSR1388" s="8"/>
      <c r="SSS1388" s="8"/>
      <c r="SST1388" s="8"/>
      <c r="SSU1388" s="8"/>
      <c r="SSV1388" s="8"/>
      <c r="SSW1388" s="8"/>
      <c r="SSX1388" s="8"/>
      <c r="SSY1388" s="8"/>
      <c r="SSZ1388" s="8"/>
      <c r="STA1388" s="8"/>
      <c r="STB1388" s="8"/>
      <c r="STC1388" s="8"/>
      <c r="STD1388" s="8"/>
      <c r="STE1388" s="8"/>
      <c r="STF1388" s="8"/>
      <c r="STG1388" s="8"/>
      <c r="STH1388" s="8"/>
      <c r="STI1388" s="8"/>
      <c r="STJ1388" s="8"/>
      <c r="STK1388" s="8"/>
      <c r="STL1388" s="8"/>
      <c r="STM1388" s="8"/>
      <c r="STN1388" s="8"/>
      <c r="STO1388" s="8"/>
      <c r="STP1388" s="8"/>
      <c r="STQ1388" s="8"/>
      <c r="STR1388" s="8"/>
      <c r="STS1388" s="8"/>
      <c r="STT1388" s="8"/>
      <c r="STU1388" s="8"/>
      <c r="STV1388" s="8"/>
      <c r="STW1388" s="8"/>
      <c r="STX1388" s="8"/>
      <c r="STY1388" s="8"/>
      <c r="STZ1388" s="8"/>
      <c r="SUA1388" s="8"/>
      <c r="SUB1388" s="8"/>
      <c r="SUC1388" s="8"/>
      <c r="SUD1388" s="8"/>
      <c r="SUE1388" s="8"/>
      <c r="SUF1388" s="8"/>
      <c r="SUG1388" s="8"/>
      <c r="SUH1388" s="8"/>
      <c r="SUI1388" s="8"/>
      <c r="SUJ1388" s="8"/>
      <c r="SUK1388" s="8"/>
      <c r="SUL1388" s="8"/>
      <c r="SUM1388" s="8"/>
      <c r="SUN1388" s="8"/>
      <c r="SUO1388" s="8"/>
      <c r="SUP1388" s="8"/>
      <c r="SUQ1388" s="8"/>
      <c r="SUR1388" s="8"/>
      <c r="SUS1388" s="8"/>
      <c r="SUT1388" s="8"/>
      <c r="SUU1388" s="8"/>
      <c r="SUV1388" s="8"/>
      <c r="SUW1388" s="8"/>
      <c r="SUX1388" s="8"/>
      <c r="SUY1388" s="8"/>
      <c r="SUZ1388" s="8"/>
      <c r="SVA1388" s="8"/>
      <c r="SVB1388" s="8"/>
      <c r="SVC1388" s="8"/>
      <c r="SVD1388" s="8"/>
      <c r="SVE1388" s="8"/>
      <c r="SVF1388" s="8"/>
      <c r="SVG1388" s="8"/>
      <c r="SVH1388" s="8"/>
      <c r="SVI1388" s="8"/>
      <c r="SVJ1388" s="8"/>
      <c r="SVK1388" s="8"/>
      <c r="SVL1388" s="8"/>
      <c r="SVM1388" s="8"/>
      <c r="SVN1388" s="8"/>
      <c r="SVO1388" s="8"/>
      <c r="SVP1388" s="8"/>
      <c r="SVQ1388" s="8"/>
      <c r="SVR1388" s="8"/>
      <c r="SVS1388" s="8"/>
      <c r="SVT1388" s="8"/>
      <c r="SVU1388" s="8"/>
      <c r="SVV1388" s="8"/>
      <c r="SVW1388" s="8"/>
      <c r="SVX1388" s="8"/>
      <c r="SVY1388" s="8"/>
      <c r="SVZ1388" s="8"/>
      <c r="SWA1388" s="8"/>
      <c r="SWB1388" s="8"/>
      <c r="SWC1388" s="8"/>
      <c r="SWD1388" s="8"/>
      <c r="SWE1388" s="8"/>
      <c r="SWF1388" s="8"/>
      <c r="SWG1388" s="8"/>
      <c r="SWH1388" s="8"/>
      <c r="SWI1388" s="8"/>
      <c r="SWJ1388" s="8"/>
      <c r="SWK1388" s="8"/>
      <c r="SWL1388" s="8"/>
      <c r="SWM1388" s="8"/>
      <c r="SWN1388" s="8"/>
      <c r="SWO1388" s="8"/>
      <c r="SWP1388" s="8"/>
      <c r="SWQ1388" s="8"/>
      <c r="SWR1388" s="8"/>
      <c r="SWS1388" s="8"/>
      <c r="SWT1388" s="8"/>
      <c r="SWU1388" s="8"/>
      <c r="SWV1388" s="8"/>
      <c r="SWW1388" s="8"/>
      <c r="SWX1388" s="8"/>
      <c r="SWY1388" s="8"/>
      <c r="SWZ1388" s="8"/>
      <c r="SXA1388" s="8"/>
      <c r="SXB1388" s="8"/>
      <c r="SXC1388" s="8"/>
      <c r="SXD1388" s="8"/>
      <c r="SXE1388" s="8"/>
      <c r="SXF1388" s="8"/>
      <c r="SXG1388" s="8"/>
      <c r="SXH1388" s="8"/>
      <c r="SXI1388" s="8"/>
      <c r="SXJ1388" s="8"/>
      <c r="SXK1388" s="8"/>
      <c r="SXL1388" s="8"/>
      <c r="SXM1388" s="8"/>
      <c r="SXN1388" s="8"/>
      <c r="SXO1388" s="8"/>
      <c r="SXP1388" s="8"/>
      <c r="SXQ1388" s="8"/>
      <c r="SXR1388" s="8"/>
      <c r="SXS1388" s="8"/>
      <c r="SXT1388" s="8"/>
      <c r="SXU1388" s="8"/>
      <c r="SXV1388" s="8"/>
      <c r="SXW1388" s="8"/>
      <c r="SXX1388" s="8"/>
      <c r="SXY1388" s="8"/>
      <c r="SXZ1388" s="8"/>
      <c r="SYA1388" s="8"/>
      <c r="SYB1388" s="8"/>
      <c r="SYC1388" s="8"/>
      <c r="SYD1388" s="8"/>
      <c r="SYE1388" s="8"/>
      <c r="SYF1388" s="8"/>
      <c r="SYG1388" s="8"/>
      <c r="SYH1388" s="8"/>
      <c r="SYI1388" s="8"/>
      <c r="SYJ1388" s="8"/>
      <c r="SYK1388" s="8"/>
      <c r="SYL1388" s="8"/>
      <c r="SYM1388" s="8"/>
      <c r="SYN1388" s="8"/>
      <c r="SYO1388" s="8"/>
      <c r="SYP1388" s="8"/>
      <c r="SYQ1388" s="8"/>
      <c r="SYR1388" s="8"/>
      <c r="SYS1388" s="8"/>
      <c r="SYT1388" s="8"/>
      <c r="SYU1388" s="8"/>
      <c r="SYV1388" s="8"/>
      <c r="SYW1388" s="8"/>
      <c r="SYX1388" s="8"/>
      <c r="SYY1388" s="8"/>
      <c r="SYZ1388" s="8"/>
      <c r="SZA1388" s="8"/>
      <c r="SZB1388" s="8"/>
      <c r="SZC1388" s="8"/>
      <c r="SZD1388" s="8"/>
      <c r="SZE1388" s="8"/>
      <c r="SZF1388" s="8"/>
      <c r="SZG1388" s="8"/>
      <c r="SZH1388" s="8"/>
      <c r="SZI1388" s="8"/>
      <c r="SZJ1388" s="8"/>
      <c r="SZK1388" s="8"/>
      <c r="SZL1388" s="8"/>
      <c r="SZM1388" s="8"/>
      <c r="SZN1388" s="8"/>
      <c r="SZO1388" s="8"/>
      <c r="SZP1388" s="8"/>
      <c r="SZQ1388" s="8"/>
      <c r="SZR1388" s="8"/>
      <c r="SZS1388" s="8"/>
      <c r="SZT1388" s="8"/>
      <c r="SZU1388" s="8"/>
      <c r="SZV1388" s="8"/>
      <c r="SZW1388" s="8"/>
      <c r="SZX1388" s="8"/>
      <c r="SZY1388" s="8"/>
      <c r="SZZ1388" s="8"/>
      <c r="TAA1388" s="8"/>
      <c r="TAB1388" s="8"/>
      <c r="TAC1388" s="8"/>
      <c r="TAD1388" s="8"/>
      <c r="TAE1388" s="8"/>
      <c r="TAF1388" s="8"/>
      <c r="TAG1388" s="8"/>
      <c r="TAH1388" s="8"/>
      <c r="TAI1388" s="8"/>
      <c r="TAJ1388" s="8"/>
      <c r="TAK1388" s="8"/>
      <c r="TAL1388" s="8"/>
      <c r="TAM1388" s="8"/>
      <c r="TAN1388" s="8"/>
      <c r="TAO1388" s="8"/>
      <c r="TAP1388" s="8"/>
      <c r="TAQ1388" s="8"/>
      <c r="TAR1388" s="8"/>
      <c r="TAS1388" s="8"/>
      <c r="TAT1388" s="8"/>
      <c r="TAU1388" s="8"/>
      <c r="TAV1388" s="8"/>
      <c r="TAW1388" s="8"/>
      <c r="TAX1388" s="8"/>
      <c r="TAY1388" s="8"/>
      <c r="TAZ1388" s="8"/>
      <c r="TBA1388" s="8"/>
      <c r="TBB1388" s="8"/>
      <c r="TBC1388" s="8"/>
      <c r="TBD1388" s="8"/>
      <c r="TBE1388" s="8"/>
      <c r="TBF1388" s="8"/>
      <c r="TBG1388" s="8"/>
      <c r="TBH1388" s="8"/>
      <c r="TBI1388" s="8"/>
      <c r="TBJ1388" s="8"/>
      <c r="TBK1388" s="8"/>
      <c r="TBL1388" s="8"/>
      <c r="TBM1388" s="8"/>
      <c r="TBN1388" s="8"/>
      <c r="TBO1388" s="8"/>
      <c r="TBP1388" s="8"/>
      <c r="TBQ1388" s="8"/>
      <c r="TBR1388" s="8"/>
      <c r="TBS1388" s="8"/>
      <c r="TBT1388" s="8"/>
      <c r="TBU1388" s="8"/>
      <c r="TBV1388" s="8"/>
      <c r="TBW1388" s="8"/>
      <c r="TBX1388" s="8"/>
      <c r="TBY1388" s="8"/>
      <c r="TBZ1388" s="8"/>
      <c r="TCA1388" s="8"/>
      <c r="TCB1388" s="8"/>
      <c r="TCC1388" s="8"/>
      <c r="TCD1388" s="8"/>
      <c r="TCE1388" s="8"/>
      <c r="TCF1388" s="8"/>
      <c r="TCG1388" s="8"/>
      <c r="TCH1388" s="8"/>
      <c r="TCI1388" s="8"/>
      <c r="TCJ1388" s="8"/>
      <c r="TCK1388" s="8"/>
      <c r="TCL1388" s="8"/>
      <c r="TCM1388" s="8"/>
      <c r="TCN1388" s="8"/>
      <c r="TCO1388" s="8"/>
      <c r="TCP1388" s="8"/>
      <c r="TCQ1388" s="8"/>
      <c r="TCR1388" s="8"/>
      <c r="TCS1388" s="8"/>
      <c r="TCT1388" s="8"/>
      <c r="TCU1388" s="8"/>
      <c r="TCV1388" s="8"/>
      <c r="TCW1388" s="8"/>
      <c r="TCX1388" s="8"/>
      <c r="TCY1388" s="8"/>
      <c r="TCZ1388" s="8"/>
      <c r="TDA1388" s="8"/>
      <c r="TDB1388" s="8"/>
      <c r="TDC1388" s="8"/>
      <c r="TDD1388" s="8"/>
      <c r="TDE1388" s="8"/>
      <c r="TDF1388" s="8"/>
      <c r="TDG1388" s="8"/>
      <c r="TDH1388" s="8"/>
      <c r="TDI1388" s="8"/>
      <c r="TDJ1388" s="8"/>
      <c r="TDK1388" s="8"/>
      <c r="TDL1388" s="8"/>
      <c r="TDM1388" s="8"/>
      <c r="TDN1388" s="8"/>
      <c r="TDO1388" s="8"/>
      <c r="TDP1388" s="8"/>
      <c r="TDQ1388" s="8"/>
      <c r="TDR1388" s="8"/>
      <c r="TDS1388" s="8"/>
      <c r="TDT1388" s="8"/>
      <c r="TDU1388" s="8"/>
      <c r="TDV1388" s="8"/>
      <c r="TDW1388" s="8"/>
      <c r="TDX1388" s="8"/>
      <c r="TDY1388" s="8"/>
      <c r="TDZ1388" s="8"/>
      <c r="TEA1388" s="8"/>
      <c r="TEB1388" s="8"/>
      <c r="TEC1388" s="8"/>
      <c r="TED1388" s="8"/>
      <c r="TEE1388" s="8"/>
      <c r="TEF1388" s="8"/>
      <c r="TEG1388" s="8"/>
      <c r="TEH1388" s="8"/>
      <c r="TEI1388" s="8"/>
      <c r="TEJ1388" s="8"/>
      <c r="TEK1388" s="8"/>
      <c r="TEL1388" s="8"/>
      <c r="TEM1388" s="8"/>
      <c r="TEN1388" s="8"/>
      <c r="TEO1388" s="8"/>
      <c r="TEP1388" s="8"/>
      <c r="TEQ1388" s="8"/>
      <c r="TER1388" s="8"/>
      <c r="TES1388" s="8"/>
      <c r="TET1388" s="8"/>
      <c r="TEU1388" s="8"/>
      <c r="TEV1388" s="8"/>
      <c r="TEW1388" s="8"/>
      <c r="TEX1388" s="8"/>
      <c r="TEY1388" s="8"/>
      <c r="TEZ1388" s="8"/>
      <c r="TFA1388" s="8"/>
      <c r="TFB1388" s="8"/>
      <c r="TFC1388" s="8"/>
      <c r="TFD1388" s="8"/>
      <c r="TFE1388" s="8"/>
      <c r="TFF1388" s="8"/>
      <c r="TFG1388" s="8"/>
      <c r="TFH1388" s="8"/>
      <c r="TFI1388" s="8"/>
      <c r="TFJ1388" s="8"/>
      <c r="TFK1388" s="8"/>
      <c r="TFL1388" s="8"/>
      <c r="TFM1388" s="8"/>
      <c r="TFN1388" s="8"/>
      <c r="TFO1388" s="8"/>
      <c r="TFP1388" s="8"/>
      <c r="TFQ1388" s="8"/>
      <c r="TFR1388" s="8"/>
      <c r="TFS1388" s="8"/>
      <c r="TFT1388" s="8"/>
      <c r="TFU1388" s="8"/>
      <c r="TFV1388" s="8"/>
      <c r="TFW1388" s="8"/>
      <c r="TFX1388" s="8"/>
      <c r="TFY1388" s="8"/>
      <c r="TFZ1388" s="8"/>
      <c r="TGA1388" s="8"/>
      <c r="TGB1388" s="8"/>
      <c r="TGC1388" s="8"/>
      <c r="TGD1388" s="8"/>
      <c r="TGE1388" s="8"/>
      <c r="TGF1388" s="8"/>
      <c r="TGG1388" s="8"/>
      <c r="TGH1388" s="8"/>
      <c r="TGI1388" s="8"/>
      <c r="TGJ1388" s="8"/>
      <c r="TGK1388" s="8"/>
      <c r="TGL1388" s="8"/>
      <c r="TGM1388" s="8"/>
      <c r="TGN1388" s="8"/>
      <c r="TGO1388" s="8"/>
      <c r="TGP1388" s="8"/>
      <c r="TGQ1388" s="8"/>
      <c r="TGR1388" s="8"/>
      <c r="TGS1388" s="8"/>
      <c r="TGT1388" s="8"/>
      <c r="TGU1388" s="8"/>
      <c r="TGV1388" s="8"/>
      <c r="TGW1388" s="8"/>
      <c r="TGX1388" s="8"/>
      <c r="TGY1388" s="8"/>
      <c r="TGZ1388" s="8"/>
      <c r="THA1388" s="8"/>
      <c r="THB1388" s="8"/>
      <c r="THC1388" s="8"/>
      <c r="THD1388" s="8"/>
      <c r="THE1388" s="8"/>
      <c r="THF1388" s="8"/>
      <c r="THG1388" s="8"/>
      <c r="THH1388" s="8"/>
      <c r="THI1388" s="8"/>
      <c r="THJ1388" s="8"/>
      <c r="THK1388" s="8"/>
      <c r="THL1388" s="8"/>
      <c r="THM1388" s="8"/>
      <c r="THN1388" s="8"/>
      <c r="THO1388" s="8"/>
      <c r="THP1388" s="8"/>
      <c r="THQ1388" s="8"/>
      <c r="THR1388" s="8"/>
      <c r="THS1388" s="8"/>
      <c r="THT1388" s="8"/>
      <c r="THU1388" s="8"/>
      <c r="THV1388" s="8"/>
      <c r="THW1388" s="8"/>
      <c r="THX1388" s="8"/>
      <c r="THY1388" s="8"/>
      <c r="THZ1388" s="8"/>
      <c r="TIA1388" s="8"/>
      <c r="TIB1388" s="8"/>
      <c r="TIC1388" s="8"/>
      <c r="TID1388" s="8"/>
      <c r="TIE1388" s="8"/>
      <c r="TIF1388" s="8"/>
      <c r="TIG1388" s="8"/>
      <c r="TIH1388" s="8"/>
      <c r="TII1388" s="8"/>
      <c r="TIJ1388" s="8"/>
      <c r="TIK1388" s="8"/>
      <c r="TIL1388" s="8"/>
      <c r="TIM1388" s="8"/>
      <c r="TIN1388" s="8"/>
      <c r="TIO1388" s="8"/>
      <c r="TIP1388" s="8"/>
      <c r="TIQ1388" s="8"/>
      <c r="TIR1388" s="8"/>
      <c r="TIS1388" s="8"/>
      <c r="TIT1388" s="8"/>
      <c r="TIU1388" s="8"/>
      <c r="TIV1388" s="8"/>
      <c r="TIW1388" s="8"/>
      <c r="TIX1388" s="8"/>
      <c r="TIY1388" s="8"/>
      <c r="TIZ1388" s="8"/>
      <c r="TJA1388" s="8"/>
      <c r="TJB1388" s="8"/>
      <c r="TJC1388" s="8"/>
      <c r="TJD1388" s="8"/>
      <c r="TJE1388" s="8"/>
      <c r="TJF1388" s="8"/>
      <c r="TJG1388" s="8"/>
      <c r="TJH1388" s="8"/>
      <c r="TJI1388" s="8"/>
      <c r="TJJ1388" s="8"/>
      <c r="TJK1388" s="8"/>
      <c r="TJL1388" s="8"/>
      <c r="TJM1388" s="8"/>
      <c r="TJN1388" s="8"/>
      <c r="TJO1388" s="8"/>
      <c r="TJP1388" s="8"/>
      <c r="TJQ1388" s="8"/>
      <c r="TJR1388" s="8"/>
      <c r="TJS1388" s="8"/>
      <c r="TJT1388" s="8"/>
      <c r="TJU1388" s="8"/>
      <c r="TJV1388" s="8"/>
      <c r="TJW1388" s="8"/>
      <c r="TJX1388" s="8"/>
      <c r="TJY1388" s="8"/>
      <c r="TJZ1388" s="8"/>
      <c r="TKA1388" s="8"/>
      <c r="TKB1388" s="8"/>
      <c r="TKC1388" s="8"/>
      <c r="TKD1388" s="8"/>
      <c r="TKE1388" s="8"/>
      <c r="TKF1388" s="8"/>
      <c r="TKG1388" s="8"/>
      <c r="TKH1388" s="8"/>
      <c r="TKI1388" s="8"/>
      <c r="TKJ1388" s="8"/>
      <c r="TKK1388" s="8"/>
      <c r="TKL1388" s="8"/>
      <c r="TKM1388" s="8"/>
      <c r="TKN1388" s="8"/>
      <c r="TKO1388" s="8"/>
      <c r="TKP1388" s="8"/>
      <c r="TKQ1388" s="8"/>
      <c r="TKR1388" s="8"/>
      <c r="TKS1388" s="8"/>
      <c r="TKT1388" s="8"/>
      <c r="TKU1388" s="8"/>
      <c r="TKV1388" s="8"/>
      <c r="TKW1388" s="8"/>
      <c r="TKX1388" s="8"/>
      <c r="TKY1388" s="8"/>
      <c r="TKZ1388" s="8"/>
      <c r="TLA1388" s="8"/>
      <c r="TLB1388" s="8"/>
      <c r="TLC1388" s="8"/>
      <c r="TLD1388" s="8"/>
      <c r="TLE1388" s="8"/>
      <c r="TLF1388" s="8"/>
      <c r="TLG1388" s="8"/>
      <c r="TLH1388" s="8"/>
      <c r="TLI1388" s="8"/>
      <c r="TLJ1388" s="8"/>
      <c r="TLK1388" s="8"/>
      <c r="TLL1388" s="8"/>
      <c r="TLM1388" s="8"/>
      <c r="TLN1388" s="8"/>
      <c r="TLO1388" s="8"/>
      <c r="TLP1388" s="8"/>
      <c r="TLQ1388" s="8"/>
      <c r="TLR1388" s="8"/>
      <c r="TLS1388" s="8"/>
      <c r="TLT1388" s="8"/>
      <c r="TLU1388" s="8"/>
      <c r="TLV1388" s="8"/>
      <c r="TLW1388" s="8"/>
      <c r="TLX1388" s="8"/>
      <c r="TLY1388" s="8"/>
      <c r="TLZ1388" s="8"/>
      <c r="TMA1388" s="8"/>
      <c r="TMB1388" s="8"/>
      <c r="TMC1388" s="8"/>
      <c r="TMD1388" s="8"/>
      <c r="TME1388" s="8"/>
      <c r="TMF1388" s="8"/>
      <c r="TMG1388" s="8"/>
      <c r="TMH1388" s="8"/>
      <c r="TMI1388" s="8"/>
      <c r="TMJ1388" s="8"/>
      <c r="TMK1388" s="8"/>
      <c r="TML1388" s="8"/>
      <c r="TMM1388" s="8"/>
      <c r="TMN1388" s="8"/>
      <c r="TMO1388" s="8"/>
      <c r="TMP1388" s="8"/>
      <c r="TMQ1388" s="8"/>
      <c r="TMR1388" s="8"/>
      <c r="TMS1388" s="8"/>
      <c r="TMT1388" s="8"/>
      <c r="TMU1388" s="8"/>
      <c r="TMV1388" s="8"/>
      <c r="TMW1388" s="8"/>
      <c r="TMX1388" s="8"/>
      <c r="TMY1388" s="8"/>
      <c r="TMZ1388" s="8"/>
      <c r="TNA1388" s="8"/>
      <c r="TNB1388" s="8"/>
      <c r="TNC1388" s="8"/>
      <c r="TND1388" s="8"/>
      <c r="TNE1388" s="8"/>
      <c r="TNF1388" s="8"/>
      <c r="TNG1388" s="8"/>
      <c r="TNH1388" s="8"/>
      <c r="TNI1388" s="8"/>
      <c r="TNJ1388" s="8"/>
      <c r="TNK1388" s="8"/>
      <c r="TNL1388" s="8"/>
      <c r="TNM1388" s="8"/>
      <c r="TNN1388" s="8"/>
      <c r="TNO1388" s="8"/>
      <c r="TNP1388" s="8"/>
      <c r="TNQ1388" s="8"/>
      <c r="TNR1388" s="8"/>
      <c r="TNS1388" s="8"/>
      <c r="TNT1388" s="8"/>
      <c r="TNU1388" s="8"/>
      <c r="TNV1388" s="8"/>
      <c r="TNW1388" s="8"/>
      <c r="TNX1388" s="8"/>
      <c r="TNY1388" s="8"/>
      <c r="TNZ1388" s="8"/>
      <c r="TOA1388" s="8"/>
      <c r="TOB1388" s="8"/>
      <c r="TOC1388" s="8"/>
      <c r="TOD1388" s="8"/>
      <c r="TOE1388" s="8"/>
      <c r="TOF1388" s="8"/>
      <c r="TOG1388" s="8"/>
      <c r="TOH1388" s="8"/>
      <c r="TOI1388" s="8"/>
      <c r="TOJ1388" s="8"/>
      <c r="TOK1388" s="8"/>
      <c r="TOL1388" s="8"/>
      <c r="TOM1388" s="8"/>
      <c r="TON1388" s="8"/>
      <c r="TOO1388" s="8"/>
      <c r="TOP1388" s="8"/>
      <c r="TOQ1388" s="8"/>
      <c r="TOR1388" s="8"/>
      <c r="TOS1388" s="8"/>
      <c r="TOT1388" s="8"/>
      <c r="TOU1388" s="8"/>
      <c r="TOV1388" s="8"/>
      <c r="TOW1388" s="8"/>
      <c r="TOX1388" s="8"/>
      <c r="TOY1388" s="8"/>
      <c r="TOZ1388" s="8"/>
      <c r="TPA1388" s="8"/>
      <c r="TPB1388" s="8"/>
      <c r="TPC1388" s="8"/>
      <c r="TPD1388" s="8"/>
      <c r="TPE1388" s="8"/>
      <c r="TPF1388" s="8"/>
      <c r="TPG1388" s="8"/>
      <c r="TPH1388" s="8"/>
      <c r="TPI1388" s="8"/>
      <c r="TPJ1388" s="8"/>
      <c r="TPK1388" s="8"/>
      <c r="TPL1388" s="8"/>
      <c r="TPM1388" s="8"/>
      <c r="TPN1388" s="8"/>
      <c r="TPO1388" s="8"/>
      <c r="TPP1388" s="8"/>
      <c r="TPQ1388" s="8"/>
      <c r="TPR1388" s="8"/>
      <c r="TPS1388" s="8"/>
      <c r="TPT1388" s="8"/>
      <c r="TPU1388" s="8"/>
      <c r="TPV1388" s="8"/>
      <c r="TPW1388" s="8"/>
      <c r="TPX1388" s="8"/>
      <c r="TPY1388" s="8"/>
      <c r="TPZ1388" s="8"/>
      <c r="TQA1388" s="8"/>
      <c r="TQB1388" s="8"/>
      <c r="TQC1388" s="8"/>
      <c r="TQD1388" s="8"/>
      <c r="TQE1388" s="8"/>
      <c r="TQF1388" s="8"/>
      <c r="TQG1388" s="8"/>
      <c r="TQH1388" s="8"/>
      <c r="TQI1388" s="8"/>
      <c r="TQJ1388" s="8"/>
      <c r="TQK1388" s="8"/>
      <c r="TQL1388" s="8"/>
      <c r="TQM1388" s="8"/>
      <c r="TQN1388" s="8"/>
      <c r="TQO1388" s="8"/>
      <c r="TQP1388" s="8"/>
      <c r="TQQ1388" s="8"/>
      <c r="TQR1388" s="8"/>
      <c r="TQS1388" s="8"/>
      <c r="TQT1388" s="8"/>
      <c r="TQU1388" s="8"/>
      <c r="TQV1388" s="8"/>
      <c r="TQW1388" s="8"/>
      <c r="TQX1388" s="8"/>
      <c r="TQY1388" s="8"/>
      <c r="TQZ1388" s="8"/>
      <c r="TRA1388" s="8"/>
      <c r="TRB1388" s="8"/>
      <c r="TRC1388" s="8"/>
      <c r="TRD1388" s="8"/>
      <c r="TRE1388" s="8"/>
      <c r="TRF1388" s="8"/>
      <c r="TRG1388" s="8"/>
      <c r="TRH1388" s="8"/>
      <c r="TRI1388" s="8"/>
      <c r="TRJ1388" s="8"/>
      <c r="TRK1388" s="8"/>
      <c r="TRL1388" s="8"/>
      <c r="TRM1388" s="8"/>
      <c r="TRN1388" s="8"/>
      <c r="TRO1388" s="8"/>
      <c r="TRP1388" s="8"/>
      <c r="TRQ1388" s="8"/>
      <c r="TRR1388" s="8"/>
      <c r="TRS1388" s="8"/>
      <c r="TRT1388" s="8"/>
      <c r="TRU1388" s="8"/>
      <c r="TRV1388" s="8"/>
      <c r="TRW1388" s="8"/>
      <c r="TRX1388" s="8"/>
      <c r="TRY1388" s="8"/>
      <c r="TRZ1388" s="8"/>
      <c r="TSA1388" s="8"/>
      <c r="TSB1388" s="8"/>
      <c r="TSC1388" s="8"/>
      <c r="TSD1388" s="8"/>
      <c r="TSE1388" s="8"/>
      <c r="TSF1388" s="8"/>
      <c r="TSG1388" s="8"/>
      <c r="TSH1388" s="8"/>
      <c r="TSI1388" s="8"/>
      <c r="TSJ1388" s="8"/>
      <c r="TSK1388" s="8"/>
      <c r="TSL1388" s="8"/>
      <c r="TSM1388" s="8"/>
      <c r="TSN1388" s="8"/>
      <c r="TSO1388" s="8"/>
      <c r="TSP1388" s="8"/>
      <c r="TSQ1388" s="8"/>
      <c r="TSR1388" s="8"/>
      <c r="TSS1388" s="8"/>
      <c r="TST1388" s="8"/>
      <c r="TSU1388" s="8"/>
      <c r="TSV1388" s="8"/>
      <c r="TSW1388" s="8"/>
      <c r="TSX1388" s="8"/>
      <c r="TSY1388" s="8"/>
      <c r="TSZ1388" s="8"/>
      <c r="TTA1388" s="8"/>
      <c r="TTB1388" s="8"/>
      <c r="TTC1388" s="8"/>
      <c r="TTD1388" s="8"/>
      <c r="TTE1388" s="8"/>
      <c r="TTF1388" s="8"/>
      <c r="TTG1388" s="8"/>
      <c r="TTH1388" s="8"/>
      <c r="TTI1388" s="8"/>
      <c r="TTJ1388" s="8"/>
      <c r="TTK1388" s="8"/>
      <c r="TTL1388" s="8"/>
      <c r="TTM1388" s="8"/>
      <c r="TTN1388" s="8"/>
      <c r="TTO1388" s="8"/>
      <c r="TTP1388" s="8"/>
      <c r="TTQ1388" s="8"/>
      <c r="TTR1388" s="8"/>
      <c r="TTS1388" s="8"/>
      <c r="TTT1388" s="8"/>
      <c r="TTU1388" s="8"/>
      <c r="TTV1388" s="8"/>
      <c r="TTW1388" s="8"/>
      <c r="TTX1388" s="8"/>
      <c r="TTY1388" s="8"/>
      <c r="TTZ1388" s="8"/>
      <c r="TUA1388" s="8"/>
      <c r="TUB1388" s="8"/>
      <c r="TUC1388" s="8"/>
      <c r="TUD1388" s="8"/>
      <c r="TUE1388" s="8"/>
      <c r="TUF1388" s="8"/>
      <c r="TUG1388" s="8"/>
      <c r="TUH1388" s="8"/>
      <c r="TUI1388" s="8"/>
      <c r="TUJ1388" s="8"/>
      <c r="TUK1388" s="8"/>
      <c r="TUL1388" s="8"/>
      <c r="TUM1388" s="8"/>
      <c r="TUN1388" s="8"/>
      <c r="TUO1388" s="8"/>
      <c r="TUP1388" s="8"/>
      <c r="TUQ1388" s="8"/>
      <c r="TUR1388" s="8"/>
      <c r="TUS1388" s="8"/>
      <c r="TUT1388" s="8"/>
      <c r="TUU1388" s="8"/>
      <c r="TUV1388" s="8"/>
      <c r="TUW1388" s="8"/>
      <c r="TUX1388" s="8"/>
      <c r="TUY1388" s="8"/>
      <c r="TUZ1388" s="8"/>
      <c r="TVA1388" s="8"/>
      <c r="TVB1388" s="8"/>
      <c r="TVC1388" s="8"/>
      <c r="TVD1388" s="8"/>
      <c r="TVE1388" s="8"/>
      <c r="TVF1388" s="8"/>
      <c r="TVG1388" s="8"/>
      <c r="TVH1388" s="8"/>
      <c r="TVI1388" s="8"/>
      <c r="TVJ1388" s="8"/>
      <c r="TVK1388" s="8"/>
      <c r="TVL1388" s="8"/>
      <c r="TVM1388" s="8"/>
      <c r="TVN1388" s="8"/>
      <c r="TVO1388" s="8"/>
      <c r="TVP1388" s="8"/>
      <c r="TVQ1388" s="8"/>
      <c r="TVR1388" s="8"/>
      <c r="TVS1388" s="8"/>
      <c r="TVT1388" s="8"/>
      <c r="TVU1388" s="8"/>
      <c r="TVV1388" s="8"/>
      <c r="TVW1388" s="8"/>
      <c r="TVX1388" s="8"/>
      <c r="TVY1388" s="8"/>
      <c r="TVZ1388" s="8"/>
      <c r="TWA1388" s="8"/>
      <c r="TWB1388" s="8"/>
      <c r="TWC1388" s="8"/>
      <c r="TWD1388" s="8"/>
      <c r="TWE1388" s="8"/>
      <c r="TWF1388" s="8"/>
      <c r="TWG1388" s="8"/>
      <c r="TWH1388" s="8"/>
      <c r="TWI1388" s="8"/>
      <c r="TWJ1388" s="8"/>
      <c r="TWK1388" s="8"/>
      <c r="TWL1388" s="8"/>
      <c r="TWM1388" s="8"/>
      <c r="TWN1388" s="8"/>
      <c r="TWO1388" s="8"/>
      <c r="TWP1388" s="8"/>
      <c r="TWQ1388" s="8"/>
      <c r="TWR1388" s="8"/>
      <c r="TWS1388" s="8"/>
      <c r="TWT1388" s="8"/>
      <c r="TWU1388" s="8"/>
      <c r="TWV1388" s="8"/>
      <c r="TWW1388" s="8"/>
      <c r="TWX1388" s="8"/>
      <c r="TWY1388" s="8"/>
      <c r="TWZ1388" s="8"/>
      <c r="TXA1388" s="8"/>
      <c r="TXB1388" s="8"/>
      <c r="TXC1388" s="8"/>
      <c r="TXD1388" s="8"/>
      <c r="TXE1388" s="8"/>
      <c r="TXF1388" s="8"/>
      <c r="TXG1388" s="8"/>
      <c r="TXH1388" s="8"/>
      <c r="TXI1388" s="8"/>
      <c r="TXJ1388" s="8"/>
      <c r="TXK1388" s="8"/>
      <c r="TXL1388" s="8"/>
      <c r="TXM1388" s="8"/>
      <c r="TXN1388" s="8"/>
      <c r="TXO1388" s="8"/>
      <c r="TXP1388" s="8"/>
      <c r="TXQ1388" s="8"/>
      <c r="TXR1388" s="8"/>
      <c r="TXS1388" s="8"/>
      <c r="TXT1388" s="8"/>
      <c r="TXU1388" s="8"/>
      <c r="TXV1388" s="8"/>
      <c r="TXW1388" s="8"/>
      <c r="TXX1388" s="8"/>
      <c r="TXY1388" s="8"/>
      <c r="TXZ1388" s="8"/>
      <c r="TYA1388" s="8"/>
      <c r="TYB1388" s="8"/>
      <c r="TYC1388" s="8"/>
      <c r="TYD1388" s="8"/>
      <c r="TYE1388" s="8"/>
      <c r="TYF1388" s="8"/>
      <c r="TYG1388" s="8"/>
      <c r="TYH1388" s="8"/>
      <c r="TYI1388" s="8"/>
      <c r="TYJ1388" s="8"/>
      <c r="TYK1388" s="8"/>
      <c r="TYL1388" s="8"/>
      <c r="TYM1388" s="8"/>
      <c r="TYN1388" s="8"/>
      <c r="TYO1388" s="8"/>
      <c r="TYP1388" s="8"/>
      <c r="TYQ1388" s="8"/>
      <c r="TYR1388" s="8"/>
      <c r="TYS1388" s="8"/>
      <c r="TYT1388" s="8"/>
      <c r="TYU1388" s="8"/>
      <c r="TYV1388" s="8"/>
      <c r="TYW1388" s="8"/>
      <c r="TYX1388" s="8"/>
      <c r="TYY1388" s="8"/>
      <c r="TYZ1388" s="8"/>
      <c r="TZA1388" s="8"/>
      <c r="TZB1388" s="8"/>
      <c r="TZC1388" s="8"/>
      <c r="TZD1388" s="8"/>
      <c r="TZE1388" s="8"/>
      <c r="TZF1388" s="8"/>
      <c r="TZG1388" s="8"/>
      <c r="TZH1388" s="8"/>
      <c r="TZI1388" s="8"/>
      <c r="TZJ1388" s="8"/>
      <c r="TZK1388" s="8"/>
      <c r="TZL1388" s="8"/>
      <c r="TZM1388" s="8"/>
      <c r="TZN1388" s="8"/>
      <c r="TZO1388" s="8"/>
      <c r="TZP1388" s="8"/>
      <c r="TZQ1388" s="8"/>
      <c r="TZR1388" s="8"/>
      <c r="TZS1388" s="8"/>
      <c r="TZT1388" s="8"/>
      <c r="TZU1388" s="8"/>
      <c r="TZV1388" s="8"/>
      <c r="TZW1388" s="8"/>
      <c r="TZX1388" s="8"/>
      <c r="TZY1388" s="8"/>
      <c r="TZZ1388" s="8"/>
      <c r="UAA1388" s="8"/>
      <c r="UAB1388" s="8"/>
      <c r="UAC1388" s="8"/>
      <c r="UAD1388" s="8"/>
      <c r="UAE1388" s="8"/>
      <c r="UAF1388" s="8"/>
      <c r="UAG1388" s="8"/>
      <c r="UAH1388" s="8"/>
      <c r="UAI1388" s="8"/>
      <c r="UAJ1388" s="8"/>
      <c r="UAK1388" s="8"/>
      <c r="UAL1388" s="8"/>
      <c r="UAM1388" s="8"/>
      <c r="UAN1388" s="8"/>
      <c r="UAO1388" s="8"/>
      <c r="UAP1388" s="8"/>
      <c r="UAQ1388" s="8"/>
      <c r="UAR1388" s="8"/>
      <c r="UAS1388" s="8"/>
      <c r="UAT1388" s="8"/>
      <c r="UAU1388" s="8"/>
      <c r="UAV1388" s="8"/>
      <c r="UAW1388" s="8"/>
      <c r="UAX1388" s="8"/>
      <c r="UAY1388" s="8"/>
      <c r="UAZ1388" s="8"/>
      <c r="UBA1388" s="8"/>
      <c r="UBB1388" s="8"/>
      <c r="UBC1388" s="8"/>
      <c r="UBD1388" s="8"/>
      <c r="UBE1388" s="8"/>
      <c r="UBF1388" s="8"/>
      <c r="UBG1388" s="8"/>
      <c r="UBH1388" s="8"/>
      <c r="UBI1388" s="8"/>
      <c r="UBJ1388" s="8"/>
      <c r="UBK1388" s="8"/>
      <c r="UBL1388" s="8"/>
      <c r="UBM1388" s="8"/>
      <c r="UBN1388" s="8"/>
      <c r="UBO1388" s="8"/>
      <c r="UBP1388" s="8"/>
      <c r="UBQ1388" s="8"/>
      <c r="UBR1388" s="8"/>
      <c r="UBS1388" s="8"/>
      <c r="UBT1388" s="8"/>
      <c r="UBU1388" s="8"/>
      <c r="UBV1388" s="8"/>
      <c r="UBW1388" s="8"/>
      <c r="UBX1388" s="8"/>
      <c r="UBY1388" s="8"/>
      <c r="UBZ1388" s="8"/>
      <c r="UCA1388" s="8"/>
      <c r="UCB1388" s="8"/>
      <c r="UCC1388" s="8"/>
      <c r="UCD1388" s="8"/>
      <c r="UCE1388" s="8"/>
      <c r="UCF1388" s="8"/>
      <c r="UCG1388" s="8"/>
      <c r="UCH1388" s="8"/>
      <c r="UCI1388" s="8"/>
      <c r="UCJ1388" s="8"/>
      <c r="UCK1388" s="8"/>
      <c r="UCL1388" s="8"/>
      <c r="UCM1388" s="8"/>
      <c r="UCN1388" s="8"/>
      <c r="UCO1388" s="8"/>
      <c r="UCP1388" s="8"/>
      <c r="UCQ1388" s="8"/>
      <c r="UCR1388" s="8"/>
      <c r="UCS1388" s="8"/>
      <c r="UCT1388" s="8"/>
      <c r="UCU1388" s="8"/>
      <c r="UCV1388" s="8"/>
      <c r="UCW1388" s="8"/>
      <c r="UCX1388" s="8"/>
      <c r="UCY1388" s="8"/>
      <c r="UCZ1388" s="8"/>
      <c r="UDA1388" s="8"/>
      <c r="UDB1388" s="8"/>
      <c r="UDC1388" s="8"/>
      <c r="UDD1388" s="8"/>
      <c r="UDE1388" s="8"/>
      <c r="UDF1388" s="8"/>
      <c r="UDG1388" s="8"/>
      <c r="UDH1388" s="8"/>
      <c r="UDI1388" s="8"/>
      <c r="UDJ1388" s="8"/>
      <c r="UDK1388" s="8"/>
      <c r="UDL1388" s="8"/>
      <c r="UDM1388" s="8"/>
      <c r="UDN1388" s="8"/>
      <c r="UDO1388" s="8"/>
      <c r="UDP1388" s="8"/>
      <c r="UDQ1388" s="8"/>
      <c r="UDR1388" s="8"/>
      <c r="UDS1388" s="8"/>
      <c r="UDT1388" s="8"/>
      <c r="UDU1388" s="8"/>
      <c r="UDV1388" s="8"/>
      <c r="UDW1388" s="8"/>
      <c r="UDX1388" s="8"/>
      <c r="UDY1388" s="8"/>
      <c r="UDZ1388" s="8"/>
      <c r="UEA1388" s="8"/>
      <c r="UEB1388" s="8"/>
      <c r="UEC1388" s="8"/>
      <c r="UED1388" s="8"/>
      <c r="UEE1388" s="8"/>
      <c r="UEF1388" s="8"/>
      <c r="UEG1388" s="8"/>
      <c r="UEH1388" s="8"/>
      <c r="UEI1388" s="8"/>
      <c r="UEJ1388" s="8"/>
      <c r="UEK1388" s="8"/>
      <c r="UEL1388" s="8"/>
      <c r="UEM1388" s="8"/>
      <c r="UEN1388" s="8"/>
      <c r="UEO1388" s="8"/>
      <c r="UEP1388" s="8"/>
      <c r="UEQ1388" s="8"/>
      <c r="UER1388" s="8"/>
      <c r="UES1388" s="8"/>
      <c r="UET1388" s="8"/>
      <c r="UEU1388" s="8"/>
      <c r="UEV1388" s="8"/>
      <c r="UEW1388" s="8"/>
      <c r="UEX1388" s="8"/>
      <c r="UEY1388" s="8"/>
      <c r="UEZ1388" s="8"/>
      <c r="UFA1388" s="8"/>
      <c r="UFB1388" s="8"/>
      <c r="UFC1388" s="8"/>
      <c r="UFD1388" s="8"/>
      <c r="UFE1388" s="8"/>
      <c r="UFF1388" s="8"/>
      <c r="UFG1388" s="8"/>
      <c r="UFH1388" s="8"/>
      <c r="UFI1388" s="8"/>
      <c r="UFJ1388" s="8"/>
      <c r="UFK1388" s="8"/>
      <c r="UFL1388" s="8"/>
      <c r="UFM1388" s="8"/>
      <c r="UFN1388" s="8"/>
      <c r="UFO1388" s="8"/>
      <c r="UFP1388" s="8"/>
      <c r="UFQ1388" s="8"/>
      <c r="UFR1388" s="8"/>
      <c r="UFS1388" s="8"/>
      <c r="UFT1388" s="8"/>
      <c r="UFU1388" s="8"/>
      <c r="UFV1388" s="8"/>
      <c r="UFW1388" s="8"/>
      <c r="UFX1388" s="8"/>
      <c r="UFY1388" s="8"/>
      <c r="UFZ1388" s="8"/>
      <c r="UGA1388" s="8"/>
      <c r="UGB1388" s="8"/>
      <c r="UGC1388" s="8"/>
      <c r="UGD1388" s="8"/>
      <c r="UGE1388" s="8"/>
      <c r="UGF1388" s="8"/>
      <c r="UGG1388" s="8"/>
      <c r="UGH1388" s="8"/>
      <c r="UGI1388" s="8"/>
      <c r="UGJ1388" s="8"/>
      <c r="UGK1388" s="8"/>
      <c r="UGL1388" s="8"/>
      <c r="UGM1388" s="8"/>
      <c r="UGN1388" s="8"/>
      <c r="UGO1388" s="8"/>
      <c r="UGP1388" s="8"/>
      <c r="UGQ1388" s="8"/>
      <c r="UGR1388" s="8"/>
      <c r="UGS1388" s="8"/>
      <c r="UGT1388" s="8"/>
      <c r="UGU1388" s="8"/>
      <c r="UGV1388" s="8"/>
      <c r="UGW1388" s="8"/>
      <c r="UGX1388" s="8"/>
      <c r="UGY1388" s="8"/>
      <c r="UGZ1388" s="8"/>
      <c r="UHA1388" s="8"/>
      <c r="UHB1388" s="8"/>
      <c r="UHC1388" s="8"/>
      <c r="UHD1388" s="8"/>
      <c r="UHE1388" s="8"/>
      <c r="UHF1388" s="8"/>
      <c r="UHG1388" s="8"/>
      <c r="UHH1388" s="8"/>
      <c r="UHI1388" s="8"/>
      <c r="UHJ1388" s="8"/>
      <c r="UHK1388" s="8"/>
      <c r="UHL1388" s="8"/>
      <c r="UHM1388" s="8"/>
      <c r="UHN1388" s="8"/>
      <c r="UHO1388" s="8"/>
      <c r="UHP1388" s="8"/>
      <c r="UHQ1388" s="8"/>
      <c r="UHR1388" s="8"/>
      <c r="UHS1388" s="8"/>
      <c r="UHT1388" s="8"/>
      <c r="UHU1388" s="8"/>
      <c r="UHV1388" s="8"/>
      <c r="UHW1388" s="8"/>
      <c r="UHX1388" s="8"/>
      <c r="UHY1388" s="8"/>
      <c r="UHZ1388" s="8"/>
      <c r="UIA1388" s="8"/>
      <c r="UIB1388" s="8"/>
      <c r="UIC1388" s="8"/>
      <c r="UID1388" s="8"/>
      <c r="UIE1388" s="8"/>
      <c r="UIF1388" s="8"/>
      <c r="UIG1388" s="8"/>
      <c r="UIH1388" s="8"/>
      <c r="UII1388" s="8"/>
      <c r="UIJ1388" s="8"/>
      <c r="UIK1388" s="8"/>
      <c r="UIL1388" s="8"/>
      <c r="UIM1388" s="8"/>
      <c r="UIN1388" s="8"/>
      <c r="UIO1388" s="8"/>
      <c r="UIP1388" s="8"/>
      <c r="UIQ1388" s="8"/>
      <c r="UIR1388" s="8"/>
      <c r="UIS1388" s="8"/>
      <c r="UIT1388" s="8"/>
      <c r="UIU1388" s="8"/>
      <c r="UIV1388" s="8"/>
      <c r="UIW1388" s="8"/>
      <c r="UIX1388" s="8"/>
      <c r="UIY1388" s="8"/>
      <c r="UIZ1388" s="8"/>
      <c r="UJA1388" s="8"/>
      <c r="UJB1388" s="8"/>
      <c r="UJC1388" s="8"/>
      <c r="UJD1388" s="8"/>
      <c r="UJE1388" s="8"/>
      <c r="UJF1388" s="8"/>
      <c r="UJG1388" s="8"/>
      <c r="UJH1388" s="8"/>
      <c r="UJI1388" s="8"/>
      <c r="UJJ1388" s="8"/>
      <c r="UJK1388" s="8"/>
      <c r="UJL1388" s="8"/>
      <c r="UJM1388" s="8"/>
      <c r="UJN1388" s="8"/>
      <c r="UJO1388" s="8"/>
      <c r="UJP1388" s="8"/>
      <c r="UJQ1388" s="8"/>
      <c r="UJR1388" s="8"/>
      <c r="UJS1388" s="8"/>
      <c r="UJT1388" s="8"/>
      <c r="UJU1388" s="8"/>
      <c r="UJV1388" s="8"/>
      <c r="UJW1388" s="8"/>
      <c r="UJX1388" s="8"/>
      <c r="UJY1388" s="8"/>
      <c r="UJZ1388" s="8"/>
      <c r="UKA1388" s="8"/>
      <c r="UKB1388" s="8"/>
      <c r="UKC1388" s="8"/>
      <c r="UKD1388" s="8"/>
      <c r="UKE1388" s="8"/>
      <c r="UKF1388" s="8"/>
      <c r="UKG1388" s="8"/>
      <c r="UKH1388" s="8"/>
      <c r="UKI1388" s="8"/>
      <c r="UKJ1388" s="8"/>
      <c r="UKK1388" s="8"/>
      <c r="UKL1388" s="8"/>
      <c r="UKM1388" s="8"/>
      <c r="UKN1388" s="8"/>
      <c r="UKO1388" s="8"/>
      <c r="UKP1388" s="8"/>
      <c r="UKQ1388" s="8"/>
      <c r="UKR1388" s="8"/>
      <c r="UKS1388" s="8"/>
      <c r="UKT1388" s="8"/>
      <c r="UKU1388" s="8"/>
      <c r="UKV1388" s="8"/>
      <c r="UKW1388" s="8"/>
      <c r="UKX1388" s="8"/>
      <c r="UKY1388" s="8"/>
      <c r="UKZ1388" s="8"/>
      <c r="ULA1388" s="8"/>
      <c r="ULB1388" s="8"/>
      <c r="ULC1388" s="8"/>
      <c r="ULD1388" s="8"/>
      <c r="ULE1388" s="8"/>
      <c r="ULF1388" s="8"/>
      <c r="ULG1388" s="8"/>
      <c r="ULH1388" s="8"/>
      <c r="ULI1388" s="8"/>
      <c r="ULJ1388" s="8"/>
      <c r="ULK1388" s="8"/>
      <c r="ULL1388" s="8"/>
      <c r="ULM1388" s="8"/>
      <c r="ULN1388" s="8"/>
      <c r="ULO1388" s="8"/>
      <c r="ULP1388" s="8"/>
      <c r="ULQ1388" s="8"/>
      <c r="ULR1388" s="8"/>
      <c r="ULS1388" s="8"/>
      <c r="ULT1388" s="8"/>
      <c r="ULU1388" s="8"/>
      <c r="ULV1388" s="8"/>
      <c r="ULW1388" s="8"/>
      <c r="ULX1388" s="8"/>
      <c r="ULY1388" s="8"/>
      <c r="ULZ1388" s="8"/>
      <c r="UMA1388" s="8"/>
      <c r="UMB1388" s="8"/>
      <c r="UMC1388" s="8"/>
      <c r="UMD1388" s="8"/>
      <c r="UME1388" s="8"/>
      <c r="UMF1388" s="8"/>
      <c r="UMG1388" s="8"/>
      <c r="UMH1388" s="8"/>
      <c r="UMI1388" s="8"/>
      <c r="UMJ1388" s="8"/>
      <c r="UMK1388" s="8"/>
      <c r="UML1388" s="8"/>
      <c r="UMM1388" s="8"/>
      <c r="UMN1388" s="8"/>
      <c r="UMO1388" s="8"/>
      <c r="UMP1388" s="8"/>
      <c r="UMQ1388" s="8"/>
      <c r="UMR1388" s="8"/>
      <c r="UMS1388" s="8"/>
      <c r="UMT1388" s="8"/>
      <c r="UMU1388" s="8"/>
      <c r="UMV1388" s="8"/>
      <c r="UMW1388" s="8"/>
      <c r="UMX1388" s="8"/>
      <c r="UMY1388" s="8"/>
      <c r="UMZ1388" s="8"/>
      <c r="UNA1388" s="8"/>
      <c r="UNB1388" s="8"/>
      <c r="UNC1388" s="8"/>
      <c r="UND1388" s="8"/>
      <c r="UNE1388" s="8"/>
      <c r="UNF1388" s="8"/>
      <c r="UNG1388" s="8"/>
      <c r="UNH1388" s="8"/>
      <c r="UNI1388" s="8"/>
      <c r="UNJ1388" s="8"/>
      <c r="UNK1388" s="8"/>
      <c r="UNL1388" s="8"/>
      <c r="UNM1388" s="8"/>
      <c r="UNN1388" s="8"/>
      <c r="UNO1388" s="8"/>
      <c r="UNP1388" s="8"/>
      <c r="UNQ1388" s="8"/>
      <c r="UNR1388" s="8"/>
      <c r="UNS1388" s="8"/>
      <c r="UNT1388" s="8"/>
      <c r="UNU1388" s="8"/>
      <c r="UNV1388" s="8"/>
      <c r="UNW1388" s="8"/>
      <c r="UNX1388" s="8"/>
      <c r="UNY1388" s="8"/>
      <c r="UNZ1388" s="8"/>
      <c r="UOA1388" s="8"/>
      <c r="UOB1388" s="8"/>
      <c r="UOC1388" s="8"/>
      <c r="UOD1388" s="8"/>
      <c r="UOE1388" s="8"/>
      <c r="UOF1388" s="8"/>
      <c r="UOG1388" s="8"/>
      <c r="UOH1388" s="8"/>
      <c r="UOI1388" s="8"/>
      <c r="UOJ1388" s="8"/>
      <c r="UOK1388" s="8"/>
      <c r="UOL1388" s="8"/>
      <c r="UOM1388" s="8"/>
      <c r="UON1388" s="8"/>
      <c r="UOO1388" s="8"/>
      <c r="UOP1388" s="8"/>
      <c r="UOQ1388" s="8"/>
      <c r="UOR1388" s="8"/>
      <c r="UOS1388" s="8"/>
      <c r="UOT1388" s="8"/>
      <c r="UOU1388" s="8"/>
      <c r="UOV1388" s="8"/>
      <c r="UOW1388" s="8"/>
      <c r="UOX1388" s="8"/>
      <c r="UOY1388" s="8"/>
      <c r="UOZ1388" s="8"/>
      <c r="UPA1388" s="8"/>
      <c r="UPB1388" s="8"/>
      <c r="UPC1388" s="8"/>
      <c r="UPD1388" s="8"/>
      <c r="UPE1388" s="8"/>
      <c r="UPF1388" s="8"/>
      <c r="UPG1388" s="8"/>
      <c r="UPH1388" s="8"/>
      <c r="UPI1388" s="8"/>
      <c r="UPJ1388" s="8"/>
      <c r="UPK1388" s="8"/>
      <c r="UPL1388" s="8"/>
      <c r="UPM1388" s="8"/>
      <c r="UPN1388" s="8"/>
      <c r="UPO1388" s="8"/>
      <c r="UPP1388" s="8"/>
      <c r="UPQ1388" s="8"/>
      <c r="UPR1388" s="8"/>
      <c r="UPS1388" s="8"/>
      <c r="UPT1388" s="8"/>
      <c r="UPU1388" s="8"/>
      <c r="UPV1388" s="8"/>
      <c r="UPW1388" s="8"/>
      <c r="UPX1388" s="8"/>
      <c r="UPY1388" s="8"/>
      <c r="UPZ1388" s="8"/>
      <c r="UQA1388" s="8"/>
      <c r="UQB1388" s="8"/>
      <c r="UQC1388" s="8"/>
      <c r="UQD1388" s="8"/>
      <c r="UQE1388" s="8"/>
      <c r="UQF1388" s="8"/>
      <c r="UQG1388" s="8"/>
      <c r="UQH1388" s="8"/>
      <c r="UQI1388" s="8"/>
      <c r="UQJ1388" s="8"/>
      <c r="UQK1388" s="8"/>
      <c r="UQL1388" s="8"/>
      <c r="UQM1388" s="8"/>
      <c r="UQN1388" s="8"/>
      <c r="UQO1388" s="8"/>
      <c r="UQP1388" s="8"/>
      <c r="UQQ1388" s="8"/>
      <c r="UQR1388" s="8"/>
      <c r="UQS1388" s="8"/>
      <c r="UQT1388" s="8"/>
      <c r="UQU1388" s="8"/>
      <c r="UQV1388" s="8"/>
      <c r="UQW1388" s="8"/>
      <c r="UQX1388" s="8"/>
      <c r="UQY1388" s="8"/>
      <c r="UQZ1388" s="8"/>
      <c r="URA1388" s="8"/>
      <c r="URB1388" s="8"/>
      <c r="URC1388" s="8"/>
      <c r="URD1388" s="8"/>
      <c r="URE1388" s="8"/>
      <c r="URF1388" s="8"/>
      <c r="URG1388" s="8"/>
      <c r="URH1388" s="8"/>
      <c r="URI1388" s="8"/>
      <c r="URJ1388" s="8"/>
      <c r="URK1388" s="8"/>
      <c r="URL1388" s="8"/>
      <c r="URM1388" s="8"/>
      <c r="URN1388" s="8"/>
      <c r="URO1388" s="8"/>
      <c r="URP1388" s="8"/>
      <c r="URQ1388" s="8"/>
      <c r="URR1388" s="8"/>
      <c r="URS1388" s="8"/>
      <c r="URT1388" s="8"/>
      <c r="URU1388" s="8"/>
      <c r="URV1388" s="8"/>
      <c r="URW1388" s="8"/>
      <c r="URX1388" s="8"/>
      <c r="URY1388" s="8"/>
      <c r="URZ1388" s="8"/>
      <c r="USA1388" s="8"/>
      <c r="USB1388" s="8"/>
      <c r="USC1388" s="8"/>
      <c r="USD1388" s="8"/>
      <c r="USE1388" s="8"/>
      <c r="USF1388" s="8"/>
      <c r="USG1388" s="8"/>
      <c r="USH1388" s="8"/>
      <c r="USI1388" s="8"/>
      <c r="USJ1388" s="8"/>
      <c r="USK1388" s="8"/>
      <c r="USL1388" s="8"/>
      <c r="USM1388" s="8"/>
      <c r="USN1388" s="8"/>
      <c r="USO1388" s="8"/>
      <c r="USP1388" s="8"/>
      <c r="USQ1388" s="8"/>
      <c r="USR1388" s="8"/>
      <c r="USS1388" s="8"/>
      <c r="UST1388" s="8"/>
      <c r="USU1388" s="8"/>
      <c r="USV1388" s="8"/>
      <c r="USW1388" s="8"/>
      <c r="USX1388" s="8"/>
      <c r="USY1388" s="8"/>
      <c r="USZ1388" s="8"/>
      <c r="UTA1388" s="8"/>
      <c r="UTB1388" s="8"/>
      <c r="UTC1388" s="8"/>
      <c r="UTD1388" s="8"/>
      <c r="UTE1388" s="8"/>
      <c r="UTF1388" s="8"/>
      <c r="UTG1388" s="8"/>
      <c r="UTH1388" s="8"/>
      <c r="UTI1388" s="8"/>
      <c r="UTJ1388" s="8"/>
      <c r="UTK1388" s="8"/>
      <c r="UTL1388" s="8"/>
      <c r="UTM1388" s="8"/>
      <c r="UTN1388" s="8"/>
      <c r="UTO1388" s="8"/>
      <c r="UTP1388" s="8"/>
      <c r="UTQ1388" s="8"/>
      <c r="UTR1388" s="8"/>
      <c r="UTS1388" s="8"/>
      <c r="UTT1388" s="8"/>
      <c r="UTU1388" s="8"/>
      <c r="UTV1388" s="8"/>
      <c r="UTW1388" s="8"/>
      <c r="UTX1388" s="8"/>
      <c r="UTY1388" s="8"/>
      <c r="UTZ1388" s="8"/>
      <c r="UUA1388" s="8"/>
      <c r="UUB1388" s="8"/>
      <c r="UUC1388" s="8"/>
      <c r="UUD1388" s="8"/>
      <c r="UUE1388" s="8"/>
      <c r="UUF1388" s="8"/>
      <c r="UUG1388" s="8"/>
      <c r="UUH1388" s="8"/>
      <c r="UUI1388" s="8"/>
      <c r="UUJ1388" s="8"/>
      <c r="UUK1388" s="8"/>
      <c r="UUL1388" s="8"/>
      <c r="UUM1388" s="8"/>
      <c r="UUN1388" s="8"/>
      <c r="UUO1388" s="8"/>
      <c r="UUP1388" s="8"/>
      <c r="UUQ1388" s="8"/>
      <c r="UUR1388" s="8"/>
      <c r="UUS1388" s="8"/>
      <c r="UUT1388" s="8"/>
      <c r="UUU1388" s="8"/>
      <c r="UUV1388" s="8"/>
      <c r="UUW1388" s="8"/>
      <c r="UUX1388" s="8"/>
      <c r="UUY1388" s="8"/>
      <c r="UUZ1388" s="8"/>
      <c r="UVA1388" s="8"/>
      <c r="UVB1388" s="8"/>
      <c r="UVC1388" s="8"/>
      <c r="UVD1388" s="8"/>
      <c r="UVE1388" s="8"/>
      <c r="UVF1388" s="8"/>
      <c r="UVG1388" s="8"/>
      <c r="UVH1388" s="8"/>
      <c r="UVI1388" s="8"/>
      <c r="UVJ1388" s="8"/>
      <c r="UVK1388" s="8"/>
      <c r="UVL1388" s="8"/>
      <c r="UVM1388" s="8"/>
      <c r="UVN1388" s="8"/>
      <c r="UVO1388" s="8"/>
      <c r="UVP1388" s="8"/>
      <c r="UVQ1388" s="8"/>
      <c r="UVR1388" s="8"/>
      <c r="UVS1388" s="8"/>
      <c r="UVT1388" s="8"/>
      <c r="UVU1388" s="8"/>
      <c r="UVV1388" s="8"/>
      <c r="UVW1388" s="8"/>
      <c r="UVX1388" s="8"/>
      <c r="UVY1388" s="8"/>
      <c r="UVZ1388" s="8"/>
      <c r="UWA1388" s="8"/>
      <c r="UWB1388" s="8"/>
      <c r="UWC1388" s="8"/>
      <c r="UWD1388" s="8"/>
      <c r="UWE1388" s="8"/>
      <c r="UWF1388" s="8"/>
      <c r="UWG1388" s="8"/>
      <c r="UWH1388" s="8"/>
      <c r="UWI1388" s="8"/>
      <c r="UWJ1388" s="8"/>
      <c r="UWK1388" s="8"/>
      <c r="UWL1388" s="8"/>
      <c r="UWM1388" s="8"/>
      <c r="UWN1388" s="8"/>
      <c r="UWO1388" s="8"/>
      <c r="UWP1388" s="8"/>
      <c r="UWQ1388" s="8"/>
      <c r="UWR1388" s="8"/>
      <c r="UWS1388" s="8"/>
      <c r="UWT1388" s="8"/>
      <c r="UWU1388" s="8"/>
      <c r="UWV1388" s="8"/>
      <c r="UWW1388" s="8"/>
      <c r="UWX1388" s="8"/>
      <c r="UWY1388" s="8"/>
      <c r="UWZ1388" s="8"/>
      <c r="UXA1388" s="8"/>
      <c r="UXB1388" s="8"/>
      <c r="UXC1388" s="8"/>
      <c r="UXD1388" s="8"/>
      <c r="UXE1388" s="8"/>
      <c r="UXF1388" s="8"/>
      <c r="UXG1388" s="8"/>
      <c r="UXH1388" s="8"/>
      <c r="UXI1388" s="8"/>
      <c r="UXJ1388" s="8"/>
      <c r="UXK1388" s="8"/>
      <c r="UXL1388" s="8"/>
      <c r="UXM1388" s="8"/>
      <c r="UXN1388" s="8"/>
      <c r="UXO1388" s="8"/>
      <c r="UXP1388" s="8"/>
      <c r="UXQ1388" s="8"/>
      <c r="UXR1388" s="8"/>
      <c r="UXS1388" s="8"/>
      <c r="UXT1388" s="8"/>
      <c r="UXU1388" s="8"/>
      <c r="UXV1388" s="8"/>
      <c r="UXW1388" s="8"/>
      <c r="UXX1388" s="8"/>
      <c r="UXY1388" s="8"/>
      <c r="UXZ1388" s="8"/>
      <c r="UYA1388" s="8"/>
      <c r="UYB1388" s="8"/>
      <c r="UYC1388" s="8"/>
      <c r="UYD1388" s="8"/>
      <c r="UYE1388" s="8"/>
      <c r="UYF1388" s="8"/>
      <c r="UYG1388" s="8"/>
      <c r="UYH1388" s="8"/>
      <c r="UYI1388" s="8"/>
      <c r="UYJ1388" s="8"/>
      <c r="UYK1388" s="8"/>
      <c r="UYL1388" s="8"/>
      <c r="UYM1388" s="8"/>
      <c r="UYN1388" s="8"/>
      <c r="UYO1388" s="8"/>
      <c r="UYP1388" s="8"/>
      <c r="UYQ1388" s="8"/>
      <c r="UYR1388" s="8"/>
      <c r="UYS1388" s="8"/>
      <c r="UYT1388" s="8"/>
      <c r="UYU1388" s="8"/>
      <c r="UYV1388" s="8"/>
      <c r="UYW1388" s="8"/>
      <c r="UYX1388" s="8"/>
      <c r="UYY1388" s="8"/>
      <c r="UYZ1388" s="8"/>
      <c r="UZA1388" s="8"/>
      <c r="UZB1388" s="8"/>
      <c r="UZC1388" s="8"/>
      <c r="UZD1388" s="8"/>
      <c r="UZE1388" s="8"/>
      <c r="UZF1388" s="8"/>
      <c r="UZG1388" s="8"/>
      <c r="UZH1388" s="8"/>
      <c r="UZI1388" s="8"/>
      <c r="UZJ1388" s="8"/>
      <c r="UZK1388" s="8"/>
      <c r="UZL1388" s="8"/>
      <c r="UZM1388" s="8"/>
      <c r="UZN1388" s="8"/>
      <c r="UZO1388" s="8"/>
      <c r="UZP1388" s="8"/>
      <c r="UZQ1388" s="8"/>
      <c r="UZR1388" s="8"/>
      <c r="UZS1388" s="8"/>
      <c r="UZT1388" s="8"/>
      <c r="UZU1388" s="8"/>
      <c r="UZV1388" s="8"/>
      <c r="UZW1388" s="8"/>
      <c r="UZX1388" s="8"/>
      <c r="UZY1388" s="8"/>
      <c r="UZZ1388" s="8"/>
      <c r="VAA1388" s="8"/>
      <c r="VAB1388" s="8"/>
      <c r="VAC1388" s="8"/>
      <c r="VAD1388" s="8"/>
      <c r="VAE1388" s="8"/>
      <c r="VAF1388" s="8"/>
      <c r="VAG1388" s="8"/>
      <c r="VAH1388" s="8"/>
      <c r="VAI1388" s="8"/>
      <c r="VAJ1388" s="8"/>
      <c r="VAK1388" s="8"/>
      <c r="VAL1388" s="8"/>
      <c r="VAM1388" s="8"/>
      <c r="VAN1388" s="8"/>
      <c r="VAO1388" s="8"/>
      <c r="VAP1388" s="8"/>
      <c r="VAQ1388" s="8"/>
      <c r="VAR1388" s="8"/>
      <c r="VAS1388" s="8"/>
      <c r="VAT1388" s="8"/>
      <c r="VAU1388" s="8"/>
      <c r="VAV1388" s="8"/>
      <c r="VAW1388" s="8"/>
      <c r="VAX1388" s="8"/>
      <c r="VAY1388" s="8"/>
      <c r="VAZ1388" s="8"/>
      <c r="VBA1388" s="8"/>
      <c r="VBB1388" s="8"/>
      <c r="VBC1388" s="8"/>
      <c r="VBD1388" s="8"/>
      <c r="VBE1388" s="8"/>
      <c r="VBF1388" s="8"/>
      <c r="VBG1388" s="8"/>
      <c r="VBH1388" s="8"/>
      <c r="VBI1388" s="8"/>
      <c r="VBJ1388" s="8"/>
      <c r="VBK1388" s="8"/>
      <c r="VBL1388" s="8"/>
      <c r="VBM1388" s="8"/>
      <c r="VBN1388" s="8"/>
      <c r="VBO1388" s="8"/>
      <c r="VBP1388" s="8"/>
      <c r="VBQ1388" s="8"/>
      <c r="VBR1388" s="8"/>
      <c r="VBS1388" s="8"/>
      <c r="VBT1388" s="8"/>
      <c r="VBU1388" s="8"/>
      <c r="VBV1388" s="8"/>
      <c r="VBW1388" s="8"/>
      <c r="VBX1388" s="8"/>
      <c r="VBY1388" s="8"/>
      <c r="VBZ1388" s="8"/>
      <c r="VCA1388" s="8"/>
      <c r="VCB1388" s="8"/>
      <c r="VCC1388" s="8"/>
      <c r="VCD1388" s="8"/>
      <c r="VCE1388" s="8"/>
      <c r="VCF1388" s="8"/>
      <c r="VCG1388" s="8"/>
      <c r="VCH1388" s="8"/>
      <c r="VCI1388" s="8"/>
      <c r="VCJ1388" s="8"/>
      <c r="VCK1388" s="8"/>
      <c r="VCL1388" s="8"/>
      <c r="VCM1388" s="8"/>
      <c r="VCN1388" s="8"/>
      <c r="VCO1388" s="8"/>
      <c r="VCP1388" s="8"/>
      <c r="VCQ1388" s="8"/>
      <c r="VCR1388" s="8"/>
      <c r="VCS1388" s="8"/>
      <c r="VCT1388" s="8"/>
      <c r="VCU1388" s="8"/>
      <c r="VCV1388" s="8"/>
      <c r="VCW1388" s="8"/>
      <c r="VCX1388" s="8"/>
      <c r="VCY1388" s="8"/>
      <c r="VCZ1388" s="8"/>
      <c r="VDA1388" s="8"/>
      <c r="VDB1388" s="8"/>
      <c r="VDC1388" s="8"/>
      <c r="VDD1388" s="8"/>
      <c r="VDE1388" s="8"/>
      <c r="VDF1388" s="8"/>
      <c r="VDG1388" s="8"/>
      <c r="VDH1388" s="8"/>
      <c r="VDI1388" s="8"/>
      <c r="VDJ1388" s="8"/>
      <c r="VDK1388" s="8"/>
      <c r="VDL1388" s="8"/>
      <c r="VDM1388" s="8"/>
      <c r="VDN1388" s="8"/>
      <c r="VDO1388" s="8"/>
      <c r="VDP1388" s="8"/>
      <c r="VDQ1388" s="8"/>
      <c r="VDR1388" s="8"/>
      <c r="VDS1388" s="8"/>
      <c r="VDT1388" s="8"/>
      <c r="VDU1388" s="8"/>
      <c r="VDV1388" s="8"/>
      <c r="VDW1388" s="8"/>
      <c r="VDX1388" s="8"/>
      <c r="VDY1388" s="8"/>
      <c r="VDZ1388" s="8"/>
      <c r="VEA1388" s="8"/>
      <c r="VEB1388" s="8"/>
      <c r="VEC1388" s="8"/>
      <c r="VED1388" s="8"/>
      <c r="VEE1388" s="8"/>
      <c r="VEF1388" s="8"/>
      <c r="VEG1388" s="8"/>
      <c r="VEH1388" s="8"/>
      <c r="VEI1388" s="8"/>
      <c r="VEJ1388" s="8"/>
      <c r="VEK1388" s="8"/>
      <c r="VEL1388" s="8"/>
      <c r="VEM1388" s="8"/>
      <c r="VEN1388" s="8"/>
      <c r="VEO1388" s="8"/>
      <c r="VEP1388" s="8"/>
      <c r="VEQ1388" s="8"/>
      <c r="VER1388" s="8"/>
      <c r="VES1388" s="8"/>
      <c r="VET1388" s="8"/>
      <c r="VEU1388" s="8"/>
      <c r="VEV1388" s="8"/>
      <c r="VEW1388" s="8"/>
      <c r="VEX1388" s="8"/>
      <c r="VEY1388" s="8"/>
      <c r="VEZ1388" s="8"/>
      <c r="VFA1388" s="8"/>
      <c r="VFB1388" s="8"/>
      <c r="VFC1388" s="8"/>
      <c r="VFD1388" s="8"/>
      <c r="VFE1388" s="8"/>
      <c r="VFF1388" s="8"/>
      <c r="VFG1388" s="8"/>
      <c r="VFH1388" s="8"/>
      <c r="VFI1388" s="8"/>
      <c r="VFJ1388" s="8"/>
      <c r="VFK1388" s="8"/>
      <c r="VFL1388" s="8"/>
      <c r="VFM1388" s="8"/>
      <c r="VFN1388" s="8"/>
      <c r="VFO1388" s="8"/>
      <c r="VFP1388" s="8"/>
      <c r="VFQ1388" s="8"/>
      <c r="VFR1388" s="8"/>
      <c r="VFS1388" s="8"/>
      <c r="VFT1388" s="8"/>
      <c r="VFU1388" s="8"/>
      <c r="VFV1388" s="8"/>
      <c r="VFW1388" s="8"/>
      <c r="VFX1388" s="8"/>
      <c r="VFY1388" s="8"/>
      <c r="VFZ1388" s="8"/>
      <c r="VGA1388" s="8"/>
      <c r="VGB1388" s="8"/>
      <c r="VGC1388" s="8"/>
      <c r="VGD1388" s="8"/>
      <c r="VGE1388" s="8"/>
      <c r="VGF1388" s="8"/>
      <c r="VGG1388" s="8"/>
      <c r="VGH1388" s="8"/>
      <c r="VGI1388" s="8"/>
      <c r="VGJ1388" s="8"/>
      <c r="VGK1388" s="8"/>
      <c r="VGL1388" s="8"/>
      <c r="VGM1388" s="8"/>
      <c r="VGN1388" s="8"/>
      <c r="VGO1388" s="8"/>
      <c r="VGP1388" s="8"/>
      <c r="VGQ1388" s="8"/>
      <c r="VGR1388" s="8"/>
      <c r="VGS1388" s="8"/>
      <c r="VGT1388" s="8"/>
      <c r="VGU1388" s="8"/>
      <c r="VGV1388" s="8"/>
      <c r="VGW1388" s="8"/>
      <c r="VGX1388" s="8"/>
      <c r="VGY1388" s="8"/>
      <c r="VGZ1388" s="8"/>
      <c r="VHA1388" s="8"/>
      <c r="VHB1388" s="8"/>
      <c r="VHC1388" s="8"/>
      <c r="VHD1388" s="8"/>
      <c r="VHE1388" s="8"/>
      <c r="VHF1388" s="8"/>
      <c r="VHG1388" s="8"/>
      <c r="VHH1388" s="8"/>
      <c r="VHI1388" s="8"/>
      <c r="VHJ1388" s="8"/>
      <c r="VHK1388" s="8"/>
      <c r="VHL1388" s="8"/>
      <c r="VHM1388" s="8"/>
      <c r="VHN1388" s="8"/>
      <c r="VHO1388" s="8"/>
      <c r="VHP1388" s="8"/>
      <c r="VHQ1388" s="8"/>
      <c r="VHR1388" s="8"/>
      <c r="VHS1388" s="8"/>
      <c r="VHT1388" s="8"/>
      <c r="VHU1388" s="8"/>
      <c r="VHV1388" s="8"/>
      <c r="VHW1388" s="8"/>
      <c r="VHX1388" s="8"/>
      <c r="VHY1388" s="8"/>
      <c r="VHZ1388" s="8"/>
      <c r="VIA1388" s="8"/>
      <c r="VIB1388" s="8"/>
      <c r="VIC1388" s="8"/>
      <c r="VID1388" s="8"/>
      <c r="VIE1388" s="8"/>
      <c r="VIF1388" s="8"/>
      <c r="VIG1388" s="8"/>
      <c r="VIH1388" s="8"/>
      <c r="VII1388" s="8"/>
      <c r="VIJ1388" s="8"/>
      <c r="VIK1388" s="8"/>
      <c r="VIL1388" s="8"/>
      <c r="VIM1388" s="8"/>
      <c r="VIN1388" s="8"/>
      <c r="VIO1388" s="8"/>
      <c r="VIP1388" s="8"/>
      <c r="VIQ1388" s="8"/>
      <c r="VIR1388" s="8"/>
      <c r="VIS1388" s="8"/>
      <c r="VIT1388" s="8"/>
      <c r="VIU1388" s="8"/>
      <c r="VIV1388" s="8"/>
      <c r="VIW1388" s="8"/>
      <c r="VIX1388" s="8"/>
      <c r="VIY1388" s="8"/>
      <c r="VIZ1388" s="8"/>
      <c r="VJA1388" s="8"/>
      <c r="VJB1388" s="8"/>
      <c r="VJC1388" s="8"/>
      <c r="VJD1388" s="8"/>
      <c r="VJE1388" s="8"/>
      <c r="VJF1388" s="8"/>
      <c r="VJG1388" s="8"/>
      <c r="VJH1388" s="8"/>
      <c r="VJI1388" s="8"/>
      <c r="VJJ1388" s="8"/>
      <c r="VJK1388" s="8"/>
      <c r="VJL1388" s="8"/>
      <c r="VJM1388" s="8"/>
      <c r="VJN1388" s="8"/>
      <c r="VJO1388" s="8"/>
      <c r="VJP1388" s="8"/>
      <c r="VJQ1388" s="8"/>
      <c r="VJR1388" s="8"/>
      <c r="VJS1388" s="8"/>
      <c r="VJT1388" s="8"/>
      <c r="VJU1388" s="8"/>
      <c r="VJV1388" s="8"/>
      <c r="VJW1388" s="8"/>
      <c r="VJX1388" s="8"/>
      <c r="VJY1388" s="8"/>
      <c r="VJZ1388" s="8"/>
      <c r="VKA1388" s="8"/>
      <c r="VKB1388" s="8"/>
      <c r="VKC1388" s="8"/>
      <c r="VKD1388" s="8"/>
      <c r="VKE1388" s="8"/>
      <c r="VKF1388" s="8"/>
      <c r="VKG1388" s="8"/>
      <c r="VKH1388" s="8"/>
      <c r="VKI1388" s="8"/>
      <c r="VKJ1388" s="8"/>
      <c r="VKK1388" s="8"/>
      <c r="VKL1388" s="8"/>
      <c r="VKM1388" s="8"/>
      <c r="VKN1388" s="8"/>
      <c r="VKO1388" s="8"/>
      <c r="VKP1388" s="8"/>
      <c r="VKQ1388" s="8"/>
      <c r="VKR1388" s="8"/>
      <c r="VKS1388" s="8"/>
      <c r="VKT1388" s="8"/>
      <c r="VKU1388" s="8"/>
      <c r="VKV1388" s="8"/>
      <c r="VKW1388" s="8"/>
      <c r="VKX1388" s="8"/>
      <c r="VKY1388" s="8"/>
      <c r="VKZ1388" s="8"/>
      <c r="VLA1388" s="8"/>
      <c r="VLB1388" s="8"/>
      <c r="VLC1388" s="8"/>
      <c r="VLD1388" s="8"/>
      <c r="VLE1388" s="8"/>
      <c r="VLF1388" s="8"/>
      <c r="VLG1388" s="8"/>
      <c r="VLH1388" s="8"/>
      <c r="VLI1388" s="8"/>
      <c r="VLJ1388" s="8"/>
      <c r="VLK1388" s="8"/>
      <c r="VLL1388" s="8"/>
      <c r="VLM1388" s="8"/>
      <c r="VLN1388" s="8"/>
      <c r="VLO1388" s="8"/>
      <c r="VLP1388" s="8"/>
      <c r="VLQ1388" s="8"/>
      <c r="VLR1388" s="8"/>
      <c r="VLS1388" s="8"/>
      <c r="VLT1388" s="8"/>
      <c r="VLU1388" s="8"/>
      <c r="VLV1388" s="8"/>
      <c r="VLW1388" s="8"/>
      <c r="VLX1388" s="8"/>
      <c r="VLY1388" s="8"/>
      <c r="VLZ1388" s="8"/>
      <c r="VMA1388" s="8"/>
      <c r="VMB1388" s="8"/>
      <c r="VMC1388" s="8"/>
      <c r="VMD1388" s="8"/>
      <c r="VME1388" s="8"/>
      <c r="VMF1388" s="8"/>
      <c r="VMG1388" s="8"/>
      <c r="VMH1388" s="8"/>
      <c r="VMI1388" s="8"/>
      <c r="VMJ1388" s="8"/>
      <c r="VMK1388" s="8"/>
      <c r="VML1388" s="8"/>
      <c r="VMM1388" s="8"/>
      <c r="VMN1388" s="8"/>
      <c r="VMO1388" s="8"/>
      <c r="VMP1388" s="8"/>
      <c r="VMQ1388" s="8"/>
      <c r="VMR1388" s="8"/>
      <c r="VMS1388" s="8"/>
      <c r="VMT1388" s="8"/>
      <c r="VMU1388" s="8"/>
      <c r="VMV1388" s="8"/>
      <c r="VMW1388" s="8"/>
      <c r="VMX1388" s="8"/>
      <c r="VMY1388" s="8"/>
      <c r="VMZ1388" s="8"/>
      <c r="VNA1388" s="8"/>
      <c r="VNB1388" s="8"/>
      <c r="VNC1388" s="8"/>
      <c r="VND1388" s="8"/>
      <c r="VNE1388" s="8"/>
      <c r="VNF1388" s="8"/>
      <c r="VNG1388" s="8"/>
      <c r="VNH1388" s="8"/>
      <c r="VNI1388" s="8"/>
      <c r="VNJ1388" s="8"/>
      <c r="VNK1388" s="8"/>
      <c r="VNL1388" s="8"/>
      <c r="VNM1388" s="8"/>
      <c r="VNN1388" s="8"/>
      <c r="VNO1388" s="8"/>
      <c r="VNP1388" s="8"/>
      <c r="VNQ1388" s="8"/>
      <c r="VNR1388" s="8"/>
      <c r="VNS1388" s="8"/>
      <c r="VNT1388" s="8"/>
      <c r="VNU1388" s="8"/>
      <c r="VNV1388" s="8"/>
      <c r="VNW1388" s="8"/>
      <c r="VNX1388" s="8"/>
      <c r="VNY1388" s="8"/>
      <c r="VNZ1388" s="8"/>
      <c r="VOA1388" s="8"/>
      <c r="VOB1388" s="8"/>
      <c r="VOC1388" s="8"/>
      <c r="VOD1388" s="8"/>
      <c r="VOE1388" s="8"/>
      <c r="VOF1388" s="8"/>
      <c r="VOG1388" s="8"/>
      <c r="VOH1388" s="8"/>
      <c r="VOI1388" s="8"/>
      <c r="VOJ1388" s="8"/>
      <c r="VOK1388" s="8"/>
      <c r="VOL1388" s="8"/>
      <c r="VOM1388" s="8"/>
      <c r="VON1388" s="8"/>
      <c r="VOO1388" s="8"/>
      <c r="VOP1388" s="8"/>
      <c r="VOQ1388" s="8"/>
      <c r="VOR1388" s="8"/>
      <c r="VOS1388" s="8"/>
      <c r="VOT1388" s="8"/>
      <c r="VOU1388" s="8"/>
      <c r="VOV1388" s="8"/>
      <c r="VOW1388" s="8"/>
      <c r="VOX1388" s="8"/>
      <c r="VOY1388" s="8"/>
      <c r="VOZ1388" s="8"/>
      <c r="VPA1388" s="8"/>
      <c r="VPB1388" s="8"/>
      <c r="VPC1388" s="8"/>
      <c r="VPD1388" s="8"/>
      <c r="VPE1388" s="8"/>
      <c r="VPF1388" s="8"/>
      <c r="VPG1388" s="8"/>
      <c r="VPH1388" s="8"/>
      <c r="VPI1388" s="8"/>
      <c r="VPJ1388" s="8"/>
      <c r="VPK1388" s="8"/>
      <c r="VPL1388" s="8"/>
      <c r="VPM1388" s="8"/>
      <c r="VPN1388" s="8"/>
      <c r="VPO1388" s="8"/>
      <c r="VPP1388" s="8"/>
      <c r="VPQ1388" s="8"/>
      <c r="VPR1388" s="8"/>
      <c r="VPS1388" s="8"/>
      <c r="VPT1388" s="8"/>
      <c r="VPU1388" s="8"/>
      <c r="VPV1388" s="8"/>
      <c r="VPW1388" s="8"/>
      <c r="VPX1388" s="8"/>
      <c r="VPY1388" s="8"/>
      <c r="VPZ1388" s="8"/>
      <c r="VQA1388" s="8"/>
      <c r="VQB1388" s="8"/>
      <c r="VQC1388" s="8"/>
      <c r="VQD1388" s="8"/>
      <c r="VQE1388" s="8"/>
      <c r="VQF1388" s="8"/>
      <c r="VQG1388" s="8"/>
      <c r="VQH1388" s="8"/>
      <c r="VQI1388" s="8"/>
      <c r="VQJ1388" s="8"/>
      <c r="VQK1388" s="8"/>
      <c r="VQL1388" s="8"/>
      <c r="VQM1388" s="8"/>
      <c r="VQN1388" s="8"/>
      <c r="VQO1388" s="8"/>
      <c r="VQP1388" s="8"/>
      <c r="VQQ1388" s="8"/>
      <c r="VQR1388" s="8"/>
      <c r="VQS1388" s="8"/>
      <c r="VQT1388" s="8"/>
      <c r="VQU1388" s="8"/>
      <c r="VQV1388" s="8"/>
      <c r="VQW1388" s="8"/>
      <c r="VQX1388" s="8"/>
      <c r="VQY1388" s="8"/>
      <c r="VQZ1388" s="8"/>
      <c r="VRA1388" s="8"/>
      <c r="VRB1388" s="8"/>
      <c r="VRC1388" s="8"/>
      <c r="VRD1388" s="8"/>
      <c r="VRE1388" s="8"/>
      <c r="VRF1388" s="8"/>
      <c r="VRG1388" s="8"/>
      <c r="VRH1388" s="8"/>
      <c r="VRI1388" s="8"/>
      <c r="VRJ1388" s="8"/>
      <c r="VRK1388" s="8"/>
      <c r="VRL1388" s="8"/>
      <c r="VRM1388" s="8"/>
      <c r="VRN1388" s="8"/>
      <c r="VRO1388" s="8"/>
      <c r="VRP1388" s="8"/>
      <c r="VRQ1388" s="8"/>
      <c r="VRR1388" s="8"/>
      <c r="VRS1388" s="8"/>
      <c r="VRT1388" s="8"/>
      <c r="VRU1388" s="8"/>
      <c r="VRV1388" s="8"/>
      <c r="VRW1388" s="8"/>
      <c r="VRX1388" s="8"/>
      <c r="VRY1388" s="8"/>
      <c r="VRZ1388" s="8"/>
      <c r="VSA1388" s="8"/>
      <c r="VSB1388" s="8"/>
      <c r="VSC1388" s="8"/>
      <c r="VSD1388" s="8"/>
      <c r="VSE1388" s="8"/>
      <c r="VSF1388" s="8"/>
      <c r="VSG1388" s="8"/>
      <c r="VSH1388" s="8"/>
      <c r="VSI1388" s="8"/>
      <c r="VSJ1388" s="8"/>
      <c r="VSK1388" s="8"/>
      <c r="VSL1388" s="8"/>
      <c r="VSM1388" s="8"/>
      <c r="VSN1388" s="8"/>
      <c r="VSO1388" s="8"/>
      <c r="VSP1388" s="8"/>
      <c r="VSQ1388" s="8"/>
      <c r="VSR1388" s="8"/>
      <c r="VSS1388" s="8"/>
      <c r="VST1388" s="8"/>
      <c r="VSU1388" s="8"/>
      <c r="VSV1388" s="8"/>
      <c r="VSW1388" s="8"/>
      <c r="VSX1388" s="8"/>
      <c r="VSY1388" s="8"/>
      <c r="VSZ1388" s="8"/>
      <c r="VTA1388" s="8"/>
      <c r="VTB1388" s="8"/>
      <c r="VTC1388" s="8"/>
      <c r="VTD1388" s="8"/>
      <c r="VTE1388" s="8"/>
      <c r="VTF1388" s="8"/>
      <c r="VTG1388" s="8"/>
      <c r="VTH1388" s="8"/>
      <c r="VTI1388" s="8"/>
      <c r="VTJ1388" s="8"/>
      <c r="VTK1388" s="8"/>
      <c r="VTL1388" s="8"/>
      <c r="VTM1388" s="8"/>
      <c r="VTN1388" s="8"/>
      <c r="VTO1388" s="8"/>
      <c r="VTP1388" s="8"/>
      <c r="VTQ1388" s="8"/>
      <c r="VTR1388" s="8"/>
      <c r="VTS1388" s="8"/>
      <c r="VTT1388" s="8"/>
      <c r="VTU1388" s="8"/>
      <c r="VTV1388" s="8"/>
      <c r="VTW1388" s="8"/>
      <c r="VTX1388" s="8"/>
      <c r="VTY1388" s="8"/>
      <c r="VTZ1388" s="8"/>
      <c r="VUA1388" s="8"/>
      <c r="VUB1388" s="8"/>
      <c r="VUC1388" s="8"/>
      <c r="VUD1388" s="8"/>
      <c r="VUE1388" s="8"/>
      <c r="VUF1388" s="8"/>
      <c r="VUG1388" s="8"/>
      <c r="VUH1388" s="8"/>
      <c r="VUI1388" s="8"/>
      <c r="VUJ1388" s="8"/>
      <c r="VUK1388" s="8"/>
      <c r="VUL1388" s="8"/>
      <c r="VUM1388" s="8"/>
      <c r="VUN1388" s="8"/>
      <c r="VUO1388" s="8"/>
      <c r="VUP1388" s="8"/>
      <c r="VUQ1388" s="8"/>
      <c r="VUR1388" s="8"/>
      <c r="VUS1388" s="8"/>
      <c r="VUT1388" s="8"/>
      <c r="VUU1388" s="8"/>
      <c r="VUV1388" s="8"/>
      <c r="VUW1388" s="8"/>
      <c r="VUX1388" s="8"/>
      <c r="VUY1388" s="8"/>
      <c r="VUZ1388" s="8"/>
      <c r="VVA1388" s="8"/>
      <c r="VVB1388" s="8"/>
      <c r="VVC1388" s="8"/>
      <c r="VVD1388" s="8"/>
      <c r="VVE1388" s="8"/>
      <c r="VVF1388" s="8"/>
      <c r="VVG1388" s="8"/>
      <c r="VVH1388" s="8"/>
      <c r="VVI1388" s="8"/>
      <c r="VVJ1388" s="8"/>
      <c r="VVK1388" s="8"/>
      <c r="VVL1388" s="8"/>
      <c r="VVM1388" s="8"/>
      <c r="VVN1388" s="8"/>
      <c r="VVO1388" s="8"/>
      <c r="VVP1388" s="8"/>
      <c r="VVQ1388" s="8"/>
      <c r="VVR1388" s="8"/>
      <c r="VVS1388" s="8"/>
      <c r="VVT1388" s="8"/>
      <c r="VVU1388" s="8"/>
      <c r="VVV1388" s="8"/>
      <c r="VVW1388" s="8"/>
      <c r="VVX1388" s="8"/>
      <c r="VVY1388" s="8"/>
      <c r="VVZ1388" s="8"/>
      <c r="VWA1388" s="8"/>
      <c r="VWB1388" s="8"/>
      <c r="VWC1388" s="8"/>
      <c r="VWD1388" s="8"/>
      <c r="VWE1388" s="8"/>
      <c r="VWF1388" s="8"/>
      <c r="VWG1388" s="8"/>
      <c r="VWH1388" s="8"/>
      <c r="VWI1388" s="8"/>
      <c r="VWJ1388" s="8"/>
      <c r="VWK1388" s="8"/>
      <c r="VWL1388" s="8"/>
      <c r="VWM1388" s="8"/>
      <c r="VWN1388" s="8"/>
      <c r="VWO1388" s="8"/>
      <c r="VWP1388" s="8"/>
      <c r="VWQ1388" s="8"/>
      <c r="VWR1388" s="8"/>
      <c r="VWS1388" s="8"/>
      <c r="VWT1388" s="8"/>
      <c r="VWU1388" s="8"/>
      <c r="VWV1388" s="8"/>
      <c r="VWW1388" s="8"/>
      <c r="VWX1388" s="8"/>
      <c r="VWY1388" s="8"/>
      <c r="VWZ1388" s="8"/>
      <c r="VXA1388" s="8"/>
      <c r="VXB1388" s="8"/>
      <c r="VXC1388" s="8"/>
      <c r="VXD1388" s="8"/>
      <c r="VXE1388" s="8"/>
      <c r="VXF1388" s="8"/>
      <c r="VXG1388" s="8"/>
      <c r="VXH1388" s="8"/>
      <c r="VXI1388" s="8"/>
      <c r="VXJ1388" s="8"/>
      <c r="VXK1388" s="8"/>
      <c r="VXL1388" s="8"/>
      <c r="VXM1388" s="8"/>
      <c r="VXN1388" s="8"/>
      <c r="VXO1388" s="8"/>
      <c r="VXP1388" s="8"/>
      <c r="VXQ1388" s="8"/>
      <c r="VXR1388" s="8"/>
      <c r="VXS1388" s="8"/>
      <c r="VXT1388" s="8"/>
      <c r="VXU1388" s="8"/>
      <c r="VXV1388" s="8"/>
      <c r="VXW1388" s="8"/>
      <c r="VXX1388" s="8"/>
      <c r="VXY1388" s="8"/>
      <c r="VXZ1388" s="8"/>
      <c r="VYA1388" s="8"/>
      <c r="VYB1388" s="8"/>
      <c r="VYC1388" s="8"/>
      <c r="VYD1388" s="8"/>
      <c r="VYE1388" s="8"/>
      <c r="VYF1388" s="8"/>
      <c r="VYG1388" s="8"/>
      <c r="VYH1388" s="8"/>
      <c r="VYI1388" s="8"/>
      <c r="VYJ1388" s="8"/>
      <c r="VYK1388" s="8"/>
      <c r="VYL1388" s="8"/>
      <c r="VYM1388" s="8"/>
      <c r="VYN1388" s="8"/>
      <c r="VYO1388" s="8"/>
      <c r="VYP1388" s="8"/>
      <c r="VYQ1388" s="8"/>
      <c r="VYR1388" s="8"/>
      <c r="VYS1388" s="8"/>
      <c r="VYT1388" s="8"/>
      <c r="VYU1388" s="8"/>
      <c r="VYV1388" s="8"/>
      <c r="VYW1388" s="8"/>
      <c r="VYX1388" s="8"/>
      <c r="VYY1388" s="8"/>
      <c r="VYZ1388" s="8"/>
      <c r="VZA1388" s="8"/>
      <c r="VZB1388" s="8"/>
      <c r="VZC1388" s="8"/>
      <c r="VZD1388" s="8"/>
      <c r="VZE1388" s="8"/>
      <c r="VZF1388" s="8"/>
      <c r="VZG1388" s="8"/>
      <c r="VZH1388" s="8"/>
      <c r="VZI1388" s="8"/>
      <c r="VZJ1388" s="8"/>
      <c r="VZK1388" s="8"/>
      <c r="VZL1388" s="8"/>
      <c r="VZM1388" s="8"/>
      <c r="VZN1388" s="8"/>
      <c r="VZO1388" s="8"/>
      <c r="VZP1388" s="8"/>
      <c r="VZQ1388" s="8"/>
      <c r="VZR1388" s="8"/>
      <c r="VZS1388" s="8"/>
      <c r="VZT1388" s="8"/>
      <c r="VZU1388" s="8"/>
      <c r="VZV1388" s="8"/>
      <c r="VZW1388" s="8"/>
      <c r="VZX1388" s="8"/>
      <c r="VZY1388" s="8"/>
      <c r="VZZ1388" s="8"/>
      <c r="WAA1388" s="8"/>
      <c r="WAB1388" s="8"/>
      <c r="WAC1388" s="8"/>
      <c r="WAD1388" s="8"/>
      <c r="WAE1388" s="8"/>
      <c r="WAF1388" s="8"/>
      <c r="WAG1388" s="8"/>
      <c r="WAH1388" s="8"/>
      <c r="WAI1388" s="8"/>
      <c r="WAJ1388" s="8"/>
      <c r="WAK1388" s="8"/>
      <c r="WAL1388" s="8"/>
      <c r="WAM1388" s="8"/>
      <c r="WAN1388" s="8"/>
      <c r="WAO1388" s="8"/>
      <c r="WAP1388" s="8"/>
      <c r="WAQ1388" s="8"/>
      <c r="WAR1388" s="8"/>
      <c r="WAS1388" s="8"/>
      <c r="WAT1388" s="8"/>
      <c r="WAU1388" s="8"/>
      <c r="WAV1388" s="8"/>
      <c r="WAW1388" s="8"/>
      <c r="WAX1388" s="8"/>
      <c r="WAY1388" s="8"/>
      <c r="WAZ1388" s="8"/>
      <c r="WBA1388" s="8"/>
      <c r="WBB1388" s="8"/>
      <c r="WBC1388" s="8"/>
      <c r="WBD1388" s="8"/>
      <c r="WBE1388" s="8"/>
      <c r="WBF1388" s="8"/>
      <c r="WBG1388" s="8"/>
      <c r="WBH1388" s="8"/>
      <c r="WBI1388" s="8"/>
      <c r="WBJ1388" s="8"/>
      <c r="WBK1388" s="8"/>
      <c r="WBL1388" s="8"/>
      <c r="WBM1388" s="8"/>
      <c r="WBN1388" s="8"/>
      <c r="WBO1388" s="8"/>
      <c r="WBP1388" s="8"/>
      <c r="WBQ1388" s="8"/>
      <c r="WBR1388" s="8"/>
      <c r="WBS1388" s="8"/>
      <c r="WBT1388" s="8"/>
      <c r="WBU1388" s="8"/>
      <c r="WBV1388" s="8"/>
      <c r="WBW1388" s="8"/>
      <c r="WBX1388" s="8"/>
      <c r="WBY1388" s="8"/>
      <c r="WBZ1388" s="8"/>
      <c r="WCA1388" s="8"/>
      <c r="WCB1388" s="8"/>
      <c r="WCC1388" s="8"/>
      <c r="WCD1388" s="8"/>
      <c r="WCE1388" s="8"/>
      <c r="WCF1388" s="8"/>
      <c r="WCG1388" s="8"/>
      <c r="WCH1388" s="8"/>
      <c r="WCI1388" s="8"/>
      <c r="WCJ1388" s="8"/>
      <c r="WCK1388" s="8"/>
      <c r="WCL1388" s="8"/>
      <c r="WCM1388" s="8"/>
      <c r="WCN1388" s="8"/>
      <c r="WCO1388" s="8"/>
      <c r="WCP1388" s="8"/>
      <c r="WCQ1388" s="8"/>
      <c r="WCR1388" s="8"/>
      <c r="WCS1388" s="8"/>
      <c r="WCT1388" s="8"/>
      <c r="WCU1388" s="8"/>
      <c r="WCV1388" s="8"/>
      <c r="WCW1388" s="8"/>
      <c r="WCX1388" s="8"/>
      <c r="WCY1388" s="8"/>
      <c r="WCZ1388" s="8"/>
      <c r="WDA1388" s="8"/>
      <c r="WDB1388" s="8"/>
      <c r="WDC1388" s="8"/>
      <c r="WDD1388" s="8"/>
      <c r="WDE1388" s="8"/>
      <c r="WDF1388" s="8"/>
      <c r="WDG1388" s="8"/>
      <c r="WDH1388" s="8"/>
      <c r="WDI1388" s="8"/>
      <c r="WDJ1388" s="8"/>
      <c r="WDK1388" s="8"/>
      <c r="WDL1388" s="8"/>
      <c r="WDM1388" s="8"/>
      <c r="WDN1388" s="8"/>
      <c r="WDO1388" s="8"/>
      <c r="WDP1388" s="8"/>
      <c r="WDQ1388" s="8"/>
      <c r="WDR1388" s="8"/>
      <c r="WDS1388" s="8"/>
      <c r="WDT1388" s="8"/>
      <c r="WDU1388" s="8"/>
      <c r="WDV1388" s="8"/>
      <c r="WDW1388" s="8"/>
      <c r="WDX1388" s="8"/>
      <c r="WDY1388" s="8"/>
      <c r="WDZ1388" s="8"/>
      <c r="WEA1388" s="8"/>
      <c r="WEB1388" s="8"/>
      <c r="WEC1388" s="8"/>
      <c r="WED1388" s="8"/>
      <c r="WEE1388" s="8"/>
      <c r="WEF1388" s="8"/>
      <c r="WEG1388" s="8"/>
      <c r="WEH1388" s="8"/>
      <c r="WEI1388" s="8"/>
      <c r="WEJ1388" s="8"/>
      <c r="WEK1388" s="8"/>
      <c r="WEL1388" s="8"/>
      <c r="WEM1388" s="8"/>
      <c r="WEN1388" s="8"/>
      <c r="WEO1388" s="8"/>
      <c r="WEP1388" s="8"/>
      <c r="WEQ1388" s="8"/>
      <c r="WER1388" s="8"/>
      <c r="WES1388" s="8"/>
      <c r="WET1388" s="8"/>
      <c r="WEU1388" s="8"/>
      <c r="WEV1388" s="8"/>
      <c r="WEW1388" s="8"/>
      <c r="WEX1388" s="8"/>
      <c r="WEY1388" s="8"/>
      <c r="WEZ1388" s="8"/>
      <c r="WFA1388" s="8"/>
      <c r="WFB1388" s="8"/>
      <c r="WFC1388" s="8"/>
      <c r="WFD1388" s="8"/>
      <c r="WFE1388" s="8"/>
      <c r="WFF1388" s="8"/>
      <c r="WFG1388" s="8"/>
      <c r="WFH1388" s="8"/>
      <c r="WFI1388" s="8"/>
      <c r="WFJ1388" s="8"/>
      <c r="WFK1388" s="8"/>
      <c r="WFL1388" s="8"/>
      <c r="WFM1388" s="8"/>
      <c r="WFN1388" s="8"/>
      <c r="WFO1388" s="8"/>
      <c r="WFP1388" s="8"/>
      <c r="WFQ1388" s="8"/>
      <c r="WFR1388" s="8"/>
      <c r="WFS1388" s="8"/>
      <c r="WFT1388" s="8"/>
      <c r="WFU1388" s="8"/>
      <c r="WFV1388" s="8"/>
      <c r="WFW1388" s="8"/>
      <c r="WFX1388" s="8"/>
      <c r="WFY1388" s="8"/>
      <c r="WFZ1388" s="8"/>
      <c r="WGA1388" s="8"/>
      <c r="WGB1388" s="8"/>
      <c r="WGC1388" s="8"/>
      <c r="WGD1388" s="8"/>
      <c r="WGE1388" s="8"/>
      <c r="WGF1388" s="8"/>
      <c r="WGG1388" s="8"/>
      <c r="WGH1388" s="8"/>
      <c r="WGI1388" s="8"/>
      <c r="WGJ1388" s="8"/>
      <c r="WGK1388" s="8"/>
      <c r="WGL1388" s="8"/>
      <c r="WGM1388" s="8"/>
      <c r="WGN1388" s="8"/>
      <c r="WGO1388" s="8"/>
      <c r="WGP1388" s="8"/>
      <c r="WGQ1388" s="8"/>
      <c r="WGR1388" s="8"/>
      <c r="WGS1388" s="8"/>
      <c r="WGT1388" s="8"/>
      <c r="WGU1388" s="8"/>
      <c r="WGV1388" s="8"/>
      <c r="WGW1388" s="8"/>
      <c r="WGX1388" s="8"/>
      <c r="WGY1388" s="8"/>
      <c r="WGZ1388" s="8"/>
      <c r="WHA1388" s="8"/>
      <c r="WHB1388" s="8"/>
      <c r="WHC1388" s="8"/>
      <c r="WHD1388" s="8"/>
      <c r="WHE1388" s="8"/>
      <c r="WHF1388" s="8"/>
      <c r="WHG1388" s="8"/>
      <c r="WHH1388" s="8"/>
      <c r="WHI1388" s="8"/>
      <c r="WHJ1388" s="8"/>
      <c r="WHK1388" s="8"/>
      <c r="WHL1388" s="8"/>
      <c r="WHM1388" s="8"/>
      <c r="WHN1388" s="8"/>
      <c r="WHO1388" s="8"/>
      <c r="WHP1388" s="8"/>
      <c r="WHQ1388" s="8"/>
      <c r="WHR1388" s="8"/>
      <c r="WHS1388" s="8"/>
      <c r="WHT1388" s="8"/>
      <c r="WHU1388" s="8"/>
      <c r="WHV1388" s="8"/>
      <c r="WHW1388" s="8"/>
      <c r="WHX1388" s="8"/>
      <c r="WHY1388" s="8"/>
      <c r="WHZ1388" s="8"/>
      <c r="WIA1388" s="8"/>
      <c r="WIB1388" s="8"/>
      <c r="WIC1388" s="8"/>
      <c r="WID1388" s="8"/>
      <c r="WIE1388" s="8"/>
      <c r="WIF1388" s="8"/>
      <c r="WIG1388" s="8"/>
      <c r="WIH1388" s="8"/>
      <c r="WII1388" s="8"/>
      <c r="WIJ1388" s="8"/>
      <c r="WIK1388" s="8"/>
      <c r="WIL1388" s="8"/>
      <c r="WIM1388" s="8"/>
      <c r="WIN1388" s="8"/>
      <c r="WIO1388" s="8"/>
      <c r="WIP1388" s="8"/>
      <c r="WIQ1388" s="8"/>
      <c r="WIR1388" s="8"/>
      <c r="WIS1388" s="8"/>
      <c r="WIT1388" s="8"/>
      <c r="WIU1388" s="8"/>
      <c r="WIV1388" s="8"/>
      <c r="WIW1388" s="8"/>
      <c r="WIX1388" s="8"/>
      <c r="WIY1388" s="8"/>
      <c r="WIZ1388" s="8"/>
      <c r="WJA1388" s="8"/>
      <c r="WJB1388" s="8"/>
      <c r="WJC1388" s="8"/>
      <c r="WJD1388" s="8"/>
      <c r="WJE1388" s="8"/>
      <c r="WJF1388" s="8"/>
      <c r="WJG1388" s="8"/>
      <c r="WJH1388" s="8"/>
      <c r="WJI1388" s="8"/>
      <c r="WJJ1388" s="8"/>
      <c r="WJK1388" s="8"/>
      <c r="WJL1388" s="8"/>
      <c r="WJM1388" s="8"/>
      <c r="WJN1388" s="8"/>
      <c r="WJO1388" s="8"/>
      <c r="WJP1388" s="8"/>
      <c r="WJQ1388" s="8"/>
      <c r="WJR1388" s="8"/>
      <c r="WJS1388" s="8"/>
      <c r="WJT1388" s="8"/>
      <c r="WJU1388" s="8"/>
      <c r="WJV1388" s="8"/>
      <c r="WJW1388" s="8"/>
      <c r="WJX1388" s="8"/>
      <c r="WJY1388" s="8"/>
      <c r="WJZ1388" s="8"/>
      <c r="WKA1388" s="8"/>
      <c r="WKB1388" s="8"/>
      <c r="WKC1388" s="8"/>
      <c r="WKD1388" s="8"/>
      <c r="WKE1388" s="8"/>
      <c r="WKF1388" s="8"/>
      <c r="WKG1388" s="8"/>
      <c r="WKH1388" s="8"/>
      <c r="WKI1388" s="8"/>
      <c r="WKJ1388" s="8"/>
      <c r="WKK1388" s="8"/>
      <c r="WKL1388" s="8"/>
      <c r="WKM1388" s="8"/>
      <c r="WKN1388" s="8"/>
      <c r="WKO1388" s="8"/>
      <c r="WKP1388" s="8"/>
      <c r="WKQ1388" s="8"/>
      <c r="WKR1388" s="8"/>
      <c r="WKS1388" s="8"/>
      <c r="WKT1388" s="8"/>
      <c r="WKU1388" s="8"/>
      <c r="WKV1388" s="8"/>
      <c r="WKW1388" s="8"/>
      <c r="WKX1388" s="8"/>
      <c r="WKY1388" s="8"/>
      <c r="WKZ1388" s="8"/>
      <c r="WLA1388" s="8"/>
      <c r="WLB1388" s="8"/>
      <c r="WLC1388" s="8"/>
      <c r="WLD1388" s="8"/>
      <c r="WLE1388" s="8"/>
      <c r="WLF1388" s="8"/>
      <c r="WLG1388" s="8"/>
      <c r="WLH1388" s="8"/>
      <c r="WLI1388" s="8"/>
      <c r="WLJ1388" s="8"/>
      <c r="WLK1388" s="8"/>
      <c r="WLL1388" s="8"/>
      <c r="WLM1388" s="8"/>
      <c r="WLN1388" s="8"/>
      <c r="WLO1388" s="8"/>
      <c r="WLP1388" s="8"/>
      <c r="WLQ1388" s="8"/>
      <c r="WLR1388" s="8"/>
      <c r="WLS1388" s="8"/>
      <c r="WLT1388" s="8"/>
      <c r="WLU1388" s="8"/>
      <c r="WLV1388" s="8"/>
      <c r="WLW1388" s="8"/>
      <c r="WLX1388" s="8"/>
      <c r="WLY1388" s="8"/>
      <c r="WLZ1388" s="8"/>
      <c r="WMA1388" s="8"/>
      <c r="WMB1388" s="8"/>
      <c r="WMC1388" s="8"/>
      <c r="WMD1388" s="8"/>
      <c r="WME1388" s="8"/>
      <c r="WMF1388" s="8"/>
      <c r="WMG1388" s="8"/>
      <c r="WMH1388" s="8"/>
      <c r="WMI1388" s="8"/>
      <c r="WMJ1388" s="8"/>
      <c r="WMK1388" s="8"/>
      <c r="WML1388" s="8"/>
      <c r="WMM1388" s="8"/>
      <c r="WMN1388" s="8"/>
      <c r="WMO1388" s="8"/>
      <c r="WMP1388" s="8"/>
      <c r="WMQ1388" s="8"/>
      <c r="WMR1388" s="8"/>
      <c r="WMS1388" s="8"/>
      <c r="WMT1388" s="8"/>
      <c r="WMU1388" s="8"/>
      <c r="WMV1388" s="8"/>
      <c r="WMW1388" s="8"/>
      <c r="WMX1388" s="8"/>
      <c r="WMY1388" s="8"/>
      <c r="WMZ1388" s="8"/>
      <c r="WNA1388" s="8"/>
      <c r="WNB1388" s="8"/>
      <c r="WNC1388" s="8"/>
      <c r="WND1388" s="8"/>
      <c r="WNE1388" s="8"/>
      <c r="WNF1388" s="8"/>
      <c r="WNG1388" s="8"/>
      <c r="WNH1388" s="8"/>
      <c r="WNI1388" s="8"/>
      <c r="WNJ1388" s="8"/>
      <c r="WNK1388" s="8"/>
      <c r="WNL1388" s="8"/>
      <c r="WNM1388" s="8"/>
      <c r="WNN1388" s="8"/>
      <c r="WNO1388" s="8"/>
      <c r="WNP1388" s="8"/>
      <c r="WNQ1388" s="8"/>
      <c r="WNR1388" s="8"/>
      <c r="WNS1388" s="8"/>
      <c r="WNT1388" s="8"/>
      <c r="WNU1388" s="8"/>
      <c r="WNV1388" s="8"/>
      <c r="WNW1388" s="8"/>
      <c r="WNX1388" s="8"/>
      <c r="WNY1388" s="8"/>
      <c r="WNZ1388" s="8"/>
      <c r="WOA1388" s="8"/>
      <c r="WOB1388" s="8"/>
      <c r="WOC1388" s="8"/>
      <c r="WOD1388" s="8"/>
      <c r="WOE1388" s="8"/>
      <c r="WOF1388" s="8"/>
      <c r="WOG1388" s="8"/>
      <c r="WOH1388" s="8"/>
      <c r="WOI1388" s="8"/>
      <c r="WOJ1388" s="8"/>
      <c r="WOK1388" s="8"/>
      <c r="WOL1388" s="8"/>
      <c r="WOM1388" s="8"/>
      <c r="WON1388" s="8"/>
      <c r="WOO1388" s="8"/>
      <c r="WOP1388" s="8"/>
      <c r="WOQ1388" s="8"/>
      <c r="WOR1388" s="8"/>
      <c r="WOS1388" s="8"/>
      <c r="WOT1388" s="8"/>
      <c r="WOU1388" s="8"/>
      <c r="WOV1388" s="8"/>
      <c r="WOW1388" s="8"/>
      <c r="WOX1388" s="8"/>
      <c r="WOY1388" s="8"/>
      <c r="WOZ1388" s="8"/>
      <c r="WPA1388" s="8"/>
      <c r="WPB1388" s="8"/>
      <c r="WPC1388" s="8"/>
      <c r="WPD1388" s="8"/>
      <c r="WPE1388" s="8"/>
      <c r="WPF1388" s="8"/>
      <c r="WPG1388" s="8"/>
      <c r="WPH1388" s="8"/>
      <c r="WPI1388" s="8"/>
      <c r="WPJ1388" s="8"/>
      <c r="WPK1388" s="8"/>
      <c r="WPL1388" s="8"/>
      <c r="WPM1388" s="8"/>
      <c r="WPN1388" s="8"/>
      <c r="WPO1388" s="8"/>
      <c r="WPP1388" s="8"/>
      <c r="WPQ1388" s="8"/>
      <c r="WPR1388" s="8"/>
      <c r="WPS1388" s="8"/>
      <c r="WPT1388" s="8"/>
      <c r="WPU1388" s="8"/>
      <c r="WPV1388" s="8"/>
      <c r="WPW1388" s="8"/>
      <c r="WPX1388" s="8"/>
      <c r="WPY1388" s="8"/>
      <c r="WPZ1388" s="8"/>
      <c r="WQA1388" s="8"/>
      <c r="WQB1388" s="8"/>
      <c r="WQC1388" s="8"/>
      <c r="WQD1388" s="8"/>
      <c r="WQE1388" s="8"/>
      <c r="WQF1388" s="8"/>
      <c r="WQG1388" s="8"/>
      <c r="WQH1388" s="8"/>
      <c r="WQI1388" s="8"/>
      <c r="WQJ1388" s="8"/>
      <c r="WQK1388" s="8"/>
      <c r="WQL1388" s="8"/>
      <c r="WQM1388" s="8"/>
      <c r="WQN1388" s="8"/>
      <c r="WQO1388" s="8"/>
      <c r="WQP1388" s="8"/>
      <c r="WQQ1388" s="8"/>
      <c r="WQR1388" s="8"/>
      <c r="WQS1388" s="8"/>
      <c r="WQT1388" s="8"/>
      <c r="WQU1388" s="8"/>
      <c r="WQV1388" s="8"/>
      <c r="WQW1388" s="8"/>
      <c r="WQX1388" s="8"/>
      <c r="WQY1388" s="8"/>
      <c r="WQZ1388" s="8"/>
      <c r="WRA1388" s="8"/>
      <c r="WRB1388" s="8"/>
      <c r="WRC1388" s="8"/>
      <c r="WRD1388" s="8"/>
      <c r="WRE1388" s="8"/>
      <c r="WRF1388" s="8"/>
      <c r="WRG1388" s="8"/>
      <c r="WRH1388" s="8"/>
      <c r="WRI1388" s="8"/>
      <c r="WRJ1388" s="8"/>
      <c r="WRK1388" s="8"/>
      <c r="WRL1388" s="8"/>
      <c r="WRM1388" s="8"/>
      <c r="WRN1388" s="8"/>
      <c r="WRO1388" s="8"/>
      <c r="WRP1388" s="8"/>
      <c r="WRQ1388" s="8"/>
      <c r="WRR1388" s="8"/>
      <c r="WRS1388" s="8"/>
      <c r="WRT1388" s="8"/>
      <c r="WRU1388" s="8"/>
      <c r="WRV1388" s="8"/>
      <c r="WRW1388" s="8"/>
      <c r="WRX1388" s="8"/>
      <c r="WRY1388" s="8"/>
      <c r="WRZ1388" s="8"/>
      <c r="WSA1388" s="8"/>
      <c r="WSB1388" s="8"/>
      <c r="WSC1388" s="8"/>
      <c r="WSD1388" s="8"/>
      <c r="WSE1388" s="8"/>
      <c r="WSF1388" s="8"/>
      <c r="WSG1388" s="8"/>
      <c r="WSH1388" s="8"/>
      <c r="WSI1388" s="8"/>
      <c r="WSJ1388" s="8"/>
      <c r="WSK1388" s="8"/>
      <c r="WSL1388" s="8"/>
      <c r="WSM1388" s="8"/>
      <c r="WSN1388" s="8"/>
      <c r="WSO1388" s="8"/>
      <c r="WSP1388" s="8"/>
      <c r="WSQ1388" s="8"/>
      <c r="WSR1388" s="8"/>
      <c r="WSS1388" s="8"/>
      <c r="WST1388" s="8"/>
      <c r="WSU1388" s="8"/>
      <c r="WSV1388" s="8"/>
      <c r="WSW1388" s="8"/>
      <c r="WSX1388" s="8"/>
      <c r="WSY1388" s="8"/>
      <c r="WSZ1388" s="8"/>
      <c r="WTA1388" s="8"/>
      <c r="WTB1388" s="8"/>
      <c r="WTC1388" s="8"/>
      <c r="WTD1388" s="8"/>
      <c r="WTE1388" s="8"/>
      <c r="WTF1388" s="8"/>
      <c r="WTG1388" s="8"/>
      <c r="WTH1388" s="8"/>
      <c r="WTI1388" s="8"/>
      <c r="WTJ1388" s="8"/>
      <c r="WTK1388" s="8"/>
      <c r="WTL1388" s="8"/>
      <c r="WTM1388" s="8"/>
      <c r="WTN1388" s="8"/>
      <c r="WTO1388" s="8"/>
      <c r="WTP1388" s="8"/>
      <c r="WTQ1388" s="8"/>
      <c r="WTR1388" s="8"/>
      <c r="WTS1388" s="8"/>
      <c r="WTT1388" s="8"/>
      <c r="WTU1388" s="8"/>
      <c r="WTV1388" s="8"/>
      <c r="WTW1388" s="8"/>
      <c r="WTX1388" s="8"/>
      <c r="WTY1388" s="8"/>
      <c r="WTZ1388" s="8"/>
      <c r="WUA1388" s="8"/>
      <c r="WUB1388" s="8"/>
      <c r="WUC1388" s="8"/>
      <c r="WUD1388" s="8"/>
      <c r="WUE1388" s="8"/>
      <c r="WUF1388" s="8"/>
      <c r="WUG1388" s="8"/>
      <c r="WUH1388" s="8"/>
      <c r="WUI1388" s="8"/>
      <c r="WUJ1388" s="8"/>
      <c r="WUK1388" s="8"/>
      <c r="WUL1388" s="8"/>
      <c r="WUM1388" s="8"/>
      <c r="WUN1388" s="8"/>
      <c r="WUO1388" s="8"/>
      <c r="WUP1388" s="8"/>
      <c r="WUQ1388" s="8"/>
      <c r="WUR1388" s="8"/>
      <c r="WUS1388" s="8"/>
      <c r="WUT1388" s="8"/>
      <c r="WUU1388" s="8"/>
      <c r="WUV1388" s="8"/>
      <c r="WUW1388" s="8"/>
      <c r="WUX1388" s="8"/>
      <c r="WUY1388" s="8"/>
      <c r="WUZ1388" s="8"/>
      <c r="WVA1388" s="8"/>
      <c r="WVB1388" s="8"/>
      <c r="WVC1388" s="8"/>
      <c r="WVD1388" s="8"/>
      <c r="WVE1388" s="8"/>
      <c r="WVF1388" s="8"/>
      <c r="WVG1388" s="8"/>
      <c r="WVH1388" s="8"/>
      <c r="WVI1388" s="8"/>
      <c r="WVJ1388" s="8"/>
      <c r="WVK1388" s="8"/>
      <c r="WVL1388" s="8"/>
      <c r="WVM1388" s="8"/>
      <c r="WVN1388" s="8"/>
      <c r="WVO1388" s="8"/>
      <c r="WVP1388" s="8"/>
      <c r="WVQ1388" s="8"/>
      <c r="WVR1388" s="8"/>
      <c r="WVS1388" s="8"/>
      <c r="WVT1388" s="8"/>
      <c r="WVU1388" s="8"/>
      <c r="WVV1388" s="8"/>
      <c r="WVW1388" s="8"/>
      <c r="WVX1388" s="8"/>
      <c r="WVY1388" s="8"/>
      <c r="WVZ1388" s="8"/>
      <c r="WWA1388" s="8"/>
      <c r="WWB1388" s="8"/>
      <c r="WWC1388" s="8"/>
      <c r="WWD1388" s="8"/>
      <c r="WWE1388" s="8"/>
      <c r="WWF1388" s="8"/>
      <c r="WWG1388" s="8"/>
      <c r="WWH1388" s="8"/>
      <c r="WWI1388" s="8"/>
      <c r="WWJ1388" s="8"/>
      <c r="WWK1388" s="8"/>
      <c r="WWL1388" s="8"/>
      <c r="WWM1388" s="8"/>
      <c r="WWN1388" s="8"/>
      <c r="WWO1388" s="8"/>
      <c r="WWP1388" s="8"/>
      <c r="WWQ1388" s="8"/>
      <c r="WWR1388" s="8"/>
      <c r="WWS1388" s="8"/>
      <c r="WWT1388" s="8"/>
      <c r="WWU1388" s="8"/>
      <c r="WWV1388" s="8"/>
      <c r="WWW1388" s="8"/>
      <c r="WWX1388" s="8"/>
      <c r="WWY1388" s="8"/>
      <c r="WWZ1388" s="8"/>
      <c r="WXA1388" s="8"/>
      <c r="WXB1388" s="8"/>
      <c r="WXC1388" s="8"/>
      <c r="WXD1388" s="8"/>
      <c r="WXE1388" s="8"/>
      <c r="WXF1388" s="8"/>
      <c r="WXG1388" s="8"/>
      <c r="WXH1388" s="8"/>
      <c r="WXI1388" s="8"/>
      <c r="WXJ1388" s="8"/>
      <c r="WXK1388" s="8"/>
      <c r="WXL1388" s="8"/>
      <c r="WXM1388" s="8"/>
      <c r="WXN1388" s="8"/>
      <c r="WXO1388" s="8"/>
      <c r="WXP1388" s="8"/>
      <c r="WXQ1388" s="8"/>
      <c r="WXR1388" s="8"/>
      <c r="WXS1388" s="8"/>
      <c r="WXT1388" s="8"/>
      <c r="WXU1388" s="8"/>
      <c r="WXV1388" s="8"/>
      <c r="WXW1388" s="8"/>
      <c r="WXX1388" s="8"/>
      <c r="WXY1388" s="8"/>
      <c r="WXZ1388" s="8"/>
    </row>
    <row r="1389" spans="1:16198" ht="61.5" x14ac:dyDescent="0.85">
      <c r="B1389" s="11" t="s">
        <v>805</v>
      </c>
      <c r="C1389" s="128"/>
      <c r="D1389" s="129">
        <v>15351982.17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49">
        <v>0</v>
      </c>
      <c r="L1389" s="17">
        <v>0</v>
      </c>
      <c r="M1389" s="17">
        <v>2356.39</v>
      </c>
      <c r="N1389" s="17">
        <v>14962482.439999999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  <c r="AC1389" s="17">
        <v>204388.82</v>
      </c>
      <c r="AD1389" s="17">
        <v>65110.91</v>
      </c>
      <c r="AE1389" s="17">
        <v>120000</v>
      </c>
      <c r="AF1389" s="139" t="s">
        <v>718</v>
      </c>
      <c r="AG1389" s="139" t="s">
        <v>718</v>
      </c>
      <c r="AH1389" s="140" t="s">
        <v>718</v>
      </c>
    </row>
    <row r="1390" spans="1:16198" ht="61.5" x14ac:dyDescent="0.85">
      <c r="A1390" s="8">
        <v>1</v>
      </c>
      <c r="B1390" s="43">
        <f>SUBTOTAL(103,$A$1031:A1390)</f>
        <v>320</v>
      </c>
      <c r="C1390" s="64" t="s">
        <v>107</v>
      </c>
      <c r="D1390" s="17">
        <v>3180499.14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49">
        <v>0</v>
      </c>
      <c r="L1390" s="17">
        <v>0</v>
      </c>
      <c r="M1390" s="17">
        <v>608.62</v>
      </c>
      <c r="N1390" s="17">
        <v>3082732.84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0</v>
      </c>
      <c r="Y1390" s="17">
        <v>0</v>
      </c>
      <c r="Z1390" s="17">
        <v>0</v>
      </c>
      <c r="AA1390" s="17">
        <v>0</v>
      </c>
      <c r="AB1390" s="17">
        <v>0</v>
      </c>
      <c r="AC1390" s="17">
        <v>32655.39</v>
      </c>
      <c r="AD1390" s="25">
        <v>65110.91</v>
      </c>
      <c r="AE1390" s="17">
        <v>0</v>
      </c>
      <c r="AF1390" s="20">
        <v>2022</v>
      </c>
      <c r="AG1390" s="20">
        <v>2022</v>
      </c>
      <c r="AH1390" s="21">
        <v>2022</v>
      </c>
    </row>
    <row r="1391" spans="1:16198" ht="61.5" x14ac:dyDescent="0.85">
      <c r="A1391" s="8">
        <v>1</v>
      </c>
      <c r="B1391" s="43">
        <f>SUBTOTAL(103,$A$1031:A1391)</f>
        <v>321</v>
      </c>
      <c r="C1391" s="11" t="s">
        <v>2236</v>
      </c>
      <c r="D1391" s="17">
        <v>4828319.18</v>
      </c>
      <c r="E1391" s="22">
        <v>0</v>
      </c>
      <c r="F1391" s="22">
        <v>0</v>
      </c>
      <c r="G1391" s="22">
        <v>0</v>
      </c>
      <c r="H1391" s="22">
        <v>0</v>
      </c>
      <c r="I1391" s="22">
        <v>0</v>
      </c>
      <c r="J1391" s="22">
        <v>0</v>
      </c>
      <c r="K1391" s="49">
        <v>0</v>
      </c>
      <c r="L1391" s="17">
        <v>0</v>
      </c>
      <c r="M1391" s="17">
        <v>779.4</v>
      </c>
      <c r="N1391" s="17">
        <v>4778858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70">
        <v>49461.18</v>
      </c>
      <c r="AD1391" s="17">
        <v>0</v>
      </c>
      <c r="AE1391" s="17">
        <v>0</v>
      </c>
      <c r="AF1391" s="20" t="s">
        <v>262</v>
      </c>
      <c r="AG1391" s="20">
        <v>2022</v>
      </c>
      <c r="AH1391" s="21">
        <v>2022</v>
      </c>
    </row>
    <row r="1392" spans="1:16198" ht="61.5" x14ac:dyDescent="0.85">
      <c r="A1392" s="8">
        <v>1</v>
      </c>
      <c r="B1392" s="43">
        <f>SUBTOTAL(103,$A$1031:A1392)</f>
        <v>322</v>
      </c>
      <c r="C1392" s="11" t="s">
        <v>105</v>
      </c>
      <c r="D1392" s="17">
        <v>4447064.88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49">
        <v>0</v>
      </c>
      <c r="L1392" s="17">
        <v>0</v>
      </c>
      <c r="M1392" s="17">
        <v>633.37</v>
      </c>
      <c r="N1392" s="17">
        <v>4353891.5999999996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70">
        <v>93173.28</v>
      </c>
      <c r="AD1392" s="17">
        <v>0</v>
      </c>
      <c r="AE1392" s="17">
        <v>0</v>
      </c>
      <c r="AF1392" s="20" t="s">
        <v>262</v>
      </c>
      <c r="AG1392" s="20">
        <v>2022</v>
      </c>
      <c r="AH1392" s="21">
        <v>2022</v>
      </c>
    </row>
    <row r="1393" spans="1:34" ht="61.5" x14ac:dyDescent="0.85">
      <c r="A1393" s="8">
        <v>1</v>
      </c>
      <c r="B1393" s="43">
        <f>SUBTOTAL(103,$A$1031:A1393)</f>
        <v>323</v>
      </c>
      <c r="C1393" s="11" t="s">
        <v>1191</v>
      </c>
      <c r="D1393" s="17">
        <v>2896098.97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49">
        <v>0</v>
      </c>
      <c r="L1393" s="17">
        <v>0</v>
      </c>
      <c r="M1393" s="17">
        <v>335</v>
      </c>
      <c r="N1393" s="17">
        <v>2747000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>
        <v>0</v>
      </c>
      <c r="AC1393" s="17">
        <v>29098.97</v>
      </c>
      <c r="AD1393" s="17">
        <v>0</v>
      </c>
      <c r="AE1393" s="17">
        <v>120000</v>
      </c>
      <c r="AF1393" s="20" t="s">
        <v>262</v>
      </c>
      <c r="AG1393" s="20">
        <v>2022</v>
      </c>
      <c r="AH1393" s="21">
        <v>2022</v>
      </c>
    </row>
    <row r="1394" spans="1:34" ht="61.5" x14ac:dyDescent="0.85">
      <c r="B1394" s="11" t="s">
        <v>2233</v>
      </c>
      <c r="C1394" s="11"/>
      <c r="D1394" s="129">
        <v>1799537.25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49">
        <v>0</v>
      </c>
      <c r="L1394" s="17">
        <v>0</v>
      </c>
      <c r="M1394" s="17">
        <v>269.48</v>
      </c>
      <c r="N1394" s="17">
        <v>1761834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  <c r="Z1394" s="17">
        <v>0</v>
      </c>
      <c r="AA1394" s="17">
        <v>0</v>
      </c>
      <c r="AB1394" s="17">
        <v>0</v>
      </c>
      <c r="AC1394" s="17">
        <v>37703.25</v>
      </c>
      <c r="AD1394" s="17">
        <v>0</v>
      </c>
      <c r="AE1394" s="17">
        <v>0</v>
      </c>
      <c r="AF1394" s="47" t="s">
        <v>718</v>
      </c>
      <c r="AG1394" s="47" t="s">
        <v>718</v>
      </c>
      <c r="AH1394" s="57" t="s">
        <v>718</v>
      </c>
    </row>
    <row r="1395" spans="1:34" ht="61.5" x14ac:dyDescent="0.85">
      <c r="A1395" s="8">
        <v>1</v>
      </c>
      <c r="B1395" s="43">
        <f>SUBTOTAL(103,$A$1031:A1395)</f>
        <v>324</v>
      </c>
      <c r="C1395" s="11" t="s">
        <v>2234</v>
      </c>
      <c r="D1395" s="17">
        <v>1799537.25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49">
        <v>0</v>
      </c>
      <c r="L1395" s="17">
        <v>0</v>
      </c>
      <c r="M1395" s="17">
        <v>269.48</v>
      </c>
      <c r="N1395" s="17">
        <v>1761834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70">
        <v>37703.25</v>
      </c>
      <c r="AD1395" s="17">
        <v>0</v>
      </c>
      <c r="AE1395" s="17">
        <v>0</v>
      </c>
      <c r="AF1395" s="20" t="s">
        <v>262</v>
      </c>
      <c r="AG1395" s="20">
        <v>2022</v>
      </c>
      <c r="AH1395" s="21">
        <v>2022</v>
      </c>
    </row>
    <row r="1396" spans="1:34" ht="61.5" x14ac:dyDescent="0.85">
      <c r="B1396" s="11" t="s">
        <v>840</v>
      </c>
      <c r="C1396" s="11"/>
      <c r="D1396" s="129">
        <v>5269335.5200000005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49">
        <v>0</v>
      </c>
      <c r="L1396" s="17">
        <v>0</v>
      </c>
      <c r="M1396" s="17">
        <v>847.6</v>
      </c>
      <c r="N1396" s="17">
        <v>5141267.28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7">
        <v>0</v>
      </c>
      <c r="AA1396" s="17">
        <v>0</v>
      </c>
      <c r="AB1396" s="17">
        <v>0</v>
      </c>
      <c r="AC1396" s="17">
        <v>54461.440000000002</v>
      </c>
      <c r="AD1396" s="17">
        <v>73606.8</v>
      </c>
      <c r="AE1396" s="17">
        <v>0</v>
      </c>
      <c r="AF1396" s="139" t="s">
        <v>718</v>
      </c>
      <c r="AG1396" s="139" t="s">
        <v>718</v>
      </c>
      <c r="AH1396" s="140" t="s">
        <v>718</v>
      </c>
    </row>
    <row r="1397" spans="1:34" ht="61.5" x14ac:dyDescent="0.85">
      <c r="A1397" s="8">
        <v>1</v>
      </c>
      <c r="B1397" s="43">
        <f>SUBTOTAL(103,$A$1031:A1397)</f>
        <v>325</v>
      </c>
      <c r="C1397" s="64" t="s">
        <v>109</v>
      </c>
      <c r="D1397" s="17">
        <v>5269335.5200000005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49">
        <v>0</v>
      </c>
      <c r="L1397" s="17">
        <v>0</v>
      </c>
      <c r="M1397" s="17">
        <v>847.6</v>
      </c>
      <c r="N1397" s="17">
        <v>5141267.28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54461.440000000002</v>
      </c>
      <c r="AD1397" s="17">
        <v>73606.8</v>
      </c>
      <c r="AE1397" s="17">
        <v>0</v>
      </c>
      <c r="AF1397" s="20">
        <v>2022</v>
      </c>
      <c r="AG1397" s="20">
        <v>2022</v>
      </c>
      <c r="AH1397" s="21">
        <v>2022</v>
      </c>
    </row>
    <row r="1398" spans="1:34" ht="61.5" x14ac:dyDescent="0.85">
      <c r="B1398" s="11" t="s">
        <v>854</v>
      </c>
      <c r="C1398" s="128"/>
      <c r="D1398" s="129">
        <v>6259937.3800000008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49">
        <v>0</v>
      </c>
      <c r="L1398" s="17">
        <v>0</v>
      </c>
      <c r="M1398" s="17">
        <v>926.83</v>
      </c>
      <c r="N1398" s="17">
        <v>6112753.7000000002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0</v>
      </c>
      <c r="Y1398" s="17">
        <v>0</v>
      </c>
      <c r="Z1398" s="17">
        <v>0</v>
      </c>
      <c r="AA1398" s="17">
        <v>0</v>
      </c>
      <c r="AB1398" s="17">
        <v>0</v>
      </c>
      <c r="AC1398" s="17">
        <v>64752.4</v>
      </c>
      <c r="AD1398" s="17">
        <v>82431.28</v>
      </c>
      <c r="AE1398" s="17">
        <v>0</v>
      </c>
      <c r="AF1398" s="139" t="s">
        <v>718</v>
      </c>
      <c r="AG1398" s="139" t="s">
        <v>718</v>
      </c>
      <c r="AH1398" s="140" t="s">
        <v>718</v>
      </c>
    </row>
    <row r="1399" spans="1:34" ht="61.5" x14ac:dyDescent="0.85">
      <c r="A1399" s="8">
        <v>1</v>
      </c>
      <c r="B1399" s="43">
        <f>SUBTOTAL(103,$A$1031:A1399)</f>
        <v>326</v>
      </c>
      <c r="C1399" s="64" t="s">
        <v>204</v>
      </c>
      <c r="D1399" s="17">
        <v>6259937.3800000008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49">
        <v>0</v>
      </c>
      <c r="L1399" s="17">
        <v>0</v>
      </c>
      <c r="M1399" s="17">
        <v>926.83</v>
      </c>
      <c r="N1399" s="17">
        <v>6112753.7000000002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64752.4</v>
      </c>
      <c r="AD1399" s="17">
        <v>82431.28</v>
      </c>
      <c r="AE1399" s="17">
        <v>0</v>
      </c>
      <c r="AF1399" s="20">
        <v>2022</v>
      </c>
      <c r="AG1399" s="20">
        <v>2022</v>
      </c>
      <c r="AH1399" s="21">
        <v>2022</v>
      </c>
    </row>
    <row r="1400" spans="1:34" ht="61.5" x14ac:dyDescent="0.85">
      <c r="B1400" s="11" t="s">
        <v>806</v>
      </c>
      <c r="C1400" s="128"/>
      <c r="D1400" s="129">
        <v>11659293.399999999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49">
        <v>0</v>
      </c>
      <c r="L1400" s="17">
        <v>0</v>
      </c>
      <c r="M1400" s="17">
        <v>814.14</v>
      </c>
      <c r="N1400" s="17">
        <v>6756963.7199999997</v>
      </c>
      <c r="O1400" s="17">
        <v>0</v>
      </c>
      <c r="P1400" s="17">
        <v>0</v>
      </c>
      <c r="Q1400" s="17">
        <v>790.6</v>
      </c>
      <c r="R1400" s="17">
        <v>4658048.42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244281.26</v>
      </c>
      <c r="AD1400" s="17">
        <v>0</v>
      </c>
      <c r="AE1400" s="17">
        <v>0</v>
      </c>
      <c r="AF1400" s="139" t="s">
        <v>718</v>
      </c>
      <c r="AG1400" s="139" t="s">
        <v>718</v>
      </c>
      <c r="AH1400" s="140" t="s">
        <v>718</v>
      </c>
    </row>
    <row r="1401" spans="1:34" ht="61.5" x14ac:dyDescent="0.85">
      <c r="A1401" s="8">
        <v>1</v>
      </c>
      <c r="B1401" s="43">
        <f>SUBTOTAL(103,$A$1031:A1401)</f>
        <v>327</v>
      </c>
      <c r="C1401" s="64" t="s">
        <v>66</v>
      </c>
      <c r="D1401" s="17">
        <v>4757730.66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49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790.6</v>
      </c>
      <c r="R1401" s="17">
        <v>4658048.42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70">
        <v>99682.240000000005</v>
      </c>
      <c r="AD1401" s="17">
        <v>0</v>
      </c>
      <c r="AE1401" s="17">
        <v>0</v>
      </c>
      <c r="AF1401" s="20" t="s">
        <v>262</v>
      </c>
      <c r="AG1401" s="20">
        <v>2022</v>
      </c>
      <c r="AH1401" s="21">
        <v>2022</v>
      </c>
    </row>
    <row r="1402" spans="1:34" ht="61.5" x14ac:dyDescent="0.85">
      <c r="A1402" s="8">
        <v>1</v>
      </c>
      <c r="B1402" s="43">
        <f>SUBTOTAL(103,$A$1031:A1402)</f>
        <v>328</v>
      </c>
      <c r="C1402" s="11" t="s">
        <v>57</v>
      </c>
      <c r="D1402" s="17">
        <v>6901562.7399999993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49">
        <v>0</v>
      </c>
      <c r="L1402" s="17">
        <v>0</v>
      </c>
      <c r="M1402" s="17">
        <v>814.14</v>
      </c>
      <c r="N1402" s="17">
        <v>6756963.7199999997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  <c r="AC1402" s="70">
        <v>144599.01999999999</v>
      </c>
      <c r="AD1402" s="17">
        <v>0</v>
      </c>
      <c r="AE1402" s="17">
        <v>0</v>
      </c>
      <c r="AF1402" s="20" t="s">
        <v>262</v>
      </c>
      <c r="AG1402" s="20">
        <v>2022</v>
      </c>
      <c r="AH1402" s="21">
        <v>2022</v>
      </c>
    </row>
    <row r="1403" spans="1:34" ht="61.5" x14ac:dyDescent="0.85">
      <c r="B1403" s="11" t="s">
        <v>808</v>
      </c>
      <c r="C1403" s="11"/>
      <c r="D1403" s="129">
        <v>44170645.280000001</v>
      </c>
      <c r="E1403" s="17">
        <v>1309438.53</v>
      </c>
      <c r="F1403" s="17">
        <v>2060859.33</v>
      </c>
      <c r="G1403" s="17">
        <v>11720861.029999999</v>
      </c>
      <c r="H1403" s="17">
        <v>1242888.25</v>
      </c>
      <c r="I1403" s="17">
        <v>0</v>
      </c>
      <c r="J1403" s="17">
        <v>0</v>
      </c>
      <c r="K1403" s="49">
        <v>0</v>
      </c>
      <c r="L1403" s="17">
        <v>0</v>
      </c>
      <c r="M1403" s="17">
        <v>3087.9</v>
      </c>
      <c r="N1403" s="17">
        <v>26125943.989999998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908643.80999999994</v>
      </c>
      <c r="AD1403" s="17">
        <v>802010.34000000008</v>
      </c>
      <c r="AE1403" s="17">
        <v>0</v>
      </c>
      <c r="AF1403" s="139" t="s">
        <v>718</v>
      </c>
      <c r="AG1403" s="139" t="s">
        <v>718</v>
      </c>
      <c r="AH1403" s="140" t="s">
        <v>718</v>
      </c>
    </row>
    <row r="1404" spans="1:34" ht="61.5" x14ac:dyDescent="0.85">
      <c r="A1404" s="8">
        <v>1</v>
      </c>
      <c r="B1404" s="43">
        <f>SUBTOTAL(103,$A$1031:A1404)</f>
        <v>329</v>
      </c>
      <c r="C1404" s="64" t="s">
        <v>69</v>
      </c>
      <c r="D1404" s="17">
        <v>9537773.8300000001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49">
        <v>0</v>
      </c>
      <c r="L1404" s="17">
        <v>0</v>
      </c>
      <c r="M1404" s="17">
        <v>1047.5999999999999</v>
      </c>
      <c r="N1404" s="17">
        <v>9172090.3399999999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70">
        <v>196282.73</v>
      </c>
      <c r="AD1404" s="17">
        <v>169400.76</v>
      </c>
      <c r="AE1404" s="17">
        <v>0</v>
      </c>
      <c r="AF1404" s="20">
        <v>2022</v>
      </c>
      <c r="AG1404" s="20">
        <v>2022</v>
      </c>
      <c r="AH1404" s="21">
        <v>2022</v>
      </c>
    </row>
    <row r="1405" spans="1:34" ht="61.5" x14ac:dyDescent="0.85">
      <c r="A1405" s="8">
        <v>1</v>
      </c>
      <c r="B1405" s="43">
        <f>SUBTOTAL(103,$A$1031:A1405)</f>
        <v>330</v>
      </c>
      <c r="C1405" s="64" t="s">
        <v>68</v>
      </c>
      <c r="D1405" s="17">
        <v>10503159.84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49">
        <v>0</v>
      </c>
      <c r="L1405" s="17">
        <v>0</v>
      </c>
      <c r="M1405" s="17">
        <v>1238.9000000000001</v>
      </c>
      <c r="N1405" s="17">
        <v>10106874.310000001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70">
        <v>216287.11</v>
      </c>
      <c r="AD1405" s="17">
        <v>179998.42</v>
      </c>
      <c r="AE1405" s="17">
        <v>0</v>
      </c>
      <c r="AF1405" s="20">
        <v>2022</v>
      </c>
      <c r="AG1405" s="20">
        <v>2022</v>
      </c>
      <c r="AH1405" s="21">
        <v>2022</v>
      </c>
    </row>
    <row r="1406" spans="1:34" ht="61.5" x14ac:dyDescent="0.85">
      <c r="A1406" s="8">
        <v>1</v>
      </c>
      <c r="B1406" s="43">
        <f>SUBTOTAL(103,$A$1031:A1406)</f>
        <v>331</v>
      </c>
      <c r="C1406" s="64" t="s">
        <v>67</v>
      </c>
      <c r="D1406" s="17">
        <v>16983595.75</v>
      </c>
      <c r="E1406" s="17">
        <v>1309438.53</v>
      </c>
      <c r="F1406" s="17">
        <v>2060859.33</v>
      </c>
      <c r="G1406" s="17">
        <v>11720861.029999999</v>
      </c>
      <c r="H1406" s="17">
        <v>1242888.25</v>
      </c>
      <c r="I1406" s="17">
        <v>0</v>
      </c>
      <c r="J1406" s="17">
        <v>0</v>
      </c>
      <c r="K1406" s="49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70">
        <v>349548.61</v>
      </c>
      <c r="AD1406" s="17">
        <v>300000</v>
      </c>
      <c r="AE1406" s="17">
        <v>0</v>
      </c>
      <c r="AF1406" s="20">
        <v>2022</v>
      </c>
      <c r="AG1406" s="20">
        <v>2022</v>
      </c>
      <c r="AH1406" s="21">
        <v>2022</v>
      </c>
    </row>
    <row r="1407" spans="1:34" ht="61.5" x14ac:dyDescent="0.85">
      <c r="A1407" s="8">
        <v>1</v>
      </c>
      <c r="B1407" s="43">
        <f>SUBTOTAL(103,$A$1031:A1407)</f>
        <v>332</v>
      </c>
      <c r="C1407" s="64" t="s">
        <v>2548</v>
      </c>
      <c r="D1407" s="17">
        <v>7146115.8600000003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49">
        <v>0</v>
      </c>
      <c r="L1407" s="17">
        <v>0</v>
      </c>
      <c r="M1407" s="17">
        <v>801.4</v>
      </c>
      <c r="N1407" s="17">
        <v>6846979.3399999999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70">
        <v>146525.35999999999</v>
      </c>
      <c r="AD1407" s="17">
        <v>152611.16</v>
      </c>
      <c r="AE1407" s="17">
        <v>0</v>
      </c>
      <c r="AF1407" s="20">
        <v>2022</v>
      </c>
      <c r="AG1407" s="20">
        <v>2022</v>
      </c>
      <c r="AH1407" s="21">
        <v>2022</v>
      </c>
    </row>
    <row r="1408" spans="1:34" ht="61.5" x14ac:dyDescent="0.85">
      <c r="B1408" s="11" t="s">
        <v>809</v>
      </c>
      <c r="C1408" s="11"/>
      <c r="D1408" s="129">
        <v>24371371.960000001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49">
        <v>0</v>
      </c>
      <c r="L1408" s="17">
        <v>0</v>
      </c>
      <c r="M1408" s="17">
        <v>3022.1</v>
      </c>
      <c r="N1408" s="17">
        <v>23720539.98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507619.56</v>
      </c>
      <c r="AD1408" s="17">
        <v>143212.42000000001</v>
      </c>
      <c r="AE1408" s="17">
        <v>0</v>
      </c>
      <c r="AF1408" s="139" t="s">
        <v>718</v>
      </c>
      <c r="AG1408" s="139" t="s">
        <v>718</v>
      </c>
      <c r="AH1408" s="140" t="s">
        <v>718</v>
      </c>
    </row>
    <row r="1409" spans="1:34" ht="61.5" x14ac:dyDescent="0.85">
      <c r="A1409" s="8">
        <v>1</v>
      </c>
      <c r="B1409" s="43">
        <f>SUBTOTAL(103,$A$1031:A1409)</f>
        <v>333</v>
      </c>
      <c r="C1409" s="64" t="s">
        <v>65</v>
      </c>
      <c r="D1409" s="17">
        <v>6092499.7799999993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49">
        <v>0</v>
      </c>
      <c r="L1409" s="17">
        <v>0</v>
      </c>
      <c r="M1409" s="17">
        <v>708.3</v>
      </c>
      <c r="N1409" s="17">
        <v>5824640.0599999996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  <c r="Z1409" s="17">
        <v>0</v>
      </c>
      <c r="AA1409" s="17">
        <v>0</v>
      </c>
      <c r="AB1409" s="17">
        <v>0</v>
      </c>
      <c r="AC1409" s="70">
        <v>124647.3</v>
      </c>
      <c r="AD1409" s="17">
        <v>143212.42000000001</v>
      </c>
      <c r="AE1409" s="17">
        <v>0</v>
      </c>
      <c r="AF1409" s="20">
        <v>2022</v>
      </c>
      <c r="AG1409" s="20">
        <v>2022</v>
      </c>
      <c r="AH1409" s="21">
        <v>2022</v>
      </c>
    </row>
    <row r="1410" spans="1:34" ht="61.5" x14ac:dyDescent="0.85">
      <c r="A1410" s="8">
        <v>1</v>
      </c>
      <c r="B1410" s="43">
        <f>SUBTOTAL(103,$A$1031:A1410)</f>
        <v>334</v>
      </c>
      <c r="C1410" s="11" t="s">
        <v>54</v>
      </c>
      <c r="D1410" s="17">
        <v>14120282.810000001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49">
        <v>0</v>
      </c>
      <c r="L1410" s="17">
        <v>0</v>
      </c>
      <c r="M1410" s="17">
        <v>1669.2</v>
      </c>
      <c r="N1410" s="17">
        <v>13824439.800000001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0</v>
      </c>
      <c r="Z1410" s="17">
        <v>0</v>
      </c>
      <c r="AA1410" s="17">
        <v>0</v>
      </c>
      <c r="AB1410" s="17">
        <v>0</v>
      </c>
      <c r="AC1410" s="70">
        <v>295843.01</v>
      </c>
      <c r="AD1410" s="17">
        <v>0</v>
      </c>
      <c r="AE1410" s="17">
        <v>0</v>
      </c>
      <c r="AF1410" s="20" t="s">
        <v>262</v>
      </c>
      <c r="AG1410" s="20">
        <v>2022</v>
      </c>
      <c r="AH1410" s="21">
        <v>2022</v>
      </c>
    </row>
    <row r="1411" spans="1:34" ht="61.5" x14ac:dyDescent="0.85">
      <c r="A1411" s="8">
        <v>1</v>
      </c>
      <c r="B1411" s="43">
        <f>SUBTOTAL(103,$A$1031:A1411)</f>
        <v>335</v>
      </c>
      <c r="C1411" s="11" t="s">
        <v>1628</v>
      </c>
      <c r="D1411" s="17">
        <v>4158589.37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49">
        <v>0</v>
      </c>
      <c r="L1411" s="17">
        <v>0</v>
      </c>
      <c r="M1411" s="17">
        <v>644.6</v>
      </c>
      <c r="N1411" s="17">
        <v>4071460.12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70">
        <v>87129.25</v>
      </c>
      <c r="AD1411" s="17">
        <v>0</v>
      </c>
      <c r="AE1411" s="17">
        <v>0</v>
      </c>
      <c r="AF1411" s="20" t="s">
        <v>262</v>
      </c>
      <c r="AG1411" s="20">
        <v>2022</v>
      </c>
      <c r="AH1411" s="21">
        <v>2022</v>
      </c>
    </row>
    <row r="1412" spans="1:34" ht="61.5" x14ac:dyDescent="0.85">
      <c r="B1412" s="11" t="s">
        <v>810</v>
      </c>
      <c r="C1412" s="11"/>
      <c r="D1412" s="129">
        <v>5421148.7400000002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49">
        <v>0</v>
      </c>
      <c r="L1412" s="17">
        <v>0</v>
      </c>
      <c r="M1412" s="17">
        <v>643.4</v>
      </c>
      <c r="N1412" s="17">
        <v>5198892.4400000004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111256.3</v>
      </c>
      <c r="AD1412" s="17">
        <v>111000</v>
      </c>
      <c r="AE1412" s="17">
        <v>0</v>
      </c>
      <c r="AF1412" s="139" t="s">
        <v>718</v>
      </c>
      <c r="AG1412" s="139" t="s">
        <v>718</v>
      </c>
      <c r="AH1412" s="140" t="s">
        <v>718</v>
      </c>
    </row>
    <row r="1413" spans="1:34" ht="61.5" x14ac:dyDescent="0.85">
      <c r="A1413" s="8">
        <v>1</v>
      </c>
      <c r="B1413" s="43">
        <f>SUBTOTAL(103,$A$1031:A1413)</f>
        <v>336</v>
      </c>
      <c r="C1413" s="64" t="s">
        <v>64</v>
      </c>
      <c r="D1413" s="17">
        <v>5421148.7400000002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49">
        <v>0</v>
      </c>
      <c r="L1413" s="17">
        <v>0</v>
      </c>
      <c r="M1413" s="17">
        <v>643.4</v>
      </c>
      <c r="N1413" s="17">
        <v>5198892.4400000004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70">
        <v>111256.3</v>
      </c>
      <c r="AD1413" s="17">
        <v>111000</v>
      </c>
      <c r="AE1413" s="17">
        <v>0</v>
      </c>
      <c r="AF1413" s="20">
        <v>2022</v>
      </c>
      <c r="AG1413" s="20">
        <v>2022</v>
      </c>
      <c r="AH1413" s="21">
        <v>2022</v>
      </c>
    </row>
    <row r="1414" spans="1:34" ht="61.5" x14ac:dyDescent="0.85">
      <c r="B1414" s="11" t="s">
        <v>841</v>
      </c>
      <c r="C1414" s="11"/>
      <c r="D1414" s="129">
        <v>8880886.9000000004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49">
        <v>0</v>
      </c>
      <c r="L1414" s="17">
        <v>0</v>
      </c>
      <c r="M1414" s="17">
        <v>1115.45</v>
      </c>
      <c r="N1414" s="17">
        <v>8577332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183554.90000000002</v>
      </c>
      <c r="AD1414" s="17">
        <v>0</v>
      </c>
      <c r="AE1414" s="17">
        <v>120000</v>
      </c>
      <c r="AF1414" s="139" t="s">
        <v>718</v>
      </c>
      <c r="AG1414" s="139" t="s">
        <v>718</v>
      </c>
      <c r="AH1414" s="140" t="s">
        <v>718</v>
      </c>
    </row>
    <row r="1415" spans="1:34" ht="61.5" x14ac:dyDescent="0.85">
      <c r="A1415" s="8">
        <v>1</v>
      </c>
      <c r="B1415" s="43">
        <f>SUBTOTAL(103,$A$1031:A1415)</f>
        <v>337</v>
      </c>
      <c r="C1415" s="11" t="s">
        <v>55</v>
      </c>
      <c r="D1415" s="17">
        <v>4474316.24</v>
      </c>
      <c r="E1415" s="17">
        <v>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49">
        <v>0</v>
      </c>
      <c r="L1415" s="17">
        <v>0</v>
      </c>
      <c r="M1415" s="17">
        <v>603.65</v>
      </c>
      <c r="N1415" s="17">
        <v>4380572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70">
        <v>93744.24</v>
      </c>
      <c r="AD1415" s="17">
        <v>0</v>
      </c>
      <c r="AE1415" s="17">
        <v>0</v>
      </c>
      <c r="AF1415" s="20" t="s">
        <v>262</v>
      </c>
      <c r="AG1415" s="20">
        <v>2022</v>
      </c>
      <c r="AH1415" s="21">
        <v>2022</v>
      </c>
    </row>
    <row r="1416" spans="1:34" ht="61.5" x14ac:dyDescent="0.85">
      <c r="A1416" s="8">
        <v>1</v>
      </c>
      <c r="B1416" s="43">
        <f>SUBTOTAL(103,$A$1031:A1416)</f>
        <v>338</v>
      </c>
      <c r="C1416" s="11" t="s">
        <v>1205</v>
      </c>
      <c r="D1416" s="17">
        <v>4406570.66</v>
      </c>
      <c r="E1416" s="17">
        <v>0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49">
        <v>0</v>
      </c>
      <c r="L1416" s="17">
        <v>0</v>
      </c>
      <c r="M1416" s="17">
        <v>511.8</v>
      </c>
      <c r="N1416" s="17">
        <v>4196760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70">
        <v>89810.66</v>
      </c>
      <c r="AD1416" s="17">
        <v>0</v>
      </c>
      <c r="AE1416" s="17">
        <v>120000</v>
      </c>
      <c r="AF1416" s="20" t="s">
        <v>262</v>
      </c>
      <c r="AG1416" s="20">
        <v>2022</v>
      </c>
      <c r="AH1416" s="21">
        <v>2022</v>
      </c>
    </row>
    <row r="1417" spans="1:34" ht="61.5" x14ac:dyDescent="0.85">
      <c r="B1417" s="11" t="s">
        <v>811</v>
      </c>
      <c r="C1417" s="11"/>
      <c r="D1417" s="129">
        <v>27403764.68</v>
      </c>
      <c r="E1417" s="17">
        <v>0</v>
      </c>
      <c r="F1417" s="17">
        <v>0</v>
      </c>
      <c r="G1417" s="17">
        <v>0</v>
      </c>
      <c r="H1417" s="17">
        <v>0</v>
      </c>
      <c r="I1417" s="17">
        <v>0</v>
      </c>
      <c r="J1417" s="17">
        <v>0</v>
      </c>
      <c r="K1417" s="49">
        <v>0</v>
      </c>
      <c r="L1417" s="17">
        <v>0</v>
      </c>
      <c r="M1417" s="17">
        <v>2710.8</v>
      </c>
      <c r="N1417" s="17">
        <v>22391762.159999996</v>
      </c>
      <c r="O1417" s="17">
        <v>0</v>
      </c>
      <c r="P1417" s="17">
        <v>0</v>
      </c>
      <c r="Q1417" s="17">
        <v>2886.45</v>
      </c>
      <c r="R1417" s="17">
        <v>4026652.81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565354.07999999996</v>
      </c>
      <c r="AD1417" s="17">
        <v>419995.63</v>
      </c>
      <c r="AE1417" s="17">
        <v>0</v>
      </c>
      <c r="AF1417" s="139" t="s">
        <v>718</v>
      </c>
      <c r="AG1417" s="139" t="s">
        <v>718</v>
      </c>
      <c r="AH1417" s="140" t="s">
        <v>718</v>
      </c>
    </row>
    <row r="1418" spans="1:34" ht="61.5" x14ac:dyDescent="0.85">
      <c r="A1418" s="8">
        <v>1</v>
      </c>
      <c r="B1418" s="43">
        <f>SUBTOTAL(103,$A$1031:A1418)</f>
        <v>339</v>
      </c>
      <c r="C1418" s="64" t="s">
        <v>70</v>
      </c>
      <c r="D1418" s="17">
        <v>3939023.0400000005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49">
        <v>0</v>
      </c>
      <c r="L1418" s="17">
        <v>0</v>
      </c>
      <c r="M1418" s="17">
        <v>458</v>
      </c>
      <c r="N1418" s="17">
        <v>3742908.56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70">
        <v>80098.240000000005</v>
      </c>
      <c r="AD1418" s="17">
        <v>116016.24</v>
      </c>
      <c r="AE1418" s="17">
        <v>0</v>
      </c>
      <c r="AF1418" s="20">
        <v>2022</v>
      </c>
      <c r="AG1418" s="20">
        <v>2022</v>
      </c>
      <c r="AH1418" s="21">
        <v>2022</v>
      </c>
    </row>
    <row r="1419" spans="1:34" ht="61.5" x14ac:dyDescent="0.85">
      <c r="A1419" s="8">
        <v>1</v>
      </c>
      <c r="B1419" s="43">
        <f>SUBTOTAL(103,$A$1031:A1419)</f>
        <v>340</v>
      </c>
      <c r="C1419" s="64" t="s">
        <v>71</v>
      </c>
      <c r="D1419" s="17">
        <v>8068756.9400000004</v>
      </c>
      <c r="E1419" s="17">
        <v>0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49">
        <v>0</v>
      </c>
      <c r="L1419" s="17">
        <v>0</v>
      </c>
      <c r="M1419" s="17">
        <v>940</v>
      </c>
      <c r="N1419" s="17">
        <v>7771120.7999999998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70">
        <v>166301.99</v>
      </c>
      <c r="AD1419" s="17">
        <v>131334.15</v>
      </c>
      <c r="AE1419" s="17">
        <v>0</v>
      </c>
      <c r="AF1419" s="20">
        <v>2022</v>
      </c>
      <c r="AG1419" s="20">
        <v>2022</v>
      </c>
      <c r="AH1419" s="21">
        <v>2022</v>
      </c>
    </row>
    <row r="1420" spans="1:34" ht="61.5" x14ac:dyDescent="0.85">
      <c r="A1420" s="8">
        <v>1</v>
      </c>
      <c r="B1420" s="43">
        <f>SUBTOTAL(103,$A$1031:A1420)</f>
        <v>341</v>
      </c>
      <c r="C1420" s="64" t="s">
        <v>72</v>
      </c>
      <c r="D1420" s="17">
        <v>5544998.9199999999</v>
      </c>
      <c r="E1420" s="17">
        <v>0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49">
        <v>0</v>
      </c>
      <c r="L1420" s="17">
        <v>0</v>
      </c>
      <c r="M1420" s="17">
        <v>645.79999999999995</v>
      </c>
      <c r="N1420" s="17">
        <v>5350284.26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70">
        <v>114496.08</v>
      </c>
      <c r="AD1420" s="17">
        <v>80218.58</v>
      </c>
      <c r="AE1420" s="17">
        <v>0</v>
      </c>
      <c r="AF1420" s="20">
        <v>2022</v>
      </c>
      <c r="AG1420" s="20">
        <v>2022</v>
      </c>
      <c r="AH1420" s="21">
        <v>2022</v>
      </c>
    </row>
    <row r="1421" spans="1:34" ht="61.5" x14ac:dyDescent="0.85">
      <c r="A1421" s="8">
        <v>1</v>
      </c>
      <c r="B1421" s="43">
        <f>SUBTOTAL(103,$A$1031:A1421)</f>
        <v>342</v>
      </c>
      <c r="C1421" s="11" t="s">
        <v>2225</v>
      </c>
      <c r="D1421" s="17">
        <v>5738162.6000000006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49">
        <v>0</v>
      </c>
      <c r="L1421" s="17">
        <v>0</v>
      </c>
      <c r="M1421" s="25">
        <v>667</v>
      </c>
      <c r="N1421" s="25">
        <v>5527448.54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70">
        <v>118287.4</v>
      </c>
      <c r="AD1421" s="17">
        <v>92426.66</v>
      </c>
      <c r="AE1421" s="17">
        <v>0</v>
      </c>
      <c r="AF1421" s="20">
        <v>2022</v>
      </c>
      <c r="AG1421" s="20">
        <v>2022</v>
      </c>
      <c r="AH1421" s="21">
        <v>2022</v>
      </c>
    </row>
    <row r="1422" spans="1:34" ht="61.5" x14ac:dyDescent="0.85">
      <c r="A1422" s="8">
        <v>1</v>
      </c>
      <c r="B1422" s="43">
        <f>SUBTOTAL(103,$A$1031:A1422)</f>
        <v>343</v>
      </c>
      <c r="C1422" s="11" t="s">
        <v>1199</v>
      </c>
      <c r="D1422" s="17">
        <v>4112823.18</v>
      </c>
      <c r="E1422" s="17">
        <v>0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49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2886.45</v>
      </c>
      <c r="R1422" s="25">
        <v>4026652.81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70">
        <v>86170.37</v>
      </c>
      <c r="AD1422" s="17">
        <v>0</v>
      </c>
      <c r="AE1422" s="17">
        <v>0</v>
      </c>
      <c r="AF1422" s="20" t="s">
        <v>262</v>
      </c>
      <c r="AG1422" s="20">
        <v>2022</v>
      </c>
      <c r="AH1422" s="21">
        <v>2022</v>
      </c>
    </row>
    <row r="1423" spans="1:34" ht="61.5" x14ac:dyDescent="0.85">
      <c r="B1423" s="11" t="s">
        <v>807</v>
      </c>
      <c r="C1423" s="11"/>
      <c r="D1423" s="129">
        <v>33256265.390000001</v>
      </c>
      <c r="E1423" s="17">
        <v>0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49">
        <v>0</v>
      </c>
      <c r="L1423" s="17">
        <v>0</v>
      </c>
      <c r="M1423" s="17">
        <v>4058</v>
      </c>
      <c r="N1423" s="17">
        <v>32574285.5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512530.58999999997</v>
      </c>
      <c r="AD1423" s="17">
        <v>169449.3</v>
      </c>
      <c r="AE1423" s="17">
        <v>0</v>
      </c>
      <c r="AF1423" s="139" t="s">
        <v>718</v>
      </c>
      <c r="AG1423" s="139" t="s">
        <v>718</v>
      </c>
      <c r="AH1423" s="140" t="s">
        <v>718</v>
      </c>
    </row>
    <row r="1424" spans="1:34" ht="61.5" x14ac:dyDescent="0.85">
      <c r="A1424" s="8">
        <v>1</v>
      </c>
      <c r="B1424" s="43">
        <f>SUBTOTAL(103,$A$1031:A1424)</f>
        <v>344</v>
      </c>
      <c r="C1424" s="64" t="s">
        <v>1514</v>
      </c>
      <c r="D1424" s="17">
        <v>12018755.130000001</v>
      </c>
      <c r="E1424" s="17">
        <v>0</v>
      </c>
      <c r="F1424" s="17">
        <v>0</v>
      </c>
      <c r="G1424" s="17">
        <v>0</v>
      </c>
      <c r="H1424" s="17">
        <v>0</v>
      </c>
      <c r="I1424" s="17">
        <v>0</v>
      </c>
      <c r="J1424" s="17">
        <v>0</v>
      </c>
      <c r="K1424" s="49">
        <v>0</v>
      </c>
      <c r="L1424" s="17">
        <v>0</v>
      </c>
      <c r="M1424" s="17">
        <v>1320</v>
      </c>
      <c r="N1424" s="17">
        <v>11601043.5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70">
        <v>248262.33</v>
      </c>
      <c r="AD1424" s="17">
        <v>169449.3</v>
      </c>
      <c r="AE1424" s="17">
        <v>0</v>
      </c>
      <c r="AF1424" s="20">
        <v>2022</v>
      </c>
      <c r="AG1424" s="20">
        <v>2022</v>
      </c>
      <c r="AH1424" s="21">
        <v>2022</v>
      </c>
    </row>
    <row r="1425" spans="1:34" ht="61.5" x14ac:dyDescent="0.85">
      <c r="A1425" s="8">
        <v>1</v>
      </c>
      <c r="B1425" s="43">
        <f>SUBTOTAL(103,$A$1031:A1425)</f>
        <v>345</v>
      </c>
      <c r="C1425" s="11" t="s">
        <v>41</v>
      </c>
      <c r="D1425" s="17">
        <v>10274305.5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49">
        <v>0</v>
      </c>
      <c r="L1425" s="17">
        <v>0</v>
      </c>
      <c r="M1425" s="17">
        <v>1407</v>
      </c>
      <c r="N1425" s="17">
        <v>10059042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70">
        <v>215263.5</v>
      </c>
      <c r="AD1425" s="17">
        <v>0</v>
      </c>
      <c r="AE1425" s="17">
        <v>0</v>
      </c>
      <c r="AF1425" s="20" t="s">
        <v>262</v>
      </c>
      <c r="AG1425" s="20">
        <v>2022</v>
      </c>
      <c r="AH1425" s="21">
        <v>2022</v>
      </c>
    </row>
    <row r="1426" spans="1:34" ht="61.5" x14ac:dyDescent="0.85">
      <c r="A1426" s="8">
        <v>1</v>
      </c>
      <c r="B1426" s="43">
        <f>SUBTOTAL(103,$A$1031:A1426)</f>
        <v>346</v>
      </c>
      <c r="C1426" s="11" t="s">
        <v>1500</v>
      </c>
      <c r="D1426" s="17">
        <v>10963204.76</v>
      </c>
      <c r="E1426" s="17">
        <v>0</v>
      </c>
      <c r="F1426" s="17">
        <v>0</v>
      </c>
      <c r="G1426" s="17">
        <v>0</v>
      </c>
      <c r="H1426" s="17">
        <v>0</v>
      </c>
      <c r="I1426" s="17">
        <v>0</v>
      </c>
      <c r="J1426" s="17">
        <v>0</v>
      </c>
      <c r="K1426" s="49">
        <v>0</v>
      </c>
      <c r="L1426" s="17">
        <v>0</v>
      </c>
      <c r="M1426" s="17">
        <v>1331</v>
      </c>
      <c r="N1426" s="17">
        <v>10914200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49004.76</v>
      </c>
      <c r="AD1426" s="17">
        <v>0</v>
      </c>
      <c r="AE1426" s="17">
        <v>0</v>
      </c>
      <c r="AF1426" s="20" t="s">
        <v>262</v>
      </c>
      <c r="AG1426" s="20">
        <v>2022</v>
      </c>
      <c r="AH1426" s="20">
        <v>2022</v>
      </c>
    </row>
    <row r="1427" spans="1:34" ht="61.5" x14ac:dyDescent="0.85">
      <c r="B1427" s="11" t="s">
        <v>812</v>
      </c>
      <c r="C1427" s="128"/>
      <c r="D1427" s="129">
        <v>11141569.210000001</v>
      </c>
      <c r="E1427" s="17">
        <v>0</v>
      </c>
      <c r="F1427" s="17">
        <v>0</v>
      </c>
      <c r="G1427" s="17">
        <v>0</v>
      </c>
      <c r="H1427" s="17">
        <v>0</v>
      </c>
      <c r="I1427" s="17">
        <v>0</v>
      </c>
      <c r="J1427" s="17">
        <v>0</v>
      </c>
      <c r="K1427" s="49">
        <v>0</v>
      </c>
      <c r="L1427" s="17">
        <v>0</v>
      </c>
      <c r="M1427" s="17">
        <v>1476</v>
      </c>
      <c r="N1427" s="17">
        <v>10923500.1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122306.69</v>
      </c>
      <c r="AD1427" s="17">
        <v>95762.42</v>
      </c>
      <c r="AE1427" s="17">
        <v>0</v>
      </c>
      <c r="AF1427" s="139" t="s">
        <v>718</v>
      </c>
      <c r="AG1427" s="139" t="s">
        <v>718</v>
      </c>
      <c r="AH1427" s="140" t="s">
        <v>718</v>
      </c>
    </row>
    <row r="1428" spans="1:34" ht="61.5" x14ac:dyDescent="0.85">
      <c r="A1428" s="8">
        <v>1</v>
      </c>
      <c r="B1428" s="43">
        <f>SUBTOTAL(103,$A$1031:A1428)</f>
        <v>347</v>
      </c>
      <c r="C1428" s="64" t="s">
        <v>220</v>
      </c>
      <c r="D1428" s="17">
        <v>7814647.2000000002</v>
      </c>
      <c r="E1428" s="17">
        <v>0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49">
        <v>0</v>
      </c>
      <c r="L1428" s="17">
        <v>0</v>
      </c>
      <c r="M1428" s="17">
        <v>925</v>
      </c>
      <c r="N1428" s="17">
        <v>7637975.7000000002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80909.08</v>
      </c>
      <c r="AD1428" s="17">
        <v>95762.42</v>
      </c>
      <c r="AE1428" s="17">
        <v>0</v>
      </c>
      <c r="AF1428" s="20">
        <v>2022</v>
      </c>
      <c r="AG1428" s="20">
        <v>2022</v>
      </c>
      <c r="AH1428" s="21">
        <v>2022</v>
      </c>
    </row>
    <row r="1429" spans="1:34" ht="61.5" x14ac:dyDescent="0.85">
      <c r="A1429" s="8">
        <v>1</v>
      </c>
      <c r="B1429" s="43">
        <f>SUBTOTAL(103,$A$1031:A1429)</f>
        <v>348</v>
      </c>
      <c r="C1429" s="11" t="s">
        <v>1845</v>
      </c>
      <c r="D1429" s="17">
        <v>3326922.01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49">
        <v>0</v>
      </c>
      <c r="L1429" s="17">
        <v>0</v>
      </c>
      <c r="M1429" s="17">
        <v>551</v>
      </c>
      <c r="N1429" s="17">
        <v>3285524.4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41397.61</v>
      </c>
      <c r="AD1429" s="17">
        <v>0</v>
      </c>
      <c r="AE1429" s="17">
        <v>0</v>
      </c>
      <c r="AF1429" s="20" t="s">
        <v>262</v>
      </c>
      <c r="AG1429" s="20">
        <v>2022</v>
      </c>
      <c r="AH1429" s="20">
        <v>2022</v>
      </c>
    </row>
    <row r="1430" spans="1:34" ht="61.5" x14ac:dyDescent="0.85">
      <c r="B1430" s="11" t="s">
        <v>814</v>
      </c>
      <c r="C1430" s="128"/>
      <c r="D1430" s="129">
        <v>1795652.3599999999</v>
      </c>
      <c r="E1430" s="17">
        <v>0</v>
      </c>
      <c r="F1430" s="17">
        <v>0</v>
      </c>
      <c r="G1430" s="17">
        <v>0</v>
      </c>
      <c r="H1430" s="17">
        <v>0</v>
      </c>
      <c r="I1430" s="17">
        <v>367412.22</v>
      </c>
      <c r="J1430" s="17">
        <v>0</v>
      </c>
      <c r="K1430" s="49">
        <v>0</v>
      </c>
      <c r="L1430" s="17">
        <v>0</v>
      </c>
      <c r="M1430" s="17">
        <v>300</v>
      </c>
      <c r="N1430" s="17">
        <v>1309475.0900000001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17">
        <v>0</v>
      </c>
      <c r="U1430" s="17">
        <v>0</v>
      </c>
      <c r="V1430" s="17">
        <v>0</v>
      </c>
      <c r="W1430" s="17">
        <v>0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35885.39</v>
      </c>
      <c r="AD1430" s="17">
        <v>82879.66</v>
      </c>
      <c r="AE1430" s="17">
        <v>0</v>
      </c>
      <c r="AF1430" s="47" t="s">
        <v>718</v>
      </c>
      <c r="AG1430" s="47" t="s">
        <v>718</v>
      </c>
      <c r="AH1430" s="57" t="s">
        <v>718</v>
      </c>
    </row>
    <row r="1431" spans="1:34" ht="61.5" x14ac:dyDescent="0.85">
      <c r="A1431" s="8">
        <v>1</v>
      </c>
      <c r="B1431" s="43">
        <f>SUBTOTAL(103,$A$1031:A1431)</f>
        <v>349</v>
      </c>
      <c r="C1431" s="11" t="s">
        <v>147</v>
      </c>
      <c r="D1431" s="17">
        <v>1795652.3599999999</v>
      </c>
      <c r="E1431" s="17">
        <v>0</v>
      </c>
      <c r="F1431" s="17">
        <v>0</v>
      </c>
      <c r="G1431" s="17">
        <v>0</v>
      </c>
      <c r="H1431" s="17">
        <v>0</v>
      </c>
      <c r="I1431" s="17">
        <v>367412.22</v>
      </c>
      <c r="J1431" s="17">
        <v>0</v>
      </c>
      <c r="K1431" s="49">
        <v>0</v>
      </c>
      <c r="L1431" s="17">
        <v>0</v>
      </c>
      <c r="M1431" s="17">
        <v>300</v>
      </c>
      <c r="N1431" s="17">
        <v>1309475.0900000001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70">
        <v>35885.39</v>
      </c>
      <c r="AD1431" s="17">
        <v>82879.66</v>
      </c>
      <c r="AE1431" s="17">
        <v>0</v>
      </c>
      <c r="AF1431" s="20">
        <v>2022</v>
      </c>
      <c r="AG1431" s="20">
        <v>2022</v>
      </c>
      <c r="AH1431" s="20">
        <v>2022</v>
      </c>
    </row>
    <row r="1432" spans="1:34" ht="61.5" x14ac:dyDescent="0.85">
      <c r="B1432" s="11" t="s">
        <v>843</v>
      </c>
      <c r="C1432" s="11"/>
      <c r="D1432" s="129">
        <v>15303123.370000001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49">
        <v>0</v>
      </c>
      <c r="L1432" s="17">
        <v>0</v>
      </c>
      <c r="M1432" s="17">
        <v>1406.7</v>
      </c>
      <c r="N1432" s="17">
        <v>10896387.719999999</v>
      </c>
      <c r="O1432" s="17">
        <v>0</v>
      </c>
      <c r="P1432" s="17">
        <v>0</v>
      </c>
      <c r="Q1432" s="17">
        <v>719.33</v>
      </c>
      <c r="R1432" s="17">
        <v>3968624.4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318111.25</v>
      </c>
      <c r="AD1432" s="17">
        <v>120000</v>
      </c>
      <c r="AE1432" s="17">
        <v>0</v>
      </c>
      <c r="AF1432" s="139" t="s">
        <v>718</v>
      </c>
      <c r="AG1432" s="139" t="s">
        <v>718</v>
      </c>
      <c r="AH1432" s="140" t="s">
        <v>718</v>
      </c>
    </row>
    <row r="1433" spans="1:34" ht="61.5" x14ac:dyDescent="0.85">
      <c r="A1433" s="8">
        <v>1</v>
      </c>
      <c r="B1433" s="43">
        <f>SUBTOTAL(103,$A$1031:A1433)</f>
        <v>350</v>
      </c>
      <c r="C1433" s="64" t="s">
        <v>161</v>
      </c>
      <c r="D1433" s="17">
        <v>4053552.96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49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719.33</v>
      </c>
      <c r="R1433" s="17">
        <v>3968624.4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70">
        <v>84928.56</v>
      </c>
      <c r="AD1433" s="17">
        <v>0</v>
      </c>
      <c r="AE1433" s="17">
        <v>0</v>
      </c>
      <c r="AF1433" s="20" t="s">
        <v>262</v>
      </c>
      <c r="AG1433" s="20">
        <v>2022</v>
      </c>
      <c r="AH1433" s="21">
        <v>2022</v>
      </c>
    </row>
    <row r="1434" spans="1:34" ht="61.5" x14ac:dyDescent="0.85">
      <c r="A1434" s="8">
        <v>1</v>
      </c>
      <c r="B1434" s="43">
        <f>SUBTOTAL(103,$A$1031:A1434)</f>
        <v>351</v>
      </c>
      <c r="C1434" s="64" t="s">
        <v>162</v>
      </c>
      <c r="D1434" s="17">
        <v>6927392.5199999996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49">
        <v>0</v>
      </c>
      <c r="L1434" s="17">
        <v>0</v>
      </c>
      <c r="M1434" s="17">
        <v>820.6</v>
      </c>
      <c r="N1434" s="17">
        <v>6664766.5199999996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0</v>
      </c>
      <c r="W1434" s="17">
        <v>0</v>
      </c>
      <c r="X1434" s="17">
        <v>0</v>
      </c>
      <c r="Y1434" s="17">
        <v>0</v>
      </c>
      <c r="Z1434" s="17">
        <v>0</v>
      </c>
      <c r="AA1434" s="17">
        <v>0</v>
      </c>
      <c r="AB1434" s="17">
        <v>0</v>
      </c>
      <c r="AC1434" s="70">
        <v>142626</v>
      </c>
      <c r="AD1434" s="17">
        <v>120000</v>
      </c>
      <c r="AE1434" s="17">
        <v>0</v>
      </c>
      <c r="AF1434" s="20">
        <v>2022</v>
      </c>
      <c r="AG1434" s="20">
        <v>2022</v>
      </c>
      <c r="AH1434" s="21">
        <v>2022</v>
      </c>
    </row>
    <row r="1435" spans="1:34" ht="61.5" x14ac:dyDescent="0.85">
      <c r="A1435" s="8">
        <v>1</v>
      </c>
      <c r="B1435" s="43">
        <f>SUBTOTAL(103,$A$1031:A1435)</f>
        <v>352</v>
      </c>
      <c r="C1435" s="11" t="s">
        <v>153</v>
      </c>
      <c r="D1435" s="17">
        <v>4322177.8900000006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49">
        <v>0</v>
      </c>
      <c r="L1435" s="17">
        <v>0</v>
      </c>
      <c r="M1435" s="17">
        <v>586.1</v>
      </c>
      <c r="N1435" s="17">
        <v>4231621.2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70">
        <v>90556.69</v>
      </c>
      <c r="AD1435" s="17">
        <v>0</v>
      </c>
      <c r="AE1435" s="17">
        <v>0</v>
      </c>
      <c r="AF1435" s="20" t="s">
        <v>262</v>
      </c>
      <c r="AG1435" s="20">
        <v>2022</v>
      </c>
      <c r="AH1435" s="20">
        <v>2022</v>
      </c>
    </row>
    <row r="1436" spans="1:34" ht="61.5" x14ac:dyDescent="0.85">
      <c r="B1436" s="11" t="s">
        <v>816</v>
      </c>
      <c r="C1436" s="11"/>
      <c r="D1436" s="129">
        <v>21474695.210000001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49">
        <v>0</v>
      </c>
      <c r="L1436" s="17">
        <v>0</v>
      </c>
      <c r="M1436" s="17">
        <v>2158.8599999999997</v>
      </c>
      <c r="N1436" s="17">
        <v>16310405.879999999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4550000</v>
      </c>
      <c r="V1436" s="17">
        <v>0</v>
      </c>
      <c r="W1436" s="17">
        <v>0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446412.67999999993</v>
      </c>
      <c r="AD1436" s="17">
        <v>167876.65000000002</v>
      </c>
      <c r="AE1436" s="17">
        <v>0</v>
      </c>
      <c r="AF1436" s="139" t="s">
        <v>718</v>
      </c>
      <c r="AG1436" s="139" t="s">
        <v>718</v>
      </c>
      <c r="AH1436" s="140" t="s">
        <v>718</v>
      </c>
    </row>
    <row r="1437" spans="1:34" ht="61.5" x14ac:dyDescent="0.85">
      <c r="A1437" s="8">
        <v>1</v>
      </c>
      <c r="B1437" s="43">
        <f>SUBTOTAL(103,$A$1031:A1437)</f>
        <v>353</v>
      </c>
      <c r="C1437" s="64" t="s">
        <v>1875</v>
      </c>
      <c r="D1437" s="17">
        <v>5045096.13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49">
        <v>0</v>
      </c>
      <c r="L1437" s="17">
        <v>0</v>
      </c>
      <c r="M1437" s="17">
        <v>767.4</v>
      </c>
      <c r="N1437" s="17">
        <v>4939393.12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70">
        <v>105703.01</v>
      </c>
      <c r="AD1437" s="17">
        <v>0</v>
      </c>
      <c r="AE1437" s="17">
        <v>0</v>
      </c>
      <c r="AF1437" s="20" t="s">
        <v>262</v>
      </c>
      <c r="AG1437" s="20">
        <v>2022</v>
      </c>
      <c r="AH1437" s="21">
        <v>2022</v>
      </c>
    </row>
    <row r="1438" spans="1:34" ht="61.5" x14ac:dyDescent="0.85">
      <c r="A1438" s="8">
        <v>1</v>
      </c>
      <c r="B1438" s="43">
        <f>SUBTOTAL(103,$A$1031:A1438)</f>
        <v>354</v>
      </c>
      <c r="C1438" s="64" t="s">
        <v>1882</v>
      </c>
      <c r="D1438" s="17">
        <v>2103029.7599999998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49">
        <v>0</v>
      </c>
      <c r="L1438" s="17">
        <v>0</v>
      </c>
      <c r="M1438" s="17">
        <v>249.6</v>
      </c>
      <c r="N1438" s="17">
        <v>1949917.46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70">
        <v>41728.230000000003</v>
      </c>
      <c r="AD1438" s="17">
        <v>111384.07</v>
      </c>
      <c r="AE1438" s="17">
        <v>0</v>
      </c>
      <c r="AF1438" s="20">
        <v>2022</v>
      </c>
      <c r="AG1438" s="20">
        <v>2022</v>
      </c>
      <c r="AH1438" s="21">
        <v>2022</v>
      </c>
    </row>
    <row r="1439" spans="1:34" ht="61.5" x14ac:dyDescent="0.85">
      <c r="A1439" s="8">
        <v>1</v>
      </c>
      <c r="B1439" s="43">
        <f>SUBTOTAL(103,$A$1031:A1439)</f>
        <v>355</v>
      </c>
      <c r="C1439" s="64" t="s">
        <v>160</v>
      </c>
      <c r="D1439" s="17">
        <v>2658233.4000000004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49">
        <v>0</v>
      </c>
      <c r="L1439" s="17">
        <v>0</v>
      </c>
      <c r="M1439" s="17">
        <v>313.56</v>
      </c>
      <c r="N1439" s="17">
        <v>2547230.1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0</v>
      </c>
      <c r="AB1439" s="17">
        <v>0</v>
      </c>
      <c r="AC1439" s="70">
        <v>54510.720000000001</v>
      </c>
      <c r="AD1439" s="17">
        <v>56492.58</v>
      </c>
      <c r="AE1439" s="17">
        <v>0</v>
      </c>
      <c r="AF1439" s="20">
        <v>2022</v>
      </c>
      <c r="AG1439" s="20">
        <v>2022</v>
      </c>
      <c r="AH1439" s="21">
        <v>2022</v>
      </c>
    </row>
    <row r="1440" spans="1:34" ht="61.5" x14ac:dyDescent="0.85">
      <c r="A1440" s="8">
        <v>1</v>
      </c>
      <c r="B1440" s="43">
        <f>SUBTOTAL(103,$A$1031:A1440)</f>
        <v>356</v>
      </c>
      <c r="C1440" s="11" t="s">
        <v>140</v>
      </c>
      <c r="D1440" s="17">
        <v>4647370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49">
        <v>0</v>
      </c>
      <c r="L1440" s="17">
        <v>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4550000</v>
      </c>
      <c r="V1440" s="17">
        <v>0</v>
      </c>
      <c r="W1440" s="17">
        <v>0</v>
      </c>
      <c r="X1440" s="17">
        <v>0</v>
      </c>
      <c r="Y1440" s="17">
        <v>0</v>
      </c>
      <c r="Z1440" s="17">
        <v>0</v>
      </c>
      <c r="AA1440" s="17">
        <v>0</v>
      </c>
      <c r="AB1440" s="17">
        <v>0</v>
      </c>
      <c r="AC1440" s="70">
        <v>97370</v>
      </c>
      <c r="AD1440" s="17">
        <v>0</v>
      </c>
      <c r="AE1440" s="17">
        <v>0</v>
      </c>
      <c r="AF1440" s="20" t="s">
        <v>262</v>
      </c>
      <c r="AG1440" s="20">
        <v>2022</v>
      </c>
      <c r="AH1440" s="20">
        <v>2022</v>
      </c>
    </row>
    <row r="1441" spans="1:34" ht="61.5" x14ac:dyDescent="0.85">
      <c r="A1441" s="8">
        <v>1</v>
      </c>
      <c r="B1441" s="43">
        <f>SUBTOTAL(103,$A$1031:A1441)</f>
        <v>357</v>
      </c>
      <c r="C1441" s="11" t="s">
        <v>152</v>
      </c>
      <c r="D1441" s="17">
        <v>7020965.9199999999</v>
      </c>
      <c r="E1441" s="17">
        <v>0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49">
        <v>0</v>
      </c>
      <c r="L1441" s="17">
        <v>0</v>
      </c>
      <c r="M1441" s="17">
        <v>828.3</v>
      </c>
      <c r="N1441" s="17">
        <v>6873865.2000000002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70">
        <v>147100.72</v>
      </c>
      <c r="AD1441" s="17">
        <v>0</v>
      </c>
      <c r="AE1441" s="17">
        <v>0</v>
      </c>
      <c r="AF1441" s="20" t="s">
        <v>262</v>
      </c>
      <c r="AG1441" s="20">
        <v>2022</v>
      </c>
      <c r="AH1441" s="20">
        <v>2022</v>
      </c>
    </row>
    <row r="1442" spans="1:34" ht="61.5" x14ac:dyDescent="0.85">
      <c r="B1442" s="11" t="s">
        <v>817</v>
      </c>
      <c r="C1442" s="11"/>
      <c r="D1442" s="129">
        <v>36284646.109999999</v>
      </c>
      <c r="E1442" s="17">
        <v>0</v>
      </c>
      <c r="F1442" s="17">
        <v>0</v>
      </c>
      <c r="G1442" s="17">
        <v>0</v>
      </c>
      <c r="H1442" s="17">
        <v>0</v>
      </c>
      <c r="I1442" s="17">
        <v>0</v>
      </c>
      <c r="J1442" s="17">
        <v>0</v>
      </c>
      <c r="K1442" s="49">
        <v>0</v>
      </c>
      <c r="L1442" s="17">
        <v>0</v>
      </c>
      <c r="M1442" s="17">
        <v>4724.87</v>
      </c>
      <c r="N1442" s="17">
        <v>34772220.75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400000</v>
      </c>
      <c r="AB1442" s="17">
        <v>0</v>
      </c>
      <c r="AC1442" s="17">
        <v>752685.53</v>
      </c>
      <c r="AD1442" s="17">
        <v>359739.82999999996</v>
      </c>
      <c r="AE1442" s="17">
        <v>0</v>
      </c>
      <c r="AF1442" s="139" t="s">
        <v>718</v>
      </c>
      <c r="AG1442" s="139" t="s">
        <v>718</v>
      </c>
      <c r="AH1442" s="140" t="s">
        <v>718</v>
      </c>
    </row>
    <row r="1443" spans="1:34" ht="61.5" x14ac:dyDescent="0.85">
      <c r="A1443" s="8">
        <v>1</v>
      </c>
      <c r="B1443" s="43">
        <f>SUBTOTAL(103,$A$1031:A1443)</f>
        <v>358</v>
      </c>
      <c r="C1443" s="64" t="s">
        <v>158</v>
      </c>
      <c r="D1443" s="17">
        <v>8393964.4199999999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49">
        <v>0</v>
      </c>
      <c r="L1443" s="17">
        <v>0</v>
      </c>
      <c r="M1443" s="17">
        <v>1276.79</v>
      </c>
      <c r="N1443" s="17">
        <v>8218097.1399999997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70">
        <v>175867.28</v>
      </c>
      <c r="AD1443" s="17">
        <v>0</v>
      </c>
      <c r="AE1443" s="17">
        <v>0</v>
      </c>
      <c r="AF1443" s="20" t="s">
        <v>262</v>
      </c>
      <c r="AG1443" s="20">
        <v>2022</v>
      </c>
      <c r="AH1443" s="21">
        <v>2022</v>
      </c>
    </row>
    <row r="1444" spans="1:34" ht="61.5" x14ac:dyDescent="0.85">
      <c r="A1444" s="8">
        <v>1</v>
      </c>
      <c r="B1444" s="43">
        <f>SUBTOTAL(103,$A$1031:A1444)</f>
        <v>359</v>
      </c>
      <c r="C1444" s="64" t="s">
        <v>3060</v>
      </c>
      <c r="D1444" s="17">
        <v>7345668.9900000002</v>
      </c>
      <c r="E1444" s="17">
        <v>0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49">
        <v>0</v>
      </c>
      <c r="L1444" s="17">
        <v>0</v>
      </c>
      <c r="M1444" s="17">
        <v>871.28</v>
      </c>
      <c r="N1444" s="17">
        <v>7035117.4800000004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0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  <c r="AC1444" s="70">
        <v>150551.51</v>
      </c>
      <c r="AD1444" s="17">
        <v>160000</v>
      </c>
      <c r="AE1444" s="17">
        <v>0</v>
      </c>
      <c r="AF1444" s="20">
        <v>2022</v>
      </c>
      <c r="AG1444" s="20">
        <v>2022</v>
      </c>
      <c r="AH1444" s="21">
        <v>2022</v>
      </c>
    </row>
    <row r="1445" spans="1:34" ht="61.5" x14ac:dyDescent="0.85">
      <c r="A1445" s="8">
        <v>1</v>
      </c>
      <c r="B1445" s="43">
        <f>SUBTOTAL(103,$A$1031:A1445)</f>
        <v>360</v>
      </c>
      <c r="C1445" s="11" t="s">
        <v>1208</v>
      </c>
      <c r="D1445" s="17">
        <v>408560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49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400000</v>
      </c>
      <c r="AB1445" s="17">
        <v>0</v>
      </c>
      <c r="AC1445" s="70">
        <v>8560</v>
      </c>
      <c r="AD1445" s="17">
        <v>0</v>
      </c>
      <c r="AE1445" s="17">
        <v>0</v>
      </c>
      <c r="AF1445" s="20" t="s">
        <v>262</v>
      </c>
      <c r="AG1445" s="20">
        <v>2022</v>
      </c>
      <c r="AH1445" s="21">
        <v>2022</v>
      </c>
    </row>
    <row r="1446" spans="1:34" ht="61.5" x14ac:dyDescent="0.85">
      <c r="A1446" s="8">
        <v>1</v>
      </c>
      <c r="B1446" s="43">
        <f>SUBTOTAL(103,$A$1031:A1446)</f>
        <v>361</v>
      </c>
      <c r="C1446" s="11" t="s">
        <v>1237</v>
      </c>
      <c r="D1446" s="17">
        <v>6018249.8999999994</v>
      </c>
      <c r="E1446" s="17">
        <v>0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49">
        <v>0</v>
      </c>
      <c r="L1446" s="17">
        <v>0</v>
      </c>
      <c r="M1446" s="17">
        <v>958</v>
      </c>
      <c r="N1446" s="17">
        <v>5892157.7199999997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70">
        <v>126092.18</v>
      </c>
      <c r="AD1446" s="17">
        <v>0</v>
      </c>
      <c r="AE1446" s="17">
        <v>0</v>
      </c>
      <c r="AF1446" s="20" t="s">
        <v>262</v>
      </c>
      <c r="AG1446" s="20">
        <v>2022</v>
      </c>
      <c r="AH1446" s="21">
        <v>2022</v>
      </c>
    </row>
    <row r="1447" spans="1:34" ht="61.5" x14ac:dyDescent="0.85">
      <c r="A1447" s="8">
        <v>1</v>
      </c>
      <c r="B1447" s="43">
        <f>SUBTOTAL(103,$A$1031:A1447)</f>
        <v>362</v>
      </c>
      <c r="C1447" s="11" t="s">
        <v>1236</v>
      </c>
      <c r="D1447" s="17">
        <v>4568102.05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49">
        <v>0</v>
      </c>
      <c r="L1447" s="17">
        <v>0</v>
      </c>
      <c r="M1447" s="17">
        <v>500</v>
      </c>
      <c r="N1447" s="17">
        <v>4472392.84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70">
        <v>95709.21</v>
      </c>
      <c r="AD1447" s="17">
        <v>0</v>
      </c>
      <c r="AE1447" s="17">
        <v>0</v>
      </c>
      <c r="AF1447" s="20" t="s">
        <v>262</v>
      </c>
      <c r="AG1447" s="20">
        <v>2022</v>
      </c>
      <c r="AH1447" s="21">
        <v>2022</v>
      </c>
    </row>
    <row r="1448" spans="1:34" ht="61.5" x14ac:dyDescent="0.85">
      <c r="A1448" s="8">
        <v>1</v>
      </c>
      <c r="B1448" s="43">
        <f>SUBTOTAL(103,$A$1031:A1448)</f>
        <v>363</v>
      </c>
      <c r="C1448" s="11" t="s">
        <v>1871</v>
      </c>
      <c r="D1448" s="17">
        <v>9550100.75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49">
        <v>0</v>
      </c>
      <c r="L1448" s="17">
        <v>0</v>
      </c>
      <c r="M1448" s="17">
        <v>1118.8</v>
      </c>
      <c r="N1448" s="17">
        <v>9154455.5700000003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70">
        <v>195905.35</v>
      </c>
      <c r="AD1448" s="17">
        <v>199739.83</v>
      </c>
      <c r="AE1448" s="17">
        <v>0</v>
      </c>
      <c r="AF1448" s="20">
        <v>2022</v>
      </c>
      <c r="AG1448" s="20">
        <v>2022</v>
      </c>
      <c r="AH1448" s="21">
        <v>2022</v>
      </c>
    </row>
    <row r="1449" spans="1:34" ht="61.5" x14ac:dyDescent="0.85">
      <c r="B1449" s="11" t="s">
        <v>818</v>
      </c>
      <c r="C1449" s="11"/>
      <c r="D1449" s="129">
        <v>16889624.600000001</v>
      </c>
      <c r="E1449" s="17">
        <v>0</v>
      </c>
      <c r="F1449" s="17">
        <v>0</v>
      </c>
      <c r="G1449" s="17">
        <v>0</v>
      </c>
      <c r="H1449" s="17">
        <v>0</v>
      </c>
      <c r="I1449" s="17">
        <v>2383548.62</v>
      </c>
      <c r="J1449" s="17">
        <v>0</v>
      </c>
      <c r="K1449" s="49">
        <v>0</v>
      </c>
      <c r="L1449" s="17">
        <v>0</v>
      </c>
      <c r="M1449" s="17">
        <v>1173.3</v>
      </c>
      <c r="N1449" s="17">
        <v>7793614.8300000001</v>
      </c>
      <c r="O1449" s="17">
        <v>146</v>
      </c>
      <c r="P1449" s="17">
        <v>1766451.26</v>
      </c>
      <c r="Q1449" s="17">
        <v>1892.17</v>
      </c>
      <c r="R1449" s="17">
        <v>4308220.62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347789.27</v>
      </c>
      <c r="AD1449" s="17">
        <v>290000</v>
      </c>
      <c r="AE1449" s="17">
        <v>0</v>
      </c>
      <c r="AF1449" s="139" t="s">
        <v>718</v>
      </c>
      <c r="AG1449" s="139" t="s">
        <v>718</v>
      </c>
      <c r="AH1449" s="140" t="s">
        <v>718</v>
      </c>
    </row>
    <row r="1450" spans="1:34" ht="61.5" x14ac:dyDescent="0.85">
      <c r="A1450" s="8">
        <v>1</v>
      </c>
      <c r="B1450" s="43">
        <f>SUBTOTAL(103,$A$1031:A1450)</f>
        <v>364</v>
      </c>
      <c r="C1450" s="64" t="s">
        <v>154</v>
      </c>
      <c r="D1450" s="17">
        <v>4458809.88</v>
      </c>
      <c r="E1450" s="17">
        <v>0</v>
      </c>
      <c r="F1450" s="17">
        <v>0</v>
      </c>
      <c r="G1450" s="17">
        <v>0</v>
      </c>
      <c r="H1450" s="17">
        <v>0</v>
      </c>
      <c r="I1450" s="17">
        <v>2383548.62</v>
      </c>
      <c r="J1450" s="17">
        <v>0</v>
      </c>
      <c r="K1450" s="49">
        <v>0</v>
      </c>
      <c r="L1450" s="17">
        <v>0</v>
      </c>
      <c r="M1450" s="17">
        <v>0</v>
      </c>
      <c r="N1450" s="17">
        <v>0</v>
      </c>
      <c r="O1450" s="17">
        <v>146</v>
      </c>
      <c r="P1450" s="17">
        <v>1766451.26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70">
        <v>88810</v>
      </c>
      <c r="AD1450" s="17">
        <v>220000</v>
      </c>
      <c r="AE1450" s="17">
        <v>0</v>
      </c>
      <c r="AF1450" s="20">
        <v>2022</v>
      </c>
      <c r="AG1450" s="20">
        <v>2022</v>
      </c>
      <c r="AH1450" s="21">
        <v>2022</v>
      </c>
    </row>
    <row r="1451" spans="1:34" ht="61.5" x14ac:dyDescent="0.85">
      <c r="A1451" s="8">
        <v>1</v>
      </c>
      <c r="B1451" s="43">
        <f>SUBTOTAL(103,$A$1031:A1451)</f>
        <v>365</v>
      </c>
      <c r="C1451" s="11" t="s">
        <v>146</v>
      </c>
      <c r="D1451" s="17">
        <v>4400416.54</v>
      </c>
      <c r="E1451" s="17">
        <v>0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49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1892.17</v>
      </c>
      <c r="R1451" s="17">
        <v>4308220.62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70">
        <v>92195.92</v>
      </c>
      <c r="AD1451" s="17">
        <v>0</v>
      </c>
      <c r="AE1451" s="17">
        <v>0</v>
      </c>
      <c r="AF1451" s="20" t="s">
        <v>262</v>
      </c>
      <c r="AG1451" s="20">
        <v>2022</v>
      </c>
      <c r="AH1451" s="21">
        <v>2022</v>
      </c>
    </row>
    <row r="1452" spans="1:34" ht="61.5" x14ac:dyDescent="0.85">
      <c r="A1452" s="8">
        <v>1</v>
      </c>
      <c r="B1452" s="43">
        <f>SUBTOTAL(103,$A$1031:A1452)</f>
        <v>366</v>
      </c>
      <c r="C1452" s="64" t="s">
        <v>2220</v>
      </c>
      <c r="D1452" s="17">
        <v>3147673.11</v>
      </c>
      <c r="E1452" s="17">
        <v>0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49">
        <v>0</v>
      </c>
      <c r="L1452" s="17">
        <v>0</v>
      </c>
      <c r="M1452" s="17">
        <v>373.3</v>
      </c>
      <c r="N1452" s="17">
        <v>3013190.83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70">
        <v>64482.28</v>
      </c>
      <c r="AD1452" s="17">
        <v>70000</v>
      </c>
      <c r="AE1452" s="17">
        <v>0</v>
      </c>
      <c r="AF1452" s="20">
        <v>2022</v>
      </c>
      <c r="AG1452" s="20">
        <v>2022</v>
      </c>
      <c r="AH1452" s="21">
        <v>2022</v>
      </c>
    </row>
    <row r="1453" spans="1:34" ht="61.5" x14ac:dyDescent="0.85">
      <c r="A1453" s="8">
        <v>1</v>
      </c>
      <c r="B1453" s="43">
        <f>SUBTOTAL(103,$A$1031:A1453)</f>
        <v>367</v>
      </c>
      <c r="C1453" s="11" t="s">
        <v>2232</v>
      </c>
      <c r="D1453" s="17">
        <v>4882725.07</v>
      </c>
      <c r="E1453" s="22">
        <v>0</v>
      </c>
      <c r="F1453" s="22">
        <v>0</v>
      </c>
      <c r="G1453" s="22">
        <v>0</v>
      </c>
      <c r="H1453" s="22">
        <v>0</v>
      </c>
      <c r="I1453" s="22">
        <v>0</v>
      </c>
      <c r="J1453" s="22">
        <v>0</v>
      </c>
      <c r="K1453" s="49">
        <v>0</v>
      </c>
      <c r="L1453" s="17">
        <v>0</v>
      </c>
      <c r="M1453" s="17">
        <v>800</v>
      </c>
      <c r="N1453" s="17">
        <v>4780424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0</v>
      </c>
      <c r="Y1453" s="17">
        <v>0</v>
      </c>
      <c r="Z1453" s="17">
        <v>0</v>
      </c>
      <c r="AA1453" s="17">
        <v>0</v>
      </c>
      <c r="AB1453" s="17">
        <v>0</v>
      </c>
      <c r="AC1453" s="70">
        <v>102301.07</v>
      </c>
      <c r="AD1453" s="17">
        <v>0</v>
      </c>
      <c r="AE1453" s="17">
        <v>0</v>
      </c>
      <c r="AF1453" s="20" t="s">
        <v>262</v>
      </c>
      <c r="AG1453" s="20">
        <v>2022</v>
      </c>
      <c r="AH1453" s="21">
        <v>2022</v>
      </c>
    </row>
    <row r="1454" spans="1:34" ht="61.5" x14ac:dyDescent="0.85">
      <c r="B1454" s="11" t="s">
        <v>819</v>
      </c>
      <c r="C1454" s="128"/>
      <c r="D1454" s="129">
        <v>29753953.900000002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49">
        <v>0</v>
      </c>
      <c r="L1454" s="17">
        <v>0</v>
      </c>
      <c r="M1454" s="17">
        <v>3852.42</v>
      </c>
      <c r="N1454" s="17">
        <v>28871340.540000003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462613.35999999993</v>
      </c>
      <c r="AD1454" s="17">
        <v>300000</v>
      </c>
      <c r="AE1454" s="17">
        <v>120000</v>
      </c>
      <c r="AF1454" s="139" t="s">
        <v>718</v>
      </c>
      <c r="AG1454" s="139" t="s">
        <v>718</v>
      </c>
      <c r="AH1454" s="140" t="s">
        <v>718</v>
      </c>
    </row>
    <row r="1455" spans="1:34" ht="61.5" x14ac:dyDescent="0.85">
      <c r="A1455" s="8">
        <v>1</v>
      </c>
      <c r="B1455" s="43">
        <f>SUBTOTAL(103,$A$1031:A1455)</f>
        <v>368</v>
      </c>
      <c r="C1455" s="64" t="s">
        <v>99</v>
      </c>
      <c r="D1455" s="17">
        <v>6711864.9800000004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49">
        <v>0</v>
      </c>
      <c r="L1455" s="17">
        <v>0</v>
      </c>
      <c r="M1455" s="17">
        <v>800</v>
      </c>
      <c r="N1455" s="17">
        <v>6493083.7400000002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  <c r="AC1455" s="17">
        <v>68781.240000000005</v>
      </c>
      <c r="AD1455" s="17">
        <v>150000</v>
      </c>
      <c r="AE1455" s="17">
        <v>0</v>
      </c>
      <c r="AF1455" s="20">
        <v>2022</v>
      </c>
      <c r="AG1455" s="20">
        <v>2022</v>
      </c>
      <c r="AH1455" s="21">
        <v>2022</v>
      </c>
    </row>
    <row r="1456" spans="1:34" ht="61.5" x14ac:dyDescent="0.85">
      <c r="A1456" s="8">
        <v>1</v>
      </c>
      <c r="B1456" s="43">
        <f>SUBTOTAL(103,$A$1031:A1456)</f>
        <v>369</v>
      </c>
      <c r="C1456" s="64" t="s">
        <v>100</v>
      </c>
      <c r="D1456" s="17">
        <v>8104441.8300000001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49">
        <v>0</v>
      </c>
      <c r="L1456" s="17">
        <v>0</v>
      </c>
      <c r="M1456" s="17">
        <v>966</v>
      </c>
      <c r="N1456" s="17">
        <v>7871063.6500000004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83378.179999999993</v>
      </c>
      <c r="AD1456" s="17">
        <v>150000</v>
      </c>
      <c r="AE1456" s="17">
        <v>0</v>
      </c>
      <c r="AF1456" s="20">
        <v>2022</v>
      </c>
      <c r="AG1456" s="20">
        <v>2022</v>
      </c>
      <c r="AH1456" s="21">
        <v>2022</v>
      </c>
    </row>
    <row r="1457" spans="1:34" ht="61.5" x14ac:dyDescent="0.85">
      <c r="A1457" s="8">
        <v>1</v>
      </c>
      <c r="B1457" s="43">
        <f>SUBTOTAL(103,$A$1031:A1457)</f>
        <v>370</v>
      </c>
      <c r="C1457" s="11" t="s">
        <v>95</v>
      </c>
      <c r="D1457" s="17">
        <v>5886832.9500000011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49">
        <v>0</v>
      </c>
      <c r="L1457" s="17">
        <v>0</v>
      </c>
      <c r="M1457" s="17">
        <v>770</v>
      </c>
      <c r="N1457" s="16">
        <v>5763494.1700000009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70">
        <v>123338.78</v>
      </c>
      <c r="AD1457" s="17">
        <v>0</v>
      </c>
      <c r="AE1457" s="17">
        <v>0</v>
      </c>
      <c r="AF1457" s="20" t="s">
        <v>262</v>
      </c>
      <c r="AG1457" s="20">
        <v>2022</v>
      </c>
      <c r="AH1457" s="21">
        <v>2022</v>
      </c>
    </row>
    <row r="1458" spans="1:34" ht="61.5" x14ac:dyDescent="0.85">
      <c r="A1458" s="8">
        <v>1</v>
      </c>
      <c r="B1458" s="43">
        <f>SUBTOTAL(103,$A$1031:A1458)</f>
        <v>371</v>
      </c>
      <c r="C1458" s="11" t="s">
        <v>94</v>
      </c>
      <c r="D1458" s="17">
        <v>6950274.6000000006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49">
        <v>0</v>
      </c>
      <c r="L1458" s="17">
        <v>0</v>
      </c>
      <c r="M1458" s="17">
        <v>958</v>
      </c>
      <c r="N1458" s="16">
        <v>6804654.9800000004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0</v>
      </c>
      <c r="Y1458" s="17">
        <v>0</v>
      </c>
      <c r="Z1458" s="17">
        <v>0</v>
      </c>
      <c r="AA1458" s="17">
        <v>0</v>
      </c>
      <c r="AB1458" s="17">
        <v>0</v>
      </c>
      <c r="AC1458" s="70">
        <v>145619.62</v>
      </c>
      <c r="AD1458" s="17">
        <v>0</v>
      </c>
      <c r="AE1458" s="17">
        <v>0</v>
      </c>
      <c r="AF1458" s="20" t="s">
        <v>262</v>
      </c>
      <c r="AG1458" s="20">
        <v>2022</v>
      </c>
      <c r="AH1458" s="21">
        <v>2022</v>
      </c>
    </row>
    <row r="1459" spans="1:34" ht="61.5" x14ac:dyDescent="0.85">
      <c r="A1459" s="8">
        <v>1</v>
      </c>
      <c r="B1459" s="43">
        <f>SUBTOTAL(103,$A$1031:A1459)</f>
        <v>372</v>
      </c>
      <c r="C1459" s="11" t="s">
        <v>1217</v>
      </c>
      <c r="D1459" s="17">
        <v>2100539.54</v>
      </c>
      <c r="E1459" s="17">
        <v>0</v>
      </c>
      <c r="F1459" s="17">
        <v>0</v>
      </c>
      <c r="G1459" s="17">
        <v>0</v>
      </c>
      <c r="H1459" s="17">
        <v>0</v>
      </c>
      <c r="I1459" s="17">
        <v>0</v>
      </c>
      <c r="J1459" s="17">
        <v>0</v>
      </c>
      <c r="K1459" s="49">
        <v>0</v>
      </c>
      <c r="L1459" s="17">
        <v>0</v>
      </c>
      <c r="M1459" s="17">
        <v>358.42</v>
      </c>
      <c r="N1459" s="17">
        <v>1939044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0</v>
      </c>
      <c r="AB1459" s="17">
        <v>0</v>
      </c>
      <c r="AC1459" s="70">
        <v>41495.54</v>
      </c>
      <c r="AD1459" s="17">
        <v>0</v>
      </c>
      <c r="AE1459" s="17">
        <v>120000</v>
      </c>
      <c r="AF1459" s="20" t="s">
        <v>262</v>
      </c>
      <c r="AG1459" s="20">
        <v>2022</v>
      </c>
      <c r="AH1459" s="21">
        <v>2022</v>
      </c>
    </row>
    <row r="1460" spans="1:34" ht="61.5" x14ac:dyDescent="0.85">
      <c r="B1460" s="11" t="s">
        <v>846</v>
      </c>
      <c r="C1460" s="11"/>
      <c r="D1460" s="129">
        <v>5674857.25</v>
      </c>
      <c r="E1460" s="17">
        <v>0</v>
      </c>
      <c r="F1460" s="17">
        <v>0</v>
      </c>
      <c r="G1460" s="17">
        <v>0</v>
      </c>
      <c r="H1460" s="17">
        <v>0</v>
      </c>
      <c r="I1460" s="17">
        <v>0</v>
      </c>
      <c r="J1460" s="17">
        <v>0</v>
      </c>
      <c r="K1460" s="49">
        <v>0</v>
      </c>
      <c r="L1460" s="17">
        <v>0</v>
      </c>
      <c r="M1460" s="17">
        <v>694</v>
      </c>
      <c r="N1460" s="17">
        <v>5615373.5999999996</v>
      </c>
      <c r="O1460" s="17">
        <v>0</v>
      </c>
      <c r="P1460" s="17">
        <v>0</v>
      </c>
      <c r="Q1460" s="17">
        <v>0</v>
      </c>
      <c r="R1460" s="17">
        <v>0</v>
      </c>
      <c r="S1460" s="17">
        <v>0</v>
      </c>
      <c r="T1460" s="17">
        <v>0</v>
      </c>
      <c r="U1460" s="17">
        <v>0</v>
      </c>
      <c r="V1460" s="17">
        <v>0</v>
      </c>
      <c r="W1460" s="17">
        <v>0</v>
      </c>
      <c r="X1460" s="17">
        <v>0</v>
      </c>
      <c r="Y1460" s="17">
        <v>0</v>
      </c>
      <c r="Z1460" s="17">
        <v>0</v>
      </c>
      <c r="AA1460" s="17">
        <v>0</v>
      </c>
      <c r="AB1460" s="17">
        <v>0</v>
      </c>
      <c r="AC1460" s="17">
        <v>59483.65</v>
      </c>
      <c r="AD1460" s="17">
        <v>0</v>
      </c>
      <c r="AE1460" s="17">
        <v>0</v>
      </c>
      <c r="AF1460" s="139" t="s">
        <v>718</v>
      </c>
      <c r="AG1460" s="139" t="s">
        <v>718</v>
      </c>
      <c r="AH1460" s="140" t="s">
        <v>718</v>
      </c>
    </row>
    <row r="1461" spans="1:34" ht="61.5" x14ac:dyDescent="0.85">
      <c r="A1461" s="8">
        <v>1</v>
      </c>
      <c r="B1461" s="43">
        <f>SUBTOTAL(103,$A$1031:A1461)</f>
        <v>373</v>
      </c>
      <c r="C1461" s="64" t="s">
        <v>104</v>
      </c>
      <c r="D1461" s="17">
        <v>5674857.25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49">
        <v>0</v>
      </c>
      <c r="L1461" s="17">
        <v>0</v>
      </c>
      <c r="M1461" s="17">
        <v>694</v>
      </c>
      <c r="N1461" s="17">
        <v>5615373.5999999996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0</v>
      </c>
      <c r="W1461" s="17">
        <v>0</v>
      </c>
      <c r="X1461" s="17">
        <v>0</v>
      </c>
      <c r="Y1461" s="17">
        <v>0</v>
      </c>
      <c r="Z1461" s="17">
        <v>0</v>
      </c>
      <c r="AA1461" s="17">
        <v>0</v>
      </c>
      <c r="AB1461" s="17">
        <v>0</v>
      </c>
      <c r="AC1461" s="17">
        <v>59483.65</v>
      </c>
      <c r="AD1461" s="17">
        <v>0</v>
      </c>
      <c r="AE1461" s="17">
        <v>0</v>
      </c>
      <c r="AF1461" s="20" t="s">
        <v>262</v>
      </c>
      <c r="AG1461" s="20">
        <v>2022</v>
      </c>
      <c r="AH1461" s="21">
        <v>2022</v>
      </c>
    </row>
    <row r="1462" spans="1:34" ht="61.5" x14ac:dyDescent="0.85">
      <c r="B1462" s="11" t="s">
        <v>820</v>
      </c>
      <c r="C1462" s="11"/>
      <c r="D1462" s="129">
        <v>4949954.29</v>
      </c>
      <c r="E1462" s="17">
        <v>0</v>
      </c>
      <c r="F1462" s="17">
        <v>0</v>
      </c>
      <c r="G1462" s="17">
        <v>0</v>
      </c>
      <c r="H1462" s="17">
        <v>0</v>
      </c>
      <c r="I1462" s="17">
        <v>0</v>
      </c>
      <c r="J1462" s="17">
        <v>0</v>
      </c>
      <c r="K1462" s="49">
        <v>0</v>
      </c>
      <c r="L1462" s="17">
        <v>0</v>
      </c>
      <c r="M1462" s="17">
        <v>590</v>
      </c>
      <c r="N1462" s="17">
        <v>4799117.24</v>
      </c>
      <c r="O1462" s="17">
        <v>0</v>
      </c>
      <c r="P1462" s="17">
        <v>0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0</v>
      </c>
      <c r="W1462" s="17">
        <v>0</v>
      </c>
      <c r="X1462" s="17">
        <v>0</v>
      </c>
      <c r="Y1462" s="17">
        <v>0</v>
      </c>
      <c r="Z1462" s="17">
        <v>0</v>
      </c>
      <c r="AA1462" s="17">
        <v>0</v>
      </c>
      <c r="AB1462" s="17">
        <v>0</v>
      </c>
      <c r="AC1462" s="17">
        <v>50837.05</v>
      </c>
      <c r="AD1462" s="17">
        <v>100000</v>
      </c>
      <c r="AE1462" s="17">
        <v>0</v>
      </c>
      <c r="AF1462" s="139" t="s">
        <v>718</v>
      </c>
      <c r="AG1462" s="139" t="s">
        <v>718</v>
      </c>
      <c r="AH1462" s="140" t="s">
        <v>718</v>
      </c>
    </row>
    <row r="1463" spans="1:34" ht="61.5" x14ac:dyDescent="0.85">
      <c r="A1463" s="8">
        <v>1</v>
      </c>
      <c r="B1463" s="43">
        <f>SUBTOTAL(103,$A$1031:A1463)</f>
        <v>374</v>
      </c>
      <c r="C1463" s="64" t="s">
        <v>101</v>
      </c>
      <c r="D1463" s="17">
        <v>4949954.29</v>
      </c>
      <c r="E1463" s="17">
        <v>0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49">
        <v>0</v>
      </c>
      <c r="L1463" s="17">
        <v>0</v>
      </c>
      <c r="M1463" s="17">
        <v>590</v>
      </c>
      <c r="N1463" s="17">
        <v>4799117.24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7">
        <v>0</v>
      </c>
      <c r="V1463" s="17">
        <v>0</v>
      </c>
      <c r="W1463" s="17">
        <v>0</v>
      </c>
      <c r="X1463" s="17">
        <v>0</v>
      </c>
      <c r="Y1463" s="17">
        <v>0</v>
      </c>
      <c r="Z1463" s="17">
        <v>0</v>
      </c>
      <c r="AA1463" s="17">
        <v>0</v>
      </c>
      <c r="AB1463" s="17">
        <v>0</v>
      </c>
      <c r="AC1463" s="17">
        <v>50837.05</v>
      </c>
      <c r="AD1463" s="17">
        <v>100000</v>
      </c>
      <c r="AE1463" s="17">
        <v>0</v>
      </c>
      <c r="AF1463" s="20">
        <v>2022</v>
      </c>
      <c r="AG1463" s="20">
        <v>2022</v>
      </c>
      <c r="AH1463" s="21">
        <v>2022</v>
      </c>
    </row>
    <row r="1464" spans="1:34" ht="61.5" x14ac:dyDescent="0.85">
      <c r="B1464" s="11" t="s">
        <v>821</v>
      </c>
      <c r="C1464" s="11"/>
      <c r="D1464" s="129">
        <v>4195116.42</v>
      </c>
      <c r="E1464" s="17">
        <v>0</v>
      </c>
      <c r="F1464" s="17">
        <v>0</v>
      </c>
      <c r="G1464" s="17">
        <v>0</v>
      </c>
      <c r="H1464" s="17">
        <v>0</v>
      </c>
      <c r="I1464" s="17">
        <v>0</v>
      </c>
      <c r="J1464" s="17">
        <v>0</v>
      </c>
      <c r="K1464" s="49">
        <v>0</v>
      </c>
      <c r="L1464" s="17">
        <v>0</v>
      </c>
      <c r="M1464" s="17">
        <v>500</v>
      </c>
      <c r="N1464" s="17">
        <v>4012610.84</v>
      </c>
      <c r="O1464" s="17">
        <v>0</v>
      </c>
      <c r="P1464" s="17">
        <v>0</v>
      </c>
      <c r="Q1464" s="17">
        <v>0</v>
      </c>
      <c r="R1464" s="17">
        <v>0</v>
      </c>
      <c r="S1464" s="17">
        <v>0</v>
      </c>
      <c r="T1464" s="17">
        <v>0</v>
      </c>
      <c r="U1464" s="17">
        <v>0</v>
      </c>
      <c r="V1464" s="17">
        <v>0</v>
      </c>
      <c r="W1464" s="17">
        <v>0</v>
      </c>
      <c r="X1464" s="17">
        <v>0</v>
      </c>
      <c r="Y1464" s="17">
        <v>0</v>
      </c>
      <c r="Z1464" s="17">
        <v>0</v>
      </c>
      <c r="AA1464" s="17">
        <v>0</v>
      </c>
      <c r="AB1464" s="17">
        <v>0</v>
      </c>
      <c r="AC1464" s="17">
        <v>42505.58</v>
      </c>
      <c r="AD1464" s="17">
        <v>140000</v>
      </c>
      <c r="AE1464" s="17">
        <v>0</v>
      </c>
      <c r="AF1464" s="139" t="s">
        <v>718</v>
      </c>
      <c r="AG1464" s="139" t="s">
        <v>718</v>
      </c>
      <c r="AH1464" s="140" t="s">
        <v>718</v>
      </c>
    </row>
    <row r="1465" spans="1:34" ht="61.5" x14ac:dyDescent="0.85">
      <c r="A1465" s="8">
        <v>1</v>
      </c>
      <c r="B1465" s="43">
        <f>SUBTOTAL(103,$A$1031:A1465)</f>
        <v>375</v>
      </c>
      <c r="C1465" s="64" t="s">
        <v>102</v>
      </c>
      <c r="D1465" s="17">
        <v>2122725.2599999998</v>
      </c>
      <c r="E1465" s="17">
        <v>0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49">
        <v>0</v>
      </c>
      <c r="L1465" s="17">
        <v>0</v>
      </c>
      <c r="M1465" s="17">
        <v>253</v>
      </c>
      <c r="N1465" s="17">
        <v>2031208.67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7">
        <v>0</v>
      </c>
      <c r="V1465" s="17">
        <v>0</v>
      </c>
      <c r="W1465" s="17">
        <v>0</v>
      </c>
      <c r="X1465" s="17">
        <v>0</v>
      </c>
      <c r="Y1465" s="17">
        <v>0</v>
      </c>
      <c r="Z1465" s="17">
        <v>0</v>
      </c>
      <c r="AA1465" s="17">
        <v>0</v>
      </c>
      <c r="AB1465" s="17">
        <v>0</v>
      </c>
      <c r="AC1465" s="17">
        <v>21516.59</v>
      </c>
      <c r="AD1465" s="17">
        <v>70000</v>
      </c>
      <c r="AE1465" s="17">
        <v>0</v>
      </c>
      <c r="AF1465" s="20">
        <v>2022</v>
      </c>
      <c r="AG1465" s="20">
        <v>2022</v>
      </c>
      <c r="AH1465" s="21">
        <v>2022</v>
      </c>
    </row>
    <row r="1466" spans="1:34" ht="61.5" x14ac:dyDescent="0.85">
      <c r="A1466" s="8">
        <v>1</v>
      </c>
      <c r="B1466" s="43">
        <f>SUBTOTAL(103,$A$1031:A1466)</f>
        <v>376</v>
      </c>
      <c r="C1466" s="64" t="s">
        <v>103</v>
      </c>
      <c r="D1466" s="17">
        <v>2072391.16</v>
      </c>
      <c r="E1466" s="17">
        <v>0</v>
      </c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49">
        <v>0</v>
      </c>
      <c r="L1466" s="17">
        <v>0</v>
      </c>
      <c r="M1466" s="17">
        <v>247</v>
      </c>
      <c r="N1466" s="17">
        <v>1981402.17</v>
      </c>
      <c r="O1466" s="17">
        <v>0</v>
      </c>
      <c r="P1466" s="17">
        <v>0</v>
      </c>
      <c r="Q1466" s="17">
        <v>0</v>
      </c>
      <c r="R1466" s="17">
        <v>0</v>
      </c>
      <c r="S1466" s="17">
        <v>0</v>
      </c>
      <c r="T1466" s="17">
        <v>0</v>
      </c>
      <c r="U1466" s="17">
        <v>0</v>
      </c>
      <c r="V1466" s="17">
        <v>0</v>
      </c>
      <c r="W1466" s="17">
        <v>0</v>
      </c>
      <c r="X1466" s="17">
        <v>0</v>
      </c>
      <c r="Y1466" s="17">
        <v>0</v>
      </c>
      <c r="Z1466" s="17">
        <v>0</v>
      </c>
      <c r="AA1466" s="17">
        <v>0</v>
      </c>
      <c r="AB1466" s="17">
        <v>0</v>
      </c>
      <c r="AC1466" s="17">
        <v>20988.99</v>
      </c>
      <c r="AD1466" s="17">
        <v>70000</v>
      </c>
      <c r="AE1466" s="17">
        <v>0</v>
      </c>
      <c r="AF1466" s="20">
        <v>2022</v>
      </c>
      <c r="AG1466" s="20">
        <v>2022</v>
      </c>
      <c r="AH1466" s="21">
        <v>2022</v>
      </c>
    </row>
    <row r="1467" spans="1:34" ht="61.5" x14ac:dyDescent="0.85">
      <c r="B1467" s="11" t="s">
        <v>823</v>
      </c>
      <c r="C1467" s="128"/>
      <c r="D1467" s="129">
        <v>17839814.73</v>
      </c>
      <c r="E1467" s="17">
        <v>0</v>
      </c>
      <c r="F1467" s="17">
        <v>0</v>
      </c>
      <c r="G1467" s="17">
        <v>0</v>
      </c>
      <c r="H1467" s="17">
        <v>0</v>
      </c>
      <c r="I1467" s="17">
        <v>0</v>
      </c>
      <c r="J1467" s="17">
        <v>0</v>
      </c>
      <c r="K1467" s="49">
        <v>0</v>
      </c>
      <c r="L1467" s="17">
        <v>0</v>
      </c>
      <c r="M1467" s="17">
        <v>1508</v>
      </c>
      <c r="N1467" s="17">
        <v>11302240.440000001</v>
      </c>
      <c r="O1467" s="17">
        <v>0</v>
      </c>
      <c r="P1467" s="17">
        <v>0</v>
      </c>
      <c r="Q1467" s="17">
        <v>1224.5899999999999</v>
      </c>
      <c r="R1467" s="17">
        <v>5673990</v>
      </c>
      <c r="S1467" s="17">
        <v>0</v>
      </c>
      <c r="T1467" s="17">
        <v>0</v>
      </c>
      <c r="U1467" s="17">
        <v>0</v>
      </c>
      <c r="V1467" s="17">
        <v>0</v>
      </c>
      <c r="W1467" s="17">
        <v>0</v>
      </c>
      <c r="X1467" s="17">
        <v>0</v>
      </c>
      <c r="Y1467" s="17">
        <v>0</v>
      </c>
      <c r="Z1467" s="17">
        <v>0</v>
      </c>
      <c r="AA1467" s="17">
        <v>0</v>
      </c>
      <c r="AB1467" s="17">
        <v>0</v>
      </c>
      <c r="AC1467" s="17">
        <v>363291.33</v>
      </c>
      <c r="AD1467" s="17">
        <v>260292.96</v>
      </c>
      <c r="AE1467" s="17">
        <v>240000</v>
      </c>
      <c r="AF1467" s="139" t="s">
        <v>718</v>
      </c>
      <c r="AG1467" s="139" t="s">
        <v>718</v>
      </c>
      <c r="AH1467" s="140" t="s">
        <v>718</v>
      </c>
    </row>
    <row r="1468" spans="1:34" ht="61.5" x14ac:dyDescent="0.85">
      <c r="A1468" s="8">
        <v>1</v>
      </c>
      <c r="B1468" s="43">
        <f>SUBTOTAL(103,$A$1031:A1468)</f>
        <v>377</v>
      </c>
      <c r="C1468" s="64" t="s">
        <v>190</v>
      </c>
      <c r="D1468" s="17">
        <v>5900701.2100000009</v>
      </c>
      <c r="E1468" s="17">
        <v>0</v>
      </c>
      <c r="F1468" s="17">
        <v>0</v>
      </c>
      <c r="G1468" s="17">
        <v>0</v>
      </c>
      <c r="H1468" s="17">
        <v>0</v>
      </c>
      <c r="I1468" s="17">
        <v>0</v>
      </c>
      <c r="J1468" s="17">
        <v>0</v>
      </c>
      <c r="K1468" s="49">
        <v>0</v>
      </c>
      <c r="L1468" s="17">
        <v>0</v>
      </c>
      <c r="M1468" s="17">
        <v>696</v>
      </c>
      <c r="N1468" s="17">
        <v>5700564.2400000002</v>
      </c>
      <c r="O1468" s="17">
        <v>0</v>
      </c>
      <c r="P1468" s="17">
        <v>0</v>
      </c>
      <c r="Q1468" s="17">
        <v>0</v>
      </c>
      <c r="R1468" s="17">
        <v>0</v>
      </c>
      <c r="S1468" s="17">
        <v>0</v>
      </c>
      <c r="T1468" s="17">
        <v>0</v>
      </c>
      <c r="U1468" s="17">
        <v>0</v>
      </c>
      <c r="V1468" s="17">
        <v>0</v>
      </c>
      <c r="W1468" s="17">
        <v>0</v>
      </c>
      <c r="X1468" s="17">
        <v>0</v>
      </c>
      <c r="Y1468" s="17">
        <v>0</v>
      </c>
      <c r="Z1468" s="17">
        <v>0</v>
      </c>
      <c r="AA1468" s="17">
        <v>0</v>
      </c>
      <c r="AB1468" s="17">
        <v>0</v>
      </c>
      <c r="AC1468" s="70">
        <v>121992.07</v>
      </c>
      <c r="AD1468" s="17">
        <v>78144.899999999994</v>
      </c>
      <c r="AE1468" s="17">
        <v>0</v>
      </c>
      <c r="AF1468" s="20">
        <v>2022</v>
      </c>
      <c r="AG1468" s="20">
        <v>2022</v>
      </c>
      <c r="AH1468" s="21">
        <v>2022</v>
      </c>
    </row>
    <row r="1469" spans="1:34" ht="61.5" x14ac:dyDescent="0.85">
      <c r="A1469" s="8">
        <v>1</v>
      </c>
      <c r="B1469" s="43">
        <f>SUBTOTAL(103,$A$1031:A1469)</f>
        <v>378</v>
      </c>
      <c r="C1469" s="64" t="s">
        <v>191</v>
      </c>
      <c r="D1469" s="17">
        <v>2949801.16</v>
      </c>
      <c r="E1469" s="17">
        <v>0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49">
        <v>0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605.54999999999995</v>
      </c>
      <c r="R1469" s="17">
        <v>2887998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>
        <v>0</v>
      </c>
      <c r="Y1469" s="17">
        <v>0</v>
      </c>
      <c r="Z1469" s="17">
        <v>0</v>
      </c>
      <c r="AA1469" s="17">
        <v>0</v>
      </c>
      <c r="AB1469" s="17">
        <v>0</v>
      </c>
      <c r="AC1469" s="70">
        <v>61803.16</v>
      </c>
      <c r="AD1469" s="17">
        <v>0</v>
      </c>
      <c r="AE1469" s="17">
        <v>0</v>
      </c>
      <c r="AF1469" s="20" t="s">
        <v>262</v>
      </c>
      <c r="AG1469" s="20">
        <v>2022</v>
      </c>
      <c r="AH1469" s="21">
        <v>2022</v>
      </c>
    </row>
    <row r="1470" spans="1:34" ht="61.5" x14ac:dyDescent="0.85">
      <c r="A1470" s="8">
        <v>1</v>
      </c>
      <c r="B1470" s="43">
        <f>SUBTOTAL(103,$A$1031:A1470)</f>
        <v>379</v>
      </c>
      <c r="C1470" s="64" t="s">
        <v>192</v>
      </c>
      <c r="D1470" s="17">
        <v>2845612.23</v>
      </c>
      <c r="E1470" s="17">
        <v>0</v>
      </c>
      <c r="F1470" s="17">
        <v>0</v>
      </c>
      <c r="G1470" s="17">
        <v>0</v>
      </c>
      <c r="H1470" s="17">
        <v>0</v>
      </c>
      <c r="I1470" s="17">
        <v>0</v>
      </c>
      <c r="J1470" s="17">
        <v>0</v>
      </c>
      <c r="K1470" s="49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619.04</v>
      </c>
      <c r="R1470" s="17">
        <v>2785992</v>
      </c>
      <c r="S1470" s="17">
        <v>0</v>
      </c>
      <c r="T1470" s="17">
        <v>0</v>
      </c>
      <c r="U1470" s="17">
        <v>0</v>
      </c>
      <c r="V1470" s="17">
        <v>0</v>
      </c>
      <c r="W1470" s="17">
        <v>0</v>
      </c>
      <c r="X1470" s="17">
        <v>0</v>
      </c>
      <c r="Y1470" s="17">
        <v>0</v>
      </c>
      <c r="Z1470" s="17">
        <v>0</v>
      </c>
      <c r="AA1470" s="17">
        <v>0</v>
      </c>
      <c r="AB1470" s="17">
        <v>0</v>
      </c>
      <c r="AC1470" s="70">
        <v>59620.23</v>
      </c>
      <c r="AD1470" s="17">
        <v>0</v>
      </c>
      <c r="AE1470" s="17">
        <v>0</v>
      </c>
      <c r="AF1470" s="20" t="s">
        <v>262</v>
      </c>
      <c r="AG1470" s="20">
        <v>2022</v>
      </c>
      <c r="AH1470" s="21">
        <v>2022</v>
      </c>
    </row>
    <row r="1471" spans="1:34" ht="61.5" x14ac:dyDescent="0.85">
      <c r="A1471" s="8">
        <v>1</v>
      </c>
      <c r="B1471" s="43">
        <f>SUBTOTAL(103,$A$1031:A1471)</f>
        <v>380</v>
      </c>
      <c r="C1471" s="11" t="s">
        <v>186</v>
      </c>
      <c r="D1471" s="17">
        <v>4311425.17</v>
      </c>
      <c r="E1471" s="17">
        <v>0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49">
        <v>0</v>
      </c>
      <c r="L1471" s="17">
        <v>0</v>
      </c>
      <c r="M1471" s="17">
        <v>510</v>
      </c>
      <c r="N1471" s="17">
        <v>3925276.2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0</v>
      </c>
      <c r="W1471" s="17">
        <v>0</v>
      </c>
      <c r="X1471" s="17">
        <v>0</v>
      </c>
      <c r="Y1471" s="17">
        <v>0</v>
      </c>
      <c r="Z1471" s="17">
        <v>0</v>
      </c>
      <c r="AA1471" s="17">
        <v>0</v>
      </c>
      <c r="AB1471" s="17">
        <v>0</v>
      </c>
      <c r="AC1471" s="70">
        <v>84000.91</v>
      </c>
      <c r="AD1471" s="17">
        <v>182148.06</v>
      </c>
      <c r="AE1471" s="17">
        <v>120000</v>
      </c>
      <c r="AF1471" s="20">
        <v>2022</v>
      </c>
      <c r="AG1471" s="20">
        <v>2022</v>
      </c>
      <c r="AH1471" s="21">
        <v>2022</v>
      </c>
    </row>
    <row r="1472" spans="1:34" ht="61.5" x14ac:dyDescent="0.85">
      <c r="A1472" s="8">
        <v>1</v>
      </c>
      <c r="B1472" s="43">
        <f>SUBTOTAL(103,$A$1031:A1472)</f>
        <v>381</v>
      </c>
      <c r="C1472" s="11" t="s">
        <v>180</v>
      </c>
      <c r="D1472" s="17">
        <v>1832274.96</v>
      </c>
      <c r="E1472" s="17">
        <v>0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49">
        <v>0</v>
      </c>
      <c r="L1472" s="17">
        <v>0</v>
      </c>
      <c r="M1472" s="17">
        <v>302</v>
      </c>
      <c r="N1472" s="17">
        <v>1676400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0</v>
      </c>
      <c r="W1472" s="17">
        <v>0</v>
      </c>
      <c r="X1472" s="17">
        <v>0</v>
      </c>
      <c r="Y1472" s="17">
        <v>0</v>
      </c>
      <c r="Z1472" s="17">
        <v>0</v>
      </c>
      <c r="AA1472" s="17">
        <v>0</v>
      </c>
      <c r="AB1472" s="17">
        <v>0</v>
      </c>
      <c r="AC1472" s="70">
        <v>35874.959999999999</v>
      </c>
      <c r="AD1472" s="25">
        <v>0</v>
      </c>
      <c r="AE1472" s="17">
        <v>120000</v>
      </c>
      <c r="AF1472" s="20" t="s">
        <v>262</v>
      </c>
      <c r="AG1472" s="20">
        <v>2022</v>
      </c>
      <c r="AH1472" s="21">
        <v>2022</v>
      </c>
    </row>
    <row r="1473" spans="1:34" ht="61.5" x14ac:dyDescent="0.85">
      <c r="B1473" s="11" t="s">
        <v>824</v>
      </c>
      <c r="C1473" s="11"/>
      <c r="D1473" s="129">
        <v>13222506.57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49">
        <v>0</v>
      </c>
      <c r="L1473" s="17">
        <v>0</v>
      </c>
      <c r="M1473" s="17">
        <v>1670</v>
      </c>
      <c r="N1473" s="17">
        <v>12775882.360000001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>
        <v>0</v>
      </c>
      <c r="Y1473" s="17">
        <v>0</v>
      </c>
      <c r="Z1473" s="17">
        <v>0</v>
      </c>
      <c r="AA1473" s="17">
        <v>0</v>
      </c>
      <c r="AB1473" s="17">
        <v>0</v>
      </c>
      <c r="AC1473" s="17">
        <v>273403.88</v>
      </c>
      <c r="AD1473" s="17">
        <v>173220.33000000002</v>
      </c>
      <c r="AE1473" s="17">
        <v>0</v>
      </c>
      <c r="AF1473" s="139" t="s">
        <v>718</v>
      </c>
      <c r="AG1473" s="139" t="s">
        <v>718</v>
      </c>
      <c r="AH1473" s="140" t="s">
        <v>718</v>
      </c>
    </row>
    <row r="1474" spans="1:34" ht="61.5" x14ac:dyDescent="0.85">
      <c r="A1474" s="8">
        <v>1</v>
      </c>
      <c r="B1474" s="43">
        <f>SUBTOTAL(103,$A$1031:A1474)</f>
        <v>382</v>
      </c>
      <c r="C1474" s="64" t="s">
        <v>1322</v>
      </c>
      <c r="D1474" s="17">
        <v>6104044.4800000004</v>
      </c>
      <c r="E1474" s="17">
        <v>0</v>
      </c>
      <c r="F1474" s="17">
        <v>0</v>
      </c>
      <c r="G1474" s="17">
        <v>0</v>
      </c>
      <c r="H1474" s="17">
        <v>0</v>
      </c>
      <c r="I1474" s="17">
        <v>0</v>
      </c>
      <c r="J1474" s="17">
        <v>0</v>
      </c>
      <c r="K1474" s="49">
        <v>0</v>
      </c>
      <c r="L1474" s="17">
        <v>0</v>
      </c>
      <c r="M1474" s="17">
        <v>720</v>
      </c>
      <c r="N1474" s="17">
        <v>5876950.1500000004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17">
        <v>0</v>
      </c>
      <c r="U1474" s="17">
        <v>0</v>
      </c>
      <c r="V1474" s="17">
        <v>0</v>
      </c>
      <c r="W1474" s="17">
        <v>0</v>
      </c>
      <c r="X1474" s="17">
        <v>0</v>
      </c>
      <c r="Y1474" s="17">
        <v>0</v>
      </c>
      <c r="Z1474" s="17">
        <v>0</v>
      </c>
      <c r="AA1474" s="17">
        <v>0</v>
      </c>
      <c r="AB1474" s="17">
        <v>0</v>
      </c>
      <c r="AC1474" s="70">
        <v>125766.73</v>
      </c>
      <c r="AD1474" s="17">
        <v>101327.6</v>
      </c>
      <c r="AE1474" s="17">
        <v>0</v>
      </c>
      <c r="AF1474" s="20">
        <v>2022</v>
      </c>
      <c r="AG1474" s="20">
        <v>2022</v>
      </c>
      <c r="AH1474" s="21">
        <v>2022</v>
      </c>
    </row>
    <row r="1475" spans="1:34" ht="61.5" x14ac:dyDescent="0.85">
      <c r="A1475" s="8">
        <v>1</v>
      </c>
      <c r="B1475" s="43">
        <f>SUBTOTAL(103,$A$1031:A1475)</f>
        <v>383</v>
      </c>
      <c r="C1475" s="11" t="s">
        <v>2221</v>
      </c>
      <c r="D1475" s="17">
        <v>3978272.4200000004</v>
      </c>
      <c r="E1475" s="17">
        <v>0</v>
      </c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  <c r="K1475" s="49">
        <v>0</v>
      </c>
      <c r="L1475" s="17">
        <v>0</v>
      </c>
      <c r="M1475" s="17">
        <v>600</v>
      </c>
      <c r="N1475" s="17">
        <v>3894921.1100000003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0</v>
      </c>
      <c r="W1475" s="17">
        <v>0</v>
      </c>
      <c r="X1475" s="17">
        <v>0</v>
      </c>
      <c r="Y1475" s="17">
        <v>0</v>
      </c>
      <c r="Z1475" s="17">
        <v>0</v>
      </c>
      <c r="AA1475" s="17">
        <v>0</v>
      </c>
      <c r="AB1475" s="17">
        <v>0</v>
      </c>
      <c r="AC1475" s="70">
        <v>83351.31</v>
      </c>
      <c r="AD1475" s="25">
        <v>0</v>
      </c>
      <c r="AE1475" s="17">
        <v>0</v>
      </c>
      <c r="AF1475" s="20" t="s">
        <v>262</v>
      </c>
      <c r="AG1475" s="20">
        <v>2022</v>
      </c>
      <c r="AH1475" s="21">
        <v>2022</v>
      </c>
    </row>
    <row r="1476" spans="1:34" ht="61.5" x14ac:dyDescent="0.85">
      <c r="A1476" s="8">
        <v>1</v>
      </c>
      <c r="B1476" s="43">
        <f>SUBTOTAL(103,$A$1031:A1476)</f>
        <v>384</v>
      </c>
      <c r="C1476" s="11" t="s">
        <v>2972</v>
      </c>
      <c r="D1476" s="17">
        <v>3140189.67</v>
      </c>
      <c r="E1476" s="17">
        <v>0</v>
      </c>
      <c r="F1476" s="17">
        <v>0</v>
      </c>
      <c r="G1476" s="17">
        <v>0</v>
      </c>
      <c r="H1476" s="17">
        <v>0</v>
      </c>
      <c r="I1476" s="17">
        <v>0</v>
      </c>
      <c r="J1476" s="17">
        <v>0</v>
      </c>
      <c r="K1476" s="49">
        <v>0</v>
      </c>
      <c r="L1476" s="17">
        <v>0</v>
      </c>
      <c r="M1476" s="17">
        <v>350</v>
      </c>
      <c r="N1476" s="17">
        <v>3004011.1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  <c r="T1476" s="17">
        <v>0</v>
      </c>
      <c r="U1476" s="17">
        <v>0</v>
      </c>
      <c r="V1476" s="17">
        <v>0</v>
      </c>
      <c r="W1476" s="17">
        <v>0</v>
      </c>
      <c r="X1476" s="17">
        <v>0</v>
      </c>
      <c r="Y1476" s="17">
        <v>0</v>
      </c>
      <c r="Z1476" s="17">
        <v>0</v>
      </c>
      <c r="AA1476" s="17">
        <v>0</v>
      </c>
      <c r="AB1476" s="17">
        <v>0</v>
      </c>
      <c r="AC1476" s="70">
        <v>64285.84</v>
      </c>
      <c r="AD1476" s="17">
        <v>71892.73</v>
      </c>
      <c r="AE1476" s="17">
        <v>0</v>
      </c>
      <c r="AF1476" s="20">
        <v>2022</v>
      </c>
      <c r="AG1476" s="20">
        <v>2022</v>
      </c>
      <c r="AH1476" s="21">
        <v>2022</v>
      </c>
    </row>
    <row r="1477" spans="1:34" ht="61.5" x14ac:dyDescent="0.85">
      <c r="B1477" s="11" t="s">
        <v>826</v>
      </c>
      <c r="C1477" s="11"/>
      <c r="D1477" s="129">
        <v>6137894.0300000003</v>
      </c>
      <c r="E1477" s="17">
        <v>0</v>
      </c>
      <c r="F1477" s="17">
        <v>0</v>
      </c>
      <c r="G1477" s="17">
        <v>0</v>
      </c>
      <c r="H1477" s="17">
        <v>0</v>
      </c>
      <c r="I1477" s="17">
        <v>0</v>
      </c>
      <c r="J1477" s="17">
        <v>0</v>
      </c>
      <c r="K1477" s="49">
        <v>0</v>
      </c>
      <c r="L1477" s="17">
        <v>0</v>
      </c>
      <c r="M1477" s="17">
        <v>724</v>
      </c>
      <c r="N1477" s="17">
        <v>5899941.9800000004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  <c r="Z1477" s="17">
        <v>0</v>
      </c>
      <c r="AA1477" s="17">
        <v>0</v>
      </c>
      <c r="AB1477" s="17">
        <v>0</v>
      </c>
      <c r="AC1477" s="17">
        <v>126258.76</v>
      </c>
      <c r="AD1477" s="17">
        <v>111693.29</v>
      </c>
      <c r="AE1477" s="17">
        <v>0</v>
      </c>
      <c r="AF1477" s="139" t="s">
        <v>718</v>
      </c>
      <c r="AG1477" s="139" t="s">
        <v>718</v>
      </c>
      <c r="AH1477" s="140" t="s">
        <v>718</v>
      </c>
    </row>
    <row r="1478" spans="1:34" ht="61.5" x14ac:dyDescent="0.85">
      <c r="A1478" s="8">
        <v>1</v>
      </c>
      <c r="B1478" s="43">
        <f>SUBTOTAL(103,$A$1031:A1478)</f>
        <v>385</v>
      </c>
      <c r="C1478" s="64" t="s">
        <v>2210</v>
      </c>
      <c r="D1478" s="17">
        <v>6137894.0300000003</v>
      </c>
      <c r="E1478" s="17">
        <v>0</v>
      </c>
      <c r="F1478" s="17">
        <v>0</v>
      </c>
      <c r="G1478" s="17">
        <v>0</v>
      </c>
      <c r="H1478" s="17">
        <v>0</v>
      </c>
      <c r="I1478" s="17">
        <v>0</v>
      </c>
      <c r="J1478" s="17">
        <v>0</v>
      </c>
      <c r="K1478" s="49">
        <v>0</v>
      </c>
      <c r="L1478" s="17">
        <v>0</v>
      </c>
      <c r="M1478" s="17">
        <v>724</v>
      </c>
      <c r="N1478" s="17">
        <v>5899941.9800000004</v>
      </c>
      <c r="O1478" s="17">
        <v>0</v>
      </c>
      <c r="P1478" s="17">
        <v>0</v>
      </c>
      <c r="Q1478" s="17">
        <v>0</v>
      </c>
      <c r="R1478" s="17">
        <v>0</v>
      </c>
      <c r="S1478" s="17">
        <v>0</v>
      </c>
      <c r="T1478" s="17">
        <v>0</v>
      </c>
      <c r="U1478" s="17">
        <v>0</v>
      </c>
      <c r="V1478" s="17">
        <v>0</v>
      </c>
      <c r="W1478" s="17">
        <v>0</v>
      </c>
      <c r="X1478" s="17">
        <v>0</v>
      </c>
      <c r="Y1478" s="17">
        <v>0</v>
      </c>
      <c r="Z1478" s="17">
        <v>0</v>
      </c>
      <c r="AA1478" s="17">
        <v>0</v>
      </c>
      <c r="AB1478" s="17">
        <v>0</v>
      </c>
      <c r="AC1478" s="70">
        <v>126258.76</v>
      </c>
      <c r="AD1478" s="17">
        <v>111693.29</v>
      </c>
      <c r="AE1478" s="17">
        <v>0</v>
      </c>
      <c r="AF1478" s="20">
        <v>2022</v>
      </c>
      <c r="AG1478" s="20">
        <v>2022</v>
      </c>
      <c r="AH1478" s="21">
        <v>2022</v>
      </c>
    </row>
    <row r="1479" spans="1:34" ht="61.5" x14ac:dyDescent="0.85">
      <c r="B1479" s="11" t="s">
        <v>845</v>
      </c>
      <c r="C1479" s="11"/>
      <c r="D1479" s="129">
        <v>4790796.16</v>
      </c>
      <c r="E1479" s="17">
        <v>0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49">
        <v>0</v>
      </c>
      <c r="L1479" s="17">
        <v>0</v>
      </c>
      <c r="M1479" s="17">
        <v>568.6</v>
      </c>
      <c r="N1479" s="17">
        <v>4585906.24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0</v>
      </c>
      <c r="W1479" s="17">
        <v>0</v>
      </c>
      <c r="X1479" s="17">
        <v>0</v>
      </c>
      <c r="Y1479" s="17">
        <v>0</v>
      </c>
      <c r="Z1479" s="17">
        <v>0</v>
      </c>
      <c r="AA1479" s="17">
        <v>0</v>
      </c>
      <c r="AB1479" s="17">
        <v>0</v>
      </c>
      <c r="AC1479" s="17">
        <v>98138.39</v>
      </c>
      <c r="AD1479" s="17">
        <v>106751.53</v>
      </c>
      <c r="AE1479" s="17">
        <v>0</v>
      </c>
      <c r="AF1479" s="139" t="s">
        <v>718</v>
      </c>
      <c r="AG1479" s="139" t="s">
        <v>718</v>
      </c>
      <c r="AH1479" s="140" t="s">
        <v>718</v>
      </c>
    </row>
    <row r="1480" spans="1:34" ht="61.5" x14ac:dyDescent="0.85">
      <c r="A1480" s="8">
        <v>1</v>
      </c>
      <c r="B1480" s="43">
        <f>SUBTOTAL(103,$A$1031:A1480)</f>
        <v>386</v>
      </c>
      <c r="C1480" s="64" t="s">
        <v>193</v>
      </c>
      <c r="D1480" s="17">
        <v>4790796.16</v>
      </c>
      <c r="E1480" s="17">
        <v>0</v>
      </c>
      <c r="F1480" s="17">
        <v>0</v>
      </c>
      <c r="G1480" s="17">
        <v>0</v>
      </c>
      <c r="H1480" s="17">
        <v>0</v>
      </c>
      <c r="I1480" s="17">
        <v>0</v>
      </c>
      <c r="J1480" s="17">
        <v>0</v>
      </c>
      <c r="K1480" s="49">
        <v>0</v>
      </c>
      <c r="L1480" s="17">
        <v>0</v>
      </c>
      <c r="M1480" s="17">
        <v>568.6</v>
      </c>
      <c r="N1480" s="17">
        <v>4585906.24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7">
        <v>0</v>
      </c>
      <c r="V1480" s="17">
        <v>0</v>
      </c>
      <c r="W1480" s="17">
        <v>0</v>
      </c>
      <c r="X1480" s="17">
        <v>0</v>
      </c>
      <c r="Y1480" s="17">
        <v>0</v>
      </c>
      <c r="Z1480" s="17">
        <v>0</v>
      </c>
      <c r="AA1480" s="17">
        <v>0</v>
      </c>
      <c r="AB1480" s="17">
        <v>0</v>
      </c>
      <c r="AC1480" s="70">
        <v>98138.39</v>
      </c>
      <c r="AD1480" s="17">
        <v>106751.53</v>
      </c>
      <c r="AE1480" s="17">
        <v>0</v>
      </c>
      <c r="AF1480" s="20">
        <v>2022</v>
      </c>
      <c r="AG1480" s="20">
        <v>2022</v>
      </c>
      <c r="AH1480" s="21">
        <v>2022</v>
      </c>
    </row>
    <row r="1481" spans="1:34" ht="61.5" x14ac:dyDescent="0.85">
      <c r="B1481" s="11" t="s">
        <v>827</v>
      </c>
      <c r="C1481" s="128"/>
      <c r="D1481" s="129">
        <v>31717441.760000005</v>
      </c>
      <c r="E1481" s="17">
        <v>0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49">
        <v>0</v>
      </c>
      <c r="L1481" s="17">
        <v>0</v>
      </c>
      <c r="M1481" s="17">
        <v>4590.5</v>
      </c>
      <c r="N1481" s="17">
        <v>30698810.34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0</v>
      </c>
      <c r="W1481" s="17">
        <v>0</v>
      </c>
      <c r="X1481" s="17">
        <v>0</v>
      </c>
      <c r="Y1481" s="17">
        <v>0</v>
      </c>
      <c r="Z1481" s="17">
        <v>0</v>
      </c>
      <c r="AA1481" s="17">
        <v>0</v>
      </c>
      <c r="AB1481" s="17">
        <v>0</v>
      </c>
      <c r="AC1481" s="17">
        <v>656954.55000000005</v>
      </c>
      <c r="AD1481" s="17">
        <v>361676.87</v>
      </c>
      <c r="AE1481" s="17">
        <v>0</v>
      </c>
      <c r="AF1481" s="139" t="s">
        <v>718</v>
      </c>
      <c r="AG1481" s="139" t="s">
        <v>718</v>
      </c>
      <c r="AH1481" s="140" t="s">
        <v>718</v>
      </c>
    </row>
    <row r="1482" spans="1:34" ht="61.5" x14ac:dyDescent="0.85">
      <c r="A1482" s="8">
        <v>1</v>
      </c>
      <c r="B1482" s="43">
        <f>SUBTOTAL(103,$A$1031:A1482)</f>
        <v>387</v>
      </c>
      <c r="C1482" s="64" t="s">
        <v>207</v>
      </c>
      <c r="D1482" s="17">
        <v>7394238.6700000009</v>
      </c>
      <c r="E1482" s="17">
        <v>0</v>
      </c>
      <c r="F1482" s="17">
        <v>0</v>
      </c>
      <c r="G1482" s="17">
        <v>0</v>
      </c>
      <c r="H1482" s="17">
        <v>0</v>
      </c>
      <c r="I1482" s="17">
        <v>0</v>
      </c>
      <c r="J1482" s="17">
        <v>0</v>
      </c>
      <c r="K1482" s="49">
        <v>0</v>
      </c>
      <c r="L1482" s="17">
        <v>0</v>
      </c>
      <c r="M1482" s="17">
        <v>1040</v>
      </c>
      <c r="N1482" s="17">
        <v>7119584.4000000004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  <c r="T1482" s="17">
        <v>0</v>
      </c>
      <c r="U1482" s="17">
        <v>0</v>
      </c>
      <c r="V1482" s="17">
        <v>0</v>
      </c>
      <c r="W1482" s="17">
        <v>0</v>
      </c>
      <c r="X1482" s="17">
        <v>0</v>
      </c>
      <c r="Y1482" s="17">
        <v>0</v>
      </c>
      <c r="Z1482" s="17">
        <v>0</v>
      </c>
      <c r="AA1482" s="17">
        <v>0</v>
      </c>
      <c r="AB1482" s="17">
        <v>0</v>
      </c>
      <c r="AC1482" s="70">
        <v>152359.10999999999</v>
      </c>
      <c r="AD1482" s="17">
        <v>122295.16</v>
      </c>
      <c r="AE1482" s="17">
        <v>0</v>
      </c>
      <c r="AF1482" s="20">
        <v>2022</v>
      </c>
      <c r="AG1482" s="20">
        <v>2022</v>
      </c>
      <c r="AH1482" s="21">
        <v>2022</v>
      </c>
    </row>
    <row r="1483" spans="1:34" ht="61.5" x14ac:dyDescent="0.85">
      <c r="A1483" s="8">
        <v>1</v>
      </c>
      <c r="B1483" s="43">
        <f>SUBTOTAL(103,$A$1031:A1483)</f>
        <v>388</v>
      </c>
      <c r="C1483" s="64" t="s">
        <v>208</v>
      </c>
      <c r="D1483" s="17">
        <v>6291436.0199999996</v>
      </c>
      <c r="E1483" s="17">
        <v>0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49">
        <v>0</v>
      </c>
      <c r="L1483" s="17">
        <v>0</v>
      </c>
      <c r="M1483" s="17">
        <v>805.8</v>
      </c>
      <c r="N1483" s="17">
        <v>6045528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0</v>
      </c>
      <c r="W1483" s="17">
        <v>0</v>
      </c>
      <c r="X1483" s="17">
        <v>0</v>
      </c>
      <c r="Y1483" s="17">
        <v>0</v>
      </c>
      <c r="Z1483" s="17">
        <v>0</v>
      </c>
      <c r="AA1483" s="17">
        <v>0</v>
      </c>
      <c r="AB1483" s="17">
        <v>0</v>
      </c>
      <c r="AC1483" s="70">
        <v>129374.3</v>
      </c>
      <c r="AD1483" s="17">
        <v>116533.72</v>
      </c>
      <c r="AE1483" s="17">
        <v>0</v>
      </c>
      <c r="AF1483" s="20">
        <v>2022</v>
      </c>
      <c r="AG1483" s="20">
        <v>2022</v>
      </c>
      <c r="AH1483" s="21">
        <v>2022</v>
      </c>
    </row>
    <row r="1484" spans="1:34" ht="61.5" x14ac:dyDescent="0.85">
      <c r="A1484" s="8">
        <v>1</v>
      </c>
      <c r="B1484" s="43">
        <f>SUBTOTAL(103,$A$1031:A1484)</f>
        <v>389</v>
      </c>
      <c r="C1484" s="64" t="s">
        <v>209</v>
      </c>
      <c r="D1484" s="17">
        <v>7426912.8899999997</v>
      </c>
      <c r="E1484" s="17">
        <v>0</v>
      </c>
      <c r="F1484" s="17">
        <v>0</v>
      </c>
      <c r="G1484" s="17">
        <v>0</v>
      </c>
      <c r="H1484" s="17">
        <v>0</v>
      </c>
      <c r="I1484" s="17">
        <v>0</v>
      </c>
      <c r="J1484" s="17">
        <v>0</v>
      </c>
      <c r="K1484" s="49">
        <v>0</v>
      </c>
      <c r="L1484" s="17">
        <v>0</v>
      </c>
      <c r="M1484" s="17">
        <v>910.5</v>
      </c>
      <c r="N1484" s="17">
        <v>7151032.7999999998</v>
      </c>
      <c r="O1484" s="17">
        <v>0</v>
      </c>
      <c r="P1484" s="17">
        <v>0</v>
      </c>
      <c r="Q1484" s="17">
        <v>0</v>
      </c>
      <c r="R1484" s="17">
        <v>0</v>
      </c>
      <c r="S1484" s="17">
        <v>0</v>
      </c>
      <c r="T1484" s="17">
        <v>0</v>
      </c>
      <c r="U1484" s="17">
        <v>0</v>
      </c>
      <c r="V1484" s="17">
        <v>0</v>
      </c>
      <c r="W1484" s="17">
        <v>0</v>
      </c>
      <c r="X1484" s="17">
        <v>0</v>
      </c>
      <c r="Y1484" s="17">
        <v>0</v>
      </c>
      <c r="Z1484" s="17">
        <v>0</v>
      </c>
      <c r="AA1484" s="17">
        <v>0</v>
      </c>
      <c r="AB1484" s="17">
        <v>0</v>
      </c>
      <c r="AC1484" s="70">
        <v>153032.1</v>
      </c>
      <c r="AD1484" s="17">
        <v>122847.99</v>
      </c>
      <c r="AE1484" s="17">
        <v>0</v>
      </c>
      <c r="AF1484" s="20">
        <v>2022</v>
      </c>
      <c r="AG1484" s="20">
        <v>2022</v>
      </c>
      <c r="AH1484" s="21">
        <v>2022</v>
      </c>
    </row>
    <row r="1485" spans="1:34" ht="61.5" x14ac:dyDescent="0.85">
      <c r="A1485" s="8">
        <v>1</v>
      </c>
      <c r="B1485" s="43">
        <f>SUBTOTAL(103,$A$1031:A1485)</f>
        <v>390</v>
      </c>
      <c r="C1485" s="11" t="s">
        <v>205</v>
      </c>
      <c r="D1485" s="17">
        <v>4886052.96</v>
      </c>
      <c r="E1485" s="17">
        <v>0</v>
      </c>
      <c r="F1485" s="17">
        <v>0</v>
      </c>
      <c r="G1485" s="17">
        <v>0</v>
      </c>
      <c r="H1485" s="17">
        <v>0</v>
      </c>
      <c r="I1485" s="17">
        <v>0</v>
      </c>
      <c r="J1485" s="17">
        <v>0</v>
      </c>
      <c r="K1485" s="49">
        <v>0</v>
      </c>
      <c r="L1485" s="17">
        <v>0</v>
      </c>
      <c r="M1485" s="17">
        <v>916.2</v>
      </c>
      <c r="N1485" s="17">
        <v>4783682.16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  <c r="Z1485" s="17">
        <v>0</v>
      </c>
      <c r="AA1485" s="17">
        <v>0</v>
      </c>
      <c r="AB1485" s="17">
        <v>0</v>
      </c>
      <c r="AC1485" s="70">
        <v>102370.8</v>
      </c>
      <c r="AD1485" s="17">
        <v>0</v>
      </c>
      <c r="AE1485" s="17">
        <v>0</v>
      </c>
      <c r="AF1485" s="20" t="s">
        <v>262</v>
      </c>
      <c r="AG1485" s="20">
        <v>2022</v>
      </c>
      <c r="AH1485" s="21">
        <v>2022</v>
      </c>
    </row>
    <row r="1486" spans="1:34" ht="61.5" x14ac:dyDescent="0.85">
      <c r="A1486" s="8">
        <v>1</v>
      </c>
      <c r="B1486" s="43">
        <f>SUBTOTAL(103,$A$1031:A1486)</f>
        <v>391</v>
      </c>
      <c r="C1486" s="11" t="s">
        <v>2369</v>
      </c>
      <c r="D1486" s="17">
        <v>5718801.2200000007</v>
      </c>
      <c r="E1486" s="22">
        <v>0</v>
      </c>
      <c r="F1486" s="22">
        <v>0</v>
      </c>
      <c r="G1486" s="22">
        <v>0</v>
      </c>
      <c r="H1486" s="22">
        <v>0</v>
      </c>
      <c r="I1486" s="22">
        <v>0</v>
      </c>
      <c r="J1486" s="22">
        <v>0</v>
      </c>
      <c r="K1486" s="49">
        <v>0</v>
      </c>
      <c r="L1486" s="17">
        <v>0</v>
      </c>
      <c r="M1486" s="17">
        <v>918</v>
      </c>
      <c r="N1486" s="17">
        <v>5598982.9800000004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17">
        <v>0</v>
      </c>
      <c r="U1486" s="17">
        <v>0</v>
      </c>
      <c r="V1486" s="17">
        <v>0</v>
      </c>
      <c r="W1486" s="17">
        <v>0</v>
      </c>
      <c r="X1486" s="17">
        <v>0</v>
      </c>
      <c r="Y1486" s="17">
        <v>0</v>
      </c>
      <c r="Z1486" s="17">
        <v>0</v>
      </c>
      <c r="AA1486" s="17">
        <v>0</v>
      </c>
      <c r="AB1486" s="17">
        <v>0</v>
      </c>
      <c r="AC1486" s="70">
        <v>119818.24000000001</v>
      </c>
      <c r="AD1486" s="17">
        <v>0</v>
      </c>
      <c r="AE1486" s="17">
        <v>0</v>
      </c>
      <c r="AF1486" s="20" t="s">
        <v>262</v>
      </c>
      <c r="AG1486" s="20">
        <v>2022</v>
      </c>
      <c r="AH1486" s="21">
        <v>2022</v>
      </c>
    </row>
    <row r="1487" spans="1:34" ht="61.5" x14ac:dyDescent="0.85">
      <c r="B1487" s="11" t="s">
        <v>828</v>
      </c>
      <c r="C1487" s="11"/>
      <c r="D1487" s="129">
        <v>6970756.9299999997</v>
      </c>
      <c r="E1487" s="17">
        <v>0</v>
      </c>
      <c r="F1487" s="17">
        <v>0</v>
      </c>
      <c r="G1487" s="17">
        <v>0</v>
      </c>
      <c r="H1487" s="17">
        <v>0</v>
      </c>
      <c r="I1487" s="17">
        <v>0</v>
      </c>
      <c r="J1487" s="17">
        <v>0</v>
      </c>
      <c r="K1487" s="49">
        <v>0</v>
      </c>
      <c r="L1487" s="17">
        <v>0</v>
      </c>
      <c r="M1487" s="17">
        <v>632.5</v>
      </c>
      <c r="N1487" s="17">
        <v>4159183.2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7">
        <v>2600000</v>
      </c>
      <c r="V1487" s="17">
        <v>0</v>
      </c>
      <c r="W1487" s="17">
        <v>0</v>
      </c>
      <c r="X1487" s="17">
        <v>0</v>
      </c>
      <c r="Y1487" s="17">
        <v>0</v>
      </c>
      <c r="Z1487" s="17">
        <v>0</v>
      </c>
      <c r="AA1487" s="17">
        <v>0</v>
      </c>
      <c r="AB1487" s="17">
        <v>0</v>
      </c>
      <c r="AC1487" s="17">
        <v>144646.52000000002</v>
      </c>
      <c r="AD1487" s="17">
        <v>66927.210000000006</v>
      </c>
      <c r="AE1487" s="17">
        <v>0</v>
      </c>
      <c r="AF1487" s="139" t="s">
        <v>718</v>
      </c>
      <c r="AG1487" s="139" t="s">
        <v>718</v>
      </c>
      <c r="AH1487" s="140" t="s">
        <v>718</v>
      </c>
    </row>
    <row r="1488" spans="1:34" ht="61.5" x14ac:dyDescent="0.85">
      <c r="A1488" s="8">
        <v>1</v>
      </c>
      <c r="B1488" s="43">
        <f>SUBTOTAL(103,$A$1031:A1488)</f>
        <v>392</v>
      </c>
      <c r="C1488" s="64" t="s">
        <v>215</v>
      </c>
      <c r="D1488" s="17">
        <v>4315116.93</v>
      </c>
      <c r="E1488" s="17">
        <v>0</v>
      </c>
      <c r="F1488" s="17">
        <v>0</v>
      </c>
      <c r="G1488" s="17">
        <v>0</v>
      </c>
      <c r="H1488" s="17">
        <v>0</v>
      </c>
      <c r="I1488" s="17">
        <v>0</v>
      </c>
      <c r="J1488" s="17">
        <v>0</v>
      </c>
      <c r="K1488" s="49">
        <v>0</v>
      </c>
      <c r="L1488" s="17">
        <v>0</v>
      </c>
      <c r="M1488" s="17">
        <v>632.5</v>
      </c>
      <c r="N1488" s="17">
        <v>4159183.2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0</v>
      </c>
      <c r="W1488" s="17">
        <v>0</v>
      </c>
      <c r="X1488" s="17">
        <v>0</v>
      </c>
      <c r="Y1488" s="17">
        <v>0</v>
      </c>
      <c r="Z1488" s="17">
        <v>0</v>
      </c>
      <c r="AA1488" s="17">
        <v>0</v>
      </c>
      <c r="AB1488" s="17">
        <v>0</v>
      </c>
      <c r="AC1488" s="70">
        <v>89006.52</v>
      </c>
      <c r="AD1488" s="17">
        <v>66927.210000000006</v>
      </c>
      <c r="AE1488" s="17">
        <v>0</v>
      </c>
      <c r="AF1488" s="20">
        <v>2022</v>
      </c>
      <c r="AG1488" s="20">
        <v>2022</v>
      </c>
      <c r="AH1488" s="21">
        <v>2022</v>
      </c>
    </row>
    <row r="1489" spans="1:93" s="397" customFormat="1" ht="61.5" x14ac:dyDescent="0.85">
      <c r="A1489" s="8">
        <v>1</v>
      </c>
      <c r="B1489" s="43">
        <f>SUBTOTAL(103,$A$1031:A1489)</f>
        <v>393</v>
      </c>
      <c r="C1489" s="11" t="s">
        <v>219</v>
      </c>
      <c r="D1489" s="17">
        <v>2655640</v>
      </c>
      <c r="E1489" s="17">
        <v>0</v>
      </c>
      <c r="F1489" s="17">
        <v>0</v>
      </c>
      <c r="G1489" s="17">
        <v>0</v>
      </c>
      <c r="H1489" s="17">
        <v>0</v>
      </c>
      <c r="I1489" s="17">
        <v>0</v>
      </c>
      <c r="J1489" s="17">
        <v>0</v>
      </c>
      <c r="K1489" s="49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2600000</v>
      </c>
      <c r="V1489" s="17">
        <v>0</v>
      </c>
      <c r="W1489" s="17">
        <v>0</v>
      </c>
      <c r="X1489" s="17">
        <v>0</v>
      </c>
      <c r="Y1489" s="17">
        <v>0</v>
      </c>
      <c r="Z1489" s="17">
        <v>0</v>
      </c>
      <c r="AA1489" s="17">
        <v>0</v>
      </c>
      <c r="AB1489" s="17">
        <v>0</v>
      </c>
      <c r="AC1489" s="70">
        <v>55640</v>
      </c>
      <c r="AD1489" s="17">
        <v>0</v>
      </c>
      <c r="AE1489" s="17">
        <v>0</v>
      </c>
      <c r="AF1489" s="20" t="s">
        <v>262</v>
      </c>
      <c r="AG1489" s="20">
        <v>2022</v>
      </c>
      <c r="AH1489" s="21">
        <v>2022</v>
      </c>
      <c r="CN1489" s="397" t="s">
        <v>1602</v>
      </c>
      <c r="CO1489" s="397">
        <v>50864.91</v>
      </c>
    </row>
    <row r="1490" spans="1:93" s="397" customFormat="1" ht="61.5" x14ac:dyDescent="0.85">
      <c r="B1490" s="11" t="s">
        <v>829</v>
      </c>
      <c r="C1490" s="11"/>
      <c r="D1490" s="129">
        <v>182887.62</v>
      </c>
      <c r="E1490" s="17">
        <v>0</v>
      </c>
      <c r="F1490" s="17">
        <v>0</v>
      </c>
      <c r="G1490" s="17">
        <v>0</v>
      </c>
      <c r="H1490" s="17">
        <v>179055.83</v>
      </c>
      <c r="I1490" s="17">
        <v>0</v>
      </c>
      <c r="J1490" s="17">
        <v>0</v>
      </c>
      <c r="K1490" s="49">
        <v>0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7">
        <v>0</v>
      </c>
      <c r="V1490" s="17">
        <v>0</v>
      </c>
      <c r="W1490" s="17">
        <v>0</v>
      </c>
      <c r="X1490" s="17">
        <v>0</v>
      </c>
      <c r="Y1490" s="17">
        <v>0</v>
      </c>
      <c r="Z1490" s="17">
        <v>0</v>
      </c>
      <c r="AA1490" s="17">
        <v>0</v>
      </c>
      <c r="AB1490" s="17">
        <v>0</v>
      </c>
      <c r="AC1490" s="17">
        <v>3831.79</v>
      </c>
      <c r="AD1490" s="17">
        <v>0</v>
      </c>
      <c r="AE1490" s="17">
        <v>0</v>
      </c>
      <c r="AF1490" s="139" t="s">
        <v>718</v>
      </c>
      <c r="AG1490" s="139" t="s">
        <v>718</v>
      </c>
      <c r="AH1490" s="140" t="s">
        <v>718</v>
      </c>
      <c r="CN1490" s="397" t="s">
        <v>1603</v>
      </c>
      <c r="CO1490" s="397">
        <v>47587.5</v>
      </c>
    </row>
    <row r="1491" spans="1:93" s="398" customFormat="1" ht="61.5" x14ac:dyDescent="0.85">
      <c r="A1491" s="8">
        <v>1</v>
      </c>
      <c r="B1491" s="43">
        <f>SUBTOTAL(103,$A$1031:A1491)</f>
        <v>394</v>
      </c>
      <c r="C1491" s="11" t="s">
        <v>217</v>
      </c>
      <c r="D1491" s="17">
        <v>182887.62</v>
      </c>
      <c r="E1491" s="17">
        <v>0</v>
      </c>
      <c r="F1491" s="17">
        <v>0</v>
      </c>
      <c r="G1491" s="17">
        <v>0</v>
      </c>
      <c r="H1491" s="17">
        <v>179055.83</v>
      </c>
      <c r="I1491" s="17">
        <v>0</v>
      </c>
      <c r="J1491" s="17">
        <v>0</v>
      </c>
      <c r="K1491" s="49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0</v>
      </c>
      <c r="W1491" s="17">
        <v>0</v>
      </c>
      <c r="X1491" s="17">
        <v>0</v>
      </c>
      <c r="Y1491" s="17">
        <v>0</v>
      </c>
      <c r="Z1491" s="17">
        <v>0</v>
      </c>
      <c r="AA1491" s="17">
        <v>0</v>
      </c>
      <c r="AB1491" s="17">
        <v>0</v>
      </c>
      <c r="AC1491" s="70">
        <v>3831.79</v>
      </c>
      <c r="AD1491" s="17">
        <v>0</v>
      </c>
      <c r="AE1491" s="17">
        <v>0</v>
      </c>
      <c r="AF1491" s="20" t="s">
        <v>262</v>
      </c>
      <c r="AG1491" s="20">
        <v>2022</v>
      </c>
      <c r="AH1491" s="21">
        <v>2022</v>
      </c>
      <c r="CN1491" s="398" t="s">
        <v>1605</v>
      </c>
      <c r="CO1491" s="398">
        <v>53254.36</v>
      </c>
    </row>
    <row r="1492" spans="1:93" s="398" customFormat="1" ht="91.5" x14ac:dyDescent="0.25">
      <c r="B1492" s="276" t="s">
        <v>1608</v>
      </c>
      <c r="C1492" s="277"/>
      <c r="D1492" s="277"/>
      <c r="E1492" s="277"/>
      <c r="F1492" s="277"/>
      <c r="G1492" s="277"/>
      <c r="H1492" s="277"/>
      <c r="I1492" s="277"/>
      <c r="J1492" s="277"/>
      <c r="K1492" s="277"/>
      <c r="L1492" s="277"/>
      <c r="M1492" s="277"/>
      <c r="N1492" s="277"/>
      <c r="O1492" s="277"/>
      <c r="P1492" s="277"/>
      <c r="Q1492" s="277"/>
      <c r="R1492" s="277"/>
      <c r="S1492" s="277"/>
      <c r="T1492" s="277"/>
      <c r="U1492" s="277"/>
      <c r="V1492" s="277"/>
      <c r="W1492" s="277"/>
      <c r="X1492" s="277"/>
      <c r="Y1492" s="277"/>
      <c r="Z1492" s="277"/>
      <c r="AA1492" s="277"/>
      <c r="AB1492" s="277"/>
      <c r="AC1492" s="277"/>
      <c r="AD1492" s="277"/>
      <c r="AE1492" s="277"/>
      <c r="AF1492" s="277"/>
      <c r="AG1492" s="277"/>
      <c r="AH1492" s="278"/>
      <c r="CN1492" s="398" t="s">
        <v>1605</v>
      </c>
      <c r="CO1492" s="398">
        <v>53254.36</v>
      </c>
    </row>
    <row r="1493" spans="1:93" s="398" customFormat="1" ht="91.5" x14ac:dyDescent="0.25">
      <c r="B1493" s="273" t="s">
        <v>1613</v>
      </c>
      <c r="C1493" s="274"/>
      <c r="D1493" s="274"/>
      <c r="E1493" s="274"/>
      <c r="F1493" s="274"/>
      <c r="G1493" s="274"/>
      <c r="H1493" s="274"/>
      <c r="I1493" s="274"/>
      <c r="J1493" s="274"/>
      <c r="K1493" s="274"/>
      <c r="L1493" s="274"/>
      <c r="M1493" s="274"/>
      <c r="N1493" s="274"/>
      <c r="O1493" s="274"/>
      <c r="P1493" s="274"/>
      <c r="Q1493" s="274"/>
      <c r="R1493" s="274"/>
      <c r="S1493" s="274"/>
      <c r="T1493" s="274"/>
      <c r="U1493" s="274"/>
      <c r="V1493" s="274"/>
      <c r="W1493" s="274"/>
      <c r="X1493" s="274"/>
      <c r="Y1493" s="274"/>
      <c r="Z1493" s="274"/>
      <c r="AA1493" s="274"/>
      <c r="AB1493" s="274"/>
      <c r="AC1493" s="274"/>
      <c r="AD1493" s="274"/>
      <c r="AE1493" s="274"/>
      <c r="AF1493" s="274"/>
      <c r="AG1493" s="274"/>
      <c r="AH1493" s="275"/>
      <c r="AK1493" s="399"/>
      <c r="AL1493" s="400"/>
      <c r="AU1493" s="401"/>
      <c r="BM1493" s="402"/>
      <c r="BW1493" s="401"/>
      <c r="BY1493" s="400"/>
      <c r="CA1493" s="401"/>
      <c r="CN1493" s="398" t="s">
        <v>1606</v>
      </c>
      <c r="CO1493" s="398">
        <v>44890.35</v>
      </c>
    </row>
    <row r="1494" spans="1:93" s="398" customFormat="1" ht="76.5" x14ac:dyDescent="0.25">
      <c r="A1494" s="401"/>
      <c r="B1494" s="271" t="s">
        <v>2366</v>
      </c>
      <c r="C1494" s="272"/>
      <c r="D1494" s="70">
        <f>D1495</f>
        <v>7034201.7300000004</v>
      </c>
      <c r="E1494" s="141">
        <f t="shared" ref="E1494:AE1494" si="0">E1495</f>
        <v>0</v>
      </c>
      <c r="F1494" s="141">
        <f t="shared" si="0"/>
        <v>0</v>
      </c>
      <c r="G1494" s="141">
        <f t="shared" si="0"/>
        <v>0</v>
      </c>
      <c r="H1494" s="141">
        <f t="shared" si="0"/>
        <v>0</v>
      </c>
      <c r="I1494" s="141">
        <f t="shared" si="0"/>
        <v>0</v>
      </c>
      <c r="J1494" s="141">
        <f t="shared" si="0"/>
        <v>0</v>
      </c>
      <c r="K1494" s="67">
        <f t="shared" si="0"/>
        <v>0</v>
      </c>
      <c r="L1494" s="141">
        <f t="shared" si="0"/>
        <v>0</v>
      </c>
      <c r="M1494" s="141">
        <f t="shared" si="0"/>
        <v>1981.3</v>
      </c>
      <c r="N1494" s="141">
        <f t="shared" si="0"/>
        <v>6992437.3499999996</v>
      </c>
      <c r="O1494" s="141">
        <f t="shared" si="0"/>
        <v>0</v>
      </c>
      <c r="P1494" s="141">
        <f t="shared" si="0"/>
        <v>0</v>
      </c>
      <c r="Q1494" s="141">
        <f t="shared" si="0"/>
        <v>0</v>
      </c>
      <c r="R1494" s="141">
        <f t="shared" si="0"/>
        <v>0</v>
      </c>
      <c r="S1494" s="141">
        <f t="shared" si="0"/>
        <v>0</v>
      </c>
      <c r="T1494" s="141">
        <f t="shared" si="0"/>
        <v>0</v>
      </c>
      <c r="U1494" s="141">
        <f t="shared" si="0"/>
        <v>0</v>
      </c>
      <c r="V1494" s="141">
        <f t="shared" si="0"/>
        <v>0</v>
      </c>
      <c r="W1494" s="141">
        <f t="shared" si="0"/>
        <v>0</v>
      </c>
      <c r="X1494" s="141">
        <f t="shared" si="0"/>
        <v>0</v>
      </c>
      <c r="Y1494" s="141">
        <f t="shared" si="0"/>
        <v>0</v>
      </c>
      <c r="Z1494" s="141">
        <f t="shared" si="0"/>
        <v>0</v>
      </c>
      <c r="AA1494" s="141">
        <f t="shared" si="0"/>
        <v>0</v>
      </c>
      <c r="AB1494" s="141">
        <f t="shared" si="0"/>
        <v>0</v>
      </c>
      <c r="AC1494" s="141">
        <f t="shared" si="0"/>
        <v>41764.380000000005</v>
      </c>
      <c r="AD1494" s="141">
        <f t="shared" si="0"/>
        <v>0</v>
      </c>
      <c r="AE1494" s="141">
        <f t="shared" si="0"/>
        <v>0</v>
      </c>
      <c r="AF1494" s="142" t="s">
        <v>1604</v>
      </c>
      <c r="AG1494" s="142" t="s">
        <v>1604</v>
      </c>
      <c r="AH1494" s="142" t="s">
        <v>1604</v>
      </c>
      <c r="AK1494" s="400"/>
      <c r="AL1494" s="400"/>
      <c r="AU1494" s="401"/>
      <c r="BM1494" s="402"/>
      <c r="BW1494" s="401"/>
      <c r="BY1494" s="400"/>
      <c r="CN1494" s="398" t="s">
        <v>1607</v>
      </c>
      <c r="CO1494" s="398">
        <v>52429.26</v>
      </c>
    </row>
    <row r="1495" spans="1:93" s="398" customFormat="1" ht="76.5" x14ac:dyDescent="0.25">
      <c r="B1495" s="271" t="s">
        <v>1609</v>
      </c>
      <c r="C1495" s="272"/>
      <c r="D1495" s="70">
        <f>D1496+D1498+D1500</f>
        <v>7034201.7300000004</v>
      </c>
      <c r="E1495" s="141">
        <f t="shared" ref="E1495:AE1495" si="1">E1496+E1500+E1498</f>
        <v>0</v>
      </c>
      <c r="F1495" s="141">
        <f t="shared" si="1"/>
        <v>0</v>
      </c>
      <c r="G1495" s="141">
        <f t="shared" si="1"/>
        <v>0</v>
      </c>
      <c r="H1495" s="141">
        <f t="shared" si="1"/>
        <v>0</v>
      </c>
      <c r="I1495" s="141">
        <f t="shared" si="1"/>
        <v>0</v>
      </c>
      <c r="J1495" s="141">
        <f t="shared" si="1"/>
        <v>0</v>
      </c>
      <c r="K1495" s="67">
        <f t="shared" si="1"/>
        <v>0</v>
      </c>
      <c r="L1495" s="141">
        <f t="shared" si="1"/>
        <v>0</v>
      </c>
      <c r="M1495" s="141">
        <f t="shared" si="1"/>
        <v>1981.3</v>
      </c>
      <c r="N1495" s="141">
        <f t="shared" si="1"/>
        <v>6992437.3499999996</v>
      </c>
      <c r="O1495" s="141">
        <f t="shared" si="1"/>
        <v>0</v>
      </c>
      <c r="P1495" s="141">
        <f t="shared" si="1"/>
        <v>0</v>
      </c>
      <c r="Q1495" s="141">
        <f t="shared" si="1"/>
        <v>0</v>
      </c>
      <c r="R1495" s="141">
        <f t="shared" si="1"/>
        <v>0</v>
      </c>
      <c r="S1495" s="141">
        <f t="shared" si="1"/>
        <v>0</v>
      </c>
      <c r="T1495" s="141">
        <f t="shared" si="1"/>
        <v>0</v>
      </c>
      <c r="U1495" s="141">
        <f t="shared" si="1"/>
        <v>0</v>
      </c>
      <c r="V1495" s="141">
        <f t="shared" si="1"/>
        <v>0</v>
      </c>
      <c r="W1495" s="141">
        <f t="shared" si="1"/>
        <v>0</v>
      </c>
      <c r="X1495" s="141">
        <f t="shared" si="1"/>
        <v>0</v>
      </c>
      <c r="Y1495" s="141">
        <f t="shared" si="1"/>
        <v>0</v>
      </c>
      <c r="Z1495" s="141">
        <f t="shared" si="1"/>
        <v>0</v>
      </c>
      <c r="AA1495" s="141">
        <f t="shared" si="1"/>
        <v>0</v>
      </c>
      <c r="AB1495" s="141">
        <f t="shared" si="1"/>
        <v>0</v>
      </c>
      <c r="AC1495" s="141">
        <f t="shared" si="1"/>
        <v>41764.380000000005</v>
      </c>
      <c r="AD1495" s="141">
        <f t="shared" si="1"/>
        <v>0</v>
      </c>
      <c r="AE1495" s="141">
        <f t="shared" si="1"/>
        <v>0</v>
      </c>
      <c r="AF1495" s="142" t="s">
        <v>1604</v>
      </c>
      <c r="AG1495" s="142" t="s">
        <v>1604</v>
      </c>
      <c r="AH1495" s="142" t="s">
        <v>1604</v>
      </c>
      <c r="AK1495" s="399"/>
      <c r="AL1495" s="400"/>
      <c r="AU1495" s="401"/>
      <c r="BM1495" s="402"/>
      <c r="BW1495" s="401"/>
      <c r="BY1495" s="400"/>
      <c r="CA1495" s="401"/>
      <c r="CN1495" s="398" t="s">
        <v>1606</v>
      </c>
      <c r="CO1495" s="398">
        <v>44890.35</v>
      </c>
    </row>
    <row r="1496" spans="1:93" s="401" customFormat="1" ht="76.5" x14ac:dyDescent="0.25">
      <c r="B1496" s="143" t="s">
        <v>827</v>
      </c>
      <c r="C1496" s="12"/>
      <c r="D1496" s="70">
        <f t="shared" ref="D1496:D1501" si="2">E1496+F1496+G1496+H1496+I1496+J1496+L1496+N1496+P1496+R1496+T1496+U1496+V1496+W1496+X1496+Y1496+Z1496+AA1496+AB1496+AC1496+AD1496+AE1496</f>
        <v>1836114.4000000001</v>
      </c>
      <c r="E1496" s="141">
        <f t="shared" ref="E1496:AE1498" si="3">SUM(E1497:E1497)</f>
        <v>0</v>
      </c>
      <c r="F1496" s="141">
        <f t="shared" si="3"/>
        <v>0</v>
      </c>
      <c r="G1496" s="141">
        <f t="shared" si="3"/>
        <v>0</v>
      </c>
      <c r="H1496" s="141">
        <f t="shared" si="3"/>
        <v>0</v>
      </c>
      <c r="I1496" s="141">
        <f t="shared" si="3"/>
        <v>0</v>
      </c>
      <c r="J1496" s="141">
        <f t="shared" si="3"/>
        <v>0</v>
      </c>
      <c r="K1496" s="67">
        <f t="shared" si="3"/>
        <v>0</v>
      </c>
      <c r="L1496" s="141">
        <f t="shared" si="3"/>
        <v>0</v>
      </c>
      <c r="M1496" s="141">
        <f t="shared" si="3"/>
        <v>454</v>
      </c>
      <c r="N1496" s="141">
        <f t="shared" si="3"/>
        <v>1810719.07</v>
      </c>
      <c r="O1496" s="141">
        <f t="shared" si="3"/>
        <v>0</v>
      </c>
      <c r="P1496" s="141">
        <f t="shared" si="3"/>
        <v>0</v>
      </c>
      <c r="Q1496" s="141">
        <f t="shared" si="3"/>
        <v>0</v>
      </c>
      <c r="R1496" s="141">
        <f t="shared" si="3"/>
        <v>0</v>
      </c>
      <c r="S1496" s="141">
        <f t="shared" si="3"/>
        <v>0</v>
      </c>
      <c r="T1496" s="141">
        <f t="shared" si="3"/>
        <v>0</v>
      </c>
      <c r="U1496" s="141">
        <f t="shared" si="3"/>
        <v>0</v>
      </c>
      <c r="V1496" s="141">
        <f t="shared" si="3"/>
        <v>0</v>
      </c>
      <c r="W1496" s="141">
        <f t="shared" si="3"/>
        <v>0</v>
      </c>
      <c r="X1496" s="141">
        <f t="shared" si="3"/>
        <v>0</v>
      </c>
      <c r="Y1496" s="141">
        <f t="shared" si="3"/>
        <v>0</v>
      </c>
      <c r="Z1496" s="141">
        <f t="shared" si="3"/>
        <v>0</v>
      </c>
      <c r="AA1496" s="141">
        <f t="shared" si="3"/>
        <v>0</v>
      </c>
      <c r="AB1496" s="141">
        <f t="shared" si="3"/>
        <v>0</v>
      </c>
      <c r="AC1496" s="141">
        <f t="shared" si="3"/>
        <v>25395.33</v>
      </c>
      <c r="AD1496" s="141">
        <f t="shared" si="3"/>
        <v>0</v>
      </c>
      <c r="AE1496" s="141">
        <f t="shared" si="3"/>
        <v>0</v>
      </c>
      <c r="AF1496" s="142" t="s">
        <v>1604</v>
      </c>
      <c r="AG1496" s="142" t="s">
        <v>1604</v>
      </c>
      <c r="AH1496" s="142" t="s">
        <v>1604</v>
      </c>
      <c r="AK1496" s="400"/>
      <c r="AL1496" s="400"/>
      <c r="BM1496" s="402"/>
      <c r="BY1496" s="400"/>
      <c r="CN1496" s="401" t="s">
        <v>1607</v>
      </c>
      <c r="CO1496" s="401">
        <v>52429.26</v>
      </c>
    </row>
    <row r="1497" spans="1:93" s="398" customFormat="1" ht="61.5" x14ac:dyDescent="0.25">
      <c r="B1497" s="68">
        <v>1</v>
      </c>
      <c r="C1497" s="12" t="s">
        <v>1610</v>
      </c>
      <c r="D1497" s="70">
        <f t="shared" si="2"/>
        <v>1836114.4000000001</v>
      </c>
      <c r="E1497" s="69">
        <v>0</v>
      </c>
      <c r="F1497" s="70">
        <v>0</v>
      </c>
      <c r="G1497" s="70">
        <v>0</v>
      </c>
      <c r="H1497" s="70">
        <v>0</v>
      </c>
      <c r="I1497" s="70">
        <v>0</v>
      </c>
      <c r="J1497" s="70">
        <v>0</v>
      </c>
      <c r="K1497" s="67">
        <v>0</v>
      </c>
      <c r="L1497" s="70">
        <v>0</v>
      </c>
      <c r="M1497" s="137">
        <v>454</v>
      </c>
      <c r="N1497" s="137">
        <v>1810719.07</v>
      </c>
      <c r="O1497" s="70">
        <v>0</v>
      </c>
      <c r="P1497" s="70">
        <v>0</v>
      </c>
      <c r="Q1497" s="70">
        <v>0</v>
      </c>
      <c r="R1497" s="70">
        <v>0</v>
      </c>
      <c r="S1497" s="70">
        <v>0</v>
      </c>
      <c r="T1497" s="70">
        <v>0</v>
      </c>
      <c r="U1497" s="70">
        <v>0</v>
      </c>
      <c r="V1497" s="70">
        <v>0</v>
      </c>
      <c r="W1497" s="70">
        <v>0</v>
      </c>
      <c r="X1497" s="70">
        <v>0</v>
      </c>
      <c r="Y1497" s="70">
        <v>0</v>
      </c>
      <c r="Z1497" s="70">
        <v>0</v>
      </c>
      <c r="AA1497" s="70">
        <v>0</v>
      </c>
      <c r="AB1497" s="70">
        <v>0</v>
      </c>
      <c r="AC1497" s="137">
        <v>25395.33</v>
      </c>
      <c r="AD1497" s="70">
        <v>0</v>
      </c>
      <c r="AE1497" s="70">
        <v>0</v>
      </c>
      <c r="AF1497" s="251" t="s">
        <v>262</v>
      </c>
      <c r="AG1497" s="251">
        <v>2020</v>
      </c>
      <c r="AH1497" s="251">
        <v>2020</v>
      </c>
      <c r="AK1497" s="399"/>
      <c r="AL1497" s="400"/>
      <c r="AU1497" s="401"/>
      <c r="BM1497" s="402"/>
      <c r="BW1497" s="401"/>
      <c r="BY1497" s="400"/>
      <c r="CA1497" s="401"/>
      <c r="CN1497" s="398" t="s">
        <v>1606</v>
      </c>
      <c r="CO1497" s="398">
        <v>44890.35</v>
      </c>
    </row>
    <row r="1498" spans="1:93" s="401" customFormat="1" ht="76.5" x14ac:dyDescent="0.25">
      <c r="B1498" s="143" t="s">
        <v>780</v>
      </c>
      <c r="C1498" s="12"/>
      <c r="D1498" s="70">
        <f t="shared" si="2"/>
        <v>2643881</v>
      </c>
      <c r="E1498" s="141">
        <f t="shared" si="3"/>
        <v>0</v>
      </c>
      <c r="F1498" s="141">
        <f t="shared" si="3"/>
        <v>0</v>
      </c>
      <c r="G1498" s="141">
        <f t="shared" si="3"/>
        <v>0</v>
      </c>
      <c r="H1498" s="141">
        <f t="shared" si="3"/>
        <v>0</v>
      </c>
      <c r="I1498" s="141">
        <f t="shared" si="3"/>
        <v>0</v>
      </c>
      <c r="J1498" s="141">
        <f t="shared" si="3"/>
        <v>0</v>
      </c>
      <c r="K1498" s="67">
        <f t="shared" si="3"/>
        <v>0</v>
      </c>
      <c r="L1498" s="141">
        <f t="shared" si="3"/>
        <v>0</v>
      </c>
      <c r="M1498" s="141">
        <f t="shared" si="3"/>
        <v>720</v>
      </c>
      <c r="N1498" s="141">
        <f t="shared" si="3"/>
        <v>2643881</v>
      </c>
      <c r="O1498" s="141">
        <f t="shared" si="3"/>
        <v>0</v>
      </c>
      <c r="P1498" s="141">
        <f t="shared" si="3"/>
        <v>0</v>
      </c>
      <c r="Q1498" s="141">
        <f t="shared" si="3"/>
        <v>0</v>
      </c>
      <c r="R1498" s="141">
        <f t="shared" si="3"/>
        <v>0</v>
      </c>
      <c r="S1498" s="141">
        <f t="shared" si="3"/>
        <v>0</v>
      </c>
      <c r="T1498" s="141">
        <f t="shared" si="3"/>
        <v>0</v>
      </c>
      <c r="U1498" s="141">
        <f t="shared" si="3"/>
        <v>0</v>
      </c>
      <c r="V1498" s="141">
        <f t="shared" si="3"/>
        <v>0</v>
      </c>
      <c r="W1498" s="141">
        <f t="shared" si="3"/>
        <v>0</v>
      </c>
      <c r="X1498" s="141">
        <f t="shared" si="3"/>
        <v>0</v>
      </c>
      <c r="Y1498" s="141">
        <f t="shared" si="3"/>
        <v>0</v>
      </c>
      <c r="Z1498" s="141">
        <f t="shared" si="3"/>
        <v>0</v>
      </c>
      <c r="AA1498" s="141">
        <f t="shared" si="3"/>
        <v>0</v>
      </c>
      <c r="AB1498" s="141">
        <f t="shared" si="3"/>
        <v>0</v>
      </c>
      <c r="AC1498" s="141">
        <f t="shared" si="3"/>
        <v>0</v>
      </c>
      <c r="AD1498" s="141">
        <f t="shared" si="3"/>
        <v>0</v>
      </c>
      <c r="AE1498" s="141">
        <f t="shared" si="3"/>
        <v>0</v>
      </c>
      <c r="AF1498" s="142" t="s">
        <v>1604</v>
      </c>
      <c r="AG1498" s="142" t="s">
        <v>1604</v>
      </c>
      <c r="AH1498" s="142" t="s">
        <v>1604</v>
      </c>
      <c r="AK1498" s="400"/>
      <c r="AL1498" s="400"/>
      <c r="BM1498" s="402"/>
      <c r="BY1498" s="400"/>
      <c r="CN1498" s="401" t="s">
        <v>1607</v>
      </c>
      <c r="CO1498" s="401">
        <v>52429.26</v>
      </c>
    </row>
    <row r="1499" spans="1:93" s="397" customFormat="1" ht="61.5" x14ac:dyDescent="0.3">
      <c r="B1499" s="68">
        <v>2</v>
      </c>
      <c r="C1499" s="64" t="s">
        <v>1631</v>
      </c>
      <c r="D1499" s="70">
        <f t="shared" si="2"/>
        <v>2643881</v>
      </c>
      <c r="E1499" s="69">
        <v>0</v>
      </c>
      <c r="F1499" s="70">
        <v>0</v>
      </c>
      <c r="G1499" s="70">
        <v>0</v>
      </c>
      <c r="H1499" s="70">
        <v>0</v>
      </c>
      <c r="I1499" s="70">
        <v>0</v>
      </c>
      <c r="J1499" s="70">
        <v>0</v>
      </c>
      <c r="K1499" s="67">
        <v>0</v>
      </c>
      <c r="L1499" s="70">
        <v>0</v>
      </c>
      <c r="M1499" s="137">
        <v>720</v>
      </c>
      <c r="N1499" s="137">
        <v>2643881</v>
      </c>
      <c r="O1499" s="70">
        <v>0</v>
      </c>
      <c r="P1499" s="70">
        <v>0</v>
      </c>
      <c r="Q1499" s="70">
        <v>0</v>
      </c>
      <c r="R1499" s="70">
        <v>0</v>
      </c>
      <c r="S1499" s="70">
        <v>0</v>
      </c>
      <c r="T1499" s="70">
        <v>0</v>
      </c>
      <c r="U1499" s="70">
        <v>0</v>
      </c>
      <c r="V1499" s="70">
        <v>0</v>
      </c>
      <c r="W1499" s="70">
        <v>0</v>
      </c>
      <c r="X1499" s="70">
        <v>0</v>
      </c>
      <c r="Y1499" s="70">
        <v>0</v>
      </c>
      <c r="Z1499" s="70">
        <v>0</v>
      </c>
      <c r="AA1499" s="70">
        <v>0</v>
      </c>
      <c r="AB1499" s="70">
        <v>0</v>
      </c>
      <c r="AC1499" s="70">
        <v>0</v>
      </c>
      <c r="AD1499" s="70">
        <v>0</v>
      </c>
      <c r="AE1499" s="70">
        <v>0</v>
      </c>
      <c r="AF1499" s="251" t="s">
        <v>262</v>
      </c>
      <c r="AG1499" s="251">
        <v>2020</v>
      </c>
      <c r="AH1499" s="251" t="s">
        <v>262</v>
      </c>
      <c r="CN1499" s="397" t="s">
        <v>1603</v>
      </c>
      <c r="CO1499" s="397">
        <v>47587.5</v>
      </c>
    </row>
    <row r="1500" spans="1:93" ht="76.5" x14ac:dyDescent="0.25">
      <c r="B1500" s="143" t="s">
        <v>851</v>
      </c>
      <c r="C1500" s="12"/>
      <c r="D1500" s="70">
        <f t="shared" si="2"/>
        <v>2554206.3299999996</v>
      </c>
      <c r="E1500" s="141">
        <f t="shared" ref="E1500:AE1500" si="4">SUM(E1501:E1501)</f>
        <v>0</v>
      </c>
      <c r="F1500" s="141">
        <f t="shared" si="4"/>
        <v>0</v>
      </c>
      <c r="G1500" s="141">
        <f t="shared" si="4"/>
        <v>0</v>
      </c>
      <c r="H1500" s="141">
        <f t="shared" si="4"/>
        <v>0</v>
      </c>
      <c r="I1500" s="141">
        <f t="shared" si="4"/>
        <v>0</v>
      </c>
      <c r="J1500" s="141">
        <f t="shared" si="4"/>
        <v>0</v>
      </c>
      <c r="K1500" s="67">
        <f t="shared" si="4"/>
        <v>0</v>
      </c>
      <c r="L1500" s="141">
        <f t="shared" si="4"/>
        <v>0</v>
      </c>
      <c r="M1500" s="141">
        <f t="shared" si="4"/>
        <v>807.3</v>
      </c>
      <c r="N1500" s="141">
        <f t="shared" si="4"/>
        <v>2537837.2799999998</v>
      </c>
      <c r="O1500" s="141">
        <f t="shared" si="4"/>
        <v>0</v>
      </c>
      <c r="P1500" s="141">
        <f t="shared" si="4"/>
        <v>0</v>
      </c>
      <c r="Q1500" s="141">
        <f t="shared" si="4"/>
        <v>0</v>
      </c>
      <c r="R1500" s="141">
        <f t="shared" si="4"/>
        <v>0</v>
      </c>
      <c r="S1500" s="141">
        <f t="shared" si="4"/>
        <v>0</v>
      </c>
      <c r="T1500" s="141">
        <f t="shared" si="4"/>
        <v>0</v>
      </c>
      <c r="U1500" s="141">
        <f t="shared" si="4"/>
        <v>0</v>
      </c>
      <c r="V1500" s="141">
        <f t="shared" si="4"/>
        <v>0</v>
      </c>
      <c r="W1500" s="141">
        <f t="shared" si="4"/>
        <v>0</v>
      </c>
      <c r="X1500" s="141">
        <f t="shared" si="4"/>
        <v>0</v>
      </c>
      <c r="Y1500" s="141">
        <f t="shared" si="4"/>
        <v>0</v>
      </c>
      <c r="Z1500" s="141">
        <f t="shared" si="4"/>
        <v>0</v>
      </c>
      <c r="AA1500" s="141">
        <f t="shared" si="4"/>
        <v>0</v>
      </c>
      <c r="AB1500" s="141">
        <f t="shared" si="4"/>
        <v>0</v>
      </c>
      <c r="AC1500" s="70">
        <f t="shared" si="4"/>
        <v>16369.05</v>
      </c>
      <c r="AD1500" s="141">
        <f t="shared" si="4"/>
        <v>0</v>
      </c>
      <c r="AE1500" s="141">
        <f t="shared" si="4"/>
        <v>0</v>
      </c>
      <c r="AF1500" s="142" t="s">
        <v>1604</v>
      </c>
      <c r="AG1500" s="142" t="s">
        <v>1604</v>
      </c>
      <c r="AH1500" s="142" t="s">
        <v>1604</v>
      </c>
      <c r="CN1500" s="8" t="s">
        <v>1605</v>
      </c>
      <c r="CO1500" s="8">
        <v>53254.36</v>
      </c>
    </row>
    <row r="1501" spans="1:93" ht="61.5" x14ac:dyDescent="0.25">
      <c r="B1501" s="68">
        <v>3</v>
      </c>
      <c r="C1501" s="64" t="s">
        <v>3</v>
      </c>
      <c r="D1501" s="70">
        <f t="shared" si="2"/>
        <v>2554206.3299999996</v>
      </c>
      <c r="E1501" s="69">
        <v>0</v>
      </c>
      <c r="F1501" s="70">
        <v>0</v>
      </c>
      <c r="G1501" s="70">
        <v>0</v>
      </c>
      <c r="H1501" s="70">
        <v>0</v>
      </c>
      <c r="I1501" s="70">
        <v>0</v>
      </c>
      <c r="J1501" s="70">
        <v>0</v>
      </c>
      <c r="K1501" s="67">
        <v>0</v>
      </c>
      <c r="L1501" s="70">
        <v>0</v>
      </c>
      <c r="M1501" s="137">
        <v>807.3</v>
      </c>
      <c r="N1501" s="137">
        <v>2537837.2799999998</v>
      </c>
      <c r="O1501" s="70">
        <v>0</v>
      </c>
      <c r="P1501" s="70">
        <v>0</v>
      </c>
      <c r="Q1501" s="70">
        <v>0</v>
      </c>
      <c r="R1501" s="70">
        <v>0</v>
      </c>
      <c r="S1501" s="70">
        <v>0</v>
      </c>
      <c r="T1501" s="70">
        <v>0</v>
      </c>
      <c r="U1501" s="70">
        <v>0</v>
      </c>
      <c r="V1501" s="70">
        <v>0</v>
      </c>
      <c r="W1501" s="70">
        <v>0</v>
      </c>
      <c r="X1501" s="70">
        <v>0</v>
      </c>
      <c r="Y1501" s="70">
        <v>0</v>
      </c>
      <c r="Z1501" s="70">
        <v>0</v>
      </c>
      <c r="AA1501" s="70">
        <v>0</v>
      </c>
      <c r="AB1501" s="70">
        <v>0</v>
      </c>
      <c r="AC1501" s="70">
        <v>16369.05</v>
      </c>
      <c r="AD1501" s="70">
        <v>0</v>
      </c>
      <c r="AE1501" s="70">
        <v>0</v>
      </c>
      <c r="AF1501" s="251" t="s">
        <v>262</v>
      </c>
      <c r="AG1501" s="251">
        <v>2020</v>
      </c>
      <c r="AH1501" s="251">
        <v>2020</v>
      </c>
      <c r="CN1501" s="8" t="s">
        <v>1605</v>
      </c>
      <c r="CO1501" s="8">
        <v>53254.36</v>
      </c>
    </row>
    <row r="1502" spans="1:93" ht="91.5" x14ac:dyDescent="0.25">
      <c r="B1502" s="273" t="s">
        <v>2765</v>
      </c>
      <c r="C1502" s="274"/>
      <c r="D1502" s="274"/>
      <c r="E1502" s="274"/>
      <c r="F1502" s="274"/>
      <c r="G1502" s="274"/>
      <c r="H1502" s="274"/>
      <c r="I1502" s="274"/>
      <c r="J1502" s="274"/>
      <c r="K1502" s="274"/>
      <c r="L1502" s="274"/>
      <c r="M1502" s="274"/>
      <c r="N1502" s="274"/>
      <c r="O1502" s="274"/>
      <c r="P1502" s="274"/>
      <c r="Q1502" s="274"/>
      <c r="R1502" s="274"/>
      <c r="S1502" s="274"/>
      <c r="T1502" s="274"/>
      <c r="U1502" s="274"/>
      <c r="V1502" s="274"/>
      <c r="W1502" s="274"/>
      <c r="X1502" s="274"/>
      <c r="Y1502" s="274"/>
      <c r="Z1502" s="274"/>
      <c r="AA1502" s="274"/>
      <c r="AB1502" s="274"/>
      <c r="AC1502" s="274"/>
      <c r="AD1502" s="274"/>
      <c r="AE1502" s="274"/>
      <c r="AF1502" s="274"/>
      <c r="AG1502" s="274"/>
      <c r="AH1502" s="275"/>
    </row>
    <row r="1503" spans="1:93" ht="61.5" x14ac:dyDescent="0.85">
      <c r="B1503" s="11" t="s">
        <v>2366</v>
      </c>
      <c r="C1503" s="11"/>
      <c r="D1503" s="129">
        <f>D1504</f>
        <v>361861679.40000004</v>
      </c>
      <c r="E1503" s="17">
        <f t="shared" ref="E1503:AE1503" si="5">E1504</f>
        <v>0</v>
      </c>
      <c r="F1503" s="17">
        <f t="shared" si="5"/>
        <v>0</v>
      </c>
      <c r="G1503" s="17">
        <f t="shared" si="5"/>
        <v>0</v>
      </c>
      <c r="H1503" s="17">
        <f t="shared" si="5"/>
        <v>0</v>
      </c>
      <c r="I1503" s="17">
        <f t="shared" si="5"/>
        <v>0</v>
      </c>
      <c r="J1503" s="17">
        <f t="shared" si="5"/>
        <v>0</v>
      </c>
      <c r="K1503" s="49">
        <f t="shared" si="5"/>
        <v>191</v>
      </c>
      <c r="L1503" s="17">
        <f t="shared" si="5"/>
        <v>361861679.40000004</v>
      </c>
      <c r="M1503" s="17">
        <f t="shared" si="5"/>
        <v>0</v>
      </c>
      <c r="N1503" s="17">
        <f t="shared" si="5"/>
        <v>0</v>
      </c>
      <c r="O1503" s="17">
        <f t="shared" si="5"/>
        <v>0</v>
      </c>
      <c r="P1503" s="17">
        <f t="shared" si="5"/>
        <v>0</v>
      </c>
      <c r="Q1503" s="17">
        <f t="shared" si="5"/>
        <v>0</v>
      </c>
      <c r="R1503" s="17">
        <f t="shared" si="5"/>
        <v>0</v>
      </c>
      <c r="S1503" s="17">
        <f t="shared" si="5"/>
        <v>0</v>
      </c>
      <c r="T1503" s="17">
        <f t="shared" si="5"/>
        <v>0</v>
      </c>
      <c r="U1503" s="17">
        <f t="shared" si="5"/>
        <v>0</v>
      </c>
      <c r="V1503" s="17">
        <f t="shared" si="5"/>
        <v>0</v>
      </c>
      <c r="W1503" s="17">
        <f t="shared" si="5"/>
        <v>0</v>
      </c>
      <c r="X1503" s="17">
        <f t="shared" si="5"/>
        <v>0</v>
      </c>
      <c r="Y1503" s="17">
        <f t="shared" si="5"/>
        <v>0</v>
      </c>
      <c r="Z1503" s="17">
        <f t="shared" si="5"/>
        <v>0</v>
      </c>
      <c r="AA1503" s="17">
        <f t="shared" si="5"/>
        <v>0</v>
      </c>
      <c r="AB1503" s="17">
        <f t="shared" si="5"/>
        <v>0</v>
      </c>
      <c r="AC1503" s="17">
        <f t="shared" si="5"/>
        <v>0</v>
      </c>
      <c r="AD1503" s="17">
        <f t="shared" si="5"/>
        <v>0</v>
      </c>
      <c r="AE1503" s="17">
        <f t="shared" si="5"/>
        <v>0</v>
      </c>
      <c r="AF1503" s="139" t="s">
        <v>1604</v>
      </c>
      <c r="AG1503" s="139" t="s">
        <v>1604</v>
      </c>
      <c r="AH1503" s="140" t="s">
        <v>1604</v>
      </c>
    </row>
    <row r="1504" spans="1:93" ht="61.5" x14ac:dyDescent="0.85">
      <c r="B1504" s="11" t="s">
        <v>2360</v>
      </c>
      <c r="C1504" s="11"/>
      <c r="D1504" s="129">
        <f t="shared" ref="D1504:AE1504" si="6">D1505+D1520+D1554+D1559</f>
        <v>361861679.40000004</v>
      </c>
      <c r="E1504" s="17">
        <f t="shared" si="6"/>
        <v>0</v>
      </c>
      <c r="F1504" s="17">
        <f t="shared" si="6"/>
        <v>0</v>
      </c>
      <c r="G1504" s="17">
        <f t="shared" si="6"/>
        <v>0</v>
      </c>
      <c r="H1504" s="17">
        <f t="shared" si="6"/>
        <v>0</v>
      </c>
      <c r="I1504" s="17">
        <f t="shared" si="6"/>
        <v>0</v>
      </c>
      <c r="J1504" s="17">
        <f t="shared" si="6"/>
        <v>0</v>
      </c>
      <c r="K1504" s="49">
        <f t="shared" si="6"/>
        <v>191</v>
      </c>
      <c r="L1504" s="17">
        <f t="shared" si="6"/>
        <v>361861679.40000004</v>
      </c>
      <c r="M1504" s="17">
        <f t="shared" si="6"/>
        <v>0</v>
      </c>
      <c r="N1504" s="17">
        <f t="shared" si="6"/>
        <v>0</v>
      </c>
      <c r="O1504" s="17">
        <f t="shared" si="6"/>
        <v>0</v>
      </c>
      <c r="P1504" s="17">
        <f t="shared" si="6"/>
        <v>0</v>
      </c>
      <c r="Q1504" s="17">
        <f t="shared" si="6"/>
        <v>0</v>
      </c>
      <c r="R1504" s="17">
        <f t="shared" si="6"/>
        <v>0</v>
      </c>
      <c r="S1504" s="17">
        <f t="shared" si="6"/>
        <v>0</v>
      </c>
      <c r="T1504" s="17">
        <f t="shared" si="6"/>
        <v>0</v>
      </c>
      <c r="U1504" s="17">
        <f t="shared" si="6"/>
        <v>0</v>
      </c>
      <c r="V1504" s="17">
        <f t="shared" si="6"/>
        <v>0</v>
      </c>
      <c r="W1504" s="17">
        <f t="shared" si="6"/>
        <v>0</v>
      </c>
      <c r="X1504" s="17">
        <f t="shared" si="6"/>
        <v>0</v>
      </c>
      <c r="Y1504" s="17">
        <f t="shared" si="6"/>
        <v>0</v>
      </c>
      <c r="Z1504" s="17">
        <f t="shared" si="6"/>
        <v>0</v>
      </c>
      <c r="AA1504" s="17">
        <f t="shared" si="6"/>
        <v>0</v>
      </c>
      <c r="AB1504" s="17">
        <f t="shared" si="6"/>
        <v>0</v>
      </c>
      <c r="AC1504" s="17">
        <f t="shared" si="6"/>
        <v>0</v>
      </c>
      <c r="AD1504" s="17">
        <f t="shared" si="6"/>
        <v>0</v>
      </c>
      <c r="AE1504" s="17">
        <f t="shared" si="6"/>
        <v>0</v>
      </c>
      <c r="AF1504" s="139" t="s">
        <v>1604</v>
      </c>
      <c r="AG1504" s="139" t="s">
        <v>1604</v>
      </c>
      <c r="AH1504" s="140" t="s">
        <v>1604</v>
      </c>
    </row>
    <row r="1505" spans="1:34" ht="61.5" x14ac:dyDescent="0.85">
      <c r="A1505" s="8">
        <v>1</v>
      </c>
      <c r="B1505" s="11" t="s">
        <v>1050</v>
      </c>
      <c r="C1505" s="11"/>
      <c r="D1505" s="129">
        <f t="shared" ref="D1505:AE1505" si="7">SUM(D1506:D1519)</f>
        <v>97945684.899999991</v>
      </c>
      <c r="E1505" s="17">
        <f t="shared" si="7"/>
        <v>0</v>
      </c>
      <c r="F1505" s="17">
        <f t="shared" si="7"/>
        <v>0</v>
      </c>
      <c r="G1505" s="17">
        <f t="shared" si="7"/>
        <v>0</v>
      </c>
      <c r="H1505" s="17">
        <f t="shared" si="7"/>
        <v>0</v>
      </c>
      <c r="I1505" s="17">
        <f t="shared" si="7"/>
        <v>0</v>
      </c>
      <c r="J1505" s="17">
        <f t="shared" si="7"/>
        <v>0</v>
      </c>
      <c r="K1505" s="49">
        <f t="shared" si="7"/>
        <v>48</v>
      </c>
      <c r="L1505" s="17">
        <f t="shared" si="7"/>
        <v>97945684.899999991</v>
      </c>
      <c r="M1505" s="17">
        <f t="shared" si="7"/>
        <v>0</v>
      </c>
      <c r="N1505" s="17">
        <f t="shared" si="7"/>
        <v>0</v>
      </c>
      <c r="O1505" s="17">
        <f t="shared" si="7"/>
        <v>0</v>
      </c>
      <c r="P1505" s="17">
        <f t="shared" si="7"/>
        <v>0</v>
      </c>
      <c r="Q1505" s="17">
        <f t="shared" si="7"/>
        <v>0</v>
      </c>
      <c r="R1505" s="17">
        <f t="shared" si="7"/>
        <v>0</v>
      </c>
      <c r="S1505" s="17">
        <f t="shared" si="7"/>
        <v>0</v>
      </c>
      <c r="T1505" s="17">
        <f t="shared" si="7"/>
        <v>0</v>
      </c>
      <c r="U1505" s="17">
        <f t="shared" si="7"/>
        <v>0</v>
      </c>
      <c r="V1505" s="17">
        <f t="shared" si="7"/>
        <v>0</v>
      </c>
      <c r="W1505" s="17">
        <f t="shared" si="7"/>
        <v>0</v>
      </c>
      <c r="X1505" s="17">
        <f t="shared" si="7"/>
        <v>0</v>
      </c>
      <c r="Y1505" s="17">
        <f t="shared" si="7"/>
        <v>0</v>
      </c>
      <c r="Z1505" s="17">
        <f t="shared" si="7"/>
        <v>0</v>
      </c>
      <c r="AA1505" s="17">
        <f t="shared" si="7"/>
        <v>0</v>
      </c>
      <c r="AB1505" s="17">
        <f t="shared" si="7"/>
        <v>0</v>
      </c>
      <c r="AC1505" s="17">
        <f t="shared" si="7"/>
        <v>0</v>
      </c>
      <c r="AD1505" s="17">
        <f t="shared" si="7"/>
        <v>0</v>
      </c>
      <c r="AE1505" s="17">
        <f t="shared" si="7"/>
        <v>0</v>
      </c>
      <c r="AF1505" s="139" t="s">
        <v>718</v>
      </c>
      <c r="AG1505" s="139" t="s">
        <v>718</v>
      </c>
      <c r="AH1505" s="140" t="s">
        <v>718</v>
      </c>
    </row>
    <row r="1506" spans="1:34" ht="61.5" x14ac:dyDescent="0.85">
      <c r="A1506" s="8">
        <v>1</v>
      </c>
      <c r="B1506" s="43">
        <f>SUBTOTAL(103,$A$1506:A1506)</f>
        <v>1</v>
      </c>
      <c r="C1506" s="64" t="s">
        <v>1630</v>
      </c>
      <c r="D1506" s="17">
        <f t="shared" ref="D1506:D1519" si="8">E1506+F1506+G1506+H1506+I1506+J1506+L1506+N1506+P1506+R1506+T1506+U1506+V1506+W1506+X1506+Y1506+Z1506+AA1506+AB1506+AC1506+AD1506+AE1506</f>
        <v>2873967.7</v>
      </c>
      <c r="E1506" s="17">
        <v>0</v>
      </c>
      <c r="F1506" s="17">
        <v>0</v>
      </c>
      <c r="G1506" s="17">
        <v>0</v>
      </c>
      <c r="H1506" s="17">
        <v>0</v>
      </c>
      <c r="I1506" s="17">
        <v>0</v>
      </c>
      <c r="J1506" s="17">
        <v>0</v>
      </c>
      <c r="K1506" s="49">
        <v>2</v>
      </c>
      <c r="L1506" s="17">
        <v>2873967.7</v>
      </c>
      <c r="M1506" s="17">
        <v>0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0</v>
      </c>
      <c r="T1506" s="17">
        <v>0</v>
      </c>
      <c r="U1506" s="17">
        <v>0</v>
      </c>
      <c r="V1506" s="17">
        <v>0</v>
      </c>
      <c r="W1506" s="17">
        <v>0</v>
      </c>
      <c r="X1506" s="17">
        <v>0</v>
      </c>
      <c r="Y1506" s="17">
        <v>0</v>
      </c>
      <c r="Z1506" s="17">
        <v>0</v>
      </c>
      <c r="AA1506" s="17">
        <v>0</v>
      </c>
      <c r="AB1506" s="17">
        <v>0</v>
      </c>
      <c r="AC1506" s="17">
        <f t="shared" ref="AC1506:AC1519" si="9">ROUND(N1506*1.5%,2)</f>
        <v>0</v>
      </c>
      <c r="AD1506" s="17">
        <v>0</v>
      </c>
      <c r="AE1506" s="17">
        <v>0</v>
      </c>
      <c r="AF1506" s="20" t="s">
        <v>262</v>
      </c>
      <c r="AG1506" s="20">
        <v>2021</v>
      </c>
      <c r="AH1506" s="21" t="s">
        <v>262</v>
      </c>
    </row>
    <row r="1507" spans="1:34" ht="61.5" x14ac:dyDescent="0.85">
      <c r="A1507" s="8">
        <v>1</v>
      </c>
      <c r="B1507" s="43">
        <f>SUBTOTAL(103,$A$1506:A1507)</f>
        <v>2</v>
      </c>
      <c r="C1507" s="64" t="s">
        <v>1642</v>
      </c>
      <c r="D1507" s="17">
        <f t="shared" si="8"/>
        <v>6423566.4000000004</v>
      </c>
      <c r="E1507" s="17">
        <v>0</v>
      </c>
      <c r="F1507" s="17">
        <v>0</v>
      </c>
      <c r="G1507" s="17">
        <v>0</v>
      </c>
      <c r="H1507" s="17">
        <v>0</v>
      </c>
      <c r="I1507" s="17">
        <v>0</v>
      </c>
      <c r="J1507" s="17">
        <v>0</v>
      </c>
      <c r="K1507" s="50">
        <v>4</v>
      </c>
      <c r="L1507" s="17">
        <f>1605891.6*4</f>
        <v>6423566.4000000004</v>
      </c>
      <c r="M1507" s="17">
        <v>0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  <c r="T1507" s="17">
        <v>0</v>
      </c>
      <c r="U1507" s="17">
        <v>0</v>
      </c>
      <c r="V1507" s="17">
        <v>0</v>
      </c>
      <c r="W1507" s="17">
        <v>0</v>
      </c>
      <c r="X1507" s="17">
        <v>0</v>
      </c>
      <c r="Y1507" s="17">
        <v>0</v>
      </c>
      <c r="Z1507" s="17">
        <v>0</v>
      </c>
      <c r="AA1507" s="17">
        <v>0</v>
      </c>
      <c r="AB1507" s="17">
        <v>0</v>
      </c>
      <c r="AC1507" s="17">
        <f t="shared" si="9"/>
        <v>0</v>
      </c>
      <c r="AD1507" s="17">
        <v>0</v>
      </c>
      <c r="AE1507" s="17">
        <v>0</v>
      </c>
      <c r="AF1507" s="20" t="s">
        <v>262</v>
      </c>
      <c r="AG1507" s="20">
        <v>2021</v>
      </c>
      <c r="AH1507" s="21" t="s">
        <v>262</v>
      </c>
    </row>
    <row r="1508" spans="1:34" ht="61.5" x14ac:dyDescent="0.85">
      <c r="A1508" s="8">
        <v>1</v>
      </c>
      <c r="B1508" s="43">
        <f>SUBTOTAL(103,$A$1506:A1508)</f>
        <v>3</v>
      </c>
      <c r="C1508" s="64" t="s">
        <v>2632</v>
      </c>
      <c r="D1508" s="17">
        <f t="shared" si="8"/>
        <v>8274000</v>
      </c>
      <c r="E1508" s="17">
        <v>0</v>
      </c>
      <c r="F1508" s="17">
        <v>0</v>
      </c>
      <c r="G1508" s="17">
        <v>0</v>
      </c>
      <c r="H1508" s="17">
        <v>0</v>
      </c>
      <c r="I1508" s="17">
        <v>0</v>
      </c>
      <c r="J1508" s="17">
        <v>0</v>
      </c>
      <c r="K1508" s="49">
        <v>4</v>
      </c>
      <c r="L1508" s="17">
        <v>8274000</v>
      </c>
      <c r="M1508" s="17">
        <v>0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0</v>
      </c>
      <c r="W1508" s="17">
        <v>0</v>
      </c>
      <c r="X1508" s="17">
        <v>0</v>
      </c>
      <c r="Y1508" s="17">
        <v>0</v>
      </c>
      <c r="Z1508" s="17">
        <v>0</v>
      </c>
      <c r="AA1508" s="17">
        <v>0</v>
      </c>
      <c r="AB1508" s="17">
        <v>0</v>
      </c>
      <c r="AC1508" s="17">
        <f t="shared" si="9"/>
        <v>0</v>
      </c>
      <c r="AD1508" s="17">
        <v>0</v>
      </c>
      <c r="AE1508" s="17">
        <v>0</v>
      </c>
      <c r="AF1508" s="20" t="s">
        <v>262</v>
      </c>
      <c r="AG1508" s="20">
        <v>2021</v>
      </c>
      <c r="AH1508" s="21" t="s">
        <v>262</v>
      </c>
    </row>
    <row r="1509" spans="1:34" ht="61.5" x14ac:dyDescent="0.85">
      <c r="A1509" s="8">
        <v>1</v>
      </c>
      <c r="B1509" s="43">
        <f>SUBTOTAL(103,$A$1506:A1509)</f>
        <v>4</v>
      </c>
      <c r="C1509" s="64" t="s">
        <v>2633</v>
      </c>
      <c r="D1509" s="17">
        <f t="shared" si="8"/>
        <v>4137000</v>
      </c>
      <c r="E1509" s="17">
        <v>0</v>
      </c>
      <c r="F1509" s="17">
        <v>0</v>
      </c>
      <c r="G1509" s="17">
        <v>0</v>
      </c>
      <c r="H1509" s="17">
        <v>0</v>
      </c>
      <c r="I1509" s="17">
        <v>0</v>
      </c>
      <c r="J1509" s="17">
        <v>0</v>
      </c>
      <c r="K1509" s="49">
        <v>2</v>
      </c>
      <c r="L1509" s="17">
        <v>4137000</v>
      </c>
      <c r="M1509" s="17">
        <v>0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  <c r="T1509" s="17">
        <v>0</v>
      </c>
      <c r="U1509" s="17">
        <v>0</v>
      </c>
      <c r="V1509" s="17">
        <v>0</v>
      </c>
      <c r="W1509" s="17">
        <v>0</v>
      </c>
      <c r="X1509" s="17">
        <v>0</v>
      </c>
      <c r="Y1509" s="17">
        <v>0</v>
      </c>
      <c r="Z1509" s="17">
        <v>0</v>
      </c>
      <c r="AA1509" s="17">
        <v>0</v>
      </c>
      <c r="AB1509" s="17">
        <v>0</v>
      </c>
      <c r="AC1509" s="17">
        <f t="shared" si="9"/>
        <v>0</v>
      </c>
      <c r="AD1509" s="17">
        <v>0</v>
      </c>
      <c r="AE1509" s="17">
        <v>0</v>
      </c>
      <c r="AF1509" s="20" t="s">
        <v>262</v>
      </c>
      <c r="AG1509" s="20">
        <v>2021</v>
      </c>
      <c r="AH1509" s="21" t="s">
        <v>262</v>
      </c>
    </row>
    <row r="1510" spans="1:34" ht="61.5" x14ac:dyDescent="0.85">
      <c r="A1510" s="8">
        <v>1</v>
      </c>
      <c r="B1510" s="43">
        <f>SUBTOTAL(103,$A$1506:A1510)</f>
        <v>5</v>
      </c>
      <c r="C1510" s="64" t="s">
        <v>2634</v>
      </c>
      <c r="D1510" s="17">
        <f t="shared" si="8"/>
        <v>12411000</v>
      </c>
      <c r="E1510" s="17">
        <v>0</v>
      </c>
      <c r="F1510" s="17">
        <v>0</v>
      </c>
      <c r="G1510" s="17">
        <v>0</v>
      </c>
      <c r="H1510" s="17">
        <v>0</v>
      </c>
      <c r="I1510" s="17">
        <v>0</v>
      </c>
      <c r="J1510" s="17">
        <v>0</v>
      </c>
      <c r="K1510" s="49">
        <v>6</v>
      </c>
      <c r="L1510" s="17">
        <v>12411000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0</v>
      </c>
      <c r="W1510" s="17">
        <v>0</v>
      </c>
      <c r="X1510" s="17">
        <v>0</v>
      </c>
      <c r="Y1510" s="17">
        <v>0</v>
      </c>
      <c r="Z1510" s="17">
        <v>0</v>
      </c>
      <c r="AA1510" s="17">
        <v>0</v>
      </c>
      <c r="AB1510" s="17">
        <v>0</v>
      </c>
      <c r="AC1510" s="17">
        <f t="shared" si="9"/>
        <v>0</v>
      </c>
      <c r="AD1510" s="17">
        <v>0</v>
      </c>
      <c r="AE1510" s="17">
        <v>0</v>
      </c>
      <c r="AF1510" s="20" t="s">
        <v>262</v>
      </c>
      <c r="AG1510" s="20">
        <v>2021</v>
      </c>
      <c r="AH1510" s="21" t="s">
        <v>262</v>
      </c>
    </row>
    <row r="1511" spans="1:34" ht="61.5" x14ac:dyDescent="0.85">
      <c r="A1511" s="8">
        <v>1</v>
      </c>
      <c r="B1511" s="43">
        <f>SUBTOTAL(103,$A$1506:A1511)</f>
        <v>6</v>
      </c>
      <c r="C1511" s="64" t="s">
        <v>2635</v>
      </c>
      <c r="D1511" s="17">
        <f t="shared" si="8"/>
        <v>8274000</v>
      </c>
      <c r="E1511" s="17">
        <v>0</v>
      </c>
      <c r="F1511" s="17">
        <v>0</v>
      </c>
      <c r="G1511" s="17">
        <v>0</v>
      </c>
      <c r="H1511" s="17">
        <v>0</v>
      </c>
      <c r="I1511" s="17">
        <v>0</v>
      </c>
      <c r="J1511" s="17">
        <v>0</v>
      </c>
      <c r="K1511" s="49">
        <v>4</v>
      </c>
      <c r="L1511" s="17">
        <v>8274000</v>
      </c>
      <c r="M1511" s="17">
        <v>0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0</v>
      </c>
      <c r="W1511" s="17">
        <v>0</v>
      </c>
      <c r="X1511" s="17">
        <v>0</v>
      </c>
      <c r="Y1511" s="17">
        <v>0</v>
      </c>
      <c r="Z1511" s="17">
        <v>0</v>
      </c>
      <c r="AA1511" s="17">
        <v>0</v>
      </c>
      <c r="AB1511" s="17">
        <v>0</v>
      </c>
      <c r="AC1511" s="17">
        <f t="shared" si="9"/>
        <v>0</v>
      </c>
      <c r="AD1511" s="17">
        <v>0</v>
      </c>
      <c r="AE1511" s="17">
        <v>0</v>
      </c>
      <c r="AF1511" s="20" t="s">
        <v>262</v>
      </c>
      <c r="AG1511" s="20">
        <v>2021</v>
      </c>
      <c r="AH1511" s="21" t="s">
        <v>262</v>
      </c>
    </row>
    <row r="1512" spans="1:34" ht="61.5" x14ac:dyDescent="0.85">
      <c r="A1512" s="8">
        <v>1</v>
      </c>
      <c r="B1512" s="43">
        <f>SUBTOTAL(103,$A$1506:A1512)</f>
        <v>7</v>
      </c>
      <c r="C1512" s="64" t="s">
        <v>2636</v>
      </c>
      <c r="D1512" s="17">
        <f t="shared" si="8"/>
        <v>6205500</v>
      </c>
      <c r="E1512" s="17">
        <v>0</v>
      </c>
      <c r="F1512" s="17">
        <v>0</v>
      </c>
      <c r="G1512" s="17">
        <v>0</v>
      </c>
      <c r="H1512" s="17">
        <v>0</v>
      </c>
      <c r="I1512" s="17">
        <v>0</v>
      </c>
      <c r="J1512" s="17">
        <v>0</v>
      </c>
      <c r="K1512" s="49">
        <v>3</v>
      </c>
      <c r="L1512" s="17">
        <v>6205500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0</v>
      </c>
      <c r="W1512" s="17">
        <v>0</v>
      </c>
      <c r="X1512" s="17">
        <v>0</v>
      </c>
      <c r="Y1512" s="17">
        <v>0</v>
      </c>
      <c r="Z1512" s="17">
        <v>0</v>
      </c>
      <c r="AA1512" s="17">
        <v>0</v>
      </c>
      <c r="AB1512" s="17">
        <v>0</v>
      </c>
      <c r="AC1512" s="17">
        <f t="shared" si="9"/>
        <v>0</v>
      </c>
      <c r="AD1512" s="17">
        <v>0</v>
      </c>
      <c r="AE1512" s="17">
        <v>0</v>
      </c>
      <c r="AF1512" s="20" t="s">
        <v>262</v>
      </c>
      <c r="AG1512" s="20">
        <v>2021</v>
      </c>
      <c r="AH1512" s="21" t="s">
        <v>262</v>
      </c>
    </row>
    <row r="1513" spans="1:34" ht="61.5" x14ac:dyDescent="0.85">
      <c r="A1513" s="8">
        <v>1</v>
      </c>
      <c r="B1513" s="43">
        <f>SUBTOTAL(103,$A$1506:A1513)</f>
        <v>8</v>
      </c>
      <c r="C1513" s="64" t="s">
        <v>2637</v>
      </c>
      <c r="D1513" s="17">
        <f t="shared" si="8"/>
        <v>14479500</v>
      </c>
      <c r="E1513" s="17">
        <v>0</v>
      </c>
      <c r="F1513" s="17">
        <v>0</v>
      </c>
      <c r="G1513" s="17">
        <v>0</v>
      </c>
      <c r="H1513" s="17">
        <v>0</v>
      </c>
      <c r="I1513" s="17">
        <v>0</v>
      </c>
      <c r="J1513" s="17">
        <v>0</v>
      </c>
      <c r="K1513" s="49">
        <v>7</v>
      </c>
      <c r="L1513" s="17">
        <v>14479500</v>
      </c>
      <c r="M1513" s="17">
        <v>0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0</v>
      </c>
      <c r="U1513" s="17">
        <v>0</v>
      </c>
      <c r="V1513" s="17">
        <v>0</v>
      </c>
      <c r="W1513" s="17">
        <v>0</v>
      </c>
      <c r="X1513" s="17">
        <v>0</v>
      </c>
      <c r="Y1513" s="17">
        <v>0</v>
      </c>
      <c r="Z1513" s="17">
        <v>0</v>
      </c>
      <c r="AA1513" s="17">
        <v>0</v>
      </c>
      <c r="AB1513" s="17">
        <v>0</v>
      </c>
      <c r="AC1513" s="17">
        <f t="shared" si="9"/>
        <v>0</v>
      </c>
      <c r="AD1513" s="17">
        <v>0</v>
      </c>
      <c r="AE1513" s="17">
        <v>0</v>
      </c>
      <c r="AF1513" s="20" t="s">
        <v>262</v>
      </c>
      <c r="AG1513" s="20">
        <v>2021</v>
      </c>
      <c r="AH1513" s="21" t="s">
        <v>262</v>
      </c>
    </row>
    <row r="1514" spans="1:34" ht="61.5" x14ac:dyDescent="0.85">
      <c r="A1514" s="8">
        <v>1</v>
      </c>
      <c r="B1514" s="43">
        <f>SUBTOTAL(103,$A$1506:A1514)</f>
        <v>9</v>
      </c>
      <c r="C1514" s="64" t="s">
        <v>2638</v>
      </c>
      <c r="D1514" s="17">
        <f t="shared" si="8"/>
        <v>12411000</v>
      </c>
      <c r="E1514" s="17">
        <v>0</v>
      </c>
      <c r="F1514" s="17">
        <v>0</v>
      </c>
      <c r="G1514" s="17">
        <v>0</v>
      </c>
      <c r="H1514" s="17">
        <v>0</v>
      </c>
      <c r="I1514" s="17">
        <v>0</v>
      </c>
      <c r="J1514" s="17">
        <v>0</v>
      </c>
      <c r="K1514" s="49">
        <v>6</v>
      </c>
      <c r="L1514" s="17">
        <v>12411000</v>
      </c>
      <c r="M1514" s="17">
        <v>0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0</v>
      </c>
      <c r="W1514" s="17">
        <v>0</v>
      </c>
      <c r="X1514" s="17">
        <v>0</v>
      </c>
      <c r="Y1514" s="17">
        <v>0</v>
      </c>
      <c r="Z1514" s="17">
        <v>0</v>
      </c>
      <c r="AA1514" s="17">
        <v>0</v>
      </c>
      <c r="AB1514" s="17">
        <v>0</v>
      </c>
      <c r="AC1514" s="17">
        <f t="shared" si="9"/>
        <v>0</v>
      </c>
      <c r="AD1514" s="17">
        <v>0</v>
      </c>
      <c r="AE1514" s="17">
        <v>0</v>
      </c>
      <c r="AF1514" s="20" t="s">
        <v>262</v>
      </c>
      <c r="AG1514" s="20">
        <v>2021</v>
      </c>
      <c r="AH1514" s="21" t="s">
        <v>262</v>
      </c>
    </row>
    <row r="1515" spans="1:34" ht="61.5" x14ac:dyDescent="0.85">
      <c r="A1515" s="8">
        <v>1</v>
      </c>
      <c r="B1515" s="43">
        <f>SUBTOTAL(103,$A$1506:A1515)</f>
        <v>10</v>
      </c>
      <c r="C1515" s="64" t="s">
        <v>2639</v>
      </c>
      <c r="D1515" s="17">
        <f t="shared" si="8"/>
        <v>7041108</v>
      </c>
      <c r="E1515" s="17">
        <v>0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49">
        <v>3</v>
      </c>
      <c r="L1515" s="17">
        <v>7041108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  <c r="Z1515" s="17">
        <v>0</v>
      </c>
      <c r="AA1515" s="17">
        <v>0</v>
      </c>
      <c r="AB1515" s="17">
        <v>0</v>
      </c>
      <c r="AC1515" s="17">
        <f t="shared" si="9"/>
        <v>0</v>
      </c>
      <c r="AD1515" s="17">
        <v>0</v>
      </c>
      <c r="AE1515" s="17">
        <v>0</v>
      </c>
      <c r="AF1515" s="20" t="s">
        <v>262</v>
      </c>
      <c r="AG1515" s="20">
        <v>2021</v>
      </c>
      <c r="AH1515" s="21" t="s">
        <v>262</v>
      </c>
    </row>
    <row r="1516" spans="1:34" ht="61.5" x14ac:dyDescent="0.85">
      <c r="A1516" s="8">
        <v>1</v>
      </c>
      <c r="B1516" s="43">
        <f>SUBTOTAL(103,$A$1506:A1516)</f>
        <v>11</v>
      </c>
      <c r="C1516" s="64" t="s">
        <v>2640</v>
      </c>
      <c r="D1516" s="17">
        <f t="shared" si="8"/>
        <v>2315488.7999999998</v>
      </c>
      <c r="E1516" s="17">
        <v>0</v>
      </c>
      <c r="F1516" s="17">
        <v>0</v>
      </c>
      <c r="G1516" s="17">
        <v>0</v>
      </c>
      <c r="H1516" s="17">
        <v>0</v>
      </c>
      <c r="I1516" s="17">
        <v>0</v>
      </c>
      <c r="J1516" s="17">
        <v>0</v>
      </c>
      <c r="K1516" s="49">
        <v>1</v>
      </c>
      <c r="L1516" s="17">
        <v>2315488.7999999998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0</v>
      </c>
      <c r="W1516" s="17">
        <v>0</v>
      </c>
      <c r="X1516" s="17">
        <v>0</v>
      </c>
      <c r="Y1516" s="17">
        <v>0</v>
      </c>
      <c r="Z1516" s="17">
        <v>0</v>
      </c>
      <c r="AA1516" s="17">
        <v>0</v>
      </c>
      <c r="AB1516" s="17">
        <v>0</v>
      </c>
      <c r="AC1516" s="17">
        <f t="shared" si="9"/>
        <v>0</v>
      </c>
      <c r="AD1516" s="17">
        <v>0</v>
      </c>
      <c r="AE1516" s="17">
        <v>0</v>
      </c>
      <c r="AF1516" s="20" t="s">
        <v>262</v>
      </c>
      <c r="AG1516" s="20">
        <v>2021</v>
      </c>
      <c r="AH1516" s="21" t="s">
        <v>262</v>
      </c>
    </row>
    <row r="1517" spans="1:34" ht="61.5" x14ac:dyDescent="0.85">
      <c r="A1517" s="8">
        <v>1</v>
      </c>
      <c r="B1517" s="43">
        <f>SUBTOTAL(103,$A$1506:A1517)</f>
        <v>12</v>
      </c>
      <c r="C1517" s="64" t="s">
        <v>2641</v>
      </c>
      <c r="D1517" s="17">
        <f t="shared" si="8"/>
        <v>4659986.4000000004</v>
      </c>
      <c r="E1517" s="17">
        <v>0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49">
        <v>2</v>
      </c>
      <c r="L1517" s="17">
        <v>4659986.4000000004</v>
      </c>
      <c r="M1517" s="17">
        <v>0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0</v>
      </c>
      <c r="W1517" s="17">
        <v>0</v>
      </c>
      <c r="X1517" s="17">
        <v>0</v>
      </c>
      <c r="Y1517" s="17">
        <v>0</v>
      </c>
      <c r="Z1517" s="17">
        <v>0</v>
      </c>
      <c r="AA1517" s="17">
        <v>0</v>
      </c>
      <c r="AB1517" s="17">
        <v>0</v>
      </c>
      <c r="AC1517" s="17">
        <f t="shared" si="9"/>
        <v>0</v>
      </c>
      <c r="AD1517" s="17">
        <v>0</v>
      </c>
      <c r="AE1517" s="17">
        <v>0</v>
      </c>
      <c r="AF1517" s="20" t="s">
        <v>262</v>
      </c>
      <c r="AG1517" s="20">
        <v>2021</v>
      </c>
      <c r="AH1517" s="21" t="s">
        <v>262</v>
      </c>
    </row>
    <row r="1518" spans="1:34" ht="61.5" x14ac:dyDescent="0.85">
      <c r="A1518" s="8">
        <v>1</v>
      </c>
      <c r="B1518" s="43">
        <f>SUBTOTAL(103,$A$1506:A1518)</f>
        <v>13</v>
      </c>
      <c r="C1518" s="64" t="s">
        <v>2657</v>
      </c>
      <c r="D1518" s="17">
        <f t="shared" si="8"/>
        <v>4058612</v>
      </c>
      <c r="E1518" s="17">
        <v>0</v>
      </c>
      <c r="F1518" s="17">
        <v>0</v>
      </c>
      <c r="G1518" s="17">
        <v>0</v>
      </c>
      <c r="H1518" s="17">
        <v>0</v>
      </c>
      <c r="I1518" s="17">
        <v>0</v>
      </c>
      <c r="J1518" s="17">
        <v>0</v>
      </c>
      <c r="K1518" s="49">
        <v>2</v>
      </c>
      <c r="L1518" s="17">
        <v>4058612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  <c r="T1518" s="17">
        <v>0</v>
      </c>
      <c r="U1518" s="17">
        <v>0</v>
      </c>
      <c r="V1518" s="17">
        <v>0</v>
      </c>
      <c r="W1518" s="17">
        <v>0</v>
      </c>
      <c r="X1518" s="17">
        <v>0</v>
      </c>
      <c r="Y1518" s="17">
        <v>0</v>
      </c>
      <c r="Z1518" s="17">
        <v>0</v>
      </c>
      <c r="AA1518" s="17">
        <v>0</v>
      </c>
      <c r="AB1518" s="17">
        <v>0</v>
      </c>
      <c r="AC1518" s="17">
        <f t="shared" si="9"/>
        <v>0</v>
      </c>
      <c r="AD1518" s="17">
        <v>0</v>
      </c>
      <c r="AE1518" s="17">
        <v>0</v>
      </c>
      <c r="AF1518" s="20" t="s">
        <v>262</v>
      </c>
      <c r="AG1518" s="20">
        <v>2021</v>
      </c>
      <c r="AH1518" s="21" t="s">
        <v>262</v>
      </c>
    </row>
    <row r="1519" spans="1:34" ht="61.5" x14ac:dyDescent="0.85">
      <c r="A1519" s="8">
        <v>1</v>
      </c>
      <c r="B1519" s="43">
        <f>SUBTOTAL(103,$A$1506:A1519)</f>
        <v>14</v>
      </c>
      <c r="C1519" s="64" t="s">
        <v>512</v>
      </c>
      <c r="D1519" s="17">
        <f t="shared" si="8"/>
        <v>4380955.5999999996</v>
      </c>
      <c r="E1519" s="17">
        <v>0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50">
        <v>2</v>
      </c>
      <c r="L1519" s="17">
        <f>2276982+2103973.6</f>
        <v>4380955.5999999996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  <c r="Z1519" s="17">
        <v>0</v>
      </c>
      <c r="AA1519" s="17">
        <v>0</v>
      </c>
      <c r="AB1519" s="17">
        <v>0</v>
      </c>
      <c r="AC1519" s="17">
        <f t="shared" si="9"/>
        <v>0</v>
      </c>
      <c r="AD1519" s="17">
        <v>0</v>
      </c>
      <c r="AE1519" s="17">
        <v>0</v>
      </c>
      <c r="AF1519" s="20" t="s">
        <v>262</v>
      </c>
      <c r="AG1519" s="20">
        <v>2021</v>
      </c>
      <c r="AH1519" s="21" t="s">
        <v>262</v>
      </c>
    </row>
    <row r="1520" spans="1:34" ht="61.5" x14ac:dyDescent="0.85">
      <c r="B1520" s="11" t="s">
        <v>747</v>
      </c>
      <c r="C1520" s="11"/>
      <c r="D1520" s="129">
        <f>SUM(D1521:D1553)</f>
        <v>198564072.00000003</v>
      </c>
      <c r="E1520" s="17">
        <f t="shared" ref="E1520:AE1520" si="10">SUM(E1521:E1553)</f>
        <v>0</v>
      </c>
      <c r="F1520" s="17">
        <f t="shared" si="10"/>
        <v>0</v>
      </c>
      <c r="G1520" s="17">
        <f t="shared" si="10"/>
        <v>0</v>
      </c>
      <c r="H1520" s="17">
        <f t="shared" si="10"/>
        <v>0</v>
      </c>
      <c r="I1520" s="17">
        <f t="shared" si="10"/>
        <v>0</v>
      </c>
      <c r="J1520" s="17">
        <f t="shared" si="10"/>
        <v>0</v>
      </c>
      <c r="K1520" s="49">
        <f t="shared" si="10"/>
        <v>112</v>
      </c>
      <c r="L1520" s="17">
        <f t="shared" si="10"/>
        <v>198564072.00000003</v>
      </c>
      <c r="M1520" s="17">
        <f t="shared" si="10"/>
        <v>0</v>
      </c>
      <c r="N1520" s="17">
        <f t="shared" si="10"/>
        <v>0</v>
      </c>
      <c r="O1520" s="17">
        <f t="shared" si="10"/>
        <v>0</v>
      </c>
      <c r="P1520" s="17">
        <f t="shared" si="10"/>
        <v>0</v>
      </c>
      <c r="Q1520" s="17">
        <f t="shared" si="10"/>
        <v>0</v>
      </c>
      <c r="R1520" s="17">
        <f t="shared" si="10"/>
        <v>0</v>
      </c>
      <c r="S1520" s="17">
        <f t="shared" si="10"/>
        <v>0</v>
      </c>
      <c r="T1520" s="17">
        <f t="shared" si="10"/>
        <v>0</v>
      </c>
      <c r="U1520" s="17">
        <f t="shared" si="10"/>
        <v>0</v>
      </c>
      <c r="V1520" s="17">
        <f t="shared" si="10"/>
        <v>0</v>
      </c>
      <c r="W1520" s="17">
        <f t="shared" si="10"/>
        <v>0</v>
      </c>
      <c r="X1520" s="17">
        <f t="shared" si="10"/>
        <v>0</v>
      </c>
      <c r="Y1520" s="17">
        <f t="shared" si="10"/>
        <v>0</v>
      </c>
      <c r="Z1520" s="17">
        <f t="shared" si="10"/>
        <v>0</v>
      </c>
      <c r="AA1520" s="17">
        <f t="shared" si="10"/>
        <v>0</v>
      </c>
      <c r="AB1520" s="17">
        <f t="shared" si="10"/>
        <v>0</v>
      </c>
      <c r="AC1520" s="17">
        <f t="shared" si="10"/>
        <v>0</v>
      </c>
      <c r="AD1520" s="17">
        <f t="shared" si="10"/>
        <v>0</v>
      </c>
      <c r="AE1520" s="17">
        <f t="shared" si="10"/>
        <v>0</v>
      </c>
      <c r="AF1520" s="139" t="s">
        <v>718</v>
      </c>
      <c r="AG1520" s="139" t="s">
        <v>718</v>
      </c>
      <c r="AH1520" s="140" t="s">
        <v>718</v>
      </c>
    </row>
    <row r="1521" spans="1:34" ht="61.5" x14ac:dyDescent="0.85">
      <c r="A1521" s="8">
        <v>1</v>
      </c>
      <c r="B1521" s="43">
        <f>SUBTOTAL(103,$A$1506:A1521)</f>
        <v>15</v>
      </c>
      <c r="C1521" s="64" t="s">
        <v>751</v>
      </c>
      <c r="D1521" s="17">
        <f t="shared" ref="D1521:D1553" si="11">E1521+F1521+G1521+H1521+I1521+J1521+L1521+N1521+P1521+R1521+T1521+U1521+V1521+W1521+X1521+Y1521+Z1521+AA1521+AB1521+AC1521+AD1521+AE1521</f>
        <v>7623859.2000000002</v>
      </c>
      <c r="E1521" s="17">
        <v>0</v>
      </c>
      <c r="F1521" s="17">
        <v>0</v>
      </c>
      <c r="G1521" s="17">
        <v>0</v>
      </c>
      <c r="H1521" s="17">
        <v>0</v>
      </c>
      <c r="I1521" s="17">
        <v>0</v>
      </c>
      <c r="J1521" s="17">
        <v>0</v>
      </c>
      <c r="K1521" s="135">
        <v>4</v>
      </c>
      <c r="L1521" s="94">
        <f>1905964.8*4</f>
        <v>7623859.2000000002</v>
      </c>
      <c r="M1521" s="17">
        <v>0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0</v>
      </c>
      <c r="T1521" s="17">
        <v>0</v>
      </c>
      <c r="U1521" s="17">
        <v>0</v>
      </c>
      <c r="V1521" s="17">
        <v>0</v>
      </c>
      <c r="W1521" s="17">
        <v>0</v>
      </c>
      <c r="X1521" s="17">
        <v>0</v>
      </c>
      <c r="Y1521" s="17">
        <v>0</v>
      </c>
      <c r="Z1521" s="17">
        <v>0</v>
      </c>
      <c r="AA1521" s="17">
        <v>0</v>
      </c>
      <c r="AB1521" s="17">
        <v>0</v>
      </c>
      <c r="AC1521" s="17">
        <f t="shared" ref="AC1521:AC1553" si="12">ROUND(N1521*1.5%,2)</f>
        <v>0</v>
      </c>
      <c r="AD1521" s="17">
        <v>0</v>
      </c>
      <c r="AE1521" s="17">
        <v>0</v>
      </c>
      <c r="AF1521" s="20" t="s">
        <v>262</v>
      </c>
      <c r="AG1521" s="20">
        <v>2021</v>
      </c>
      <c r="AH1521" s="21" t="s">
        <v>262</v>
      </c>
    </row>
    <row r="1522" spans="1:34" ht="61.5" x14ac:dyDescent="0.85">
      <c r="A1522" s="8">
        <v>1</v>
      </c>
      <c r="B1522" s="43">
        <f>SUBTOTAL(103,$A$1506:A1522)</f>
        <v>16</v>
      </c>
      <c r="C1522" s="64" t="s">
        <v>1861</v>
      </c>
      <c r="D1522" s="17">
        <f t="shared" si="11"/>
        <v>3354996</v>
      </c>
      <c r="E1522" s="17">
        <v>0</v>
      </c>
      <c r="F1522" s="17">
        <v>0</v>
      </c>
      <c r="G1522" s="17">
        <v>0</v>
      </c>
      <c r="H1522" s="17">
        <v>0</v>
      </c>
      <c r="I1522" s="17">
        <v>0</v>
      </c>
      <c r="J1522" s="17">
        <v>0</v>
      </c>
      <c r="K1522" s="50">
        <v>2</v>
      </c>
      <c r="L1522" s="17">
        <f>1677498*2</f>
        <v>3354996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0</v>
      </c>
      <c r="T1522" s="17">
        <v>0</v>
      </c>
      <c r="U1522" s="17">
        <v>0</v>
      </c>
      <c r="V1522" s="17">
        <v>0</v>
      </c>
      <c r="W1522" s="17">
        <v>0</v>
      </c>
      <c r="X1522" s="17">
        <v>0</v>
      </c>
      <c r="Y1522" s="17">
        <v>0</v>
      </c>
      <c r="Z1522" s="17">
        <v>0</v>
      </c>
      <c r="AA1522" s="17">
        <v>0</v>
      </c>
      <c r="AB1522" s="17">
        <v>0</v>
      </c>
      <c r="AC1522" s="17">
        <f t="shared" si="12"/>
        <v>0</v>
      </c>
      <c r="AD1522" s="17">
        <v>0</v>
      </c>
      <c r="AE1522" s="17">
        <v>0</v>
      </c>
      <c r="AF1522" s="20" t="s">
        <v>262</v>
      </c>
      <c r="AG1522" s="20">
        <v>2021</v>
      </c>
      <c r="AH1522" s="21" t="s">
        <v>262</v>
      </c>
    </row>
    <row r="1523" spans="1:34" ht="61.5" x14ac:dyDescent="0.85">
      <c r="A1523" s="8">
        <v>1</v>
      </c>
      <c r="B1523" s="43">
        <f>SUBTOTAL(103,$A$1506:A1523)</f>
        <v>17</v>
      </c>
      <c r="C1523" s="64" t="s">
        <v>1860</v>
      </c>
      <c r="D1523" s="17">
        <f t="shared" si="11"/>
        <v>3358180.8</v>
      </c>
      <c r="E1523" s="17">
        <v>0</v>
      </c>
      <c r="F1523" s="17">
        <v>0</v>
      </c>
      <c r="G1523" s="17">
        <v>0</v>
      </c>
      <c r="H1523" s="17">
        <v>0</v>
      </c>
      <c r="I1523" s="17">
        <v>0</v>
      </c>
      <c r="J1523" s="17">
        <v>0</v>
      </c>
      <c r="K1523" s="50">
        <v>2</v>
      </c>
      <c r="L1523" s="17">
        <f>1679090.4*2</f>
        <v>3358180.8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  <c r="Z1523" s="17">
        <v>0</v>
      </c>
      <c r="AA1523" s="17">
        <v>0</v>
      </c>
      <c r="AB1523" s="17">
        <v>0</v>
      </c>
      <c r="AC1523" s="17">
        <f t="shared" si="12"/>
        <v>0</v>
      </c>
      <c r="AD1523" s="17">
        <v>0</v>
      </c>
      <c r="AE1523" s="17">
        <v>0</v>
      </c>
      <c r="AF1523" s="20" t="s">
        <v>262</v>
      </c>
      <c r="AG1523" s="20">
        <v>2021</v>
      </c>
      <c r="AH1523" s="21" t="s">
        <v>262</v>
      </c>
    </row>
    <row r="1524" spans="1:34" ht="61.5" x14ac:dyDescent="0.85">
      <c r="A1524" s="8">
        <v>1</v>
      </c>
      <c r="B1524" s="43">
        <f>SUBTOTAL(103,$A$1506:A1524)</f>
        <v>18</v>
      </c>
      <c r="C1524" s="64" t="s">
        <v>2549</v>
      </c>
      <c r="D1524" s="17">
        <f t="shared" si="11"/>
        <v>5234436</v>
      </c>
      <c r="E1524" s="17">
        <v>0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49">
        <v>3</v>
      </c>
      <c r="L1524" s="17">
        <v>5234436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  <c r="T1524" s="17">
        <v>0</v>
      </c>
      <c r="U1524" s="17">
        <v>0</v>
      </c>
      <c r="V1524" s="17">
        <v>0</v>
      </c>
      <c r="W1524" s="17">
        <v>0</v>
      </c>
      <c r="X1524" s="17">
        <v>0</v>
      </c>
      <c r="Y1524" s="17">
        <v>0</v>
      </c>
      <c r="Z1524" s="17">
        <v>0</v>
      </c>
      <c r="AA1524" s="17">
        <v>0</v>
      </c>
      <c r="AB1524" s="17">
        <v>0</v>
      </c>
      <c r="AC1524" s="17">
        <f t="shared" si="12"/>
        <v>0</v>
      </c>
      <c r="AD1524" s="17">
        <v>0</v>
      </c>
      <c r="AE1524" s="17">
        <v>0</v>
      </c>
      <c r="AF1524" s="20" t="s">
        <v>262</v>
      </c>
      <c r="AG1524" s="20">
        <v>2021</v>
      </c>
      <c r="AH1524" s="21" t="s">
        <v>262</v>
      </c>
    </row>
    <row r="1525" spans="1:34" ht="61.5" x14ac:dyDescent="0.85">
      <c r="A1525" s="8">
        <v>1</v>
      </c>
      <c r="B1525" s="43">
        <f>SUBTOTAL(103,$A$1506:A1525)</f>
        <v>19</v>
      </c>
      <c r="C1525" s="64" t="s">
        <v>2550</v>
      </c>
      <c r="D1525" s="17">
        <f t="shared" si="11"/>
        <v>3480376.8</v>
      </c>
      <c r="E1525" s="17">
        <v>0</v>
      </c>
      <c r="F1525" s="17">
        <v>0</v>
      </c>
      <c r="G1525" s="17">
        <v>0</v>
      </c>
      <c r="H1525" s="17">
        <v>0</v>
      </c>
      <c r="I1525" s="17">
        <v>0</v>
      </c>
      <c r="J1525" s="17">
        <v>0</v>
      </c>
      <c r="K1525" s="49">
        <v>2</v>
      </c>
      <c r="L1525" s="17">
        <v>3480376.8</v>
      </c>
      <c r="M1525" s="17">
        <v>0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  <c r="Z1525" s="17">
        <v>0</v>
      </c>
      <c r="AA1525" s="17">
        <v>0</v>
      </c>
      <c r="AB1525" s="17">
        <v>0</v>
      </c>
      <c r="AC1525" s="17">
        <f t="shared" si="12"/>
        <v>0</v>
      </c>
      <c r="AD1525" s="17">
        <v>0</v>
      </c>
      <c r="AE1525" s="17">
        <v>0</v>
      </c>
      <c r="AF1525" s="20" t="s">
        <v>262</v>
      </c>
      <c r="AG1525" s="20">
        <v>2021</v>
      </c>
      <c r="AH1525" s="21" t="s">
        <v>262</v>
      </c>
    </row>
    <row r="1526" spans="1:34" ht="61.5" x14ac:dyDescent="0.85">
      <c r="A1526" s="8">
        <v>1</v>
      </c>
      <c r="B1526" s="43">
        <f>SUBTOTAL(103,$A$1506:A1526)</f>
        <v>20</v>
      </c>
      <c r="C1526" s="64" t="s">
        <v>2551</v>
      </c>
      <c r="D1526" s="17">
        <f t="shared" si="11"/>
        <v>3480381.6</v>
      </c>
      <c r="E1526" s="17">
        <v>0</v>
      </c>
      <c r="F1526" s="17">
        <v>0</v>
      </c>
      <c r="G1526" s="17">
        <v>0</v>
      </c>
      <c r="H1526" s="17">
        <v>0</v>
      </c>
      <c r="I1526" s="17">
        <v>0</v>
      </c>
      <c r="J1526" s="17">
        <v>0</v>
      </c>
      <c r="K1526" s="49">
        <v>2</v>
      </c>
      <c r="L1526" s="17">
        <v>3480381.6</v>
      </c>
      <c r="M1526" s="17">
        <v>0</v>
      </c>
      <c r="N1526" s="17">
        <v>0</v>
      </c>
      <c r="O1526" s="17">
        <v>0</v>
      </c>
      <c r="P1526" s="17">
        <v>0</v>
      </c>
      <c r="Q1526" s="17">
        <v>0</v>
      </c>
      <c r="R1526" s="17">
        <v>0</v>
      </c>
      <c r="S1526" s="17">
        <v>0</v>
      </c>
      <c r="T1526" s="17">
        <v>0</v>
      </c>
      <c r="U1526" s="17">
        <v>0</v>
      </c>
      <c r="V1526" s="17">
        <v>0</v>
      </c>
      <c r="W1526" s="17">
        <v>0</v>
      </c>
      <c r="X1526" s="17">
        <v>0</v>
      </c>
      <c r="Y1526" s="17">
        <v>0</v>
      </c>
      <c r="Z1526" s="17">
        <v>0</v>
      </c>
      <c r="AA1526" s="17">
        <v>0</v>
      </c>
      <c r="AB1526" s="17">
        <v>0</v>
      </c>
      <c r="AC1526" s="17">
        <f t="shared" si="12"/>
        <v>0</v>
      </c>
      <c r="AD1526" s="17">
        <v>0</v>
      </c>
      <c r="AE1526" s="17">
        <v>0</v>
      </c>
      <c r="AF1526" s="20" t="s">
        <v>262</v>
      </c>
      <c r="AG1526" s="20">
        <v>2021</v>
      </c>
      <c r="AH1526" s="21" t="s">
        <v>262</v>
      </c>
    </row>
    <row r="1527" spans="1:34" ht="61.5" x14ac:dyDescent="0.85">
      <c r="A1527" s="8">
        <v>1</v>
      </c>
      <c r="B1527" s="43">
        <f>SUBTOTAL(103,$A$1506:A1527)</f>
        <v>21</v>
      </c>
      <c r="C1527" s="64" t="s">
        <v>2552</v>
      </c>
      <c r="D1527" s="17">
        <f t="shared" si="11"/>
        <v>15799612.800000001</v>
      </c>
      <c r="E1527" s="17">
        <v>0</v>
      </c>
      <c r="F1527" s="17">
        <v>0</v>
      </c>
      <c r="G1527" s="17">
        <v>0</v>
      </c>
      <c r="H1527" s="17">
        <v>0</v>
      </c>
      <c r="I1527" s="17">
        <v>0</v>
      </c>
      <c r="J1527" s="17">
        <v>0</v>
      </c>
      <c r="K1527" s="49">
        <v>9</v>
      </c>
      <c r="L1527" s="17">
        <v>15799612.800000001</v>
      </c>
      <c r="M1527" s="17">
        <v>0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  <c r="Z1527" s="17">
        <v>0</v>
      </c>
      <c r="AA1527" s="17">
        <v>0</v>
      </c>
      <c r="AB1527" s="17">
        <v>0</v>
      </c>
      <c r="AC1527" s="17">
        <f t="shared" si="12"/>
        <v>0</v>
      </c>
      <c r="AD1527" s="17">
        <v>0</v>
      </c>
      <c r="AE1527" s="17">
        <v>0</v>
      </c>
      <c r="AF1527" s="20" t="s">
        <v>262</v>
      </c>
      <c r="AG1527" s="20">
        <v>2021</v>
      </c>
      <c r="AH1527" s="21" t="s">
        <v>262</v>
      </c>
    </row>
    <row r="1528" spans="1:34" ht="61.5" x14ac:dyDescent="0.85">
      <c r="A1528" s="8">
        <v>1</v>
      </c>
      <c r="B1528" s="43">
        <f>SUBTOTAL(103,$A$1506:A1528)</f>
        <v>22</v>
      </c>
      <c r="C1528" s="64" t="s">
        <v>2553</v>
      </c>
      <c r="D1528" s="17">
        <f t="shared" si="11"/>
        <v>5236848</v>
      </c>
      <c r="E1528" s="17">
        <v>0</v>
      </c>
      <c r="F1528" s="17">
        <v>0</v>
      </c>
      <c r="G1528" s="17">
        <v>0</v>
      </c>
      <c r="H1528" s="17">
        <v>0</v>
      </c>
      <c r="I1528" s="17">
        <v>0</v>
      </c>
      <c r="J1528" s="17">
        <v>0</v>
      </c>
      <c r="K1528" s="49">
        <v>3</v>
      </c>
      <c r="L1528" s="17">
        <v>5236848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0</v>
      </c>
      <c r="W1528" s="17">
        <v>0</v>
      </c>
      <c r="X1528" s="17">
        <v>0</v>
      </c>
      <c r="Y1528" s="17">
        <v>0</v>
      </c>
      <c r="Z1528" s="17">
        <v>0</v>
      </c>
      <c r="AA1528" s="17">
        <v>0</v>
      </c>
      <c r="AB1528" s="17">
        <v>0</v>
      </c>
      <c r="AC1528" s="17">
        <f t="shared" si="12"/>
        <v>0</v>
      </c>
      <c r="AD1528" s="17">
        <v>0</v>
      </c>
      <c r="AE1528" s="17">
        <v>0</v>
      </c>
      <c r="AF1528" s="20" t="s">
        <v>262</v>
      </c>
      <c r="AG1528" s="20">
        <v>2021</v>
      </c>
      <c r="AH1528" s="21" t="s">
        <v>262</v>
      </c>
    </row>
    <row r="1529" spans="1:34" ht="61.5" x14ac:dyDescent="0.85">
      <c r="A1529" s="8">
        <v>1</v>
      </c>
      <c r="B1529" s="43">
        <f>SUBTOTAL(103,$A$1506:A1529)</f>
        <v>23</v>
      </c>
      <c r="C1529" s="64" t="s">
        <v>2554</v>
      </c>
      <c r="D1529" s="17">
        <f t="shared" si="11"/>
        <v>5372874</v>
      </c>
      <c r="E1529" s="17">
        <v>0</v>
      </c>
      <c r="F1529" s="17">
        <v>0</v>
      </c>
      <c r="G1529" s="17">
        <v>0</v>
      </c>
      <c r="H1529" s="17">
        <v>0</v>
      </c>
      <c r="I1529" s="17">
        <v>0</v>
      </c>
      <c r="J1529" s="17">
        <v>0</v>
      </c>
      <c r="K1529" s="49">
        <v>3</v>
      </c>
      <c r="L1529" s="17">
        <v>5372874</v>
      </c>
      <c r="M1529" s="17">
        <v>0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0</v>
      </c>
      <c r="T1529" s="17">
        <v>0</v>
      </c>
      <c r="U1529" s="17">
        <v>0</v>
      </c>
      <c r="V1529" s="17">
        <v>0</v>
      </c>
      <c r="W1529" s="17">
        <v>0</v>
      </c>
      <c r="X1529" s="17">
        <v>0</v>
      </c>
      <c r="Y1529" s="17">
        <v>0</v>
      </c>
      <c r="Z1529" s="17">
        <v>0</v>
      </c>
      <c r="AA1529" s="17">
        <v>0</v>
      </c>
      <c r="AB1529" s="17">
        <v>0</v>
      </c>
      <c r="AC1529" s="17">
        <f t="shared" si="12"/>
        <v>0</v>
      </c>
      <c r="AD1529" s="17">
        <v>0</v>
      </c>
      <c r="AE1529" s="17">
        <v>0</v>
      </c>
      <c r="AF1529" s="20" t="s">
        <v>262</v>
      </c>
      <c r="AG1529" s="20">
        <v>2021</v>
      </c>
      <c r="AH1529" s="21" t="s">
        <v>262</v>
      </c>
    </row>
    <row r="1530" spans="1:34" ht="61.5" x14ac:dyDescent="0.85">
      <c r="A1530" s="8">
        <v>1</v>
      </c>
      <c r="B1530" s="43">
        <f>SUBTOTAL(103,$A$1506:A1530)</f>
        <v>24</v>
      </c>
      <c r="C1530" s="64" t="s">
        <v>2555</v>
      </c>
      <c r="D1530" s="17">
        <f t="shared" si="11"/>
        <v>5421124.8000000007</v>
      </c>
      <c r="E1530" s="17">
        <v>0</v>
      </c>
      <c r="F1530" s="17">
        <v>0</v>
      </c>
      <c r="G1530" s="17">
        <v>0</v>
      </c>
      <c r="H1530" s="17">
        <v>0</v>
      </c>
      <c r="I1530" s="17">
        <v>0</v>
      </c>
      <c r="J1530" s="17">
        <v>0</v>
      </c>
      <c r="K1530" s="49">
        <v>3</v>
      </c>
      <c r="L1530" s="17">
        <v>5421124.8000000007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7">
        <v>0</v>
      </c>
      <c r="V1530" s="17">
        <v>0</v>
      </c>
      <c r="W1530" s="17">
        <v>0</v>
      </c>
      <c r="X1530" s="17">
        <v>0</v>
      </c>
      <c r="Y1530" s="17">
        <v>0</v>
      </c>
      <c r="Z1530" s="17">
        <v>0</v>
      </c>
      <c r="AA1530" s="17">
        <v>0</v>
      </c>
      <c r="AB1530" s="17">
        <v>0</v>
      </c>
      <c r="AC1530" s="17">
        <f t="shared" si="12"/>
        <v>0</v>
      </c>
      <c r="AD1530" s="17">
        <v>0</v>
      </c>
      <c r="AE1530" s="17">
        <v>0</v>
      </c>
      <c r="AF1530" s="20" t="s">
        <v>262</v>
      </c>
      <c r="AG1530" s="20">
        <v>2021</v>
      </c>
      <c r="AH1530" s="21" t="s">
        <v>262</v>
      </c>
    </row>
    <row r="1531" spans="1:34" ht="61.5" x14ac:dyDescent="0.85">
      <c r="A1531" s="8">
        <v>1</v>
      </c>
      <c r="B1531" s="43">
        <f>SUBTOTAL(103,$A$1506:A1531)</f>
        <v>25</v>
      </c>
      <c r="C1531" s="64" t="s">
        <v>2556</v>
      </c>
      <c r="D1531" s="17">
        <f t="shared" si="11"/>
        <v>7223596.7999999998</v>
      </c>
      <c r="E1531" s="17">
        <v>0</v>
      </c>
      <c r="F1531" s="17">
        <v>0</v>
      </c>
      <c r="G1531" s="17">
        <v>0</v>
      </c>
      <c r="H1531" s="17">
        <v>0</v>
      </c>
      <c r="I1531" s="17">
        <v>0</v>
      </c>
      <c r="J1531" s="17">
        <v>0</v>
      </c>
      <c r="K1531" s="49">
        <v>4</v>
      </c>
      <c r="L1531" s="17">
        <v>7223596.7999999998</v>
      </c>
      <c r="M1531" s="17">
        <v>0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0</v>
      </c>
      <c r="W1531" s="17">
        <v>0</v>
      </c>
      <c r="X1531" s="17">
        <v>0</v>
      </c>
      <c r="Y1531" s="17">
        <v>0</v>
      </c>
      <c r="Z1531" s="17">
        <v>0</v>
      </c>
      <c r="AA1531" s="17">
        <v>0</v>
      </c>
      <c r="AB1531" s="17">
        <v>0</v>
      </c>
      <c r="AC1531" s="17">
        <f t="shared" si="12"/>
        <v>0</v>
      </c>
      <c r="AD1531" s="17">
        <v>0</v>
      </c>
      <c r="AE1531" s="17">
        <v>0</v>
      </c>
      <c r="AF1531" s="20" t="s">
        <v>262</v>
      </c>
      <c r="AG1531" s="20">
        <v>2021</v>
      </c>
      <c r="AH1531" s="21" t="s">
        <v>262</v>
      </c>
    </row>
    <row r="1532" spans="1:34" ht="61.5" x14ac:dyDescent="0.85">
      <c r="A1532" s="8">
        <v>1</v>
      </c>
      <c r="B1532" s="43">
        <f>SUBTOTAL(103,$A$1506:A1532)</f>
        <v>26</v>
      </c>
      <c r="C1532" s="64" t="s">
        <v>2557</v>
      </c>
      <c r="D1532" s="17">
        <f t="shared" si="11"/>
        <v>3572692.8</v>
      </c>
      <c r="E1532" s="17">
        <v>0</v>
      </c>
      <c r="F1532" s="17">
        <v>0</v>
      </c>
      <c r="G1532" s="17">
        <v>0</v>
      </c>
      <c r="H1532" s="17">
        <v>0</v>
      </c>
      <c r="I1532" s="17">
        <v>0</v>
      </c>
      <c r="J1532" s="17">
        <v>0</v>
      </c>
      <c r="K1532" s="49">
        <v>2</v>
      </c>
      <c r="L1532" s="17">
        <v>3572692.8</v>
      </c>
      <c r="M1532" s="17">
        <v>0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17">
        <v>0</v>
      </c>
      <c r="U1532" s="17">
        <v>0</v>
      </c>
      <c r="V1532" s="17">
        <v>0</v>
      </c>
      <c r="W1532" s="17">
        <v>0</v>
      </c>
      <c r="X1532" s="17">
        <v>0</v>
      </c>
      <c r="Y1532" s="17">
        <v>0</v>
      </c>
      <c r="Z1532" s="17">
        <v>0</v>
      </c>
      <c r="AA1532" s="17">
        <v>0</v>
      </c>
      <c r="AB1532" s="17">
        <v>0</v>
      </c>
      <c r="AC1532" s="17">
        <f t="shared" si="12"/>
        <v>0</v>
      </c>
      <c r="AD1532" s="17">
        <v>0</v>
      </c>
      <c r="AE1532" s="17">
        <v>0</v>
      </c>
      <c r="AF1532" s="20" t="s">
        <v>262</v>
      </c>
      <c r="AG1532" s="20">
        <v>2021</v>
      </c>
      <c r="AH1532" s="21" t="s">
        <v>262</v>
      </c>
    </row>
    <row r="1533" spans="1:34" ht="61.5" x14ac:dyDescent="0.85">
      <c r="A1533" s="8">
        <v>1</v>
      </c>
      <c r="B1533" s="43">
        <f>SUBTOTAL(103,$A$1506:A1533)</f>
        <v>27</v>
      </c>
      <c r="C1533" s="64" t="s">
        <v>2558</v>
      </c>
      <c r="D1533" s="17">
        <f t="shared" si="11"/>
        <v>3622476</v>
      </c>
      <c r="E1533" s="17">
        <v>0</v>
      </c>
      <c r="F1533" s="17">
        <v>0</v>
      </c>
      <c r="G1533" s="17">
        <v>0</v>
      </c>
      <c r="H1533" s="17">
        <v>0</v>
      </c>
      <c r="I1533" s="17">
        <v>0</v>
      </c>
      <c r="J1533" s="17">
        <v>0</v>
      </c>
      <c r="K1533" s="49">
        <v>2</v>
      </c>
      <c r="L1533" s="17">
        <v>3622476</v>
      </c>
      <c r="M1533" s="17">
        <v>0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0</v>
      </c>
      <c r="T1533" s="17">
        <v>0</v>
      </c>
      <c r="U1533" s="17">
        <v>0</v>
      </c>
      <c r="V1533" s="17">
        <v>0</v>
      </c>
      <c r="W1533" s="17">
        <v>0</v>
      </c>
      <c r="X1533" s="17">
        <v>0</v>
      </c>
      <c r="Y1533" s="17">
        <v>0</v>
      </c>
      <c r="Z1533" s="17">
        <v>0</v>
      </c>
      <c r="AA1533" s="17">
        <v>0</v>
      </c>
      <c r="AB1533" s="17">
        <v>0</v>
      </c>
      <c r="AC1533" s="17">
        <f t="shared" si="12"/>
        <v>0</v>
      </c>
      <c r="AD1533" s="17">
        <v>0</v>
      </c>
      <c r="AE1533" s="17">
        <v>0</v>
      </c>
      <c r="AF1533" s="20" t="s">
        <v>262</v>
      </c>
      <c r="AG1533" s="20">
        <v>2021</v>
      </c>
      <c r="AH1533" s="21" t="s">
        <v>262</v>
      </c>
    </row>
    <row r="1534" spans="1:34" ht="61.5" x14ac:dyDescent="0.85">
      <c r="A1534" s="8">
        <v>1</v>
      </c>
      <c r="B1534" s="43">
        <f>SUBTOTAL(103,$A$1506:A1534)</f>
        <v>28</v>
      </c>
      <c r="C1534" s="64" t="s">
        <v>1750</v>
      </c>
      <c r="D1534" s="17">
        <f t="shared" si="11"/>
        <v>5435416.8000000007</v>
      </c>
      <c r="E1534" s="17">
        <v>0</v>
      </c>
      <c r="F1534" s="17">
        <v>0</v>
      </c>
      <c r="G1534" s="17">
        <v>0</v>
      </c>
      <c r="H1534" s="17">
        <v>0</v>
      </c>
      <c r="I1534" s="17">
        <v>0</v>
      </c>
      <c r="J1534" s="17">
        <v>0</v>
      </c>
      <c r="K1534" s="49">
        <v>3</v>
      </c>
      <c r="L1534" s="17">
        <v>5435416.8000000007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  <c r="Z1534" s="17">
        <v>0</v>
      </c>
      <c r="AA1534" s="17">
        <v>0</v>
      </c>
      <c r="AB1534" s="17">
        <v>0</v>
      </c>
      <c r="AC1534" s="17">
        <f t="shared" si="12"/>
        <v>0</v>
      </c>
      <c r="AD1534" s="17">
        <v>0</v>
      </c>
      <c r="AE1534" s="17">
        <v>0</v>
      </c>
      <c r="AF1534" s="20" t="s">
        <v>262</v>
      </c>
      <c r="AG1534" s="20">
        <v>2021</v>
      </c>
      <c r="AH1534" s="21" t="s">
        <v>262</v>
      </c>
    </row>
    <row r="1535" spans="1:34" ht="61.5" x14ac:dyDescent="0.85">
      <c r="A1535" s="8">
        <v>1</v>
      </c>
      <c r="B1535" s="43">
        <f>SUBTOTAL(103,$A$1506:A1535)</f>
        <v>29</v>
      </c>
      <c r="C1535" s="64" t="s">
        <v>2559</v>
      </c>
      <c r="D1535" s="17">
        <f t="shared" si="11"/>
        <v>7259352</v>
      </c>
      <c r="E1535" s="17">
        <v>0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49">
        <v>4</v>
      </c>
      <c r="L1535" s="17">
        <v>7259352</v>
      </c>
      <c r="M1535" s="17">
        <v>0</v>
      </c>
      <c r="N1535" s="17">
        <v>0</v>
      </c>
      <c r="O1535" s="17">
        <v>0</v>
      </c>
      <c r="P1535" s="17">
        <v>0</v>
      </c>
      <c r="Q1535" s="17">
        <v>0</v>
      </c>
      <c r="R1535" s="17">
        <v>0</v>
      </c>
      <c r="S1535" s="17">
        <v>0</v>
      </c>
      <c r="T1535" s="17">
        <v>0</v>
      </c>
      <c r="U1535" s="17">
        <v>0</v>
      </c>
      <c r="V1535" s="17">
        <v>0</v>
      </c>
      <c r="W1535" s="17">
        <v>0</v>
      </c>
      <c r="X1535" s="17">
        <v>0</v>
      </c>
      <c r="Y1535" s="17">
        <v>0</v>
      </c>
      <c r="Z1535" s="17">
        <v>0</v>
      </c>
      <c r="AA1535" s="17">
        <v>0</v>
      </c>
      <c r="AB1535" s="17">
        <v>0</v>
      </c>
      <c r="AC1535" s="17">
        <f t="shared" si="12"/>
        <v>0</v>
      </c>
      <c r="AD1535" s="17">
        <v>0</v>
      </c>
      <c r="AE1535" s="17">
        <v>0</v>
      </c>
      <c r="AF1535" s="20" t="s">
        <v>262</v>
      </c>
      <c r="AG1535" s="20">
        <v>2021</v>
      </c>
      <c r="AH1535" s="21" t="s">
        <v>262</v>
      </c>
    </row>
    <row r="1536" spans="1:34" ht="61.5" x14ac:dyDescent="0.85">
      <c r="A1536" s="8">
        <v>1</v>
      </c>
      <c r="B1536" s="43">
        <f>SUBTOTAL(103,$A$1506:A1536)</f>
        <v>30</v>
      </c>
      <c r="C1536" s="64" t="s">
        <v>2459</v>
      </c>
      <c r="D1536" s="17">
        <f t="shared" si="11"/>
        <v>5435442</v>
      </c>
      <c r="E1536" s="17">
        <v>0</v>
      </c>
      <c r="F1536" s="17">
        <v>0</v>
      </c>
      <c r="G1536" s="17">
        <v>0</v>
      </c>
      <c r="H1536" s="17">
        <v>0</v>
      </c>
      <c r="I1536" s="17">
        <v>0</v>
      </c>
      <c r="J1536" s="17">
        <v>0</v>
      </c>
      <c r="K1536" s="49">
        <v>3</v>
      </c>
      <c r="L1536" s="17">
        <v>5435442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0</v>
      </c>
      <c r="U1536" s="17">
        <v>0</v>
      </c>
      <c r="V1536" s="17">
        <v>0</v>
      </c>
      <c r="W1536" s="17">
        <v>0</v>
      </c>
      <c r="X1536" s="17">
        <v>0</v>
      </c>
      <c r="Y1536" s="17">
        <v>0</v>
      </c>
      <c r="Z1536" s="17">
        <v>0</v>
      </c>
      <c r="AA1536" s="17">
        <v>0</v>
      </c>
      <c r="AB1536" s="17">
        <v>0</v>
      </c>
      <c r="AC1536" s="17">
        <f t="shared" si="12"/>
        <v>0</v>
      </c>
      <c r="AD1536" s="17">
        <v>0</v>
      </c>
      <c r="AE1536" s="17">
        <v>0</v>
      </c>
      <c r="AF1536" s="20" t="s">
        <v>262</v>
      </c>
      <c r="AG1536" s="20">
        <v>2021</v>
      </c>
      <c r="AH1536" s="21" t="s">
        <v>262</v>
      </c>
    </row>
    <row r="1537" spans="1:34" ht="61.5" x14ac:dyDescent="0.85">
      <c r="A1537" s="8">
        <v>1</v>
      </c>
      <c r="B1537" s="43">
        <f>SUBTOTAL(103,$A$1506:A1537)</f>
        <v>31</v>
      </c>
      <c r="C1537" s="64" t="s">
        <v>2560</v>
      </c>
      <c r="D1537" s="17">
        <f t="shared" si="11"/>
        <v>8728080</v>
      </c>
      <c r="E1537" s="17">
        <v>0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49">
        <v>5</v>
      </c>
      <c r="L1537" s="17">
        <v>8728080</v>
      </c>
      <c r="M1537" s="17">
        <v>0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0</v>
      </c>
      <c r="U1537" s="17">
        <v>0</v>
      </c>
      <c r="V1537" s="17">
        <v>0</v>
      </c>
      <c r="W1537" s="17">
        <v>0</v>
      </c>
      <c r="X1537" s="17">
        <v>0</v>
      </c>
      <c r="Y1537" s="17">
        <v>0</v>
      </c>
      <c r="Z1537" s="17">
        <v>0</v>
      </c>
      <c r="AA1537" s="17">
        <v>0</v>
      </c>
      <c r="AB1537" s="17">
        <v>0</v>
      </c>
      <c r="AC1537" s="17">
        <f t="shared" si="12"/>
        <v>0</v>
      </c>
      <c r="AD1537" s="17">
        <v>0</v>
      </c>
      <c r="AE1537" s="17">
        <v>0</v>
      </c>
      <c r="AF1537" s="20" t="s">
        <v>262</v>
      </c>
      <c r="AG1537" s="20">
        <v>2021</v>
      </c>
      <c r="AH1537" s="21" t="s">
        <v>262</v>
      </c>
    </row>
    <row r="1538" spans="1:34" ht="61.5" x14ac:dyDescent="0.85">
      <c r="A1538" s="8">
        <v>1</v>
      </c>
      <c r="B1538" s="43">
        <f>SUBTOTAL(103,$A$1506:A1538)</f>
        <v>32</v>
      </c>
      <c r="C1538" s="64" t="s">
        <v>2561</v>
      </c>
      <c r="D1538" s="17">
        <f t="shared" si="11"/>
        <v>6983966.4000000004</v>
      </c>
      <c r="E1538" s="17">
        <v>0</v>
      </c>
      <c r="F1538" s="17">
        <v>0</v>
      </c>
      <c r="G1538" s="17">
        <v>0</v>
      </c>
      <c r="H1538" s="17">
        <v>0</v>
      </c>
      <c r="I1538" s="17">
        <v>0</v>
      </c>
      <c r="J1538" s="17">
        <v>0</v>
      </c>
      <c r="K1538" s="49">
        <v>4</v>
      </c>
      <c r="L1538" s="17">
        <v>6983966.4000000004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0</v>
      </c>
      <c r="U1538" s="17">
        <v>0</v>
      </c>
      <c r="V1538" s="17">
        <v>0</v>
      </c>
      <c r="W1538" s="17">
        <v>0</v>
      </c>
      <c r="X1538" s="17">
        <v>0</v>
      </c>
      <c r="Y1538" s="17">
        <v>0</v>
      </c>
      <c r="Z1538" s="17">
        <v>0</v>
      </c>
      <c r="AA1538" s="17">
        <v>0</v>
      </c>
      <c r="AB1538" s="17">
        <v>0</v>
      </c>
      <c r="AC1538" s="17">
        <f t="shared" si="12"/>
        <v>0</v>
      </c>
      <c r="AD1538" s="17">
        <v>0</v>
      </c>
      <c r="AE1538" s="17">
        <v>0</v>
      </c>
      <c r="AF1538" s="20" t="s">
        <v>262</v>
      </c>
      <c r="AG1538" s="20">
        <v>2021</v>
      </c>
      <c r="AH1538" s="21" t="s">
        <v>262</v>
      </c>
    </row>
    <row r="1539" spans="1:34" ht="61.5" x14ac:dyDescent="0.85">
      <c r="A1539" s="8">
        <v>1</v>
      </c>
      <c r="B1539" s="43">
        <f>SUBTOTAL(103,$A$1506:A1539)</f>
        <v>33</v>
      </c>
      <c r="C1539" s="64" t="s">
        <v>2562</v>
      </c>
      <c r="D1539" s="17">
        <f t="shared" si="11"/>
        <v>5374782</v>
      </c>
      <c r="E1539" s="17">
        <v>0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49">
        <v>3</v>
      </c>
      <c r="L1539" s="17">
        <v>5374782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0</v>
      </c>
      <c r="Y1539" s="17">
        <v>0</v>
      </c>
      <c r="Z1539" s="17">
        <v>0</v>
      </c>
      <c r="AA1539" s="17">
        <v>0</v>
      </c>
      <c r="AB1539" s="17">
        <v>0</v>
      </c>
      <c r="AC1539" s="17">
        <f t="shared" si="12"/>
        <v>0</v>
      </c>
      <c r="AD1539" s="17">
        <v>0</v>
      </c>
      <c r="AE1539" s="17">
        <v>0</v>
      </c>
      <c r="AF1539" s="20" t="s">
        <v>262</v>
      </c>
      <c r="AG1539" s="20">
        <v>2021</v>
      </c>
      <c r="AH1539" s="21" t="s">
        <v>262</v>
      </c>
    </row>
    <row r="1540" spans="1:34" ht="61.5" x14ac:dyDescent="0.85">
      <c r="A1540" s="8">
        <v>1</v>
      </c>
      <c r="B1540" s="43">
        <f>SUBTOTAL(103,$A$1506:A1540)</f>
        <v>34</v>
      </c>
      <c r="C1540" s="64" t="s">
        <v>2563</v>
      </c>
      <c r="D1540" s="17">
        <f t="shared" si="11"/>
        <v>1790612.4</v>
      </c>
      <c r="E1540" s="17">
        <v>0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49">
        <v>1</v>
      </c>
      <c r="L1540" s="17">
        <v>1790612.4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7">
        <v>0</v>
      </c>
      <c r="V1540" s="17">
        <v>0</v>
      </c>
      <c r="W1540" s="17">
        <v>0</v>
      </c>
      <c r="X1540" s="17">
        <v>0</v>
      </c>
      <c r="Y1540" s="17">
        <v>0</v>
      </c>
      <c r="Z1540" s="17">
        <v>0</v>
      </c>
      <c r="AA1540" s="17">
        <v>0</v>
      </c>
      <c r="AB1540" s="17">
        <v>0</v>
      </c>
      <c r="AC1540" s="17">
        <f t="shared" si="12"/>
        <v>0</v>
      </c>
      <c r="AD1540" s="17">
        <v>0</v>
      </c>
      <c r="AE1540" s="17">
        <v>0</v>
      </c>
      <c r="AF1540" s="20" t="s">
        <v>262</v>
      </c>
      <c r="AG1540" s="20">
        <v>2021</v>
      </c>
      <c r="AH1540" s="21" t="s">
        <v>262</v>
      </c>
    </row>
    <row r="1541" spans="1:34" ht="61.5" x14ac:dyDescent="0.85">
      <c r="A1541" s="8">
        <v>1</v>
      </c>
      <c r="B1541" s="43">
        <f>SUBTOTAL(103,$A$1506:A1541)</f>
        <v>35</v>
      </c>
      <c r="C1541" s="64" t="s">
        <v>2564</v>
      </c>
      <c r="D1541" s="17">
        <f t="shared" si="11"/>
        <v>3486403.2</v>
      </c>
      <c r="E1541" s="17">
        <v>0</v>
      </c>
      <c r="F1541" s="17">
        <v>0</v>
      </c>
      <c r="G1541" s="17">
        <v>0</v>
      </c>
      <c r="H1541" s="17">
        <v>0</v>
      </c>
      <c r="I1541" s="17">
        <v>0</v>
      </c>
      <c r="J1541" s="17">
        <v>0</v>
      </c>
      <c r="K1541" s="49">
        <v>2</v>
      </c>
      <c r="L1541" s="17">
        <v>3486403.2</v>
      </c>
      <c r="M1541" s="17">
        <v>0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17">
        <v>0</v>
      </c>
      <c r="U1541" s="17">
        <v>0</v>
      </c>
      <c r="V1541" s="17">
        <v>0</v>
      </c>
      <c r="W1541" s="17">
        <v>0</v>
      </c>
      <c r="X1541" s="17">
        <v>0</v>
      </c>
      <c r="Y1541" s="17">
        <v>0</v>
      </c>
      <c r="Z1541" s="17">
        <v>0</v>
      </c>
      <c r="AA1541" s="17">
        <v>0</v>
      </c>
      <c r="AB1541" s="17">
        <v>0</v>
      </c>
      <c r="AC1541" s="17">
        <f t="shared" si="12"/>
        <v>0</v>
      </c>
      <c r="AD1541" s="17">
        <v>0</v>
      </c>
      <c r="AE1541" s="17">
        <v>0</v>
      </c>
      <c r="AF1541" s="20" t="s">
        <v>262</v>
      </c>
      <c r="AG1541" s="20">
        <v>2021</v>
      </c>
      <c r="AH1541" s="21" t="s">
        <v>262</v>
      </c>
    </row>
    <row r="1542" spans="1:34" ht="61.5" x14ac:dyDescent="0.85">
      <c r="A1542" s="8">
        <v>1</v>
      </c>
      <c r="B1542" s="43">
        <f>SUBTOTAL(103,$A$1506:A1542)</f>
        <v>36</v>
      </c>
      <c r="C1542" s="64" t="s">
        <v>2052</v>
      </c>
      <c r="D1542" s="17">
        <f t="shared" si="11"/>
        <v>7260115.2000000002</v>
      </c>
      <c r="E1542" s="17">
        <v>0</v>
      </c>
      <c r="F1542" s="17">
        <v>0</v>
      </c>
      <c r="G1542" s="17">
        <v>0</v>
      </c>
      <c r="H1542" s="17">
        <v>0</v>
      </c>
      <c r="I1542" s="17">
        <v>0</v>
      </c>
      <c r="J1542" s="17">
        <v>0</v>
      </c>
      <c r="K1542" s="49">
        <v>4</v>
      </c>
      <c r="L1542" s="17">
        <v>7260115.2000000002</v>
      </c>
      <c r="M1542" s="17">
        <v>0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0</v>
      </c>
      <c r="Z1542" s="17">
        <v>0</v>
      </c>
      <c r="AA1542" s="17">
        <v>0</v>
      </c>
      <c r="AB1542" s="17">
        <v>0</v>
      </c>
      <c r="AC1542" s="17">
        <f t="shared" si="12"/>
        <v>0</v>
      </c>
      <c r="AD1542" s="17">
        <v>0</v>
      </c>
      <c r="AE1542" s="17">
        <v>0</v>
      </c>
      <c r="AF1542" s="20" t="s">
        <v>262</v>
      </c>
      <c r="AG1542" s="20">
        <v>2021</v>
      </c>
      <c r="AH1542" s="21" t="s">
        <v>262</v>
      </c>
    </row>
    <row r="1543" spans="1:34" ht="61.5" x14ac:dyDescent="0.85">
      <c r="A1543" s="8">
        <v>1</v>
      </c>
      <c r="B1543" s="43">
        <f>SUBTOTAL(103,$A$1506:A1543)</f>
        <v>37</v>
      </c>
      <c r="C1543" s="64" t="s">
        <v>2465</v>
      </c>
      <c r="D1543" s="17">
        <f t="shared" si="11"/>
        <v>7260115.2000000002</v>
      </c>
      <c r="E1543" s="17">
        <v>0</v>
      </c>
      <c r="F1543" s="17">
        <v>0</v>
      </c>
      <c r="G1543" s="17">
        <v>0</v>
      </c>
      <c r="H1543" s="17">
        <v>0</v>
      </c>
      <c r="I1543" s="17">
        <v>0</v>
      </c>
      <c r="J1543" s="17">
        <v>0</v>
      </c>
      <c r="K1543" s="49">
        <v>4</v>
      </c>
      <c r="L1543" s="17">
        <v>7260115.2000000002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0</v>
      </c>
      <c r="W1543" s="17">
        <v>0</v>
      </c>
      <c r="X1543" s="17">
        <v>0</v>
      </c>
      <c r="Y1543" s="17">
        <v>0</v>
      </c>
      <c r="Z1543" s="17">
        <v>0</v>
      </c>
      <c r="AA1543" s="17">
        <v>0</v>
      </c>
      <c r="AB1543" s="17">
        <v>0</v>
      </c>
      <c r="AC1543" s="17">
        <f t="shared" si="12"/>
        <v>0</v>
      </c>
      <c r="AD1543" s="17">
        <v>0</v>
      </c>
      <c r="AE1543" s="17">
        <v>0</v>
      </c>
      <c r="AF1543" s="20" t="s">
        <v>262</v>
      </c>
      <c r="AG1543" s="20">
        <v>2021</v>
      </c>
      <c r="AH1543" s="21" t="s">
        <v>262</v>
      </c>
    </row>
    <row r="1544" spans="1:34" ht="61.5" x14ac:dyDescent="0.85">
      <c r="A1544" s="8">
        <v>1</v>
      </c>
      <c r="B1544" s="43">
        <f>SUBTOTAL(103,$A$1506:A1544)</f>
        <v>38</v>
      </c>
      <c r="C1544" s="64" t="s">
        <v>1760</v>
      </c>
      <c r="D1544" s="17">
        <f t="shared" si="11"/>
        <v>10461448.800000001</v>
      </c>
      <c r="E1544" s="17">
        <v>0</v>
      </c>
      <c r="F1544" s="17">
        <v>0</v>
      </c>
      <c r="G1544" s="17">
        <v>0</v>
      </c>
      <c r="H1544" s="17">
        <v>0</v>
      </c>
      <c r="I1544" s="17">
        <v>0</v>
      </c>
      <c r="J1544" s="17">
        <v>0</v>
      </c>
      <c r="K1544" s="49">
        <v>6</v>
      </c>
      <c r="L1544" s="17">
        <v>10461448.800000001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0</v>
      </c>
      <c r="W1544" s="17">
        <v>0</v>
      </c>
      <c r="X1544" s="17">
        <v>0</v>
      </c>
      <c r="Y1544" s="17">
        <v>0</v>
      </c>
      <c r="Z1544" s="17">
        <v>0</v>
      </c>
      <c r="AA1544" s="17">
        <v>0</v>
      </c>
      <c r="AB1544" s="17">
        <v>0</v>
      </c>
      <c r="AC1544" s="17">
        <f t="shared" si="12"/>
        <v>0</v>
      </c>
      <c r="AD1544" s="17">
        <v>0</v>
      </c>
      <c r="AE1544" s="17">
        <v>0</v>
      </c>
      <c r="AF1544" s="20" t="s">
        <v>262</v>
      </c>
      <c r="AG1544" s="20">
        <v>2021</v>
      </c>
      <c r="AH1544" s="21" t="s">
        <v>262</v>
      </c>
    </row>
    <row r="1545" spans="1:34" ht="61.5" x14ac:dyDescent="0.85">
      <c r="A1545" s="8">
        <v>1</v>
      </c>
      <c r="B1545" s="43">
        <f>SUBTOTAL(103,$A$1506:A1545)</f>
        <v>39</v>
      </c>
      <c r="C1545" s="64" t="s">
        <v>2565</v>
      </c>
      <c r="D1545" s="17">
        <f t="shared" si="11"/>
        <v>3487149.6</v>
      </c>
      <c r="E1545" s="17">
        <v>0</v>
      </c>
      <c r="F1545" s="17">
        <v>0</v>
      </c>
      <c r="G1545" s="17">
        <v>0</v>
      </c>
      <c r="H1545" s="17">
        <v>0</v>
      </c>
      <c r="I1545" s="17">
        <v>0</v>
      </c>
      <c r="J1545" s="17">
        <v>0</v>
      </c>
      <c r="K1545" s="49">
        <v>2</v>
      </c>
      <c r="L1545" s="17">
        <v>3487149.6</v>
      </c>
      <c r="M1545" s="17">
        <v>0</v>
      </c>
      <c r="N1545" s="17">
        <v>0</v>
      </c>
      <c r="O1545" s="17">
        <v>0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0</v>
      </c>
      <c r="W1545" s="17">
        <v>0</v>
      </c>
      <c r="X1545" s="17">
        <v>0</v>
      </c>
      <c r="Y1545" s="17">
        <v>0</v>
      </c>
      <c r="Z1545" s="17">
        <v>0</v>
      </c>
      <c r="AA1545" s="17">
        <v>0</v>
      </c>
      <c r="AB1545" s="17">
        <v>0</v>
      </c>
      <c r="AC1545" s="17">
        <f t="shared" si="12"/>
        <v>0</v>
      </c>
      <c r="AD1545" s="17">
        <v>0</v>
      </c>
      <c r="AE1545" s="17">
        <v>0</v>
      </c>
      <c r="AF1545" s="20" t="s">
        <v>262</v>
      </c>
      <c r="AG1545" s="20">
        <v>2021</v>
      </c>
      <c r="AH1545" s="21" t="s">
        <v>262</v>
      </c>
    </row>
    <row r="1546" spans="1:34" ht="61.5" x14ac:dyDescent="0.85">
      <c r="A1546" s="8">
        <v>1</v>
      </c>
      <c r="B1546" s="43">
        <f>SUBTOTAL(103,$A$1506:A1546)</f>
        <v>40</v>
      </c>
      <c r="C1546" s="64" t="s">
        <v>2566</v>
      </c>
      <c r="D1546" s="17">
        <f t="shared" si="11"/>
        <v>7260768</v>
      </c>
      <c r="E1546" s="17">
        <v>0</v>
      </c>
      <c r="F1546" s="17">
        <v>0</v>
      </c>
      <c r="G1546" s="17">
        <v>0</v>
      </c>
      <c r="H1546" s="17">
        <v>0</v>
      </c>
      <c r="I1546" s="17">
        <v>0</v>
      </c>
      <c r="J1546" s="17">
        <v>0</v>
      </c>
      <c r="K1546" s="49">
        <v>4</v>
      </c>
      <c r="L1546" s="17">
        <v>7260768</v>
      </c>
      <c r="M1546" s="17">
        <v>0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0</v>
      </c>
      <c r="W1546" s="17">
        <v>0</v>
      </c>
      <c r="X1546" s="17">
        <v>0</v>
      </c>
      <c r="Y1546" s="17">
        <v>0</v>
      </c>
      <c r="Z1546" s="17">
        <v>0</v>
      </c>
      <c r="AA1546" s="17">
        <v>0</v>
      </c>
      <c r="AB1546" s="17">
        <v>0</v>
      </c>
      <c r="AC1546" s="17">
        <f t="shared" si="12"/>
        <v>0</v>
      </c>
      <c r="AD1546" s="17">
        <v>0</v>
      </c>
      <c r="AE1546" s="17">
        <v>0</v>
      </c>
      <c r="AF1546" s="20" t="s">
        <v>262</v>
      </c>
      <c r="AG1546" s="20">
        <v>2021</v>
      </c>
      <c r="AH1546" s="21" t="s">
        <v>262</v>
      </c>
    </row>
    <row r="1547" spans="1:34" ht="61.5" x14ac:dyDescent="0.85">
      <c r="A1547" s="8">
        <v>1</v>
      </c>
      <c r="B1547" s="43">
        <f>SUBTOTAL(103,$A$1506:A1547)</f>
        <v>41</v>
      </c>
      <c r="C1547" s="64" t="s">
        <v>2567</v>
      </c>
      <c r="D1547" s="17">
        <f t="shared" si="11"/>
        <v>3488020.8</v>
      </c>
      <c r="E1547" s="17">
        <v>0</v>
      </c>
      <c r="F1547" s="17">
        <v>0</v>
      </c>
      <c r="G1547" s="17">
        <v>0</v>
      </c>
      <c r="H1547" s="17">
        <v>0</v>
      </c>
      <c r="I1547" s="17">
        <v>0</v>
      </c>
      <c r="J1547" s="17">
        <v>0</v>
      </c>
      <c r="K1547" s="49">
        <v>2</v>
      </c>
      <c r="L1547" s="17">
        <v>3488020.8</v>
      </c>
      <c r="M1547" s="17">
        <v>0</v>
      </c>
      <c r="N1547" s="17">
        <v>0</v>
      </c>
      <c r="O1547" s="17">
        <v>0</v>
      </c>
      <c r="P1547" s="17">
        <v>0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0</v>
      </c>
      <c r="W1547" s="17">
        <v>0</v>
      </c>
      <c r="X1547" s="17">
        <v>0</v>
      </c>
      <c r="Y1547" s="17">
        <v>0</v>
      </c>
      <c r="Z1547" s="17">
        <v>0</v>
      </c>
      <c r="AA1547" s="17">
        <v>0</v>
      </c>
      <c r="AB1547" s="17">
        <v>0</v>
      </c>
      <c r="AC1547" s="17">
        <f t="shared" si="12"/>
        <v>0</v>
      </c>
      <c r="AD1547" s="17">
        <v>0</v>
      </c>
      <c r="AE1547" s="17">
        <v>0</v>
      </c>
      <c r="AF1547" s="20" t="s">
        <v>262</v>
      </c>
      <c r="AG1547" s="20">
        <v>2021</v>
      </c>
      <c r="AH1547" s="21" t="s">
        <v>262</v>
      </c>
    </row>
    <row r="1548" spans="1:34" ht="61.5" x14ac:dyDescent="0.85">
      <c r="A1548" s="8">
        <v>1</v>
      </c>
      <c r="B1548" s="43">
        <f>SUBTOTAL(103,$A$1506:A1548)</f>
        <v>42</v>
      </c>
      <c r="C1548" s="64" t="s">
        <v>2568</v>
      </c>
      <c r="D1548" s="17">
        <f t="shared" si="11"/>
        <v>7143820.7999999998</v>
      </c>
      <c r="E1548" s="17">
        <v>0</v>
      </c>
      <c r="F1548" s="17">
        <v>0</v>
      </c>
      <c r="G1548" s="17">
        <v>0</v>
      </c>
      <c r="H1548" s="17">
        <v>0</v>
      </c>
      <c r="I1548" s="17">
        <v>0</v>
      </c>
      <c r="J1548" s="17">
        <v>0</v>
      </c>
      <c r="K1548" s="49">
        <v>4</v>
      </c>
      <c r="L1548" s="17">
        <v>7143820.7999999998</v>
      </c>
      <c r="M1548" s="17">
        <v>0</v>
      </c>
      <c r="N1548" s="17">
        <v>0</v>
      </c>
      <c r="O1548" s="17">
        <v>0</v>
      </c>
      <c r="P1548" s="17">
        <v>0</v>
      </c>
      <c r="Q1548" s="17">
        <v>0</v>
      </c>
      <c r="R1548" s="17">
        <v>0</v>
      </c>
      <c r="S1548" s="17">
        <v>0</v>
      </c>
      <c r="T1548" s="17">
        <v>0</v>
      </c>
      <c r="U1548" s="17">
        <v>0</v>
      </c>
      <c r="V1548" s="17">
        <v>0</v>
      </c>
      <c r="W1548" s="17">
        <v>0</v>
      </c>
      <c r="X1548" s="17">
        <v>0</v>
      </c>
      <c r="Y1548" s="17">
        <v>0</v>
      </c>
      <c r="Z1548" s="17">
        <v>0</v>
      </c>
      <c r="AA1548" s="17">
        <v>0</v>
      </c>
      <c r="AB1548" s="17">
        <v>0</v>
      </c>
      <c r="AC1548" s="17">
        <f t="shared" si="12"/>
        <v>0</v>
      </c>
      <c r="AD1548" s="17">
        <v>0</v>
      </c>
      <c r="AE1548" s="17">
        <v>0</v>
      </c>
      <c r="AF1548" s="20" t="s">
        <v>262</v>
      </c>
      <c r="AG1548" s="20">
        <v>2021</v>
      </c>
      <c r="AH1548" s="21" t="s">
        <v>262</v>
      </c>
    </row>
    <row r="1549" spans="1:34" ht="61.5" x14ac:dyDescent="0.85">
      <c r="A1549" s="8">
        <v>1</v>
      </c>
      <c r="B1549" s="43">
        <f>SUBTOTAL(103,$A$1506:A1549)</f>
        <v>43</v>
      </c>
      <c r="C1549" s="64" t="s">
        <v>2569</v>
      </c>
      <c r="D1549" s="17">
        <f t="shared" si="11"/>
        <v>5236740</v>
      </c>
      <c r="E1549" s="17">
        <v>0</v>
      </c>
      <c r="F1549" s="17">
        <v>0</v>
      </c>
      <c r="G1549" s="17">
        <v>0</v>
      </c>
      <c r="H1549" s="17">
        <v>0</v>
      </c>
      <c r="I1549" s="17">
        <v>0</v>
      </c>
      <c r="J1549" s="17">
        <v>0</v>
      </c>
      <c r="K1549" s="49">
        <v>3</v>
      </c>
      <c r="L1549" s="17">
        <v>5236740</v>
      </c>
      <c r="M1549" s="17">
        <v>0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0</v>
      </c>
      <c r="W1549" s="17">
        <v>0</v>
      </c>
      <c r="X1549" s="17">
        <v>0</v>
      </c>
      <c r="Y1549" s="17">
        <v>0</v>
      </c>
      <c r="Z1549" s="17">
        <v>0</v>
      </c>
      <c r="AA1549" s="17">
        <v>0</v>
      </c>
      <c r="AB1549" s="17">
        <v>0</v>
      </c>
      <c r="AC1549" s="17">
        <f t="shared" si="12"/>
        <v>0</v>
      </c>
      <c r="AD1549" s="17">
        <v>0</v>
      </c>
      <c r="AE1549" s="17">
        <v>0</v>
      </c>
      <c r="AF1549" s="20" t="s">
        <v>262</v>
      </c>
      <c r="AG1549" s="20">
        <v>2021</v>
      </c>
      <c r="AH1549" s="21" t="s">
        <v>262</v>
      </c>
    </row>
    <row r="1550" spans="1:34" ht="61.5" x14ac:dyDescent="0.85">
      <c r="A1550" s="8">
        <v>1</v>
      </c>
      <c r="B1550" s="43">
        <f>SUBTOTAL(103,$A$1506:A1550)</f>
        <v>44</v>
      </c>
      <c r="C1550" s="64" t="s">
        <v>2570</v>
      </c>
      <c r="D1550" s="17">
        <f t="shared" si="11"/>
        <v>3488659.2</v>
      </c>
      <c r="E1550" s="17">
        <v>0</v>
      </c>
      <c r="F1550" s="17">
        <v>0</v>
      </c>
      <c r="G1550" s="17">
        <v>0</v>
      </c>
      <c r="H1550" s="17">
        <v>0</v>
      </c>
      <c r="I1550" s="17">
        <v>0</v>
      </c>
      <c r="J1550" s="17">
        <v>0</v>
      </c>
      <c r="K1550" s="49">
        <v>2</v>
      </c>
      <c r="L1550" s="17">
        <v>3488659.2</v>
      </c>
      <c r="M1550" s="17">
        <v>0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0</v>
      </c>
      <c r="T1550" s="17">
        <v>0</v>
      </c>
      <c r="U1550" s="17">
        <v>0</v>
      </c>
      <c r="V1550" s="17">
        <v>0</v>
      </c>
      <c r="W1550" s="17">
        <v>0</v>
      </c>
      <c r="X1550" s="17">
        <v>0</v>
      </c>
      <c r="Y1550" s="17">
        <v>0</v>
      </c>
      <c r="Z1550" s="17">
        <v>0</v>
      </c>
      <c r="AA1550" s="17">
        <v>0</v>
      </c>
      <c r="AB1550" s="17">
        <v>0</v>
      </c>
      <c r="AC1550" s="17">
        <f t="shared" si="12"/>
        <v>0</v>
      </c>
      <c r="AD1550" s="17">
        <v>0</v>
      </c>
      <c r="AE1550" s="17">
        <v>0</v>
      </c>
      <c r="AF1550" s="20" t="s">
        <v>262</v>
      </c>
      <c r="AG1550" s="20">
        <v>2021</v>
      </c>
      <c r="AH1550" s="21" t="s">
        <v>262</v>
      </c>
    </row>
    <row r="1551" spans="1:34" ht="61.5" x14ac:dyDescent="0.85">
      <c r="A1551" s="8">
        <v>1</v>
      </c>
      <c r="B1551" s="43">
        <f>SUBTOTAL(103,$A$1506:A1551)</f>
        <v>45</v>
      </c>
      <c r="C1551" s="64" t="s">
        <v>2571</v>
      </c>
      <c r="D1551" s="17">
        <f t="shared" si="11"/>
        <v>12231550.799999999</v>
      </c>
      <c r="E1551" s="17">
        <v>0</v>
      </c>
      <c r="F1551" s="17">
        <v>0</v>
      </c>
      <c r="G1551" s="17">
        <v>0</v>
      </c>
      <c r="H1551" s="17">
        <v>0</v>
      </c>
      <c r="I1551" s="17">
        <v>0</v>
      </c>
      <c r="J1551" s="17">
        <v>0</v>
      </c>
      <c r="K1551" s="49">
        <v>7</v>
      </c>
      <c r="L1551" s="17">
        <v>12231550.799999999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17">
        <v>0</v>
      </c>
      <c r="U1551" s="17">
        <v>0</v>
      </c>
      <c r="V1551" s="17">
        <v>0</v>
      </c>
      <c r="W1551" s="17">
        <v>0</v>
      </c>
      <c r="X1551" s="17">
        <v>0</v>
      </c>
      <c r="Y1551" s="17">
        <v>0</v>
      </c>
      <c r="Z1551" s="17">
        <v>0</v>
      </c>
      <c r="AA1551" s="17">
        <v>0</v>
      </c>
      <c r="AB1551" s="17">
        <v>0</v>
      </c>
      <c r="AC1551" s="17">
        <f t="shared" si="12"/>
        <v>0</v>
      </c>
      <c r="AD1551" s="17">
        <v>0</v>
      </c>
      <c r="AE1551" s="17">
        <v>0</v>
      </c>
      <c r="AF1551" s="20" t="s">
        <v>262</v>
      </c>
      <c r="AG1551" s="20">
        <v>2021</v>
      </c>
      <c r="AH1551" s="21" t="s">
        <v>262</v>
      </c>
    </row>
    <row r="1552" spans="1:34" ht="61.5" x14ac:dyDescent="0.85">
      <c r="A1552" s="8">
        <v>1</v>
      </c>
      <c r="B1552" s="43">
        <f>SUBTOTAL(103,$A$1506:A1552)</f>
        <v>46</v>
      </c>
      <c r="C1552" s="64" t="s">
        <v>2572</v>
      </c>
      <c r="D1552" s="17">
        <f t="shared" si="11"/>
        <v>5242093.1999999993</v>
      </c>
      <c r="E1552" s="17">
        <v>0</v>
      </c>
      <c r="F1552" s="17">
        <v>0</v>
      </c>
      <c r="G1552" s="17">
        <v>0</v>
      </c>
      <c r="H1552" s="17">
        <v>0</v>
      </c>
      <c r="I1552" s="17">
        <v>0</v>
      </c>
      <c r="J1552" s="17">
        <v>0</v>
      </c>
      <c r="K1552" s="49">
        <v>3</v>
      </c>
      <c r="L1552" s="17">
        <v>5242093.1999999993</v>
      </c>
      <c r="M1552" s="17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0</v>
      </c>
      <c r="W1552" s="17">
        <v>0</v>
      </c>
      <c r="X1552" s="17">
        <v>0</v>
      </c>
      <c r="Y1552" s="17">
        <v>0</v>
      </c>
      <c r="Z1552" s="17">
        <v>0</v>
      </c>
      <c r="AA1552" s="17">
        <v>0</v>
      </c>
      <c r="AB1552" s="17">
        <v>0</v>
      </c>
      <c r="AC1552" s="17">
        <f t="shared" si="12"/>
        <v>0</v>
      </c>
      <c r="AD1552" s="17">
        <v>0</v>
      </c>
      <c r="AE1552" s="17">
        <v>0</v>
      </c>
      <c r="AF1552" s="20" t="s">
        <v>262</v>
      </c>
      <c r="AG1552" s="20">
        <v>2021</v>
      </c>
      <c r="AH1552" s="21" t="s">
        <v>262</v>
      </c>
    </row>
    <row r="1553" spans="1:93" ht="61.5" x14ac:dyDescent="0.85">
      <c r="A1553" s="8">
        <v>1</v>
      </c>
      <c r="B1553" s="43">
        <f>SUBTOTAL(103,$A$1506:A1553)</f>
        <v>47</v>
      </c>
      <c r="C1553" s="64" t="s">
        <v>2573</v>
      </c>
      <c r="D1553" s="17">
        <f t="shared" si="11"/>
        <v>8728080</v>
      </c>
      <c r="E1553" s="17">
        <v>0</v>
      </c>
      <c r="F1553" s="17">
        <v>0</v>
      </c>
      <c r="G1553" s="17">
        <v>0</v>
      </c>
      <c r="H1553" s="17">
        <v>0</v>
      </c>
      <c r="I1553" s="17">
        <v>0</v>
      </c>
      <c r="J1553" s="17">
        <v>0</v>
      </c>
      <c r="K1553" s="49">
        <v>5</v>
      </c>
      <c r="L1553" s="17">
        <v>8728080</v>
      </c>
      <c r="M1553" s="17">
        <v>0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17">
        <v>0</v>
      </c>
      <c r="U1553" s="17">
        <v>0</v>
      </c>
      <c r="V1553" s="17">
        <v>0</v>
      </c>
      <c r="W1553" s="17">
        <v>0</v>
      </c>
      <c r="X1553" s="17">
        <v>0</v>
      </c>
      <c r="Y1553" s="17">
        <v>0</v>
      </c>
      <c r="Z1553" s="17">
        <v>0</v>
      </c>
      <c r="AA1553" s="17">
        <v>0</v>
      </c>
      <c r="AB1553" s="17">
        <v>0</v>
      </c>
      <c r="AC1553" s="17">
        <f t="shared" si="12"/>
        <v>0</v>
      </c>
      <c r="AD1553" s="17">
        <v>0</v>
      </c>
      <c r="AE1553" s="17">
        <v>0</v>
      </c>
      <c r="AF1553" s="20" t="s">
        <v>262</v>
      </c>
      <c r="AG1553" s="20">
        <v>2021</v>
      </c>
      <c r="AH1553" s="21" t="s">
        <v>262</v>
      </c>
    </row>
    <row r="1554" spans="1:93" ht="61.5" x14ac:dyDescent="0.85">
      <c r="B1554" s="11" t="s">
        <v>1359</v>
      </c>
      <c r="C1554" s="11"/>
      <c r="D1554" s="129">
        <f>SUM(D1555:D1558)</f>
        <v>13438704.699999999</v>
      </c>
      <c r="E1554" s="17">
        <f t="shared" ref="E1554:AE1554" si="13">SUM(E1555:E1558)</f>
        <v>0</v>
      </c>
      <c r="F1554" s="17">
        <f t="shared" si="13"/>
        <v>0</v>
      </c>
      <c r="G1554" s="17">
        <f t="shared" si="13"/>
        <v>0</v>
      </c>
      <c r="H1554" s="17">
        <f t="shared" si="13"/>
        <v>0</v>
      </c>
      <c r="I1554" s="17">
        <f t="shared" si="13"/>
        <v>0</v>
      </c>
      <c r="J1554" s="17">
        <f t="shared" si="13"/>
        <v>0</v>
      </c>
      <c r="K1554" s="49">
        <f t="shared" si="13"/>
        <v>8</v>
      </c>
      <c r="L1554" s="17">
        <f t="shared" si="13"/>
        <v>13438704.699999999</v>
      </c>
      <c r="M1554" s="17">
        <f t="shared" si="13"/>
        <v>0</v>
      </c>
      <c r="N1554" s="17">
        <f t="shared" si="13"/>
        <v>0</v>
      </c>
      <c r="O1554" s="17">
        <f t="shared" si="13"/>
        <v>0</v>
      </c>
      <c r="P1554" s="17">
        <f t="shared" si="13"/>
        <v>0</v>
      </c>
      <c r="Q1554" s="17">
        <f t="shared" si="13"/>
        <v>0</v>
      </c>
      <c r="R1554" s="17">
        <f t="shared" si="13"/>
        <v>0</v>
      </c>
      <c r="S1554" s="17">
        <f t="shared" si="13"/>
        <v>0</v>
      </c>
      <c r="T1554" s="17">
        <f t="shared" si="13"/>
        <v>0</v>
      </c>
      <c r="U1554" s="17">
        <f t="shared" si="13"/>
        <v>0</v>
      </c>
      <c r="V1554" s="17">
        <f t="shared" si="13"/>
        <v>0</v>
      </c>
      <c r="W1554" s="17">
        <f t="shared" si="13"/>
        <v>0</v>
      </c>
      <c r="X1554" s="17">
        <f t="shared" si="13"/>
        <v>0</v>
      </c>
      <c r="Y1554" s="17">
        <f t="shared" si="13"/>
        <v>0</v>
      </c>
      <c r="Z1554" s="17">
        <f t="shared" si="13"/>
        <v>0</v>
      </c>
      <c r="AA1554" s="17">
        <f t="shared" si="13"/>
        <v>0</v>
      </c>
      <c r="AB1554" s="17">
        <f t="shared" si="13"/>
        <v>0</v>
      </c>
      <c r="AC1554" s="17">
        <f t="shared" si="13"/>
        <v>0</v>
      </c>
      <c r="AD1554" s="17">
        <f t="shared" si="13"/>
        <v>0</v>
      </c>
      <c r="AE1554" s="17">
        <f t="shared" si="13"/>
        <v>0</v>
      </c>
      <c r="AF1554" s="139" t="s">
        <v>718</v>
      </c>
      <c r="AG1554" s="139" t="s">
        <v>718</v>
      </c>
      <c r="AH1554" s="140" t="s">
        <v>718</v>
      </c>
    </row>
    <row r="1555" spans="1:93" ht="61.5" x14ac:dyDescent="0.85">
      <c r="A1555" s="8">
        <v>1</v>
      </c>
      <c r="B1555" s="43">
        <f>SUBTOTAL(103,$A$1506:A1555)</f>
        <v>48</v>
      </c>
      <c r="C1555" s="64" t="s">
        <v>424</v>
      </c>
      <c r="D1555" s="17">
        <f>E1555+F1555+G1555+H1555+I1555+J1555+L1555+N1555+P1555+R1555+T1555+U1555+V1555+W1555+X1555+Y1555+Z1555+AA1555+AB1555+AC1555+AD1555+AE1555</f>
        <v>2957619.0999999996</v>
      </c>
      <c r="E1555" s="17">
        <v>0</v>
      </c>
      <c r="F1555" s="17">
        <v>0</v>
      </c>
      <c r="G1555" s="17">
        <v>0</v>
      </c>
      <c r="H1555" s="17">
        <v>0</v>
      </c>
      <c r="I1555" s="17">
        <v>0</v>
      </c>
      <c r="J1555" s="17">
        <v>0</v>
      </c>
      <c r="K1555" s="50">
        <v>2</v>
      </c>
      <c r="L1555" s="17">
        <f>1478699.93+1478919.17</f>
        <v>2957619.0999999996</v>
      </c>
      <c r="M1555" s="17">
        <v>0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0</v>
      </c>
      <c r="W1555" s="17">
        <v>0</v>
      </c>
      <c r="X1555" s="17">
        <v>0</v>
      </c>
      <c r="Y1555" s="17">
        <v>0</v>
      </c>
      <c r="Z1555" s="17">
        <v>0</v>
      </c>
      <c r="AA1555" s="17">
        <v>0</v>
      </c>
      <c r="AB1555" s="17">
        <v>0</v>
      </c>
      <c r="AC1555" s="17">
        <f>ROUND(N1555*1.5%,2)</f>
        <v>0</v>
      </c>
      <c r="AD1555" s="17">
        <v>0</v>
      </c>
      <c r="AE1555" s="17">
        <v>0</v>
      </c>
      <c r="AF1555" s="20" t="s">
        <v>262</v>
      </c>
      <c r="AG1555" s="20">
        <v>2021</v>
      </c>
      <c r="AH1555" s="21" t="s">
        <v>262</v>
      </c>
    </row>
    <row r="1556" spans="1:93" ht="61.5" x14ac:dyDescent="0.85">
      <c r="A1556" s="8">
        <v>1</v>
      </c>
      <c r="B1556" s="43">
        <f>SUBTOTAL(103,$A$1506:A1556)</f>
        <v>49</v>
      </c>
      <c r="C1556" s="64" t="s">
        <v>2574</v>
      </c>
      <c r="D1556" s="17">
        <f>E1556+F1556+G1556+H1556+I1556+J1556+L1556+N1556+P1556+R1556+T1556+U1556+V1556+W1556+X1556+Y1556+Z1556+AA1556+AB1556+AC1556+AD1556+AE1556</f>
        <v>1751182.8</v>
      </c>
      <c r="E1556" s="17">
        <v>0</v>
      </c>
      <c r="F1556" s="17">
        <v>0</v>
      </c>
      <c r="G1556" s="17">
        <v>0</v>
      </c>
      <c r="H1556" s="17">
        <v>0</v>
      </c>
      <c r="I1556" s="17">
        <v>0</v>
      </c>
      <c r="J1556" s="17">
        <v>0</v>
      </c>
      <c r="K1556" s="50">
        <v>1</v>
      </c>
      <c r="L1556" s="17">
        <v>1751182.8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0</v>
      </c>
      <c r="S1556" s="17">
        <v>0</v>
      </c>
      <c r="T1556" s="17">
        <v>0</v>
      </c>
      <c r="U1556" s="17">
        <v>0</v>
      </c>
      <c r="V1556" s="17">
        <v>0</v>
      </c>
      <c r="W1556" s="17">
        <v>0</v>
      </c>
      <c r="X1556" s="17">
        <v>0</v>
      </c>
      <c r="Y1556" s="17">
        <v>0</v>
      </c>
      <c r="Z1556" s="17">
        <v>0</v>
      </c>
      <c r="AA1556" s="17">
        <v>0</v>
      </c>
      <c r="AB1556" s="17">
        <v>0</v>
      </c>
      <c r="AC1556" s="17">
        <f>ROUND(N1556*1.5%,2)</f>
        <v>0</v>
      </c>
      <c r="AD1556" s="17">
        <v>0</v>
      </c>
      <c r="AE1556" s="17">
        <v>0</v>
      </c>
      <c r="AF1556" s="20" t="s">
        <v>262</v>
      </c>
      <c r="AG1556" s="20">
        <v>2021</v>
      </c>
      <c r="AH1556" s="21" t="s">
        <v>262</v>
      </c>
    </row>
    <row r="1557" spans="1:93" ht="61.5" x14ac:dyDescent="0.85">
      <c r="A1557" s="8">
        <v>1</v>
      </c>
      <c r="B1557" s="43">
        <f>SUBTOTAL(103,$A$1506:A1557)</f>
        <v>50</v>
      </c>
      <c r="C1557" s="64" t="s">
        <v>2575</v>
      </c>
      <c r="D1557" s="17">
        <f>E1557+F1557+G1557+H1557+I1557+J1557+L1557+N1557+P1557+R1557+T1557+U1557+V1557+W1557+X1557+Y1557+Z1557+AA1557+AB1557+AC1557+AD1557+AE1557</f>
        <v>3495952.8</v>
      </c>
      <c r="E1557" s="17">
        <v>0</v>
      </c>
      <c r="F1557" s="17">
        <v>0</v>
      </c>
      <c r="G1557" s="17">
        <v>0</v>
      </c>
      <c r="H1557" s="17">
        <v>0</v>
      </c>
      <c r="I1557" s="17">
        <v>0</v>
      </c>
      <c r="J1557" s="17">
        <v>0</v>
      </c>
      <c r="K1557" s="50">
        <v>2</v>
      </c>
      <c r="L1557" s="17">
        <f>1747976.4*2</f>
        <v>3495952.8</v>
      </c>
      <c r="M1557" s="17">
        <v>0</v>
      </c>
      <c r="N1557" s="17">
        <v>0</v>
      </c>
      <c r="O1557" s="17">
        <v>0</v>
      </c>
      <c r="P1557" s="17">
        <v>0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0</v>
      </c>
      <c r="W1557" s="17">
        <v>0</v>
      </c>
      <c r="X1557" s="17">
        <v>0</v>
      </c>
      <c r="Y1557" s="17">
        <v>0</v>
      </c>
      <c r="Z1557" s="17">
        <v>0</v>
      </c>
      <c r="AA1557" s="17">
        <v>0</v>
      </c>
      <c r="AB1557" s="17">
        <v>0</v>
      </c>
      <c r="AC1557" s="17">
        <f>ROUND(N1557*1.5%,2)</f>
        <v>0</v>
      </c>
      <c r="AD1557" s="17">
        <v>0</v>
      </c>
      <c r="AE1557" s="17">
        <v>0</v>
      </c>
      <c r="AF1557" s="20" t="s">
        <v>262</v>
      </c>
      <c r="AG1557" s="20">
        <v>2021</v>
      </c>
      <c r="AH1557" s="21" t="s">
        <v>262</v>
      </c>
    </row>
    <row r="1558" spans="1:93" ht="61.5" x14ac:dyDescent="0.85">
      <c r="A1558" s="8">
        <v>1</v>
      </c>
      <c r="B1558" s="43">
        <f>SUBTOTAL(103,$A$1506:A1558)</f>
        <v>51</v>
      </c>
      <c r="C1558" s="64" t="s">
        <v>2576</v>
      </c>
      <c r="D1558" s="17">
        <f>E1558+F1558+G1558+H1558+I1558+J1558+L1558+N1558+P1558+R1558+T1558+U1558+V1558+W1558+X1558+Y1558+Z1558+AA1558+AB1558+AC1558+AD1558+AE1558</f>
        <v>5233950</v>
      </c>
      <c r="E1558" s="17">
        <v>0</v>
      </c>
      <c r="F1558" s="17">
        <v>0</v>
      </c>
      <c r="G1558" s="17">
        <v>0</v>
      </c>
      <c r="H1558" s="17">
        <v>0</v>
      </c>
      <c r="I1558" s="17">
        <v>0</v>
      </c>
      <c r="J1558" s="17">
        <v>0</v>
      </c>
      <c r="K1558" s="50">
        <v>3</v>
      </c>
      <c r="L1558" s="17">
        <f>1744650*3</f>
        <v>5233950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17">
        <v>0</v>
      </c>
      <c r="U1558" s="17">
        <v>0</v>
      </c>
      <c r="V1558" s="17">
        <v>0</v>
      </c>
      <c r="W1558" s="17">
        <v>0</v>
      </c>
      <c r="X1558" s="17">
        <v>0</v>
      </c>
      <c r="Y1558" s="17">
        <v>0</v>
      </c>
      <c r="Z1558" s="17">
        <v>0</v>
      </c>
      <c r="AA1558" s="17">
        <v>0</v>
      </c>
      <c r="AB1558" s="17">
        <v>0</v>
      </c>
      <c r="AC1558" s="17">
        <f>ROUND(N1558*1.5%,2)</f>
        <v>0</v>
      </c>
      <c r="AD1558" s="17">
        <v>0</v>
      </c>
      <c r="AE1558" s="17">
        <v>0</v>
      </c>
      <c r="AF1558" s="20" t="s">
        <v>262</v>
      </c>
      <c r="AG1558" s="20">
        <v>2021</v>
      </c>
      <c r="AH1558" s="21" t="s">
        <v>262</v>
      </c>
    </row>
    <row r="1559" spans="1:93" ht="61.5" x14ac:dyDescent="0.85">
      <c r="B1559" s="11" t="s">
        <v>725</v>
      </c>
      <c r="C1559" s="11"/>
      <c r="D1559" s="129">
        <f>SUM(D1560:D1565)</f>
        <v>51913217.799999997</v>
      </c>
      <c r="E1559" s="17">
        <f t="shared" ref="E1559:AE1559" si="14">SUM(E1560:E1565)</f>
        <v>0</v>
      </c>
      <c r="F1559" s="17">
        <f t="shared" si="14"/>
        <v>0</v>
      </c>
      <c r="G1559" s="17">
        <f t="shared" si="14"/>
        <v>0</v>
      </c>
      <c r="H1559" s="17">
        <f t="shared" si="14"/>
        <v>0</v>
      </c>
      <c r="I1559" s="17">
        <f t="shared" si="14"/>
        <v>0</v>
      </c>
      <c r="J1559" s="17">
        <f t="shared" si="14"/>
        <v>0</v>
      </c>
      <c r="K1559" s="49">
        <f t="shared" si="14"/>
        <v>23</v>
      </c>
      <c r="L1559" s="17">
        <f t="shared" si="14"/>
        <v>51913217.799999997</v>
      </c>
      <c r="M1559" s="17">
        <f t="shared" si="14"/>
        <v>0</v>
      </c>
      <c r="N1559" s="17">
        <f t="shared" si="14"/>
        <v>0</v>
      </c>
      <c r="O1559" s="17">
        <f t="shared" si="14"/>
        <v>0</v>
      </c>
      <c r="P1559" s="17">
        <f t="shared" si="14"/>
        <v>0</v>
      </c>
      <c r="Q1559" s="17">
        <f t="shared" si="14"/>
        <v>0</v>
      </c>
      <c r="R1559" s="17">
        <f t="shared" si="14"/>
        <v>0</v>
      </c>
      <c r="S1559" s="17">
        <f t="shared" si="14"/>
        <v>0</v>
      </c>
      <c r="T1559" s="17">
        <f t="shared" si="14"/>
        <v>0</v>
      </c>
      <c r="U1559" s="17">
        <f t="shared" si="14"/>
        <v>0</v>
      </c>
      <c r="V1559" s="17">
        <f t="shared" si="14"/>
        <v>0</v>
      </c>
      <c r="W1559" s="17">
        <f t="shared" si="14"/>
        <v>0</v>
      </c>
      <c r="X1559" s="17">
        <f t="shared" si="14"/>
        <v>0</v>
      </c>
      <c r="Y1559" s="17">
        <f t="shared" si="14"/>
        <v>0</v>
      </c>
      <c r="Z1559" s="17">
        <f t="shared" si="14"/>
        <v>0</v>
      </c>
      <c r="AA1559" s="17">
        <f t="shared" si="14"/>
        <v>0</v>
      </c>
      <c r="AB1559" s="17">
        <f t="shared" si="14"/>
        <v>0</v>
      </c>
      <c r="AC1559" s="17">
        <f t="shared" si="14"/>
        <v>0</v>
      </c>
      <c r="AD1559" s="17">
        <f t="shared" si="14"/>
        <v>0</v>
      </c>
      <c r="AE1559" s="17">
        <f t="shared" si="14"/>
        <v>0</v>
      </c>
      <c r="AF1559" s="139" t="s">
        <v>718</v>
      </c>
      <c r="AG1559" s="139" t="s">
        <v>718</v>
      </c>
      <c r="AH1559" s="140" t="s">
        <v>718</v>
      </c>
    </row>
    <row r="1560" spans="1:93" ht="61.5" x14ac:dyDescent="0.85">
      <c r="A1560" s="8">
        <v>1</v>
      </c>
      <c r="B1560" s="43">
        <f>SUBTOTAL(103,$A$1506:A1560)</f>
        <v>52</v>
      </c>
      <c r="C1560" s="64" t="s">
        <v>372</v>
      </c>
      <c r="D1560" s="17">
        <f t="shared" ref="D1560:D1565" si="15">E1560+F1560+G1560+H1560+I1560+J1560+L1560+N1560+P1560+R1560+T1560+U1560+V1560+W1560+X1560+Y1560+Z1560+AA1560+AB1560+AC1560+AD1560+AE1560</f>
        <v>6784672.5999999996</v>
      </c>
      <c r="E1560" s="17">
        <v>0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49">
        <v>4</v>
      </c>
      <c r="L1560" s="17">
        <f>L773</f>
        <v>6784672.5999999996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0</v>
      </c>
      <c r="W1560" s="17">
        <v>0</v>
      </c>
      <c r="X1560" s="17">
        <v>0</v>
      </c>
      <c r="Y1560" s="17">
        <v>0</v>
      </c>
      <c r="Z1560" s="17">
        <v>0</v>
      </c>
      <c r="AA1560" s="17">
        <v>0</v>
      </c>
      <c r="AB1560" s="17">
        <v>0</v>
      </c>
      <c r="AC1560" s="17">
        <f t="shared" ref="AC1560:AC1565" si="16">ROUND(N1560*1.5%,2)</f>
        <v>0</v>
      </c>
      <c r="AD1560" s="17">
        <v>0</v>
      </c>
      <c r="AE1560" s="17">
        <v>0</v>
      </c>
      <c r="AF1560" s="20" t="s">
        <v>262</v>
      </c>
      <c r="AG1560" s="20">
        <v>2021</v>
      </c>
      <c r="AH1560" s="21" t="s">
        <v>262</v>
      </c>
    </row>
    <row r="1561" spans="1:93" ht="61.5" x14ac:dyDescent="0.85">
      <c r="A1561" s="8">
        <v>1</v>
      </c>
      <c r="B1561" s="43">
        <f>SUBTOTAL(103,$A$1506:A1561)</f>
        <v>53</v>
      </c>
      <c r="C1561" s="64" t="s">
        <v>2577</v>
      </c>
      <c r="D1561" s="17">
        <f t="shared" si="15"/>
        <v>15527628</v>
      </c>
      <c r="E1561" s="17">
        <v>0</v>
      </c>
      <c r="F1561" s="17">
        <v>0</v>
      </c>
      <c r="G1561" s="17">
        <v>0</v>
      </c>
      <c r="H1561" s="17">
        <v>0</v>
      </c>
      <c r="I1561" s="17">
        <v>0</v>
      </c>
      <c r="J1561" s="17">
        <v>0</v>
      </c>
      <c r="K1561" s="49">
        <v>6</v>
      </c>
      <c r="L1561" s="17">
        <f>(2523421.2+2652454.8)*3</f>
        <v>15527628</v>
      </c>
      <c r="M1561" s="17">
        <v>0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  <c r="Z1561" s="17">
        <v>0</v>
      </c>
      <c r="AA1561" s="17">
        <v>0</v>
      </c>
      <c r="AB1561" s="17">
        <v>0</v>
      </c>
      <c r="AC1561" s="17">
        <f t="shared" si="16"/>
        <v>0</v>
      </c>
      <c r="AD1561" s="17">
        <v>0</v>
      </c>
      <c r="AE1561" s="17">
        <v>0</v>
      </c>
      <c r="AF1561" s="20" t="s">
        <v>262</v>
      </c>
      <c r="AG1561" s="20">
        <v>2021</v>
      </c>
      <c r="AH1561" s="21" t="s">
        <v>262</v>
      </c>
    </row>
    <row r="1562" spans="1:93" ht="61.5" x14ac:dyDescent="0.85">
      <c r="A1562" s="8">
        <v>1</v>
      </c>
      <c r="B1562" s="43">
        <f>SUBTOTAL(103,$A$1506:A1562)</f>
        <v>54</v>
      </c>
      <c r="C1562" s="64" t="s">
        <v>2578</v>
      </c>
      <c r="D1562" s="17">
        <f t="shared" si="15"/>
        <v>2207168.4</v>
      </c>
      <c r="E1562" s="17">
        <v>0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49">
        <v>1</v>
      </c>
      <c r="L1562" s="17">
        <v>2207168.4</v>
      </c>
      <c r="M1562" s="17">
        <v>0</v>
      </c>
      <c r="N1562" s="17">
        <v>0</v>
      </c>
      <c r="O1562" s="17">
        <v>0</v>
      </c>
      <c r="P1562" s="17">
        <v>0</v>
      </c>
      <c r="Q1562" s="17">
        <v>0</v>
      </c>
      <c r="R1562" s="17">
        <v>0</v>
      </c>
      <c r="S1562" s="17">
        <v>0</v>
      </c>
      <c r="T1562" s="17">
        <v>0</v>
      </c>
      <c r="U1562" s="17">
        <v>0</v>
      </c>
      <c r="V1562" s="17">
        <v>0</v>
      </c>
      <c r="W1562" s="17">
        <v>0</v>
      </c>
      <c r="X1562" s="17">
        <v>0</v>
      </c>
      <c r="Y1562" s="17">
        <v>0</v>
      </c>
      <c r="Z1562" s="17">
        <v>0</v>
      </c>
      <c r="AA1562" s="17">
        <v>0</v>
      </c>
      <c r="AB1562" s="17">
        <v>0</v>
      </c>
      <c r="AC1562" s="17">
        <f t="shared" si="16"/>
        <v>0</v>
      </c>
      <c r="AD1562" s="17">
        <v>0</v>
      </c>
      <c r="AE1562" s="17">
        <v>0</v>
      </c>
      <c r="AF1562" s="20" t="s">
        <v>262</v>
      </c>
      <c r="AG1562" s="20">
        <v>2021</v>
      </c>
      <c r="AH1562" s="21" t="s">
        <v>262</v>
      </c>
    </row>
    <row r="1563" spans="1:93" s="397" customFormat="1" ht="61.5" x14ac:dyDescent="0.85">
      <c r="A1563" s="8">
        <v>1</v>
      </c>
      <c r="B1563" s="43">
        <f>SUBTOTAL(103,$A$1506:A1563)</f>
        <v>55</v>
      </c>
      <c r="C1563" s="64" t="s">
        <v>2579</v>
      </c>
      <c r="D1563" s="17">
        <f t="shared" si="15"/>
        <v>11432166</v>
      </c>
      <c r="E1563" s="17">
        <v>0</v>
      </c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  <c r="K1563" s="49">
        <v>5</v>
      </c>
      <c r="L1563" s="17">
        <f>2286433.2*5</f>
        <v>11432166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0</v>
      </c>
      <c r="S1563" s="17">
        <v>0</v>
      </c>
      <c r="T1563" s="17">
        <v>0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  <c r="Z1563" s="17">
        <v>0</v>
      </c>
      <c r="AA1563" s="17">
        <v>0</v>
      </c>
      <c r="AB1563" s="17">
        <v>0</v>
      </c>
      <c r="AC1563" s="17">
        <f t="shared" si="16"/>
        <v>0</v>
      </c>
      <c r="AD1563" s="17">
        <v>0</v>
      </c>
      <c r="AE1563" s="17">
        <v>0</v>
      </c>
      <c r="AF1563" s="20" t="s">
        <v>262</v>
      </c>
      <c r="AG1563" s="20">
        <v>2021</v>
      </c>
      <c r="AH1563" s="21" t="s">
        <v>262</v>
      </c>
      <c r="CN1563" s="397" t="s">
        <v>1603</v>
      </c>
      <c r="CO1563" s="397">
        <v>47587.5</v>
      </c>
    </row>
    <row r="1564" spans="1:93" s="398" customFormat="1" ht="61.5" x14ac:dyDescent="0.85">
      <c r="A1564" s="8">
        <v>1</v>
      </c>
      <c r="B1564" s="43">
        <f>SUBTOTAL(103,$A$1506:A1564)</f>
        <v>56</v>
      </c>
      <c r="C1564" s="64" t="s">
        <v>2580</v>
      </c>
      <c r="D1564" s="17">
        <f t="shared" si="15"/>
        <v>9134438.4000000004</v>
      </c>
      <c r="E1564" s="17">
        <v>0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49">
        <v>4</v>
      </c>
      <c r="L1564" s="17">
        <f>2283609.6*4</f>
        <v>9134438.4000000004</v>
      </c>
      <c r="M1564" s="17">
        <v>0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17">
        <v>0</v>
      </c>
      <c r="U1564" s="17">
        <v>0</v>
      </c>
      <c r="V1564" s="17">
        <v>0</v>
      </c>
      <c r="W1564" s="17">
        <v>0</v>
      </c>
      <c r="X1564" s="17">
        <v>0</v>
      </c>
      <c r="Y1564" s="17">
        <v>0</v>
      </c>
      <c r="Z1564" s="17">
        <v>0</v>
      </c>
      <c r="AA1564" s="17">
        <v>0</v>
      </c>
      <c r="AB1564" s="17">
        <v>0</v>
      </c>
      <c r="AC1564" s="17">
        <f t="shared" si="16"/>
        <v>0</v>
      </c>
      <c r="AD1564" s="17">
        <v>0</v>
      </c>
      <c r="AE1564" s="17">
        <v>0</v>
      </c>
      <c r="AF1564" s="20" t="s">
        <v>262</v>
      </c>
      <c r="AG1564" s="20">
        <v>2021</v>
      </c>
      <c r="AH1564" s="21" t="s">
        <v>262</v>
      </c>
      <c r="CN1564" s="398" t="s">
        <v>1605</v>
      </c>
      <c r="CO1564" s="398">
        <v>53254.36</v>
      </c>
    </row>
    <row r="1565" spans="1:93" s="397" customFormat="1" ht="61.5" x14ac:dyDescent="0.85">
      <c r="A1565" s="8">
        <v>1</v>
      </c>
      <c r="B1565" s="43">
        <f>SUBTOTAL(103,$A$1506:A1565)</f>
        <v>57</v>
      </c>
      <c r="C1565" s="64" t="s">
        <v>2581</v>
      </c>
      <c r="D1565" s="17">
        <f t="shared" si="15"/>
        <v>6827144.3999999994</v>
      </c>
      <c r="E1565" s="17">
        <v>0</v>
      </c>
      <c r="F1565" s="17">
        <v>0</v>
      </c>
      <c r="G1565" s="17">
        <v>0</v>
      </c>
      <c r="H1565" s="17">
        <v>0</v>
      </c>
      <c r="I1565" s="17">
        <v>0</v>
      </c>
      <c r="J1565" s="17">
        <v>0</v>
      </c>
      <c r="K1565" s="49">
        <v>3</v>
      </c>
      <c r="L1565" s="17">
        <f>2275714.8*3</f>
        <v>6827144.3999999994</v>
      </c>
      <c r="M1565" s="17">
        <v>0</v>
      </c>
      <c r="N1565" s="17">
        <v>0</v>
      </c>
      <c r="O1565" s="17">
        <v>0</v>
      </c>
      <c r="P1565" s="17">
        <v>0</v>
      </c>
      <c r="Q1565" s="17">
        <v>0</v>
      </c>
      <c r="R1565" s="17">
        <v>0</v>
      </c>
      <c r="S1565" s="17">
        <v>0</v>
      </c>
      <c r="T1565" s="17">
        <v>0</v>
      </c>
      <c r="U1565" s="17">
        <v>0</v>
      </c>
      <c r="V1565" s="17">
        <v>0</v>
      </c>
      <c r="W1565" s="17">
        <v>0</v>
      </c>
      <c r="X1565" s="17">
        <v>0</v>
      </c>
      <c r="Y1565" s="17">
        <v>0</v>
      </c>
      <c r="Z1565" s="17">
        <v>0</v>
      </c>
      <c r="AA1565" s="17">
        <v>0</v>
      </c>
      <c r="AB1565" s="17">
        <v>0</v>
      </c>
      <c r="AC1565" s="17">
        <f t="shared" si="16"/>
        <v>0</v>
      </c>
      <c r="AD1565" s="17">
        <v>0</v>
      </c>
      <c r="AE1565" s="17">
        <v>0</v>
      </c>
      <c r="AF1565" s="20" t="s">
        <v>262</v>
      </c>
      <c r="AG1565" s="20">
        <v>2021</v>
      </c>
      <c r="AH1565" s="21" t="s">
        <v>262</v>
      </c>
      <c r="CN1565" s="397" t="s">
        <v>1605</v>
      </c>
      <c r="CO1565" s="397">
        <v>53254.36</v>
      </c>
    </row>
    <row r="1566" spans="1:93" s="397" customFormat="1" ht="91.5" x14ac:dyDescent="0.3">
      <c r="B1566" s="273" t="s">
        <v>1846</v>
      </c>
      <c r="C1566" s="274"/>
      <c r="D1566" s="274"/>
      <c r="E1566" s="274"/>
      <c r="F1566" s="274"/>
      <c r="G1566" s="274"/>
      <c r="H1566" s="274"/>
      <c r="I1566" s="274"/>
      <c r="J1566" s="274"/>
      <c r="K1566" s="274"/>
      <c r="L1566" s="274"/>
      <c r="M1566" s="274"/>
      <c r="N1566" s="274"/>
      <c r="O1566" s="274"/>
      <c r="P1566" s="274"/>
      <c r="Q1566" s="274"/>
      <c r="R1566" s="274"/>
      <c r="S1566" s="274"/>
      <c r="T1566" s="274"/>
      <c r="U1566" s="274"/>
      <c r="V1566" s="274"/>
      <c r="W1566" s="274"/>
      <c r="X1566" s="274"/>
      <c r="Y1566" s="274"/>
      <c r="Z1566" s="274"/>
      <c r="AA1566" s="274"/>
      <c r="AB1566" s="274"/>
      <c r="AC1566" s="274"/>
      <c r="AD1566" s="274"/>
      <c r="AE1566" s="274"/>
      <c r="AF1566" s="274"/>
      <c r="AG1566" s="274"/>
      <c r="AH1566" s="275"/>
      <c r="AK1566" s="399"/>
      <c r="AL1566" s="400"/>
      <c r="AU1566" s="401"/>
      <c r="BM1566" s="402"/>
      <c r="BW1566" s="401"/>
      <c r="BY1566" s="400"/>
      <c r="CA1566" s="401"/>
      <c r="CN1566" s="397" t="s">
        <v>1606</v>
      </c>
      <c r="CO1566" s="397">
        <v>44890.35</v>
      </c>
    </row>
    <row r="1567" spans="1:93" s="397" customFormat="1" ht="76.5" x14ac:dyDescent="0.3">
      <c r="A1567" s="401"/>
      <c r="B1567" s="271" t="s">
        <v>2366</v>
      </c>
      <c r="C1567" s="272"/>
      <c r="D1567" s="70">
        <f>D1568+D1577+D1594</f>
        <v>71182734.689999998</v>
      </c>
      <c r="E1567" s="70">
        <f t="shared" ref="E1567:AE1567" si="17">E1568+E1577+E1594</f>
        <v>0</v>
      </c>
      <c r="F1567" s="70">
        <f t="shared" si="17"/>
        <v>0</v>
      </c>
      <c r="G1567" s="70">
        <f t="shared" si="17"/>
        <v>1472849</v>
      </c>
      <c r="H1567" s="70">
        <f t="shared" si="17"/>
        <v>0</v>
      </c>
      <c r="I1567" s="70">
        <f t="shared" si="17"/>
        <v>1224682</v>
      </c>
      <c r="J1567" s="70">
        <f t="shared" si="17"/>
        <v>0</v>
      </c>
      <c r="K1567" s="116">
        <f t="shared" si="17"/>
        <v>0</v>
      </c>
      <c r="L1567" s="70">
        <f t="shared" si="17"/>
        <v>0</v>
      </c>
      <c r="M1567" s="70">
        <f t="shared" si="17"/>
        <v>13405.590000000002</v>
      </c>
      <c r="N1567" s="70">
        <f t="shared" si="17"/>
        <v>67680397.699999988</v>
      </c>
      <c r="O1567" s="70">
        <f t="shared" si="17"/>
        <v>0</v>
      </c>
      <c r="P1567" s="70">
        <f t="shared" si="17"/>
        <v>0</v>
      </c>
      <c r="Q1567" s="70">
        <f t="shared" si="17"/>
        <v>0</v>
      </c>
      <c r="R1567" s="70">
        <f t="shared" si="17"/>
        <v>0</v>
      </c>
      <c r="S1567" s="70">
        <f t="shared" si="17"/>
        <v>0</v>
      </c>
      <c r="T1567" s="70">
        <f t="shared" si="17"/>
        <v>0</v>
      </c>
      <c r="U1567" s="70">
        <f t="shared" si="17"/>
        <v>0</v>
      </c>
      <c r="V1567" s="70">
        <f t="shared" si="17"/>
        <v>0</v>
      </c>
      <c r="W1567" s="70">
        <f t="shared" si="17"/>
        <v>0</v>
      </c>
      <c r="X1567" s="70">
        <f t="shared" si="17"/>
        <v>0</v>
      </c>
      <c r="Y1567" s="70">
        <f t="shared" si="17"/>
        <v>0</v>
      </c>
      <c r="Z1567" s="70">
        <f t="shared" si="17"/>
        <v>0</v>
      </c>
      <c r="AA1567" s="70">
        <f t="shared" si="17"/>
        <v>0</v>
      </c>
      <c r="AB1567" s="70">
        <f t="shared" si="17"/>
        <v>0</v>
      </c>
      <c r="AC1567" s="70">
        <f t="shared" si="17"/>
        <v>804805.99</v>
      </c>
      <c r="AD1567" s="70">
        <f t="shared" si="17"/>
        <v>0</v>
      </c>
      <c r="AE1567" s="70">
        <f t="shared" si="17"/>
        <v>0</v>
      </c>
      <c r="AF1567" s="142" t="s">
        <v>1604</v>
      </c>
      <c r="AG1567" s="142" t="s">
        <v>1604</v>
      </c>
      <c r="AH1567" s="142" t="s">
        <v>1604</v>
      </c>
      <c r="AK1567" s="400"/>
      <c r="AL1567" s="400"/>
      <c r="AU1567" s="401"/>
      <c r="BM1567" s="402"/>
      <c r="BW1567" s="401"/>
      <c r="BY1567" s="400"/>
      <c r="CN1567" s="397" t="s">
        <v>1607</v>
      </c>
      <c r="CO1567" s="397">
        <v>52429.26</v>
      </c>
    </row>
    <row r="1568" spans="1:93" s="397" customFormat="1" ht="76.5" x14ac:dyDescent="0.3">
      <c r="A1568" s="401"/>
      <c r="B1568" s="271" t="s">
        <v>1609</v>
      </c>
      <c r="C1568" s="272"/>
      <c r="D1568" s="70">
        <f>D1569+D1575+D1573</f>
        <v>17288357.709999997</v>
      </c>
      <c r="E1568" s="141">
        <f t="shared" ref="E1568:AE1568" si="18">E1569+E1575+E1573</f>
        <v>0</v>
      </c>
      <c r="F1568" s="141">
        <f t="shared" si="18"/>
        <v>0</v>
      </c>
      <c r="G1568" s="141">
        <f t="shared" si="18"/>
        <v>994637</v>
      </c>
      <c r="H1568" s="141">
        <f t="shared" si="18"/>
        <v>0</v>
      </c>
      <c r="I1568" s="141">
        <f t="shared" si="18"/>
        <v>1224682</v>
      </c>
      <c r="J1568" s="141">
        <f t="shared" si="18"/>
        <v>0</v>
      </c>
      <c r="K1568" s="116">
        <f t="shared" si="18"/>
        <v>0</v>
      </c>
      <c r="L1568" s="141">
        <f t="shared" si="18"/>
        <v>0</v>
      </c>
      <c r="M1568" s="141">
        <f t="shared" si="18"/>
        <v>4580.72</v>
      </c>
      <c r="N1568" s="141">
        <f t="shared" si="18"/>
        <v>14965296.1</v>
      </c>
      <c r="O1568" s="141">
        <f t="shared" si="18"/>
        <v>0</v>
      </c>
      <c r="P1568" s="141">
        <f t="shared" si="18"/>
        <v>0</v>
      </c>
      <c r="Q1568" s="141">
        <f t="shared" si="18"/>
        <v>0</v>
      </c>
      <c r="R1568" s="141">
        <f t="shared" si="18"/>
        <v>0</v>
      </c>
      <c r="S1568" s="141">
        <f t="shared" si="18"/>
        <v>0</v>
      </c>
      <c r="T1568" s="141">
        <f t="shared" si="18"/>
        <v>0</v>
      </c>
      <c r="U1568" s="141">
        <f t="shared" si="18"/>
        <v>0</v>
      </c>
      <c r="V1568" s="141">
        <f t="shared" si="18"/>
        <v>0</v>
      </c>
      <c r="W1568" s="141">
        <f t="shared" si="18"/>
        <v>0</v>
      </c>
      <c r="X1568" s="141">
        <f t="shared" si="18"/>
        <v>0</v>
      </c>
      <c r="Y1568" s="141">
        <f t="shared" si="18"/>
        <v>0</v>
      </c>
      <c r="Z1568" s="141">
        <f t="shared" si="18"/>
        <v>0</v>
      </c>
      <c r="AA1568" s="141">
        <f t="shared" si="18"/>
        <v>0</v>
      </c>
      <c r="AB1568" s="141">
        <f t="shared" si="18"/>
        <v>0</v>
      </c>
      <c r="AC1568" s="70">
        <f t="shared" si="18"/>
        <v>103742.61</v>
      </c>
      <c r="AD1568" s="141">
        <f t="shared" si="18"/>
        <v>0</v>
      </c>
      <c r="AE1568" s="141">
        <f t="shared" si="18"/>
        <v>0</v>
      </c>
      <c r="AF1568" s="142" t="s">
        <v>1604</v>
      </c>
      <c r="AG1568" s="142" t="s">
        <v>1604</v>
      </c>
      <c r="AH1568" s="142" t="s">
        <v>1604</v>
      </c>
      <c r="AK1568" s="400"/>
      <c r="AL1568" s="400"/>
      <c r="AU1568" s="401"/>
      <c r="BM1568" s="402"/>
      <c r="BW1568" s="401"/>
      <c r="BY1568" s="400"/>
      <c r="CN1568" s="397" t="s">
        <v>1607</v>
      </c>
      <c r="CO1568" s="397">
        <v>52429.26</v>
      </c>
    </row>
    <row r="1569" spans="1:93" s="397" customFormat="1" ht="76.5" x14ac:dyDescent="0.3">
      <c r="A1569" s="401"/>
      <c r="B1569" s="143" t="s">
        <v>803</v>
      </c>
      <c r="C1569" s="12"/>
      <c r="D1569" s="70">
        <f>SUM(D1570:D1572)</f>
        <v>13535253.609999999</v>
      </c>
      <c r="E1569" s="141">
        <f t="shared" ref="E1569:AE1569" si="19">SUM(E1570:E1572)</f>
        <v>0</v>
      </c>
      <c r="F1569" s="141">
        <f t="shared" si="19"/>
        <v>0</v>
      </c>
      <c r="G1569" s="141">
        <f t="shared" si="19"/>
        <v>994637</v>
      </c>
      <c r="H1569" s="141">
        <f t="shared" si="19"/>
        <v>0</v>
      </c>
      <c r="I1569" s="141">
        <f t="shared" si="19"/>
        <v>1224682</v>
      </c>
      <c r="J1569" s="141">
        <f t="shared" si="19"/>
        <v>0</v>
      </c>
      <c r="K1569" s="116">
        <f t="shared" si="19"/>
        <v>0</v>
      </c>
      <c r="L1569" s="141">
        <f t="shared" si="19"/>
        <v>0</v>
      </c>
      <c r="M1569" s="141">
        <f t="shared" si="19"/>
        <v>3519.62</v>
      </c>
      <c r="N1569" s="141">
        <f t="shared" si="19"/>
        <v>11212192</v>
      </c>
      <c r="O1569" s="141">
        <f t="shared" si="19"/>
        <v>0</v>
      </c>
      <c r="P1569" s="141">
        <f t="shared" si="19"/>
        <v>0</v>
      </c>
      <c r="Q1569" s="141">
        <f t="shared" si="19"/>
        <v>0</v>
      </c>
      <c r="R1569" s="141">
        <f t="shared" si="19"/>
        <v>0</v>
      </c>
      <c r="S1569" s="141">
        <f t="shared" si="19"/>
        <v>0</v>
      </c>
      <c r="T1569" s="141">
        <f t="shared" si="19"/>
        <v>0</v>
      </c>
      <c r="U1569" s="141">
        <f t="shared" si="19"/>
        <v>0</v>
      </c>
      <c r="V1569" s="141">
        <f t="shared" si="19"/>
        <v>0</v>
      </c>
      <c r="W1569" s="141">
        <f t="shared" si="19"/>
        <v>0</v>
      </c>
      <c r="X1569" s="141">
        <f t="shared" si="19"/>
        <v>0</v>
      </c>
      <c r="Y1569" s="141">
        <f t="shared" si="19"/>
        <v>0</v>
      </c>
      <c r="Z1569" s="141">
        <f t="shared" si="19"/>
        <v>0</v>
      </c>
      <c r="AA1569" s="141">
        <f t="shared" si="19"/>
        <v>0</v>
      </c>
      <c r="AB1569" s="141">
        <f t="shared" si="19"/>
        <v>0</v>
      </c>
      <c r="AC1569" s="70">
        <f t="shared" si="19"/>
        <v>103742.61</v>
      </c>
      <c r="AD1569" s="141">
        <f t="shared" si="19"/>
        <v>0</v>
      </c>
      <c r="AE1569" s="141">
        <f t="shared" si="19"/>
        <v>0</v>
      </c>
      <c r="AF1569" s="142" t="s">
        <v>1604</v>
      </c>
      <c r="AG1569" s="142" t="s">
        <v>1604</v>
      </c>
      <c r="AH1569" s="142" t="s">
        <v>1604</v>
      </c>
      <c r="AK1569" s="400"/>
      <c r="AL1569" s="400"/>
      <c r="AU1569" s="401"/>
      <c r="BM1569" s="402"/>
      <c r="BW1569" s="401"/>
      <c r="BY1569" s="400"/>
      <c r="CN1569" s="397" t="s">
        <v>1607</v>
      </c>
      <c r="CO1569" s="397">
        <v>52429.26</v>
      </c>
    </row>
    <row r="1570" spans="1:93" s="397" customFormat="1" ht="61.5" x14ac:dyDescent="0.3">
      <c r="B1570" s="68">
        <v>1</v>
      </c>
      <c r="C1570" s="12" t="s">
        <v>1814</v>
      </c>
      <c r="D1570" s="70">
        <f>E1570+F1570+G1570+H1570+I1570+J1570+L1570+N1570+P1570+R1570+T1570+U1570+V1570+W1570+X1570+Y1570+Z1570+AA1570+AB1570+AC1570+AD1570+AE1570</f>
        <v>4228150.99</v>
      </c>
      <c r="E1570" s="69">
        <v>0</v>
      </c>
      <c r="F1570" s="70">
        <v>0</v>
      </c>
      <c r="G1570" s="70">
        <v>0</v>
      </c>
      <c r="H1570" s="70">
        <v>0</v>
      </c>
      <c r="I1570" s="70">
        <v>0</v>
      </c>
      <c r="J1570" s="70">
        <v>0</v>
      </c>
      <c r="K1570" s="116">
        <v>0</v>
      </c>
      <c r="L1570" s="70">
        <v>0</v>
      </c>
      <c r="M1570" s="70">
        <v>1122.67</v>
      </c>
      <c r="N1570" s="70">
        <v>4165666</v>
      </c>
      <c r="O1570" s="70">
        <v>0</v>
      </c>
      <c r="P1570" s="70">
        <v>0</v>
      </c>
      <c r="Q1570" s="70">
        <v>0</v>
      </c>
      <c r="R1570" s="70">
        <v>0</v>
      </c>
      <c r="S1570" s="70">
        <v>0</v>
      </c>
      <c r="T1570" s="70">
        <v>0</v>
      </c>
      <c r="U1570" s="70">
        <v>0</v>
      </c>
      <c r="V1570" s="70">
        <v>0</v>
      </c>
      <c r="W1570" s="70">
        <v>0</v>
      </c>
      <c r="X1570" s="70">
        <v>0</v>
      </c>
      <c r="Y1570" s="70">
        <v>0</v>
      </c>
      <c r="Z1570" s="70">
        <v>0</v>
      </c>
      <c r="AA1570" s="70">
        <v>0</v>
      </c>
      <c r="AB1570" s="70">
        <v>0</v>
      </c>
      <c r="AC1570" s="70">
        <v>62484.99</v>
      </c>
      <c r="AD1570" s="70">
        <v>0</v>
      </c>
      <c r="AE1570" s="70">
        <v>0</v>
      </c>
      <c r="AF1570" s="251" t="s">
        <v>262</v>
      </c>
      <c r="AG1570" s="251">
        <v>2020</v>
      </c>
      <c r="AH1570" s="251">
        <v>2020</v>
      </c>
      <c r="AK1570" s="399"/>
      <c r="AL1570" s="400"/>
      <c r="AU1570" s="401"/>
      <c r="BM1570" s="402"/>
      <c r="BW1570" s="401"/>
      <c r="BY1570" s="400"/>
      <c r="CA1570" s="401"/>
      <c r="CN1570" s="397" t="s">
        <v>1606</v>
      </c>
      <c r="CO1570" s="397">
        <v>44890.35</v>
      </c>
    </row>
    <row r="1571" spans="1:93" s="403" customFormat="1" ht="61.5" x14ac:dyDescent="0.85">
      <c r="A1571" s="401"/>
      <c r="B1571" s="68">
        <v>2</v>
      </c>
      <c r="C1571" s="12" t="s">
        <v>1817</v>
      </c>
      <c r="D1571" s="70">
        <f>E1571+F1571+G1571+H1571+I1571+J1571+L1571+N1571+P1571+R1571+T1571+U1571+V1571+W1571+X1571+Y1571+Z1571+AA1571+AB1571+AC1571+AD1571+AE1571</f>
        <v>2791765.62</v>
      </c>
      <c r="E1571" s="69">
        <v>0</v>
      </c>
      <c r="F1571" s="70">
        <v>0</v>
      </c>
      <c r="G1571" s="70">
        <v>0</v>
      </c>
      <c r="H1571" s="70">
        <v>0</v>
      </c>
      <c r="I1571" s="70">
        <v>0</v>
      </c>
      <c r="J1571" s="70">
        <v>0</v>
      </c>
      <c r="K1571" s="116">
        <v>0</v>
      </c>
      <c r="L1571" s="70">
        <v>0</v>
      </c>
      <c r="M1571" s="70">
        <v>847.2</v>
      </c>
      <c r="N1571" s="70">
        <v>2750508</v>
      </c>
      <c r="O1571" s="70">
        <v>0</v>
      </c>
      <c r="P1571" s="70">
        <v>0</v>
      </c>
      <c r="Q1571" s="70">
        <v>0</v>
      </c>
      <c r="R1571" s="70">
        <v>0</v>
      </c>
      <c r="S1571" s="70">
        <v>0</v>
      </c>
      <c r="T1571" s="70">
        <v>0</v>
      </c>
      <c r="U1571" s="70">
        <v>0</v>
      </c>
      <c r="V1571" s="70">
        <v>0</v>
      </c>
      <c r="W1571" s="70">
        <v>0</v>
      </c>
      <c r="X1571" s="70">
        <v>0</v>
      </c>
      <c r="Y1571" s="70">
        <v>0</v>
      </c>
      <c r="Z1571" s="70">
        <v>0</v>
      </c>
      <c r="AA1571" s="70">
        <v>0</v>
      </c>
      <c r="AB1571" s="70">
        <v>0</v>
      </c>
      <c r="AC1571" s="70">
        <v>41257.620000000003</v>
      </c>
      <c r="AD1571" s="70">
        <v>0</v>
      </c>
      <c r="AE1571" s="70">
        <v>0</v>
      </c>
      <c r="AF1571" s="251" t="s">
        <v>262</v>
      </c>
      <c r="AG1571" s="251">
        <v>2020</v>
      </c>
      <c r="AH1571" s="251">
        <v>2020</v>
      </c>
      <c r="AK1571" s="400"/>
      <c r="AL1571" s="400"/>
      <c r="AU1571" s="401"/>
      <c r="BM1571" s="402"/>
      <c r="BW1571" s="401"/>
      <c r="BY1571" s="400"/>
      <c r="CN1571" s="403" t="s">
        <v>1607</v>
      </c>
      <c r="CO1571" s="403">
        <v>52429.26</v>
      </c>
    </row>
    <row r="1572" spans="1:93" s="397" customFormat="1" ht="61.5" x14ac:dyDescent="0.3">
      <c r="B1572" s="68">
        <v>3</v>
      </c>
      <c r="C1572" s="12" t="s">
        <v>1818</v>
      </c>
      <c r="D1572" s="70">
        <f>E1572+F1572+G1572+H1572+I1572+J1572+L1572+N1572+P1572+R1572+T1572+U1572+V1572+W1572+X1572+Y1572+Z1572+AA1572+AB1572+AC1572+AD1572+AE1572</f>
        <v>6515337</v>
      </c>
      <c r="E1572" s="69">
        <v>0</v>
      </c>
      <c r="F1572" s="70">
        <v>0</v>
      </c>
      <c r="G1572" s="70">
        <v>994637</v>
      </c>
      <c r="H1572" s="70">
        <v>0</v>
      </c>
      <c r="I1572" s="70">
        <v>1224682</v>
      </c>
      <c r="J1572" s="70">
        <v>0</v>
      </c>
      <c r="K1572" s="116">
        <v>0</v>
      </c>
      <c r="L1572" s="70">
        <v>0</v>
      </c>
      <c r="M1572" s="70">
        <v>1549.75</v>
      </c>
      <c r="N1572" s="70">
        <v>4296018</v>
      </c>
      <c r="O1572" s="70">
        <v>0</v>
      </c>
      <c r="P1572" s="70">
        <v>0</v>
      </c>
      <c r="Q1572" s="70">
        <v>0</v>
      </c>
      <c r="R1572" s="70">
        <v>0</v>
      </c>
      <c r="S1572" s="70">
        <v>0</v>
      </c>
      <c r="T1572" s="70">
        <v>0</v>
      </c>
      <c r="U1572" s="70">
        <v>0</v>
      </c>
      <c r="V1572" s="70">
        <v>0</v>
      </c>
      <c r="W1572" s="70">
        <v>0</v>
      </c>
      <c r="X1572" s="70">
        <v>0</v>
      </c>
      <c r="Y1572" s="70">
        <v>0</v>
      </c>
      <c r="Z1572" s="70">
        <v>0</v>
      </c>
      <c r="AA1572" s="70">
        <v>0</v>
      </c>
      <c r="AB1572" s="70">
        <v>0</v>
      </c>
      <c r="AC1572" s="70">
        <v>0</v>
      </c>
      <c r="AD1572" s="70">
        <v>0</v>
      </c>
      <c r="AE1572" s="70">
        <v>0</v>
      </c>
      <c r="AF1572" s="251" t="s">
        <v>262</v>
      </c>
      <c r="AG1572" s="251">
        <v>2020</v>
      </c>
      <c r="AH1572" s="251" t="s">
        <v>262</v>
      </c>
      <c r="AK1572" s="399"/>
      <c r="AL1572" s="400"/>
      <c r="AU1572" s="401"/>
      <c r="BM1572" s="402"/>
      <c r="BW1572" s="401"/>
      <c r="BY1572" s="400"/>
      <c r="CA1572" s="401"/>
      <c r="CN1572" s="397" t="s">
        <v>1606</v>
      </c>
      <c r="CO1572" s="397">
        <v>44890.35</v>
      </c>
    </row>
    <row r="1573" spans="1:93" s="403" customFormat="1" ht="76.5" x14ac:dyDescent="0.85">
      <c r="A1573" s="401"/>
      <c r="B1573" s="143" t="s">
        <v>802</v>
      </c>
      <c r="C1573" s="12"/>
      <c r="D1573" s="70">
        <f t="shared" ref="D1573:AE1575" si="20">SUM(D1574:D1574)</f>
        <v>1806013.41</v>
      </c>
      <c r="E1573" s="141">
        <f t="shared" si="20"/>
        <v>0</v>
      </c>
      <c r="F1573" s="141">
        <f t="shared" si="20"/>
        <v>0</v>
      </c>
      <c r="G1573" s="141">
        <f t="shared" si="20"/>
        <v>0</v>
      </c>
      <c r="H1573" s="141">
        <f t="shared" si="20"/>
        <v>0</v>
      </c>
      <c r="I1573" s="141">
        <f t="shared" si="20"/>
        <v>0</v>
      </c>
      <c r="J1573" s="141">
        <f t="shared" si="20"/>
        <v>0</v>
      </c>
      <c r="K1573" s="116">
        <f t="shared" si="20"/>
        <v>0</v>
      </c>
      <c r="L1573" s="141">
        <f t="shared" si="20"/>
        <v>0</v>
      </c>
      <c r="M1573" s="141">
        <f t="shared" si="20"/>
        <v>691.1</v>
      </c>
      <c r="N1573" s="141">
        <f t="shared" si="20"/>
        <v>1806013.41</v>
      </c>
      <c r="O1573" s="141">
        <f t="shared" si="20"/>
        <v>0</v>
      </c>
      <c r="P1573" s="141">
        <f t="shared" si="20"/>
        <v>0</v>
      </c>
      <c r="Q1573" s="141">
        <f t="shared" si="20"/>
        <v>0</v>
      </c>
      <c r="R1573" s="141">
        <f t="shared" si="20"/>
        <v>0</v>
      </c>
      <c r="S1573" s="141">
        <f t="shared" si="20"/>
        <v>0</v>
      </c>
      <c r="T1573" s="141">
        <f t="shared" si="20"/>
        <v>0</v>
      </c>
      <c r="U1573" s="141">
        <f t="shared" si="20"/>
        <v>0</v>
      </c>
      <c r="V1573" s="141">
        <f t="shared" si="20"/>
        <v>0</v>
      </c>
      <c r="W1573" s="141">
        <f t="shared" si="20"/>
        <v>0</v>
      </c>
      <c r="X1573" s="141">
        <f t="shared" si="20"/>
        <v>0</v>
      </c>
      <c r="Y1573" s="141">
        <f t="shared" si="20"/>
        <v>0</v>
      </c>
      <c r="Z1573" s="141">
        <f t="shared" si="20"/>
        <v>0</v>
      </c>
      <c r="AA1573" s="141">
        <f t="shared" si="20"/>
        <v>0</v>
      </c>
      <c r="AB1573" s="141">
        <f t="shared" si="20"/>
        <v>0</v>
      </c>
      <c r="AC1573" s="70">
        <f t="shared" si="20"/>
        <v>0</v>
      </c>
      <c r="AD1573" s="141">
        <f t="shared" si="20"/>
        <v>0</v>
      </c>
      <c r="AE1573" s="141">
        <f t="shared" si="20"/>
        <v>0</v>
      </c>
      <c r="AF1573" s="142" t="s">
        <v>1604</v>
      </c>
      <c r="AG1573" s="142" t="s">
        <v>1604</v>
      </c>
      <c r="AH1573" s="142" t="s">
        <v>1604</v>
      </c>
      <c r="AK1573" s="400"/>
      <c r="AL1573" s="400"/>
      <c r="AU1573" s="401"/>
      <c r="BM1573" s="402"/>
      <c r="BW1573" s="401"/>
      <c r="BY1573" s="400"/>
      <c r="CN1573" s="403" t="s">
        <v>1607</v>
      </c>
      <c r="CO1573" s="403">
        <v>52429.26</v>
      </c>
    </row>
    <row r="1574" spans="1:93" s="397" customFormat="1" ht="61.5" x14ac:dyDescent="0.3">
      <c r="B1574" s="68">
        <v>4</v>
      </c>
      <c r="C1574" s="64" t="s">
        <v>1816</v>
      </c>
      <c r="D1574" s="70">
        <f>E1574+F1574+G1574+H1574+I1574+J1574+L1574+N1574+P1574+R1574+T1574+U1574+V1574+W1574+X1574+Y1574+Z1574+AA1574+AB1574+AC1574+AD1574+AE1574</f>
        <v>1806013.41</v>
      </c>
      <c r="E1574" s="69">
        <v>0</v>
      </c>
      <c r="F1574" s="70">
        <v>0</v>
      </c>
      <c r="G1574" s="70">
        <v>0</v>
      </c>
      <c r="H1574" s="70">
        <v>0</v>
      </c>
      <c r="I1574" s="70">
        <v>0</v>
      </c>
      <c r="J1574" s="70">
        <v>0</v>
      </c>
      <c r="K1574" s="116">
        <v>0</v>
      </c>
      <c r="L1574" s="70">
        <v>0</v>
      </c>
      <c r="M1574" s="70">
        <v>691.1</v>
      </c>
      <c r="N1574" s="70">
        <v>1806013.41</v>
      </c>
      <c r="O1574" s="70">
        <v>0</v>
      </c>
      <c r="P1574" s="70">
        <v>0</v>
      </c>
      <c r="Q1574" s="70">
        <v>0</v>
      </c>
      <c r="R1574" s="70">
        <v>0</v>
      </c>
      <c r="S1574" s="70">
        <v>0</v>
      </c>
      <c r="T1574" s="70">
        <v>0</v>
      </c>
      <c r="U1574" s="70">
        <v>0</v>
      </c>
      <c r="V1574" s="70">
        <v>0</v>
      </c>
      <c r="W1574" s="70">
        <v>0</v>
      </c>
      <c r="X1574" s="70">
        <v>0</v>
      </c>
      <c r="Y1574" s="70">
        <v>0</v>
      </c>
      <c r="Z1574" s="70">
        <v>0</v>
      </c>
      <c r="AA1574" s="70">
        <v>0</v>
      </c>
      <c r="AB1574" s="70">
        <v>0</v>
      </c>
      <c r="AC1574" s="70">
        <v>0</v>
      </c>
      <c r="AD1574" s="70">
        <v>0</v>
      </c>
      <c r="AE1574" s="70">
        <v>0</v>
      </c>
      <c r="AF1574" s="251" t="s">
        <v>262</v>
      </c>
      <c r="AG1574" s="251">
        <v>2020</v>
      </c>
      <c r="AH1574" s="251" t="s">
        <v>262</v>
      </c>
      <c r="CN1574" s="397" t="s">
        <v>1605</v>
      </c>
      <c r="CO1574" s="397">
        <v>53254.36</v>
      </c>
    </row>
    <row r="1575" spans="1:93" s="397" customFormat="1" ht="76.5" x14ac:dyDescent="0.3">
      <c r="B1575" s="143" t="s">
        <v>856</v>
      </c>
      <c r="C1575" s="12"/>
      <c r="D1575" s="70">
        <f t="shared" si="20"/>
        <v>1947090.69</v>
      </c>
      <c r="E1575" s="141">
        <f t="shared" si="20"/>
        <v>0</v>
      </c>
      <c r="F1575" s="141">
        <f t="shared" si="20"/>
        <v>0</v>
      </c>
      <c r="G1575" s="141">
        <f t="shared" si="20"/>
        <v>0</v>
      </c>
      <c r="H1575" s="141">
        <f t="shared" si="20"/>
        <v>0</v>
      </c>
      <c r="I1575" s="141">
        <f t="shared" si="20"/>
        <v>0</v>
      </c>
      <c r="J1575" s="141">
        <f t="shared" si="20"/>
        <v>0</v>
      </c>
      <c r="K1575" s="116">
        <f t="shared" si="20"/>
        <v>0</v>
      </c>
      <c r="L1575" s="141">
        <f t="shared" si="20"/>
        <v>0</v>
      </c>
      <c r="M1575" s="141">
        <f t="shared" si="20"/>
        <v>370</v>
      </c>
      <c r="N1575" s="141">
        <f t="shared" si="20"/>
        <v>1947090.69</v>
      </c>
      <c r="O1575" s="141">
        <f t="shared" si="20"/>
        <v>0</v>
      </c>
      <c r="P1575" s="141">
        <f t="shared" si="20"/>
        <v>0</v>
      </c>
      <c r="Q1575" s="141">
        <f t="shared" si="20"/>
        <v>0</v>
      </c>
      <c r="R1575" s="141">
        <f t="shared" si="20"/>
        <v>0</v>
      </c>
      <c r="S1575" s="141">
        <f t="shared" si="20"/>
        <v>0</v>
      </c>
      <c r="T1575" s="141">
        <f t="shared" si="20"/>
        <v>0</v>
      </c>
      <c r="U1575" s="141">
        <f t="shared" si="20"/>
        <v>0</v>
      </c>
      <c r="V1575" s="141">
        <f t="shared" si="20"/>
        <v>0</v>
      </c>
      <c r="W1575" s="141">
        <f t="shared" si="20"/>
        <v>0</v>
      </c>
      <c r="X1575" s="141">
        <f t="shared" si="20"/>
        <v>0</v>
      </c>
      <c r="Y1575" s="141">
        <f t="shared" si="20"/>
        <v>0</v>
      </c>
      <c r="Z1575" s="141">
        <f t="shared" si="20"/>
        <v>0</v>
      </c>
      <c r="AA1575" s="141">
        <f t="shared" si="20"/>
        <v>0</v>
      </c>
      <c r="AB1575" s="141">
        <f t="shared" si="20"/>
        <v>0</v>
      </c>
      <c r="AC1575" s="70">
        <f t="shared" si="20"/>
        <v>0</v>
      </c>
      <c r="AD1575" s="141">
        <f t="shared" si="20"/>
        <v>0</v>
      </c>
      <c r="AE1575" s="141">
        <f t="shared" si="20"/>
        <v>0</v>
      </c>
      <c r="AF1575" s="142" t="s">
        <v>1604</v>
      </c>
      <c r="AG1575" s="142" t="s">
        <v>1604</v>
      </c>
      <c r="AH1575" s="142" t="s">
        <v>1604</v>
      </c>
      <c r="AK1575" s="399"/>
      <c r="AL1575" s="400"/>
      <c r="AU1575" s="401"/>
      <c r="BM1575" s="402"/>
      <c r="BW1575" s="401"/>
      <c r="BY1575" s="400"/>
      <c r="CA1575" s="401"/>
      <c r="CN1575" s="397" t="s">
        <v>1606</v>
      </c>
      <c r="CO1575" s="397">
        <v>44890.35</v>
      </c>
    </row>
    <row r="1576" spans="1:93" s="397" customFormat="1" ht="61.5" x14ac:dyDescent="0.3">
      <c r="A1576" s="401"/>
      <c r="B1576" s="68">
        <v>5</v>
      </c>
      <c r="C1576" s="64" t="s">
        <v>1852</v>
      </c>
      <c r="D1576" s="70">
        <f>E1576+F1576+G1576+H1576+I1576+J1576+L1576+N1576+P1576+R1576+T1576+U1576+V1576+W1576+X1576+Y1576+Z1576+AA1576+AB1576+AC1576+AD1576+AE1576</f>
        <v>1947090.69</v>
      </c>
      <c r="E1576" s="69">
        <v>0</v>
      </c>
      <c r="F1576" s="70">
        <v>0</v>
      </c>
      <c r="G1576" s="70">
        <v>0</v>
      </c>
      <c r="H1576" s="70">
        <v>0</v>
      </c>
      <c r="I1576" s="70">
        <v>0</v>
      </c>
      <c r="J1576" s="70">
        <v>0</v>
      </c>
      <c r="K1576" s="116">
        <v>0</v>
      </c>
      <c r="L1576" s="70">
        <v>0</v>
      </c>
      <c r="M1576" s="70">
        <v>370</v>
      </c>
      <c r="N1576" s="70">
        <v>1947090.69</v>
      </c>
      <c r="O1576" s="70">
        <v>0</v>
      </c>
      <c r="P1576" s="70">
        <v>0</v>
      </c>
      <c r="Q1576" s="70">
        <v>0</v>
      </c>
      <c r="R1576" s="70">
        <v>0</v>
      </c>
      <c r="S1576" s="70">
        <v>0</v>
      </c>
      <c r="T1576" s="70">
        <v>0</v>
      </c>
      <c r="U1576" s="70">
        <v>0</v>
      </c>
      <c r="V1576" s="70">
        <v>0</v>
      </c>
      <c r="W1576" s="70">
        <v>0</v>
      </c>
      <c r="X1576" s="70">
        <v>0</v>
      </c>
      <c r="Y1576" s="70">
        <v>0</v>
      </c>
      <c r="Z1576" s="70">
        <v>0</v>
      </c>
      <c r="AA1576" s="70">
        <v>0</v>
      </c>
      <c r="AB1576" s="70">
        <v>0</v>
      </c>
      <c r="AC1576" s="70">
        <v>0</v>
      </c>
      <c r="AD1576" s="70">
        <v>0</v>
      </c>
      <c r="AE1576" s="70">
        <v>0</v>
      </c>
      <c r="AF1576" s="251" t="s">
        <v>262</v>
      </c>
      <c r="AG1576" s="251">
        <v>2020</v>
      </c>
      <c r="AH1576" s="251" t="s">
        <v>262</v>
      </c>
      <c r="AK1576" s="400"/>
      <c r="AL1576" s="400"/>
      <c r="AU1576" s="401"/>
      <c r="BM1576" s="402"/>
      <c r="BW1576" s="401"/>
      <c r="BY1576" s="400"/>
      <c r="CN1576" s="397" t="s">
        <v>1607</v>
      </c>
      <c r="CO1576" s="397">
        <v>52429.26</v>
      </c>
    </row>
    <row r="1577" spans="1:93" s="397" customFormat="1" ht="76.5" x14ac:dyDescent="0.3">
      <c r="A1577" s="401"/>
      <c r="B1577" s="271" t="s">
        <v>2360</v>
      </c>
      <c r="C1577" s="272"/>
      <c r="D1577" s="70">
        <f>D1578+D1582+D1584+D1586+D1588+D1590</f>
        <v>47438619.980000004</v>
      </c>
      <c r="E1577" s="141">
        <f t="shared" ref="E1577:AE1577" si="21">E1578+E1582+E1584+E1586+E1588+E1590</f>
        <v>0</v>
      </c>
      <c r="F1577" s="141">
        <f t="shared" si="21"/>
        <v>0</v>
      </c>
      <c r="G1577" s="141">
        <f t="shared" si="21"/>
        <v>478212</v>
      </c>
      <c r="H1577" s="141">
        <f t="shared" si="21"/>
        <v>0</v>
      </c>
      <c r="I1577" s="141">
        <f t="shared" si="21"/>
        <v>0</v>
      </c>
      <c r="J1577" s="141">
        <f t="shared" si="21"/>
        <v>0</v>
      </c>
      <c r="K1577" s="116">
        <f t="shared" si="21"/>
        <v>0</v>
      </c>
      <c r="L1577" s="141">
        <f t="shared" si="21"/>
        <v>0</v>
      </c>
      <c r="M1577" s="141">
        <f t="shared" si="21"/>
        <v>7965.8600000000006</v>
      </c>
      <c r="N1577" s="141">
        <f t="shared" si="21"/>
        <v>46259344.599999994</v>
      </c>
      <c r="O1577" s="141">
        <f t="shared" si="21"/>
        <v>0</v>
      </c>
      <c r="P1577" s="141">
        <f t="shared" si="21"/>
        <v>0</v>
      </c>
      <c r="Q1577" s="141">
        <f t="shared" si="21"/>
        <v>0</v>
      </c>
      <c r="R1577" s="141">
        <f t="shared" si="21"/>
        <v>0</v>
      </c>
      <c r="S1577" s="141">
        <f t="shared" si="21"/>
        <v>0</v>
      </c>
      <c r="T1577" s="141">
        <f t="shared" si="21"/>
        <v>0</v>
      </c>
      <c r="U1577" s="141">
        <f t="shared" si="21"/>
        <v>0</v>
      </c>
      <c r="V1577" s="141">
        <f t="shared" si="21"/>
        <v>0</v>
      </c>
      <c r="W1577" s="141">
        <f t="shared" si="21"/>
        <v>0</v>
      </c>
      <c r="X1577" s="141">
        <f t="shared" si="21"/>
        <v>0</v>
      </c>
      <c r="Y1577" s="141">
        <f t="shared" si="21"/>
        <v>0</v>
      </c>
      <c r="Z1577" s="141">
        <f t="shared" si="21"/>
        <v>0</v>
      </c>
      <c r="AA1577" s="141">
        <f t="shared" si="21"/>
        <v>0</v>
      </c>
      <c r="AB1577" s="141">
        <f t="shared" si="21"/>
        <v>0</v>
      </c>
      <c r="AC1577" s="70">
        <f t="shared" si="21"/>
        <v>701063.38</v>
      </c>
      <c r="AD1577" s="141">
        <f t="shared" si="21"/>
        <v>0</v>
      </c>
      <c r="AE1577" s="141">
        <f t="shared" si="21"/>
        <v>0</v>
      </c>
      <c r="AF1577" s="142" t="s">
        <v>1604</v>
      </c>
      <c r="AG1577" s="142" t="s">
        <v>1604</v>
      </c>
      <c r="AH1577" s="142" t="s">
        <v>1604</v>
      </c>
      <c r="AK1577" s="400"/>
      <c r="AL1577" s="400"/>
      <c r="AU1577" s="401"/>
      <c r="BM1577" s="402"/>
      <c r="BW1577" s="401"/>
      <c r="BY1577" s="400"/>
      <c r="CN1577" s="397" t="s">
        <v>1607</v>
      </c>
      <c r="CO1577" s="397">
        <v>52429.26</v>
      </c>
    </row>
    <row r="1578" spans="1:93" s="397" customFormat="1" ht="76.5" x14ac:dyDescent="0.3">
      <c r="A1578" s="401"/>
      <c r="B1578" s="143" t="s">
        <v>789</v>
      </c>
      <c r="C1578" s="12"/>
      <c r="D1578" s="70">
        <f t="shared" ref="D1578:AE1578" si="22">SUM(D1579:D1581)</f>
        <v>10963006.890000001</v>
      </c>
      <c r="E1578" s="141">
        <f t="shared" si="22"/>
        <v>0</v>
      </c>
      <c r="F1578" s="141">
        <f t="shared" si="22"/>
        <v>0</v>
      </c>
      <c r="G1578" s="141">
        <f t="shared" si="22"/>
        <v>0</v>
      </c>
      <c r="H1578" s="141">
        <f t="shared" si="22"/>
        <v>0</v>
      </c>
      <c r="I1578" s="141">
        <f t="shared" si="22"/>
        <v>0</v>
      </c>
      <c r="J1578" s="141">
        <f t="shared" si="22"/>
        <v>0</v>
      </c>
      <c r="K1578" s="116">
        <f t="shared" si="22"/>
        <v>0</v>
      </c>
      <c r="L1578" s="141">
        <f t="shared" si="22"/>
        <v>0</v>
      </c>
      <c r="M1578" s="141">
        <f t="shared" si="22"/>
        <v>2272.5500000000002</v>
      </c>
      <c r="N1578" s="141">
        <f t="shared" si="22"/>
        <v>10800992</v>
      </c>
      <c r="O1578" s="141">
        <f t="shared" si="22"/>
        <v>0</v>
      </c>
      <c r="P1578" s="141">
        <f t="shared" si="22"/>
        <v>0</v>
      </c>
      <c r="Q1578" s="141">
        <f t="shared" si="22"/>
        <v>0</v>
      </c>
      <c r="R1578" s="141">
        <f t="shared" si="22"/>
        <v>0</v>
      </c>
      <c r="S1578" s="141">
        <f t="shared" si="22"/>
        <v>0</v>
      </c>
      <c r="T1578" s="141">
        <f t="shared" si="22"/>
        <v>0</v>
      </c>
      <c r="U1578" s="141">
        <f t="shared" si="22"/>
        <v>0</v>
      </c>
      <c r="V1578" s="141">
        <f t="shared" si="22"/>
        <v>0</v>
      </c>
      <c r="W1578" s="141">
        <f t="shared" si="22"/>
        <v>0</v>
      </c>
      <c r="X1578" s="141">
        <f t="shared" si="22"/>
        <v>0</v>
      </c>
      <c r="Y1578" s="141">
        <f t="shared" si="22"/>
        <v>0</v>
      </c>
      <c r="Z1578" s="141">
        <f t="shared" si="22"/>
        <v>0</v>
      </c>
      <c r="AA1578" s="141">
        <f t="shared" si="22"/>
        <v>0</v>
      </c>
      <c r="AB1578" s="141">
        <f t="shared" si="22"/>
        <v>0</v>
      </c>
      <c r="AC1578" s="70">
        <f t="shared" si="22"/>
        <v>162014.89000000001</v>
      </c>
      <c r="AD1578" s="141">
        <f t="shared" si="22"/>
        <v>0</v>
      </c>
      <c r="AE1578" s="141">
        <f t="shared" si="22"/>
        <v>0</v>
      </c>
      <c r="AF1578" s="142" t="s">
        <v>1604</v>
      </c>
      <c r="AG1578" s="142" t="s">
        <v>1604</v>
      </c>
      <c r="AH1578" s="142" t="s">
        <v>1604</v>
      </c>
      <c r="AK1578" s="400"/>
      <c r="AL1578" s="400"/>
      <c r="AU1578" s="401"/>
      <c r="BM1578" s="402"/>
      <c r="BW1578" s="401"/>
      <c r="BY1578" s="400"/>
      <c r="CN1578" s="397" t="s">
        <v>1607</v>
      </c>
      <c r="CO1578" s="397">
        <v>52429.26</v>
      </c>
    </row>
    <row r="1579" spans="1:93" s="397" customFormat="1" ht="61.5" x14ac:dyDescent="0.85">
      <c r="B1579" s="68">
        <v>1</v>
      </c>
      <c r="C1579" s="12" t="s">
        <v>2642</v>
      </c>
      <c r="D1579" s="70">
        <f>E1579+F1579+G1579+H1579+I1579+J1579+L1579+N1579+P1579+R1579+T1579+U1579+V1579+W1579+X1579+Y1579+Z1579+AA1579+AB1579+AC1579+AD1579+AE1579</f>
        <v>2367058.16</v>
      </c>
      <c r="E1579" s="69">
        <v>0</v>
      </c>
      <c r="F1579" s="70">
        <v>0</v>
      </c>
      <c r="G1579" s="70">
        <v>0</v>
      </c>
      <c r="H1579" s="70">
        <v>0</v>
      </c>
      <c r="I1579" s="70">
        <v>0</v>
      </c>
      <c r="J1579" s="70">
        <v>0</v>
      </c>
      <c r="K1579" s="116">
        <v>0</v>
      </c>
      <c r="L1579" s="70">
        <v>0</v>
      </c>
      <c r="M1579" s="70">
        <v>503.88</v>
      </c>
      <c r="N1579" s="25">
        <v>2332077</v>
      </c>
      <c r="O1579" s="70">
        <v>0</v>
      </c>
      <c r="P1579" s="70">
        <v>0</v>
      </c>
      <c r="Q1579" s="70">
        <v>0</v>
      </c>
      <c r="R1579" s="70">
        <v>0</v>
      </c>
      <c r="S1579" s="70">
        <v>0</v>
      </c>
      <c r="T1579" s="70">
        <v>0</v>
      </c>
      <c r="U1579" s="70">
        <v>0</v>
      </c>
      <c r="V1579" s="70">
        <v>0</v>
      </c>
      <c r="W1579" s="70">
        <v>0</v>
      </c>
      <c r="X1579" s="70">
        <v>0</v>
      </c>
      <c r="Y1579" s="70">
        <v>0</v>
      </c>
      <c r="Z1579" s="70">
        <v>0</v>
      </c>
      <c r="AA1579" s="70">
        <v>0</v>
      </c>
      <c r="AB1579" s="70">
        <v>0</v>
      </c>
      <c r="AC1579" s="25">
        <v>34981.160000000003</v>
      </c>
      <c r="AD1579" s="70">
        <v>0</v>
      </c>
      <c r="AE1579" s="70">
        <v>0</v>
      </c>
      <c r="AF1579" s="251" t="s">
        <v>262</v>
      </c>
      <c r="AG1579" s="251">
        <v>2021</v>
      </c>
      <c r="AH1579" s="251">
        <v>2021</v>
      </c>
      <c r="AK1579" s="399"/>
      <c r="AL1579" s="400"/>
      <c r="AU1579" s="401"/>
      <c r="BM1579" s="402"/>
      <c r="BW1579" s="401"/>
      <c r="BY1579" s="400"/>
      <c r="CA1579" s="401"/>
      <c r="CN1579" s="397" t="s">
        <v>1606</v>
      </c>
      <c r="CO1579" s="397">
        <v>44890.35</v>
      </c>
    </row>
    <row r="1580" spans="1:93" s="397" customFormat="1" ht="61.5" x14ac:dyDescent="0.3">
      <c r="A1580" s="401"/>
      <c r="B1580" s="68">
        <v>2</v>
      </c>
      <c r="C1580" s="12" t="s">
        <v>2643</v>
      </c>
      <c r="D1580" s="70">
        <f>E1580+F1580+G1580+H1580+I1580+J1580+L1580+N1580+P1580+R1580+T1580+U1580+V1580+W1580+X1580+Y1580+Z1580+AA1580+AB1580+AC1580+AD1580+AE1580</f>
        <v>5380543.4199999999</v>
      </c>
      <c r="E1580" s="69">
        <v>0</v>
      </c>
      <c r="F1580" s="70">
        <v>0</v>
      </c>
      <c r="G1580" s="70">
        <v>0</v>
      </c>
      <c r="H1580" s="70">
        <v>0</v>
      </c>
      <c r="I1580" s="70">
        <v>0</v>
      </c>
      <c r="J1580" s="70">
        <v>0</v>
      </c>
      <c r="K1580" s="116">
        <v>0</v>
      </c>
      <c r="L1580" s="70">
        <v>0</v>
      </c>
      <c r="M1580" s="70">
        <v>1130</v>
      </c>
      <c r="N1580" s="70">
        <v>5301028</v>
      </c>
      <c r="O1580" s="70">
        <v>0</v>
      </c>
      <c r="P1580" s="70">
        <v>0</v>
      </c>
      <c r="Q1580" s="70">
        <v>0</v>
      </c>
      <c r="R1580" s="70">
        <v>0</v>
      </c>
      <c r="S1580" s="70">
        <v>0</v>
      </c>
      <c r="T1580" s="70">
        <v>0</v>
      </c>
      <c r="U1580" s="70">
        <v>0</v>
      </c>
      <c r="V1580" s="70">
        <v>0</v>
      </c>
      <c r="W1580" s="70">
        <v>0</v>
      </c>
      <c r="X1580" s="70">
        <v>0</v>
      </c>
      <c r="Y1580" s="70">
        <v>0</v>
      </c>
      <c r="Z1580" s="70">
        <v>0</v>
      </c>
      <c r="AA1580" s="70">
        <v>0</v>
      </c>
      <c r="AB1580" s="70">
        <v>0</v>
      </c>
      <c r="AC1580" s="70">
        <v>79515.42</v>
      </c>
      <c r="AD1580" s="70">
        <v>0</v>
      </c>
      <c r="AE1580" s="70">
        <v>0</v>
      </c>
      <c r="AF1580" s="251" t="s">
        <v>262</v>
      </c>
      <c r="AG1580" s="251">
        <v>2021</v>
      </c>
      <c r="AH1580" s="251">
        <v>2021</v>
      </c>
      <c r="AK1580" s="400"/>
      <c r="AL1580" s="400"/>
      <c r="AU1580" s="401"/>
      <c r="BM1580" s="402"/>
      <c r="BW1580" s="401"/>
      <c r="BY1580" s="400"/>
      <c r="CN1580" s="397" t="s">
        <v>1607</v>
      </c>
      <c r="CO1580" s="397">
        <v>52429.26</v>
      </c>
    </row>
    <row r="1581" spans="1:93" s="397" customFormat="1" ht="61.5" x14ac:dyDescent="0.85">
      <c r="B1581" s="68">
        <v>3</v>
      </c>
      <c r="C1581" s="12" t="s">
        <v>2645</v>
      </c>
      <c r="D1581" s="70">
        <f>E1581+F1581+G1581+H1581+I1581+J1581+L1581+N1581+P1581+R1581+T1581+U1581+V1581+W1581+X1581+Y1581+Z1581+AA1581+AB1581+AC1581+AD1581+AE1581</f>
        <v>3215405.31</v>
      </c>
      <c r="E1581" s="69">
        <v>0</v>
      </c>
      <c r="F1581" s="70">
        <v>0</v>
      </c>
      <c r="G1581" s="70">
        <v>0</v>
      </c>
      <c r="H1581" s="70">
        <v>0</v>
      </c>
      <c r="I1581" s="70">
        <v>0</v>
      </c>
      <c r="J1581" s="70">
        <v>0</v>
      </c>
      <c r="K1581" s="116">
        <v>0</v>
      </c>
      <c r="L1581" s="70">
        <v>0</v>
      </c>
      <c r="M1581" s="70">
        <v>638.66999999999996</v>
      </c>
      <c r="N1581" s="25">
        <v>3167887</v>
      </c>
      <c r="O1581" s="70">
        <v>0</v>
      </c>
      <c r="P1581" s="70">
        <v>0</v>
      </c>
      <c r="Q1581" s="70">
        <v>0</v>
      </c>
      <c r="R1581" s="70">
        <v>0</v>
      </c>
      <c r="S1581" s="70">
        <v>0</v>
      </c>
      <c r="T1581" s="70">
        <v>0</v>
      </c>
      <c r="U1581" s="70">
        <v>0</v>
      </c>
      <c r="V1581" s="70">
        <v>0</v>
      </c>
      <c r="W1581" s="70">
        <v>0</v>
      </c>
      <c r="X1581" s="70">
        <v>0</v>
      </c>
      <c r="Y1581" s="70">
        <v>0</v>
      </c>
      <c r="Z1581" s="70">
        <v>0</v>
      </c>
      <c r="AA1581" s="70">
        <v>0</v>
      </c>
      <c r="AB1581" s="70">
        <v>0</v>
      </c>
      <c r="AC1581" s="25">
        <v>47518.31</v>
      </c>
      <c r="AD1581" s="70">
        <v>0</v>
      </c>
      <c r="AE1581" s="70">
        <v>0</v>
      </c>
      <c r="AF1581" s="251" t="s">
        <v>262</v>
      </c>
      <c r="AG1581" s="251">
        <v>2021</v>
      </c>
      <c r="AH1581" s="251">
        <v>2021</v>
      </c>
      <c r="AK1581" s="399"/>
      <c r="AL1581" s="400"/>
      <c r="AU1581" s="401"/>
      <c r="BM1581" s="402"/>
      <c r="BW1581" s="401"/>
      <c r="BY1581" s="400"/>
      <c r="CA1581" s="401"/>
      <c r="CN1581" s="397" t="s">
        <v>1606</v>
      </c>
      <c r="CO1581" s="397">
        <v>44890.35</v>
      </c>
    </row>
    <row r="1582" spans="1:93" s="403" customFormat="1" ht="76.5" x14ac:dyDescent="0.85">
      <c r="A1582" s="401"/>
      <c r="B1582" s="143" t="s">
        <v>790</v>
      </c>
      <c r="C1582" s="12"/>
      <c r="D1582" s="70">
        <f>D1583</f>
        <v>2415350.84</v>
      </c>
      <c r="E1582" s="141">
        <f t="shared" ref="E1582:AE1582" si="23">E1583</f>
        <v>0</v>
      </c>
      <c r="F1582" s="141">
        <f t="shared" si="23"/>
        <v>0</v>
      </c>
      <c r="G1582" s="141">
        <f t="shared" si="23"/>
        <v>0</v>
      </c>
      <c r="H1582" s="141">
        <f t="shared" si="23"/>
        <v>0</v>
      </c>
      <c r="I1582" s="141">
        <f t="shared" si="23"/>
        <v>0</v>
      </c>
      <c r="J1582" s="141">
        <f t="shared" si="23"/>
        <v>0</v>
      </c>
      <c r="K1582" s="116">
        <f t="shared" si="23"/>
        <v>0</v>
      </c>
      <c r="L1582" s="141">
        <f t="shared" si="23"/>
        <v>0</v>
      </c>
      <c r="M1582" s="141">
        <f t="shared" si="23"/>
        <v>485.3</v>
      </c>
      <c r="N1582" s="141">
        <f t="shared" si="23"/>
        <v>2379656</v>
      </c>
      <c r="O1582" s="141">
        <f t="shared" si="23"/>
        <v>0</v>
      </c>
      <c r="P1582" s="141">
        <f t="shared" si="23"/>
        <v>0</v>
      </c>
      <c r="Q1582" s="141">
        <f t="shared" si="23"/>
        <v>0</v>
      </c>
      <c r="R1582" s="141">
        <f t="shared" si="23"/>
        <v>0</v>
      </c>
      <c r="S1582" s="141">
        <f t="shared" si="23"/>
        <v>0</v>
      </c>
      <c r="T1582" s="141">
        <f t="shared" si="23"/>
        <v>0</v>
      </c>
      <c r="U1582" s="141">
        <f t="shared" si="23"/>
        <v>0</v>
      </c>
      <c r="V1582" s="141">
        <f t="shared" si="23"/>
        <v>0</v>
      </c>
      <c r="W1582" s="141">
        <f t="shared" si="23"/>
        <v>0</v>
      </c>
      <c r="X1582" s="141">
        <f t="shared" si="23"/>
        <v>0</v>
      </c>
      <c r="Y1582" s="141">
        <f t="shared" si="23"/>
        <v>0</v>
      </c>
      <c r="Z1582" s="141">
        <f t="shared" si="23"/>
        <v>0</v>
      </c>
      <c r="AA1582" s="141">
        <f t="shared" si="23"/>
        <v>0</v>
      </c>
      <c r="AB1582" s="141">
        <f t="shared" si="23"/>
        <v>0</v>
      </c>
      <c r="AC1582" s="70">
        <f t="shared" si="23"/>
        <v>35694.839999999997</v>
      </c>
      <c r="AD1582" s="141">
        <f t="shared" si="23"/>
        <v>0</v>
      </c>
      <c r="AE1582" s="141">
        <f t="shared" si="23"/>
        <v>0</v>
      </c>
      <c r="AF1582" s="142" t="s">
        <v>1604</v>
      </c>
      <c r="AG1582" s="142" t="s">
        <v>1604</v>
      </c>
      <c r="AH1582" s="142" t="s">
        <v>1604</v>
      </c>
      <c r="AK1582" s="400"/>
      <c r="AL1582" s="400"/>
      <c r="AU1582" s="401"/>
      <c r="BM1582" s="402"/>
      <c r="BW1582" s="401"/>
      <c r="BY1582" s="400"/>
      <c r="CN1582" s="403" t="s">
        <v>1607</v>
      </c>
      <c r="CO1582" s="403">
        <v>52429.26</v>
      </c>
    </row>
    <row r="1583" spans="1:93" s="397" customFormat="1" ht="61.5" x14ac:dyDescent="0.85">
      <c r="B1583" s="68">
        <v>4</v>
      </c>
      <c r="C1583" s="12" t="s">
        <v>2644</v>
      </c>
      <c r="D1583" s="70">
        <f>E1583+F1583+G1583+H1583+I1583+J1583+L1583+N1583+P1583+R1583+T1583+U1583+V1583+W1583+X1583+Y1583+Z1583+AA1583+AB1583+AC1583+AD1583+AE1583</f>
        <v>2415350.84</v>
      </c>
      <c r="E1583" s="69">
        <v>0</v>
      </c>
      <c r="F1583" s="70">
        <v>0</v>
      </c>
      <c r="G1583" s="70">
        <v>0</v>
      </c>
      <c r="H1583" s="70">
        <v>0</v>
      </c>
      <c r="I1583" s="70">
        <v>0</v>
      </c>
      <c r="J1583" s="70">
        <v>0</v>
      </c>
      <c r="K1583" s="116">
        <v>0</v>
      </c>
      <c r="L1583" s="70">
        <v>0</v>
      </c>
      <c r="M1583" s="70">
        <v>485.3</v>
      </c>
      <c r="N1583" s="25">
        <v>2379656</v>
      </c>
      <c r="O1583" s="70">
        <v>0</v>
      </c>
      <c r="P1583" s="70">
        <v>0</v>
      </c>
      <c r="Q1583" s="70">
        <v>0</v>
      </c>
      <c r="R1583" s="70">
        <v>0</v>
      </c>
      <c r="S1583" s="70">
        <v>0</v>
      </c>
      <c r="T1583" s="70">
        <v>0</v>
      </c>
      <c r="U1583" s="70">
        <v>0</v>
      </c>
      <c r="V1583" s="70">
        <v>0</v>
      </c>
      <c r="W1583" s="70">
        <v>0</v>
      </c>
      <c r="X1583" s="70">
        <v>0</v>
      </c>
      <c r="Y1583" s="70">
        <v>0</v>
      </c>
      <c r="Z1583" s="70">
        <v>0</v>
      </c>
      <c r="AA1583" s="70">
        <v>0</v>
      </c>
      <c r="AB1583" s="70">
        <v>0</v>
      </c>
      <c r="AC1583" s="25">
        <v>35694.839999999997</v>
      </c>
      <c r="AD1583" s="70">
        <v>0</v>
      </c>
      <c r="AE1583" s="70">
        <v>0</v>
      </c>
      <c r="AF1583" s="251" t="s">
        <v>262</v>
      </c>
      <c r="AG1583" s="251">
        <v>2021</v>
      </c>
      <c r="AH1583" s="251">
        <v>2021</v>
      </c>
      <c r="AK1583" s="399"/>
      <c r="AL1583" s="400"/>
      <c r="AU1583" s="401"/>
      <c r="BM1583" s="402"/>
      <c r="BW1583" s="401"/>
      <c r="BY1583" s="400"/>
      <c r="CA1583" s="401"/>
      <c r="CN1583" s="397" t="s">
        <v>1606</v>
      </c>
      <c r="CO1583" s="397">
        <v>44890.35</v>
      </c>
    </row>
    <row r="1584" spans="1:93" s="403" customFormat="1" ht="76.5" x14ac:dyDescent="0.85">
      <c r="A1584" s="401"/>
      <c r="B1584" s="143" t="s">
        <v>1359</v>
      </c>
      <c r="C1584" s="12"/>
      <c r="D1584" s="70">
        <f t="shared" ref="D1584:AE1588" si="24">SUM(D1585:D1585)</f>
        <v>2265399.8199999998</v>
      </c>
      <c r="E1584" s="141">
        <f t="shared" si="24"/>
        <v>0</v>
      </c>
      <c r="F1584" s="141">
        <f t="shared" si="24"/>
        <v>0</v>
      </c>
      <c r="G1584" s="141">
        <f t="shared" si="24"/>
        <v>0</v>
      </c>
      <c r="H1584" s="141">
        <f t="shared" si="24"/>
        <v>0</v>
      </c>
      <c r="I1584" s="141">
        <f t="shared" si="24"/>
        <v>0</v>
      </c>
      <c r="J1584" s="141">
        <f t="shared" si="24"/>
        <v>0</v>
      </c>
      <c r="K1584" s="116">
        <f t="shared" si="24"/>
        <v>0</v>
      </c>
      <c r="L1584" s="141">
        <f t="shared" si="24"/>
        <v>0</v>
      </c>
      <c r="M1584" s="141">
        <f t="shared" si="24"/>
        <v>304.3</v>
      </c>
      <c r="N1584" s="141">
        <f t="shared" si="24"/>
        <v>2231921</v>
      </c>
      <c r="O1584" s="141">
        <f t="shared" si="24"/>
        <v>0</v>
      </c>
      <c r="P1584" s="141">
        <f t="shared" si="24"/>
        <v>0</v>
      </c>
      <c r="Q1584" s="141">
        <f t="shared" si="24"/>
        <v>0</v>
      </c>
      <c r="R1584" s="141">
        <f t="shared" si="24"/>
        <v>0</v>
      </c>
      <c r="S1584" s="141">
        <f t="shared" si="24"/>
        <v>0</v>
      </c>
      <c r="T1584" s="141">
        <f t="shared" si="24"/>
        <v>0</v>
      </c>
      <c r="U1584" s="141">
        <f t="shared" si="24"/>
        <v>0</v>
      </c>
      <c r="V1584" s="141">
        <f t="shared" si="24"/>
        <v>0</v>
      </c>
      <c r="W1584" s="141">
        <f t="shared" si="24"/>
        <v>0</v>
      </c>
      <c r="X1584" s="141">
        <f t="shared" si="24"/>
        <v>0</v>
      </c>
      <c r="Y1584" s="141">
        <f t="shared" si="24"/>
        <v>0</v>
      </c>
      <c r="Z1584" s="141">
        <f t="shared" si="24"/>
        <v>0</v>
      </c>
      <c r="AA1584" s="141">
        <f t="shared" si="24"/>
        <v>0</v>
      </c>
      <c r="AB1584" s="141">
        <f t="shared" si="24"/>
        <v>0</v>
      </c>
      <c r="AC1584" s="70">
        <f t="shared" si="24"/>
        <v>33478.82</v>
      </c>
      <c r="AD1584" s="141">
        <f t="shared" si="24"/>
        <v>0</v>
      </c>
      <c r="AE1584" s="141">
        <f t="shared" si="24"/>
        <v>0</v>
      </c>
      <c r="AF1584" s="142" t="s">
        <v>1604</v>
      </c>
      <c r="AG1584" s="142" t="s">
        <v>1604</v>
      </c>
      <c r="AH1584" s="142" t="s">
        <v>1604</v>
      </c>
      <c r="AK1584" s="400"/>
      <c r="AL1584" s="400"/>
      <c r="AU1584" s="401"/>
      <c r="BM1584" s="402"/>
      <c r="BW1584" s="401"/>
      <c r="BY1584" s="400"/>
      <c r="CN1584" s="403" t="s">
        <v>1607</v>
      </c>
      <c r="CO1584" s="403">
        <v>52429.26</v>
      </c>
    </row>
    <row r="1585" spans="1:93" s="397" customFormat="1" ht="61.5" x14ac:dyDescent="0.3">
      <c r="B1585" s="68">
        <v>5</v>
      </c>
      <c r="C1585" s="64" t="s">
        <v>2646</v>
      </c>
      <c r="D1585" s="70">
        <f>E1585+F1585+G1585+H1585+I1585+J1585+L1585+N1585+P1585+R1585+T1585+U1585+V1585+W1585+X1585+Y1585+Z1585+AA1585+AB1585+AC1585+AD1585+AE1585</f>
        <v>2265399.8199999998</v>
      </c>
      <c r="E1585" s="69">
        <v>0</v>
      </c>
      <c r="F1585" s="70">
        <v>0</v>
      </c>
      <c r="G1585" s="70">
        <v>0</v>
      </c>
      <c r="H1585" s="70">
        <v>0</v>
      </c>
      <c r="I1585" s="70">
        <v>0</v>
      </c>
      <c r="J1585" s="70">
        <v>0</v>
      </c>
      <c r="K1585" s="116">
        <v>0</v>
      </c>
      <c r="L1585" s="70">
        <v>0</v>
      </c>
      <c r="M1585" s="70">
        <v>304.3</v>
      </c>
      <c r="N1585" s="70">
        <v>2231921</v>
      </c>
      <c r="O1585" s="70">
        <v>0</v>
      </c>
      <c r="P1585" s="70">
        <v>0</v>
      </c>
      <c r="Q1585" s="70">
        <v>0</v>
      </c>
      <c r="R1585" s="70">
        <v>0</v>
      </c>
      <c r="S1585" s="70">
        <v>0</v>
      </c>
      <c r="T1585" s="70">
        <v>0</v>
      </c>
      <c r="U1585" s="70">
        <v>0</v>
      </c>
      <c r="V1585" s="70">
        <v>0</v>
      </c>
      <c r="W1585" s="70">
        <v>0</v>
      </c>
      <c r="X1585" s="70">
        <v>0</v>
      </c>
      <c r="Y1585" s="70">
        <v>0</v>
      </c>
      <c r="Z1585" s="70">
        <v>0</v>
      </c>
      <c r="AA1585" s="70">
        <v>0</v>
      </c>
      <c r="AB1585" s="70">
        <v>0</v>
      </c>
      <c r="AC1585" s="70">
        <v>33478.82</v>
      </c>
      <c r="AD1585" s="70">
        <v>0</v>
      </c>
      <c r="AE1585" s="70">
        <v>0</v>
      </c>
      <c r="AF1585" s="251" t="s">
        <v>262</v>
      </c>
      <c r="AG1585" s="251">
        <v>2021</v>
      </c>
      <c r="AH1585" s="251">
        <v>2021</v>
      </c>
      <c r="AK1585" s="399"/>
      <c r="AL1585" s="400"/>
      <c r="AU1585" s="401"/>
      <c r="BM1585" s="402"/>
      <c r="BW1585" s="401"/>
      <c r="BY1585" s="400"/>
      <c r="CA1585" s="401"/>
      <c r="CN1585" s="397" t="s">
        <v>1606</v>
      </c>
      <c r="CO1585" s="397">
        <v>44890.35</v>
      </c>
    </row>
    <row r="1586" spans="1:93" s="403" customFormat="1" ht="76.5" x14ac:dyDescent="0.85">
      <c r="A1586" s="401"/>
      <c r="B1586" s="143" t="s">
        <v>785</v>
      </c>
      <c r="C1586" s="12"/>
      <c r="D1586" s="70">
        <f t="shared" si="24"/>
        <v>2975822.68</v>
      </c>
      <c r="E1586" s="141">
        <f t="shared" si="24"/>
        <v>0</v>
      </c>
      <c r="F1586" s="141">
        <f t="shared" si="24"/>
        <v>0</v>
      </c>
      <c r="G1586" s="141">
        <f t="shared" si="24"/>
        <v>0</v>
      </c>
      <c r="H1586" s="141">
        <f t="shared" si="24"/>
        <v>0</v>
      </c>
      <c r="I1586" s="141">
        <f t="shared" si="24"/>
        <v>0</v>
      </c>
      <c r="J1586" s="141">
        <f t="shared" si="24"/>
        <v>0</v>
      </c>
      <c r="K1586" s="116">
        <f t="shared" si="24"/>
        <v>0</v>
      </c>
      <c r="L1586" s="141">
        <f t="shared" si="24"/>
        <v>0</v>
      </c>
      <c r="M1586" s="141">
        <f t="shared" si="24"/>
        <v>740.45</v>
      </c>
      <c r="N1586" s="141">
        <f t="shared" si="24"/>
        <v>2931845</v>
      </c>
      <c r="O1586" s="141">
        <f t="shared" si="24"/>
        <v>0</v>
      </c>
      <c r="P1586" s="141">
        <f t="shared" si="24"/>
        <v>0</v>
      </c>
      <c r="Q1586" s="141">
        <f t="shared" si="24"/>
        <v>0</v>
      </c>
      <c r="R1586" s="141">
        <f t="shared" si="24"/>
        <v>0</v>
      </c>
      <c r="S1586" s="141">
        <f t="shared" si="24"/>
        <v>0</v>
      </c>
      <c r="T1586" s="141">
        <f t="shared" si="24"/>
        <v>0</v>
      </c>
      <c r="U1586" s="141">
        <f t="shared" si="24"/>
        <v>0</v>
      </c>
      <c r="V1586" s="141">
        <f t="shared" si="24"/>
        <v>0</v>
      </c>
      <c r="W1586" s="141">
        <f t="shared" si="24"/>
        <v>0</v>
      </c>
      <c r="X1586" s="141">
        <f t="shared" si="24"/>
        <v>0</v>
      </c>
      <c r="Y1586" s="141">
        <f t="shared" si="24"/>
        <v>0</v>
      </c>
      <c r="Z1586" s="141">
        <f t="shared" si="24"/>
        <v>0</v>
      </c>
      <c r="AA1586" s="141">
        <f t="shared" si="24"/>
        <v>0</v>
      </c>
      <c r="AB1586" s="141">
        <f t="shared" si="24"/>
        <v>0</v>
      </c>
      <c r="AC1586" s="70">
        <f t="shared" si="24"/>
        <v>43977.68</v>
      </c>
      <c r="AD1586" s="141">
        <f t="shared" si="24"/>
        <v>0</v>
      </c>
      <c r="AE1586" s="141">
        <f t="shared" si="24"/>
        <v>0</v>
      </c>
      <c r="AF1586" s="142" t="s">
        <v>1604</v>
      </c>
      <c r="AG1586" s="142" t="s">
        <v>1604</v>
      </c>
      <c r="AH1586" s="142" t="s">
        <v>1604</v>
      </c>
      <c r="AK1586" s="400"/>
      <c r="AL1586" s="400"/>
      <c r="AU1586" s="401"/>
      <c r="BM1586" s="402"/>
      <c r="BW1586" s="401"/>
      <c r="BY1586" s="400"/>
      <c r="CN1586" s="403" t="s">
        <v>1607</v>
      </c>
      <c r="CO1586" s="403">
        <v>52429.26</v>
      </c>
    </row>
    <row r="1587" spans="1:93" s="397" customFormat="1" ht="61.5" x14ac:dyDescent="0.3">
      <c r="B1587" s="68">
        <v>6</v>
      </c>
      <c r="C1587" s="64" t="s">
        <v>2649</v>
      </c>
      <c r="D1587" s="70">
        <f>E1587+F1587+G1587+H1587+I1587+J1587+L1587+N1587+P1587+R1587+T1587+U1587+V1587+W1587+X1587+Y1587+Z1587+AA1587+AB1587+AC1587+AD1587+AE1587</f>
        <v>2975822.68</v>
      </c>
      <c r="E1587" s="69">
        <v>0</v>
      </c>
      <c r="F1587" s="70">
        <v>0</v>
      </c>
      <c r="G1587" s="70">
        <v>0</v>
      </c>
      <c r="H1587" s="70">
        <v>0</v>
      </c>
      <c r="I1587" s="70">
        <v>0</v>
      </c>
      <c r="J1587" s="70">
        <v>0</v>
      </c>
      <c r="K1587" s="116">
        <v>0</v>
      </c>
      <c r="L1587" s="70">
        <v>0</v>
      </c>
      <c r="M1587" s="70">
        <v>740.45</v>
      </c>
      <c r="N1587" s="70">
        <v>2931845</v>
      </c>
      <c r="O1587" s="70">
        <v>0</v>
      </c>
      <c r="P1587" s="70">
        <v>0</v>
      </c>
      <c r="Q1587" s="70">
        <v>0</v>
      </c>
      <c r="R1587" s="70">
        <v>0</v>
      </c>
      <c r="S1587" s="70">
        <v>0</v>
      </c>
      <c r="T1587" s="70">
        <v>0</v>
      </c>
      <c r="U1587" s="70">
        <v>0</v>
      </c>
      <c r="V1587" s="70">
        <v>0</v>
      </c>
      <c r="W1587" s="70">
        <v>0</v>
      </c>
      <c r="X1587" s="70">
        <v>0</v>
      </c>
      <c r="Y1587" s="70">
        <v>0</v>
      </c>
      <c r="Z1587" s="70">
        <v>0</v>
      </c>
      <c r="AA1587" s="70">
        <v>0</v>
      </c>
      <c r="AB1587" s="70">
        <v>0</v>
      </c>
      <c r="AC1587" s="70">
        <v>43977.68</v>
      </c>
      <c r="AD1587" s="70">
        <v>0</v>
      </c>
      <c r="AE1587" s="70">
        <v>0</v>
      </c>
      <c r="AF1587" s="251" t="s">
        <v>262</v>
      </c>
      <c r="AG1587" s="251">
        <v>2021</v>
      </c>
      <c r="AH1587" s="251">
        <v>2021</v>
      </c>
      <c r="AK1587" s="399"/>
      <c r="AL1587" s="400"/>
      <c r="AU1587" s="401"/>
      <c r="BM1587" s="402"/>
      <c r="BW1587" s="401"/>
      <c r="BY1587" s="400"/>
      <c r="CA1587" s="401"/>
      <c r="CN1587" s="397" t="s">
        <v>1606</v>
      </c>
      <c r="CO1587" s="397">
        <v>44890.35</v>
      </c>
    </row>
    <row r="1588" spans="1:93" s="397" customFormat="1" ht="76.5" x14ac:dyDescent="0.3">
      <c r="A1588" s="401"/>
      <c r="B1588" s="143" t="s">
        <v>794</v>
      </c>
      <c r="C1588" s="12"/>
      <c r="D1588" s="70">
        <f t="shared" si="24"/>
        <v>14050777.360000001</v>
      </c>
      <c r="E1588" s="141">
        <f t="shared" si="24"/>
        <v>0</v>
      </c>
      <c r="F1588" s="141">
        <f t="shared" si="24"/>
        <v>0</v>
      </c>
      <c r="G1588" s="141">
        <f t="shared" si="24"/>
        <v>478212</v>
      </c>
      <c r="H1588" s="141">
        <f t="shared" si="24"/>
        <v>0</v>
      </c>
      <c r="I1588" s="141">
        <f t="shared" si="24"/>
        <v>0</v>
      </c>
      <c r="J1588" s="141">
        <f t="shared" si="24"/>
        <v>0</v>
      </c>
      <c r="K1588" s="116">
        <f t="shared" si="24"/>
        <v>0</v>
      </c>
      <c r="L1588" s="141">
        <f t="shared" si="24"/>
        <v>0</v>
      </c>
      <c r="M1588" s="141">
        <f t="shared" si="24"/>
        <v>2029.46</v>
      </c>
      <c r="N1588" s="141">
        <f t="shared" si="24"/>
        <v>13364918.4</v>
      </c>
      <c r="O1588" s="141">
        <f t="shared" si="24"/>
        <v>0</v>
      </c>
      <c r="P1588" s="141">
        <f t="shared" si="24"/>
        <v>0</v>
      </c>
      <c r="Q1588" s="141">
        <f t="shared" si="24"/>
        <v>0</v>
      </c>
      <c r="R1588" s="141">
        <f t="shared" si="24"/>
        <v>0</v>
      </c>
      <c r="S1588" s="141">
        <f t="shared" si="24"/>
        <v>0</v>
      </c>
      <c r="T1588" s="141">
        <f t="shared" si="24"/>
        <v>0</v>
      </c>
      <c r="U1588" s="141">
        <f t="shared" si="24"/>
        <v>0</v>
      </c>
      <c r="V1588" s="141">
        <f t="shared" si="24"/>
        <v>0</v>
      </c>
      <c r="W1588" s="141">
        <f t="shared" si="24"/>
        <v>0</v>
      </c>
      <c r="X1588" s="141">
        <f t="shared" si="24"/>
        <v>0</v>
      </c>
      <c r="Y1588" s="141">
        <f t="shared" si="24"/>
        <v>0</v>
      </c>
      <c r="Z1588" s="141">
        <f t="shared" si="24"/>
        <v>0</v>
      </c>
      <c r="AA1588" s="141">
        <f t="shared" si="24"/>
        <v>0</v>
      </c>
      <c r="AB1588" s="141">
        <f t="shared" si="24"/>
        <v>0</v>
      </c>
      <c r="AC1588" s="70">
        <f t="shared" si="24"/>
        <v>207646.96</v>
      </c>
      <c r="AD1588" s="141">
        <f t="shared" si="24"/>
        <v>0</v>
      </c>
      <c r="AE1588" s="141">
        <f t="shared" si="24"/>
        <v>0</v>
      </c>
      <c r="AF1588" s="142" t="s">
        <v>1604</v>
      </c>
      <c r="AG1588" s="142" t="s">
        <v>1604</v>
      </c>
      <c r="AH1588" s="142" t="s">
        <v>1604</v>
      </c>
      <c r="AK1588" s="400"/>
      <c r="AL1588" s="400"/>
      <c r="AU1588" s="401"/>
      <c r="BM1588" s="402"/>
      <c r="BW1588" s="401"/>
      <c r="BY1588" s="400"/>
      <c r="CN1588" s="397" t="s">
        <v>1607</v>
      </c>
      <c r="CO1588" s="397">
        <v>52429.26</v>
      </c>
    </row>
    <row r="1589" spans="1:93" s="397" customFormat="1" ht="61.5" x14ac:dyDescent="0.3">
      <c r="A1589" s="401"/>
      <c r="B1589" s="68">
        <v>7</v>
      </c>
      <c r="C1589" s="64" t="s">
        <v>1174</v>
      </c>
      <c r="D1589" s="70">
        <f>E1589+F1589+G1589+H1589+I1589+J1589+L1589+N1589+P1589+R1589+T1589+U1589+V1589+W1589+X1589+Y1589+Z1589+AA1589+AB1589+AC1589+AD1589+AE1589</f>
        <v>14050777.360000001</v>
      </c>
      <c r="E1589" s="69">
        <v>0</v>
      </c>
      <c r="F1589" s="70">
        <v>0</v>
      </c>
      <c r="G1589" s="70">
        <v>478212</v>
      </c>
      <c r="H1589" s="70">
        <v>0</v>
      </c>
      <c r="I1589" s="70">
        <v>0</v>
      </c>
      <c r="J1589" s="70">
        <v>0</v>
      </c>
      <c r="K1589" s="116">
        <v>0</v>
      </c>
      <c r="L1589" s="70">
        <v>0</v>
      </c>
      <c r="M1589" s="70">
        <v>2029.46</v>
      </c>
      <c r="N1589" s="70">
        <v>13364918.4</v>
      </c>
      <c r="O1589" s="70">
        <v>0</v>
      </c>
      <c r="P1589" s="70">
        <v>0</v>
      </c>
      <c r="Q1589" s="70">
        <v>0</v>
      </c>
      <c r="R1589" s="70">
        <v>0</v>
      </c>
      <c r="S1589" s="70">
        <v>0</v>
      </c>
      <c r="T1589" s="70">
        <v>0</v>
      </c>
      <c r="U1589" s="70">
        <v>0</v>
      </c>
      <c r="V1589" s="70">
        <v>0</v>
      </c>
      <c r="W1589" s="70">
        <v>0</v>
      </c>
      <c r="X1589" s="70">
        <v>0</v>
      </c>
      <c r="Y1589" s="70">
        <v>0</v>
      </c>
      <c r="Z1589" s="70">
        <v>0</v>
      </c>
      <c r="AA1589" s="70">
        <v>0</v>
      </c>
      <c r="AB1589" s="70">
        <v>0</v>
      </c>
      <c r="AC1589" s="70">
        <v>207646.96</v>
      </c>
      <c r="AD1589" s="70">
        <v>0</v>
      </c>
      <c r="AE1589" s="70">
        <v>0</v>
      </c>
      <c r="AF1589" s="251" t="s">
        <v>262</v>
      </c>
      <c r="AG1589" s="251">
        <v>2021</v>
      </c>
      <c r="AH1589" s="251">
        <v>2021</v>
      </c>
      <c r="AK1589" s="400"/>
      <c r="AL1589" s="400"/>
      <c r="AU1589" s="401"/>
      <c r="BM1589" s="402"/>
      <c r="BW1589" s="401"/>
      <c r="BY1589" s="400"/>
      <c r="CN1589" s="397" t="s">
        <v>1607</v>
      </c>
      <c r="CO1589" s="397">
        <v>52429.26</v>
      </c>
    </row>
    <row r="1590" spans="1:93" s="397" customFormat="1" ht="76.5" x14ac:dyDescent="0.3">
      <c r="A1590" s="401"/>
      <c r="B1590" s="143" t="s">
        <v>796</v>
      </c>
      <c r="C1590" s="12"/>
      <c r="D1590" s="70">
        <f t="shared" ref="D1590:AE1590" si="25">SUM(D1591:D1593)</f>
        <v>14768262.390000001</v>
      </c>
      <c r="E1590" s="141">
        <f t="shared" si="25"/>
        <v>0</v>
      </c>
      <c r="F1590" s="141">
        <f t="shared" si="25"/>
        <v>0</v>
      </c>
      <c r="G1590" s="141">
        <f t="shared" si="25"/>
        <v>0</v>
      </c>
      <c r="H1590" s="141">
        <f t="shared" si="25"/>
        <v>0</v>
      </c>
      <c r="I1590" s="141">
        <f t="shared" si="25"/>
        <v>0</v>
      </c>
      <c r="J1590" s="141">
        <f t="shared" si="25"/>
        <v>0</v>
      </c>
      <c r="K1590" s="116">
        <f t="shared" si="25"/>
        <v>0</v>
      </c>
      <c r="L1590" s="141">
        <f t="shared" si="25"/>
        <v>0</v>
      </c>
      <c r="M1590" s="141">
        <f t="shared" si="25"/>
        <v>2133.8000000000002</v>
      </c>
      <c r="N1590" s="141">
        <f t="shared" si="25"/>
        <v>14550012.199999999</v>
      </c>
      <c r="O1590" s="141">
        <f t="shared" si="25"/>
        <v>0</v>
      </c>
      <c r="P1590" s="141">
        <f t="shared" si="25"/>
        <v>0</v>
      </c>
      <c r="Q1590" s="141">
        <f t="shared" si="25"/>
        <v>0</v>
      </c>
      <c r="R1590" s="141">
        <f t="shared" si="25"/>
        <v>0</v>
      </c>
      <c r="S1590" s="141">
        <f t="shared" si="25"/>
        <v>0</v>
      </c>
      <c r="T1590" s="141">
        <f t="shared" si="25"/>
        <v>0</v>
      </c>
      <c r="U1590" s="141">
        <f t="shared" si="25"/>
        <v>0</v>
      </c>
      <c r="V1590" s="141">
        <f t="shared" si="25"/>
        <v>0</v>
      </c>
      <c r="W1590" s="141">
        <f t="shared" si="25"/>
        <v>0</v>
      </c>
      <c r="X1590" s="141">
        <f t="shared" si="25"/>
        <v>0</v>
      </c>
      <c r="Y1590" s="141">
        <f t="shared" si="25"/>
        <v>0</v>
      </c>
      <c r="Z1590" s="141">
        <f t="shared" si="25"/>
        <v>0</v>
      </c>
      <c r="AA1590" s="141">
        <f t="shared" si="25"/>
        <v>0</v>
      </c>
      <c r="AB1590" s="141">
        <f t="shared" si="25"/>
        <v>0</v>
      </c>
      <c r="AC1590" s="70">
        <f t="shared" si="25"/>
        <v>218250.18999999997</v>
      </c>
      <c r="AD1590" s="141">
        <f t="shared" si="25"/>
        <v>0</v>
      </c>
      <c r="AE1590" s="141">
        <f t="shared" si="25"/>
        <v>0</v>
      </c>
      <c r="AF1590" s="142" t="s">
        <v>1604</v>
      </c>
      <c r="AG1590" s="142" t="s">
        <v>1604</v>
      </c>
      <c r="AH1590" s="142" t="s">
        <v>1604</v>
      </c>
      <c r="AK1590" s="400"/>
      <c r="AL1590" s="400"/>
      <c r="AU1590" s="401"/>
      <c r="BM1590" s="402"/>
      <c r="BW1590" s="401"/>
      <c r="BY1590" s="400"/>
      <c r="CN1590" s="397" t="s">
        <v>1607</v>
      </c>
      <c r="CO1590" s="397">
        <v>52429.26</v>
      </c>
    </row>
    <row r="1591" spans="1:93" s="397" customFormat="1" ht="61.5" x14ac:dyDescent="0.3">
      <c r="B1591" s="68">
        <v>8</v>
      </c>
      <c r="C1591" s="12" t="s">
        <v>2650</v>
      </c>
      <c r="D1591" s="70">
        <f>E1591+F1591+G1591+H1591+I1591+J1591+L1591+N1591+P1591+R1591+T1591+U1591+V1591+W1591+X1591+Y1591+Z1591+AA1591+AB1591+AC1591+AD1591+AE1591</f>
        <v>5649753.0899999999</v>
      </c>
      <c r="E1591" s="69">
        <v>0</v>
      </c>
      <c r="F1591" s="70">
        <v>0</v>
      </c>
      <c r="G1591" s="70">
        <v>0</v>
      </c>
      <c r="H1591" s="70">
        <v>0</v>
      </c>
      <c r="I1591" s="70">
        <v>0</v>
      </c>
      <c r="J1591" s="70">
        <v>0</v>
      </c>
      <c r="K1591" s="116">
        <v>0</v>
      </c>
      <c r="L1591" s="70">
        <v>0</v>
      </c>
      <c r="M1591" s="70">
        <v>818.4</v>
      </c>
      <c r="N1591" s="70">
        <v>5566259.2000000002</v>
      </c>
      <c r="O1591" s="70">
        <v>0</v>
      </c>
      <c r="P1591" s="70">
        <v>0</v>
      </c>
      <c r="Q1591" s="70">
        <v>0</v>
      </c>
      <c r="R1591" s="70">
        <v>0</v>
      </c>
      <c r="S1591" s="70">
        <v>0</v>
      </c>
      <c r="T1591" s="70">
        <v>0</v>
      </c>
      <c r="U1591" s="70">
        <v>0</v>
      </c>
      <c r="V1591" s="70">
        <v>0</v>
      </c>
      <c r="W1591" s="70">
        <v>0</v>
      </c>
      <c r="X1591" s="70">
        <v>0</v>
      </c>
      <c r="Y1591" s="70">
        <v>0</v>
      </c>
      <c r="Z1591" s="70">
        <v>0</v>
      </c>
      <c r="AA1591" s="70">
        <v>0</v>
      </c>
      <c r="AB1591" s="70">
        <v>0</v>
      </c>
      <c r="AC1591" s="70">
        <v>83493.89</v>
      </c>
      <c r="AD1591" s="70">
        <v>0</v>
      </c>
      <c r="AE1591" s="70">
        <v>0</v>
      </c>
      <c r="AF1591" s="251" t="s">
        <v>262</v>
      </c>
      <c r="AG1591" s="251">
        <v>2021</v>
      </c>
      <c r="AH1591" s="251">
        <v>2021</v>
      </c>
      <c r="CN1591" s="397" t="s">
        <v>1605</v>
      </c>
      <c r="CO1591" s="397">
        <v>53254.36</v>
      </c>
    </row>
    <row r="1592" spans="1:93" s="397" customFormat="1" ht="61.5" x14ac:dyDescent="0.85">
      <c r="B1592" s="68">
        <v>9</v>
      </c>
      <c r="C1592" s="12" t="s">
        <v>2651</v>
      </c>
      <c r="D1592" s="70">
        <f>E1592+F1592+G1592+H1592+I1592+J1592+L1592+N1592+P1592+R1592+T1592+U1592+V1592+W1592+X1592+Y1592+Z1592+AA1592+AB1592+AC1592+AD1592+AE1592</f>
        <v>4715319.53</v>
      </c>
      <c r="E1592" s="69">
        <v>0</v>
      </c>
      <c r="F1592" s="70">
        <v>0</v>
      </c>
      <c r="G1592" s="70">
        <v>0</v>
      </c>
      <c r="H1592" s="70">
        <v>0</v>
      </c>
      <c r="I1592" s="70">
        <v>0</v>
      </c>
      <c r="J1592" s="70">
        <v>0</v>
      </c>
      <c r="K1592" s="116">
        <v>0</v>
      </c>
      <c r="L1592" s="70">
        <v>0</v>
      </c>
      <c r="M1592" s="70">
        <v>730.4</v>
      </c>
      <c r="N1592" s="70">
        <v>4645635</v>
      </c>
      <c r="O1592" s="70">
        <v>0</v>
      </c>
      <c r="P1592" s="70">
        <v>0</v>
      </c>
      <c r="Q1592" s="70">
        <v>0</v>
      </c>
      <c r="R1592" s="70">
        <v>0</v>
      </c>
      <c r="S1592" s="70">
        <v>0</v>
      </c>
      <c r="T1592" s="70">
        <v>0</v>
      </c>
      <c r="U1592" s="70">
        <v>0</v>
      </c>
      <c r="V1592" s="70">
        <v>0</v>
      </c>
      <c r="W1592" s="70">
        <v>0</v>
      </c>
      <c r="X1592" s="70">
        <v>0</v>
      </c>
      <c r="Y1592" s="70">
        <v>0</v>
      </c>
      <c r="Z1592" s="70">
        <v>0</v>
      </c>
      <c r="AA1592" s="70">
        <v>0</v>
      </c>
      <c r="AB1592" s="70">
        <v>0</v>
      </c>
      <c r="AC1592" s="25">
        <v>69684.53</v>
      </c>
      <c r="AD1592" s="70">
        <v>0</v>
      </c>
      <c r="AE1592" s="70">
        <v>0</v>
      </c>
      <c r="AF1592" s="251" t="s">
        <v>262</v>
      </c>
      <c r="AG1592" s="251">
        <v>2021</v>
      </c>
      <c r="AH1592" s="251">
        <v>2021</v>
      </c>
      <c r="AK1592" s="399"/>
      <c r="AL1592" s="400"/>
      <c r="AU1592" s="401"/>
      <c r="BM1592" s="402"/>
      <c r="BW1592" s="401"/>
      <c r="BY1592" s="400"/>
      <c r="CA1592" s="401"/>
      <c r="CN1592" s="397" t="s">
        <v>1606</v>
      </c>
      <c r="CO1592" s="397">
        <v>44890.35</v>
      </c>
    </row>
    <row r="1593" spans="1:93" s="397" customFormat="1" ht="61.5" x14ac:dyDescent="0.3">
      <c r="A1593" s="401"/>
      <c r="B1593" s="68">
        <v>10</v>
      </c>
      <c r="C1593" s="12" t="s">
        <v>2652</v>
      </c>
      <c r="D1593" s="70">
        <f>E1593+F1593+G1593+H1593+I1593+J1593+L1593+N1593+P1593+R1593+T1593+U1593+V1593+W1593+X1593+Y1593+Z1593+AA1593+AB1593+AC1593+AD1593+AE1593</f>
        <v>4403189.7699999996</v>
      </c>
      <c r="E1593" s="69">
        <v>0</v>
      </c>
      <c r="F1593" s="70">
        <v>0</v>
      </c>
      <c r="G1593" s="70">
        <v>0</v>
      </c>
      <c r="H1593" s="70">
        <v>0</v>
      </c>
      <c r="I1593" s="70">
        <v>0</v>
      </c>
      <c r="J1593" s="70">
        <v>0</v>
      </c>
      <c r="K1593" s="116">
        <v>0</v>
      </c>
      <c r="L1593" s="70">
        <v>0</v>
      </c>
      <c r="M1593" s="70">
        <v>585</v>
      </c>
      <c r="N1593" s="137">
        <v>4338118</v>
      </c>
      <c r="O1593" s="70">
        <v>0</v>
      </c>
      <c r="P1593" s="70">
        <v>0</v>
      </c>
      <c r="Q1593" s="70">
        <v>0</v>
      </c>
      <c r="R1593" s="70">
        <v>0</v>
      </c>
      <c r="S1593" s="70">
        <v>0</v>
      </c>
      <c r="T1593" s="70">
        <v>0</v>
      </c>
      <c r="U1593" s="70">
        <v>0</v>
      </c>
      <c r="V1593" s="70">
        <v>0</v>
      </c>
      <c r="W1593" s="70">
        <v>0</v>
      </c>
      <c r="X1593" s="70">
        <v>0</v>
      </c>
      <c r="Y1593" s="70">
        <v>0</v>
      </c>
      <c r="Z1593" s="70">
        <v>0</v>
      </c>
      <c r="AA1593" s="70">
        <v>0</v>
      </c>
      <c r="AB1593" s="70">
        <v>0</v>
      </c>
      <c r="AC1593" s="70">
        <v>65071.77</v>
      </c>
      <c r="AD1593" s="70">
        <v>0</v>
      </c>
      <c r="AE1593" s="70">
        <v>0</v>
      </c>
      <c r="AF1593" s="251" t="s">
        <v>262</v>
      </c>
      <c r="AG1593" s="251">
        <v>2021</v>
      </c>
      <c r="AH1593" s="251">
        <v>2021</v>
      </c>
      <c r="AK1593" s="400"/>
      <c r="AL1593" s="400"/>
      <c r="AU1593" s="401"/>
      <c r="BM1593" s="402"/>
      <c r="BW1593" s="401"/>
      <c r="BY1593" s="400"/>
    </row>
    <row r="1594" spans="1:93" ht="76.5" x14ac:dyDescent="0.25">
      <c r="B1594" s="271" t="s">
        <v>3061</v>
      </c>
      <c r="C1594" s="272"/>
      <c r="D1594" s="70">
        <f>D1595</f>
        <v>6455757</v>
      </c>
      <c r="E1594" s="70">
        <f t="shared" ref="E1594:AE1594" si="26">E1595</f>
        <v>0</v>
      </c>
      <c r="F1594" s="70">
        <f t="shared" si="26"/>
        <v>0</v>
      </c>
      <c r="G1594" s="70">
        <f t="shared" si="26"/>
        <v>0</v>
      </c>
      <c r="H1594" s="70">
        <f t="shared" si="26"/>
        <v>0</v>
      </c>
      <c r="I1594" s="70">
        <f t="shared" si="26"/>
        <v>0</v>
      </c>
      <c r="J1594" s="70">
        <f t="shared" si="26"/>
        <v>0</v>
      </c>
      <c r="K1594" s="116">
        <f t="shared" si="26"/>
        <v>0</v>
      </c>
      <c r="L1594" s="70">
        <f t="shared" si="26"/>
        <v>0</v>
      </c>
      <c r="M1594" s="70">
        <f t="shared" si="26"/>
        <v>859.01</v>
      </c>
      <c r="N1594" s="70">
        <f t="shared" si="26"/>
        <v>6455757</v>
      </c>
      <c r="O1594" s="70">
        <f t="shared" si="26"/>
        <v>0</v>
      </c>
      <c r="P1594" s="70">
        <f t="shared" si="26"/>
        <v>0</v>
      </c>
      <c r="Q1594" s="70">
        <f t="shared" si="26"/>
        <v>0</v>
      </c>
      <c r="R1594" s="70">
        <f t="shared" si="26"/>
        <v>0</v>
      </c>
      <c r="S1594" s="70">
        <f t="shared" si="26"/>
        <v>0</v>
      </c>
      <c r="T1594" s="70">
        <f t="shared" si="26"/>
        <v>0</v>
      </c>
      <c r="U1594" s="70">
        <f t="shared" si="26"/>
        <v>0</v>
      </c>
      <c r="V1594" s="70">
        <f t="shared" si="26"/>
        <v>0</v>
      </c>
      <c r="W1594" s="70">
        <f t="shared" si="26"/>
        <v>0</v>
      </c>
      <c r="X1594" s="70">
        <f t="shared" si="26"/>
        <v>0</v>
      </c>
      <c r="Y1594" s="70">
        <f t="shared" si="26"/>
        <v>0</v>
      </c>
      <c r="Z1594" s="70">
        <f t="shared" si="26"/>
        <v>0</v>
      </c>
      <c r="AA1594" s="70">
        <f t="shared" si="26"/>
        <v>0</v>
      </c>
      <c r="AB1594" s="70">
        <f t="shared" si="26"/>
        <v>0</v>
      </c>
      <c r="AC1594" s="70">
        <f t="shared" si="26"/>
        <v>0</v>
      </c>
      <c r="AD1594" s="70">
        <f t="shared" si="26"/>
        <v>0</v>
      </c>
      <c r="AE1594" s="70">
        <f t="shared" si="26"/>
        <v>0</v>
      </c>
      <c r="AF1594" s="142" t="s">
        <v>1604</v>
      </c>
      <c r="AG1594" s="142" t="s">
        <v>1604</v>
      </c>
      <c r="AH1594" s="142" t="s">
        <v>1604</v>
      </c>
    </row>
    <row r="1595" spans="1:93" ht="76.5" x14ac:dyDescent="0.25">
      <c r="B1595" s="143" t="s">
        <v>835</v>
      </c>
      <c r="C1595" s="12"/>
      <c r="D1595" s="70">
        <f t="shared" ref="D1595:AE1595" si="27">SUM(D1596:D1598)</f>
        <v>6455757</v>
      </c>
      <c r="E1595" s="141">
        <f t="shared" si="27"/>
        <v>0</v>
      </c>
      <c r="F1595" s="141">
        <f t="shared" si="27"/>
        <v>0</v>
      </c>
      <c r="G1595" s="141">
        <f t="shared" si="27"/>
        <v>0</v>
      </c>
      <c r="H1595" s="141">
        <f t="shared" si="27"/>
        <v>0</v>
      </c>
      <c r="I1595" s="141">
        <f t="shared" si="27"/>
        <v>0</v>
      </c>
      <c r="J1595" s="141">
        <f t="shared" si="27"/>
        <v>0</v>
      </c>
      <c r="K1595" s="116">
        <f t="shared" si="27"/>
        <v>0</v>
      </c>
      <c r="L1595" s="141">
        <f t="shared" si="27"/>
        <v>0</v>
      </c>
      <c r="M1595" s="141">
        <f t="shared" si="27"/>
        <v>859.01</v>
      </c>
      <c r="N1595" s="141">
        <f t="shared" si="27"/>
        <v>6455757</v>
      </c>
      <c r="O1595" s="141">
        <f t="shared" si="27"/>
        <v>0</v>
      </c>
      <c r="P1595" s="141">
        <f t="shared" si="27"/>
        <v>0</v>
      </c>
      <c r="Q1595" s="141">
        <f t="shared" si="27"/>
        <v>0</v>
      </c>
      <c r="R1595" s="141">
        <f t="shared" si="27"/>
        <v>0</v>
      </c>
      <c r="S1595" s="141">
        <f t="shared" si="27"/>
        <v>0</v>
      </c>
      <c r="T1595" s="141">
        <f t="shared" si="27"/>
        <v>0</v>
      </c>
      <c r="U1595" s="141">
        <f t="shared" si="27"/>
        <v>0</v>
      </c>
      <c r="V1595" s="141">
        <f t="shared" si="27"/>
        <v>0</v>
      </c>
      <c r="W1595" s="141">
        <f t="shared" si="27"/>
        <v>0</v>
      </c>
      <c r="X1595" s="141">
        <f t="shared" si="27"/>
        <v>0</v>
      </c>
      <c r="Y1595" s="141">
        <f t="shared" si="27"/>
        <v>0</v>
      </c>
      <c r="Z1595" s="141">
        <f t="shared" si="27"/>
        <v>0</v>
      </c>
      <c r="AA1595" s="141">
        <f t="shared" si="27"/>
        <v>0</v>
      </c>
      <c r="AB1595" s="141">
        <f t="shared" si="27"/>
        <v>0</v>
      </c>
      <c r="AC1595" s="70">
        <f t="shared" si="27"/>
        <v>0</v>
      </c>
      <c r="AD1595" s="141">
        <f t="shared" si="27"/>
        <v>0</v>
      </c>
      <c r="AE1595" s="141">
        <f t="shared" si="27"/>
        <v>0</v>
      </c>
      <c r="AF1595" s="142" t="s">
        <v>1604</v>
      </c>
      <c r="AG1595" s="142" t="s">
        <v>1604</v>
      </c>
      <c r="AH1595" s="142" t="s">
        <v>1604</v>
      </c>
    </row>
    <row r="1596" spans="1:93" ht="61.5" x14ac:dyDescent="0.25">
      <c r="B1596" s="68">
        <v>1</v>
      </c>
      <c r="C1596" s="12" t="s">
        <v>3062</v>
      </c>
      <c r="D1596" s="70">
        <f>E1596+F1596+G1596+H1596+I1596+J1596+L1596+N1596+P1596+R1596+T1596+U1596+V1596+W1596+X1596+Y1596+Z1596+AA1596+AB1596+AC1596+AD1596+AE1596</f>
        <v>6455757</v>
      </c>
      <c r="E1596" s="69">
        <v>0</v>
      </c>
      <c r="F1596" s="70">
        <v>0</v>
      </c>
      <c r="G1596" s="70">
        <v>0</v>
      </c>
      <c r="H1596" s="70">
        <v>0</v>
      </c>
      <c r="I1596" s="70">
        <v>0</v>
      </c>
      <c r="J1596" s="70">
        <v>0</v>
      </c>
      <c r="K1596" s="116">
        <v>0</v>
      </c>
      <c r="L1596" s="70">
        <v>0</v>
      </c>
      <c r="M1596" s="70">
        <v>859.01</v>
      </c>
      <c r="N1596" s="137">
        <v>6455757</v>
      </c>
      <c r="O1596" s="70">
        <v>0</v>
      </c>
      <c r="P1596" s="70">
        <v>0</v>
      </c>
      <c r="Q1596" s="70">
        <v>0</v>
      </c>
      <c r="R1596" s="70">
        <v>0</v>
      </c>
      <c r="S1596" s="70">
        <v>0</v>
      </c>
      <c r="T1596" s="70">
        <v>0</v>
      </c>
      <c r="U1596" s="70">
        <v>0</v>
      </c>
      <c r="V1596" s="70">
        <v>0</v>
      </c>
      <c r="W1596" s="70">
        <v>0</v>
      </c>
      <c r="X1596" s="70">
        <v>0</v>
      </c>
      <c r="Y1596" s="70">
        <v>0</v>
      </c>
      <c r="Z1596" s="70">
        <v>0</v>
      </c>
      <c r="AA1596" s="70">
        <v>0</v>
      </c>
      <c r="AB1596" s="70">
        <v>0</v>
      </c>
      <c r="AC1596" s="70">
        <v>0</v>
      </c>
      <c r="AD1596" s="70">
        <v>0</v>
      </c>
      <c r="AE1596" s="70">
        <v>0</v>
      </c>
      <c r="AF1596" s="251" t="s">
        <v>262</v>
      </c>
      <c r="AG1596" s="251">
        <v>2022</v>
      </c>
      <c r="AH1596" s="251" t="s">
        <v>262</v>
      </c>
    </row>
    <row r="1642" spans="3:3" x14ac:dyDescent="0.25">
      <c r="C1642" s="10" t="s">
        <v>697</v>
      </c>
    </row>
  </sheetData>
  <mergeCells count="50">
    <mergeCell ref="B1566:AH1566"/>
    <mergeCell ref="B1567:C1567"/>
    <mergeCell ref="B1568:C1568"/>
    <mergeCell ref="B1577:C1577"/>
    <mergeCell ref="B1594:C1594"/>
    <mergeCell ref="B1492:AH1492"/>
    <mergeCell ref="B1493:AH1493"/>
    <mergeCell ref="B1494:C1494"/>
    <mergeCell ref="B1495:C1495"/>
    <mergeCell ref="B1502:AH1502"/>
    <mergeCell ref="AH11:AH17"/>
    <mergeCell ref="Z12:Z16"/>
    <mergeCell ref="AA12:AA16"/>
    <mergeCell ref="D11:D16"/>
    <mergeCell ref="B11:B17"/>
    <mergeCell ref="C11:C17"/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U11:AE11"/>
    <mergeCell ref="AF11:AF17"/>
    <mergeCell ref="G13:G16"/>
    <mergeCell ref="H13:H16"/>
    <mergeCell ref="I13:I16"/>
    <mergeCell ref="X12:X16"/>
    <mergeCell ref="Y12:Y16"/>
    <mergeCell ref="J13:J16"/>
    <mergeCell ref="U12:U16"/>
    <mergeCell ref="V12:V16"/>
    <mergeCell ref="W12:W16"/>
    <mergeCell ref="AG11:AG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</mergeCells>
  <phoneticPr fontId="43" type="noConversion"/>
  <conditionalFormatting sqref="C715">
    <cfRule type="duplicateValues" dxfId="32" priority="14"/>
  </conditionalFormatting>
  <conditionalFormatting sqref="C716">
    <cfRule type="duplicateValues" dxfId="31" priority="13"/>
  </conditionalFormatting>
  <conditionalFormatting sqref="C851 C839:C849">
    <cfRule type="duplicateValues" dxfId="30" priority="12"/>
  </conditionalFormatting>
  <conditionalFormatting sqref="C692:C713 C674:C678 C680:C690 C715:C716">
    <cfRule type="duplicateValues" dxfId="29" priority="11"/>
  </conditionalFormatting>
  <conditionalFormatting sqref="C644 C558:C628 C631:C641">
    <cfRule type="duplicateValues" dxfId="28" priority="10"/>
  </conditionalFormatting>
  <conditionalFormatting sqref="C691">
    <cfRule type="duplicateValues" dxfId="27" priority="9"/>
  </conditionalFormatting>
  <conditionalFormatting sqref="C679">
    <cfRule type="duplicateValues" dxfId="26" priority="8"/>
  </conditionalFormatting>
  <conditionalFormatting sqref="C1225">
    <cfRule type="duplicateValues" dxfId="25" priority="7"/>
  </conditionalFormatting>
  <conditionalFormatting sqref="C1226">
    <cfRule type="duplicateValues" dxfId="24" priority="6"/>
  </conditionalFormatting>
  <conditionalFormatting sqref="C1296:C1297">
    <cfRule type="duplicateValues" dxfId="23" priority="5"/>
  </conditionalFormatting>
  <conditionalFormatting sqref="C714">
    <cfRule type="duplicateValues" dxfId="22" priority="4"/>
  </conditionalFormatting>
  <conditionalFormatting sqref="C1179">
    <cfRule type="duplicateValues" dxfId="21" priority="3"/>
  </conditionalFormatting>
  <conditionalFormatting sqref="C1180:C1201 C1159:C1178">
    <cfRule type="duplicateValues" dxfId="20" priority="15"/>
  </conditionalFormatting>
  <conditionalFormatting sqref="C1054">
    <cfRule type="duplicateValues" dxfId="19" priority="2"/>
  </conditionalFormatting>
  <conditionalFormatting sqref="C1213">
    <cfRule type="duplicateValues" dxfId="18" priority="1"/>
  </conditionalFormatting>
  <conditionalFormatting sqref="C718:C787">
    <cfRule type="duplicateValues" dxfId="17" priority="16"/>
  </conditionalFormatting>
  <pageMargins left="0" right="0.16" top="0.39370078740157483" bottom="0.39370078740157483" header="0" footer="0"/>
  <pageSetup paperSize="8" scale="11" fitToHeight="0" orientation="landscape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Y1595"/>
  <sheetViews>
    <sheetView view="pageBreakPreview" topLeftCell="A7" zoomScale="30" zoomScaleNormal="40" zoomScaleSheetLayoutView="30" workbookViewId="0">
      <pane xSplit="3" ySplit="12" topLeftCell="E19" activePane="bottomRight" state="frozen"/>
      <selection activeCell="H41" sqref="H41"/>
      <selection pane="topRight" activeCell="H41" sqref="H41"/>
      <selection pane="bottomLeft" activeCell="H41" sqref="H41"/>
      <selection pane="bottomRight" activeCell="C1496" sqref="C1496"/>
    </sheetView>
  </sheetViews>
  <sheetFormatPr defaultRowHeight="15" x14ac:dyDescent="0.25"/>
  <cols>
    <col min="1" max="1" width="9.140625" style="3" hidden="1" customWidth="1"/>
    <col min="2" max="2" width="19.42578125" style="195" customWidth="1"/>
    <col min="3" max="3" width="168.7109375" style="3" bestFit="1" customWidth="1"/>
    <col min="4" max="4" width="35.140625" style="3" customWidth="1"/>
    <col min="5" max="5" width="29.28515625" style="195" customWidth="1"/>
    <col min="6" max="6" width="52.140625" style="3" customWidth="1"/>
    <col min="7" max="7" width="16.85546875" style="3" customWidth="1"/>
    <col min="8" max="8" width="17" style="3" customWidth="1"/>
    <col min="9" max="9" width="35.7109375" style="3" customWidth="1"/>
    <col min="10" max="10" width="34.7109375" style="3" customWidth="1"/>
    <col min="11" max="11" width="34.28515625" style="3" customWidth="1"/>
    <col min="12" max="12" width="22" style="196" customWidth="1"/>
    <col min="13" max="13" width="32.7109375" style="195" customWidth="1"/>
    <col min="14" max="14" width="61.85546875" style="195" customWidth="1"/>
    <col min="15" max="15" width="136.85546875" style="197" customWidth="1"/>
    <col min="16" max="16" width="46.7109375" style="4" customWidth="1"/>
    <col min="17" max="17" width="33.42578125" style="4" customWidth="1"/>
    <col min="18" max="18" width="30.5703125" style="4" customWidth="1"/>
    <col min="19" max="19" width="41.42578125" style="4" customWidth="1"/>
    <col min="20" max="20" width="30.85546875" style="4" customWidth="1"/>
    <col min="21" max="21" width="32.28515625" style="4" customWidth="1"/>
    <col min="22" max="22" width="46.7109375" style="3" hidden="1" customWidth="1"/>
    <col min="23" max="23" width="47.7109375" style="3" hidden="1" customWidth="1"/>
    <col min="24" max="24" width="50.140625" style="3" hidden="1" customWidth="1"/>
    <col min="25" max="31" width="38.140625" style="3" hidden="1" customWidth="1"/>
    <col min="32" max="32" width="38.140625" style="4" hidden="1" customWidth="1"/>
    <col min="33" max="33" width="38.140625" style="3" hidden="1" customWidth="1"/>
    <col min="34" max="34" width="38.140625" style="4" hidden="1" customWidth="1"/>
    <col min="35" max="35" width="38.140625" style="3" hidden="1" customWidth="1"/>
    <col min="36" max="36" width="38.140625" style="4" hidden="1" customWidth="1"/>
    <col min="37" max="37" width="38.140625" style="3" hidden="1" customWidth="1"/>
    <col min="38" max="38" width="38.140625" style="4" hidden="1" customWidth="1"/>
    <col min="39" max="40" width="38.140625" style="3" hidden="1" customWidth="1"/>
    <col min="41" max="41" width="38.140625" style="4" hidden="1" customWidth="1"/>
    <col min="42" max="61" width="38.140625" style="3" hidden="1" customWidth="1"/>
    <col min="62" max="110" width="9.140625" style="3"/>
    <col min="111" max="111" width="20.5703125" style="3" bestFit="1" customWidth="1"/>
    <col min="112" max="16384" width="9.140625" style="3"/>
  </cols>
  <sheetData>
    <row r="1" spans="2:41" ht="36" x14ac:dyDescent="0.55000000000000004">
      <c r="B1" s="8"/>
      <c r="C1" s="10"/>
      <c r="D1" s="8"/>
      <c r="E1" s="144"/>
      <c r="F1" s="8"/>
      <c r="G1" s="8"/>
      <c r="H1" s="8"/>
      <c r="I1" s="8"/>
      <c r="J1" s="8"/>
      <c r="K1" s="145"/>
      <c r="L1" s="8"/>
      <c r="M1" s="9"/>
      <c r="N1" s="144"/>
      <c r="O1" s="146"/>
      <c r="P1" s="146"/>
      <c r="Q1" s="146"/>
      <c r="R1" s="146"/>
      <c r="S1" s="296" t="s">
        <v>938</v>
      </c>
      <c r="T1" s="296"/>
      <c r="U1" s="296"/>
    </row>
    <row r="2" spans="2:41" ht="112.5" customHeight="1" x14ac:dyDescent="0.25">
      <c r="B2" s="8"/>
      <c r="C2" s="10"/>
      <c r="D2" s="8"/>
      <c r="E2" s="144"/>
      <c r="F2" s="8"/>
      <c r="G2" s="8"/>
      <c r="H2" s="8"/>
      <c r="I2" s="8"/>
      <c r="J2" s="8"/>
      <c r="K2" s="145"/>
      <c r="L2" s="8"/>
      <c r="M2" s="9"/>
      <c r="N2" s="144"/>
      <c r="O2" s="297" t="s">
        <v>939</v>
      </c>
      <c r="P2" s="297"/>
      <c r="Q2" s="297"/>
      <c r="R2" s="297"/>
      <c r="S2" s="297"/>
      <c r="T2" s="297"/>
      <c r="U2" s="297"/>
    </row>
    <row r="3" spans="2:41" ht="15" customHeight="1" x14ac:dyDescent="0.25">
      <c r="B3" s="8"/>
      <c r="C3" s="10"/>
      <c r="D3" s="8"/>
      <c r="E3" s="144"/>
      <c r="F3" s="8"/>
      <c r="G3" s="8"/>
      <c r="H3" s="8"/>
      <c r="I3" s="8"/>
      <c r="J3" s="8"/>
      <c r="K3" s="145"/>
      <c r="L3" s="8"/>
      <c r="M3" s="9"/>
      <c r="N3" s="144"/>
      <c r="O3" s="297"/>
      <c r="P3" s="297"/>
      <c r="Q3" s="297"/>
      <c r="R3" s="297"/>
      <c r="S3" s="297"/>
      <c r="T3" s="297"/>
      <c r="U3" s="297"/>
    </row>
    <row r="4" spans="2:41" ht="15" customHeight="1" x14ac:dyDescent="0.25">
      <c r="B4" s="298" t="s">
        <v>940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</row>
    <row r="5" spans="2:41" ht="15" customHeight="1" x14ac:dyDescent="0.25"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</row>
    <row r="6" spans="2:41" ht="159" customHeight="1" x14ac:dyDescent="0.25"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</row>
    <row r="7" spans="2:41" ht="36" x14ac:dyDescent="0.55000000000000004">
      <c r="B7" s="8"/>
      <c r="C7" s="10"/>
      <c r="D7" s="8"/>
      <c r="E7" s="144"/>
      <c r="F7" s="8"/>
      <c r="G7" s="8"/>
      <c r="H7" s="8"/>
      <c r="I7" s="8"/>
      <c r="J7" s="8"/>
      <c r="K7" s="145"/>
      <c r="L7" s="8"/>
      <c r="M7" s="9"/>
      <c r="N7" s="144"/>
      <c r="O7" s="146"/>
      <c r="P7" s="146"/>
      <c r="Q7" s="146"/>
      <c r="R7" s="146"/>
      <c r="S7" s="296" t="s">
        <v>938</v>
      </c>
      <c r="T7" s="296"/>
      <c r="U7" s="296"/>
    </row>
    <row r="8" spans="2:41" ht="105" customHeight="1" x14ac:dyDescent="0.25">
      <c r="B8" s="8"/>
      <c r="C8" s="10"/>
      <c r="D8" s="8"/>
      <c r="E8" s="144"/>
      <c r="F8" s="8"/>
      <c r="G8" s="8"/>
      <c r="H8" s="8"/>
      <c r="I8" s="8"/>
      <c r="J8" s="8"/>
      <c r="K8" s="145"/>
      <c r="L8" s="8"/>
      <c r="M8" s="9"/>
      <c r="N8" s="144"/>
      <c r="O8" s="297" t="s">
        <v>939</v>
      </c>
      <c r="P8" s="297"/>
      <c r="Q8" s="297"/>
      <c r="R8" s="297"/>
      <c r="S8" s="297"/>
      <c r="T8" s="297"/>
      <c r="U8" s="297"/>
    </row>
    <row r="9" spans="2:41" x14ac:dyDescent="0.25">
      <c r="B9" s="8"/>
      <c r="C9" s="10"/>
      <c r="D9" s="8"/>
      <c r="E9" s="144"/>
      <c r="F9" s="8"/>
      <c r="G9" s="8"/>
      <c r="H9" s="8"/>
      <c r="I9" s="8"/>
      <c r="J9" s="8"/>
      <c r="K9" s="145"/>
      <c r="L9" s="8"/>
      <c r="M9" s="9"/>
      <c r="N9" s="144"/>
      <c r="O9" s="297"/>
      <c r="P9" s="297"/>
      <c r="Q9" s="297"/>
      <c r="R9" s="297"/>
      <c r="S9" s="297"/>
      <c r="T9" s="297"/>
      <c r="U9" s="297"/>
    </row>
    <row r="10" spans="2:41" x14ac:dyDescent="0.25">
      <c r="B10" s="298" t="s">
        <v>940</v>
      </c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</row>
    <row r="11" spans="2:41" x14ac:dyDescent="0.25"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</row>
    <row r="12" spans="2:41" ht="90" customHeight="1" x14ac:dyDescent="0.25"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</row>
    <row r="14" spans="2:41" s="147" customFormat="1" ht="96.75" customHeight="1" x14ac:dyDescent="0.3">
      <c r="B14" s="279" t="s">
        <v>6</v>
      </c>
      <c r="C14" s="279" t="s">
        <v>241</v>
      </c>
      <c r="D14" s="291" t="s">
        <v>242</v>
      </c>
      <c r="E14" s="292"/>
      <c r="F14" s="285" t="s">
        <v>243</v>
      </c>
      <c r="G14" s="285" t="s">
        <v>244</v>
      </c>
      <c r="H14" s="285" t="s">
        <v>245</v>
      </c>
      <c r="I14" s="285" t="s">
        <v>246</v>
      </c>
      <c r="J14" s="291" t="s">
        <v>247</v>
      </c>
      <c r="K14" s="292"/>
      <c r="L14" s="285" t="s">
        <v>965</v>
      </c>
      <c r="M14" s="293" t="s">
        <v>967</v>
      </c>
      <c r="N14" s="293" t="s">
        <v>968</v>
      </c>
      <c r="O14" s="279" t="s">
        <v>248</v>
      </c>
      <c r="P14" s="282" t="s">
        <v>249</v>
      </c>
      <c r="Q14" s="283"/>
      <c r="R14" s="283"/>
      <c r="S14" s="284"/>
      <c r="T14" s="288" t="s">
        <v>250</v>
      </c>
      <c r="U14" s="288" t="s">
        <v>251</v>
      </c>
      <c r="AF14" s="148"/>
      <c r="AH14" s="148"/>
      <c r="AJ14" s="148"/>
      <c r="AL14" s="148"/>
      <c r="AO14" s="148"/>
    </row>
    <row r="15" spans="2:41" s="147" customFormat="1" ht="339.75" customHeight="1" x14ac:dyDescent="0.3">
      <c r="B15" s="280"/>
      <c r="C15" s="280"/>
      <c r="D15" s="285" t="s">
        <v>252</v>
      </c>
      <c r="E15" s="285" t="s">
        <v>253</v>
      </c>
      <c r="F15" s="286"/>
      <c r="G15" s="286"/>
      <c r="H15" s="286"/>
      <c r="I15" s="286"/>
      <c r="J15" s="285" t="s">
        <v>254</v>
      </c>
      <c r="K15" s="285" t="s">
        <v>966</v>
      </c>
      <c r="L15" s="286"/>
      <c r="M15" s="294"/>
      <c r="N15" s="294"/>
      <c r="O15" s="280"/>
      <c r="P15" s="288" t="s">
        <v>254</v>
      </c>
      <c r="Q15" s="288" t="s">
        <v>255</v>
      </c>
      <c r="R15" s="288" t="s">
        <v>256</v>
      </c>
      <c r="S15" s="288" t="s">
        <v>969</v>
      </c>
      <c r="T15" s="289"/>
      <c r="U15" s="289"/>
      <c r="AF15" s="148"/>
      <c r="AH15" s="148"/>
      <c r="AJ15" s="148"/>
      <c r="AL15" s="148"/>
      <c r="AO15" s="148"/>
    </row>
    <row r="16" spans="2:41" s="147" customFormat="1" ht="45" customHeight="1" x14ac:dyDescent="0.3">
      <c r="B16" s="280"/>
      <c r="C16" s="280"/>
      <c r="D16" s="286"/>
      <c r="E16" s="286"/>
      <c r="F16" s="286"/>
      <c r="G16" s="286"/>
      <c r="H16" s="286"/>
      <c r="I16" s="287"/>
      <c r="J16" s="287"/>
      <c r="K16" s="287"/>
      <c r="L16" s="287"/>
      <c r="M16" s="294"/>
      <c r="N16" s="294"/>
      <c r="O16" s="280"/>
      <c r="P16" s="290"/>
      <c r="Q16" s="290"/>
      <c r="R16" s="290"/>
      <c r="S16" s="290"/>
      <c r="T16" s="290"/>
      <c r="U16" s="290"/>
      <c r="AF16" s="148"/>
      <c r="AH16" s="148"/>
      <c r="AJ16" s="148"/>
      <c r="AL16" s="148"/>
      <c r="AO16" s="148"/>
    </row>
    <row r="17" spans="1:44" s="147" customFormat="1" ht="48" customHeight="1" x14ac:dyDescent="0.45">
      <c r="B17" s="281"/>
      <c r="C17" s="281"/>
      <c r="D17" s="287"/>
      <c r="E17" s="287"/>
      <c r="F17" s="287"/>
      <c r="G17" s="287"/>
      <c r="H17" s="287"/>
      <c r="I17" s="149" t="s">
        <v>38</v>
      </c>
      <c r="J17" s="149" t="s">
        <v>38</v>
      </c>
      <c r="K17" s="149" t="s">
        <v>38</v>
      </c>
      <c r="L17" s="149" t="s">
        <v>257</v>
      </c>
      <c r="M17" s="295"/>
      <c r="N17" s="295"/>
      <c r="O17" s="281"/>
      <c r="P17" s="150" t="s">
        <v>36</v>
      </c>
      <c r="Q17" s="150" t="s">
        <v>36</v>
      </c>
      <c r="R17" s="150" t="s">
        <v>36</v>
      </c>
      <c r="S17" s="150" t="s">
        <v>36</v>
      </c>
      <c r="T17" s="150" t="s">
        <v>258</v>
      </c>
      <c r="U17" s="150" t="s">
        <v>258</v>
      </c>
      <c r="Y17" s="151" t="s">
        <v>3043</v>
      </c>
      <c r="Z17" s="151" t="s">
        <v>3044</v>
      </c>
      <c r="AA17" s="151" t="s">
        <v>3045</v>
      </c>
      <c r="AB17" s="151" t="s">
        <v>3046</v>
      </c>
      <c r="AC17" s="151" t="s">
        <v>3047</v>
      </c>
      <c r="AD17" s="151"/>
      <c r="AE17" s="151"/>
      <c r="AF17" s="152" t="s">
        <v>3048</v>
      </c>
      <c r="AG17" s="151"/>
      <c r="AH17" s="152" t="s">
        <v>3049</v>
      </c>
      <c r="AI17" s="151"/>
      <c r="AJ17" s="152" t="s">
        <v>3050</v>
      </c>
      <c r="AK17" s="151"/>
      <c r="AL17" s="152" t="s">
        <v>3051</v>
      </c>
      <c r="AM17" s="151"/>
      <c r="AN17" s="151" t="s">
        <v>3052</v>
      </c>
      <c r="AO17" s="152" t="s">
        <v>3053</v>
      </c>
      <c r="AP17" s="151" t="s">
        <v>1851</v>
      </c>
      <c r="AQ17" s="151" t="s">
        <v>3054</v>
      </c>
      <c r="AR17" s="151" t="s">
        <v>3055</v>
      </c>
    </row>
    <row r="18" spans="1:44" s="147" customFormat="1" ht="40.5" customHeight="1" x14ac:dyDescent="0.45">
      <c r="B18" s="149">
        <v>1</v>
      </c>
      <c r="C18" s="149">
        <v>2</v>
      </c>
      <c r="D18" s="149">
        <v>3</v>
      </c>
      <c r="E18" s="149">
        <v>4</v>
      </c>
      <c r="F18" s="149">
        <v>5</v>
      </c>
      <c r="G18" s="149">
        <v>6</v>
      </c>
      <c r="H18" s="149">
        <v>7</v>
      </c>
      <c r="I18" s="149">
        <v>8</v>
      </c>
      <c r="J18" s="149">
        <v>9</v>
      </c>
      <c r="K18" s="149">
        <v>10</v>
      </c>
      <c r="L18" s="149">
        <v>11</v>
      </c>
      <c r="M18" s="149">
        <v>12</v>
      </c>
      <c r="N18" s="149">
        <v>13</v>
      </c>
      <c r="O18" s="153">
        <v>14</v>
      </c>
      <c r="P18" s="149">
        <v>15</v>
      </c>
      <c r="Q18" s="149">
        <v>16</v>
      </c>
      <c r="R18" s="149">
        <v>17</v>
      </c>
      <c r="S18" s="149">
        <v>18</v>
      </c>
      <c r="T18" s="149">
        <v>19</v>
      </c>
      <c r="U18" s="149">
        <v>20</v>
      </c>
      <c r="Y18" s="151"/>
      <c r="Z18" s="151"/>
      <c r="AA18" s="151"/>
      <c r="AB18" s="151"/>
      <c r="AC18" s="151"/>
      <c r="AD18" s="151"/>
      <c r="AE18" s="151"/>
      <c r="AF18" s="152"/>
      <c r="AG18" s="151"/>
      <c r="AH18" s="152"/>
      <c r="AI18" s="151"/>
      <c r="AJ18" s="152"/>
      <c r="AK18" s="151"/>
      <c r="AL18" s="152"/>
      <c r="AM18" s="151"/>
      <c r="AN18" s="151"/>
      <c r="AO18" s="152"/>
      <c r="AP18" s="151"/>
      <c r="AQ18" s="151"/>
      <c r="AR18" s="151"/>
    </row>
    <row r="19" spans="1:44" s="162" customFormat="1" ht="36" customHeight="1" x14ac:dyDescent="0.25">
      <c r="A19" s="154"/>
      <c r="B19" s="155" t="s">
        <v>719</v>
      </c>
      <c r="C19" s="156"/>
      <c r="D19" s="157" t="s">
        <v>855</v>
      </c>
      <c r="E19" s="157" t="s">
        <v>855</v>
      </c>
      <c r="F19" s="157" t="s">
        <v>855</v>
      </c>
      <c r="G19" s="157" t="s">
        <v>855</v>
      </c>
      <c r="H19" s="157" t="s">
        <v>855</v>
      </c>
      <c r="I19" s="158">
        <v>3485215.6399999997</v>
      </c>
      <c r="J19" s="158">
        <v>2946849.4900000012</v>
      </c>
      <c r="K19" s="158">
        <v>2677558.0300000003</v>
      </c>
      <c r="L19" s="159">
        <v>121456</v>
      </c>
      <c r="M19" s="157" t="s">
        <v>855</v>
      </c>
      <c r="N19" s="157" t="s">
        <v>855</v>
      </c>
      <c r="O19" s="160" t="s">
        <v>855</v>
      </c>
      <c r="P19" s="158">
        <v>4445398901.9899998</v>
      </c>
      <c r="Q19" s="158">
        <v>162877744</v>
      </c>
      <c r="R19" s="158">
        <v>5923917.2799999993</v>
      </c>
      <c r="S19" s="158">
        <v>4276597240.7099996</v>
      </c>
      <c r="T19" s="161">
        <v>1275.5018228915098</v>
      </c>
      <c r="U19" s="161">
        <v>32001.130919623469</v>
      </c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</row>
    <row r="20" spans="1:44" s="162" customFormat="1" ht="36" customHeight="1" x14ac:dyDescent="0.25">
      <c r="B20" s="155" t="s">
        <v>720</v>
      </c>
      <c r="C20" s="156"/>
      <c r="D20" s="157" t="s">
        <v>855</v>
      </c>
      <c r="E20" s="157" t="s">
        <v>855</v>
      </c>
      <c r="F20" s="157" t="s">
        <v>855</v>
      </c>
      <c r="G20" s="157" t="s">
        <v>855</v>
      </c>
      <c r="H20" s="157" t="s">
        <v>855</v>
      </c>
      <c r="I20" s="158">
        <v>1282974.6400000004</v>
      </c>
      <c r="J20" s="158">
        <v>1075650.6500000004</v>
      </c>
      <c r="K20" s="158">
        <v>1031270.2800000003</v>
      </c>
      <c r="L20" s="159">
        <v>49293</v>
      </c>
      <c r="M20" s="157" t="s">
        <v>855</v>
      </c>
      <c r="N20" s="157" t="s">
        <v>855</v>
      </c>
      <c r="O20" s="160" t="s">
        <v>855</v>
      </c>
      <c r="P20" s="158">
        <v>1064965830.9899999</v>
      </c>
      <c r="Q20" s="158">
        <v>0</v>
      </c>
      <c r="R20" s="158">
        <v>2908349.77</v>
      </c>
      <c r="S20" s="158">
        <v>1062057481.2199998</v>
      </c>
      <c r="T20" s="161">
        <v>830.0755118511147</v>
      </c>
      <c r="U20" s="161">
        <v>18123.423480825961</v>
      </c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</row>
    <row r="21" spans="1:44" s="162" customFormat="1" ht="36" customHeight="1" x14ac:dyDescent="0.25">
      <c r="B21" s="155" t="s">
        <v>1050</v>
      </c>
      <c r="C21" s="164"/>
      <c r="D21" s="157" t="s">
        <v>855</v>
      </c>
      <c r="E21" s="157" t="s">
        <v>855</v>
      </c>
      <c r="F21" s="157" t="s">
        <v>855</v>
      </c>
      <c r="G21" s="157" t="s">
        <v>855</v>
      </c>
      <c r="H21" s="157" t="s">
        <v>855</v>
      </c>
      <c r="I21" s="158">
        <v>362242.11000000022</v>
      </c>
      <c r="J21" s="158">
        <v>302352.30000000005</v>
      </c>
      <c r="K21" s="158">
        <v>281560.70000000007</v>
      </c>
      <c r="L21" s="159">
        <v>13536</v>
      </c>
      <c r="M21" s="157" t="s">
        <v>855</v>
      </c>
      <c r="N21" s="157" t="s">
        <v>855</v>
      </c>
      <c r="O21" s="160" t="s">
        <v>855</v>
      </c>
      <c r="P21" s="158">
        <v>265883729</v>
      </c>
      <c r="Q21" s="158">
        <v>0</v>
      </c>
      <c r="R21" s="158">
        <v>0</v>
      </c>
      <c r="S21" s="158">
        <v>265883729</v>
      </c>
      <c r="T21" s="161">
        <v>733.99453476019073</v>
      </c>
      <c r="U21" s="161">
        <v>9538.551931056496</v>
      </c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</row>
    <row r="22" spans="1:44" s="162" customFormat="1" ht="36" customHeight="1" x14ac:dyDescent="0.25">
      <c r="A22" s="162">
        <v>1</v>
      </c>
      <c r="B22" s="165">
        <v>1</v>
      </c>
      <c r="C22" s="155" t="s">
        <v>465</v>
      </c>
      <c r="D22" s="157">
        <v>1994</v>
      </c>
      <c r="E22" s="157"/>
      <c r="F22" s="166" t="s">
        <v>261</v>
      </c>
      <c r="G22" s="157">
        <v>5</v>
      </c>
      <c r="H22" s="157" t="s">
        <v>297</v>
      </c>
      <c r="I22" s="161">
        <v>1202.5999999999999</v>
      </c>
      <c r="J22" s="161">
        <v>620.9</v>
      </c>
      <c r="K22" s="161">
        <v>620.9</v>
      </c>
      <c r="L22" s="167">
        <v>52</v>
      </c>
      <c r="M22" s="157" t="s">
        <v>259</v>
      </c>
      <c r="N22" s="157" t="s">
        <v>263</v>
      </c>
      <c r="O22" s="160" t="s">
        <v>2188</v>
      </c>
      <c r="P22" s="161">
        <v>1821107.48</v>
      </c>
      <c r="Q22" s="161">
        <v>0</v>
      </c>
      <c r="R22" s="161">
        <v>0</v>
      </c>
      <c r="S22" s="161">
        <v>1821107.48</v>
      </c>
      <c r="T22" s="161">
        <v>1514.308564776318</v>
      </c>
      <c r="U22" s="161">
        <v>2891.7724929319816</v>
      </c>
      <c r="V22" s="168">
        <v>2891.7724929319816</v>
      </c>
      <c r="W22" s="168">
        <v>1377.4639281556636</v>
      </c>
      <c r="X22" s="168">
        <f>U22-T22</f>
        <v>1377.4639281556636</v>
      </c>
      <c r="Y22" s="163">
        <v>0</v>
      </c>
      <c r="Z22" s="163">
        <v>0</v>
      </c>
      <c r="AA22" s="163">
        <v>0</v>
      </c>
      <c r="AB22" s="163">
        <v>0</v>
      </c>
      <c r="AC22" s="163">
        <v>0</v>
      </c>
      <c r="AD22" s="163">
        <v>0</v>
      </c>
      <c r="AE22" s="163">
        <v>0</v>
      </c>
      <c r="AF22" s="169">
        <v>0</v>
      </c>
      <c r="AG22" s="163">
        <v>390</v>
      </c>
      <c r="AH22" s="169">
        <f>8917.04*AG22/I22</f>
        <v>2891.7724929319816</v>
      </c>
      <c r="AI22" s="163">
        <v>0</v>
      </c>
      <c r="AJ22" s="163">
        <v>0</v>
      </c>
      <c r="AK22" s="163">
        <v>0</v>
      </c>
      <c r="AL22" s="169">
        <v>0</v>
      </c>
      <c r="AM22" s="163">
        <v>0</v>
      </c>
      <c r="AN22" s="163">
        <v>0</v>
      </c>
      <c r="AO22" s="169">
        <v>0</v>
      </c>
      <c r="AP22" s="163">
        <v>0</v>
      </c>
      <c r="AQ22" s="163">
        <v>0</v>
      </c>
      <c r="AR22" s="163">
        <v>0</v>
      </c>
    </row>
    <row r="23" spans="1:44" s="162" customFormat="1" ht="36" customHeight="1" x14ac:dyDescent="0.25">
      <c r="A23" s="162">
        <v>1</v>
      </c>
      <c r="B23" s="165">
        <v>2</v>
      </c>
      <c r="C23" s="155" t="s">
        <v>1026</v>
      </c>
      <c r="D23" s="157">
        <v>1959</v>
      </c>
      <c r="E23" s="157"/>
      <c r="F23" s="166" t="s">
        <v>261</v>
      </c>
      <c r="G23" s="157">
        <v>2</v>
      </c>
      <c r="H23" s="157" t="s">
        <v>296</v>
      </c>
      <c r="I23" s="161">
        <v>918.1</v>
      </c>
      <c r="J23" s="161">
        <v>907</v>
      </c>
      <c r="K23" s="161">
        <v>907</v>
      </c>
      <c r="L23" s="167">
        <v>40</v>
      </c>
      <c r="M23" s="157" t="s">
        <v>259</v>
      </c>
      <c r="N23" s="157" t="s">
        <v>263</v>
      </c>
      <c r="O23" s="160" t="s">
        <v>1034</v>
      </c>
      <c r="P23" s="161">
        <v>69778.55</v>
      </c>
      <c r="Q23" s="161">
        <v>0</v>
      </c>
      <c r="R23" s="161">
        <v>0</v>
      </c>
      <c r="S23" s="161">
        <v>69778.55</v>
      </c>
      <c r="T23" s="161">
        <v>76.003213157608101</v>
      </c>
      <c r="U23" s="161">
        <v>76.003213157608101</v>
      </c>
      <c r="V23" s="168">
        <v>76.003213157608101</v>
      </c>
      <c r="W23" s="168">
        <v>0</v>
      </c>
      <c r="X23" s="168">
        <f t="shared" ref="X23:X86" si="0">U23-T23</f>
        <v>0</v>
      </c>
      <c r="Y23" s="163">
        <v>0</v>
      </c>
      <c r="Z23" s="163">
        <v>0</v>
      </c>
      <c r="AA23" s="163">
        <v>0</v>
      </c>
      <c r="AB23" s="163">
        <v>0</v>
      </c>
      <c r="AC23" s="163">
        <v>0</v>
      </c>
      <c r="AD23" s="163">
        <v>0</v>
      </c>
      <c r="AE23" s="163">
        <v>0</v>
      </c>
      <c r="AF23" s="169">
        <v>0</v>
      </c>
      <c r="AG23" s="163">
        <v>0</v>
      </c>
      <c r="AH23" s="163">
        <v>0</v>
      </c>
      <c r="AI23" s="163">
        <v>0</v>
      </c>
      <c r="AJ23" s="163">
        <v>0</v>
      </c>
      <c r="AK23" s="163">
        <v>0</v>
      </c>
      <c r="AL23" s="169">
        <v>0</v>
      </c>
      <c r="AM23" s="163">
        <v>0</v>
      </c>
      <c r="AN23" s="163">
        <v>0</v>
      </c>
      <c r="AO23" s="169">
        <v>0</v>
      </c>
      <c r="AP23" s="163">
        <v>0</v>
      </c>
      <c r="AQ23" s="163">
        <v>0</v>
      </c>
      <c r="AR23" s="163">
        <v>0</v>
      </c>
    </row>
    <row r="24" spans="1:44" s="162" customFormat="1" ht="36" customHeight="1" x14ac:dyDescent="0.25">
      <c r="A24" s="162">
        <v>1</v>
      </c>
      <c r="B24" s="165">
        <v>3</v>
      </c>
      <c r="C24" s="155" t="s">
        <v>466</v>
      </c>
      <c r="D24" s="157">
        <v>1992</v>
      </c>
      <c r="E24" s="157"/>
      <c r="F24" s="166" t="s">
        <v>261</v>
      </c>
      <c r="G24" s="157">
        <v>9</v>
      </c>
      <c r="H24" s="157" t="s">
        <v>297</v>
      </c>
      <c r="I24" s="161">
        <v>4744.5</v>
      </c>
      <c r="J24" s="161">
        <v>4743.3999999999996</v>
      </c>
      <c r="K24" s="161">
        <v>4654.5</v>
      </c>
      <c r="L24" s="167">
        <v>252</v>
      </c>
      <c r="M24" s="157" t="s">
        <v>259</v>
      </c>
      <c r="N24" s="157" t="s">
        <v>263</v>
      </c>
      <c r="O24" s="160" t="s">
        <v>341</v>
      </c>
      <c r="P24" s="161">
        <v>1775379.67</v>
      </c>
      <c r="Q24" s="161">
        <v>0</v>
      </c>
      <c r="R24" s="161">
        <v>0</v>
      </c>
      <c r="S24" s="161">
        <v>1775379.67</v>
      </c>
      <c r="T24" s="161">
        <v>374.19742227842761</v>
      </c>
      <c r="U24" s="161">
        <v>518.03140478448734</v>
      </c>
      <c r="V24" s="168">
        <v>518.03140478448734</v>
      </c>
      <c r="W24" s="168">
        <v>143.83398250605973</v>
      </c>
      <c r="X24" s="168">
        <f t="shared" si="0"/>
        <v>143.83398250605973</v>
      </c>
      <c r="Y24" s="163">
        <v>0</v>
      </c>
      <c r="Z24" s="163">
        <v>0</v>
      </c>
      <c r="AA24" s="163">
        <v>0</v>
      </c>
      <c r="AB24" s="163">
        <v>0</v>
      </c>
      <c r="AC24" s="163">
        <v>0</v>
      </c>
      <c r="AD24" s="163">
        <v>0</v>
      </c>
      <c r="AE24" s="163">
        <v>1</v>
      </c>
      <c r="AF24" s="169">
        <f>2457800*AE24/I24</f>
        <v>518.03140478448734</v>
      </c>
      <c r="AG24" s="163">
        <v>0</v>
      </c>
      <c r="AH24" s="163">
        <v>0</v>
      </c>
      <c r="AI24" s="163">
        <v>0</v>
      </c>
      <c r="AJ24" s="163">
        <v>0</v>
      </c>
      <c r="AK24" s="163">
        <v>0</v>
      </c>
      <c r="AL24" s="169">
        <v>0</v>
      </c>
      <c r="AM24" s="163">
        <v>0</v>
      </c>
      <c r="AN24" s="163">
        <v>0</v>
      </c>
      <c r="AO24" s="169">
        <v>0</v>
      </c>
      <c r="AP24" s="163">
        <v>0</v>
      </c>
      <c r="AQ24" s="163">
        <v>0</v>
      </c>
      <c r="AR24" s="163">
        <v>0</v>
      </c>
    </row>
    <row r="25" spans="1:44" s="162" customFormat="1" ht="36" customHeight="1" x14ac:dyDescent="0.25">
      <c r="A25" s="162">
        <v>1</v>
      </c>
      <c r="B25" s="165">
        <v>4</v>
      </c>
      <c r="C25" s="155" t="s">
        <v>468</v>
      </c>
      <c r="D25" s="157">
        <v>1978</v>
      </c>
      <c r="E25" s="157"/>
      <c r="F25" s="166" t="s">
        <v>304</v>
      </c>
      <c r="G25" s="157">
        <v>9</v>
      </c>
      <c r="H25" s="157" t="s">
        <v>296</v>
      </c>
      <c r="I25" s="161">
        <v>4430.5</v>
      </c>
      <c r="J25" s="161">
        <v>3929.6</v>
      </c>
      <c r="K25" s="161">
        <v>3929.6</v>
      </c>
      <c r="L25" s="167">
        <v>188</v>
      </c>
      <c r="M25" s="157" t="s">
        <v>259</v>
      </c>
      <c r="N25" s="157" t="s">
        <v>263</v>
      </c>
      <c r="O25" s="160" t="s">
        <v>1034</v>
      </c>
      <c r="P25" s="161">
        <v>2444609.7599999998</v>
      </c>
      <c r="Q25" s="161">
        <v>0</v>
      </c>
      <c r="R25" s="161">
        <v>0</v>
      </c>
      <c r="S25" s="161">
        <v>2444609.7599999998</v>
      </c>
      <c r="T25" s="161">
        <v>551.76836925854866</v>
      </c>
      <c r="U25" s="161">
        <v>1199.5386164089834</v>
      </c>
      <c r="V25" s="168">
        <v>1199.5386164089834</v>
      </c>
      <c r="W25" s="168">
        <v>647.77024715043478</v>
      </c>
      <c r="X25" s="168">
        <f t="shared" si="0"/>
        <v>647.77024715043478</v>
      </c>
      <c r="Y25" s="163">
        <v>0</v>
      </c>
      <c r="Z25" s="163">
        <v>0</v>
      </c>
      <c r="AA25" s="163">
        <v>0</v>
      </c>
      <c r="AB25" s="163">
        <v>0</v>
      </c>
      <c r="AC25" s="163">
        <v>0</v>
      </c>
      <c r="AD25" s="163">
        <v>0</v>
      </c>
      <c r="AE25" s="163">
        <v>0</v>
      </c>
      <c r="AF25" s="169">
        <v>0</v>
      </c>
      <c r="AG25" s="163">
        <v>596</v>
      </c>
      <c r="AH25" s="169">
        <f>8917.04*AG25/I25</f>
        <v>1199.5386164089834</v>
      </c>
      <c r="AI25" s="163">
        <v>0</v>
      </c>
      <c r="AJ25" s="163">
        <v>0</v>
      </c>
      <c r="AK25" s="163">
        <v>0</v>
      </c>
      <c r="AL25" s="169">
        <v>0</v>
      </c>
      <c r="AM25" s="163">
        <v>0</v>
      </c>
      <c r="AN25" s="163">
        <v>0</v>
      </c>
      <c r="AO25" s="169">
        <v>0</v>
      </c>
      <c r="AP25" s="163">
        <v>0</v>
      </c>
      <c r="AQ25" s="163">
        <v>0</v>
      </c>
      <c r="AR25" s="163">
        <v>0</v>
      </c>
    </row>
    <row r="26" spans="1:44" s="162" customFormat="1" ht="36" customHeight="1" x14ac:dyDescent="0.25">
      <c r="A26" s="162">
        <v>1</v>
      </c>
      <c r="B26" s="165">
        <v>5</v>
      </c>
      <c r="C26" s="155" t="s">
        <v>469</v>
      </c>
      <c r="D26" s="157">
        <v>1957</v>
      </c>
      <c r="E26" s="157"/>
      <c r="F26" s="166" t="s">
        <v>261</v>
      </c>
      <c r="G26" s="157">
        <v>2</v>
      </c>
      <c r="H26" s="157" t="s">
        <v>297</v>
      </c>
      <c r="I26" s="161">
        <v>731.7</v>
      </c>
      <c r="J26" s="161">
        <v>435.3</v>
      </c>
      <c r="K26" s="161">
        <v>435.3</v>
      </c>
      <c r="L26" s="167">
        <v>18</v>
      </c>
      <c r="M26" s="157" t="s">
        <v>259</v>
      </c>
      <c r="N26" s="157" t="s">
        <v>263</v>
      </c>
      <c r="O26" s="160" t="s">
        <v>1274</v>
      </c>
      <c r="P26" s="161">
        <v>1178315.53</v>
      </c>
      <c r="Q26" s="161">
        <v>0</v>
      </c>
      <c r="R26" s="161">
        <v>0</v>
      </c>
      <c r="S26" s="161">
        <v>1178315.53</v>
      </c>
      <c r="T26" s="161">
        <v>1610.3806614732814</v>
      </c>
      <c r="U26" s="161">
        <v>4546.5914445811122</v>
      </c>
      <c r="V26" s="168">
        <v>4546.5914445811122</v>
      </c>
      <c r="W26" s="168">
        <v>2936.210783107831</v>
      </c>
      <c r="X26" s="168">
        <f t="shared" si="0"/>
        <v>2936.210783107831</v>
      </c>
      <c r="Y26" s="163">
        <v>0</v>
      </c>
      <c r="Z26" s="163">
        <v>0</v>
      </c>
      <c r="AA26" s="163">
        <v>0</v>
      </c>
      <c r="AB26" s="163">
        <v>0</v>
      </c>
      <c r="AC26" s="163">
        <v>0</v>
      </c>
      <c r="AD26" s="163">
        <v>0</v>
      </c>
      <c r="AE26" s="163">
        <v>0</v>
      </c>
      <c r="AF26" s="169">
        <v>0</v>
      </c>
      <c r="AG26" s="163">
        <v>0</v>
      </c>
      <c r="AH26" s="163">
        <v>0</v>
      </c>
      <c r="AI26" s="163">
        <v>0</v>
      </c>
      <c r="AJ26" s="163">
        <v>0</v>
      </c>
      <c r="AK26" s="163">
        <v>472</v>
      </c>
      <c r="AL26" s="169">
        <f>7048.18*AK26/I26</f>
        <v>4546.5914445811122</v>
      </c>
      <c r="AM26" s="163">
        <v>0</v>
      </c>
      <c r="AN26" s="163">
        <v>0</v>
      </c>
      <c r="AO26" s="169">
        <v>0</v>
      </c>
      <c r="AP26" s="163">
        <v>0</v>
      </c>
      <c r="AQ26" s="163">
        <v>0</v>
      </c>
      <c r="AR26" s="163">
        <v>0</v>
      </c>
    </row>
    <row r="27" spans="1:44" s="162" customFormat="1" ht="36" customHeight="1" x14ac:dyDescent="0.25">
      <c r="A27" s="162">
        <v>1</v>
      </c>
      <c r="B27" s="165">
        <v>6</v>
      </c>
      <c r="C27" s="155" t="s">
        <v>470</v>
      </c>
      <c r="D27" s="157">
        <v>1986</v>
      </c>
      <c r="E27" s="157"/>
      <c r="F27" s="166" t="s">
        <v>304</v>
      </c>
      <c r="G27" s="157">
        <v>9</v>
      </c>
      <c r="H27" s="157" t="s">
        <v>296</v>
      </c>
      <c r="I27" s="161">
        <v>4300.7</v>
      </c>
      <c r="J27" s="161">
        <v>3861.7</v>
      </c>
      <c r="K27" s="161">
        <v>3861.7</v>
      </c>
      <c r="L27" s="167">
        <v>213</v>
      </c>
      <c r="M27" s="157" t="s">
        <v>259</v>
      </c>
      <c r="N27" s="157" t="s">
        <v>263</v>
      </c>
      <c r="O27" s="160" t="s">
        <v>1049</v>
      </c>
      <c r="P27" s="161">
        <v>1996366.9600000002</v>
      </c>
      <c r="Q27" s="161">
        <v>0</v>
      </c>
      <c r="R27" s="161">
        <v>0</v>
      </c>
      <c r="S27" s="161">
        <v>1996366.9600000002</v>
      </c>
      <c r="T27" s="161">
        <v>464.19581928523269</v>
      </c>
      <c r="U27" s="161">
        <v>1268.9163345501897</v>
      </c>
      <c r="V27" s="168">
        <v>1268.9163345501897</v>
      </c>
      <c r="W27" s="168">
        <v>804.72051526495704</v>
      </c>
      <c r="X27" s="168">
        <f t="shared" si="0"/>
        <v>804.72051526495704</v>
      </c>
      <c r="Y27" s="163">
        <v>0</v>
      </c>
      <c r="Z27" s="163">
        <v>0</v>
      </c>
      <c r="AA27" s="163">
        <v>0</v>
      </c>
      <c r="AB27" s="163">
        <v>0</v>
      </c>
      <c r="AC27" s="163">
        <v>0</v>
      </c>
      <c r="AD27" s="163">
        <v>0</v>
      </c>
      <c r="AE27" s="163">
        <v>0</v>
      </c>
      <c r="AF27" s="169">
        <v>0</v>
      </c>
      <c r="AG27" s="163">
        <v>612</v>
      </c>
      <c r="AH27" s="169">
        <f>8917.04*AG27/I27</f>
        <v>1268.9163345501897</v>
      </c>
      <c r="AI27" s="163">
        <v>0</v>
      </c>
      <c r="AJ27" s="163">
        <v>0</v>
      </c>
      <c r="AK27" s="163">
        <v>0</v>
      </c>
      <c r="AL27" s="169">
        <v>0</v>
      </c>
      <c r="AM27" s="163">
        <v>0</v>
      </c>
      <c r="AN27" s="163">
        <v>0</v>
      </c>
      <c r="AO27" s="169">
        <v>0</v>
      </c>
      <c r="AP27" s="163">
        <v>0</v>
      </c>
      <c r="AQ27" s="163">
        <v>0</v>
      </c>
      <c r="AR27" s="163">
        <v>0</v>
      </c>
    </row>
    <row r="28" spans="1:44" s="162" customFormat="1" ht="36" customHeight="1" x14ac:dyDescent="0.25">
      <c r="A28" s="162">
        <v>1</v>
      </c>
      <c r="B28" s="165">
        <v>7</v>
      </c>
      <c r="C28" s="155" t="s">
        <v>472</v>
      </c>
      <c r="D28" s="157">
        <v>1955</v>
      </c>
      <c r="E28" s="157"/>
      <c r="F28" s="166" t="s">
        <v>261</v>
      </c>
      <c r="G28" s="157">
        <v>3</v>
      </c>
      <c r="H28" s="157" t="s">
        <v>296</v>
      </c>
      <c r="I28" s="161">
        <v>1722.8</v>
      </c>
      <c r="J28" s="161">
        <v>1242.5</v>
      </c>
      <c r="K28" s="161">
        <v>1242.5</v>
      </c>
      <c r="L28" s="167">
        <v>48</v>
      </c>
      <c r="M28" s="157" t="s">
        <v>259</v>
      </c>
      <c r="N28" s="157" t="s">
        <v>263</v>
      </c>
      <c r="O28" s="160" t="s">
        <v>1350</v>
      </c>
      <c r="P28" s="161">
        <v>3053881.54</v>
      </c>
      <c r="Q28" s="161">
        <v>0</v>
      </c>
      <c r="R28" s="161">
        <v>0</v>
      </c>
      <c r="S28" s="161">
        <v>3053881.54</v>
      </c>
      <c r="T28" s="161">
        <v>1772.6268516368702</v>
      </c>
      <c r="U28" s="161">
        <v>3693.8843375899701</v>
      </c>
      <c r="V28" s="168">
        <v>3693.8843375899701</v>
      </c>
      <c r="W28" s="168">
        <v>1921.2574859530998</v>
      </c>
      <c r="X28" s="168">
        <f t="shared" si="0"/>
        <v>1921.2574859530998</v>
      </c>
      <c r="Y28" s="163">
        <v>0</v>
      </c>
      <c r="Z28" s="163">
        <v>0</v>
      </c>
      <c r="AA28" s="163">
        <v>0</v>
      </c>
      <c r="AB28" s="163">
        <v>0</v>
      </c>
      <c r="AC28" s="163">
        <v>0</v>
      </c>
      <c r="AD28" s="163">
        <v>0</v>
      </c>
      <c r="AE28" s="163">
        <v>0</v>
      </c>
      <c r="AF28" s="169">
        <v>0</v>
      </c>
      <c r="AG28" s="163">
        <v>713.67</v>
      </c>
      <c r="AH28" s="169">
        <f>8917.04*AG28/I28</f>
        <v>3693.8843375899701</v>
      </c>
      <c r="AI28" s="163">
        <v>0</v>
      </c>
      <c r="AJ28" s="163">
        <v>0</v>
      </c>
      <c r="AK28" s="163">
        <v>0</v>
      </c>
      <c r="AL28" s="169">
        <v>0</v>
      </c>
      <c r="AM28" s="163">
        <v>0</v>
      </c>
      <c r="AN28" s="163">
        <v>0</v>
      </c>
      <c r="AO28" s="169">
        <v>0</v>
      </c>
      <c r="AP28" s="163">
        <v>0</v>
      </c>
      <c r="AQ28" s="163">
        <v>0</v>
      </c>
      <c r="AR28" s="163">
        <v>0</v>
      </c>
    </row>
    <row r="29" spans="1:44" s="162" customFormat="1" ht="36" customHeight="1" x14ac:dyDescent="0.25">
      <c r="A29" s="162">
        <v>1</v>
      </c>
      <c r="B29" s="165">
        <v>8</v>
      </c>
      <c r="C29" s="155" t="s">
        <v>473</v>
      </c>
      <c r="D29" s="157">
        <v>1990</v>
      </c>
      <c r="E29" s="157"/>
      <c r="F29" s="166" t="s">
        <v>261</v>
      </c>
      <c r="G29" s="157">
        <v>3</v>
      </c>
      <c r="H29" s="157" t="s">
        <v>297</v>
      </c>
      <c r="I29" s="161">
        <v>620.29999999999995</v>
      </c>
      <c r="J29" s="161">
        <v>538.5</v>
      </c>
      <c r="K29" s="161">
        <v>538.5</v>
      </c>
      <c r="L29" s="167">
        <v>18</v>
      </c>
      <c r="M29" s="157" t="s">
        <v>259</v>
      </c>
      <c r="N29" s="157" t="s">
        <v>263</v>
      </c>
      <c r="O29" s="160" t="s">
        <v>342</v>
      </c>
      <c r="P29" s="161">
        <v>1639309.32</v>
      </c>
      <c r="Q29" s="161">
        <v>0</v>
      </c>
      <c r="R29" s="161">
        <v>0</v>
      </c>
      <c r="S29" s="161">
        <v>1639309.32</v>
      </c>
      <c r="T29" s="161">
        <v>2642.7685313557959</v>
      </c>
      <c r="U29" s="161">
        <v>9128.3578913428992</v>
      </c>
      <c r="V29" s="168">
        <v>9128.3578913428992</v>
      </c>
      <c r="W29" s="168">
        <v>6485.5893599871033</v>
      </c>
      <c r="X29" s="168">
        <f t="shared" si="0"/>
        <v>6485.5893599871033</v>
      </c>
      <c r="Y29" s="163">
        <v>0</v>
      </c>
      <c r="Z29" s="163">
        <v>0</v>
      </c>
      <c r="AA29" s="163">
        <v>0</v>
      </c>
      <c r="AB29" s="163">
        <v>0</v>
      </c>
      <c r="AC29" s="163">
        <v>0</v>
      </c>
      <c r="AD29" s="163">
        <v>0</v>
      </c>
      <c r="AE29" s="163">
        <v>0</v>
      </c>
      <c r="AF29" s="169">
        <v>0</v>
      </c>
      <c r="AG29" s="163">
        <v>635</v>
      </c>
      <c r="AH29" s="169">
        <f>8917.04*AG29/I29</f>
        <v>9128.3578913428992</v>
      </c>
      <c r="AI29" s="163">
        <v>0</v>
      </c>
      <c r="AJ29" s="163">
        <v>0</v>
      </c>
      <c r="AK29" s="163">
        <v>0</v>
      </c>
      <c r="AL29" s="169">
        <v>0</v>
      </c>
      <c r="AM29" s="163">
        <v>0</v>
      </c>
      <c r="AN29" s="163">
        <v>0</v>
      </c>
      <c r="AO29" s="169">
        <v>0</v>
      </c>
      <c r="AP29" s="163">
        <v>0</v>
      </c>
      <c r="AQ29" s="163">
        <v>0</v>
      </c>
      <c r="AR29" s="163">
        <v>0</v>
      </c>
    </row>
    <row r="30" spans="1:44" s="162" customFormat="1" ht="36" customHeight="1" x14ac:dyDescent="0.25">
      <c r="A30" s="162">
        <v>1</v>
      </c>
      <c r="B30" s="165">
        <v>9</v>
      </c>
      <c r="C30" s="155" t="s">
        <v>474</v>
      </c>
      <c r="D30" s="157">
        <v>1989</v>
      </c>
      <c r="E30" s="157"/>
      <c r="F30" s="166" t="s">
        <v>261</v>
      </c>
      <c r="G30" s="157">
        <v>5</v>
      </c>
      <c r="H30" s="157" t="s">
        <v>305</v>
      </c>
      <c r="I30" s="161">
        <v>2454.8000000000002</v>
      </c>
      <c r="J30" s="161">
        <v>1816.2</v>
      </c>
      <c r="K30" s="161">
        <v>1749.1</v>
      </c>
      <c r="L30" s="167">
        <v>71</v>
      </c>
      <c r="M30" s="157" t="s">
        <v>259</v>
      </c>
      <c r="N30" s="157" t="s">
        <v>263</v>
      </c>
      <c r="O30" s="160" t="s">
        <v>1335</v>
      </c>
      <c r="P30" s="161">
        <v>98784.97</v>
      </c>
      <c r="Q30" s="161">
        <v>0</v>
      </c>
      <c r="R30" s="161">
        <v>0</v>
      </c>
      <c r="S30" s="161">
        <v>98784.97</v>
      </c>
      <c r="T30" s="161">
        <v>40.241555320189015</v>
      </c>
      <c r="U30" s="161">
        <v>40.241555320189015</v>
      </c>
      <c r="V30" s="168">
        <v>40.241555320189015</v>
      </c>
      <c r="W30" s="168">
        <v>0</v>
      </c>
      <c r="X30" s="168">
        <f t="shared" si="0"/>
        <v>0</v>
      </c>
      <c r="Y30" s="163">
        <v>0</v>
      </c>
      <c r="Z30" s="163">
        <v>0</v>
      </c>
      <c r="AA30" s="163">
        <v>0</v>
      </c>
      <c r="AB30" s="163">
        <v>0</v>
      </c>
      <c r="AC30" s="163">
        <v>0</v>
      </c>
      <c r="AD30" s="163">
        <v>0</v>
      </c>
      <c r="AE30" s="163">
        <v>0</v>
      </c>
      <c r="AF30" s="169">
        <v>0</v>
      </c>
      <c r="AG30" s="163">
        <v>0</v>
      </c>
      <c r="AH30" s="163">
        <v>0</v>
      </c>
      <c r="AI30" s="163">
        <v>0</v>
      </c>
      <c r="AJ30" s="163">
        <v>0</v>
      </c>
      <c r="AK30" s="163">
        <v>0</v>
      </c>
      <c r="AL30" s="169">
        <v>0</v>
      </c>
      <c r="AM30" s="163">
        <v>0</v>
      </c>
      <c r="AN30" s="163">
        <v>0</v>
      </c>
      <c r="AO30" s="169">
        <v>0</v>
      </c>
      <c r="AP30" s="163">
        <v>0</v>
      </c>
      <c r="AQ30" s="163">
        <v>0</v>
      </c>
      <c r="AR30" s="163">
        <v>0</v>
      </c>
    </row>
    <row r="31" spans="1:44" s="162" customFormat="1" ht="36" customHeight="1" x14ac:dyDescent="0.25">
      <c r="A31" s="162">
        <v>1</v>
      </c>
      <c r="B31" s="165">
        <v>10</v>
      </c>
      <c r="C31" s="155" t="s">
        <v>475</v>
      </c>
      <c r="D31" s="157">
        <v>1995</v>
      </c>
      <c r="E31" s="157"/>
      <c r="F31" s="166" t="s">
        <v>261</v>
      </c>
      <c r="G31" s="157">
        <v>9</v>
      </c>
      <c r="H31" s="157" t="s">
        <v>297</v>
      </c>
      <c r="I31" s="161">
        <v>5292.9</v>
      </c>
      <c r="J31" s="161">
        <v>2692.2</v>
      </c>
      <c r="K31" s="161">
        <v>2257.3000000000002</v>
      </c>
      <c r="L31" s="167">
        <v>203</v>
      </c>
      <c r="M31" s="157" t="s">
        <v>259</v>
      </c>
      <c r="N31" s="157" t="s">
        <v>263</v>
      </c>
      <c r="O31" s="160" t="s">
        <v>1348</v>
      </c>
      <c r="P31" s="161">
        <v>3124667</v>
      </c>
      <c r="Q31" s="161">
        <v>0</v>
      </c>
      <c r="R31" s="161">
        <v>0</v>
      </c>
      <c r="S31" s="161">
        <v>3124667</v>
      </c>
      <c r="T31" s="161">
        <v>590.35065842921654</v>
      </c>
      <c r="U31" s="161">
        <v>1760.5295395718795</v>
      </c>
      <c r="V31" s="168">
        <v>1760.5295395718795</v>
      </c>
      <c r="W31" s="168">
        <v>1170.1788811426629</v>
      </c>
      <c r="X31" s="168">
        <f t="shared" si="0"/>
        <v>1170.1788811426629</v>
      </c>
      <c r="Y31" s="163">
        <v>0</v>
      </c>
      <c r="Z31" s="163">
        <v>0</v>
      </c>
      <c r="AA31" s="163">
        <v>0</v>
      </c>
      <c r="AB31" s="163">
        <v>0</v>
      </c>
      <c r="AC31" s="163">
        <v>0</v>
      </c>
      <c r="AD31" s="163">
        <v>0</v>
      </c>
      <c r="AE31" s="163">
        <v>0</v>
      </c>
      <c r="AF31" s="169">
        <v>0</v>
      </c>
      <c r="AG31" s="163">
        <v>1045</v>
      </c>
      <c r="AH31" s="169">
        <f>8917.04*AG31/I31</f>
        <v>1760.5295395718795</v>
      </c>
      <c r="AI31" s="163">
        <v>0</v>
      </c>
      <c r="AJ31" s="163">
        <v>0</v>
      </c>
      <c r="AK31" s="163">
        <v>0</v>
      </c>
      <c r="AL31" s="169">
        <v>0</v>
      </c>
      <c r="AM31" s="163">
        <v>0</v>
      </c>
      <c r="AN31" s="163">
        <v>0</v>
      </c>
      <c r="AO31" s="169">
        <v>0</v>
      </c>
      <c r="AP31" s="163">
        <v>0</v>
      </c>
      <c r="AQ31" s="163">
        <v>0</v>
      </c>
      <c r="AR31" s="163">
        <v>0</v>
      </c>
    </row>
    <row r="32" spans="1:44" s="162" customFormat="1" ht="36" customHeight="1" x14ac:dyDescent="0.25">
      <c r="A32" s="162">
        <v>1</v>
      </c>
      <c r="B32" s="165">
        <v>11</v>
      </c>
      <c r="C32" s="155" t="s">
        <v>476</v>
      </c>
      <c r="D32" s="157">
        <v>1962</v>
      </c>
      <c r="E32" s="157"/>
      <c r="F32" s="166" t="s">
        <v>261</v>
      </c>
      <c r="G32" s="157">
        <v>3</v>
      </c>
      <c r="H32" s="157" t="s">
        <v>305</v>
      </c>
      <c r="I32" s="161">
        <v>2721.6</v>
      </c>
      <c r="J32" s="161">
        <v>1752.6</v>
      </c>
      <c r="K32" s="161">
        <v>1752.6</v>
      </c>
      <c r="L32" s="167">
        <v>82</v>
      </c>
      <c r="M32" s="157" t="s">
        <v>259</v>
      </c>
      <c r="N32" s="157" t="s">
        <v>263</v>
      </c>
      <c r="O32" s="160" t="s">
        <v>1274</v>
      </c>
      <c r="P32" s="161">
        <v>89397.8</v>
      </c>
      <c r="Q32" s="161">
        <v>0</v>
      </c>
      <c r="R32" s="161">
        <v>0</v>
      </c>
      <c r="S32" s="161">
        <v>89397.8</v>
      </c>
      <c r="T32" s="161">
        <v>32.847516166960617</v>
      </c>
      <c r="U32" s="161">
        <v>32.847516166960617</v>
      </c>
      <c r="V32" s="168">
        <v>32.847516166960617</v>
      </c>
      <c r="W32" s="168">
        <v>0</v>
      </c>
      <c r="X32" s="168">
        <f t="shared" si="0"/>
        <v>0</v>
      </c>
      <c r="Y32" s="163">
        <v>0</v>
      </c>
      <c r="Z32" s="163">
        <v>0</v>
      </c>
      <c r="AA32" s="163">
        <v>0</v>
      </c>
      <c r="AB32" s="163">
        <v>0</v>
      </c>
      <c r="AC32" s="163">
        <v>0</v>
      </c>
      <c r="AD32" s="163">
        <v>0</v>
      </c>
      <c r="AE32" s="163">
        <v>0</v>
      </c>
      <c r="AF32" s="169">
        <v>0</v>
      </c>
      <c r="AG32" s="163">
        <v>0</v>
      </c>
      <c r="AH32" s="163">
        <v>0</v>
      </c>
      <c r="AI32" s="163">
        <v>0</v>
      </c>
      <c r="AJ32" s="163">
        <v>0</v>
      </c>
      <c r="AK32" s="163">
        <v>0</v>
      </c>
      <c r="AL32" s="169">
        <v>0</v>
      </c>
      <c r="AM32" s="163">
        <v>0</v>
      </c>
      <c r="AN32" s="163">
        <v>0</v>
      </c>
      <c r="AO32" s="169">
        <v>0</v>
      </c>
      <c r="AP32" s="163">
        <v>0</v>
      </c>
      <c r="AQ32" s="163">
        <v>0</v>
      </c>
      <c r="AR32" s="163">
        <v>0</v>
      </c>
    </row>
    <row r="33" spans="1:44" s="162" customFormat="1" ht="36" customHeight="1" x14ac:dyDescent="0.25">
      <c r="A33" s="162">
        <v>1</v>
      </c>
      <c r="B33" s="165">
        <v>12</v>
      </c>
      <c r="C33" s="155" t="s">
        <v>478</v>
      </c>
      <c r="D33" s="157">
        <v>1994</v>
      </c>
      <c r="E33" s="157"/>
      <c r="F33" s="166" t="s">
        <v>261</v>
      </c>
      <c r="G33" s="157">
        <v>6</v>
      </c>
      <c r="H33" s="157" t="s">
        <v>301</v>
      </c>
      <c r="I33" s="161">
        <v>3988.5</v>
      </c>
      <c r="J33" s="161">
        <v>2905.1</v>
      </c>
      <c r="K33" s="161">
        <v>2905.1</v>
      </c>
      <c r="L33" s="167">
        <v>142</v>
      </c>
      <c r="M33" s="157" t="s">
        <v>259</v>
      </c>
      <c r="N33" s="157" t="s">
        <v>263</v>
      </c>
      <c r="O33" s="160" t="s">
        <v>1049</v>
      </c>
      <c r="P33" s="161">
        <v>2353912.86</v>
      </c>
      <c r="Q33" s="161">
        <v>0</v>
      </c>
      <c r="R33" s="161">
        <v>0</v>
      </c>
      <c r="S33" s="161">
        <v>2353912.86</v>
      </c>
      <c r="T33" s="161">
        <v>590.17496803309507</v>
      </c>
      <c r="U33" s="161">
        <v>1655.4595985458193</v>
      </c>
      <c r="V33" s="168">
        <v>1655.4595985458193</v>
      </c>
      <c r="W33" s="168">
        <v>1065.2846305127241</v>
      </c>
      <c r="X33" s="168">
        <f t="shared" si="0"/>
        <v>1065.2846305127241</v>
      </c>
      <c r="Y33" s="163">
        <v>0</v>
      </c>
      <c r="Z33" s="163">
        <v>0</v>
      </c>
      <c r="AA33" s="163">
        <v>0</v>
      </c>
      <c r="AB33" s="163">
        <v>0</v>
      </c>
      <c r="AC33" s="163">
        <v>0</v>
      </c>
      <c r="AD33" s="163">
        <v>0</v>
      </c>
      <c r="AE33" s="163">
        <v>0</v>
      </c>
      <c r="AF33" s="169">
        <v>0</v>
      </c>
      <c r="AG33" s="163">
        <v>740.47</v>
      </c>
      <c r="AH33" s="169">
        <f>8917.04*AG33/I33</f>
        <v>1655.4595985458193</v>
      </c>
      <c r="AI33" s="163">
        <v>0</v>
      </c>
      <c r="AJ33" s="163">
        <v>0</v>
      </c>
      <c r="AK33" s="163">
        <v>0</v>
      </c>
      <c r="AL33" s="169">
        <v>0</v>
      </c>
      <c r="AM33" s="163">
        <v>0</v>
      </c>
      <c r="AN33" s="163">
        <v>0</v>
      </c>
      <c r="AO33" s="169">
        <v>0</v>
      </c>
      <c r="AP33" s="163">
        <v>0</v>
      </c>
      <c r="AQ33" s="163">
        <v>0</v>
      </c>
      <c r="AR33" s="163">
        <v>0</v>
      </c>
    </row>
    <row r="34" spans="1:44" s="162" customFormat="1" ht="36" customHeight="1" x14ac:dyDescent="0.25">
      <c r="A34" s="162">
        <v>1</v>
      </c>
      <c r="B34" s="165">
        <v>13</v>
      </c>
      <c r="C34" s="155" t="s">
        <v>479</v>
      </c>
      <c r="D34" s="157">
        <v>1993</v>
      </c>
      <c r="E34" s="157"/>
      <c r="F34" s="166" t="s">
        <v>261</v>
      </c>
      <c r="G34" s="157">
        <v>9</v>
      </c>
      <c r="H34" s="157" t="s">
        <v>305</v>
      </c>
      <c r="I34" s="161">
        <v>6478</v>
      </c>
      <c r="J34" s="161">
        <v>6478</v>
      </c>
      <c r="K34" s="161">
        <v>6359.4</v>
      </c>
      <c r="L34" s="167">
        <v>358</v>
      </c>
      <c r="M34" s="157" t="s">
        <v>259</v>
      </c>
      <c r="N34" s="157" t="s">
        <v>263</v>
      </c>
      <c r="O34" s="160" t="s">
        <v>341</v>
      </c>
      <c r="P34" s="161">
        <v>2593330.65</v>
      </c>
      <c r="Q34" s="161">
        <v>0</v>
      </c>
      <c r="R34" s="161">
        <v>0</v>
      </c>
      <c r="S34" s="161">
        <v>2593330.65</v>
      </c>
      <c r="T34" s="161">
        <v>400.32890552639702</v>
      </c>
      <c r="U34" s="161">
        <v>1293.9205927755481</v>
      </c>
      <c r="V34" s="168">
        <v>1293.9205927755481</v>
      </c>
      <c r="W34" s="168">
        <v>893.59168724915116</v>
      </c>
      <c r="X34" s="168">
        <f t="shared" si="0"/>
        <v>893.59168724915116</v>
      </c>
      <c r="Y34" s="163">
        <v>0</v>
      </c>
      <c r="Z34" s="163">
        <v>0</v>
      </c>
      <c r="AA34" s="163">
        <v>0</v>
      </c>
      <c r="AB34" s="163">
        <v>0</v>
      </c>
      <c r="AC34" s="163">
        <v>0</v>
      </c>
      <c r="AD34" s="163">
        <v>0</v>
      </c>
      <c r="AE34" s="163">
        <v>0</v>
      </c>
      <c r="AF34" s="169">
        <v>0</v>
      </c>
      <c r="AG34" s="163">
        <v>940</v>
      </c>
      <c r="AH34" s="169">
        <f>8917.04*AG34/I34</f>
        <v>1293.9205927755481</v>
      </c>
      <c r="AI34" s="163">
        <v>0</v>
      </c>
      <c r="AJ34" s="163">
        <v>0</v>
      </c>
      <c r="AK34" s="163">
        <v>0</v>
      </c>
      <c r="AL34" s="169">
        <v>0</v>
      </c>
      <c r="AM34" s="163">
        <v>0</v>
      </c>
      <c r="AN34" s="163">
        <v>0</v>
      </c>
      <c r="AO34" s="169">
        <v>0</v>
      </c>
      <c r="AP34" s="163">
        <v>0</v>
      </c>
      <c r="AQ34" s="163">
        <v>0</v>
      </c>
      <c r="AR34" s="163">
        <v>0</v>
      </c>
    </row>
    <row r="35" spans="1:44" s="162" customFormat="1" ht="36" customHeight="1" x14ac:dyDescent="0.25">
      <c r="A35" s="162">
        <v>1</v>
      </c>
      <c r="B35" s="165">
        <v>14</v>
      </c>
      <c r="C35" s="155" t="s">
        <v>480</v>
      </c>
      <c r="D35" s="157">
        <v>1992</v>
      </c>
      <c r="E35" s="157"/>
      <c r="F35" s="166" t="s">
        <v>304</v>
      </c>
      <c r="G35" s="157">
        <v>9</v>
      </c>
      <c r="H35" s="157" t="s">
        <v>2189</v>
      </c>
      <c r="I35" s="161">
        <v>14455.8</v>
      </c>
      <c r="J35" s="161">
        <v>14455.7</v>
      </c>
      <c r="K35" s="161">
        <v>14455.7</v>
      </c>
      <c r="L35" s="167">
        <v>689</v>
      </c>
      <c r="M35" s="157" t="s">
        <v>259</v>
      </c>
      <c r="N35" s="157" t="s">
        <v>263</v>
      </c>
      <c r="O35" s="160" t="s">
        <v>341</v>
      </c>
      <c r="P35" s="161">
        <v>14319460.059999999</v>
      </c>
      <c r="Q35" s="161">
        <v>0</v>
      </c>
      <c r="R35" s="161">
        <v>0</v>
      </c>
      <c r="S35" s="161">
        <v>14319460.059999999</v>
      </c>
      <c r="T35" s="161">
        <v>990.56849569031112</v>
      </c>
      <c r="U35" s="161">
        <v>1360.1737710815037</v>
      </c>
      <c r="V35" s="168">
        <v>1360.1737710815037</v>
      </c>
      <c r="W35" s="168">
        <v>369.60527539119255</v>
      </c>
      <c r="X35" s="168">
        <f t="shared" si="0"/>
        <v>369.60527539119255</v>
      </c>
      <c r="Y35" s="163">
        <v>0</v>
      </c>
      <c r="Z35" s="163">
        <v>0</v>
      </c>
      <c r="AA35" s="163">
        <v>0</v>
      </c>
      <c r="AB35" s="163">
        <v>0</v>
      </c>
      <c r="AC35" s="163">
        <v>0</v>
      </c>
      <c r="AD35" s="163">
        <v>0</v>
      </c>
      <c r="AE35" s="163">
        <v>8</v>
      </c>
      <c r="AF35" s="169">
        <f>2457800*AE35/I35</f>
        <v>1360.1737710815037</v>
      </c>
      <c r="AG35" s="163">
        <v>0</v>
      </c>
      <c r="AH35" s="163">
        <v>0</v>
      </c>
      <c r="AI35" s="163">
        <v>0</v>
      </c>
      <c r="AJ35" s="163">
        <v>0</v>
      </c>
      <c r="AK35" s="163">
        <v>0</v>
      </c>
      <c r="AL35" s="169">
        <v>0</v>
      </c>
      <c r="AM35" s="163">
        <v>0</v>
      </c>
      <c r="AN35" s="163">
        <v>0</v>
      </c>
      <c r="AO35" s="169">
        <v>0</v>
      </c>
      <c r="AP35" s="163">
        <v>0</v>
      </c>
      <c r="AQ35" s="163">
        <v>0</v>
      </c>
      <c r="AR35" s="163">
        <v>0</v>
      </c>
    </row>
    <row r="36" spans="1:44" s="162" customFormat="1" ht="36" customHeight="1" x14ac:dyDescent="0.25">
      <c r="A36" s="162">
        <v>1</v>
      </c>
      <c r="B36" s="165">
        <v>15</v>
      </c>
      <c r="C36" s="155" t="s">
        <v>481</v>
      </c>
      <c r="D36" s="157">
        <v>1978</v>
      </c>
      <c r="E36" s="157"/>
      <c r="F36" s="166" t="s">
        <v>261</v>
      </c>
      <c r="G36" s="157">
        <v>5</v>
      </c>
      <c r="H36" s="157" t="s">
        <v>297</v>
      </c>
      <c r="I36" s="161">
        <v>1058.5</v>
      </c>
      <c r="J36" s="161">
        <v>777.2</v>
      </c>
      <c r="K36" s="161">
        <v>583.20000000000005</v>
      </c>
      <c r="L36" s="167">
        <v>37</v>
      </c>
      <c r="M36" s="157" t="s">
        <v>259</v>
      </c>
      <c r="N36" s="157" t="s">
        <v>263</v>
      </c>
      <c r="O36" s="160" t="s">
        <v>341</v>
      </c>
      <c r="P36" s="161">
        <v>721831.31</v>
      </c>
      <c r="Q36" s="161">
        <v>0</v>
      </c>
      <c r="R36" s="161">
        <v>0</v>
      </c>
      <c r="S36" s="161">
        <v>721831.31</v>
      </c>
      <c r="T36" s="161">
        <v>681.93794048181394</v>
      </c>
      <c r="U36" s="161">
        <v>2106.0557392536607</v>
      </c>
      <c r="V36" s="168">
        <v>2106.0557392536607</v>
      </c>
      <c r="W36" s="168">
        <v>1424.1177987718468</v>
      </c>
      <c r="X36" s="168">
        <f t="shared" si="0"/>
        <v>1424.1177987718468</v>
      </c>
      <c r="Y36" s="163">
        <v>0</v>
      </c>
      <c r="Z36" s="163">
        <v>0</v>
      </c>
      <c r="AA36" s="163">
        <v>0</v>
      </c>
      <c r="AB36" s="163">
        <v>0</v>
      </c>
      <c r="AC36" s="163">
        <v>0</v>
      </c>
      <c r="AD36" s="163">
        <v>0</v>
      </c>
      <c r="AE36" s="163">
        <v>0</v>
      </c>
      <c r="AF36" s="169">
        <v>0</v>
      </c>
      <c r="AG36" s="163">
        <v>250</v>
      </c>
      <c r="AH36" s="169">
        <f>8917.04*AG36/I36</f>
        <v>2106.0557392536607</v>
      </c>
      <c r="AI36" s="163">
        <v>0</v>
      </c>
      <c r="AJ36" s="163">
        <v>0</v>
      </c>
      <c r="AK36" s="163">
        <v>0</v>
      </c>
      <c r="AL36" s="169">
        <v>0</v>
      </c>
      <c r="AM36" s="163">
        <v>0</v>
      </c>
      <c r="AN36" s="163">
        <v>0</v>
      </c>
      <c r="AO36" s="169">
        <v>0</v>
      </c>
      <c r="AP36" s="163">
        <v>0</v>
      </c>
      <c r="AQ36" s="163">
        <v>0</v>
      </c>
      <c r="AR36" s="163">
        <v>0</v>
      </c>
    </row>
    <row r="37" spans="1:44" s="162" customFormat="1" ht="36" customHeight="1" x14ac:dyDescent="0.25">
      <c r="A37" s="162">
        <v>1</v>
      </c>
      <c r="B37" s="165">
        <v>16</v>
      </c>
      <c r="C37" s="155" t="s">
        <v>486</v>
      </c>
      <c r="D37" s="157">
        <v>1968</v>
      </c>
      <c r="E37" s="157"/>
      <c r="F37" s="166" t="s">
        <v>261</v>
      </c>
      <c r="G37" s="157">
        <v>5</v>
      </c>
      <c r="H37" s="157" t="s">
        <v>344</v>
      </c>
      <c r="I37" s="161">
        <v>6224.9</v>
      </c>
      <c r="J37" s="161">
        <v>4706.8</v>
      </c>
      <c r="K37" s="161">
        <v>3495.5</v>
      </c>
      <c r="L37" s="167">
        <v>225</v>
      </c>
      <c r="M37" s="157" t="s">
        <v>259</v>
      </c>
      <c r="N37" s="157" t="s">
        <v>263</v>
      </c>
      <c r="O37" s="160" t="s">
        <v>1336</v>
      </c>
      <c r="P37" s="161">
        <v>3879957</v>
      </c>
      <c r="Q37" s="161">
        <v>0</v>
      </c>
      <c r="R37" s="161">
        <v>0</v>
      </c>
      <c r="S37" s="161">
        <v>3879957</v>
      </c>
      <c r="T37" s="161">
        <v>623.29627785185312</v>
      </c>
      <c r="U37" s="161">
        <v>1461.128821346528</v>
      </c>
      <c r="V37" s="168">
        <v>1461.128821346528</v>
      </c>
      <c r="W37" s="168">
        <v>837.83254349467484</v>
      </c>
      <c r="X37" s="168">
        <f t="shared" si="0"/>
        <v>837.83254349467484</v>
      </c>
      <c r="Y37" s="163">
        <v>0</v>
      </c>
      <c r="Z37" s="163">
        <v>0</v>
      </c>
      <c r="AA37" s="163">
        <v>0</v>
      </c>
      <c r="AB37" s="163">
        <v>0</v>
      </c>
      <c r="AC37" s="163">
        <v>0</v>
      </c>
      <c r="AD37" s="163">
        <v>0</v>
      </c>
      <c r="AE37" s="163">
        <v>0</v>
      </c>
      <c r="AF37" s="169">
        <v>0</v>
      </c>
      <c r="AG37" s="163">
        <v>1020</v>
      </c>
      <c r="AH37" s="169">
        <f>8917.04*AG37/I37</f>
        <v>1461.128821346528</v>
      </c>
      <c r="AI37" s="163">
        <v>0</v>
      </c>
      <c r="AJ37" s="163">
        <v>0</v>
      </c>
      <c r="AK37" s="163">
        <v>0</v>
      </c>
      <c r="AL37" s="169">
        <v>0</v>
      </c>
      <c r="AM37" s="163">
        <v>0</v>
      </c>
      <c r="AN37" s="163">
        <v>0</v>
      </c>
      <c r="AO37" s="169">
        <v>0</v>
      </c>
      <c r="AP37" s="163">
        <v>0</v>
      </c>
      <c r="AQ37" s="163">
        <v>0</v>
      </c>
      <c r="AR37" s="163">
        <v>0</v>
      </c>
    </row>
    <row r="38" spans="1:44" s="162" customFormat="1" ht="36" customHeight="1" x14ac:dyDescent="0.25">
      <c r="A38" s="162">
        <v>1</v>
      </c>
      <c r="B38" s="165">
        <v>17</v>
      </c>
      <c r="C38" s="155" t="s">
        <v>1575</v>
      </c>
      <c r="D38" s="157">
        <v>1988</v>
      </c>
      <c r="E38" s="157"/>
      <c r="F38" s="166" t="s">
        <v>304</v>
      </c>
      <c r="G38" s="157">
        <v>5</v>
      </c>
      <c r="H38" s="157" t="s">
        <v>305</v>
      </c>
      <c r="I38" s="161">
        <v>2989.1</v>
      </c>
      <c r="J38" s="161">
        <v>2076.5</v>
      </c>
      <c r="K38" s="161">
        <v>2076.5</v>
      </c>
      <c r="L38" s="167">
        <v>97</v>
      </c>
      <c r="M38" s="157" t="s">
        <v>259</v>
      </c>
      <c r="N38" s="157" t="s">
        <v>263</v>
      </c>
      <c r="O38" s="160" t="s">
        <v>1336</v>
      </c>
      <c r="P38" s="161">
        <v>1297271</v>
      </c>
      <c r="Q38" s="161">
        <v>0</v>
      </c>
      <c r="R38" s="161">
        <v>0</v>
      </c>
      <c r="S38" s="161">
        <v>1297271</v>
      </c>
      <c r="T38" s="161">
        <v>434.00053527817738</v>
      </c>
      <c r="U38" s="161">
        <v>1637.7688802649629</v>
      </c>
      <c r="V38" s="168">
        <v>1637.7688802649629</v>
      </c>
      <c r="W38" s="168">
        <v>1203.7683449867855</v>
      </c>
      <c r="X38" s="168">
        <f t="shared" si="0"/>
        <v>1203.7683449867855</v>
      </c>
      <c r="Y38" s="163">
        <v>0</v>
      </c>
      <c r="Z38" s="163">
        <v>0</v>
      </c>
      <c r="AA38" s="163">
        <v>0</v>
      </c>
      <c r="AB38" s="163">
        <v>0</v>
      </c>
      <c r="AC38" s="163">
        <v>0</v>
      </c>
      <c r="AD38" s="163">
        <v>0</v>
      </c>
      <c r="AE38" s="163">
        <v>0</v>
      </c>
      <c r="AF38" s="169">
        <v>0</v>
      </c>
      <c r="AG38" s="163">
        <v>549</v>
      </c>
      <c r="AH38" s="169">
        <f>8917.04*AG38/I38</f>
        <v>1637.7688802649629</v>
      </c>
      <c r="AI38" s="163">
        <v>0</v>
      </c>
      <c r="AJ38" s="163">
        <v>0</v>
      </c>
      <c r="AK38" s="163">
        <v>0</v>
      </c>
      <c r="AL38" s="169">
        <v>0</v>
      </c>
      <c r="AM38" s="163">
        <v>0</v>
      </c>
      <c r="AN38" s="163">
        <v>0</v>
      </c>
      <c r="AO38" s="169">
        <v>0</v>
      </c>
      <c r="AP38" s="163">
        <v>0</v>
      </c>
      <c r="AQ38" s="163">
        <v>0</v>
      </c>
      <c r="AR38" s="163">
        <v>0</v>
      </c>
    </row>
    <row r="39" spans="1:44" s="162" customFormat="1" ht="36" customHeight="1" x14ac:dyDescent="0.25">
      <c r="A39" s="162">
        <v>1</v>
      </c>
      <c r="B39" s="165">
        <v>18</v>
      </c>
      <c r="C39" s="155" t="s">
        <v>487</v>
      </c>
      <c r="D39" s="157">
        <v>1988</v>
      </c>
      <c r="E39" s="157"/>
      <c r="F39" s="166" t="s">
        <v>261</v>
      </c>
      <c r="G39" s="157">
        <v>5</v>
      </c>
      <c r="H39" s="157" t="s">
        <v>305</v>
      </c>
      <c r="I39" s="161">
        <v>4166.5</v>
      </c>
      <c r="J39" s="161">
        <v>3487.5</v>
      </c>
      <c r="K39" s="161">
        <v>3487.5</v>
      </c>
      <c r="L39" s="167">
        <v>156</v>
      </c>
      <c r="M39" s="157" t="s">
        <v>259</v>
      </c>
      <c r="N39" s="157" t="s">
        <v>263</v>
      </c>
      <c r="O39" s="160" t="s">
        <v>1351</v>
      </c>
      <c r="P39" s="161">
        <v>2988276</v>
      </c>
      <c r="Q39" s="161">
        <v>0</v>
      </c>
      <c r="R39" s="161">
        <v>0</v>
      </c>
      <c r="S39" s="161">
        <v>2988276</v>
      </c>
      <c r="T39" s="161">
        <v>717.21492859714385</v>
      </c>
      <c r="U39" s="161">
        <v>2097.3717028681149</v>
      </c>
      <c r="V39" s="168">
        <v>2097.3717028681149</v>
      </c>
      <c r="W39" s="168">
        <v>1380.156774270971</v>
      </c>
      <c r="X39" s="168">
        <f t="shared" si="0"/>
        <v>1380.156774270971</v>
      </c>
      <c r="Y39" s="163">
        <v>0</v>
      </c>
      <c r="Z39" s="163">
        <v>0</v>
      </c>
      <c r="AA39" s="163">
        <v>0</v>
      </c>
      <c r="AB39" s="163">
        <v>0</v>
      </c>
      <c r="AC39" s="163">
        <v>0</v>
      </c>
      <c r="AD39" s="163">
        <v>0</v>
      </c>
      <c r="AE39" s="163">
        <v>0</v>
      </c>
      <c r="AF39" s="169">
        <v>0</v>
      </c>
      <c r="AG39" s="163">
        <v>980</v>
      </c>
      <c r="AH39" s="169">
        <f>8917.04*AG39/I39</f>
        <v>2097.3717028681149</v>
      </c>
      <c r="AI39" s="163">
        <v>0</v>
      </c>
      <c r="AJ39" s="163">
        <v>0</v>
      </c>
      <c r="AK39" s="163">
        <v>0</v>
      </c>
      <c r="AL39" s="169">
        <v>0</v>
      </c>
      <c r="AM39" s="163">
        <v>0</v>
      </c>
      <c r="AN39" s="163">
        <v>0</v>
      </c>
      <c r="AO39" s="169">
        <v>0</v>
      </c>
      <c r="AP39" s="163">
        <v>0</v>
      </c>
      <c r="AQ39" s="163">
        <v>0</v>
      </c>
      <c r="AR39" s="163">
        <v>0</v>
      </c>
    </row>
    <row r="40" spans="1:44" s="162" customFormat="1" ht="36" customHeight="1" x14ac:dyDescent="0.25">
      <c r="A40" s="162">
        <v>1</v>
      </c>
      <c r="B40" s="165">
        <v>19</v>
      </c>
      <c r="C40" s="155" t="s">
        <v>489</v>
      </c>
      <c r="D40" s="157">
        <v>1985</v>
      </c>
      <c r="E40" s="157"/>
      <c r="F40" s="166" t="s">
        <v>304</v>
      </c>
      <c r="G40" s="157">
        <v>2</v>
      </c>
      <c r="H40" s="157" t="s">
        <v>296</v>
      </c>
      <c r="I40" s="161">
        <v>617.79999999999995</v>
      </c>
      <c r="J40" s="161">
        <v>560.5</v>
      </c>
      <c r="K40" s="161">
        <v>560.5</v>
      </c>
      <c r="L40" s="167">
        <v>38</v>
      </c>
      <c r="M40" s="157" t="s">
        <v>259</v>
      </c>
      <c r="N40" s="157" t="s">
        <v>263</v>
      </c>
      <c r="O40" s="160" t="s">
        <v>1335</v>
      </c>
      <c r="P40" s="161">
        <v>56688.3</v>
      </c>
      <c r="Q40" s="161">
        <v>0</v>
      </c>
      <c r="R40" s="161">
        <v>0</v>
      </c>
      <c r="S40" s="161">
        <v>56688.3</v>
      </c>
      <c r="T40" s="161">
        <v>91.758336031078031</v>
      </c>
      <c r="U40" s="161">
        <v>91.758336031078031</v>
      </c>
      <c r="V40" s="168">
        <v>91.758336031078031</v>
      </c>
      <c r="W40" s="168">
        <v>0</v>
      </c>
      <c r="X40" s="168">
        <f t="shared" si="0"/>
        <v>0</v>
      </c>
      <c r="Y40" s="163">
        <v>0</v>
      </c>
      <c r="Z40" s="163">
        <v>0</v>
      </c>
      <c r="AA40" s="163">
        <v>0</v>
      </c>
      <c r="AB40" s="163">
        <v>0</v>
      </c>
      <c r="AC40" s="163">
        <v>0</v>
      </c>
      <c r="AD40" s="163">
        <v>0</v>
      </c>
      <c r="AE40" s="163">
        <v>0</v>
      </c>
      <c r="AF40" s="169">
        <v>0</v>
      </c>
      <c r="AG40" s="163">
        <v>0</v>
      </c>
      <c r="AH40" s="163">
        <v>0</v>
      </c>
      <c r="AI40" s="163">
        <v>0</v>
      </c>
      <c r="AJ40" s="163">
        <v>0</v>
      </c>
      <c r="AK40" s="163">
        <v>0</v>
      </c>
      <c r="AL40" s="169">
        <v>0</v>
      </c>
      <c r="AM40" s="163">
        <v>0</v>
      </c>
      <c r="AN40" s="163">
        <v>0</v>
      </c>
      <c r="AO40" s="169">
        <v>0</v>
      </c>
      <c r="AP40" s="163">
        <v>0</v>
      </c>
      <c r="AQ40" s="163">
        <v>0</v>
      </c>
      <c r="AR40" s="163">
        <v>0</v>
      </c>
    </row>
    <row r="41" spans="1:44" s="162" customFormat="1" ht="36" customHeight="1" x14ac:dyDescent="0.25">
      <c r="A41" s="162">
        <v>1</v>
      </c>
      <c r="B41" s="165">
        <v>20</v>
      </c>
      <c r="C41" s="155" t="s">
        <v>490</v>
      </c>
      <c r="D41" s="157">
        <v>1967</v>
      </c>
      <c r="E41" s="157"/>
      <c r="F41" s="166" t="s">
        <v>261</v>
      </c>
      <c r="G41" s="157">
        <v>2</v>
      </c>
      <c r="H41" s="157" t="s">
        <v>296</v>
      </c>
      <c r="I41" s="161">
        <v>709.3</v>
      </c>
      <c r="J41" s="161">
        <v>653.29999999999995</v>
      </c>
      <c r="K41" s="161">
        <v>653.29999999999995</v>
      </c>
      <c r="L41" s="167">
        <v>36</v>
      </c>
      <c r="M41" s="157" t="s">
        <v>259</v>
      </c>
      <c r="N41" s="157" t="s">
        <v>263</v>
      </c>
      <c r="O41" s="160" t="s">
        <v>1335</v>
      </c>
      <c r="P41" s="161">
        <v>89064.28</v>
      </c>
      <c r="Q41" s="161">
        <v>0</v>
      </c>
      <c r="R41" s="161">
        <v>0</v>
      </c>
      <c r="S41" s="161">
        <v>89064.28</v>
      </c>
      <c r="T41" s="161">
        <v>125.56644579162555</v>
      </c>
      <c r="U41" s="161">
        <v>125.56644579162555</v>
      </c>
      <c r="V41" s="168">
        <v>125.56644579162555</v>
      </c>
      <c r="W41" s="168">
        <v>0</v>
      </c>
      <c r="X41" s="168">
        <f t="shared" si="0"/>
        <v>0</v>
      </c>
      <c r="Y41" s="163">
        <v>0</v>
      </c>
      <c r="Z41" s="163">
        <v>0</v>
      </c>
      <c r="AA41" s="163">
        <v>0</v>
      </c>
      <c r="AB41" s="163">
        <v>0</v>
      </c>
      <c r="AC41" s="163">
        <v>0</v>
      </c>
      <c r="AD41" s="163">
        <v>0</v>
      </c>
      <c r="AE41" s="163">
        <v>0</v>
      </c>
      <c r="AF41" s="169">
        <v>0</v>
      </c>
      <c r="AG41" s="163">
        <v>0</v>
      </c>
      <c r="AH41" s="163">
        <v>0</v>
      </c>
      <c r="AI41" s="163">
        <v>0</v>
      </c>
      <c r="AJ41" s="163">
        <v>0</v>
      </c>
      <c r="AK41" s="163">
        <v>0</v>
      </c>
      <c r="AL41" s="169">
        <v>0</v>
      </c>
      <c r="AM41" s="163">
        <v>0</v>
      </c>
      <c r="AN41" s="163">
        <v>0</v>
      </c>
      <c r="AO41" s="169">
        <v>0</v>
      </c>
      <c r="AP41" s="163">
        <v>0</v>
      </c>
      <c r="AQ41" s="163">
        <v>0</v>
      </c>
      <c r="AR41" s="163">
        <v>0</v>
      </c>
    </row>
    <row r="42" spans="1:44" s="162" customFormat="1" ht="36" customHeight="1" x14ac:dyDescent="0.25">
      <c r="A42" s="162">
        <v>1</v>
      </c>
      <c r="B42" s="165">
        <v>21</v>
      </c>
      <c r="C42" s="155" t="s">
        <v>491</v>
      </c>
      <c r="D42" s="157">
        <v>1972</v>
      </c>
      <c r="E42" s="157"/>
      <c r="F42" s="166" t="s">
        <v>261</v>
      </c>
      <c r="G42" s="157">
        <v>2</v>
      </c>
      <c r="H42" s="157" t="s">
        <v>296</v>
      </c>
      <c r="I42" s="161">
        <v>790.6</v>
      </c>
      <c r="J42" s="161">
        <v>790.6</v>
      </c>
      <c r="K42" s="161">
        <v>790.6</v>
      </c>
      <c r="L42" s="167">
        <v>48</v>
      </c>
      <c r="M42" s="157" t="s">
        <v>259</v>
      </c>
      <c r="N42" s="157" t="s">
        <v>263</v>
      </c>
      <c r="O42" s="160" t="s">
        <v>1582</v>
      </c>
      <c r="P42" s="161">
        <v>2641217.09</v>
      </c>
      <c r="Q42" s="161">
        <v>0</v>
      </c>
      <c r="R42" s="161">
        <v>0</v>
      </c>
      <c r="S42" s="161">
        <v>2641217.09</v>
      </c>
      <c r="T42" s="161">
        <v>3340.7754743232986</v>
      </c>
      <c r="U42" s="161">
        <v>7376.3523399949408</v>
      </c>
      <c r="V42" s="168">
        <v>7376.3523399949408</v>
      </c>
      <c r="W42" s="168">
        <v>4035.5768656716423</v>
      </c>
      <c r="X42" s="168">
        <f t="shared" si="0"/>
        <v>4035.5768656716423</v>
      </c>
      <c r="Y42" s="163">
        <v>0</v>
      </c>
      <c r="Z42" s="163">
        <v>0</v>
      </c>
      <c r="AA42" s="163">
        <v>0</v>
      </c>
      <c r="AB42" s="163">
        <v>0</v>
      </c>
      <c r="AC42" s="163">
        <v>0</v>
      </c>
      <c r="AD42" s="163">
        <v>0</v>
      </c>
      <c r="AE42" s="163">
        <v>0</v>
      </c>
      <c r="AF42" s="169">
        <v>0</v>
      </c>
      <c r="AG42" s="163">
        <v>654</v>
      </c>
      <c r="AH42" s="169">
        <f>8917.04*AG42/I42</f>
        <v>7376.3523399949408</v>
      </c>
      <c r="AI42" s="163">
        <v>0</v>
      </c>
      <c r="AJ42" s="163">
        <v>0</v>
      </c>
      <c r="AK42" s="163">
        <v>0</v>
      </c>
      <c r="AL42" s="169">
        <v>0</v>
      </c>
      <c r="AM42" s="163">
        <v>0</v>
      </c>
      <c r="AN42" s="163">
        <v>0</v>
      </c>
      <c r="AO42" s="169">
        <v>0</v>
      </c>
      <c r="AP42" s="163">
        <v>0</v>
      </c>
      <c r="AQ42" s="163">
        <v>0</v>
      </c>
      <c r="AR42" s="163">
        <v>0</v>
      </c>
    </row>
    <row r="43" spans="1:44" s="162" customFormat="1" ht="36" customHeight="1" x14ac:dyDescent="0.25">
      <c r="A43" s="162">
        <v>1</v>
      </c>
      <c r="B43" s="165">
        <v>22</v>
      </c>
      <c r="C43" s="155" t="s">
        <v>492</v>
      </c>
      <c r="D43" s="157">
        <v>1994</v>
      </c>
      <c r="E43" s="157"/>
      <c r="F43" s="166" t="s">
        <v>304</v>
      </c>
      <c r="G43" s="157">
        <v>9</v>
      </c>
      <c r="H43" s="157" t="s">
        <v>350</v>
      </c>
      <c r="I43" s="161">
        <v>14325</v>
      </c>
      <c r="J43" s="161">
        <v>14325</v>
      </c>
      <c r="K43" s="161">
        <v>14166</v>
      </c>
      <c r="L43" s="167">
        <v>585</v>
      </c>
      <c r="M43" s="157" t="s">
        <v>259</v>
      </c>
      <c r="N43" s="157" t="s">
        <v>263</v>
      </c>
      <c r="O43" s="160" t="s">
        <v>341</v>
      </c>
      <c r="P43" s="161">
        <v>12192587.91</v>
      </c>
      <c r="Q43" s="161">
        <v>0</v>
      </c>
      <c r="R43" s="161">
        <v>0</v>
      </c>
      <c r="S43" s="161">
        <v>12192587.91</v>
      </c>
      <c r="T43" s="161">
        <v>851.14051727748688</v>
      </c>
      <c r="U43" s="161">
        <v>1201.0191972076789</v>
      </c>
      <c r="V43" s="168">
        <v>1201.0191972076789</v>
      </c>
      <c r="W43" s="168">
        <v>349.87867993019199</v>
      </c>
      <c r="X43" s="168">
        <f t="shared" si="0"/>
        <v>349.87867993019199</v>
      </c>
      <c r="Y43" s="163">
        <v>0</v>
      </c>
      <c r="Z43" s="163">
        <v>0</v>
      </c>
      <c r="AA43" s="163">
        <v>0</v>
      </c>
      <c r="AB43" s="163">
        <v>0</v>
      </c>
      <c r="AC43" s="163">
        <v>0</v>
      </c>
      <c r="AD43" s="163">
        <v>0</v>
      </c>
      <c r="AE43" s="163">
        <v>7</v>
      </c>
      <c r="AF43" s="169">
        <f t="shared" ref="AF43:AF46" si="1">2457800*AE43/I43</f>
        <v>1201.0191972076789</v>
      </c>
      <c r="AG43" s="163">
        <v>0</v>
      </c>
      <c r="AH43" s="163">
        <v>0</v>
      </c>
      <c r="AI43" s="163">
        <v>0</v>
      </c>
      <c r="AJ43" s="163">
        <v>0</v>
      </c>
      <c r="AK43" s="163">
        <v>0</v>
      </c>
      <c r="AL43" s="169">
        <v>0</v>
      </c>
      <c r="AM43" s="163">
        <v>0</v>
      </c>
      <c r="AN43" s="163">
        <v>0</v>
      </c>
      <c r="AO43" s="169">
        <v>0</v>
      </c>
      <c r="AP43" s="163">
        <v>0</v>
      </c>
      <c r="AQ43" s="163">
        <v>0</v>
      </c>
      <c r="AR43" s="163">
        <v>0</v>
      </c>
    </row>
    <row r="44" spans="1:44" s="162" customFormat="1" ht="36" customHeight="1" x14ac:dyDescent="0.25">
      <c r="A44" s="162">
        <v>1</v>
      </c>
      <c r="B44" s="165">
        <v>23</v>
      </c>
      <c r="C44" s="155" t="s">
        <v>493</v>
      </c>
      <c r="D44" s="157">
        <v>1994</v>
      </c>
      <c r="E44" s="157"/>
      <c r="F44" s="166" t="s">
        <v>304</v>
      </c>
      <c r="G44" s="157">
        <v>9</v>
      </c>
      <c r="H44" s="157" t="s">
        <v>305</v>
      </c>
      <c r="I44" s="161">
        <v>5491.1</v>
      </c>
      <c r="J44" s="161">
        <v>5491.1</v>
      </c>
      <c r="K44" s="161">
        <v>5444.9</v>
      </c>
      <c r="L44" s="167">
        <v>236</v>
      </c>
      <c r="M44" s="157" t="s">
        <v>259</v>
      </c>
      <c r="N44" s="157" t="s">
        <v>263</v>
      </c>
      <c r="O44" s="160" t="s">
        <v>341</v>
      </c>
      <c r="P44" s="161">
        <v>3433160.05</v>
      </c>
      <c r="Q44" s="161">
        <v>0</v>
      </c>
      <c r="R44" s="161">
        <v>0</v>
      </c>
      <c r="S44" s="161">
        <v>3433160.05</v>
      </c>
      <c r="T44" s="161">
        <v>625.22264209356956</v>
      </c>
      <c r="U44" s="161">
        <v>895.19404126677705</v>
      </c>
      <c r="V44" s="168">
        <v>895.19404126677705</v>
      </c>
      <c r="W44" s="168">
        <v>269.97139917320749</v>
      </c>
      <c r="X44" s="168">
        <f t="shared" si="0"/>
        <v>269.97139917320749</v>
      </c>
      <c r="Y44" s="163">
        <v>0</v>
      </c>
      <c r="Z44" s="163">
        <v>0</v>
      </c>
      <c r="AA44" s="163">
        <v>0</v>
      </c>
      <c r="AB44" s="163">
        <v>0</v>
      </c>
      <c r="AC44" s="163">
        <v>0</v>
      </c>
      <c r="AD44" s="163">
        <v>0</v>
      </c>
      <c r="AE44" s="163">
        <v>2</v>
      </c>
      <c r="AF44" s="169">
        <f t="shared" si="1"/>
        <v>895.19404126677705</v>
      </c>
      <c r="AG44" s="163">
        <v>0</v>
      </c>
      <c r="AH44" s="163">
        <v>0</v>
      </c>
      <c r="AI44" s="163">
        <v>0</v>
      </c>
      <c r="AJ44" s="163">
        <v>0</v>
      </c>
      <c r="AK44" s="163">
        <v>0</v>
      </c>
      <c r="AL44" s="169">
        <v>0</v>
      </c>
      <c r="AM44" s="163">
        <v>0</v>
      </c>
      <c r="AN44" s="163">
        <v>0</v>
      </c>
      <c r="AO44" s="169">
        <v>0</v>
      </c>
      <c r="AP44" s="163">
        <v>0</v>
      </c>
      <c r="AQ44" s="163">
        <v>0</v>
      </c>
      <c r="AR44" s="163">
        <v>0</v>
      </c>
    </row>
    <row r="45" spans="1:44" s="162" customFormat="1" ht="36" customHeight="1" x14ac:dyDescent="0.25">
      <c r="A45" s="162">
        <v>1</v>
      </c>
      <c r="B45" s="165">
        <v>24</v>
      </c>
      <c r="C45" s="155" t="s">
        <v>494</v>
      </c>
      <c r="D45" s="157">
        <v>1993</v>
      </c>
      <c r="E45" s="157"/>
      <c r="F45" s="166" t="s">
        <v>304</v>
      </c>
      <c r="G45" s="157">
        <v>9</v>
      </c>
      <c r="H45" s="157" t="s">
        <v>297</v>
      </c>
      <c r="I45" s="161">
        <v>1614.7</v>
      </c>
      <c r="J45" s="161">
        <v>1614.7</v>
      </c>
      <c r="K45" s="161">
        <v>1585.9</v>
      </c>
      <c r="L45" s="167">
        <v>64</v>
      </c>
      <c r="M45" s="157" t="s">
        <v>259</v>
      </c>
      <c r="N45" s="157" t="s">
        <v>263</v>
      </c>
      <c r="O45" s="160" t="s">
        <v>341</v>
      </c>
      <c r="P45" s="161">
        <v>1772747.75</v>
      </c>
      <c r="Q45" s="161">
        <v>0</v>
      </c>
      <c r="R45" s="161">
        <v>0</v>
      </c>
      <c r="S45" s="161">
        <v>1772747.75</v>
      </c>
      <c r="T45" s="161">
        <v>1097.8805660494208</v>
      </c>
      <c r="U45" s="161">
        <v>1522.140335666068</v>
      </c>
      <c r="V45" s="168">
        <v>1522.140335666068</v>
      </c>
      <c r="W45" s="168">
        <v>424.25976961664719</v>
      </c>
      <c r="X45" s="168">
        <f t="shared" si="0"/>
        <v>424.25976961664719</v>
      </c>
      <c r="Y45" s="163">
        <v>0</v>
      </c>
      <c r="Z45" s="163">
        <v>0</v>
      </c>
      <c r="AA45" s="163">
        <v>0</v>
      </c>
      <c r="AB45" s="163">
        <v>0</v>
      </c>
      <c r="AC45" s="163">
        <v>0</v>
      </c>
      <c r="AD45" s="163">
        <v>0</v>
      </c>
      <c r="AE45" s="163">
        <v>1</v>
      </c>
      <c r="AF45" s="169">
        <f t="shared" si="1"/>
        <v>1522.140335666068</v>
      </c>
      <c r="AG45" s="163">
        <v>0</v>
      </c>
      <c r="AH45" s="163">
        <v>0</v>
      </c>
      <c r="AI45" s="163">
        <v>0</v>
      </c>
      <c r="AJ45" s="163">
        <v>0</v>
      </c>
      <c r="AK45" s="163">
        <v>0</v>
      </c>
      <c r="AL45" s="169">
        <v>0</v>
      </c>
      <c r="AM45" s="163">
        <v>0</v>
      </c>
      <c r="AN45" s="163">
        <v>0</v>
      </c>
      <c r="AO45" s="169">
        <v>0</v>
      </c>
      <c r="AP45" s="163">
        <v>0</v>
      </c>
      <c r="AQ45" s="163">
        <v>0</v>
      </c>
      <c r="AR45" s="163">
        <v>0</v>
      </c>
    </row>
    <row r="46" spans="1:44" s="162" customFormat="1" ht="36" customHeight="1" x14ac:dyDescent="0.25">
      <c r="A46" s="162">
        <v>1</v>
      </c>
      <c r="B46" s="165">
        <v>25</v>
      </c>
      <c r="C46" s="155" t="s">
        <v>495</v>
      </c>
      <c r="D46" s="157">
        <v>1993</v>
      </c>
      <c r="E46" s="157"/>
      <c r="F46" s="166" t="s">
        <v>304</v>
      </c>
      <c r="G46" s="157">
        <v>9</v>
      </c>
      <c r="H46" s="157" t="s">
        <v>296</v>
      </c>
      <c r="I46" s="161">
        <v>4490.3</v>
      </c>
      <c r="J46" s="161">
        <v>4490.3</v>
      </c>
      <c r="K46" s="161">
        <v>4474.6000000000004</v>
      </c>
      <c r="L46" s="167">
        <v>167</v>
      </c>
      <c r="M46" s="157" t="s">
        <v>259</v>
      </c>
      <c r="N46" s="157" t="s">
        <v>263</v>
      </c>
      <c r="O46" s="160" t="s">
        <v>341</v>
      </c>
      <c r="P46" s="161">
        <v>3535514.86</v>
      </c>
      <c r="Q46" s="161">
        <v>0</v>
      </c>
      <c r="R46" s="161">
        <v>0</v>
      </c>
      <c r="S46" s="161">
        <v>3535514.86</v>
      </c>
      <c r="T46" s="161">
        <v>787.36718259359054</v>
      </c>
      <c r="U46" s="161">
        <v>1094.7152751486537</v>
      </c>
      <c r="V46" s="168">
        <v>1094.7152751486537</v>
      </c>
      <c r="W46" s="168">
        <v>307.3480925550632</v>
      </c>
      <c r="X46" s="168">
        <f t="shared" si="0"/>
        <v>307.3480925550632</v>
      </c>
      <c r="Y46" s="163">
        <v>0</v>
      </c>
      <c r="Z46" s="163">
        <v>0</v>
      </c>
      <c r="AA46" s="163">
        <v>0</v>
      </c>
      <c r="AB46" s="163">
        <v>0</v>
      </c>
      <c r="AC46" s="163">
        <v>0</v>
      </c>
      <c r="AD46" s="163">
        <v>0</v>
      </c>
      <c r="AE46" s="163">
        <v>2</v>
      </c>
      <c r="AF46" s="169">
        <f t="shared" si="1"/>
        <v>1094.7152751486537</v>
      </c>
      <c r="AG46" s="163">
        <v>0</v>
      </c>
      <c r="AH46" s="163">
        <v>0</v>
      </c>
      <c r="AI46" s="163">
        <v>0</v>
      </c>
      <c r="AJ46" s="163">
        <v>0</v>
      </c>
      <c r="AK46" s="163">
        <v>0</v>
      </c>
      <c r="AL46" s="169">
        <v>0</v>
      </c>
      <c r="AM46" s="163">
        <v>0</v>
      </c>
      <c r="AN46" s="163">
        <v>0</v>
      </c>
      <c r="AO46" s="169">
        <v>0</v>
      </c>
      <c r="AP46" s="163">
        <v>0</v>
      </c>
      <c r="AQ46" s="163">
        <v>0</v>
      </c>
      <c r="AR46" s="163">
        <v>0</v>
      </c>
    </row>
    <row r="47" spans="1:44" s="162" customFormat="1" ht="36" customHeight="1" x14ac:dyDescent="0.25">
      <c r="A47" s="162">
        <v>1</v>
      </c>
      <c r="B47" s="165">
        <v>26</v>
      </c>
      <c r="C47" s="155" t="s">
        <v>496</v>
      </c>
      <c r="D47" s="157">
        <v>1987</v>
      </c>
      <c r="E47" s="157"/>
      <c r="F47" s="166" t="s">
        <v>261</v>
      </c>
      <c r="G47" s="157">
        <v>5</v>
      </c>
      <c r="H47" s="157" t="s">
        <v>296</v>
      </c>
      <c r="I47" s="161">
        <v>1670.9</v>
      </c>
      <c r="J47" s="161">
        <v>1146.4000000000001</v>
      </c>
      <c r="K47" s="161">
        <v>1146.4000000000001</v>
      </c>
      <c r="L47" s="167">
        <v>65</v>
      </c>
      <c r="M47" s="157" t="s">
        <v>259</v>
      </c>
      <c r="N47" s="157" t="s">
        <v>263</v>
      </c>
      <c r="O47" s="160" t="s">
        <v>1049</v>
      </c>
      <c r="P47" s="161">
        <v>1142069.99</v>
      </c>
      <c r="Q47" s="161">
        <v>0</v>
      </c>
      <c r="R47" s="161">
        <v>0</v>
      </c>
      <c r="S47" s="161">
        <v>1142069.99</v>
      </c>
      <c r="T47" s="161">
        <v>683.50588904183371</v>
      </c>
      <c r="U47" s="161">
        <v>1631.5264042132983</v>
      </c>
      <c r="V47" s="168">
        <v>1631.5264042132983</v>
      </c>
      <c r="W47" s="168">
        <v>948.02051517146458</v>
      </c>
      <c r="X47" s="168">
        <f t="shared" si="0"/>
        <v>948.02051517146458</v>
      </c>
      <c r="Y47" s="163">
        <v>0</v>
      </c>
      <c r="Z47" s="163">
        <v>0</v>
      </c>
      <c r="AA47" s="163">
        <v>0</v>
      </c>
      <c r="AB47" s="163">
        <v>0</v>
      </c>
      <c r="AC47" s="163">
        <v>0</v>
      </c>
      <c r="AD47" s="163">
        <v>0</v>
      </c>
      <c r="AE47" s="163">
        <v>0</v>
      </c>
      <c r="AF47" s="169">
        <v>0</v>
      </c>
      <c r="AG47" s="163">
        <v>305.72000000000003</v>
      </c>
      <c r="AH47" s="169">
        <f>8917.04*AG47/I47</f>
        <v>1631.5264042132983</v>
      </c>
      <c r="AI47" s="163">
        <v>0</v>
      </c>
      <c r="AJ47" s="163">
        <v>0</v>
      </c>
      <c r="AK47" s="163">
        <v>0</v>
      </c>
      <c r="AL47" s="169">
        <v>0</v>
      </c>
      <c r="AM47" s="163">
        <v>0</v>
      </c>
      <c r="AN47" s="163">
        <v>0</v>
      </c>
      <c r="AO47" s="169">
        <v>0</v>
      </c>
      <c r="AP47" s="163">
        <v>0</v>
      </c>
      <c r="AQ47" s="163">
        <v>0</v>
      </c>
      <c r="AR47" s="163">
        <v>0</v>
      </c>
    </row>
    <row r="48" spans="1:44" s="162" customFormat="1" ht="36" customHeight="1" x14ac:dyDescent="0.25">
      <c r="A48" s="162">
        <v>1</v>
      </c>
      <c r="B48" s="165">
        <v>27</v>
      </c>
      <c r="C48" s="155" t="s">
        <v>497</v>
      </c>
      <c r="D48" s="157">
        <v>1983</v>
      </c>
      <c r="E48" s="157"/>
      <c r="F48" s="166" t="s">
        <v>261</v>
      </c>
      <c r="G48" s="157">
        <v>5</v>
      </c>
      <c r="H48" s="157" t="s">
        <v>297</v>
      </c>
      <c r="I48" s="161">
        <v>628.5</v>
      </c>
      <c r="J48" s="161">
        <v>568.5</v>
      </c>
      <c r="K48" s="161">
        <v>568.5</v>
      </c>
      <c r="L48" s="167">
        <v>31</v>
      </c>
      <c r="M48" s="157" t="s">
        <v>259</v>
      </c>
      <c r="N48" s="157" t="s">
        <v>263</v>
      </c>
      <c r="O48" s="160" t="s">
        <v>1034</v>
      </c>
      <c r="P48" s="161">
        <v>715422.73</v>
      </c>
      <c r="Q48" s="161">
        <v>0</v>
      </c>
      <c r="R48" s="161">
        <v>0</v>
      </c>
      <c r="S48" s="161">
        <v>715422.73</v>
      </c>
      <c r="T48" s="161">
        <v>1138.301877486078</v>
      </c>
      <c r="U48" s="161">
        <v>2142.3596499602227</v>
      </c>
      <c r="V48" s="168">
        <v>2142.3596499602227</v>
      </c>
      <c r="W48" s="168">
        <v>1004.0577724741447</v>
      </c>
      <c r="X48" s="168">
        <f t="shared" si="0"/>
        <v>1004.0577724741447</v>
      </c>
      <c r="Y48" s="163">
        <v>0</v>
      </c>
      <c r="Z48" s="163">
        <v>0</v>
      </c>
      <c r="AA48" s="163">
        <v>0</v>
      </c>
      <c r="AB48" s="163">
        <v>0</v>
      </c>
      <c r="AC48" s="163">
        <v>0</v>
      </c>
      <c r="AD48" s="163">
        <v>0</v>
      </c>
      <c r="AE48" s="163">
        <v>0</v>
      </c>
      <c r="AF48" s="169">
        <v>0</v>
      </c>
      <c r="AG48" s="163">
        <v>151</v>
      </c>
      <c r="AH48" s="169">
        <f>8917.04*AG48/I48</f>
        <v>2142.3596499602227</v>
      </c>
      <c r="AI48" s="163">
        <v>0</v>
      </c>
      <c r="AJ48" s="163">
        <v>0</v>
      </c>
      <c r="AK48" s="163">
        <v>0</v>
      </c>
      <c r="AL48" s="169">
        <v>0</v>
      </c>
      <c r="AM48" s="163">
        <v>0</v>
      </c>
      <c r="AN48" s="163">
        <v>0</v>
      </c>
      <c r="AO48" s="169">
        <v>0</v>
      </c>
      <c r="AP48" s="163">
        <v>0</v>
      </c>
      <c r="AQ48" s="163">
        <v>0</v>
      </c>
      <c r="AR48" s="163">
        <v>0</v>
      </c>
    </row>
    <row r="49" spans="1:44" s="162" customFormat="1" ht="36" customHeight="1" x14ac:dyDescent="0.25">
      <c r="A49" s="162">
        <v>1</v>
      </c>
      <c r="B49" s="165">
        <v>28</v>
      </c>
      <c r="C49" s="155" t="s">
        <v>498</v>
      </c>
      <c r="D49" s="157">
        <v>1959</v>
      </c>
      <c r="E49" s="157"/>
      <c r="F49" s="166" t="s">
        <v>261</v>
      </c>
      <c r="G49" s="157">
        <v>2</v>
      </c>
      <c r="H49" s="157" t="s">
        <v>297</v>
      </c>
      <c r="I49" s="161">
        <v>313.3</v>
      </c>
      <c r="J49" s="161">
        <v>288.7</v>
      </c>
      <c r="K49" s="161">
        <v>288.7</v>
      </c>
      <c r="L49" s="167">
        <v>24</v>
      </c>
      <c r="M49" s="157" t="s">
        <v>259</v>
      </c>
      <c r="N49" s="157" t="s">
        <v>263</v>
      </c>
      <c r="O49" s="160" t="s">
        <v>1034</v>
      </c>
      <c r="P49" s="161">
        <v>1010260.5</v>
      </c>
      <c r="Q49" s="161">
        <v>0</v>
      </c>
      <c r="R49" s="161">
        <v>0</v>
      </c>
      <c r="S49" s="161">
        <v>1010260.5</v>
      </c>
      <c r="T49" s="161">
        <v>3224.5786785828277</v>
      </c>
      <c r="U49" s="161">
        <v>9538.551931056496</v>
      </c>
      <c r="V49" s="168">
        <v>9538.551931056496</v>
      </c>
      <c r="W49" s="168">
        <v>6313.9732524736683</v>
      </c>
      <c r="X49" s="168">
        <f t="shared" si="0"/>
        <v>6313.9732524736683</v>
      </c>
      <c r="Y49" s="163">
        <v>0</v>
      </c>
      <c r="Z49" s="163">
        <v>0</v>
      </c>
      <c r="AA49" s="163">
        <v>0</v>
      </c>
      <c r="AB49" s="163">
        <v>0</v>
      </c>
      <c r="AC49" s="163">
        <v>0</v>
      </c>
      <c r="AD49" s="163">
        <v>0</v>
      </c>
      <c r="AE49" s="163">
        <v>0</v>
      </c>
      <c r="AF49" s="169">
        <v>0</v>
      </c>
      <c r="AG49" s="163">
        <v>0</v>
      </c>
      <c r="AH49" s="163">
        <v>0</v>
      </c>
      <c r="AI49" s="163">
        <v>0</v>
      </c>
      <c r="AJ49" s="163">
        <v>0</v>
      </c>
      <c r="AK49" s="163">
        <v>424</v>
      </c>
      <c r="AL49" s="169">
        <f>7048.18*AK49/I49</f>
        <v>9538.551931056496</v>
      </c>
      <c r="AM49" s="163">
        <v>0</v>
      </c>
      <c r="AN49" s="163">
        <v>0</v>
      </c>
      <c r="AO49" s="169">
        <v>0</v>
      </c>
      <c r="AP49" s="163">
        <v>0</v>
      </c>
      <c r="AQ49" s="163">
        <v>0</v>
      </c>
      <c r="AR49" s="163">
        <v>0</v>
      </c>
    </row>
    <row r="50" spans="1:44" s="162" customFormat="1" ht="36" customHeight="1" x14ac:dyDescent="0.25">
      <c r="A50" s="162">
        <v>1</v>
      </c>
      <c r="B50" s="165">
        <v>29</v>
      </c>
      <c r="C50" s="155" t="s">
        <v>499</v>
      </c>
      <c r="D50" s="157">
        <v>1969</v>
      </c>
      <c r="E50" s="157"/>
      <c r="F50" s="166" t="s">
        <v>261</v>
      </c>
      <c r="G50" s="157">
        <v>9</v>
      </c>
      <c r="H50" s="157" t="s">
        <v>297</v>
      </c>
      <c r="I50" s="161">
        <v>2575.6999999999998</v>
      </c>
      <c r="J50" s="161">
        <v>2278.3000000000002</v>
      </c>
      <c r="K50" s="161">
        <v>2278.3000000000002</v>
      </c>
      <c r="L50" s="167">
        <v>84</v>
      </c>
      <c r="M50" s="157" t="s">
        <v>259</v>
      </c>
      <c r="N50" s="157" t="s">
        <v>263</v>
      </c>
      <c r="O50" s="160" t="s">
        <v>1034</v>
      </c>
      <c r="P50" s="161">
        <v>1761427.66</v>
      </c>
      <c r="Q50" s="161">
        <v>0</v>
      </c>
      <c r="R50" s="161">
        <v>0</v>
      </c>
      <c r="S50" s="161">
        <v>1761427.66</v>
      </c>
      <c r="T50" s="161">
        <v>683.86367201149199</v>
      </c>
      <c r="U50" s="161">
        <v>954.22603564079679</v>
      </c>
      <c r="V50" s="168">
        <v>954.22603564079679</v>
      </c>
      <c r="W50" s="168">
        <v>270.36236362930481</v>
      </c>
      <c r="X50" s="168">
        <f t="shared" si="0"/>
        <v>270.36236362930481</v>
      </c>
      <c r="Y50" s="163">
        <v>0</v>
      </c>
      <c r="Z50" s="163">
        <v>0</v>
      </c>
      <c r="AA50" s="163">
        <v>0</v>
      </c>
      <c r="AB50" s="163">
        <v>0</v>
      </c>
      <c r="AC50" s="163">
        <v>0</v>
      </c>
      <c r="AD50" s="163">
        <v>0</v>
      </c>
      <c r="AE50" s="163">
        <v>1</v>
      </c>
      <c r="AF50" s="169">
        <f>2457800*AE50/I50</f>
        <v>954.22603564079679</v>
      </c>
      <c r="AG50" s="163">
        <v>0</v>
      </c>
      <c r="AH50" s="163">
        <v>0</v>
      </c>
      <c r="AI50" s="163">
        <v>0</v>
      </c>
      <c r="AJ50" s="163">
        <v>0</v>
      </c>
      <c r="AK50" s="163">
        <v>0</v>
      </c>
      <c r="AL50" s="169">
        <v>0</v>
      </c>
      <c r="AM50" s="163">
        <v>0</v>
      </c>
      <c r="AN50" s="163">
        <v>0</v>
      </c>
      <c r="AO50" s="169">
        <v>0</v>
      </c>
      <c r="AP50" s="163">
        <v>0</v>
      </c>
      <c r="AQ50" s="163">
        <v>0</v>
      </c>
      <c r="AR50" s="163">
        <v>0</v>
      </c>
    </row>
    <row r="51" spans="1:44" s="162" customFormat="1" ht="36" customHeight="1" x14ac:dyDescent="0.25">
      <c r="A51" s="162">
        <v>1</v>
      </c>
      <c r="B51" s="165">
        <v>30</v>
      </c>
      <c r="C51" s="155" t="s">
        <v>500</v>
      </c>
      <c r="D51" s="157">
        <v>1983</v>
      </c>
      <c r="E51" s="157"/>
      <c r="F51" s="166" t="s">
        <v>261</v>
      </c>
      <c r="G51" s="157">
        <v>5</v>
      </c>
      <c r="H51" s="157" t="s">
        <v>305</v>
      </c>
      <c r="I51" s="161">
        <v>2943.9</v>
      </c>
      <c r="J51" s="161">
        <v>2711.7</v>
      </c>
      <c r="K51" s="161">
        <v>2711.7</v>
      </c>
      <c r="L51" s="167">
        <v>99</v>
      </c>
      <c r="M51" s="157" t="s">
        <v>259</v>
      </c>
      <c r="N51" s="157" t="s">
        <v>263</v>
      </c>
      <c r="O51" s="160" t="s">
        <v>1034</v>
      </c>
      <c r="P51" s="161">
        <v>2417044.6000000006</v>
      </c>
      <c r="Q51" s="161">
        <v>0</v>
      </c>
      <c r="R51" s="161">
        <v>0</v>
      </c>
      <c r="S51" s="161">
        <v>2417044.6000000006</v>
      </c>
      <c r="T51" s="161">
        <v>821.03488569584579</v>
      </c>
      <c r="U51" s="161">
        <v>2883.5972961038078</v>
      </c>
      <c r="V51" s="168">
        <v>2883.5972961038078</v>
      </c>
      <c r="W51" s="168">
        <v>2062.562410407962</v>
      </c>
      <c r="X51" s="168">
        <f t="shared" si="0"/>
        <v>2062.562410407962</v>
      </c>
      <c r="Y51" s="163">
        <v>0</v>
      </c>
      <c r="Z51" s="163">
        <v>0</v>
      </c>
      <c r="AA51" s="163">
        <v>0</v>
      </c>
      <c r="AB51" s="163">
        <v>0</v>
      </c>
      <c r="AC51" s="163">
        <v>0</v>
      </c>
      <c r="AD51" s="163">
        <v>0</v>
      </c>
      <c r="AE51" s="163">
        <v>0</v>
      </c>
      <c r="AF51" s="169">
        <v>0</v>
      </c>
      <c r="AG51" s="163">
        <v>952</v>
      </c>
      <c r="AH51" s="169">
        <f t="shared" ref="AH51:AH62" si="2">8917.04*AG51/I51</f>
        <v>2883.5972961038078</v>
      </c>
      <c r="AI51" s="163">
        <v>0</v>
      </c>
      <c r="AJ51" s="163">
        <v>0</v>
      </c>
      <c r="AK51" s="163">
        <v>0</v>
      </c>
      <c r="AL51" s="169">
        <v>0</v>
      </c>
      <c r="AM51" s="163">
        <v>0</v>
      </c>
      <c r="AN51" s="163">
        <v>0</v>
      </c>
      <c r="AO51" s="169">
        <v>0</v>
      </c>
      <c r="AP51" s="163">
        <v>0</v>
      </c>
      <c r="AQ51" s="163">
        <v>0</v>
      </c>
      <c r="AR51" s="163">
        <v>0</v>
      </c>
    </row>
    <row r="52" spans="1:44" s="162" customFormat="1" ht="36" customHeight="1" x14ac:dyDescent="0.25">
      <c r="A52" s="162">
        <v>1</v>
      </c>
      <c r="B52" s="165">
        <v>31</v>
      </c>
      <c r="C52" s="155" t="s">
        <v>501</v>
      </c>
      <c r="D52" s="157">
        <v>1989</v>
      </c>
      <c r="E52" s="157"/>
      <c r="F52" s="166" t="s">
        <v>261</v>
      </c>
      <c r="G52" s="157">
        <v>5</v>
      </c>
      <c r="H52" s="157" t="s">
        <v>301</v>
      </c>
      <c r="I52" s="161">
        <v>2894.3</v>
      </c>
      <c r="J52" s="161">
        <v>2645.3</v>
      </c>
      <c r="K52" s="161">
        <v>2645.3</v>
      </c>
      <c r="L52" s="167">
        <v>152</v>
      </c>
      <c r="M52" s="157" t="s">
        <v>259</v>
      </c>
      <c r="N52" s="157" t="s">
        <v>263</v>
      </c>
      <c r="O52" s="160" t="s">
        <v>1351</v>
      </c>
      <c r="P52" s="161">
        <v>2398202</v>
      </c>
      <c r="Q52" s="161">
        <v>0</v>
      </c>
      <c r="R52" s="161">
        <v>0</v>
      </c>
      <c r="S52" s="161">
        <v>2398202</v>
      </c>
      <c r="T52" s="161">
        <v>828.59482430985031</v>
      </c>
      <c r="U52" s="161">
        <v>2087.9238530905577</v>
      </c>
      <c r="V52" s="168">
        <v>2087.9238530905577</v>
      </c>
      <c r="W52" s="168">
        <v>1259.3290287807074</v>
      </c>
      <c r="X52" s="168">
        <f t="shared" si="0"/>
        <v>1259.3290287807074</v>
      </c>
      <c r="Y52" s="163">
        <v>0</v>
      </c>
      <c r="Z52" s="163">
        <v>0</v>
      </c>
      <c r="AA52" s="163">
        <v>0</v>
      </c>
      <c r="AB52" s="163">
        <v>0</v>
      </c>
      <c r="AC52" s="163">
        <v>0</v>
      </c>
      <c r="AD52" s="163">
        <v>0</v>
      </c>
      <c r="AE52" s="163">
        <v>0</v>
      </c>
      <c r="AF52" s="169">
        <v>0</v>
      </c>
      <c r="AG52" s="163">
        <v>677.7</v>
      </c>
      <c r="AH52" s="169">
        <f t="shared" si="2"/>
        <v>2087.9238530905577</v>
      </c>
      <c r="AI52" s="163">
        <v>0</v>
      </c>
      <c r="AJ52" s="163">
        <v>0</v>
      </c>
      <c r="AK52" s="163">
        <v>0</v>
      </c>
      <c r="AL52" s="169">
        <v>0</v>
      </c>
      <c r="AM52" s="163">
        <v>0</v>
      </c>
      <c r="AN52" s="163">
        <v>0</v>
      </c>
      <c r="AO52" s="169">
        <v>0</v>
      </c>
      <c r="AP52" s="163">
        <v>0</v>
      </c>
      <c r="AQ52" s="163">
        <v>0</v>
      </c>
      <c r="AR52" s="163">
        <v>0</v>
      </c>
    </row>
    <row r="53" spans="1:44" s="162" customFormat="1" ht="36" customHeight="1" x14ac:dyDescent="0.25">
      <c r="A53" s="162">
        <v>1</v>
      </c>
      <c r="B53" s="165">
        <v>32</v>
      </c>
      <c r="C53" s="155" t="s">
        <v>502</v>
      </c>
      <c r="D53" s="157">
        <v>1980</v>
      </c>
      <c r="E53" s="157"/>
      <c r="F53" s="166" t="s">
        <v>261</v>
      </c>
      <c r="G53" s="157">
        <v>5</v>
      </c>
      <c r="H53" s="157" t="s">
        <v>297</v>
      </c>
      <c r="I53" s="161">
        <v>1054.5999999999999</v>
      </c>
      <c r="J53" s="161">
        <v>994.1</v>
      </c>
      <c r="K53" s="161">
        <v>994.1</v>
      </c>
      <c r="L53" s="167">
        <v>39</v>
      </c>
      <c r="M53" s="157" t="s">
        <v>259</v>
      </c>
      <c r="N53" s="157" t="s">
        <v>263</v>
      </c>
      <c r="O53" s="160" t="s">
        <v>1351</v>
      </c>
      <c r="P53" s="161">
        <v>952298.84</v>
      </c>
      <c r="Q53" s="161">
        <v>0</v>
      </c>
      <c r="R53" s="161">
        <v>0</v>
      </c>
      <c r="S53" s="161">
        <v>952298.84</v>
      </c>
      <c r="T53" s="161">
        <v>902.99529679499346</v>
      </c>
      <c r="U53" s="161">
        <v>2111.4766061065811</v>
      </c>
      <c r="V53" s="168">
        <v>2111.4766061065811</v>
      </c>
      <c r="W53" s="168">
        <v>1208.4813093115877</v>
      </c>
      <c r="X53" s="168">
        <f t="shared" si="0"/>
        <v>1208.4813093115877</v>
      </c>
      <c r="Y53" s="163">
        <v>0</v>
      </c>
      <c r="Z53" s="163">
        <v>0</v>
      </c>
      <c r="AA53" s="163">
        <v>0</v>
      </c>
      <c r="AB53" s="163">
        <v>0</v>
      </c>
      <c r="AC53" s="163">
        <v>0</v>
      </c>
      <c r="AD53" s="163">
        <v>0</v>
      </c>
      <c r="AE53" s="163">
        <v>0</v>
      </c>
      <c r="AF53" s="169">
        <v>0</v>
      </c>
      <c r="AG53" s="163">
        <v>249.72</v>
      </c>
      <c r="AH53" s="169">
        <f t="shared" si="2"/>
        <v>2111.4766061065811</v>
      </c>
      <c r="AI53" s="163">
        <v>0</v>
      </c>
      <c r="AJ53" s="163">
        <v>0</v>
      </c>
      <c r="AK53" s="163">
        <v>0</v>
      </c>
      <c r="AL53" s="169">
        <v>0</v>
      </c>
      <c r="AM53" s="163">
        <v>0</v>
      </c>
      <c r="AN53" s="163">
        <v>0</v>
      </c>
      <c r="AO53" s="169">
        <v>0</v>
      </c>
      <c r="AP53" s="163">
        <v>0</v>
      </c>
      <c r="AQ53" s="163">
        <v>0</v>
      </c>
      <c r="AR53" s="163">
        <v>0</v>
      </c>
    </row>
    <row r="54" spans="1:44" s="162" customFormat="1" ht="36" customHeight="1" x14ac:dyDescent="0.25">
      <c r="A54" s="162">
        <v>1</v>
      </c>
      <c r="B54" s="165">
        <v>33</v>
      </c>
      <c r="C54" s="155" t="s">
        <v>503</v>
      </c>
      <c r="D54" s="157">
        <v>1981</v>
      </c>
      <c r="E54" s="157"/>
      <c r="F54" s="166" t="s">
        <v>304</v>
      </c>
      <c r="G54" s="157">
        <v>5</v>
      </c>
      <c r="H54" s="157" t="s">
        <v>2189</v>
      </c>
      <c r="I54" s="161">
        <v>7968.9</v>
      </c>
      <c r="J54" s="161">
        <v>6668.9</v>
      </c>
      <c r="K54" s="161">
        <v>6103.4</v>
      </c>
      <c r="L54" s="167">
        <v>317</v>
      </c>
      <c r="M54" s="157" t="s">
        <v>259</v>
      </c>
      <c r="N54" s="157" t="s">
        <v>263</v>
      </c>
      <c r="O54" s="160" t="s">
        <v>1351</v>
      </c>
      <c r="P54" s="161">
        <v>2602788.06</v>
      </c>
      <c r="Q54" s="161">
        <v>0</v>
      </c>
      <c r="R54" s="161">
        <v>0</v>
      </c>
      <c r="S54" s="161">
        <v>2602788.06</v>
      </c>
      <c r="T54" s="161">
        <v>326.61823589203027</v>
      </c>
      <c r="U54" s="161">
        <v>1692.3565945613575</v>
      </c>
      <c r="V54" s="168">
        <v>1692.3565945613575</v>
      </c>
      <c r="W54" s="168">
        <v>1365.7383586693272</v>
      </c>
      <c r="X54" s="168">
        <f t="shared" si="0"/>
        <v>1365.7383586693272</v>
      </c>
      <c r="Y54" s="163">
        <v>0</v>
      </c>
      <c r="Z54" s="163">
        <v>0</v>
      </c>
      <c r="AA54" s="163">
        <v>0</v>
      </c>
      <c r="AB54" s="163">
        <v>0</v>
      </c>
      <c r="AC54" s="163">
        <v>0</v>
      </c>
      <c r="AD54" s="163">
        <v>0</v>
      </c>
      <c r="AE54" s="163">
        <v>0</v>
      </c>
      <c r="AF54" s="169">
        <v>0</v>
      </c>
      <c r="AG54" s="163">
        <v>1512.41</v>
      </c>
      <c r="AH54" s="169">
        <f t="shared" si="2"/>
        <v>1692.3565945613575</v>
      </c>
      <c r="AI54" s="163">
        <v>0</v>
      </c>
      <c r="AJ54" s="163">
        <v>0</v>
      </c>
      <c r="AK54" s="163">
        <v>0</v>
      </c>
      <c r="AL54" s="169">
        <v>0</v>
      </c>
      <c r="AM54" s="163">
        <v>0</v>
      </c>
      <c r="AN54" s="163">
        <v>0</v>
      </c>
      <c r="AO54" s="169">
        <v>0</v>
      </c>
      <c r="AP54" s="163">
        <v>0</v>
      </c>
      <c r="AQ54" s="163">
        <v>0</v>
      </c>
      <c r="AR54" s="163">
        <v>0</v>
      </c>
    </row>
    <row r="55" spans="1:44" s="162" customFormat="1" ht="36" customHeight="1" x14ac:dyDescent="0.25">
      <c r="A55" s="162">
        <v>1</v>
      </c>
      <c r="B55" s="165">
        <v>34</v>
      </c>
      <c r="C55" s="155" t="s">
        <v>504</v>
      </c>
      <c r="D55" s="157">
        <v>1993</v>
      </c>
      <c r="E55" s="157"/>
      <c r="F55" s="166" t="s">
        <v>304</v>
      </c>
      <c r="G55" s="157">
        <v>5</v>
      </c>
      <c r="H55" s="157" t="s">
        <v>344</v>
      </c>
      <c r="I55" s="161">
        <v>7577.6</v>
      </c>
      <c r="J55" s="161">
        <v>5713.2</v>
      </c>
      <c r="K55" s="161">
        <v>5713.2</v>
      </c>
      <c r="L55" s="167">
        <v>299</v>
      </c>
      <c r="M55" s="157" t="s">
        <v>259</v>
      </c>
      <c r="N55" s="157" t="s">
        <v>263</v>
      </c>
      <c r="O55" s="160" t="s">
        <v>1351</v>
      </c>
      <c r="P55" s="161">
        <v>4237431.1099999994</v>
      </c>
      <c r="Q55" s="161">
        <v>0</v>
      </c>
      <c r="R55" s="161">
        <v>0</v>
      </c>
      <c r="S55" s="161">
        <v>4237431.1099999994</v>
      </c>
      <c r="T55" s="161">
        <v>559.20490788640188</v>
      </c>
      <c r="U55" s="161">
        <v>2132.2947212837839</v>
      </c>
      <c r="V55" s="168">
        <v>2132.2947212837839</v>
      </c>
      <c r="W55" s="168">
        <v>1573.0898133973819</v>
      </c>
      <c r="X55" s="168">
        <f t="shared" si="0"/>
        <v>1573.0898133973819</v>
      </c>
      <c r="Y55" s="163">
        <v>0</v>
      </c>
      <c r="Z55" s="163">
        <v>0</v>
      </c>
      <c r="AA55" s="163">
        <v>0</v>
      </c>
      <c r="AB55" s="163">
        <v>0</v>
      </c>
      <c r="AC55" s="163">
        <v>0</v>
      </c>
      <c r="AD55" s="163">
        <v>0</v>
      </c>
      <c r="AE55" s="163">
        <v>0</v>
      </c>
      <c r="AF55" s="169">
        <v>0</v>
      </c>
      <c r="AG55" s="163">
        <v>1812</v>
      </c>
      <c r="AH55" s="169">
        <f t="shared" si="2"/>
        <v>2132.2947212837839</v>
      </c>
      <c r="AI55" s="163">
        <v>0</v>
      </c>
      <c r="AJ55" s="163">
        <v>0</v>
      </c>
      <c r="AK55" s="163">
        <v>0</v>
      </c>
      <c r="AL55" s="169">
        <v>0</v>
      </c>
      <c r="AM55" s="163">
        <v>0</v>
      </c>
      <c r="AN55" s="163">
        <v>0</v>
      </c>
      <c r="AO55" s="169">
        <v>0</v>
      </c>
      <c r="AP55" s="163">
        <v>0</v>
      </c>
      <c r="AQ55" s="163">
        <v>0</v>
      </c>
      <c r="AR55" s="163">
        <v>0</v>
      </c>
    </row>
    <row r="56" spans="1:44" s="162" customFormat="1" ht="36" customHeight="1" x14ac:dyDescent="0.25">
      <c r="A56" s="162">
        <v>1</v>
      </c>
      <c r="B56" s="165">
        <v>35</v>
      </c>
      <c r="C56" s="155" t="s">
        <v>505</v>
      </c>
      <c r="D56" s="157">
        <v>1986</v>
      </c>
      <c r="E56" s="157"/>
      <c r="F56" s="166" t="s">
        <v>261</v>
      </c>
      <c r="G56" s="157">
        <v>5</v>
      </c>
      <c r="H56" s="157" t="s">
        <v>301</v>
      </c>
      <c r="I56" s="161">
        <v>3600.3</v>
      </c>
      <c r="J56" s="161">
        <v>2713.5</v>
      </c>
      <c r="K56" s="161">
        <v>2713.5</v>
      </c>
      <c r="L56" s="167">
        <v>177</v>
      </c>
      <c r="M56" s="157" t="s">
        <v>259</v>
      </c>
      <c r="N56" s="157" t="s">
        <v>263</v>
      </c>
      <c r="O56" s="160" t="s">
        <v>1351</v>
      </c>
      <c r="P56" s="161">
        <v>2474623</v>
      </c>
      <c r="Q56" s="161">
        <v>0</v>
      </c>
      <c r="R56" s="161">
        <v>0</v>
      </c>
      <c r="S56" s="161">
        <v>2474623</v>
      </c>
      <c r="T56" s="161">
        <v>687.33799961114346</v>
      </c>
      <c r="U56" s="161">
        <v>1899.6666055606479</v>
      </c>
      <c r="V56" s="168">
        <v>1899.6666055606479</v>
      </c>
      <c r="W56" s="168">
        <v>1212.3286059495044</v>
      </c>
      <c r="X56" s="168">
        <f t="shared" si="0"/>
        <v>1212.3286059495044</v>
      </c>
      <c r="Y56" s="163">
        <v>0</v>
      </c>
      <c r="Z56" s="163">
        <v>0</v>
      </c>
      <c r="AA56" s="163">
        <v>0</v>
      </c>
      <c r="AB56" s="163">
        <v>0</v>
      </c>
      <c r="AC56" s="163">
        <v>0</v>
      </c>
      <c r="AD56" s="163">
        <v>0</v>
      </c>
      <c r="AE56" s="163">
        <v>0</v>
      </c>
      <c r="AF56" s="169">
        <v>0</v>
      </c>
      <c r="AG56" s="163">
        <v>767</v>
      </c>
      <c r="AH56" s="169">
        <f t="shared" si="2"/>
        <v>1899.6666055606479</v>
      </c>
      <c r="AI56" s="163">
        <v>0</v>
      </c>
      <c r="AJ56" s="163">
        <v>0</v>
      </c>
      <c r="AK56" s="163">
        <v>0</v>
      </c>
      <c r="AL56" s="169">
        <v>0</v>
      </c>
      <c r="AM56" s="163">
        <v>0</v>
      </c>
      <c r="AN56" s="163">
        <v>0</v>
      </c>
      <c r="AO56" s="169">
        <v>0</v>
      </c>
      <c r="AP56" s="163">
        <v>0</v>
      </c>
      <c r="AQ56" s="163">
        <v>0</v>
      </c>
      <c r="AR56" s="163">
        <v>0</v>
      </c>
    </row>
    <row r="57" spans="1:44" s="162" customFormat="1" ht="36" customHeight="1" x14ac:dyDescent="0.25">
      <c r="A57" s="162">
        <v>1</v>
      </c>
      <c r="B57" s="165">
        <v>36</v>
      </c>
      <c r="C57" s="155" t="s">
        <v>506</v>
      </c>
      <c r="D57" s="157">
        <v>1988</v>
      </c>
      <c r="E57" s="157"/>
      <c r="F57" s="166" t="s">
        <v>304</v>
      </c>
      <c r="G57" s="157">
        <v>5</v>
      </c>
      <c r="H57" s="157" t="s">
        <v>344</v>
      </c>
      <c r="I57" s="161">
        <v>5399</v>
      </c>
      <c r="J57" s="161">
        <v>3872.5</v>
      </c>
      <c r="K57" s="161">
        <v>3872.5</v>
      </c>
      <c r="L57" s="167">
        <v>192</v>
      </c>
      <c r="M57" s="157" t="s">
        <v>259</v>
      </c>
      <c r="N57" s="157" t="s">
        <v>263</v>
      </c>
      <c r="O57" s="160" t="s">
        <v>1049</v>
      </c>
      <c r="P57" s="161">
        <v>3215346.54</v>
      </c>
      <c r="Q57" s="161">
        <v>0</v>
      </c>
      <c r="R57" s="161">
        <v>0</v>
      </c>
      <c r="S57" s="161">
        <v>3215346.54</v>
      </c>
      <c r="T57" s="161">
        <v>595.54483052417118</v>
      </c>
      <c r="U57" s="161">
        <v>1611.9709279496205</v>
      </c>
      <c r="V57" s="168">
        <v>1611.9709279496205</v>
      </c>
      <c r="W57" s="168">
        <v>1016.4260974254494</v>
      </c>
      <c r="X57" s="168">
        <f t="shared" si="0"/>
        <v>1016.4260974254494</v>
      </c>
      <c r="Y57" s="163">
        <v>0</v>
      </c>
      <c r="Z57" s="163">
        <v>0</v>
      </c>
      <c r="AA57" s="163">
        <v>0</v>
      </c>
      <c r="AB57" s="163">
        <v>0</v>
      </c>
      <c r="AC57" s="163">
        <v>0</v>
      </c>
      <c r="AD57" s="163">
        <v>0</v>
      </c>
      <c r="AE57" s="163">
        <v>0</v>
      </c>
      <c r="AF57" s="169">
        <v>0</v>
      </c>
      <c r="AG57" s="163">
        <v>976</v>
      </c>
      <c r="AH57" s="169">
        <f t="shared" si="2"/>
        <v>1611.9709279496205</v>
      </c>
      <c r="AI57" s="163">
        <v>0</v>
      </c>
      <c r="AJ57" s="163">
        <v>0</v>
      </c>
      <c r="AK57" s="163">
        <v>0</v>
      </c>
      <c r="AL57" s="169">
        <v>0</v>
      </c>
      <c r="AM57" s="163">
        <v>0</v>
      </c>
      <c r="AN57" s="163">
        <v>0</v>
      </c>
      <c r="AO57" s="169">
        <v>0</v>
      </c>
      <c r="AP57" s="163">
        <v>0</v>
      </c>
      <c r="AQ57" s="163">
        <v>0</v>
      </c>
      <c r="AR57" s="163">
        <v>0</v>
      </c>
    </row>
    <row r="58" spans="1:44" s="162" customFormat="1" ht="36" customHeight="1" x14ac:dyDescent="0.25">
      <c r="A58" s="162">
        <v>1</v>
      </c>
      <c r="B58" s="165">
        <v>37</v>
      </c>
      <c r="C58" s="155" t="s">
        <v>507</v>
      </c>
      <c r="D58" s="157">
        <v>1987</v>
      </c>
      <c r="E58" s="157"/>
      <c r="F58" s="166" t="s">
        <v>304</v>
      </c>
      <c r="G58" s="157">
        <v>5</v>
      </c>
      <c r="H58" s="157" t="s">
        <v>305</v>
      </c>
      <c r="I58" s="161">
        <v>3281.4</v>
      </c>
      <c r="J58" s="161">
        <v>2306.6999999999998</v>
      </c>
      <c r="K58" s="161">
        <v>2306.6999999999998</v>
      </c>
      <c r="L58" s="167">
        <v>94</v>
      </c>
      <c r="M58" s="157" t="s">
        <v>259</v>
      </c>
      <c r="N58" s="157" t="s">
        <v>263</v>
      </c>
      <c r="O58" s="160" t="s">
        <v>1049</v>
      </c>
      <c r="P58" s="161">
        <v>2336593.7599999998</v>
      </c>
      <c r="Q58" s="161">
        <v>0</v>
      </c>
      <c r="R58" s="161">
        <v>0</v>
      </c>
      <c r="S58" s="161">
        <v>2336593.7599999998</v>
      </c>
      <c r="T58" s="161">
        <v>712.07221307978295</v>
      </c>
      <c r="U58" s="161">
        <v>1573.403474126897</v>
      </c>
      <c r="V58" s="168">
        <v>1573.403474126897</v>
      </c>
      <c r="W58" s="168">
        <v>861.33126104711403</v>
      </c>
      <c r="X58" s="168">
        <f t="shared" si="0"/>
        <v>861.33126104711403</v>
      </c>
      <c r="Y58" s="163">
        <v>0</v>
      </c>
      <c r="Z58" s="163">
        <v>0</v>
      </c>
      <c r="AA58" s="163">
        <v>0</v>
      </c>
      <c r="AB58" s="163">
        <v>0</v>
      </c>
      <c r="AC58" s="163">
        <v>0</v>
      </c>
      <c r="AD58" s="163">
        <v>0</v>
      </c>
      <c r="AE58" s="163">
        <v>0</v>
      </c>
      <c r="AF58" s="169">
        <v>0</v>
      </c>
      <c r="AG58" s="163">
        <v>579</v>
      </c>
      <c r="AH58" s="169">
        <f t="shared" si="2"/>
        <v>1573.403474126897</v>
      </c>
      <c r="AI58" s="163">
        <v>0</v>
      </c>
      <c r="AJ58" s="163">
        <v>0</v>
      </c>
      <c r="AK58" s="163">
        <v>0</v>
      </c>
      <c r="AL58" s="169">
        <v>0</v>
      </c>
      <c r="AM58" s="163">
        <v>0</v>
      </c>
      <c r="AN58" s="163">
        <v>0</v>
      </c>
      <c r="AO58" s="169">
        <v>0</v>
      </c>
      <c r="AP58" s="163">
        <v>0</v>
      </c>
      <c r="AQ58" s="163">
        <v>0</v>
      </c>
      <c r="AR58" s="163">
        <v>0</v>
      </c>
    </row>
    <row r="59" spans="1:44" s="162" customFormat="1" ht="36" customHeight="1" x14ac:dyDescent="0.25">
      <c r="A59" s="162">
        <v>1</v>
      </c>
      <c r="B59" s="165">
        <v>38</v>
      </c>
      <c r="C59" s="155" t="s">
        <v>508</v>
      </c>
      <c r="D59" s="157">
        <v>1952</v>
      </c>
      <c r="E59" s="157"/>
      <c r="F59" s="166" t="s">
        <v>261</v>
      </c>
      <c r="G59" s="157">
        <v>2</v>
      </c>
      <c r="H59" s="157" t="s">
        <v>296</v>
      </c>
      <c r="I59" s="161">
        <v>796</v>
      </c>
      <c r="J59" s="161">
        <v>722.8</v>
      </c>
      <c r="K59" s="161">
        <v>722.8</v>
      </c>
      <c r="L59" s="167">
        <v>49</v>
      </c>
      <c r="M59" s="157" t="s">
        <v>259</v>
      </c>
      <c r="N59" s="157" t="s">
        <v>263</v>
      </c>
      <c r="O59" s="160" t="s">
        <v>1335</v>
      </c>
      <c r="P59" s="161">
        <v>2470286.52</v>
      </c>
      <c r="Q59" s="161">
        <v>0</v>
      </c>
      <c r="R59" s="161">
        <v>0</v>
      </c>
      <c r="S59" s="161">
        <v>2470286.52</v>
      </c>
      <c r="T59" s="161">
        <v>3103.3750251256283</v>
      </c>
      <c r="U59" s="161">
        <v>8592.1729648241217</v>
      </c>
      <c r="V59" s="168">
        <v>8592.1729648241217</v>
      </c>
      <c r="W59" s="168">
        <v>5488.7979396984938</v>
      </c>
      <c r="X59" s="168">
        <f t="shared" si="0"/>
        <v>5488.7979396984938</v>
      </c>
      <c r="Y59" s="163">
        <v>0</v>
      </c>
      <c r="Z59" s="163">
        <v>0</v>
      </c>
      <c r="AA59" s="163">
        <v>0</v>
      </c>
      <c r="AB59" s="163">
        <v>0</v>
      </c>
      <c r="AC59" s="163">
        <v>0</v>
      </c>
      <c r="AD59" s="163">
        <v>0</v>
      </c>
      <c r="AE59" s="163">
        <v>0</v>
      </c>
      <c r="AF59" s="169">
        <v>0</v>
      </c>
      <c r="AG59" s="163">
        <v>767</v>
      </c>
      <c r="AH59" s="169">
        <f t="shared" si="2"/>
        <v>8592.1729648241217</v>
      </c>
      <c r="AI59" s="163">
        <v>0</v>
      </c>
      <c r="AJ59" s="163">
        <v>0</v>
      </c>
      <c r="AK59" s="163">
        <v>0</v>
      </c>
      <c r="AL59" s="169">
        <v>0</v>
      </c>
      <c r="AM59" s="163">
        <v>0</v>
      </c>
      <c r="AN59" s="163">
        <v>0</v>
      </c>
      <c r="AO59" s="169">
        <v>0</v>
      </c>
      <c r="AP59" s="163">
        <v>0</v>
      </c>
      <c r="AQ59" s="163">
        <v>0</v>
      </c>
      <c r="AR59" s="163">
        <v>0</v>
      </c>
    </row>
    <row r="60" spans="1:44" s="162" customFormat="1" ht="36" customHeight="1" x14ac:dyDescent="0.25">
      <c r="A60" s="162">
        <v>1</v>
      </c>
      <c r="B60" s="165">
        <v>39</v>
      </c>
      <c r="C60" s="155" t="s">
        <v>509</v>
      </c>
      <c r="D60" s="157">
        <v>1989</v>
      </c>
      <c r="E60" s="157"/>
      <c r="F60" s="166" t="s">
        <v>304</v>
      </c>
      <c r="G60" s="157">
        <v>5</v>
      </c>
      <c r="H60" s="157" t="s">
        <v>301</v>
      </c>
      <c r="I60" s="161">
        <v>4350.1000000000004</v>
      </c>
      <c r="J60" s="161">
        <v>3109.8</v>
      </c>
      <c r="K60" s="161">
        <v>3109.8</v>
      </c>
      <c r="L60" s="167">
        <v>137</v>
      </c>
      <c r="M60" s="157" t="s">
        <v>259</v>
      </c>
      <c r="N60" s="157" t="s">
        <v>263</v>
      </c>
      <c r="O60" s="160" t="s">
        <v>1049</v>
      </c>
      <c r="P60" s="161">
        <v>2594696.8800000004</v>
      </c>
      <c r="Q60" s="161">
        <v>0</v>
      </c>
      <c r="R60" s="161">
        <v>0</v>
      </c>
      <c r="S60" s="161">
        <v>2594696.8800000004</v>
      </c>
      <c r="T60" s="161">
        <v>596.46832946369057</v>
      </c>
      <c r="U60" s="161">
        <v>1664.4758695202408</v>
      </c>
      <c r="V60" s="168">
        <v>1664.4758695202408</v>
      </c>
      <c r="W60" s="168">
        <v>1068.0075400565502</v>
      </c>
      <c r="X60" s="168">
        <f t="shared" si="0"/>
        <v>1068.0075400565502</v>
      </c>
      <c r="Y60" s="163">
        <v>0</v>
      </c>
      <c r="Z60" s="163">
        <v>0</v>
      </c>
      <c r="AA60" s="163">
        <v>0</v>
      </c>
      <c r="AB60" s="163">
        <v>0</v>
      </c>
      <c r="AC60" s="163">
        <v>0</v>
      </c>
      <c r="AD60" s="163">
        <v>0</v>
      </c>
      <c r="AE60" s="163">
        <v>0</v>
      </c>
      <c r="AF60" s="169">
        <v>0</v>
      </c>
      <c r="AG60" s="163">
        <v>812</v>
      </c>
      <c r="AH60" s="169">
        <f t="shared" si="2"/>
        <v>1664.4758695202408</v>
      </c>
      <c r="AI60" s="163">
        <v>0</v>
      </c>
      <c r="AJ60" s="163">
        <v>0</v>
      </c>
      <c r="AK60" s="163">
        <v>0</v>
      </c>
      <c r="AL60" s="169">
        <v>0</v>
      </c>
      <c r="AM60" s="163">
        <v>0</v>
      </c>
      <c r="AN60" s="163">
        <v>0</v>
      </c>
      <c r="AO60" s="169">
        <v>0</v>
      </c>
      <c r="AP60" s="163">
        <v>0</v>
      </c>
      <c r="AQ60" s="163">
        <v>0</v>
      </c>
      <c r="AR60" s="163">
        <v>0</v>
      </c>
    </row>
    <row r="61" spans="1:44" s="162" customFormat="1" ht="36" customHeight="1" x14ac:dyDescent="0.25">
      <c r="A61" s="162">
        <v>1</v>
      </c>
      <c r="B61" s="165">
        <v>40</v>
      </c>
      <c r="C61" s="155" t="s">
        <v>510</v>
      </c>
      <c r="D61" s="157">
        <v>1958</v>
      </c>
      <c r="E61" s="157"/>
      <c r="F61" s="166" t="s">
        <v>261</v>
      </c>
      <c r="G61" s="157">
        <v>3</v>
      </c>
      <c r="H61" s="157" t="s">
        <v>305</v>
      </c>
      <c r="I61" s="161">
        <v>3520.2</v>
      </c>
      <c r="J61" s="161">
        <v>1801.8</v>
      </c>
      <c r="K61" s="161">
        <v>1401.4</v>
      </c>
      <c r="L61" s="167">
        <v>68</v>
      </c>
      <c r="M61" s="157" t="s">
        <v>259</v>
      </c>
      <c r="N61" s="157" t="s">
        <v>263</v>
      </c>
      <c r="O61" s="160" t="s">
        <v>1350</v>
      </c>
      <c r="P61" s="161">
        <v>3746791.29</v>
      </c>
      <c r="Q61" s="161">
        <v>0</v>
      </c>
      <c r="R61" s="161">
        <v>0</v>
      </c>
      <c r="S61" s="161">
        <v>3746791.29</v>
      </c>
      <c r="T61" s="161">
        <v>1064.3688682461225</v>
      </c>
      <c r="U61" s="161">
        <v>2277.262360093177</v>
      </c>
      <c r="V61" s="168">
        <v>2277.262360093177</v>
      </c>
      <c r="W61" s="168">
        <v>1212.8934918470545</v>
      </c>
      <c r="X61" s="168">
        <f t="shared" si="0"/>
        <v>1212.8934918470545</v>
      </c>
      <c r="Y61" s="163">
        <v>0</v>
      </c>
      <c r="Z61" s="163">
        <v>0</v>
      </c>
      <c r="AA61" s="163">
        <v>0</v>
      </c>
      <c r="AB61" s="163">
        <v>0</v>
      </c>
      <c r="AC61" s="163">
        <v>0</v>
      </c>
      <c r="AD61" s="163">
        <v>0</v>
      </c>
      <c r="AE61" s="163">
        <v>0</v>
      </c>
      <c r="AF61" s="169">
        <v>0</v>
      </c>
      <c r="AG61" s="163">
        <v>899</v>
      </c>
      <c r="AH61" s="169">
        <f t="shared" si="2"/>
        <v>2277.262360093177</v>
      </c>
      <c r="AI61" s="163">
        <v>0</v>
      </c>
      <c r="AJ61" s="163">
        <v>0</v>
      </c>
      <c r="AK61" s="163">
        <v>0</v>
      </c>
      <c r="AL61" s="169">
        <v>0</v>
      </c>
      <c r="AM61" s="163">
        <v>0</v>
      </c>
      <c r="AN61" s="163">
        <v>0</v>
      </c>
      <c r="AO61" s="169">
        <v>0</v>
      </c>
      <c r="AP61" s="163">
        <v>0</v>
      </c>
      <c r="AQ61" s="163">
        <v>0</v>
      </c>
      <c r="AR61" s="163">
        <v>0</v>
      </c>
    </row>
    <row r="62" spans="1:44" s="162" customFormat="1" ht="36" customHeight="1" x14ac:dyDescent="0.25">
      <c r="A62" s="162">
        <v>1</v>
      </c>
      <c r="B62" s="165">
        <v>41</v>
      </c>
      <c r="C62" s="155" t="s">
        <v>512</v>
      </c>
      <c r="D62" s="157">
        <v>1995</v>
      </c>
      <c r="E62" s="157"/>
      <c r="F62" s="166" t="s">
        <v>304</v>
      </c>
      <c r="G62" s="157">
        <v>9</v>
      </c>
      <c r="H62" s="157" t="s">
        <v>301</v>
      </c>
      <c r="I62" s="161">
        <v>8787.9</v>
      </c>
      <c r="J62" s="161">
        <v>6287.1</v>
      </c>
      <c r="K62" s="161">
        <v>5664.6</v>
      </c>
      <c r="L62" s="167">
        <v>197</v>
      </c>
      <c r="M62" s="157" t="s">
        <v>259</v>
      </c>
      <c r="N62" s="157" t="s">
        <v>263</v>
      </c>
      <c r="O62" s="160" t="s">
        <v>1049</v>
      </c>
      <c r="P62" s="161">
        <v>2867076.98</v>
      </c>
      <c r="Q62" s="161">
        <v>0</v>
      </c>
      <c r="R62" s="161">
        <v>0</v>
      </c>
      <c r="S62" s="161">
        <v>2867076.98</v>
      </c>
      <c r="T62" s="161">
        <v>326.25279987255203</v>
      </c>
      <c r="U62" s="161">
        <v>1420.5732882713735</v>
      </c>
      <c r="V62" s="168">
        <v>1420.5732882713735</v>
      </c>
      <c r="W62" s="168">
        <v>1094.3204883988215</v>
      </c>
      <c r="X62" s="168">
        <f t="shared" si="0"/>
        <v>1094.3204883988215</v>
      </c>
      <c r="Y62" s="163">
        <v>0</v>
      </c>
      <c r="Z62" s="163">
        <v>0</v>
      </c>
      <c r="AA62" s="163">
        <v>0</v>
      </c>
      <c r="AB62" s="163">
        <v>0</v>
      </c>
      <c r="AC62" s="163">
        <v>0</v>
      </c>
      <c r="AD62" s="163">
        <v>0</v>
      </c>
      <c r="AE62" s="163">
        <v>0</v>
      </c>
      <c r="AF62" s="169">
        <v>0</v>
      </c>
      <c r="AG62" s="163">
        <v>1400</v>
      </c>
      <c r="AH62" s="169">
        <f t="shared" si="2"/>
        <v>1420.5732882713735</v>
      </c>
      <c r="AI62" s="163">
        <v>0</v>
      </c>
      <c r="AJ62" s="163">
        <v>0</v>
      </c>
      <c r="AK62" s="163">
        <v>0</v>
      </c>
      <c r="AL62" s="169">
        <v>0</v>
      </c>
      <c r="AM62" s="163">
        <v>0</v>
      </c>
      <c r="AN62" s="163">
        <v>0</v>
      </c>
      <c r="AO62" s="169">
        <v>0</v>
      </c>
      <c r="AP62" s="163">
        <v>0</v>
      </c>
      <c r="AQ62" s="163">
        <v>0</v>
      </c>
      <c r="AR62" s="163">
        <v>0</v>
      </c>
    </row>
    <row r="63" spans="1:44" s="162" customFormat="1" ht="36" customHeight="1" x14ac:dyDescent="0.25">
      <c r="A63" s="162">
        <v>1</v>
      </c>
      <c r="B63" s="165">
        <v>42</v>
      </c>
      <c r="C63" s="155" t="s">
        <v>513</v>
      </c>
      <c r="D63" s="157">
        <v>1988</v>
      </c>
      <c r="E63" s="157"/>
      <c r="F63" s="166" t="s">
        <v>261</v>
      </c>
      <c r="G63" s="157">
        <v>2</v>
      </c>
      <c r="H63" s="157" t="s">
        <v>296</v>
      </c>
      <c r="I63" s="161">
        <v>1063.8</v>
      </c>
      <c r="J63" s="161">
        <v>565.6</v>
      </c>
      <c r="K63" s="161">
        <v>565.6</v>
      </c>
      <c r="L63" s="167">
        <v>36</v>
      </c>
      <c r="M63" s="157" t="s">
        <v>259</v>
      </c>
      <c r="N63" s="157" t="s">
        <v>263</v>
      </c>
      <c r="O63" s="160" t="s">
        <v>1351</v>
      </c>
      <c r="P63" s="161">
        <v>62259.5</v>
      </c>
      <c r="Q63" s="161">
        <v>0</v>
      </c>
      <c r="R63" s="161">
        <v>0</v>
      </c>
      <c r="S63" s="161">
        <v>62259.5</v>
      </c>
      <c r="T63" s="161">
        <v>58.525568715924045</v>
      </c>
      <c r="U63" s="161">
        <v>58.525568715924045</v>
      </c>
      <c r="V63" s="168">
        <v>58.525568715924045</v>
      </c>
      <c r="W63" s="168">
        <v>0</v>
      </c>
      <c r="X63" s="168">
        <f t="shared" si="0"/>
        <v>0</v>
      </c>
      <c r="Y63" s="163">
        <v>0</v>
      </c>
      <c r="Z63" s="163">
        <v>0</v>
      </c>
      <c r="AA63" s="163">
        <v>0</v>
      </c>
      <c r="AB63" s="163">
        <v>0</v>
      </c>
      <c r="AC63" s="163">
        <v>0</v>
      </c>
      <c r="AD63" s="163">
        <v>0</v>
      </c>
      <c r="AE63" s="163">
        <v>0</v>
      </c>
      <c r="AF63" s="169">
        <v>0</v>
      </c>
      <c r="AG63" s="163">
        <v>0</v>
      </c>
      <c r="AH63" s="163">
        <v>0</v>
      </c>
      <c r="AI63" s="163">
        <v>0</v>
      </c>
      <c r="AJ63" s="163">
        <v>0</v>
      </c>
      <c r="AK63" s="163">
        <v>0</v>
      </c>
      <c r="AL63" s="169">
        <v>0</v>
      </c>
      <c r="AM63" s="163">
        <v>0</v>
      </c>
      <c r="AN63" s="163">
        <v>0</v>
      </c>
      <c r="AO63" s="169">
        <v>0</v>
      </c>
      <c r="AP63" s="163">
        <v>0</v>
      </c>
      <c r="AQ63" s="163">
        <v>0</v>
      </c>
      <c r="AR63" s="163">
        <v>0</v>
      </c>
    </row>
    <row r="64" spans="1:44" s="162" customFormat="1" ht="36" customHeight="1" x14ac:dyDescent="0.25">
      <c r="A64" s="162">
        <v>1</v>
      </c>
      <c r="B64" s="165">
        <v>43</v>
      </c>
      <c r="C64" s="155" t="s">
        <v>1324</v>
      </c>
      <c r="D64" s="157">
        <v>1971</v>
      </c>
      <c r="E64" s="157"/>
      <c r="F64" s="166" t="s">
        <v>261</v>
      </c>
      <c r="G64" s="157">
        <v>9</v>
      </c>
      <c r="H64" s="157" t="s">
        <v>297</v>
      </c>
      <c r="I64" s="161">
        <v>2016.9</v>
      </c>
      <c r="J64" s="161">
        <v>1902</v>
      </c>
      <c r="K64" s="161">
        <v>1902</v>
      </c>
      <c r="L64" s="167">
        <v>140</v>
      </c>
      <c r="M64" s="157" t="s">
        <v>259</v>
      </c>
      <c r="N64" s="157" t="s">
        <v>263</v>
      </c>
      <c r="O64" s="160" t="s">
        <v>1035</v>
      </c>
      <c r="P64" s="161">
        <v>605681</v>
      </c>
      <c r="Q64" s="161">
        <v>0</v>
      </c>
      <c r="R64" s="161">
        <v>0</v>
      </c>
      <c r="S64" s="161">
        <v>605681</v>
      </c>
      <c r="T64" s="161">
        <v>300.30294015568444</v>
      </c>
      <c r="U64" s="161">
        <v>1351.8142448311767</v>
      </c>
      <c r="V64" s="168">
        <v>1351.8142448311767</v>
      </c>
      <c r="W64" s="168">
        <v>1051.5113046754923</v>
      </c>
      <c r="X64" s="168">
        <f t="shared" si="0"/>
        <v>1051.5113046754923</v>
      </c>
      <c r="Y64" s="163">
        <v>0</v>
      </c>
      <c r="Z64" s="163">
        <v>0</v>
      </c>
      <c r="AA64" s="163">
        <v>0</v>
      </c>
      <c r="AB64" s="163">
        <v>0</v>
      </c>
      <c r="AC64" s="163">
        <v>0</v>
      </c>
      <c r="AD64" s="163">
        <v>0</v>
      </c>
      <c r="AE64" s="163">
        <v>0</v>
      </c>
      <c r="AF64" s="169">
        <v>0</v>
      </c>
      <c r="AG64" s="163">
        <v>305.76</v>
      </c>
      <c r="AH64" s="169">
        <f>8917.04*AG64/I64</f>
        <v>1351.8142448311767</v>
      </c>
      <c r="AI64" s="163">
        <v>0</v>
      </c>
      <c r="AJ64" s="163">
        <v>0</v>
      </c>
      <c r="AK64" s="163">
        <v>0</v>
      </c>
      <c r="AL64" s="169">
        <v>0</v>
      </c>
      <c r="AM64" s="163">
        <v>0</v>
      </c>
      <c r="AN64" s="163">
        <v>0</v>
      </c>
      <c r="AO64" s="169">
        <v>0</v>
      </c>
      <c r="AP64" s="163">
        <v>0</v>
      </c>
      <c r="AQ64" s="163">
        <v>0</v>
      </c>
      <c r="AR64" s="163">
        <v>0</v>
      </c>
    </row>
    <row r="65" spans="1:44" s="162" customFormat="1" ht="36" customHeight="1" x14ac:dyDescent="0.25">
      <c r="A65" s="162">
        <v>1</v>
      </c>
      <c r="B65" s="165">
        <v>44</v>
      </c>
      <c r="C65" s="155" t="s">
        <v>1326</v>
      </c>
      <c r="D65" s="157">
        <v>1963</v>
      </c>
      <c r="E65" s="157"/>
      <c r="F65" s="166" t="s">
        <v>261</v>
      </c>
      <c r="G65" s="157">
        <v>5</v>
      </c>
      <c r="H65" s="157" t="s">
        <v>305</v>
      </c>
      <c r="I65" s="161">
        <v>2525.6</v>
      </c>
      <c r="J65" s="161">
        <v>1705.3</v>
      </c>
      <c r="K65" s="161">
        <v>1560.2</v>
      </c>
      <c r="L65" s="167">
        <v>98</v>
      </c>
      <c r="M65" s="157" t="s">
        <v>259</v>
      </c>
      <c r="N65" s="157" t="s">
        <v>263</v>
      </c>
      <c r="O65" s="160" t="s">
        <v>1338</v>
      </c>
      <c r="P65" s="161">
        <v>3492157.8499999996</v>
      </c>
      <c r="Q65" s="161">
        <v>0</v>
      </c>
      <c r="R65" s="161">
        <v>0</v>
      </c>
      <c r="S65" s="161">
        <v>3492157.8499999996</v>
      </c>
      <c r="T65" s="161">
        <v>1382.704248495407</v>
      </c>
      <c r="U65" s="161">
        <v>2838.6522648083628</v>
      </c>
      <c r="V65" s="168">
        <v>2838.6522648083628</v>
      </c>
      <c r="W65" s="168">
        <v>1455.9480163129558</v>
      </c>
      <c r="X65" s="168">
        <f t="shared" si="0"/>
        <v>1455.9480163129558</v>
      </c>
      <c r="Y65" s="163">
        <v>0</v>
      </c>
      <c r="Z65" s="163">
        <v>0</v>
      </c>
      <c r="AA65" s="163">
        <v>0</v>
      </c>
      <c r="AB65" s="163">
        <v>0</v>
      </c>
      <c r="AC65" s="163">
        <v>0</v>
      </c>
      <c r="AD65" s="163">
        <v>0</v>
      </c>
      <c r="AE65" s="163">
        <v>0</v>
      </c>
      <c r="AF65" s="169">
        <v>0</v>
      </c>
      <c r="AG65" s="163">
        <v>804</v>
      </c>
      <c r="AH65" s="169">
        <f>8917.04*AG65/I65</f>
        <v>2838.6522648083628</v>
      </c>
      <c r="AI65" s="163">
        <v>0</v>
      </c>
      <c r="AJ65" s="163">
        <v>0</v>
      </c>
      <c r="AK65" s="163">
        <v>0</v>
      </c>
      <c r="AL65" s="169">
        <v>0</v>
      </c>
      <c r="AM65" s="163">
        <v>0</v>
      </c>
      <c r="AN65" s="163">
        <v>0</v>
      </c>
      <c r="AO65" s="169">
        <v>0</v>
      </c>
      <c r="AP65" s="163">
        <v>0</v>
      </c>
      <c r="AQ65" s="163">
        <v>0</v>
      </c>
      <c r="AR65" s="163">
        <v>0</v>
      </c>
    </row>
    <row r="66" spans="1:44" s="162" customFormat="1" ht="36" customHeight="1" x14ac:dyDescent="0.25">
      <c r="A66" s="162">
        <v>1</v>
      </c>
      <c r="B66" s="165">
        <v>45</v>
      </c>
      <c r="C66" s="155" t="s">
        <v>1053</v>
      </c>
      <c r="D66" s="157">
        <v>1991</v>
      </c>
      <c r="E66" s="157"/>
      <c r="F66" s="166" t="s">
        <v>304</v>
      </c>
      <c r="G66" s="157">
        <v>9</v>
      </c>
      <c r="H66" s="157" t="s">
        <v>305</v>
      </c>
      <c r="I66" s="161">
        <v>6295.6</v>
      </c>
      <c r="J66" s="161">
        <v>6295.6</v>
      </c>
      <c r="K66" s="161">
        <v>6088.2</v>
      </c>
      <c r="L66" s="167">
        <v>252</v>
      </c>
      <c r="M66" s="157" t="s">
        <v>259</v>
      </c>
      <c r="N66" s="157" t="s">
        <v>263</v>
      </c>
      <c r="O66" s="160" t="s">
        <v>1337</v>
      </c>
      <c r="P66" s="161">
        <v>4195168.8</v>
      </c>
      <c r="Q66" s="161">
        <v>0</v>
      </c>
      <c r="R66" s="161">
        <v>0</v>
      </c>
      <c r="S66" s="161">
        <v>4195168.8</v>
      </c>
      <c r="T66" s="161">
        <v>666.36520744647044</v>
      </c>
      <c r="U66" s="161">
        <v>1171.198932587839</v>
      </c>
      <c r="V66" s="168">
        <v>1171.198932587839</v>
      </c>
      <c r="W66" s="168">
        <v>504.83372514136852</v>
      </c>
      <c r="X66" s="168">
        <f t="shared" si="0"/>
        <v>504.83372514136852</v>
      </c>
      <c r="Y66" s="163">
        <v>0</v>
      </c>
      <c r="Z66" s="163">
        <v>0</v>
      </c>
      <c r="AA66" s="163">
        <v>0</v>
      </c>
      <c r="AB66" s="163">
        <v>0</v>
      </c>
      <c r="AC66" s="163">
        <v>0</v>
      </c>
      <c r="AD66" s="163">
        <v>0</v>
      </c>
      <c r="AE66" s="163">
        <v>3</v>
      </c>
      <c r="AF66" s="169">
        <f>2457800*AE66/I66</f>
        <v>1171.198932587839</v>
      </c>
      <c r="AG66" s="163">
        <v>0</v>
      </c>
      <c r="AH66" s="163">
        <v>0</v>
      </c>
      <c r="AI66" s="163">
        <v>0</v>
      </c>
      <c r="AJ66" s="163">
        <v>0</v>
      </c>
      <c r="AK66" s="163">
        <v>0</v>
      </c>
      <c r="AL66" s="169">
        <v>0</v>
      </c>
      <c r="AM66" s="163">
        <v>0</v>
      </c>
      <c r="AN66" s="163">
        <v>0</v>
      </c>
      <c r="AO66" s="169">
        <v>0</v>
      </c>
      <c r="AP66" s="163">
        <v>0</v>
      </c>
      <c r="AQ66" s="163">
        <v>0</v>
      </c>
      <c r="AR66" s="163">
        <v>0</v>
      </c>
    </row>
    <row r="67" spans="1:44" s="162" customFormat="1" ht="36" customHeight="1" x14ac:dyDescent="0.25">
      <c r="A67" s="162">
        <v>1</v>
      </c>
      <c r="B67" s="165">
        <v>46</v>
      </c>
      <c r="C67" s="155" t="s">
        <v>1054</v>
      </c>
      <c r="D67" s="157">
        <v>1956</v>
      </c>
      <c r="E67" s="157"/>
      <c r="F67" s="166" t="s">
        <v>261</v>
      </c>
      <c r="G67" s="157">
        <v>5</v>
      </c>
      <c r="H67" s="157" t="s">
        <v>363</v>
      </c>
      <c r="I67" s="161">
        <v>6143.7</v>
      </c>
      <c r="J67" s="161">
        <v>6143.7</v>
      </c>
      <c r="K67" s="161">
        <v>5025</v>
      </c>
      <c r="L67" s="167">
        <v>163</v>
      </c>
      <c r="M67" s="157" t="s">
        <v>259</v>
      </c>
      <c r="N67" s="157" t="s">
        <v>334</v>
      </c>
      <c r="O67" s="160" t="s">
        <v>1583</v>
      </c>
      <c r="P67" s="161">
        <v>11667617.030000001</v>
      </c>
      <c r="Q67" s="161">
        <v>0</v>
      </c>
      <c r="R67" s="161">
        <v>0</v>
      </c>
      <c r="S67" s="161">
        <v>11667617.030000001</v>
      </c>
      <c r="T67" s="161">
        <v>1899.1189397268749</v>
      </c>
      <c r="U67" s="161">
        <v>7456.9347461627358</v>
      </c>
      <c r="V67" s="168">
        <v>7456.9347461627358</v>
      </c>
      <c r="W67" s="168">
        <v>5557.8158064358613</v>
      </c>
      <c r="X67" s="168">
        <f t="shared" si="0"/>
        <v>5557.8158064358613</v>
      </c>
      <c r="Y67" s="163">
        <v>0</v>
      </c>
      <c r="Z67" s="163">
        <v>0</v>
      </c>
      <c r="AA67" s="163">
        <v>0</v>
      </c>
      <c r="AB67" s="163">
        <v>0</v>
      </c>
      <c r="AC67" s="163">
        <v>0</v>
      </c>
      <c r="AD67" s="163">
        <v>0</v>
      </c>
      <c r="AE67" s="163">
        <v>0</v>
      </c>
      <c r="AF67" s="169">
        <v>0</v>
      </c>
      <c r="AG67" s="163">
        <v>0</v>
      </c>
      <c r="AH67" s="163">
        <v>0</v>
      </c>
      <c r="AI67" s="163">
        <v>0</v>
      </c>
      <c r="AJ67" s="163">
        <v>0</v>
      </c>
      <c r="AK67" s="163">
        <v>6500</v>
      </c>
      <c r="AL67" s="169">
        <f t="shared" ref="AL67:AL68" si="3">7048.18*AK67/I67</f>
        <v>7456.9347461627358</v>
      </c>
      <c r="AM67" s="163">
        <v>0</v>
      </c>
      <c r="AN67" s="163">
        <v>0</v>
      </c>
      <c r="AO67" s="169">
        <v>0</v>
      </c>
      <c r="AP67" s="163">
        <v>0</v>
      </c>
      <c r="AQ67" s="163">
        <v>0</v>
      </c>
      <c r="AR67" s="163">
        <v>0</v>
      </c>
    </row>
    <row r="68" spans="1:44" s="162" customFormat="1" ht="36" customHeight="1" x14ac:dyDescent="0.25">
      <c r="A68" s="162">
        <v>1</v>
      </c>
      <c r="B68" s="165">
        <v>47</v>
      </c>
      <c r="C68" s="155" t="s">
        <v>1055</v>
      </c>
      <c r="D68" s="157">
        <v>1959</v>
      </c>
      <c r="E68" s="157"/>
      <c r="F68" s="166" t="s">
        <v>261</v>
      </c>
      <c r="G68" s="157">
        <v>5</v>
      </c>
      <c r="H68" s="157" t="s">
        <v>301</v>
      </c>
      <c r="I68" s="161">
        <v>6884.6</v>
      </c>
      <c r="J68" s="161">
        <v>5562.9</v>
      </c>
      <c r="K68" s="161">
        <v>4628.7</v>
      </c>
      <c r="L68" s="167">
        <v>154</v>
      </c>
      <c r="M68" s="157" t="s">
        <v>259</v>
      </c>
      <c r="N68" s="157" t="s">
        <v>263</v>
      </c>
      <c r="O68" s="160" t="s">
        <v>1335</v>
      </c>
      <c r="P68" s="161">
        <v>7273505.4900000002</v>
      </c>
      <c r="Q68" s="161">
        <v>0</v>
      </c>
      <c r="R68" s="161">
        <v>0</v>
      </c>
      <c r="S68" s="161">
        <v>7273505.4900000002</v>
      </c>
      <c r="T68" s="161">
        <v>1056.489191819423</v>
      </c>
      <c r="U68" s="161">
        <v>3943.688386950585</v>
      </c>
      <c r="V68" s="168">
        <v>3943.688386950585</v>
      </c>
      <c r="W68" s="168">
        <v>2887.199195131162</v>
      </c>
      <c r="X68" s="168">
        <f t="shared" si="0"/>
        <v>2887.199195131162</v>
      </c>
      <c r="Y68" s="163">
        <v>0</v>
      </c>
      <c r="Z68" s="163">
        <v>0</v>
      </c>
      <c r="AA68" s="163">
        <v>0</v>
      </c>
      <c r="AB68" s="163">
        <v>0</v>
      </c>
      <c r="AC68" s="163">
        <v>0</v>
      </c>
      <c r="AD68" s="163">
        <v>0</v>
      </c>
      <c r="AE68" s="163">
        <v>0</v>
      </c>
      <c r="AF68" s="169">
        <v>0</v>
      </c>
      <c r="AG68" s="163">
        <v>0</v>
      </c>
      <c r="AH68" s="163">
        <v>0</v>
      </c>
      <c r="AI68" s="163">
        <v>0</v>
      </c>
      <c r="AJ68" s="163">
        <v>0</v>
      </c>
      <c r="AK68" s="163">
        <v>3852.16</v>
      </c>
      <c r="AL68" s="169">
        <f t="shared" si="3"/>
        <v>3943.688386950585</v>
      </c>
      <c r="AM68" s="163">
        <v>0</v>
      </c>
      <c r="AN68" s="163">
        <v>0</v>
      </c>
      <c r="AO68" s="169">
        <v>0</v>
      </c>
      <c r="AP68" s="163">
        <v>0</v>
      </c>
      <c r="AQ68" s="163">
        <v>0</v>
      </c>
      <c r="AR68" s="163">
        <v>0</v>
      </c>
    </row>
    <row r="69" spans="1:44" s="162" customFormat="1" ht="36" customHeight="1" x14ac:dyDescent="0.25">
      <c r="A69" s="162">
        <v>1</v>
      </c>
      <c r="B69" s="165">
        <v>48</v>
      </c>
      <c r="C69" s="155" t="s">
        <v>1057</v>
      </c>
      <c r="D69" s="157">
        <v>1972</v>
      </c>
      <c r="E69" s="157"/>
      <c r="F69" s="166" t="s">
        <v>261</v>
      </c>
      <c r="G69" s="157">
        <v>4</v>
      </c>
      <c r="H69" s="157" t="s">
        <v>297</v>
      </c>
      <c r="I69" s="161">
        <v>2171.9</v>
      </c>
      <c r="J69" s="161">
        <v>2022.4</v>
      </c>
      <c r="K69" s="161">
        <v>225.6</v>
      </c>
      <c r="L69" s="167">
        <v>26</v>
      </c>
      <c r="M69" s="157" t="s">
        <v>259</v>
      </c>
      <c r="N69" s="157" t="s">
        <v>263</v>
      </c>
      <c r="O69" s="160" t="s">
        <v>1338</v>
      </c>
      <c r="P69" s="161">
        <v>726648.72000000009</v>
      </c>
      <c r="Q69" s="161">
        <v>0</v>
      </c>
      <c r="R69" s="161">
        <v>0</v>
      </c>
      <c r="S69" s="161">
        <v>726648.72000000009</v>
      </c>
      <c r="T69" s="161">
        <v>334.56822137299145</v>
      </c>
      <c r="U69" s="161">
        <v>846.58301395091848</v>
      </c>
      <c r="V69" s="168">
        <v>846.58301395091848</v>
      </c>
      <c r="W69" s="168">
        <v>512.01479257792698</v>
      </c>
      <c r="X69" s="168">
        <f t="shared" si="0"/>
        <v>512.01479257792698</v>
      </c>
      <c r="Y69" s="163">
        <v>0</v>
      </c>
      <c r="Z69" s="163">
        <v>0</v>
      </c>
      <c r="AA69" s="163">
        <v>0</v>
      </c>
      <c r="AB69" s="163">
        <v>0</v>
      </c>
      <c r="AC69" s="163">
        <v>0</v>
      </c>
      <c r="AD69" s="163">
        <v>0</v>
      </c>
      <c r="AE69" s="163">
        <v>0</v>
      </c>
      <c r="AF69" s="169">
        <v>0</v>
      </c>
      <c r="AG69" s="163">
        <v>206.2</v>
      </c>
      <c r="AH69" s="169">
        <f>8917.04*AG69/I69</f>
        <v>846.58301395091848</v>
      </c>
      <c r="AI69" s="163">
        <v>0</v>
      </c>
      <c r="AJ69" s="163">
        <v>0</v>
      </c>
      <c r="AK69" s="163">
        <v>0</v>
      </c>
      <c r="AL69" s="169">
        <v>0</v>
      </c>
      <c r="AM69" s="163">
        <v>0</v>
      </c>
      <c r="AN69" s="163">
        <v>0</v>
      </c>
      <c r="AO69" s="169">
        <v>0</v>
      </c>
      <c r="AP69" s="163">
        <v>0</v>
      </c>
      <c r="AQ69" s="163">
        <v>0</v>
      </c>
      <c r="AR69" s="163">
        <v>0</v>
      </c>
    </row>
    <row r="70" spans="1:44" s="162" customFormat="1" ht="36" customHeight="1" x14ac:dyDescent="0.25">
      <c r="A70" s="162">
        <v>1</v>
      </c>
      <c r="B70" s="165">
        <v>49</v>
      </c>
      <c r="C70" s="155" t="s">
        <v>1058</v>
      </c>
      <c r="D70" s="157">
        <v>1975</v>
      </c>
      <c r="E70" s="157"/>
      <c r="F70" s="166" t="s">
        <v>261</v>
      </c>
      <c r="G70" s="157">
        <v>5</v>
      </c>
      <c r="H70" s="157" t="s">
        <v>305</v>
      </c>
      <c r="I70" s="161">
        <v>2962.8</v>
      </c>
      <c r="J70" s="161">
        <v>2688.5</v>
      </c>
      <c r="K70" s="161">
        <v>2688.5</v>
      </c>
      <c r="L70" s="167">
        <v>117</v>
      </c>
      <c r="M70" s="157" t="s">
        <v>259</v>
      </c>
      <c r="N70" s="157" t="s">
        <v>263</v>
      </c>
      <c r="O70" s="160" t="s">
        <v>1276</v>
      </c>
      <c r="P70" s="161">
        <v>3306287.7600000002</v>
      </c>
      <c r="Q70" s="161">
        <v>0</v>
      </c>
      <c r="R70" s="161">
        <v>0</v>
      </c>
      <c r="S70" s="161">
        <v>3306287.7600000002</v>
      </c>
      <c r="T70" s="161">
        <v>1115.9334953422438</v>
      </c>
      <c r="U70" s="161">
        <v>2756.8545429998649</v>
      </c>
      <c r="V70" s="168">
        <v>2756.8545429998649</v>
      </c>
      <c r="W70" s="168">
        <v>1640.9210476576211</v>
      </c>
      <c r="X70" s="168">
        <f t="shared" si="0"/>
        <v>1640.9210476576211</v>
      </c>
      <c r="Y70" s="163">
        <v>0</v>
      </c>
      <c r="Z70" s="163">
        <v>0</v>
      </c>
      <c r="AA70" s="163">
        <v>0</v>
      </c>
      <c r="AB70" s="163">
        <v>0</v>
      </c>
      <c r="AC70" s="163">
        <v>0</v>
      </c>
      <c r="AD70" s="163">
        <v>0</v>
      </c>
      <c r="AE70" s="163">
        <v>0</v>
      </c>
      <c r="AF70" s="169">
        <v>0</v>
      </c>
      <c r="AG70" s="163">
        <v>916</v>
      </c>
      <c r="AH70" s="169">
        <f>8917.04*AG70/I70</f>
        <v>2756.8545429998649</v>
      </c>
      <c r="AI70" s="163">
        <v>0</v>
      </c>
      <c r="AJ70" s="163">
        <v>0</v>
      </c>
      <c r="AK70" s="163">
        <v>0</v>
      </c>
      <c r="AL70" s="169">
        <v>0</v>
      </c>
      <c r="AM70" s="163">
        <v>0</v>
      </c>
      <c r="AN70" s="163">
        <v>0</v>
      </c>
      <c r="AO70" s="169">
        <v>0</v>
      </c>
      <c r="AP70" s="163">
        <v>0</v>
      </c>
      <c r="AQ70" s="163">
        <v>0</v>
      </c>
      <c r="AR70" s="163">
        <v>0</v>
      </c>
    </row>
    <row r="71" spans="1:44" s="162" customFormat="1" ht="36" customHeight="1" x14ac:dyDescent="0.25">
      <c r="A71" s="162">
        <v>1</v>
      </c>
      <c r="B71" s="165">
        <v>50</v>
      </c>
      <c r="C71" s="155" t="s">
        <v>1060</v>
      </c>
      <c r="D71" s="157">
        <v>1971</v>
      </c>
      <c r="E71" s="157"/>
      <c r="F71" s="166" t="s">
        <v>261</v>
      </c>
      <c r="G71" s="157">
        <v>5</v>
      </c>
      <c r="H71" s="157" t="s">
        <v>301</v>
      </c>
      <c r="I71" s="161">
        <v>4188.1000000000004</v>
      </c>
      <c r="J71" s="161">
        <v>3145.1</v>
      </c>
      <c r="K71" s="161">
        <v>3145.1</v>
      </c>
      <c r="L71" s="167">
        <v>146</v>
      </c>
      <c r="M71" s="157" t="s">
        <v>259</v>
      </c>
      <c r="N71" s="157" t="s">
        <v>263</v>
      </c>
      <c r="O71" s="160" t="s">
        <v>1584</v>
      </c>
      <c r="P71" s="161">
        <v>4193947.02</v>
      </c>
      <c r="Q71" s="161">
        <v>0</v>
      </c>
      <c r="R71" s="161">
        <v>0</v>
      </c>
      <c r="S71" s="161">
        <v>4193947.02</v>
      </c>
      <c r="T71" s="161">
        <v>1001.3961032449081</v>
      </c>
      <c r="U71" s="161">
        <v>1760.7155129533678</v>
      </c>
      <c r="V71" s="168">
        <v>1760.7155129533678</v>
      </c>
      <c r="W71" s="168">
        <v>759.31940970845972</v>
      </c>
      <c r="X71" s="168">
        <f t="shared" si="0"/>
        <v>759.31940970845972</v>
      </c>
      <c r="Y71" s="163">
        <v>0</v>
      </c>
      <c r="Z71" s="163">
        <v>0</v>
      </c>
      <c r="AA71" s="163">
        <v>0</v>
      </c>
      <c r="AB71" s="163">
        <v>0</v>
      </c>
      <c r="AC71" s="163">
        <v>0</v>
      </c>
      <c r="AD71" s="163">
        <v>0</v>
      </c>
      <c r="AE71" s="163">
        <v>0</v>
      </c>
      <c r="AF71" s="169">
        <v>0</v>
      </c>
      <c r="AG71" s="163">
        <v>0</v>
      </c>
      <c r="AH71" s="163">
        <v>0</v>
      </c>
      <c r="AI71" s="163">
        <v>0</v>
      </c>
      <c r="AJ71" s="163">
        <v>0</v>
      </c>
      <c r="AK71" s="163">
        <v>0</v>
      </c>
      <c r="AL71" s="169">
        <v>0</v>
      </c>
      <c r="AM71" s="163">
        <v>0</v>
      </c>
      <c r="AN71" s="163">
        <v>0</v>
      </c>
      <c r="AO71" s="169">
        <v>1760.7155129533678</v>
      </c>
      <c r="AP71" s="163">
        <v>0</v>
      </c>
      <c r="AQ71" s="163">
        <v>0</v>
      </c>
      <c r="AR71" s="163">
        <v>0</v>
      </c>
    </row>
    <row r="72" spans="1:44" s="162" customFormat="1" ht="36" customHeight="1" x14ac:dyDescent="0.25">
      <c r="A72" s="162">
        <v>1</v>
      </c>
      <c r="B72" s="165">
        <v>51</v>
      </c>
      <c r="C72" s="155" t="s">
        <v>1061</v>
      </c>
      <c r="D72" s="157">
        <v>1969</v>
      </c>
      <c r="E72" s="157"/>
      <c r="F72" s="166" t="s">
        <v>261</v>
      </c>
      <c r="G72" s="157">
        <v>5</v>
      </c>
      <c r="H72" s="157" t="s">
        <v>301</v>
      </c>
      <c r="I72" s="161">
        <v>4279.8</v>
      </c>
      <c r="J72" s="161">
        <v>4279.8</v>
      </c>
      <c r="K72" s="161">
        <v>3174.6</v>
      </c>
      <c r="L72" s="167">
        <v>136</v>
      </c>
      <c r="M72" s="157" t="s">
        <v>259</v>
      </c>
      <c r="N72" s="157" t="s">
        <v>263</v>
      </c>
      <c r="O72" s="160" t="s">
        <v>1585</v>
      </c>
      <c r="P72" s="161">
        <v>3323174.92</v>
      </c>
      <c r="Q72" s="161">
        <v>0</v>
      </c>
      <c r="R72" s="161">
        <v>0</v>
      </c>
      <c r="S72" s="161">
        <v>3323174.92</v>
      </c>
      <c r="T72" s="161">
        <v>776.47902238422353</v>
      </c>
      <c r="U72" s="161">
        <v>1969.1327875134352</v>
      </c>
      <c r="V72" s="168">
        <v>1969.1327875134352</v>
      </c>
      <c r="W72" s="168">
        <v>1192.6537651292117</v>
      </c>
      <c r="X72" s="168">
        <f t="shared" si="0"/>
        <v>1192.6537651292117</v>
      </c>
      <c r="Y72" s="163">
        <v>0</v>
      </c>
      <c r="Z72" s="163">
        <v>0</v>
      </c>
      <c r="AA72" s="163">
        <v>0</v>
      </c>
      <c r="AB72" s="163">
        <v>0</v>
      </c>
      <c r="AC72" s="163">
        <v>0</v>
      </c>
      <c r="AD72" s="163">
        <v>0</v>
      </c>
      <c r="AE72" s="163">
        <v>0</v>
      </c>
      <c r="AF72" s="169">
        <v>0</v>
      </c>
      <c r="AG72" s="163">
        <v>945.1</v>
      </c>
      <c r="AH72" s="169">
        <f>8917.04*AG72/I72</f>
        <v>1969.1327875134352</v>
      </c>
      <c r="AI72" s="163">
        <v>0</v>
      </c>
      <c r="AJ72" s="163">
        <v>0</v>
      </c>
      <c r="AK72" s="163">
        <v>0</v>
      </c>
      <c r="AL72" s="169">
        <v>0</v>
      </c>
      <c r="AM72" s="163">
        <v>0</v>
      </c>
      <c r="AN72" s="163">
        <v>0</v>
      </c>
      <c r="AO72" s="169">
        <v>0</v>
      </c>
      <c r="AP72" s="163">
        <v>0</v>
      </c>
      <c r="AQ72" s="163">
        <v>0</v>
      </c>
      <c r="AR72" s="163">
        <v>0</v>
      </c>
    </row>
    <row r="73" spans="1:44" s="162" customFormat="1" ht="36" customHeight="1" x14ac:dyDescent="0.25">
      <c r="A73" s="162">
        <v>1</v>
      </c>
      <c r="B73" s="165">
        <v>52</v>
      </c>
      <c r="C73" s="155" t="s">
        <v>1062</v>
      </c>
      <c r="D73" s="157">
        <v>1968</v>
      </c>
      <c r="E73" s="157"/>
      <c r="F73" s="166" t="s">
        <v>304</v>
      </c>
      <c r="G73" s="157">
        <v>5</v>
      </c>
      <c r="H73" s="157" t="s">
        <v>301</v>
      </c>
      <c r="I73" s="161">
        <v>3877.8</v>
      </c>
      <c r="J73" s="161">
        <v>3554.6</v>
      </c>
      <c r="K73" s="161">
        <v>3554.6</v>
      </c>
      <c r="L73" s="167">
        <v>167</v>
      </c>
      <c r="M73" s="157" t="s">
        <v>259</v>
      </c>
      <c r="N73" s="157" t="s">
        <v>263</v>
      </c>
      <c r="O73" s="160" t="s">
        <v>1034</v>
      </c>
      <c r="P73" s="161">
        <v>4024360.63</v>
      </c>
      <c r="Q73" s="161">
        <v>0</v>
      </c>
      <c r="R73" s="161">
        <v>0</v>
      </c>
      <c r="S73" s="161">
        <v>4024360.63</v>
      </c>
      <c r="T73" s="161">
        <v>1037.7947882820156</v>
      </c>
      <c r="U73" s="161">
        <v>2224.6379848367633</v>
      </c>
      <c r="V73" s="168">
        <v>2224.6379848367633</v>
      </c>
      <c r="W73" s="168">
        <v>1186.8431965547477</v>
      </c>
      <c r="X73" s="168">
        <f t="shared" si="0"/>
        <v>1186.8431965547477</v>
      </c>
      <c r="Y73" s="163">
        <v>0</v>
      </c>
      <c r="Z73" s="163">
        <v>0</v>
      </c>
      <c r="AA73" s="163">
        <v>0</v>
      </c>
      <c r="AB73" s="163">
        <v>0</v>
      </c>
      <c r="AC73" s="163">
        <v>0</v>
      </c>
      <c r="AD73" s="163">
        <v>0</v>
      </c>
      <c r="AE73" s="163">
        <v>0</v>
      </c>
      <c r="AF73" s="169">
        <v>0</v>
      </c>
      <c r="AG73" s="163">
        <v>967.44</v>
      </c>
      <c r="AH73" s="169">
        <f>8917.04*AG73/I73</f>
        <v>2224.6379848367633</v>
      </c>
      <c r="AI73" s="163">
        <v>0</v>
      </c>
      <c r="AJ73" s="163">
        <v>0</v>
      </c>
      <c r="AK73" s="163">
        <v>0</v>
      </c>
      <c r="AL73" s="169">
        <v>0</v>
      </c>
      <c r="AM73" s="163">
        <v>0</v>
      </c>
      <c r="AN73" s="163">
        <v>0</v>
      </c>
      <c r="AO73" s="169">
        <v>0</v>
      </c>
      <c r="AP73" s="163">
        <v>0</v>
      </c>
      <c r="AQ73" s="163">
        <v>0</v>
      </c>
      <c r="AR73" s="163">
        <v>0</v>
      </c>
    </row>
    <row r="74" spans="1:44" s="162" customFormat="1" ht="36" customHeight="1" x14ac:dyDescent="0.25">
      <c r="A74" s="162">
        <v>1</v>
      </c>
      <c r="B74" s="165">
        <v>53</v>
      </c>
      <c r="C74" s="155" t="s">
        <v>1063</v>
      </c>
      <c r="D74" s="157">
        <v>1968</v>
      </c>
      <c r="E74" s="157"/>
      <c r="F74" s="166" t="s">
        <v>304</v>
      </c>
      <c r="G74" s="157">
        <v>5</v>
      </c>
      <c r="H74" s="157" t="s">
        <v>305</v>
      </c>
      <c r="I74" s="161">
        <v>2807.9</v>
      </c>
      <c r="J74" s="161">
        <v>2603.9</v>
      </c>
      <c r="K74" s="161">
        <v>2603.9</v>
      </c>
      <c r="L74" s="167">
        <v>114</v>
      </c>
      <c r="M74" s="157" t="s">
        <v>259</v>
      </c>
      <c r="N74" s="157" t="s">
        <v>263</v>
      </c>
      <c r="O74" s="160" t="s">
        <v>1034</v>
      </c>
      <c r="P74" s="161">
        <v>2994194.1500000004</v>
      </c>
      <c r="Q74" s="161">
        <v>0</v>
      </c>
      <c r="R74" s="161">
        <v>0</v>
      </c>
      <c r="S74" s="161">
        <v>2994194.1500000004</v>
      </c>
      <c r="T74" s="161">
        <v>1066.3464332775384</v>
      </c>
      <c r="U74" s="161">
        <v>2276.9748495316785</v>
      </c>
      <c r="V74" s="168">
        <v>2276.9748495316785</v>
      </c>
      <c r="W74" s="168">
        <v>1210.6284162541401</v>
      </c>
      <c r="X74" s="168">
        <f t="shared" si="0"/>
        <v>1210.6284162541401</v>
      </c>
      <c r="Y74" s="163">
        <v>0</v>
      </c>
      <c r="Z74" s="163">
        <v>0</v>
      </c>
      <c r="AA74" s="163">
        <v>0</v>
      </c>
      <c r="AB74" s="163">
        <v>0</v>
      </c>
      <c r="AC74" s="163">
        <v>0</v>
      </c>
      <c r="AD74" s="163">
        <v>0</v>
      </c>
      <c r="AE74" s="163">
        <v>0</v>
      </c>
      <c r="AF74" s="169">
        <v>0</v>
      </c>
      <c r="AG74" s="163">
        <v>717</v>
      </c>
      <c r="AH74" s="169">
        <f>8917.04*AG74/I74</f>
        <v>2276.9748495316785</v>
      </c>
      <c r="AI74" s="163">
        <v>0</v>
      </c>
      <c r="AJ74" s="163">
        <v>0</v>
      </c>
      <c r="AK74" s="163">
        <v>0</v>
      </c>
      <c r="AL74" s="169">
        <v>0</v>
      </c>
      <c r="AM74" s="163">
        <v>0</v>
      </c>
      <c r="AN74" s="163">
        <v>0</v>
      </c>
      <c r="AO74" s="169">
        <v>0</v>
      </c>
      <c r="AP74" s="163">
        <v>0</v>
      </c>
      <c r="AQ74" s="163">
        <v>0</v>
      </c>
      <c r="AR74" s="163">
        <v>0</v>
      </c>
    </row>
    <row r="75" spans="1:44" s="162" customFormat="1" ht="36" customHeight="1" x14ac:dyDescent="0.25">
      <c r="A75" s="162">
        <v>1</v>
      </c>
      <c r="B75" s="165">
        <v>54</v>
      </c>
      <c r="C75" s="155" t="s">
        <v>1065</v>
      </c>
      <c r="D75" s="157">
        <v>1959</v>
      </c>
      <c r="E75" s="157"/>
      <c r="F75" s="166" t="s">
        <v>261</v>
      </c>
      <c r="G75" s="157">
        <v>3</v>
      </c>
      <c r="H75" s="157" t="s">
        <v>305</v>
      </c>
      <c r="I75" s="161">
        <v>1338.5</v>
      </c>
      <c r="J75" s="161">
        <v>1165.2</v>
      </c>
      <c r="K75" s="161">
        <v>1165.2</v>
      </c>
      <c r="L75" s="167">
        <v>45</v>
      </c>
      <c r="M75" s="157" t="s">
        <v>259</v>
      </c>
      <c r="N75" s="157" t="s">
        <v>263</v>
      </c>
      <c r="O75" s="160" t="s">
        <v>1276</v>
      </c>
      <c r="P75" s="161">
        <v>4839579.08</v>
      </c>
      <c r="Q75" s="161">
        <v>0</v>
      </c>
      <c r="R75" s="161">
        <v>0</v>
      </c>
      <c r="S75" s="161">
        <v>4839579.08</v>
      </c>
      <c r="T75" s="161">
        <v>3615.6735748972733</v>
      </c>
      <c r="U75" s="161">
        <v>5713.3173701905125</v>
      </c>
      <c r="V75" s="168">
        <v>5713.3173701905125</v>
      </c>
      <c r="W75" s="168">
        <v>2097.6437952932392</v>
      </c>
      <c r="X75" s="168">
        <f t="shared" si="0"/>
        <v>2097.6437952932392</v>
      </c>
      <c r="Y75" s="163">
        <v>0</v>
      </c>
      <c r="Z75" s="163">
        <v>0</v>
      </c>
      <c r="AA75" s="163">
        <v>0</v>
      </c>
      <c r="AB75" s="163">
        <v>0</v>
      </c>
      <c r="AC75" s="163">
        <v>0</v>
      </c>
      <c r="AD75" s="163">
        <v>0</v>
      </c>
      <c r="AE75" s="163">
        <v>0</v>
      </c>
      <c r="AF75" s="169">
        <v>0</v>
      </c>
      <c r="AG75" s="163">
        <v>0</v>
      </c>
      <c r="AH75" s="163">
        <v>0</v>
      </c>
      <c r="AI75" s="163">
        <v>0</v>
      </c>
      <c r="AJ75" s="163">
        <v>0</v>
      </c>
      <c r="AK75" s="163">
        <v>1085</v>
      </c>
      <c r="AL75" s="169">
        <f>7048.18*AK75/I75</f>
        <v>5713.3173701905125</v>
      </c>
      <c r="AM75" s="163">
        <v>0</v>
      </c>
      <c r="AN75" s="163">
        <v>0</v>
      </c>
      <c r="AO75" s="169">
        <v>0</v>
      </c>
      <c r="AP75" s="163">
        <v>0</v>
      </c>
      <c r="AQ75" s="163">
        <v>0</v>
      </c>
      <c r="AR75" s="163">
        <v>0</v>
      </c>
    </row>
    <row r="76" spans="1:44" s="162" customFormat="1" ht="36" customHeight="1" x14ac:dyDescent="0.25">
      <c r="A76" s="162">
        <v>1</v>
      </c>
      <c r="B76" s="165">
        <v>55</v>
      </c>
      <c r="C76" s="155" t="s">
        <v>1066</v>
      </c>
      <c r="D76" s="157">
        <v>1974</v>
      </c>
      <c r="E76" s="157"/>
      <c r="F76" s="166" t="s">
        <v>304</v>
      </c>
      <c r="G76" s="157">
        <v>5</v>
      </c>
      <c r="H76" s="157" t="s">
        <v>344</v>
      </c>
      <c r="I76" s="161">
        <v>3933</v>
      </c>
      <c r="J76" s="161">
        <v>3385.49</v>
      </c>
      <c r="K76" s="161">
        <v>3385.49</v>
      </c>
      <c r="L76" s="167">
        <v>147</v>
      </c>
      <c r="M76" s="157" t="s">
        <v>259</v>
      </c>
      <c r="N76" s="157" t="s">
        <v>263</v>
      </c>
      <c r="O76" s="160" t="s">
        <v>1586</v>
      </c>
      <c r="P76" s="161">
        <v>1872015.22</v>
      </c>
      <c r="Q76" s="161">
        <v>0</v>
      </c>
      <c r="R76" s="161">
        <v>0</v>
      </c>
      <c r="S76" s="161">
        <v>1872015.22</v>
      </c>
      <c r="T76" s="161">
        <v>475.97640986524283</v>
      </c>
      <c r="U76" s="161">
        <v>1870.4698703279942</v>
      </c>
      <c r="V76" s="168">
        <v>1870.4698703279942</v>
      </c>
      <c r="W76" s="168">
        <v>1394.4934604627513</v>
      </c>
      <c r="X76" s="168">
        <f t="shared" si="0"/>
        <v>1394.4934604627513</v>
      </c>
      <c r="Y76" s="163">
        <v>0</v>
      </c>
      <c r="Z76" s="163">
        <v>0</v>
      </c>
      <c r="AA76" s="163">
        <v>0</v>
      </c>
      <c r="AB76" s="163">
        <v>0</v>
      </c>
      <c r="AC76" s="163">
        <v>0</v>
      </c>
      <c r="AD76" s="163">
        <v>0</v>
      </c>
      <c r="AE76" s="163">
        <v>0</v>
      </c>
      <c r="AF76" s="169">
        <v>0</v>
      </c>
      <c r="AG76" s="163">
        <v>825</v>
      </c>
      <c r="AH76" s="169">
        <f>8917.04*AG76/I76</f>
        <v>1870.4698703279942</v>
      </c>
      <c r="AI76" s="163">
        <v>0</v>
      </c>
      <c r="AJ76" s="163">
        <v>0</v>
      </c>
      <c r="AK76" s="163">
        <v>0</v>
      </c>
      <c r="AL76" s="169">
        <v>0</v>
      </c>
      <c r="AM76" s="163">
        <v>0</v>
      </c>
      <c r="AN76" s="163">
        <v>0</v>
      </c>
      <c r="AO76" s="169">
        <v>0</v>
      </c>
      <c r="AP76" s="163">
        <v>0</v>
      </c>
      <c r="AQ76" s="163">
        <v>0</v>
      </c>
      <c r="AR76" s="163">
        <v>0</v>
      </c>
    </row>
    <row r="77" spans="1:44" s="162" customFormat="1" ht="36" customHeight="1" x14ac:dyDescent="0.25">
      <c r="A77" s="162">
        <v>1</v>
      </c>
      <c r="B77" s="165">
        <v>56</v>
      </c>
      <c r="C77" s="155" t="s">
        <v>1067</v>
      </c>
      <c r="D77" s="157">
        <v>1959</v>
      </c>
      <c r="E77" s="157"/>
      <c r="F77" s="166" t="s">
        <v>261</v>
      </c>
      <c r="G77" s="157">
        <v>2</v>
      </c>
      <c r="H77" s="157" t="s">
        <v>297</v>
      </c>
      <c r="I77" s="161">
        <v>445.1</v>
      </c>
      <c r="J77" s="161">
        <v>400.5</v>
      </c>
      <c r="K77" s="161">
        <v>400.5</v>
      </c>
      <c r="L77" s="167">
        <v>25</v>
      </c>
      <c r="M77" s="157" t="s">
        <v>259</v>
      </c>
      <c r="N77" s="157" t="s">
        <v>263</v>
      </c>
      <c r="O77" s="160" t="s">
        <v>1276</v>
      </c>
      <c r="P77" s="161">
        <v>2373016.2799999998</v>
      </c>
      <c r="Q77" s="161">
        <v>0</v>
      </c>
      <c r="R77" s="161">
        <v>0</v>
      </c>
      <c r="S77" s="161">
        <v>2373016.2799999998</v>
      </c>
      <c r="T77" s="161">
        <v>5331.4227813974385</v>
      </c>
      <c r="U77" s="161">
        <v>8843.0827252302861</v>
      </c>
      <c r="V77" s="168">
        <v>8843.0827252302861</v>
      </c>
      <c r="W77" s="168">
        <v>3511.6599438328476</v>
      </c>
      <c r="X77" s="168">
        <f t="shared" si="0"/>
        <v>3511.6599438328476</v>
      </c>
      <c r="Y77" s="163">
        <v>0</v>
      </c>
      <c r="Z77" s="163">
        <v>0</v>
      </c>
      <c r="AA77" s="163">
        <v>0</v>
      </c>
      <c r="AB77" s="163">
        <v>0</v>
      </c>
      <c r="AC77" s="163">
        <v>0</v>
      </c>
      <c r="AD77" s="163">
        <v>0</v>
      </c>
      <c r="AE77" s="163">
        <v>0</v>
      </c>
      <c r="AF77" s="169">
        <v>0</v>
      </c>
      <c r="AG77" s="163">
        <v>0</v>
      </c>
      <c r="AH77" s="163">
        <v>0</v>
      </c>
      <c r="AI77" s="163">
        <v>0</v>
      </c>
      <c r="AJ77" s="163">
        <v>0</v>
      </c>
      <c r="AK77" s="163">
        <v>558.45000000000005</v>
      </c>
      <c r="AL77" s="169">
        <f>7048.18*AK77/I77</f>
        <v>8843.0827252302861</v>
      </c>
      <c r="AM77" s="163">
        <v>0</v>
      </c>
      <c r="AN77" s="163">
        <v>0</v>
      </c>
      <c r="AO77" s="169">
        <v>0</v>
      </c>
      <c r="AP77" s="163">
        <v>0</v>
      </c>
      <c r="AQ77" s="163">
        <v>0</v>
      </c>
      <c r="AR77" s="163">
        <v>0</v>
      </c>
    </row>
    <row r="78" spans="1:44" s="162" customFormat="1" ht="36" customHeight="1" x14ac:dyDescent="0.25">
      <c r="A78" s="162">
        <v>1</v>
      </c>
      <c r="B78" s="165">
        <v>57</v>
      </c>
      <c r="C78" s="155" t="s">
        <v>1068</v>
      </c>
      <c r="D78" s="157">
        <v>1972</v>
      </c>
      <c r="E78" s="157"/>
      <c r="F78" s="166" t="s">
        <v>261</v>
      </c>
      <c r="G78" s="157">
        <v>5</v>
      </c>
      <c r="H78" s="157" t="s">
        <v>301</v>
      </c>
      <c r="I78" s="161">
        <v>4186.3</v>
      </c>
      <c r="J78" s="161">
        <v>4186.3</v>
      </c>
      <c r="K78" s="161">
        <v>2706.5</v>
      </c>
      <c r="L78" s="167">
        <v>111</v>
      </c>
      <c r="M78" s="157" t="s">
        <v>259</v>
      </c>
      <c r="N78" s="157" t="s">
        <v>263</v>
      </c>
      <c r="O78" s="160" t="s">
        <v>1034</v>
      </c>
      <c r="P78" s="161">
        <v>3249268.89</v>
      </c>
      <c r="Q78" s="161">
        <v>0</v>
      </c>
      <c r="R78" s="161">
        <v>0</v>
      </c>
      <c r="S78" s="161">
        <v>3249268.89</v>
      </c>
      <c r="T78" s="161">
        <v>776.16723359529897</v>
      </c>
      <c r="U78" s="161">
        <v>2493.4397974344888</v>
      </c>
      <c r="V78" s="168">
        <v>2493.4397974344888</v>
      </c>
      <c r="W78" s="168">
        <v>1717.2725638391898</v>
      </c>
      <c r="X78" s="168">
        <f t="shared" si="0"/>
        <v>1717.2725638391898</v>
      </c>
      <c r="Y78" s="163">
        <v>0</v>
      </c>
      <c r="Z78" s="163">
        <v>0</v>
      </c>
      <c r="AA78" s="163">
        <v>0</v>
      </c>
      <c r="AB78" s="163">
        <v>0</v>
      </c>
      <c r="AC78" s="163">
        <v>0</v>
      </c>
      <c r="AD78" s="163">
        <v>0</v>
      </c>
      <c r="AE78" s="163">
        <v>0</v>
      </c>
      <c r="AF78" s="169">
        <v>0</v>
      </c>
      <c r="AG78" s="163">
        <v>1170.5999999999999</v>
      </c>
      <c r="AH78" s="169">
        <f>8917.04*AG78/I78</f>
        <v>2493.4397974344888</v>
      </c>
      <c r="AI78" s="163">
        <v>0</v>
      </c>
      <c r="AJ78" s="163">
        <v>0</v>
      </c>
      <c r="AK78" s="163">
        <v>0</v>
      </c>
      <c r="AL78" s="169">
        <v>0</v>
      </c>
      <c r="AM78" s="163">
        <v>0</v>
      </c>
      <c r="AN78" s="163">
        <v>0</v>
      </c>
      <c r="AO78" s="169">
        <v>0</v>
      </c>
      <c r="AP78" s="163">
        <v>0</v>
      </c>
      <c r="AQ78" s="163">
        <v>0</v>
      </c>
      <c r="AR78" s="163">
        <v>0</v>
      </c>
    </row>
    <row r="79" spans="1:44" s="162" customFormat="1" ht="36" customHeight="1" x14ac:dyDescent="0.25">
      <c r="A79" s="162">
        <v>1</v>
      </c>
      <c r="B79" s="165">
        <v>58</v>
      </c>
      <c r="C79" s="155" t="s">
        <v>1069</v>
      </c>
      <c r="D79" s="157">
        <v>1969</v>
      </c>
      <c r="E79" s="157"/>
      <c r="F79" s="166" t="s">
        <v>261</v>
      </c>
      <c r="G79" s="157">
        <v>9</v>
      </c>
      <c r="H79" s="157" t="s">
        <v>297</v>
      </c>
      <c r="I79" s="161">
        <v>3727.1</v>
      </c>
      <c r="J79" s="161">
        <v>3470.9</v>
      </c>
      <c r="K79" s="161">
        <v>2066.9</v>
      </c>
      <c r="L79" s="167">
        <v>77</v>
      </c>
      <c r="M79" s="157" t="s">
        <v>259</v>
      </c>
      <c r="N79" s="157" t="s">
        <v>263</v>
      </c>
      <c r="O79" s="160" t="s">
        <v>1034</v>
      </c>
      <c r="P79" s="161">
        <v>2561819.3000000003</v>
      </c>
      <c r="Q79" s="161">
        <v>0</v>
      </c>
      <c r="R79" s="161">
        <v>0</v>
      </c>
      <c r="S79" s="161">
        <v>2561819.3000000003</v>
      </c>
      <c r="T79" s="161">
        <v>687.34922593973874</v>
      </c>
      <c r="U79" s="161">
        <v>2222.6208473075585</v>
      </c>
      <c r="V79" s="168">
        <v>2222.6208473075585</v>
      </c>
      <c r="W79" s="168">
        <v>1535.2716213678198</v>
      </c>
      <c r="X79" s="168">
        <f t="shared" si="0"/>
        <v>1535.2716213678198</v>
      </c>
      <c r="Y79" s="163">
        <v>0</v>
      </c>
      <c r="Z79" s="163">
        <v>0</v>
      </c>
      <c r="AA79" s="163">
        <v>0</v>
      </c>
      <c r="AB79" s="163">
        <v>0</v>
      </c>
      <c r="AC79" s="163">
        <v>0</v>
      </c>
      <c r="AD79" s="163">
        <v>0</v>
      </c>
      <c r="AE79" s="163">
        <v>0</v>
      </c>
      <c r="AF79" s="169">
        <v>0</v>
      </c>
      <c r="AG79" s="163">
        <v>929</v>
      </c>
      <c r="AH79" s="169">
        <f>8917.04*AG79/I79</f>
        <v>2222.6208473075585</v>
      </c>
      <c r="AI79" s="163">
        <v>0</v>
      </c>
      <c r="AJ79" s="163">
        <v>0</v>
      </c>
      <c r="AK79" s="163">
        <v>0</v>
      </c>
      <c r="AL79" s="169">
        <v>0</v>
      </c>
      <c r="AM79" s="163">
        <v>0</v>
      </c>
      <c r="AN79" s="163">
        <v>0</v>
      </c>
      <c r="AO79" s="169">
        <v>0</v>
      </c>
      <c r="AP79" s="163">
        <v>0</v>
      </c>
      <c r="AQ79" s="163">
        <v>0</v>
      </c>
      <c r="AR79" s="163">
        <v>0</v>
      </c>
    </row>
    <row r="80" spans="1:44" s="162" customFormat="1" ht="36" customHeight="1" x14ac:dyDescent="0.25">
      <c r="A80" s="162">
        <v>1</v>
      </c>
      <c r="B80" s="165">
        <v>59</v>
      </c>
      <c r="C80" s="155" t="s">
        <v>1070</v>
      </c>
      <c r="D80" s="157">
        <v>1968</v>
      </c>
      <c r="E80" s="157"/>
      <c r="F80" s="166" t="s">
        <v>261</v>
      </c>
      <c r="G80" s="157">
        <v>9</v>
      </c>
      <c r="H80" s="157" t="s">
        <v>297</v>
      </c>
      <c r="I80" s="161">
        <v>3105.6</v>
      </c>
      <c r="J80" s="161">
        <v>2845.2</v>
      </c>
      <c r="K80" s="161">
        <v>2051.8000000000002</v>
      </c>
      <c r="L80" s="167">
        <v>100</v>
      </c>
      <c r="M80" s="157" t="s">
        <v>259</v>
      </c>
      <c r="N80" s="157" t="s">
        <v>263</v>
      </c>
      <c r="O80" s="160" t="s">
        <v>1034</v>
      </c>
      <c r="P80" s="161">
        <v>967510.08</v>
      </c>
      <c r="Q80" s="161">
        <v>0</v>
      </c>
      <c r="R80" s="161">
        <v>0</v>
      </c>
      <c r="S80" s="161">
        <v>967510.08</v>
      </c>
      <c r="T80" s="161">
        <v>311.53724884080373</v>
      </c>
      <c r="U80" s="161">
        <v>1048.0163575476558</v>
      </c>
      <c r="V80" s="168">
        <v>1048.0163575476558</v>
      </c>
      <c r="W80" s="168">
        <v>736.47910870685212</v>
      </c>
      <c r="X80" s="168">
        <f t="shared" si="0"/>
        <v>736.47910870685212</v>
      </c>
      <c r="Y80" s="163">
        <v>0</v>
      </c>
      <c r="Z80" s="163">
        <v>0</v>
      </c>
      <c r="AA80" s="163">
        <v>0</v>
      </c>
      <c r="AB80" s="163">
        <v>0</v>
      </c>
      <c r="AC80" s="163">
        <v>0</v>
      </c>
      <c r="AD80" s="163">
        <v>0</v>
      </c>
      <c r="AE80" s="163">
        <v>0</v>
      </c>
      <c r="AF80" s="169">
        <v>0</v>
      </c>
      <c r="AG80" s="163">
        <v>365</v>
      </c>
      <c r="AH80" s="169">
        <f>8917.04*AG80/I80</f>
        <v>1048.0163575476558</v>
      </c>
      <c r="AI80" s="163">
        <v>0</v>
      </c>
      <c r="AJ80" s="163">
        <v>0</v>
      </c>
      <c r="AK80" s="163">
        <v>0</v>
      </c>
      <c r="AL80" s="169">
        <v>0</v>
      </c>
      <c r="AM80" s="163">
        <v>0</v>
      </c>
      <c r="AN80" s="163">
        <v>0</v>
      </c>
      <c r="AO80" s="169">
        <v>0</v>
      </c>
      <c r="AP80" s="163">
        <v>0</v>
      </c>
      <c r="AQ80" s="163">
        <v>0</v>
      </c>
      <c r="AR80" s="163">
        <v>0</v>
      </c>
    </row>
    <row r="81" spans="1:44" s="162" customFormat="1" ht="36" customHeight="1" x14ac:dyDescent="0.25">
      <c r="A81" s="162">
        <v>1</v>
      </c>
      <c r="B81" s="165">
        <v>60</v>
      </c>
      <c r="C81" s="155" t="s">
        <v>1071</v>
      </c>
      <c r="D81" s="157">
        <v>1968</v>
      </c>
      <c r="E81" s="157"/>
      <c r="F81" s="166" t="s">
        <v>261</v>
      </c>
      <c r="G81" s="157">
        <v>9</v>
      </c>
      <c r="H81" s="157" t="s">
        <v>297</v>
      </c>
      <c r="I81" s="161">
        <v>3131.6</v>
      </c>
      <c r="J81" s="161">
        <v>3111.4</v>
      </c>
      <c r="K81" s="161">
        <v>2076</v>
      </c>
      <c r="L81" s="167">
        <v>82</v>
      </c>
      <c r="M81" s="157" t="s">
        <v>259</v>
      </c>
      <c r="N81" s="157" t="s">
        <v>263</v>
      </c>
      <c r="O81" s="160" t="s">
        <v>1034</v>
      </c>
      <c r="P81" s="161">
        <v>966024.86</v>
      </c>
      <c r="Q81" s="161">
        <v>0</v>
      </c>
      <c r="R81" s="161">
        <v>0</v>
      </c>
      <c r="S81" s="161">
        <v>966024.86</v>
      </c>
      <c r="T81" s="161">
        <v>308.47645293140886</v>
      </c>
      <c r="U81" s="161">
        <v>1019.3831651551924</v>
      </c>
      <c r="V81" s="168">
        <v>1019.3831651551924</v>
      </c>
      <c r="W81" s="168">
        <v>710.90671222378353</v>
      </c>
      <c r="X81" s="168">
        <f t="shared" si="0"/>
        <v>710.90671222378353</v>
      </c>
      <c r="Y81" s="163">
        <v>0</v>
      </c>
      <c r="Z81" s="163">
        <v>0</v>
      </c>
      <c r="AA81" s="163">
        <v>0</v>
      </c>
      <c r="AB81" s="163">
        <v>0</v>
      </c>
      <c r="AC81" s="163">
        <v>0</v>
      </c>
      <c r="AD81" s="163">
        <v>0</v>
      </c>
      <c r="AE81" s="163">
        <v>0</v>
      </c>
      <c r="AF81" s="169">
        <v>0</v>
      </c>
      <c r="AG81" s="163">
        <v>358</v>
      </c>
      <c r="AH81" s="169">
        <f>8917.04*AG81/I81</f>
        <v>1019.3831651551924</v>
      </c>
      <c r="AI81" s="163">
        <v>0</v>
      </c>
      <c r="AJ81" s="163">
        <v>0</v>
      </c>
      <c r="AK81" s="163">
        <v>0</v>
      </c>
      <c r="AL81" s="169">
        <v>0</v>
      </c>
      <c r="AM81" s="163">
        <v>0</v>
      </c>
      <c r="AN81" s="163">
        <v>0</v>
      </c>
      <c r="AO81" s="169">
        <v>0</v>
      </c>
      <c r="AP81" s="163">
        <v>0</v>
      </c>
      <c r="AQ81" s="163">
        <v>0</v>
      </c>
      <c r="AR81" s="163">
        <v>0</v>
      </c>
    </row>
    <row r="82" spans="1:44" s="162" customFormat="1" ht="36" customHeight="1" x14ac:dyDescent="0.25">
      <c r="A82" s="162">
        <v>1</v>
      </c>
      <c r="B82" s="165">
        <v>61</v>
      </c>
      <c r="C82" s="155" t="s">
        <v>1072</v>
      </c>
      <c r="D82" s="157">
        <v>1991</v>
      </c>
      <c r="E82" s="157"/>
      <c r="F82" s="166" t="s">
        <v>261</v>
      </c>
      <c r="G82" s="157">
        <v>10</v>
      </c>
      <c r="H82" s="157" t="s">
        <v>296</v>
      </c>
      <c r="I82" s="161">
        <v>5027.3999999999996</v>
      </c>
      <c r="J82" s="161">
        <v>5027.3999999999996</v>
      </c>
      <c r="K82" s="161">
        <v>4982.1000000000004</v>
      </c>
      <c r="L82" s="167">
        <v>264</v>
      </c>
      <c r="M82" s="157" t="s">
        <v>259</v>
      </c>
      <c r="N82" s="157" t="s">
        <v>263</v>
      </c>
      <c r="O82" s="160" t="s">
        <v>1337</v>
      </c>
      <c r="P82" s="161">
        <v>2880785.14</v>
      </c>
      <c r="Q82" s="161">
        <v>0</v>
      </c>
      <c r="R82" s="161">
        <v>0</v>
      </c>
      <c r="S82" s="161">
        <v>2880785.14</v>
      </c>
      <c r="T82" s="161">
        <v>573.01689541313613</v>
      </c>
      <c r="U82" s="161">
        <v>1058.940605481959</v>
      </c>
      <c r="V82" s="168">
        <v>1058.940605481959</v>
      </c>
      <c r="W82" s="168">
        <v>485.92371006882286</v>
      </c>
      <c r="X82" s="168">
        <f t="shared" si="0"/>
        <v>485.92371006882286</v>
      </c>
      <c r="Y82" s="163">
        <v>0</v>
      </c>
      <c r="Z82" s="163">
        <v>0</v>
      </c>
      <c r="AA82" s="163">
        <v>0</v>
      </c>
      <c r="AB82" s="163">
        <v>0</v>
      </c>
      <c r="AC82" s="163">
        <v>0</v>
      </c>
      <c r="AD82" s="163">
        <v>0</v>
      </c>
      <c r="AE82" s="163">
        <v>2</v>
      </c>
      <c r="AF82" s="169">
        <f>2661859*AE82/I82</f>
        <v>1058.940605481959</v>
      </c>
      <c r="AG82" s="163">
        <v>0</v>
      </c>
      <c r="AH82" s="163">
        <v>0</v>
      </c>
      <c r="AI82" s="163">
        <v>0</v>
      </c>
      <c r="AJ82" s="163">
        <v>0</v>
      </c>
      <c r="AK82" s="163">
        <v>0</v>
      </c>
      <c r="AL82" s="169">
        <v>0</v>
      </c>
      <c r="AM82" s="163">
        <v>0</v>
      </c>
      <c r="AN82" s="163">
        <v>0</v>
      </c>
      <c r="AO82" s="169">
        <v>0</v>
      </c>
      <c r="AP82" s="163">
        <v>0</v>
      </c>
      <c r="AQ82" s="163">
        <v>0</v>
      </c>
      <c r="AR82" s="163">
        <v>0</v>
      </c>
    </row>
    <row r="83" spans="1:44" s="162" customFormat="1" ht="36" customHeight="1" x14ac:dyDescent="0.25">
      <c r="A83" s="162">
        <v>1</v>
      </c>
      <c r="B83" s="165">
        <v>62</v>
      </c>
      <c r="C83" s="155" t="s">
        <v>1073</v>
      </c>
      <c r="D83" s="157">
        <v>1984</v>
      </c>
      <c r="E83" s="157"/>
      <c r="F83" s="166" t="s">
        <v>304</v>
      </c>
      <c r="G83" s="157">
        <v>16</v>
      </c>
      <c r="H83" s="157" t="s">
        <v>297</v>
      </c>
      <c r="I83" s="161">
        <v>4635.7</v>
      </c>
      <c r="J83" s="161">
        <v>4635.7</v>
      </c>
      <c r="K83" s="161">
        <v>4568</v>
      </c>
      <c r="L83" s="167">
        <v>218</v>
      </c>
      <c r="M83" s="157" t="s">
        <v>259</v>
      </c>
      <c r="N83" s="157" t="s">
        <v>263</v>
      </c>
      <c r="O83" s="160" t="s">
        <v>1337</v>
      </c>
      <c r="P83" s="161">
        <v>3859190.52</v>
      </c>
      <c r="Q83" s="161">
        <v>0</v>
      </c>
      <c r="R83" s="161">
        <v>0</v>
      </c>
      <c r="S83" s="161">
        <v>3859190.52</v>
      </c>
      <c r="T83" s="161">
        <v>832.4935867290809</v>
      </c>
      <c r="U83" s="161">
        <v>1396.6848588131243</v>
      </c>
      <c r="V83" s="168">
        <v>1396.6848588131243</v>
      </c>
      <c r="W83" s="168">
        <v>564.19127208404336</v>
      </c>
      <c r="X83" s="168">
        <f t="shared" si="0"/>
        <v>564.19127208404336</v>
      </c>
      <c r="Y83" s="163">
        <v>0</v>
      </c>
      <c r="Z83" s="163">
        <v>0</v>
      </c>
      <c r="AA83" s="163">
        <v>0</v>
      </c>
      <c r="AB83" s="163">
        <v>0</v>
      </c>
      <c r="AC83" s="163">
        <v>0</v>
      </c>
      <c r="AD83" s="163">
        <v>0</v>
      </c>
      <c r="AE83" s="163">
        <v>2</v>
      </c>
      <c r="AF83" s="169">
        <f>3237306*AE83/I83</f>
        <v>1396.6848588131243</v>
      </c>
      <c r="AG83" s="163">
        <v>0</v>
      </c>
      <c r="AH83" s="163">
        <v>0</v>
      </c>
      <c r="AI83" s="163">
        <v>0</v>
      </c>
      <c r="AJ83" s="163">
        <v>0</v>
      </c>
      <c r="AK83" s="163">
        <v>0</v>
      </c>
      <c r="AL83" s="169">
        <v>0</v>
      </c>
      <c r="AM83" s="163">
        <v>0</v>
      </c>
      <c r="AN83" s="163">
        <v>0</v>
      </c>
      <c r="AO83" s="169">
        <v>0</v>
      </c>
      <c r="AP83" s="163">
        <v>0</v>
      </c>
      <c r="AQ83" s="163">
        <v>0</v>
      </c>
      <c r="AR83" s="163">
        <v>0</v>
      </c>
    </row>
    <row r="84" spans="1:44" s="162" customFormat="1" ht="36" customHeight="1" x14ac:dyDescent="0.25">
      <c r="A84" s="162">
        <v>1</v>
      </c>
      <c r="B84" s="165">
        <v>63</v>
      </c>
      <c r="C84" s="155" t="s">
        <v>1075</v>
      </c>
      <c r="D84" s="157">
        <v>1932</v>
      </c>
      <c r="E84" s="157"/>
      <c r="F84" s="166" t="s">
        <v>261</v>
      </c>
      <c r="G84" s="157">
        <v>4</v>
      </c>
      <c r="H84" s="157" t="s">
        <v>305</v>
      </c>
      <c r="I84" s="161">
        <v>2130.17</v>
      </c>
      <c r="J84" s="161">
        <v>1904.67</v>
      </c>
      <c r="K84" s="161">
        <v>1323.47</v>
      </c>
      <c r="L84" s="167">
        <v>68</v>
      </c>
      <c r="M84" s="157" t="s">
        <v>259</v>
      </c>
      <c r="N84" s="157" t="s">
        <v>263</v>
      </c>
      <c r="O84" s="160" t="s">
        <v>1276</v>
      </c>
      <c r="P84" s="161">
        <v>216770.67</v>
      </c>
      <c r="Q84" s="161">
        <v>0</v>
      </c>
      <c r="R84" s="161">
        <v>0</v>
      </c>
      <c r="S84" s="161">
        <v>216770.67</v>
      </c>
      <c r="T84" s="161">
        <v>101.76214574423638</v>
      </c>
      <c r="U84" s="161">
        <v>298.07</v>
      </c>
      <c r="V84" s="168">
        <v>298.07</v>
      </c>
      <c r="W84" s="168">
        <v>196.30785425576363</v>
      </c>
      <c r="X84" s="168">
        <f t="shared" si="0"/>
        <v>196.30785425576363</v>
      </c>
      <c r="Y84" s="163">
        <v>113.09</v>
      </c>
      <c r="Z84" s="163">
        <v>0</v>
      </c>
      <c r="AA84" s="163">
        <v>0</v>
      </c>
      <c r="AB84" s="163">
        <v>184.98</v>
      </c>
      <c r="AC84" s="163">
        <v>0</v>
      </c>
      <c r="AD84" s="163">
        <v>0</v>
      </c>
      <c r="AE84" s="163">
        <v>0</v>
      </c>
      <c r="AF84" s="169">
        <v>0</v>
      </c>
      <c r="AG84" s="163">
        <v>0</v>
      </c>
      <c r="AH84" s="163">
        <v>0</v>
      </c>
      <c r="AI84" s="163">
        <v>0</v>
      </c>
      <c r="AJ84" s="163">
        <v>0</v>
      </c>
      <c r="AK84" s="163">
        <v>0</v>
      </c>
      <c r="AL84" s="169">
        <v>0</v>
      </c>
      <c r="AM84" s="163">
        <v>0</v>
      </c>
      <c r="AN84" s="163">
        <v>0</v>
      </c>
      <c r="AO84" s="169">
        <v>0</v>
      </c>
      <c r="AP84" s="163">
        <v>0</v>
      </c>
      <c r="AQ84" s="163">
        <v>0</v>
      </c>
      <c r="AR84" s="163">
        <v>0</v>
      </c>
    </row>
    <row r="85" spans="1:44" s="162" customFormat="1" ht="36" customHeight="1" x14ac:dyDescent="0.25">
      <c r="A85" s="162">
        <v>1</v>
      </c>
      <c r="B85" s="165">
        <v>64</v>
      </c>
      <c r="C85" s="155" t="s">
        <v>1081</v>
      </c>
      <c r="D85" s="157">
        <v>1946</v>
      </c>
      <c r="E85" s="157"/>
      <c r="F85" s="166" t="s">
        <v>261</v>
      </c>
      <c r="G85" s="157">
        <v>3</v>
      </c>
      <c r="H85" s="157" t="s">
        <v>305</v>
      </c>
      <c r="I85" s="161">
        <v>2194.1999999999998</v>
      </c>
      <c r="J85" s="161">
        <v>1984.5</v>
      </c>
      <c r="K85" s="161">
        <v>1584.8</v>
      </c>
      <c r="L85" s="167">
        <v>44</v>
      </c>
      <c r="M85" s="157" t="s">
        <v>259</v>
      </c>
      <c r="N85" s="157" t="s">
        <v>263</v>
      </c>
      <c r="O85" s="160" t="s">
        <v>1587</v>
      </c>
      <c r="P85" s="161">
        <v>3764827.4299999997</v>
      </c>
      <c r="Q85" s="161">
        <v>0</v>
      </c>
      <c r="R85" s="161">
        <v>0</v>
      </c>
      <c r="S85" s="161">
        <v>3764827.4299999997</v>
      </c>
      <c r="T85" s="161">
        <v>1715.8086910947043</v>
      </c>
      <c r="U85" s="161">
        <v>4771.0349831373633</v>
      </c>
      <c r="V85" s="168">
        <v>4771.0349831373633</v>
      </c>
      <c r="W85" s="168">
        <v>3055.2262920426592</v>
      </c>
      <c r="X85" s="168">
        <f t="shared" si="0"/>
        <v>3055.2262920426592</v>
      </c>
      <c r="Y85" s="163">
        <v>0</v>
      </c>
      <c r="Z85" s="163">
        <v>0</v>
      </c>
      <c r="AA85" s="163">
        <v>0</v>
      </c>
      <c r="AB85" s="163">
        <v>0</v>
      </c>
      <c r="AC85" s="163">
        <v>0</v>
      </c>
      <c r="AD85" s="163">
        <v>0</v>
      </c>
      <c r="AE85" s="163">
        <v>0</v>
      </c>
      <c r="AF85" s="169">
        <v>0</v>
      </c>
      <c r="AG85" s="163">
        <v>1174</v>
      </c>
      <c r="AH85" s="169">
        <f>8917.04*AG85/I85</f>
        <v>4771.0349831373633</v>
      </c>
      <c r="AI85" s="163">
        <v>0</v>
      </c>
      <c r="AJ85" s="163">
        <v>0</v>
      </c>
      <c r="AK85" s="163">
        <v>0</v>
      </c>
      <c r="AL85" s="169">
        <v>0</v>
      </c>
      <c r="AM85" s="163">
        <v>0</v>
      </c>
      <c r="AN85" s="163">
        <v>0</v>
      </c>
      <c r="AO85" s="169">
        <v>0</v>
      </c>
      <c r="AP85" s="163">
        <v>0</v>
      </c>
      <c r="AQ85" s="163">
        <v>0</v>
      </c>
      <c r="AR85" s="163">
        <v>0</v>
      </c>
    </row>
    <row r="86" spans="1:44" s="162" customFormat="1" ht="36" customHeight="1" x14ac:dyDescent="0.25">
      <c r="A86" s="162">
        <v>1</v>
      </c>
      <c r="B86" s="165">
        <v>65</v>
      </c>
      <c r="C86" s="155" t="s">
        <v>1082</v>
      </c>
      <c r="D86" s="157">
        <v>1949</v>
      </c>
      <c r="E86" s="157"/>
      <c r="F86" s="166" t="s">
        <v>261</v>
      </c>
      <c r="G86" s="157" t="s">
        <v>296</v>
      </c>
      <c r="H86" s="157" t="s">
        <v>296</v>
      </c>
      <c r="I86" s="161">
        <v>939.7</v>
      </c>
      <c r="J86" s="161">
        <v>558</v>
      </c>
      <c r="K86" s="161">
        <v>558</v>
      </c>
      <c r="L86" s="167">
        <v>16</v>
      </c>
      <c r="M86" s="157" t="s">
        <v>259</v>
      </c>
      <c r="N86" s="157" t="s">
        <v>263</v>
      </c>
      <c r="O86" s="160" t="s">
        <v>1336</v>
      </c>
      <c r="P86" s="161">
        <v>3712372.02</v>
      </c>
      <c r="Q86" s="161">
        <v>0</v>
      </c>
      <c r="R86" s="161">
        <v>0</v>
      </c>
      <c r="S86" s="161">
        <v>3712372.02</v>
      </c>
      <c r="T86" s="161">
        <v>3950.5927636479728</v>
      </c>
      <c r="U86" s="161">
        <v>6150.3752261360014</v>
      </c>
      <c r="V86" s="168">
        <v>6150.3752261360014</v>
      </c>
      <c r="W86" s="168">
        <v>2199.7824624880286</v>
      </c>
      <c r="X86" s="168">
        <f t="shared" si="0"/>
        <v>2199.7824624880286</v>
      </c>
      <c r="Y86" s="163">
        <v>0</v>
      </c>
      <c r="Z86" s="163">
        <v>0</v>
      </c>
      <c r="AA86" s="163">
        <v>0</v>
      </c>
      <c r="AB86" s="163">
        <v>0</v>
      </c>
      <c r="AC86" s="163">
        <v>0</v>
      </c>
      <c r="AD86" s="163">
        <v>0</v>
      </c>
      <c r="AE86" s="163">
        <v>0</v>
      </c>
      <c r="AF86" s="169">
        <v>0</v>
      </c>
      <c r="AG86" s="163">
        <v>0</v>
      </c>
      <c r="AH86" s="163">
        <v>0</v>
      </c>
      <c r="AI86" s="163">
        <v>0</v>
      </c>
      <c r="AJ86" s="163">
        <v>0</v>
      </c>
      <c r="AK86" s="163">
        <v>820</v>
      </c>
      <c r="AL86" s="169">
        <f t="shared" ref="AL86:AL89" si="4">7048.18*AK86/I86</f>
        <v>6150.3752261360014</v>
      </c>
      <c r="AM86" s="163">
        <v>0</v>
      </c>
      <c r="AN86" s="163">
        <v>0</v>
      </c>
      <c r="AO86" s="169">
        <v>0</v>
      </c>
      <c r="AP86" s="163">
        <v>0</v>
      </c>
      <c r="AQ86" s="163">
        <v>0</v>
      </c>
      <c r="AR86" s="163">
        <v>0</v>
      </c>
    </row>
    <row r="87" spans="1:44" s="162" customFormat="1" ht="36" customHeight="1" x14ac:dyDescent="0.25">
      <c r="A87" s="162">
        <v>1</v>
      </c>
      <c r="B87" s="165">
        <v>66</v>
      </c>
      <c r="C87" s="155" t="s">
        <v>1083</v>
      </c>
      <c r="D87" s="157">
        <v>1958</v>
      </c>
      <c r="E87" s="157"/>
      <c r="F87" s="166" t="s">
        <v>261</v>
      </c>
      <c r="G87" s="157">
        <v>2</v>
      </c>
      <c r="H87" s="157" t="s">
        <v>297</v>
      </c>
      <c r="I87" s="161">
        <v>429.9</v>
      </c>
      <c r="J87" s="161">
        <v>389.3</v>
      </c>
      <c r="K87" s="161">
        <v>389.3</v>
      </c>
      <c r="L87" s="167">
        <v>24</v>
      </c>
      <c r="M87" s="157" t="s">
        <v>259</v>
      </c>
      <c r="N87" s="157" t="s">
        <v>263</v>
      </c>
      <c r="O87" s="160" t="s">
        <v>1276</v>
      </c>
      <c r="P87" s="161">
        <v>1900391.55</v>
      </c>
      <c r="Q87" s="161">
        <v>0</v>
      </c>
      <c r="R87" s="161">
        <v>0</v>
      </c>
      <c r="S87" s="161">
        <v>1900391.55</v>
      </c>
      <c r="T87" s="161">
        <v>4420.5432658757854</v>
      </c>
      <c r="U87" s="161">
        <v>8459.7833914863932</v>
      </c>
      <c r="V87" s="168">
        <v>8459.7833914863932</v>
      </c>
      <c r="W87" s="168">
        <v>4039.2401256106077</v>
      </c>
      <c r="X87" s="168">
        <f t="shared" ref="X87:X125" si="5">U87-T87</f>
        <v>4039.2401256106077</v>
      </c>
      <c r="Y87" s="163">
        <v>0</v>
      </c>
      <c r="Z87" s="163">
        <v>0</v>
      </c>
      <c r="AA87" s="163">
        <v>0</v>
      </c>
      <c r="AB87" s="163">
        <v>0</v>
      </c>
      <c r="AC87" s="163">
        <v>0</v>
      </c>
      <c r="AD87" s="163">
        <v>0</v>
      </c>
      <c r="AE87" s="163">
        <v>0</v>
      </c>
      <c r="AF87" s="169">
        <v>0</v>
      </c>
      <c r="AG87" s="163">
        <v>0</v>
      </c>
      <c r="AH87" s="163">
        <v>0</v>
      </c>
      <c r="AI87" s="163">
        <v>0</v>
      </c>
      <c r="AJ87" s="163">
        <v>0</v>
      </c>
      <c r="AK87" s="163">
        <v>516</v>
      </c>
      <c r="AL87" s="169">
        <f t="shared" si="4"/>
        <v>8459.7833914863932</v>
      </c>
      <c r="AM87" s="163">
        <v>0</v>
      </c>
      <c r="AN87" s="163">
        <v>0</v>
      </c>
      <c r="AO87" s="169">
        <v>0</v>
      </c>
      <c r="AP87" s="163">
        <v>0</v>
      </c>
      <c r="AQ87" s="163">
        <v>0</v>
      </c>
      <c r="AR87" s="163">
        <v>0</v>
      </c>
    </row>
    <row r="88" spans="1:44" s="162" customFormat="1" ht="36" customHeight="1" x14ac:dyDescent="0.25">
      <c r="A88" s="162">
        <v>1</v>
      </c>
      <c r="B88" s="165">
        <v>67</v>
      </c>
      <c r="C88" s="155" t="s">
        <v>1084</v>
      </c>
      <c r="D88" s="157">
        <v>1958</v>
      </c>
      <c r="E88" s="157"/>
      <c r="F88" s="166" t="s">
        <v>261</v>
      </c>
      <c r="G88" s="157">
        <v>2</v>
      </c>
      <c r="H88" s="157" t="s">
        <v>297</v>
      </c>
      <c r="I88" s="161">
        <v>447.3</v>
      </c>
      <c r="J88" s="161">
        <v>384.9</v>
      </c>
      <c r="K88" s="161">
        <v>384.9</v>
      </c>
      <c r="L88" s="167">
        <v>21</v>
      </c>
      <c r="M88" s="157" t="s">
        <v>259</v>
      </c>
      <c r="N88" s="157" t="s">
        <v>263</v>
      </c>
      <c r="O88" s="160" t="s">
        <v>1276</v>
      </c>
      <c r="P88" s="161">
        <v>2106147.9500000002</v>
      </c>
      <c r="Q88" s="161">
        <v>0</v>
      </c>
      <c r="R88" s="161">
        <v>0</v>
      </c>
      <c r="S88" s="161">
        <v>2106147.9500000002</v>
      </c>
      <c r="T88" s="161">
        <v>4708.5802593337803</v>
      </c>
      <c r="U88" s="161">
        <v>8808.2553543483118</v>
      </c>
      <c r="V88" s="168">
        <v>8808.2553543483118</v>
      </c>
      <c r="W88" s="168">
        <v>4099.6750950145315</v>
      </c>
      <c r="X88" s="168">
        <f t="shared" si="5"/>
        <v>4099.6750950145315</v>
      </c>
      <c r="Y88" s="163">
        <v>0</v>
      </c>
      <c r="Z88" s="163">
        <v>0</v>
      </c>
      <c r="AA88" s="163">
        <v>0</v>
      </c>
      <c r="AB88" s="163">
        <v>0</v>
      </c>
      <c r="AC88" s="163">
        <v>0</v>
      </c>
      <c r="AD88" s="163">
        <v>0</v>
      </c>
      <c r="AE88" s="163">
        <v>0</v>
      </c>
      <c r="AF88" s="169">
        <v>0</v>
      </c>
      <c r="AG88" s="163">
        <v>0</v>
      </c>
      <c r="AH88" s="163">
        <v>0</v>
      </c>
      <c r="AI88" s="163">
        <v>0</v>
      </c>
      <c r="AJ88" s="163">
        <v>0</v>
      </c>
      <c r="AK88" s="163">
        <v>559</v>
      </c>
      <c r="AL88" s="169">
        <f t="shared" si="4"/>
        <v>8808.2553543483118</v>
      </c>
      <c r="AM88" s="163">
        <v>0</v>
      </c>
      <c r="AN88" s="163">
        <v>0</v>
      </c>
      <c r="AO88" s="169">
        <v>0</v>
      </c>
      <c r="AP88" s="163">
        <v>0</v>
      </c>
      <c r="AQ88" s="163">
        <v>0</v>
      </c>
      <c r="AR88" s="163">
        <v>0</v>
      </c>
    </row>
    <row r="89" spans="1:44" s="162" customFormat="1" ht="36" customHeight="1" x14ac:dyDescent="0.25">
      <c r="A89" s="162">
        <v>1</v>
      </c>
      <c r="B89" s="165">
        <v>68</v>
      </c>
      <c r="C89" s="155" t="s">
        <v>1085</v>
      </c>
      <c r="D89" s="157">
        <v>1963</v>
      </c>
      <c r="E89" s="157"/>
      <c r="F89" s="166" t="s">
        <v>261</v>
      </c>
      <c r="G89" s="157">
        <v>5</v>
      </c>
      <c r="H89" s="157" t="s">
        <v>296</v>
      </c>
      <c r="I89" s="161">
        <v>1750.2</v>
      </c>
      <c r="J89" s="161">
        <v>1623.4</v>
      </c>
      <c r="K89" s="161">
        <v>1623.4</v>
      </c>
      <c r="L89" s="167">
        <v>89</v>
      </c>
      <c r="M89" s="157" t="s">
        <v>259</v>
      </c>
      <c r="N89" s="157" t="s">
        <v>263</v>
      </c>
      <c r="O89" s="160" t="s">
        <v>1588</v>
      </c>
      <c r="P89" s="161">
        <v>2813385.7399999998</v>
      </c>
      <c r="Q89" s="161">
        <v>0</v>
      </c>
      <c r="R89" s="161">
        <v>0</v>
      </c>
      <c r="S89" s="161">
        <v>2813385.7399999998</v>
      </c>
      <c r="T89" s="161">
        <v>1607.4652839675464</v>
      </c>
      <c r="U89" s="161">
        <v>6132.424010970175</v>
      </c>
      <c r="V89" s="168">
        <v>6132.424010970175</v>
      </c>
      <c r="W89" s="168">
        <v>4524.9587270026286</v>
      </c>
      <c r="X89" s="168">
        <f t="shared" si="5"/>
        <v>4524.9587270026286</v>
      </c>
      <c r="Y89" s="163">
        <v>0</v>
      </c>
      <c r="Z89" s="163">
        <v>0</v>
      </c>
      <c r="AA89" s="163">
        <v>0</v>
      </c>
      <c r="AB89" s="163">
        <v>0</v>
      </c>
      <c r="AC89" s="163">
        <v>0</v>
      </c>
      <c r="AD89" s="163">
        <v>0</v>
      </c>
      <c r="AE89" s="163">
        <v>0</v>
      </c>
      <c r="AF89" s="169">
        <v>0</v>
      </c>
      <c r="AG89" s="163">
        <v>0</v>
      </c>
      <c r="AH89" s="163">
        <v>0</v>
      </c>
      <c r="AI89" s="163">
        <v>0</v>
      </c>
      <c r="AJ89" s="163">
        <v>0</v>
      </c>
      <c r="AK89" s="163">
        <v>1522.8</v>
      </c>
      <c r="AL89" s="169">
        <f t="shared" si="4"/>
        <v>6132.424010970175</v>
      </c>
      <c r="AM89" s="163">
        <v>0</v>
      </c>
      <c r="AN89" s="163">
        <v>0</v>
      </c>
      <c r="AO89" s="169">
        <v>0</v>
      </c>
      <c r="AP89" s="163">
        <v>0</v>
      </c>
      <c r="AQ89" s="163">
        <v>0</v>
      </c>
      <c r="AR89" s="163">
        <v>0</v>
      </c>
    </row>
    <row r="90" spans="1:44" s="162" customFormat="1" ht="36" customHeight="1" x14ac:dyDescent="0.25">
      <c r="A90" s="162">
        <v>1</v>
      </c>
      <c r="B90" s="165">
        <v>69</v>
      </c>
      <c r="C90" s="155" t="s">
        <v>1086</v>
      </c>
      <c r="D90" s="157">
        <v>1958</v>
      </c>
      <c r="E90" s="157"/>
      <c r="F90" s="166" t="s">
        <v>261</v>
      </c>
      <c r="G90" s="157">
        <v>3</v>
      </c>
      <c r="H90" s="157" t="s">
        <v>296</v>
      </c>
      <c r="I90" s="161">
        <v>1081</v>
      </c>
      <c r="J90" s="161">
        <v>633.6</v>
      </c>
      <c r="K90" s="161">
        <v>633.6</v>
      </c>
      <c r="L90" s="167">
        <v>48</v>
      </c>
      <c r="M90" s="157" t="s">
        <v>259</v>
      </c>
      <c r="N90" s="157" t="s">
        <v>263</v>
      </c>
      <c r="O90" s="160" t="s">
        <v>1336</v>
      </c>
      <c r="P90" s="161">
        <v>2278510.5799999996</v>
      </c>
      <c r="Q90" s="161">
        <v>0</v>
      </c>
      <c r="R90" s="161">
        <v>0</v>
      </c>
      <c r="S90" s="161">
        <v>2278510.5799999996</v>
      </c>
      <c r="T90" s="161">
        <v>2107.7803700277518</v>
      </c>
      <c r="U90" s="161">
        <v>4591.3269787234049</v>
      </c>
      <c r="V90" s="168">
        <v>4591.3269787234049</v>
      </c>
      <c r="W90" s="168">
        <v>2483.546608695653</v>
      </c>
      <c r="X90" s="168">
        <f t="shared" si="5"/>
        <v>2483.546608695653</v>
      </c>
      <c r="Y90" s="163">
        <v>0</v>
      </c>
      <c r="Z90" s="163">
        <v>0</v>
      </c>
      <c r="AA90" s="163">
        <v>0</v>
      </c>
      <c r="AB90" s="163">
        <v>0</v>
      </c>
      <c r="AC90" s="163">
        <v>0</v>
      </c>
      <c r="AD90" s="163">
        <v>0</v>
      </c>
      <c r="AE90" s="163">
        <v>0</v>
      </c>
      <c r="AF90" s="169">
        <v>0</v>
      </c>
      <c r="AG90" s="163">
        <v>556.6</v>
      </c>
      <c r="AH90" s="169">
        <f>8917.04*AG90/I90</f>
        <v>4591.3269787234049</v>
      </c>
      <c r="AI90" s="163">
        <v>0</v>
      </c>
      <c r="AJ90" s="163">
        <v>0</v>
      </c>
      <c r="AK90" s="163">
        <v>0</v>
      </c>
      <c r="AL90" s="169">
        <v>0</v>
      </c>
      <c r="AM90" s="163">
        <v>0</v>
      </c>
      <c r="AN90" s="163">
        <v>0</v>
      </c>
      <c r="AO90" s="169">
        <v>0</v>
      </c>
      <c r="AP90" s="163">
        <v>0</v>
      </c>
      <c r="AQ90" s="163">
        <v>0</v>
      </c>
      <c r="AR90" s="163">
        <v>0</v>
      </c>
    </row>
    <row r="91" spans="1:44" s="162" customFormat="1" ht="36" customHeight="1" x14ac:dyDescent="0.25">
      <c r="A91" s="162">
        <v>1</v>
      </c>
      <c r="B91" s="165">
        <v>70</v>
      </c>
      <c r="C91" s="155" t="s">
        <v>1087</v>
      </c>
      <c r="D91" s="157">
        <v>1959</v>
      </c>
      <c r="E91" s="157"/>
      <c r="F91" s="166" t="s">
        <v>261</v>
      </c>
      <c r="G91" s="157">
        <v>2</v>
      </c>
      <c r="H91" s="157" t="s">
        <v>297</v>
      </c>
      <c r="I91" s="161">
        <v>495</v>
      </c>
      <c r="J91" s="161">
        <v>308.10000000000002</v>
      </c>
      <c r="K91" s="161">
        <v>308.10000000000002</v>
      </c>
      <c r="L91" s="167">
        <v>20</v>
      </c>
      <c r="M91" s="157" t="s">
        <v>259</v>
      </c>
      <c r="N91" s="157" t="s">
        <v>263</v>
      </c>
      <c r="O91" s="160" t="s">
        <v>1582</v>
      </c>
      <c r="P91" s="161">
        <v>2391493.25</v>
      </c>
      <c r="Q91" s="161">
        <v>0</v>
      </c>
      <c r="R91" s="161">
        <v>0</v>
      </c>
      <c r="S91" s="161">
        <v>2391493.25</v>
      </c>
      <c r="T91" s="161">
        <v>4831.2994949494951</v>
      </c>
      <c r="U91" s="161">
        <v>9155.5146262626258</v>
      </c>
      <c r="V91" s="168">
        <v>9155.5146262626258</v>
      </c>
      <c r="W91" s="168">
        <v>4324.2151313131308</v>
      </c>
      <c r="X91" s="168">
        <f t="shared" si="5"/>
        <v>4324.2151313131308</v>
      </c>
      <c r="Y91" s="163">
        <v>0</v>
      </c>
      <c r="Z91" s="163">
        <v>0</v>
      </c>
      <c r="AA91" s="163">
        <v>0</v>
      </c>
      <c r="AB91" s="163">
        <v>0</v>
      </c>
      <c r="AC91" s="163">
        <v>0</v>
      </c>
      <c r="AD91" s="163">
        <v>0</v>
      </c>
      <c r="AE91" s="163">
        <v>0</v>
      </c>
      <c r="AF91" s="169">
        <v>0</v>
      </c>
      <c r="AG91" s="163">
        <v>0</v>
      </c>
      <c r="AH91" s="163">
        <v>0</v>
      </c>
      <c r="AI91" s="163">
        <v>0</v>
      </c>
      <c r="AJ91" s="163">
        <v>0</v>
      </c>
      <c r="AK91" s="163">
        <v>643</v>
      </c>
      <c r="AL91" s="169">
        <f>7048.18*AK91/I91</f>
        <v>9155.5146262626258</v>
      </c>
      <c r="AM91" s="163">
        <v>0</v>
      </c>
      <c r="AN91" s="163">
        <v>0</v>
      </c>
      <c r="AO91" s="169">
        <v>0</v>
      </c>
      <c r="AP91" s="163">
        <v>0</v>
      </c>
      <c r="AQ91" s="163">
        <v>0</v>
      </c>
      <c r="AR91" s="163">
        <v>0</v>
      </c>
    </row>
    <row r="92" spans="1:44" s="162" customFormat="1" ht="36" customHeight="1" x14ac:dyDescent="0.25">
      <c r="A92" s="162">
        <v>1</v>
      </c>
      <c r="B92" s="165">
        <v>71</v>
      </c>
      <c r="C92" s="155" t="s">
        <v>1089</v>
      </c>
      <c r="D92" s="157">
        <v>1974</v>
      </c>
      <c r="E92" s="157"/>
      <c r="F92" s="166" t="s">
        <v>304</v>
      </c>
      <c r="G92" s="157">
        <v>5</v>
      </c>
      <c r="H92" s="157" t="s">
        <v>363</v>
      </c>
      <c r="I92" s="161">
        <v>5153.3999999999996</v>
      </c>
      <c r="J92" s="161">
        <v>4574.1000000000004</v>
      </c>
      <c r="K92" s="161">
        <v>4574.1000000000004</v>
      </c>
      <c r="L92" s="167">
        <v>190</v>
      </c>
      <c r="M92" s="157" t="s">
        <v>259</v>
      </c>
      <c r="N92" s="157" t="s">
        <v>263</v>
      </c>
      <c r="O92" s="160" t="s">
        <v>1274</v>
      </c>
      <c r="P92" s="161">
        <v>4355328.45</v>
      </c>
      <c r="Q92" s="161">
        <v>0</v>
      </c>
      <c r="R92" s="161">
        <v>0</v>
      </c>
      <c r="S92" s="161">
        <v>4355328.45</v>
      </c>
      <c r="T92" s="161">
        <v>845.13689020840616</v>
      </c>
      <c r="U92" s="161">
        <v>1875.1496580898051</v>
      </c>
      <c r="V92" s="168">
        <v>1875.1496580898051</v>
      </c>
      <c r="W92" s="168">
        <v>1030.012767881399</v>
      </c>
      <c r="X92" s="168">
        <f t="shared" si="5"/>
        <v>1030.012767881399</v>
      </c>
      <c r="Y92" s="163">
        <v>0</v>
      </c>
      <c r="Z92" s="163">
        <v>0</v>
      </c>
      <c r="AA92" s="163">
        <v>0</v>
      </c>
      <c r="AB92" s="163">
        <v>0</v>
      </c>
      <c r="AC92" s="163">
        <v>0</v>
      </c>
      <c r="AD92" s="163">
        <v>0</v>
      </c>
      <c r="AE92" s="163">
        <v>0</v>
      </c>
      <c r="AF92" s="169">
        <v>0</v>
      </c>
      <c r="AG92" s="163">
        <v>1083.7</v>
      </c>
      <c r="AH92" s="169">
        <f>8917.04*AG92/I92</f>
        <v>1875.1496580898051</v>
      </c>
      <c r="AI92" s="163">
        <v>0</v>
      </c>
      <c r="AJ92" s="163">
        <v>0</v>
      </c>
      <c r="AK92" s="163">
        <v>0</v>
      </c>
      <c r="AL92" s="169">
        <v>0</v>
      </c>
      <c r="AM92" s="163">
        <v>0</v>
      </c>
      <c r="AN92" s="163">
        <v>0</v>
      </c>
      <c r="AO92" s="169">
        <v>0</v>
      </c>
      <c r="AP92" s="163">
        <v>0</v>
      </c>
      <c r="AQ92" s="163">
        <v>0</v>
      </c>
      <c r="AR92" s="163">
        <v>0</v>
      </c>
    </row>
    <row r="93" spans="1:44" s="162" customFormat="1" ht="36" customHeight="1" x14ac:dyDescent="0.25">
      <c r="A93" s="162">
        <v>1</v>
      </c>
      <c r="B93" s="165">
        <v>72</v>
      </c>
      <c r="C93" s="155" t="s">
        <v>1092</v>
      </c>
      <c r="D93" s="157">
        <v>1959</v>
      </c>
      <c r="E93" s="157"/>
      <c r="F93" s="166" t="s">
        <v>261</v>
      </c>
      <c r="G93" s="157">
        <v>2</v>
      </c>
      <c r="H93" s="157" t="s">
        <v>296</v>
      </c>
      <c r="I93" s="161">
        <v>572.79999999999995</v>
      </c>
      <c r="J93" s="161">
        <v>339.4</v>
      </c>
      <c r="K93" s="161">
        <v>339.4</v>
      </c>
      <c r="L93" s="167">
        <v>21</v>
      </c>
      <c r="M93" s="157" t="s">
        <v>259</v>
      </c>
      <c r="N93" s="157" t="s">
        <v>263</v>
      </c>
      <c r="O93" s="160" t="s">
        <v>1276</v>
      </c>
      <c r="P93" s="161">
        <v>1505981.24</v>
      </c>
      <c r="Q93" s="161">
        <v>0</v>
      </c>
      <c r="R93" s="161">
        <v>0</v>
      </c>
      <c r="S93" s="161">
        <v>1505981.24</v>
      </c>
      <c r="T93" s="161">
        <v>2629.1571927374303</v>
      </c>
      <c r="U93" s="161">
        <v>8367.2527932960911</v>
      </c>
      <c r="V93" s="168">
        <v>8367.2527932960911</v>
      </c>
      <c r="W93" s="168">
        <v>5738.0956005586613</v>
      </c>
      <c r="X93" s="168">
        <f t="shared" si="5"/>
        <v>5738.0956005586613</v>
      </c>
      <c r="Y93" s="163">
        <v>0</v>
      </c>
      <c r="Z93" s="163">
        <v>0</v>
      </c>
      <c r="AA93" s="163">
        <v>0</v>
      </c>
      <c r="AB93" s="163">
        <v>0</v>
      </c>
      <c r="AC93" s="163">
        <v>0</v>
      </c>
      <c r="AD93" s="163">
        <v>0</v>
      </c>
      <c r="AE93" s="163">
        <v>0</v>
      </c>
      <c r="AF93" s="169">
        <v>0</v>
      </c>
      <c r="AG93" s="163">
        <v>0</v>
      </c>
      <c r="AH93" s="163">
        <v>0</v>
      </c>
      <c r="AI93" s="163">
        <v>0</v>
      </c>
      <c r="AJ93" s="163">
        <v>0</v>
      </c>
      <c r="AK93" s="163">
        <v>680</v>
      </c>
      <c r="AL93" s="169">
        <f t="shared" ref="AL93:AL94" si="6">7048.18*AK93/I93</f>
        <v>8367.2527932960911</v>
      </c>
      <c r="AM93" s="163">
        <v>0</v>
      </c>
      <c r="AN93" s="163">
        <v>0</v>
      </c>
      <c r="AO93" s="169">
        <v>0</v>
      </c>
      <c r="AP93" s="163">
        <v>0</v>
      </c>
      <c r="AQ93" s="163">
        <v>0</v>
      </c>
      <c r="AR93" s="163">
        <v>0</v>
      </c>
    </row>
    <row r="94" spans="1:44" s="162" customFormat="1" ht="36" customHeight="1" x14ac:dyDescent="0.25">
      <c r="A94" s="162">
        <v>1</v>
      </c>
      <c r="B94" s="165">
        <v>73</v>
      </c>
      <c r="C94" s="155" t="s">
        <v>1093</v>
      </c>
      <c r="D94" s="157">
        <v>1955</v>
      </c>
      <c r="E94" s="157"/>
      <c r="F94" s="166" t="s">
        <v>261</v>
      </c>
      <c r="G94" s="157">
        <v>2</v>
      </c>
      <c r="H94" s="157" t="s">
        <v>297</v>
      </c>
      <c r="I94" s="161">
        <v>727.66</v>
      </c>
      <c r="J94" s="161">
        <v>427.66</v>
      </c>
      <c r="K94" s="161">
        <v>427.66</v>
      </c>
      <c r="L94" s="167">
        <v>168</v>
      </c>
      <c r="M94" s="157" t="s">
        <v>259</v>
      </c>
      <c r="N94" s="157" t="s">
        <v>263</v>
      </c>
      <c r="O94" s="160" t="s">
        <v>1274</v>
      </c>
      <c r="P94" s="161">
        <v>820883.7</v>
      </c>
      <c r="Q94" s="161">
        <v>0</v>
      </c>
      <c r="R94" s="161">
        <v>0</v>
      </c>
      <c r="S94" s="161">
        <v>820883.7</v>
      </c>
      <c r="T94" s="161">
        <v>1128.1143665997856</v>
      </c>
      <c r="U94" s="161">
        <v>4184.3907319352447</v>
      </c>
      <c r="V94" s="168">
        <v>4184.3907319352447</v>
      </c>
      <c r="W94" s="168">
        <v>3056.2763653354591</v>
      </c>
      <c r="X94" s="168">
        <f t="shared" si="5"/>
        <v>3056.2763653354591</v>
      </c>
      <c r="Y94" s="163">
        <v>0</v>
      </c>
      <c r="Z94" s="163">
        <v>0</v>
      </c>
      <c r="AA94" s="163">
        <v>0</v>
      </c>
      <c r="AB94" s="163">
        <v>0</v>
      </c>
      <c r="AC94" s="163">
        <v>0</v>
      </c>
      <c r="AD94" s="163">
        <v>0</v>
      </c>
      <c r="AE94" s="163">
        <v>0</v>
      </c>
      <c r="AF94" s="169">
        <v>0</v>
      </c>
      <c r="AG94" s="163">
        <v>0</v>
      </c>
      <c r="AH94" s="163">
        <v>0</v>
      </c>
      <c r="AI94" s="163">
        <v>0</v>
      </c>
      <c r="AJ94" s="163">
        <v>0</v>
      </c>
      <c r="AK94" s="163">
        <v>432</v>
      </c>
      <c r="AL94" s="169">
        <f t="shared" si="6"/>
        <v>4184.3907319352447</v>
      </c>
      <c r="AM94" s="163">
        <v>0</v>
      </c>
      <c r="AN94" s="163">
        <v>0</v>
      </c>
      <c r="AO94" s="169">
        <v>0</v>
      </c>
      <c r="AP94" s="163">
        <v>0</v>
      </c>
      <c r="AQ94" s="163">
        <v>0</v>
      </c>
      <c r="AR94" s="163">
        <v>0</v>
      </c>
    </row>
    <row r="95" spans="1:44" s="162" customFormat="1" ht="36" customHeight="1" x14ac:dyDescent="0.25">
      <c r="A95" s="162">
        <v>1</v>
      </c>
      <c r="B95" s="165">
        <v>74</v>
      </c>
      <c r="C95" s="155" t="s">
        <v>1494</v>
      </c>
      <c r="D95" s="157">
        <v>1949</v>
      </c>
      <c r="E95" s="157"/>
      <c r="F95" s="166" t="s">
        <v>261</v>
      </c>
      <c r="G95" s="157">
        <v>2</v>
      </c>
      <c r="H95" s="157" t="s">
        <v>297</v>
      </c>
      <c r="I95" s="161">
        <v>564.9</v>
      </c>
      <c r="J95" s="161">
        <v>519.9</v>
      </c>
      <c r="K95" s="161">
        <v>519.9</v>
      </c>
      <c r="L95" s="167">
        <v>22</v>
      </c>
      <c r="M95" s="157" t="s">
        <v>259</v>
      </c>
      <c r="N95" s="157" t="s">
        <v>263</v>
      </c>
      <c r="O95" s="160" t="s">
        <v>1335</v>
      </c>
      <c r="P95" s="161">
        <v>1677475.96</v>
      </c>
      <c r="Q95" s="161">
        <v>0</v>
      </c>
      <c r="R95" s="161">
        <v>0</v>
      </c>
      <c r="S95" s="161">
        <v>1677475.96</v>
      </c>
      <c r="T95" s="161">
        <v>2969.5095769162685</v>
      </c>
      <c r="U95" s="161">
        <v>7357.7813503274929</v>
      </c>
      <c r="V95" s="168">
        <v>7357.7813503274929</v>
      </c>
      <c r="W95" s="168">
        <v>4388.2717734112248</v>
      </c>
      <c r="X95" s="168">
        <f t="shared" si="5"/>
        <v>4388.2717734112248</v>
      </c>
      <c r="Y95" s="163">
        <v>0</v>
      </c>
      <c r="Z95" s="163">
        <v>0</v>
      </c>
      <c r="AA95" s="163">
        <v>0</v>
      </c>
      <c r="AB95" s="163">
        <v>0</v>
      </c>
      <c r="AC95" s="163">
        <v>0</v>
      </c>
      <c r="AD95" s="163">
        <v>0</v>
      </c>
      <c r="AE95" s="163">
        <v>0</v>
      </c>
      <c r="AF95" s="169">
        <v>0</v>
      </c>
      <c r="AG95" s="163">
        <v>466.12</v>
      </c>
      <c r="AH95" s="169">
        <f t="shared" ref="AH95:AH103" si="7">8917.04*AG95/I95</f>
        <v>7357.7813503274929</v>
      </c>
      <c r="AI95" s="163">
        <v>0</v>
      </c>
      <c r="AJ95" s="163">
        <v>0</v>
      </c>
      <c r="AK95" s="163">
        <v>0</v>
      </c>
      <c r="AL95" s="169">
        <v>0</v>
      </c>
      <c r="AM95" s="163">
        <v>0</v>
      </c>
      <c r="AN95" s="163">
        <v>0</v>
      </c>
      <c r="AO95" s="169">
        <v>0</v>
      </c>
      <c r="AP95" s="163">
        <v>0</v>
      </c>
      <c r="AQ95" s="163">
        <v>0</v>
      </c>
      <c r="AR95" s="163">
        <v>0</v>
      </c>
    </row>
    <row r="96" spans="1:44" s="162" customFormat="1" ht="36" customHeight="1" x14ac:dyDescent="0.25">
      <c r="A96" s="162">
        <v>1</v>
      </c>
      <c r="B96" s="165">
        <v>75</v>
      </c>
      <c r="C96" s="155" t="s">
        <v>1490</v>
      </c>
      <c r="D96" s="157">
        <v>1969</v>
      </c>
      <c r="E96" s="157"/>
      <c r="F96" s="166" t="s">
        <v>261</v>
      </c>
      <c r="G96" s="157">
        <v>5</v>
      </c>
      <c r="H96" s="157" t="s">
        <v>305</v>
      </c>
      <c r="I96" s="161">
        <v>2989.1</v>
      </c>
      <c r="J96" s="161">
        <v>2769.1</v>
      </c>
      <c r="K96" s="161">
        <v>2016</v>
      </c>
      <c r="L96" s="167">
        <v>72</v>
      </c>
      <c r="M96" s="157" t="s">
        <v>259</v>
      </c>
      <c r="N96" s="157" t="s">
        <v>263</v>
      </c>
      <c r="O96" s="160" t="s">
        <v>1587</v>
      </c>
      <c r="P96" s="161">
        <v>3647517.81</v>
      </c>
      <c r="Q96" s="161">
        <v>0</v>
      </c>
      <c r="R96" s="161">
        <v>0</v>
      </c>
      <c r="S96" s="161">
        <v>3647517.81</v>
      </c>
      <c r="T96" s="161">
        <v>1220.2729283061792</v>
      </c>
      <c r="U96" s="161">
        <v>2562.5564082834298</v>
      </c>
      <c r="V96" s="168">
        <v>2562.5564082834298</v>
      </c>
      <c r="W96" s="168">
        <v>1342.2834799772506</v>
      </c>
      <c r="X96" s="168">
        <f t="shared" si="5"/>
        <v>1342.2834799772506</v>
      </c>
      <c r="Y96" s="163">
        <v>0</v>
      </c>
      <c r="Z96" s="163">
        <v>0</v>
      </c>
      <c r="AA96" s="163">
        <v>0</v>
      </c>
      <c r="AB96" s="163">
        <v>0</v>
      </c>
      <c r="AC96" s="163">
        <v>0</v>
      </c>
      <c r="AD96" s="163">
        <v>0</v>
      </c>
      <c r="AE96" s="163">
        <v>0</v>
      </c>
      <c r="AF96" s="169">
        <v>0</v>
      </c>
      <c r="AG96" s="163">
        <v>859</v>
      </c>
      <c r="AH96" s="169">
        <f t="shared" si="7"/>
        <v>2562.5564082834298</v>
      </c>
      <c r="AI96" s="163">
        <v>0</v>
      </c>
      <c r="AJ96" s="163">
        <v>0</v>
      </c>
      <c r="AK96" s="163">
        <v>0</v>
      </c>
      <c r="AL96" s="169">
        <v>0</v>
      </c>
      <c r="AM96" s="163">
        <v>0</v>
      </c>
      <c r="AN96" s="163">
        <v>0</v>
      </c>
      <c r="AO96" s="169">
        <v>0</v>
      </c>
      <c r="AP96" s="163">
        <v>0</v>
      </c>
      <c r="AQ96" s="163">
        <v>0</v>
      </c>
      <c r="AR96" s="163">
        <v>0</v>
      </c>
    </row>
    <row r="97" spans="1:44" s="162" customFormat="1" ht="36" customHeight="1" x14ac:dyDescent="0.25">
      <c r="A97" s="162">
        <v>1</v>
      </c>
      <c r="B97" s="165">
        <v>76</v>
      </c>
      <c r="C97" s="155" t="s">
        <v>1493</v>
      </c>
      <c r="D97" s="157">
        <v>1938</v>
      </c>
      <c r="E97" s="157"/>
      <c r="F97" s="166" t="s">
        <v>261</v>
      </c>
      <c r="G97" s="157">
        <v>5</v>
      </c>
      <c r="H97" s="157" t="s">
        <v>301</v>
      </c>
      <c r="I97" s="161">
        <v>2927.1</v>
      </c>
      <c r="J97" s="161">
        <v>1576</v>
      </c>
      <c r="K97" s="161">
        <v>1576</v>
      </c>
      <c r="L97" s="167">
        <v>88</v>
      </c>
      <c r="M97" s="157" t="s">
        <v>259</v>
      </c>
      <c r="N97" s="157" t="s">
        <v>263</v>
      </c>
      <c r="O97" s="160" t="s">
        <v>1338</v>
      </c>
      <c r="P97" s="161">
        <v>5096776.0799999991</v>
      </c>
      <c r="Q97" s="161">
        <v>0</v>
      </c>
      <c r="R97" s="161">
        <v>0</v>
      </c>
      <c r="S97" s="161">
        <v>5096776.0799999991</v>
      </c>
      <c r="T97" s="161">
        <v>1741.2374295377674</v>
      </c>
      <c r="U97" s="161">
        <v>3034.1880496054123</v>
      </c>
      <c r="V97" s="168">
        <v>3034.1880496054123</v>
      </c>
      <c r="W97" s="168">
        <v>1292.9506200676449</v>
      </c>
      <c r="X97" s="168">
        <f t="shared" si="5"/>
        <v>1292.9506200676449</v>
      </c>
      <c r="Y97" s="163">
        <v>0</v>
      </c>
      <c r="Z97" s="163">
        <v>0</v>
      </c>
      <c r="AA97" s="163">
        <v>0</v>
      </c>
      <c r="AB97" s="163">
        <v>0</v>
      </c>
      <c r="AC97" s="163">
        <v>0</v>
      </c>
      <c r="AD97" s="163">
        <v>0</v>
      </c>
      <c r="AE97" s="163">
        <v>0</v>
      </c>
      <c r="AF97" s="169">
        <v>0</v>
      </c>
      <c r="AG97" s="163">
        <v>996</v>
      </c>
      <c r="AH97" s="169">
        <f t="shared" si="7"/>
        <v>3034.1880496054123</v>
      </c>
      <c r="AI97" s="163">
        <v>0</v>
      </c>
      <c r="AJ97" s="163">
        <v>0</v>
      </c>
      <c r="AK97" s="163">
        <v>0</v>
      </c>
      <c r="AL97" s="169">
        <v>0</v>
      </c>
      <c r="AM97" s="163">
        <v>0</v>
      </c>
      <c r="AN97" s="163">
        <v>0</v>
      </c>
      <c r="AO97" s="169">
        <v>0</v>
      </c>
      <c r="AP97" s="163">
        <v>0</v>
      </c>
      <c r="AQ97" s="163">
        <v>0</v>
      </c>
      <c r="AR97" s="163">
        <v>0</v>
      </c>
    </row>
    <row r="98" spans="1:44" s="162" customFormat="1" ht="36" customHeight="1" x14ac:dyDescent="0.25">
      <c r="A98" s="162">
        <v>1</v>
      </c>
      <c r="B98" s="165">
        <v>77</v>
      </c>
      <c r="C98" s="155" t="s">
        <v>1489</v>
      </c>
      <c r="D98" s="157">
        <v>1962</v>
      </c>
      <c r="E98" s="157"/>
      <c r="F98" s="166" t="s">
        <v>261</v>
      </c>
      <c r="G98" s="157">
        <v>5</v>
      </c>
      <c r="H98" s="157" t="s">
        <v>301</v>
      </c>
      <c r="I98" s="161">
        <v>3481.5</v>
      </c>
      <c r="J98" s="161">
        <v>3181.1</v>
      </c>
      <c r="K98" s="161">
        <v>3181.1</v>
      </c>
      <c r="L98" s="167">
        <v>160</v>
      </c>
      <c r="M98" s="157" t="s">
        <v>259</v>
      </c>
      <c r="N98" s="157" t="s">
        <v>263</v>
      </c>
      <c r="O98" s="160" t="s">
        <v>1587</v>
      </c>
      <c r="P98" s="161">
        <v>3789473.9</v>
      </c>
      <c r="Q98" s="161">
        <v>0</v>
      </c>
      <c r="R98" s="161">
        <v>0</v>
      </c>
      <c r="S98" s="161">
        <v>3789473.9</v>
      </c>
      <c r="T98" s="161">
        <v>1088.460117765331</v>
      </c>
      <c r="U98" s="161">
        <v>2634.259842022117</v>
      </c>
      <c r="V98" s="168">
        <v>2634.259842022117</v>
      </c>
      <c r="W98" s="168">
        <v>1545.799724256786</v>
      </c>
      <c r="X98" s="168">
        <f t="shared" si="5"/>
        <v>1545.799724256786</v>
      </c>
      <c r="Y98" s="163">
        <v>0</v>
      </c>
      <c r="Z98" s="163">
        <v>0</v>
      </c>
      <c r="AA98" s="163">
        <v>0</v>
      </c>
      <c r="AB98" s="163">
        <v>0</v>
      </c>
      <c r="AC98" s="163">
        <v>0</v>
      </c>
      <c r="AD98" s="163">
        <v>0</v>
      </c>
      <c r="AE98" s="163">
        <v>0</v>
      </c>
      <c r="AF98" s="169">
        <v>0</v>
      </c>
      <c r="AG98" s="163">
        <v>1028.5</v>
      </c>
      <c r="AH98" s="169">
        <f t="shared" si="7"/>
        <v>2634.259842022117</v>
      </c>
      <c r="AI98" s="163">
        <v>0</v>
      </c>
      <c r="AJ98" s="163">
        <v>0</v>
      </c>
      <c r="AK98" s="163">
        <v>0</v>
      </c>
      <c r="AL98" s="169">
        <v>0</v>
      </c>
      <c r="AM98" s="163">
        <v>0</v>
      </c>
      <c r="AN98" s="163">
        <v>0</v>
      </c>
      <c r="AO98" s="169">
        <v>0</v>
      </c>
      <c r="AP98" s="163">
        <v>0</v>
      </c>
      <c r="AQ98" s="163">
        <v>0</v>
      </c>
      <c r="AR98" s="163">
        <v>0</v>
      </c>
    </row>
    <row r="99" spans="1:44" s="162" customFormat="1" ht="36" customHeight="1" x14ac:dyDescent="0.25">
      <c r="A99" s="162">
        <v>1</v>
      </c>
      <c r="B99" s="165">
        <v>78</v>
      </c>
      <c r="C99" s="155" t="s">
        <v>1479</v>
      </c>
      <c r="D99" s="157">
        <v>1970</v>
      </c>
      <c r="E99" s="157"/>
      <c r="F99" s="166" t="s">
        <v>261</v>
      </c>
      <c r="G99" s="157">
        <v>9</v>
      </c>
      <c r="H99" s="157" t="s">
        <v>297</v>
      </c>
      <c r="I99" s="161">
        <v>1920.2</v>
      </c>
      <c r="J99" s="161">
        <v>1163.2</v>
      </c>
      <c r="K99" s="161">
        <v>1163.2</v>
      </c>
      <c r="L99" s="167">
        <v>94</v>
      </c>
      <c r="M99" s="157" t="s">
        <v>259</v>
      </c>
      <c r="N99" s="157" t="s">
        <v>263</v>
      </c>
      <c r="O99" s="160" t="s">
        <v>1338</v>
      </c>
      <c r="P99" s="161">
        <v>597387.81000000006</v>
      </c>
      <c r="Q99" s="161">
        <v>0</v>
      </c>
      <c r="R99" s="161">
        <v>0</v>
      </c>
      <c r="S99" s="161">
        <v>597387.81000000006</v>
      </c>
      <c r="T99" s="161">
        <v>311.10707738777211</v>
      </c>
      <c r="U99" s="161">
        <v>1365.2795333819395</v>
      </c>
      <c r="V99" s="168">
        <v>1365.2795333819395</v>
      </c>
      <c r="W99" s="168">
        <v>1054.1724559941674</v>
      </c>
      <c r="X99" s="168">
        <f t="shared" si="5"/>
        <v>1054.1724559941674</v>
      </c>
      <c r="Y99" s="163">
        <v>0</v>
      </c>
      <c r="Z99" s="163">
        <v>0</v>
      </c>
      <c r="AA99" s="163">
        <v>0</v>
      </c>
      <c r="AB99" s="163">
        <v>0</v>
      </c>
      <c r="AC99" s="163">
        <v>0</v>
      </c>
      <c r="AD99" s="163">
        <v>0</v>
      </c>
      <c r="AE99" s="163">
        <v>0</v>
      </c>
      <c r="AF99" s="169">
        <v>0</v>
      </c>
      <c r="AG99" s="163">
        <v>294</v>
      </c>
      <c r="AH99" s="169">
        <f t="shared" si="7"/>
        <v>1365.2795333819395</v>
      </c>
      <c r="AI99" s="163">
        <v>0</v>
      </c>
      <c r="AJ99" s="163">
        <v>0</v>
      </c>
      <c r="AK99" s="163">
        <v>0</v>
      </c>
      <c r="AL99" s="169">
        <v>0</v>
      </c>
      <c r="AM99" s="163">
        <v>0</v>
      </c>
      <c r="AN99" s="163">
        <v>0</v>
      </c>
      <c r="AO99" s="169">
        <v>0</v>
      </c>
      <c r="AP99" s="163">
        <v>0</v>
      </c>
      <c r="AQ99" s="163">
        <v>0</v>
      </c>
      <c r="AR99" s="163">
        <v>0</v>
      </c>
    </row>
    <row r="100" spans="1:44" s="162" customFormat="1" ht="36" customHeight="1" x14ac:dyDescent="0.25">
      <c r="A100" s="162">
        <v>1</v>
      </c>
      <c r="B100" s="165">
        <v>79</v>
      </c>
      <c r="C100" s="155" t="s">
        <v>1491</v>
      </c>
      <c r="D100" s="157">
        <v>1976</v>
      </c>
      <c r="E100" s="157"/>
      <c r="F100" s="166" t="s">
        <v>261</v>
      </c>
      <c r="G100" s="157">
        <v>5</v>
      </c>
      <c r="H100" s="157" t="s">
        <v>2190</v>
      </c>
      <c r="I100" s="161">
        <v>6239.3</v>
      </c>
      <c r="J100" s="161">
        <v>5776.2</v>
      </c>
      <c r="K100" s="161">
        <v>5061.7</v>
      </c>
      <c r="L100" s="167">
        <v>280</v>
      </c>
      <c r="M100" s="157" t="s">
        <v>259</v>
      </c>
      <c r="N100" s="157" t="s">
        <v>263</v>
      </c>
      <c r="O100" s="160" t="s">
        <v>1336</v>
      </c>
      <c r="P100" s="161">
        <v>4468866.21</v>
      </c>
      <c r="Q100" s="161">
        <v>0</v>
      </c>
      <c r="R100" s="161">
        <v>0</v>
      </c>
      <c r="S100" s="161">
        <v>4468866.21</v>
      </c>
      <c r="T100" s="161">
        <v>716.24480470565607</v>
      </c>
      <c r="U100" s="161">
        <v>2208.0725081339251</v>
      </c>
      <c r="V100" s="168">
        <v>2208.0725081339251</v>
      </c>
      <c r="W100" s="168">
        <v>1491.8277034282692</v>
      </c>
      <c r="X100" s="168">
        <f t="shared" si="5"/>
        <v>1491.8277034282692</v>
      </c>
      <c r="Y100" s="163">
        <v>0</v>
      </c>
      <c r="Z100" s="163">
        <v>0</v>
      </c>
      <c r="AA100" s="163">
        <v>0</v>
      </c>
      <c r="AB100" s="163">
        <v>0</v>
      </c>
      <c r="AC100" s="163">
        <v>0</v>
      </c>
      <c r="AD100" s="163">
        <v>0</v>
      </c>
      <c r="AE100" s="163">
        <v>0</v>
      </c>
      <c r="AF100" s="169">
        <v>0</v>
      </c>
      <c r="AG100" s="163">
        <v>1545</v>
      </c>
      <c r="AH100" s="169">
        <f t="shared" si="7"/>
        <v>2208.0725081339251</v>
      </c>
      <c r="AI100" s="163">
        <v>0</v>
      </c>
      <c r="AJ100" s="163">
        <v>0</v>
      </c>
      <c r="AK100" s="163">
        <v>0</v>
      </c>
      <c r="AL100" s="169">
        <v>0</v>
      </c>
      <c r="AM100" s="163">
        <v>0</v>
      </c>
      <c r="AN100" s="163">
        <v>0</v>
      </c>
      <c r="AO100" s="169">
        <v>0</v>
      </c>
      <c r="AP100" s="163">
        <v>0</v>
      </c>
      <c r="AQ100" s="163">
        <v>0</v>
      </c>
      <c r="AR100" s="163">
        <v>0</v>
      </c>
    </row>
    <row r="101" spans="1:44" s="162" customFormat="1" ht="36" customHeight="1" x14ac:dyDescent="0.25">
      <c r="A101" s="162">
        <v>1</v>
      </c>
      <c r="B101" s="165">
        <v>80</v>
      </c>
      <c r="C101" s="155" t="s">
        <v>1492</v>
      </c>
      <c r="D101" s="157">
        <v>1972</v>
      </c>
      <c r="E101" s="157"/>
      <c r="F101" s="166" t="s">
        <v>261</v>
      </c>
      <c r="G101" s="157">
        <v>5</v>
      </c>
      <c r="H101" s="157" t="s">
        <v>2189</v>
      </c>
      <c r="I101" s="161">
        <v>6466</v>
      </c>
      <c r="J101" s="161">
        <v>6466</v>
      </c>
      <c r="K101" s="161">
        <v>5918.8</v>
      </c>
      <c r="L101" s="167">
        <v>277</v>
      </c>
      <c r="M101" s="157" t="s">
        <v>259</v>
      </c>
      <c r="N101" s="157" t="s">
        <v>263</v>
      </c>
      <c r="O101" s="160" t="s">
        <v>1337</v>
      </c>
      <c r="P101" s="161">
        <v>6330505.6400000006</v>
      </c>
      <c r="Q101" s="161">
        <v>0</v>
      </c>
      <c r="R101" s="161">
        <v>0</v>
      </c>
      <c r="S101" s="161">
        <v>6330505.6400000006</v>
      </c>
      <c r="T101" s="161">
        <v>979.04510361892983</v>
      </c>
      <c r="U101" s="161">
        <v>2293.9381899164869</v>
      </c>
      <c r="V101" s="168">
        <v>2293.9381899164869</v>
      </c>
      <c r="W101" s="168">
        <v>1314.8930862975571</v>
      </c>
      <c r="X101" s="168">
        <f t="shared" si="5"/>
        <v>1314.8930862975571</v>
      </c>
      <c r="Y101" s="163">
        <v>0</v>
      </c>
      <c r="Z101" s="163">
        <v>0</v>
      </c>
      <c r="AA101" s="163">
        <v>0</v>
      </c>
      <c r="AB101" s="163">
        <v>0</v>
      </c>
      <c r="AC101" s="163">
        <v>0</v>
      </c>
      <c r="AD101" s="163">
        <v>0</v>
      </c>
      <c r="AE101" s="163">
        <v>0</v>
      </c>
      <c r="AF101" s="169">
        <v>0</v>
      </c>
      <c r="AG101" s="163">
        <v>1663.4</v>
      </c>
      <c r="AH101" s="169">
        <f t="shared" si="7"/>
        <v>2293.9381899164869</v>
      </c>
      <c r="AI101" s="163">
        <v>0</v>
      </c>
      <c r="AJ101" s="163">
        <v>0</v>
      </c>
      <c r="AK101" s="163">
        <v>0</v>
      </c>
      <c r="AL101" s="169">
        <v>0</v>
      </c>
      <c r="AM101" s="163">
        <v>0</v>
      </c>
      <c r="AN101" s="163">
        <v>0</v>
      </c>
      <c r="AO101" s="169">
        <v>0</v>
      </c>
      <c r="AP101" s="163">
        <v>0</v>
      </c>
      <c r="AQ101" s="163">
        <v>0</v>
      </c>
      <c r="AR101" s="163">
        <v>0</v>
      </c>
    </row>
    <row r="102" spans="1:44" s="162" customFormat="1" ht="36" customHeight="1" x14ac:dyDescent="0.25">
      <c r="A102" s="162">
        <v>1</v>
      </c>
      <c r="B102" s="165">
        <v>81</v>
      </c>
      <c r="C102" s="155" t="s">
        <v>1480</v>
      </c>
      <c r="D102" s="157">
        <v>1976</v>
      </c>
      <c r="E102" s="157"/>
      <c r="F102" s="166" t="s">
        <v>261</v>
      </c>
      <c r="G102" s="157">
        <v>3</v>
      </c>
      <c r="H102" s="157" t="s">
        <v>296</v>
      </c>
      <c r="I102" s="161">
        <v>1178.4000000000001</v>
      </c>
      <c r="J102" s="161">
        <v>1080.5</v>
      </c>
      <c r="K102" s="161">
        <v>1080.5</v>
      </c>
      <c r="L102" s="167">
        <v>59</v>
      </c>
      <c r="M102" s="157" t="s">
        <v>259</v>
      </c>
      <c r="N102" s="157" t="s">
        <v>263</v>
      </c>
      <c r="O102" s="160" t="s">
        <v>1335</v>
      </c>
      <c r="P102" s="161">
        <v>1913423.73</v>
      </c>
      <c r="Q102" s="161">
        <v>0</v>
      </c>
      <c r="R102" s="161">
        <v>0</v>
      </c>
      <c r="S102" s="161">
        <v>1913423.73</v>
      </c>
      <c r="T102" s="161">
        <v>1623.7472250509163</v>
      </c>
      <c r="U102" s="161">
        <v>3844.0735913102512</v>
      </c>
      <c r="V102" s="168">
        <v>3844.0735913102512</v>
      </c>
      <c r="W102" s="168">
        <v>2220.3263662593349</v>
      </c>
      <c r="X102" s="168">
        <f t="shared" si="5"/>
        <v>2220.3263662593349</v>
      </c>
      <c r="Y102" s="163">
        <v>0</v>
      </c>
      <c r="Z102" s="163">
        <v>0</v>
      </c>
      <c r="AA102" s="163">
        <v>0</v>
      </c>
      <c r="AB102" s="163">
        <v>0</v>
      </c>
      <c r="AC102" s="163">
        <v>0</v>
      </c>
      <c r="AD102" s="163">
        <v>0</v>
      </c>
      <c r="AE102" s="163">
        <v>0</v>
      </c>
      <c r="AF102" s="169">
        <v>0</v>
      </c>
      <c r="AG102" s="163">
        <v>508</v>
      </c>
      <c r="AH102" s="169">
        <f t="shared" si="7"/>
        <v>3844.0735913102512</v>
      </c>
      <c r="AI102" s="163">
        <v>0</v>
      </c>
      <c r="AJ102" s="163">
        <v>0</v>
      </c>
      <c r="AK102" s="163">
        <v>0</v>
      </c>
      <c r="AL102" s="169">
        <v>0</v>
      </c>
      <c r="AM102" s="163">
        <v>0</v>
      </c>
      <c r="AN102" s="163">
        <v>0</v>
      </c>
      <c r="AO102" s="169">
        <v>0</v>
      </c>
      <c r="AP102" s="163">
        <v>0</v>
      </c>
      <c r="AQ102" s="163">
        <v>0</v>
      </c>
      <c r="AR102" s="163">
        <v>0</v>
      </c>
    </row>
    <row r="103" spans="1:44" s="162" customFormat="1" ht="36" customHeight="1" x14ac:dyDescent="0.25">
      <c r="A103" s="162">
        <v>1</v>
      </c>
      <c r="B103" s="165">
        <v>82</v>
      </c>
      <c r="C103" s="155" t="s">
        <v>1533</v>
      </c>
      <c r="D103" s="157">
        <v>1959</v>
      </c>
      <c r="E103" s="157"/>
      <c r="F103" s="166" t="s">
        <v>261</v>
      </c>
      <c r="G103" s="157">
        <v>2</v>
      </c>
      <c r="H103" s="157" t="s">
        <v>296</v>
      </c>
      <c r="I103" s="161">
        <v>595.5</v>
      </c>
      <c r="J103" s="161">
        <v>548.5</v>
      </c>
      <c r="K103" s="161">
        <v>548.5</v>
      </c>
      <c r="L103" s="167">
        <v>41</v>
      </c>
      <c r="M103" s="157" t="s">
        <v>259</v>
      </c>
      <c r="N103" s="157" t="s">
        <v>263</v>
      </c>
      <c r="O103" s="160" t="s">
        <v>1335</v>
      </c>
      <c r="P103" s="161">
        <v>1963557.73</v>
      </c>
      <c r="Q103" s="161">
        <v>0</v>
      </c>
      <c r="R103" s="161">
        <v>0</v>
      </c>
      <c r="S103" s="161">
        <v>1963557.73</v>
      </c>
      <c r="T103" s="161">
        <v>3297.3261628883292</v>
      </c>
      <c r="U103" s="161">
        <v>7506.4855617128478</v>
      </c>
      <c r="V103" s="168">
        <v>7506.4855617128478</v>
      </c>
      <c r="W103" s="168">
        <v>4209.1593988245186</v>
      </c>
      <c r="X103" s="168">
        <f t="shared" si="5"/>
        <v>4209.1593988245186</v>
      </c>
      <c r="Y103" s="163">
        <v>0</v>
      </c>
      <c r="Z103" s="163">
        <v>0</v>
      </c>
      <c r="AA103" s="163">
        <v>0</v>
      </c>
      <c r="AB103" s="163">
        <v>0</v>
      </c>
      <c r="AC103" s="163">
        <v>0</v>
      </c>
      <c r="AD103" s="163">
        <v>0</v>
      </c>
      <c r="AE103" s="163">
        <v>0</v>
      </c>
      <c r="AF103" s="169">
        <v>0</v>
      </c>
      <c r="AG103" s="163">
        <v>501.3</v>
      </c>
      <c r="AH103" s="169">
        <f t="shared" si="7"/>
        <v>7506.4855617128478</v>
      </c>
      <c r="AI103" s="163">
        <v>0</v>
      </c>
      <c r="AJ103" s="163">
        <v>0</v>
      </c>
      <c r="AK103" s="163">
        <v>0</v>
      </c>
      <c r="AL103" s="169">
        <v>0</v>
      </c>
      <c r="AM103" s="163">
        <v>0</v>
      </c>
      <c r="AN103" s="163">
        <v>0</v>
      </c>
      <c r="AO103" s="169">
        <v>0</v>
      </c>
      <c r="AP103" s="163">
        <v>0</v>
      </c>
      <c r="AQ103" s="163">
        <v>0</v>
      </c>
      <c r="AR103" s="163">
        <v>0</v>
      </c>
    </row>
    <row r="104" spans="1:44" s="162" customFormat="1" ht="36" customHeight="1" x14ac:dyDescent="0.25">
      <c r="A104" s="162">
        <v>1</v>
      </c>
      <c r="B104" s="165">
        <v>83</v>
      </c>
      <c r="C104" s="155" t="s">
        <v>1534</v>
      </c>
      <c r="D104" s="157">
        <v>1970</v>
      </c>
      <c r="E104" s="157"/>
      <c r="F104" s="166" t="s">
        <v>261</v>
      </c>
      <c r="G104" s="157">
        <v>5</v>
      </c>
      <c r="H104" s="157" t="s">
        <v>301</v>
      </c>
      <c r="I104" s="161">
        <v>12297.5</v>
      </c>
      <c r="J104" s="161">
        <v>3386.1</v>
      </c>
      <c r="K104" s="161">
        <v>3386.1</v>
      </c>
      <c r="L104" s="167">
        <v>153</v>
      </c>
      <c r="M104" s="157" t="s">
        <v>259</v>
      </c>
      <c r="N104" s="157" t="s">
        <v>263</v>
      </c>
      <c r="O104" s="160" t="s">
        <v>1538</v>
      </c>
      <c r="P104" s="161">
        <v>86742.97</v>
      </c>
      <c r="Q104" s="161">
        <v>0</v>
      </c>
      <c r="R104" s="161">
        <v>0</v>
      </c>
      <c r="S104" s="161">
        <v>86742.97</v>
      </c>
      <c r="T104" s="161">
        <v>7.0537076641593819</v>
      </c>
      <c r="U104" s="161">
        <v>7.0537076641593819</v>
      </c>
      <c r="V104" s="168">
        <v>7.0537076641593819</v>
      </c>
      <c r="W104" s="168">
        <v>0</v>
      </c>
      <c r="X104" s="168">
        <f t="shared" si="5"/>
        <v>0</v>
      </c>
      <c r="Y104" s="163">
        <v>0</v>
      </c>
      <c r="Z104" s="163">
        <v>0</v>
      </c>
      <c r="AA104" s="163">
        <v>0</v>
      </c>
      <c r="AB104" s="163">
        <v>0</v>
      </c>
      <c r="AC104" s="163">
        <v>0</v>
      </c>
      <c r="AD104" s="163">
        <v>0</v>
      </c>
      <c r="AE104" s="163">
        <v>0</v>
      </c>
      <c r="AF104" s="169">
        <v>0</v>
      </c>
      <c r="AG104" s="163">
        <v>0</v>
      </c>
      <c r="AH104" s="163">
        <v>0</v>
      </c>
      <c r="AI104" s="163">
        <v>0</v>
      </c>
      <c r="AJ104" s="163">
        <v>0</v>
      </c>
      <c r="AK104" s="163">
        <v>0</v>
      </c>
      <c r="AL104" s="169">
        <v>0</v>
      </c>
      <c r="AM104" s="163">
        <v>0</v>
      </c>
      <c r="AN104" s="163">
        <v>0</v>
      </c>
      <c r="AO104" s="169">
        <v>0</v>
      </c>
      <c r="AP104" s="163">
        <v>0</v>
      </c>
      <c r="AQ104" s="163">
        <v>0</v>
      </c>
      <c r="AR104" s="163">
        <v>0</v>
      </c>
    </row>
    <row r="105" spans="1:44" s="162" customFormat="1" ht="36" customHeight="1" x14ac:dyDescent="0.25">
      <c r="A105" s="162">
        <v>1</v>
      </c>
      <c r="B105" s="165">
        <v>84</v>
      </c>
      <c r="C105" s="155" t="s">
        <v>1536</v>
      </c>
      <c r="D105" s="157">
        <v>1961</v>
      </c>
      <c r="E105" s="157"/>
      <c r="F105" s="166" t="s">
        <v>261</v>
      </c>
      <c r="G105" s="157">
        <v>4</v>
      </c>
      <c r="H105" s="157" t="s">
        <v>296</v>
      </c>
      <c r="I105" s="161">
        <v>1732.3</v>
      </c>
      <c r="J105" s="161">
        <v>1276.7</v>
      </c>
      <c r="K105" s="161">
        <v>1276.7</v>
      </c>
      <c r="L105" s="167">
        <v>59</v>
      </c>
      <c r="M105" s="157" t="s">
        <v>259</v>
      </c>
      <c r="N105" s="157" t="s">
        <v>263</v>
      </c>
      <c r="O105" s="160" t="s">
        <v>1539</v>
      </c>
      <c r="P105" s="161">
        <v>70589.929999999993</v>
      </c>
      <c r="Q105" s="161">
        <v>0</v>
      </c>
      <c r="R105" s="161">
        <v>0</v>
      </c>
      <c r="S105" s="161">
        <v>70589.929999999993</v>
      </c>
      <c r="T105" s="161">
        <v>40.749252438953988</v>
      </c>
      <c r="U105" s="161">
        <v>40.749252438953988</v>
      </c>
      <c r="V105" s="168">
        <v>40.749252438953988</v>
      </c>
      <c r="W105" s="168">
        <v>0</v>
      </c>
      <c r="X105" s="168">
        <f t="shared" si="5"/>
        <v>0</v>
      </c>
      <c r="Y105" s="163">
        <v>0</v>
      </c>
      <c r="Z105" s="163">
        <v>0</v>
      </c>
      <c r="AA105" s="163">
        <v>0</v>
      </c>
      <c r="AB105" s="163">
        <v>0</v>
      </c>
      <c r="AC105" s="163">
        <v>0</v>
      </c>
      <c r="AD105" s="163">
        <v>0</v>
      </c>
      <c r="AE105" s="163">
        <v>0</v>
      </c>
      <c r="AF105" s="169">
        <v>0</v>
      </c>
      <c r="AG105" s="163">
        <v>0</v>
      </c>
      <c r="AH105" s="163">
        <v>0</v>
      </c>
      <c r="AI105" s="163">
        <v>0</v>
      </c>
      <c r="AJ105" s="163">
        <v>0</v>
      </c>
      <c r="AK105" s="163">
        <v>0</v>
      </c>
      <c r="AL105" s="169">
        <v>0</v>
      </c>
      <c r="AM105" s="163">
        <v>0</v>
      </c>
      <c r="AN105" s="163">
        <v>0</v>
      </c>
      <c r="AO105" s="169">
        <v>0</v>
      </c>
      <c r="AP105" s="163">
        <v>0</v>
      </c>
      <c r="AQ105" s="163">
        <v>0</v>
      </c>
      <c r="AR105" s="163">
        <v>0</v>
      </c>
    </row>
    <row r="106" spans="1:44" s="162" customFormat="1" ht="36" customHeight="1" x14ac:dyDescent="0.25">
      <c r="A106" s="162">
        <v>1</v>
      </c>
      <c r="B106" s="165">
        <v>85</v>
      </c>
      <c r="C106" s="155" t="s">
        <v>1537</v>
      </c>
      <c r="D106" s="157">
        <v>1953</v>
      </c>
      <c r="E106" s="157"/>
      <c r="F106" s="166" t="s">
        <v>261</v>
      </c>
      <c r="G106" s="157">
        <v>2</v>
      </c>
      <c r="H106" s="157" t="s">
        <v>296</v>
      </c>
      <c r="I106" s="161">
        <v>688.9</v>
      </c>
      <c r="J106" s="161">
        <v>620.29999999999995</v>
      </c>
      <c r="K106" s="161">
        <v>620.29999999999995</v>
      </c>
      <c r="L106" s="167">
        <v>39</v>
      </c>
      <c r="M106" s="157" t="s">
        <v>259</v>
      </c>
      <c r="N106" s="157" t="s">
        <v>263</v>
      </c>
      <c r="O106" s="160" t="s">
        <v>342</v>
      </c>
      <c r="P106" s="161">
        <v>2062889.95</v>
      </c>
      <c r="Q106" s="161">
        <v>0</v>
      </c>
      <c r="R106" s="161">
        <v>0</v>
      </c>
      <c r="S106" s="161">
        <v>2062889.95</v>
      </c>
      <c r="T106" s="161">
        <v>2994.4693714617506</v>
      </c>
      <c r="U106" s="161">
        <v>7980.229931775295</v>
      </c>
      <c r="V106" s="168">
        <v>7980.229931775295</v>
      </c>
      <c r="W106" s="168">
        <v>4985.7605603135444</v>
      </c>
      <c r="X106" s="168">
        <f t="shared" si="5"/>
        <v>4985.7605603135444</v>
      </c>
      <c r="Y106" s="163">
        <v>0</v>
      </c>
      <c r="Z106" s="163">
        <v>0</v>
      </c>
      <c r="AA106" s="163">
        <v>0</v>
      </c>
      <c r="AB106" s="163">
        <v>0</v>
      </c>
      <c r="AC106" s="163">
        <v>0</v>
      </c>
      <c r="AD106" s="163">
        <v>0</v>
      </c>
      <c r="AE106" s="163">
        <v>0</v>
      </c>
      <c r="AF106" s="169">
        <v>0</v>
      </c>
      <c r="AG106" s="163">
        <v>0</v>
      </c>
      <c r="AH106" s="163">
        <v>0</v>
      </c>
      <c r="AI106" s="163">
        <v>0</v>
      </c>
      <c r="AJ106" s="163">
        <v>0</v>
      </c>
      <c r="AK106" s="163">
        <v>780</v>
      </c>
      <c r="AL106" s="169">
        <f>7048.18*AK106/I106</f>
        <v>7980.229931775295</v>
      </c>
      <c r="AM106" s="163">
        <v>0</v>
      </c>
      <c r="AN106" s="163">
        <v>0</v>
      </c>
      <c r="AO106" s="169">
        <v>0</v>
      </c>
      <c r="AP106" s="163">
        <v>0</v>
      </c>
      <c r="AQ106" s="163">
        <v>0</v>
      </c>
      <c r="AR106" s="163">
        <v>0</v>
      </c>
    </row>
    <row r="107" spans="1:44" s="162" customFormat="1" ht="36" customHeight="1" x14ac:dyDescent="0.25">
      <c r="A107" s="162">
        <v>1</v>
      </c>
      <c r="B107" s="165">
        <v>86</v>
      </c>
      <c r="C107" s="155" t="s">
        <v>1558</v>
      </c>
      <c r="D107" s="157">
        <v>1959</v>
      </c>
      <c r="E107" s="157"/>
      <c r="F107" s="166" t="s">
        <v>261</v>
      </c>
      <c r="G107" s="157">
        <v>2</v>
      </c>
      <c r="H107" s="157" t="s">
        <v>297</v>
      </c>
      <c r="I107" s="161">
        <v>452.5</v>
      </c>
      <c r="J107" s="161">
        <v>412.6</v>
      </c>
      <c r="K107" s="161">
        <v>412.6</v>
      </c>
      <c r="L107" s="167">
        <v>20</v>
      </c>
      <c r="M107" s="157" t="s">
        <v>259</v>
      </c>
      <c r="N107" s="157" t="s">
        <v>263</v>
      </c>
      <c r="O107" s="160" t="s">
        <v>1338</v>
      </c>
      <c r="P107" s="161">
        <v>1414038.2200000002</v>
      </c>
      <c r="Q107" s="161">
        <v>0</v>
      </c>
      <c r="R107" s="161">
        <v>0</v>
      </c>
      <c r="S107" s="161">
        <v>1414038.2200000002</v>
      </c>
      <c r="T107" s="161">
        <v>3124.9463425414369</v>
      </c>
      <c r="U107" s="161">
        <v>5695.0819005524863</v>
      </c>
      <c r="V107" s="168">
        <v>5695.0819005524863</v>
      </c>
      <c r="W107" s="168">
        <v>2570.1355580110494</v>
      </c>
      <c r="X107" s="168">
        <f t="shared" si="5"/>
        <v>2570.1355580110494</v>
      </c>
      <c r="Y107" s="163">
        <v>0</v>
      </c>
      <c r="Z107" s="163">
        <v>0</v>
      </c>
      <c r="AA107" s="163">
        <v>0</v>
      </c>
      <c r="AB107" s="163">
        <v>0</v>
      </c>
      <c r="AC107" s="163">
        <v>0</v>
      </c>
      <c r="AD107" s="163">
        <v>0</v>
      </c>
      <c r="AE107" s="163">
        <v>0</v>
      </c>
      <c r="AF107" s="169">
        <v>0</v>
      </c>
      <c r="AG107" s="163">
        <v>289</v>
      </c>
      <c r="AH107" s="169">
        <f>8917.04*AG107/I107</f>
        <v>5695.0819005524863</v>
      </c>
      <c r="AI107" s="163">
        <v>0</v>
      </c>
      <c r="AJ107" s="163">
        <v>0</v>
      </c>
      <c r="AK107" s="163">
        <v>0</v>
      </c>
      <c r="AL107" s="169">
        <v>0</v>
      </c>
      <c r="AM107" s="163">
        <v>0</v>
      </c>
      <c r="AN107" s="163">
        <v>0</v>
      </c>
      <c r="AO107" s="169">
        <v>0</v>
      </c>
      <c r="AP107" s="163">
        <v>0</v>
      </c>
      <c r="AQ107" s="163">
        <v>0</v>
      </c>
      <c r="AR107" s="163">
        <v>0</v>
      </c>
    </row>
    <row r="108" spans="1:44" s="162" customFormat="1" ht="36" customHeight="1" x14ac:dyDescent="0.25">
      <c r="A108" s="162">
        <v>1</v>
      </c>
      <c r="B108" s="165">
        <v>87</v>
      </c>
      <c r="C108" s="155" t="s">
        <v>1559</v>
      </c>
      <c r="D108" s="157">
        <v>1984</v>
      </c>
      <c r="E108" s="157"/>
      <c r="F108" s="166" t="s">
        <v>304</v>
      </c>
      <c r="G108" s="157">
        <v>14</v>
      </c>
      <c r="H108" s="157" t="s">
        <v>297</v>
      </c>
      <c r="I108" s="161">
        <v>4285.8999999999996</v>
      </c>
      <c r="J108" s="161">
        <v>4285.8999999999996</v>
      </c>
      <c r="K108" s="161">
        <v>4230</v>
      </c>
      <c r="L108" s="167">
        <v>208</v>
      </c>
      <c r="M108" s="157" t="s">
        <v>259</v>
      </c>
      <c r="N108" s="157" t="s">
        <v>263</v>
      </c>
      <c r="O108" s="160" t="s">
        <v>1337</v>
      </c>
      <c r="P108" s="161">
        <v>2070332.01</v>
      </c>
      <c r="Q108" s="161">
        <v>0</v>
      </c>
      <c r="R108" s="161">
        <v>0</v>
      </c>
      <c r="S108" s="161">
        <v>2070332.01</v>
      </c>
      <c r="T108" s="161">
        <v>483.05653655008285</v>
      </c>
      <c r="U108" s="161">
        <v>712.14704029492066</v>
      </c>
      <c r="V108" s="168">
        <v>712.14704029492066</v>
      </c>
      <c r="W108" s="168">
        <v>229.0905037448378</v>
      </c>
      <c r="X108" s="168">
        <f t="shared" si="5"/>
        <v>229.0905037448378</v>
      </c>
      <c r="Y108" s="163">
        <v>0</v>
      </c>
      <c r="Z108" s="163">
        <v>0</v>
      </c>
      <c r="AA108" s="163">
        <v>0</v>
      </c>
      <c r="AB108" s="163">
        <v>0</v>
      </c>
      <c r="AC108" s="163">
        <v>0</v>
      </c>
      <c r="AD108" s="163">
        <v>0</v>
      </c>
      <c r="AE108" s="163">
        <v>1</v>
      </c>
      <c r="AF108" s="169">
        <f>3052191*AE108/I108</f>
        <v>712.14704029492066</v>
      </c>
      <c r="AG108" s="163">
        <v>0</v>
      </c>
      <c r="AH108" s="163">
        <v>0</v>
      </c>
      <c r="AI108" s="163">
        <v>0</v>
      </c>
      <c r="AJ108" s="163">
        <v>0</v>
      </c>
      <c r="AK108" s="163">
        <v>0</v>
      </c>
      <c r="AL108" s="169">
        <v>0</v>
      </c>
      <c r="AM108" s="163">
        <v>0</v>
      </c>
      <c r="AN108" s="163">
        <v>0</v>
      </c>
      <c r="AO108" s="169">
        <v>0</v>
      </c>
      <c r="AP108" s="163">
        <v>0</v>
      </c>
      <c r="AQ108" s="163">
        <v>0</v>
      </c>
      <c r="AR108" s="163">
        <v>0</v>
      </c>
    </row>
    <row r="109" spans="1:44" s="162" customFormat="1" ht="36" customHeight="1" x14ac:dyDescent="0.25">
      <c r="A109" s="162">
        <v>1</v>
      </c>
      <c r="B109" s="165">
        <v>88</v>
      </c>
      <c r="C109" s="155" t="s">
        <v>1080</v>
      </c>
      <c r="D109" s="157">
        <v>1962</v>
      </c>
      <c r="E109" s="157"/>
      <c r="F109" s="166" t="s">
        <v>261</v>
      </c>
      <c r="G109" s="157">
        <v>4</v>
      </c>
      <c r="H109" s="157" t="s">
        <v>305</v>
      </c>
      <c r="I109" s="161">
        <v>2135.9</v>
      </c>
      <c r="J109" s="161">
        <v>1990.6</v>
      </c>
      <c r="K109" s="161">
        <v>1990.6</v>
      </c>
      <c r="L109" s="167">
        <v>103</v>
      </c>
      <c r="M109" s="157" t="s">
        <v>259</v>
      </c>
      <c r="N109" s="157" t="s">
        <v>263</v>
      </c>
      <c r="O109" s="160" t="s">
        <v>1588</v>
      </c>
      <c r="P109" s="161">
        <v>3278227.2600000002</v>
      </c>
      <c r="Q109" s="161">
        <v>0</v>
      </c>
      <c r="R109" s="161">
        <v>0</v>
      </c>
      <c r="S109" s="161">
        <v>3278227.2600000002</v>
      </c>
      <c r="T109" s="161">
        <v>1534.8224448710146</v>
      </c>
      <c r="U109" s="161">
        <v>5868.8085256800414</v>
      </c>
      <c r="V109" s="168">
        <v>5868.8085256800414</v>
      </c>
      <c r="W109" s="168">
        <v>4333.986080809027</v>
      </c>
      <c r="X109" s="168">
        <f t="shared" si="5"/>
        <v>4333.986080809027</v>
      </c>
      <c r="Y109" s="163">
        <v>0</v>
      </c>
      <c r="Z109" s="163">
        <v>0</v>
      </c>
      <c r="AA109" s="163">
        <v>0</v>
      </c>
      <c r="AB109" s="163">
        <v>0</v>
      </c>
      <c r="AC109" s="163">
        <v>0</v>
      </c>
      <c r="AD109" s="163">
        <v>0</v>
      </c>
      <c r="AE109" s="163">
        <v>0</v>
      </c>
      <c r="AF109" s="169">
        <v>0</v>
      </c>
      <c r="AG109" s="163">
        <v>0</v>
      </c>
      <c r="AH109" s="163">
        <v>0</v>
      </c>
      <c r="AI109" s="163">
        <v>0</v>
      </c>
      <c r="AJ109" s="163">
        <v>0</v>
      </c>
      <c r="AK109" s="163">
        <v>1778.5</v>
      </c>
      <c r="AL109" s="169">
        <f>7048.18*AK109/I109</f>
        <v>5868.8085256800414</v>
      </c>
      <c r="AM109" s="163">
        <v>0</v>
      </c>
      <c r="AN109" s="163">
        <v>0</v>
      </c>
      <c r="AO109" s="169">
        <v>0</v>
      </c>
      <c r="AP109" s="163">
        <v>0</v>
      </c>
      <c r="AQ109" s="163">
        <v>0</v>
      </c>
      <c r="AR109" s="163">
        <v>0</v>
      </c>
    </row>
    <row r="110" spans="1:44" s="162" customFormat="1" ht="36" customHeight="1" x14ac:dyDescent="0.25">
      <c r="A110" s="162">
        <v>1</v>
      </c>
      <c r="B110" s="165">
        <v>89</v>
      </c>
      <c r="C110" s="155" t="s">
        <v>518</v>
      </c>
      <c r="D110" s="157">
        <v>1994</v>
      </c>
      <c r="E110" s="157"/>
      <c r="F110" s="166" t="s">
        <v>304</v>
      </c>
      <c r="G110" s="157">
        <v>9</v>
      </c>
      <c r="H110" s="157" t="s">
        <v>297</v>
      </c>
      <c r="I110" s="161">
        <v>2342.1999999999998</v>
      </c>
      <c r="J110" s="161">
        <v>2320.3000000000002</v>
      </c>
      <c r="K110" s="161">
        <v>2280.8000000000002</v>
      </c>
      <c r="L110" s="167">
        <v>147</v>
      </c>
      <c r="M110" s="157" t="s">
        <v>259</v>
      </c>
      <c r="N110" s="157" t="s">
        <v>263</v>
      </c>
      <c r="O110" s="160" t="s">
        <v>1337</v>
      </c>
      <c r="P110" s="161">
        <v>1702747.3199999998</v>
      </c>
      <c r="Q110" s="161">
        <v>0</v>
      </c>
      <c r="R110" s="161">
        <v>0</v>
      </c>
      <c r="S110" s="161">
        <v>1702747.3199999998</v>
      </c>
      <c r="T110" s="161">
        <v>726.98630347536505</v>
      </c>
      <c r="U110" s="161">
        <v>1049.355306976347</v>
      </c>
      <c r="V110" s="168">
        <v>1049.355306976347</v>
      </c>
      <c r="W110" s="168">
        <v>322.36900350098199</v>
      </c>
      <c r="X110" s="168">
        <f t="shared" si="5"/>
        <v>322.36900350098199</v>
      </c>
      <c r="Y110" s="163">
        <v>0</v>
      </c>
      <c r="Z110" s="163">
        <v>0</v>
      </c>
      <c r="AA110" s="163">
        <v>0</v>
      </c>
      <c r="AB110" s="163">
        <v>0</v>
      </c>
      <c r="AC110" s="163">
        <v>0</v>
      </c>
      <c r="AD110" s="163">
        <v>0</v>
      </c>
      <c r="AE110" s="163">
        <v>1</v>
      </c>
      <c r="AF110" s="169">
        <f t="shared" ref="AF110:AF112" si="8">2457800*AE110/I110</f>
        <v>1049.355306976347</v>
      </c>
      <c r="AG110" s="163">
        <v>0</v>
      </c>
      <c r="AH110" s="163">
        <v>0</v>
      </c>
      <c r="AI110" s="163">
        <v>0</v>
      </c>
      <c r="AJ110" s="163">
        <v>0</v>
      </c>
      <c r="AK110" s="163">
        <v>0</v>
      </c>
      <c r="AL110" s="169">
        <v>0</v>
      </c>
      <c r="AM110" s="163">
        <v>0</v>
      </c>
      <c r="AN110" s="163">
        <v>0</v>
      </c>
      <c r="AO110" s="169">
        <v>0</v>
      </c>
      <c r="AP110" s="163">
        <v>0</v>
      </c>
      <c r="AQ110" s="163">
        <v>0</v>
      </c>
      <c r="AR110" s="163">
        <v>0</v>
      </c>
    </row>
    <row r="111" spans="1:44" s="162" customFormat="1" ht="36" customHeight="1" x14ac:dyDescent="0.25">
      <c r="A111" s="162">
        <v>1</v>
      </c>
      <c r="B111" s="165">
        <v>90</v>
      </c>
      <c r="C111" s="155" t="s">
        <v>519</v>
      </c>
      <c r="D111" s="157">
        <v>1995</v>
      </c>
      <c r="E111" s="157"/>
      <c r="F111" s="166" t="s">
        <v>304</v>
      </c>
      <c r="G111" s="157">
        <v>9</v>
      </c>
      <c r="H111" s="157" t="s">
        <v>297</v>
      </c>
      <c r="I111" s="161">
        <v>3212.7</v>
      </c>
      <c r="J111" s="161">
        <v>2297.9</v>
      </c>
      <c r="K111" s="161">
        <v>2290.8000000000002</v>
      </c>
      <c r="L111" s="167">
        <v>116</v>
      </c>
      <c r="M111" s="157" t="s">
        <v>259</v>
      </c>
      <c r="N111" s="157" t="s">
        <v>263</v>
      </c>
      <c r="O111" s="160" t="s">
        <v>1337</v>
      </c>
      <c r="P111" s="161">
        <v>1698388.8199999998</v>
      </c>
      <c r="Q111" s="161">
        <v>0</v>
      </c>
      <c r="R111" s="161">
        <v>0</v>
      </c>
      <c r="S111" s="161">
        <v>1698388.8199999998</v>
      </c>
      <c r="T111" s="161">
        <v>528.64843278239482</v>
      </c>
      <c r="U111" s="161">
        <v>765.02630186447539</v>
      </c>
      <c r="V111" s="168">
        <v>765.02630186447539</v>
      </c>
      <c r="W111" s="168">
        <v>236.37786908208057</v>
      </c>
      <c r="X111" s="168">
        <f t="shared" si="5"/>
        <v>236.37786908208057</v>
      </c>
      <c r="Y111" s="163">
        <v>0</v>
      </c>
      <c r="Z111" s="163">
        <v>0</v>
      </c>
      <c r="AA111" s="163">
        <v>0</v>
      </c>
      <c r="AB111" s="163">
        <v>0</v>
      </c>
      <c r="AC111" s="163">
        <v>0</v>
      </c>
      <c r="AD111" s="163">
        <v>0</v>
      </c>
      <c r="AE111" s="163">
        <v>1</v>
      </c>
      <c r="AF111" s="169">
        <f t="shared" si="8"/>
        <v>765.02630186447539</v>
      </c>
      <c r="AG111" s="163">
        <v>0</v>
      </c>
      <c r="AH111" s="163">
        <v>0</v>
      </c>
      <c r="AI111" s="163">
        <v>0</v>
      </c>
      <c r="AJ111" s="163">
        <v>0</v>
      </c>
      <c r="AK111" s="163">
        <v>0</v>
      </c>
      <c r="AL111" s="169">
        <v>0</v>
      </c>
      <c r="AM111" s="163">
        <v>0</v>
      </c>
      <c r="AN111" s="163">
        <v>0</v>
      </c>
      <c r="AO111" s="169">
        <v>0</v>
      </c>
      <c r="AP111" s="163">
        <v>0</v>
      </c>
      <c r="AQ111" s="163">
        <v>0</v>
      </c>
      <c r="AR111" s="163">
        <v>0</v>
      </c>
    </row>
    <row r="112" spans="1:44" s="162" customFormat="1" ht="36" customHeight="1" x14ac:dyDescent="0.25">
      <c r="A112" s="162">
        <v>1</v>
      </c>
      <c r="B112" s="165">
        <v>91</v>
      </c>
      <c r="C112" s="155" t="s">
        <v>1328</v>
      </c>
      <c r="D112" s="157">
        <v>1986</v>
      </c>
      <c r="E112" s="157"/>
      <c r="F112" s="166" t="s">
        <v>304</v>
      </c>
      <c r="G112" s="157">
        <v>9</v>
      </c>
      <c r="H112" s="157" t="s">
        <v>363</v>
      </c>
      <c r="I112" s="161">
        <v>14807.8</v>
      </c>
      <c r="J112" s="161">
        <v>11520.6</v>
      </c>
      <c r="K112" s="161">
        <v>11520.6</v>
      </c>
      <c r="L112" s="167">
        <v>529</v>
      </c>
      <c r="M112" s="157" t="s">
        <v>259</v>
      </c>
      <c r="N112" s="157" t="s">
        <v>263</v>
      </c>
      <c r="O112" s="160" t="s">
        <v>1049</v>
      </c>
      <c r="P112" s="161">
        <v>9902722.7999999989</v>
      </c>
      <c r="Q112" s="161">
        <v>0</v>
      </c>
      <c r="R112" s="161">
        <v>0</v>
      </c>
      <c r="S112" s="161">
        <v>9902722.7999999989</v>
      </c>
      <c r="T112" s="161">
        <v>668.75044233444532</v>
      </c>
      <c r="U112" s="161">
        <v>995.88054944015994</v>
      </c>
      <c r="V112" s="168">
        <v>995.88054944015994</v>
      </c>
      <c r="W112" s="168">
        <v>327.13010710571461</v>
      </c>
      <c r="X112" s="168">
        <f t="shared" si="5"/>
        <v>327.13010710571461</v>
      </c>
      <c r="Y112" s="163">
        <v>0</v>
      </c>
      <c r="Z112" s="163">
        <v>0</v>
      </c>
      <c r="AA112" s="163">
        <v>0</v>
      </c>
      <c r="AB112" s="163">
        <v>0</v>
      </c>
      <c r="AC112" s="163">
        <v>0</v>
      </c>
      <c r="AD112" s="163">
        <v>0</v>
      </c>
      <c r="AE112" s="163">
        <v>6</v>
      </c>
      <c r="AF112" s="169">
        <f t="shared" si="8"/>
        <v>995.88054944015994</v>
      </c>
      <c r="AG112" s="163">
        <v>0</v>
      </c>
      <c r="AH112" s="163">
        <v>0</v>
      </c>
      <c r="AI112" s="163">
        <v>0</v>
      </c>
      <c r="AJ112" s="163">
        <v>0</v>
      </c>
      <c r="AK112" s="163">
        <v>0</v>
      </c>
      <c r="AL112" s="169">
        <v>0</v>
      </c>
      <c r="AM112" s="163">
        <v>0</v>
      </c>
      <c r="AN112" s="163">
        <v>0</v>
      </c>
      <c r="AO112" s="169">
        <v>0</v>
      </c>
      <c r="AP112" s="163">
        <v>0</v>
      </c>
      <c r="AQ112" s="163">
        <v>0</v>
      </c>
      <c r="AR112" s="163">
        <v>0</v>
      </c>
    </row>
    <row r="113" spans="1:44" s="162" customFormat="1" ht="36" customHeight="1" x14ac:dyDescent="0.25">
      <c r="A113" s="162">
        <v>1</v>
      </c>
      <c r="B113" s="165">
        <v>92</v>
      </c>
      <c r="C113" s="155" t="s">
        <v>532</v>
      </c>
      <c r="D113" s="157">
        <v>1993</v>
      </c>
      <c r="E113" s="157"/>
      <c r="F113" s="166" t="s">
        <v>261</v>
      </c>
      <c r="G113" s="157" t="s">
        <v>2191</v>
      </c>
      <c r="H113" s="157" t="s">
        <v>350</v>
      </c>
      <c r="I113" s="161">
        <v>14780.2</v>
      </c>
      <c r="J113" s="161">
        <v>12472.3</v>
      </c>
      <c r="K113" s="161">
        <v>9302.2999999999993</v>
      </c>
      <c r="L113" s="167">
        <v>342</v>
      </c>
      <c r="M113" s="157" t="s">
        <v>259</v>
      </c>
      <c r="N113" s="157" t="s">
        <v>263</v>
      </c>
      <c r="O113" s="160" t="s">
        <v>1049</v>
      </c>
      <c r="P113" s="161">
        <v>1918155.32</v>
      </c>
      <c r="Q113" s="161">
        <v>0</v>
      </c>
      <c r="R113" s="161">
        <v>0</v>
      </c>
      <c r="S113" s="161">
        <v>1918155.32</v>
      </c>
      <c r="T113" s="161">
        <v>129.7787120607299</v>
      </c>
      <c r="U113" s="161">
        <v>180.0962774522672</v>
      </c>
      <c r="V113" s="168">
        <v>180.0962774522672</v>
      </c>
      <c r="W113" s="168">
        <v>50.3175653915373</v>
      </c>
      <c r="X113" s="168">
        <f t="shared" si="5"/>
        <v>50.3175653915373</v>
      </c>
      <c r="Y113" s="163">
        <v>0</v>
      </c>
      <c r="Z113" s="163">
        <v>0</v>
      </c>
      <c r="AA113" s="163">
        <v>0</v>
      </c>
      <c r="AB113" s="163">
        <v>0</v>
      </c>
      <c r="AC113" s="163">
        <v>0</v>
      </c>
      <c r="AD113" s="163">
        <v>0</v>
      </c>
      <c r="AE113" s="163">
        <v>1</v>
      </c>
      <c r="AF113" s="169">
        <f>2661859*AE113/I113</f>
        <v>180.0962774522672</v>
      </c>
      <c r="AG113" s="163">
        <v>0</v>
      </c>
      <c r="AH113" s="163">
        <v>0</v>
      </c>
      <c r="AI113" s="163">
        <v>0</v>
      </c>
      <c r="AJ113" s="163">
        <v>0</v>
      </c>
      <c r="AK113" s="163">
        <v>0</v>
      </c>
      <c r="AL113" s="169">
        <v>0</v>
      </c>
      <c r="AM113" s="163">
        <v>0</v>
      </c>
      <c r="AN113" s="163">
        <v>0</v>
      </c>
      <c r="AO113" s="169">
        <v>0</v>
      </c>
      <c r="AP113" s="163">
        <v>0</v>
      </c>
      <c r="AQ113" s="163">
        <v>0</v>
      </c>
      <c r="AR113" s="163">
        <v>0</v>
      </c>
    </row>
    <row r="114" spans="1:44" s="162" customFormat="1" ht="36" customHeight="1" x14ac:dyDescent="0.25">
      <c r="A114" s="162">
        <v>1</v>
      </c>
      <c r="B114" s="165">
        <v>93</v>
      </c>
      <c r="C114" s="155" t="s">
        <v>1048</v>
      </c>
      <c r="D114" s="157">
        <v>1989</v>
      </c>
      <c r="E114" s="157"/>
      <c r="F114" s="166" t="s">
        <v>304</v>
      </c>
      <c r="G114" s="157">
        <v>9</v>
      </c>
      <c r="H114" s="157" t="s">
        <v>301</v>
      </c>
      <c r="I114" s="161">
        <v>10574</v>
      </c>
      <c r="J114" s="161">
        <v>7454.7</v>
      </c>
      <c r="K114" s="161">
        <v>7439.2</v>
      </c>
      <c r="L114" s="167">
        <v>312</v>
      </c>
      <c r="M114" s="157" t="s">
        <v>259</v>
      </c>
      <c r="N114" s="157" t="s">
        <v>263</v>
      </c>
      <c r="O114" s="160" t="s">
        <v>1049</v>
      </c>
      <c r="P114" s="161">
        <v>7396376.3500000006</v>
      </c>
      <c r="Q114" s="161">
        <v>0</v>
      </c>
      <c r="R114" s="161">
        <v>0</v>
      </c>
      <c r="S114" s="161">
        <v>7396376.3500000006</v>
      </c>
      <c r="T114" s="161">
        <v>699.48707679213169</v>
      </c>
      <c r="U114" s="161">
        <v>929.75222243238136</v>
      </c>
      <c r="V114" s="168">
        <v>929.75222243238136</v>
      </c>
      <c r="W114" s="168">
        <v>230.26514564024967</v>
      </c>
      <c r="X114" s="168">
        <f t="shared" si="5"/>
        <v>230.26514564024967</v>
      </c>
      <c r="Y114" s="163">
        <v>0</v>
      </c>
      <c r="Z114" s="163">
        <v>0</v>
      </c>
      <c r="AA114" s="163">
        <v>0</v>
      </c>
      <c r="AB114" s="163">
        <v>0</v>
      </c>
      <c r="AC114" s="163">
        <v>0</v>
      </c>
      <c r="AD114" s="163">
        <v>0</v>
      </c>
      <c r="AE114" s="163">
        <v>4</v>
      </c>
      <c r="AF114" s="169">
        <f t="shared" ref="AF114:AF115" si="9">2457800*AE114/I114</f>
        <v>929.75222243238136</v>
      </c>
      <c r="AG114" s="163">
        <v>0</v>
      </c>
      <c r="AH114" s="163">
        <v>0</v>
      </c>
      <c r="AI114" s="163">
        <v>0</v>
      </c>
      <c r="AJ114" s="163">
        <v>0</v>
      </c>
      <c r="AK114" s="163">
        <v>0</v>
      </c>
      <c r="AL114" s="169">
        <v>0</v>
      </c>
      <c r="AM114" s="163">
        <v>0</v>
      </c>
      <c r="AN114" s="163">
        <v>0</v>
      </c>
      <c r="AO114" s="169">
        <v>0</v>
      </c>
      <c r="AP114" s="163">
        <v>0</v>
      </c>
      <c r="AQ114" s="163">
        <v>0</v>
      </c>
      <c r="AR114" s="163">
        <v>0</v>
      </c>
    </row>
    <row r="115" spans="1:44" s="162" customFormat="1" ht="36" customHeight="1" x14ac:dyDescent="0.25">
      <c r="A115" s="162">
        <v>1</v>
      </c>
      <c r="B115" s="165">
        <v>94</v>
      </c>
      <c r="C115" s="155" t="s">
        <v>540</v>
      </c>
      <c r="D115" s="157">
        <v>1973</v>
      </c>
      <c r="E115" s="157"/>
      <c r="F115" s="166" t="s">
        <v>304</v>
      </c>
      <c r="G115" s="157">
        <v>9</v>
      </c>
      <c r="H115" s="157" t="s">
        <v>297</v>
      </c>
      <c r="I115" s="161">
        <v>1914.68</v>
      </c>
      <c r="J115" s="161">
        <v>1914.68</v>
      </c>
      <c r="K115" s="161">
        <v>1914.68</v>
      </c>
      <c r="L115" s="167">
        <v>103</v>
      </c>
      <c r="M115" s="157" t="s">
        <v>259</v>
      </c>
      <c r="N115" s="157" t="s">
        <v>263</v>
      </c>
      <c r="O115" s="160" t="s">
        <v>1337</v>
      </c>
      <c r="P115" s="161">
        <v>1901891.1600000001</v>
      </c>
      <c r="Q115" s="161">
        <v>0</v>
      </c>
      <c r="R115" s="161">
        <v>0</v>
      </c>
      <c r="S115" s="161">
        <v>1901891.1600000001</v>
      </c>
      <c r="T115" s="161">
        <v>993.3206384356655</v>
      </c>
      <c r="U115" s="161">
        <v>1283.6609772912445</v>
      </c>
      <c r="V115" s="168">
        <v>1283.6609772912445</v>
      </c>
      <c r="W115" s="168">
        <v>290.34033885557903</v>
      </c>
      <c r="X115" s="168">
        <f t="shared" si="5"/>
        <v>290.34033885557903</v>
      </c>
      <c r="Y115" s="163">
        <v>0</v>
      </c>
      <c r="Z115" s="163">
        <v>0</v>
      </c>
      <c r="AA115" s="163">
        <v>0</v>
      </c>
      <c r="AB115" s="163">
        <v>0</v>
      </c>
      <c r="AC115" s="163">
        <v>0</v>
      </c>
      <c r="AD115" s="163">
        <v>0</v>
      </c>
      <c r="AE115" s="163">
        <v>1</v>
      </c>
      <c r="AF115" s="169">
        <f t="shared" si="9"/>
        <v>1283.6609772912445</v>
      </c>
      <c r="AG115" s="163">
        <v>0</v>
      </c>
      <c r="AH115" s="163">
        <v>0</v>
      </c>
      <c r="AI115" s="163">
        <v>0</v>
      </c>
      <c r="AJ115" s="163">
        <v>0</v>
      </c>
      <c r="AK115" s="163">
        <v>0</v>
      </c>
      <c r="AL115" s="169">
        <v>0</v>
      </c>
      <c r="AM115" s="163">
        <v>0</v>
      </c>
      <c r="AN115" s="163">
        <v>0</v>
      </c>
      <c r="AO115" s="169">
        <v>0</v>
      </c>
      <c r="AP115" s="163">
        <v>0</v>
      </c>
      <c r="AQ115" s="163">
        <v>0</v>
      </c>
      <c r="AR115" s="163">
        <v>0</v>
      </c>
    </row>
    <row r="116" spans="1:44" s="162" customFormat="1" ht="36" customHeight="1" x14ac:dyDescent="0.25">
      <c r="A116" s="162">
        <v>1</v>
      </c>
      <c r="B116" s="165">
        <v>95</v>
      </c>
      <c r="C116" s="155" t="s">
        <v>1077</v>
      </c>
      <c r="D116" s="157">
        <v>1960</v>
      </c>
      <c r="E116" s="157"/>
      <c r="F116" s="166" t="s">
        <v>1524</v>
      </c>
      <c r="G116" s="157" t="s">
        <v>305</v>
      </c>
      <c r="H116" s="157" t="s">
        <v>296</v>
      </c>
      <c r="I116" s="158">
        <v>969.7</v>
      </c>
      <c r="J116" s="158">
        <v>627.4</v>
      </c>
      <c r="K116" s="158">
        <v>627.4</v>
      </c>
      <c r="L116" s="167">
        <v>38</v>
      </c>
      <c r="M116" s="157" t="s">
        <v>259</v>
      </c>
      <c r="N116" s="157" t="s">
        <v>263</v>
      </c>
      <c r="O116" s="160" t="s">
        <v>2192</v>
      </c>
      <c r="P116" s="161">
        <v>814287.52</v>
      </c>
      <c r="Q116" s="161">
        <v>0</v>
      </c>
      <c r="R116" s="161">
        <v>0</v>
      </c>
      <c r="S116" s="161">
        <v>814287.52</v>
      </c>
      <c r="T116" s="161">
        <v>839.73138083943491</v>
      </c>
      <c r="U116" s="161">
        <v>4818.3465187171296</v>
      </c>
      <c r="V116" s="168">
        <v>4818.3465187171296</v>
      </c>
      <c r="W116" s="168">
        <v>3978.6151378776949</v>
      </c>
      <c r="X116" s="168">
        <f t="shared" si="5"/>
        <v>3978.6151378776949</v>
      </c>
      <c r="Y116" s="163">
        <v>0</v>
      </c>
      <c r="Z116" s="163">
        <v>0</v>
      </c>
      <c r="AA116" s="163">
        <v>0</v>
      </c>
      <c r="AB116" s="163">
        <v>0</v>
      </c>
      <c r="AC116" s="163">
        <v>0</v>
      </c>
      <c r="AD116" s="163">
        <v>0</v>
      </c>
      <c r="AE116" s="163">
        <v>0</v>
      </c>
      <c r="AF116" s="169">
        <v>0</v>
      </c>
      <c r="AG116" s="163">
        <v>523.98</v>
      </c>
      <c r="AH116" s="169">
        <f>8917.04*AG116/I116</f>
        <v>4818.3465187171296</v>
      </c>
      <c r="AI116" s="163">
        <v>0</v>
      </c>
      <c r="AJ116" s="163">
        <v>0</v>
      </c>
      <c r="AK116" s="163">
        <v>0</v>
      </c>
      <c r="AL116" s="169">
        <v>0</v>
      </c>
      <c r="AM116" s="163">
        <v>0</v>
      </c>
      <c r="AN116" s="163">
        <v>0</v>
      </c>
      <c r="AO116" s="169">
        <v>0</v>
      </c>
      <c r="AP116" s="163">
        <v>0</v>
      </c>
      <c r="AQ116" s="163">
        <v>0</v>
      </c>
      <c r="AR116" s="163">
        <v>0</v>
      </c>
    </row>
    <row r="117" spans="1:44" s="162" customFormat="1" ht="36" customHeight="1" x14ac:dyDescent="0.25">
      <c r="A117" s="162">
        <v>1</v>
      </c>
      <c r="B117" s="165">
        <v>96</v>
      </c>
      <c r="C117" s="155" t="s">
        <v>1090</v>
      </c>
      <c r="D117" s="157">
        <v>1962</v>
      </c>
      <c r="E117" s="157"/>
      <c r="F117" s="166" t="s">
        <v>261</v>
      </c>
      <c r="G117" s="157">
        <v>2</v>
      </c>
      <c r="H117" s="157" t="s">
        <v>296</v>
      </c>
      <c r="I117" s="158">
        <v>628.29999999999995</v>
      </c>
      <c r="J117" s="158">
        <v>628.29999999999995</v>
      </c>
      <c r="K117" s="158">
        <v>628.29999999999995</v>
      </c>
      <c r="L117" s="167">
        <v>38</v>
      </c>
      <c r="M117" s="157" t="s">
        <v>259</v>
      </c>
      <c r="N117" s="157" t="s">
        <v>260</v>
      </c>
      <c r="O117" s="160" t="s">
        <v>1275</v>
      </c>
      <c r="P117" s="161">
        <v>52271.7</v>
      </c>
      <c r="Q117" s="161">
        <v>0</v>
      </c>
      <c r="R117" s="161">
        <v>0</v>
      </c>
      <c r="S117" s="161">
        <v>52271.7</v>
      </c>
      <c r="T117" s="161">
        <v>83.195448034378487</v>
      </c>
      <c r="U117" s="161">
        <v>83.195448034378487</v>
      </c>
      <c r="V117" s="168">
        <v>83.195448034378487</v>
      </c>
      <c r="W117" s="168">
        <v>0</v>
      </c>
      <c r="X117" s="168">
        <f t="shared" si="5"/>
        <v>0</v>
      </c>
      <c r="Y117" s="163">
        <v>0</v>
      </c>
      <c r="Z117" s="163">
        <v>0</v>
      </c>
      <c r="AA117" s="163">
        <v>0</v>
      </c>
      <c r="AB117" s="163">
        <v>0</v>
      </c>
      <c r="AC117" s="163">
        <v>0</v>
      </c>
      <c r="AD117" s="163">
        <v>0</v>
      </c>
      <c r="AE117" s="163">
        <v>0</v>
      </c>
      <c r="AF117" s="169">
        <v>0</v>
      </c>
      <c r="AG117" s="163">
        <v>0</v>
      </c>
      <c r="AH117" s="163">
        <v>0</v>
      </c>
      <c r="AI117" s="163">
        <v>0</v>
      </c>
      <c r="AJ117" s="163">
        <v>0</v>
      </c>
      <c r="AK117" s="163">
        <v>0</v>
      </c>
      <c r="AL117" s="169">
        <v>0</v>
      </c>
      <c r="AM117" s="163">
        <v>0</v>
      </c>
      <c r="AN117" s="163">
        <v>0</v>
      </c>
      <c r="AO117" s="169">
        <v>0</v>
      </c>
      <c r="AP117" s="163">
        <v>0</v>
      </c>
      <c r="AQ117" s="163">
        <v>0</v>
      </c>
      <c r="AR117" s="163">
        <v>0</v>
      </c>
    </row>
    <row r="118" spans="1:44" s="162" customFormat="1" ht="36" customHeight="1" x14ac:dyDescent="0.25">
      <c r="A118" s="162">
        <v>1</v>
      </c>
      <c r="B118" s="165">
        <v>97</v>
      </c>
      <c r="C118" s="155" t="s">
        <v>471</v>
      </c>
      <c r="D118" s="157">
        <v>1969</v>
      </c>
      <c r="E118" s="157"/>
      <c r="F118" s="166" t="s">
        <v>261</v>
      </c>
      <c r="G118" s="157">
        <v>5</v>
      </c>
      <c r="H118" s="157" t="s">
        <v>301</v>
      </c>
      <c r="I118" s="158">
        <v>3463.9</v>
      </c>
      <c r="J118" s="158">
        <v>3172.1</v>
      </c>
      <c r="K118" s="158">
        <v>3012</v>
      </c>
      <c r="L118" s="167">
        <v>132</v>
      </c>
      <c r="M118" s="157" t="s">
        <v>259</v>
      </c>
      <c r="N118" s="157" t="s">
        <v>263</v>
      </c>
      <c r="O118" s="160" t="s">
        <v>1049</v>
      </c>
      <c r="P118" s="161">
        <v>83051.86</v>
      </c>
      <c r="Q118" s="161">
        <v>0</v>
      </c>
      <c r="R118" s="161">
        <v>0</v>
      </c>
      <c r="S118" s="161">
        <v>83051.86</v>
      </c>
      <c r="T118" s="161">
        <v>23.976402321083171</v>
      </c>
      <c r="U118" s="161">
        <v>23.976402321083171</v>
      </c>
      <c r="V118" s="168">
        <v>23.976402321083171</v>
      </c>
      <c r="W118" s="168">
        <v>0</v>
      </c>
      <c r="X118" s="168">
        <f t="shared" si="5"/>
        <v>0</v>
      </c>
      <c r="Y118" s="163">
        <v>0</v>
      </c>
      <c r="Z118" s="163">
        <v>0</v>
      </c>
      <c r="AA118" s="163">
        <v>0</v>
      </c>
      <c r="AB118" s="163">
        <v>0</v>
      </c>
      <c r="AC118" s="163">
        <v>0</v>
      </c>
      <c r="AD118" s="163">
        <v>0</v>
      </c>
      <c r="AE118" s="163">
        <v>0</v>
      </c>
      <c r="AF118" s="169">
        <v>0</v>
      </c>
      <c r="AG118" s="163">
        <v>0</v>
      </c>
      <c r="AH118" s="163">
        <v>0</v>
      </c>
      <c r="AI118" s="163">
        <v>0</v>
      </c>
      <c r="AJ118" s="163">
        <v>0</v>
      </c>
      <c r="AK118" s="163">
        <v>0</v>
      </c>
      <c r="AL118" s="169">
        <v>0</v>
      </c>
      <c r="AM118" s="163">
        <v>0</v>
      </c>
      <c r="AN118" s="163">
        <v>0</v>
      </c>
      <c r="AO118" s="169">
        <v>0</v>
      </c>
      <c r="AP118" s="163">
        <v>0</v>
      </c>
      <c r="AQ118" s="163">
        <v>0</v>
      </c>
      <c r="AR118" s="163">
        <v>0</v>
      </c>
    </row>
    <row r="119" spans="1:44" s="162" customFormat="1" ht="36" customHeight="1" x14ac:dyDescent="0.25">
      <c r="A119" s="162">
        <v>1</v>
      </c>
      <c r="B119" s="165">
        <v>98</v>
      </c>
      <c r="C119" s="155" t="s">
        <v>1091</v>
      </c>
      <c r="D119" s="157">
        <v>1964</v>
      </c>
      <c r="E119" s="157"/>
      <c r="F119" s="166" t="s">
        <v>261</v>
      </c>
      <c r="G119" s="157">
        <v>2</v>
      </c>
      <c r="H119" s="157" t="s">
        <v>296</v>
      </c>
      <c r="I119" s="158">
        <v>669.2</v>
      </c>
      <c r="J119" s="158">
        <v>667</v>
      </c>
      <c r="K119" s="158">
        <v>667</v>
      </c>
      <c r="L119" s="167">
        <v>30</v>
      </c>
      <c r="M119" s="157" t="s">
        <v>259</v>
      </c>
      <c r="N119" s="157" t="s">
        <v>263</v>
      </c>
      <c r="O119" s="160" t="s">
        <v>1275</v>
      </c>
      <c r="P119" s="161">
        <v>50689.120000000003</v>
      </c>
      <c r="Q119" s="161">
        <v>0</v>
      </c>
      <c r="R119" s="161">
        <v>0</v>
      </c>
      <c r="S119" s="161">
        <v>50689.120000000003</v>
      </c>
      <c r="T119" s="161">
        <v>75.745845786013149</v>
      </c>
      <c r="U119" s="161">
        <v>75.745845786013149</v>
      </c>
      <c r="V119" s="168">
        <v>75.745845786013149</v>
      </c>
      <c r="W119" s="168">
        <v>0</v>
      </c>
      <c r="X119" s="168">
        <f t="shared" si="5"/>
        <v>0</v>
      </c>
      <c r="Y119" s="163">
        <v>0</v>
      </c>
      <c r="Z119" s="163">
        <v>0</v>
      </c>
      <c r="AA119" s="163">
        <v>0</v>
      </c>
      <c r="AB119" s="163">
        <v>0</v>
      </c>
      <c r="AC119" s="163">
        <v>0</v>
      </c>
      <c r="AD119" s="163">
        <v>0</v>
      </c>
      <c r="AE119" s="163">
        <v>0</v>
      </c>
      <c r="AF119" s="169">
        <v>0</v>
      </c>
      <c r="AG119" s="163">
        <v>0</v>
      </c>
      <c r="AH119" s="163">
        <v>0</v>
      </c>
      <c r="AI119" s="163">
        <v>0</v>
      </c>
      <c r="AJ119" s="163">
        <v>0</v>
      </c>
      <c r="AK119" s="163">
        <v>0</v>
      </c>
      <c r="AL119" s="169">
        <v>0</v>
      </c>
      <c r="AM119" s="163">
        <v>0</v>
      </c>
      <c r="AN119" s="163">
        <v>0</v>
      </c>
      <c r="AO119" s="169">
        <v>0</v>
      </c>
      <c r="AP119" s="163">
        <v>0</v>
      </c>
      <c r="AQ119" s="163">
        <v>0</v>
      </c>
      <c r="AR119" s="163">
        <v>0</v>
      </c>
    </row>
    <row r="120" spans="1:44" s="162" customFormat="1" ht="36" customHeight="1" x14ac:dyDescent="0.25">
      <c r="A120" s="162">
        <v>1</v>
      </c>
      <c r="B120" s="165">
        <v>99</v>
      </c>
      <c r="C120" s="155" t="s">
        <v>485</v>
      </c>
      <c r="D120" s="157">
        <v>1960</v>
      </c>
      <c r="E120" s="157"/>
      <c r="F120" s="166" t="s">
        <v>261</v>
      </c>
      <c r="G120" s="157">
        <v>5</v>
      </c>
      <c r="H120" s="157" t="s">
        <v>305</v>
      </c>
      <c r="I120" s="158">
        <v>3202.4</v>
      </c>
      <c r="J120" s="158">
        <v>2438.9</v>
      </c>
      <c r="K120" s="158">
        <v>2438.9</v>
      </c>
      <c r="L120" s="167">
        <v>120</v>
      </c>
      <c r="M120" s="157" t="s">
        <v>259</v>
      </c>
      <c r="N120" s="157" t="s">
        <v>263</v>
      </c>
      <c r="O120" s="160" t="s">
        <v>1049</v>
      </c>
      <c r="P120" s="161">
        <v>95587.09</v>
      </c>
      <c r="Q120" s="161">
        <v>0</v>
      </c>
      <c r="R120" s="161">
        <v>0</v>
      </c>
      <c r="S120" s="161">
        <v>95587.09</v>
      </c>
      <c r="T120" s="161">
        <v>29.848579190607044</v>
      </c>
      <c r="U120" s="161">
        <v>29.848579190607044</v>
      </c>
      <c r="V120" s="168">
        <v>29.848579190607044</v>
      </c>
      <c r="W120" s="168">
        <v>0</v>
      </c>
      <c r="X120" s="168">
        <f t="shared" si="5"/>
        <v>0</v>
      </c>
      <c r="Y120" s="163">
        <v>0</v>
      </c>
      <c r="Z120" s="163">
        <v>0</v>
      </c>
      <c r="AA120" s="163">
        <v>0</v>
      </c>
      <c r="AB120" s="163">
        <v>0</v>
      </c>
      <c r="AC120" s="163">
        <v>0</v>
      </c>
      <c r="AD120" s="163">
        <v>0</v>
      </c>
      <c r="AE120" s="163">
        <v>0</v>
      </c>
      <c r="AF120" s="169">
        <v>0</v>
      </c>
      <c r="AG120" s="163">
        <v>0</v>
      </c>
      <c r="AH120" s="163">
        <v>0</v>
      </c>
      <c r="AI120" s="163">
        <v>0</v>
      </c>
      <c r="AJ120" s="163">
        <v>0</v>
      </c>
      <c r="AK120" s="163">
        <v>0</v>
      </c>
      <c r="AL120" s="169">
        <v>0</v>
      </c>
      <c r="AM120" s="163">
        <v>0</v>
      </c>
      <c r="AN120" s="163">
        <v>0</v>
      </c>
      <c r="AO120" s="169">
        <v>0</v>
      </c>
      <c r="AP120" s="163">
        <v>0</v>
      </c>
      <c r="AQ120" s="163">
        <v>0</v>
      </c>
      <c r="AR120" s="163">
        <v>0</v>
      </c>
    </row>
    <row r="121" spans="1:44" s="162" customFormat="1" ht="36" customHeight="1" x14ac:dyDescent="0.25">
      <c r="A121" s="162">
        <v>1</v>
      </c>
      <c r="B121" s="165">
        <v>100</v>
      </c>
      <c r="C121" s="155" t="s">
        <v>1027</v>
      </c>
      <c r="D121" s="157">
        <v>1941</v>
      </c>
      <c r="E121" s="157"/>
      <c r="F121" s="166" t="s">
        <v>261</v>
      </c>
      <c r="G121" s="157">
        <v>3</v>
      </c>
      <c r="H121" s="157" t="s">
        <v>296</v>
      </c>
      <c r="I121" s="158">
        <v>1265</v>
      </c>
      <c r="J121" s="158">
        <v>1152.5999999999999</v>
      </c>
      <c r="K121" s="158">
        <v>1105.5</v>
      </c>
      <c r="L121" s="167">
        <v>60</v>
      </c>
      <c r="M121" s="157" t="s">
        <v>259</v>
      </c>
      <c r="N121" s="157" t="s">
        <v>263</v>
      </c>
      <c r="O121" s="160" t="s">
        <v>1035</v>
      </c>
      <c r="P121" s="161">
        <v>79784.160000000003</v>
      </c>
      <c r="Q121" s="161">
        <v>0</v>
      </c>
      <c r="R121" s="161">
        <v>0</v>
      </c>
      <c r="S121" s="161">
        <v>79784.160000000003</v>
      </c>
      <c r="T121" s="161">
        <v>63.070482213438737</v>
      </c>
      <c r="U121" s="161">
        <v>63.070482213438737</v>
      </c>
      <c r="V121" s="168">
        <v>63.070482213438737</v>
      </c>
      <c r="W121" s="168">
        <v>0</v>
      </c>
      <c r="X121" s="168">
        <f t="shared" si="5"/>
        <v>0</v>
      </c>
      <c r="Y121" s="163">
        <v>0</v>
      </c>
      <c r="Z121" s="163">
        <v>0</v>
      </c>
      <c r="AA121" s="163">
        <v>0</v>
      </c>
      <c r="AB121" s="163">
        <v>0</v>
      </c>
      <c r="AC121" s="163">
        <v>0</v>
      </c>
      <c r="AD121" s="163">
        <v>0</v>
      </c>
      <c r="AE121" s="163">
        <v>0</v>
      </c>
      <c r="AF121" s="169">
        <v>0</v>
      </c>
      <c r="AG121" s="163">
        <v>0</v>
      </c>
      <c r="AH121" s="163">
        <v>0</v>
      </c>
      <c r="AI121" s="163">
        <v>0</v>
      </c>
      <c r="AJ121" s="163">
        <v>0</v>
      </c>
      <c r="AK121" s="163">
        <v>0</v>
      </c>
      <c r="AL121" s="169">
        <v>0</v>
      </c>
      <c r="AM121" s="163">
        <v>0</v>
      </c>
      <c r="AN121" s="163">
        <v>0</v>
      </c>
      <c r="AO121" s="169">
        <v>0</v>
      </c>
      <c r="AP121" s="163">
        <v>0</v>
      </c>
      <c r="AQ121" s="163">
        <v>0</v>
      </c>
      <c r="AR121" s="163">
        <v>0</v>
      </c>
    </row>
    <row r="122" spans="1:44" s="162" customFormat="1" ht="36" customHeight="1" x14ac:dyDescent="0.25">
      <c r="A122" s="162">
        <v>1</v>
      </c>
      <c r="B122" s="165">
        <v>101</v>
      </c>
      <c r="C122" s="155" t="s">
        <v>1352</v>
      </c>
      <c r="D122" s="157">
        <v>1961</v>
      </c>
      <c r="E122" s="157"/>
      <c r="F122" s="166" t="s">
        <v>261</v>
      </c>
      <c r="G122" s="157" t="s">
        <v>363</v>
      </c>
      <c r="H122" s="157" t="s">
        <v>305</v>
      </c>
      <c r="I122" s="158">
        <v>2941.6</v>
      </c>
      <c r="J122" s="158">
        <v>2564.1</v>
      </c>
      <c r="K122" s="158">
        <v>2365.9</v>
      </c>
      <c r="L122" s="167">
        <v>130</v>
      </c>
      <c r="M122" s="157" t="s">
        <v>259</v>
      </c>
      <c r="N122" s="157" t="s">
        <v>263</v>
      </c>
      <c r="O122" s="160" t="s">
        <v>1336</v>
      </c>
      <c r="P122" s="161">
        <v>71679.100000000006</v>
      </c>
      <c r="Q122" s="161">
        <v>0</v>
      </c>
      <c r="R122" s="161">
        <v>0</v>
      </c>
      <c r="S122" s="161">
        <v>71679.100000000006</v>
      </c>
      <c r="T122" s="161">
        <v>24.367385096546101</v>
      </c>
      <c r="U122" s="161">
        <v>24.367385096546101</v>
      </c>
      <c r="V122" s="168">
        <v>24.367385096546101</v>
      </c>
      <c r="W122" s="168">
        <v>0</v>
      </c>
      <c r="X122" s="168">
        <f t="shared" si="5"/>
        <v>0</v>
      </c>
      <c r="Y122" s="163">
        <v>0</v>
      </c>
      <c r="Z122" s="163">
        <v>0</v>
      </c>
      <c r="AA122" s="163">
        <v>0</v>
      </c>
      <c r="AB122" s="163">
        <v>0</v>
      </c>
      <c r="AC122" s="163">
        <v>0</v>
      </c>
      <c r="AD122" s="163">
        <v>0</v>
      </c>
      <c r="AE122" s="163">
        <v>0</v>
      </c>
      <c r="AF122" s="169">
        <v>0</v>
      </c>
      <c r="AG122" s="163">
        <v>0</v>
      </c>
      <c r="AH122" s="163">
        <v>0</v>
      </c>
      <c r="AI122" s="163">
        <v>0</v>
      </c>
      <c r="AJ122" s="163">
        <v>0</v>
      </c>
      <c r="AK122" s="163">
        <v>0</v>
      </c>
      <c r="AL122" s="169">
        <v>0</v>
      </c>
      <c r="AM122" s="163">
        <v>0</v>
      </c>
      <c r="AN122" s="163">
        <v>0</v>
      </c>
      <c r="AO122" s="169">
        <v>0</v>
      </c>
      <c r="AP122" s="163">
        <v>0</v>
      </c>
      <c r="AQ122" s="163">
        <v>0</v>
      </c>
      <c r="AR122" s="163">
        <v>0</v>
      </c>
    </row>
    <row r="123" spans="1:44" s="162" customFormat="1" ht="36" customHeight="1" x14ac:dyDescent="0.25">
      <c r="A123" s="162">
        <v>1</v>
      </c>
      <c r="B123" s="165">
        <v>102</v>
      </c>
      <c r="C123" s="155" t="s">
        <v>1325</v>
      </c>
      <c r="D123" s="157">
        <v>1973</v>
      </c>
      <c r="E123" s="157"/>
      <c r="F123" s="166" t="s">
        <v>261</v>
      </c>
      <c r="G123" s="157">
        <v>9</v>
      </c>
      <c r="H123" s="157" t="s">
        <v>297</v>
      </c>
      <c r="I123" s="158">
        <v>1958.4</v>
      </c>
      <c r="J123" s="158">
        <v>1958.4</v>
      </c>
      <c r="K123" s="158">
        <v>1941.8</v>
      </c>
      <c r="L123" s="167">
        <v>92</v>
      </c>
      <c r="M123" s="157" t="s">
        <v>259</v>
      </c>
      <c r="N123" s="157" t="s">
        <v>263</v>
      </c>
      <c r="O123" s="160" t="s">
        <v>1337</v>
      </c>
      <c r="P123" s="161">
        <v>55904.38</v>
      </c>
      <c r="Q123" s="161">
        <v>0</v>
      </c>
      <c r="R123" s="161">
        <v>0</v>
      </c>
      <c r="S123" s="161">
        <v>55904.38</v>
      </c>
      <c r="T123" s="161">
        <v>28.545945669934639</v>
      </c>
      <c r="U123" s="161">
        <v>28.545945669934639</v>
      </c>
      <c r="V123" s="168">
        <v>28.545945669934639</v>
      </c>
      <c r="W123" s="168">
        <v>0</v>
      </c>
      <c r="X123" s="168">
        <f t="shared" si="5"/>
        <v>0</v>
      </c>
      <c r="Y123" s="163">
        <v>0</v>
      </c>
      <c r="Z123" s="163">
        <v>0</v>
      </c>
      <c r="AA123" s="163">
        <v>0</v>
      </c>
      <c r="AB123" s="163">
        <v>0</v>
      </c>
      <c r="AC123" s="163">
        <v>0</v>
      </c>
      <c r="AD123" s="163">
        <v>0</v>
      </c>
      <c r="AE123" s="163">
        <v>0</v>
      </c>
      <c r="AF123" s="169">
        <v>0</v>
      </c>
      <c r="AG123" s="163">
        <v>0</v>
      </c>
      <c r="AH123" s="163">
        <v>0</v>
      </c>
      <c r="AI123" s="163">
        <v>0</v>
      </c>
      <c r="AJ123" s="163">
        <v>0</v>
      </c>
      <c r="AK123" s="163">
        <v>0</v>
      </c>
      <c r="AL123" s="169">
        <v>0</v>
      </c>
      <c r="AM123" s="163">
        <v>0</v>
      </c>
      <c r="AN123" s="163">
        <v>0</v>
      </c>
      <c r="AO123" s="169">
        <v>0</v>
      </c>
      <c r="AP123" s="163">
        <v>0</v>
      </c>
      <c r="AQ123" s="163">
        <v>0</v>
      </c>
      <c r="AR123" s="163">
        <v>0</v>
      </c>
    </row>
    <row r="124" spans="1:44" s="162" customFormat="1" ht="36" customHeight="1" x14ac:dyDescent="0.25">
      <c r="A124" s="162">
        <v>1</v>
      </c>
      <c r="B124" s="165">
        <v>103</v>
      </c>
      <c r="C124" s="155" t="s">
        <v>1630</v>
      </c>
      <c r="D124" s="157">
        <v>1989</v>
      </c>
      <c r="E124" s="157"/>
      <c r="F124" s="166" t="s">
        <v>311</v>
      </c>
      <c r="G124" s="157">
        <v>7</v>
      </c>
      <c r="H124" s="157" t="s">
        <v>296</v>
      </c>
      <c r="I124" s="158">
        <v>4121.3999999999996</v>
      </c>
      <c r="J124" s="158">
        <v>3057</v>
      </c>
      <c r="K124" s="158">
        <v>3057</v>
      </c>
      <c r="L124" s="167">
        <v>163</v>
      </c>
      <c r="M124" s="157" t="s">
        <v>259</v>
      </c>
      <c r="N124" s="157" t="s">
        <v>263</v>
      </c>
      <c r="O124" s="160" t="s">
        <v>1633</v>
      </c>
      <c r="P124" s="161">
        <v>100382.56</v>
      </c>
      <c r="Q124" s="161">
        <v>0</v>
      </c>
      <c r="R124" s="161">
        <v>0</v>
      </c>
      <c r="S124" s="161">
        <v>100382.56</v>
      </c>
      <c r="T124" s="161">
        <v>24.356422574853205</v>
      </c>
      <c r="U124" s="161">
        <v>24.356422574853205</v>
      </c>
      <c r="V124" s="168">
        <v>24.356422574853205</v>
      </c>
      <c r="W124" s="168">
        <v>0</v>
      </c>
      <c r="X124" s="168">
        <f t="shared" si="5"/>
        <v>0</v>
      </c>
      <c r="Y124" s="163">
        <v>0</v>
      </c>
      <c r="Z124" s="163">
        <v>0</v>
      </c>
      <c r="AA124" s="163">
        <v>0</v>
      </c>
      <c r="AB124" s="163">
        <v>0</v>
      </c>
      <c r="AC124" s="163">
        <v>0</v>
      </c>
      <c r="AD124" s="163">
        <v>0</v>
      </c>
      <c r="AE124" s="163">
        <v>0</v>
      </c>
      <c r="AF124" s="169">
        <v>0</v>
      </c>
      <c r="AG124" s="163">
        <v>0</v>
      </c>
      <c r="AH124" s="163">
        <v>0</v>
      </c>
      <c r="AI124" s="163">
        <v>0</v>
      </c>
      <c r="AJ124" s="163">
        <v>0</v>
      </c>
      <c r="AK124" s="163">
        <v>0</v>
      </c>
      <c r="AL124" s="169">
        <v>0</v>
      </c>
      <c r="AM124" s="163">
        <v>0</v>
      </c>
      <c r="AN124" s="163">
        <v>0</v>
      </c>
      <c r="AO124" s="169">
        <v>0</v>
      </c>
      <c r="AP124" s="163">
        <v>0</v>
      </c>
      <c r="AQ124" s="163">
        <v>0</v>
      </c>
      <c r="AR124" s="163">
        <v>0</v>
      </c>
    </row>
    <row r="125" spans="1:44" s="162" customFormat="1" ht="36" customHeight="1" x14ac:dyDescent="0.25">
      <c r="A125" s="162">
        <v>1</v>
      </c>
      <c r="B125" s="165">
        <v>104</v>
      </c>
      <c r="C125" s="155" t="s">
        <v>511</v>
      </c>
      <c r="D125" s="157">
        <v>1997</v>
      </c>
      <c r="E125" s="157"/>
      <c r="F125" s="166" t="s">
        <v>261</v>
      </c>
      <c r="G125" s="157">
        <v>4</v>
      </c>
      <c r="H125" s="157" t="s">
        <v>305</v>
      </c>
      <c r="I125" s="161">
        <v>2862.3</v>
      </c>
      <c r="J125" s="161">
        <v>2046.7</v>
      </c>
      <c r="K125" s="161">
        <v>2046.7</v>
      </c>
      <c r="L125" s="167">
        <v>95</v>
      </c>
      <c r="M125" s="157" t="s">
        <v>259</v>
      </c>
      <c r="N125" s="157" t="s">
        <v>263</v>
      </c>
      <c r="O125" s="160" t="s">
        <v>1351</v>
      </c>
      <c r="P125" s="161">
        <v>82721.55</v>
      </c>
      <c r="Q125" s="161">
        <v>0</v>
      </c>
      <c r="R125" s="161">
        <v>0</v>
      </c>
      <c r="S125" s="161">
        <v>82721.55</v>
      </c>
      <c r="T125" s="161">
        <v>28.900377318939313</v>
      </c>
      <c r="U125" s="161">
        <v>28.900377318939313</v>
      </c>
      <c r="V125" s="168">
        <v>28.900377318939313</v>
      </c>
      <c r="W125" s="168">
        <v>0</v>
      </c>
      <c r="X125" s="168">
        <f t="shared" si="5"/>
        <v>0</v>
      </c>
      <c r="Y125" s="163">
        <v>0</v>
      </c>
      <c r="Z125" s="163">
        <v>0</v>
      </c>
      <c r="AA125" s="163">
        <v>0</v>
      </c>
      <c r="AB125" s="163">
        <v>0</v>
      </c>
      <c r="AC125" s="163">
        <v>0</v>
      </c>
      <c r="AD125" s="163">
        <v>0</v>
      </c>
      <c r="AE125" s="163">
        <v>0</v>
      </c>
      <c r="AF125" s="169">
        <v>0</v>
      </c>
      <c r="AG125" s="163">
        <v>0</v>
      </c>
      <c r="AH125" s="163">
        <v>0</v>
      </c>
      <c r="AI125" s="163">
        <v>0</v>
      </c>
      <c r="AJ125" s="163">
        <v>0</v>
      </c>
      <c r="AK125" s="163">
        <v>0</v>
      </c>
      <c r="AL125" s="169">
        <v>0</v>
      </c>
      <c r="AM125" s="163">
        <v>0</v>
      </c>
      <c r="AN125" s="163">
        <v>0</v>
      </c>
      <c r="AO125" s="169">
        <v>0</v>
      </c>
      <c r="AP125" s="163">
        <v>0</v>
      </c>
      <c r="AQ125" s="163">
        <v>0</v>
      </c>
      <c r="AR125" s="163">
        <v>0</v>
      </c>
    </row>
    <row r="126" spans="1:44" s="162" customFormat="1" ht="36" customHeight="1" x14ac:dyDescent="0.25">
      <c r="B126" s="155" t="s">
        <v>723</v>
      </c>
      <c r="C126" s="170"/>
      <c r="D126" s="157" t="s">
        <v>855</v>
      </c>
      <c r="E126" s="157" t="s">
        <v>855</v>
      </c>
      <c r="F126" s="157" t="s">
        <v>855</v>
      </c>
      <c r="G126" s="157" t="s">
        <v>855</v>
      </c>
      <c r="H126" s="157" t="s">
        <v>855</v>
      </c>
      <c r="I126" s="158">
        <v>54718.7</v>
      </c>
      <c r="J126" s="158">
        <v>51101.900000000009</v>
      </c>
      <c r="K126" s="158">
        <v>48430.100000000006</v>
      </c>
      <c r="L126" s="159">
        <v>2187</v>
      </c>
      <c r="M126" s="157" t="s">
        <v>855</v>
      </c>
      <c r="N126" s="157" t="s">
        <v>855</v>
      </c>
      <c r="O126" s="160" t="s">
        <v>855</v>
      </c>
      <c r="P126" s="158">
        <v>50842017.239999995</v>
      </c>
      <c r="Q126" s="158">
        <v>0</v>
      </c>
      <c r="R126" s="158">
        <v>0</v>
      </c>
      <c r="S126" s="158">
        <v>50842017.239999995</v>
      </c>
      <c r="T126" s="161">
        <v>929.1525061816161</v>
      </c>
      <c r="U126" s="161">
        <v>9318.6816113342247</v>
      </c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</row>
    <row r="127" spans="1:44" s="162" customFormat="1" ht="61.5" x14ac:dyDescent="0.25">
      <c r="A127" s="162">
        <v>1</v>
      </c>
      <c r="B127" s="165">
        <v>105</v>
      </c>
      <c r="C127" s="155" t="s">
        <v>428</v>
      </c>
      <c r="D127" s="157">
        <v>1966</v>
      </c>
      <c r="E127" s="157"/>
      <c r="F127" s="166" t="s">
        <v>261</v>
      </c>
      <c r="G127" s="157">
        <v>2</v>
      </c>
      <c r="H127" s="157" t="s">
        <v>296</v>
      </c>
      <c r="I127" s="161">
        <v>766.7</v>
      </c>
      <c r="J127" s="161">
        <v>707.3</v>
      </c>
      <c r="K127" s="161">
        <v>707.3</v>
      </c>
      <c r="L127" s="167">
        <v>39</v>
      </c>
      <c r="M127" s="157" t="s">
        <v>259</v>
      </c>
      <c r="N127" s="157" t="s">
        <v>263</v>
      </c>
      <c r="O127" s="160" t="s">
        <v>333</v>
      </c>
      <c r="P127" s="161">
        <v>2291514.0300000003</v>
      </c>
      <c r="Q127" s="161">
        <v>0</v>
      </c>
      <c r="R127" s="161">
        <v>0</v>
      </c>
      <c r="S127" s="161">
        <v>2291514.0300000003</v>
      </c>
      <c r="T127" s="161">
        <v>2988.8013955914962</v>
      </c>
      <c r="U127" s="161">
        <v>7399.3870071736028</v>
      </c>
      <c r="V127" s="168">
        <v>7399.3870071736028</v>
      </c>
      <c r="W127" s="168">
        <v>4410.5856115821061</v>
      </c>
      <c r="X127" s="168">
        <f t="shared" ref="X127:X155" si="10">U127-T127</f>
        <v>4410.5856115821061</v>
      </c>
      <c r="Y127" s="163">
        <v>0</v>
      </c>
      <c r="Z127" s="163">
        <v>0</v>
      </c>
      <c r="AA127" s="163">
        <v>0</v>
      </c>
      <c r="AB127" s="163">
        <v>0</v>
      </c>
      <c r="AC127" s="163">
        <v>0</v>
      </c>
      <c r="AD127" s="163">
        <v>0</v>
      </c>
      <c r="AE127" s="163">
        <v>0</v>
      </c>
      <c r="AF127" s="169">
        <v>0</v>
      </c>
      <c r="AG127" s="163">
        <v>636.21</v>
      </c>
      <c r="AH127" s="169">
        <f t="shared" ref="AH127:AH129" si="11">8917.04*AG127/I127</f>
        <v>7399.3870071736028</v>
      </c>
      <c r="AI127" s="163">
        <v>0</v>
      </c>
      <c r="AJ127" s="163">
        <v>0</v>
      </c>
      <c r="AK127" s="163">
        <v>0</v>
      </c>
      <c r="AL127" s="169">
        <v>0</v>
      </c>
      <c r="AM127" s="163">
        <v>0</v>
      </c>
      <c r="AN127" s="163">
        <v>0</v>
      </c>
      <c r="AO127" s="169">
        <v>0</v>
      </c>
      <c r="AP127" s="163">
        <v>0</v>
      </c>
      <c r="AQ127" s="163">
        <v>0</v>
      </c>
      <c r="AR127" s="163">
        <v>0</v>
      </c>
    </row>
    <row r="128" spans="1:44" s="162" customFormat="1" ht="36" customHeight="1" x14ac:dyDescent="0.25">
      <c r="A128" s="162">
        <v>1</v>
      </c>
      <c r="B128" s="165">
        <v>106</v>
      </c>
      <c r="C128" s="155" t="s">
        <v>429</v>
      </c>
      <c r="D128" s="157">
        <v>1959</v>
      </c>
      <c r="E128" s="157"/>
      <c r="F128" s="166" t="s">
        <v>261</v>
      </c>
      <c r="G128" s="157">
        <v>2</v>
      </c>
      <c r="H128" s="157" t="s">
        <v>296</v>
      </c>
      <c r="I128" s="161">
        <v>680.5</v>
      </c>
      <c r="J128" s="161">
        <v>632.1</v>
      </c>
      <c r="K128" s="161">
        <v>632.1</v>
      </c>
      <c r="L128" s="167">
        <v>38</v>
      </c>
      <c r="M128" s="157" t="s">
        <v>259</v>
      </c>
      <c r="N128" s="157" t="s">
        <v>260</v>
      </c>
      <c r="O128" s="160" t="s">
        <v>262</v>
      </c>
      <c r="P128" s="161">
        <v>2189911.6500000004</v>
      </c>
      <c r="Q128" s="161">
        <v>0</v>
      </c>
      <c r="R128" s="161">
        <v>0</v>
      </c>
      <c r="S128" s="161">
        <v>2189911.6500000004</v>
      </c>
      <c r="T128" s="161">
        <v>3218.09206465834</v>
      </c>
      <c r="U128" s="161">
        <v>7673.3717172667166</v>
      </c>
      <c r="V128" s="168">
        <v>7673.3717172667166</v>
      </c>
      <c r="W128" s="168">
        <v>4455.2796526083766</v>
      </c>
      <c r="X128" s="168">
        <f t="shared" si="10"/>
        <v>4455.2796526083766</v>
      </c>
      <c r="Y128" s="163">
        <v>0</v>
      </c>
      <c r="Z128" s="163">
        <v>0</v>
      </c>
      <c r="AA128" s="163">
        <v>0</v>
      </c>
      <c r="AB128" s="163">
        <v>0</v>
      </c>
      <c r="AC128" s="163">
        <v>0</v>
      </c>
      <c r="AD128" s="163">
        <v>0</v>
      </c>
      <c r="AE128" s="163">
        <v>0</v>
      </c>
      <c r="AF128" s="169">
        <v>0</v>
      </c>
      <c r="AG128" s="163">
        <v>585.59</v>
      </c>
      <c r="AH128" s="169">
        <f t="shared" si="11"/>
        <v>7673.3717172667166</v>
      </c>
      <c r="AI128" s="163">
        <v>0</v>
      </c>
      <c r="AJ128" s="163">
        <v>0</v>
      </c>
      <c r="AK128" s="163">
        <v>0</v>
      </c>
      <c r="AL128" s="169">
        <v>0</v>
      </c>
      <c r="AM128" s="163">
        <v>0</v>
      </c>
      <c r="AN128" s="163">
        <v>0</v>
      </c>
      <c r="AO128" s="169">
        <v>0</v>
      </c>
      <c r="AP128" s="163">
        <v>0</v>
      </c>
      <c r="AQ128" s="163">
        <v>0</v>
      </c>
      <c r="AR128" s="163">
        <v>0</v>
      </c>
    </row>
    <row r="129" spans="1:44" s="162" customFormat="1" ht="36" customHeight="1" x14ac:dyDescent="0.25">
      <c r="A129" s="162">
        <v>1</v>
      </c>
      <c r="B129" s="165">
        <v>107</v>
      </c>
      <c r="C129" s="155" t="s">
        <v>430</v>
      </c>
      <c r="D129" s="157">
        <v>1958</v>
      </c>
      <c r="E129" s="157"/>
      <c r="F129" s="166" t="s">
        <v>261</v>
      </c>
      <c r="G129" s="157">
        <v>2</v>
      </c>
      <c r="H129" s="157" t="s">
        <v>296</v>
      </c>
      <c r="I129" s="161">
        <v>615</v>
      </c>
      <c r="J129" s="161">
        <v>568.29999999999995</v>
      </c>
      <c r="K129" s="161">
        <v>568.29999999999995</v>
      </c>
      <c r="L129" s="167">
        <v>25</v>
      </c>
      <c r="M129" s="157" t="s">
        <v>259</v>
      </c>
      <c r="N129" s="157" t="s">
        <v>260</v>
      </c>
      <c r="O129" s="160" t="s">
        <v>262</v>
      </c>
      <c r="P129" s="161">
        <v>2241889.83</v>
      </c>
      <c r="Q129" s="161">
        <v>0</v>
      </c>
      <c r="R129" s="161">
        <v>0</v>
      </c>
      <c r="S129" s="161">
        <v>2241889.83</v>
      </c>
      <c r="T129" s="161">
        <v>3645.3493170731708</v>
      </c>
      <c r="U129" s="161">
        <v>7472.6245125203268</v>
      </c>
      <c r="V129" s="168">
        <v>7472.6245125203268</v>
      </c>
      <c r="W129" s="168">
        <v>3827.275195447156</v>
      </c>
      <c r="X129" s="168">
        <f t="shared" si="10"/>
        <v>3827.275195447156</v>
      </c>
      <c r="Y129" s="163">
        <v>0</v>
      </c>
      <c r="Z129" s="163">
        <v>0</v>
      </c>
      <c r="AA129" s="163">
        <v>0</v>
      </c>
      <c r="AB129" s="163">
        <v>0</v>
      </c>
      <c r="AC129" s="163">
        <v>0</v>
      </c>
      <c r="AD129" s="163">
        <v>0</v>
      </c>
      <c r="AE129" s="163">
        <v>0</v>
      </c>
      <c r="AF129" s="169">
        <v>0</v>
      </c>
      <c r="AG129" s="163">
        <v>515.38</v>
      </c>
      <c r="AH129" s="169">
        <f t="shared" si="11"/>
        <v>7472.6245125203268</v>
      </c>
      <c r="AI129" s="163">
        <v>0</v>
      </c>
      <c r="AJ129" s="163">
        <v>0</v>
      </c>
      <c r="AK129" s="163">
        <v>0</v>
      </c>
      <c r="AL129" s="169">
        <v>0</v>
      </c>
      <c r="AM129" s="163">
        <v>0</v>
      </c>
      <c r="AN129" s="163">
        <v>0</v>
      </c>
      <c r="AO129" s="169">
        <v>0</v>
      </c>
      <c r="AP129" s="163">
        <v>0</v>
      </c>
      <c r="AQ129" s="163">
        <v>0</v>
      </c>
      <c r="AR129" s="163">
        <v>0</v>
      </c>
    </row>
    <row r="130" spans="1:44" s="162" customFormat="1" ht="36" customHeight="1" x14ac:dyDescent="0.25">
      <c r="A130" s="162">
        <v>1</v>
      </c>
      <c r="B130" s="165">
        <v>108</v>
      </c>
      <c r="C130" s="155" t="s">
        <v>431</v>
      </c>
      <c r="D130" s="157">
        <v>1969</v>
      </c>
      <c r="E130" s="157"/>
      <c r="F130" s="166" t="s">
        <v>261</v>
      </c>
      <c r="G130" s="157">
        <v>2</v>
      </c>
      <c r="H130" s="157" t="s">
        <v>296</v>
      </c>
      <c r="I130" s="161">
        <v>725.2</v>
      </c>
      <c r="J130" s="161">
        <v>674.9</v>
      </c>
      <c r="K130" s="161">
        <v>674.9</v>
      </c>
      <c r="L130" s="167">
        <v>25</v>
      </c>
      <c r="M130" s="157" t="s">
        <v>259</v>
      </c>
      <c r="N130" s="157" t="s">
        <v>260</v>
      </c>
      <c r="O130" s="160" t="s">
        <v>262</v>
      </c>
      <c r="P130" s="161">
        <v>55080.59</v>
      </c>
      <c r="Q130" s="161">
        <v>0</v>
      </c>
      <c r="R130" s="161">
        <v>0</v>
      </c>
      <c r="S130" s="161">
        <v>55080.59</v>
      </c>
      <c r="T130" s="161">
        <v>75.952275234418082</v>
      </c>
      <c r="U130" s="161">
        <v>75.952275234418082</v>
      </c>
      <c r="V130" s="168">
        <v>75.952275234418082</v>
      </c>
      <c r="W130" s="168">
        <v>0</v>
      </c>
      <c r="X130" s="168">
        <f t="shared" si="10"/>
        <v>0</v>
      </c>
      <c r="Y130" s="163">
        <v>0</v>
      </c>
      <c r="Z130" s="163">
        <v>0</v>
      </c>
      <c r="AA130" s="163">
        <v>0</v>
      </c>
      <c r="AB130" s="163">
        <v>0</v>
      </c>
      <c r="AC130" s="163">
        <v>0</v>
      </c>
      <c r="AD130" s="163">
        <v>0</v>
      </c>
      <c r="AE130" s="163">
        <v>0</v>
      </c>
      <c r="AF130" s="169">
        <v>0</v>
      </c>
      <c r="AG130" s="163">
        <v>0</v>
      </c>
      <c r="AH130" s="163">
        <v>0</v>
      </c>
      <c r="AI130" s="163">
        <v>0</v>
      </c>
      <c r="AJ130" s="163">
        <v>0</v>
      </c>
      <c r="AK130" s="163">
        <v>0</v>
      </c>
      <c r="AL130" s="169">
        <v>0</v>
      </c>
      <c r="AM130" s="163">
        <v>0</v>
      </c>
      <c r="AN130" s="163">
        <v>0</v>
      </c>
      <c r="AO130" s="169">
        <v>0</v>
      </c>
      <c r="AP130" s="163">
        <v>0</v>
      </c>
      <c r="AQ130" s="163">
        <v>0</v>
      </c>
      <c r="AR130" s="163">
        <v>0</v>
      </c>
    </row>
    <row r="131" spans="1:44" s="162" customFormat="1" ht="36" customHeight="1" x14ac:dyDescent="0.25">
      <c r="A131" s="162">
        <v>1</v>
      </c>
      <c r="B131" s="165">
        <v>109</v>
      </c>
      <c r="C131" s="155" t="s">
        <v>432</v>
      </c>
      <c r="D131" s="157">
        <v>1959</v>
      </c>
      <c r="E131" s="157"/>
      <c r="F131" s="166" t="s">
        <v>261</v>
      </c>
      <c r="G131" s="157">
        <v>2</v>
      </c>
      <c r="H131" s="157" t="s">
        <v>296</v>
      </c>
      <c r="I131" s="161">
        <v>654.20000000000005</v>
      </c>
      <c r="J131" s="161">
        <v>602.9</v>
      </c>
      <c r="K131" s="161">
        <v>602.9</v>
      </c>
      <c r="L131" s="167">
        <v>34</v>
      </c>
      <c r="M131" s="157" t="s">
        <v>259</v>
      </c>
      <c r="N131" s="157" t="s">
        <v>260</v>
      </c>
      <c r="O131" s="160" t="s">
        <v>262</v>
      </c>
      <c r="P131" s="161">
        <v>2479536.17</v>
      </c>
      <c r="Q131" s="161">
        <v>0</v>
      </c>
      <c r="R131" s="161">
        <v>0</v>
      </c>
      <c r="S131" s="161">
        <v>2479536.17</v>
      </c>
      <c r="T131" s="161">
        <v>3790.1806328339953</v>
      </c>
      <c r="U131" s="161">
        <v>8148.691567104861</v>
      </c>
      <c r="V131" s="168">
        <v>8148.691567104861</v>
      </c>
      <c r="W131" s="168">
        <v>4358.5109342708656</v>
      </c>
      <c r="X131" s="168">
        <f t="shared" si="10"/>
        <v>4358.5109342708656</v>
      </c>
      <c r="Y131" s="163">
        <v>0</v>
      </c>
      <c r="Z131" s="163">
        <v>0</v>
      </c>
      <c r="AA131" s="163">
        <v>0</v>
      </c>
      <c r="AB131" s="163">
        <v>0</v>
      </c>
      <c r="AC131" s="163">
        <v>0</v>
      </c>
      <c r="AD131" s="163">
        <v>0</v>
      </c>
      <c r="AE131" s="163">
        <v>0</v>
      </c>
      <c r="AF131" s="169">
        <v>0</v>
      </c>
      <c r="AG131" s="163">
        <v>597.83000000000004</v>
      </c>
      <c r="AH131" s="169">
        <f t="shared" ref="AH131:AH137" si="12">8917.04*AG131/I131</f>
        <v>8148.691567104861</v>
      </c>
      <c r="AI131" s="163">
        <v>0</v>
      </c>
      <c r="AJ131" s="163">
        <v>0</v>
      </c>
      <c r="AK131" s="163">
        <v>0</v>
      </c>
      <c r="AL131" s="169">
        <v>0</v>
      </c>
      <c r="AM131" s="163">
        <v>0</v>
      </c>
      <c r="AN131" s="163">
        <v>0</v>
      </c>
      <c r="AO131" s="169">
        <v>0</v>
      </c>
      <c r="AP131" s="163">
        <v>0</v>
      </c>
      <c r="AQ131" s="163">
        <v>0</v>
      </c>
      <c r="AR131" s="163">
        <v>0</v>
      </c>
    </row>
    <row r="132" spans="1:44" s="162" customFormat="1" ht="61.5" x14ac:dyDescent="0.25">
      <c r="A132" s="162">
        <v>1</v>
      </c>
      <c r="B132" s="165">
        <v>110</v>
      </c>
      <c r="C132" s="155" t="s">
        <v>433</v>
      </c>
      <c r="D132" s="157">
        <v>1959</v>
      </c>
      <c r="E132" s="157"/>
      <c r="F132" s="166" t="s">
        <v>261</v>
      </c>
      <c r="G132" s="157">
        <v>2</v>
      </c>
      <c r="H132" s="157" t="s">
        <v>296</v>
      </c>
      <c r="I132" s="161">
        <v>673.3</v>
      </c>
      <c r="J132" s="161">
        <v>622.29999999999995</v>
      </c>
      <c r="K132" s="161">
        <v>622.29999999999995</v>
      </c>
      <c r="L132" s="167">
        <v>42</v>
      </c>
      <c r="M132" s="157" t="s">
        <v>259</v>
      </c>
      <c r="N132" s="157" t="s">
        <v>263</v>
      </c>
      <c r="O132" s="160" t="s">
        <v>333</v>
      </c>
      <c r="P132" s="161">
        <v>2128855.41</v>
      </c>
      <c r="Q132" s="161">
        <v>0</v>
      </c>
      <c r="R132" s="161">
        <v>0</v>
      </c>
      <c r="S132" s="161">
        <v>2128855.41</v>
      </c>
      <c r="T132" s="161">
        <v>3161.8229763849699</v>
      </c>
      <c r="U132" s="161">
        <v>8187.0426068617262</v>
      </c>
      <c r="V132" s="168">
        <v>8187.0426068617262</v>
      </c>
      <c r="W132" s="168">
        <v>5025.2196304767567</v>
      </c>
      <c r="X132" s="168">
        <f t="shared" si="10"/>
        <v>5025.2196304767567</v>
      </c>
      <c r="Y132" s="163">
        <v>0</v>
      </c>
      <c r="Z132" s="163">
        <v>0</v>
      </c>
      <c r="AA132" s="163">
        <v>0</v>
      </c>
      <c r="AB132" s="163">
        <v>0</v>
      </c>
      <c r="AC132" s="163">
        <v>0</v>
      </c>
      <c r="AD132" s="163">
        <v>0</v>
      </c>
      <c r="AE132" s="163">
        <v>0</v>
      </c>
      <c r="AF132" s="169">
        <v>0</v>
      </c>
      <c r="AG132" s="163">
        <v>618.17999999999995</v>
      </c>
      <c r="AH132" s="169">
        <f t="shared" si="12"/>
        <v>8187.0426068617262</v>
      </c>
      <c r="AI132" s="163">
        <v>0</v>
      </c>
      <c r="AJ132" s="163">
        <v>0</v>
      </c>
      <c r="AK132" s="163">
        <v>0</v>
      </c>
      <c r="AL132" s="169">
        <v>0</v>
      </c>
      <c r="AM132" s="163">
        <v>0</v>
      </c>
      <c r="AN132" s="163">
        <v>0</v>
      </c>
      <c r="AO132" s="169">
        <v>0</v>
      </c>
      <c r="AP132" s="163">
        <v>0</v>
      </c>
      <c r="AQ132" s="163">
        <v>0</v>
      </c>
      <c r="AR132" s="163">
        <v>0</v>
      </c>
    </row>
    <row r="133" spans="1:44" s="162" customFormat="1" ht="61.5" x14ac:dyDescent="0.25">
      <c r="A133" s="162">
        <v>1</v>
      </c>
      <c r="B133" s="165">
        <v>111</v>
      </c>
      <c r="C133" s="155" t="s">
        <v>434</v>
      </c>
      <c r="D133" s="157">
        <v>1962</v>
      </c>
      <c r="E133" s="157"/>
      <c r="F133" s="166" t="s">
        <v>261</v>
      </c>
      <c r="G133" s="157">
        <v>3</v>
      </c>
      <c r="H133" s="157" t="s">
        <v>296</v>
      </c>
      <c r="I133" s="161">
        <v>1048.8</v>
      </c>
      <c r="J133" s="161">
        <v>975.2</v>
      </c>
      <c r="K133" s="161">
        <v>975.2</v>
      </c>
      <c r="L133" s="167">
        <v>56</v>
      </c>
      <c r="M133" s="157" t="s">
        <v>259</v>
      </c>
      <c r="N133" s="157" t="s">
        <v>263</v>
      </c>
      <c r="O133" s="160" t="s">
        <v>339</v>
      </c>
      <c r="P133" s="161">
        <v>2540318.89</v>
      </c>
      <c r="Q133" s="161">
        <v>0</v>
      </c>
      <c r="R133" s="161">
        <v>0</v>
      </c>
      <c r="S133" s="161">
        <v>2540318.89</v>
      </c>
      <c r="T133" s="161">
        <v>2422.1194603356221</v>
      </c>
      <c r="U133" s="161">
        <v>4661.9761090770417</v>
      </c>
      <c r="V133" s="168">
        <v>4661.9761090770417</v>
      </c>
      <c r="W133" s="168">
        <v>2239.8566487414196</v>
      </c>
      <c r="X133" s="168">
        <f t="shared" si="10"/>
        <v>2239.8566487414196</v>
      </c>
      <c r="Y133" s="163">
        <v>0</v>
      </c>
      <c r="Z133" s="163">
        <v>0</v>
      </c>
      <c r="AA133" s="163">
        <v>0</v>
      </c>
      <c r="AB133" s="163">
        <v>0</v>
      </c>
      <c r="AC133" s="163">
        <v>0</v>
      </c>
      <c r="AD133" s="163">
        <v>0</v>
      </c>
      <c r="AE133" s="163">
        <v>0</v>
      </c>
      <c r="AF133" s="169">
        <v>0</v>
      </c>
      <c r="AG133" s="163">
        <v>548.33000000000004</v>
      </c>
      <c r="AH133" s="169">
        <f t="shared" si="12"/>
        <v>4661.9761090770417</v>
      </c>
      <c r="AI133" s="163">
        <v>0</v>
      </c>
      <c r="AJ133" s="163">
        <v>0</v>
      </c>
      <c r="AK133" s="163">
        <v>0</v>
      </c>
      <c r="AL133" s="169">
        <v>0</v>
      </c>
      <c r="AM133" s="163">
        <v>0</v>
      </c>
      <c r="AN133" s="163">
        <v>0</v>
      </c>
      <c r="AO133" s="169">
        <v>0</v>
      </c>
      <c r="AP133" s="163">
        <v>0</v>
      </c>
      <c r="AQ133" s="163">
        <v>0</v>
      </c>
      <c r="AR133" s="163">
        <v>0</v>
      </c>
    </row>
    <row r="134" spans="1:44" s="162" customFormat="1" ht="61.5" x14ac:dyDescent="0.25">
      <c r="A134" s="162">
        <v>1</v>
      </c>
      <c r="B134" s="165">
        <v>112</v>
      </c>
      <c r="C134" s="155" t="s">
        <v>435</v>
      </c>
      <c r="D134" s="157">
        <v>1962</v>
      </c>
      <c r="E134" s="157"/>
      <c r="F134" s="166" t="s">
        <v>261</v>
      </c>
      <c r="G134" s="157">
        <v>2</v>
      </c>
      <c r="H134" s="157" t="s">
        <v>296</v>
      </c>
      <c r="I134" s="161">
        <v>679.6</v>
      </c>
      <c r="J134" s="161">
        <v>631.6</v>
      </c>
      <c r="K134" s="161">
        <v>631.6</v>
      </c>
      <c r="L134" s="167">
        <v>42</v>
      </c>
      <c r="M134" s="157" t="s">
        <v>259</v>
      </c>
      <c r="N134" s="157" t="s">
        <v>263</v>
      </c>
      <c r="O134" s="160" t="s">
        <v>333</v>
      </c>
      <c r="P134" s="161">
        <v>2317566.0299999998</v>
      </c>
      <c r="Q134" s="161">
        <v>0</v>
      </c>
      <c r="R134" s="161">
        <v>0</v>
      </c>
      <c r="S134" s="161">
        <v>2317566.0299999998</v>
      </c>
      <c r="T134" s="161">
        <v>3410.1913331371393</v>
      </c>
      <c r="U134" s="161">
        <v>7366.661179517364</v>
      </c>
      <c r="V134" s="168">
        <v>7366.661179517364</v>
      </c>
      <c r="W134" s="168">
        <v>3956.4698463802247</v>
      </c>
      <c r="X134" s="168">
        <f t="shared" si="10"/>
        <v>3956.4698463802247</v>
      </c>
      <c r="Y134" s="163">
        <v>0</v>
      </c>
      <c r="Z134" s="163">
        <v>0</v>
      </c>
      <c r="AA134" s="163">
        <v>0</v>
      </c>
      <c r="AB134" s="163">
        <v>0</v>
      </c>
      <c r="AC134" s="163">
        <v>0</v>
      </c>
      <c r="AD134" s="163">
        <v>0</v>
      </c>
      <c r="AE134" s="163">
        <v>0</v>
      </c>
      <c r="AF134" s="169">
        <v>0</v>
      </c>
      <c r="AG134" s="163">
        <v>561.44000000000005</v>
      </c>
      <c r="AH134" s="169">
        <f t="shared" si="12"/>
        <v>7366.661179517364</v>
      </c>
      <c r="AI134" s="163">
        <v>0</v>
      </c>
      <c r="AJ134" s="163">
        <v>0</v>
      </c>
      <c r="AK134" s="163">
        <v>0</v>
      </c>
      <c r="AL134" s="169">
        <v>0</v>
      </c>
      <c r="AM134" s="163">
        <v>0</v>
      </c>
      <c r="AN134" s="163">
        <v>0</v>
      </c>
      <c r="AO134" s="169">
        <v>0</v>
      </c>
      <c r="AP134" s="163">
        <v>0</v>
      </c>
      <c r="AQ134" s="163">
        <v>0</v>
      </c>
      <c r="AR134" s="163">
        <v>0</v>
      </c>
    </row>
    <row r="135" spans="1:44" s="162" customFormat="1" ht="61.5" x14ac:dyDescent="0.25">
      <c r="A135" s="162">
        <v>1</v>
      </c>
      <c r="B135" s="165">
        <v>113</v>
      </c>
      <c r="C135" s="155" t="s">
        <v>436</v>
      </c>
      <c r="D135" s="157">
        <v>1962</v>
      </c>
      <c r="E135" s="157"/>
      <c r="F135" s="166" t="s">
        <v>261</v>
      </c>
      <c r="G135" s="157">
        <v>2</v>
      </c>
      <c r="H135" s="157" t="s">
        <v>296</v>
      </c>
      <c r="I135" s="161">
        <v>696.3</v>
      </c>
      <c r="J135" s="161">
        <v>645.29999999999995</v>
      </c>
      <c r="K135" s="161">
        <v>645.29999999999995</v>
      </c>
      <c r="L135" s="167">
        <v>42</v>
      </c>
      <c r="M135" s="157" t="s">
        <v>259</v>
      </c>
      <c r="N135" s="157" t="s">
        <v>263</v>
      </c>
      <c r="O135" s="160" t="s">
        <v>333</v>
      </c>
      <c r="P135" s="161">
        <v>2392182.6</v>
      </c>
      <c r="Q135" s="161">
        <v>0</v>
      </c>
      <c r="R135" s="161">
        <v>0</v>
      </c>
      <c r="S135" s="161">
        <v>2392182.6</v>
      </c>
      <c r="T135" s="161">
        <v>3435.5631193451104</v>
      </c>
      <c r="U135" s="161">
        <v>7503.3504328594008</v>
      </c>
      <c r="V135" s="168">
        <v>7503.3504328594008</v>
      </c>
      <c r="W135" s="168">
        <v>4067.7873135142904</v>
      </c>
      <c r="X135" s="168">
        <f t="shared" si="10"/>
        <v>4067.7873135142904</v>
      </c>
      <c r="Y135" s="163">
        <v>0</v>
      </c>
      <c r="Z135" s="163">
        <v>0</v>
      </c>
      <c r="AA135" s="163">
        <v>0</v>
      </c>
      <c r="AB135" s="163">
        <v>0</v>
      </c>
      <c r="AC135" s="163">
        <v>0</v>
      </c>
      <c r="AD135" s="163">
        <v>0</v>
      </c>
      <c r="AE135" s="163">
        <v>0</v>
      </c>
      <c r="AF135" s="169">
        <v>0</v>
      </c>
      <c r="AG135" s="163">
        <v>585.91</v>
      </c>
      <c r="AH135" s="169">
        <f t="shared" si="12"/>
        <v>7503.3504328594008</v>
      </c>
      <c r="AI135" s="163">
        <v>0</v>
      </c>
      <c r="AJ135" s="163">
        <v>0</v>
      </c>
      <c r="AK135" s="163">
        <v>0</v>
      </c>
      <c r="AL135" s="169">
        <v>0</v>
      </c>
      <c r="AM135" s="163">
        <v>0</v>
      </c>
      <c r="AN135" s="163">
        <v>0</v>
      </c>
      <c r="AO135" s="169">
        <v>0</v>
      </c>
      <c r="AP135" s="163">
        <v>0</v>
      </c>
      <c r="AQ135" s="163">
        <v>0</v>
      </c>
      <c r="AR135" s="163">
        <v>0</v>
      </c>
    </row>
    <row r="136" spans="1:44" s="162" customFormat="1" ht="61.5" x14ac:dyDescent="0.25">
      <c r="A136" s="162">
        <v>1</v>
      </c>
      <c r="B136" s="165">
        <v>114</v>
      </c>
      <c r="C136" s="155" t="s">
        <v>437</v>
      </c>
      <c r="D136" s="157">
        <v>1963</v>
      </c>
      <c r="E136" s="157"/>
      <c r="F136" s="166" t="s">
        <v>261</v>
      </c>
      <c r="G136" s="157">
        <v>4</v>
      </c>
      <c r="H136" s="157" t="s">
        <v>305</v>
      </c>
      <c r="I136" s="161">
        <v>2252.4</v>
      </c>
      <c r="J136" s="161">
        <v>2107.9</v>
      </c>
      <c r="K136" s="161">
        <v>1530.2</v>
      </c>
      <c r="L136" s="167">
        <v>83</v>
      </c>
      <c r="M136" s="157" t="s">
        <v>259</v>
      </c>
      <c r="N136" s="157" t="s">
        <v>263</v>
      </c>
      <c r="O136" s="160" t="s">
        <v>339</v>
      </c>
      <c r="P136" s="161">
        <v>3299178.75</v>
      </c>
      <c r="Q136" s="161">
        <v>0</v>
      </c>
      <c r="R136" s="161">
        <v>0</v>
      </c>
      <c r="S136" s="161">
        <v>3299178.75</v>
      </c>
      <c r="T136" s="161">
        <v>1464.7392781033564</v>
      </c>
      <c r="U136" s="161">
        <v>3356.2417868939797</v>
      </c>
      <c r="V136" s="168">
        <v>3356.2417868939797</v>
      </c>
      <c r="W136" s="168">
        <v>1891.5025087906233</v>
      </c>
      <c r="X136" s="168">
        <f t="shared" si="10"/>
        <v>1891.5025087906233</v>
      </c>
      <c r="Y136" s="163">
        <v>0</v>
      </c>
      <c r="Z136" s="163">
        <v>0</v>
      </c>
      <c r="AA136" s="163">
        <v>0</v>
      </c>
      <c r="AB136" s="163">
        <v>0</v>
      </c>
      <c r="AC136" s="163">
        <v>0</v>
      </c>
      <c r="AD136" s="163">
        <v>0</v>
      </c>
      <c r="AE136" s="163">
        <v>0</v>
      </c>
      <c r="AF136" s="169">
        <v>0</v>
      </c>
      <c r="AG136" s="163">
        <v>847.77</v>
      </c>
      <c r="AH136" s="169">
        <f t="shared" si="12"/>
        <v>3356.2417868939797</v>
      </c>
      <c r="AI136" s="163">
        <v>0</v>
      </c>
      <c r="AJ136" s="163">
        <v>0</v>
      </c>
      <c r="AK136" s="163">
        <v>0</v>
      </c>
      <c r="AL136" s="169">
        <v>0</v>
      </c>
      <c r="AM136" s="163">
        <v>0</v>
      </c>
      <c r="AN136" s="163">
        <v>0</v>
      </c>
      <c r="AO136" s="169">
        <v>0</v>
      </c>
      <c r="AP136" s="163">
        <v>0</v>
      </c>
      <c r="AQ136" s="163">
        <v>0</v>
      </c>
      <c r="AR136" s="163">
        <v>0</v>
      </c>
    </row>
    <row r="137" spans="1:44" s="162" customFormat="1" ht="61.5" x14ac:dyDescent="0.25">
      <c r="A137" s="162">
        <v>1</v>
      </c>
      <c r="B137" s="165">
        <v>115</v>
      </c>
      <c r="C137" s="155" t="s">
        <v>438</v>
      </c>
      <c r="D137" s="157">
        <v>1961</v>
      </c>
      <c r="E137" s="157"/>
      <c r="F137" s="166" t="s">
        <v>261</v>
      </c>
      <c r="G137" s="157">
        <v>2</v>
      </c>
      <c r="H137" s="157" t="s">
        <v>296</v>
      </c>
      <c r="I137" s="161">
        <v>695.8</v>
      </c>
      <c r="J137" s="161">
        <v>646.6</v>
      </c>
      <c r="K137" s="161">
        <v>646.6</v>
      </c>
      <c r="L137" s="167">
        <v>42</v>
      </c>
      <c r="M137" s="157" t="s">
        <v>259</v>
      </c>
      <c r="N137" s="157" t="s">
        <v>263</v>
      </c>
      <c r="O137" s="160" t="s">
        <v>333</v>
      </c>
      <c r="P137" s="161">
        <v>2218259.69</v>
      </c>
      <c r="Q137" s="161">
        <v>0</v>
      </c>
      <c r="R137" s="161">
        <v>0</v>
      </c>
      <c r="S137" s="161">
        <v>2218259.69</v>
      </c>
      <c r="T137" s="161">
        <v>3188.0708393216441</v>
      </c>
      <c r="U137" s="161">
        <v>7446.7151951710275</v>
      </c>
      <c r="V137" s="168">
        <v>7446.7151951710275</v>
      </c>
      <c r="W137" s="168">
        <v>4258.6443558493829</v>
      </c>
      <c r="X137" s="168">
        <f t="shared" si="10"/>
        <v>4258.6443558493829</v>
      </c>
      <c r="Y137" s="163">
        <v>0</v>
      </c>
      <c r="Z137" s="163">
        <v>0</v>
      </c>
      <c r="AA137" s="163">
        <v>0</v>
      </c>
      <c r="AB137" s="163">
        <v>0</v>
      </c>
      <c r="AC137" s="163">
        <v>0</v>
      </c>
      <c r="AD137" s="163">
        <v>0</v>
      </c>
      <c r="AE137" s="163">
        <v>0</v>
      </c>
      <c r="AF137" s="169">
        <v>0</v>
      </c>
      <c r="AG137" s="163">
        <v>581.07000000000005</v>
      </c>
      <c r="AH137" s="169">
        <f t="shared" si="12"/>
        <v>7446.7151951710275</v>
      </c>
      <c r="AI137" s="163">
        <v>0</v>
      </c>
      <c r="AJ137" s="163">
        <v>0</v>
      </c>
      <c r="AK137" s="163">
        <v>0</v>
      </c>
      <c r="AL137" s="169">
        <v>0</v>
      </c>
      <c r="AM137" s="163">
        <v>0</v>
      </c>
      <c r="AN137" s="163">
        <v>0</v>
      </c>
      <c r="AO137" s="169">
        <v>0</v>
      </c>
      <c r="AP137" s="163">
        <v>0</v>
      </c>
      <c r="AQ137" s="163">
        <v>0</v>
      </c>
      <c r="AR137" s="163">
        <v>0</v>
      </c>
    </row>
    <row r="138" spans="1:44" s="162" customFormat="1" ht="36" customHeight="1" x14ac:dyDescent="0.25">
      <c r="A138" s="162">
        <v>1</v>
      </c>
      <c r="B138" s="165">
        <v>116</v>
      </c>
      <c r="C138" s="155" t="s">
        <v>439</v>
      </c>
      <c r="D138" s="157">
        <v>1962</v>
      </c>
      <c r="E138" s="157"/>
      <c r="F138" s="166" t="s">
        <v>261</v>
      </c>
      <c r="G138" s="157" t="s">
        <v>305</v>
      </c>
      <c r="H138" s="157" t="s">
        <v>305</v>
      </c>
      <c r="I138" s="161">
        <v>1651.8</v>
      </c>
      <c r="J138" s="161">
        <v>1537.5</v>
      </c>
      <c r="K138" s="161">
        <v>1462.9</v>
      </c>
      <c r="L138" s="167">
        <v>58</v>
      </c>
      <c r="M138" s="157" t="s">
        <v>259</v>
      </c>
      <c r="N138" s="157" t="s">
        <v>334</v>
      </c>
      <c r="O138" s="160" t="s">
        <v>340</v>
      </c>
      <c r="P138" s="161">
        <v>91764.43</v>
      </c>
      <c r="Q138" s="161">
        <v>0</v>
      </c>
      <c r="R138" s="161">
        <v>0</v>
      </c>
      <c r="S138" s="161">
        <v>91764.43</v>
      </c>
      <c r="T138" s="161">
        <v>55.554201477176413</v>
      </c>
      <c r="U138" s="161">
        <v>55.554201477176413</v>
      </c>
      <c r="V138" s="168">
        <v>55.554201477176413</v>
      </c>
      <c r="W138" s="168">
        <v>0</v>
      </c>
      <c r="X138" s="168">
        <f t="shared" si="10"/>
        <v>0</v>
      </c>
      <c r="Y138" s="163">
        <v>0</v>
      </c>
      <c r="Z138" s="163">
        <v>0</v>
      </c>
      <c r="AA138" s="163">
        <v>0</v>
      </c>
      <c r="AB138" s="163">
        <v>0</v>
      </c>
      <c r="AC138" s="163">
        <v>0</v>
      </c>
      <c r="AD138" s="163">
        <v>0</v>
      </c>
      <c r="AE138" s="163">
        <v>0</v>
      </c>
      <c r="AF138" s="169">
        <v>0</v>
      </c>
      <c r="AG138" s="163">
        <v>0</v>
      </c>
      <c r="AH138" s="163">
        <v>0</v>
      </c>
      <c r="AI138" s="163">
        <v>0</v>
      </c>
      <c r="AJ138" s="163">
        <v>0</v>
      </c>
      <c r="AK138" s="163">
        <v>0</v>
      </c>
      <c r="AL138" s="169">
        <v>0</v>
      </c>
      <c r="AM138" s="163">
        <v>0</v>
      </c>
      <c r="AN138" s="163">
        <v>0</v>
      </c>
      <c r="AO138" s="169">
        <v>0</v>
      </c>
      <c r="AP138" s="163">
        <v>0</v>
      </c>
      <c r="AQ138" s="163">
        <v>0</v>
      </c>
      <c r="AR138" s="163">
        <v>0</v>
      </c>
    </row>
    <row r="139" spans="1:44" s="162" customFormat="1" ht="36" customHeight="1" x14ac:dyDescent="0.25">
      <c r="A139" s="162">
        <v>1</v>
      </c>
      <c r="B139" s="165">
        <v>117</v>
      </c>
      <c r="C139" s="155" t="s">
        <v>440</v>
      </c>
      <c r="D139" s="157">
        <v>1937</v>
      </c>
      <c r="E139" s="157">
        <v>2010</v>
      </c>
      <c r="F139" s="166" t="s">
        <v>323</v>
      </c>
      <c r="G139" s="157">
        <v>2</v>
      </c>
      <c r="H139" s="157" t="s">
        <v>296</v>
      </c>
      <c r="I139" s="161">
        <v>522</v>
      </c>
      <c r="J139" s="161">
        <v>471.4</v>
      </c>
      <c r="K139" s="161">
        <v>471.4</v>
      </c>
      <c r="L139" s="167">
        <v>22</v>
      </c>
      <c r="M139" s="157" t="s">
        <v>259</v>
      </c>
      <c r="N139" s="157" t="s">
        <v>260</v>
      </c>
      <c r="O139" s="160" t="s">
        <v>262</v>
      </c>
      <c r="P139" s="161">
        <v>45369.9</v>
      </c>
      <c r="Q139" s="161">
        <v>0</v>
      </c>
      <c r="R139" s="161">
        <v>0</v>
      </c>
      <c r="S139" s="161">
        <v>45369.9</v>
      </c>
      <c r="T139" s="161">
        <v>86.91551724137932</v>
      </c>
      <c r="U139" s="161">
        <v>86.91551724137932</v>
      </c>
      <c r="V139" s="168">
        <v>86.91551724137932</v>
      </c>
      <c r="W139" s="168">
        <v>0</v>
      </c>
      <c r="X139" s="168">
        <f t="shared" si="10"/>
        <v>0</v>
      </c>
      <c r="Y139" s="163">
        <v>0</v>
      </c>
      <c r="Z139" s="163">
        <v>0</v>
      </c>
      <c r="AA139" s="163">
        <v>0</v>
      </c>
      <c r="AB139" s="163">
        <v>0</v>
      </c>
      <c r="AC139" s="163">
        <v>0</v>
      </c>
      <c r="AD139" s="163">
        <v>0</v>
      </c>
      <c r="AE139" s="163">
        <v>0</v>
      </c>
      <c r="AF139" s="169">
        <v>0</v>
      </c>
      <c r="AG139" s="163">
        <v>0</v>
      </c>
      <c r="AH139" s="163">
        <v>0</v>
      </c>
      <c r="AI139" s="163">
        <v>0</v>
      </c>
      <c r="AJ139" s="163">
        <v>0</v>
      </c>
      <c r="AK139" s="163">
        <v>0</v>
      </c>
      <c r="AL139" s="169">
        <v>0</v>
      </c>
      <c r="AM139" s="163">
        <v>0</v>
      </c>
      <c r="AN139" s="163">
        <v>0</v>
      </c>
      <c r="AO139" s="169">
        <v>0</v>
      </c>
      <c r="AP139" s="163">
        <v>0</v>
      </c>
      <c r="AQ139" s="163">
        <v>0</v>
      </c>
      <c r="AR139" s="163">
        <v>0</v>
      </c>
    </row>
    <row r="140" spans="1:44" s="162" customFormat="1" ht="36" customHeight="1" x14ac:dyDescent="0.25">
      <c r="A140" s="162">
        <v>1</v>
      </c>
      <c r="B140" s="165">
        <v>118</v>
      </c>
      <c r="C140" s="155" t="s">
        <v>1094</v>
      </c>
      <c r="D140" s="157">
        <v>1979</v>
      </c>
      <c r="E140" s="157">
        <v>2008</v>
      </c>
      <c r="F140" s="166" t="s">
        <v>304</v>
      </c>
      <c r="G140" s="157">
        <v>5</v>
      </c>
      <c r="H140" s="157" t="s">
        <v>363</v>
      </c>
      <c r="I140" s="161">
        <v>5005</v>
      </c>
      <c r="J140" s="161">
        <v>4545.8</v>
      </c>
      <c r="K140" s="161">
        <v>4545.8</v>
      </c>
      <c r="L140" s="167">
        <v>153</v>
      </c>
      <c r="M140" s="157" t="s">
        <v>259</v>
      </c>
      <c r="N140" s="157" t="s">
        <v>263</v>
      </c>
      <c r="O140" s="160" t="s">
        <v>1254</v>
      </c>
      <c r="P140" s="161">
        <v>2872501.01</v>
      </c>
      <c r="Q140" s="161">
        <v>0</v>
      </c>
      <c r="R140" s="161">
        <v>0</v>
      </c>
      <c r="S140" s="161">
        <v>2872501.01</v>
      </c>
      <c r="T140" s="161">
        <v>573.92627572427568</v>
      </c>
      <c r="U140" s="161">
        <v>4070.12</v>
      </c>
      <c r="V140" s="168">
        <v>4070.12</v>
      </c>
      <c r="W140" s="168">
        <v>3496.193724275724</v>
      </c>
      <c r="X140" s="168">
        <f t="shared" si="10"/>
        <v>3496.193724275724</v>
      </c>
      <c r="Y140" s="163">
        <v>0</v>
      </c>
      <c r="Z140" s="163">
        <v>0</v>
      </c>
      <c r="AA140" s="163">
        <v>3259.66</v>
      </c>
      <c r="AB140" s="163">
        <v>0</v>
      </c>
      <c r="AC140" s="163">
        <v>810.46</v>
      </c>
      <c r="AD140" s="163">
        <v>0</v>
      </c>
      <c r="AE140" s="163">
        <v>0</v>
      </c>
      <c r="AF140" s="169">
        <v>0</v>
      </c>
      <c r="AG140" s="163">
        <v>0</v>
      </c>
      <c r="AH140" s="163">
        <v>0</v>
      </c>
      <c r="AI140" s="163">
        <v>0</v>
      </c>
      <c r="AJ140" s="163">
        <v>0</v>
      </c>
      <c r="AK140" s="163">
        <v>0</v>
      </c>
      <c r="AL140" s="169">
        <v>0</v>
      </c>
      <c r="AM140" s="163">
        <v>0</v>
      </c>
      <c r="AN140" s="163">
        <v>0</v>
      </c>
      <c r="AO140" s="169">
        <v>0</v>
      </c>
      <c r="AP140" s="163">
        <v>0</v>
      </c>
      <c r="AQ140" s="163">
        <v>0</v>
      </c>
      <c r="AR140" s="163">
        <v>0</v>
      </c>
    </row>
    <row r="141" spans="1:44" s="162" customFormat="1" ht="36" customHeight="1" x14ac:dyDescent="0.25">
      <c r="A141" s="162">
        <v>1</v>
      </c>
      <c r="B141" s="165">
        <v>119</v>
      </c>
      <c r="C141" s="155" t="s">
        <v>1095</v>
      </c>
      <c r="D141" s="157">
        <v>1933</v>
      </c>
      <c r="E141" s="157">
        <v>2008</v>
      </c>
      <c r="F141" s="166" t="s">
        <v>261</v>
      </c>
      <c r="G141" s="157">
        <v>3</v>
      </c>
      <c r="H141" s="157" t="s">
        <v>301</v>
      </c>
      <c r="I141" s="161">
        <v>1863.4</v>
      </c>
      <c r="J141" s="161">
        <v>1677.4</v>
      </c>
      <c r="K141" s="161">
        <v>1677.4</v>
      </c>
      <c r="L141" s="167">
        <v>86</v>
      </c>
      <c r="M141" s="157" t="s">
        <v>259</v>
      </c>
      <c r="N141" s="157" t="s">
        <v>263</v>
      </c>
      <c r="O141" s="160" t="s">
        <v>339</v>
      </c>
      <c r="P141" s="161">
        <v>985412.63</v>
      </c>
      <c r="Q141" s="161">
        <v>0</v>
      </c>
      <c r="R141" s="161">
        <v>0</v>
      </c>
      <c r="S141" s="161">
        <v>985412.63</v>
      </c>
      <c r="T141" s="161">
        <v>528.82506708167864</v>
      </c>
      <c r="U141" s="161">
        <v>810.46</v>
      </c>
      <c r="V141" s="168">
        <v>810.46</v>
      </c>
      <c r="W141" s="168">
        <v>281.6349329183214</v>
      </c>
      <c r="X141" s="168">
        <f t="shared" si="10"/>
        <v>281.6349329183214</v>
      </c>
      <c r="Y141" s="163">
        <v>0</v>
      </c>
      <c r="Z141" s="163">
        <v>0</v>
      </c>
      <c r="AA141" s="163">
        <v>0</v>
      </c>
      <c r="AB141" s="163">
        <v>0</v>
      </c>
      <c r="AC141" s="163">
        <v>810.46</v>
      </c>
      <c r="AD141" s="163">
        <v>0</v>
      </c>
      <c r="AE141" s="163">
        <v>0</v>
      </c>
      <c r="AF141" s="169">
        <v>0</v>
      </c>
      <c r="AG141" s="163">
        <v>0</v>
      </c>
      <c r="AH141" s="163">
        <v>0</v>
      </c>
      <c r="AI141" s="163">
        <v>0</v>
      </c>
      <c r="AJ141" s="163">
        <v>0</v>
      </c>
      <c r="AK141" s="163">
        <v>0</v>
      </c>
      <c r="AL141" s="169">
        <v>0</v>
      </c>
      <c r="AM141" s="163">
        <v>0</v>
      </c>
      <c r="AN141" s="163">
        <v>0</v>
      </c>
      <c r="AO141" s="169">
        <v>0</v>
      </c>
      <c r="AP141" s="163">
        <v>0</v>
      </c>
      <c r="AQ141" s="163">
        <v>0</v>
      </c>
      <c r="AR141" s="163">
        <v>0</v>
      </c>
    </row>
    <row r="142" spans="1:44" s="162" customFormat="1" ht="36" customHeight="1" x14ac:dyDescent="0.25">
      <c r="A142" s="162">
        <v>1</v>
      </c>
      <c r="B142" s="165">
        <v>120</v>
      </c>
      <c r="C142" s="155" t="s">
        <v>1097</v>
      </c>
      <c r="D142" s="157" t="s">
        <v>1280</v>
      </c>
      <c r="E142" s="157"/>
      <c r="F142" s="166" t="s">
        <v>261</v>
      </c>
      <c r="G142" s="157" t="s">
        <v>296</v>
      </c>
      <c r="H142" s="157" t="s">
        <v>296</v>
      </c>
      <c r="I142" s="161">
        <v>823.9</v>
      </c>
      <c r="J142" s="161">
        <v>758.2</v>
      </c>
      <c r="K142" s="161">
        <v>758.2</v>
      </c>
      <c r="L142" s="167">
        <v>35</v>
      </c>
      <c r="M142" s="157" t="s">
        <v>259</v>
      </c>
      <c r="N142" s="157" t="s">
        <v>263</v>
      </c>
      <c r="O142" s="160" t="s">
        <v>339</v>
      </c>
      <c r="P142" s="161">
        <v>1787071.37</v>
      </c>
      <c r="Q142" s="161">
        <v>0</v>
      </c>
      <c r="R142" s="161">
        <v>0</v>
      </c>
      <c r="S142" s="161">
        <v>1787071.37</v>
      </c>
      <c r="T142" s="161">
        <v>2169.0391673746817</v>
      </c>
      <c r="U142" s="161">
        <v>7409.6997072460254</v>
      </c>
      <c r="V142" s="168">
        <v>7409.6997072460254</v>
      </c>
      <c r="W142" s="168">
        <v>5240.6605398713436</v>
      </c>
      <c r="X142" s="168">
        <f t="shared" si="10"/>
        <v>5240.6605398713436</v>
      </c>
      <c r="Y142" s="163">
        <v>0</v>
      </c>
      <c r="Z142" s="163">
        <v>0</v>
      </c>
      <c r="AA142" s="163">
        <v>0</v>
      </c>
      <c r="AB142" s="163">
        <v>0</v>
      </c>
      <c r="AC142" s="163">
        <v>0</v>
      </c>
      <c r="AD142" s="163">
        <v>0</v>
      </c>
      <c r="AE142" s="163">
        <v>0</v>
      </c>
      <c r="AF142" s="169">
        <v>0</v>
      </c>
      <c r="AG142" s="163">
        <v>0</v>
      </c>
      <c r="AH142" s="163">
        <v>0</v>
      </c>
      <c r="AI142" s="163">
        <v>0</v>
      </c>
      <c r="AJ142" s="163">
        <v>0</v>
      </c>
      <c r="AK142" s="163">
        <v>866.16</v>
      </c>
      <c r="AL142" s="169">
        <f>7048.18*AK142/I142</f>
        <v>7409.6997072460254</v>
      </c>
      <c r="AM142" s="163">
        <v>0</v>
      </c>
      <c r="AN142" s="163">
        <v>0</v>
      </c>
      <c r="AO142" s="169">
        <v>0</v>
      </c>
      <c r="AP142" s="163">
        <v>0</v>
      </c>
      <c r="AQ142" s="163">
        <v>0</v>
      </c>
      <c r="AR142" s="163">
        <v>0</v>
      </c>
    </row>
    <row r="143" spans="1:44" s="162" customFormat="1" ht="36" customHeight="1" x14ac:dyDescent="0.25">
      <c r="A143" s="162">
        <v>1</v>
      </c>
      <c r="B143" s="165">
        <v>121</v>
      </c>
      <c r="C143" s="155" t="s">
        <v>1098</v>
      </c>
      <c r="D143" s="157">
        <v>1956</v>
      </c>
      <c r="E143" s="157"/>
      <c r="F143" s="166" t="s">
        <v>261</v>
      </c>
      <c r="G143" s="157">
        <v>2</v>
      </c>
      <c r="H143" s="157" t="s">
        <v>297</v>
      </c>
      <c r="I143" s="161">
        <v>420.5</v>
      </c>
      <c r="J143" s="161">
        <v>420.5</v>
      </c>
      <c r="K143" s="161">
        <v>420.5</v>
      </c>
      <c r="L143" s="167">
        <v>20</v>
      </c>
      <c r="M143" s="157" t="s">
        <v>259</v>
      </c>
      <c r="N143" s="157" t="s">
        <v>260</v>
      </c>
      <c r="O143" s="160" t="s">
        <v>262</v>
      </c>
      <c r="P143" s="161">
        <v>121797.55</v>
      </c>
      <c r="Q143" s="161">
        <v>0</v>
      </c>
      <c r="R143" s="161">
        <v>0</v>
      </c>
      <c r="S143" s="161">
        <v>121797.55</v>
      </c>
      <c r="T143" s="161">
        <v>289.64934601664686</v>
      </c>
      <c r="U143" s="161">
        <v>810.46</v>
      </c>
      <c r="V143" s="168">
        <v>810.46</v>
      </c>
      <c r="W143" s="168">
        <v>520.81065398335318</v>
      </c>
      <c r="X143" s="168">
        <f t="shared" si="10"/>
        <v>520.81065398335318</v>
      </c>
      <c r="Y143" s="163">
        <v>0</v>
      </c>
      <c r="Z143" s="163">
        <v>0</v>
      </c>
      <c r="AA143" s="163">
        <v>0</v>
      </c>
      <c r="AB143" s="163">
        <v>0</v>
      </c>
      <c r="AC143" s="163">
        <v>810.46</v>
      </c>
      <c r="AD143" s="163">
        <v>0</v>
      </c>
      <c r="AE143" s="163">
        <v>0</v>
      </c>
      <c r="AF143" s="169">
        <v>0</v>
      </c>
      <c r="AG143" s="163">
        <v>0</v>
      </c>
      <c r="AH143" s="163">
        <v>0</v>
      </c>
      <c r="AI143" s="163">
        <v>0</v>
      </c>
      <c r="AJ143" s="163">
        <v>0</v>
      </c>
      <c r="AK143" s="163">
        <v>0</v>
      </c>
      <c r="AL143" s="169">
        <v>0</v>
      </c>
      <c r="AM143" s="163">
        <v>0</v>
      </c>
      <c r="AN143" s="163">
        <v>0</v>
      </c>
      <c r="AO143" s="169">
        <v>0</v>
      </c>
      <c r="AP143" s="163">
        <v>0</v>
      </c>
      <c r="AQ143" s="163">
        <v>0</v>
      </c>
      <c r="AR143" s="163">
        <v>0</v>
      </c>
    </row>
    <row r="144" spans="1:44" s="162" customFormat="1" ht="36" customHeight="1" x14ac:dyDescent="0.25">
      <c r="A144" s="162">
        <v>1</v>
      </c>
      <c r="B144" s="165">
        <v>122</v>
      </c>
      <c r="C144" s="155" t="s">
        <v>1099</v>
      </c>
      <c r="D144" s="157">
        <v>1949</v>
      </c>
      <c r="E144" s="157">
        <v>2008</v>
      </c>
      <c r="F144" s="166" t="s">
        <v>261</v>
      </c>
      <c r="G144" s="157" t="s">
        <v>296</v>
      </c>
      <c r="H144" s="157" t="s">
        <v>297</v>
      </c>
      <c r="I144" s="161">
        <v>446.3</v>
      </c>
      <c r="J144" s="161">
        <v>446.3</v>
      </c>
      <c r="K144" s="161">
        <v>446.3</v>
      </c>
      <c r="L144" s="167">
        <v>28</v>
      </c>
      <c r="M144" s="157" t="s">
        <v>259</v>
      </c>
      <c r="N144" s="157" t="s">
        <v>260</v>
      </c>
      <c r="O144" s="160" t="s">
        <v>262</v>
      </c>
      <c r="P144" s="161">
        <v>940372.45000000007</v>
      </c>
      <c r="Q144" s="161">
        <v>0</v>
      </c>
      <c r="R144" s="161">
        <v>0</v>
      </c>
      <c r="S144" s="161">
        <v>940372.45000000007</v>
      </c>
      <c r="T144" s="161">
        <v>2107.0411158413626</v>
      </c>
      <c r="U144" s="161">
        <v>6883.9382971095674</v>
      </c>
      <c r="V144" s="168">
        <v>6883.9382971095674</v>
      </c>
      <c r="W144" s="168">
        <v>4776.8971812682048</v>
      </c>
      <c r="X144" s="168">
        <f t="shared" si="10"/>
        <v>4776.8971812682048</v>
      </c>
      <c r="Y144" s="163">
        <v>0</v>
      </c>
      <c r="Z144" s="163">
        <v>0</v>
      </c>
      <c r="AA144" s="163">
        <v>0</v>
      </c>
      <c r="AB144" s="163">
        <v>0</v>
      </c>
      <c r="AC144" s="163">
        <v>0</v>
      </c>
      <c r="AD144" s="163">
        <v>0</v>
      </c>
      <c r="AE144" s="163">
        <v>0</v>
      </c>
      <c r="AF144" s="169">
        <v>0</v>
      </c>
      <c r="AG144" s="163">
        <v>0</v>
      </c>
      <c r="AH144" s="163">
        <v>0</v>
      </c>
      <c r="AI144" s="163">
        <v>0</v>
      </c>
      <c r="AJ144" s="163">
        <v>0</v>
      </c>
      <c r="AK144" s="163">
        <v>435.9</v>
      </c>
      <c r="AL144" s="169">
        <f>7048.18*AK144/I144</f>
        <v>6883.9382971095674</v>
      </c>
      <c r="AM144" s="163">
        <v>0</v>
      </c>
      <c r="AN144" s="163">
        <v>0</v>
      </c>
      <c r="AO144" s="169">
        <v>0</v>
      </c>
      <c r="AP144" s="163">
        <v>0</v>
      </c>
      <c r="AQ144" s="163">
        <v>0</v>
      </c>
      <c r="AR144" s="163">
        <v>0</v>
      </c>
    </row>
    <row r="145" spans="1:44" s="162" customFormat="1" ht="36" customHeight="1" x14ac:dyDescent="0.25">
      <c r="A145" s="162">
        <v>1</v>
      </c>
      <c r="B145" s="165">
        <v>123</v>
      </c>
      <c r="C145" s="155" t="s">
        <v>1100</v>
      </c>
      <c r="D145" s="157">
        <v>1964</v>
      </c>
      <c r="E145" s="157"/>
      <c r="F145" s="166" t="s">
        <v>261</v>
      </c>
      <c r="G145" s="157">
        <v>2</v>
      </c>
      <c r="H145" s="157" t="s">
        <v>297</v>
      </c>
      <c r="I145" s="161">
        <v>380.8</v>
      </c>
      <c r="J145" s="161">
        <v>380.8</v>
      </c>
      <c r="K145" s="161">
        <v>380.8</v>
      </c>
      <c r="L145" s="167">
        <v>13</v>
      </c>
      <c r="M145" s="157" t="s">
        <v>259</v>
      </c>
      <c r="N145" s="157" t="s">
        <v>260</v>
      </c>
      <c r="O145" s="160" t="s">
        <v>262</v>
      </c>
      <c r="P145" s="161">
        <v>291919.45999999996</v>
      </c>
      <c r="Q145" s="161">
        <v>0</v>
      </c>
      <c r="R145" s="161">
        <v>0</v>
      </c>
      <c r="S145" s="161">
        <v>291919.45999999996</v>
      </c>
      <c r="T145" s="161">
        <v>766.59522058823518</v>
      </c>
      <c r="U145" s="161">
        <v>1108.53</v>
      </c>
      <c r="V145" s="168">
        <v>1108.53</v>
      </c>
      <c r="W145" s="168">
        <v>341.93477941176479</v>
      </c>
      <c r="X145" s="168">
        <f t="shared" si="10"/>
        <v>341.93477941176479</v>
      </c>
      <c r="Y145" s="163">
        <v>113.09</v>
      </c>
      <c r="Z145" s="163">
        <v>0</v>
      </c>
      <c r="AA145" s="163">
        <v>0</v>
      </c>
      <c r="AB145" s="163">
        <v>184.98</v>
      </c>
      <c r="AC145" s="163">
        <v>810.46</v>
      </c>
      <c r="AD145" s="163">
        <v>0</v>
      </c>
      <c r="AE145" s="163">
        <v>0</v>
      </c>
      <c r="AF145" s="169">
        <v>0</v>
      </c>
      <c r="AG145" s="163">
        <v>0</v>
      </c>
      <c r="AH145" s="163">
        <v>0</v>
      </c>
      <c r="AI145" s="163">
        <v>0</v>
      </c>
      <c r="AJ145" s="163">
        <v>0</v>
      </c>
      <c r="AK145" s="163">
        <v>0</v>
      </c>
      <c r="AL145" s="169">
        <v>0</v>
      </c>
      <c r="AM145" s="163">
        <v>0</v>
      </c>
      <c r="AN145" s="163">
        <v>0</v>
      </c>
      <c r="AO145" s="169">
        <v>0</v>
      </c>
      <c r="AP145" s="163">
        <v>0</v>
      </c>
      <c r="AQ145" s="163">
        <v>0</v>
      </c>
      <c r="AR145" s="163">
        <v>0</v>
      </c>
    </row>
    <row r="146" spans="1:44" s="162" customFormat="1" ht="36" customHeight="1" x14ac:dyDescent="0.25">
      <c r="A146" s="162">
        <v>1</v>
      </c>
      <c r="B146" s="165">
        <v>124</v>
      </c>
      <c r="C146" s="155" t="s">
        <v>1101</v>
      </c>
      <c r="D146" s="157">
        <v>1956</v>
      </c>
      <c r="E146" s="157"/>
      <c r="F146" s="166" t="s">
        <v>317</v>
      </c>
      <c r="G146" s="157">
        <v>2</v>
      </c>
      <c r="H146" s="157" t="s">
        <v>296</v>
      </c>
      <c r="I146" s="161">
        <v>672.3</v>
      </c>
      <c r="J146" s="161">
        <v>672.3</v>
      </c>
      <c r="K146" s="161">
        <v>577.9</v>
      </c>
      <c r="L146" s="167">
        <v>17</v>
      </c>
      <c r="M146" s="157" t="s">
        <v>259</v>
      </c>
      <c r="N146" s="157" t="s">
        <v>260</v>
      </c>
      <c r="O146" s="160" t="s">
        <v>262</v>
      </c>
      <c r="P146" s="161">
        <v>1755092.12</v>
      </c>
      <c r="Q146" s="161">
        <v>0</v>
      </c>
      <c r="R146" s="161">
        <v>0</v>
      </c>
      <c r="S146" s="161">
        <v>1755092.12</v>
      </c>
      <c r="T146" s="161">
        <v>2610.5787892309986</v>
      </c>
      <c r="U146" s="161">
        <v>9318.6816113342247</v>
      </c>
      <c r="V146" s="168">
        <v>9318.6816113342247</v>
      </c>
      <c r="W146" s="168">
        <v>6708.1028221032266</v>
      </c>
      <c r="X146" s="168">
        <f t="shared" si="10"/>
        <v>6708.1028221032266</v>
      </c>
      <c r="Y146" s="163">
        <v>0</v>
      </c>
      <c r="Z146" s="163">
        <v>0</v>
      </c>
      <c r="AA146" s="163">
        <v>0</v>
      </c>
      <c r="AB146" s="163">
        <v>0</v>
      </c>
      <c r="AC146" s="163">
        <v>0</v>
      </c>
      <c r="AD146" s="163">
        <v>0</v>
      </c>
      <c r="AE146" s="163">
        <v>0</v>
      </c>
      <c r="AF146" s="169">
        <v>0</v>
      </c>
      <c r="AG146" s="163">
        <v>0</v>
      </c>
      <c r="AH146" s="163">
        <v>0</v>
      </c>
      <c r="AI146" s="163">
        <v>0</v>
      </c>
      <c r="AJ146" s="163">
        <v>0</v>
      </c>
      <c r="AK146" s="163">
        <v>802.93</v>
      </c>
      <c r="AL146" s="169">
        <f>7802.61*AK146/I146</f>
        <v>9318.6816113342247</v>
      </c>
      <c r="AM146" s="163">
        <v>0</v>
      </c>
      <c r="AN146" s="163">
        <v>0</v>
      </c>
      <c r="AO146" s="169">
        <v>0</v>
      </c>
      <c r="AP146" s="163">
        <v>0</v>
      </c>
      <c r="AQ146" s="163">
        <v>0</v>
      </c>
      <c r="AR146" s="163">
        <v>0</v>
      </c>
    </row>
    <row r="147" spans="1:44" s="162" customFormat="1" ht="36" customHeight="1" x14ac:dyDescent="0.25">
      <c r="A147" s="162">
        <v>1</v>
      </c>
      <c r="B147" s="165">
        <v>125</v>
      </c>
      <c r="C147" s="155" t="s">
        <v>1102</v>
      </c>
      <c r="D147" s="157">
        <v>1961</v>
      </c>
      <c r="E147" s="157"/>
      <c r="F147" s="166" t="s">
        <v>261</v>
      </c>
      <c r="G147" s="157">
        <v>2</v>
      </c>
      <c r="H147" s="157" t="s">
        <v>296</v>
      </c>
      <c r="I147" s="161">
        <v>546.70000000000005</v>
      </c>
      <c r="J147" s="161">
        <v>546.70000000000005</v>
      </c>
      <c r="K147" s="161">
        <v>546.70000000000005</v>
      </c>
      <c r="L147" s="167">
        <v>45</v>
      </c>
      <c r="M147" s="157" t="s">
        <v>259</v>
      </c>
      <c r="N147" s="157" t="s">
        <v>260</v>
      </c>
      <c r="O147" s="160" t="s">
        <v>262</v>
      </c>
      <c r="P147" s="161">
        <v>1184059.1499999999</v>
      </c>
      <c r="Q147" s="161">
        <v>0</v>
      </c>
      <c r="R147" s="161">
        <v>0</v>
      </c>
      <c r="S147" s="161">
        <v>1184059.1499999999</v>
      </c>
      <c r="T147" s="161">
        <v>2165.8297969635996</v>
      </c>
      <c r="U147" s="161">
        <v>7388.7926131333452</v>
      </c>
      <c r="V147" s="168">
        <v>7388.7926131333452</v>
      </c>
      <c r="W147" s="168">
        <v>5222.9628161697456</v>
      </c>
      <c r="X147" s="168">
        <f t="shared" si="10"/>
        <v>5222.9628161697456</v>
      </c>
      <c r="Y147" s="163">
        <v>0</v>
      </c>
      <c r="Z147" s="163">
        <v>0</v>
      </c>
      <c r="AA147" s="163">
        <v>0</v>
      </c>
      <c r="AB147" s="163">
        <v>0</v>
      </c>
      <c r="AC147" s="163">
        <v>0</v>
      </c>
      <c r="AD147" s="163">
        <v>0</v>
      </c>
      <c r="AE147" s="163">
        <v>0</v>
      </c>
      <c r="AF147" s="169">
        <v>0</v>
      </c>
      <c r="AG147" s="163">
        <v>0</v>
      </c>
      <c r="AH147" s="163">
        <v>0</v>
      </c>
      <c r="AI147" s="163">
        <v>0</v>
      </c>
      <c r="AJ147" s="163">
        <v>0</v>
      </c>
      <c r="AK147" s="163">
        <v>573.12</v>
      </c>
      <c r="AL147" s="169">
        <f>7048.18*AK147/I147</f>
        <v>7388.7926131333452</v>
      </c>
      <c r="AM147" s="163">
        <v>0</v>
      </c>
      <c r="AN147" s="163">
        <v>0</v>
      </c>
      <c r="AO147" s="169">
        <v>0</v>
      </c>
      <c r="AP147" s="163">
        <v>0</v>
      </c>
      <c r="AQ147" s="163">
        <v>0</v>
      </c>
      <c r="AR147" s="163">
        <v>0</v>
      </c>
    </row>
    <row r="148" spans="1:44" s="162" customFormat="1" ht="36" customHeight="1" x14ac:dyDescent="0.25">
      <c r="A148" s="162">
        <v>1</v>
      </c>
      <c r="B148" s="165">
        <v>126</v>
      </c>
      <c r="C148" s="155" t="s">
        <v>1104</v>
      </c>
      <c r="D148" s="157">
        <v>1993</v>
      </c>
      <c r="E148" s="157">
        <v>2016</v>
      </c>
      <c r="F148" s="166" t="s">
        <v>280</v>
      </c>
      <c r="G148" s="157">
        <v>9</v>
      </c>
      <c r="H148" s="157" t="s">
        <v>301</v>
      </c>
      <c r="I148" s="161">
        <v>9105.2999999999993</v>
      </c>
      <c r="J148" s="161">
        <v>9105.2999999999993</v>
      </c>
      <c r="K148" s="161">
        <v>9105.2999999999993</v>
      </c>
      <c r="L148" s="167">
        <v>293</v>
      </c>
      <c r="M148" s="157" t="s">
        <v>259</v>
      </c>
      <c r="N148" s="157" t="s">
        <v>334</v>
      </c>
      <c r="O148" s="160" t="s">
        <v>1281</v>
      </c>
      <c r="P148" s="161">
        <v>5593558.4000000004</v>
      </c>
      <c r="Q148" s="161">
        <v>0</v>
      </c>
      <c r="R148" s="161">
        <v>0</v>
      </c>
      <c r="S148" s="161">
        <v>5593558.4000000004</v>
      </c>
      <c r="T148" s="161">
        <v>614.31895709092521</v>
      </c>
      <c r="U148" s="161">
        <v>1079.7227988094846</v>
      </c>
      <c r="V148" s="168">
        <v>1079.7227988094846</v>
      </c>
      <c r="W148" s="168">
        <v>465.40384171855942</v>
      </c>
      <c r="X148" s="168">
        <f t="shared" si="10"/>
        <v>465.40384171855942</v>
      </c>
      <c r="Y148" s="163">
        <v>0</v>
      </c>
      <c r="Z148" s="163">
        <v>0</v>
      </c>
      <c r="AA148" s="163">
        <v>0</v>
      </c>
      <c r="AB148" s="163">
        <v>0</v>
      </c>
      <c r="AC148" s="163">
        <v>0</v>
      </c>
      <c r="AD148" s="163">
        <v>0</v>
      </c>
      <c r="AE148" s="163">
        <v>4</v>
      </c>
      <c r="AF148" s="169">
        <f>2457800*AE148/I148</f>
        <v>1079.7227988094846</v>
      </c>
      <c r="AG148" s="163">
        <v>0</v>
      </c>
      <c r="AH148" s="163">
        <v>0</v>
      </c>
      <c r="AI148" s="163">
        <v>0</v>
      </c>
      <c r="AJ148" s="163">
        <v>0</v>
      </c>
      <c r="AK148" s="163">
        <v>0</v>
      </c>
      <c r="AL148" s="169">
        <v>0</v>
      </c>
      <c r="AM148" s="163">
        <v>0</v>
      </c>
      <c r="AN148" s="163">
        <v>0</v>
      </c>
      <c r="AO148" s="169">
        <v>0</v>
      </c>
      <c r="AP148" s="163">
        <v>0</v>
      </c>
      <c r="AQ148" s="163">
        <v>0</v>
      </c>
      <c r="AR148" s="163">
        <v>0</v>
      </c>
    </row>
    <row r="149" spans="1:44" s="162" customFormat="1" ht="36" customHeight="1" x14ac:dyDescent="0.25">
      <c r="A149" s="162">
        <v>1</v>
      </c>
      <c r="B149" s="165">
        <v>127</v>
      </c>
      <c r="C149" s="155" t="s">
        <v>1105</v>
      </c>
      <c r="D149" s="157">
        <v>1977</v>
      </c>
      <c r="E149" s="157">
        <v>2014</v>
      </c>
      <c r="F149" s="166" t="s">
        <v>261</v>
      </c>
      <c r="G149" s="157">
        <v>5</v>
      </c>
      <c r="H149" s="157" t="s">
        <v>301</v>
      </c>
      <c r="I149" s="161">
        <v>3912.3</v>
      </c>
      <c r="J149" s="161">
        <v>3639.1</v>
      </c>
      <c r="K149" s="161">
        <v>2732.3</v>
      </c>
      <c r="L149" s="167">
        <v>140</v>
      </c>
      <c r="M149" s="157" t="s">
        <v>259</v>
      </c>
      <c r="N149" s="157" t="s">
        <v>263</v>
      </c>
      <c r="O149" s="160" t="s">
        <v>1254</v>
      </c>
      <c r="P149" s="161">
        <v>1052135.68</v>
      </c>
      <c r="Q149" s="161">
        <v>0</v>
      </c>
      <c r="R149" s="161">
        <v>0</v>
      </c>
      <c r="S149" s="161">
        <v>1052135.68</v>
      </c>
      <c r="T149" s="161">
        <v>268.93021496306517</v>
      </c>
      <c r="U149" s="161">
        <v>1108.53</v>
      </c>
      <c r="V149" s="168">
        <v>1108.53</v>
      </c>
      <c r="W149" s="168">
        <v>839.5997850369348</v>
      </c>
      <c r="X149" s="168">
        <f t="shared" si="10"/>
        <v>839.5997850369348</v>
      </c>
      <c r="Y149" s="163">
        <v>113.09</v>
      </c>
      <c r="Z149" s="163">
        <v>0</v>
      </c>
      <c r="AA149" s="163">
        <v>0</v>
      </c>
      <c r="AB149" s="163">
        <v>184.98</v>
      </c>
      <c r="AC149" s="163">
        <v>810.46</v>
      </c>
      <c r="AD149" s="163">
        <v>0</v>
      </c>
      <c r="AE149" s="163">
        <v>0</v>
      </c>
      <c r="AF149" s="169">
        <v>0</v>
      </c>
      <c r="AG149" s="163">
        <v>0</v>
      </c>
      <c r="AH149" s="163">
        <v>0</v>
      </c>
      <c r="AI149" s="163">
        <v>0</v>
      </c>
      <c r="AJ149" s="163">
        <v>0</v>
      </c>
      <c r="AK149" s="163">
        <v>0</v>
      </c>
      <c r="AL149" s="169">
        <v>0</v>
      </c>
      <c r="AM149" s="163">
        <v>0</v>
      </c>
      <c r="AN149" s="163">
        <v>0</v>
      </c>
      <c r="AO149" s="169">
        <v>0</v>
      </c>
      <c r="AP149" s="163">
        <v>0</v>
      </c>
      <c r="AQ149" s="163">
        <v>0</v>
      </c>
      <c r="AR149" s="163">
        <v>0</v>
      </c>
    </row>
    <row r="150" spans="1:44" s="162" customFormat="1" ht="36" customHeight="1" x14ac:dyDescent="0.25">
      <c r="A150" s="162">
        <v>1</v>
      </c>
      <c r="B150" s="165">
        <v>128</v>
      </c>
      <c r="C150" s="155" t="s">
        <v>1106</v>
      </c>
      <c r="D150" s="157">
        <v>1970</v>
      </c>
      <c r="E150" s="157"/>
      <c r="F150" s="166" t="s">
        <v>261</v>
      </c>
      <c r="G150" s="157">
        <v>5</v>
      </c>
      <c r="H150" s="157" t="s">
        <v>301</v>
      </c>
      <c r="I150" s="161">
        <v>3635.4</v>
      </c>
      <c r="J150" s="161">
        <v>3360</v>
      </c>
      <c r="K150" s="161">
        <v>3247.2</v>
      </c>
      <c r="L150" s="167">
        <v>167</v>
      </c>
      <c r="M150" s="157" t="s">
        <v>259</v>
      </c>
      <c r="N150" s="157" t="s">
        <v>263</v>
      </c>
      <c r="O150" s="160" t="s">
        <v>1282</v>
      </c>
      <c r="P150" s="161">
        <v>1528398.16</v>
      </c>
      <c r="Q150" s="161">
        <v>0</v>
      </c>
      <c r="R150" s="161">
        <v>0</v>
      </c>
      <c r="S150" s="161">
        <v>1528398.16</v>
      </c>
      <c r="T150" s="161">
        <v>420.42090553996803</v>
      </c>
      <c r="U150" s="161">
        <v>1371.2800000000002</v>
      </c>
      <c r="V150" s="168">
        <v>1371.2800000000002</v>
      </c>
      <c r="W150" s="168">
        <v>950.85909446003211</v>
      </c>
      <c r="X150" s="168">
        <f t="shared" si="10"/>
        <v>950.85909446003211</v>
      </c>
      <c r="Y150" s="163">
        <v>113.09</v>
      </c>
      <c r="Z150" s="163">
        <v>262.75</v>
      </c>
      <c r="AA150" s="163">
        <v>0</v>
      </c>
      <c r="AB150" s="163">
        <v>184.98</v>
      </c>
      <c r="AC150" s="163">
        <v>810.46</v>
      </c>
      <c r="AD150" s="163">
        <v>0</v>
      </c>
      <c r="AE150" s="163">
        <v>0</v>
      </c>
      <c r="AF150" s="169">
        <v>0</v>
      </c>
      <c r="AG150" s="163">
        <v>0</v>
      </c>
      <c r="AH150" s="163">
        <v>0</v>
      </c>
      <c r="AI150" s="163">
        <v>0</v>
      </c>
      <c r="AJ150" s="163">
        <v>0</v>
      </c>
      <c r="AK150" s="163">
        <v>0</v>
      </c>
      <c r="AL150" s="169">
        <v>0</v>
      </c>
      <c r="AM150" s="163">
        <v>0</v>
      </c>
      <c r="AN150" s="163">
        <v>0</v>
      </c>
      <c r="AO150" s="169">
        <v>0</v>
      </c>
      <c r="AP150" s="163">
        <v>0</v>
      </c>
      <c r="AQ150" s="163">
        <v>0</v>
      </c>
      <c r="AR150" s="163">
        <v>0</v>
      </c>
    </row>
    <row r="151" spans="1:44" s="162" customFormat="1" ht="36" customHeight="1" x14ac:dyDescent="0.25">
      <c r="A151" s="162">
        <v>1</v>
      </c>
      <c r="B151" s="165">
        <v>129</v>
      </c>
      <c r="C151" s="155" t="s">
        <v>1107</v>
      </c>
      <c r="D151" s="157">
        <v>1985</v>
      </c>
      <c r="E151" s="157">
        <v>2014</v>
      </c>
      <c r="F151" s="166" t="s">
        <v>261</v>
      </c>
      <c r="G151" s="157">
        <v>9</v>
      </c>
      <c r="H151" s="157" t="s">
        <v>305</v>
      </c>
      <c r="I151" s="161">
        <v>7073.4</v>
      </c>
      <c r="J151" s="161">
        <v>6236.1</v>
      </c>
      <c r="K151" s="161">
        <v>5330.6</v>
      </c>
      <c r="L151" s="167">
        <v>229</v>
      </c>
      <c r="M151" s="157" t="s">
        <v>259</v>
      </c>
      <c r="N151" s="157" t="s">
        <v>263</v>
      </c>
      <c r="O151" s="160" t="s">
        <v>1282</v>
      </c>
      <c r="P151" s="161">
        <v>285579.52000000002</v>
      </c>
      <c r="Q151" s="161">
        <v>0</v>
      </c>
      <c r="R151" s="161">
        <v>0</v>
      </c>
      <c r="S151" s="161">
        <v>285579.52000000002</v>
      </c>
      <c r="T151" s="161">
        <v>40.373726920575685</v>
      </c>
      <c r="U151" s="161">
        <v>184.98</v>
      </c>
      <c r="V151" s="168">
        <v>184.98</v>
      </c>
      <c r="W151" s="168">
        <v>144.60627307942431</v>
      </c>
      <c r="X151" s="168">
        <f t="shared" si="10"/>
        <v>144.60627307942431</v>
      </c>
      <c r="Y151" s="163">
        <v>0</v>
      </c>
      <c r="Z151" s="163">
        <v>0</v>
      </c>
      <c r="AA151" s="163">
        <v>0</v>
      </c>
      <c r="AB151" s="163">
        <v>184.98</v>
      </c>
      <c r="AC151" s="163">
        <v>0</v>
      </c>
      <c r="AD151" s="163">
        <v>0</v>
      </c>
      <c r="AE151" s="163">
        <v>0</v>
      </c>
      <c r="AF151" s="169">
        <v>0</v>
      </c>
      <c r="AG151" s="163">
        <v>0</v>
      </c>
      <c r="AH151" s="163">
        <v>0</v>
      </c>
      <c r="AI151" s="163">
        <v>0</v>
      </c>
      <c r="AJ151" s="163">
        <v>0</v>
      </c>
      <c r="AK151" s="163">
        <v>0</v>
      </c>
      <c r="AL151" s="169">
        <v>0</v>
      </c>
      <c r="AM151" s="163">
        <v>0</v>
      </c>
      <c r="AN151" s="163">
        <v>0</v>
      </c>
      <c r="AO151" s="169">
        <v>0</v>
      </c>
      <c r="AP151" s="163">
        <v>0</v>
      </c>
      <c r="AQ151" s="163">
        <v>0</v>
      </c>
      <c r="AR151" s="163">
        <v>0</v>
      </c>
    </row>
    <row r="152" spans="1:44" s="162" customFormat="1" ht="36" customHeight="1" x14ac:dyDescent="0.25">
      <c r="A152" s="162">
        <v>1</v>
      </c>
      <c r="B152" s="165">
        <v>130</v>
      </c>
      <c r="C152" s="155" t="s">
        <v>1108</v>
      </c>
      <c r="D152" s="157">
        <v>1966</v>
      </c>
      <c r="E152" s="157"/>
      <c r="F152" s="166" t="s">
        <v>261</v>
      </c>
      <c r="G152" s="157">
        <v>2</v>
      </c>
      <c r="H152" s="157" t="s">
        <v>296</v>
      </c>
      <c r="I152" s="161">
        <v>787.5</v>
      </c>
      <c r="J152" s="161">
        <v>727.8</v>
      </c>
      <c r="K152" s="161">
        <v>727.8</v>
      </c>
      <c r="L152" s="167">
        <v>35</v>
      </c>
      <c r="M152" s="157" t="s">
        <v>259</v>
      </c>
      <c r="N152" s="157" t="s">
        <v>260</v>
      </c>
      <c r="O152" s="160" t="s">
        <v>262</v>
      </c>
      <c r="P152" s="161">
        <v>2415665.65</v>
      </c>
      <c r="Q152" s="161">
        <v>0</v>
      </c>
      <c r="R152" s="161">
        <v>0</v>
      </c>
      <c r="S152" s="161">
        <v>2415665.65</v>
      </c>
      <c r="T152" s="161">
        <v>3067.5119365079363</v>
      </c>
      <c r="U152" s="161">
        <v>7009.0765206349215</v>
      </c>
      <c r="V152" s="168">
        <v>7009.0765206349215</v>
      </c>
      <c r="W152" s="168">
        <v>3941.5645841269852</v>
      </c>
      <c r="X152" s="168">
        <f t="shared" si="10"/>
        <v>3941.5645841269852</v>
      </c>
      <c r="Y152" s="163">
        <v>0</v>
      </c>
      <c r="Z152" s="163">
        <v>0</v>
      </c>
      <c r="AA152" s="163">
        <v>0</v>
      </c>
      <c r="AB152" s="163">
        <v>0</v>
      </c>
      <c r="AC152" s="163">
        <v>0</v>
      </c>
      <c r="AD152" s="163">
        <v>0</v>
      </c>
      <c r="AE152" s="163">
        <v>0</v>
      </c>
      <c r="AF152" s="169">
        <v>0</v>
      </c>
      <c r="AG152" s="163">
        <v>619</v>
      </c>
      <c r="AH152" s="169">
        <f t="shared" ref="AH152:AH153" si="13">8917.04*AG152/I152</f>
        <v>7009.0765206349215</v>
      </c>
      <c r="AI152" s="163">
        <v>0</v>
      </c>
      <c r="AJ152" s="163">
        <v>0</v>
      </c>
      <c r="AK152" s="163">
        <v>0</v>
      </c>
      <c r="AL152" s="169">
        <v>0</v>
      </c>
      <c r="AM152" s="163">
        <v>0</v>
      </c>
      <c r="AN152" s="163">
        <v>0</v>
      </c>
      <c r="AO152" s="169">
        <v>0</v>
      </c>
      <c r="AP152" s="163">
        <v>0</v>
      </c>
      <c r="AQ152" s="163">
        <v>0</v>
      </c>
      <c r="AR152" s="163">
        <v>0</v>
      </c>
    </row>
    <row r="153" spans="1:44" s="162" customFormat="1" ht="36" customHeight="1" x14ac:dyDescent="0.25">
      <c r="A153" s="162">
        <v>1</v>
      </c>
      <c r="B153" s="165">
        <v>131</v>
      </c>
      <c r="C153" s="155" t="s">
        <v>1238</v>
      </c>
      <c r="D153" s="157">
        <v>1977</v>
      </c>
      <c r="E153" s="157"/>
      <c r="F153" s="166" t="s">
        <v>311</v>
      </c>
      <c r="G153" s="157">
        <v>5</v>
      </c>
      <c r="H153" s="157" t="s">
        <v>2189</v>
      </c>
      <c r="I153" s="161">
        <v>6715.9</v>
      </c>
      <c r="J153" s="161">
        <v>6150.8</v>
      </c>
      <c r="K153" s="161">
        <v>6150.8</v>
      </c>
      <c r="L153" s="167">
        <v>309</v>
      </c>
      <c r="M153" s="157" t="s">
        <v>259</v>
      </c>
      <c r="N153" s="157" t="s">
        <v>263</v>
      </c>
      <c r="O153" s="160" t="s">
        <v>1306</v>
      </c>
      <c r="P153" s="161">
        <v>5623327.0800000001</v>
      </c>
      <c r="Q153" s="161">
        <v>0</v>
      </c>
      <c r="R153" s="161">
        <v>0</v>
      </c>
      <c r="S153" s="161">
        <v>5623327.0800000001</v>
      </c>
      <c r="T153" s="161">
        <v>837.31548712756296</v>
      </c>
      <c r="U153" s="161">
        <v>1987.3504863383912</v>
      </c>
      <c r="V153" s="168">
        <v>1987.3504863383912</v>
      </c>
      <c r="W153" s="168">
        <v>1150.0349992108281</v>
      </c>
      <c r="X153" s="168">
        <f t="shared" si="10"/>
        <v>1150.0349992108281</v>
      </c>
      <c r="Y153" s="163">
        <v>0</v>
      </c>
      <c r="Z153" s="163">
        <v>0</v>
      </c>
      <c r="AA153" s="163">
        <v>0</v>
      </c>
      <c r="AB153" s="163">
        <v>0</v>
      </c>
      <c r="AC153" s="163">
        <v>0</v>
      </c>
      <c r="AD153" s="163">
        <v>0</v>
      </c>
      <c r="AE153" s="163">
        <v>0</v>
      </c>
      <c r="AF153" s="169">
        <v>0</v>
      </c>
      <c r="AG153" s="163">
        <v>1496.78</v>
      </c>
      <c r="AH153" s="169">
        <f t="shared" si="13"/>
        <v>1987.3504863383912</v>
      </c>
      <c r="AI153" s="163">
        <v>0</v>
      </c>
      <c r="AJ153" s="163">
        <v>0</v>
      </c>
      <c r="AK153" s="163">
        <v>0</v>
      </c>
      <c r="AL153" s="169">
        <v>0</v>
      </c>
      <c r="AM153" s="163">
        <v>0</v>
      </c>
      <c r="AN153" s="163">
        <v>0</v>
      </c>
      <c r="AO153" s="169">
        <v>0</v>
      </c>
      <c r="AP153" s="163">
        <v>0</v>
      </c>
      <c r="AQ153" s="163">
        <v>0</v>
      </c>
      <c r="AR153" s="163">
        <v>0</v>
      </c>
    </row>
    <row r="154" spans="1:44" s="162" customFormat="1" ht="36" customHeight="1" x14ac:dyDescent="0.25">
      <c r="A154" s="162">
        <v>1</v>
      </c>
      <c r="B154" s="165">
        <v>132</v>
      </c>
      <c r="C154" s="155" t="s">
        <v>448</v>
      </c>
      <c r="D154" s="157">
        <v>1970</v>
      </c>
      <c r="E154" s="157"/>
      <c r="F154" s="166" t="s">
        <v>261</v>
      </c>
      <c r="G154" s="157">
        <v>2</v>
      </c>
      <c r="H154" s="157" t="s">
        <v>296</v>
      </c>
      <c r="I154" s="161">
        <v>794.7</v>
      </c>
      <c r="J154" s="161">
        <v>737.8</v>
      </c>
      <c r="K154" s="161">
        <v>737.8</v>
      </c>
      <c r="L154" s="167">
        <v>38</v>
      </c>
      <c r="M154" s="157" t="s">
        <v>259</v>
      </c>
      <c r="N154" s="157" t="s">
        <v>260</v>
      </c>
      <c r="O154" s="160" t="s">
        <v>262</v>
      </c>
      <c r="P154" s="161">
        <v>52567.68</v>
      </c>
      <c r="Q154" s="161">
        <v>0</v>
      </c>
      <c r="R154" s="161">
        <v>0</v>
      </c>
      <c r="S154" s="161">
        <v>52567.68</v>
      </c>
      <c r="T154" s="161">
        <v>66.147829369573415</v>
      </c>
      <c r="U154" s="161">
        <v>66.147829369573415</v>
      </c>
      <c r="V154" s="168">
        <v>66.147829369573415</v>
      </c>
      <c r="W154" s="168">
        <v>0</v>
      </c>
      <c r="X154" s="168">
        <f t="shared" si="10"/>
        <v>0</v>
      </c>
      <c r="Y154" s="163">
        <v>0</v>
      </c>
      <c r="Z154" s="163">
        <v>0</v>
      </c>
      <c r="AA154" s="163">
        <v>0</v>
      </c>
      <c r="AB154" s="163">
        <v>0</v>
      </c>
      <c r="AC154" s="163">
        <v>0</v>
      </c>
      <c r="AD154" s="163">
        <v>0</v>
      </c>
      <c r="AE154" s="163">
        <v>0</v>
      </c>
      <c r="AF154" s="169">
        <v>0</v>
      </c>
      <c r="AG154" s="163">
        <v>0</v>
      </c>
      <c r="AH154" s="163">
        <v>0</v>
      </c>
      <c r="AI154" s="163">
        <v>0</v>
      </c>
      <c r="AJ154" s="163">
        <v>0</v>
      </c>
      <c r="AK154" s="163">
        <v>0</v>
      </c>
      <c r="AL154" s="169">
        <v>0</v>
      </c>
      <c r="AM154" s="163">
        <v>0</v>
      </c>
      <c r="AN154" s="163">
        <v>0</v>
      </c>
      <c r="AO154" s="169">
        <v>0</v>
      </c>
      <c r="AP154" s="163">
        <v>0</v>
      </c>
      <c r="AQ154" s="163">
        <v>0</v>
      </c>
      <c r="AR154" s="163">
        <v>0</v>
      </c>
    </row>
    <row r="155" spans="1:44" s="162" customFormat="1" ht="36" customHeight="1" x14ac:dyDescent="0.25">
      <c r="A155" s="162">
        <v>1</v>
      </c>
      <c r="B155" s="165">
        <v>133</v>
      </c>
      <c r="C155" s="155" t="s">
        <v>1239</v>
      </c>
      <c r="D155" s="157">
        <v>1978</v>
      </c>
      <c r="E155" s="157"/>
      <c r="F155" s="166" t="s">
        <v>323</v>
      </c>
      <c r="G155" s="157" t="s">
        <v>296</v>
      </c>
      <c r="H155" s="157" t="s">
        <v>305</v>
      </c>
      <c r="I155" s="161">
        <v>873.7</v>
      </c>
      <c r="J155" s="161">
        <v>873.7</v>
      </c>
      <c r="K155" s="161">
        <v>873.7</v>
      </c>
      <c r="L155" s="167">
        <v>31</v>
      </c>
      <c r="M155" s="157" t="s">
        <v>259</v>
      </c>
      <c r="N155" s="157" t="s">
        <v>260</v>
      </c>
      <c r="O155" s="160" t="s">
        <v>262</v>
      </c>
      <c r="P155" s="161">
        <v>61131.360000000001</v>
      </c>
      <c r="Q155" s="161">
        <v>0</v>
      </c>
      <c r="R155" s="161">
        <v>0</v>
      </c>
      <c r="S155" s="161">
        <v>61131.360000000001</v>
      </c>
      <c r="T155" s="161">
        <v>69.968364427148899</v>
      </c>
      <c r="U155" s="161">
        <v>69.968364427148899</v>
      </c>
      <c r="V155" s="168">
        <v>69.968364427148899</v>
      </c>
      <c r="W155" s="168">
        <v>0</v>
      </c>
      <c r="X155" s="168">
        <f t="shared" si="10"/>
        <v>0</v>
      </c>
      <c r="Y155" s="163">
        <v>0</v>
      </c>
      <c r="Z155" s="163">
        <v>0</v>
      </c>
      <c r="AA155" s="163">
        <v>0</v>
      </c>
      <c r="AB155" s="163">
        <v>0</v>
      </c>
      <c r="AC155" s="163">
        <v>0</v>
      </c>
      <c r="AD155" s="163">
        <v>0</v>
      </c>
      <c r="AE155" s="163">
        <v>0</v>
      </c>
      <c r="AF155" s="169">
        <v>0</v>
      </c>
      <c r="AG155" s="163">
        <v>0</v>
      </c>
      <c r="AH155" s="163">
        <v>0</v>
      </c>
      <c r="AI155" s="163">
        <v>0</v>
      </c>
      <c r="AJ155" s="163">
        <v>0</v>
      </c>
      <c r="AK155" s="163">
        <v>0</v>
      </c>
      <c r="AL155" s="169">
        <v>0</v>
      </c>
      <c r="AM155" s="163">
        <v>0</v>
      </c>
      <c r="AN155" s="163">
        <v>0</v>
      </c>
      <c r="AO155" s="169">
        <v>0</v>
      </c>
      <c r="AP155" s="163">
        <v>0</v>
      </c>
      <c r="AQ155" s="163">
        <v>0</v>
      </c>
      <c r="AR155" s="163">
        <v>0</v>
      </c>
    </row>
    <row r="156" spans="1:44" s="162" customFormat="1" ht="36" customHeight="1" x14ac:dyDescent="0.25">
      <c r="B156" s="155" t="s">
        <v>724</v>
      </c>
      <c r="C156" s="170"/>
      <c r="D156" s="157" t="s">
        <v>855</v>
      </c>
      <c r="E156" s="157" t="s">
        <v>855</v>
      </c>
      <c r="F156" s="157" t="s">
        <v>855</v>
      </c>
      <c r="G156" s="157" t="s">
        <v>855</v>
      </c>
      <c r="H156" s="157" t="s">
        <v>855</v>
      </c>
      <c r="I156" s="158">
        <v>122338.65999999997</v>
      </c>
      <c r="J156" s="158">
        <v>104282.45000000003</v>
      </c>
      <c r="K156" s="158">
        <v>101660.15000000001</v>
      </c>
      <c r="L156" s="159">
        <v>4539</v>
      </c>
      <c r="M156" s="157" t="s">
        <v>855</v>
      </c>
      <c r="N156" s="157" t="s">
        <v>855</v>
      </c>
      <c r="O156" s="160" t="s">
        <v>855</v>
      </c>
      <c r="P156" s="158">
        <v>112751259.44999994</v>
      </c>
      <c r="Q156" s="158">
        <v>0</v>
      </c>
      <c r="R156" s="158">
        <v>0</v>
      </c>
      <c r="S156" s="158">
        <v>112751259.44999994</v>
      </c>
      <c r="T156" s="161">
        <v>921.63229064303925</v>
      </c>
      <c r="U156" s="161">
        <v>10964.254610942062</v>
      </c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</row>
    <row r="157" spans="1:44" s="162" customFormat="1" ht="36" customHeight="1" x14ac:dyDescent="0.25">
      <c r="A157" s="162">
        <v>1</v>
      </c>
      <c r="B157" s="165">
        <v>134</v>
      </c>
      <c r="C157" s="155" t="s">
        <v>376</v>
      </c>
      <c r="D157" s="157">
        <v>1974</v>
      </c>
      <c r="E157" s="157"/>
      <c r="F157" s="166" t="s">
        <v>304</v>
      </c>
      <c r="G157" s="157">
        <v>5</v>
      </c>
      <c r="H157" s="157" t="s">
        <v>363</v>
      </c>
      <c r="I157" s="161">
        <v>4987.2</v>
      </c>
      <c r="J157" s="161">
        <v>4580.7</v>
      </c>
      <c r="K157" s="161">
        <v>4580.7</v>
      </c>
      <c r="L157" s="167">
        <v>117</v>
      </c>
      <c r="M157" s="157" t="s">
        <v>259</v>
      </c>
      <c r="N157" s="157" t="s">
        <v>263</v>
      </c>
      <c r="O157" s="160" t="s">
        <v>314</v>
      </c>
      <c r="P157" s="161">
        <v>2649277.08</v>
      </c>
      <c r="Q157" s="161">
        <v>0</v>
      </c>
      <c r="R157" s="161">
        <v>0</v>
      </c>
      <c r="S157" s="161">
        <v>2649277.08</v>
      </c>
      <c r="T157" s="161">
        <v>531.21532723772862</v>
      </c>
      <c r="U157" s="161">
        <v>1982.8398739172283</v>
      </c>
      <c r="V157" s="168">
        <v>1982.8398739172283</v>
      </c>
      <c r="W157" s="168">
        <v>1451.6245466794996</v>
      </c>
      <c r="X157" s="168">
        <f t="shared" ref="X157:X201" si="14">U157-T157</f>
        <v>1451.6245466794996</v>
      </c>
      <c r="Y157" s="163">
        <v>0</v>
      </c>
      <c r="Z157" s="163">
        <v>0</v>
      </c>
      <c r="AA157" s="163">
        <v>0</v>
      </c>
      <c r="AB157" s="163">
        <v>0</v>
      </c>
      <c r="AC157" s="163">
        <v>0</v>
      </c>
      <c r="AD157" s="163">
        <v>0</v>
      </c>
      <c r="AE157" s="163">
        <v>0</v>
      </c>
      <c r="AF157" s="169">
        <v>0</v>
      </c>
      <c r="AG157" s="163">
        <v>1108.98</v>
      </c>
      <c r="AH157" s="169">
        <f>8917.04*AG157/I157</f>
        <v>1982.8398739172283</v>
      </c>
      <c r="AI157" s="163">
        <v>0</v>
      </c>
      <c r="AJ157" s="163">
        <v>0</v>
      </c>
      <c r="AK157" s="163">
        <v>0</v>
      </c>
      <c r="AL157" s="169">
        <v>0</v>
      </c>
      <c r="AM157" s="163">
        <v>0</v>
      </c>
      <c r="AN157" s="163">
        <v>0</v>
      </c>
      <c r="AO157" s="169">
        <v>0</v>
      </c>
      <c r="AP157" s="163">
        <v>0</v>
      </c>
      <c r="AQ157" s="163">
        <v>0</v>
      </c>
      <c r="AR157" s="163">
        <v>0</v>
      </c>
    </row>
    <row r="158" spans="1:44" s="162" customFormat="1" ht="36" customHeight="1" x14ac:dyDescent="0.25">
      <c r="A158" s="162">
        <v>1</v>
      </c>
      <c r="B158" s="165">
        <v>135</v>
      </c>
      <c r="C158" s="155" t="s">
        <v>377</v>
      </c>
      <c r="D158" s="157">
        <v>1975</v>
      </c>
      <c r="E158" s="157"/>
      <c r="F158" s="166" t="s">
        <v>304</v>
      </c>
      <c r="G158" s="157">
        <v>5</v>
      </c>
      <c r="H158" s="157" t="s">
        <v>2189</v>
      </c>
      <c r="I158" s="161">
        <v>6679</v>
      </c>
      <c r="J158" s="161">
        <v>6109.3</v>
      </c>
      <c r="K158" s="161">
        <v>6109.3</v>
      </c>
      <c r="L158" s="167">
        <v>285</v>
      </c>
      <c r="M158" s="157" t="s">
        <v>259</v>
      </c>
      <c r="N158" s="157" t="s">
        <v>263</v>
      </c>
      <c r="O158" s="160" t="s">
        <v>954</v>
      </c>
      <c r="P158" s="161">
        <v>2599693.37</v>
      </c>
      <c r="Q158" s="161">
        <v>0</v>
      </c>
      <c r="R158" s="161">
        <v>0</v>
      </c>
      <c r="S158" s="161">
        <v>2599693.37</v>
      </c>
      <c r="T158" s="161">
        <v>389.23392274292559</v>
      </c>
      <c r="U158" s="161">
        <v>3635.5</v>
      </c>
      <c r="V158" s="168">
        <v>3635.5</v>
      </c>
      <c r="W158" s="168">
        <v>3246.2660772570744</v>
      </c>
      <c r="X158" s="168">
        <f t="shared" si="14"/>
        <v>3246.2660772570744</v>
      </c>
      <c r="Y158" s="163">
        <v>113.09</v>
      </c>
      <c r="Z158" s="163">
        <v>262.75</v>
      </c>
      <c r="AA158" s="163">
        <v>3259.66</v>
      </c>
      <c r="AB158" s="163">
        <v>0</v>
      </c>
      <c r="AC158" s="163">
        <v>0</v>
      </c>
      <c r="AD158" s="163">
        <v>0</v>
      </c>
      <c r="AE158" s="163">
        <v>0</v>
      </c>
      <c r="AF158" s="169">
        <v>0</v>
      </c>
      <c r="AG158" s="163">
        <v>0</v>
      </c>
      <c r="AH158" s="163">
        <v>0</v>
      </c>
      <c r="AI158" s="163">
        <v>0</v>
      </c>
      <c r="AJ158" s="163">
        <v>0</v>
      </c>
      <c r="AK158" s="163">
        <v>0</v>
      </c>
      <c r="AL158" s="169">
        <v>0</v>
      </c>
      <c r="AM158" s="163">
        <v>0</v>
      </c>
      <c r="AN158" s="163">
        <v>0</v>
      </c>
      <c r="AO158" s="169">
        <v>0</v>
      </c>
      <c r="AP158" s="163">
        <v>0</v>
      </c>
      <c r="AQ158" s="163">
        <v>0</v>
      </c>
      <c r="AR158" s="163">
        <v>0</v>
      </c>
    </row>
    <row r="159" spans="1:44" s="162" customFormat="1" ht="36" customHeight="1" x14ac:dyDescent="0.25">
      <c r="A159" s="162">
        <v>1</v>
      </c>
      <c r="B159" s="165">
        <v>136</v>
      </c>
      <c r="C159" s="155" t="s">
        <v>378</v>
      </c>
      <c r="D159" s="157">
        <v>1954</v>
      </c>
      <c r="E159" s="157"/>
      <c r="F159" s="166" t="s">
        <v>261</v>
      </c>
      <c r="G159" s="157">
        <v>2</v>
      </c>
      <c r="H159" s="157" t="s">
        <v>305</v>
      </c>
      <c r="I159" s="161">
        <v>641.79999999999995</v>
      </c>
      <c r="J159" s="161">
        <v>552.29999999999995</v>
      </c>
      <c r="K159" s="161">
        <v>552.29999999999995</v>
      </c>
      <c r="L159" s="167">
        <v>34</v>
      </c>
      <c r="M159" s="157" t="s">
        <v>259</v>
      </c>
      <c r="N159" s="157" t="s">
        <v>263</v>
      </c>
      <c r="O159" s="160" t="s">
        <v>314</v>
      </c>
      <c r="P159" s="161">
        <v>3188621.1</v>
      </c>
      <c r="Q159" s="161">
        <v>0</v>
      </c>
      <c r="R159" s="161">
        <v>0</v>
      </c>
      <c r="S159" s="161">
        <v>3188621.1</v>
      </c>
      <c r="T159" s="161">
        <v>4968.2472732938613</v>
      </c>
      <c r="U159" s="161">
        <v>8336.2792147086348</v>
      </c>
      <c r="V159" s="168">
        <v>8336.2792147086348</v>
      </c>
      <c r="W159" s="168">
        <v>3368.0319414147734</v>
      </c>
      <c r="X159" s="168">
        <f t="shared" si="14"/>
        <v>3368.0319414147734</v>
      </c>
      <c r="Y159" s="163">
        <v>0</v>
      </c>
      <c r="Z159" s="163">
        <v>0</v>
      </c>
      <c r="AA159" s="163">
        <v>0</v>
      </c>
      <c r="AB159" s="163">
        <v>0</v>
      </c>
      <c r="AC159" s="163">
        <v>0</v>
      </c>
      <c r="AD159" s="163">
        <v>0</v>
      </c>
      <c r="AE159" s="163">
        <v>0</v>
      </c>
      <c r="AF159" s="169">
        <v>0</v>
      </c>
      <c r="AG159" s="163">
        <v>600</v>
      </c>
      <c r="AH159" s="169">
        <f t="shared" ref="AH159:AH161" si="15">8917.04*AG159/I159</f>
        <v>8336.2792147086348</v>
      </c>
      <c r="AI159" s="163">
        <v>0</v>
      </c>
      <c r="AJ159" s="163">
        <v>0</v>
      </c>
      <c r="AK159" s="163">
        <v>0</v>
      </c>
      <c r="AL159" s="169">
        <v>0</v>
      </c>
      <c r="AM159" s="163">
        <v>0</v>
      </c>
      <c r="AN159" s="163">
        <v>0</v>
      </c>
      <c r="AO159" s="169">
        <v>0</v>
      </c>
      <c r="AP159" s="163">
        <v>0</v>
      </c>
      <c r="AQ159" s="163">
        <v>0</v>
      </c>
      <c r="AR159" s="163">
        <v>0</v>
      </c>
    </row>
    <row r="160" spans="1:44" s="162" customFormat="1" ht="36" customHeight="1" x14ac:dyDescent="0.25">
      <c r="A160" s="162">
        <v>1</v>
      </c>
      <c r="B160" s="165">
        <v>137</v>
      </c>
      <c r="C160" s="155" t="s">
        <v>379</v>
      </c>
      <c r="D160" s="157">
        <v>1975</v>
      </c>
      <c r="E160" s="157"/>
      <c r="F160" s="166" t="s">
        <v>261</v>
      </c>
      <c r="G160" s="157">
        <v>5</v>
      </c>
      <c r="H160" s="157" t="s">
        <v>301</v>
      </c>
      <c r="I160" s="161">
        <v>3325.2</v>
      </c>
      <c r="J160" s="161">
        <v>3325.2</v>
      </c>
      <c r="K160" s="161">
        <v>3325.2</v>
      </c>
      <c r="L160" s="167">
        <v>111</v>
      </c>
      <c r="M160" s="157" t="s">
        <v>259</v>
      </c>
      <c r="N160" s="157" t="s">
        <v>263</v>
      </c>
      <c r="O160" s="160" t="s">
        <v>315</v>
      </c>
      <c r="P160" s="161">
        <v>5265781.6800000006</v>
      </c>
      <c r="Q160" s="161">
        <v>0</v>
      </c>
      <c r="R160" s="161">
        <v>0</v>
      </c>
      <c r="S160" s="161">
        <v>5265781.6800000006</v>
      </c>
      <c r="T160" s="161">
        <v>1583.5984843016963</v>
      </c>
      <c r="U160" s="161">
        <v>2931.0491759894144</v>
      </c>
      <c r="V160" s="168">
        <v>2931.0491759894144</v>
      </c>
      <c r="W160" s="168">
        <v>1347.4506916877181</v>
      </c>
      <c r="X160" s="168">
        <f t="shared" si="14"/>
        <v>1347.4506916877181</v>
      </c>
      <c r="Y160" s="163">
        <v>0</v>
      </c>
      <c r="Z160" s="163">
        <v>0</v>
      </c>
      <c r="AA160" s="163">
        <v>0</v>
      </c>
      <c r="AB160" s="163">
        <v>0</v>
      </c>
      <c r="AC160" s="163">
        <v>0</v>
      </c>
      <c r="AD160" s="163">
        <v>0</v>
      </c>
      <c r="AE160" s="163">
        <v>0</v>
      </c>
      <c r="AF160" s="169">
        <v>0</v>
      </c>
      <c r="AG160" s="163">
        <v>1093</v>
      </c>
      <c r="AH160" s="169">
        <f t="shared" si="15"/>
        <v>2931.0491759894144</v>
      </c>
      <c r="AI160" s="163">
        <v>0</v>
      </c>
      <c r="AJ160" s="163">
        <v>0</v>
      </c>
      <c r="AK160" s="163">
        <v>0</v>
      </c>
      <c r="AL160" s="169">
        <v>0</v>
      </c>
      <c r="AM160" s="163">
        <v>0</v>
      </c>
      <c r="AN160" s="163">
        <v>0</v>
      </c>
      <c r="AO160" s="169">
        <v>0</v>
      </c>
      <c r="AP160" s="163">
        <v>0</v>
      </c>
      <c r="AQ160" s="163">
        <v>0</v>
      </c>
      <c r="AR160" s="163">
        <v>0</v>
      </c>
    </row>
    <row r="161" spans="1:44" s="162" customFormat="1" ht="36" customHeight="1" x14ac:dyDescent="0.25">
      <c r="A161" s="162">
        <v>1</v>
      </c>
      <c r="B161" s="165">
        <v>138</v>
      </c>
      <c r="C161" s="155" t="s">
        <v>380</v>
      </c>
      <c r="D161" s="157">
        <v>1966</v>
      </c>
      <c r="E161" s="157"/>
      <c r="F161" s="166" t="s">
        <v>261</v>
      </c>
      <c r="G161" s="157">
        <v>4</v>
      </c>
      <c r="H161" s="157" t="s">
        <v>301</v>
      </c>
      <c r="I161" s="161">
        <v>2747.7</v>
      </c>
      <c r="J161" s="161">
        <v>2553.9</v>
      </c>
      <c r="K161" s="161">
        <v>2553.9</v>
      </c>
      <c r="L161" s="167">
        <v>120</v>
      </c>
      <c r="M161" s="157" t="s">
        <v>259</v>
      </c>
      <c r="N161" s="157" t="s">
        <v>263</v>
      </c>
      <c r="O161" s="160" t="s">
        <v>954</v>
      </c>
      <c r="P161" s="161">
        <v>5393074.9299999997</v>
      </c>
      <c r="Q161" s="161">
        <v>0</v>
      </c>
      <c r="R161" s="161">
        <v>0</v>
      </c>
      <c r="S161" s="161">
        <v>5393074.9299999997</v>
      </c>
      <c r="T161" s="161">
        <v>1962.7597372347782</v>
      </c>
      <c r="U161" s="161">
        <v>3545.5919065400153</v>
      </c>
      <c r="V161" s="168">
        <v>3545.5919065400153</v>
      </c>
      <c r="W161" s="168">
        <v>1582.8321693052371</v>
      </c>
      <c r="X161" s="168">
        <f t="shared" si="14"/>
        <v>1582.8321693052371</v>
      </c>
      <c r="Y161" s="163">
        <v>0</v>
      </c>
      <c r="Z161" s="163">
        <v>0</v>
      </c>
      <c r="AA161" s="163">
        <v>0</v>
      </c>
      <c r="AB161" s="163">
        <v>0</v>
      </c>
      <c r="AC161" s="163">
        <v>0</v>
      </c>
      <c r="AD161" s="163">
        <v>0</v>
      </c>
      <c r="AE161" s="163">
        <v>0</v>
      </c>
      <c r="AF161" s="169">
        <v>0</v>
      </c>
      <c r="AG161" s="163">
        <v>1092.54</v>
      </c>
      <c r="AH161" s="169">
        <f t="shared" si="15"/>
        <v>3545.5919065400153</v>
      </c>
      <c r="AI161" s="163">
        <v>0</v>
      </c>
      <c r="AJ161" s="163">
        <v>0</v>
      </c>
      <c r="AK161" s="163">
        <v>0</v>
      </c>
      <c r="AL161" s="169">
        <v>0</v>
      </c>
      <c r="AM161" s="163">
        <v>0</v>
      </c>
      <c r="AN161" s="163">
        <v>0</v>
      </c>
      <c r="AO161" s="169">
        <v>0</v>
      </c>
      <c r="AP161" s="163">
        <v>0</v>
      </c>
      <c r="AQ161" s="163">
        <v>0</v>
      </c>
      <c r="AR161" s="163">
        <v>0</v>
      </c>
    </row>
    <row r="162" spans="1:44" s="162" customFormat="1" ht="36" customHeight="1" x14ac:dyDescent="0.25">
      <c r="A162" s="162">
        <v>1</v>
      </c>
      <c r="B162" s="165">
        <v>139</v>
      </c>
      <c r="C162" s="155" t="s">
        <v>381</v>
      </c>
      <c r="D162" s="157" t="s">
        <v>316</v>
      </c>
      <c r="E162" s="157"/>
      <c r="F162" s="166" t="s">
        <v>261</v>
      </c>
      <c r="G162" s="157">
        <v>9</v>
      </c>
      <c r="H162" s="157" t="s">
        <v>305</v>
      </c>
      <c r="I162" s="161">
        <v>6434.3</v>
      </c>
      <c r="J162" s="161">
        <v>5754.2</v>
      </c>
      <c r="K162" s="161">
        <v>5754.2</v>
      </c>
      <c r="L162" s="167">
        <v>247</v>
      </c>
      <c r="M162" s="157" t="s">
        <v>259</v>
      </c>
      <c r="N162" s="157" t="s">
        <v>263</v>
      </c>
      <c r="O162" s="160" t="s">
        <v>315</v>
      </c>
      <c r="P162" s="161">
        <v>4873547.67</v>
      </c>
      <c r="Q162" s="161">
        <v>0</v>
      </c>
      <c r="R162" s="161">
        <v>0</v>
      </c>
      <c r="S162" s="161">
        <v>4873547.67</v>
      </c>
      <c r="T162" s="161">
        <v>757.43245885333283</v>
      </c>
      <c r="U162" s="161">
        <v>1145.9521626284134</v>
      </c>
      <c r="V162" s="168">
        <v>1145.9521626284134</v>
      </c>
      <c r="W162" s="168">
        <v>388.51970377508053</v>
      </c>
      <c r="X162" s="168">
        <f t="shared" si="14"/>
        <v>388.51970377508053</v>
      </c>
      <c r="Y162" s="163">
        <v>0</v>
      </c>
      <c r="Z162" s="163">
        <v>0</v>
      </c>
      <c r="AA162" s="163">
        <v>0</v>
      </c>
      <c r="AB162" s="163">
        <v>0</v>
      </c>
      <c r="AC162" s="163">
        <v>0</v>
      </c>
      <c r="AD162" s="163">
        <v>0</v>
      </c>
      <c r="AE162" s="163">
        <v>3</v>
      </c>
      <c r="AF162" s="169">
        <f>2457800*AE162/I162</f>
        <v>1145.9521626284134</v>
      </c>
      <c r="AG162" s="163">
        <v>0</v>
      </c>
      <c r="AH162" s="163">
        <v>0</v>
      </c>
      <c r="AI162" s="163">
        <v>0</v>
      </c>
      <c r="AJ162" s="163">
        <v>0</v>
      </c>
      <c r="AK162" s="163">
        <v>0</v>
      </c>
      <c r="AL162" s="169">
        <v>0</v>
      </c>
      <c r="AM162" s="163">
        <v>0</v>
      </c>
      <c r="AN162" s="163">
        <v>0</v>
      </c>
      <c r="AO162" s="169">
        <v>0</v>
      </c>
      <c r="AP162" s="163">
        <v>0</v>
      </c>
      <c r="AQ162" s="163">
        <v>0</v>
      </c>
      <c r="AR162" s="163">
        <v>0</v>
      </c>
    </row>
    <row r="163" spans="1:44" s="162" customFormat="1" ht="36" customHeight="1" x14ac:dyDescent="0.25">
      <c r="A163" s="162">
        <v>1</v>
      </c>
      <c r="B163" s="165">
        <v>140</v>
      </c>
      <c r="C163" s="155" t="s">
        <v>382</v>
      </c>
      <c r="D163" s="157">
        <v>1949</v>
      </c>
      <c r="E163" s="157"/>
      <c r="F163" s="166" t="s">
        <v>317</v>
      </c>
      <c r="G163" s="157">
        <v>2</v>
      </c>
      <c r="H163" s="157" t="s">
        <v>297</v>
      </c>
      <c r="I163" s="161">
        <v>499.5</v>
      </c>
      <c r="J163" s="161">
        <v>450.4</v>
      </c>
      <c r="K163" s="161">
        <v>450.4</v>
      </c>
      <c r="L163" s="167">
        <v>16</v>
      </c>
      <c r="M163" s="157" t="s">
        <v>259</v>
      </c>
      <c r="N163" s="157" t="s">
        <v>260</v>
      </c>
      <c r="O163" s="160" t="s">
        <v>262</v>
      </c>
      <c r="P163" s="161">
        <v>2215482.85</v>
      </c>
      <c r="Q163" s="161">
        <v>0</v>
      </c>
      <c r="R163" s="161">
        <v>0</v>
      </c>
      <c r="S163" s="161">
        <v>2215482.85</v>
      </c>
      <c r="T163" s="161">
        <v>4435.4011011011016</v>
      </c>
      <c r="U163" s="161">
        <v>7922.6873913913923</v>
      </c>
      <c r="V163" s="168">
        <v>7922.6873913913923</v>
      </c>
      <c r="W163" s="168">
        <v>3487.2862902902907</v>
      </c>
      <c r="X163" s="168">
        <f t="shared" si="14"/>
        <v>3487.2862902902907</v>
      </c>
      <c r="Y163" s="163">
        <v>0</v>
      </c>
      <c r="Z163" s="163">
        <v>0</v>
      </c>
      <c r="AA163" s="163">
        <v>0</v>
      </c>
      <c r="AB163" s="163">
        <v>0</v>
      </c>
      <c r="AC163" s="163">
        <v>0</v>
      </c>
      <c r="AD163" s="163">
        <v>0</v>
      </c>
      <c r="AE163" s="163">
        <v>0</v>
      </c>
      <c r="AF163" s="169">
        <v>0</v>
      </c>
      <c r="AG163" s="163">
        <v>443.8</v>
      </c>
      <c r="AH163" s="169">
        <f>8917.04*AG163/I163</f>
        <v>7922.6873913913923</v>
      </c>
      <c r="AI163" s="163">
        <v>0</v>
      </c>
      <c r="AJ163" s="163">
        <v>0</v>
      </c>
      <c r="AK163" s="163">
        <v>0</v>
      </c>
      <c r="AL163" s="169">
        <v>0</v>
      </c>
      <c r="AM163" s="163">
        <v>0</v>
      </c>
      <c r="AN163" s="163">
        <v>0</v>
      </c>
      <c r="AO163" s="169">
        <v>0</v>
      </c>
      <c r="AP163" s="163">
        <v>0</v>
      </c>
      <c r="AQ163" s="163">
        <v>0</v>
      </c>
      <c r="AR163" s="163">
        <v>0</v>
      </c>
    </row>
    <row r="164" spans="1:44" s="162" customFormat="1" ht="36" customHeight="1" x14ac:dyDescent="0.25">
      <c r="A164" s="162">
        <v>1</v>
      </c>
      <c r="B164" s="165">
        <v>141</v>
      </c>
      <c r="C164" s="155" t="s">
        <v>383</v>
      </c>
      <c r="D164" s="157">
        <v>1992</v>
      </c>
      <c r="E164" s="157"/>
      <c r="F164" s="166" t="s">
        <v>261</v>
      </c>
      <c r="G164" s="157">
        <v>9</v>
      </c>
      <c r="H164" s="157" t="s">
        <v>305</v>
      </c>
      <c r="I164" s="161">
        <v>6502.8</v>
      </c>
      <c r="J164" s="161">
        <v>5914.7</v>
      </c>
      <c r="K164" s="161">
        <v>5914.7</v>
      </c>
      <c r="L164" s="167">
        <v>287</v>
      </c>
      <c r="M164" s="157" t="s">
        <v>259</v>
      </c>
      <c r="N164" s="157" t="s">
        <v>263</v>
      </c>
      <c r="O164" s="160" t="s">
        <v>954</v>
      </c>
      <c r="P164" s="161">
        <v>4885396.4400000004</v>
      </c>
      <c r="Q164" s="161">
        <v>0</v>
      </c>
      <c r="R164" s="161">
        <v>0</v>
      </c>
      <c r="S164" s="161">
        <v>4885396.4400000004</v>
      </c>
      <c r="T164" s="161">
        <v>751.27582579811781</v>
      </c>
      <c r="U164" s="161">
        <v>1133.8807898136188</v>
      </c>
      <c r="V164" s="168">
        <v>1133.8807898136188</v>
      </c>
      <c r="W164" s="168">
        <v>382.60496401550097</v>
      </c>
      <c r="X164" s="168">
        <f t="shared" si="14"/>
        <v>382.60496401550097</v>
      </c>
      <c r="Y164" s="163">
        <v>0</v>
      </c>
      <c r="Z164" s="163">
        <v>0</v>
      </c>
      <c r="AA164" s="163">
        <v>0</v>
      </c>
      <c r="AB164" s="163">
        <v>0</v>
      </c>
      <c r="AC164" s="163">
        <v>0</v>
      </c>
      <c r="AD164" s="163">
        <v>0</v>
      </c>
      <c r="AE164" s="163">
        <v>3</v>
      </c>
      <c r="AF164" s="169">
        <f>2457800*AE164/I164</f>
        <v>1133.8807898136188</v>
      </c>
      <c r="AG164" s="163">
        <v>0</v>
      </c>
      <c r="AH164" s="163">
        <v>0</v>
      </c>
      <c r="AI164" s="163">
        <v>0</v>
      </c>
      <c r="AJ164" s="163">
        <v>0</v>
      </c>
      <c r="AK164" s="163">
        <v>0</v>
      </c>
      <c r="AL164" s="169">
        <v>0</v>
      </c>
      <c r="AM164" s="163">
        <v>0</v>
      </c>
      <c r="AN164" s="163">
        <v>0</v>
      </c>
      <c r="AO164" s="169">
        <v>0</v>
      </c>
      <c r="AP164" s="163">
        <v>0</v>
      </c>
      <c r="AQ164" s="163">
        <v>0</v>
      </c>
      <c r="AR164" s="163">
        <v>0</v>
      </c>
    </row>
    <row r="165" spans="1:44" s="162" customFormat="1" ht="36" customHeight="1" x14ac:dyDescent="0.25">
      <c r="A165" s="162">
        <v>1</v>
      </c>
      <c r="B165" s="165">
        <v>142</v>
      </c>
      <c r="C165" s="155" t="s">
        <v>384</v>
      </c>
      <c r="D165" s="157">
        <v>1974</v>
      </c>
      <c r="E165" s="157"/>
      <c r="F165" s="166" t="s">
        <v>261</v>
      </c>
      <c r="G165" s="157">
        <v>5</v>
      </c>
      <c r="H165" s="157" t="s">
        <v>363</v>
      </c>
      <c r="I165" s="161">
        <v>5896.3</v>
      </c>
      <c r="J165" s="161">
        <v>4495.2</v>
      </c>
      <c r="K165" s="161">
        <v>4495.2</v>
      </c>
      <c r="L165" s="167">
        <v>192</v>
      </c>
      <c r="M165" s="157" t="s">
        <v>259</v>
      </c>
      <c r="N165" s="157" t="s">
        <v>263</v>
      </c>
      <c r="O165" s="160" t="s">
        <v>318</v>
      </c>
      <c r="P165" s="161">
        <v>7884254.25</v>
      </c>
      <c r="Q165" s="161">
        <v>0</v>
      </c>
      <c r="R165" s="161">
        <v>0</v>
      </c>
      <c r="S165" s="161">
        <v>7884254.25</v>
      </c>
      <c r="T165" s="161">
        <v>1337.1528331326424</v>
      </c>
      <c r="U165" s="161">
        <v>2273.0792144226043</v>
      </c>
      <c r="V165" s="168">
        <v>2273.0792144226043</v>
      </c>
      <c r="W165" s="168">
        <v>935.92638128996191</v>
      </c>
      <c r="X165" s="168">
        <f t="shared" si="14"/>
        <v>935.92638128996191</v>
      </c>
      <c r="Y165" s="163">
        <v>0</v>
      </c>
      <c r="Z165" s="163">
        <v>0</v>
      </c>
      <c r="AA165" s="163">
        <v>0</v>
      </c>
      <c r="AB165" s="163">
        <v>0</v>
      </c>
      <c r="AC165" s="163">
        <v>0</v>
      </c>
      <c r="AD165" s="163">
        <v>0</v>
      </c>
      <c r="AE165" s="163">
        <v>0</v>
      </c>
      <c r="AF165" s="169">
        <v>0</v>
      </c>
      <c r="AG165" s="163">
        <v>1503.05</v>
      </c>
      <c r="AH165" s="169">
        <f t="shared" ref="AH165:AH168" si="16">8917.04*AG165/I165</f>
        <v>2273.0792144226043</v>
      </c>
      <c r="AI165" s="163">
        <v>0</v>
      </c>
      <c r="AJ165" s="163">
        <v>0</v>
      </c>
      <c r="AK165" s="163">
        <v>0</v>
      </c>
      <c r="AL165" s="169">
        <v>0</v>
      </c>
      <c r="AM165" s="163">
        <v>0</v>
      </c>
      <c r="AN165" s="163">
        <v>0</v>
      </c>
      <c r="AO165" s="169">
        <v>0</v>
      </c>
      <c r="AP165" s="163">
        <v>0</v>
      </c>
      <c r="AQ165" s="163">
        <v>0</v>
      </c>
      <c r="AR165" s="163">
        <v>0</v>
      </c>
    </row>
    <row r="166" spans="1:44" s="162" customFormat="1" ht="36" customHeight="1" x14ac:dyDescent="0.25">
      <c r="A166" s="162">
        <v>1</v>
      </c>
      <c r="B166" s="165">
        <v>143</v>
      </c>
      <c r="C166" s="155" t="s">
        <v>385</v>
      </c>
      <c r="D166" s="157">
        <v>1974</v>
      </c>
      <c r="E166" s="157"/>
      <c r="F166" s="166" t="s">
        <v>261</v>
      </c>
      <c r="G166" s="157">
        <v>5</v>
      </c>
      <c r="H166" s="157" t="s">
        <v>301</v>
      </c>
      <c r="I166" s="161">
        <v>3647.3</v>
      </c>
      <c r="J166" s="161">
        <v>3647.3</v>
      </c>
      <c r="K166" s="161">
        <v>2672.9</v>
      </c>
      <c r="L166" s="167">
        <v>113</v>
      </c>
      <c r="M166" s="157" t="s">
        <v>259</v>
      </c>
      <c r="N166" s="157" t="s">
        <v>263</v>
      </c>
      <c r="O166" s="160" t="s">
        <v>319</v>
      </c>
      <c r="P166" s="161">
        <v>2908813.4299999997</v>
      </c>
      <c r="Q166" s="161">
        <v>0</v>
      </c>
      <c r="R166" s="161">
        <v>0</v>
      </c>
      <c r="S166" s="161">
        <v>2908813.4299999997</v>
      </c>
      <c r="T166" s="161">
        <v>797.52513640227005</v>
      </c>
      <c r="U166" s="161">
        <v>2286.4568718778278</v>
      </c>
      <c r="V166" s="168">
        <v>2286.4568718778278</v>
      </c>
      <c r="W166" s="168">
        <v>1488.9317354755576</v>
      </c>
      <c r="X166" s="168">
        <f t="shared" si="14"/>
        <v>1488.9317354755576</v>
      </c>
      <c r="Y166" s="163">
        <v>0</v>
      </c>
      <c r="Z166" s="163">
        <v>0</v>
      </c>
      <c r="AA166" s="163">
        <v>0</v>
      </c>
      <c r="AB166" s="163">
        <v>0</v>
      </c>
      <c r="AC166" s="163">
        <v>0</v>
      </c>
      <c r="AD166" s="163">
        <v>0</v>
      </c>
      <c r="AE166" s="163">
        <v>0</v>
      </c>
      <c r="AF166" s="169">
        <v>0</v>
      </c>
      <c r="AG166" s="163">
        <v>935.22</v>
      </c>
      <c r="AH166" s="169">
        <f t="shared" si="16"/>
        <v>2286.4568718778278</v>
      </c>
      <c r="AI166" s="163">
        <v>0</v>
      </c>
      <c r="AJ166" s="163">
        <v>0</v>
      </c>
      <c r="AK166" s="163">
        <v>0</v>
      </c>
      <c r="AL166" s="169">
        <v>0</v>
      </c>
      <c r="AM166" s="163">
        <v>0</v>
      </c>
      <c r="AN166" s="163">
        <v>0</v>
      </c>
      <c r="AO166" s="169">
        <v>0</v>
      </c>
      <c r="AP166" s="163">
        <v>0</v>
      </c>
      <c r="AQ166" s="163">
        <v>0</v>
      </c>
      <c r="AR166" s="163">
        <v>0</v>
      </c>
    </row>
    <row r="167" spans="1:44" s="162" customFormat="1" ht="36" customHeight="1" x14ac:dyDescent="0.25">
      <c r="A167" s="162">
        <v>1</v>
      </c>
      <c r="B167" s="165">
        <v>144</v>
      </c>
      <c r="C167" s="155" t="s">
        <v>386</v>
      </c>
      <c r="D167" s="157">
        <v>1958</v>
      </c>
      <c r="E167" s="157"/>
      <c r="F167" s="166" t="s">
        <v>261</v>
      </c>
      <c r="G167" s="157">
        <v>2</v>
      </c>
      <c r="H167" s="157" t="s">
        <v>296</v>
      </c>
      <c r="I167" s="161">
        <v>592.70000000000005</v>
      </c>
      <c r="J167" s="161">
        <v>548</v>
      </c>
      <c r="K167" s="161">
        <v>548</v>
      </c>
      <c r="L167" s="167">
        <v>26</v>
      </c>
      <c r="M167" s="157" t="s">
        <v>259</v>
      </c>
      <c r="N167" s="157" t="s">
        <v>260</v>
      </c>
      <c r="O167" s="160" t="s">
        <v>262</v>
      </c>
      <c r="P167" s="161">
        <v>2189551</v>
      </c>
      <c r="Q167" s="161">
        <v>0</v>
      </c>
      <c r="R167" s="161">
        <v>0</v>
      </c>
      <c r="S167" s="161">
        <v>2189551</v>
      </c>
      <c r="T167" s="161">
        <v>3694.197739159777</v>
      </c>
      <c r="U167" s="161">
        <v>7116.1800573646033</v>
      </c>
      <c r="V167" s="168">
        <v>7116.1800573646033</v>
      </c>
      <c r="W167" s="168">
        <v>3421.9823182048262</v>
      </c>
      <c r="X167" s="168">
        <f t="shared" si="14"/>
        <v>3421.9823182048262</v>
      </c>
      <c r="Y167" s="163">
        <v>0</v>
      </c>
      <c r="Z167" s="163">
        <v>0</v>
      </c>
      <c r="AA167" s="163">
        <v>0</v>
      </c>
      <c r="AB167" s="163">
        <v>0</v>
      </c>
      <c r="AC167" s="163">
        <v>0</v>
      </c>
      <c r="AD167" s="163">
        <v>0</v>
      </c>
      <c r="AE167" s="163">
        <v>0</v>
      </c>
      <c r="AF167" s="169">
        <v>0</v>
      </c>
      <c r="AG167" s="163">
        <v>473</v>
      </c>
      <c r="AH167" s="169">
        <f t="shared" si="16"/>
        <v>7116.1800573646033</v>
      </c>
      <c r="AI167" s="163">
        <v>0</v>
      </c>
      <c r="AJ167" s="163">
        <v>0</v>
      </c>
      <c r="AK167" s="163">
        <v>0</v>
      </c>
      <c r="AL167" s="169">
        <v>0</v>
      </c>
      <c r="AM167" s="163">
        <v>0</v>
      </c>
      <c r="AN167" s="163">
        <v>0</v>
      </c>
      <c r="AO167" s="169">
        <v>0</v>
      </c>
      <c r="AP167" s="163">
        <v>0</v>
      </c>
      <c r="AQ167" s="163">
        <v>0</v>
      </c>
      <c r="AR167" s="163">
        <v>0</v>
      </c>
    </row>
    <row r="168" spans="1:44" s="162" customFormat="1" ht="36" customHeight="1" x14ac:dyDescent="0.25">
      <c r="A168" s="162">
        <v>1</v>
      </c>
      <c r="B168" s="165">
        <v>145</v>
      </c>
      <c r="C168" s="155" t="s">
        <v>387</v>
      </c>
      <c r="D168" s="157">
        <v>1961</v>
      </c>
      <c r="E168" s="157"/>
      <c r="F168" s="166" t="s">
        <v>261</v>
      </c>
      <c r="G168" s="157">
        <v>2</v>
      </c>
      <c r="H168" s="157" t="s">
        <v>296</v>
      </c>
      <c r="I168" s="161">
        <v>679.5</v>
      </c>
      <c r="J168" s="161">
        <v>630.79999999999995</v>
      </c>
      <c r="K168" s="161">
        <v>630.79999999999995</v>
      </c>
      <c r="L168" s="167">
        <v>43</v>
      </c>
      <c r="M168" s="157" t="s">
        <v>259</v>
      </c>
      <c r="N168" s="157" t="s">
        <v>263</v>
      </c>
      <c r="O168" s="160" t="s">
        <v>318</v>
      </c>
      <c r="P168" s="161">
        <v>2855710.47</v>
      </c>
      <c r="Q168" s="161">
        <v>0</v>
      </c>
      <c r="R168" s="161">
        <v>0</v>
      </c>
      <c r="S168" s="161">
        <v>2855710.47</v>
      </c>
      <c r="T168" s="161">
        <v>4202.6644150110378</v>
      </c>
      <c r="U168" s="161">
        <v>7217.618837380428</v>
      </c>
      <c r="V168" s="168">
        <v>7217.618837380428</v>
      </c>
      <c r="W168" s="168">
        <v>3014.9544223693902</v>
      </c>
      <c r="X168" s="168">
        <f t="shared" si="14"/>
        <v>3014.9544223693902</v>
      </c>
      <c r="Y168" s="163">
        <v>0</v>
      </c>
      <c r="Z168" s="163">
        <v>0</v>
      </c>
      <c r="AA168" s="163">
        <v>0</v>
      </c>
      <c r="AB168" s="163">
        <v>0</v>
      </c>
      <c r="AC168" s="163">
        <v>0</v>
      </c>
      <c r="AD168" s="163">
        <v>0</v>
      </c>
      <c r="AE168" s="163">
        <v>0</v>
      </c>
      <c r="AF168" s="169">
        <v>0</v>
      </c>
      <c r="AG168" s="163">
        <v>550</v>
      </c>
      <c r="AH168" s="169">
        <f t="shared" si="16"/>
        <v>7217.618837380428</v>
      </c>
      <c r="AI168" s="163">
        <v>0</v>
      </c>
      <c r="AJ168" s="163">
        <v>0</v>
      </c>
      <c r="AK168" s="163">
        <v>0</v>
      </c>
      <c r="AL168" s="169">
        <v>0</v>
      </c>
      <c r="AM168" s="163">
        <v>0</v>
      </c>
      <c r="AN168" s="163">
        <v>0</v>
      </c>
      <c r="AO168" s="169">
        <v>0</v>
      </c>
      <c r="AP168" s="163">
        <v>0</v>
      </c>
      <c r="AQ168" s="163">
        <v>0</v>
      </c>
      <c r="AR168" s="163">
        <v>0</v>
      </c>
    </row>
    <row r="169" spans="1:44" s="162" customFormat="1" ht="36" customHeight="1" x14ac:dyDescent="0.25">
      <c r="A169" s="162">
        <v>1</v>
      </c>
      <c r="B169" s="165">
        <v>146</v>
      </c>
      <c r="C169" s="155" t="s">
        <v>388</v>
      </c>
      <c r="D169" s="157">
        <v>1973</v>
      </c>
      <c r="E169" s="157"/>
      <c r="F169" s="166" t="s">
        <v>261</v>
      </c>
      <c r="G169" s="157">
        <v>5</v>
      </c>
      <c r="H169" s="157" t="s">
        <v>296</v>
      </c>
      <c r="I169" s="161">
        <v>4577.26</v>
      </c>
      <c r="J169" s="161">
        <v>2855</v>
      </c>
      <c r="K169" s="161">
        <v>2787.4</v>
      </c>
      <c r="L169" s="167">
        <v>181</v>
      </c>
      <c r="M169" s="157" t="s">
        <v>259</v>
      </c>
      <c r="N169" s="157" t="s">
        <v>263</v>
      </c>
      <c r="O169" s="160" t="s">
        <v>314</v>
      </c>
      <c r="P169" s="161">
        <v>3945816.73</v>
      </c>
      <c r="Q169" s="161">
        <v>0</v>
      </c>
      <c r="R169" s="161">
        <v>0</v>
      </c>
      <c r="S169" s="161">
        <v>3945816.73</v>
      </c>
      <c r="T169" s="161">
        <v>862.04776001363257</v>
      </c>
      <c r="U169" s="161">
        <v>3259.66</v>
      </c>
      <c r="V169" s="168">
        <v>3259.66</v>
      </c>
      <c r="W169" s="168">
        <v>2397.6122399863671</v>
      </c>
      <c r="X169" s="168">
        <f t="shared" si="14"/>
        <v>2397.6122399863671</v>
      </c>
      <c r="Y169" s="163">
        <v>0</v>
      </c>
      <c r="Z169" s="163">
        <v>0</v>
      </c>
      <c r="AA169" s="163">
        <v>3259.66</v>
      </c>
      <c r="AB169" s="163">
        <v>0</v>
      </c>
      <c r="AC169" s="163">
        <v>0</v>
      </c>
      <c r="AD169" s="163">
        <v>0</v>
      </c>
      <c r="AE169" s="163">
        <v>0</v>
      </c>
      <c r="AF169" s="169">
        <v>0</v>
      </c>
      <c r="AG169" s="163">
        <v>0</v>
      </c>
      <c r="AH169" s="163">
        <v>0</v>
      </c>
      <c r="AI169" s="163">
        <v>0</v>
      </c>
      <c r="AJ169" s="163">
        <v>0</v>
      </c>
      <c r="AK169" s="163">
        <v>0</v>
      </c>
      <c r="AL169" s="169">
        <v>0</v>
      </c>
      <c r="AM169" s="163">
        <v>0</v>
      </c>
      <c r="AN169" s="163">
        <v>0</v>
      </c>
      <c r="AO169" s="169">
        <v>0</v>
      </c>
      <c r="AP169" s="163">
        <v>0</v>
      </c>
      <c r="AQ169" s="163">
        <v>0</v>
      </c>
      <c r="AR169" s="163">
        <v>0</v>
      </c>
    </row>
    <row r="170" spans="1:44" s="162" customFormat="1" ht="36" customHeight="1" x14ac:dyDescent="0.25">
      <c r="A170" s="162">
        <v>1</v>
      </c>
      <c r="B170" s="165">
        <v>147</v>
      </c>
      <c r="C170" s="155" t="s">
        <v>194</v>
      </c>
      <c r="D170" s="157">
        <v>1986</v>
      </c>
      <c r="E170" s="157"/>
      <c r="F170" s="166" t="s">
        <v>304</v>
      </c>
      <c r="G170" s="157">
        <v>5</v>
      </c>
      <c r="H170" s="157" t="s">
        <v>363</v>
      </c>
      <c r="I170" s="161">
        <v>6281</v>
      </c>
      <c r="J170" s="161">
        <v>4728.1000000000004</v>
      </c>
      <c r="K170" s="161">
        <v>4728.1000000000004</v>
      </c>
      <c r="L170" s="167">
        <v>195</v>
      </c>
      <c r="M170" s="157" t="s">
        <v>259</v>
      </c>
      <c r="N170" s="157" t="s">
        <v>263</v>
      </c>
      <c r="O170" s="160" t="s">
        <v>319</v>
      </c>
      <c r="P170" s="161">
        <v>2766905.7600000002</v>
      </c>
      <c r="Q170" s="161">
        <v>0</v>
      </c>
      <c r="R170" s="161">
        <v>0</v>
      </c>
      <c r="S170" s="161">
        <v>2766905.7600000002</v>
      </c>
      <c r="T170" s="161">
        <v>440.51994268428598</v>
      </c>
      <c r="U170" s="161">
        <v>1689.9927425569178</v>
      </c>
      <c r="V170" s="168">
        <v>1689.9927425569178</v>
      </c>
      <c r="W170" s="168">
        <v>1249.4727998726319</v>
      </c>
      <c r="X170" s="168">
        <f t="shared" si="14"/>
        <v>1249.4727998726319</v>
      </c>
      <c r="Y170" s="163">
        <v>0</v>
      </c>
      <c r="Z170" s="163">
        <v>0</v>
      </c>
      <c r="AA170" s="163">
        <v>0</v>
      </c>
      <c r="AB170" s="163">
        <v>0</v>
      </c>
      <c r="AC170" s="163">
        <v>0</v>
      </c>
      <c r="AD170" s="163">
        <v>0</v>
      </c>
      <c r="AE170" s="163">
        <v>0</v>
      </c>
      <c r="AF170" s="169">
        <v>0</v>
      </c>
      <c r="AG170" s="163">
        <v>1190.4000000000001</v>
      </c>
      <c r="AH170" s="169">
        <f t="shared" ref="AH170:AH172" si="17">8917.04*AG170/I170</f>
        <v>1689.9927425569178</v>
      </c>
      <c r="AI170" s="163">
        <v>0</v>
      </c>
      <c r="AJ170" s="163">
        <v>0</v>
      </c>
      <c r="AK170" s="163">
        <v>0</v>
      </c>
      <c r="AL170" s="169">
        <v>0</v>
      </c>
      <c r="AM170" s="163">
        <v>0</v>
      </c>
      <c r="AN170" s="163">
        <v>0</v>
      </c>
      <c r="AO170" s="169">
        <v>0</v>
      </c>
      <c r="AP170" s="163">
        <v>0</v>
      </c>
      <c r="AQ170" s="163">
        <v>0</v>
      </c>
      <c r="AR170" s="163">
        <v>0</v>
      </c>
    </row>
    <row r="171" spans="1:44" s="162" customFormat="1" ht="36" customHeight="1" x14ac:dyDescent="0.25">
      <c r="A171" s="162">
        <v>1</v>
      </c>
      <c r="B171" s="165">
        <v>148</v>
      </c>
      <c r="C171" s="155" t="s">
        <v>389</v>
      </c>
      <c r="D171" s="157">
        <v>1948</v>
      </c>
      <c r="E171" s="157"/>
      <c r="F171" s="166" t="s">
        <v>317</v>
      </c>
      <c r="G171" s="157">
        <v>2</v>
      </c>
      <c r="H171" s="157" t="s">
        <v>297</v>
      </c>
      <c r="I171" s="161">
        <v>380.35</v>
      </c>
      <c r="J171" s="161">
        <v>328.8</v>
      </c>
      <c r="K171" s="161">
        <v>328.8</v>
      </c>
      <c r="L171" s="167">
        <v>16</v>
      </c>
      <c r="M171" s="157" t="s">
        <v>259</v>
      </c>
      <c r="N171" s="157" t="s">
        <v>263</v>
      </c>
      <c r="O171" s="160" t="s">
        <v>314</v>
      </c>
      <c r="P171" s="161">
        <v>1828369.47</v>
      </c>
      <c r="Q171" s="161">
        <v>0</v>
      </c>
      <c r="R171" s="161">
        <v>0</v>
      </c>
      <c r="S171" s="161">
        <v>1828369.47</v>
      </c>
      <c r="T171" s="161">
        <v>4807.0710398317333</v>
      </c>
      <c r="U171" s="161">
        <v>8017.9510450900489</v>
      </c>
      <c r="V171" s="168">
        <v>8017.9510450900489</v>
      </c>
      <c r="W171" s="168">
        <v>3210.8800052583156</v>
      </c>
      <c r="X171" s="168">
        <f t="shared" si="14"/>
        <v>3210.8800052583156</v>
      </c>
      <c r="Y171" s="163">
        <v>0</v>
      </c>
      <c r="Z171" s="163">
        <v>0</v>
      </c>
      <c r="AA171" s="163">
        <v>0</v>
      </c>
      <c r="AB171" s="163">
        <v>0</v>
      </c>
      <c r="AC171" s="163">
        <v>0</v>
      </c>
      <c r="AD171" s="163">
        <v>0</v>
      </c>
      <c r="AE171" s="163">
        <v>0</v>
      </c>
      <c r="AF171" s="169">
        <v>0</v>
      </c>
      <c r="AG171" s="163">
        <v>342</v>
      </c>
      <c r="AH171" s="169">
        <f t="shared" si="17"/>
        <v>8017.9510450900489</v>
      </c>
      <c r="AI171" s="163">
        <v>0</v>
      </c>
      <c r="AJ171" s="163">
        <v>0</v>
      </c>
      <c r="AK171" s="163">
        <v>0</v>
      </c>
      <c r="AL171" s="169">
        <v>0</v>
      </c>
      <c r="AM171" s="163">
        <v>0</v>
      </c>
      <c r="AN171" s="163">
        <v>0</v>
      </c>
      <c r="AO171" s="169">
        <v>0</v>
      </c>
      <c r="AP171" s="163">
        <v>0</v>
      </c>
      <c r="AQ171" s="163">
        <v>0</v>
      </c>
      <c r="AR171" s="163">
        <v>0</v>
      </c>
    </row>
    <row r="172" spans="1:44" s="162" customFormat="1" ht="36" customHeight="1" x14ac:dyDescent="0.25">
      <c r="A172" s="162">
        <v>1</v>
      </c>
      <c r="B172" s="165">
        <v>149</v>
      </c>
      <c r="C172" s="155" t="s">
        <v>390</v>
      </c>
      <c r="D172" s="157">
        <v>1972</v>
      </c>
      <c r="E172" s="157"/>
      <c r="F172" s="166" t="s">
        <v>261</v>
      </c>
      <c r="G172" s="157">
        <v>5</v>
      </c>
      <c r="H172" s="157" t="s">
        <v>2189</v>
      </c>
      <c r="I172" s="161">
        <v>6552.34</v>
      </c>
      <c r="J172" s="161">
        <v>6023.94</v>
      </c>
      <c r="K172" s="161">
        <v>6023.94</v>
      </c>
      <c r="L172" s="167">
        <v>307</v>
      </c>
      <c r="M172" s="157" t="s">
        <v>259</v>
      </c>
      <c r="N172" s="157" t="s">
        <v>263</v>
      </c>
      <c r="O172" s="160" t="s">
        <v>321</v>
      </c>
      <c r="P172" s="161">
        <v>9316893.9800000004</v>
      </c>
      <c r="Q172" s="161">
        <v>0</v>
      </c>
      <c r="R172" s="161">
        <v>0</v>
      </c>
      <c r="S172" s="161">
        <v>9316893.9800000004</v>
      </c>
      <c r="T172" s="161">
        <v>1421.9185787062331</v>
      </c>
      <c r="U172" s="161">
        <v>2740.8404569970426</v>
      </c>
      <c r="V172" s="168">
        <v>2740.8404569970426</v>
      </c>
      <c r="W172" s="168">
        <v>1318.9218782908094</v>
      </c>
      <c r="X172" s="168">
        <f t="shared" si="14"/>
        <v>1318.9218782908094</v>
      </c>
      <c r="Y172" s="163">
        <v>0</v>
      </c>
      <c r="Z172" s="163">
        <v>0</v>
      </c>
      <c r="AA172" s="163">
        <v>0</v>
      </c>
      <c r="AB172" s="163">
        <v>0</v>
      </c>
      <c r="AC172" s="163">
        <v>0</v>
      </c>
      <c r="AD172" s="163">
        <v>0</v>
      </c>
      <c r="AE172" s="163">
        <v>0</v>
      </c>
      <c r="AF172" s="169">
        <v>0</v>
      </c>
      <c r="AG172" s="163">
        <v>2014</v>
      </c>
      <c r="AH172" s="169">
        <f t="shared" si="17"/>
        <v>2740.8404569970426</v>
      </c>
      <c r="AI172" s="163">
        <v>0</v>
      </c>
      <c r="AJ172" s="163">
        <v>0</v>
      </c>
      <c r="AK172" s="163">
        <v>0</v>
      </c>
      <c r="AL172" s="169">
        <v>0</v>
      </c>
      <c r="AM172" s="163">
        <v>0</v>
      </c>
      <c r="AN172" s="163">
        <v>0</v>
      </c>
      <c r="AO172" s="169">
        <v>0</v>
      </c>
      <c r="AP172" s="163">
        <v>0</v>
      </c>
      <c r="AQ172" s="163">
        <v>0</v>
      </c>
      <c r="AR172" s="163">
        <v>0</v>
      </c>
    </row>
    <row r="173" spans="1:44" s="162" customFormat="1" ht="36" customHeight="1" x14ac:dyDescent="0.25">
      <c r="A173" s="162">
        <v>1</v>
      </c>
      <c r="B173" s="165">
        <v>150</v>
      </c>
      <c r="C173" s="155" t="s">
        <v>1109</v>
      </c>
      <c r="D173" s="157">
        <v>1958</v>
      </c>
      <c r="E173" s="157"/>
      <c r="F173" s="166" t="s">
        <v>261</v>
      </c>
      <c r="G173" s="157">
        <v>2</v>
      </c>
      <c r="H173" s="157" t="s">
        <v>296</v>
      </c>
      <c r="I173" s="161">
        <v>731.63</v>
      </c>
      <c r="J173" s="161">
        <v>675.13</v>
      </c>
      <c r="K173" s="161">
        <v>675.13</v>
      </c>
      <c r="L173" s="167">
        <v>27</v>
      </c>
      <c r="M173" s="157" t="s">
        <v>259</v>
      </c>
      <c r="N173" s="157" t="s">
        <v>260</v>
      </c>
      <c r="O173" s="160" t="s">
        <v>262</v>
      </c>
      <c r="P173" s="161">
        <v>1472380.11</v>
      </c>
      <c r="Q173" s="161">
        <v>0</v>
      </c>
      <c r="R173" s="161">
        <v>0</v>
      </c>
      <c r="S173" s="161">
        <v>1472380.11</v>
      </c>
      <c r="T173" s="161">
        <v>2012.4654675177346</v>
      </c>
      <c r="U173" s="161">
        <v>4255.1000000000004</v>
      </c>
      <c r="V173" s="168">
        <v>4255.1000000000004</v>
      </c>
      <c r="W173" s="168">
        <v>2242.634532482266</v>
      </c>
      <c r="X173" s="168">
        <f t="shared" si="14"/>
        <v>2242.634532482266</v>
      </c>
      <c r="Y173" s="163">
        <v>0</v>
      </c>
      <c r="Z173" s="163">
        <v>0</v>
      </c>
      <c r="AA173" s="163">
        <v>3259.66</v>
      </c>
      <c r="AB173" s="163">
        <v>184.98</v>
      </c>
      <c r="AC173" s="163">
        <v>810.46</v>
      </c>
      <c r="AD173" s="163">
        <v>0</v>
      </c>
      <c r="AE173" s="163">
        <v>0</v>
      </c>
      <c r="AF173" s="169">
        <v>0</v>
      </c>
      <c r="AG173" s="163">
        <v>0</v>
      </c>
      <c r="AH173" s="163">
        <v>0</v>
      </c>
      <c r="AI173" s="163">
        <v>0</v>
      </c>
      <c r="AJ173" s="163">
        <v>0</v>
      </c>
      <c r="AK173" s="163">
        <v>0</v>
      </c>
      <c r="AL173" s="169">
        <v>0</v>
      </c>
      <c r="AM173" s="163">
        <v>0</v>
      </c>
      <c r="AN173" s="163">
        <v>0</v>
      </c>
      <c r="AO173" s="169">
        <v>0</v>
      </c>
      <c r="AP173" s="163">
        <v>0</v>
      </c>
      <c r="AQ173" s="163">
        <v>0</v>
      </c>
      <c r="AR173" s="163">
        <v>0</v>
      </c>
    </row>
    <row r="174" spans="1:44" s="162" customFormat="1" ht="36" customHeight="1" x14ac:dyDescent="0.25">
      <c r="A174" s="162">
        <v>1</v>
      </c>
      <c r="B174" s="165">
        <v>151</v>
      </c>
      <c r="C174" s="155" t="s">
        <v>1110</v>
      </c>
      <c r="D174" s="157">
        <v>1963</v>
      </c>
      <c r="E174" s="157"/>
      <c r="F174" s="166" t="s">
        <v>261</v>
      </c>
      <c r="G174" s="157">
        <v>3</v>
      </c>
      <c r="H174" s="157" t="s">
        <v>296</v>
      </c>
      <c r="I174" s="161">
        <v>518.79999999999995</v>
      </c>
      <c r="J174" s="161">
        <v>518.73</v>
      </c>
      <c r="K174" s="161">
        <v>518.73</v>
      </c>
      <c r="L174" s="167">
        <v>28</v>
      </c>
      <c r="M174" s="157" t="s">
        <v>259</v>
      </c>
      <c r="N174" s="157" t="s">
        <v>260</v>
      </c>
      <c r="O174" s="160" t="s">
        <v>262</v>
      </c>
      <c r="P174" s="161">
        <v>1557950.91</v>
      </c>
      <c r="Q174" s="161">
        <v>0</v>
      </c>
      <c r="R174" s="161">
        <v>0</v>
      </c>
      <c r="S174" s="161">
        <v>1557950.91</v>
      </c>
      <c r="T174" s="161">
        <v>3002.9894178874329</v>
      </c>
      <c r="U174" s="161">
        <v>5689.1677717810344</v>
      </c>
      <c r="V174" s="168">
        <v>5689.1677717810344</v>
      </c>
      <c r="W174" s="168">
        <v>2686.1783538936015</v>
      </c>
      <c r="X174" s="168">
        <f t="shared" si="14"/>
        <v>2686.1783538936015</v>
      </c>
      <c r="Y174" s="163">
        <v>0</v>
      </c>
      <c r="Z174" s="163">
        <v>0</v>
      </c>
      <c r="AA174" s="163">
        <v>0</v>
      </c>
      <c r="AB174" s="163">
        <v>0</v>
      </c>
      <c r="AC174" s="163">
        <v>0</v>
      </c>
      <c r="AD174" s="163">
        <v>0</v>
      </c>
      <c r="AE174" s="163">
        <v>0</v>
      </c>
      <c r="AF174" s="169">
        <v>0</v>
      </c>
      <c r="AG174" s="163">
        <v>331</v>
      </c>
      <c r="AH174" s="169">
        <f>8917.04*AG174/I174</f>
        <v>5689.1677717810344</v>
      </c>
      <c r="AI174" s="163">
        <v>0</v>
      </c>
      <c r="AJ174" s="163">
        <v>0</v>
      </c>
      <c r="AK174" s="163">
        <v>0</v>
      </c>
      <c r="AL174" s="169">
        <v>0</v>
      </c>
      <c r="AM174" s="163">
        <v>0</v>
      </c>
      <c r="AN174" s="163">
        <v>0</v>
      </c>
      <c r="AO174" s="169">
        <v>0</v>
      </c>
      <c r="AP174" s="163">
        <v>0</v>
      </c>
      <c r="AQ174" s="163">
        <v>0</v>
      </c>
      <c r="AR174" s="163">
        <v>0</v>
      </c>
    </row>
    <row r="175" spans="1:44" s="162" customFormat="1" ht="36" customHeight="1" x14ac:dyDescent="0.25">
      <c r="A175" s="162">
        <v>1</v>
      </c>
      <c r="B175" s="165">
        <v>152</v>
      </c>
      <c r="C175" s="155" t="s">
        <v>1111</v>
      </c>
      <c r="D175" s="157">
        <v>1989</v>
      </c>
      <c r="E175" s="157"/>
      <c r="F175" s="166" t="s">
        <v>261</v>
      </c>
      <c r="G175" s="157">
        <v>9</v>
      </c>
      <c r="H175" s="157" t="s">
        <v>296</v>
      </c>
      <c r="I175" s="161">
        <v>4913</v>
      </c>
      <c r="J175" s="161">
        <v>3935.8</v>
      </c>
      <c r="K175" s="161">
        <v>3935.8</v>
      </c>
      <c r="L175" s="167">
        <v>173</v>
      </c>
      <c r="M175" s="157" t="s">
        <v>259</v>
      </c>
      <c r="N175" s="157" t="s">
        <v>263</v>
      </c>
      <c r="O175" s="160" t="s">
        <v>318</v>
      </c>
      <c r="P175" s="161">
        <v>2712861.94</v>
      </c>
      <c r="Q175" s="161">
        <v>0</v>
      </c>
      <c r="R175" s="161">
        <v>0</v>
      </c>
      <c r="S175" s="161">
        <v>2712861.94</v>
      </c>
      <c r="T175" s="161">
        <v>552.18032566659883</v>
      </c>
      <c r="U175" s="161">
        <v>1000.5292082230816</v>
      </c>
      <c r="V175" s="168">
        <v>1000.5292082230816</v>
      </c>
      <c r="W175" s="168">
        <v>448.34888255648275</v>
      </c>
      <c r="X175" s="168">
        <f t="shared" si="14"/>
        <v>448.34888255648275</v>
      </c>
      <c r="Y175" s="163">
        <v>0</v>
      </c>
      <c r="Z175" s="163">
        <v>0</v>
      </c>
      <c r="AA175" s="163">
        <v>0</v>
      </c>
      <c r="AB175" s="163">
        <v>0</v>
      </c>
      <c r="AC175" s="163">
        <v>0</v>
      </c>
      <c r="AD175" s="163">
        <v>0</v>
      </c>
      <c r="AE175" s="163">
        <v>2</v>
      </c>
      <c r="AF175" s="169">
        <f>2457800*AE175/I175</f>
        <v>1000.5292082230816</v>
      </c>
      <c r="AG175" s="163">
        <v>0</v>
      </c>
      <c r="AH175" s="163">
        <v>0</v>
      </c>
      <c r="AI175" s="163">
        <v>0</v>
      </c>
      <c r="AJ175" s="163">
        <v>0</v>
      </c>
      <c r="AK175" s="163">
        <v>0</v>
      </c>
      <c r="AL175" s="169">
        <v>0</v>
      </c>
      <c r="AM175" s="163">
        <v>0</v>
      </c>
      <c r="AN175" s="163">
        <v>0</v>
      </c>
      <c r="AO175" s="169">
        <v>0</v>
      </c>
      <c r="AP175" s="163">
        <v>0</v>
      </c>
      <c r="AQ175" s="163">
        <v>0</v>
      </c>
      <c r="AR175" s="163">
        <v>0</v>
      </c>
    </row>
    <row r="176" spans="1:44" s="162" customFormat="1" ht="36" customHeight="1" x14ac:dyDescent="0.25">
      <c r="A176" s="162">
        <v>1</v>
      </c>
      <c r="B176" s="165">
        <v>153</v>
      </c>
      <c r="C176" s="155" t="s">
        <v>1112</v>
      </c>
      <c r="D176" s="157">
        <v>1964</v>
      </c>
      <c r="E176" s="157"/>
      <c r="F176" s="166" t="s">
        <v>261</v>
      </c>
      <c r="G176" s="157">
        <v>2</v>
      </c>
      <c r="H176" s="157" t="s">
        <v>296</v>
      </c>
      <c r="I176" s="161">
        <v>384.9</v>
      </c>
      <c r="J176" s="161">
        <v>384.9</v>
      </c>
      <c r="K176" s="161">
        <v>384.9</v>
      </c>
      <c r="L176" s="167">
        <v>27</v>
      </c>
      <c r="M176" s="157" t="s">
        <v>259</v>
      </c>
      <c r="N176" s="157" t="s">
        <v>263</v>
      </c>
      <c r="O176" s="160" t="s">
        <v>319</v>
      </c>
      <c r="P176" s="161">
        <v>211626.35</v>
      </c>
      <c r="Q176" s="161">
        <v>0</v>
      </c>
      <c r="R176" s="161">
        <v>0</v>
      </c>
      <c r="S176" s="161">
        <v>211626.35</v>
      </c>
      <c r="T176" s="161">
        <v>549.82164198493115</v>
      </c>
      <c r="U176" s="161">
        <v>1673.2996024941544</v>
      </c>
      <c r="V176" s="168">
        <v>1673.2996024941544</v>
      </c>
      <c r="W176" s="168">
        <v>1673.2996024941544</v>
      </c>
      <c r="X176" s="168">
        <f t="shared" si="14"/>
        <v>1123.4779605092233</v>
      </c>
      <c r="Y176" s="163">
        <v>0</v>
      </c>
      <c r="Z176" s="163">
        <v>0</v>
      </c>
      <c r="AA176" s="163">
        <v>0</v>
      </c>
      <c r="AB176" s="163">
        <v>0</v>
      </c>
      <c r="AC176" s="163">
        <v>0</v>
      </c>
      <c r="AD176" s="163">
        <v>0</v>
      </c>
      <c r="AE176" s="163">
        <v>0</v>
      </c>
      <c r="AF176" s="169">
        <v>0</v>
      </c>
      <c r="AG176" s="163">
        <v>0</v>
      </c>
      <c r="AH176" s="163">
        <v>0</v>
      </c>
      <c r="AI176" s="163">
        <v>0</v>
      </c>
      <c r="AJ176" s="163">
        <v>0</v>
      </c>
      <c r="AK176" s="163">
        <v>0</v>
      </c>
      <c r="AL176" s="169">
        <v>0</v>
      </c>
      <c r="AM176" s="163">
        <v>19.07</v>
      </c>
      <c r="AN176" s="163">
        <f>33773.1*AM176/I176</f>
        <v>1673.2996024941544</v>
      </c>
      <c r="AO176" s="169">
        <v>0</v>
      </c>
      <c r="AP176" s="163">
        <v>0</v>
      </c>
      <c r="AQ176" s="163">
        <v>0</v>
      </c>
      <c r="AR176" s="163">
        <v>0</v>
      </c>
    </row>
    <row r="177" spans="1:44" s="162" customFormat="1" ht="36" customHeight="1" x14ac:dyDescent="0.25">
      <c r="A177" s="162">
        <v>1</v>
      </c>
      <c r="B177" s="165">
        <v>154</v>
      </c>
      <c r="C177" s="155" t="s">
        <v>1113</v>
      </c>
      <c r="D177" s="157">
        <v>1971</v>
      </c>
      <c r="E177" s="157"/>
      <c r="F177" s="166" t="s">
        <v>261</v>
      </c>
      <c r="G177" s="157">
        <v>5</v>
      </c>
      <c r="H177" s="157" t="s">
        <v>363</v>
      </c>
      <c r="I177" s="161">
        <v>5698.2</v>
      </c>
      <c r="J177" s="161">
        <v>5283.5</v>
      </c>
      <c r="K177" s="161">
        <v>4475.3999999999996</v>
      </c>
      <c r="L177" s="167">
        <v>198</v>
      </c>
      <c r="M177" s="157" t="s">
        <v>259</v>
      </c>
      <c r="N177" s="157" t="s">
        <v>263</v>
      </c>
      <c r="O177" s="160" t="s">
        <v>321</v>
      </c>
      <c r="P177" s="161">
        <v>2148296.4200000004</v>
      </c>
      <c r="Q177" s="161">
        <v>0</v>
      </c>
      <c r="R177" s="161">
        <v>0</v>
      </c>
      <c r="S177" s="161">
        <v>2148296.4200000004</v>
      </c>
      <c r="T177" s="161">
        <v>377.01316556105445</v>
      </c>
      <c r="U177" s="161">
        <v>1129.3822926538207</v>
      </c>
      <c r="V177" s="168">
        <v>1129.3822926538207</v>
      </c>
      <c r="W177" s="168">
        <v>752.36912709276635</v>
      </c>
      <c r="X177" s="168">
        <f t="shared" si="14"/>
        <v>752.36912709276635</v>
      </c>
      <c r="Y177" s="163">
        <v>0</v>
      </c>
      <c r="Z177" s="163">
        <v>0</v>
      </c>
      <c r="AA177" s="163">
        <v>0</v>
      </c>
      <c r="AB177" s="163">
        <v>0</v>
      </c>
      <c r="AC177" s="163">
        <v>0</v>
      </c>
      <c r="AD177" s="163">
        <v>0</v>
      </c>
      <c r="AE177" s="163">
        <v>0</v>
      </c>
      <c r="AF177" s="169">
        <v>0</v>
      </c>
      <c r="AG177" s="163">
        <v>0</v>
      </c>
      <c r="AH177" s="163">
        <v>0</v>
      </c>
      <c r="AI177" s="163">
        <v>725.5</v>
      </c>
      <c r="AJ177" s="169">
        <f>8870.36*AI177/I177</f>
        <v>1129.3822926538207</v>
      </c>
      <c r="AK177" s="163">
        <v>0</v>
      </c>
      <c r="AL177" s="169">
        <v>0</v>
      </c>
      <c r="AM177" s="163">
        <v>0</v>
      </c>
      <c r="AN177" s="163">
        <v>0</v>
      </c>
      <c r="AO177" s="169">
        <v>0</v>
      </c>
      <c r="AP177" s="163">
        <v>0</v>
      </c>
      <c r="AQ177" s="163">
        <v>0</v>
      </c>
      <c r="AR177" s="163">
        <v>0</v>
      </c>
    </row>
    <row r="178" spans="1:44" s="162" customFormat="1" ht="36" customHeight="1" x14ac:dyDescent="0.25">
      <c r="A178" s="162">
        <v>1</v>
      </c>
      <c r="B178" s="165">
        <v>155</v>
      </c>
      <c r="C178" s="155" t="s">
        <v>1114</v>
      </c>
      <c r="D178" s="157">
        <v>1991</v>
      </c>
      <c r="E178" s="157"/>
      <c r="F178" s="166" t="s">
        <v>280</v>
      </c>
      <c r="G178" s="157">
        <v>9</v>
      </c>
      <c r="H178" s="157" t="s">
        <v>296</v>
      </c>
      <c r="I178" s="161">
        <v>4196.7</v>
      </c>
      <c r="J178" s="161">
        <v>3776.7</v>
      </c>
      <c r="K178" s="161">
        <v>3776.7</v>
      </c>
      <c r="L178" s="167">
        <v>175</v>
      </c>
      <c r="M178" s="157" t="s">
        <v>259</v>
      </c>
      <c r="N178" s="157" t="s">
        <v>263</v>
      </c>
      <c r="O178" s="160" t="s">
        <v>314</v>
      </c>
      <c r="P178" s="161">
        <v>2712861.94</v>
      </c>
      <c r="Q178" s="161">
        <v>0</v>
      </c>
      <c r="R178" s="161">
        <v>0</v>
      </c>
      <c r="S178" s="161">
        <v>2712861.94</v>
      </c>
      <c r="T178" s="161">
        <v>646.42741677985089</v>
      </c>
      <c r="U178" s="161">
        <v>1171.3012605142137</v>
      </c>
      <c r="V178" s="168">
        <v>1171.3012605142137</v>
      </c>
      <c r="W178" s="168">
        <v>524.87384373436282</v>
      </c>
      <c r="X178" s="168">
        <f t="shared" si="14"/>
        <v>524.87384373436282</v>
      </c>
      <c r="Y178" s="163">
        <v>0</v>
      </c>
      <c r="Z178" s="163">
        <v>0</v>
      </c>
      <c r="AA178" s="163">
        <v>0</v>
      </c>
      <c r="AB178" s="163">
        <v>0</v>
      </c>
      <c r="AC178" s="163">
        <v>0</v>
      </c>
      <c r="AD178" s="163">
        <v>0</v>
      </c>
      <c r="AE178" s="163">
        <v>2</v>
      </c>
      <c r="AF178" s="169">
        <f>2457800*AE178/I178</f>
        <v>1171.3012605142137</v>
      </c>
      <c r="AG178" s="163">
        <v>0</v>
      </c>
      <c r="AH178" s="163">
        <v>0</v>
      </c>
      <c r="AI178" s="163">
        <v>0</v>
      </c>
      <c r="AJ178" s="163">
        <v>0</v>
      </c>
      <c r="AK178" s="163">
        <v>0</v>
      </c>
      <c r="AL178" s="169">
        <v>0</v>
      </c>
      <c r="AM178" s="163">
        <v>0</v>
      </c>
      <c r="AN178" s="163">
        <v>0</v>
      </c>
      <c r="AO178" s="169">
        <v>0</v>
      </c>
      <c r="AP178" s="163">
        <v>0</v>
      </c>
      <c r="AQ178" s="163">
        <v>0</v>
      </c>
      <c r="AR178" s="163">
        <v>0</v>
      </c>
    </row>
    <row r="179" spans="1:44" s="162" customFormat="1" ht="36" customHeight="1" x14ac:dyDescent="0.25">
      <c r="A179" s="162">
        <v>1</v>
      </c>
      <c r="B179" s="165">
        <v>156</v>
      </c>
      <c r="C179" s="155" t="s">
        <v>1115</v>
      </c>
      <c r="D179" s="157">
        <v>1963</v>
      </c>
      <c r="E179" s="157"/>
      <c r="F179" s="166" t="s">
        <v>261</v>
      </c>
      <c r="G179" s="157">
        <v>4</v>
      </c>
      <c r="H179" s="157" t="s">
        <v>301</v>
      </c>
      <c r="I179" s="161">
        <v>2775</v>
      </c>
      <c r="J179" s="161">
        <v>2580</v>
      </c>
      <c r="K179" s="161">
        <v>2580</v>
      </c>
      <c r="L179" s="167">
        <v>110</v>
      </c>
      <c r="M179" s="157" t="s">
        <v>259</v>
      </c>
      <c r="N179" s="157" t="s">
        <v>263</v>
      </c>
      <c r="O179" s="160" t="s">
        <v>954</v>
      </c>
      <c r="P179" s="161">
        <v>2237682.5499999998</v>
      </c>
      <c r="Q179" s="161">
        <v>0</v>
      </c>
      <c r="R179" s="161">
        <v>0</v>
      </c>
      <c r="S179" s="161">
        <v>2237682.5499999998</v>
      </c>
      <c r="T179" s="161">
        <v>806.37209009009007</v>
      </c>
      <c r="U179" s="161">
        <v>3259.66</v>
      </c>
      <c r="V179" s="168">
        <v>3259.66</v>
      </c>
      <c r="W179" s="168">
        <v>2453.28790990991</v>
      </c>
      <c r="X179" s="168">
        <f t="shared" si="14"/>
        <v>2453.28790990991</v>
      </c>
      <c r="Y179" s="163">
        <v>0</v>
      </c>
      <c r="Z179" s="163">
        <v>0</v>
      </c>
      <c r="AA179" s="163">
        <v>3259.66</v>
      </c>
      <c r="AB179" s="163">
        <v>0</v>
      </c>
      <c r="AC179" s="163">
        <v>0</v>
      </c>
      <c r="AD179" s="163">
        <v>0</v>
      </c>
      <c r="AE179" s="163">
        <v>0</v>
      </c>
      <c r="AF179" s="169">
        <v>0</v>
      </c>
      <c r="AG179" s="163">
        <v>0</v>
      </c>
      <c r="AH179" s="163">
        <v>0</v>
      </c>
      <c r="AI179" s="163">
        <v>0</v>
      </c>
      <c r="AJ179" s="163">
        <v>0</v>
      </c>
      <c r="AK179" s="163">
        <v>0</v>
      </c>
      <c r="AL179" s="169">
        <v>0</v>
      </c>
      <c r="AM179" s="163">
        <v>0</v>
      </c>
      <c r="AN179" s="163">
        <v>0</v>
      </c>
      <c r="AO179" s="169">
        <v>0</v>
      </c>
      <c r="AP179" s="163">
        <v>0</v>
      </c>
      <c r="AQ179" s="163">
        <v>0</v>
      </c>
      <c r="AR179" s="163">
        <v>0</v>
      </c>
    </row>
    <row r="180" spans="1:44" s="162" customFormat="1" ht="36" customHeight="1" x14ac:dyDescent="0.25">
      <c r="A180" s="162">
        <v>1</v>
      </c>
      <c r="B180" s="165">
        <v>157</v>
      </c>
      <c r="C180" s="155" t="s">
        <v>1116</v>
      </c>
      <c r="D180" s="157">
        <v>1959</v>
      </c>
      <c r="E180" s="157"/>
      <c r="F180" s="166" t="s">
        <v>261</v>
      </c>
      <c r="G180" s="157">
        <v>2</v>
      </c>
      <c r="H180" s="157" t="s">
        <v>296</v>
      </c>
      <c r="I180" s="161">
        <v>598.02</v>
      </c>
      <c r="J180" s="161">
        <v>552.79999999999995</v>
      </c>
      <c r="K180" s="161">
        <v>552.79999999999995</v>
      </c>
      <c r="L180" s="167">
        <v>28</v>
      </c>
      <c r="M180" s="157" t="s">
        <v>259</v>
      </c>
      <c r="N180" s="157" t="s">
        <v>263</v>
      </c>
      <c r="O180" s="160" t="s">
        <v>321</v>
      </c>
      <c r="P180" s="161">
        <v>2418873.6</v>
      </c>
      <c r="Q180" s="161">
        <v>0</v>
      </c>
      <c r="R180" s="161">
        <v>0</v>
      </c>
      <c r="S180" s="161">
        <v>2418873.6</v>
      </c>
      <c r="T180" s="161">
        <v>4044.8038527139565</v>
      </c>
      <c r="U180" s="161">
        <v>7373.9068780308353</v>
      </c>
      <c r="V180" s="168">
        <v>7373.9068780308353</v>
      </c>
      <c r="W180" s="168">
        <v>3329.1030253168788</v>
      </c>
      <c r="X180" s="168">
        <f t="shared" si="14"/>
        <v>3329.1030253168788</v>
      </c>
      <c r="Y180" s="163">
        <v>0</v>
      </c>
      <c r="Z180" s="163">
        <v>0</v>
      </c>
      <c r="AA180" s="163">
        <v>0</v>
      </c>
      <c r="AB180" s="163">
        <v>0</v>
      </c>
      <c r="AC180" s="163">
        <v>0</v>
      </c>
      <c r="AD180" s="163">
        <v>0</v>
      </c>
      <c r="AE180" s="163">
        <v>0</v>
      </c>
      <c r="AF180" s="169">
        <v>0</v>
      </c>
      <c r="AG180" s="163">
        <v>494.53</v>
      </c>
      <c r="AH180" s="169">
        <f>8917.04*AG180/I180</f>
        <v>7373.9068780308353</v>
      </c>
      <c r="AI180" s="163">
        <v>0</v>
      </c>
      <c r="AJ180" s="163">
        <v>0</v>
      </c>
      <c r="AK180" s="163">
        <v>0</v>
      </c>
      <c r="AL180" s="169">
        <v>0</v>
      </c>
      <c r="AM180" s="163">
        <v>0</v>
      </c>
      <c r="AN180" s="163">
        <v>0</v>
      </c>
      <c r="AO180" s="169">
        <v>0</v>
      </c>
      <c r="AP180" s="163">
        <v>0</v>
      </c>
      <c r="AQ180" s="163">
        <v>0</v>
      </c>
      <c r="AR180" s="163">
        <v>0</v>
      </c>
    </row>
    <row r="181" spans="1:44" s="162" customFormat="1" ht="36" customHeight="1" x14ac:dyDescent="0.25">
      <c r="A181" s="162">
        <v>1</v>
      </c>
      <c r="B181" s="165">
        <v>158</v>
      </c>
      <c r="C181" s="155" t="s">
        <v>1119</v>
      </c>
      <c r="D181" s="157">
        <v>1989</v>
      </c>
      <c r="E181" s="157"/>
      <c r="F181" s="166" t="s">
        <v>261</v>
      </c>
      <c r="G181" s="157">
        <v>9</v>
      </c>
      <c r="H181" s="157" t="s">
        <v>297</v>
      </c>
      <c r="I181" s="161">
        <v>3493.71</v>
      </c>
      <c r="J181" s="161">
        <v>3277.11</v>
      </c>
      <c r="K181" s="161">
        <v>3277.11</v>
      </c>
      <c r="L181" s="167">
        <v>159</v>
      </c>
      <c r="M181" s="157" t="s">
        <v>259</v>
      </c>
      <c r="N181" s="157" t="s">
        <v>263</v>
      </c>
      <c r="O181" s="160" t="s">
        <v>1293</v>
      </c>
      <c r="P181" s="161">
        <v>1640571.49</v>
      </c>
      <c r="Q181" s="161">
        <v>0</v>
      </c>
      <c r="R181" s="161">
        <v>0</v>
      </c>
      <c r="S181" s="161">
        <v>1640571.49</v>
      </c>
      <c r="T181" s="161">
        <v>469.57861127569259</v>
      </c>
      <c r="U181" s="161">
        <v>703.4928485764417</v>
      </c>
      <c r="V181" s="168">
        <v>703.4928485764417</v>
      </c>
      <c r="W181" s="168">
        <v>233.91423730074911</v>
      </c>
      <c r="X181" s="168">
        <f t="shared" si="14"/>
        <v>233.91423730074911</v>
      </c>
      <c r="Y181" s="163">
        <v>0</v>
      </c>
      <c r="Z181" s="163">
        <v>0</v>
      </c>
      <c r="AA181" s="163">
        <v>0</v>
      </c>
      <c r="AB181" s="163">
        <v>0</v>
      </c>
      <c r="AC181" s="163">
        <v>0</v>
      </c>
      <c r="AD181" s="163">
        <v>0</v>
      </c>
      <c r="AE181" s="163">
        <v>1</v>
      </c>
      <c r="AF181" s="169">
        <f t="shared" ref="AF181:AF183" si="18">2457800*AE181/I181</f>
        <v>703.4928485764417</v>
      </c>
      <c r="AG181" s="163">
        <v>0</v>
      </c>
      <c r="AH181" s="163">
        <v>0</v>
      </c>
      <c r="AI181" s="163">
        <v>0</v>
      </c>
      <c r="AJ181" s="163">
        <v>0</v>
      </c>
      <c r="AK181" s="163">
        <v>0</v>
      </c>
      <c r="AL181" s="169">
        <v>0</v>
      </c>
      <c r="AM181" s="163">
        <v>0</v>
      </c>
      <c r="AN181" s="163">
        <v>0</v>
      </c>
      <c r="AO181" s="169">
        <v>0</v>
      </c>
      <c r="AP181" s="163">
        <v>0</v>
      </c>
      <c r="AQ181" s="163">
        <v>0</v>
      </c>
      <c r="AR181" s="163">
        <v>0</v>
      </c>
    </row>
    <row r="182" spans="1:44" s="162" customFormat="1" ht="36" customHeight="1" x14ac:dyDescent="0.25">
      <c r="A182" s="162">
        <v>1</v>
      </c>
      <c r="B182" s="165">
        <v>159</v>
      </c>
      <c r="C182" s="155" t="s">
        <v>1120</v>
      </c>
      <c r="D182" s="157">
        <v>1992</v>
      </c>
      <c r="E182" s="157"/>
      <c r="F182" s="166" t="s">
        <v>261</v>
      </c>
      <c r="G182" s="157">
        <v>9</v>
      </c>
      <c r="H182" s="157" t="s">
        <v>297</v>
      </c>
      <c r="I182" s="161">
        <v>2755.2</v>
      </c>
      <c r="J182" s="161">
        <v>2755.2</v>
      </c>
      <c r="K182" s="161">
        <v>2755.2</v>
      </c>
      <c r="L182" s="167">
        <v>117</v>
      </c>
      <c r="M182" s="157" t="s">
        <v>259</v>
      </c>
      <c r="N182" s="157" t="s">
        <v>263</v>
      </c>
      <c r="O182" s="160" t="s">
        <v>1294</v>
      </c>
      <c r="P182" s="161">
        <v>1784450.96</v>
      </c>
      <c r="Q182" s="161">
        <v>0</v>
      </c>
      <c r="R182" s="161">
        <v>0</v>
      </c>
      <c r="S182" s="161">
        <v>1784450.96</v>
      </c>
      <c r="T182" s="161">
        <v>647.66657955865276</v>
      </c>
      <c r="U182" s="161">
        <v>892.05865272938445</v>
      </c>
      <c r="V182" s="168">
        <v>892.05865272938445</v>
      </c>
      <c r="W182" s="168">
        <v>244.39207317073169</v>
      </c>
      <c r="X182" s="168">
        <f t="shared" si="14"/>
        <v>244.39207317073169</v>
      </c>
      <c r="Y182" s="163">
        <v>0</v>
      </c>
      <c r="Z182" s="163">
        <v>0</v>
      </c>
      <c r="AA182" s="163">
        <v>0</v>
      </c>
      <c r="AB182" s="163">
        <v>0</v>
      </c>
      <c r="AC182" s="163">
        <v>0</v>
      </c>
      <c r="AD182" s="163">
        <v>0</v>
      </c>
      <c r="AE182" s="163">
        <v>1</v>
      </c>
      <c r="AF182" s="169">
        <f t="shared" si="18"/>
        <v>892.05865272938445</v>
      </c>
      <c r="AG182" s="163">
        <v>0</v>
      </c>
      <c r="AH182" s="163">
        <v>0</v>
      </c>
      <c r="AI182" s="163">
        <v>0</v>
      </c>
      <c r="AJ182" s="163">
        <v>0</v>
      </c>
      <c r="AK182" s="163">
        <v>0</v>
      </c>
      <c r="AL182" s="169">
        <v>0</v>
      </c>
      <c r="AM182" s="163">
        <v>0</v>
      </c>
      <c r="AN182" s="163">
        <v>0</v>
      </c>
      <c r="AO182" s="169">
        <v>0</v>
      </c>
      <c r="AP182" s="163">
        <v>0</v>
      </c>
      <c r="AQ182" s="163">
        <v>0</v>
      </c>
      <c r="AR182" s="163">
        <v>0</v>
      </c>
    </row>
    <row r="183" spans="1:44" s="162" customFormat="1" ht="36" customHeight="1" x14ac:dyDescent="0.25">
      <c r="A183" s="162">
        <v>1</v>
      </c>
      <c r="B183" s="165">
        <v>160</v>
      </c>
      <c r="C183" s="155" t="s">
        <v>1121</v>
      </c>
      <c r="D183" s="157">
        <v>1992</v>
      </c>
      <c r="E183" s="157"/>
      <c r="F183" s="166" t="s">
        <v>304</v>
      </c>
      <c r="G183" s="157">
        <v>9</v>
      </c>
      <c r="H183" s="157" t="s">
        <v>301</v>
      </c>
      <c r="I183" s="161">
        <v>8435</v>
      </c>
      <c r="J183" s="161">
        <v>4621</v>
      </c>
      <c r="K183" s="161">
        <v>4597</v>
      </c>
      <c r="L183" s="167">
        <v>317</v>
      </c>
      <c r="M183" s="157" t="s">
        <v>259</v>
      </c>
      <c r="N183" s="157" t="s">
        <v>263</v>
      </c>
      <c r="O183" s="160" t="s">
        <v>1295</v>
      </c>
      <c r="P183" s="161">
        <v>6364982.3099999996</v>
      </c>
      <c r="Q183" s="161">
        <v>0</v>
      </c>
      <c r="R183" s="161">
        <v>0</v>
      </c>
      <c r="S183" s="161">
        <v>6364982.3099999996</v>
      </c>
      <c r="T183" s="161">
        <v>754.59185655008889</v>
      </c>
      <c r="U183" s="161">
        <v>1165.5245998814464</v>
      </c>
      <c r="V183" s="168">
        <v>1165.5245998814464</v>
      </c>
      <c r="W183" s="168">
        <v>410.93274333135753</v>
      </c>
      <c r="X183" s="168">
        <f t="shared" si="14"/>
        <v>410.93274333135753</v>
      </c>
      <c r="Y183" s="163">
        <v>0</v>
      </c>
      <c r="Z183" s="163">
        <v>0</v>
      </c>
      <c r="AA183" s="163">
        <v>0</v>
      </c>
      <c r="AB183" s="163">
        <v>0</v>
      </c>
      <c r="AC183" s="163">
        <v>0</v>
      </c>
      <c r="AD183" s="163">
        <v>0</v>
      </c>
      <c r="AE183" s="163">
        <v>4</v>
      </c>
      <c r="AF183" s="169">
        <f t="shared" si="18"/>
        <v>1165.5245998814464</v>
      </c>
      <c r="AG183" s="163">
        <v>0</v>
      </c>
      <c r="AH183" s="163">
        <v>0</v>
      </c>
      <c r="AI183" s="163">
        <v>0</v>
      </c>
      <c r="AJ183" s="163">
        <v>0</v>
      </c>
      <c r="AK183" s="163">
        <v>0</v>
      </c>
      <c r="AL183" s="169">
        <v>0</v>
      </c>
      <c r="AM183" s="163">
        <v>0</v>
      </c>
      <c r="AN183" s="163">
        <v>0</v>
      </c>
      <c r="AO183" s="169">
        <v>0</v>
      </c>
      <c r="AP183" s="163">
        <v>0</v>
      </c>
      <c r="AQ183" s="163">
        <v>0</v>
      </c>
      <c r="AR183" s="163">
        <v>0</v>
      </c>
    </row>
    <row r="184" spans="1:44" s="162" customFormat="1" ht="36" customHeight="1" x14ac:dyDescent="0.25">
      <c r="A184" s="162">
        <v>1</v>
      </c>
      <c r="B184" s="165">
        <v>161</v>
      </c>
      <c r="C184" s="155" t="s">
        <v>1232</v>
      </c>
      <c r="D184" s="157">
        <v>1968</v>
      </c>
      <c r="E184" s="157"/>
      <c r="F184" s="166" t="s">
        <v>261</v>
      </c>
      <c r="G184" s="157">
        <v>5</v>
      </c>
      <c r="H184" s="157" t="s">
        <v>301</v>
      </c>
      <c r="I184" s="161">
        <v>3582.37</v>
      </c>
      <c r="J184" s="161">
        <v>3313</v>
      </c>
      <c r="K184" s="161">
        <v>3252.7</v>
      </c>
      <c r="L184" s="167">
        <v>144</v>
      </c>
      <c r="M184" s="157" t="s">
        <v>259</v>
      </c>
      <c r="N184" s="157" t="s">
        <v>263</v>
      </c>
      <c r="O184" s="160" t="s">
        <v>320</v>
      </c>
      <c r="P184" s="161">
        <v>2331324.81</v>
      </c>
      <c r="Q184" s="161">
        <v>0</v>
      </c>
      <c r="R184" s="161">
        <v>0</v>
      </c>
      <c r="S184" s="161">
        <v>2331324.81</v>
      </c>
      <c r="T184" s="161">
        <v>650.777225691372</v>
      </c>
      <c r="U184" s="161">
        <v>3259.66</v>
      </c>
      <c r="V184" s="168">
        <v>3259.66</v>
      </c>
      <c r="W184" s="168">
        <v>2608.8827743086276</v>
      </c>
      <c r="X184" s="168">
        <f t="shared" si="14"/>
        <v>2608.8827743086276</v>
      </c>
      <c r="Y184" s="163">
        <v>0</v>
      </c>
      <c r="Z184" s="163">
        <v>0</v>
      </c>
      <c r="AA184" s="163">
        <v>3259.66</v>
      </c>
      <c r="AB184" s="163">
        <v>0</v>
      </c>
      <c r="AC184" s="163">
        <v>0</v>
      </c>
      <c r="AD184" s="163">
        <v>0</v>
      </c>
      <c r="AE184" s="163">
        <v>0</v>
      </c>
      <c r="AF184" s="169">
        <v>0</v>
      </c>
      <c r="AG184" s="163">
        <v>0</v>
      </c>
      <c r="AH184" s="163">
        <v>0</v>
      </c>
      <c r="AI184" s="163">
        <v>0</v>
      </c>
      <c r="AJ184" s="163">
        <v>0</v>
      </c>
      <c r="AK184" s="163">
        <v>0</v>
      </c>
      <c r="AL184" s="169">
        <v>0</v>
      </c>
      <c r="AM184" s="163">
        <v>0</v>
      </c>
      <c r="AN184" s="163">
        <v>0</v>
      </c>
      <c r="AO184" s="169">
        <v>0</v>
      </c>
      <c r="AP184" s="163">
        <v>0</v>
      </c>
      <c r="AQ184" s="163">
        <v>0</v>
      </c>
      <c r="AR184" s="163">
        <v>0</v>
      </c>
    </row>
    <row r="185" spans="1:44" s="162" customFormat="1" ht="36" customHeight="1" x14ac:dyDescent="0.25">
      <c r="A185" s="162">
        <v>1</v>
      </c>
      <c r="B185" s="165">
        <v>162</v>
      </c>
      <c r="C185" s="155" t="s">
        <v>1245</v>
      </c>
      <c r="D185" s="157">
        <v>1958</v>
      </c>
      <c r="E185" s="157"/>
      <c r="F185" s="166" t="s">
        <v>261</v>
      </c>
      <c r="G185" s="157">
        <v>4</v>
      </c>
      <c r="H185" s="157" t="s">
        <v>301</v>
      </c>
      <c r="I185" s="161">
        <v>5856.4</v>
      </c>
      <c r="J185" s="161">
        <v>3235.1</v>
      </c>
      <c r="K185" s="161">
        <v>2625</v>
      </c>
      <c r="L185" s="167">
        <v>86</v>
      </c>
      <c r="M185" s="157" t="s">
        <v>259</v>
      </c>
      <c r="N185" s="157" t="s">
        <v>263</v>
      </c>
      <c r="O185" s="160" t="s">
        <v>1307</v>
      </c>
      <c r="P185" s="161">
        <v>131828.92000000001</v>
      </c>
      <c r="Q185" s="161">
        <v>0</v>
      </c>
      <c r="R185" s="161">
        <v>0</v>
      </c>
      <c r="S185" s="161">
        <v>131828.92000000001</v>
      </c>
      <c r="T185" s="161">
        <v>22.510231541561371</v>
      </c>
      <c r="U185" s="161">
        <v>22.510231541561371</v>
      </c>
      <c r="V185" s="168">
        <v>22.510231541561371</v>
      </c>
      <c r="W185" s="168">
        <v>0</v>
      </c>
      <c r="X185" s="168">
        <f t="shared" si="14"/>
        <v>0</v>
      </c>
      <c r="Y185" s="163">
        <v>0</v>
      </c>
      <c r="Z185" s="163">
        <v>0</v>
      </c>
      <c r="AA185" s="163">
        <v>0</v>
      </c>
      <c r="AB185" s="163">
        <v>0</v>
      </c>
      <c r="AC185" s="163">
        <v>0</v>
      </c>
      <c r="AD185" s="163">
        <v>0</v>
      </c>
      <c r="AE185" s="163">
        <v>0</v>
      </c>
      <c r="AF185" s="169">
        <v>0</v>
      </c>
      <c r="AG185" s="163">
        <v>0</v>
      </c>
      <c r="AH185" s="163">
        <v>0</v>
      </c>
      <c r="AI185" s="163">
        <v>0</v>
      </c>
      <c r="AJ185" s="163">
        <v>0</v>
      </c>
      <c r="AK185" s="163">
        <v>0</v>
      </c>
      <c r="AL185" s="169">
        <v>0</v>
      </c>
      <c r="AM185" s="163">
        <v>0</v>
      </c>
      <c r="AN185" s="163">
        <v>0</v>
      </c>
      <c r="AO185" s="169">
        <v>0</v>
      </c>
      <c r="AP185" s="163">
        <v>0</v>
      </c>
      <c r="AQ185" s="163">
        <v>0</v>
      </c>
      <c r="AR185" s="163">
        <v>0</v>
      </c>
    </row>
    <row r="186" spans="1:44" s="162" customFormat="1" ht="36" customHeight="1" x14ac:dyDescent="0.25">
      <c r="A186" s="162">
        <v>1</v>
      </c>
      <c r="B186" s="165">
        <v>163</v>
      </c>
      <c r="C186" s="155" t="s">
        <v>1246</v>
      </c>
      <c r="D186" s="157">
        <v>1968</v>
      </c>
      <c r="E186" s="157"/>
      <c r="F186" s="166" t="s">
        <v>261</v>
      </c>
      <c r="G186" s="157">
        <v>2</v>
      </c>
      <c r="H186" s="157" t="s">
        <v>296</v>
      </c>
      <c r="I186" s="161">
        <v>610.4</v>
      </c>
      <c r="J186" s="161">
        <v>567</v>
      </c>
      <c r="K186" s="161">
        <v>489.2</v>
      </c>
      <c r="L186" s="167">
        <v>29</v>
      </c>
      <c r="M186" s="157" t="s">
        <v>259</v>
      </c>
      <c r="N186" s="157" t="s">
        <v>263</v>
      </c>
      <c r="O186" s="160" t="s">
        <v>1307</v>
      </c>
      <c r="P186" s="161">
        <v>2376594.88</v>
      </c>
      <c r="Q186" s="161">
        <v>0</v>
      </c>
      <c r="R186" s="161">
        <v>0</v>
      </c>
      <c r="S186" s="161">
        <v>2376594.88</v>
      </c>
      <c r="T186" s="161">
        <v>3893.5040629095674</v>
      </c>
      <c r="U186" s="161">
        <v>6997.4806028833555</v>
      </c>
      <c r="V186" s="168">
        <v>6997.4806028833555</v>
      </c>
      <c r="W186" s="168">
        <v>3103.976539973788</v>
      </c>
      <c r="X186" s="168">
        <f t="shared" si="14"/>
        <v>3103.976539973788</v>
      </c>
      <c r="Y186" s="163">
        <v>0</v>
      </c>
      <c r="Z186" s="163">
        <v>0</v>
      </c>
      <c r="AA186" s="163">
        <v>0</v>
      </c>
      <c r="AB186" s="163">
        <v>0</v>
      </c>
      <c r="AC186" s="163">
        <v>0</v>
      </c>
      <c r="AD186" s="163">
        <v>0</v>
      </c>
      <c r="AE186" s="163">
        <v>0</v>
      </c>
      <c r="AF186" s="169">
        <v>0</v>
      </c>
      <c r="AG186" s="163">
        <v>479</v>
      </c>
      <c r="AH186" s="169">
        <f t="shared" ref="AH186:AH193" si="19">8917.04*AG186/I186</f>
        <v>6997.4806028833555</v>
      </c>
      <c r="AI186" s="163">
        <v>0</v>
      </c>
      <c r="AJ186" s="163">
        <v>0</v>
      </c>
      <c r="AK186" s="163">
        <v>0</v>
      </c>
      <c r="AL186" s="169">
        <v>0</v>
      </c>
      <c r="AM186" s="163">
        <v>0</v>
      </c>
      <c r="AN186" s="163">
        <v>0</v>
      </c>
      <c r="AO186" s="169">
        <v>0</v>
      </c>
      <c r="AP186" s="163">
        <v>0</v>
      </c>
      <c r="AQ186" s="163">
        <v>0</v>
      </c>
      <c r="AR186" s="163">
        <v>0</v>
      </c>
    </row>
    <row r="187" spans="1:44" s="162" customFormat="1" ht="36" customHeight="1" x14ac:dyDescent="0.25">
      <c r="A187" s="162">
        <v>1</v>
      </c>
      <c r="B187" s="165">
        <v>164</v>
      </c>
      <c r="C187" s="155" t="s">
        <v>1247</v>
      </c>
      <c r="D187" s="157">
        <v>1958</v>
      </c>
      <c r="E187" s="157"/>
      <c r="F187" s="166" t="s">
        <v>261</v>
      </c>
      <c r="G187" s="157">
        <v>2</v>
      </c>
      <c r="H187" s="157" t="s">
        <v>296</v>
      </c>
      <c r="I187" s="161">
        <v>822.2</v>
      </c>
      <c r="J187" s="161">
        <v>822.2</v>
      </c>
      <c r="K187" s="161">
        <v>822.2</v>
      </c>
      <c r="L187" s="167">
        <v>22</v>
      </c>
      <c r="M187" s="157" t="s">
        <v>259</v>
      </c>
      <c r="N187" s="157" t="s">
        <v>263</v>
      </c>
      <c r="O187" s="160" t="s">
        <v>1307</v>
      </c>
      <c r="P187" s="161">
        <v>3042838.07</v>
      </c>
      <c r="Q187" s="161">
        <v>0</v>
      </c>
      <c r="R187" s="161">
        <v>0</v>
      </c>
      <c r="S187" s="161">
        <v>3042838.07</v>
      </c>
      <c r="T187" s="161">
        <v>3700.8490270007292</v>
      </c>
      <c r="U187" s="161">
        <v>7095.0225833130635</v>
      </c>
      <c r="V187" s="168">
        <v>7095.0225833130635</v>
      </c>
      <c r="W187" s="168">
        <v>3394.1735563123343</v>
      </c>
      <c r="X187" s="168">
        <f t="shared" si="14"/>
        <v>3394.1735563123343</v>
      </c>
      <c r="Y187" s="163">
        <v>0</v>
      </c>
      <c r="Z187" s="163">
        <v>0</v>
      </c>
      <c r="AA187" s="163">
        <v>0</v>
      </c>
      <c r="AB187" s="163">
        <v>0</v>
      </c>
      <c r="AC187" s="163">
        <v>0</v>
      </c>
      <c r="AD187" s="163">
        <v>0</v>
      </c>
      <c r="AE187" s="163">
        <v>0</v>
      </c>
      <c r="AF187" s="169">
        <v>0</v>
      </c>
      <c r="AG187" s="163">
        <v>654.20000000000005</v>
      </c>
      <c r="AH187" s="169">
        <f t="shared" si="19"/>
        <v>7095.0225833130635</v>
      </c>
      <c r="AI187" s="163">
        <v>0</v>
      </c>
      <c r="AJ187" s="163">
        <v>0</v>
      </c>
      <c r="AK187" s="163">
        <v>0</v>
      </c>
      <c r="AL187" s="169">
        <v>0</v>
      </c>
      <c r="AM187" s="163">
        <v>0</v>
      </c>
      <c r="AN187" s="163">
        <v>0</v>
      </c>
      <c r="AO187" s="169">
        <v>0</v>
      </c>
      <c r="AP187" s="163">
        <v>0</v>
      </c>
      <c r="AQ187" s="163">
        <v>0</v>
      </c>
      <c r="AR187" s="163">
        <v>0</v>
      </c>
    </row>
    <row r="188" spans="1:44" s="162" customFormat="1" ht="36" customHeight="1" x14ac:dyDescent="0.25">
      <c r="A188" s="162">
        <v>1</v>
      </c>
      <c r="B188" s="165">
        <v>165</v>
      </c>
      <c r="C188" s="155" t="s">
        <v>1248</v>
      </c>
      <c r="D188" s="157">
        <v>1959</v>
      </c>
      <c r="E188" s="157"/>
      <c r="F188" s="166" t="s">
        <v>261</v>
      </c>
      <c r="G188" s="157">
        <v>2</v>
      </c>
      <c r="H188" s="157" t="s">
        <v>297</v>
      </c>
      <c r="I188" s="161">
        <v>310.3</v>
      </c>
      <c r="J188" s="161">
        <v>310.3</v>
      </c>
      <c r="K188" s="161">
        <v>310.3</v>
      </c>
      <c r="L188" s="167">
        <v>10</v>
      </c>
      <c r="M188" s="157" t="s">
        <v>259</v>
      </c>
      <c r="N188" s="157" t="s">
        <v>263</v>
      </c>
      <c r="O188" s="160" t="s">
        <v>1307</v>
      </c>
      <c r="P188" s="161">
        <v>1139819.0599999998</v>
      </c>
      <c r="Q188" s="161">
        <v>0</v>
      </c>
      <c r="R188" s="161">
        <v>0</v>
      </c>
      <c r="S188" s="161">
        <v>1139819.0599999998</v>
      </c>
      <c r="T188" s="161">
        <v>3673.2808894618106</v>
      </c>
      <c r="U188" s="161">
        <v>7464.6803428939747</v>
      </c>
      <c r="V188" s="168">
        <v>7464.6803428939747</v>
      </c>
      <c r="W188" s="168">
        <v>3791.3994534321641</v>
      </c>
      <c r="X188" s="168">
        <f t="shared" si="14"/>
        <v>3791.3994534321641</v>
      </c>
      <c r="Y188" s="163">
        <v>0</v>
      </c>
      <c r="Z188" s="163">
        <v>0</v>
      </c>
      <c r="AA188" s="163">
        <v>0</v>
      </c>
      <c r="AB188" s="163">
        <v>0</v>
      </c>
      <c r="AC188" s="163">
        <v>0</v>
      </c>
      <c r="AD188" s="163">
        <v>0</v>
      </c>
      <c r="AE188" s="163">
        <v>0</v>
      </c>
      <c r="AF188" s="169">
        <v>0</v>
      </c>
      <c r="AG188" s="163">
        <v>259.76</v>
      </c>
      <c r="AH188" s="169">
        <f t="shared" si="19"/>
        <v>7464.6803428939747</v>
      </c>
      <c r="AI188" s="163">
        <v>0</v>
      </c>
      <c r="AJ188" s="163">
        <v>0</v>
      </c>
      <c r="AK188" s="163">
        <v>0</v>
      </c>
      <c r="AL188" s="169">
        <v>0</v>
      </c>
      <c r="AM188" s="163">
        <v>0</v>
      </c>
      <c r="AN188" s="163">
        <v>0</v>
      </c>
      <c r="AO188" s="169">
        <v>0</v>
      </c>
      <c r="AP188" s="163">
        <v>0</v>
      </c>
      <c r="AQ188" s="163">
        <v>0</v>
      </c>
      <c r="AR188" s="163">
        <v>0</v>
      </c>
    </row>
    <row r="189" spans="1:44" s="162" customFormat="1" ht="36" customHeight="1" x14ac:dyDescent="0.25">
      <c r="A189" s="162">
        <v>1</v>
      </c>
      <c r="B189" s="165">
        <v>166</v>
      </c>
      <c r="C189" s="155" t="s">
        <v>1249</v>
      </c>
      <c r="D189" s="157">
        <v>1959</v>
      </c>
      <c r="E189" s="157"/>
      <c r="F189" s="166" t="s">
        <v>261</v>
      </c>
      <c r="G189" s="157">
        <v>2</v>
      </c>
      <c r="H189" s="157" t="s">
        <v>297</v>
      </c>
      <c r="I189" s="161">
        <v>287</v>
      </c>
      <c r="J189" s="161">
        <v>287</v>
      </c>
      <c r="K189" s="161">
        <v>287</v>
      </c>
      <c r="L189" s="167">
        <v>18</v>
      </c>
      <c r="M189" s="157" t="s">
        <v>259</v>
      </c>
      <c r="N189" s="157" t="s">
        <v>260</v>
      </c>
      <c r="O189" s="160" t="s">
        <v>262</v>
      </c>
      <c r="P189" s="161">
        <v>1396947.25</v>
      </c>
      <c r="Q189" s="161">
        <v>0</v>
      </c>
      <c r="R189" s="161">
        <v>0</v>
      </c>
      <c r="S189" s="161">
        <v>1396947.25</v>
      </c>
      <c r="T189" s="161">
        <v>4867.4120209059238</v>
      </c>
      <c r="U189" s="161">
        <v>7925.9125574912896</v>
      </c>
      <c r="V189" s="168">
        <v>7925.9125574912896</v>
      </c>
      <c r="W189" s="168">
        <v>3058.5005365853658</v>
      </c>
      <c r="X189" s="168">
        <f t="shared" si="14"/>
        <v>3058.5005365853658</v>
      </c>
      <c r="Y189" s="163">
        <v>0</v>
      </c>
      <c r="Z189" s="163">
        <v>0</v>
      </c>
      <c r="AA189" s="163">
        <v>0</v>
      </c>
      <c r="AB189" s="163">
        <v>0</v>
      </c>
      <c r="AC189" s="163">
        <v>0</v>
      </c>
      <c r="AD189" s="163">
        <v>0</v>
      </c>
      <c r="AE189" s="163">
        <v>0</v>
      </c>
      <c r="AF189" s="169">
        <v>0</v>
      </c>
      <c r="AG189" s="163">
        <v>255.1</v>
      </c>
      <c r="AH189" s="169">
        <f t="shared" si="19"/>
        <v>7925.9125574912896</v>
      </c>
      <c r="AI189" s="163">
        <v>0</v>
      </c>
      <c r="AJ189" s="163">
        <v>0</v>
      </c>
      <c r="AK189" s="163">
        <v>0</v>
      </c>
      <c r="AL189" s="169">
        <v>0</v>
      </c>
      <c r="AM189" s="163">
        <v>0</v>
      </c>
      <c r="AN189" s="163">
        <v>0</v>
      </c>
      <c r="AO189" s="169">
        <v>0</v>
      </c>
      <c r="AP189" s="163">
        <v>0</v>
      </c>
      <c r="AQ189" s="163">
        <v>0</v>
      </c>
      <c r="AR189" s="163">
        <v>0</v>
      </c>
    </row>
    <row r="190" spans="1:44" s="162" customFormat="1" ht="36" customHeight="1" x14ac:dyDescent="0.25">
      <c r="A190" s="162">
        <v>1</v>
      </c>
      <c r="B190" s="165">
        <v>167</v>
      </c>
      <c r="C190" s="155" t="s">
        <v>1499</v>
      </c>
      <c r="D190" s="157">
        <v>1952</v>
      </c>
      <c r="E190" s="157"/>
      <c r="F190" s="166" t="s">
        <v>1296</v>
      </c>
      <c r="G190" s="157">
        <v>2</v>
      </c>
      <c r="H190" s="157" t="s">
        <v>296</v>
      </c>
      <c r="I190" s="161">
        <v>644.12</v>
      </c>
      <c r="J190" s="161">
        <v>644.12</v>
      </c>
      <c r="K190" s="161">
        <v>644.12</v>
      </c>
      <c r="L190" s="167">
        <v>31</v>
      </c>
      <c r="M190" s="157" t="s">
        <v>259</v>
      </c>
      <c r="N190" s="157" t="s">
        <v>260</v>
      </c>
      <c r="O190" s="160" t="s">
        <v>262</v>
      </c>
      <c r="P190" s="161">
        <v>2343822.52</v>
      </c>
      <c r="Q190" s="161">
        <v>0</v>
      </c>
      <c r="R190" s="161">
        <v>0</v>
      </c>
      <c r="S190" s="161">
        <v>2343822.52</v>
      </c>
      <c r="T190" s="161">
        <v>3638.7979258523255</v>
      </c>
      <c r="U190" s="161">
        <v>10964.254610942062</v>
      </c>
      <c r="V190" s="168">
        <v>10964.254610942062</v>
      </c>
      <c r="W190" s="168">
        <v>7325.4566850897363</v>
      </c>
      <c r="X190" s="168">
        <f t="shared" si="14"/>
        <v>7325.4566850897363</v>
      </c>
      <c r="Y190" s="163">
        <v>0</v>
      </c>
      <c r="Z190" s="163">
        <v>0</v>
      </c>
      <c r="AA190" s="163">
        <v>0</v>
      </c>
      <c r="AB190" s="163">
        <v>0</v>
      </c>
      <c r="AC190" s="163">
        <v>0</v>
      </c>
      <c r="AD190" s="163">
        <v>0</v>
      </c>
      <c r="AE190" s="163">
        <v>0</v>
      </c>
      <c r="AF190" s="169">
        <v>0</v>
      </c>
      <c r="AG190" s="163">
        <v>792</v>
      </c>
      <c r="AH190" s="169">
        <f t="shared" si="19"/>
        <v>10964.254610942062</v>
      </c>
      <c r="AI190" s="163">
        <v>0</v>
      </c>
      <c r="AJ190" s="163">
        <v>0</v>
      </c>
      <c r="AK190" s="163">
        <v>0</v>
      </c>
      <c r="AL190" s="169">
        <v>0</v>
      </c>
      <c r="AM190" s="163">
        <v>0</v>
      </c>
      <c r="AN190" s="163">
        <v>0</v>
      </c>
      <c r="AO190" s="169">
        <v>0</v>
      </c>
      <c r="AP190" s="163">
        <v>0</v>
      </c>
      <c r="AQ190" s="163">
        <v>0</v>
      </c>
      <c r="AR190" s="163">
        <v>0</v>
      </c>
    </row>
    <row r="191" spans="1:44" s="162" customFormat="1" ht="36" customHeight="1" x14ac:dyDescent="0.25">
      <c r="A191" s="162">
        <v>1</v>
      </c>
      <c r="B191" s="165">
        <v>168</v>
      </c>
      <c r="C191" s="155" t="s">
        <v>1511</v>
      </c>
      <c r="D191" s="157">
        <v>1968</v>
      </c>
      <c r="E191" s="157"/>
      <c r="F191" s="166" t="s">
        <v>304</v>
      </c>
      <c r="G191" s="157">
        <v>2</v>
      </c>
      <c r="H191" s="157" t="s">
        <v>296</v>
      </c>
      <c r="I191" s="161">
        <v>632.6</v>
      </c>
      <c r="J191" s="161">
        <v>632.6</v>
      </c>
      <c r="K191" s="161">
        <v>632.6</v>
      </c>
      <c r="L191" s="167">
        <v>23</v>
      </c>
      <c r="M191" s="157" t="s">
        <v>259</v>
      </c>
      <c r="N191" s="157" t="s">
        <v>260</v>
      </c>
      <c r="O191" s="160" t="s">
        <v>262</v>
      </c>
      <c r="P191" s="161">
        <v>2905261.2600000002</v>
      </c>
      <c r="Q191" s="161">
        <v>0</v>
      </c>
      <c r="R191" s="161">
        <v>0</v>
      </c>
      <c r="S191" s="161">
        <v>2905261.2600000002</v>
      </c>
      <c r="T191" s="161">
        <v>4592.572336389504</v>
      </c>
      <c r="U191" s="161">
        <v>7795.0096743597851</v>
      </c>
      <c r="V191" s="168">
        <v>7795.0096743597851</v>
      </c>
      <c r="W191" s="168">
        <v>3202.4373379702811</v>
      </c>
      <c r="X191" s="168">
        <f t="shared" si="14"/>
        <v>3202.4373379702811</v>
      </c>
      <c r="Y191" s="163">
        <v>0</v>
      </c>
      <c r="Z191" s="163">
        <v>0</v>
      </c>
      <c r="AA191" s="163">
        <v>0</v>
      </c>
      <c r="AB191" s="163">
        <v>0</v>
      </c>
      <c r="AC191" s="163">
        <v>0</v>
      </c>
      <c r="AD191" s="163">
        <v>0</v>
      </c>
      <c r="AE191" s="163">
        <v>0</v>
      </c>
      <c r="AF191" s="169">
        <v>0</v>
      </c>
      <c r="AG191" s="163">
        <v>553</v>
      </c>
      <c r="AH191" s="169">
        <f t="shared" si="19"/>
        <v>7795.0096743597851</v>
      </c>
      <c r="AI191" s="163">
        <v>0</v>
      </c>
      <c r="AJ191" s="163">
        <v>0</v>
      </c>
      <c r="AK191" s="163">
        <v>0</v>
      </c>
      <c r="AL191" s="169">
        <v>0</v>
      </c>
      <c r="AM191" s="163">
        <v>0</v>
      </c>
      <c r="AN191" s="163">
        <v>0</v>
      </c>
      <c r="AO191" s="169">
        <v>0</v>
      </c>
      <c r="AP191" s="163">
        <v>0</v>
      </c>
      <c r="AQ191" s="163">
        <v>0</v>
      </c>
      <c r="AR191" s="163">
        <v>0</v>
      </c>
    </row>
    <row r="192" spans="1:44" s="162" customFormat="1" ht="36" customHeight="1" x14ac:dyDescent="0.25">
      <c r="A192" s="162">
        <v>1</v>
      </c>
      <c r="B192" s="165">
        <v>169</v>
      </c>
      <c r="C192" s="155" t="s">
        <v>1512</v>
      </c>
      <c r="D192" s="157">
        <v>1941</v>
      </c>
      <c r="E192" s="157"/>
      <c r="F192" s="166" t="s">
        <v>261</v>
      </c>
      <c r="G192" s="157">
        <v>2</v>
      </c>
      <c r="H192" s="157" t="s">
        <v>296</v>
      </c>
      <c r="I192" s="161">
        <v>733.92</v>
      </c>
      <c r="J192" s="161">
        <v>662.9</v>
      </c>
      <c r="K192" s="161">
        <v>662.9</v>
      </c>
      <c r="L192" s="167">
        <v>22</v>
      </c>
      <c r="M192" s="157" t="s">
        <v>259</v>
      </c>
      <c r="N192" s="157" t="s">
        <v>263</v>
      </c>
      <c r="O192" s="160" t="s">
        <v>320</v>
      </c>
      <c r="P192" s="161">
        <v>2908972.99</v>
      </c>
      <c r="Q192" s="161">
        <v>0</v>
      </c>
      <c r="R192" s="161">
        <v>0</v>
      </c>
      <c r="S192" s="161">
        <v>2908972.99</v>
      </c>
      <c r="T192" s="161">
        <v>3963.6104616306961</v>
      </c>
      <c r="U192" s="161">
        <v>7020.9297122302169</v>
      </c>
      <c r="V192" s="168">
        <v>7020.9297122302169</v>
      </c>
      <c r="W192" s="168">
        <v>3057.3192505995207</v>
      </c>
      <c r="X192" s="168">
        <f t="shared" si="14"/>
        <v>3057.3192505995207</v>
      </c>
      <c r="Y192" s="163">
        <v>0</v>
      </c>
      <c r="Z192" s="163">
        <v>0</v>
      </c>
      <c r="AA192" s="163">
        <v>0</v>
      </c>
      <c r="AB192" s="163">
        <v>0</v>
      </c>
      <c r="AC192" s="163">
        <v>0</v>
      </c>
      <c r="AD192" s="163">
        <v>0</v>
      </c>
      <c r="AE192" s="163">
        <v>0</v>
      </c>
      <c r="AF192" s="169">
        <v>0</v>
      </c>
      <c r="AG192" s="163">
        <v>577.86</v>
      </c>
      <c r="AH192" s="169">
        <f t="shared" si="19"/>
        <v>7020.9297122302169</v>
      </c>
      <c r="AI192" s="163">
        <v>0</v>
      </c>
      <c r="AJ192" s="163">
        <v>0</v>
      </c>
      <c r="AK192" s="163">
        <v>0</v>
      </c>
      <c r="AL192" s="169">
        <v>0</v>
      </c>
      <c r="AM192" s="163">
        <v>0</v>
      </c>
      <c r="AN192" s="163">
        <v>0</v>
      </c>
      <c r="AO192" s="169">
        <v>0</v>
      </c>
      <c r="AP192" s="163">
        <v>0</v>
      </c>
      <c r="AQ192" s="163">
        <v>0</v>
      </c>
      <c r="AR192" s="163">
        <v>0</v>
      </c>
    </row>
    <row r="193" spans="1:44" s="162" customFormat="1" ht="36" customHeight="1" x14ac:dyDescent="0.25">
      <c r="A193" s="162">
        <v>1</v>
      </c>
      <c r="B193" s="165">
        <v>170</v>
      </c>
      <c r="C193" s="155" t="s">
        <v>1540</v>
      </c>
      <c r="D193" s="157">
        <v>1986</v>
      </c>
      <c r="E193" s="157"/>
      <c r="F193" s="166" t="s">
        <v>311</v>
      </c>
      <c r="G193" s="157">
        <v>5</v>
      </c>
      <c r="H193" s="157" t="s">
        <v>301</v>
      </c>
      <c r="I193" s="161">
        <v>3450.6</v>
      </c>
      <c r="J193" s="161">
        <v>3118.5</v>
      </c>
      <c r="K193" s="161">
        <v>3118.5</v>
      </c>
      <c r="L193" s="167">
        <v>32</v>
      </c>
      <c r="M193" s="157" t="s">
        <v>259</v>
      </c>
      <c r="N193" s="157" t="s">
        <v>263</v>
      </c>
      <c r="O193" s="160" t="s">
        <v>1307</v>
      </c>
      <c r="P193" s="161">
        <v>2039264.59</v>
      </c>
      <c r="Q193" s="161">
        <v>0</v>
      </c>
      <c r="R193" s="161">
        <v>0</v>
      </c>
      <c r="S193" s="161">
        <v>2039264.59</v>
      </c>
      <c r="T193" s="161">
        <v>590.98840491508724</v>
      </c>
      <c r="U193" s="161">
        <v>2049.2187964991599</v>
      </c>
      <c r="V193" s="168">
        <v>2049.2187964991599</v>
      </c>
      <c r="W193" s="168">
        <v>1458.2303915840725</v>
      </c>
      <c r="X193" s="168">
        <f t="shared" si="14"/>
        <v>1458.2303915840725</v>
      </c>
      <c r="Y193" s="163">
        <v>0</v>
      </c>
      <c r="Z193" s="163">
        <v>0</v>
      </c>
      <c r="AA193" s="163">
        <v>0</v>
      </c>
      <c r="AB193" s="163">
        <v>0</v>
      </c>
      <c r="AC193" s="163">
        <v>0</v>
      </c>
      <c r="AD193" s="163">
        <v>0</v>
      </c>
      <c r="AE193" s="163">
        <v>0</v>
      </c>
      <c r="AF193" s="169">
        <v>0</v>
      </c>
      <c r="AG193" s="163">
        <v>792.98</v>
      </c>
      <c r="AH193" s="169">
        <f t="shared" si="19"/>
        <v>2049.2187964991599</v>
      </c>
      <c r="AI193" s="163">
        <v>0</v>
      </c>
      <c r="AJ193" s="163">
        <v>0</v>
      </c>
      <c r="AK193" s="163">
        <v>0</v>
      </c>
      <c r="AL193" s="169">
        <v>0</v>
      </c>
      <c r="AM193" s="163">
        <v>0</v>
      </c>
      <c r="AN193" s="163">
        <v>0</v>
      </c>
      <c r="AO193" s="169">
        <v>0</v>
      </c>
      <c r="AP193" s="163">
        <v>0</v>
      </c>
      <c r="AQ193" s="163">
        <v>0</v>
      </c>
      <c r="AR193" s="163">
        <v>0</v>
      </c>
    </row>
    <row r="194" spans="1:44" s="162" customFormat="1" ht="36" customHeight="1" x14ac:dyDescent="0.25">
      <c r="A194" s="162">
        <v>1</v>
      </c>
      <c r="B194" s="165">
        <v>171</v>
      </c>
      <c r="C194" s="155" t="s">
        <v>392</v>
      </c>
      <c r="D194" s="157" t="s">
        <v>322</v>
      </c>
      <c r="E194" s="157"/>
      <c r="F194" s="166" t="s">
        <v>261</v>
      </c>
      <c r="G194" s="157">
        <v>9</v>
      </c>
      <c r="H194" s="157" t="s">
        <v>297</v>
      </c>
      <c r="I194" s="161">
        <v>2760.5</v>
      </c>
      <c r="J194" s="161">
        <v>2760.5</v>
      </c>
      <c r="K194" s="161">
        <v>2760.5</v>
      </c>
      <c r="L194" s="167">
        <v>140</v>
      </c>
      <c r="M194" s="157" t="s">
        <v>259</v>
      </c>
      <c r="N194" s="157" t="s">
        <v>263</v>
      </c>
      <c r="O194" s="160" t="s">
        <v>315</v>
      </c>
      <c r="P194" s="161">
        <v>1604039.9000000001</v>
      </c>
      <c r="Q194" s="161">
        <v>0</v>
      </c>
      <c r="R194" s="161">
        <v>0</v>
      </c>
      <c r="S194" s="161">
        <v>1604039.9000000001</v>
      </c>
      <c r="T194" s="161">
        <v>581.0686107589205</v>
      </c>
      <c r="U194" s="161">
        <v>890.3459518203224</v>
      </c>
      <c r="V194" s="168">
        <v>890.3459518203224</v>
      </c>
      <c r="W194" s="168">
        <v>309.2773410614019</v>
      </c>
      <c r="X194" s="168">
        <f t="shared" si="14"/>
        <v>309.2773410614019</v>
      </c>
      <c r="Y194" s="163">
        <v>0</v>
      </c>
      <c r="Z194" s="163">
        <v>0</v>
      </c>
      <c r="AA194" s="163">
        <v>0</v>
      </c>
      <c r="AB194" s="163">
        <v>0</v>
      </c>
      <c r="AC194" s="163">
        <v>0</v>
      </c>
      <c r="AD194" s="163">
        <v>0</v>
      </c>
      <c r="AE194" s="163">
        <v>1</v>
      </c>
      <c r="AF194" s="169">
        <f>2457800*AE194/I194</f>
        <v>890.3459518203224</v>
      </c>
      <c r="AG194" s="163">
        <v>0</v>
      </c>
      <c r="AH194" s="163">
        <v>0</v>
      </c>
      <c r="AI194" s="163">
        <v>0</v>
      </c>
      <c r="AJ194" s="163">
        <v>0</v>
      </c>
      <c r="AK194" s="163">
        <v>0</v>
      </c>
      <c r="AL194" s="169">
        <v>0</v>
      </c>
      <c r="AM194" s="163">
        <v>0</v>
      </c>
      <c r="AN194" s="163">
        <v>0</v>
      </c>
      <c r="AO194" s="169">
        <v>0</v>
      </c>
      <c r="AP194" s="163">
        <v>0</v>
      </c>
      <c r="AQ194" s="163">
        <v>0</v>
      </c>
      <c r="AR194" s="163">
        <v>0</v>
      </c>
    </row>
    <row r="195" spans="1:44" s="162" customFormat="1" ht="36" customHeight="1" x14ac:dyDescent="0.25">
      <c r="A195" s="162">
        <v>1</v>
      </c>
      <c r="B195" s="165">
        <v>172</v>
      </c>
      <c r="C195" s="155" t="s">
        <v>424</v>
      </c>
      <c r="D195" s="157">
        <v>1994</v>
      </c>
      <c r="E195" s="157"/>
      <c r="F195" s="166" t="s">
        <v>304</v>
      </c>
      <c r="G195" s="157">
        <v>9</v>
      </c>
      <c r="H195" s="157" t="s">
        <v>296</v>
      </c>
      <c r="I195" s="158">
        <v>4306.3</v>
      </c>
      <c r="J195" s="161">
        <v>3866</v>
      </c>
      <c r="K195" s="161">
        <v>3866</v>
      </c>
      <c r="L195" s="167">
        <v>182</v>
      </c>
      <c r="M195" s="157" t="s">
        <v>259</v>
      </c>
      <c r="N195" s="157" t="s">
        <v>263</v>
      </c>
      <c r="O195" s="160" t="s">
        <v>314</v>
      </c>
      <c r="P195" s="161">
        <v>105635.39</v>
      </c>
      <c r="Q195" s="161">
        <v>0</v>
      </c>
      <c r="R195" s="161">
        <v>0</v>
      </c>
      <c r="S195" s="161">
        <v>105635.39</v>
      </c>
      <c r="T195" s="161">
        <v>24.530429835357499</v>
      </c>
      <c r="U195" s="161">
        <v>24.530429835357499</v>
      </c>
      <c r="V195" s="168">
        <v>24.530429835357499</v>
      </c>
      <c r="W195" s="168">
        <v>0</v>
      </c>
      <c r="X195" s="168">
        <f t="shared" si="14"/>
        <v>0</v>
      </c>
      <c r="Y195" s="163">
        <v>0</v>
      </c>
      <c r="Z195" s="163">
        <v>0</v>
      </c>
      <c r="AA195" s="163">
        <v>0</v>
      </c>
      <c r="AB195" s="163">
        <v>0</v>
      </c>
      <c r="AC195" s="163">
        <v>0</v>
      </c>
      <c r="AD195" s="163">
        <v>0</v>
      </c>
      <c r="AE195" s="163">
        <v>0</v>
      </c>
      <c r="AF195" s="169">
        <v>0</v>
      </c>
      <c r="AG195" s="163">
        <v>0</v>
      </c>
      <c r="AH195" s="163">
        <v>0</v>
      </c>
      <c r="AI195" s="163">
        <v>0</v>
      </c>
      <c r="AJ195" s="163">
        <v>0</v>
      </c>
      <c r="AK195" s="163">
        <v>0</v>
      </c>
      <c r="AL195" s="169">
        <v>0</v>
      </c>
      <c r="AM195" s="163">
        <v>0</v>
      </c>
      <c r="AN195" s="163">
        <v>0</v>
      </c>
      <c r="AO195" s="169">
        <v>0</v>
      </c>
      <c r="AP195" s="163">
        <v>0</v>
      </c>
      <c r="AQ195" s="163">
        <v>0</v>
      </c>
      <c r="AR195" s="163">
        <v>0</v>
      </c>
    </row>
    <row r="196" spans="1:44" s="162" customFormat="1" ht="36" customHeight="1" x14ac:dyDescent="0.25">
      <c r="A196" s="162">
        <v>1</v>
      </c>
      <c r="B196" s="165">
        <v>173</v>
      </c>
      <c r="C196" s="155" t="s">
        <v>396</v>
      </c>
      <c r="D196" s="157">
        <v>1957</v>
      </c>
      <c r="E196" s="157"/>
      <c r="F196" s="166" t="s">
        <v>261</v>
      </c>
      <c r="G196" s="157">
        <v>2</v>
      </c>
      <c r="H196" s="157" t="s">
        <v>296</v>
      </c>
      <c r="I196" s="161">
        <v>706.7</v>
      </c>
      <c r="J196" s="161">
        <v>646.1</v>
      </c>
      <c r="K196" s="161">
        <v>646.1</v>
      </c>
      <c r="L196" s="167">
        <v>18</v>
      </c>
      <c r="M196" s="157" t="s">
        <v>259</v>
      </c>
      <c r="N196" s="157" t="s">
        <v>263</v>
      </c>
      <c r="O196" s="160" t="s">
        <v>318</v>
      </c>
      <c r="P196" s="161">
        <v>81776.960000000006</v>
      </c>
      <c r="Q196" s="161">
        <v>0</v>
      </c>
      <c r="R196" s="161">
        <v>0</v>
      </c>
      <c r="S196" s="161">
        <v>81776.960000000006</v>
      </c>
      <c r="T196" s="161">
        <v>115.71665487477006</v>
      </c>
      <c r="U196" s="161">
        <v>115.71665487477006</v>
      </c>
      <c r="V196" s="168">
        <v>115.71665487477006</v>
      </c>
      <c r="W196" s="168">
        <v>0</v>
      </c>
      <c r="X196" s="168">
        <f t="shared" si="14"/>
        <v>0</v>
      </c>
      <c r="Y196" s="163">
        <v>0</v>
      </c>
      <c r="Z196" s="163">
        <v>0</v>
      </c>
      <c r="AA196" s="163">
        <v>0</v>
      </c>
      <c r="AB196" s="163">
        <v>0</v>
      </c>
      <c r="AC196" s="163">
        <v>0</v>
      </c>
      <c r="AD196" s="163">
        <v>0</v>
      </c>
      <c r="AE196" s="163">
        <v>0</v>
      </c>
      <c r="AF196" s="169">
        <v>0</v>
      </c>
      <c r="AG196" s="163">
        <v>0</v>
      </c>
      <c r="AH196" s="163">
        <v>0</v>
      </c>
      <c r="AI196" s="163">
        <v>0</v>
      </c>
      <c r="AJ196" s="163">
        <v>0</v>
      </c>
      <c r="AK196" s="163">
        <v>0</v>
      </c>
      <c r="AL196" s="169">
        <v>0</v>
      </c>
      <c r="AM196" s="163">
        <v>0</v>
      </c>
      <c r="AN196" s="163">
        <v>0</v>
      </c>
      <c r="AO196" s="169">
        <v>0</v>
      </c>
      <c r="AP196" s="163">
        <v>0</v>
      </c>
      <c r="AQ196" s="163">
        <v>0</v>
      </c>
      <c r="AR196" s="163">
        <v>0</v>
      </c>
    </row>
    <row r="197" spans="1:44" s="162" customFormat="1" ht="36" customHeight="1" x14ac:dyDescent="0.25">
      <c r="A197" s="162">
        <v>1</v>
      </c>
      <c r="B197" s="165">
        <v>174</v>
      </c>
      <c r="C197" s="155" t="s">
        <v>397</v>
      </c>
      <c r="D197" s="157">
        <v>1960</v>
      </c>
      <c r="E197" s="157"/>
      <c r="F197" s="166" t="s">
        <v>261</v>
      </c>
      <c r="G197" s="157">
        <v>2</v>
      </c>
      <c r="H197" s="157" t="s">
        <v>296</v>
      </c>
      <c r="I197" s="158">
        <v>582.70000000000005</v>
      </c>
      <c r="J197" s="158">
        <v>576.70000000000005</v>
      </c>
      <c r="K197" s="158">
        <v>576.70000000000005</v>
      </c>
      <c r="L197" s="167">
        <v>31</v>
      </c>
      <c r="M197" s="157" t="s">
        <v>259</v>
      </c>
      <c r="N197" s="157" t="s">
        <v>263</v>
      </c>
      <c r="O197" s="160" t="s">
        <v>314</v>
      </c>
      <c r="P197" s="161">
        <v>64771.71</v>
      </c>
      <c r="Q197" s="161">
        <v>0</v>
      </c>
      <c r="R197" s="161">
        <v>0</v>
      </c>
      <c r="S197" s="161">
        <v>64771.71</v>
      </c>
      <c r="T197" s="161">
        <v>111.15790286596875</v>
      </c>
      <c r="U197" s="161">
        <v>111.15790286596875</v>
      </c>
      <c r="V197" s="168">
        <v>111.15790286596875</v>
      </c>
      <c r="W197" s="168">
        <v>0</v>
      </c>
      <c r="X197" s="168">
        <f t="shared" si="14"/>
        <v>0</v>
      </c>
      <c r="Y197" s="163">
        <v>0</v>
      </c>
      <c r="Z197" s="163">
        <v>0</v>
      </c>
      <c r="AA197" s="163">
        <v>0</v>
      </c>
      <c r="AB197" s="163">
        <v>0</v>
      </c>
      <c r="AC197" s="163">
        <v>0</v>
      </c>
      <c r="AD197" s="163">
        <v>0</v>
      </c>
      <c r="AE197" s="163">
        <v>0</v>
      </c>
      <c r="AF197" s="169">
        <v>0</v>
      </c>
      <c r="AG197" s="163">
        <v>0</v>
      </c>
      <c r="AH197" s="163">
        <v>0</v>
      </c>
      <c r="AI197" s="163">
        <v>0</v>
      </c>
      <c r="AJ197" s="163">
        <v>0</v>
      </c>
      <c r="AK197" s="163">
        <v>0</v>
      </c>
      <c r="AL197" s="169">
        <v>0</v>
      </c>
      <c r="AM197" s="163">
        <v>0</v>
      </c>
      <c r="AN197" s="163">
        <v>0</v>
      </c>
      <c r="AO197" s="169">
        <v>0</v>
      </c>
      <c r="AP197" s="163">
        <v>0</v>
      </c>
      <c r="AQ197" s="163">
        <v>0</v>
      </c>
      <c r="AR197" s="163">
        <v>0</v>
      </c>
    </row>
    <row r="198" spans="1:44" s="162" customFormat="1" ht="36" customHeight="1" x14ac:dyDescent="0.25">
      <c r="A198" s="162">
        <v>1</v>
      </c>
      <c r="B198" s="165">
        <v>175</v>
      </c>
      <c r="C198" s="155" t="s">
        <v>398</v>
      </c>
      <c r="D198" s="157">
        <v>1960</v>
      </c>
      <c r="E198" s="157"/>
      <c r="F198" s="166" t="s">
        <v>261</v>
      </c>
      <c r="G198" s="157">
        <v>2</v>
      </c>
      <c r="H198" s="157" t="s">
        <v>296</v>
      </c>
      <c r="I198" s="161">
        <v>592.20000000000005</v>
      </c>
      <c r="J198" s="161">
        <v>550.70000000000005</v>
      </c>
      <c r="K198" s="161">
        <v>550.70000000000005</v>
      </c>
      <c r="L198" s="167">
        <v>37</v>
      </c>
      <c r="M198" s="157" t="s">
        <v>259</v>
      </c>
      <c r="N198" s="157" t="s">
        <v>263</v>
      </c>
      <c r="O198" s="160" t="s">
        <v>321</v>
      </c>
      <c r="P198" s="161">
        <v>64458.1</v>
      </c>
      <c r="Q198" s="161">
        <v>0</v>
      </c>
      <c r="R198" s="161">
        <v>0</v>
      </c>
      <c r="S198" s="161">
        <v>64458.1</v>
      </c>
      <c r="T198" s="161">
        <v>108.84515366430259</v>
      </c>
      <c r="U198" s="161">
        <v>108.84515366430259</v>
      </c>
      <c r="V198" s="168">
        <v>108.84515366430259</v>
      </c>
      <c r="W198" s="168">
        <v>0</v>
      </c>
      <c r="X198" s="168">
        <f t="shared" si="14"/>
        <v>0</v>
      </c>
      <c r="Y198" s="163">
        <v>0</v>
      </c>
      <c r="Z198" s="163">
        <v>0</v>
      </c>
      <c r="AA198" s="163">
        <v>0</v>
      </c>
      <c r="AB198" s="163">
        <v>0</v>
      </c>
      <c r="AC198" s="163">
        <v>0</v>
      </c>
      <c r="AD198" s="163">
        <v>0</v>
      </c>
      <c r="AE198" s="163">
        <v>0</v>
      </c>
      <c r="AF198" s="169">
        <v>0</v>
      </c>
      <c r="AG198" s="163">
        <v>0</v>
      </c>
      <c r="AH198" s="163">
        <v>0</v>
      </c>
      <c r="AI198" s="163">
        <v>0</v>
      </c>
      <c r="AJ198" s="163">
        <v>0</v>
      </c>
      <c r="AK198" s="163">
        <v>0</v>
      </c>
      <c r="AL198" s="169">
        <v>0</v>
      </c>
      <c r="AM198" s="163">
        <v>0</v>
      </c>
      <c r="AN198" s="163">
        <v>0</v>
      </c>
      <c r="AO198" s="169">
        <v>0</v>
      </c>
      <c r="AP198" s="163">
        <v>0</v>
      </c>
      <c r="AQ198" s="163">
        <v>0</v>
      </c>
      <c r="AR198" s="163">
        <v>0</v>
      </c>
    </row>
    <row r="199" spans="1:44" s="162" customFormat="1" ht="36" customHeight="1" x14ac:dyDescent="0.25">
      <c r="A199" s="162">
        <v>1</v>
      </c>
      <c r="B199" s="165">
        <v>176</v>
      </c>
      <c r="C199" s="155" t="s">
        <v>403</v>
      </c>
      <c r="D199" s="157">
        <v>1958</v>
      </c>
      <c r="E199" s="157"/>
      <c r="F199" s="166" t="s">
        <v>261</v>
      </c>
      <c r="G199" s="157">
        <v>2</v>
      </c>
      <c r="H199" s="157" t="s">
        <v>296</v>
      </c>
      <c r="I199" s="158">
        <v>653.29999999999995</v>
      </c>
      <c r="J199" s="161">
        <v>605.6</v>
      </c>
      <c r="K199" s="161">
        <v>605.6</v>
      </c>
      <c r="L199" s="167">
        <v>30</v>
      </c>
      <c r="M199" s="157" t="s">
        <v>259</v>
      </c>
      <c r="N199" s="157" t="s">
        <v>263</v>
      </c>
      <c r="O199" s="160" t="s">
        <v>318</v>
      </c>
      <c r="P199" s="161">
        <v>68984.12</v>
      </c>
      <c r="Q199" s="161">
        <v>0</v>
      </c>
      <c r="R199" s="161">
        <v>0</v>
      </c>
      <c r="S199" s="161">
        <v>68984.12</v>
      </c>
      <c r="T199" s="161">
        <v>105.59332619011174</v>
      </c>
      <c r="U199" s="161">
        <v>105.59332619011174</v>
      </c>
      <c r="V199" s="168">
        <v>105.59332619011174</v>
      </c>
      <c r="W199" s="168">
        <v>0</v>
      </c>
      <c r="X199" s="168">
        <f t="shared" si="14"/>
        <v>0</v>
      </c>
      <c r="Y199" s="163">
        <v>0</v>
      </c>
      <c r="Z199" s="163">
        <v>0</v>
      </c>
      <c r="AA199" s="163">
        <v>0</v>
      </c>
      <c r="AB199" s="163">
        <v>0</v>
      </c>
      <c r="AC199" s="163">
        <v>0</v>
      </c>
      <c r="AD199" s="163">
        <v>0</v>
      </c>
      <c r="AE199" s="163">
        <v>0</v>
      </c>
      <c r="AF199" s="169">
        <v>0</v>
      </c>
      <c r="AG199" s="163">
        <v>0</v>
      </c>
      <c r="AH199" s="163">
        <v>0</v>
      </c>
      <c r="AI199" s="163">
        <v>0</v>
      </c>
      <c r="AJ199" s="163">
        <v>0</v>
      </c>
      <c r="AK199" s="163">
        <v>0</v>
      </c>
      <c r="AL199" s="169">
        <v>0</v>
      </c>
      <c r="AM199" s="163">
        <v>0</v>
      </c>
      <c r="AN199" s="163">
        <v>0</v>
      </c>
      <c r="AO199" s="169">
        <v>0</v>
      </c>
      <c r="AP199" s="163">
        <v>0</v>
      </c>
      <c r="AQ199" s="163">
        <v>0</v>
      </c>
      <c r="AR199" s="163">
        <v>0</v>
      </c>
    </row>
    <row r="200" spans="1:44" s="162" customFormat="1" ht="36" customHeight="1" x14ac:dyDescent="0.25">
      <c r="A200" s="162">
        <v>1</v>
      </c>
      <c r="B200" s="165">
        <v>177</v>
      </c>
      <c r="C200" s="155" t="s">
        <v>404</v>
      </c>
      <c r="D200" s="157">
        <v>1961</v>
      </c>
      <c r="E200" s="157"/>
      <c r="F200" s="166" t="s">
        <v>261</v>
      </c>
      <c r="G200" s="157">
        <v>2</v>
      </c>
      <c r="H200" s="157" t="s">
        <v>297</v>
      </c>
      <c r="I200" s="161">
        <v>291.64999999999998</v>
      </c>
      <c r="J200" s="161">
        <v>275.13</v>
      </c>
      <c r="K200" s="161">
        <v>275.13</v>
      </c>
      <c r="L200" s="167">
        <v>17</v>
      </c>
      <c r="M200" s="157" t="s">
        <v>259</v>
      </c>
      <c r="N200" s="157" t="s">
        <v>260</v>
      </c>
      <c r="O200" s="160" t="s">
        <v>262</v>
      </c>
      <c r="P200" s="161">
        <v>49086.239999999998</v>
      </c>
      <c r="Q200" s="161">
        <v>0</v>
      </c>
      <c r="R200" s="161">
        <v>0</v>
      </c>
      <c r="S200" s="161">
        <v>49086.239999999998</v>
      </c>
      <c r="T200" s="161">
        <v>168.30529744556833</v>
      </c>
      <c r="U200" s="161">
        <v>168.30529744556833</v>
      </c>
      <c r="V200" s="168">
        <v>168.30529744556833</v>
      </c>
      <c r="W200" s="168">
        <v>0</v>
      </c>
      <c r="X200" s="168">
        <f t="shared" si="14"/>
        <v>0</v>
      </c>
      <c r="Y200" s="163">
        <v>0</v>
      </c>
      <c r="Z200" s="163">
        <v>0</v>
      </c>
      <c r="AA200" s="163">
        <v>0</v>
      </c>
      <c r="AB200" s="163">
        <v>0</v>
      </c>
      <c r="AC200" s="163">
        <v>0</v>
      </c>
      <c r="AD200" s="163">
        <v>0</v>
      </c>
      <c r="AE200" s="163">
        <v>0</v>
      </c>
      <c r="AF200" s="169">
        <v>0</v>
      </c>
      <c r="AG200" s="163">
        <v>0</v>
      </c>
      <c r="AH200" s="163">
        <v>0</v>
      </c>
      <c r="AI200" s="163">
        <v>0</v>
      </c>
      <c r="AJ200" s="163">
        <v>0</v>
      </c>
      <c r="AK200" s="163">
        <v>0</v>
      </c>
      <c r="AL200" s="169">
        <v>0</v>
      </c>
      <c r="AM200" s="163">
        <v>0</v>
      </c>
      <c r="AN200" s="163">
        <v>0</v>
      </c>
      <c r="AO200" s="169">
        <v>0</v>
      </c>
      <c r="AP200" s="163">
        <v>0</v>
      </c>
      <c r="AQ200" s="163">
        <v>0</v>
      </c>
      <c r="AR200" s="163">
        <v>0</v>
      </c>
    </row>
    <row r="201" spans="1:44" s="162" customFormat="1" ht="36" customHeight="1" x14ac:dyDescent="0.25">
      <c r="A201" s="162">
        <v>1</v>
      </c>
      <c r="B201" s="165">
        <v>178</v>
      </c>
      <c r="C201" s="155" t="s">
        <v>412</v>
      </c>
      <c r="D201" s="157">
        <v>1962</v>
      </c>
      <c r="E201" s="157"/>
      <c r="F201" s="166" t="s">
        <v>317</v>
      </c>
      <c r="G201" s="157">
        <v>2</v>
      </c>
      <c r="H201" s="157" t="s">
        <v>296</v>
      </c>
      <c r="I201" s="158">
        <v>590.99</v>
      </c>
      <c r="J201" s="158">
        <v>550.29</v>
      </c>
      <c r="K201" s="158">
        <v>550.29</v>
      </c>
      <c r="L201" s="167">
        <v>18</v>
      </c>
      <c r="M201" s="157" t="s">
        <v>259</v>
      </c>
      <c r="N201" s="157" t="s">
        <v>263</v>
      </c>
      <c r="O201" s="160" t="s">
        <v>321</v>
      </c>
      <c r="P201" s="161">
        <v>66103.89</v>
      </c>
      <c r="Q201" s="161">
        <v>0</v>
      </c>
      <c r="R201" s="161">
        <v>0</v>
      </c>
      <c r="S201" s="161">
        <v>66103.89</v>
      </c>
      <c r="T201" s="161">
        <v>111.85280630805936</v>
      </c>
      <c r="U201" s="161">
        <v>111.85280630805936</v>
      </c>
      <c r="V201" s="168">
        <v>111.85280630805936</v>
      </c>
      <c r="W201" s="168">
        <v>0</v>
      </c>
      <c r="X201" s="168">
        <f t="shared" si="14"/>
        <v>0</v>
      </c>
      <c r="Y201" s="163">
        <v>0</v>
      </c>
      <c r="Z201" s="163">
        <v>0</v>
      </c>
      <c r="AA201" s="163">
        <v>0</v>
      </c>
      <c r="AB201" s="163">
        <v>0</v>
      </c>
      <c r="AC201" s="163">
        <v>0</v>
      </c>
      <c r="AD201" s="163">
        <v>0</v>
      </c>
      <c r="AE201" s="163">
        <v>0</v>
      </c>
      <c r="AF201" s="169">
        <v>0</v>
      </c>
      <c r="AG201" s="163">
        <v>0</v>
      </c>
      <c r="AH201" s="163">
        <v>0</v>
      </c>
      <c r="AI201" s="163">
        <v>0</v>
      </c>
      <c r="AJ201" s="163">
        <v>0</v>
      </c>
      <c r="AK201" s="163">
        <v>0</v>
      </c>
      <c r="AL201" s="169">
        <v>0</v>
      </c>
      <c r="AM201" s="163">
        <v>0</v>
      </c>
      <c r="AN201" s="163">
        <v>0</v>
      </c>
      <c r="AO201" s="169">
        <v>0</v>
      </c>
      <c r="AP201" s="163">
        <v>0</v>
      </c>
      <c r="AQ201" s="163">
        <v>0</v>
      </c>
      <c r="AR201" s="163">
        <v>0</v>
      </c>
    </row>
    <row r="202" spans="1:44" s="162" customFormat="1" ht="36" customHeight="1" x14ac:dyDescent="0.25">
      <c r="B202" s="155" t="s">
        <v>727</v>
      </c>
      <c r="C202" s="170"/>
      <c r="D202" s="157" t="s">
        <v>855</v>
      </c>
      <c r="E202" s="157" t="s">
        <v>855</v>
      </c>
      <c r="F202" s="157" t="s">
        <v>855</v>
      </c>
      <c r="G202" s="157" t="s">
        <v>855</v>
      </c>
      <c r="H202" s="157" t="s">
        <v>855</v>
      </c>
      <c r="I202" s="158">
        <v>218132.8</v>
      </c>
      <c r="J202" s="158">
        <v>185137.02000000002</v>
      </c>
      <c r="K202" s="158">
        <v>177475.53000000003</v>
      </c>
      <c r="L202" s="159">
        <v>7911</v>
      </c>
      <c r="M202" s="157" t="s">
        <v>855</v>
      </c>
      <c r="N202" s="157" t="s">
        <v>855</v>
      </c>
      <c r="O202" s="160" t="s">
        <v>855</v>
      </c>
      <c r="P202" s="158">
        <v>128937901.11000001</v>
      </c>
      <c r="Q202" s="158">
        <v>0</v>
      </c>
      <c r="R202" s="158">
        <v>0</v>
      </c>
      <c r="S202" s="158">
        <v>128937901.11000001</v>
      </c>
      <c r="T202" s="161">
        <v>591.09818014530606</v>
      </c>
      <c r="U202" s="161">
        <v>9396.775305706522</v>
      </c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</row>
    <row r="203" spans="1:44" s="162" customFormat="1" ht="36" customHeight="1" x14ac:dyDescent="0.25">
      <c r="A203" s="162">
        <v>1</v>
      </c>
      <c r="B203" s="165">
        <v>179</v>
      </c>
      <c r="C203" s="155" t="s">
        <v>728</v>
      </c>
      <c r="D203" s="157">
        <v>1960</v>
      </c>
      <c r="E203" s="157"/>
      <c r="F203" s="166" t="s">
        <v>261</v>
      </c>
      <c r="G203" s="157">
        <v>4</v>
      </c>
      <c r="H203" s="157" t="s">
        <v>305</v>
      </c>
      <c r="I203" s="161">
        <v>2116.5</v>
      </c>
      <c r="J203" s="161">
        <v>1931.2</v>
      </c>
      <c r="K203" s="161">
        <v>1680.5</v>
      </c>
      <c r="L203" s="167">
        <v>73</v>
      </c>
      <c r="M203" s="157" t="s">
        <v>259</v>
      </c>
      <c r="N203" s="157" t="s">
        <v>263</v>
      </c>
      <c r="O203" s="160" t="s">
        <v>766</v>
      </c>
      <c r="P203" s="161">
        <v>131699.56</v>
      </c>
      <c r="Q203" s="161">
        <v>0</v>
      </c>
      <c r="R203" s="161">
        <v>0</v>
      </c>
      <c r="S203" s="161">
        <v>131699.56</v>
      </c>
      <c r="T203" s="161">
        <v>62.225164186156391</v>
      </c>
      <c r="U203" s="161">
        <v>62.225164186156391</v>
      </c>
      <c r="V203" s="168">
        <v>62.225164186156391</v>
      </c>
      <c r="W203" s="168">
        <v>0</v>
      </c>
      <c r="X203" s="168">
        <f t="shared" ref="X203:X238" si="20">U203-T203</f>
        <v>0</v>
      </c>
      <c r="Y203" s="163">
        <v>0</v>
      </c>
      <c r="Z203" s="163">
        <v>0</v>
      </c>
      <c r="AA203" s="163">
        <v>0</v>
      </c>
      <c r="AB203" s="163">
        <v>0</v>
      </c>
      <c r="AC203" s="163">
        <v>0</v>
      </c>
      <c r="AD203" s="163">
        <v>0</v>
      </c>
      <c r="AE203" s="163">
        <v>0</v>
      </c>
      <c r="AF203" s="169">
        <v>0</v>
      </c>
      <c r="AG203" s="163">
        <v>0</v>
      </c>
      <c r="AH203" s="163">
        <v>0</v>
      </c>
      <c r="AI203" s="163">
        <v>0</v>
      </c>
      <c r="AJ203" s="163">
        <v>0</v>
      </c>
      <c r="AK203" s="163">
        <v>0</v>
      </c>
      <c r="AL203" s="169">
        <v>0</v>
      </c>
      <c r="AM203" s="163">
        <v>0</v>
      </c>
      <c r="AN203" s="163">
        <v>0</v>
      </c>
      <c r="AO203" s="169">
        <v>0</v>
      </c>
      <c r="AP203" s="163">
        <v>0</v>
      </c>
      <c r="AQ203" s="163">
        <v>0</v>
      </c>
      <c r="AR203" s="163">
        <v>0</v>
      </c>
    </row>
    <row r="204" spans="1:44" s="162" customFormat="1" ht="36" customHeight="1" x14ac:dyDescent="0.25">
      <c r="A204" s="162">
        <v>1</v>
      </c>
      <c r="B204" s="165">
        <v>180</v>
      </c>
      <c r="C204" s="155" t="s">
        <v>729</v>
      </c>
      <c r="D204" s="157">
        <v>1938</v>
      </c>
      <c r="E204" s="157"/>
      <c r="F204" s="166" t="s">
        <v>317</v>
      </c>
      <c r="G204" s="157">
        <v>2</v>
      </c>
      <c r="H204" s="157" t="s">
        <v>296</v>
      </c>
      <c r="I204" s="161">
        <v>692.4</v>
      </c>
      <c r="J204" s="161">
        <v>692.4</v>
      </c>
      <c r="K204" s="161">
        <v>632.79999999999995</v>
      </c>
      <c r="L204" s="167">
        <v>23</v>
      </c>
      <c r="M204" s="157" t="s">
        <v>259</v>
      </c>
      <c r="N204" s="157" t="s">
        <v>260</v>
      </c>
      <c r="O204" s="160" t="s">
        <v>262</v>
      </c>
      <c r="P204" s="161">
        <v>2194413.6799999997</v>
      </c>
      <c r="Q204" s="161">
        <v>0</v>
      </c>
      <c r="R204" s="161">
        <v>0</v>
      </c>
      <c r="S204" s="161">
        <v>2194413.6799999997</v>
      </c>
      <c r="T204" s="161">
        <v>3169.2860774119004</v>
      </c>
      <c r="U204" s="161">
        <v>6959.1289786250736</v>
      </c>
      <c r="V204" s="168">
        <v>6959.1289786250736</v>
      </c>
      <c r="W204" s="168">
        <v>3789.8429012131733</v>
      </c>
      <c r="X204" s="168">
        <f t="shared" si="20"/>
        <v>3789.8429012131733</v>
      </c>
      <c r="Y204" s="163">
        <v>0</v>
      </c>
      <c r="Z204" s="163">
        <v>0</v>
      </c>
      <c r="AA204" s="163">
        <v>0</v>
      </c>
      <c r="AB204" s="163">
        <v>0</v>
      </c>
      <c r="AC204" s="163">
        <v>0</v>
      </c>
      <c r="AD204" s="163">
        <v>0</v>
      </c>
      <c r="AE204" s="163">
        <v>0</v>
      </c>
      <c r="AF204" s="169">
        <v>0</v>
      </c>
      <c r="AG204" s="163">
        <v>540.37</v>
      </c>
      <c r="AH204" s="169">
        <f>8917.04*AG204/I204</f>
        <v>6959.1289786250736</v>
      </c>
      <c r="AI204" s="163">
        <v>0</v>
      </c>
      <c r="AJ204" s="163">
        <v>0</v>
      </c>
      <c r="AK204" s="163">
        <v>0</v>
      </c>
      <c r="AL204" s="169">
        <v>0</v>
      </c>
      <c r="AM204" s="163">
        <v>0</v>
      </c>
      <c r="AN204" s="163">
        <v>0</v>
      </c>
      <c r="AO204" s="169">
        <v>0</v>
      </c>
      <c r="AP204" s="163">
        <v>0</v>
      </c>
      <c r="AQ204" s="163">
        <v>0</v>
      </c>
      <c r="AR204" s="163">
        <v>0</v>
      </c>
    </row>
    <row r="205" spans="1:44" s="162" customFormat="1" ht="36" customHeight="1" x14ac:dyDescent="0.25">
      <c r="A205" s="162">
        <v>1</v>
      </c>
      <c r="B205" s="165">
        <v>181</v>
      </c>
      <c r="C205" s="155" t="s">
        <v>730</v>
      </c>
      <c r="D205" s="157">
        <v>1961</v>
      </c>
      <c r="E205" s="157"/>
      <c r="F205" s="166" t="s">
        <v>261</v>
      </c>
      <c r="G205" s="157">
        <v>2</v>
      </c>
      <c r="H205" s="157" t="s">
        <v>297</v>
      </c>
      <c r="I205" s="161">
        <v>296.39999999999998</v>
      </c>
      <c r="J205" s="161">
        <v>275.5</v>
      </c>
      <c r="K205" s="161">
        <v>275.5</v>
      </c>
      <c r="L205" s="167">
        <v>8</v>
      </c>
      <c r="M205" s="157" t="s">
        <v>259</v>
      </c>
      <c r="N205" s="157" t="s">
        <v>263</v>
      </c>
      <c r="O205" s="160" t="s">
        <v>767</v>
      </c>
      <c r="P205" s="161">
        <v>62023.07</v>
      </c>
      <c r="Q205" s="161">
        <v>0</v>
      </c>
      <c r="R205" s="161">
        <v>0</v>
      </c>
      <c r="S205" s="161">
        <v>62023.07</v>
      </c>
      <c r="T205" s="161">
        <v>209.25462213225373</v>
      </c>
      <c r="U205" s="161">
        <v>209.25462213225373</v>
      </c>
      <c r="V205" s="168">
        <v>209.25462213225373</v>
      </c>
      <c r="W205" s="168">
        <v>0</v>
      </c>
      <c r="X205" s="168">
        <f t="shared" si="20"/>
        <v>0</v>
      </c>
      <c r="Y205" s="163">
        <v>0</v>
      </c>
      <c r="Z205" s="163">
        <v>0</v>
      </c>
      <c r="AA205" s="163">
        <v>0</v>
      </c>
      <c r="AB205" s="163">
        <v>0</v>
      </c>
      <c r="AC205" s="163">
        <v>0</v>
      </c>
      <c r="AD205" s="163">
        <v>0</v>
      </c>
      <c r="AE205" s="163">
        <v>0</v>
      </c>
      <c r="AF205" s="169">
        <v>0</v>
      </c>
      <c r="AG205" s="163">
        <v>0</v>
      </c>
      <c r="AH205" s="163">
        <v>0</v>
      </c>
      <c r="AI205" s="163">
        <v>0</v>
      </c>
      <c r="AJ205" s="163">
        <v>0</v>
      </c>
      <c r="AK205" s="163">
        <v>0</v>
      </c>
      <c r="AL205" s="169">
        <v>0</v>
      </c>
      <c r="AM205" s="163">
        <v>0</v>
      </c>
      <c r="AN205" s="163">
        <v>0</v>
      </c>
      <c r="AO205" s="169">
        <v>0</v>
      </c>
      <c r="AP205" s="163">
        <v>0</v>
      </c>
      <c r="AQ205" s="163">
        <v>0</v>
      </c>
      <c r="AR205" s="163">
        <v>0</v>
      </c>
    </row>
    <row r="206" spans="1:44" s="162" customFormat="1" ht="36" customHeight="1" x14ac:dyDescent="0.25">
      <c r="A206" s="162">
        <v>1</v>
      </c>
      <c r="B206" s="165">
        <v>182</v>
      </c>
      <c r="C206" s="155" t="s">
        <v>731</v>
      </c>
      <c r="D206" s="157">
        <v>1988</v>
      </c>
      <c r="E206" s="157"/>
      <c r="F206" s="166" t="s">
        <v>311</v>
      </c>
      <c r="G206" s="157">
        <v>9</v>
      </c>
      <c r="H206" s="157" t="s">
        <v>305</v>
      </c>
      <c r="I206" s="161">
        <v>6561.4</v>
      </c>
      <c r="J206" s="161">
        <v>5844</v>
      </c>
      <c r="K206" s="161">
        <v>5844</v>
      </c>
      <c r="L206" s="167">
        <v>243</v>
      </c>
      <c r="M206" s="157" t="s">
        <v>259</v>
      </c>
      <c r="N206" s="157" t="s">
        <v>263</v>
      </c>
      <c r="O206" s="160" t="s">
        <v>768</v>
      </c>
      <c r="P206" s="161">
        <v>4939980.5199999996</v>
      </c>
      <c r="Q206" s="161">
        <v>0</v>
      </c>
      <c r="R206" s="161">
        <v>0</v>
      </c>
      <c r="S206" s="161">
        <v>4939980.5199999996</v>
      </c>
      <c r="T206" s="161">
        <v>752.88513427012526</v>
      </c>
      <c r="U206" s="161">
        <v>1123.7540768738379</v>
      </c>
      <c r="V206" s="168">
        <v>1123.7540768738379</v>
      </c>
      <c r="W206" s="168">
        <v>370.86894260371264</v>
      </c>
      <c r="X206" s="168">
        <f t="shared" si="20"/>
        <v>370.86894260371264</v>
      </c>
      <c r="Y206" s="163">
        <v>0</v>
      </c>
      <c r="Z206" s="163">
        <v>0</v>
      </c>
      <c r="AA206" s="163">
        <v>0</v>
      </c>
      <c r="AB206" s="163">
        <v>0</v>
      </c>
      <c r="AC206" s="163">
        <v>0</v>
      </c>
      <c r="AD206" s="163">
        <v>0</v>
      </c>
      <c r="AE206" s="163">
        <v>3</v>
      </c>
      <c r="AF206" s="169">
        <f t="shared" ref="AF206:AF209" si="21">2457800*AE206/I206</f>
        <v>1123.7540768738379</v>
      </c>
      <c r="AG206" s="163">
        <v>0</v>
      </c>
      <c r="AH206" s="163">
        <v>0</v>
      </c>
      <c r="AI206" s="163">
        <v>0</v>
      </c>
      <c r="AJ206" s="163">
        <v>0</v>
      </c>
      <c r="AK206" s="163">
        <v>0</v>
      </c>
      <c r="AL206" s="169">
        <v>0</v>
      </c>
      <c r="AM206" s="163">
        <v>0</v>
      </c>
      <c r="AN206" s="163">
        <v>0</v>
      </c>
      <c r="AO206" s="169">
        <v>0</v>
      </c>
      <c r="AP206" s="163">
        <v>0</v>
      </c>
      <c r="AQ206" s="163">
        <v>0</v>
      </c>
      <c r="AR206" s="163">
        <v>0</v>
      </c>
    </row>
    <row r="207" spans="1:44" s="162" customFormat="1" ht="36" customHeight="1" x14ac:dyDescent="0.25">
      <c r="A207" s="162">
        <v>1</v>
      </c>
      <c r="B207" s="165">
        <v>183</v>
      </c>
      <c r="C207" s="155" t="s">
        <v>732</v>
      </c>
      <c r="D207" s="157">
        <v>1988</v>
      </c>
      <c r="E207" s="157"/>
      <c r="F207" s="166" t="s">
        <v>261</v>
      </c>
      <c r="G207" s="157">
        <v>9</v>
      </c>
      <c r="H207" s="157" t="s">
        <v>301</v>
      </c>
      <c r="I207" s="161">
        <v>9256.7000000000007</v>
      </c>
      <c r="J207" s="161">
        <v>8471</v>
      </c>
      <c r="K207" s="161">
        <v>8471</v>
      </c>
      <c r="L207" s="167">
        <v>378</v>
      </c>
      <c r="M207" s="157" t="s">
        <v>259</v>
      </c>
      <c r="N207" s="157" t="s">
        <v>263</v>
      </c>
      <c r="O207" s="160" t="s">
        <v>767</v>
      </c>
      <c r="P207" s="161">
        <v>6608023.2199999997</v>
      </c>
      <c r="Q207" s="161">
        <v>0</v>
      </c>
      <c r="R207" s="161">
        <v>0</v>
      </c>
      <c r="S207" s="161">
        <v>6608023.2199999997</v>
      </c>
      <c r="T207" s="161">
        <v>713.8638197197705</v>
      </c>
      <c r="U207" s="161">
        <v>1062.0631542558363</v>
      </c>
      <c r="V207" s="168">
        <v>1062.0631542558363</v>
      </c>
      <c r="W207" s="168">
        <v>348.19933453606575</v>
      </c>
      <c r="X207" s="168">
        <f t="shared" si="20"/>
        <v>348.19933453606575</v>
      </c>
      <c r="Y207" s="163">
        <v>0</v>
      </c>
      <c r="Z207" s="163">
        <v>0</v>
      </c>
      <c r="AA207" s="163">
        <v>0</v>
      </c>
      <c r="AB207" s="163">
        <v>0</v>
      </c>
      <c r="AC207" s="163">
        <v>0</v>
      </c>
      <c r="AD207" s="163">
        <v>0</v>
      </c>
      <c r="AE207" s="163">
        <v>4</v>
      </c>
      <c r="AF207" s="169">
        <f t="shared" si="21"/>
        <v>1062.0631542558363</v>
      </c>
      <c r="AG207" s="163">
        <v>0</v>
      </c>
      <c r="AH207" s="163">
        <v>0</v>
      </c>
      <c r="AI207" s="163">
        <v>0</v>
      </c>
      <c r="AJ207" s="163">
        <v>0</v>
      </c>
      <c r="AK207" s="163">
        <v>0</v>
      </c>
      <c r="AL207" s="169">
        <v>0</v>
      </c>
      <c r="AM207" s="163">
        <v>0</v>
      </c>
      <c r="AN207" s="163">
        <v>0</v>
      </c>
      <c r="AO207" s="169">
        <v>0</v>
      </c>
      <c r="AP207" s="163">
        <v>0</v>
      </c>
      <c r="AQ207" s="163">
        <v>0</v>
      </c>
      <c r="AR207" s="163">
        <v>0</v>
      </c>
    </row>
    <row r="208" spans="1:44" s="162" customFormat="1" ht="36" customHeight="1" x14ac:dyDescent="0.25">
      <c r="A208" s="162">
        <v>1</v>
      </c>
      <c r="B208" s="165">
        <v>184</v>
      </c>
      <c r="C208" s="155" t="s">
        <v>733</v>
      </c>
      <c r="D208" s="157">
        <v>1984</v>
      </c>
      <c r="E208" s="157"/>
      <c r="F208" s="166" t="s">
        <v>311</v>
      </c>
      <c r="G208" s="157">
        <v>9</v>
      </c>
      <c r="H208" s="157" t="s">
        <v>344</v>
      </c>
      <c r="I208" s="161">
        <v>12333.3</v>
      </c>
      <c r="J208" s="161">
        <v>9669.2000000000007</v>
      </c>
      <c r="K208" s="161">
        <v>9669.2000000000007</v>
      </c>
      <c r="L208" s="167">
        <v>396</v>
      </c>
      <c r="M208" s="157" t="s">
        <v>259</v>
      </c>
      <c r="N208" s="157" t="s">
        <v>263</v>
      </c>
      <c r="O208" s="160" t="s">
        <v>769</v>
      </c>
      <c r="P208" s="161">
        <v>8162096.2000000002</v>
      </c>
      <c r="Q208" s="161">
        <v>0</v>
      </c>
      <c r="R208" s="161">
        <v>0</v>
      </c>
      <c r="S208" s="161">
        <v>8162096.2000000002</v>
      </c>
      <c r="T208" s="161">
        <v>661.79337241452015</v>
      </c>
      <c r="U208" s="161">
        <v>996.408098400266</v>
      </c>
      <c r="V208" s="168">
        <v>996.408098400266</v>
      </c>
      <c r="W208" s="168">
        <v>334.61472598574585</v>
      </c>
      <c r="X208" s="168">
        <f t="shared" si="20"/>
        <v>334.61472598574585</v>
      </c>
      <c r="Y208" s="163">
        <v>0</v>
      </c>
      <c r="Z208" s="163">
        <v>0</v>
      </c>
      <c r="AA208" s="163">
        <v>0</v>
      </c>
      <c r="AB208" s="163">
        <v>0</v>
      </c>
      <c r="AC208" s="163">
        <v>0</v>
      </c>
      <c r="AD208" s="163">
        <v>0</v>
      </c>
      <c r="AE208" s="163">
        <v>5</v>
      </c>
      <c r="AF208" s="169">
        <f t="shared" si="21"/>
        <v>996.408098400266</v>
      </c>
      <c r="AG208" s="163">
        <v>0</v>
      </c>
      <c r="AH208" s="163">
        <v>0</v>
      </c>
      <c r="AI208" s="163">
        <v>0</v>
      </c>
      <c r="AJ208" s="163">
        <v>0</v>
      </c>
      <c r="AK208" s="163">
        <v>0</v>
      </c>
      <c r="AL208" s="169">
        <v>0</v>
      </c>
      <c r="AM208" s="163">
        <v>0</v>
      </c>
      <c r="AN208" s="163">
        <v>0</v>
      </c>
      <c r="AO208" s="169">
        <v>0</v>
      </c>
      <c r="AP208" s="163">
        <v>0</v>
      </c>
      <c r="AQ208" s="163">
        <v>0</v>
      </c>
      <c r="AR208" s="163">
        <v>0</v>
      </c>
    </row>
    <row r="209" spans="1:44" s="162" customFormat="1" ht="36" customHeight="1" x14ac:dyDescent="0.25">
      <c r="A209" s="162">
        <v>1</v>
      </c>
      <c r="B209" s="165">
        <v>185</v>
      </c>
      <c r="C209" s="155" t="s">
        <v>734</v>
      </c>
      <c r="D209" s="157">
        <v>1987</v>
      </c>
      <c r="E209" s="157"/>
      <c r="F209" s="166" t="s">
        <v>311</v>
      </c>
      <c r="G209" s="157">
        <v>9</v>
      </c>
      <c r="H209" s="157" t="s">
        <v>344</v>
      </c>
      <c r="I209" s="161">
        <v>12462.6</v>
      </c>
      <c r="J209" s="161">
        <v>9746.7999999999993</v>
      </c>
      <c r="K209" s="161">
        <v>9746.7999999999993</v>
      </c>
      <c r="L209" s="167">
        <v>398</v>
      </c>
      <c r="M209" s="157" t="s">
        <v>259</v>
      </c>
      <c r="N209" s="157" t="s">
        <v>263</v>
      </c>
      <c r="O209" s="160" t="s">
        <v>769</v>
      </c>
      <c r="P209" s="161">
        <v>7899262.5999999996</v>
      </c>
      <c r="Q209" s="161">
        <v>0</v>
      </c>
      <c r="R209" s="161">
        <v>0</v>
      </c>
      <c r="S209" s="161">
        <v>7899262.5999999996</v>
      </c>
      <c r="T209" s="161">
        <v>633.83744964935079</v>
      </c>
      <c r="U209" s="161">
        <v>986.07032240463468</v>
      </c>
      <c r="V209" s="168">
        <v>986.07032240463468</v>
      </c>
      <c r="W209" s="168">
        <v>352.23287275528389</v>
      </c>
      <c r="X209" s="168">
        <f t="shared" si="20"/>
        <v>352.23287275528389</v>
      </c>
      <c r="Y209" s="163">
        <v>0</v>
      </c>
      <c r="Z209" s="163">
        <v>0</v>
      </c>
      <c r="AA209" s="163">
        <v>0</v>
      </c>
      <c r="AB209" s="163">
        <v>0</v>
      </c>
      <c r="AC209" s="163">
        <v>0</v>
      </c>
      <c r="AD209" s="163">
        <v>0</v>
      </c>
      <c r="AE209" s="163">
        <v>5</v>
      </c>
      <c r="AF209" s="169">
        <f t="shared" si="21"/>
        <v>986.07032240463468</v>
      </c>
      <c r="AG209" s="163">
        <v>0</v>
      </c>
      <c r="AH209" s="163">
        <v>0</v>
      </c>
      <c r="AI209" s="163">
        <v>0</v>
      </c>
      <c r="AJ209" s="163">
        <v>0</v>
      </c>
      <c r="AK209" s="163">
        <v>0</v>
      </c>
      <c r="AL209" s="169">
        <v>0</v>
      </c>
      <c r="AM209" s="163">
        <v>0</v>
      </c>
      <c r="AN209" s="163">
        <v>0</v>
      </c>
      <c r="AO209" s="169">
        <v>0</v>
      </c>
      <c r="AP209" s="163">
        <v>0</v>
      </c>
      <c r="AQ209" s="163">
        <v>0</v>
      </c>
      <c r="AR209" s="163">
        <v>0</v>
      </c>
    </row>
    <row r="210" spans="1:44" s="162" customFormat="1" ht="36" customHeight="1" x14ac:dyDescent="0.25">
      <c r="A210" s="162">
        <v>1</v>
      </c>
      <c r="B210" s="165">
        <v>186</v>
      </c>
      <c r="C210" s="155" t="s">
        <v>736</v>
      </c>
      <c r="D210" s="157">
        <v>1958</v>
      </c>
      <c r="E210" s="157"/>
      <c r="F210" s="166" t="s">
        <v>261</v>
      </c>
      <c r="G210" s="157">
        <v>2</v>
      </c>
      <c r="H210" s="157" t="s">
        <v>296</v>
      </c>
      <c r="I210" s="161">
        <v>478.27</v>
      </c>
      <c r="J210" s="161">
        <v>446.77</v>
      </c>
      <c r="K210" s="161">
        <v>446.77</v>
      </c>
      <c r="L210" s="167">
        <v>20</v>
      </c>
      <c r="M210" s="157" t="s">
        <v>259</v>
      </c>
      <c r="N210" s="157" t="s">
        <v>260</v>
      </c>
      <c r="O210" s="160" t="s">
        <v>262</v>
      </c>
      <c r="P210" s="161">
        <v>1703879.76</v>
      </c>
      <c r="Q210" s="161">
        <v>0</v>
      </c>
      <c r="R210" s="161">
        <v>0</v>
      </c>
      <c r="S210" s="161">
        <v>1703879.76</v>
      </c>
      <c r="T210" s="161">
        <v>3562.5896669245408</v>
      </c>
      <c r="U210" s="161">
        <v>7844.9890664269151</v>
      </c>
      <c r="V210" s="168">
        <v>7844.9890664269151</v>
      </c>
      <c r="W210" s="168">
        <v>4282.3993995023739</v>
      </c>
      <c r="X210" s="168">
        <f t="shared" si="20"/>
        <v>4282.3993995023739</v>
      </c>
      <c r="Y210" s="163">
        <v>0</v>
      </c>
      <c r="Z210" s="163">
        <v>0</v>
      </c>
      <c r="AA210" s="163">
        <v>0</v>
      </c>
      <c r="AB210" s="163">
        <v>0</v>
      </c>
      <c r="AC210" s="163">
        <v>0</v>
      </c>
      <c r="AD210" s="163">
        <v>0</v>
      </c>
      <c r="AE210" s="163">
        <v>0</v>
      </c>
      <c r="AF210" s="169">
        <v>0</v>
      </c>
      <c r="AG210" s="163">
        <v>420.77</v>
      </c>
      <c r="AH210" s="169">
        <f>8917.04*AG210/I210</f>
        <v>7844.9890664269151</v>
      </c>
      <c r="AI210" s="163">
        <v>0</v>
      </c>
      <c r="AJ210" s="163">
        <v>0</v>
      </c>
      <c r="AK210" s="163">
        <v>0</v>
      </c>
      <c r="AL210" s="169">
        <v>0</v>
      </c>
      <c r="AM210" s="163">
        <v>0</v>
      </c>
      <c r="AN210" s="163">
        <v>0</v>
      </c>
      <c r="AO210" s="169">
        <v>0</v>
      </c>
      <c r="AP210" s="163">
        <v>0</v>
      </c>
      <c r="AQ210" s="163">
        <v>0</v>
      </c>
      <c r="AR210" s="163">
        <v>0</v>
      </c>
    </row>
    <row r="211" spans="1:44" s="162" customFormat="1" ht="36" customHeight="1" x14ac:dyDescent="0.25">
      <c r="A211" s="162">
        <v>1</v>
      </c>
      <c r="B211" s="165">
        <v>187</v>
      </c>
      <c r="C211" s="155" t="s">
        <v>737</v>
      </c>
      <c r="D211" s="157">
        <v>1962</v>
      </c>
      <c r="E211" s="157"/>
      <c r="F211" s="166" t="s">
        <v>261</v>
      </c>
      <c r="G211" s="157">
        <v>6</v>
      </c>
      <c r="H211" s="157" t="s">
        <v>344</v>
      </c>
      <c r="I211" s="161">
        <v>5489.1</v>
      </c>
      <c r="J211" s="161">
        <v>4500.5</v>
      </c>
      <c r="K211" s="161">
        <v>4154.3</v>
      </c>
      <c r="L211" s="167">
        <v>130</v>
      </c>
      <c r="M211" s="157" t="s">
        <v>259</v>
      </c>
      <c r="N211" s="157" t="s">
        <v>263</v>
      </c>
      <c r="O211" s="160" t="s">
        <v>771</v>
      </c>
      <c r="P211" s="161">
        <v>114842.89</v>
      </c>
      <c r="Q211" s="161">
        <v>0</v>
      </c>
      <c r="R211" s="161">
        <v>0</v>
      </c>
      <c r="S211" s="161">
        <v>114842.89</v>
      </c>
      <c r="T211" s="161">
        <v>20.921989032810476</v>
      </c>
      <c r="U211" s="161">
        <v>20.921989032810476</v>
      </c>
      <c r="V211" s="168">
        <v>20.921989032810476</v>
      </c>
      <c r="W211" s="168">
        <v>0</v>
      </c>
      <c r="X211" s="168">
        <f t="shared" si="20"/>
        <v>0</v>
      </c>
      <c r="Y211" s="163">
        <v>0</v>
      </c>
      <c r="Z211" s="163">
        <v>0</v>
      </c>
      <c r="AA211" s="163">
        <v>0</v>
      </c>
      <c r="AB211" s="163">
        <v>0</v>
      </c>
      <c r="AC211" s="163">
        <v>0</v>
      </c>
      <c r="AD211" s="163">
        <v>0</v>
      </c>
      <c r="AE211" s="163">
        <v>0</v>
      </c>
      <c r="AF211" s="169">
        <v>0</v>
      </c>
      <c r="AG211" s="163">
        <v>0</v>
      </c>
      <c r="AH211" s="163">
        <v>0</v>
      </c>
      <c r="AI211" s="163">
        <v>0</v>
      </c>
      <c r="AJ211" s="163">
        <v>0</v>
      </c>
      <c r="AK211" s="163">
        <v>0</v>
      </c>
      <c r="AL211" s="169">
        <v>0</v>
      </c>
      <c r="AM211" s="163">
        <v>0</v>
      </c>
      <c r="AN211" s="163">
        <v>0</v>
      </c>
      <c r="AO211" s="169">
        <v>0</v>
      </c>
      <c r="AP211" s="163">
        <v>0</v>
      </c>
      <c r="AQ211" s="163">
        <v>0</v>
      </c>
      <c r="AR211" s="163">
        <v>0</v>
      </c>
    </row>
    <row r="212" spans="1:44" s="162" customFormat="1" ht="36" customHeight="1" x14ac:dyDescent="0.25">
      <c r="A212" s="162">
        <v>1</v>
      </c>
      <c r="B212" s="165">
        <v>188</v>
      </c>
      <c r="C212" s="155" t="s">
        <v>738</v>
      </c>
      <c r="D212" s="157">
        <v>1962</v>
      </c>
      <c r="E212" s="157"/>
      <c r="F212" s="166" t="s">
        <v>261</v>
      </c>
      <c r="G212" s="157">
        <v>4</v>
      </c>
      <c r="H212" s="157" t="s">
        <v>305</v>
      </c>
      <c r="I212" s="161">
        <v>2946.2</v>
      </c>
      <c r="J212" s="161">
        <v>1967.3</v>
      </c>
      <c r="K212" s="161">
        <v>1810.2</v>
      </c>
      <c r="L212" s="167">
        <v>95</v>
      </c>
      <c r="M212" s="157" t="s">
        <v>259</v>
      </c>
      <c r="N212" s="157" t="s">
        <v>263</v>
      </c>
      <c r="O212" s="160" t="s">
        <v>768</v>
      </c>
      <c r="P212" s="161">
        <v>136497.56</v>
      </c>
      <c r="Q212" s="161">
        <v>0</v>
      </c>
      <c r="R212" s="161">
        <v>0</v>
      </c>
      <c r="S212" s="161">
        <v>136497.56</v>
      </c>
      <c r="T212" s="161">
        <v>46.330038693910801</v>
      </c>
      <c r="U212" s="161">
        <v>46.330038693910801</v>
      </c>
      <c r="V212" s="168">
        <v>46.330038693910801</v>
      </c>
      <c r="W212" s="168">
        <v>0</v>
      </c>
      <c r="X212" s="168">
        <f t="shared" si="20"/>
        <v>0</v>
      </c>
      <c r="Y212" s="163">
        <v>0</v>
      </c>
      <c r="Z212" s="163">
        <v>0</v>
      </c>
      <c r="AA212" s="163">
        <v>0</v>
      </c>
      <c r="AB212" s="163">
        <v>0</v>
      </c>
      <c r="AC212" s="163">
        <v>0</v>
      </c>
      <c r="AD212" s="163">
        <v>0</v>
      </c>
      <c r="AE212" s="163">
        <v>0</v>
      </c>
      <c r="AF212" s="169">
        <v>0</v>
      </c>
      <c r="AG212" s="163">
        <v>0</v>
      </c>
      <c r="AH212" s="163">
        <v>0</v>
      </c>
      <c r="AI212" s="163">
        <v>0</v>
      </c>
      <c r="AJ212" s="163">
        <v>0</v>
      </c>
      <c r="AK212" s="163">
        <v>0</v>
      </c>
      <c r="AL212" s="169">
        <v>0</v>
      </c>
      <c r="AM212" s="163">
        <v>0</v>
      </c>
      <c r="AN212" s="163">
        <v>0</v>
      </c>
      <c r="AO212" s="169">
        <v>0</v>
      </c>
      <c r="AP212" s="163">
        <v>0</v>
      </c>
      <c r="AQ212" s="163">
        <v>0</v>
      </c>
      <c r="AR212" s="163">
        <v>0</v>
      </c>
    </row>
    <row r="213" spans="1:44" s="162" customFormat="1" ht="36" customHeight="1" x14ac:dyDescent="0.25">
      <c r="A213" s="162">
        <v>1</v>
      </c>
      <c r="B213" s="165">
        <v>189</v>
      </c>
      <c r="C213" s="155" t="s">
        <v>1122</v>
      </c>
      <c r="D213" s="157">
        <v>1954</v>
      </c>
      <c r="E213" s="157"/>
      <c r="F213" s="166" t="s">
        <v>261</v>
      </c>
      <c r="G213" s="157">
        <v>2</v>
      </c>
      <c r="H213" s="157" t="s">
        <v>297</v>
      </c>
      <c r="I213" s="161">
        <v>777.3</v>
      </c>
      <c r="J213" s="161">
        <v>475.5</v>
      </c>
      <c r="K213" s="161">
        <v>475.5</v>
      </c>
      <c r="L213" s="167">
        <v>37</v>
      </c>
      <c r="M213" s="157" t="s">
        <v>259</v>
      </c>
      <c r="N213" s="157" t="s">
        <v>263</v>
      </c>
      <c r="O213" s="160" t="s">
        <v>1252</v>
      </c>
      <c r="P213" s="161">
        <v>3517276.18</v>
      </c>
      <c r="Q213" s="161">
        <v>0</v>
      </c>
      <c r="R213" s="161">
        <v>0</v>
      </c>
      <c r="S213" s="161">
        <v>3517276.18</v>
      </c>
      <c r="T213" s="161">
        <v>4524.991869291136</v>
      </c>
      <c r="U213" s="161">
        <v>7396.0099045413617</v>
      </c>
      <c r="V213" s="168">
        <v>7396.0099045413617</v>
      </c>
      <c r="W213" s="168">
        <v>2871.0180352502257</v>
      </c>
      <c r="X213" s="168">
        <f t="shared" si="20"/>
        <v>2871.0180352502257</v>
      </c>
      <c r="Y213" s="163">
        <v>0</v>
      </c>
      <c r="Z213" s="163">
        <v>0</v>
      </c>
      <c r="AA213" s="163">
        <v>0</v>
      </c>
      <c r="AB213" s="163">
        <v>0</v>
      </c>
      <c r="AC213" s="163">
        <v>0</v>
      </c>
      <c r="AD213" s="163">
        <v>0</v>
      </c>
      <c r="AE213" s="163">
        <v>0</v>
      </c>
      <c r="AF213" s="169">
        <v>0</v>
      </c>
      <c r="AG213" s="163">
        <v>0</v>
      </c>
      <c r="AH213" s="163">
        <v>0</v>
      </c>
      <c r="AI213" s="163">
        <v>0</v>
      </c>
      <c r="AJ213" s="163">
        <v>0</v>
      </c>
      <c r="AK213" s="163">
        <v>815.66</v>
      </c>
      <c r="AL213" s="169">
        <f>7048.18*AK213/I213</f>
        <v>7396.0099045413617</v>
      </c>
      <c r="AM213" s="163">
        <v>0</v>
      </c>
      <c r="AN213" s="163">
        <v>0</v>
      </c>
      <c r="AO213" s="169">
        <v>0</v>
      </c>
      <c r="AP213" s="163">
        <v>0</v>
      </c>
      <c r="AQ213" s="163">
        <v>0</v>
      </c>
      <c r="AR213" s="163">
        <v>0</v>
      </c>
    </row>
    <row r="214" spans="1:44" s="162" customFormat="1" ht="36" customHeight="1" x14ac:dyDescent="0.25">
      <c r="A214" s="162">
        <v>1</v>
      </c>
      <c r="B214" s="165">
        <v>190</v>
      </c>
      <c r="C214" s="155" t="s">
        <v>1123</v>
      </c>
      <c r="D214" s="157">
        <v>1937</v>
      </c>
      <c r="E214" s="157"/>
      <c r="F214" s="166" t="s">
        <v>261</v>
      </c>
      <c r="G214" s="157" t="s">
        <v>301</v>
      </c>
      <c r="H214" s="157" t="s">
        <v>301</v>
      </c>
      <c r="I214" s="161">
        <v>2626</v>
      </c>
      <c r="J214" s="161">
        <v>2536</v>
      </c>
      <c r="K214" s="161">
        <v>2536</v>
      </c>
      <c r="L214" s="167">
        <v>96</v>
      </c>
      <c r="M214" s="157" t="s">
        <v>259</v>
      </c>
      <c r="N214" s="157" t="s">
        <v>263</v>
      </c>
      <c r="O214" s="160" t="s">
        <v>775</v>
      </c>
      <c r="P214" s="161">
        <v>581865.37</v>
      </c>
      <c r="Q214" s="161">
        <v>0</v>
      </c>
      <c r="R214" s="161">
        <v>0</v>
      </c>
      <c r="S214" s="161">
        <v>581865.37</v>
      </c>
      <c r="T214" s="161">
        <v>221.57858720487434</v>
      </c>
      <c r="U214" s="161">
        <v>810.46</v>
      </c>
      <c r="V214" s="168">
        <v>810.46</v>
      </c>
      <c r="W214" s="168">
        <v>588.8814127951257</v>
      </c>
      <c r="X214" s="168">
        <f t="shared" si="20"/>
        <v>588.8814127951257</v>
      </c>
      <c r="Y214" s="163">
        <v>0</v>
      </c>
      <c r="Z214" s="163">
        <v>0</v>
      </c>
      <c r="AA214" s="163">
        <v>0</v>
      </c>
      <c r="AB214" s="163">
        <v>0</v>
      </c>
      <c r="AC214" s="163">
        <v>810.46</v>
      </c>
      <c r="AD214" s="163">
        <v>0</v>
      </c>
      <c r="AE214" s="163">
        <v>0</v>
      </c>
      <c r="AF214" s="169">
        <v>0</v>
      </c>
      <c r="AG214" s="163">
        <v>0</v>
      </c>
      <c r="AH214" s="163">
        <v>0</v>
      </c>
      <c r="AI214" s="163">
        <v>0</v>
      </c>
      <c r="AJ214" s="163">
        <v>0</v>
      </c>
      <c r="AK214" s="163">
        <v>0</v>
      </c>
      <c r="AL214" s="169">
        <v>0</v>
      </c>
      <c r="AM214" s="163">
        <v>0</v>
      </c>
      <c r="AN214" s="163">
        <v>0</v>
      </c>
      <c r="AO214" s="169">
        <v>0</v>
      </c>
      <c r="AP214" s="163">
        <v>0</v>
      </c>
      <c r="AQ214" s="163">
        <v>0</v>
      </c>
      <c r="AR214" s="163">
        <v>0</v>
      </c>
    </row>
    <row r="215" spans="1:44" s="162" customFormat="1" ht="36" customHeight="1" x14ac:dyDescent="0.25">
      <c r="A215" s="162">
        <v>1</v>
      </c>
      <c r="B215" s="165">
        <v>191</v>
      </c>
      <c r="C215" s="155" t="s">
        <v>1124</v>
      </c>
      <c r="D215" s="157">
        <v>1934</v>
      </c>
      <c r="E215" s="157"/>
      <c r="F215" s="166" t="s">
        <v>261</v>
      </c>
      <c r="G215" s="157">
        <v>4</v>
      </c>
      <c r="H215" s="157" t="s">
        <v>363</v>
      </c>
      <c r="I215" s="161">
        <v>3106.06</v>
      </c>
      <c r="J215" s="161">
        <v>3106.06</v>
      </c>
      <c r="K215" s="161">
        <v>3042.06</v>
      </c>
      <c r="L215" s="167">
        <v>138</v>
      </c>
      <c r="M215" s="157" t="s">
        <v>259</v>
      </c>
      <c r="N215" s="157" t="s">
        <v>263</v>
      </c>
      <c r="O215" s="160" t="s">
        <v>1552</v>
      </c>
      <c r="P215" s="161">
        <v>4997938.54</v>
      </c>
      <c r="Q215" s="161">
        <v>0</v>
      </c>
      <c r="R215" s="161">
        <v>0</v>
      </c>
      <c r="S215" s="161">
        <v>4997938.54</v>
      </c>
      <c r="T215" s="161">
        <v>1609.0927219693117</v>
      </c>
      <c r="U215" s="161">
        <v>3462.8796574438356</v>
      </c>
      <c r="V215" s="168">
        <v>3462.8796574438356</v>
      </c>
      <c r="W215" s="168">
        <v>1853.7869354745239</v>
      </c>
      <c r="X215" s="168">
        <f t="shared" si="20"/>
        <v>1853.7869354745239</v>
      </c>
      <c r="Y215" s="163">
        <v>0</v>
      </c>
      <c r="Z215" s="163">
        <v>0</v>
      </c>
      <c r="AA215" s="163">
        <v>0</v>
      </c>
      <c r="AB215" s="163">
        <v>0</v>
      </c>
      <c r="AC215" s="163">
        <v>0</v>
      </c>
      <c r="AD215" s="163">
        <v>0</v>
      </c>
      <c r="AE215" s="163">
        <v>0</v>
      </c>
      <c r="AF215" s="169">
        <v>0</v>
      </c>
      <c r="AG215" s="163">
        <v>1206.22</v>
      </c>
      <c r="AH215" s="169">
        <f t="shared" ref="AH215:AH216" si="22">8917.04*AG215/I215</f>
        <v>3462.8796574438356</v>
      </c>
      <c r="AI215" s="163">
        <v>0</v>
      </c>
      <c r="AJ215" s="163">
        <v>0</v>
      </c>
      <c r="AK215" s="163">
        <v>0</v>
      </c>
      <c r="AL215" s="169">
        <v>0</v>
      </c>
      <c r="AM215" s="163">
        <v>0</v>
      </c>
      <c r="AN215" s="163">
        <v>0</v>
      </c>
      <c r="AO215" s="169">
        <v>0</v>
      </c>
      <c r="AP215" s="163">
        <v>0</v>
      </c>
      <c r="AQ215" s="163">
        <v>0</v>
      </c>
      <c r="AR215" s="163">
        <v>0</v>
      </c>
    </row>
    <row r="216" spans="1:44" s="162" customFormat="1" ht="36" customHeight="1" x14ac:dyDescent="0.25">
      <c r="A216" s="162">
        <v>1</v>
      </c>
      <c r="B216" s="165">
        <v>192</v>
      </c>
      <c r="C216" s="155" t="s">
        <v>1127</v>
      </c>
      <c r="D216" s="157">
        <v>1981</v>
      </c>
      <c r="E216" s="157"/>
      <c r="F216" s="166" t="s">
        <v>311</v>
      </c>
      <c r="G216" s="157">
        <v>5</v>
      </c>
      <c r="H216" s="157" t="s">
        <v>363</v>
      </c>
      <c r="I216" s="161">
        <v>6247.1</v>
      </c>
      <c r="J216" s="161">
        <v>4719.7</v>
      </c>
      <c r="K216" s="161">
        <v>4641.3999999999996</v>
      </c>
      <c r="L216" s="167">
        <v>189</v>
      </c>
      <c r="M216" s="157" t="s">
        <v>259</v>
      </c>
      <c r="N216" s="157" t="s">
        <v>263</v>
      </c>
      <c r="O216" s="160" t="s">
        <v>1298</v>
      </c>
      <c r="P216" s="161">
        <v>3797251.5799999996</v>
      </c>
      <c r="Q216" s="161">
        <v>0</v>
      </c>
      <c r="R216" s="161">
        <v>0</v>
      </c>
      <c r="S216" s="161">
        <v>3797251.5799999996</v>
      </c>
      <c r="T216" s="161">
        <v>607.84229162331314</v>
      </c>
      <c r="U216" s="161">
        <v>1587.1135048262397</v>
      </c>
      <c r="V216" s="168">
        <v>1587.1135048262397</v>
      </c>
      <c r="W216" s="168">
        <v>979.27121320292656</v>
      </c>
      <c r="X216" s="168">
        <f t="shared" si="20"/>
        <v>979.27121320292656</v>
      </c>
      <c r="Y216" s="163">
        <v>0</v>
      </c>
      <c r="Z216" s="163">
        <v>0</v>
      </c>
      <c r="AA216" s="163">
        <v>0</v>
      </c>
      <c r="AB216" s="163">
        <v>0</v>
      </c>
      <c r="AC216" s="163">
        <v>0</v>
      </c>
      <c r="AD216" s="163">
        <v>0</v>
      </c>
      <c r="AE216" s="163">
        <v>0</v>
      </c>
      <c r="AF216" s="169">
        <v>0</v>
      </c>
      <c r="AG216" s="163">
        <v>1111.9000000000001</v>
      </c>
      <c r="AH216" s="169">
        <f t="shared" si="22"/>
        <v>1587.1135048262397</v>
      </c>
      <c r="AI216" s="163">
        <v>0</v>
      </c>
      <c r="AJ216" s="163">
        <v>0</v>
      </c>
      <c r="AK216" s="163">
        <v>0</v>
      </c>
      <c r="AL216" s="169">
        <v>0</v>
      </c>
      <c r="AM216" s="163">
        <v>0</v>
      </c>
      <c r="AN216" s="163">
        <v>0</v>
      </c>
      <c r="AO216" s="169">
        <v>0</v>
      </c>
      <c r="AP216" s="163">
        <v>0</v>
      </c>
      <c r="AQ216" s="163">
        <v>0</v>
      </c>
      <c r="AR216" s="163">
        <v>0</v>
      </c>
    </row>
    <row r="217" spans="1:44" s="162" customFormat="1" ht="36" customHeight="1" x14ac:dyDescent="0.25">
      <c r="A217" s="162">
        <v>1</v>
      </c>
      <c r="B217" s="165">
        <v>193</v>
      </c>
      <c r="C217" s="155" t="s">
        <v>1128</v>
      </c>
      <c r="D217" s="157" t="s">
        <v>1280</v>
      </c>
      <c r="E217" s="157"/>
      <c r="F217" s="166" t="s">
        <v>261</v>
      </c>
      <c r="G217" s="157" t="s">
        <v>296</v>
      </c>
      <c r="H217" s="157" t="s">
        <v>297</v>
      </c>
      <c r="I217" s="161">
        <v>286.8</v>
      </c>
      <c r="J217" s="161">
        <v>286.8</v>
      </c>
      <c r="K217" s="161">
        <v>286.8</v>
      </c>
      <c r="L217" s="167">
        <v>9</v>
      </c>
      <c r="M217" s="157" t="s">
        <v>259</v>
      </c>
      <c r="N217" s="157" t="s">
        <v>260</v>
      </c>
      <c r="O217" s="160" t="s">
        <v>262</v>
      </c>
      <c r="P217" s="161">
        <v>1338677.8699999999</v>
      </c>
      <c r="Q217" s="161">
        <v>0</v>
      </c>
      <c r="R217" s="161">
        <v>0</v>
      </c>
      <c r="S217" s="161">
        <v>1338677.8699999999</v>
      </c>
      <c r="T217" s="161">
        <v>4667.6355299860525</v>
      </c>
      <c r="U217" s="161">
        <v>9325.813620641562</v>
      </c>
      <c r="V217" s="168">
        <v>9325.813620641562</v>
      </c>
      <c r="W217" s="168">
        <v>4658.1780906555095</v>
      </c>
      <c r="X217" s="168">
        <f t="shared" si="20"/>
        <v>4658.1780906555095</v>
      </c>
      <c r="Y217" s="163">
        <v>0</v>
      </c>
      <c r="Z217" s="163">
        <v>0</v>
      </c>
      <c r="AA217" s="163">
        <v>0</v>
      </c>
      <c r="AB217" s="163">
        <v>0</v>
      </c>
      <c r="AC217" s="163">
        <v>0</v>
      </c>
      <c r="AD217" s="163">
        <v>0</v>
      </c>
      <c r="AE217" s="163">
        <v>0</v>
      </c>
      <c r="AF217" s="169">
        <v>0</v>
      </c>
      <c r="AG217" s="163">
        <v>0</v>
      </c>
      <c r="AH217" s="163">
        <v>0</v>
      </c>
      <c r="AI217" s="163">
        <v>0</v>
      </c>
      <c r="AJ217" s="163">
        <v>0</v>
      </c>
      <c r="AK217" s="163">
        <v>379.48</v>
      </c>
      <c r="AL217" s="169">
        <f>7048.18*AK217/I217</f>
        <v>9325.813620641562</v>
      </c>
      <c r="AM217" s="163">
        <v>0</v>
      </c>
      <c r="AN217" s="163">
        <v>0</v>
      </c>
      <c r="AO217" s="169">
        <v>0</v>
      </c>
      <c r="AP217" s="163">
        <v>0</v>
      </c>
      <c r="AQ217" s="163">
        <v>0</v>
      </c>
      <c r="AR217" s="163">
        <v>0</v>
      </c>
    </row>
    <row r="218" spans="1:44" s="162" customFormat="1" ht="36" customHeight="1" x14ac:dyDescent="0.25">
      <c r="A218" s="162">
        <v>1</v>
      </c>
      <c r="B218" s="165">
        <v>194</v>
      </c>
      <c r="C218" s="155" t="s">
        <v>1129</v>
      </c>
      <c r="D218" s="157">
        <v>1979</v>
      </c>
      <c r="E218" s="157"/>
      <c r="F218" s="166" t="s">
        <v>261</v>
      </c>
      <c r="G218" s="157">
        <v>9</v>
      </c>
      <c r="H218" s="157" t="s">
        <v>2193</v>
      </c>
      <c r="I218" s="161">
        <v>21489.200000000001</v>
      </c>
      <c r="J218" s="161">
        <v>21489.200000000001</v>
      </c>
      <c r="K218" s="161">
        <v>21320.3</v>
      </c>
      <c r="L218" s="167">
        <v>1110</v>
      </c>
      <c r="M218" s="157" t="s">
        <v>259</v>
      </c>
      <c r="N218" s="157" t="s">
        <v>263</v>
      </c>
      <c r="O218" s="160" t="s">
        <v>768</v>
      </c>
      <c r="P218" s="161">
        <v>4355063.8499999996</v>
      </c>
      <c r="Q218" s="161">
        <v>0</v>
      </c>
      <c r="R218" s="161">
        <v>0</v>
      </c>
      <c r="S218" s="161">
        <v>4355063.8499999996</v>
      </c>
      <c r="T218" s="161">
        <v>202.66291206745711</v>
      </c>
      <c r="U218" s="161">
        <v>343.12119576345327</v>
      </c>
      <c r="V218" s="168">
        <v>343.12119576345327</v>
      </c>
      <c r="W218" s="168">
        <v>140.45828369599616</v>
      </c>
      <c r="X218" s="168">
        <f t="shared" si="20"/>
        <v>140.45828369599616</v>
      </c>
      <c r="Y218" s="163">
        <v>0</v>
      </c>
      <c r="Z218" s="163">
        <v>0</v>
      </c>
      <c r="AA218" s="163">
        <v>0</v>
      </c>
      <c r="AB218" s="163">
        <v>0</v>
      </c>
      <c r="AC218" s="163">
        <v>0</v>
      </c>
      <c r="AD218" s="163">
        <v>0</v>
      </c>
      <c r="AE218" s="163">
        <v>3</v>
      </c>
      <c r="AF218" s="169">
        <f>2457800*AE218/I218</f>
        <v>343.12119576345327</v>
      </c>
      <c r="AG218" s="163">
        <v>0</v>
      </c>
      <c r="AH218" s="163">
        <v>0</v>
      </c>
      <c r="AI218" s="163">
        <v>0</v>
      </c>
      <c r="AJ218" s="163">
        <v>0</v>
      </c>
      <c r="AK218" s="163">
        <v>0</v>
      </c>
      <c r="AL218" s="169">
        <v>0</v>
      </c>
      <c r="AM218" s="163">
        <v>0</v>
      </c>
      <c r="AN218" s="163">
        <v>0</v>
      </c>
      <c r="AO218" s="169">
        <v>0</v>
      </c>
      <c r="AP218" s="163">
        <v>0</v>
      </c>
      <c r="AQ218" s="163">
        <v>0</v>
      </c>
      <c r="AR218" s="163">
        <v>0</v>
      </c>
    </row>
    <row r="219" spans="1:44" s="162" customFormat="1" ht="36" customHeight="1" x14ac:dyDescent="0.25">
      <c r="A219" s="162">
        <v>1</v>
      </c>
      <c r="B219" s="165">
        <v>195</v>
      </c>
      <c r="C219" s="155" t="s">
        <v>1130</v>
      </c>
      <c r="D219" s="157">
        <v>1949</v>
      </c>
      <c r="E219" s="157"/>
      <c r="F219" s="166" t="s">
        <v>261</v>
      </c>
      <c r="G219" s="157">
        <v>2</v>
      </c>
      <c r="H219" s="157" t="s">
        <v>297</v>
      </c>
      <c r="I219" s="161">
        <v>402.7</v>
      </c>
      <c r="J219" s="161">
        <v>402.7</v>
      </c>
      <c r="K219" s="161">
        <v>402.7</v>
      </c>
      <c r="L219" s="167">
        <v>20</v>
      </c>
      <c r="M219" s="157" t="s">
        <v>259</v>
      </c>
      <c r="N219" s="157" t="s">
        <v>263</v>
      </c>
      <c r="O219" s="160" t="s">
        <v>1252</v>
      </c>
      <c r="P219" s="161">
        <v>1700754.66</v>
      </c>
      <c r="Q219" s="161">
        <v>0</v>
      </c>
      <c r="R219" s="161">
        <v>0</v>
      </c>
      <c r="S219" s="161">
        <v>1700754.66</v>
      </c>
      <c r="T219" s="161">
        <v>4223.3788428110256</v>
      </c>
      <c r="U219" s="161">
        <v>8814.8631119940401</v>
      </c>
      <c r="V219" s="168">
        <v>8814.8631119940401</v>
      </c>
      <c r="W219" s="168">
        <v>4591.4842691830145</v>
      </c>
      <c r="X219" s="168">
        <f t="shared" si="20"/>
        <v>4591.4842691830145</v>
      </c>
      <c r="Y219" s="163">
        <v>0</v>
      </c>
      <c r="Z219" s="163">
        <v>0</v>
      </c>
      <c r="AA219" s="163">
        <v>0</v>
      </c>
      <c r="AB219" s="163">
        <v>0</v>
      </c>
      <c r="AC219" s="163">
        <v>0</v>
      </c>
      <c r="AD219" s="163">
        <v>0</v>
      </c>
      <c r="AE219" s="163">
        <v>0</v>
      </c>
      <c r="AF219" s="169">
        <v>0</v>
      </c>
      <c r="AG219" s="163">
        <v>0</v>
      </c>
      <c r="AH219" s="163">
        <v>0</v>
      </c>
      <c r="AI219" s="163">
        <v>0</v>
      </c>
      <c r="AJ219" s="163">
        <v>0</v>
      </c>
      <c r="AK219" s="163">
        <v>503.64</v>
      </c>
      <c r="AL219" s="169">
        <f t="shared" ref="AL219:AL220" si="23">7048.18*AK219/I219</f>
        <v>8814.8631119940401</v>
      </c>
      <c r="AM219" s="163">
        <v>0</v>
      </c>
      <c r="AN219" s="163">
        <v>0</v>
      </c>
      <c r="AO219" s="169">
        <v>0</v>
      </c>
      <c r="AP219" s="163">
        <v>0</v>
      </c>
      <c r="AQ219" s="163">
        <v>0</v>
      </c>
      <c r="AR219" s="163">
        <v>0</v>
      </c>
    </row>
    <row r="220" spans="1:44" s="162" customFormat="1" ht="36" customHeight="1" x14ac:dyDescent="0.25">
      <c r="A220" s="162">
        <v>1</v>
      </c>
      <c r="B220" s="165">
        <v>196</v>
      </c>
      <c r="C220" s="155" t="s">
        <v>1131</v>
      </c>
      <c r="D220" s="157">
        <v>1958</v>
      </c>
      <c r="E220" s="157"/>
      <c r="F220" s="166" t="s">
        <v>261</v>
      </c>
      <c r="G220" s="157">
        <v>2</v>
      </c>
      <c r="H220" s="157" t="s">
        <v>297</v>
      </c>
      <c r="I220" s="161">
        <v>294.39999999999998</v>
      </c>
      <c r="J220" s="161">
        <v>294.39999999999998</v>
      </c>
      <c r="K220" s="161">
        <v>294.39999999999998</v>
      </c>
      <c r="L220" s="167">
        <v>10</v>
      </c>
      <c r="M220" s="157" t="s">
        <v>259</v>
      </c>
      <c r="N220" s="157" t="s">
        <v>263</v>
      </c>
      <c r="O220" s="160" t="s">
        <v>1252</v>
      </c>
      <c r="P220" s="161">
        <v>1402602.78</v>
      </c>
      <c r="Q220" s="161">
        <v>0</v>
      </c>
      <c r="R220" s="161">
        <v>0</v>
      </c>
      <c r="S220" s="161">
        <v>1402602.78</v>
      </c>
      <c r="T220" s="161">
        <v>4764.2757472826088</v>
      </c>
      <c r="U220" s="161">
        <v>9396.775305706522</v>
      </c>
      <c r="V220" s="168">
        <v>9396.775305706522</v>
      </c>
      <c r="W220" s="168">
        <v>4632.4995584239132</v>
      </c>
      <c r="X220" s="168">
        <f t="shared" si="20"/>
        <v>4632.4995584239132</v>
      </c>
      <c r="Y220" s="163">
        <v>0</v>
      </c>
      <c r="Z220" s="163">
        <v>0</v>
      </c>
      <c r="AA220" s="163">
        <v>0</v>
      </c>
      <c r="AB220" s="163">
        <v>0</v>
      </c>
      <c r="AC220" s="163">
        <v>0</v>
      </c>
      <c r="AD220" s="163">
        <v>0</v>
      </c>
      <c r="AE220" s="163">
        <v>0</v>
      </c>
      <c r="AF220" s="169">
        <v>0</v>
      </c>
      <c r="AG220" s="163">
        <v>0</v>
      </c>
      <c r="AH220" s="163">
        <v>0</v>
      </c>
      <c r="AI220" s="163">
        <v>0</v>
      </c>
      <c r="AJ220" s="163">
        <v>0</v>
      </c>
      <c r="AK220" s="163">
        <v>392.5</v>
      </c>
      <c r="AL220" s="169">
        <f t="shared" si="23"/>
        <v>9396.775305706522</v>
      </c>
      <c r="AM220" s="163">
        <v>0</v>
      </c>
      <c r="AN220" s="163">
        <v>0</v>
      </c>
      <c r="AO220" s="169">
        <v>0</v>
      </c>
      <c r="AP220" s="163">
        <v>0</v>
      </c>
      <c r="AQ220" s="163">
        <v>0</v>
      </c>
      <c r="AR220" s="163">
        <v>0</v>
      </c>
    </row>
    <row r="221" spans="1:44" s="162" customFormat="1" ht="36" customHeight="1" x14ac:dyDescent="0.25">
      <c r="A221" s="162">
        <v>1</v>
      </c>
      <c r="B221" s="165">
        <v>197</v>
      </c>
      <c r="C221" s="155" t="s">
        <v>1132</v>
      </c>
      <c r="D221" s="157">
        <v>1993</v>
      </c>
      <c r="E221" s="157"/>
      <c r="F221" s="166" t="s">
        <v>311</v>
      </c>
      <c r="G221" s="157">
        <v>9</v>
      </c>
      <c r="H221" s="157" t="s">
        <v>301</v>
      </c>
      <c r="I221" s="161">
        <v>10873.5</v>
      </c>
      <c r="J221" s="161">
        <v>7723.2</v>
      </c>
      <c r="K221" s="161">
        <v>7661.3</v>
      </c>
      <c r="L221" s="167">
        <v>328</v>
      </c>
      <c r="M221" s="157" t="s">
        <v>259</v>
      </c>
      <c r="N221" s="157" t="s">
        <v>263</v>
      </c>
      <c r="O221" s="160" t="s">
        <v>1299</v>
      </c>
      <c r="P221" s="161">
        <v>6356844.0800000001</v>
      </c>
      <c r="Q221" s="161">
        <v>0</v>
      </c>
      <c r="R221" s="161">
        <v>0</v>
      </c>
      <c r="S221" s="161">
        <v>6356844.0800000001</v>
      </c>
      <c r="T221" s="161">
        <v>584.61802363544393</v>
      </c>
      <c r="U221" s="161">
        <v>904.14310019772847</v>
      </c>
      <c r="V221" s="168">
        <v>904.14310019772847</v>
      </c>
      <c r="W221" s="168">
        <v>319.52507656228454</v>
      </c>
      <c r="X221" s="168">
        <f t="shared" si="20"/>
        <v>319.52507656228454</v>
      </c>
      <c r="Y221" s="163">
        <v>0</v>
      </c>
      <c r="Z221" s="163">
        <v>0</v>
      </c>
      <c r="AA221" s="163">
        <v>0</v>
      </c>
      <c r="AB221" s="163">
        <v>0</v>
      </c>
      <c r="AC221" s="163">
        <v>0</v>
      </c>
      <c r="AD221" s="163">
        <v>0</v>
      </c>
      <c r="AE221" s="163">
        <v>4</v>
      </c>
      <c r="AF221" s="169">
        <f>2457800*AE221/I221</f>
        <v>904.14310019772847</v>
      </c>
      <c r="AG221" s="163">
        <v>0</v>
      </c>
      <c r="AH221" s="163">
        <v>0</v>
      </c>
      <c r="AI221" s="163">
        <v>0</v>
      </c>
      <c r="AJ221" s="163">
        <v>0</v>
      </c>
      <c r="AK221" s="163">
        <v>0</v>
      </c>
      <c r="AL221" s="169">
        <v>0</v>
      </c>
      <c r="AM221" s="163">
        <v>0</v>
      </c>
      <c r="AN221" s="163">
        <v>0</v>
      </c>
      <c r="AO221" s="169">
        <v>0</v>
      </c>
      <c r="AP221" s="163">
        <v>0</v>
      </c>
      <c r="AQ221" s="163">
        <v>0</v>
      </c>
      <c r="AR221" s="163">
        <v>0</v>
      </c>
    </row>
    <row r="222" spans="1:44" s="162" customFormat="1" ht="36" customHeight="1" x14ac:dyDescent="0.25">
      <c r="A222" s="162">
        <v>1</v>
      </c>
      <c r="B222" s="165">
        <v>198</v>
      </c>
      <c r="C222" s="155" t="s">
        <v>1231</v>
      </c>
      <c r="D222" s="157">
        <v>1931</v>
      </c>
      <c r="E222" s="157"/>
      <c r="F222" s="166" t="s">
        <v>261</v>
      </c>
      <c r="G222" s="157">
        <v>4</v>
      </c>
      <c r="H222" s="157" t="s">
        <v>363</v>
      </c>
      <c r="I222" s="161">
        <v>4408.1000000000004</v>
      </c>
      <c r="J222" s="161">
        <v>4408.1000000000004</v>
      </c>
      <c r="K222" s="161">
        <v>2703.21</v>
      </c>
      <c r="L222" s="167">
        <v>109</v>
      </c>
      <c r="M222" s="157" t="s">
        <v>259</v>
      </c>
      <c r="N222" s="157" t="s">
        <v>263</v>
      </c>
      <c r="O222" s="160" t="s">
        <v>1308</v>
      </c>
      <c r="P222" s="161">
        <v>172775.04000000001</v>
      </c>
      <c r="Q222" s="161">
        <v>0</v>
      </c>
      <c r="R222" s="161">
        <v>0</v>
      </c>
      <c r="S222" s="161">
        <v>172775.04000000001</v>
      </c>
      <c r="T222" s="161">
        <v>39.19490029718019</v>
      </c>
      <c r="U222" s="161">
        <v>39.19490029718019</v>
      </c>
      <c r="V222" s="168">
        <v>39.19490029718019</v>
      </c>
      <c r="W222" s="168">
        <v>0</v>
      </c>
      <c r="X222" s="168">
        <f t="shared" si="20"/>
        <v>0</v>
      </c>
      <c r="Y222" s="163">
        <v>0</v>
      </c>
      <c r="Z222" s="163">
        <v>0</v>
      </c>
      <c r="AA222" s="163">
        <v>0</v>
      </c>
      <c r="AB222" s="163">
        <v>0</v>
      </c>
      <c r="AC222" s="163">
        <v>0</v>
      </c>
      <c r="AD222" s="163">
        <v>0</v>
      </c>
      <c r="AE222" s="163">
        <v>0</v>
      </c>
      <c r="AF222" s="169">
        <v>0</v>
      </c>
      <c r="AG222" s="163">
        <v>0</v>
      </c>
      <c r="AH222" s="163">
        <v>0</v>
      </c>
      <c r="AI222" s="163">
        <v>0</v>
      </c>
      <c r="AJ222" s="163">
        <v>0</v>
      </c>
      <c r="AK222" s="163">
        <v>0</v>
      </c>
      <c r="AL222" s="169">
        <v>0</v>
      </c>
      <c r="AM222" s="163">
        <v>0</v>
      </c>
      <c r="AN222" s="163">
        <v>0</v>
      </c>
      <c r="AO222" s="169">
        <v>0</v>
      </c>
      <c r="AP222" s="163">
        <v>0</v>
      </c>
      <c r="AQ222" s="163">
        <v>0</v>
      </c>
      <c r="AR222" s="163">
        <v>0</v>
      </c>
    </row>
    <row r="223" spans="1:44" s="162" customFormat="1" ht="36" customHeight="1" x14ac:dyDescent="0.25">
      <c r="A223" s="162">
        <v>1</v>
      </c>
      <c r="B223" s="165">
        <v>199</v>
      </c>
      <c r="C223" s="155" t="s">
        <v>1323</v>
      </c>
      <c r="D223" s="157">
        <v>1986</v>
      </c>
      <c r="E223" s="157"/>
      <c r="F223" s="166" t="s">
        <v>261</v>
      </c>
      <c r="G223" s="157">
        <v>9</v>
      </c>
      <c r="H223" s="157" t="s">
        <v>350</v>
      </c>
      <c r="I223" s="161">
        <v>22008.74</v>
      </c>
      <c r="J223" s="161">
        <v>20090.2</v>
      </c>
      <c r="K223" s="161">
        <v>16765.8</v>
      </c>
      <c r="L223" s="167">
        <v>668</v>
      </c>
      <c r="M223" s="157" t="s">
        <v>259</v>
      </c>
      <c r="N223" s="157" t="s">
        <v>334</v>
      </c>
      <c r="O223" s="160" t="s">
        <v>1344</v>
      </c>
      <c r="P223" s="161">
        <v>13083489.59</v>
      </c>
      <c r="Q223" s="161">
        <v>0</v>
      </c>
      <c r="R223" s="161">
        <v>0</v>
      </c>
      <c r="S223" s="161">
        <v>13083489.59</v>
      </c>
      <c r="T223" s="161">
        <v>594.46790638628102</v>
      </c>
      <c r="U223" s="161">
        <v>1005.0643517075488</v>
      </c>
      <c r="V223" s="168">
        <v>1005.0643517075488</v>
      </c>
      <c r="W223" s="168">
        <v>410.59644532126777</v>
      </c>
      <c r="X223" s="168">
        <f t="shared" si="20"/>
        <v>410.59644532126777</v>
      </c>
      <c r="Y223" s="163">
        <v>0</v>
      </c>
      <c r="Z223" s="163">
        <v>0</v>
      </c>
      <c r="AA223" s="163">
        <v>0</v>
      </c>
      <c r="AB223" s="163">
        <v>0</v>
      </c>
      <c r="AC223" s="163">
        <v>0</v>
      </c>
      <c r="AD223" s="163">
        <v>0</v>
      </c>
      <c r="AE223" s="163">
        <v>9</v>
      </c>
      <c r="AF223" s="169">
        <f t="shared" ref="AF223:AF234" si="24">2457800*AE223/I223</f>
        <v>1005.0643517075488</v>
      </c>
      <c r="AG223" s="163">
        <v>0</v>
      </c>
      <c r="AH223" s="163">
        <v>0</v>
      </c>
      <c r="AI223" s="163">
        <v>0</v>
      </c>
      <c r="AJ223" s="163">
        <v>0</v>
      </c>
      <c r="AK223" s="163">
        <v>0</v>
      </c>
      <c r="AL223" s="169">
        <v>0</v>
      </c>
      <c r="AM223" s="163">
        <v>0</v>
      </c>
      <c r="AN223" s="163">
        <v>0</v>
      </c>
      <c r="AO223" s="169">
        <v>0</v>
      </c>
      <c r="AP223" s="163">
        <v>0</v>
      </c>
      <c r="AQ223" s="163">
        <v>0</v>
      </c>
      <c r="AR223" s="163">
        <v>0</v>
      </c>
    </row>
    <row r="224" spans="1:44" s="162" customFormat="1" ht="36" customHeight="1" x14ac:dyDescent="0.25">
      <c r="A224" s="162">
        <v>1</v>
      </c>
      <c r="B224" s="165">
        <v>200</v>
      </c>
      <c r="C224" s="155" t="s">
        <v>1339</v>
      </c>
      <c r="D224" s="157">
        <v>1986</v>
      </c>
      <c r="E224" s="157"/>
      <c r="F224" s="166" t="s">
        <v>311</v>
      </c>
      <c r="G224" s="157">
        <v>9</v>
      </c>
      <c r="H224" s="157" t="s">
        <v>305</v>
      </c>
      <c r="I224" s="161">
        <v>5847.8</v>
      </c>
      <c r="J224" s="161">
        <v>5847.8</v>
      </c>
      <c r="K224" s="161">
        <v>5847.8</v>
      </c>
      <c r="L224" s="167">
        <v>220</v>
      </c>
      <c r="M224" s="157" t="s">
        <v>259</v>
      </c>
      <c r="N224" s="157" t="s">
        <v>263</v>
      </c>
      <c r="O224" s="160" t="s">
        <v>1345</v>
      </c>
      <c r="P224" s="161">
        <v>5478127.7400000002</v>
      </c>
      <c r="Q224" s="161">
        <v>0</v>
      </c>
      <c r="R224" s="161">
        <v>0</v>
      </c>
      <c r="S224" s="161">
        <v>5478127.7400000002</v>
      </c>
      <c r="T224" s="161">
        <v>936.78438729094705</v>
      </c>
      <c r="U224" s="161">
        <v>1260.8844351722014</v>
      </c>
      <c r="V224" s="168">
        <v>1260.8844351722014</v>
      </c>
      <c r="W224" s="168">
        <v>324.10004788125434</v>
      </c>
      <c r="X224" s="168">
        <f t="shared" si="20"/>
        <v>324.10004788125434</v>
      </c>
      <c r="Y224" s="163">
        <v>0</v>
      </c>
      <c r="Z224" s="163">
        <v>0</v>
      </c>
      <c r="AA224" s="163">
        <v>0</v>
      </c>
      <c r="AB224" s="163">
        <v>0</v>
      </c>
      <c r="AC224" s="163">
        <v>0</v>
      </c>
      <c r="AD224" s="163">
        <v>0</v>
      </c>
      <c r="AE224" s="163">
        <v>3</v>
      </c>
      <c r="AF224" s="169">
        <f t="shared" si="24"/>
        <v>1260.8844351722014</v>
      </c>
      <c r="AG224" s="163">
        <v>0</v>
      </c>
      <c r="AH224" s="163">
        <v>0</v>
      </c>
      <c r="AI224" s="163">
        <v>0</v>
      </c>
      <c r="AJ224" s="163">
        <v>0</v>
      </c>
      <c r="AK224" s="163">
        <v>0</v>
      </c>
      <c r="AL224" s="169">
        <v>0</v>
      </c>
      <c r="AM224" s="163">
        <v>0</v>
      </c>
      <c r="AN224" s="163">
        <v>0</v>
      </c>
      <c r="AO224" s="169">
        <v>0</v>
      </c>
      <c r="AP224" s="163">
        <v>0</v>
      </c>
      <c r="AQ224" s="163">
        <v>0</v>
      </c>
      <c r="AR224" s="163">
        <v>0</v>
      </c>
    </row>
    <row r="225" spans="1:44" s="162" customFormat="1" ht="36" customHeight="1" x14ac:dyDescent="0.25">
      <c r="A225" s="162">
        <v>1</v>
      </c>
      <c r="B225" s="165">
        <v>201</v>
      </c>
      <c r="C225" s="155" t="s">
        <v>1340</v>
      </c>
      <c r="D225" s="157">
        <v>1986</v>
      </c>
      <c r="E225" s="157"/>
      <c r="F225" s="166" t="s">
        <v>311</v>
      </c>
      <c r="G225" s="157">
        <v>9</v>
      </c>
      <c r="H225" s="157" t="s">
        <v>301</v>
      </c>
      <c r="I225" s="161">
        <v>8861.6</v>
      </c>
      <c r="J225" s="161">
        <v>7954.2</v>
      </c>
      <c r="K225" s="161">
        <v>7894.7</v>
      </c>
      <c r="L225" s="167">
        <v>295</v>
      </c>
      <c r="M225" s="157" t="s">
        <v>259</v>
      </c>
      <c r="N225" s="157" t="s">
        <v>291</v>
      </c>
      <c r="O225" s="160" t="s">
        <v>1346</v>
      </c>
      <c r="P225" s="161">
        <v>7310851.2000000002</v>
      </c>
      <c r="Q225" s="161">
        <v>0</v>
      </c>
      <c r="R225" s="161">
        <v>0</v>
      </c>
      <c r="S225" s="161">
        <v>7310851.2000000002</v>
      </c>
      <c r="T225" s="161">
        <v>825.00352080888331</v>
      </c>
      <c r="U225" s="161">
        <v>1109.4159068339802</v>
      </c>
      <c r="V225" s="168">
        <v>1109.4159068339802</v>
      </c>
      <c r="W225" s="168">
        <v>284.41238602509691</v>
      </c>
      <c r="X225" s="168">
        <f t="shared" si="20"/>
        <v>284.41238602509691</v>
      </c>
      <c r="Y225" s="163">
        <v>0</v>
      </c>
      <c r="Z225" s="163">
        <v>0</v>
      </c>
      <c r="AA225" s="163">
        <v>0</v>
      </c>
      <c r="AB225" s="163">
        <v>0</v>
      </c>
      <c r="AC225" s="163">
        <v>0</v>
      </c>
      <c r="AD225" s="163">
        <v>0</v>
      </c>
      <c r="AE225" s="163">
        <v>4</v>
      </c>
      <c r="AF225" s="169">
        <f t="shared" si="24"/>
        <v>1109.4159068339802</v>
      </c>
      <c r="AG225" s="163">
        <v>0</v>
      </c>
      <c r="AH225" s="163">
        <v>0</v>
      </c>
      <c r="AI225" s="163">
        <v>0</v>
      </c>
      <c r="AJ225" s="163">
        <v>0</v>
      </c>
      <c r="AK225" s="163">
        <v>0</v>
      </c>
      <c r="AL225" s="169">
        <v>0</v>
      </c>
      <c r="AM225" s="163">
        <v>0</v>
      </c>
      <c r="AN225" s="163">
        <v>0</v>
      </c>
      <c r="AO225" s="169">
        <v>0</v>
      </c>
      <c r="AP225" s="163">
        <v>0</v>
      </c>
      <c r="AQ225" s="163">
        <v>0</v>
      </c>
      <c r="AR225" s="163">
        <v>0</v>
      </c>
    </row>
    <row r="226" spans="1:44" s="162" customFormat="1" ht="36" customHeight="1" x14ac:dyDescent="0.25">
      <c r="A226" s="162">
        <v>1</v>
      </c>
      <c r="B226" s="165">
        <v>202</v>
      </c>
      <c r="C226" s="155" t="s">
        <v>1341</v>
      </c>
      <c r="D226" s="157">
        <v>1988</v>
      </c>
      <c r="E226" s="157"/>
      <c r="F226" s="166" t="s">
        <v>311</v>
      </c>
      <c r="G226" s="157">
        <v>9</v>
      </c>
      <c r="H226" s="157" t="s">
        <v>305</v>
      </c>
      <c r="I226" s="161">
        <v>8029.8</v>
      </c>
      <c r="J226" s="161">
        <v>5819.3</v>
      </c>
      <c r="K226" s="161">
        <v>5819.3</v>
      </c>
      <c r="L226" s="167">
        <v>281</v>
      </c>
      <c r="M226" s="157" t="s">
        <v>259</v>
      </c>
      <c r="N226" s="157" t="s">
        <v>263</v>
      </c>
      <c r="O226" s="160" t="s">
        <v>1347</v>
      </c>
      <c r="P226" s="161">
        <v>5327196</v>
      </c>
      <c r="Q226" s="161">
        <v>0</v>
      </c>
      <c r="R226" s="161">
        <v>0</v>
      </c>
      <c r="S226" s="161">
        <v>5327196</v>
      </c>
      <c r="T226" s="161">
        <v>663.42822984383167</v>
      </c>
      <c r="U226" s="161">
        <v>918.25450198012402</v>
      </c>
      <c r="V226" s="168">
        <v>918.25450198012402</v>
      </c>
      <c r="W226" s="168">
        <v>254.82627213629235</v>
      </c>
      <c r="X226" s="168">
        <f t="shared" si="20"/>
        <v>254.82627213629235</v>
      </c>
      <c r="Y226" s="163">
        <v>0</v>
      </c>
      <c r="Z226" s="163">
        <v>0</v>
      </c>
      <c r="AA226" s="163">
        <v>0</v>
      </c>
      <c r="AB226" s="163">
        <v>0</v>
      </c>
      <c r="AC226" s="163">
        <v>0</v>
      </c>
      <c r="AD226" s="163">
        <v>0</v>
      </c>
      <c r="AE226" s="163">
        <v>3</v>
      </c>
      <c r="AF226" s="169">
        <f t="shared" si="24"/>
        <v>918.25450198012402</v>
      </c>
      <c r="AG226" s="163">
        <v>0</v>
      </c>
      <c r="AH226" s="163">
        <v>0</v>
      </c>
      <c r="AI226" s="163">
        <v>0</v>
      </c>
      <c r="AJ226" s="163">
        <v>0</v>
      </c>
      <c r="AK226" s="163">
        <v>0</v>
      </c>
      <c r="AL226" s="169">
        <v>0</v>
      </c>
      <c r="AM226" s="163">
        <v>0</v>
      </c>
      <c r="AN226" s="163">
        <v>0</v>
      </c>
      <c r="AO226" s="169">
        <v>0</v>
      </c>
      <c r="AP226" s="163">
        <v>0</v>
      </c>
      <c r="AQ226" s="163">
        <v>0</v>
      </c>
      <c r="AR226" s="163">
        <v>0</v>
      </c>
    </row>
    <row r="227" spans="1:44" s="162" customFormat="1" ht="36" customHeight="1" x14ac:dyDescent="0.25">
      <c r="A227" s="162">
        <v>1</v>
      </c>
      <c r="B227" s="165">
        <v>203</v>
      </c>
      <c r="C227" s="155" t="s">
        <v>1342</v>
      </c>
      <c r="D227" s="157">
        <v>1986</v>
      </c>
      <c r="E227" s="157"/>
      <c r="F227" s="166" t="s">
        <v>311</v>
      </c>
      <c r="G227" s="157">
        <v>9</v>
      </c>
      <c r="H227" s="157" t="s">
        <v>301</v>
      </c>
      <c r="I227" s="161">
        <v>8130.5</v>
      </c>
      <c r="J227" s="161">
        <v>7378.4</v>
      </c>
      <c r="K227" s="161">
        <v>6959.7</v>
      </c>
      <c r="L227" s="167">
        <v>323</v>
      </c>
      <c r="M227" s="157" t="s">
        <v>259</v>
      </c>
      <c r="N227" s="157" t="s">
        <v>263</v>
      </c>
      <c r="O227" s="160" t="s">
        <v>767</v>
      </c>
      <c r="P227" s="161">
        <v>7367915.9199999999</v>
      </c>
      <c r="Q227" s="161">
        <v>0</v>
      </c>
      <c r="R227" s="161">
        <v>0</v>
      </c>
      <c r="S227" s="161">
        <v>7367915.9199999999</v>
      </c>
      <c r="T227" s="161">
        <v>906.20698850009228</v>
      </c>
      <c r="U227" s="161">
        <v>1209.1753274706352</v>
      </c>
      <c r="V227" s="168">
        <v>1209.1753274706352</v>
      </c>
      <c r="W227" s="168">
        <v>302.96833897054296</v>
      </c>
      <c r="X227" s="168">
        <f t="shared" si="20"/>
        <v>302.96833897054296</v>
      </c>
      <c r="Y227" s="163">
        <v>0</v>
      </c>
      <c r="Z227" s="163">
        <v>0</v>
      </c>
      <c r="AA227" s="163">
        <v>0</v>
      </c>
      <c r="AB227" s="163">
        <v>0</v>
      </c>
      <c r="AC227" s="163">
        <v>0</v>
      </c>
      <c r="AD227" s="163">
        <v>0</v>
      </c>
      <c r="AE227" s="163">
        <v>4</v>
      </c>
      <c r="AF227" s="169">
        <f t="shared" si="24"/>
        <v>1209.1753274706352</v>
      </c>
      <c r="AG227" s="163">
        <v>0</v>
      </c>
      <c r="AH227" s="163">
        <v>0</v>
      </c>
      <c r="AI227" s="163">
        <v>0</v>
      </c>
      <c r="AJ227" s="163">
        <v>0</v>
      </c>
      <c r="AK227" s="163">
        <v>0</v>
      </c>
      <c r="AL227" s="169">
        <v>0</v>
      </c>
      <c r="AM227" s="163">
        <v>0</v>
      </c>
      <c r="AN227" s="163">
        <v>0</v>
      </c>
      <c r="AO227" s="169">
        <v>0</v>
      </c>
      <c r="AP227" s="163">
        <v>0</v>
      </c>
      <c r="AQ227" s="163">
        <v>0</v>
      </c>
      <c r="AR227" s="163">
        <v>0</v>
      </c>
    </row>
    <row r="228" spans="1:44" s="162" customFormat="1" ht="36" customHeight="1" x14ac:dyDescent="0.25">
      <c r="A228" s="162">
        <v>1</v>
      </c>
      <c r="B228" s="165">
        <v>204</v>
      </c>
      <c r="C228" s="155" t="s">
        <v>1343</v>
      </c>
      <c r="D228" s="157">
        <v>1987</v>
      </c>
      <c r="E228" s="157"/>
      <c r="F228" s="166" t="s">
        <v>261</v>
      </c>
      <c r="G228" s="157">
        <v>9</v>
      </c>
      <c r="H228" s="157" t="s">
        <v>305</v>
      </c>
      <c r="I228" s="161">
        <v>7146.1</v>
      </c>
      <c r="J228" s="161">
        <v>3870.6</v>
      </c>
      <c r="K228" s="161">
        <v>3226.3</v>
      </c>
      <c r="L228" s="167">
        <v>206</v>
      </c>
      <c r="M228" s="157" t="s">
        <v>259</v>
      </c>
      <c r="N228" s="157" t="s">
        <v>263</v>
      </c>
      <c r="O228" s="160" t="s">
        <v>770</v>
      </c>
      <c r="P228" s="161">
        <v>5462413.6200000001</v>
      </c>
      <c r="Q228" s="161">
        <v>0</v>
      </c>
      <c r="R228" s="161">
        <v>0</v>
      </c>
      <c r="S228" s="161">
        <v>5462413.6200000001</v>
      </c>
      <c r="T228" s="161">
        <v>764.39087334350199</v>
      </c>
      <c r="U228" s="161">
        <v>1031.8075593680469</v>
      </c>
      <c r="V228" s="168">
        <v>1031.8075593680469</v>
      </c>
      <c r="W228" s="168">
        <v>267.4166860245449</v>
      </c>
      <c r="X228" s="168">
        <f t="shared" si="20"/>
        <v>267.4166860245449</v>
      </c>
      <c r="Y228" s="163">
        <v>0</v>
      </c>
      <c r="Z228" s="163">
        <v>0</v>
      </c>
      <c r="AA228" s="163">
        <v>0</v>
      </c>
      <c r="AB228" s="163">
        <v>0</v>
      </c>
      <c r="AC228" s="163">
        <v>0</v>
      </c>
      <c r="AD228" s="163">
        <v>0</v>
      </c>
      <c r="AE228" s="163">
        <v>3</v>
      </c>
      <c r="AF228" s="169">
        <f t="shared" si="24"/>
        <v>1031.8075593680469</v>
      </c>
      <c r="AG228" s="163">
        <v>0</v>
      </c>
      <c r="AH228" s="163">
        <v>0</v>
      </c>
      <c r="AI228" s="163">
        <v>0</v>
      </c>
      <c r="AJ228" s="163">
        <v>0</v>
      </c>
      <c r="AK228" s="163">
        <v>0</v>
      </c>
      <c r="AL228" s="169">
        <v>0</v>
      </c>
      <c r="AM228" s="163">
        <v>0</v>
      </c>
      <c r="AN228" s="163">
        <v>0</v>
      </c>
      <c r="AO228" s="169">
        <v>0</v>
      </c>
      <c r="AP228" s="163">
        <v>0</v>
      </c>
      <c r="AQ228" s="163">
        <v>0</v>
      </c>
      <c r="AR228" s="163">
        <v>0</v>
      </c>
    </row>
    <row r="229" spans="1:44" s="162" customFormat="1" ht="36" customHeight="1" x14ac:dyDescent="0.25">
      <c r="A229" s="162">
        <v>1</v>
      </c>
      <c r="B229" s="165">
        <v>205</v>
      </c>
      <c r="C229" s="155" t="s">
        <v>1485</v>
      </c>
      <c r="D229" s="157">
        <v>1986</v>
      </c>
      <c r="E229" s="157"/>
      <c r="F229" s="166" t="s">
        <v>261</v>
      </c>
      <c r="G229" s="157">
        <v>9</v>
      </c>
      <c r="H229" s="157" t="s">
        <v>297</v>
      </c>
      <c r="I229" s="161">
        <v>3555.69</v>
      </c>
      <c r="J229" s="161">
        <v>3555.69</v>
      </c>
      <c r="K229" s="161">
        <v>3353.49</v>
      </c>
      <c r="L229" s="167">
        <v>294</v>
      </c>
      <c r="M229" s="157" t="s">
        <v>259</v>
      </c>
      <c r="N229" s="157" t="s">
        <v>263</v>
      </c>
      <c r="O229" s="160" t="s">
        <v>1345</v>
      </c>
      <c r="P229" s="161">
        <v>1452147.29</v>
      </c>
      <c r="Q229" s="161">
        <v>0</v>
      </c>
      <c r="R229" s="161">
        <v>0</v>
      </c>
      <c r="S229" s="161">
        <v>1452147.29</v>
      </c>
      <c r="T229" s="161">
        <v>408.40098265034356</v>
      </c>
      <c r="U229" s="161">
        <v>691.23011286135738</v>
      </c>
      <c r="V229" s="168">
        <v>691.23011286135738</v>
      </c>
      <c r="W229" s="168">
        <v>282.82913021101382</v>
      </c>
      <c r="X229" s="168">
        <f t="shared" si="20"/>
        <v>282.82913021101382</v>
      </c>
      <c r="Y229" s="163">
        <v>0</v>
      </c>
      <c r="Z229" s="163">
        <v>0</v>
      </c>
      <c r="AA229" s="163">
        <v>0</v>
      </c>
      <c r="AB229" s="163">
        <v>0</v>
      </c>
      <c r="AC229" s="163">
        <v>0</v>
      </c>
      <c r="AD229" s="163">
        <v>0</v>
      </c>
      <c r="AE229" s="163">
        <v>1</v>
      </c>
      <c r="AF229" s="169">
        <f t="shared" si="24"/>
        <v>691.23011286135738</v>
      </c>
      <c r="AG229" s="163">
        <v>0</v>
      </c>
      <c r="AH229" s="163">
        <v>0</v>
      </c>
      <c r="AI229" s="163">
        <v>0</v>
      </c>
      <c r="AJ229" s="163">
        <v>0</v>
      </c>
      <c r="AK229" s="163">
        <v>0</v>
      </c>
      <c r="AL229" s="169">
        <v>0</v>
      </c>
      <c r="AM229" s="163">
        <v>0</v>
      </c>
      <c r="AN229" s="163">
        <v>0</v>
      </c>
      <c r="AO229" s="169">
        <v>0</v>
      </c>
      <c r="AP229" s="163">
        <v>0</v>
      </c>
      <c r="AQ229" s="163">
        <v>0</v>
      </c>
      <c r="AR229" s="163">
        <v>0</v>
      </c>
    </row>
    <row r="230" spans="1:44" s="162" customFormat="1" ht="36" customHeight="1" x14ac:dyDescent="0.25">
      <c r="A230" s="162">
        <v>1</v>
      </c>
      <c r="B230" s="165">
        <v>206</v>
      </c>
      <c r="C230" s="155" t="s">
        <v>1486</v>
      </c>
      <c r="D230" s="157">
        <v>1984</v>
      </c>
      <c r="E230" s="157"/>
      <c r="F230" s="166" t="s">
        <v>311</v>
      </c>
      <c r="G230" s="157">
        <v>9</v>
      </c>
      <c r="H230" s="157" t="s">
        <v>296</v>
      </c>
      <c r="I230" s="161">
        <v>3925.2</v>
      </c>
      <c r="J230" s="161">
        <v>3897.5</v>
      </c>
      <c r="K230" s="161">
        <v>3897.5</v>
      </c>
      <c r="L230" s="167">
        <v>156</v>
      </c>
      <c r="M230" s="157" t="s">
        <v>259</v>
      </c>
      <c r="N230" s="157" t="s">
        <v>263</v>
      </c>
      <c r="O230" s="160" t="s">
        <v>1345</v>
      </c>
      <c r="P230" s="161">
        <v>2915220.6</v>
      </c>
      <c r="Q230" s="161">
        <v>0</v>
      </c>
      <c r="R230" s="161">
        <v>0</v>
      </c>
      <c r="S230" s="161">
        <v>2915220.6</v>
      </c>
      <c r="T230" s="161">
        <v>742.69351880158979</v>
      </c>
      <c r="U230" s="161">
        <v>1252.3183532049322</v>
      </c>
      <c r="V230" s="168">
        <v>1252.3183532049322</v>
      </c>
      <c r="W230" s="168">
        <v>509.62483440334245</v>
      </c>
      <c r="X230" s="168">
        <f t="shared" si="20"/>
        <v>509.62483440334245</v>
      </c>
      <c r="Y230" s="163">
        <v>0</v>
      </c>
      <c r="Z230" s="163">
        <v>0</v>
      </c>
      <c r="AA230" s="163">
        <v>0</v>
      </c>
      <c r="AB230" s="163">
        <v>0</v>
      </c>
      <c r="AC230" s="163">
        <v>0</v>
      </c>
      <c r="AD230" s="163">
        <v>0</v>
      </c>
      <c r="AE230" s="163">
        <v>2</v>
      </c>
      <c r="AF230" s="169">
        <f t="shared" si="24"/>
        <v>1252.3183532049322</v>
      </c>
      <c r="AG230" s="163">
        <v>0</v>
      </c>
      <c r="AH230" s="163">
        <v>0</v>
      </c>
      <c r="AI230" s="163">
        <v>0</v>
      </c>
      <c r="AJ230" s="163">
        <v>0</v>
      </c>
      <c r="AK230" s="163">
        <v>0</v>
      </c>
      <c r="AL230" s="169">
        <v>0</v>
      </c>
      <c r="AM230" s="163">
        <v>0</v>
      </c>
      <c r="AN230" s="163">
        <v>0</v>
      </c>
      <c r="AO230" s="169">
        <v>0</v>
      </c>
      <c r="AP230" s="163">
        <v>0</v>
      </c>
      <c r="AQ230" s="163">
        <v>0</v>
      </c>
      <c r="AR230" s="163">
        <v>0</v>
      </c>
    </row>
    <row r="231" spans="1:44" s="162" customFormat="1" ht="36" customHeight="1" x14ac:dyDescent="0.25">
      <c r="A231" s="162">
        <v>1</v>
      </c>
      <c r="B231" s="165">
        <v>207</v>
      </c>
      <c r="C231" s="155" t="s">
        <v>1487</v>
      </c>
      <c r="D231" s="157">
        <v>1984</v>
      </c>
      <c r="E231" s="157"/>
      <c r="F231" s="166" t="s">
        <v>311</v>
      </c>
      <c r="G231" s="157">
        <v>9</v>
      </c>
      <c r="H231" s="157" t="s">
        <v>305</v>
      </c>
      <c r="I231" s="161">
        <v>6500.5</v>
      </c>
      <c r="J231" s="161">
        <v>5846.6</v>
      </c>
      <c r="K231" s="161">
        <v>5846.6</v>
      </c>
      <c r="L231" s="167">
        <v>233</v>
      </c>
      <c r="M231" s="157" t="s">
        <v>259</v>
      </c>
      <c r="N231" s="157" t="s">
        <v>263</v>
      </c>
      <c r="O231" s="160" t="s">
        <v>1525</v>
      </c>
      <c r="P231" s="161">
        <v>4354761.09</v>
      </c>
      <c r="Q231" s="161">
        <v>0</v>
      </c>
      <c r="R231" s="161">
        <v>0</v>
      </c>
      <c r="S231" s="161">
        <v>4354761.09</v>
      </c>
      <c r="T231" s="161">
        <v>669.911712945158</v>
      </c>
      <c r="U231" s="161">
        <v>1134.2819783093607</v>
      </c>
      <c r="V231" s="168">
        <v>1134.2819783093607</v>
      </c>
      <c r="W231" s="168">
        <v>464.37026536420274</v>
      </c>
      <c r="X231" s="168">
        <f t="shared" si="20"/>
        <v>464.37026536420274</v>
      </c>
      <c r="Y231" s="163">
        <v>0</v>
      </c>
      <c r="Z231" s="163">
        <v>0</v>
      </c>
      <c r="AA231" s="163">
        <v>0</v>
      </c>
      <c r="AB231" s="163">
        <v>0</v>
      </c>
      <c r="AC231" s="163">
        <v>0</v>
      </c>
      <c r="AD231" s="163">
        <v>0</v>
      </c>
      <c r="AE231" s="163">
        <v>3</v>
      </c>
      <c r="AF231" s="169">
        <f t="shared" si="24"/>
        <v>1134.2819783093607</v>
      </c>
      <c r="AG231" s="163">
        <v>0</v>
      </c>
      <c r="AH231" s="163">
        <v>0</v>
      </c>
      <c r="AI231" s="163">
        <v>0</v>
      </c>
      <c r="AJ231" s="163">
        <v>0</v>
      </c>
      <c r="AK231" s="163">
        <v>0</v>
      </c>
      <c r="AL231" s="169">
        <v>0</v>
      </c>
      <c r="AM231" s="163">
        <v>0</v>
      </c>
      <c r="AN231" s="163">
        <v>0</v>
      </c>
      <c r="AO231" s="169">
        <v>0</v>
      </c>
      <c r="AP231" s="163">
        <v>0</v>
      </c>
      <c r="AQ231" s="163">
        <v>0</v>
      </c>
      <c r="AR231" s="163">
        <v>0</v>
      </c>
    </row>
    <row r="232" spans="1:44" s="162" customFormat="1" ht="36" customHeight="1" x14ac:dyDescent="0.25">
      <c r="A232" s="162">
        <v>1</v>
      </c>
      <c r="B232" s="165">
        <v>208</v>
      </c>
      <c r="C232" s="155" t="s">
        <v>740</v>
      </c>
      <c r="D232" s="157">
        <v>1992</v>
      </c>
      <c r="E232" s="157"/>
      <c r="F232" s="166" t="s">
        <v>311</v>
      </c>
      <c r="G232" s="157">
        <v>9</v>
      </c>
      <c r="H232" s="157" t="s">
        <v>305</v>
      </c>
      <c r="I232" s="161">
        <v>8073.1</v>
      </c>
      <c r="J232" s="161">
        <v>5829</v>
      </c>
      <c r="K232" s="161">
        <v>5829</v>
      </c>
      <c r="L232" s="167">
        <v>241</v>
      </c>
      <c r="M232" s="157" t="s">
        <v>259</v>
      </c>
      <c r="N232" s="157" t="s">
        <v>263</v>
      </c>
      <c r="O232" s="160" t="s">
        <v>766</v>
      </c>
      <c r="P232" s="161">
        <v>4557762.04</v>
      </c>
      <c r="Q232" s="161">
        <v>0</v>
      </c>
      <c r="R232" s="161">
        <v>0</v>
      </c>
      <c r="S232" s="161">
        <v>4557762.04</v>
      </c>
      <c r="T232" s="161">
        <v>564.56157362103772</v>
      </c>
      <c r="U232" s="161">
        <v>913.32945213115158</v>
      </c>
      <c r="V232" s="168">
        <v>913.32945213115158</v>
      </c>
      <c r="W232" s="168">
        <v>348.76787851011386</v>
      </c>
      <c r="X232" s="168">
        <f t="shared" si="20"/>
        <v>348.76787851011386</v>
      </c>
      <c r="Y232" s="163">
        <v>0</v>
      </c>
      <c r="Z232" s="163">
        <v>0</v>
      </c>
      <c r="AA232" s="163">
        <v>0</v>
      </c>
      <c r="AB232" s="163">
        <v>0</v>
      </c>
      <c r="AC232" s="163">
        <v>0</v>
      </c>
      <c r="AD232" s="163">
        <v>0</v>
      </c>
      <c r="AE232" s="163">
        <v>3</v>
      </c>
      <c r="AF232" s="169">
        <f t="shared" si="24"/>
        <v>913.32945213115158</v>
      </c>
      <c r="AG232" s="163">
        <v>0</v>
      </c>
      <c r="AH232" s="163">
        <v>0</v>
      </c>
      <c r="AI232" s="163">
        <v>0</v>
      </c>
      <c r="AJ232" s="163">
        <v>0</v>
      </c>
      <c r="AK232" s="163">
        <v>0</v>
      </c>
      <c r="AL232" s="169">
        <v>0</v>
      </c>
      <c r="AM232" s="163">
        <v>0</v>
      </c>
      <c r="AN232" s="163">
        <v>0</v>
      </c>
      <c r="AO232" s="169">
        <v>0</v>
      </c>
      <c r="AP232" s="163">
        <v>0</v>
      </c>
      <c r="AQ232" s="163">
        <v>0</v>
      </c>
      <c r="AR232" s="163">
        <v>0</v>
      </c>
    </row>
    <row r="233" spans="1:44" s="162" customFormat="1" ht="36" customHeight="1" x14ac:dyDescent="0.25">
      <c r="A233" s="162">
        <v>1</v>
      </c>
      <c r="B233" s="165">
        <v>209</v>
      </c>
      <c r="C233" s="155" t="s">
        <v>743</v>
      </c>
      <c r="D233" s="157">
        <v>1994</v>
      </c>
      <c r="E233" s="157"/>
      <c r="F233" s="166" t="s">
        <v>311</v>
      </c>
      <c r="G233" s="157">
        <v>9</v>
      </c>
      <c r="H233" s="157" t="s">
        <v>296</v>
      </c>
      <c r="I233" s="161">
        <v>4401.8</v>
      </c>
      <c r="J233" s="161">
        <v>3886.2</v>
      </c>
      <c r="K233" s="161">
        <v>3886.2</v>
      </c>
      <c r="L233" s="167">
        <v>159</v>
      </c>
      <c r="M233" s="157" t="s">
        <v>259</v>
      </c>
      <c r="N233" s="157" t="s">
        <v>263</v>
      </c>
      <c r="O233" s="160" t="s">
        <v>768</v>
      </c>
      <c r="P233" s="161">
        <v>3054448.7</v>
      </c>
      <c r="Q233" s="161">
        <v>0</v>
      </c>
      <c r="R233" s="161">
        <v>0</v>
      </c>
      <c r="S233" s="161">
        <v>3054448.7</v>
      </c>
      <c r="T233" s="161">
        <v>693.90901449407068</v>
      </c>
      <c r="U233" s="161">
        <v>1116.7249761461219</v>
      </c>
      <c r="V233" s="168">
        <v>1116.7249761461219</v>
      </c>
      <c r="W233" s="168">
        <v>422.81596165205121</v>
      </c>
      <c r="X233" s="168">
        <f t="shared" si="20"/>
        <v>422.81596165205121</v>
      </c>
      <c r="Y233" s="163">
        <v>0</v>
      </c>
      <c r="Z233" s="163">
        <v>0</v>
      </c>
      <c r="AA233" s="163">
        <v>0</v>
      </c>
      <c r="AB233" s="163">
        <v>0</v>
      </c>
      <c r="AC233" s="163">
        <v>0</v>
      </c>
      <c r="AD233" s="163">
        <v>0</v>
      </c>
      <c r="AE233" s="163">
        <v>2</v>
      </c>
      <c r="AF233" s="169">
        <f t="shared" si="24"/>
        <v>1116.7249761461219</v>
      </c>
      <c r="AG233" s="163">
        <v>0</v>
      </c>
      <c r="AH233" s="163">
        <v>0</v>
      </c>
      <c r="AI233" s="163">
        <v>0</v>
      </c>
      <c r="AJ233" s="163">
        <v>0</v>
      </c>
      <c r="AK233" s="163">
        <v>0</v>
      </c>
      <c r="AL233" s="169">
        <v>0</v>
      </c>
      <c r="AM233" s="163">
        <v>0</v>
      </c>
      <c r="AN233" s="163">
        <v>0</v>
      </c>
      <c r="AO233" s="169">
        <v>0</v>
      </c>
      <c r="AP233" s="163">
        <v>0</v>
      </c>
      <c r="AQ233" s="163">
        <v>0</v>
      </c>
      <c r="AR233" s="163">
        <v>0</v>
      </c>
    </row>
    <row r="234" spans="1:44" s="162" customFormat="1" ht="36" customHeight="1" x14ac:dyDescent="0.25">
      <c r="A234" s="162">
        <v>1</v>
      </c>
      <c r="B234" s="165">
        <v>210</v>
      </c>
      <c r="C234" s="155" t="s">
        <v>745</v>
      </c>
      <c r="D234" s="157">
        <v>1992</v>
      </c>
      <c r="E234" s="157"/>
      <c r="F234" s="166" t="s">
        <v>311</v>
      </c>
      <c r="G234" s="157">
        <v>9</v>
      </c>
      <c r="H234" s="157" t="s">
        <v>296</v>
      </c>
      <c r="I234" s="161">
        <v>4929.04</v>
      </c>
      <c r="J234" s="161">
        <v>3924.5</v>
      </c>
      <c r="K234" s="161">
        <v>3924.5</v>
      </c>
      <c r="L234" s="167">
        <v>180</v>
      </c>
      <c r="M234" s="157" t="s">
        <v>259</v>
      </c>
      <c r="N234" s="157" t="s">
        <v>263</v>
      </c>
      <c r="O234" s="160" t="s">
        <v>773</v>
      </c>
      <c r="P234" s="161">
        <v>3051298.6999999997</v>
      </c>
      <c r="Q234" s="161">
        <v>0</v>
      </c>
      <c r="R234" s="161">
        <v>0</v>
      </c>
      <c r="S234" s="161">
        <v>3051298.6999999997</v>
      </c>
      <c r="T234" s="161">
        <v>619.04522990278019</v>
      </c>
      <c r="U234" s="161">
        <v>997.27330271208996</v>
      </c>
      <c r="V234" s="168">
        <v>997.27330271208996</v>
      </c>
      <c r="W234" s="168">
        <v>378.22807280930977</v>
      </c>
      <c r="X234" s="168">
        <f t="shared" si="20"/>
        <v>378.22807280930977</v>
      </c>
      <c r="Y234" s="163">
        <v>0</v>
      </c>
      <c r="Z234" s="163">
        <v>0</v>
      </c>
      <c r="AA234" s="163">
        <v>0</v>
      </c>
      <c r="AB234" s="163">
        <v>0</v>
      </c>
      <c r="AC234" s="163">
        <v>0</v>
      </c>
      <c r="AD234" s="163">
        <v>0</v>
      </c>
      <c r="AE234" s="163">
        <v>2</v>
      </c>
      <c r="AF234" s="169">
        <f t="shared" si="24"/>
        <v>997.27330271208996</v>
      </c>
      <c r="AG234" s="163">
        <v>0</v>
      </c>
      <c r="AH234" s="163">
        <v>0</v>
      </c>
      <c r="AI234" s="163">
        <v>0</v>
      </c>
      <c r="AJ234" s="163">
        <v>0</v>
      </c>
      <c r="AK234" s="163">
        <v>0</v>
      </c>
      <c r="AL234" s="169">
        <v>0</v>
      </c>
      <c r="AM234" s="163">
        <v>0</v>
      </c>
      <c r="AN234" s="163">
        <v>0</v>
      </c>
      <c r="AO234" s="169">
        <v>0</v>
      </c>
      <c r="AP234" s="163">
        <v>0</v>
      </c>
      <c r="AQ234" s="163">
        <v>0</v>
      </c>
      <c r="AR234" s="163">
        <v>0</v>
      </c>
    </row>
    <row r="235" spans="1:44" s="162" customFormat="1" ht="36" customHeight="1" x14ac:dyDescent="0.25">
      <c r="A235" s="162">
        <v>1</v>
      </c>
      <c r="B235" s="165">
        <v>211</v>
      </c>
      <c r="C235" s="155" t="s">
        <v>741</v>
      </c>
      <c r="D235" s="157">
        <v>1993</v>
      </c>
      <c r="E235" s="157"/>
      <c r="F235" s="166" t="s">
        <v>311</v>
      </c>
      <c r="G235" s="157">
        <v>9</v>
      </c>
      <c r="H235" s="157" t="s">
        <v>301</v>
      </c>
      <c r="I235" s="158">
        <v>11047.1</v>
      </c>
      <c r="J235" s="158">
        <v>7851.2</v>
      </c>
      <c r="K235" s="158">
        <v>7851.2</v>
      </c>
      <c r="L235" s="167">
        <v>267</v>
      </c>
      <c r="M235" s="157" t="s">
        <v>259</v>
      </c>
      <c r="N235" s="157" t="s">
        <v>263</v>
      </c>
      <c r="O235" s="160" t="s">
        <v>772</v>
      </c>
      <c r="P235" s="161">
        <v>123350.33</v>
      </c>
      <c r="Q235" s="161">
        <v>0</v>
      </c>
      <c r="R235" s="161">
        <v>0</v>
      </c>
      <c r="S235" s="161">
        <v>123350.33</v>
      </c>
      <c r="T235" s="161">
        <v>11.16585619755411</v>
      </c>
      <c r="U235" s="161">
        <v>11.16585619755411</v>
      </c>
      <c r="V235" s="168">
        <v>11.16585619755411</v>
      </c>
      <c r="W235" s="168">
        <v>0</v>
      </c>
      <c r="X235" s="168">
        <f t="shared" si="20"/>
        <v>0</v>
      </c>
      <c r="Y235" s="163">
        <v>0</v>
      </c>
      <c r="Z235" s="163">
        <v>0</v>
      </c>
      <c r="AA235" s="163">
        <v>0</v>
      </c>
      <c r="AB235" s="163">
        <v>0</v>
      </c>
      <c r="AC235" s="163">
        <v>0</v>
      </c>
      <c r="AD235" s="163">
        <v>0</v>
      </c>
      <c r="AE235" s="163">
        <v>0</v>
      </c>
      <c r="AF235" s="169">
        <v>0</v>
      </c>
      <c r="AG235" s="163">
        <v>0</v>
      </c>
      <c r="AH235" s="163">
        <v>0</v>
      </c>
      <c r="AI235" s="163">
        <v>0</v>
      </c>
      <c r="AJ235" s="163">
        <v>0</v>
      </c>
      <c r="AK235" s="163">
        <v>0</v>
      </c>
      <c r="AL235" s="169">
        <v>0</v>
      </c>
      <c r="AM235" s="163">
        <v>0</v>
      </c>
      <c r="AN235" s="163">
        <v>0</v>
      </c>
      <c r="AO235" s="169">
        <v>0</v>
      </c>
      <c r="AP235" s="163">
        <v>0</v>
      </c>
      <c r="AQ235" s="163">
        <v>0</v>
      </c>
      <c r="AR235" s="163">
        <v>0</v>
      </c>
    </row>
    <row r="236" spans="1:44" s="162" customFormat="1" ht="36" customHeight="1" x14ac:dyDescent="0.25">
      <c r="A236" s="162">
        <v>1</v>
      </c>
      <c r="B236" s="165">
        <v>212</v>
      </c>
      <c r="C236" s="155" t="s">
        <v>746</v>
      </c>
      <c r="D236" s="157">
        <v>1990</v>
      </c>
      <c r="E236" s="157"/>
      <c r="F236" s="166" t="s">
        <v>261</v>
      </c>
      <c r="G236" s="157">
        <v>9</v>
      </c>
      <c r="H236" s="157" t="s">
        <v>297</v>
      </c>
      <c r="I236" s="158">
        <v>5846.4</v>
      </c>
      <c r="J236" s="158">
        <v>4863.8999999999996</v>
      </c>
      <c r="K236" s="158">
        <v>4863.8999999999996</v>
      </c>
      <c r="L236" s="167">
        <v>374</v>
      </c>
      <c r="M236" s="157" t="s">
        <v>259</v>
      </c>
      <c r="N236" s="157" t="s">
        <v>263</v>
      </c>
      <c r="O236" s="160" t="s">
        <v>774</v>
      </c>
      <c r="P236" s="161">
        <v>1765429.7</v>
      </c>
      <c r="Q236" s="161">
        <v>0</v>
      </c>
      <c r="R236" s="161">
        <v>0</v>
      </c>
      <c r="S236" s="161">
        <v>1765429.7</v>
      </c>
      <c r="T236" s="161">
        <v>301.96868158182815</v>
      </c>
      <c r="U236" s="161">
        <v>420.39545703338808</v>
      </c>
      <c r="V236" s="168">
        <v>420.39545703338808</v>
      </c>
      <c r="W236" s="168">
        <v>118.42677545155993</v>
      </c>
      <c r="X236" s="168">
        <f t="shared" si="20"/>
        <v>118.42677545155993</v>
      </c>
      <c r="Y236" s="163">
        <v>0</v>
      </c>
      <c r="Z236" s="163">
        <v>0</v>
      </c>
      <c r="AA236" s="163">
        <v>0</v>
      </c>
      <c r="AB236" s="163">
        <v>0</v>
      </c>
      <c r="AC236" s="163">
        <v>0</v>
      </c>
      <c r="AD236" s="163">
        <v>0</v>
      </c>
      <c r="AE236" s="163">
        <v>1</v>
      </c>
      <c r="AF236" s="169">
        <f t="shared" ref="AF236:AF237" si="25">2457800*AE236/I236</f>
        <v>420.39545703338808</v>
      </c>
      <c r="AG236" s="163">
        <v>0</v>
      </c>
      <c r="AH236" s="163">
        <v>0</v>
      </c>
      <c r="AI236" s="163">
        <v>0</v>
      </c>
      <c r="AJ236" s="163">
        <v>0</v>
      </c>
      <c r="AK236" s="163">
        <v>0</v>
      </c>
      <c r="AL236" s="169">
        <v>0</v>
      </c>
      <c r="AM236" s="163">
        <v>0</v>
      </c>
      <c r="AN236" s="163">
        <v>0</v>
      </c>
      <c r="AO236" s="169">
        <v>0</v>
      </c>
      <c r="AP236" s="163">
        <v>0</v>
      </c>
      <c r="AQ236" s="163">
        <v>0</v>
      </c>
      <c r="AR236" s="163">
        <v>0</v>
      </c>
    </row>
    <row r="237" spans="1:44" s="162" customFormat="1" ht="36" customHeight="1" x14ac:dyDescent="0.25">
      <c r="A237" s="162">
        <v>1</v>
      </c>
      <c r="B237" s="165">
        <v>213</v>
      </c>
      <c r="C237" s="155" t="s">
        <v>1619</v>
      </c>
      <c r="D237" s="157">
        <v>1991</v>
      </c>
      <c r="E237" s="157"/>
      <c r="F237" s="166" t="s">
        <v>311</v>
      </c>
      <c r="G237" s="157">
        <v>9</v>
      </c>
      <c r="H237" s="157" t="s">
        <v>296</v>
      </c>
      <c r="I237" s="158">
        <v>5099.5</v>
      </c>
      <c r="J237" s="158">
        <v>3949.7</v>
      </c>
      <c r="K237" s="158">
        <v>3949.7</v>
      </c>
      <c r="L237" s="167">
        <v>168</v>
      </c>
      <c r="M237" s="157" t="s">
        <v>259</v>
      </c>
      <c r="N237" s="157" t="s">
        <v>263</v>
      </c>
      <c r="O237" s="160" t="s">
        <v>1620</v>
      </c>
      <c r="P237" s="161">
        <v>3250173.78</v>
      </c>
      <c r="Q237" s="161">
        <v>0</v>
      </c>
      <c r="R237" s="161">
        <v>0</v>
      </c>
      <c r="S237" s="161">
        <v>3250173.78</v>
      </c>
      <c r="T237" s="161">
        <v>637.35146190803016</v>
      </c>
      <c r="U237" s="161">
        <v>963.93764094519065</v>
      </c>
      <c r="V237" s="168">
        <v>963.93764094519065</v>
      </c>
      <c r="W237" s="168">
        <v>326.58617903716049</v>
      </c>
      <c r="X237" s="168">
        <f t="shared" si="20"/>
        <v>326.58617903716049</v>
      </c>
      <c r="Y237" s="163">
        <v>0</v>
      </c>
      <c r="Z237" s="163">
        <v>0</v>
      </c>
      <c r="AA237" s="163">
        <v>0</v>
      </c>
      <c r="AB237" s="163">
        <v>0</v>
      </c>
      <c r="AC237" s="163">
        <v>0</v>
      </c>
      <c r="AD237" s="163">
        <v>0</v>
      </c>
      <c r="AE237" s="163">
        <v>2</v>
      </c>
      <c r="AF237" s="169">
        <f t="shared" si="25"/>
        <v>963.93764094519065</v>
      </c>
      <c r="AG237" s="163">
        <v>0</v>
      </c>
      <c r="AH237" s="163">
        <v>0</v>
      </c>
      <c r="AI237" s="163">
        <v>0</v>
      </c>
      <c r="AJ237" s="163">
        <v>0</v>
      </c>
      <c r="AK237" s="163">
        <v>0</v>
      </c>
      <c r="AL237" s="169">
        <v>0</v>
      </c>
      <c r="AM237" s="163">
        <v>0</v>
      </c>
      <c r="AN237" s="163">
        <v>0</v>
      </c>
      <c r="AO237" s="169">
        <v>0</v>
      </c>
      <c r="AP237" s="163">
        <v>0</v>
      </c>
      <c r="AQ237" s="163">
        <v>0</v>
      </c>
      <c r="AR237" s="163">
        <v>0</v>
      </c>
    </row>
    <row r="238" spans="1:44" s="162" customFormat="1" ht="36" customHeight="1" x14ac:dyDescent="0.25">
      <c r="A238" s="162">
        <v>1</v>
      </c>
      <c r="B238" s="165">
        <v>214</v>
      </c>
      <c r="C238" s="155" t="s">
        <v>1126</v>
      </c>
      <c r="D238" s="157">
        <v>1937</v>
      </c>
      <c r="E238" s="157"/>
      <c r="F238" s="166" t="s">
        <v>261</v>
      </c>
      <c r="G238" s="157" t="s">
        <v>301</v>
      </c>
      <c r="H238" s="157" t="s">
        <v>305</v>
      </c>
      <c r="I238" s="161">
        <v>1585.9</v>
      </c>
      <c r="J238" s="161">
        <v>1585.9</v>
      </c>
      <c r="K238" s="161">
        <v>1465.1</v>
      </c>
      <c r="L238" s="167">
        <v>36</v>
      </c>
      <c r="M238" s="157" t="s">
        <v>259</v>
      </c>
      <c r="N238" s="157" t="s">
        <v>260</v>
      </c>
      <c r="O238" s="160" t="s">
        <v>262</v>
      </c>
      <c r="P238" s="161">
        <v>209545.8</v>
      </c>
      <c r="Q238" s="161">
        <v>0</v>
      </c>
      <c r="R238" s="161">
        <v>0</v>
      </c>
      <c r="S238" s="161">
        <v>209545.8</v>
      </c>
      <c r="T238" s="161">
        <v>132.13052525379908</v>
      </c>
      <c r="U238" s="161">
        <v>132.13052525379908</v>
      </c>
      <c r="V238" s="168">
        <v>132.13052525379908</v>
      </c>
      <c r="W238" s="168">
        <v>0</v>
      </c>
      <c r="X238" s="168">
        <f t="shared" si="20"/>
        <v>0</v>
      </c>
      <c r="Y238" s="163">
        <v>0</v>
      </c>
      <c r="Z238" s="163">
        <v>0</v>
      </c>
      <c r="AA238" s="163">
        <v>0</v>
      </c>
      <c r="AB238" s="163">
        <v>0</v>
      </c>
      <c r="AC238" s="163">
        <v>0</v>
      </c>
      <c r="AD238" s="163">
        <v>0</v>
      </c>
      <c r="AE238" s="163">
        <v>0</v>
      </c>
      <c r="AF238" s="169">
        <v>0</v>
      </c>
      <c r="AG238" s="163">
        <v>0</v>
      </c>
      <c r="AH238" s="163">
        <v>0</v>
      </c>
      <c r="AI238" s="163">
        <v>0</v>
      </c>
      <c r="AJ238" s="163">
        <v>0</v>
      </c>
      <c r="AK238" s="163">
        <v>0</v>
      </c>
      <c r="AL238" s="169">
        <v>0</v>
      </c>
      <c r="AM238" s="163">
        <v>0</v>
      </c>
      <c r="AN238" s="163">
        <v>0</v>
      </c>
      <c r="AO238" s="169">
        <v>0</v>
      </c>
      <c r="AP238" s="163">
        <v>0</v>
      </c>
      <c r="AQ238" s="163">
        <v>0</v>
      </c>
      <c r="AR238" s="163">
        <v>0</v>
      </c>
    </row>
    <row r="239" spans="1:44" s="162" customFormat="1" ht="36" customHeight="1" x14ac:dyDescent="0.25">
      <c r="B239" s="155" t="s">
        <v>725</v>
      </c>
      <c r="C239" s="170"/>
      <c r="D239" s="157" t="s">
        <v>855</v>
      </c>
      <c r="E239" s="157" t="s">
        <v>855</v>
      </c>
      <c r="F239" s="157" t="s">
        <v>855</v>
      </c>
      <c r="G239" s="157" t="s">
        <v>855</v>
      </c>
      <c r="H239" s="157" t="s">
        <v>855</v>
      </c>
      <c r="I239" s="158">
        <v>38189.1</v>
      </c>
      <c r="J239" s="158">
        <v>33999.300000000003</v>
      </c>
      <c r="K239" s="158">
        <v>33586.1</v>
      </c>
      <c r="L239" s="159">
        <v>1569</v>
      </c>
      <c r="M239" s="157" t="s">
        <v>855</v>
      </c>
      <c r="N239" s="157" t="s">
        <v>855</v>
      </c>
      <c r="O239" s="160" t="s">
        <v>855</v>
      </c>
      <c r="P239" s="158">
        <v>11570369.789999999</v>
      </c>
      <c r="Q239" s="158">
        <v>0</v>
      </c>
      <c r="R239" s="158">
        <v>0</v>
      </c>
      <c r="S239" s="158">
        <v>11570369.789999999</v>
      </c>
      <c r="T239" s="161">
        <v>302.975712703363</v>
      </c>
      <c r="U239" s="161">
        <v>5973.586655167127</v>
      </c>
      <c r="Y239" s="163"/>
      <c r="Z239" s="163"/>
      <c r="AA239" s="163"/>
      <c r="AB239" s="163"/>
      <c r="AC239" s="163"/>
      <c r="AD239" s="163"/>
      <c r="AE239" s="163"/>
      <c r="AF239" s="163"/>
      <c r="AG239" s="163"/>
      <c r="AH239" s="163"/>
      <c r="AI239" s="163"/>
      <c r="AJ239" s="163"/>
      <c r="AK239" s="163"/>
      <c r="AL239" s="163"/>
      <c r="AM239" s="163"/>
      <c r="AN239" s="163"/>
      <c r="AO239" s="163"/>
      <c r="AP239" s="163"/>
      <c r="AQ239" s="163"/>
      <c r="AR239" s="163"/>
    </row>
    <row r="240" spans="1:44" s="162" customFormat="1" ht="36" customHeight="1" x14ac:dyDescent="0.25">
      <c r="A240" s="162">
        <v>1</v>
      </c>
      <c r="B240" s="165">
        <v>215</v>
      </c>
      <c r="C240" s="155" t="s">
        <v>369</v>
      </c>
      <c r="D240" s="157">
        <v>1977</v>
      </c>
      <c r="E240" s="157">
        <v>2016</v>
      </c>
      <c r="F240" s="166" t="s">
        <v>304</v>
      </c>
      <c r="G240" s="157">
        <v>14</v>
      </c>
      <c r="H240" s="157" t="s">
        <v>297</v>
      </c>
      <c r="I240" s="161">
        <v>4634.7</v>
      </c>
      <c r="J240" s="161">
        <v>4158.8</v>
      </c>
      <c r="K240" s="161">
        <v>3801.6</v>
      </c>
      <c r="L240" s="167">
        <v>190</v>
      </c>
      <c r="M240" s="157" t="s">
        <v>259</v>
      </c>
      <c r="N240" s="157" t="s">
        <v>263</v>
      </c>
      <c r="O240" s="160" t="s">
        <v>312</v>
      </c>
      <c r="P240" s="161">
        <v>1217400.68</v>
      </c>
      <c r="Q240" s="161">
        <v>0</v>
      </c>
      <c r="R240" s="161">
        <v>0</v>
      </c>
      <c r="S240" s="161">
        <v>1217400.68</v>
      </c>
      <c r="T240" s="161">
        <v>262.67086974345699</v>
      </c>
      <c r="U240" s="161">
        <v>666.84921656202141</v>
      </c>
      <c r="V240" s="168">
        <v>666.84921656202141</v>
      </c>
      <c r="W240" s="168">
        <v>404.17834681856442</v>
      </c>
      <c r="X240" s="168">
        <f t="shared" ref="X240:X244" si="26">U240-T240</f>
        <v>404.17834681856442</v>
      </c>
      <c r="Y240" s="163">
        <v>0</v>
      </c>
      <c r="Z240" s="163">
        <v>0</v>
      </c>
      <c r="AA240" s="163">
        <v>0</v>
      </c>
      <c r="AB240" s="163">
        <v>0</v>
      </c>
      <c r="AC240" s="163">
        <v>0</v>
      </c>
      <c r="AD240" s="163">
        <v>0</v>
      </c>
      <c r="AE240" s="163">
        <v>0</v>
      </c>
      <c r="AF240" s="169">
        <v>0</v>
      </c>
      <c r="AG240" s="163">
        <v>346.6</v>
      </c>
      <c r="AH240" s="169">
        <f>8917.04*AG240/I240</f>
        <v>666.84921656202141</v>
      </c>
      <c r="AI240" s="163">
        <v>0</v>
      </c>
      <c r="AJ240" s="163">
        <v>0</v>
      </c>
      <c r="AK240" s="163">
        <v>0</v>
      </c>
      <c r="AL240" s="169">
        <v>0</v>
      </c>
      <c r="AM240" s="163">
        <v>0</v>
      </c>
      <c r="AN240" s="163">
        <v>0</v>
      </c>
      <c r="AO240" s="169">
        <v>0</v>
      </c>
      <c r="AP240" s="163">
        <v>0</v>
      </c>
      <c r="AQ240" s="163">
        <v>0</v>
      </c>
      <c r="AR240" s="163">
        <v>0</v>
      </c>
    </row>
    <row r="241" spans="1:44" s="162" customFormat="1" ht="36" customHeight="1" x14ac:dyDescent="0.25">
      <c r="A241" s="162">
        <v>1</v>
      </c>
      <c r="B241" s="165">
        <v>216</v>
      </c>
      <c r="C241" s="155" t="s">
        <v>370</v>
      </c>
      <c r="D241" s="157">
        <v>1982</v>
      </c>
      <c r="E241" s="157">
        <v>2016</v>
      </c>
      <c r="F241" s="166" t="s">
        <v>304</v>
      </c>
      <c r="G241" s="157">
        <v>5</v>
      </c>
      <c r="H241" s="157" t="s">
        <v>344</v>
      </c>
      <c r="I241" s="161">
        <v>3913.2</v>
      </c>
      <c r="J241" s="161">
        <v>3443.4</v>
      </c>
      <c r="K241" s="161">
        <v>3443.4</v>
      </c>
      <c r="L241" s="167">
        <v>152</v>
      </c>
      <c r="M241" s="157" t="s">
        <v>259</v>
      </c>
      <c r="N241" s="157" t="s">
        <v>263</v>
      </c>
      <c r="O241" s="160" t="s">
        <v>312</v>
      </c>
      <c r="P241" s="161">
        <v>3757493.57</v>
      </c>
      <c r="Q241" s="161">
        <v>0</v>
      </c>
      <c r="R241" s="161">
        <v>0</v>
      </c>
      <c r="S241" s="161">
        <v>3757493.57</v>
      </c>
      <c r="T241" s="161">
        <v>960.20994837984256</v>
      </c>
      <c r="U241" s="161">
        <v>5973.586655167127</v>
      </c>
      <c r="V241" s="168">
        <v>5973.586655167127</v>
      </c>
      <c r="W241" s="168">
        <v>5013.3767067872841</v>
      </c>
      <c r="X241" s="168">
        <f t="shared" si="26"/>
        <v>5013.3767067872841</v>
      </c>
      <c r="Y241" s="163">
        <v>0</v>
      </c>
      <c r="Z241" s="163">
        <v>0</v>
      </c>
      <c r="AA241" s="163">
        <v>0</v>
      </c>
      <c r="AB241" s="163">
        <v>0</v>
      </c>
      <c r="AC241" s="163">
        <v>0</v>
      </c>
      <c r="AD241" s="163">
        <v>0</v>
      </c>
      <c r="AE241" s="163">
        <v>0</v>
      </c>
      <c r="AF241" s="169">
        <v>0</v>
      </c>
      <c r="AG241" s="163">
        <v>0</v>
      </c>
      <c r="AH241" s="163">
        <v>0</v>
      </c>
      <c r="AI241" s="163">
        <v>0</v>
      </c>
      <c r="AJ241" s="163">
        <v>0</v>
      </c>
      <c r="AK241" s="163">
        <v>2995.9</v>
      </c>
      <c r="AL241" s="169">
        <f>7802.61*AK241/I241</f>
        <v>5973.586655167127</v>
      </c>
      <c r="AM241" s="163">
        <v>0</v>
      </c>
      <c r="AN241" s="163">
        <v>0</v>
      </c>
      <c r="AO241" s="169">
        <v>0</v>
      </c>
      <c r="AP241" s="163">
        <v>0</v>
      </c>
      <c r="AQ241" s="163">
        <v>0</v>
      </c>
      <c r="AR241" s="163">
        <v>0</v>
      </c>
    </row>
    <row r="242" spans="1:44" s="162" customFormat="1" ht="36" customHeight="1" x14ac:dyDescent="0.25">
      <c r="A242" s="162">
        <v>1</v>
      </c>
      <c r="B242" s="165">
        <v>217</v>
      </c>
      <c r="C242" s="155" t="s">
        <v>371</v>
      </c>
      <c r="D242" s="157">
        <v>1995</v>
      </c>
      <c r="E242" s="157">
        <v>2015</v>
      </c>
      <c r="F242" s="166" t="s">
        <v>304</v>
      </c>
      <c r="G242" s="157">
        <v>9</v>
      </c>
      <c r="H242" s="157" t="s">
        <v>344</v>
      </c>
      <c r="I242" s="161">
        <v>12180.7</v>
      </c>
      <c r="J242" s="161">
        <v>10849.3</v>
      </c>
      <c r="K242" s="161">
        <v>10849.3</v>
      </c>
      <c r="L242" s="167">
        <v>500</v>
      </c>
      <c r="M242" s="157" t="s">
        <v>259</v>
      </c>
      <c r="N242" s="157" t="s">
        <v>263</v>
      </c>
      <c r="O242" s="160" t="s">
        <v>312</v>
      </c>
      <c r="P242" s="161">
        <v>174120.8</v>
      </c>
      <c r="Q242" s="161">
        <v>0</v>
      </c>
      <c r="R242" s="161">
        <v>0</v>
      </c>
      <c r="S242" s="161">
        <v>174120.8</v>
      </c>
      <c r="T242" s="161">
        <v>14.294810643066489</v>
      </c>
      <c r="U242" s="161">
        <v>14.294810643066489</v>
      </c>
      <c r="V242" s="168">
        <v>14.294810643066489</v>
      </c>
      <c r="W242" s="168">
        <v>0</v>
      </c>
      <c r="X242" s="168">
        <f t="shared" si="26"/>
        <v>0</v>
      </c>
      <c r="Y242" s="163">
        <v>0</v>
      </c>
      <c r="Z242" s="163">
        <v>0</v>
      </c>
      <c r="AA242" s="163">
        <v>0</v>
      </c>
      <c r="AB242" s="163">
        <v>0</v>
      </c>
      <c r="AC242" s="163">
        <v>0</v>
      </c>
      <c r="AD242" s="163">
        <v>0</v>
      </c>
      <c r="AE242" s="163">
        <v>0</v>
      </c>
      <c r="AF242" s="169">
        <v>0</v>
      </c>
      <c r="AG242" s="163">
        <v>0</v>
      </c>
      <c r="AH242" s="163">
        <v>0</v>
      </c>
      <c r="AI242" s="163">
        <v>0</v>
      </c>
      <c r="AJ242" s="163">
        <v>0</v>
      </c>
      <c r="AK242" s="163">
        <v>0</v>
      </c>
      <c r="AL242" s="169">
        <v>0</v>
      </c>
      <c r="AM242" s="163">
        <v>0</v>
      </c>
      <c r="AN242" s="163">
        <v>0</v>
      </c>
      <c r="AO242" s="169">
        <v>0</v>
      </c>
      <c r="AP242" s="163">
        <v>0</v>
      </c>
      <c r="AQ242" s="163">
        <v>0</v>
      </c>
      <c r="AR242" s="163">
        <v>0</v>
      </c>
    </row>
    <row r="243" spans="1:44" s="162" customFormat="1" ht="36" customHeight="1" x14ac:dyDescent="0.25">
      <c r="A243" s="162">
        <v>1</v>
      </c>
      <c r="B243" s="165">
        <v>218</v>
      </c>
      <c r="C243" s="155" t="s">
        <v>1504</v>
      </c>
      <c r="D243" s="157">
        <v>1981</v>
      </c>
      <c r="E243" s="157">
        <v>2015</v>
      </c>
      <c r="F243" s="166" t="s">
        <v>261</v>
      </c>
      <c r="G243" s="157">
        <v>9</v>
      </c>
      <c r="H243" s="157" t="s">
        <v>301</v>
      </c>
      <c r="I243" s="161">
        <v>8863.2999999999993</v>
      </c>
      <c r="J243" s="161">
        <v>7831.5</v>
      </c>
      <c r="K243" s="161">
        <v>7831.5</v>
      </c>
      <c r="L243" s="167">
        <v>357</v>
      </c>
      <c r="M243" s="157" t="s">
        <v>259</v>
      </c>
      <c r="N243" s="157" t="s">
        <v>263</v>
      </c>
      <c r="O243" s="160" t="s">
        <v>312</v>
      </c>
      <c r="P243" s="161">
        <v>6300657.04</v>
      </c>
      <c r="Q243" s="161">
        <v>0</v>
      </c>
      <c r="R243" s="161">
        <v>0</v>
      </c>
      <c r="S243" s="161">
        <v>6300657.04</v>
      </c>
      <c r="T243" s="161">
        <v>710.87033497681455</v>
      </c>
      <c r="U243" s="161">
        <v>1109.2031184773166</v>
      </c>
      <c r="V243" s="168">
        <v>1109.2031184773166</v>
      </c>
      <c r="W243" s="168">
        <v>398.33278350050205</v>
      </c>
      <c r="X243" s="168">
        <f t="shared" si="26"/>
        <v>398.33278350050205</v>
      </c>
      <c r="Y243" s="163">
        <v>0</v>
      </c>
      <c r="Z243" s="163">
        <v>0</v>
      </c>
      <c r="AA243" s="163">
        <v>0</v>
      </c>
      <c r="AB243" s="163">
        <v>0</v>
      </c>
      <c r="AC243" s="163">
        <v>0</v>
      </c>
      <c r="AD243" s="163">
        <v>0</v>
      </c>
      <c r="AE243" s="163">
        <v>4</v>
      </c>
      <c r="AF243" s="169">
        <f>2457800*AE243/I243</f>
        <v>1109.2031184773166</v>
      </c>
      <c r="AG243" s="163">
        <v>0</v>
      </c>
      <c r="AH243" s="163">
        <v>0</v>
      </c>
      <c r="AI243" s="163">
        <v>0</v>
      </c>
      <c r="AJ243" s="163">
        <v>0</v>
      </c>
      <c r="AK243" s="163">
        <v>0</v>
      </c>
      <c r="AL243" s="169">
        <v>0</v>
      </c>
      <c r="AM243" s="163">
        <v>0</v>
      </c>
      <c r="AN243" s="163">
        <v>0</v>
      </c>
      <c r="AO243" s="169">
        <v>0</v>
      </c>
      <c r="AP243" s="163">
        <v>0</v>
      </c>
      <c r="AQ243" s="163">
        <v>0</v>
      </c>
      <c r="AR243" s="163">
        <v>0</v>
      </c>
    </row>
    <row r="244" spans="1:44" s="162" customFormat="1" ht="36" customHeight="1" x14ac:dyDescent="0.25">
      <c r="A244" s="162">
        <v>1</v>
      </c>
      <c r="B244" s="165">
        <v>219</v>
      </c>
      <c r="C244" s="155" t="s">
        <v>372</v>
      </c>
      <c r="D244" s="157">
        <v>1982</v>
      </c>
      <c r="E244" s="157">
        <v>2015</v>
      </c>
      <c r="F244" s="166" t="s">
        <v>311</v>
      </c>
      <c r="G244" s="157">
        <v>9</v>
      </c>
      <c r="H244" s="157" t="s">
        <v>301</v>
      </c>
      <c r="I244" s="161">
        <v>8597.2000000000007</v>
      </c>
      <c r="J244" s="161">
        <v>7716.3</v>
      </c>
      <c r="K244" s="161">
        <v>7660.3</v>
      </c>
      <c r="L244" s="167">
        <v>370</v>
      </c>
      <c r="M244" s="157" t="s">
        <v>259</v>
      </c>
      <c r="N244" s="157" t="s">
        <v>263</v>
      </c>
      <c r="O244" s="160" t="s">
        <v>312</v>
      </c>
      <c r="P244" s="161">
        <v>120697.7</v>
      </c>
      <c r="Q244" s="161">
        <v>0</v>
      </c>
      <c r="R244" s="161">
        <v>0</v>
      </c>
      <c r="S244" s="161">
        <v>120697.7</v>
      </c>
      <c r="T244" s="161">
        <v>14.039187177220489</v>
      </c>
      <c r="U244" s="161">
        <v>14.039187177220489</v>
      </c>
      <c r="V244" s="168">
        <v>14.039187177220489</v>
      </c>
      <c r="W244" s="168">
        <v>0</v>
      </c>
      <c r="X244" s="168">
        <f t="shared" si="26"/>
        <v>0</v>
      </c>
      <c r="Y244" s="163">
        <v>0</v>
      </c>
      <c r="Z244" s="163">
        <v>0</v>
      </c>
      <c r="AA244" s="163">
        <v>0</v>
      </c>
      <c r="AB244" s="163">
        <v>0</v>
      </c>
      <c r="AC244" s="163">
        <v>0</v>
      </c>
      <c r="AD244" s="163">
        <v>0</v>
      </c>
      <c r="AE244" s="163">
        <v>0</v>
      </c>
      <c r="AF244" s="169">
        <v>0</v>
      </c>
      <c r="AG244" s="163">
        <v>0</v>
      </c>
      <c r="AH244" s="163">
        <v>0</v>
      </c>
      <c r="AI244" s="163">
        <v>0</v>
      </c>
      <c r="AJ244" s="163">
        <v>0</v>
      </c>
      <c r="AK244" s="163">
        <v>0</v>
      </c>
      <c r="AL244" s="169">
        <v>0</v>
      </c>
      <c r="AM244" s="163">
        <v>0</v>
      </c>
      <c r="AN244" s="163">
        <v>0</v>
      </c>
      <c r="AO244" s="169">
        <v>0</v>
      </c>
      <c r="AP244" s="163">
        <v>0</v>
      </c>
      <c r="AQ244" s="163">
        <v>0</v>
      </c>
      <c r="AR244" s="163">
        <v>0</v>
      </c>
    </row>
    <row r="245" spans="1:44" s="162" customFormat="1" ht="36" customHeight="1" x14ac:dyDescent="0.25">
      <c r="B245" s="155" t="s">
        <v>780</v>
      </c>
      <c r="C245" s="170"/>
      <c r="D245" s="157" t="s">
        <v>855</v>
      </c>
      <c r="E245" s="157" t="s">
        <v>855</v>
      </c>
      <c r="F245" s="157" t="s">
        <v>855</v>
      </c>
      <c r="G245" s="157" t="s">
        <v>855</v>
      </c>
      <c r="H245" s="157" t="s">
        <v>855</v>
      </c>
      <c r="I245" s="158">
        <v>91721.91</v>
      </c>
      <c r="J245" s="158">
        <v>72937.19</v>
      </c>
      <c r="K245" s="158">
        <v>69950.03</v>
      </c>
      <c r="L245" s="159">
        <v>3374</v>
      </c>
      <c r="M245" s="157" t="s">
        <v>855</v>
      </c>
      <c r="N245" s="157" t="s">
        <v>855</v>
      </c>
      <c r="O245" s="160" t="s">
        <v>855</v>
      </c>
      <c r="P245" s="158">
        <v>65365711.729999989</v>
      </c>
      <c r="Q245" s="158">
        <v>0</v>
      </c>
      <c r="R245" s="158">
        <v>0</v>
      </c>
      <c r="S245" s="158">
        <v>65365711.729999989</v>
      </c>
      <c r="T245" s="161">
        <v>712.65100922996464</v>
      </c>
      <c r="U245" s="161">
        <v>8585.684180849039</v>
      </c>
      <c r="Y245" s="163"/>
      <c r="Z245" s="163"/>
      <c r="AA245" s="163"/>
      <c r="AB245" s="163"/>
      <c r="AC245" s="163"/>
      <c r="AD245" s="163"/>
      <c r="AE245" s="163"/>
      <c r="AF245" s="163"/>
      <c r="AG245" s="163"/>
      <c r="AH245" s="163"/>
      <c r="AI245" s="163"/>
      <c r="AJ245" s="163"/>
      <c r="AK245" s="163"/>
      <c r="AL245" s="163"/>
      <c r="AM245" s="163"/>
      <c r="AN245" s="163"/>
      <c r="AO245" s="163"/>
      <c r="AP245" s="163"/>
      <c r="AQ245" s="163"/>
      <c r="AR245" s="163"/>
    </row>
    <row r="246" spans="1:44" s="162" customFormat="1" ht="36" customHeight="1" x14ac:dyDescent="0.25">
      <c r="A246" s="162">
        <v>1</v>
      </c>
      <c r="B246" s="165">
        <v>220</v>
      </c>
      <c r="C246" s="155" t="s">
        <v>590</v>
      </c>
      <c r="D246" s="157">
        <v>1987</v>
      </c>
      <c r="E246" s="157"/>
      <c r="F246" s="166" t="s">
        <v>261</v>
      </c>
      <c r="G246" s="157">
        <v>10</v>
      </c>
      <c r="H246" s="157" t="s">
        <v>297</v>
      </c>
      <c r="I246" s="161">
        <v>4253.2</v>
      </c>
      <c r="J246" s="161">
        <v>3669.9</v>
      </c>
      <c r="K246" s="161">
        <v>3245.8</v>
      </c>
      <c r="L246" s="167">
        <v>147</v>
      </c>
      <c r="M246" s="157" t="s">
        <v>259</v>
      </c>
      <c r="N246" s="157" t="s">
        <v>334</v>
      </c>
      <c r="O246" s="160" t="s">
        <v>671</v>
      </c>
      <c r="P246" s="161">
        <v>3589738.75</v>
      </c>
      <c r="Q246" s="161">
        <v>0</v>
      </c>
      <c r="R246" s="161">
        <v>0</v>
      </c>
      <c r="S246" s="161">
        <v>3589738.75</v>
      </c>
      <c r="T246" s="161">
        <v>844.0089226935014</v>
      </c>
      <c r="U246" s="161">
        <v>1251.6970751434214</v>
      </c>
      <c r="V246" s="168">
        <v>1251.6970751434214</v>
      </c>
      <c r="W246" s="168">
        <v>407.68815244992004</v>
      </c>
      <c r="X246" s="168">
        <f t="shared" ref="X246:X271" si="27">U246-T246</f>
        <v>407.68815244992004</v>
      </c>
      <c r="Y246" s="163">
        <v>0</v>
      </c>
      <c r="Z246" s="163">
        <v>0</v>
      </c>
      <c r="AA246" s="163">
        <v>0</v>
      </c>
      <c r="AB246" s="163">
        <v>0</v>
      </c>
      <c r="AC246" s="163">
        <v>0</v>
      </c>
      <c r="AD246" s="163">
        <v>0</v>
      </c>
      <c r="AE246" s="163">
        <v>2</v>
      </c>
      <c r="AF246" s="169">
        <f>2661859*AE246/I246</f>
        <v>1251.6970751434214</v>
      </c>
      <c r="AG246" s="163">
        <v>0</v>
      </c>
      <c r="AH246" s="163">
        <v>0</v>
      </c>
      <c r="AI246" s="163">
        <v>0</v>
      </c>
      <c r="AJ246" s="163">
        <v>0</v>
      </c>
      <c r="AK246" s="163">
        <v>0</v>
      </c>
      <c r="AL246" s="169">
        <v>0</v>
      </c>
      <c r="AM246" s="163">
        <v>0</v>
      </c>
      <c r="AN246" s="163">
        <v>0</v>
      </c>
      <c r="AO246" s="169">
        <v>0</v>
      </c>
      <c r="AP246" s="163">
        <v>0</v>
      </c>
      <c r="AQ246" s="163">
        <v>0</v>
      </c>
      <c r="AR246" s="163">
        <v>0</v>
      </c>
    </row>
    <row r="247" spans="1:44" s="162" customFormat="1" ht="36" customHeight="1" x14ac:dyDescent="0.25">
      <c r="A247" s="162">
        <v>1</v>
      </c>
      <c r="B247" s="165">
        <v>221</v>
      </c>
      <c r="C247" s="155" t="s">
        <v>594</v>
      </c>
      <c r="D247" s="157">
        <v>1967</v>
      </c>
      <c r="E247" s="157"/>
      <c r="F247" s="166" t="s">
        <v>261</v>
      </c>
      <c r="G247" s="157">
        <v>5</v>
      </c>
      <c r="H247" s="157" t="s">
        <v>301</v>
      </c>
      <c r="I247" s="161">
        <v>3578.24</v>
      </c>
      <c r="J247" s="161">
        <v>3300</v>
      </c>
      <c r="K247" s="161">
        <v>3012.01</v>
      </c>
      <c r="L247" s="167">
        <v>117</v>
      </c>
      <c r="M247" s="157" t="s">
        <v>259</v>
      </c>
      <c r="N247" s="157" t="s">
        <v>263</v>
      </c>
      <c r="O247" s="160" t="s">
        <v>672</v>
      </c>
      <c r="P247" s="161">
        <v>130936.07</v>
      </c>
      <c r="Q247" s="161">
        <v>0</v>
      </c>
      <c r="R247" s="161">
        <v>0</v>
      </c>
      <c r="S247" s="161">
        <v>130936.07</v>
      </c>
      <c r="T247" s="161">
        <v>36.592310744947241</v>
      </c>
      <c r="U247" s="161">
        <v>36.592310744947241</v>
      </c>
      <c r="V247" s="168">
        <v>36.592310744947241</v>
      </c>
      <c r="W247" s="168">
        <v>0</v>
      </c>
      <c r="X247" s="168">
        <f t="shared" si="27"/>
        <v>0</v>
      </c>
      <c r="Y247" s="163">
        <v>0</v>
      </c>
      <c r="Z247" s="163">
        <v>0</v>
      </c>
      <c r="AA247" s="163">
        <v>0</v>
      </c>
      <c r="AB247" s="163">
        <v>0</v>
      </c>
      <c r="AC247" s="163">
        <v>0</v>
      </c>
      <c r="AD247" s="163">
        <v>0</v>
      </c>
      <c r="AE247" s="163">
        <v>0</v>
      </c>
      <c r="AF247" s="169">
        <v>0</v>
      </c>
      <c r="AG247" s="163">
        <v>0</v>
      </c>
      <c r="AH247" s="163">
        <v>0</v>
      </c>
      <c r="AI247" s="163">
        <v>0</v>
      </c>
      <c r="AJ247" s="163">
        <v>0</v>
      </c>
      <c r="AK247" s="163">
        <v>0</v>
      </c>
      <c r="AL247" s="169">
        <v>0</v>
      </c>
      <c r="AM247" s="163">
        <v>0</v>
      </c>
      <c r="AN247" s="163">
        <v>0</v>
      </c>
      <c r="AO247" s="169">
        <v>0</v>
      </c>
      <c r="AP247" s="163">
        <v>0</v>
      </c>
      <c r="AQ247" s="163">
        <v>0</v>
      </c>
      <c r="AR247" s="163">
        <v>0</v>
      </c>
    </row>
    <row r="248" spans="1:44" s="162" customFormat="1" ht="36" customHeight="1" x14ac:dyDescent="0.25">
      <c r="A248" s="162">
        <v>1</v>
      </c>
      <c r="B248" s="165">
        <v>222</v>
      </c>
      <c r="C248" s="155" t="s">
        <v>595</v>
      </c>
      <c r="D248" s="157">
        <v>1965</v>
      </c>
      <c r="E248" s="157"/>
      <c r="F248" s="166" t="s">
        <v>261</v>
      </c>
      <c r="G248" s="157">
        <v>5</v>
      </c>
      <c r="H248" s="157" t="s">
        <v>296</v>
      </c>
      <c r="I248" s="161">
        <v>4985.66</v>
      </c>
      <c r="J248" s="161">
        <v>2392.1999999999998</v>
      </c>
      <c r="K248" s="161">
        <v>2300.6</v>
      </c>
      <c r="L248" s="167">
        <v>185</v>
      </c>
      <c r="M248" s="157" t="s">
        <v>259</v>
      </c>
      <c r="N248" s="157" t="s">
        <v>263</v>
      </c>
      <c r="O248" s="160" t="s">
        <v>673</v>
      </c>
      <c r="P248" s="161">
        <v>143632.79</v>
      </c>
      <c r="Q248" s="161">
        <v>0</v>
      </c>
      <c r="R248" s="161">
        <v>0</v>
      </c>
      <c r="S248" s="161">
        <v>143632.79</v>
      </c>
      <c r="T248" s="161">
        <v>28.809182736087099</v>
      </c>
      <c r="U248" s="161">
        <v>28.809182736087099</v>
      </c>
      <c r="V248" s="168">
        <v>28.809182736087099</v>
      </c>
      <c r="W248" s="168">
        <v>0</v>
      </c>
      <c r="X248" s="168">
        <f t="shared" si="27"/>
        <v>0</v>
      </c>
      <c r="Y248" s="163">
        <v>0</v>
      </c>
      <c r="Z248" s="163">
        <v>0</v>
      </c>
      <c r="AA248" s="163">
        <v>0</v>
      </c>
      <c r="AB248" s="163">
        <v>0</v>
      </c>
      <c r="AC248" s="163">
        <v>0</v>
      </c>
      <c r="AD248" s="163">
        <v>0</v>
      </c>
      <c r="AE248" s="163">
        <v>0</v>
      </c>
      <c r="AF248" s="169">
        <v>0</v>
      </c>
      <c r="AG248" s="163">
        <v>0</v>
      </c>
      <c r="AH248" s="163">
        <v>0</v>
      </c>
      <c r="AI248" s="163">
        <v>0</v>
      </c>
      <c r="AJ248" s="163">
        <v>0</v>
      </c>
      <c r="AK248" s="163">
        <v>0</v>
      </c>
      <c r="AL248" s="169">
        <v>0</v>
      </c>
      <c r="AM248" s="163">
        <v>0</v>
      </c>
      <c r="AN248" s="163">
        <v>0</v>
      </c>
      <c r="AO248" s="169">
        <v>0</v>
      </c>
      <c r="AP248" s="163">
        <v>0</v>
      </c>
      <c r="AQ248" s="163">
        <v>0</v>
      </c>
      <c r="AR248" s="163">
        <v>0</v>
      </c>
    </row>
    <row r="249" spans="1:44" s="162" customFormat="1" ht="36" customHeight="1" x14ac:dyDescent="0.25">
      <c r="A249" s="162">
        <v>1</v>
      </c>
      <c r="B249" s="165">
        <v>223</v>
      </c>
      <c r="C249" s="155" t="s">
        <v>598</v>
      </c>
      <c r="D249" s="157">
        <v>1993</v>
      </c>
      <c r="E249" s="157"/>
      <c r="F249" s="166" t="s">
        <v>304</v>
      </c>
      <c r="G249" s="157">
        <v>9</v>
      </c>
      <c r="H249" s="157" t="s">
        <v>296</v>
      </c>
      <c r="I249" s="161">
        <v>5060.3</v>
      </c>
      <c r="J249" s="161">
        <v>5060.3</v>
      </c>
      <c r="K249" s="161">
        <v>5060.3</v>
      </c>
      <c r="L249" s="167">
        <v>206</v>
      </c>
      <c r="M249" s="157" t="s">
        <v>259</v>
      </c>
      <c r="N249" s="157" t="s">
        <v>263</v>
      </c>
      <c r="O249" s="160" t="s">
        <v>674</v>
      </c>
      <c r="P249" s="161">
        <v>3407945.42</v>
      </c>
      <c r="Q249" s="161">
        <v>0</v>
      </c>
      <c r="R249" s="161">
        <v>0</v>
      </c>
      <c r="S249" s="161">
        <v>3407945.42</v>
      </c>
      <c r="T249" s="161">
        <v>673.46707112226545</v>
      </c>
      <c r="U249" s="161">
        <v>971.40485741952057</v>
      </c>
      <c r="V249" s="168">
        <v>971.40485741952057</v>
      </c>
      <c r="W249" s="168">
        <v>297.93778629725512</v>
      </c>
      <c r="X249" s="168">
        <f t="shared" si="27"/>
        <v>297.93778629725512</v>
      </c>
      <c r="Y249" s="163">
        <v>0</v>
      </c>
      <c r="Z249" s="163">
        <v>0</v>
      </c>
      <c r="AA249" s="163">
        <v>0</v>
      </c>
      <c r="AB249" s="163">
        <v>0</v>
      </c>
      <c r="AC249" s="163">
        <v>0</v>
      </c>
      <c r="AD249" s="163">
        <v>0</v>
      </c>
      <c r="AE249" s="163">
        <v>2</v>
      </c>
      <c r="AF249" s="169">
        <f>2457800*AE249/I249</f>
        <v>971.40485741952057</v>
      </c>
      <c r="AG249" s="163">
        <v>0</v>
      </c>
      <c r="AH249" s="163">
        <v>0</v>
      </c>
      <c r="AI249" s="163">
        <v>0</v>
      </c>
      <c r="AJ249" s="163">
        <v>0</v>
      </c>
      <c r="AK249" s="163">
        <v>0</v>
      </c>
      <c r="AL249" s="169">
        <v>0</v>
      </c>
      <c r="AM249" s="163">
        <v>0</v>
      </c>
      <c r="AN249" s="163">
        <v>0</v>
      </c>
      <c r="AO249" s="169">
        <v>0</v>
      </c>
      <c r="AP249" s="163">
        <v>0</v>
      </c>
      <c r="AQ249" s="163">
        <v>0</v>
      </c>
      <c r="AR249" s="163">
        <v>0</v>
      </c>
    </row>
    <row r="250" spans="1:44" s="162" customFormat="1" ht="36" customHeight="1" x14ac:dyDescent="0.25">
      <c r="A250" s="162">
        <v>1</v>
      </c>
      <c r="B250" s="165">
        <v>224</v>
      </c>
      <c r="C250" s="155" t="s">
        <v>600</v>
      </c>
      <c r="D250" s="157">
        <v>1959</v>
      </c>
      <c r="E250" s="157"/>
      <c r="F250" s="166" t="s">
        <v>261</v>
      </c>
      <c r="G250" s="157">
        <v>2</v>
      </c>
      <c r="H250" s="157" t="s">
        <v>296</v>
      </c>
      <c r="I250" s="161">
        <v>608.20000000000005</v>
      </c>
      <c r="J250" s="161">
        <v>564.4</v>
      </c>
      <c r="K250" s="161">
        <v>525.79999999999995</v>
      </c>
      <c r="L250" s="167">
        <v>29</v>
      </c>
      <c r="M250" s="157" t="s">
        <v>259</v>
      </c>
      <c r="N250" s="157" t="s">
        <v>263</v>
      </c>
      <c r="O250" s="160" t="s">
        <v>672</v>
      </c>
      <c r="P250" s="161">
        <v>1860691.51</v>
      </c>
      <c r="Q250" s="161">
        <v>0</v>
      </c>
      <c r="R250" s="161">
        <v>0</v>
      </c>
      <c r="S250" s="161">
        <v>1860691.51</v>
      </c>
      <c r="T250" s="161">
        <v>3059.3415159487008</v>
      </c>
      <c r="U250" s="161">
        <v>7330.6806971390988</v>
      </c>
      <c r="V250" s="168">
        <v>7330.6806971390988</v>
      </c>
      <c r="W250" s="168">
        <v>4271.3391811903984</v>
      </c>
      <c r="X250" s="168">
        <f t="shared" si="27"/>
        <v>4271.3391811903984</v>
      </c>
      <c r="Y250" s="163">
        <v>0</v>
      </c>
      <c r="Z250" s="163">
        <v>0</v>
      </c>
      <c r="AA250" s="163">
        <v>0</v>
      </c>
      <c r="AB250" s="163">
        <v>0</v>
      </c>
      <c r="AC250" s="163">
        <v>0</v>
      </c>
      <c r="AD250" s="163">
        <v>0</v>
      </c>
      <c r="AE250" s="163">
        <v>0</v>
      </c>
      <c r="AF250" s="169">
        <v>0</v>
      </c>
      <c r="AG250" s="163">
        <v>500</v>
      </c>
      <c r="AH250" s="169">
        <f t="shared" ref="AH250:AH252" si="28">8917.04*AG250/I250</f>
        <v>7330.6806971390988</v>
      </c>
      <c r="AI250" s="163">
        <v>0</v>
      </c>
      <c r="AJ250" s="163">
        <v>0</v>
      </c>
      <c r="AK250" s="163">
        <v>0</v>
      </c>
      <c r="AL250" s="169">
        <v>0</v>
      </c>
      <c r="AM250" s="163">
        <v>0</v>
      </c>
      <c r="AN250" s="163">
        <v>0</v>
      </c>
      <c r="AO250" s="169">
        <v>0</v>
      </c>
      <c r="AP250" s="163">
        <v>0</v>
      </c>
      <c r="AQ250" s="163">
        <v>0</v>
      </c>
      <c r="AR250" s="163">
        <v>0</v>
      </c>
    </row>
    <row r="251" spans="1:44" s="162" customFormat="1" ht="36" customHeight="1" x14ac:dyDescent="0.25">
      <c r="A251" s="162">
        <v>1</v>
      </c>
      <c r="B251" s="165">
        <v>225</v>
      </c>
      <c r="C251" s="155" t="s">
        <v>603</v>
      </c>
      <c r="D251" s="157">
        <v>1965</v>
      </c>
      <c r="E251" s="157"/>
      <c r="F251" s="166" t="s">
        <v>261</v>
      </c>
      <c r="G251" s="157">
        <v>5</v>
      </c>
      <c r="H251" s="157" t="s">
        <v>296</v>
      </c>
      <c r="I251" s="161">
        <v>2026.2</v>
      </c>
      <c r="J251" s="161">
        <v>1684.6</v>
      </c>
      <c r="K251" s="161">
        <v>1684.6</v>
      </c>
      <c r="L251" s="167">
        <v>76</v>
      </c>
      <c r="M251" s="157" t="s">
        <v>259</v>
      </c>
      <c r="N251" s="157" t="s">
        <v>263</v>
      </c>
      <c r="O251" s="160" t="s">
        <v>674</v>
      </c>
      <c r="P251" s="161">
        <v>2404378.48</v>
      </c>
      <c r="Q251" s="161">
        <v>0</v>
      </c>
      <c r="R251" s="161">
        <v>0</v>
      </c>
      <c r="S251" s="161">
        <v>2404378.48</v>
      </c>
      <c r="T251" s="161">
        <v>1186.6442009673281</v>
      </c>
      <c r="U251" s="161">
        <v>2383.510445168296</v>
      </c>
      <c r="V251" s="168">
        <v>2383.510445168296</v>
      </c>
      <c r="W251" s="168">
        <v>1196.8662442009679</v>
      </c>
      <c r="X251" s="168">
        <f t="shared" si="27"/>
        <v>1196.8662442009679</v>
      </c>
      <c r="Y251" s="163">
        <v>0</v>
      </c>
      <c r="Z251" s="163">
        <v>0</v>
      </c>
      <c r="AA251" s="163">
        <v>0</v>
      </c>
      <c r="AB251" s="163">
        <v>0</v>
      </c>
      <c r="AC251" s="163">
        <v>0</v>
      </c>
      <c r="AD251" s="163">
        <v>0</v>
      </c>
      <c r="AE251" s="163">
        <v>0</v>
      </c>
      <c r="AF251" s="169">
        <v>0</v>
      </c>
      <c r="AG251" s="163">
        <v>541.6</v>
      </c>
      <c r="AH251" s="169">
        <f t="shared" si="28"/>
        <v>2383.510445168296</v>
      </c>
      <c r="AI251" s="163">
        <v>0</v>
      </c>
      <c r="AJ251" s="163">
        <v>0</v>
      </c>
      <c r="AK251" s="163">
        <v>0</v>
      </c>
      <c r="AL251" s="169">
        <v>0</v>
      </c>
      <c r="AM251" s="163">
        <v>0</v>
      </c>
      <c r="AN251" s="163">
        <v>0</v>
      </c>
      <c r="AO251" s="169">
        <v>0</v>
      </c>
      <c r="AP251" s="163">
        <v>0</v>
      </c>
      <c r="AQ251" s="163">
        <v>0</v>
      </c>
      <c r="AR251" s="163">
        <v>0</v>
      </c>
    </row>
    <row r="252" spans="1:44" s="162" customFormat="1" ht="36" customHeight="1" x14ac:dyDescent="0.25">
      <c r="A252" s="162">
        <v>1</v>
      </c>
      <c r="B252" s="165">
        <v>226</v>
      </c>
      <c r="C252" s="155" t="s">
        <v>604</v>
      </c>
      <c r="D252" s="157">
        <v>1963</v>
      </c>
      <c r="E252" s="157"/>
      <c r="F252" s="166" t="s">
        <v>261</v>
      </c>
      <c r="G252" s="157">
        <v>2</v>
      </c>
      <c r="H252" s="157" t="s">
        <v>296</v>
      </c>
      <c r="I252" s="161">
        <v>429.2</v>
      </c>
      <c r="J252" s="161">
        <v>389</v>
      </c>
      <c r="K252" s="161">
        <v>389</v>
      </c>
      <c r="L252" s="167">
        <v>13</v>
      </c>
      <c r="M252" s="157" t="s">
        <v>259</v>
      </c>
      <c r="N252" s="157" t="s">
        <v>263</v>
      </c>
      <c r="O252" s="160" t="s">
        <v>675</v>
      </c>
      <c r="P252" s="161">
        <v>1323171.2200000002</v>
      </c>
      <c r="Q252" s="161">
        <v>0</v>
      </c>
      <c r="R252" s="161">
        <v>0</v>
      </c>
      <c r="S252" s="161">
        <v>1323171.2200000002</v>
      </c>
      <c r="T252" s="161">
        <v>3082.8779589934766</v>
      </c>
      <c r="U252" s="161">
        <v>8127.5536999068045</v>
      </c>
      <c r="V252" s="168">
        <v>8127.5536999068045</v>
      </c>
      <c r="W252" s="168">
        <v>5044.6757409133279</v>
      </c>
      <c r="X252" s="168">
        <f t="shared" si="27"/>
        <v>5044.6757409133279</v>
      </c>
      <c r="Y252" s="163">
        <v>0</v>
      </c>
      <c r="Z252" s="163">
        <v>0</v>
      </c>
      <c r="AA252" s="163">
        <v>0</v>
      </c>
      <c r="AB252" s="163">
        <v>0</v>
      </c>
      <c r="AC252" s="163">
        <v>0</v>
      </c>
      <c r="AD252" s="163">
        <v>0</v>
      </c>
      <c r="AE252" s="163">
        <v>0</v>
      </c>
      <c r="AF252" s="169">
        <v>0</v>
      </c>
      <c r="AG252" s="163">
        <v>391.2</v>
      </c>
      <c r="AH252" s="169">
        <f t="shared" si="28"/>
        <v>8127.5536999068045</v>
      </c>
      <c r="AI252" s="163">
        <v>0</v>
      </c>
      <c r="AJ252" s="163">
        <v>0</v>
      </c>
      <c r="AK252" s="163">
        <v>0</v>
      </c>
      <c r="AL252" s="169">
        <v>0</v>
      </c>
      <c r="AM252" s="163">
        <v>0</v>
      </c>
      <c r="AN252" s="163">
        <v>0</v>
      </c>
      <c r="AO252" s="169">
        <v>0</v>
      </c>
      <c r="AP252" s="163">
        <v>0</v>
      </c>
      <c r="AQ252" s="163">
        <v>0</v>
      </c>
      <c r="AR252" s="163">
        <v>0</v>
      </c>
    </row>
    <row r="253" spans="1:44" s="162" customFormat="1" ht="36" customHeight="1" x14ac:dyDescent="0.25">
      <c r="A253" s="162">
        <v>1</v>
      </c>
      <c r="B253" s="165">
        <v>227</v>
      </c>
      <c r="C253" s="155" t="s">
        <v>605</v>
      </c>
      <c r="D253" s="157">
        <v>1987</v>
      </c>
      <c r="E253" s="157"/>
      <c r="F253" s="166" t="s">
        <v>261</v>
      </c>
      <c r="G253" s="157">
        <v>9</v>
      </c>
      <c r="H253" s="157" t="s">
        <v>296</v>
      </c>
      <c r="I253" s="161">
        <v>7472.7</v>
      </c>
      <c r="J253" s="161">
        <v>3451.84</v>
      </c>
      <c r="K253" s="161">
        <v>3451.84</v>
      </c>
      <c r="L253" s="167">
        <v>160</v>
      </c>
      <c r="M253" s="157" t="s">
        <v>259</v>
      </c>
      <c r="N253" s="157" t="s">
        <v>276</v>
      </c>
      <c r="O253" s="160" t="s">
        <v>262</v>
      </c>
      <c r="P253" s="161">
        <v>1623216.35</v>
      </c>
      <c r="Q253" s="161">
        <v>0</v>
      </c>
      <c r="R253" s="161">
        <v>0</v>
      </c>
      <c r="S253" s="161">
        <v>1623216.35</v>
      </c>
      <c r="T253" s="161">
        <v>217.2195257403616</v>
      </c>
      <c r="U253" s="161">
        <v>328.90387677813908</v>
      </c>
      <c r="V253" s="168">
        <v>328.90387677813908</v>
      </c>
      <c r="W253" s="168">
        <v>111.68435103777747</v>
      </c>
      <c r="X253" s="168">
        <f t="shared" si="27"/>
        <v>111.68435103777747</v>
      </c>
      <c r="Y253" s="163">
        <v>0</v>
      </c>
      <c r="Z253" s="163">
        <v>0</v>
      </c>
      <c r="AA253" s="163">
        <v>0</v>
      </c>
      <c r="AB253" s="163">
        <v>0</v>
      </c>
      <c r="AC253" s="163">
        <v>0</v>
      </c>
      <c r="AD253" s="163">
        <v>0</v>
      </c>
      <c r="AE253" s="163">
        <v>1</v>
      </c>
      <c r="AF253" s="169">
        <f>2457800*AE253/I253</f>
        <v>328.90387677813908</v>
      </c>
      <c r="AG253" s="163">
        <v>0</v>
      </c>
      <c r="AH253" s="163">
        <v>0</v>
      </c>
      <c r="AI253" s="163">
        <v>0</v>
      </c>
      <c r="AJ253" s="163">
        <v>0</v>
      </c>
      <c r="AK253" s="163">
        <v>0</v>
      </c>
      <c r="AL253" s="169">
        <v>0</v>
      </c>
      <c r="AM253" s="163">
        <v>0</v>
      </c>
      <c r="AN253" s="163">
        <v>0</v>
      </c>
      <c r="AO253" s="169">
        <v>0</v>
      </c>
      <c r="AP253" s="163">
        <v>0</v>
      </c>
      <c r="AQ253" s="163">
        <v>0</v>
      </c>
      <c r="AR253" s="163">
        <v>0</v>
      </c>
    </row>
    <row r="254" spans="1:44" s="162" customFormat="1" ht="36" customHeight="1" x14ac:dyDescent="0.25">
      <c r="A254" s="162">
        <v>1</v>
      </c>
      <c r="B254" s="165">
        <v>228</v>
      </c>
      <c r="C254" s="155" t="s">
        <v>607</v>
      </c>
      <c r="D254" s="157">
        <v>1917</v>
      </c>
      <c r="E254" s="157"/>
      <c r="F254" s="166" t="s">
        <v>261</v>
      </c>
      <c r="G254" s="157">
        <v>2</v>
      </c>
      <c r="H254" s="157" t="s">
        <v>297</v>
      </c>
      <c r="I254" s="161">
        <v>237.3</v>
      </c>
      <c r="J254" s="161">
        <v>207.2</v>
      </c>
      <c r="K254" s="161">
        <v>207.2</v>
      </c>
      <c r="L254" s="167">
        <v>13</v>
      </c>
      <c r="M254" s="157" t="s">
        <v>259</v>
      </c>
      <c r="N254" s="157" t="s">
        <v>260</v>
      </c>
      <c r="O254" s="160" t="s">
        <v>262</v>
      </c>
      <c r="P254" s="161">
        <v>833755.4800000001</v>
      </c>
      <c r="Q254" s="161">
        <v>0</v>
      </c>
      <c r="R254" s="161">
        <v>0</v>
      </c>
      <c r="S254" s="161">
        <v>833755.4800000001</v>
      </c>
      <c r="T254" s="161">
        <v>3513.5081331647707</v>
      </c>
      <c r="U254" s="161">
        <v>8112.8905857564268</v>
      </c>
      <c r="V254" s="168">
        <v>8112.8905857564268</v>
      </c>
      <c r="W254" s="168">
        <v>4599.3824525916561</v>
      </c>
      <c r="X254" s="168">
        <f t="shared" si="27"/>
        <v>4599.3824525916561</v>
      </c>
      <c r="Y254" s="163">
        <v>0</v>
      </c>
      <c r="Z254" s="163">
        <v>0</v>
      </c>
      <c r="AA254" s="163">
        <v>0</v>
      </c>
      <c r="AB254" s="163">
        <v>0</v>
      </c>
      <c r="AC254" s="163">
        <v>0</v>
      </c>
      <c r="AD254" s="163">
        <v>0</v>
      </c>
      <c r="AE254" s="163">
        <v>0</v>
      </c>
      <c r="AF254" s="169">
        <v>0</v>
      </c>
      <c r="AG254" s="163">
        <v>215.9</v>
      </c>
      <c r="AH254" s="169">
        <f t="shared" ref="AH254:AH259" si="29">8917.04*AG254/I254</f>
        <v>8112.8905857564268</v>
      </c>
      <c r="AI254" s="163">
        <v>0</v>
      </c>
      <c r="AJ254" s="163">
        <v>0</v>
      </c>
      <c r="AK254" s="163">
        <v>0</v>
      </c>
      <c r="AL254" s="169">
        <v>0</v>
      </c>
      <c r="AM254" s="163">
        <v>0</v>
      </c>
      <c r="AN254" s="163">
        <v>0</v>
      </c>
      <c r="AO254" s="169">
        <v>0</v>
      </c>
      <c r="AP254" s="163">
        <v>0</v>
      </c>
      <c r="AQ254" s="163">
        <v>0</v>
      </c>
      <c r="AR254" s="163">
        <v>0</v>
      </c>
    </row>
    <row r="255" spans="1:44" s="162" customFormat="1" ht="36" customHeight="1" x14ac:dyDescent="0.25">
      <c r="A255" s="162">
        <v>1</v>
      </c>
      <c r="B255" s="165">
        <v>229</v>
      </c>
      <c r="C255" s="155" t="s">
        <v>611</v>
      </c>
      <c r="D255" s="157">
        <v>1972</v>
      </c>
      <c r="E255" s="157"/>
      <c r="F255" s="166" t="s">
        <v>261</v>
      </c>
      <c r="G255" s="157">
        <v>5</v>
      </c>
      <c r="H255" s="157" t="s">
        <v>297</v>
      </c>
      <c r="I255" s="161">
        <v>1651.99</v>
      </c>
      <c r="J255" s="161">
        <v>1219.19</v>
      </c>
      <c r="K255" s="161">
        <v>1219.19</v>
      </c>
      <c r="L255" s="167">
        <v>231</v>
      </c>
      <c r="M255" s="157" t="s">
        <v>259</v>
      </c>
      <c r="N255" s="157" t="s">
        <v>334</v>
      </c>
      <c r="O255" s="160" t="s">
        <v>676</v>
      </c>
      <c r="P255" s="161">
        <v>1500690.63</v>
      </c>
      <c r="Q255" s="161">
        <v>0</v>
      </c>
      <c r="R255" s="161">
        <v>0</v>
      </c>
      <c r="S255" s="161">
        <v>1500690.63</v>
      </c>
      <c r="T255" s="161">
        <v>908.41387054401048</v>
      </c>
      <c r="U255" s="161">
        <v>3049.7325044340464</v>
      </c>
      <c r="V255" s="168">
        <v>3049.7325044340464</v>
      </c>
      <c r="W255" s="168">
        <v>2141.3186338900359</v>
      </c>
      <c r="X255" s="168">
        <f t="shared" si="27"/>
        <v>2141.3186338900359</v>
      </c>
      <c r="Y255" s="163">
        <v>0</v>
      </c>
      <c r="Z255" s="163">
        <v>0</v>
      </c>
      <c r="AA255" s="163">
        <v>0</v>
      </c>
      <c r="AB255" s="163">
        <v>0</v>
      </c>
      <c r="AC255" s="163">
        <v>0</v>
      </c>
      <c r="AD255" s="163">
        <v>0</v>
      </c>
      <c r="AE255" s="163">
        <v>0</v>
      </c>
      <c r="AF255" s="169">
        <v>0</v>
      </c>
      <c r="AG255" s="163">
        <v>565</v>
      </c>
      <c r="AH255" s="169">
        <f t="shared" si="29"/>
        <v>3049.7325044340464</v>
      </c>
      <c r="AI255" s="163">
        <v>0</v>
      </c>
      <c r="AJ255" s="163">
        <v>0</v>
      </c>
      <c r="AK255" s="163">
        <v>0</v>
      </c>
      <c r="AL255" s="169">
        <v>0</v>
      </c>
      <c r="AM255" s="163">
        <v>0</v>
      </c>
      <c r="AN255" s="163">
        <v>0</v>
      </c>
      <c r="AO255" s="169">
        <v>0</v>
      </c>
      <c r="AP255" s="163">
        <v>0</v>
      </c>
      <c r="AQ255" s="163">
        <v>0</v>
      </c>
      <c r="AR255" s="163">
        <v>0</v>
      </c>
    </row>
    <row r="256" spans="1:44" s="162" customFormat="1" ht="36" customHeight="1" x14ac:dyDescent="0.25">
      <c r="A256" s="162">
        <v>1</v>
      </c>
      <c r="B256" s="165">
        <v>230</v>
      </c>
      <c r="C256" s="155" t="s">
        <v>1052</v>
      </c>
      <c r="D256" s="157">
        <v>1965</v>
      </c>
      <c r="E256" s="157"/>
      <c r="F256" s="166" t="s">
        <v>261</v>
      </c>
      <c r="G256" s="157">
        <v>5</v>
      </c>
      <c r="H256" s="157" t="s">
        <v>301</v>
      </c>
      <c r="I256" s="161">
        <v>3471.4</v>
      </c>
      <c r="J256" s="161">
        <v>3417.4</v>
      </c>
      <c r="K256" s="161">
        <v>3417.4</v>
      </c>
      <c r="L256" s="167">
        <v>208</v>
      </c>
      <c r="M256" s="157" t="s">
        <v>259</v>
      </c>
      <c r="N256" s="157" t="s">
        <v>263</v>
      </c>
      <c r="O256" s="160" t="s">
        <v>674</v>
      </c>
      <c r="P256" s="161">
        <v>4876210.959999999</v>
      </c>
      <c r="Q256" s="161">
        <v>0</v>
      </c>
      <c r="R256" s="161">
        <v>0</v>
      </c>
      <c r="S256" s="161">
        <v>4876210.959999999</v>
      </c>
      <c r="T256" s="161">
        <v>1404.6813850319752</v>
      </c>
      <c r="U256" s="161">
        <v>2807.6063605461773</v>
      </c>
      <c r="V256" s="168">
        <v>2807.6063605461773</v>
      </c>
      <c r="W256" s="168">
        <v>1402.9249755142021</v>
      </c>
      <c r="X256" s="168">
        <f t="shared" si="27"/>
        <v>1402.9249755142021</v>
      </c>
      <c r="Y256" s="163">
        <v>0</v>
      </c>
      <c r="Z256" s="163">
        <v>0</v>
      </c>
      <c r="AA256" s="163">
        <v>0</v>
      </c>
      <c r="AB256" s="163">
        <v>0</v>
      </c>
      <c r="AC256" s="163">
        <v>0</v>
      </c>
      <c r="AD256" s="163">
        <v>0</v>
      </c>
      <c r="AE256" s="163">
        <v>0</v>
      </c>
      <c r="AF256" s="169">
        <v>0</v>
      </c>
      <c r="AG256" s="163">
        <v>1093</v>
      </c>
      <c r="AH256" s="169">
        <f t="shared" si="29"/>
        <v>2807.6063605461773</v>
      </c>
      <c r="AI256" s="163">
        <v>0</v>
      </c>
      <c r="AJ256" s="163">
        <v>0</v>
      </c>
      <c r="AK256" s="163">
        <v>0</v>
      </c>
      <c r="AL256" s="169">
        <v>0</v>
      </c>
      <c r="AM256" s="163">
        <v>0</v>
      </c>
      <c r="AN256" s="163">
        <v>0</v>
      </c>
      <c r="AO256" s="169">
        <v>0</v>
      </c>
      <c r="AP256" s="163">
        <v>0</v>
      </c>
      <c r="AQ256" s="163">
        <v>0</v>
      </c>
      <c r="AR256" s="163">
        <v>0</v>
      </c>
    </row>
    <row r="257" spans="1:44" s="162" customFormat="1" ht="36" customHeight="1" x14ac:dyDescent="0.25">
      <c r="A257" s="162">
        <v>1</v>
      </c>
      <c r="B257" s="165">
        <v>231</v>
      </c>
      <c r="C257" s="155" t="s">
        <v>1135</v>
      </c>
      <c r="D257" s="157" t="s">
        <v>1266</v>
      </c>
      <c r="E257" s="157"/>
      <c r="F257" s="166" t="s">
        <v>304</v>
      </c>
      <c r="G257" s="157" t="s">
        <v>350</v>
      </c>
      <c r="H257" s="157" t="s">
        <v>296</v>
      </c>
      <c r="I257" s="161">
        <v>4238.3</v>
      </c>
      <c r="J257" s="161">
        <v>4238.3</v>
      </c>
      <c r="K257" s="161">
        <v>4238.3</v>
      </c>
      <c r="L257" s="167">
        <v>187</v>
      </c>
      <c r="M257" s="157" t="s">
        <v>259</v>
      </c>
      <c r="N257" s="157" t="s">
        <v>263</v>
      </c>
      <c r="O257" s="160" t="s">
        <v>1267</v>
      </c>
      <c r="P257" s="161">
        <v>978702.2</v>
      </c>
      <c r="Q257" s="161">
        <v>0</v>
      </c>
      <c r="R257" s="161">
        <v>0</v>
      </c>
      <c r="S257" s="161">
        <v>978702.2</v>
      </c>
      <c r="T257" s="161">
        <v>230.91857584408842</v>
      </c>
      <c r="U257" s="161">
        <v>1137.1682325460679</v>
      </c>
      <c r="V257" s="168">
        <v>1137.1682325460679</v>
      </c>
      <c r="W257" s="168">
        <v>906.24965670197946</v>
      </c>
      <c r="X257" s="168">
        <f t="shared" si="27"/>
        <v>906.24965670197946</v>
      </c>
      <c r="Y257" s="163">
        <v>0</v>
      </c>
      <c r="Z257" s="163">
        <v>0</v>
      </c>
      <c r="AA257" s="163">
        <v>0</v>
      </c>
      <c r="AB257" s="163">
        <v>0</v>
      </c>
      <c r="AC257" s="163">
        <v>0</v>
      </c>
      <c r="AD257" s="163">
        <v>0</v>
      </c>
      <c r="AE257" s="163">
        <v>0</v>
      </c>
      <c r="AF257" s="169">
        <v>0</v>
      </c>
      <c r="AG257" s="163">
        <v>540.5</v>
      </c>
      <c r="AH257" s="169">
        <f t="shared" si="29"/>
        <v>1137.1682325460679</v>
      </c>
      <c r="AI257" s="163">
        <v>0</v>
      </c>
      <c r="AJ257" s="163">
        <v>0</v>
      </c>
      <c r="AK257" s="163">
        <v>0</v>
      </c>
      <c r="AL257" s="169">
        <v>0</v>
      </c>
      <c r="AM257" s="163">
        <v>0</v>
      </c>
      <c r="AN257" s="163">
        <v>0</v>
      </c>
      <c r="AO257" s="169">
        <v>0</v>
      </c>
      <c r="AP257" s="163">
        <v>0</v>
      </c>
      <c r="AQ257" s="163">
        <v>0</v>
      </c>
      <c r="AR257" s="163">
        <v>0</v>
      </c>
    </row>
    <row r="258" spans="1:44" s="162" customFormat="1" ht="36" customHeight="1" x14ac:dyDescent="0.25">
      <c r="A258" s="162">
        <v>1</v>
      </c>
      <c r="B258" s="165">
        <v>232</v>
      </c>
      <c r="C258" s="155" t="s">
        <v>1136</v>
      </c>
      <c r="D258" s="157" t="s">
        <v>302</v>
      </c>
      <c r="E258" s="157"/>
      <c r="F258" s="166" t="s">
        <v>261</v>
      </c>
      <c r="G258" s="157" t="s">
        <v>305</v>
      </c>
      <c r="H258" s="157" t="s">
        <v>296</v>
      </c>
      <c r="I258" s="158">
        <v>1681.3</v>
      </c>
      <c r="J258" s="158">
        <v>1080.3</v>
      </c>
      <c r="K258" s="158">
        <v>1080.3</v>
      </c>
      <c r="L258" s="167">
        <v>54</v>
      </c>
      <c r="M258" s="157" t="s">
        <v>259</v>
      </c>
      <c r="N258" s="157" t="s">
        <v>263</v>
      </c>
      <c r="O258" s="160" t="s">
        <v>1268</v>
      </c>
      <c r="P258" s="161">
        <v>3006507.7</v>
      </c>
      <c r="Q258" s="161">
        <v>0</v>
      </c>
      <c r="R258" s="161">
        <v>0</v>
      </c>
      <c r="S258" s="161">
        <v>3006507.7</v>
      </c>
      <c r="T258" s="161">
        <v>1788.2041872360676</v>
      </c>
      <c r="U258" s="161">
        <v>3249.9754780229587</v>
      </c>
      <c r="V258" s="168">
        <v>3249.9754780229587</v>
      </c>
      <c r="W258" s="168">
        <v>1461.7712907868911</v>
      </c>
      <c r="X258" s="168">
        <f t="shared" si="27"/>
        <v>1461.7712907868911</v>
      </c>
      <c r="Y258" s="163">
        <v>0</v>
      </c>
      <c r="Z258" s="163">
        <v>0</v>
      </c>
      <c r="AA258" s="163">
        <v>0</v>
      </c>
      <c r="AB258" s="163">
        <v>0</v>
      </c>
      <c r="AC258" s="163">
        <v>0</v>
      </c>
      <c r="AD258" s="163">
        <v>0</v>
      </c>
      <c r="AE258" s="163">
        <v>0</v>
      </c>
      <c r="AF258" s="169">
        <v>0</v>
      </c>
      <c r="AG258" s="163">
        <v>612.78</v>
      </c>
      <c r="AH258" s="169">
        <f t="shared" si="29"/>
        <v>3249.9754780229587</v>
      </c>
      <c r="AI258" s="163">
        <v>0</v>
      </c>
      <c r="AJ258" s="163">
        <v>0</v>
      </c>
      <c r="AK258" s="163">
        <v>0</v>
      </c>
      <c r="AL258" s="169">
        <v>0</v>
      </c>
      <c r="AM258" s="163">
        <v>0</v>
      </c>
      <c r="AN258" s="163">
        <v>0</v>
      </c>
      <c r="AO258" s="169">
        <v>0</v>
      </c>
      <c r="AP258" s="163">
        <v>0</v>
      </c>
      <c r="AQ258" s="163">
        <v>0</v>
      </c>
      <c r="AR258" s="163">
        <v>0</v>
      </c>
    </row>
    <row r="259" spans="1:44" s="162" customFormat="1" ht="36" customHeight="1" x14ac:dyDescent="0.25">
      <c r="A259" s="162">
        <v>1</v>
      </c>
      <c r="B259" s="165">
        <v>233</v>
      </c>
      <c r="C259" s="155" t="s">
        <v>1137</v>
      </c>
      <c r="D259" s="157">
        <v>1959</v>
      </c>
      <c r="E259" s="157"/>
      <c r="F259" s="166" t="s">
        <v>261</v>
      </c>
      <c r="G259" s="157">
        <v>5</v>
      </c>
      <c r="H259" s="157" t="s">
        <v>344</v>
      </c>
      <c r="I259" s="161">
        <v>6261.25</v>
      </c>
      <c r="J259" s="161">
        <v>4642.6499999999996</v>
      </c>
      <c r="K259" s="161">
        <v>2995.37</v>
      </c>
      <c r="L259" s="167">
        <v>118</v>
      </c>
      <c r="M259" s="157" t="s">
        <v>259</v>
      </c>
      <c r="N259" s="157" t="s">
        <v>263</v>
      </c>
      <c r="O259" s="160" t="s">
        <v>1269</v>
      </c>
      <c r="P259" s="161">
        <v>8000402.0100000007</v>
      </c>
      <c r="Q259" s="161">
        <v>0</v>
      </c>
      <c r="R259" s="161">
        <v>0</v>
      </c>
      <c r="S259" s="161">
        <v>8000402.0100000007</v>
      </c>
      <c r="T259" s="161">
        <v>1277.7643457776005</v>
      </c>
      <c r="U259" s="161">
        <v>2251.1173402116192</v>
      </c>
      <c r="V259" s="168">
        <v>2251.1173402116192</v>
      </c>
      <c r="W259" s="168">
        <v>973.35299443401868</v>
      </c>
      <c r="X259" s="168">
        <f t="shared" si="27"/>
        <v>973.35299443401868</v>
      </c>
      <c r="Y259" s="163">
        <v>0</v>
      </c>
      <c r="Z259" s="163">
        <v>0</v>
      </c>
      <c r="AA259" s="163">
        <v>0</v>
      </c>
      <c r="AB259" s="163">
        <v>0</v>
      </c>
      <c r="AC259" s="163">
        <v>0</v>
      </c>
      <c r="AD259" s="163">
        <v>0</v>
      </c>
      <c r="AE259" s="163">
        <v>0</v>
      </c>
      <c r="AF259" s="169">
        <v>0</v>
      </c>
      <c r="AG259" s="163">
        <v>1580.66</v>
      </c>
      <c r="AH259" s="169">
        <f t="shared" si="29"/>
        <v>2251.1173402116192</v>
      </c>
      <c r="AI259" s="163">
        <v>0</v>
      </c>
      <c r="AJ259" s="163">
        <v>0</v>
      </c>
      <c r="AK259" s="163">
        <v>0</v>
      </c>
      <c r="AL259" s="169">
        <v>0</v>
      </c>
      <c r="AM259" s="163">
        <v>0</v>
      </c>
      <c r="AN259" s="163">
        <v>0</v>
      </c>
      <c r="AO259" s="169">
        <v>0</v>
      </c>
      <c r="AP259" s="163">
        <v>0</v>
      </c>
      <c r="AQ259" s="163">
        <v>0</v>
      </c>
      <c r="AR259" s="163">
        <v>0</v>
      </c>
    </row>
    <row r="260" spans="1:44" s="162" customFormat="1" ht="36" customHeight="1" x14ac:dyDescent="0.25">
      <c r="A260" s="162">
        <v>1</v>
      </c>
      <c r="B260" s="165">
        <v>234</v>
      </c>
      <c r="C260" s="155" t="s">
        <v>1138</v>
      </c>
      <c r="D260" s="157">
        <v>1956</v>
      </c>
      <c r="E260" s="157"/>
      <c r="F260" s="166" t="s">
        <v>261</v>
      </c>
      <c r="G260" s="157">
        <v>2</v>
      </c>
      <c r="H260" s="157" t="s">
        <v>296</v>
      </c>
      <c r="I260" s="161">
        <v>525.29999999999995</v>
      </c>
      <c r="J260" s="161">
        <v>480.3</v>
      </c>
      <c r="K260" s="161">
        <v>480.3</v>
      </c>
      <c r="L260" s="167">
        <v>31</v>
      </c>
      <c r="M260" s="157" t="s">
        <v>259</v>
      </c>
      <c r="N260" s="157" t="s">
        <v>263</v>
      </c>
      <c r="O260" s="160" t="s">
        <v>675</v>
      </c>
      <c r="P260" s="161">
        <v>1685713.47</v>
      </c>
      <c r="Q260" s="161">
        <v>0</v>
      </c>
      <c r="R260" s="161">
        <v>0</v>
      </c>
      <c r="S260" s="161">
        <v>1685713.47</v>
      </c>
      <c r="T260" s="161">
        <v>3209.0490576813254</v>
      </c>
      <c r="U260" s="161">
        <v>8585.684180849039</v>
      </c>
      <c r="V260" s="168">
        <v>8585.684180849039</v>
      </c>
      <c r="W260" s="168">
        <v>5376.6351231677136</v>
      </c>
      <c r="X260" s="168">
        <f t="shared" si="27"/>
        <v>5376.6351231677136</v>
      </c>
      <c r="Y260" s="163">
        <v>0</v>
      </c>
      <c r="Z260" s="163">
        <v>0</v>
      </c>
      <c r="AA260" s="163">
        <v>0</v>
      </c>
      <c r="AB260" s="163">
        <v>0</v>
      </c>
      <c r="AC260" s="163">
        <v>0</v>
      </c>
      <c r="AD260" s="163">
        <v>0</v>
      </c>
      <c r="AE260" s="163">
        <v>0</v>
      </c>
      <c r="AF260" s="169">
        <v>0</v>
      </c>
      <c r="AG260" s="163">
        <v>0</v>
      </c>
      <c r="AH260" s="163">
        <v>0</v>
      </c>
      <c r="AI260" s="163">
        <v>0</v>
      </c>
      <c r="AJ260" s="163">
        <v>0</v>
      </c>
      <c r="AK260" s="163">
        <v>639.89</v>
      </c>
      <c r="AL260" s="169">
        <f>7048.18*AK260/I260</f>
        <v>8585.684180849039</v>
      </c>
      <c r="AM260" s="163">
        <v>0</v>
      </c>
      <c r="AN260" s="163">
        <v>0</v>
      </c>
      <c r="AO260" s="169">
        <v>0</v>
      </c>
      <c r="AP260" s="163">
        <v>0</v>
      </c>
      <c r="AQ260" s="163">
        <v>0</v>
      </c>
      <c r="AR260" s="163">
        <v>0</v>
      </c>
    </row>
    <row r="261" spans="1:44" s="162" customFormat="1" ht="36" customHeight="1" x14ac:dyDescent="0.25">
      <c r="A261" s="162">
        <v>1</v>
      </c>
      <c r="B261" s="165">
        <v>235</v>
      </c>
      <c r="C261" s="155" t="s">
        <v>1139</v>
      </c>
      <c r="D261" s="157">
        <v>1978</v>
      </c>
      <c r="E261" s="157"/>
      <c r="F261" s="166" t="s">
        <v>261</v>
      </c>
      <c r="G261" s="157">
        <v>9</v>
      </c>
      <c r="H261" s="157" t="s">
        <v>2190</v>
      </c>
      <c r="I261" s="161">
        <v>12893.2</v>
      </c>
      <c r="J261" s="161">
        <v>12893.2</v>
      </c>
      <c r="K261" s="161">
        <v>12893.2</v>
      </c>
      <c r="L261" s="167">
        <v>493</v>
      </c>
      <c r="M261" s="157" t="s">
        <v>259</v>
      </c>
      <c r="N261" s="157" t="s">
        <v>263</v>
      </c>
      <c r="O261" s="160" t="s">
        <v>1269</v>
      </c>
      <c r="P261" s="161">
        <v>3785233.7800000003</v>
      </c>
      <c r="Q261" s="161">
        <v>0</v>
      </c>
      <c r="R261" s="161">
        <v>0</v>
      </c>
      <c r="S261" s="161">
        <v>3785233.7800000003</v>
      </c>
      <c r="T261" s="161">
        <v>293.58373251016042</v>
      </c>
      <c r="U261" s="161">
        <v>1323.0460645921883</v>
      </c>
      <c r="V261" s="168">
        <v>1323.0460645921883</v>
      </c>
      <c r="W261" s="168">
        <v>1029.4623320820278</v>
      </c>
      <c r="X261" s="168">
        <f t="shared" si="27"/>
        <v>1029.4623320820278</v>
      </c>
      <c r="Y261" s="163">
        <v>0</v>
      </c>
      <c r="Z261" s="163">
        <v>0</v>
      </c>
      <c r="AA261" s="163">
        <v>0</v>
      </c>
      <c r="AB261" s="163">
        <v>0</v>
      </c>
      <c r="AC261" s="163">
        <v>0</v>
      </c>
      <c r="AD261" s="163">
        <v>0</v>
      </c>
      <c r="AE261" s="163">
        <v>0</v>
      </c>
      <c r="AF261" s="169">
        <v>0</v>
      </c>
      <c r="AG261" s="163">
        <v>1913</v>
      </c>
      <c r="AH261" s="169">
        <f>8917.04*AG261/I261</f>
        <v>1323.0460645921883</v>
      </c>
      <c r="AI261" s="163">
        <v>0</v>
      </c>
      <c r="AJ261" s="163">
        <v>0</v>
      </c>
      <c r="AK261" s="163">
        <v>0</v>
      </c>
      <c r="AL261" s="169">
        <v>0</v>
      </c>
      <c r="AM261" s="163">
        <v>0</v>
      </c>
      <c r="AN261" s="163">
        <v>0</v>
      </c>
      <c r="AO261" s="169">
        <v>0</v>
      </c>
      <c r="AP261" s="163">
        <v>0</v>
      </c>
      <c r="AQ261" s="163">
        <v>0</v>
      </c>
      <c r="AR261" s="163">
        <v>0</v>
      </c>
    </row>
    <row r="262" spans="1:44" s="162" customFormat="1" ht="36" customHeight="1" x14ac:dyDescent="0.25">
      <c r="A262" s="162">
        <v>1</v>
      </c>
      <c r="B262" s="165">
        <v>236</v>
      </c>
      <c r="C262" s="155" t="s">
        <v>1143</v>
      </c>
      <c r="D262" s="157">
        <v>1982</v>
      </c>
      <c r="E262" s="157"/>
      <c r="F262" s="166" t="s">
        <v>261</v>
      </c>
      <c r="G262" s="157">
        <v>9</v>
      </c>
      <c r="H262" s="157" t="s">
        <v>296</v>
      </c>
      <c r="I262" s="161">
        <v>4642.08</v>
      </c>
      <c r="J262" s="161">
        <v>4642.08</v>
      </c>
      <c r="K262" s="161">
        <v>4642.08</v>
      </c>
      <c r="L262" s="167">
        <v>170</v>
      </c>
      <c r="M262" s="157" t="s">
        <v>259</v>
      </c>
      <c r="N262" s="157" t="s">
        <v>263</v>
      </c>
      <c r="O262" s="160" t="s">
        <v>674</v>
      </c>
      <c r="P262" s="161">
        <v>2272822.6599999997</v>
      </c>
      <c r="Q262" s="161">
        <v>0</v>
      </c>
      <c r="R262" s="161">
        <v>0</v>
      </c>
      <c r="S262" s="161">
        <v>2272822.6599999997</v>
      </c>
      <c r="T262" s="161">
        <v>489.61298814324607</v>
      </c>
      <c r="U262" s="161">
        <v>560.82000000000005</v>
      </c>
      <c r="V262" s="168">
        <v>560.82000000000005</v>
      </c>
      <c r="W262" s="168">
        <v>71.207011856753979</v>
      </c>
      <c r="X262" s="168">
        <f t="shared" si="27"/>
        <v>71.207011856753979</v>
      </c>
      <c r="Y262" s="163">
        <v>113.09</v>
      </c>
      <c r="Z262" s="163">
        <v>262.75</v>
      </c>
      <c r="AA262" s="163">
        <v>0</v>
      </c>
      <c r="AB262" s="163">
        <v>184.98</v>
      </c>
      <c r="AC262" s="163">
        <v>0</v>
      </c>
      <c r="AD262" s="163">
        <v>0</v>
      </c>
      <c r="AE262" s="163">
        <v>0</v>
      </c>
      <c r="AF262" s="169">
        <v>0</v>
      </c>
      <c r="AG262" s="163">
        <v>0</v>
      </c>
      <c r="AH262" s="163">
        <v>0</v>
      </c>
      <c r="AI262" s="163">
        <v>0</v>
      </c>
      <c r="AJ262" s="163">
        <v>0</v>
      </c>
      <c r="AK262" s="163">
        <v>0</v>
      </c>
      <c r="AL262" s="169">
        <v>0</v>
      </c>
      <c r="AM262" s="163">
        <v>0</v>
      </c>
      <c r="AN262" s="163">
        <v>0</v>
      </c>
      <c r="AO262" s="169">
        <v>0</v>
      </c>
      <c r="AP262" s="163">
        <v>0</v>
      </c>
      <c r="AQ262" s="163">
        <v>0</v>
      </c>
      <c r="AR262" s="163">
        <v>0</v>
      </c>
    </row>
    <row r="263" spans="1:44" s="162" customFormat="1" ht="36" customHeight="1" x14ac:dyDescent="0.25">
      <c r="A263" s="162">
        <v>1</v>
      </c>
      <c r="B263" s="165">
        <v>237</v>
      </c>
      <c r="C263" s="155" t="s">
        <v>1144</v>
      </c>
      <c r="D263" s="157">
        <v>1978</v>
      </c>
      <c r="E263" s="157"/>
      <c r="F263" s="166" t="s">
        <v>261</v>
      </c>
      <c r="G263" s="157">
        <v>5</v>
      </c>
      <c r="H263" s="157" t="s">
        <v>363</v>
      </c>
      <c r="I263" s="161">
        <v>6106.27</v>
      </c>
      <c r="J263" s="161">
        <v>4513.8999999999996</v>
      </c>
      <c r="K263" s="161">
        <v>4513.8999999999996</v>
      </c>
      <c r="L263" s="167">
        <v>207</v>
      </c>
      <c r="M263" s="157" t="s">
        <v>259</v>
      </c>
      <c r="N263" s="157" t="s">
        <v>263</v>
      </c>
      <c r="O263" s="160" t="s">
        <v>674</v>
      </c>
      <c r="P263" s="161">
        <v>4444796.6100000003</v>
      </c>
      <c r="Q263" s="161">
        <v>0</v>
      </c>
      <c r="R263" s="161">
        <v>0</v>
      </c>
      <c r="S263" s="161">
        <v>4444796.6100000003</v>
      </c>
      <c r="T263" s="161">
        <v>727.9069890456858</v>
      </c>
      <c r="U263" s="161">
        <v>1875.9565324166801</v>
      </c>
      <c r="V263" s="168">
        <v>1875.9565324166801</v>
      </c>
      <c r="W263" s="168">
        <v>1148.0495433709943</v>
      </c>
      <c r="X263" s="168">
        <f t="shared" si="27"/>
        <v>1148.0495433709943</v>
      </c>
      <c r="Y263" s="163">
        <v>0</v>
      </c>
      <c r="Z263" s="163">
        <v>0</v>
      </c>
      <c r="AA263" s="163">
        <v>0</v>
      </c>
      <c r="AB263" s="163">
        <v>0</v>
      </c>
      <c r="AC263" s="163">
        <v>0</v>
      </c>
      <c r="AD263" s="163">
        <v>0</v>
      </c>
      <c r="AE263" s="163">
        <v>0</v>
      </c>
      <c r="AF263" s="169">
        <v>0</v>
      </c>
      <c r="AG263" s="163">
        <v>1284.6300000000001</v>
      </c>
      <c r="AH263" s="169">
        <f t="shared" ref="AH263:AH269" si="30">8917.04*AG263/I263</f>
        <v>1875.9565324166801</v>
      </c>
      <c r="AI263" s="163">
        <v>0</v>
      </c>
      <c r="AJ263" s="163">
        <v>0</v>
      </c>
      <c r="AK263" s="163">
        <v>0</v>
      </c>
      <c r="AL263" s="169">
        <v>0</v>
      </c>
      <c r="AM263" s="163">
        <v>0</v>
      </c>
      <c r="AN263" s="163">
        <v>0</v>
      </c>
      <c r="AO263" s="169">
        <v>0</v>
      </c>
      <c r="AP263" s="163">
        <v>0</v>
      </c>
      <c r="AQ263" s="163">
        <v>0</v>
      </c>
      <c r="AR263" s="163">
        <v>0</v>
      </c>
    </row>
    <row r="264" spans="1:44" s="162" customFormat="1" ht="36" customHeight="1" x14ac:dyDescent="0.25">
      <c r="A264" s="162">
        <v>1</v>
      </c>
      <c r="B264" s="165">
        <v>238</v>
      </c>
      <c r="C264" s="155" t="s">
        <v>1145</v>
      </c>
      <c r="D264" s="157">
        <v>1937</v>
      </c>
      <c r="E264" s="157"/>
      <c r="F264" s="166" t="s">
        <v>261</v>
      </c>
      <c r="G264" s="157">
        <v>3</v>
      </c>
      <c r="H264" s="157" t="s">
        <v>301</v>
      </c>
      <c r="I264" s="161">
        <v>1443.5</v>
      </c>
      <c r="J264" s="161">
        <v>976.1</v>
      </c>
      <c r="K264" s="161">
        <v>976.1</v>
      </c>
      <c r="L264" s="167">
        <v>60</v>
      </c>
      <c r="M264" s="157" t="s">
        <v>259</v>
      </c>
      <c r="N264" s="157" t="s">
        <v>276</v>
      </c>
      <c r="O264" s="160" t="s">
        <v>262</v>
      </c>
      <c r="P264" s="161">
        <v>3526049.4499999997</v>
      </c>
      <c r="Q264" s="161">
        <v>0</v>
      </c>
      <c r="R264" s="161">
        <v>0</v>
      </c>
      <c r="S264" s="161">
        <v>3526049.4499999997</v>
      </c>
      <c r="T264" s="161">
        <v>2442.7083131278141</v>
      </c>
      <c r="U264" s="161">
        <v>5181.3963566331831</v>
      </c>
      <c r="V264" s="168">
        <v>5181.3963566331831</v>
      </c>
      <c r="W264" s="168">
        <v>2738.688043505369</v>
      </c>
      <c r="X264" s="168">
        <f t="shared" si="27"/>
        <v>2738.688043505369</v>
      </c>
      <c r="Y264" s="163">
        <v>0</v>
      </c>
      <c r="Z264" s="163">
        <v>0</v>
      </c>
      <c r="AA264" s="163">
        <v>0</v>
      </c>
      <c r="AB264" s="163">
        <v>0</v>
      </c>
      <c r="AC264" s="163">
        <v>0</v>
      </c>
      <c r="AD264" s="163">
        <v>0</v>
      </c>
      <c r="AE264" s="163">
        <v>0</v>
      </c>
      <c r="AF264" s="169">
        <v>0</v>
      </c>
      <c r="AG264" s="163">
        <v>838.77</v>
      </c>
      <c r="AH264" s="169">
        <f t="shared" si="30"/>
        <v>5181.3963566331831</v>
      </c>
      <c r="AI264" s="163">
        <v>0</v>
      </c>
      <c r="AJ264" s="163">
        <v>0</v>
      </c>
      <c r="AK264" s="163">
        <v>0</v>
      </c>
      <c r="AL264" s="169">
        <v>0</v>
      </c>
      <c r="AM264" s="163">
        <v>0</v>
      </c>
      <c r="AN264" s="163">
        <v>0</v>
      </c>
      <c r="AO264" s="169">
        <v>0</v>
      </c>
      <c r="AP264" s="163">
        <v>0</v>
      </c>
      <c r="AQ264" s="163">
        <v>0</v>
      </c>
      <c r="AR264" s="163">
        <v>0</v>
      </c>
    </row>
    <row r="265" spans="1:44" s="162" customFormat="1" ht="36" customHeight="1" x14ac:dyDescent="0.25">
      <c r="A265" s="162">
        <v>1</v>
      </c>
      <c r="B265" s="165">
        <v>239</v>
      </c>
      <c r="C265" s="155" t="s">
        <v>1146</v>
      </c>
      <c r="D265" s="157">
        <v>1973</v>
      </c>
      <c r="E265" s="157"/>
      <c r="F265" s="166" t="s">
        <v>261</v>
      </c>
      <c r="G265" s="157">
        <v>5</v>
      </c>
      <c r="H265" s="157" t="s">
        <v>363</v>
      </c>
      <c r="I265" s="161">
        <v>5659.64</v>
      </c>
      <c r="J265" s="161">
        <v>4429.9399999999996</v>
      </c>
      <c r="K265" s="161">
        <v>4365.74</v>
      </c>
      <c r="L265" s="167">
        <v>213</v>
      </c>
      <c r="M265" s="157" t="s">
        <v>259</v>
      </c>
      <c r="N265" s="157" t="s">
        <v>263</v>
      </c>
      <c r="O265" s="160" t="s">
        <v>672</v>
      </c>
      <c r="P265" s="161">
        <v>5490389.4400000004</v>
      </c>
      <c r="Q265" s="161">
        <v>0</v>
      </c>
      <c r="R265" s="161">
        <v>0</v>
      </c>
      <c r="S265" s="161">
        <v>5490389.4400000004</v>
      </c>
      <c r="T265" s="161">
        <v>970.09517213108961</v>
      </c>
      <c r="U265" s="161">
        <v>3809.6774211787324</v>
      </c>
      <c r="V265" s="168">
        <v>3809.6774211787324</v>
      </c>
      <c r="W265" s="168">
        <v>2839.582249047643</v>
      </c>
      <c r="X265" s="168">
        <f t="shared" si="27"/>
        <v>2839.582249047643</v>
      </c>
      <c r="Y265" s="163">
        <v>0</v>
      </c>
      <c r="Z265" s="163">
        <v>0</v>
      </c>
      <c r="AA265" s="163">
        <v>0</v>
      </c>
      <c r="AB265" s="163">
        <v>0</v>
      </c>
      <c r="AC265" s="163">
        <v>0</v>
      </c>
      <c r="AD265" s="163">
        <v>0</v>
      </c>
      <c r="AE265" s="163">
        <v>0</v>
      </c>
      <c r="AF265" s="169">
        <v>0</v>
      </c>
      <c r="AG265" s="163">
        <v>2418</v>
      </c>
      <c r="AH265" s="169">
        <f t="shared" si="30"/>
        <v>3809.6774211787324</v>
      </c>
      <c r="AI265" s="163">
        <v>0</v>
      </c>
      <c r="AJ265" s="163">
        <v>0</v>
      </c>
      <c r="AK265" s="163">
        <v>0</v>
      </c>
      <c r="AL265" s="169">
        <v>0</v>
      </c>
      <c r="AM265" s="163">
        <v>0</v>
      </c>
      <c r="AN265" s="163">
        <v>0</v>
      </c>
      <c r="AO265" s="169">
        <v>0</v>
      </c>
      <c r="AP265" s="163">
        <v>0</v>
      </c>
      <c r="AQ265" s="163">
        <v>0</v>
      </c>
      <c r="AR265" s="163">
        <v>0</v>
      </c>
    </row>
    <row r="266" spans="1:44" s="162" customFormat="1" ht="36" customHeight="1" x14ac:dyDescent="0.25">
      <c r="A266" s="162">
        <v>1</v>
      </c>
      <c r="B266" s="165">
        <v>240</v>
      </c>
      <c r="C266" s="155" t="s">
        <v>1148</v>
      </c>
      <c r="D266" s="157">
        <v>1967</v>
      </c>
      <c r="E266" s="157"/>
      <c r="F266" s="166" t="s">
        <v>261</v>
      </c>
      <c r="G266" s="157">
        <v>5</v>
      </c>
      <c r="H266" s="157" t="s">
        <v>301</v>
      </c>
      <c r="I266" s="161">
        <v>5485.29</v>
      </c>
      <c r="J266" s="161">
        <v>3346.19</v>
      </c>
      <c r="K266" s="161">
        <v>3187.4</v>
      </c>
      <c r="L266" s="167">
        <v>153</v>
      </c>
      <c r="M266" s="157" t="s">
        <v>259</v>
      </c>
      <c r="N266" s="157" t="s">
        <v>263</v>
      </c>
      <c r="O266" s="160" t="s">
        <v>1268</v>
      </c>
      <c r="P266" s="161">
        <v>4738452.92</v>
      </c>
      <c r="Q266" s="161">
        <v>0</v>
      </c>
      <c r="R266" s="161">
        <v>0</v>
      </c>
      <c r="S266" s="161">
        <v>4738452.92</v>
      </c>
      <c r="T266" s="161">
        <v>863.84729339743205</v>
      </c>
      <c r="U266" s="161">
        <v>1909.4624320683138</v>
      </c>
      <c r="V266" s="168">
        <v>1909.4624320683138</v>
      </c>
      <c r="W266" s="168">
        <v>1045.6151386708816</v>
      </c>
      <c r="X266" s="168">
        <f t="shared" si="27"/>
        <v>1045.6151386708816</v>
      </c>
      <c r="Y266" s="163">
        <v>0</v>
      </c>
      <c r="Z266" s="163">
        <v>0</v>
      </c>
      <c r="AA266" s="163">
        <v>0</v>
      </c>
      <c r="AB266" s="163">
        <v>0</v>
      </c>
      <c r="AC266" s="163">
        <v>0</v>
      </c>
      <c r="AD266" s="163">
        <v>0</v>
      </c>
      <c r="AE266" s="163">
        <v>0</v>
      </c>
      <c r="AF266" s="169">
        <v>0</v>
      </c>
      <c r="AG266" s="163">
        <v>1174.5999999999999</v>
      </c>
      <c r="AH266" s="169">
        <f t="shared" si="30"/>
        <v>1909.4624320683138</v>
      </c>
      <c r="AI266" s="163">
        <v>0</v>
      </c>
      <c r="AJ266" s="163">
        <v>0</v>
      </c>
      <c r="AK266" s="163">
        <v>0</v>
      </c>
      <c r="AL266" s="169">
        <v>0</v>
      </c>
      <c r="AM266" s="163">
        <v>0</v>
      </c>
      <c r="AN266" s="163">
        <v>0</v>
      </c>
      <c r="AO266" s="169">
        <v>0</v>
      </c>
      <c r="AP266" s="163">
        <v>0</v>
      </c>
      <c r="AQ266" s="163">
        <v>0</v>
      </c>
      <c r="AR266" s="163">
        <v>0</v>
      </c>
    </row>
    <row r="267" spans="1:44" s="162" customFormat="1" ht="36" customHeight="1" x14ac:dyDescent="0.25">
      <c r="A267" s="162">
        <v>1</v>
      </c>
      <c r="B267" s="165">
        <v>241</v>
      </c>
      <c r="C267" s="155" t="s">
        <v>1149</v>
      </c>
      <c r="D267" s="157">
        <v>1990</v>
      </c>
      <c r="E267" s="157"/>
      <c r="F267" s="166" t="s">
        <v>261</v>
      </c>
      <c r="G267" s="157">
        <v>2</v>
      </c>
      <c r="H267" s="157" t="s">
        <v>296</v>
      </c>
      <c r="I267" s="161">
        <v>568.29999999999995</v>
      </c>
      <c r="J267" s="161">
        <v>317</v>
      </c>
      <c r="K267" s="161">
        <v>317</v>
      </c>
      <c r="L267" s="167">
        <v>31</v>
      </c>
      <c r="M267" s="157" t="s">
        <v>259</v>
      </c>
      <c r="N267" s="157" t="s">
        <v>260</v>
      </c>
      <c r="O267" s="160" t="s">
        <v>262</v>
      </c>
      <c r="P267" s="161">
        <v>2182746.96</v>
      </c>
      <c r="Q267" s="161">
        <v>0</v>
      </c>
      <c r="R267" s="161">
        <v>0</v>
      </c>
      <c r="S267" s="161">
        <v>2182746.96</v>
      </c>
      <c r="T267" s="161">
        <v>3840.8357557628015</v>
      </c>
      <c r="U267" s="161">
        <v>7596.5084385007922</v>
      </c>
      <c r="V267" s="168">
        <v>7596.5084385007922</v>
      </c>
      <c r="W267" s="168">
        <v>3755.6726827379907</v>
      </c>
      <c r="X267" s="168">
        <f t="shared" si="27"/>
        <v>3755.6726827379907</v>
      </c>
      <c r="Y267" s="163">
        <v>0</v>
      </c>
      <c r="Z267" s="163">
        <v>0</v>
      </c>
      <c r="AA267" s="163">
        <v>0</v>
      </c>
      <c r="AB267" s="163">
        <v>0</v>
      </c>
      <c r="AC267" s="163">
        <v>0</v>
      </c>
      <c r="AD267" s="163">
        <v>0</v>
      </c>
      <c r="AE267" s="163">
        <v>0</v>
      </c>
      <c r="AF267" s="169">
        <v>0</v>
      </c>
      <c r="AG267" s="163">
        <v>484.14</v>
      </c>
      <c r="AH267" s="169">
        <f t="shared" si="30"/>
        <v>7596.5084385007922</v>
      </c>
      <c r="AI267" s="163">
        <v>0</v>
      </c>
      <c r="AJ267" s="163">
        <v>0</v>
      </c>
      <c r="AK267" s="163">
        <v>0</v>
      </c>
      <c r="AL267" s="169">
        <v>0</v>
      </c>
      <c r="AM267" s="163">
        <v>0</v>
      </c>
      <c r="AN267" s="163">
        <v>0</v>
      </c>
      <c r="AO267" s="169">
        <v>0</v>
      </c>
      <c r="AP267" s="163">
        <v>0</v>
      </c>
      <c r="AQ267" s="163">
        <v>0</v>
      </c>
      <c r="AR267" s="163">
        <v>0</v>
      </c>
    </row>
    <row r="268" spans="1:44" s="162" customFormat="1" ht="36" customHeight="1" x14ac:dyDescent="0.25">
      <c r="A268" s="162">
        <v>1</v>
      </c>
      <c r="B268" s="165">
        <v>242</v>
      </c>
      <c r="C268" s="155" t="s">
        <v>1305</v>
      </c>
      <c r="D268" s="157">
        <v>1820</v>
      </c>
      <c r="E268" s="157"/>
      <c r="F268" s="166" t="s">
        <v>261</v>
      </c>
      <c r="G268" s="157">
        <v>2</v>
      </c>
      <c r="H268" s="157" t="s">
        <v>296</v>
      </c>
      <c r="I268" s="161">
        <v>973.3</v>
      </c>
      <c r="J268" s="161">
        <v>527.20000000000005</v>
      </c>
      <c r="K268" s="161">
        <v>527.20000000000005</v>
      </c>
      <c r="L268" s="167">
        <v>26</v>
      </c>
      <c r="M268" s="157" t="s">
        <v>259</v>
      </c>
      <c r="N268" s="157" t="s">
        <v>263</v>
      </c>
      <c r="O268" s="160" t="s">
        <v>1041</v>
      </c>
      <c r="P268" s="161">
        <v>1724602.98</v>
      </c>
      <c r="Q268" s="161">
        <v>0</v>
      </c>
      <c r="R268" s="161">
        <v>0</v>
      </c>
      <c r="S268" s="161">
        <v>1724602.98</v>
      </c>
      <c r="T268" s="161">
        <v>1771.9130586663928</v>
      </c>
      <c r="U268" s="161">
        <v>4832.0407241343883</v>
      </c>
      <c r="V268" s="168">
        <v>4832.0407241343883</v>
      </c>
      <c r="W268" s="168">
        <v>3060.1276654679955</v>
      </c>
      <c r="X268" s="168">
        <f t="shared" si="27"/>
        <v>3060.1276654679955</v>
      </c>
      <c r="Y268" s="163">
        <v>0</v>
      </c>
      <c r="Z268" s="163">
        <v>0</v>
      </c>
      <c r="AA268" s="163">
        <v>0</v>
      </c>
      <c r="AB268" s="163">
        <v>0</v>
      </c>
      <c r="AC268" s="163">
        <v>0</v>
      </c>
      <c r="AD268" s="163">
        <v>0</v>
      </c>
      <c r="AE268" s="163">
        <v>0</v>
      </c>
      <c r="AF268" s="169">
        <v>0</v>
      </c>
      <c r="AG268" s="163">
        <v>527.41999999999996</v>
      </c>
      <c r="AH268" s="169">
        <f t="shared" si="30"/>
        <v>4832.0407241343883</v>
      </c>
      <c r="AI268" s="163">
        <v>0</v>
      </c>
      <c r="AJ268" s="163">
        <v>0</v>
      </c>
      <c r="AK268" s="163">
        <v>0</v>
      </c>
      <c r="AL268" s="169">
        <v>0</v>
      </c>
      <c r="AM268" s="163">
        <v>0</v>
      </c>
      <c r="AN268" s="163">
        <v>0</v>
      </c>
      <c r="AO268" s="169">
        <v>0</v>
      </c>
      <c r="AP268" s="163">
        <v>0</v>
      </c>
      <c r="AQ268" s="163">
        <v>0</v>
      </c>
      <c r="AR268" s="163">
        <v>0</v>
      </c>
    </row>
    <row r="269" spans="1:44" s="162" customFormat="1" ht="36" customHeight="1" x14ac:dyDescent="0.25">
      <c r="A269" s="162">
        <v>1</v>
      </c>
      <c r="B269" s="165">
        <v>243</v>
      </c>
      <c r="C269" s="155" t="s">
        <v>1304</v>
      </c>
      <c r="D269" s="157">
        <v>1984</v>
      </c>
      <c r="E269" s="157"/>
      <c r="F269" s="166" t="s">
        <v>311</v>
      </c>
      <c r="G269" s="157">
        <v>2</v>
      </c>
      <c r="H269" s="157" t="s">
        <v>296</v>
      </c>
      <c r="I269" s="161">
        <v>622.79999999999995</v>
      </c>
      <c r="J269" s="161">
        <v>560.29999999999995</v>
      </c>
      <c r="K269" s="161">
        <v>560.29999999999995</v>
      </c>
      <c r="L269" s="167">
        <v>31</v>
      </c>
      <c r="M269" s="157" t="s">
        <v>259</v>
      </c>
      <c r="N269" s="157" t="s">
        <v>263</v>
      </c>
      <c r="O269" s="160" t="s">
        <v>1269</v>
      </c>
      <c r="P269" s="161">
        <v>1598078</v>
      </c>
      <c r="Q269" s="161">
        <v>0</v>
      </c>
      <c r="R269" s="161">
        <v>0</v>
      </c>
      <c r="S269" s="161">
        <v>1598078</v>
      </c>
      <c r="T269" s="161">
        <v>2565.9569685292231</v>
      </c>
      <c r="U269" s="161">
        <v>6865.175834296726</v>
      </c>
      <c r="V269" s="168">
        <v>6865.175834296726</v>
      </c>
      <c r="W269" s="168">
        <v>4299.2188657675033</v>
      </c>
      <c r="X269" s="168">
        <f t="shared" si="27"/>
        <v>4299.2188657675033</v>
      </c>
      <c r="Y269" s="163">
        <v>0</v>
      </c>
      <c r="Z269" s="163">
        <v>0</v>
      </c>
      <c r="AA269" s="163">
        <v>0</v>
      </c>
      <c r="AB269" s="163">
        <v>0</v>
      </c>
      <c r="AC269" s="163">
        <v>0</v>
      </c>
      <c r="AD269" s="163">
        <v>0</v>
      </c>
      <c r="AE269" s="163">
        <v>0</v>
      </c>
      <c r="AF269" s="169">
        <v>0</v>
      </c>
      <c r="AG269" s="163">
        <v>479.49</v>
      </c>
      <c r="AH269" s="169">
        <f t="shared" si="30"/>
        <v>6865.175834296726</v>
      </c>
      <c r="AI269" s="163">
        <v>0</v>
      </c>
      <c r="AJ269" s="163">
        <v>0</v>
      </c>
      <c r="AK269" s="163">
        <v>0</v>
      </c>
      <c r="AL269" s="169">
        <v>0</v>
      </c>
      <c r="AM269" s="163">
        <v>0</v>
      </c>
      <c r="AN269" s="163">
        <v>0</v>
      </c>
      <c r="AO269" s="169">
        <v>0</v>
      </c>
      <c r="AP269" s="163">
        <v>0</v>
      </c>
      <c r="AQ269" s="163">
        <v>0</v>
      </c>
      <c r="AR269" s="163">
        <v>0</v>
      </c>
    </row>
    <row r="270" spans="1:44" s="162" customFormat="1" ht="36" customHeight="1" x14ac:dyDescent="0.25">
      <c r="A270" s="162">
        <v>1</v>
      </c>
      <c r="B270" s="165">
        <v>244</v>
      </c>
      <c r="C270" s="155" t="s">
        <v>1505</v>
      </c>
      <c r="D270" s="157">
        <v>1965</v>
      </c>
      <c r="E270" s="157"/>
      <c r="F270" s="166" t="s">
        <v>1524</v>
      </c>
      <c r="G270" s="157">
        <v>5</v>
      </c>
      <c r="H270" s="157" t="s">
        <v>305</v>
      </c>
      <c r="I270" s="161">
        <v>4032.79</v>
      </c>
      <c r="J270" s="161">
        <v>2461.4</v>
      </c>
      <c r="K270" s="161">
        <v>2461.4</v>
      </c>
      <c r="L270" s="167">
        <v>120</v>
      </c>
      <c r="M270" s="157" t="s">
        <v>259</v>
      </c>
      <c r="N270" s="157" t="s">
        <v>263</v>
      </c>
      <c r="O270" s="160" t="s">
        <v>674</v>
      </c>
      <c r="P270" s="161">
        <v>130960.35</v>
      </c>
      <c r="Q270" s="161">
        <v>0</v>
      </c>
      <c r="R270" s="161">
        <v>0</v>
      </c>
      <c r="S270" s="161">
        <v>130960.35</v>
      </c>
      <c r="T270" s="161">
        <v>32.473882845375037</v>
      </c>
      <c r="U270" s="161">
        <v>32.473882845375037</v>
      </c>
      <c r="V270" s="168">
        <v>32.473882845375037</v>
      </c>
      <c r="W270" s="168">
        <v>0</v>
      </c>
      <c r="X270" s="168">
        <f t="shared" si="27"/>
        <v>0</v>
      </c>
      <c r="Y270" s="163">
        <v>0</v>
      </c>
      <c r="Z270" s="163">
        <v>0</v>
      </c>
      <c r="AA270" s="163">
        <v>0</v>
      </c>
      <c r="AB270" s="163">
        <v>0</v>
      </c>
      <c r="AC270" s="163">
        <v>0</v>
      </c>
      <c r="AD270" s="163">
        <v>0</v>
      </c>
      <c r="AE270" s="163">
        <v>0</v>
      </c>
      <c r="AF270" s="169">
        <v>0</v>
      </c>
      <c r="AG270" s="163">
        <v>0</v>
      </c>
      <c r="AH270" s="163">
        <v>0</v>
      </c>
      <c r="AI270" s="163">
        <v>0</v>
      </c>
      <c r="AJ270" s="163">
        <v>0</v>
      </c>
      <c r="AK270" s="163">
        <v>0</v>
      </c>
      <c r="AL270" s="169">
        <v>0</v>
      </c>
      <c r="AM270" s="163">
        <v>0</v>
      </c>
      <c r="AN270" s="163">
        <v>0</v>
      </c>
      <c r="AO270" s="169">
        <v>0</v>
      </c>
      <c r="AP270" s="163">
        <v>0</v>
      </c>
      <c r="AQ270" s="163">
        <v>0</v>
      </c>
      <c r="AR270" s="163">
        <v>0</v>
      </c>
    </row>
    <row r="271" spans="1:44" s="162" customFormat="1" ht="36" customHeight="1" x14ac:dyDescent="0.25">
      <c r="A271" s="162">
        <v>1</v>
      </c>
      <c r="B271" s="165">
        <v>245</v>
      </c>
      <c r="C271" s="155" t="s">
        <v>601</v>
      </c>
      <c r="D271" s="157">
        <v>1994</v>
      </c>
      <c r="E271" s="157"/>
      <c r="F271" s="166" t="s">
        <v>261</v>
      </c>
      <c r="G271" s="157">
        <v>9</v>
      </c>
      <c r="H271" s="157" t="s">
        <v>297</v>
      </c>
      <c r="I271" s="161">
        <v>2814.2</v>
      </c>
      <c r="J271" s="161">
        <v>2472.3000000000002</v>
      </c>
      <c r="K271" s="161">
        <v>2197.6999999999998</v>
      </c>
      <c r="L271" s="167">
        <v>95</v>
      </c>
      <c r="M271" s="157" t="s">
        <v>259</v>
      </c>
      <c r="N271" s="157" t="s">
        <v>263</v>
      </c>
      <c r="O271" s="160" t="s">
        <v>672</v>
      </c>
      <c r="P271" s="161">
        <v>105885.54</v>
      </c>
      <c r="Q271" s="161">
        <v>0</v>
      </c>
      <c r="R271" s="161">
        <v>0</v>
      </c>
      <c r="S271" s="161">
        <v>105885.54</v>
      </c>
      <c r="T271" s="161">
        <v>37.625449506076329</v>
      </c>
      <c r="U271" s="161">
        <v>37.625449506076329</v>
      </c>
      <c r="V271" s="168">
        <v>37.625449506076329</v>
      </c>
      <c r="W271" s="168">
        <v>0</v>
      </c>
      <c r="X271" s="168">
        <f t="shared" si="27"/>
        <v>0</v>
      </c>
      <c r="Y271" s="163">
        <v>0</v>
      </c>
      <c r="Z271" s="163">
        <v>0</v>
      </c>
      <c r="AA271" s="163">
        <v>0</v>
      </c>
      <c r="AB271" s="163">
        <v>0</v>
      </c>
      <c r="AC271" s="163">
        <v>0</v>
      </c>
      <c r="AD271" s="163">
        <v>0</v>
      </c>
      <c r="AE271" s="163">
        <v>0</v>
      </c>
      <c r="AF271" s="169">
        <v>0</v>
      </c>
      <c r="AG271" s="163">
        <v>0</v>
      </c>
      <c r="AH271" s="163">
        <v>0</v>
      </c>
      <c r="AI271" s="163">
        <v>0</v>
      </c>
      <c r="AJ271" s="163">
        <v>0</v>
      </c>
      <c r="AK271" s="163">
        <v>0</v>
      </c>
      <c r="AL271" s="169">
        <v>0</v>
      </c>
      <c r="AM271" s="163">
        <v>0</v>
      </c>
      <c r="AN271" s="163">
        <v>0</v>
      </c>
      <c r="AO271" s="169">
        <v>0</v>
      </c>
      <c r="AP271" s="163">
        <v>0</v>
      </c>
      <c r="AQ271" s="163">
        <v>0</v>
      </c>
      <c r="AR271" s="163">
        <v>0</v>
      </c>
    </row>
    <row r="272" spans="1:44" s="162" customFormat="1" ht="36" customHeight="1" x14ac:dyDescent="0.25">
      <c r="B272" s="155" t="s">
        <v>781</v>
      </c>
      <c r="C272" s="155"/>
      <c r="D272" s="157" t="s">
        <v>855</v>
      </c>
      <c r="E272" s="157" t="s">
        <v>855</v>
      </c>
      <c r="F272" s="157" t="s">
        <v>855</v>
      </c>
      <c r="G272" s="157" t="s">
        <v>855</v>
      </c>
      <c r="H272" s="157" t="s">
        <v>855</v>
      </c>
      <c r="I272" s="158">
        <v>29543.5</v>
      </c>
      <c r="J272" s="158">
        <v>18251.899999999998</v>
      </c>
      <c r="K272" s="158">
        <v>18251.899999999998</v>
      </c>
      <c r="L272" s="159">
        <v>855</v>
      </c>
      <c r="M272" s="157" t="s">
        <v>855</v>
      </c>
      <c r="N272" s="157" t="s">
        <v>855</v>
      </c>
      <c r="O272" s="160" t="s">
        <v>855</v>
      </c>
      <c r="P272" s="161">
        <v>14114868.93</v>
      </c>
      <c r="Q272" s="161">
        <v>0</v>
      </c>
      <c r="R272" s="161">
        <v>0</v>
      </c>
      <c r="S272" s="161">
        <v>14114868.93</v>
      </c>
      <c r="T272" s="161">
        <v>477.76563135715134</v>
      </c>
      <c r="U272" s="161">
        <v>1499.0258054453129</v>
      </c>
      <c r="Y272" s="163"/>
      <c r="Z272" s="163"/>
      <c r="AA272" s="163"/>
      <c r="AB272" s="163"/>
      <c r="AC272" s="163"/>
      <c r="AD272" s="163"/>
      <c r="AE272" s="163"/>
      <c r="AF272" s="163"/>
      <c r="AG272" s="163"/>
      <c r="AH272" s="163"/>
      <c r="AI272" s="163"/>
      <c r="AJ272" s="163"/>
      <c r="AK272" s="163"/>
      <c r="AL272" s="163"/>
      <c r="AM272" s="163"/>
      <c r="AN272" s="163"/>
      <c r="AO272" s="163"/>
      <c r="AP272" s="163"/>
      <c r="AQ272" s="163"/>
      <c r="AR272" s="163"/>
    </row>
    <row r="273" spans="1:44" s="162" customFormat="1" ht="36" customHeight="1" x14ac:dyDescent="0.25">
      <c r="A273" s="162">
        <v>1</v>
      </c>
      <c r="B273" s="165">
        <v>246</v>
      </c>
      <c r="C273" s="155" t="s">
        <v>2990</v>
      </c>
      <c r="D273" s="157">
        <v>1981</v>
      </c>
      <c r="E273" s="157"/>
      <c r="F273" s="166" t="s">
        <v>304</v>
      </c>
      <c r="G273" s="157">
        <v>5</v>
      </c>
      <c r="H273" s="157" t="s">
        <v>2190</v>
      </c>
      <c r="I273" s="161">
        <v>9132.7000000000007</v>
      </c>
      <c r="J273" s="161">
        <v>5348.9</v>
      </c>
      <c r="K273" s="161">
        <v>5348.9</v>
      </c>
      <c r="L273" s="167">
        <v>243</v>
      </c>
      <c r="M273" s="157" t="s">
        <v>259</v>
      </c>
      <c r="N273" s="157" t="s">
        <v>263</v>
      </c>
      <c r="O273" s="160" t="s">
        <v>677</v>
      </c>
      <c r="P273" s="161">
        <v>3927547.9699999997</v>
      </c>
      <c r="Q273" s="161">
        <v>0</v>
      </c>
      <c r="R273" s="161">
        <v>0</v>
      </c>
      <c r="S273" s="161">
        <v>3927547.9699999997</v>
      </c>
      <c r="T273" s="161">
        <v>430.05332158069348</v>
      </c>
      <c r="U273" s="161">
        <v>1248.3094418956059</v>
      </c>
      <c r="V273" s="168">
        <v>1248.3094418956059</v>
      </c>
      <c r="W273" s="168">
        <v>818.25612031491244</v>
      </c>
      <c r="X273" s="168">
        <f t="shared" ref="X273:X277" si="31">U273-T273</f>
        <v>818.25612031491244</v>
      </c>
      <c r="Y273" s="163">
        <v>0</v>
      </c>
      <c r="Z273" s="163">
        <v>0</v>
      </c>
      <c r="AA273" s="163">
        <v>0</v>
      </c>
      <c r="AB273" s="163">
        <v>0</v>
      </c>
      <c r="AC273" s="163">
        <v>0</v>
      </c>
      <c r="AD273" s="163">
        <v>0</v>
      </c>
      <c r="AE273" s="163">
        <v>0</v>
      </c>
      <c r="AF273" s="169">
        <v>0</v>
      </c>
      <c r="AG273" s="163">
        <v>1278.5</v>
      </c>
      <c r="AH273" s="169">
        <f t="shared" ref="AH273:AH277" si="32">8917.04*AG273/I273</f>
        <v>1248.3094418956059</v>
      </c>
      <c r="AI273" s="163">
        <v>0</v>
      </c>
      <c r="AJ273" s="163">
        <v>0</v>
      </c>
      <c r="AK273" s="163">
        <v>0</v>
      </c>
      <c r="AL273" s="169">
        <v>0</v>
      </c>
      <c r="AM273" s="163">
        <v>0</v>
      </c>
      <c r="AN273" s="163">
        <v>0</v>
      </c>
      <c r="AO273" s="169">
        <v>0</v>
      </c>
      <c r="AP273" s="163">
        <v>0</v>
      </c>
      <c r="AQ273" s="163">
        <v>0</v>
      </c>
      <c r="AR273" s="163">
        <v>0</v>
      </c>
    </row>
    <row r="274" spans="1:44" s="162" customFormat="1" ht="36" customHeight="1" x14ac:dyDescent="0.25">
      <c r="A274" s="162">
        <v>1</v>
      </c>
      <c r="B274" s="165">
        <v>247</v>
      </c>
      <c r="C274" s="155" t="s">
        <v>2991</v>
      </c>
      <c r="D274" s="157">
        <v>1988</v>
      </c>
      <c r="E274" s="157"/>
      <c r="F274" s="166" t="s">
        <v>261</v>
      </c>
      <c r="G274" s="157">
        <v>5</v>
      </c>
      <c r="H274" s="157" t="s">
        <v>363</v>
      </c>
      <c r="I274" s="161">
        <v>7301.9</v>
      </c>
      <c r="J274" s="161">
        <v>3924.5</v>
      </c>
      <c r="K274" s="161">
        <v>3924.5</v>
      </c>
      <c r="L274" s="167">
        <v>198</v>
      </c>
      <c r="M274" s="157" t="s">
        <v>259</v>
      </c>
      <c r="N274" s="157" t="s">
        <v>263</v>
      </c>
      <c r="O274" s="160" t="s">
        <v>677</v>
      </c>
      <c r="P274" s="161">
        <v>3307384.7800000003</v>
      </c>
      <c r="Q274" s="161">
        <v>0</v>
      </c>
      <c r="R274" s="161">
        <v>0</v>
      </c>
      <c r="S274" s="161">
        <v>3307384.7800000003</v>
      </c>
      <c r="T274" s="161">
        <v>452.94851750914154</v>
      </c>
      <c r="U274" s="161">
        <v>1248.0119144880102</v>
      </c>
      <c r="V274" s="168">
        <v>1248.0119144880102</v>
      </c>
      <c r="W274" s="168">
        <v>795.0633969788687</v>
      </c>
      <c r="X274" s="168">
        <f t="shared" si="31"/>
        <v>795.0633969788687</v>
      </c>
      <c r="Y274" s="163">
        <v>0</v>
      </c>
      <c r="Z274" s="163">
        <v>0</v>
      </c>
      <c r="AA274" s="163">
        <v>0</v>
      </c>
      <c r="AB274" s="163">
        <v>0</v>
      </c>
      <c r="AC274" s="163">
        <v>0</v>
      </c>
      <c r="AD274" s="163">
        <v>0</v>
      </c>
      <c r="AE274" s="163">
        <v>0</v>
      </c>
      <c r="AF274" s="169">
        <v>0</v>
      </c>
      <c r="AG274" s="163">
        <v>1021.96</v>
      </c>
      <c r="AH274" s="169">
        <f t="shared" si="32"/>
        <v>1248.0119144880102</v>
      </c>
      <c r="AI274" s="163">
        <v>0</v>
      </c>
      <c r="AJ274" s="163">
        <v>0</v>
      </c>
      <c r="AK274" s="163">
        <v>0</v>
      </c>
      <c r="AL274" s="169">
        <v>0</v>
      </c>
      <c r="AM274" s="163">
        <v>0</v>
      </c>
      <c r="AN274" s="163">
        <v>0</v>
      </c>
      <c r="AO274" s="169">
        <v>0</v>
      </c>
      <c r="AP274" s="163">
        <v>0</v>
      </c>
      <c r="AQ274" s="163">
        <v>0</v>
      </c>
      <c r="AR274" s="163">
        <v>0</v>
      </c>
    </row>
    <row r="275" spans="1:44" s="162" customFormat="1" ht="36" customHeight="1" x14ac:dyDescent="0.25">
      <c r="A275" s="162">
        <v>1</v>
      </c>
      <c r="B275" s="165">
        <v>248</v>
      </c>
      <c r="C275" s="155" t="s">
        <v>2992</v>
      </c>
      <c r="D275" s="157">
        <v>1979</v>
      </c>
      <c r="E275" s="157"/>
      <c r="F275" s="166" t="s">
        <v>304</v>
      </c>
      <c r="G275" s="157">
        <v>5</v>
      </c>
      <c r="H275" s="157" t="s">
        <v>296</v>
      </c>
      <c r="I275" s="161">
        <v>2660.8</v>
      </c>
      <c r="J275" s="161">
        <v>1869.9</v>
      </c>
      <c r="K275" s="161">
        <v>1869.9</v>
      </c>
      <c r="L275" s="167">
        <v>84</v>
      </c>
      <c r="M275" s="157" t="s">
        <v>259</v>
      </c>
      <c r="N275" s="157" t="s">
        <v>263</v>
      </c>
      <c r="O275" s="160" t="s">
        <v>677</v>
      </c>
      <c r="P275" s="161">
        <v>1446069.26</v>
      </c>
      <c r="Q275" s="161">
        <v>0</v>
      </c>
      <c r="R275" s="161">
        <v>0</v>
      </c>
      <c r="S275" s="161">
        <v>1446069.26</v>
      </c>
      <c r="T275" s="161">
        <v>543.47161004209261</v>
      </c>
      <c r="U275" s="161">
        <v>1470.8692333132892</v>
      </c>
      <c r="V275" s="168">
        <v>1470.8692333132892</v>
      </c>
      <c r="W275" s="168">
        <v>927.39762327119661</v>
      </c>
      <c r="X275" s="168">
        <f t="shared" si="31"/>
        <v>927.39762327119661</v>
      </c>
      <c r="Y275" s="163">
        <v>0</v>
      </c>
      <c r="Z275" s="163">
        <v>0</v>
      </c>
      <c r="AA275" s="163">
        <v>0</v>
      </c>
      <c r="AB275" s="163">
        <v>0</v>
      </c>
      <c r="AC275" s="163">
        <v>0</v>
      </c>
      <c r="AD275" s="163">
        <v>0</v>
      </c>
      <c r="AE275" s="163">
        <v>0</v>
      </c>
      <c r="AF275" s="169">
        <v>0</v>
      </c>
      <c r="AG275" s="163">
        <v>438.9</v>
      </c>
      <c r="AH275" s="169">
        <f t="shared" si="32"/>
        <v>1470.8692333132892</v>
      </c>
      <c r="AI275" s="163">
        <v>0</v>
      </c>
      <c r="AJ275" s="163">
        <v>0</v>
      </c>
      <c r="AK275" s="163">
        <v>0</v>
      </c>
      <c r="AL275" s="169">
        <v>0</v>
      </c>
      <c r="AM275" s="163">
        <v>0</v>
      </c>
      <c r="AN275" s="163">
        <v>0</v>
      </c>
      <c r="AO275" s="169">
        <v>0</v>
      </c>
      <c r="AP275" s="163">
        <v>0</v>
      </c>
      <c r="AQ275" s="163">
        <v>0</v>
      </c>
      <c r="AR275" s="163">
        <v>0</v>
      </c>
    </row>
    <row r="276" spans="1:44" s="162" customFormat="1" ht="36" customHeight="1" x14ac:dyDescent="0.25">
      <c r="A276" s="162">
        <v>1</v>
      </c>
      <c r="B276" s="165">
        <v>249</v>
      </c>
      <c r="C276" s="155" t="s">
        <v>2993</v>
      </c>
      <c r="D276" s="157">
        <v>1986</v>
      </c>
      <c r="E276" s="157"/>
      <c r="F276" s="166" t="s">
        <v>304</v>
      </c>
      <c r="G276" s="157">
        <v>5</v>
      </c>
      <c r="H276" s="157" t="s">
        <v>344</v>
      </c>
      <c r="I276" s="161">
        <v>5770.1</v>
      </c>
      <c r="J276" s="161">
        <v>3935.4</v>
      </c>
      <c r="K276" s="161">
        <v>3935.4</v>
      </c>
      <c r="L276" s="167">
        <v>180</v>
      </c>
      <c r="M276" s="157" t="s">
        <v>259</v>
      </c>
      <c r="N276" s="157" t="s">
        <v>263</v>
      </c>
      <c r="O276" s="160" t="s">
        <v>677</v>
      </c>
      <c r="P276" s="161">
        <v>2997039.15</v>
      </c>
      <c r="Q276" s="161">
        <v>0</v>
      </c>
      <c r="R276" s="161">
        <v>0</v>
      </c>
      <c r="S276" s="161">
        <v>2997039.15</v>
      </c>
      <c r="T276" s="161">
        <v>519.40852844838037</v>
      </c>
      <c r="U276" s="161">
        <v>1499.0258054453129</v>
      </c>
      <c r="V276" s="168">
        <v>1499.0258054453129</v>
      </c>
      <c r="W276" s="168">
        <v>979.61727699693256</v>
      </c>
      <c r="X276" s="168">
        <f t="shared" si="31"/>
        <v>979.61727699693256</v>
      </c>
      <c r="Y276" s="163">
        <v>0</v>
      </c>
      <c r="Z276" s="163">
        <v>0</v>
      </c>
      <c r="AA276" s="163">
        <v>0</v>
      </c>
      <c r="AB276" s="163">
        <v>0</v>
      </c>
      <c r="AC276" s="163">
        <v>0</v>
      </c>
      <c r="AD276" s="163">
        <v>0</v>
      </c>
      <c r="AE276" s="163">
        <v>0</v>
      </c>
      <c r="AF276" s="169">
        <v>0</v>
      </c>
      <c r="AG276" s="163">
        <v>970</v>
      </c>
      <c r="AH276" s="169">
        <f t="shared" si="32"/>
        <v>1499.0258054453129</v>
      </c>
      <c r="AI276" s="163">
        <v>0</v>
      </c>
      <c r="AJ276" s="163">
        <v>0</v>
      </c>
      <c r="AK276" s="163">
        <v>0</v>
      </c>
      <c r="AL276" s="169">
        <v>0</v>
      </c>
      <c r="AM276" s="163">
        <v>0</v>
      </c>
      <c r="AN276" s="163">
        <v>0</v>
      </c>
      <c r="AO276" s="169">
        <v>0</v>
      </c>
      <c r="AP276" s="163">
        <v>0</v>
      </c>
      <c r="AQ276" s="163">
        <v>0</v>
      </c>
      <c r="AR276" s="163">
        <v>0</v>
      </c>
    </row>
    <row r="277" spans="1:44" s="162" customFormat="1" ht="36" customHeight="1" x14ac:dyDescent="0.25">
      <c r="A277" s="162">
        <v>1</v>
      </c>
      <c r="B277" s="165">
        <v>250</v>
      </c>
      <c r="C277" s="155" t="s">
        <v>2994</v>
      </c>
      <c r="D277" s="157">
        <v>1990</v>
      </c>
      <c r="E277" s="157"/>
      <c r="F277" s="166" t="s">
        <v>304</v>
      </c>
      <c r="G277" s="157">
        <v>5</v>
      </c>
      <c r="H277" s="157" t="s">
        <v>301</v>
      </c>
      <c r="I277" s="161">
        <v>4678</v>
      </c>
      <c r="J277" s="161">
        <v>3173.2</v>
      </c>
      <c r="K277" s="161">
        <v>3173.2</v>
      </c>
      <c r="L277" s="167">
        <v>150</v>
      </c>
      <c r="M277" s="157" t="s">
        <v>259</v>
      </c>
      <c r="N277" s="157" t="s">
        <v>263</v>
      </c>
      <c r="O277" s="160" t="s">
        <v>677</v>
      </c>
      <c r="P277" s="161">
        <v>2436827.77</v>
      </c>
      <c r="Q277" s="161">
        <v>0</v>
      </c>
      <c r="R277" s="161">
        <v>0</v>
      </c>
      <c r="S277" s="161">
        <v>2436827.77</v>
      </c>
      <c r="T277" s="161">
        <v>520.91230654125695</v>
      </c>
      <c r="U277" s="161">
        <v>1482.6151586147928</v>
      </c>
      <c r="V277" s="168">
        <v>1482.6151586147928</v>
      </c>
      <c r="W277" s="168">
        <v>961.70285207353584</v>
      </c>
      <c r="X277" s="168">
        <f t="shared" si="31"/>
        <v>961.70285207353584</v>
      </c>
      <c r="Y277" s="163">
        <v>0</v>
      </c>
      <c r="Z277" s="163">
        <v>0</v>
      </c>
      <c r="AA277" s="163">
        <v>0</v>
      </c>
      <c r="AB277" s="163">
        <v>0</v>
      </c>
      <c r="AC277" s="163">
        <v>0</v>
      </c>
      <c r="AD277" s="163">
        <v>0</v>
      </c>
      <c r="AE277" s="163">
        <v>0</v>
      </c>
      <c r="AF277" s="169">
        <v>0</v>
      </c>
      <c r="AG277" s="163">
        <v>777.8</v>
      </c>
      <c r="AH277" s="169">
        <f t="shared" si="32"/>
        <v>1482.6151586147928</v>
      </c>
      <c r="AI277" s="163">
        <v>0</v>
      </c>
      <c r="AJ277" s="163">
        <v>0</v>
      </c>
      <c r="AK277" s="163">
        <v>0</v>
      </c>
      <c r="AL277" s="169">
        <v>0</v>
      </c>
      <c r="AM277" s="163">
        <v>0</v>
      </c>
      <c r="AN277" s="163">
        <v>0</v>
      </c>
      <c r="AO277" s="169">
        <v>0</v>
      </c>
      <c r="AP277" s="163">
        <v>0</v>
      </c>
      <c r="AQ277" s="163">
        <v>0</v>
      </c>
      <c r="AR277" s="163">
        <v>0</v>
      </c>
    </row>
    <row r="278" spans="1:44" s="162" customFormat="1" ht="36" customHeight="1" x14ac:dyDescent="0.25">
      <c r="B278" s="155" t="s">
        <v>782</v>
      </c>
      <c r="C278" s="155"/>
      <c r="D278" s="157" t="s">
        <v>855</v>
      </c>
      <c r="E278" s="157" t="s">
        <v>855</v>
      </c>
      <c r="F278" s="157" t="s">
        <v>855</v>
      </c>
      <c r="G278" s="157" t="s">
        <v>855</v>
      </c>
      <c r="H278" s="157" t="s">
        <v>855</v>
      </c>
      <c r="I278" s="158">
        <v>10662.800000000001</v>
      </c>
      <c r="J278" s="158">
        <v>9226.6</v>
      </c>
      <c r="K278" s="158">
        <v>8378.2999999999993</v>
      </c>
      <c r="L278" s="159">
        <v>403</v>
      </c>
      <c r="M278" s="157" t="s">
        <v>855</v>
      </c>
      <c r="N278" s="157" t="s">
        <v>855</v>
      </c>
      <c r="O278" s="160" t="s">
        <v>855</v>
      </c>
      <c r="P278" s="158">
        <v>30964559.009999998</v>
      </c>
      <c r="Q278" s="158">
        <v>0</v>
      </c>
      <c r="R278" s="158">
        <v>0</v>
      </c>
      <c r="S278" s="158">
        <v>30964559.009999998</v>
      </c>
      <c r="T278" s="161">
        <v>2903.9800999737399</v>
      </c>
      <c r="U278" s="161">
        <v>17291.534608611983</v>
      </c>
      <c r="Y278" s="163"/>
      <c r="Z278" s="163"/>
      <c r="AA278" s="163"/>
      <c r="AB278" s="163"/>
      <c r="AC278" s="163"/>
      <c r="AD278" s="163"/>
      <c r="AE278" s="163"/>
      <c r="AF278" s="163"/>
      <c r="AG278" s="163"/>
      <c r="AH278" s="163"/>
      <c r="AI278" s="163"/>
      <c r="AJ278" s="163"/>
      <c r="AK278" s="163"/>
      <c r="AL278" s="163"/>
      <c r="AM278" s="163"/>
      <c r="AN278" s="163"/>
      <c r="AO278" s="163"/>
      <c r="AP278" s="163"/>
      <c r="AQ278" s="163"/>
      <c r="AR278" s="163"/>
    </row>
    <row r="279" spans="1:44" s="162" customFormat="1" ht="36" customHeight="1" x14ac:dyDescent="0.25">
      <c r="A279" s="162">
        <v>1</v>
      </c>
      <c r="B279" s="165">
        <v>251</v>
      </c>
      <c r="C279" s="155" t="s">
        <v>618</v>
      </c>
      <c r="D279" s="157">
        <v>1896</v>
      </c>
      <c r="E279" s="157"/>
      <c r="F279" s="166" t="s">
        <v>261</v>
      </c>
      <c r="G279" s="157">
        <v>2</v>
      </c>
      <c r="H279" s="157" t="s">
        <v>297</v>
      </c>
      <c r="I279" s="161">
        <v>415.7</v>
      </c>
      <c r="J279" s="161">
        <v>374.1</v>
      </c>
      <c r="K279" s="161">
        <v>374.1</v>
      </c>
      <c r="L279" s="167">
        <v>22</v>
      </c>
      <c r="M279" s="157" t="s">
        <v>259</v>
      </c>
      <c r="N279" s="157" t="s">
        <v>263</v>
      </c>
      <c r="O279" s="160" t="s">
        <v>678</v>
      </c>
      <c r="P279" s="161">
        <v>3101907.63</v>
      </c>
      <c r="Q279" s="161">
        <v>0</v>
      </c>
      <c r="R279" s="161">
        <v>0</v>
      </c>
      <c r="S279" s="161">
        <v>3101907.63</v>
      </c>
      <c r="T279" s="161">
        <v>7461.8898965600192</v>
      </c>
      <c r="U279" s="161">
        <v>17291.534608611983</v>
      </c>
      <c r="V279" s="168">
        <v>17291.534608611983</v>
      </c>
      <c r="W279" s="168">
        <v>9829.6447120519624</v>
      </c>
      <c r="X279" s="168">
        <f t="shared" ref="X279:X284" si="33">U279-T279</f>
        <v>9829.6447120519624</v>
      </c>
      <c r="Y279" s="163">
        <v>0</v>
      </c>
      <c r="Z279" s="163">
        <v>0</v>
      </c>
      <c r="AA279" s="163">
        <v>0</v>
      </c>
      <c r="AB279" s="163">
        <v>0</v>
      </c>
      <c r="AC279" s="163">
        <v>0</v>
      </c>
      <c r="AD279" s="163">
        <v>0</v>
      </c>
      <c r="AE279" s="163">
        <v>0</v>
      </c>
      <c r="AF279" s="169">
        <v>0</v>
      </c>
      <c r="AG279" s="163">
        <v>318.42</v>
      </c>
      <c r="AH279" s="169">
        <f t="shared" ref="AH279:AH281" si="34">8917.04*AG279/I279</f>
        <v>6830.3196458984849</v>
      </c>
      <c r="AI279" s="163">
        <v>0</v>
      </c>
      <c r="AJ279" s="163">
        <v>0</v>
      </c>
      <c r="AK279" s="163">
        <v>617</v>
      </c>
      <c r="AL279" s="169">
        <f>7048.18*AK279/I279</f>
        <v>10461.214962713497</v>
      </c>
      <c r="AM279" s="163">
        <v>0</v>
      </c>
      <c r="AN279" s="163">
        <v>0</v>
      </c>
      <c r="AO279" s="169">
        <v>0</v>
      </c>
      <c r="AP279" s="163">
        <v>0</v>
      </c>
      <c r="AQ279" s="163">
        <v>0</v>
      </c>
      <c r="AR279" s="163">
        <v>0</v>
      </c>
    </row>
    <row r="280" spans="1:44" s="162" customFormat="1" ht="36" customHeight="1" x14ac:dyDescent="0.25">
      <c r="A280" s="162">
        <v>1</v>
      </c>
      <c r="B280" s="165">
        <v>252</v>
      </c>
      <c r="C280" s="155" t="s">
        <v>613</v>
      </c>
      <c r="D280" s="157">
        <v>1958</v>
      </c>
      <c r="E280" s="157"/>
      <c r="F280" s="166" t="s">
        <v>261</v>
      </c>
      <c r="G280" s="157">
        <v>3</v>
      </c>
      <c r="H280" s="157" t="s">
        <v>305</v>
      </c>
      <c r="I280" s="161">
        <v>1224.0999999999999</v>
      </c>
      <c r="J280" s="161">
        <v>1113.4000000000001</v>
      </c>
      <c r="K280" s="161">
        <v>1113.4000000000001</v>
      </c>
      <c r="L280" s="167">
        <v>48</v>
      </c>
      <c r="M280" s="157" t="s">
        <v>259</v>
      </c>
      <c r="N280" s="157" t="s">
        <v>263</v>
      </c>
      <c r="O280" s="160" t="s">
        <v>678</v>
      </c>
      <c r="P280" s="161">
        <v>3151307.31</v>
      </c>
      <c r="Q280" s="161">
        <v>0</v>
      </c>
      <c r="R280" s="161">
        <v>0</v>
      </c>
      <c r="S280" s="161">
        <v>3151307.31</v>
      </c>
      <c r="T280" s="161">
        <v>2574.3871497426685</v>
      </c>
      <c r="U280" s="161">
        <v>4538.2860223837934</v>
      </c>
      <c r="V280" s="168">
        <v>4538.2860223837934</v>
      </c>
      <c r="W280" s="168">
        <v>1963.8988726411249</v>
      </c>
      <c r="X280" s="168">
        <f t="shared" si="33"/>
        <v>1963.8988726411249</v>
      </c>
      <c r="Y280" s="163">
        <v>0</v>
      </c>
      <c r="Z280" s="163">
        <v>0</v>
      </c>
      <c r="AA280" s="163">
        <v>0</v>
      </c>
      <c r="AB280" s="163">
        <v>0</v>
      </c>
      <c r="AC280" s="163">
        <v>0</v>
      </c>
      <c r="AD280" s="163">
        <v>0</v>
      </c>
      <c r="AE280" s="163">
        <v>0</v>
      </c>
      <c r="AF280" s="169">
        <v>0</v>
      </c>
      <c r="AG280" s="163">
        <v>623</v>
      </c>
      <c r="AH280" s="169">
        <f t="shared" si="34"/>
        <v>4538.2860223837934</v>
      </c>
      <c r="AI280" s="163">
        <v>0</v>
      </c>
      <c r="AJ280" s="163">
        <v>0</v>
      </c>
      <c r="AK280" s="163">
        <v>0</v>
      </c>
      <c r="AL280" s="169">
        <v>0</v>
      </c>
      <c r="AM280" s="163">
        <v>0</v>
      </c>
      <c r="AN280" s="163">
        <v>0</v>
      </c>
      <c r="AO280" s="169">
        <v>0</v>
      </c>
      <c r="AP280" s="163">
        <v>0</v>
      </c>
      <c r="AQ280" s="163">
        <v>0</v>
      </c>
      <c r="AR280" s="163">
        <v>0</v>
      </c>
    </row>
    <row r="281" spans="1:44" s="162" customFormat="1" ht="36" customHeight="1" x14ac:dyDescent="0.25">
      <c r="A281" s="162">
        <v>1</v>
      </c>
      <c r="B281" s="165">
        <v>253</v>
      </c>
      <c r="C281" s="155" t="s">
        <v>617</v>
      </c>
      <c r="D281" s="157">
        <v>1984</v>
      </c>
      <c r="E281" s="157"/>
      <c r="F281" s="166" t="s">
        <v>261</v>
      </c>
      <c r="G281" s="157">
        <v>3</v>
      </c>
      <c r="H281" s="157" t="s">
        <v>305</v>
      </c>
      <c r="I281" s="161">
        <v>2162.5</v>
      </c>
      <c r="J281" s="161">
        <v>2047.6</v>
      </c>
      <c r="K281" s="161">
        <v>2047.6</v>
      </c>
      <c r="L281" s="167">
        <v>85</v>
      </c>
      <c r="M281" s="157" t="s">
        <v>259</v>
      </c>
      <c r="N281" s="157" t="s">
        <v>263</v>
      </c>
      <c r="O281" s="160" t="s">
        <v>672</v>
      </c>
      <c r="P281" s="161">
        <v>4866736.68</v>
      </c>
      <c r="Q281" s="161">
        <v>0</v>
      </c>
      <c r="R281" s="161">
        <v>0</v>
      </c>
      <c r="S281" s="161">
        <v>4866736.68</v>
      </c>
      <c r="T281" s="161">
        <v>2250.5140716763003</v>
      </c>
      <c r="U281" s="161">
        <v>4283.1481104277464</v>
      </c>
      <c r="V281" s="168">
        <v>4283.1481104277464</v>
      </c>
      <c r="W281" s="168">
        <v>2032.634038751446</v>
      </c>
      <c r="X281" s="168">
        <f t="shared" si="33"/>
        <v>2032.634038751446</v>
      </c>
      <c r="Y281" s="163">
        <v>0</v>
      </c>
      <c r="Z281" s="163">
        <v>0</v>
      </c>
      <c r="AA281" s="163">
        <v>0</v>
      </c>
      <c r="AB281" s="163">
        <v>0</v>
      </c>
      <c r="AC281" s="163">
        <v>0</v>
      </c>
      <c r="AD281" s="163">
        <v>0</v>
      </c>
      <c r="AE281" s="163">
        <v>0</v>
      </c>
      <c r="AF281" s="169">
        <v>0</v>
      </c>
      <c r="AG281" s="163">
        <v>1038.72</v>
      </c>
      <c r="AH281" s="169">
        <f t="shared" si="34"/>
        <v>4283.1481104277464</v>
      </c>
      <c r="AI281" s="163">
        <v>0</v>
      </c>
      <c r="AJ281" s="163">
        <v>0</v>
      </c>
      <c r="AK281" s="163">
        <v>0</v>
      </c>
      <c r="AL281" s="169">
        <v>0</v>
      </c>
      <c r="AM281" s="163">
        <v>0</v>
      </c>
      <c r="AN281" s="163">
        <v>0</v>
      </c>
      <c r="AO281" s="169">
        <v>0</v>
      </c>
      <c r="AP281" s="163">
        <v>0</v>
      </c>
      <c r="AQ281" s="163">
        <v>0</v>
      </c>
      <c r="AR281" s="163">
        <v>0</v>
      </c>
    </row>
    <row r="282" spans="1:44" s="162" customFormat="1" ht="36" customHeight="1" x14ac:dyDescent="0.25">
      <c r="A282" s="162">
        <v>1</v>
      </c>
      <c r="B282" s="165">
        <v>254</v>
      </c>
      <c r="C282" s="155" t="s">
        <v>1150</v>
      </c>
      <c r="D282" s="157">
        <v>1932</v>
      </c>
      <c r="E282" s="157"/>
      <c r="F282" s="166" t="s">
        <v>1277</v>
      </c>
      <c r="G282" s="157">
        <v>3</v>
      </c>
      <c r="H282" s="157" t="s">
        <v>344</v>
      </c>
      <c r="I282" s="161">
        <v>1954.2</v>
      </c>
      <c r="J282" s="161">
        <v>1319.3</v>
      </c>
      <c r="K282" s="161">
        <v>1319.3</v>
      </c>
      <c r="L282" s="167">
        <v>71</v>
      </c>
      <c r="M282" s="157" t="s">
        <v>259</v>
      </c>
      <c r="N282" s="157" t="s">
        <v>263</v>
      </c>
      <c r="O282" s="160" t="s">
        <v>1278</v>
      </c>
      <c r="P282" s="161">
        <v>6540486.5499999998</v>
      </c>
      <c r="Q282" s="161">
        <v>0</v>
      </c>
      <c r="R282" s="161">
        <v>0</v>
      </c>
      <c r="S282" s="161">
        <v>6540486.5499999998</v>
      </c>
      <c r="T282" s="161">
        <v>3346.8869870023536</v>
      </c>
      <c r="U282" s="161">
        <v>6994.801090983523</v>
      </c>
      <c r="V282" s="168">
        <v>6994.801090983523</v>
      </c>
      <c r="W282" s="168">
        <v>3647.9141039811693</v>
      </c>
      <c r="X282" s="168">
        <f t="shared" si="33"/>
        <v>3647.9141039811693</v>
      </c>
      <c r="Y282" s="163">
        <v>0</v>
      </c>
      <c r="Z282" s="163">
        <v>0</v>
      </c>
      <c r="AA282" s="163">
        <v>0</v>
      </c>
      <c r="AB282" s="163">
        <v>0</v>
      </c>
      <c r="AC282" s="163">
        <v>0</v>
      </c>
      <c r="AD282" s="163">
        <v>0</v>
      </c>
      <c r="AE282" s="163">
        <v>0</v>
      </c>
      <c r="AF282" s="169">
        <v>0</v>
      </c>
      <c r="AG282" s="163">
        <v>0</v>
      </c>
      <c r="AH282" s="163">
        <v>0</v>
      </c>
      <c r="AI282" s="163">
        <v>0</v>
      </c>
      <c r="AJ282" s="163">
        <v>0</v>
      </c>
      <c r="AK282" s="163">
        <v>1939.4</v>
      </c>
      <c r="AL282" s="169">
        <f>7048.18*AK282/I282</f>
        <v>6994.801090983523</v>
      </c>
      <c r="AM282" s="163">
        <v>0</v>
      </c>
      <c r="AN282" s="163">
        <v>0</v>
      </c>
      <c r="AO282" s="169">
        <v>0</v>
      </c>
      <c r="AP282" s="163">
        <v>0</v>
      </c>
      <c r="AQ282" s="163">
        <v>0</v>
      </c>
      <c r="AR282" s="163">
        <v>0</v>
      </c>
    </row>
    <row r="283" spans="1:44" s="162" customFormat="1" ht="36" customHeight="1" x14ac:dyDescent="0.25">
      <c r="A283" s="162">
        <v>1</v>
      </c>
      <c r="B283" s="165">
        <v>255</v>
      </c>
      <c r="C283" s="155" t="s">
        <v>1140</v>
      </c>
      <c r="D283" s="157">
        <v>1882</v>
      </c>
      <c r="E283" s="157"/>
      <c r="F283" s="166" t="s">
        <v>261</v>
      </c>
      <c r="G283" s="157">
        <v>4</v>
      </c>
      <c r="H283" s="157" t="s">
        <v>296</v>
      </c>
      <c r="I283" s="161">
        <v>3453.2</v>
      </c>
      <c r="J283" s="161">
        <v>3230.8</v>
      </c>
      <c r="K283" s="161">
        <v>2382.5</v>
      </c>
      <c r="L283" s="167">
        <v>128</v>
      </c>
      <c r="M283" s="157" t="s">
        <v>259</v>
      </c>
      <c r="N283" s="157" t="s">
        <v>263</v>
      </c>
      <c r="O283" s="160" t="s">
        <v>678</v>
      </c>
      <c r="P283" s="161">
        <v>10088677.58</v>
      </c>
      <c r="Q283" s="161">
        <v>0</v>
      </c>
      <c r="R283" s="161">
        <v>0</v>
      </c>
      <c r="S283" s="161">
        <v>10088677.58</v>
      </c>
      <c r="T283" s="161">
        <v>2921.5445326074368</v>
      </c>
      <c r="U283" s="161">
        <v>4849.8347925402531</v>
      </c>
      <c r="V283" s="168">
        <v>4849.8347925402531</v>
      </c>
      <c r="W283" s="168">
        <v>1928.2902599328163</v>
      </c>
      <c r="X283" s="168">
        <f t="shared" si="33"/>
        <v>1928.2902599328163</v>
      </c>
      <c r="Y283" s="163">
        <v>0</v>
      </c>
      <c r="Z283" s="163">
        <v>0</v>
      </c>
      <c r="AA283" s="163">
        <v>0</v>
      </c>
      <c r="AB283" s="163">
        <v>0</v>
      </c>
      <c r="AC283" s="163">
        <v>0</v>
      </c>
      <c r="AD283" s="163">
        <v>0</v>
      </c>
      <c r="AE283" s="163">
        <v>0</v>
      </c>
      <c r="AF283" s="169">
        <v>0</v>
      </c>
      <c r="AG283" s="163">
        <v>1878.14</v>
      </c>
      <c r="AH283" s="169">
        <f t="shared" ref="AH283:AH284" si="35">8917.04*AG283/I283</f>
        <v>4849.8347925402531</v>
      </c>
      <c r="AI283" s="163">
        <v>0</v>
      </c>
      <c r="AJ283" s="163">
        <v>0</v>
      </c>
      <c r="AK283" s="163">
        <v>0</v>
      </c>
      <c r="AL283" s="169">
        <v>0</v>
      </c>
      <c r="AM283" s="163">
        <v>0</v>
      </c>
      <c r="AN283" s="163">
        <v>0</v>
      </c>
      <c r="AO283" s="169">
        <v>0</v>
      </c>
      <c r="AP283" s="163">
        <v>0</v>
      </c>
      <c r="AQ283" s="163">
        <v>0</v>
      </c>
      <c r="AR283" s="163">
        <v>0</v>
      </c>
    </row>
    <row r="284" spans="1:44" s="162" customFormat="1" ht="36" customHeight="1" x14ac:dyDescent="0.25">
      <c r="A284" s="162">
        <v>1</v>
      </c>
      <c r="B284" s="165">
        <v>256</v>
      </c>
      <c r="C284" s="155" t="s">
        <v>1513</v>
      </c>
      <c r="D284" s="157">
        <v>1939</v>
      </c>
      <c r="E284" s="157"/>
      <c r="F284" s="166" t="s">
        <v>1524</v>
      </c>
      <c r="G284" s="157">
        <v>3</v>
      </c>
      <c r="H284" s="157" t="s">
        <v>301</v>
      </c>
      <c r="I284" s="161">
        <v>1453.1</v>
      </c>
      <c r="J284" s="161">
        <v>1141.4000000000001</v>
      </c>
      <c r="K284" s="161">
        <v>1141.4000000000001</v>
      </c>
      <c r="L284" s="167">
        <v>49</v>
      </c>
      <c r="M284" s="157" t="s">
        <v>259</v>
      </c>
      <c r="N284" s="157" t="s">
        <v>263</v>
      </c>
      <c r="O284" s="160" t="s">
        <v>678</v>
      </c>
      <c r="P284" s="161">
        <v>3215443.26</v>
      </c>
      <c r="Q284" s="161">
        <v>0</v>
      </c>
      <c r="R284" s="161">
        <v>0</v>
      </c>
      <c r="S284" s="161">
        <v>3215443.26</v>
      </c>
      <c r="T284" s="161">
        <v>2212.8162273759549</v>
      </c>
      <c r="U284" s="161">
        <v>4358.9235791067385</v>
      </c>
      <c r="V284" s="168">
        <v>4358.9235791067385</v>
      </c>
      <c r="W284" s="168">
        <v>2146.1073517307836</v>
      </c>
      <c r="X284" s="168">
        <f t="shared" si="33"/>
        <v>2146.1073517307836</v>
      </c>
      <c r="Y284" s="163">
        <v>0</v>
      </c>
      <c r="Z284" s="163">
        <v>0</v>
      </c>
      <c r="AA284" s="163">
        <v>0</v>
      </c>
      <c r="AB284" s="163">
        <v>0</v>
      </c>
      <c r="AC284" s="163">
        <v>0</v>
      </c>
      <c r="AD284" s="163">
        <v>0</v>
      </c>
      <c r="AE284" s="163">
        <v>0</v>
      </c>
      <c r="AF284" s="169">
        <v>0</v>
      </c>
      <c r="AG284" s="163">
        <v>710.32</v>
      </c>
      <c r="AH284" s="169">
        <f t="shared" si="35"/>
        <v>4358.9235791067385</v>
      </c>
      <c r="AI284" s="163">
        <v>0</v>
      </c>
      <c r="AJ284" s="163">
        <v>0</v>
      </c>
      <c r="AK284" s="163">
        <v>0</v>
      </c>
      <c r="AL284" s="169">
        <v>0</v>
      </c>
      <c r="AM284" s="163">
        <v>0</v>
      </c>
      <c r="AN284" s="163">
        <v>0</v>
      </c>
      <c r="AO284" s="169">
        <v>0</v>
      </c>
      <c r="AP284" s="163">
        <v>0</v>
      </c>
      <c r="AQ284" s="163">
        <v>0</v>
      </c>
      <c r="AR284" s="163">
        <v>0</v>
      </c>
    </row>
    <row r="285" spans="1:44" s="162" customFormat="1" ht="36" customHeight="1" x14ac:dyDescent="0.25">
      <c r="B285" s="155" t="s">
        <v>783</v>
      </c>
      <c r="C285" s="155"/>
      <c r="D285" s="157" t="s">
        <v>855</v>
      </c>
      <c r="E285" s="157" t="s">
        <v>855</v>
      </c>
      <c r="F285" s="157" t="s">
        <v>855</v>
      </c>
      <c r="G285" s="157" t="s">
        <v>855</v>
      </c>
      <c r="H285" s="157" t="s">
        <v>855</v>
      </c>
      <c r="I285" s="158">
        <v>14970.710000000001</v>
      </c>
      <c r="J285" s="158">
        <v>11319.109999999999</v>
      </c>
      <c r="K285" s="158">
        <v>11319.109999999999</v>
      </c>
      <c r="L285" s="159">
        <v>518</v>
      </c>
      <c r="M285" s="157" t="s">
        <v>855</v>
      </c>
      <c r="N285" s="157" t="s">
        <v>855</v>
      </c>
      <c r="O285" s="160" t="s">
        <v>855</v>
      </c>
      <c r="P285" s="161">
        <v>12442442.430000002</v>
      </c>
      <c r="Q285" s="161">
        <v>0</v>
      </c>
      <c r="R285" s="161">
        <v>0</v>
      </c>
      <c r="S285" s="161">
        <v>12442442.430000002</v>
      </c>
      <c r="T285" s="161">
        <v>831.11906048544131</v>
      </c>
      <c r="U285" s="161">
        <v>3707.39</v>
      </c>
      <c r="Y285" s="163"/>
      <c r="Z285" s="163"/>
      <c r="AA285" s="163"/>
      <c r="AB285" s="163"/>
      <c r="AC285" s="163"/>
      <c r="AD285" s="163"/>
      <c r="AE285" s="163"/>
      <c r="AF285" s="163"/>
      <c r="AG285" s="163"/>
      <c r="AH285" s="163"/>
      <c r="AI285" s="163"/>
      <c r="AJ285" s="163"/>
      <c r="AK285" s="163"/>
      <c r="AL285" s="163"/>
      <c r="AM285" s="163"/>
      <c r="AN285" s="163"/>
      <c r="AO285" s="163"/>
      <c r="AP285" s="163"/>
      <c r="AQ285" s="163"/>
      <c r="AR285" s="163"/>
    </row>
    <row r="286" spans="1:44" s="162" customFormat="1" ht="36" customHeight="1" x14ac:dyDescent="0.25">
      <c r="A286" s="162">
        <v>1</v>
      </c>
      <c r="B286" s="165">
        <v>257</v>
      </c>
      <c r="C286" s="155" t="s">
        <v>622</v>
      </c>
      <c r="D286" s="157">
        <v>1972</v>
      </c>
      <c r="E286" s="157"/>
      <c r="F286" s="166" t="s">
        <v>261</v>
      </c>
      <c r="G286" s="157">
        <v>5</v>
      </c>
      <c r="H286" s="157" t="s">
        <v>301</v>
      </c>
      <c r="I286" s="161">
        <v>4295.76</v>
      </c>
      <c r="J286" s="161">
        <v>3325.76</v>
      </c>
      <c r="K286" s="161">
        <v>3325.76</v>
      </c>
      <c r="L286" s="167">
        <v>137</v>
      </c>
      <c r="M286" s="157" t="s">
        <v>259</v>
      </c>
      <c r="N286" s="157" t="s">
        <v>263</v>
      </c>
      <c r="O286" s="160" t="s">
        <v>955</v>
      </c>
      <c r="P286" s="161">
        <v>5056079.6400000006</v>
      </c>
      <c r="Q286" s="161">
        <v>0</v>
      </c>
      <c r="R286" s="161">
        <v>0</v>
      </c>
      <c r="S286" s="161">
        <v>5056079.6400000006</v>
      </c>
      <c r="T286" s="161">
        <v>1176.9930443041512</v>
      </c>
      <c r="U286" s="161">
        <v>2239.1406987354972</v>
      </c>
      <c r="V286" s="168">
        <v>2239.1406987354972</v>
      </c>
      <c r="W286" s="168">
        <v>1062.1476544313459</v>
      </c>
      <c r="X286" s="168">
        <f t="shared" ref="X286:X289" si="36">U286-T286</f>
        <v>1062.1476544313459</v>
      </c>
      <c r="Y286" s="163">
        <v>0</v>
      </c>
      <c r="Z286" s="163">
        <v>0</v>
      </c>
      <c r="AA286" s="163">
        <v>0</v>
      </c>
      <c r="AB286" s="163">
        <v>0</v>
      </c>
      <c r="AC286" s="163">
        <v>0</v>
      </c>
      <c r="AD286" s="163">
        <v>0</v>
      </c>
      <c r="AE286" s="163">
        <v>0</v>
      </c>
      <c r="AF286" s="169">
        <v>0</v>
      </c>
      <c r="AG286" s="163">
        <v>1078.7</v>
      </c>
      <c r="AH286" s="169">
        <f>8917.04*AG286/I286</f>
        <v>2239.1406987354972</v>
      </c>
      <c r="AI286" s="163">
        <v>0</v>
      </c>
      <c r="AJ286" s="163">
        <v>0</v>
      </c>
      <c r="AK286" s="163">
        <v>0</v>
      </c>
      <c r="AL286" s="169">
        <v>0</v>
      </c>
      <c r="AM286" s="163">
        <v>0</v>
      </c>
      <c r="AN286" s="163">
        <v>0</v>
      </c>
      <c r="AO286" s="169">
        <v>0</v>
      </c>
      <c r="AP286" s="163">
        <v>0</v>
      </c>
      <c r="AQ286" s="163">
        <v>0</v>
      </c>
      <c r="AR286" s="163">
        <v>0</v>
      </c>
    </row>
    <row r="287" spans="1:44" s="162" customFormat="1" ht="36" customHeight="1" x14ac:dyDescent="0.25">
      <c r="A287" s="162">
        <v>1</v>
      </c>
      <c r="B287" s="165">
        <v>258</v>
      </c>
      <c r="C287" s="155" t="s">
        <v>619</v>
      </c>
      <c r="D287" s="157">
        <v>1978</v>
      </c>
      <c r="E287" s="157"/>
      <c r="F287" s="166" t="s">
        <v>261</v>
      </c>
      <c r="G287" s="157">
        <v>3</v>
      </c>
      <c r="H287" s="157" t="s">
        <v>296</v>
      </c>
      <c r="I287" s="161">
        <v>1569.6</v>
      </c>
      <c r="J287" s="161">
        <v>1094.4000000000001</v>
      </c>
      <c r="K287" s="161">
        <v>1094.4000000000001</v>
      </c>
      <c r="L287" s="167">
        <v>54</v>
      </c>
      <c r="M287" s="157" t="s">
        <v>259</v>
      </c>
      <c r="N287" s="157" t="s">
        <v>263</v>
      </c>
      <c r="O287" s="160" t="s">
        <v>956</v>
      </c>
      <c r="P287" s="161">
        <v>1162332.27</v>
      </c>
      <c r="Q287" s="161">
        <v>0</v>
      </c>
      <c r="R287" s="161">
        <v>0</v>
      </c>
      <c r="S287" s="161">
        <v>1162332.27</v>
      </c>
      <c r="T287" s="161">
        <v>740.52769495412849</v>
      </c>
      <c r="U287" s="161">
        <v>3707.39</v>
      </c>
      <c r="V287" s="168">
        <v>3707.39</v>
      </c>
      <c r="W287" s="168">
        <v>2966.8623050458714</v>
      </c>
      <c r="X287" s="168">
        <f t="shared" si="36"/>
        <v>2966.8623050458714</v>
      </c>
      <c r="Y287" s="163">
        <v>0</v>
      </c>
      <c r="Z287" s="163">
        <v>262.75</v>
      </c>
      <c r="AA287" s="163">
        <v>3259.66</v>
      </c>
      <c r="AB287" s="163">
        <v>184.98</v>
      </c>
      <c r="AC287" s="163">
        <v>0</v>
      </c>
      <c r="AD287" s="163">
        <v>0</v>
      </c>
      <c r="AE287" s="163">
        <v>0</v>
      </c>
      <c r="AF287" s="169">
        <v>0</v>
      </c>
      <c r="AG287" s="163">
        <v>0</v>
      </c>
      <c r="AH287" s="163">
        <v>0</v>
      </c>
      <c r="AI287" s="163">
        <v>0</v>
      </c>
      <c r="AJ287" s="163">
        <v>0</v>
      </c>
      <c r="AK287" s="163">
        <v>0</v>
      </c>
      <c r="AL287" s="169">
        <v>0</v>
      </c>
      <c r="AM287" s="163">
        <v>0</v>
      </c>
      <c r="AN287" s="163">
        <v>0</v>
      </c>
      <c r="AO287" s="169">
        <v>0</v>
      </c>
      <c r="AP287" s="163">
        <v>0</v>
      </c>
      <c r="AQ287" s="163">
        <v>0</v>
      </c>
      <c r="AR287" s="163">
        <v>0</v>
      </c>
    </row>
    <row r="288" spans="1:44" s="162" customFormat="1" ht="36" customHeight="1" x14ac:dyDescent="0.25">
      <c r="A288" s="162">
        <v>1</v>
      </c>
      <c r="B288" s="165">
        <v>259</v>
      </c>
      <c r="C288" s="155" t="s">
        <v>1151</v>
      </c>
      <c r="D288" s="157">
        <v>1968</v>
      </c>
      <c r="E288" s="157"/>
      <c r="F288" s="166" t="s">
        <v>261</v>
      </c>
      <c r="G288" s="157">
        <v>5</v>
      </c>
      <c r="H288" s="157" t="s">
        <v>344</v>
      </c>
      <c r="I288" s="161">
        <v>3769.94</v>
      </c>
      <c r="J288" s="161">
        <v>2873.14</v>
      </c>
      <c r="K288" s="161">
        <v>2873.14</v>
      </c>
      <c r="L288" s="167">
        <v>116</v>
      </c>
      <c r="M288" s="157" t="s">
        <v>259</v>
      </c>
      <c r="N288" s="157" t="s">
        <v>263</v>
      </c>
      <c r="O288" s="160" t="s">
        <v>1279</v>
      </c>
      <c r="P288" s="161">
        <v>3164041.96</v>
      </c>
      <c r="Q288" s="161">
        <v>0</v>
      </c>
      <c r="R288" s="161">
        <v>0</v>
      </c>
      <c r="S288" s="161">
        <v>3164041.96</v>
      </c>
      <c r="T288" s="161">
        <v>839.28178167291787</v>
      </c>
      <c r="U288" s="161">
        <v>1867.0497472108311</v>
      </c>
      <c r="V288" s="168">
        <v>1867.0497472108311</v>
      </c>
      <c r="W288" s="168">
        <v>1027.7679655379134</v>
      </c>
      <c r="X288" s="168">
        <f t="shared" si="36"/>
        <v>1027.7679655379134</v>
      </c>
      <c r="Y288" s="163">
        <v>0</v>
      </c>
      <c r="Z288" s="163">
        <v>0</v>
      </c>
      <c r="AA288" s="163">
        <v>0</v>
      </c>
      <c r="AB288" s="163">
        <v>0</v>
      </c>
      <c r="AC288" s="163">
        <v>0</v>
      </c>
      <c r="AD288" s="163">
        <v>0</v>
      </c>
      <c r="AE288" s="163">
        <v>0</v>
      </c>
      <c r="AF288" s="169">
        <v>0</v>
      </c>
      <c r="AG288" s="163">
        <v>789.35</v>
      </c>
      <c r="AH288" s="169">
        <f t="shared" ref="AH288:AH289" si="37">8917.04*AG288/I288</f>
        <v>1867.0497472108311</v>
      </c>
      <c r="AI288" s="163">
        <v>0</v>
      </c>
      <c r="AJ288" s="163">
        <v>0</v>
      </c>
      <c r="AK288" s="163">
        <v>0</v>
      </c>
      <c r="AL288" s="169">
        <v>0</v>
      </c>
      <c r="AM288" s="163">
        <v>0</v>
      </c>
      <c r="AN288" s="163">
        <v>0</v>
      </c>
      <c r="AO288" s="169">
        <v>0</v>
      </c>
      <c r="AP288" s="163">
        <v>0</v>
      </c>
      <c r="AQ288" s="163">
        <v>0</v>
      </c>
      <c r="AR288" s="163">
        <v>0</v>
      </c>
    </row>
    <row r="289" spans="1:44" s="162" customFormat="1" ht="36" customHeight="1" x14ac:dyDescent="0.25">
      <c r="A289" s="162">
        <v>1</v>
      </c>
      <c r="B289" s="165">
        <v>260</v>
      </c>
      <c r="C289" s="155" t="s">
        <v>1142</v>
      </c>
      <c r="D289" s="157">
        <v>1990</v>
      </c>
      <c r="E289" s="157"/>
      <c r="F289" s="166" t="s">
        <v>261</v>
      </c>
      <c r="G289" s="157">
        <v>5</v>
      </c>
      <c r="H289" s="157" t="s">
        <v>363</v>
      </c>
      <c r="I289" s="161">
        <v>5335.41</v>
      </c>
      <c r="J289" s="161">
        <v>4025.81</v>
      </c>
      <c r="K289" s="161">
        <v>4025.81</v>
      </c>
      <c r="L289" s="167">
        <v>211</v>
      </c>
      <c r="M289" s="157" t="s">
        <v>259</v>
      </c>
      <c r="N289" s="157" t="s">
        <v>263</v>
      </c>
      <c r="O289" s="160" t="s">
        <v>1271</v>
      </c>
      <c r="P289" s="161">
        <v>3059988.56</v>
      </c>
      <c r="Q289" s="161">
        <v>0</v>
      </c>
      <c r="R289" s="161">
        <v>0</v>
      </c>
      <c r="S289" s="161">
        <v>3059988.56</v>
      </c>
      <c r="T289" s="161">
        <v>573.52453888267257</v>
      </c>
      <c r="U289" s="161">
        <v>1868.072423600061</v>
      </c>
      <c r="V289" s="168">
        <v>1868.072423600061</v>
      </c>
      <c r="W289" s="168">
        <v>1294.5478847173886</v>
      </c>
      <c r="X289" s="168">
        <f t="shared" si="36"/>
        <v>1294.5478847173886</v>
      </c>
      <c r="Y289" s="163">
        <v>0</v>
      </c>
      <c r="Z289" s="163">
        <v>0</v>
      </c>
      <c r="AA289" s="163">
        <v>0</v>
      </c>
      <c r="AB289" s="163">
        <v>0</v>
      </c>
      <c r="AC289" s="163">
        <v>0</v>
      </c>
      <c r="AD289" s="163">
        <v>0</v>
      </c>
      <c r="AE289" s="163">
        <v>0</v>
      </c>
      <c r="AF289" s="169">
        <v>0</v>
      </c>
      <c r="AG289" s="163">
        <v>1117.74</v>
      </c>
      <c r="AH289" s="169">
        <f t="shared" si="37"/>
        <v>1868.072423600061</v>
      </c>
      <c r="AI289" s="163">
        <v>0</v>
      </c>
      <c r="AJ289" s="163">
        <v>0</v>
      </c>
      <c r="AK289" s="163">
        <v>0</v>
      </c>
      <c r="AL289" s="169">
        <v>0</v>
      </c>
      <c r="AM289" s="163">
        <v>0</v>
      </c>
      <c r="AN289" s="163">
        <v>0</v>
      </c>
      <c r="AO289" s="169">
        <v>0</v>
      </c>
      <c r="AP289" s="163">
        <v>0</v>
      </c>
      <c r="AQ289" s="163">
        <v>0</v>
      </c>
      <c r="AR289" s="163">
        <v>0</v>
      </c>
    </row>
    <row r="290" spans="1:44" s="162" customFormat="1" ht="36" customHeight="1" x14ac:dyDescent="0.25">
      <c r="B290" s="155" t="s">
        <v>1230</v>
      </c>
      <c r="C290" s="155"/>
      <c r="D290" s="157" t="s">
        <v>855</v>
      </c>
      <c r="E290" s="157" t="s">
        <v>855</v>
      </c>
      <c r="F290" s="157" t="s">
        <v>855</v>
      </c>
      <c r="G290" s="157" t="s">
        <v>855</v>
      </c>
      <c r="H290" s="157" t="s">
        <v>855</v>
      </c>
      <c r="I290" s="158">
        <v>762</v>
      </c>
      <c r="J290" s="158">
        <v>540</v>
      </c>
      <c r="K290" s="158">
        <v>540</v>
      </c>
      <c r="L290" s="159">
        <v>42</v>
      </c>
      <c r="M290" s="157" t="s">
        <v>855</v>
      </c>
      <c r="N290" s="157" t="s">
        <v>855</v>
      </c>
      <c r="O290" s="160" t="s">
        <v>855</v>
      </c>
      <c r="P290" s="161">
        <v>345276.04000000004</v>
      </c>
      <c r="Q290" s="161">
        <v>0</v>
      </c>
      <c r="R290" s="161">
        <v>0</v>
      </c>
      <c r="S290" s="161">
        <v>345276.04000000004</v>
      </c>
      <c r="T290" s="161">
        <v>453.11816272965882</v>
      </c>
      <c r="U290" s="161">
        <v>712.1</v>
      </c>
      <c r="Y290" s="163"/>
      <c r="Z290" s="163"/>
      <c r="AA290" s="163"/>
      <c r="AB290" s="163"/>
      <c r="AC290" s="163"/>
      <c r="AD290" s="163"/>
      <c r="AE290" s="163"/>
      <c r="AF290" s="163"/>
      <c r="AG290" s="163"/>
      <c r="AH290" s="163"/>
      <c r="AI290" s="163"/>
      <c r="AJ290" s="163"/>
      <c r="AK290" s="163"/>
      <c r="AL290" s="163"/>
      <c r="AM290" s="163"/>
      <c r="AN290" s="163"/>
      <c r="AO290" s="163"/>
      <c r="AP290" s="163"/>
      <c r="AQ290" s="163"/>
      <c r="AR290" s="163"/>
    </row>
    <row r="291" spans="1:44" s="162" customFormat="1" ht="36" customHeight="1" x14ac:dyDescent="0.25">
      <c r="A291" s="162">
        <v>1</v>
      </c>
      <c r="B291" s="165">
        <v>261</v>
      </c>
      <c r="C291" s="155" t="s">
        <v>1141</v>
      </c>
      <c r="D291" s="157">
        <v>1970</v>
      </c>
      <c r="E291" s="157"/>
      <c r="F291" s="166" t="s">
        <v>261</v>
      </c>
      <c r="G291" s="157">
        <v>2</v>
      </c>
      <c r="H291" s="157" t="s">
        <v>296</v>
      </c>
      <c r="I291" s="161">
        <v>762</v>
      </c>
      <c r="J291" s="161">
        <v>540</v>
      </c>
      <c r="K291" s="161">
        <v>540</v>
      </c>
      <c r="L291" s="167">
        <v>42</v>
      </c>
      <c r="M291" s="157" t="s">
        <v>259</v>
      </c>
      <c r="N291" s="157" t="s">
        <v>276</v>
      </c>
      <c r="O291" s="160" t="s">
        <v>262</v>
      </c>
      <c r="P291" s="161">
        <v>345276.04000000004</v>
      </c>
      <c r="Q291" s="161">
        <v>0</v>
      </c>
      <c r="R291" s="161">
        <v>0</v>
      </c>
      <c r="S291" s="161">
        <v>345276.04000000004</v>
      </c>
      <c r="T291" s="161">
        <v>453.11816272965882</v>
      </c>
      <c r="U291" s="161">
        <v>712.1</v>
      </c>
      <c r="V291" s="168">
        <v>712.1</v>
      </c>
      <c r="W291" s="168">
        <v>712.1</v>
      </c>
      <c r="X291" s="168">
        <v>712.1</v>
      </c>
      <c r="Y291" s="163">
        <v>0</v>
      </c>
      <c r="Z291" s="163">
        <v>0</v>
      </c>
      <c r="AA291" s="163">
        <v>0</v>
      </c>
      <c r="AB291" s="163">
        <v>0</v>
      </c>
      <c r="AC291" s="163">
        <v>0</v>
      </c>
      <c r="AD291" s="163">
        <v>0</v>
      </c>
      <c r="AE291" s="163">
        <v>0</v>
      </c>
      <c r="AF291" s="169">
        <v>0</v>
      </c>
      <c r="AG291" s="163">
        <v>0</v>
      </c>
      <c r="AH291" s="163">
        <v>0</v>
      </c>
      <c r="AI291" s="163">
        <v>0</v>
      </c>
      <c r="AJ291" s="163">
        <v>0</v>
      </c>
      <c r="AK291" s="163">
        <v>0</v>
      </c>
      <c r="AL291" s="169">
        <v>0</v>
      </c>
      <c r="AM291" s="163">
        <v>0</v>
      </c>
      <c r="AN291" s="163">
        <v>0</v>
      </c>
      <c r="AO291" s="169">
        <v>0</v>
      </c>
      <c r="AP291" s="163">
        <v>712.1</v>
      </c>
      <c r="AQ291" s="163">
        <v>0</v>
      </c>
      <c r="AR291" s="163">
        <v>0</v>
      </c>
    </row>
    <row r="292" spans="1:44" s="162" customFormat="1" ht="36" customHeight="1" x14ac:dyDescent="0.25">
      <c r="B292" s="155" t="s">
        <v>784</v>
      </c>
      <c r="C292" s="170"/>
      <c r="D292" s="157" t="s">
        <v>855</v>
      </c>
      <c r="E292" s="157" t="s">
        <v>855</v>
      </c>
      <c r="F292" s="157" t="s">
        <v>855</v>
      </c>
      <c r="G292" s="157" t="s">
        <v>855</v>
      </c>
      <c r="H292" s="157" t="s">
        <v>855</v>
      </c>
      <c r="I292" s="158">
        <v>2259.1</v>
      </c>
      <c r="J292" s="158">
        <v>2111.5</v>
      </c>
      <c r="K292" s="158">
        <v>2111.5</v>
      </c>
      <c r="L292" s="159">
        <v>104</v>
      </c>
      <c r="M292" s="157" t="s">
        <v>855</v>
      </c>
      <c r="N292" s="157" t="s">
        <v>855</v>
      </c>
      <c r="O292" s="160" t="s">
        <v>855</v>
      </c>
      <c r="P292" s="161">
        <v>5773107.5300000003</v>
      </c>
      <c r="Q292" s="161">
        <v>0</v>
      </c>
      <c r="R292" s="161">
        <v>0</v>
      </c>
      <c r="S292" s="161">
        <v>5773107.5300000003</v>
      </c>
      <c r="T292" s="161">
        <v>2555.490031428445</v>
      </c>
      <c r="U292" s="161">
        <v>8318.5878131699847</v>
      </c>
      <c r="Y292" s="163"/>
      <c r="Z292" s="163"/>
      <c r="AA292" s="163"/>
      <c r="AB292" s="163"/>
      <c r="AC292" s="163"/>
      <c r="AD292" s="163"/>
      <c r="AE292" s="163"/>
      <c r="AF292" s="163"/>
      <c r="AG292" s="163"/>
      <c r="AH292" s="163"/>
      <c r="AI292" s="163"/>
      <c r="AJ292" s="163"/>
      <c r="AK292" s="163"/>
      <c r="AL292" s="163"/>
      <c r="AM292" s="163"/>
      <c r="AN292" s="163"/>
      <c r="AO292" s="163"/>
      <c r="AP292" s="163"/>
      <c r="AQ292" s="163"/>
      <c r="AR292" s="163"/>
    </row>
    <row r="293" spans="1:44" s="162" customFormat="1" ht="36" customHeight="1" x14ac:dyDescent="0.25">
      <c r="A293" s="162">
        <v>1</v>
      </c>
      <c r="B293" s="165">
        <v>262</v>
      </c>
      <c r="C293" s="155" t="s">
        <v>646</v>
      </c>
      <c r="D293" s="157">
        <v>1982</v>
      </c>
      <c r="E293" s="157"/>
      <c r="F293" s="166" t="s">
        <v>261</v>
      </c>
      <c r="G293" s="157">
        <v>3</v>
      </c>
      <c r="H293" s="157" t="s">
        <v>305</v>
      </c>
      <c r="I293" s="161">
        <v>1997.9</v>
      </c>
      <c r="J293" s="161">
        <v>1878.3</v>
      </c>
      <c r="K293" s="161">
        <v>1878.3</v>
      </c>
      <c r="L293" s="167">
        <v>88</v>
      </c>
      <c r="M293" s="157" t="s">
        <v>259</v>
      </c>
      <c r="N293" s="157" t="s">
        <v>260</v>
      </c>
      <c r="O293" s="160" t="s">
        <v>262</v>
      </c>
      <c r="P293" s="161">
        <v>4843097.09</v>
      </c>
      <c r="Q293" s="161">
        <v>0</v>
      </c>
      <c r="R293" s="161">
        <v>0</v>
      </c>
      <c r="S293" s="161">
        <v>4843097.09</v>
      </c>
      <c r="T293" s="161">
        <v>2424.0938435357125</v>
      </c>
      <c r="U293" s="161">
        <v>4762.2411932529158</v>
      </c>
      <c r="V293" s="168">
        <v>4762.2411932529158</v>
      </c>
      <c r="W293" s="168">
        <v>2338.1473497172033</v>
      </c>
      <c r="X293" s="168">
        <f t="shared" ref="X293:X294" si="38">U293-T293</f>
        <v>2338.1473497172033</v>
      </c>
      <c r="Y293" s="163">
        <v>0</v>
      </c>
      <c r="Z293" s="163">
        <v>0</v>
      </c>
      <c r="AA293" s="163">
        <v>0</v>
      </c>
      <c r="AB293" s="163">
        <v>0</v>
      </c>
      <c r="AC293" s="163">
        <v>0</v>
      </c>
      <c r="AD293" s="163">
        <v>0</v>
      </c>
      <c r="AE293" s="163">
        <v>0</v>
      </c>
      <c r="AF293" s="169">
        <v>0</v>
      </c>
      <c r="AG293" s="163">
        <v>1067</v>
      </c>
      <c r="AH293" s="169">
        <f t="shared" ref="AH293:AH294" si="39">8917.04*AG293/I293</f>
        <v>4762.2411932529158</v>
      </c>
      <c r="AI293" s="163">
        <v>0</v>
      </c>
      <c r="AJ293" s="163">
        <v>0</v>
      </c>
      <c r="AK293" s="163">
        <v>0</v>
      </c>
      <c r="AL293" s="169">
        <v>0</v>
      </c>
      <c r="AM293" s="163">
        <v>0</v>
      </c>
      <c r="AN293" s="163">
        <v>0</v>
      </c>
      <c r="AO293" s="169">
        <v>0</v>
      </c>
      <c r="AP293" s="163">
        <v>0</v>
      </c>
      <c r="AQ293" s="163">
        <v>0</v>
      </c>
      <c r="AR293" s="163">
        <v>0</v>
      </c>
    </row>
    <row r="294" spans="1:44" s="162" customFormat="1" ht="36" customHeight="1" x14ac:dyDescent="0.25">
      <c r="A294" s="162">
        <v>1</v>
      </c>
      <c r="B294" s="165">
        <v>263</v>
      </c>
      <c r="C294" s="155" t="s">
        <v>644</v>
      </c>
      <c r="D294" s="157">
        <v>1972</v>
      </c>
      <c r="E294" s="157"/>
      <c r="F294" s="166" t="s">
        <v>261</v>
      </c>
      <c r="G294" s="157">
        <v>2</v>
      </c>
      <c r="H294" s="157" t="s">
        <v>297</v>
      </c>
      <c r="I294" s="161">
        <v>261.2</v>
      </c>
      <c r="J294" s="161">
        <v>233.2</v>
      </c>
      <c r="K294" s="161">
        <v>233.2</v>
      </c>
      <c r="L294" s="167">
        <v>16</v>
      </c>
      <c r="M294" s="157" t="s">
        <v>259</v>
      </c>
      <c r="N294" s="157" t="s">
        <v>260</v>
      </c>
      <c r="O294" s="160" t="s">
        <v>262</v>
      </c>
      <c r="P294" s="161">
        <v>930010.44000000006</v>
      </c>
      <c r="Q294" s="161">
        <v>0</v>
      </c>
      <c r="R294" s="161">
        <v>0</v>
      </c>
      <c r="S294" s="161">
        <v>930010.44000000006</v>
      </c>
      <c r="T294" s="161">
        <v>3560.530015313936</v>
      </c>
      <c r="U294" s="161">
        <v>8318.5878131699847</v>
      </c>
      <c r="V294" s="168">
        <v>8318.5878131699847</v>
      </c>
      <c r="W294" s="168">
        <v>4758.0577978560486</v>
      </c>
      <c r="X294" s="168">
        <f t="shared" si="38"/>
        <v>4758.0577978560486</v>
      </c>
      <c r="Y294" s="163">
        <v>0</v>
      </c>
      <c r="Z294" s="163">
        <v>0</v>
      </c>
      <c r="AA294" s="163">
        <v>0</v>
      </c>
      <c r="AB294" s="163">
        <v>0</v>
      </c>
      <c r="AC294" s="163">
        <v>0</v>
      </c>
      <c r="AD294" s="163">
        <v>0</v>
      </c>
      <c r="AE294" s="163">
        <v>0</v>
      </c>
      <c r="AF294" s="169">
        <v>0</v>
      </c>
      <c r="AG294" s="163">
        <v>243.67</v>
      </c>
      <c r="AH294" s="169">
        <f t="shared" si="39"/>
        <v>8318.5878131699847</v>
      </c>
      <c r="AI294" s="163">
        <v>0</v>
      </c>
      <c r="AJ294" s="163">
        <v>0</v>
      </c>
      <c r="AK294" s="163">
        <v>0</v>
      </c>
      <c r="AL294" s="169">
        <v>0</v>
      </c>
      <c r="AM294" s="163">
        <v>0</v>
      </c>
      <c r="AN294" s="163">
        <v>0</v>
      </c>
      <c r="AO294" s="169">
        <v>0</v>
      </c>
      <c r="AP294" s="163">
        <v>0</v>
      </c>
      <c r="AQ294" s="163">
        <v>0</v>
      </c>
      <c r="AR294" s="163">
        <v>0</v>
      </c>
    </row>
    <row r="295" spans="1:44" s="162" customFormat="1" ht="36" customHeight="1" x14ac:dyDescent="0.25">
      <c r="B295" s="155" t="s">
        <v>785</v>
      </c>
      <c r="C295" s="155"/>
      <c r="D295" s="157" t="s">
        <v>855</v>
      </c>
      <c r="E295" s="157" t="s">
        <v>855</v>
      </c>
      <c r="F295" s="157" t="s">
        <v>855</v>
      </c>
      <c r="G295" s="157" t="s">
        <v>855</v>
      </c>
      <c r="H295" s="157" t="s">
        <v>855</v>
      </c>
      <c r="I295" s="158">
        <v>4271.2</v>
      </c>
      <c r="J295" s="158">
        <v>4205.7</v>
      </c>
      <c r="K295" s="158">
        <v>4205.7</v>
      </c>
      <c r="L295" s="159">
        <v>227</v>
      </c>
      <c r="M295" s="157" t="s">
        <v>855</v>
      </c>
      <c r="N295" s="157" t="s">
        <v>855</v>
      </c>
      <c r="O295" s="160" t="s">
        <v>855</v>
      </c>
      <c r="P295" s="161">
        <v>10624337.110000001</v>
      </c>
      <c r="Q295" s="161">
        <v>0</v>
      </c>
      <c r="R295" s="161">
        <v>0</v>
      </c>
      <c r="S295" s="161">
        <v>10624337.110000001</v>
      </c>
      <c r="T295" s="161">
        <v>2487.4361092901295</v>
      </c>
      <c r="U295" s="161">
        <v>6782.1717322718569</v>
      </c>
      <c r="Y295" s="163"/>
      <c r="Z295" s="163"/>
      <c r="AA295" s="163"/>
      <c r="AB295" s="163"/>
      <c r="AC295" s="163"/>
      <c r="AD295" s="163"/>
      <c r="AE295" s="163"/>
      <c r="AF295" s="163"/>
      <c r="AG295" s="163"/>
      <c r="AH295" s="163"/>
      <c r="AI295" s="163"/>
      <c r="AJ295" s="163"/>
      <c r="AK295" s="163"/>
      <c r="AL295" s="163"/>
      <c r="AM295" s="163"/>
      <c r="AN295" s="163"/>
      <c r="AO295" s="163"/>
      <c r="AP295" s="163"/>
      <c r="AQ295" s="163"/>
      <c r="AR295" s="163"/>
    </row>
    <row r="296" spans="1:44" s="162" customFormat="1" ht="36" customHeight="1" x14ac:dyDescent="0.25">
      <c r="A296" s="162">
        <v>1</v>
      </c>
      <c r="B296" s="165">
        <v>264</v>
      </c>
      <c r="C296" s="155" t="s">
        <v>657</v>
      </c>
      <c r="D296" s="157">
        <v>1968</v>
      </c>
      <c r="E296" s="157">
        <v>2010</v>
      </c>
      <c r="F296" s="166" t="s">
        <v>261</v>
      </c>
      <c r="G296" s="157">
        <v>2</v>
      </c>
      <c r="H296" s="157" t="s">
        <v>296</v>
      </c>
      <c r="I296" s="161">
        <v>794.9</v>
      </c>
      <c r="J296" s="161">
        <v>734.9</v>
      </c>
      <c r="K296" s="161">
        <v>734.9</v>
      </c>
      <c r="L296" s="167">
        <v>32</v>
      </c>
      <c r="M296" s="157" t="s">
        <v>259</v>
      </c>
      <c r="N296" s="157" t="s">
        <v>334</v>
      </c>
      <c r="O296" s="160" t="s">
        <v>683</v>
      </c>
      <c r="P296" s="161">
        <v>2376905.8499999996</v>
      </c>
      <c r="Q296" s="161">
        <v>0</v>
      </c>
      <c r="R296" s="161">
        <v>0</v>
      </c>
      <c r="S296" s="161">
        <v>2376905.8499999996</v>
      </c>
      <c r="T296" s="161">
        <v>2990.1948043779089</v>
      </c>
      <c r="U296" s="161">
        <v>5895.679765505095</v>
      </c>
      <c r="V296" s="168">
        <v>5895.679765505095</v>
      </c>
      <c r="W296" s="168">
        <v>2905.4849611271861</v>
      </c>
      <c r="X296" s="168">
        <f t="shared" ref="X296:X300" si="40">U296-T296</f>
        <v>2905.4849611271861</v>
      </c>
      <c r="Y296" s="163">
        <v>0</v>
      </c>
      <c r="Z296" s="163">
        <v>0</v>
      </c>
      <c r="AA296" s="163">
        <v>0</v>
      </c>
      <c r="AB296" s="163">
        <v>0</v>
      </c>
      <c r="AC296" s="163">
        <v>0</v>
      </c>
      <c r="AD296" s="163">
        <v>0</v>
      </c>
      <c r="AE296" s="163">
        <v>0</v>
      </c>
      <c r="AF296" s="169">
        <v>0</v>
      </c>
      <c r="AG296" s="163">
        <v>0</v>
      </c>
      <c r="AH296" s="163">
        <v>0</v>
      </c>
      <c r="AI296" s="163">
        <v>0</v>
      </c>
      <c r="AJ296" s="163">
        <v>0</v>
      </c>
      <c r="AK296" s="163">
        <v>664.92</v>
      </c>
      <c r="AL296" s="169">
        <f t="shared" ref="AL296:AL298" si="41">7048.18*AK296/I296</f>
        <v>5895.679765505095</v>
      </c>
      <c r="AM296" s="163">
        <v>0</v>
      </c>
      <c r="AN296" s="163">
        <v>0</v>
      </c>
      <c r="AO296" s="169">
        <v>0</v>
      </c>
      <c r="AP296" s="163">
        <v>0</v>
      </c>
      <c r="AQ296" s="163">
        <v>0</v>
      </c>
      <c r="AR296" s="163">
        <v>0</v>
      </c>
    </row>
    <row r="297" spans="1:44" s="162" customFormat="1" ht="36" customHeight="1" x14ac:dyDescent="0.25">
      <c r="A297" s="162">
        <v>1</v>
      </c>
      <c r="B297" s="165">
        <v>265</v>
      </c>
      <c r="C297" s="155" t="s">
        <v>1154</v>
      </c>
      <c r="D297" s="157">
        <v>1963</v>
      </c>
      <c r="E297" s="157"/>
      <c r="F297" s="166" t="s">
        <v>261</v>
      </c>
      <c r="G297" s="157">
        <v>2</v>
      </c>
      <c r="H297" s="157" t="s">
        <v>296</v>
      </c>
      <c r="I297" s="161">
        <v>722.8</v>
      </c>
      <c r="J297" s="161">
        <v>720.3</v>
      </c>
      <c r="K297" s="161">
        <v>720.3</v>
      </c>
      <c r="L297" s="167">
        <v>42</v>
      </c>
      <c r="M297" s="157" t="s">
        <v>259</v>
      </c>
      <c r="N297" s="157" t="s">
        <v>334</v>
      </c>
      <c r="O297" s="160" t="s">
        <v>692</v>
      </c>
      <c r="P297" s="161">
        <v>2513294.65</v>
      </c>
      <c r="Q297" s="161">
        <v>0</v>
      </c>
      <c r="R297" s="161">
        <v>0</v>
      </c>
      <c r="S297" s="161">
        <v>2513294.65</v>
      </c>
      <c r="T297" s="161">
        <v>3477.1647066961814</v>
      </c>
      <c r="U297" s="161">
        <v>6310.9879579413409</v>
      </c>
      <c r="V297" s="168">
        <v>6310.9879579413409</v>
      </c>
      <c r="W297" s="168">
        <v>2833.8232512451596</v>
      </c>
      <c r="X297" s="168">
        <f t="shared" si="40"/>
        <v>2833.8232512451596</v>
      </c>
      <c r="Y297" s="163">
        <v>0</v>
      </c>
      <c r="Z297" s="163">
        <v>0</v>
      </c>
      <c r="AA297" s="163">
        <v>0</v>
      </c>
      <c r="AB297" s="163">
        <v>0</v>
      </c>
      <c r="AC297" s="163">
        <v>0</v>
      </c>
      <c r="AD297" s="163">
        <v>0</v>
      </c>
      <c r="AE297" s="163">
        <v>0</v>
      </c>
      <c r="AF297" s="169">
        <v>0</v>
      </c>
      <c r="AG297" s="163">
        <v>0</v>
      </c>
      <c r="AH297" s="163">
        <v>0</v>
      </c>
      <c r="AI297" s="163">
        <v>0</v>
      </c>
      <c r="AJ297" s="163">
        <v>0</v>
      </c>
      <c r="AK297" s="163">
        <v>647.20000000000005</v>
      </c>
      <c r="AL297" s="169">
        <f t="shared" si="41"/>
        <v>6310.9879579413409</v>
      </c>
      <c r="AM297" s="163">
        <v>0</v>
      </c>
      <c r="AN297" s="163">
        <v>0</v>
      </c>
      <c r="AO297" s="169">
        <v>0</v>
      </c>
      <c r="AP297" s="163">
        <v>0</v>
      </c>
      <c r="AQ297" s="163">
        <v>0</v>
      </c>
      <c r="AR297" s="163">
        <v>0</v>
      </c>
    </row>
    <row r="298" spans="1:44" s="162" customFormat="1" ht="36" customHeight="1" x14ac:dyDescent="0.25">
      <c r="A298" s="162">
        <v>1</v>
      </c>
      <c r="B298" s="165">
        <v>266</v>
      </c>
      <c r="C298" s="155" t="s">
        <v>1155</v>
      </c>
      <c r="D298" s="157">
        <v>1973</v>
      </c>
      <c r="E298" s="157"/>
      <c r="F298" s="166" t="s">
        <v>261</v>
      </c>
      <c r="G298" s="157">
        <v>2</v>
      </c>
      <c r="H298" s="157" t="s">
        <v>297</v>
      </c>
      <c r="I298" s="161">
        <v>678.3</v>
      </c>
      <c r="J298" s="161">
        <v>678</v>
      </c>
      <c r="K298" s="161">
        <v>678</v>
      </c>
      <c r="L298" s="167">
        <v>57</v>
      </c>
      <c r="M298" s="157" t="s">
        <v>259</v>
      </c>
      <c r="N298" s="157" t="s">
        <v>334</v>
      </c>
      <c r="O298" s="160" t="s">
        <v>692</v>
      </c>
      <c r="P298" s="161">
        <v>2534240.8800000004</v>
      </c>
      <c r="Q298" s="161">
        <v>0</v>
      </c>
      <c r="R298" s="161">
        <v>0</v>
      </c>
      <c r="S298" s="161">
        <v>2534240.8800000004</v>
      </c>
      <c r="T298" s="161">
        <v>3736.1652366209651</v>
      </c>
      <c r="U298" s="161">
        <v>6782.1717322718569</v>
      </c>
      <c r="V298" s="168">
        <v>6782.1717322718569</v>
      </c>
      <c r="W298" s="168">
        <v>3046.0064956508918</v>
      </c>
      <c r="X298" s="168">
        <f t="shared" si="40"/>
        <v>3046.0064956508918</v>
      </c>
      <c r="Y298" s="163">
        <v>0</v>
      </c>
      <c r="Z298" s="163">
        <v>0</v>
      </c>
      <c r="AA298" s="163">
        <v>0</v>
      </c>
      <c r="AB298" s="163">
        <v>0</v>
      </c>
      <c r="AC298" s="163">
        <v>0</v>
      </c>
      <c r="AD298" s="163">
        <v>0</v>
      </c>
      <c r="AE298" s="163">
        <v>0</v>
      </c>
      <c r="AF298" s="169">
        <v>0</v>
      </c>
      <c r="AG298" s="163">
        <v>0</v>
      </c>
      <c r="AH298" s="163">
        <v>0</v>
      </c>
      <c r="AI298" s="163">
        <v>0</v>
      </c>
      <c r="AJ298" s="163">
        <v>0</v>
      </c>
      <c r="AK298" s="163">
        <v>652.70000000000005</v>
      </c>
      <c r="AL298" s="169">
        <f t="shared" si="41"/>
        <v>6782.1717322718569</v>
      </c>
      <c r="AM298" s="163">
        <v>0</v>
      </c>
      <c r="AN298" s="163">
        <v>0</v>
      </c>
      <c r="AO298" s="169">
        <v>0</v>
      </c>
      <c r="AP298" s="163">
        <v>0</v>
      </c>
      <c r="AQ298" s="163">
        <v>0</v>
      </c>
      <c r="AR298" s="163">
        <v>0</v>
      </c>
    </row>
    <row r="299" spans="1:44" s="162" customFormat="1" ht="36" customHeight="1" x14ac:dyDescent="0.25">
      <c r="A299" s="162">
        <v>1</v>
      </c>
      <c r="B299" s="165">
        <v>267</v>
      </c>
      <c r="C299" s="155" t="s">
        <v>1156</v>
      </c>
      <c r="D299" s="157">
        <v>1975</v>
      </c>
      <c r="E299" s="157"/>
      <c r="F299" s="166" t="s">
        <v>261</v>
      </c>
      <c r="G299" s="157">
        <v>2</v>
      </c>
      <c r="H299" s="157" t="s">
        <v>305</v>
      </c>
      <c r="I299" s="161">
        <v>984.2</v>
      </c>
      <c r="J299" s="161">
        <v>981.5</v>
      </c>
      <c r="K299" s="161">
        <v>981.5</v>
      </c>
      <c r="L299" s="167">
        <v>57</v>
      </c>
      <c r="M299" s="157" t="s">
        <v>259</v>
      </c>
      <c r="N299" s="157" t="s">
        <v>334</v>
      </c>
      <c r="O299" s="160" t="s">
        <v>692</v>
      </c>
      <c r="P299" s="161">
        <v>542612.12</v>
      </c>
      <c r="Q299" s="161">
        <v>0</v>
      </c>
      <c r="R299" s="161">
        <v>0</v>
      </c>
      <c r="S299" s="161">
        <v>542612.12</v>
      </c>
      <c r="T299" s="161">
        <v>551.32302377565532</v>
      </c>
      <c r="U299" s="161">
        <v>3557.73</v>
      </c>
      <c r="V299" s="168">
        <v>3557.73</v>
      </c>
      <c r="W299" s="168">
        <v>3006.4069762243448</v>
      </c>
      <c r="X299" s="168">
        <f t="shared" si="40"/>
        <v>3006.4069762243448</v>
      </c>
      <c r="Y299" s="163">
        <v>113.09</v>
      </c>
      <c r="Z299" s="163">
        <v>0</v>
      </c>
      <c r="AA299" s="163">
        <v>3259.66</v>
      </c>
      <c r="AB299" s="163">
        <v>184.98</v>
      </c>
      <c r="AC299" s="163">
        <v>0</v>
      </c>
      <c r="AD299" s="163">
        <v>0</v>
      </c>
      <c r="AE299" s="163">
        <v>0</v>
      </c>
      <c r="AF299" s="169">
        <v>0</v>
      </c>
      <c r="AG299" s="163">
        <v>0</v>
      </c>
      <c r="AH299" s="163">
        <v>0</v>
      </c>
      <c r="AI299" s="163">
        <v>0</v>
      </c>
      <c r="AJ299" s="163">
        <v>0</v>
      </c>
      <c r="AK299" s="163">
        <v>0</v>
      </c>
      <c r="AL299" s="169">
        <v>0</v>
      </c>
      <c r="AM299" s="163">
        <v>0</v>
      </c>
      <c r="AN299" s="163">
        <v>0</v>
      </c>
      <c r="AO299" s="169">
        <v>0</v>
      </c>
      <c r="AP299" s="163">
        <v>0</v>
      </c>
      <c r="AQ299" s="163">
        <v>0</v>
      </c>
      <c r="AR299" s="163">
        <v>0</v>
      </c>
    </row>
    <row r="300" spans="1:44" s="162" customFormat="1" ht="36" customHeight="1" x14ac:dyDescent="0.25">
      <c r="A300" s="162">
        <v>1</v>
      </c>
      <c r="B300" s="165">
        <v>268</v>
      </c>
      <c r="C300" s="155" t="s">
        <v>1157</v>
      </c>
      <c r="D300" s="157">
        <v>1992</v>
      </c>
      <c r="E300" s="157"/>
      <c r="F300" s="166" t="s">
        <v>261</v>
      </c>
      <c r="G300" s="157">
        <v>3</v>
      </c>
      <c r="H300" s="157" t="s">
        <v>296</v>
      </c>
      <c r="I300" s="161">
        <v>1091</v>
      </c>
      <c r="J300" s="161">
        <v>1091</v>
      </c>
      <c r="K300" s="161">
        <v>1091</v>
      </c>
      <c r="L300" s="167">
        <v>39</v>
      </c>
      <c r="M300" s="157" t="s">
        <v>259</v>
      </c>
      <c r="N300" s="157" t="s">
        <v>263</v>
      </c>
      <c r="O300" s="160" t="s">
        <v>1289</v>
      </c>
      <c r="P300" s="161">
        <v>2657283.6100000003</v>
      </c>
      <c r="Q300" s="161">
        <v>0</v>
      </c>
      <c r="R300" s="161">
        <v>0</v>
      </c>
      <c r="S300" s="161">
        <v>2657283.6100000003</v>
      </c>
      <c r="T300" s="161">
        <v>2435.6403391384056</v>
      </c>
      <c r="U300" s="161">
        <v>2758.6738295142077</v>
      </c>
      <c r="V300" s="168">
        <v>2758.6738295142077</v>
      </c>
      <c r="W300" s="168">
        <v>323.0334903758021</v>
      </c>
      <c r="X300" s="168">
        <f t="shared" si="40"/>
        <v>323.0334903758021</v>
      </c>
      <c r="Y300" s="163">
        <v>0</v>
      </c>
      <c r="Z300" s="163">
        <v>0</v>
      </c>
      <c r="AA300" s="163">
        <v>0</v>
      </c>
      <c r="AB300" s="163">
        <v>0</v>
      </c>
      <c r="AC300" s="163">
        <v>0</v>
      </c>
      <c r="AD300" s="163">
        <v>0</v>
      </c>
      <c r="AE300" s="163">
        <v>0</v>
      </c>
      <c r="AF300" s="169">
        <v>0</v>
      </c>
      <c r="AG300" s="163">
        <v>0</v>
      </c>
      <c r="AH300" s="163">
        <v>0</v>
      </c>
      <c r="AI300" s="163">
        <v>339.3</v>
      </c>
      <c r="AJ300" s="169">
        <f>8870.36*AI300/I300</f>
        <v>2758.6738295142077</v>
      </c>
      <c r="AK300" s="163">
        <v>0</v>
      </c>
      <c r="AL300" s="169">
        <v>0</v>
      </c>
      <c r="AM300" s="163">
        <v>0</v>
      </c>
      <c r="AN300" s="163">
        <v>0</v>
      </c>
      <c r="AO300" s="169">
        <v>0</v>
      </c>
      <c r="AP300" s="163">
        <v>0</v>
      </c>
      <c r="AQ300" s="163">
        <v>0</v>
      </c>
      <c r="AR300" s="163">
        <v>0</v>
      </c>
    </row>
    <row r="301" spans="1:44" s="162" customFormat="1" ht="36" customHeight="1" x14ac:dyDescent="0.25">
      <c r="B301" s="155" t="s">
        <v>786</v>
      </c>
      <c r="C301" s="155"/>
      <c r="D301" s="157" t="s">
        <v>855</v>
      </c>
      <c r="E301" s="157" t="s">
        <v>855</v>
      </c>
      <c r="F301" s="157" t="s">
        <v>855</v>
      </c>
      <c r="G301" s="157" t="s">
        <v>855</v>
      </c>
      <c r="H301" s="157" t="s">
        <v>855</v>
      </c>
      <c r="I301" s="158">
        <v>3135.5000000000005</v>
      </c>
      <c r="J301" s="158">
        <v>2599.5</v>
      </c>
      <c r="K301" s="158">
        <v>2599.5</v>
      </c>
      <c r="L301" s="159">
        <v>130</v>
      </c>
      <c r="M301" s="157" t="s">
        <v>855</v>
      </c>
      <c r="N301" s="157" t="s">
        <v>855</v>
      </c>
      <c r="O301" s="160" t="s">
        <v>855</v>
      </c>
      <c r="P301" s="161">
        <v>4459924</v>
      </c>
      <c r="Q301" s="161">
        <v>0</v>
      </c>
      <c r="R301" s="161">
        <v>0</v>
      </c>
      <c r="S301" s="161">
        <v>4459924</v>
      </c>
      <c r="T301" s="161">
        <v>1422.3964280019134</v>
      </c>
      <c r="U301" s="161">
        <v>6928.4554821664469</v>
      </c>
      <c r="Y301" s="163"/>
      <c r="Z301" s="163"/>
      <c r="AA301" s="163"/>
      <c r="AB301" s="163"/>
      <c r="AC301" s="163"/>
      <c r="AD301" s="163"/>
      <c r="AE301" s="163"/>
      <c r="AF301" s="163"/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</row>
    <row r="302" spans="1:44" s="162" customFormat="1" ht="36" customHeight="1" x14ac:dyDescent="0.25">
      <c r="A302" s="162">
        <v>1</v>
      </c>
      <c r="B302" s="165">
        <v>269</v>
      </c>
      <c r="C302" s="155" t="s">
        <v>658</v>
      </c>
      <c r="D302" s="157">
        <v>1962</v>
      </c>
      <c r="E302" s="157"/>
      <c r="F302" s="166" t="s">
        <v>261</v>
      </c>
      <c r="G302" s="157">
        <v>2</v>
      </c>
      <c r="H302" s="157" t="s">
        <v>296</v>
      </c>
      <c r="I302" s="161">
        <v>832.7</v>
      </c>
      <c r="J302" s="161">
        <v>745</v>
      </c>
      <c r="K302" s="161">
        <v>745</v>
      </c>
      <c r="L302" s="167">
        <v>48</v>
      </c>
      <c r="M302" s="157" t="s">
        <v>259</v>
      </c>
      <c r="N302" s="157" t="s">
        <v>260</v>
      </c>
      <c r="O302" s="160" t="s">
        <v>262</v>
      </c>
      <c r="P302" s="161">
        <v>3466608.69</v>
      </c>
      <c r="Q302" s="161">
        <v>0</v>
      </c>
      <c r="R302" s="161">
        <v>0</v>
      </c>
      <c r="S302" s="161">
        <v>3466608.69</v>
      </c>
      <c r="T302" s="161">
        <v>4163.0943797285936</v>
      </c>
      <c r="U302" s="161">
        <v>6928.4554821664469</v>
      </c>
      <c r="V302" s="168">
        <v>6928.4554821664469</v>
      </c>
      <c r="W302" s="168">
        <v>2765.3611024378533</v>
      </c>
      <c r="X302" s="168">
        <f t="shared" ref="X302:X306" si="42">U302-T302</f>
        <v>2765.3611024378533</v>
      </c>
      <c r="Y302" s="163">
        <v>0</v>
      </c>
      <c r="Z302" s="163">
        <v>0</v>
      </c>
      <c r="AA302" s="163">
        <v>0</v>
      </c>
      <c r="AB302" s="163">
        <v>0</v>
      </c>
      <c r="AC302" s="163">
        <v>0</v>
      </c>
      <c r="AD302" s="163">
        <v>0</v>
      </c>
      <c r="AE302" s="163">
        <v>0</v>
      </c>
      <c r="AF302" s="169">
        <v>0</v>
      </c>
      <c r="AG302" s="163">
        <v>647</v>
      </c>
      <c r="AH302" s="169">
        <f>8917.04*AG302/I302</f>
        <v>6928.4554821664469</v>
      </c>
      <c r="AI302" s="163">
        <v>0</v>
      </c>
      <c r="AJ302" s="163">
        <v>0</v>
      </c>
      <c r="AK302" s="163">
        <v>0</v>
      </c>
      <c r="AL302" s="169">
        <v>0</v>
      </c>
      <c r="AM302" s="163">
        <v>0</v>
      </c>
      <c r="AN302" s="163">
        <v>0</v>
      </c>
      <c r="AO302" s="169">
        <v>0</v>
      </c>
      <c r="AP302" s="163">
        <v>0</v>
      </c>
      <c r="AQ302" s="163">
        <v>0</v>
      </c>
      <c r="AR302" s="163">
        <v>0</v>
      </c>
    </row>
    <row r="303" spans="1:44" s="162" customFormat="1" ht="36" customHeight="1" x14ac:dyDescent="0.25">
      <c r="A303" s="162">
        <v>1</v>
      </c>
      <c r="B303" s="165">
        <v>270</v>
      </c>
      <c r="C303" s="155" t="s">
        <v>652</v>
      </c>
      <c r="D303" s="157">
        <v>1938</v>
      </c>
      <c r="E303" s="157"/>
      <c r="F303" s="166" t="s">
        <v>323</v>
      </c>
      <c r="G303" s="157">
        <v>2</v>
      </c>
      <c r="H303" s="157" t="s">
        <v>297</v>
      </c>
      <c r="I303" s="161">
        <v>244.9</v>
      </c>
      <c r="J303" s="161">
        <v>223.9</v>
      </c>
      <c r="K303" s="161">
        <v>223.9</v>
      </c>
      <c r="L303" s="167">
        <v>15</v>
      </c>
      <c r="M303" s="157" t="s">
        <v>259</v>
      </c>
      <c r="N303" s="157" t="s">
        <v>260</v>
      </c>
      <c r="O303" s="160" t="s">
        <v>262</v>
      </c>
      <c r="P303" s="161">
        <v>34358.44</v>
      </c>
      <c r="Q303" s="161">
        <v>0</v>
      </c>
      <c r="R303" s="161">
        <v>0</v>
      </c>
      <c r="S303" s="161">
        <v>34358.44</v>
      </c>
      <c r="T303" s="161">
        <v>140.29579420171498</v>
      </c>
      <c r="U303" s="161">
        <v>140.29579420171498</v>
      </c>
      <c r="V303" s="168">
        <v>140.29579420171498</v>
      </c>
      <c r="W303" s="168">
        <v>0</v>
      </c>
      <c r="X303" s="168">
        <f t="shared" si="42"/>
        <v>0</v>
      </c>
      <c r="Y303" s="163">
        <v>0</v>
      </c>
      <c r="Z303" s="163">
        <v>0</v>
      </c>
      <c r="AA303" s="163">
        <v>0</v>
      </c>
      <c r="AB303" s="163">
        <v>0</v>
      </c>
      <c r="AC303" s="163">
        <v>0</v>
      </c>
      <c r="AD303" s="163">
        <v>0</v>
      </c>
      <c r="AE303" s="163">
        <v>0</v>
      </c>
      <c r="AF303" s="169">
        <v>0</v>
      </c>
      <c r="AG303" s="163">
        <v>0</v>
      </c>
      <c r="AH303" s="163">
        <v>0</v>
      </c>
      <c r="AI303" s="163">
        <v>0</v>
      </c>
      <c r="AJ303" s="163">
        <v>0</v>
      </c>
      <c r="AK303" s="163">
        <v>0</v>
      </c>
      <c r="AL303" s="169">
        <v>0</v>
      </c>
      <c r="AM303" s="163">
        <v>0</v>
      </c>
      <c r="AN303" s="163">
        <v>0</v>
      </c>
      <c r="AO303" s="169">
        <v>0</v>
      </c>
      <c r="AP303" s="163">
        <v>0</v>
      </c>
      <c r="AQ303" s="163">
        <v>0</v>
      </c>
      <c r="AR303" s="163">
        <v>0</v>
      </c>
    </row>
    <row r="304" spans="1:44" s="162" customFormat="1" ht="36" customHeight="1" x14ac:dyDescent="0.25">
      <c r="A304" s="162">
        <v>1</v>
      </c>
      <c r="B304" s="165">
        <v>271</v>
      </c>
      <c r="C304" s="155" t="s">
        <v>651</v>
      </c>
      <c r="D304" s="157">
        <v>1959</v>
      </c>
      <c r="E304" s="157"/>
      <c r="F304" s="166" t="s">
        <v>261</v>
      </c>
      <c r="G304" s="157">
        <v>3</v>
      </c>
      <c r="H304" s="157" t="s">
        <v>297</v>
      </c>
      <c r="I304" s="161">
        <v>989.5</v>
      </c>
      <c r="J304" s="161">
        <v>562.20000000000005</v>
      </c>
      <c r="K304" s="161">
        <v>562.20000000000005</v>
      </c>
      <c r="L304" s="167">
        <v>35</v>
      </c>
      <c r="M304" s="157" t="s">
        <v>259</v>
      </c>
      <c r="N304" s="157" t="s">
        <v>260</v>
      </c>
      <c r="O304" s="160" t="s">
        <v>262</v>
      </c>
      <c r="P304" s="161">
        <v>576667.37</v>
      </c>
      <c r="Q304" s="161">
        <v>0</v>
      </c>
      <c r="R304" s="161">
        <v>0</v>
      </c>
      <c r="S304" s="161">
        <v>576667.37</v>
      </c>
      <c r="T304" s="161">
        <v>582.78662961091459</v>
      </c>
      <c r="U304" s="161">
        <v>810.46</v>
      </c>
      <c r="V304" s="168">
        <v>810.46</v>
      </c>
      <c r="W304" s="168">
        <v>227.67337038908545</v>
      </c>
      <c r="X304" s="168">
        <f t="shared" si="42"/>
        <v>227.67337038908545</v>
      </c>
      <c r="Y304" s="163">
        <v>0</v>
      </c>
      <c r="Z304" s="163">
        <v>0</v>
      </c>
      <c r="AA304" s="163">
        <v>0</v>
      </c>
      <c r="AB304" s="163">
        <v>0</v>
      </c>
      <c r="AC304" s="163">
        <v>810.46</v>
      </c>
      <c r="AD304" s="163">
        <v>0</v>
      </c>
      <c r="AE304" s="163">
        <v>0</v>
      </c>
      <c r="AF304" s="169">
        <v>0</v>
      </c>
      <c r="AG304" s="163">
        <v>0</v>
      </c>
      <c r="AH304" s="163">
        <v>0</v>
      </c>
      <c r="AI304" s="163">
        <v>0</v>
      </c>
      <c r="AJ304" s="163">
        <v>0</v>
      </c>
      <c r="AK304" s="163">
        <v>0</v>
      </c>
      <c r="AL304" s="169">
        <v>0</v>
      </c>
      <c r="AM304" s="163">
        <v>0</v>
      </c>
      <c r="AN304" s="163">
        <v>0</v>
      </c>
      <c r="AO304" s="169">
        <v>0</v>
      </c>
      <c r="AP304" s="163">
        <v>0</v>
      </c>
      <c r="AQ304" s="163">
        <v>0</v>
      </c>
      <c r="AR304" s="163">
        <v>0</v>
      </c>
    </row>
    <row r="305" spans="1:44" s="162" customFormat="1" ht="36" customHeight="1" x14ac:dyDescent="0.25">
      <c r="A305" s="162">
        <v>1</v>
      </c>
      <c r="B305" s="165">
        <v>272</v>
      </c>
      <c r="C305" s="155" t="s">
        <v>1162</v>
      </c>
      <c r="D305" s="157">
        <v>1971</v>
      </c>
      <c r="E305" s="157"/>
      <c r="F305" s="166" t="s">
        <v>261</v>
      </c>
      <c r="G305" s="157">
        <v>2</v>
      </c>
      <c r="H305" s="157" t="s">
        <v>296</v>
      </c>
      <c r="I305" s="161">
        <v>769.9</v>
      </c>
      <c r="J305" s="161">
        <v>769.9</v>
      </c>
      <c r="K305" s="161">
        <v>769.9</v>
      </c>
      <c r="L305" s="167">
        <v>21</v>
      </c>
      <c r="M305" s="157" t="s">
        <v>259</v>
      </c>
      <c r="N305" s="157" t="s">
        <v>263</v>
      </c>
      <c r="O305" s="160" t="s">
        <v>1288</v>
      </c>
      <c r="P305" s="161">
        <v>248507.08000000002</v>
      </c>
      <c r="Q305" s="161">
        <v>0</v>
      </c>
      <c r="R305" s="161">
        <v>0</v>
      </c>
      <c r="S305" s="161">
        <v>248507.08000000002</v>
      </c>
      <c r="T305" s="161">
        <v>322.778386803481</v>
      </c>
      <c r="U305" s="161">
        <v>322.778386803481</v>
      </c>
      <c r="V305" s="168">
        <v>322.778386803481</v>
      </c>
      <c r="W305" s="168">
        <v>0</v>
      </c>
      <c r="X305" s="168">
        <f t="shared" si="42"/>
        <v>0</v>
      </c>
      <c r="Y305" s="163">
        <v>113.09</v>
      </c>
      <c r="Z305" s="163">
        <v>0</v>
      </c>
      <c r="AA305" s="163">
        <v>0</v>
      </c>
      <c r="AB305" s="163">
        <v>184.98</v>
      </c>
      <c r="AC305" s="163">
        <v>0</v>
      </c>
      <c r="AD305" s="163">
        <v>0</v>
      </c>
      <c r="AE305" s="163">
        <v>0</v>
      </c>
      <c r="AF305" s="169">
        <v>0</v>
      </c>
      <c r="AG305" s="163">
        <v>0</v>
      </c>
      <c r="AH305" s="163">
        <v>0</v>
      </c>
      <c r="AI305" s="163">
        <v>0</v>
      </c>
      <c r="AJ305" s="163">
        <v>0</v>
      </c>
      <c r="AK305" s="163">
        <v>0</v>
      </c>
      <c r="AL305" s="169">
        <v>0</v>
      </c>
      <c r="AM305" s="163">
        <v>0</v>
      </c>
      <c r="AN305" s="163">
        <v>0</v>
      </c>
      <c r="AO305" s="169">
        <v>0</v>
      </c>
      <c r="AP305" s="163">
        <v>0</v>
      </c>
      <c r="AQ305" s="163">
        <v>0</v>
      </c>
      <c r="AR305" s="163">
        <v>0</v>
      </c>
    </row>
    <row r="306" spans="1:44" s="162" customFormat="1" ht="36" customHeight="1" x14ac:dyDescent="0.25">
      <c r="A306" s="162">
        <v>1</v>
      </c>
      <c r="B306" s="165">
        <v>273</v>
      </c>
      <c r="C306" s="155" t="s">
        <v>1163</v>
      </c>
      <c r="D306" s="157" t="s">
        <v>360</v>
      </c>
      <c r="E306" s="157"/>
      <c r="F306" s="166" t="s">
        <v>261</v>
      </c>
      <c r="G306" s="157">
        <v>2</v>
      </c>
      <c r="H306" s="157" t="s">
        <v>297</v>
      </c>
      <c r="I306" s="161">
        <v>298.5</v>
      </c>
      <c r="J306" s="161">
        <v>298.5</v>
      </c>
      <c r="K306" s="161">
        <v>298.5</v>
      </c>
      <c r="L306" s="167">
        <v>11</v>
      </c>
      <c r="M306" s="157" t="s">
        <v>259</v>
      </c>
      <c r="N306" s="157" t="s">
        <v>263</v>
      </c>
      <c r="O306" s="160" t="s">
        <v>962</v>
      </c>
      <c r="P306" s="161">
        <v>133782.41999999998</v>
      </c>
      <c r="Q306" s="161">
        <v>0</v>
      </c>
      <c r="R306" s="161">
        <v>0</v>
      </c>
      <c r="S306" s="161">
        <v>133782.41999999998</v>
      </c>
      <c r="T306" s="161">
        <v>448.18231155778886</v>
      </c>
      <c r="U306" s="161">
        <v>995.44</v>
      </c>
      <c r="V306" s="168">
        <v>995.44</v>
      </c>
      <c r="W306" s="168">
        <v>547.25768844221125</v>
      </c>
      <c r="X306" s="168">
        <f t="shared" si="42"/>
        <v>547.25768844221125</v>
      </c>
      <c r="Y306" s="163">
        <v>0</v>
      </c>
      <c r="Z306" s="163">
        <v>0</v>
      </c>
      <c r="AA306" s="163">
        <v>0</v>
      </c>
      <c r="AB306" s="163">
        <v>184.98</v>
      </c>
      <c r="AC306" s="163">
        <v>810.46</v>
      </c>
      <c r="AD306" s="163">
        <v>0</v>
      </c>
      <c r="AE306" s="163">
        <v>0</v>
      </c>
      <c r="AF306" s="169">
        <v>0</v>
      </c>
      <c r="AG306" s="163">
        <v>0</v>
      </c>
      <c r="AH306" s="163">
        <v>0</v>
      </c>
      <c r="AI306" s="163">
        <v>0</v>
      </c>
      <c r="AJ306" s="163">
        <v>0</v>
      </c>
      <c r="AK306" s="163">
        <v>0</v>
      </c>
      <c r="AL306" s="169">
        <v>0</v>
      </c>
      <c r="AM306" s="163">
        <v>0</v>
      </c>
      <c r="AN306" s="163">
        <v>0</v>
      </c>
      <c r="AO306" s="169">
        <v>0</v>
      </c>
      <c r="AP306" s="163">
        <v>0</v>
      </c>
      <c r="AQ306" s="163">
        <v>0</v>
      </c>
      <c r="AR306" s="163">
        <v>0</v>
      </c>
    </row>
    <row r="307" spans="1:44" s="162" customFormat="1" ht="36" customHeight="1" x14ac:dyDescent="0.25">
      <c r="B307" s="155" t="s">
        <v>787</v>
      </c>
      <c r="C307" s="155"/>
      <c r="D307" s="157" t="s">
        <v>855</v>
      </c>
      <c r="E307" s="157" t="s">
        <v>855</v>
      </c>
      <c r="F307" s="157" t="s">
        <v>855</v>
      </c>
      <c r="G307" s="157" t="s">
        <v>855</v>
      </c>
      <c r="H307" s="157" t="s">
        <v>855</v>
      </c>
      <c r="I307" s="158">
        <v>3504.3</v>
      </c>
      <c r="J307" s="158">
        <v>3162.4</v>
      </c>
      <c r="K307" s="158">
        <v>3162.4</v>
      </c>
      <c r="L307" s="159">
        <v>178</v>
      </c>
      <c r="M307" s="157" t="s">
        <v>855</v>
      </c>
      <c r="N307" s="157" t="s">
        <v>855</v>
      </c>
      <c r="O307" s="160" t="s">
        <v>855</v>
      </c>
      <c r="P307" s="161">
        <v>1997229.1400000001</v>
      </c>
      <c r="Q307" s="161">
        <v>0</v>
      </c>
      <c r="R307" s="161">
        <v>0</v>
      </c>
      <c r="S307" s="161">
        <v>1997229.1400000001</v>
      </c>
      <c r="T307" s="161">
        <v>569.93668921039864</v>
      </c>
      <c r="U307" s="161">
        <v>1974.4310838683903</v>
      </c>
      <c r="Y307" s="163"/>
      <c r="Z307" s="163"/>
      <c r="AA307" s="163"/>
      <c r="AB307" s="163"/>
      <c r="AC307" s="163"/>
      <c r="AD307" s="163"/>
      <c r="AE307" s="163"/>
      <c r="AF307" s="163"/>
      <c r="AG307" s="163"/>
      <c r="AH307" s="163"/>
      <c r="AI307" s="163"/>
      <c r="AJ307" s="163"/>
      <c r="AK307" s="163"/>
      <c r="AL307" s="163"/>
      <c r="AM307" s="163"/>
      <c r="AN307" s="163"/>
      <c r="AO307" s="163"/>
      <c r="AP307" s="163"/>
      <c r="AQ307" s="163"/>
      <c r="AR307" s="163"/>
    </row>
    <row r="308" spans="1:44" s="162" customFormat="1" ht="36" customHeight="1" x14ac:dyDescent="0.25">
      <c r="A308" s="162">
        <v>1</v>
      </c>
      <c r="B308" s="165">
        <v>274</v>
      </c>
      <c r="C308" s="155" t="s">
        <v>649</v>
      </c>
      <c r="D308" s="157">
        <v>1984</v>
      </c>
      <c r="E308" s="157"/>
      <c r="F308" s="166" t="s">
        <v>329</v>
      </c>
      <c r="G308" s="157">
        <v>5</v>
      </c>
      <c r="H308" s="157" t="s">
        <v>301</v>
      </c>
      <c r="I308" s="161">
        <v>3504.3</v>
      </c>
      <c r="J308" s="161">
        <v>3162.4</v>
      </c>
      <c r="K308" s="161">
        <v>3162.4</v>
      </c>
      <c r="L308" s="167">
        <v>178</v>
      </c>
      <c r="M308" s="157" t="s">
        <v>259</v>
      </c>
      <c r="N308" s="157" t="s">
        <v>263</v>
      </c>
      <c r="O308" s="160" t="s">
        <v>962</v>
      </c>
      <c r="P308" s="161">
        <v>1997229.1400000001</v>
      </c>
      <c r="Q308" s="161">
        <v>0</v>
      </c>
      <c r="R308" s="161">
        <v>0</v>
      </c>
      <c r="S308" s="161">
        <v>1997229.1400000001</v>
      </c>
      <c r="T308" s="161">
        <v>569.93668921039864</v>
      </c>
      <c r="U308" s="161">
        <v>1974.4310838683903</v>
      </c>
      <c r="V308" s="168">
        <v>1974.4310838683903</v>
      </c>
      <c r="W308" s="168">
        <v>1404.4943946579915</v>
      </c>
      <c r="X308" s="168">
        <f>U308-T308</f>
        <v>1404.4943946579915</v>
      </c>
      <c r="Y308" s="163">
        <v>0</v>
      </c>
      <c r="Z308" s="163">
        <v>0</v>
      </c>
      <c r="AA308" s="163">
        <v>0</v>
      </c>
      <c r="AB308" s="163">
        <v>0</v>
      </c>
      <c r="AC308" s="163">
        <v>0</v>
      </c>
      <c r="AD308" s="163">
        <v>0</v>
      </c>
      <c r="AE308" s="163">
        <v>0</v>
      </c>
      <c r="AF308" s="169">
        <v>0</v>
      </c>
      <c r="AG308" s="163">
        <v>775.93</v>
      </c>
      <c r="AH308" s="169">
        <f>8917.04*AG308/I308</f>
        <v>1974.4310838683903</v>
      </c>
      <c r="AI308" s="163">
        <v>0</v>
      </c>
      <c r="AJ308" s="163">
        <v>0</v>
      </c>
      <c r="AK308" s="163">
        <v>0</v>
      </c>
      <c r="AL308" s="169">
        <v>0</v>
      </c>
      <c r="AM308" s="163">
        <v>0</v>
      </c>
      <c r="AN308" s="163">
        <v>0</v>
      </c>
      <c r="AO308" s="169">
        <v>0</v>
      </c>
      <c r="AP308" s="163">
        <v>0</v>
      </c>
      <c r="AQ308" s="163">
        <v>0</v>
      </c>
      <c r="AR308" s="163">
        <v>0</v>
      </c>
    </row>
    <row r="309" spans="1:44" s="162" customFormat="1" ht="36" customHeight="1" x14ac:dyDescent="0.25">
      <c r="B309" s="155" t="s">
        <v>788</v>
      </c>
      <c r="C309" s="155"/>
      <c r="D309" s="157" t="s">
        <v>855</v>
      </c>
      <c r="E309" s="157" t="s">
        <v>855</v>
      </c>
      <c r="F309" s="157" t="s">
        <v>855</v>
      </c>
      <c r="G309" s="157" t="s">
        <v>855</v>
      </c>
      <c r="H309" s="157" t="s">
        <v>855</v>
      </c>
      <c r="I309" s="158">
        <v>37828.900000000009</v>
      </c>
      <c r="J309" s="158">
        <v>30630.800000000003</v>
      </c>
      <c r="K309" s="158">
        <v>30630.800000000003</v>
      </c>
      <c r="L309" s="159">
        <v>1989</v>
      </c>
      <c r="M309" s="157" t="s">
        <v>855</v>
      </c>
      <c r="N309" s="157" t="s">
        <v>855</v>
      </c>
      <c r="O309" s="160" t="s">
        <v>855</v>
      </c>
      <c r="P309" s="158">
        <v>29976052.369999997</v>
      </c>
      <c r="Q309" s="158">
        <v>0</v>
      </c>
      <c r="R309" s="158">
        <v>0</v>
      </c>
      <c r="S309" s="158">
        <v>29976052.369999997</v>
      </c>
      <c r="T309" s="161">
        <v>792.41142010473447</v>
      </c>
      <c r="U309" s="161">
        <v>18123.423480825961</v>
      </c>
      <c r="Y309" s="163"/>
      <c r="Z309" s="163"/>
      <c r="AA309" s="163"/>
      <c r="AB309" s="163"/>
      <c r="AC309" s="163"/>
      <c r="AD309" s="163"/>
      <c r="AE309" s="163"/>
      <c r="AF309" s="163"/>
      <c r="AG309" s="163"/>
      <c r="AH309" s="163"/>
      <c r="AI309" s="163"/>
      <c r="AJ309" s="163"/>
      <c r="AK309" s="163"/>
      <c r="AL309" s="163"/>
      <c r="AM309" s="163"/>
      <c r="AN309" s="163"/>
      <c r="AO309" s="163"/>
      <c r="AP309" s="163"/>
      <c r="AQ309" s="163"/>
      <c r="AR309" s="163"/>
    </row>
    <row r="310" spans="1:44" s="162" customFormat="1" ht="36" customHeight="1" x14ac:dyDescent="0.25">
      <c r="A310" s="162">
        <v>1</v>
      </c>
      <c r="B310" s="165">
        <v>275</v>
      </c>
      <c r="C310" s="155" t="s">
        <v>653</v>
      </c>
      <c r="D310" s="157">
        <v>1981</v>
      </c>
      <c r="E310" s="157"/>
      <c r="F310" s="166" t="s">
        <v>261</v>
      </c>
      <c r="G310" s="157">
        <v>2</v>
      </c>
      <c r="H310" s="157">
        <v>3</v>
      </c>
      <c r="I310" s="161">
        <v>975</v>
      </c>
      <c r="J310" s="161">
        <v>975</v>
      </c>
      <c r="K310" s="161">
        <v>975</v>
      </c>
      <c r="L310" s="167">
        <v>47</v>
      </c>
      <c r="M310" s="157" t="s">
        <v>259</v>
      </c>
      <c r="N310" s="157" t="s">
        <v>260</v>
      </c>
      <c r="O310" s="160" t="s">
        <v>262</v>
      </c>
      <c r="P310" s="161">
        <v>95474.18</v>
      </c>
      <c r="Q310" s="161">
        <v>0</v>
      </c>
      <c r="R310" s="161">
        <v>0</v>
      </c>
      <c r="S310" s="161">
        <v>95474.18</v>
      </c>
      <c r="T310" s="161">
        <v>97.922235897435897</v>
      </c>
      <c r="U310" s="161">
        <v>97.922235897435897</v>
      </c>
      <c r="V310" s="168">
        <v>97.922235897435897</v>
      </c>
      <c r="W310" s="168">
        <v>0</v>
      </c>
      <c r="X310" s="168">
        <f t="shared" ref="X310:X324" si="43">U310-T310</f>
        <v>0</v>
      </c>
      <c r="Y310" s="163">
        <v>0</v>
      </c>
      <c r="Z310" s="163">
        <v>0</v>
      </c>
      <c r="AA310" s="163">
        <v>0</v>
      </c>
      <c r="AB310" s="163">
        <v>0</v>
      </c>
      <c r="AC310" s="163">
        <v>0</v>
      </c>
      <c r="AD310" s="163">
        <v>0</v>
      </c>
      <c r="AE310" s="163">
        <v>0</v>
      </c>
      <c r="AF310" s="169">
        <v>0</v>
      </c>
      <c r="AG310" s="163">
        <v>0</v>
      </c>
      <c r="AH310" s="163">
        <v>0</v>
      </c>
      <c r="AI310" s="163">
        <v>0</v>
      </c>
      <c r="AJ310" s="163">
        <v>0</v>
      </c>
      <c r="AK310" s="163">
        <v>0</v>
      </c>
      <c r="AL310" s="169">
        <v>0</v>
      </c>
      <c r="AM310" s="163">
        <v>0</v>
      </c>
      <c r="AN310" s="163">
        <v>0</v>
      </c>
      <c r="AO310" s="169">
        <v>0</v>
      </c>
      <c r="AP310" s="163">
        <v>0</v>
      </c>
      <c r="AQ310" s="163">
        <v>0</v>
      </c>
      <c r="AR310" s="163">
        <v>0</v>
      </c>
    </row>
    <row r="311" spans="1:44" s="162" customFormat="1" ht="36" customHeight="1" x14ac:dyDescent="0.25">
      <c r="A311" s="162">
        <v>1</v>
      </c>
      <c r="B311" s="165">
        <v>276</v>
      </c>
      <c r="C311" s="155" t="s">
        <v>637</v>
      </c>
      <c r="D311" s="157">
        <v>1976</v>
      </c>
      <c r="E311" s="157"/>
      <c r="F311" s="166" t="s">
        <v>261</v>
      </c>
      <c r="G311" s="157">
        <v>5</v>
      </c>
      <c r="H311" s="157" t="s">
        <v>296</v>
      </c>
      <c r="I311" s="161">
        <v>3568.3</v>
      </c>
      <c r="J311" s="161">
        <v>1361.4</v>
      </c>
      <c r="K311" s="161">
        <v>1361.4</v>
      </c>
      <c r="L311" s="167">
        <v>30</v>
      </c>
      <c r="M311" s="157" t="s">
        <v>259</v>
      </c>
      <c r="N311" s="157" t="s">
        <v>263</v>
      </c>
      <c r="O311" s="160" t="s">
        <v>684</v>
      </c>
      <c r="P311" s="161">
        <v>6906704.6500000004</v>
      </c>
      <c r="Q311" s="161">
        <v>0</v>
      </c>
      <c r="R311" s="161">
        <v>0</v>
      </c>
      <c r="S311" s="161">
        <v>6906704.6500000004</v>
      </c>
      <c r="T311" s="161">
        <v>1935.5728638287139</v>
      </c>
      <c r="U311" s="161">
        <v>3148.6899644088221</v>
      </c>
      <c r="V311" s="168">
        <v>3148.6899644088221</v>
      </c>
      <c r="W311" s="168">
        <v>1213.1171005801082</v>
      </c>
      <c r="X311" s="168">
        <f t="shared" si="43"/>
        <v>1213.1171005801082</v>
      </c>
      <c r="Y311" s="163">
        <v>0</v>
      </c>
      <c r="Z311" s="163">
        <v>0</v>
      </c>
      <c r="AA311" s="163">
        <v>0</v>
      </c>
      <c r="AB311" s="163">
        <v>0</v>
      </c>
      <c r="AC311" s="163">
        <v>0</v>
      </c>
      <c r="AD311" s="163">
        <v>0</v>
      </c>
      <c r="AE311" s="163">
        <v>0</v>
      </c>
      <c r="AF311" s="169">
        <v>0</v>
      </c>
      <c r="AG311" s="163">
        <v>1260</v>
      </c>
      <c r="AH311" s="169">
        <f t="shared" ref="AH311:AH314" si="44">8917.04*AG311/I311</f>
        <v>3148.6899644088221</v>
      </c>
      <c r="AI311" s="163">
        <v>0</v>
      </c>
      <c r="AJ311" s="163">
        <v>0</v>
      </c>
      <c r="AK311" s="163">
        <v>0</v>
      </c>
      <c r="AL311" s="169">
        <v>0</v>
      </c>
      <c r="AM311" s="163">
        <v>0</v>
      </c>
      <c r="AN311" s="163">
        <v>0</v>
      </c>
      <c r="AO311" s="169">
        <v>0</v>
      </c>
      <c r="AP311" s="163">
        <v>0</v>
      </c>
      <c r="AQ311" s="163">
        <v>0</v>
      </c>
      <c r="AR311" s="163">
        <v>0</v>
      </c>
    </row>
    <row r="312" spans="1:44" s="162" customFormat="1" ht="36" customHeight="1" x14ac:dyDescent="0.25">
      <c r="A312" s="162">
        <v>1</v>
      </c>
      <c r="B312" s="165">
        <v>277</v>
      </c>
      <c r="C312" s="155" t="s">
        <v>632</v>
      </c>
      <c r="D312" s="157">
        <v>1985</v>
      </c>
      <c r="E312" s="157"/>
      <c r="F312" s="166" t="s">
        <v>261</v>
      </c>
      <c r="G312" s="157">
        <v>9</v>
      </c>
      <c r="H312" s="157" t="s">
        <v>297</v>
      </c>
      <c r="I312" s="161">
        <v>4900.3</v>
      </c>
      <c r="J312" s="161">
        <v>4900.3</v>
      </c>
      <c r="K312" s="161">
        <v>4900.3</v>
      </c>
      <c r="L312" s="167">
        <v>361</v>
      </c>
      <c r="M312" s="157" t="s">
        <v>259</v>
      </c>
      <c r="N312" s="157" t="s">
        <v>263</v>
      </c>
      <c r="O312" s="160" t="s">
        <v>684</v>
      </c>
      <c r="P312" s="161">
        <v>1582418.76</v>
      </c>
      <c r="Q312" s="161">
        <v>0</v>
      </c>
      <c r="R312" s="161">
        <v>0</v>
      </c>
      <c r="S312" s="161">
        <v>1582418.76</v>
      </c>
      <c r="T312" s="161">
        <v>322.92283329592067</v>
      </c>
      <c r="U312" s="161">
        <v>1348.2103005938413</v>
      </c>
      <c r="V312" s="168">
        <v>1348.2103005938413</v>
      </c>
      <c r="W312" s="168">
        <v>1025.2874672979206</v>
      </c>
      <c r="X312" s="168">
        <f t="shared" si="43"/>
        <v>1025.2874672979206</v>
      </c>
      <c r="Y312" s="163">
        <v>0</v>
      </c>
      <c r="Z312" s="163">
        <v>0</v>
      </c>
      <c r="AA312" s="163">
        <v>0</v>
      </c>
      <c r="AB312" s="163">
        <v>0</v>
      </c>
      <c r="AC312" s="163">
        <v>0</v>
      </c>
      <c r="AD312" s="163">
        <v>0</v>
      </c>
      <c r="AE312" s="163">
        <v>0</v>
      </c>
      <c r="AF312" s="169">
        <v>0</v>
      </c>
      <c r="AG312" s="163">
        <v>740.9</v>
      </c>
      <c r="AH312" s="169">
        <f t="shared" si="44"/>
        <v>1348.2103005938413</v>
      </c>
      <c r="AI312" s="163">
        <v>0</v>
      </c>
      <c r="AJ312" s="163">
        <v>0</v>
      </c>
      <c r="AK312" s="163">
        <v>0</v>
      </c>
      <c r="AL312" s="169">
        <v>0</v>
      </c>
      <c r="AM312" s="163">
        <v>0</v>
      </c>
      <c r="AN312" s="163">
        <v>0</v>
      </c>
      <c r="AO312" s="169">
        <v>0</v>
      </c>
      <c r="AP312" s="163">
        <v>0</v>
      </c>
      <c r="AQ312" s="163">
        <v>0</v>
      </c>
      <c r="AR312" s="163">
        <v>0</v>
      </c>
    </row>
    <row r="313" spans="1:44" s="162" customFormat="1" ht="36" customHeight="1" x14ac:dyDescent="0.25">
      <c r="A313" s="162">
        <v>1</v>
      </c>
      <c r="B313" s="165">
        <v>278</v>
      </c>
      <c r="C313" s="155" t="s">
        <v>633</v>
      </c>
      <c r="D313" s="157">
        <v>1992</v>
      </c>
      <c r="E313" s="157"/>
      <c r="F313" s="166" t="s">
        <v>261</v>
      </c>
      <c r="G313" s="157">
        <v>9</v>
      </c>
      <c r="H313" s="157" t="s">
        <v>297</v>
      </c>
      <c r="I313" s="161">
        <v>4865.3</v>
      </c>
      <c r="J313" s="161">
        <v>4865.3</v>
      </c>
      <c r="K313" s="161">
        <v>4865.3</v>
      </c>
      <c r="L313" s="167">
        <v>369</v>
      </c>
      <c r="M313" s="157" t="s">
        <v>259</v>
      </c>
      <c r="N313" s="157" t="s">
        <v>263</v>
      </c>
      <c r="O313" s="160" t="s">
        <v>684</v>
      </c>
      <c r="P313" s="161">
        <v>1494720.17</v>
      </c>
      <c r="Q313" s="161">
        <v>0</v>
      </c>
      <c r="R313" s="161">
        <v>0</v>
      </c>
      <c r="S313" s="161">
        <v>1494720.17</v>
      </c>
      <c r="T313" s="161">
        <v>307.22055577251143</v>
      </c>
      <c r="U313" s="161">
        <v>1442.5836400633057</v>
      </c>
      <c r="V313" s="168">
        <v>1442.5836400633057</v>
      </c>
      <c r="W313" s="168">
        <v>1135.3630842907942</v>
      </c>
      <c r="X313" s="168">
        <f t="shared" si="43"/>
        <v>1135.3630842907942</v>
      </c>
      <c r="Y313" s="163">
        <v>0</v>
      </c>
      <c r="Z313" s="163">
        <v>0</v>
      </c>
      <c r="AA313" s="163">
        <v>0</v>
      </c>
      <c r="AB313" s="163">
        <v>0</v>
      </c>
      <c r="AC313" s="163">
        <v>0</v>
      </c>
      <c r="AD313" s="163">
        <v>0</v>
      </c>
      <c r="AE313" s="163">
        <v>0</v>
      </c>
      <c r="AF313" s="169">
        <v>0</v>
      </c>
      <c r="AG313" s="163">
        <v>787.1</v>
      </c>
      <c r="AH313" s="169">
        <f t="shared" si="44"/>
        <v>1442.5836400633057</v>
      </c>
      <c r="AI313" s="163">
        <v>0</v>
      </c>
      <c r="AJ313" s="163">
        <v>0</v>
      </c>
      <c r="AK313" s="163">
        <v>0</v>
      </c>
      <c r="AL313" s="169">
        <v>0</v>
      </c>
      <c r="AM313" s="163">
        <v>0</v>
      </c>
      <c r="AN313" s="163">
        <v>0</v>
      </c>
      <c r="AO313" s="169">
        <v>0</v>
      </c>
      <c r="AP313" s="163">
        <v>0</v>
      </c>
      <c r="AQ313" s="163">
        <v>0</v>
      </c>
      <c r="AR313" s="163">
        <v>0</v>
      </c>
    </row>
    <row r="314" spans="1:44" s="162" customFormat="1" ht="36" customHeight="1" x14ac:dyDescent="0.25">
      <c r="A314" s="162">
        <v>1</v>
      </c>
      <c r="B314" s="165">
        <v>279</v>
      </c>
      <c r="C314" s="155" t="s">
        <v>634</v>
      </c>
      <c r="D314" s="157">
        <v>1982</v>
      </c>
      <c r="E314" s="157"/>
      <c r="F314" s="166" t="s">
        <v>261</v>
      </c>
      <c r="G314" s="157">
        <v>9</v>
      </c>
      <c r="H314" s="157" t="s">
        <v>297</v>
      </c>
      <c r="I314" s="161">
        <v>4912.2</v>
      </c>
      <c r="J314" s="161">
        <v>2461.6999999999998</v>
      </c>
      <c r="K314" s="161">
        <v>2461.6999999999998</v>
      </c>
      <c r="L314" s="167">
        <v>369</v>
      </c>
      <c r="M314" s="157" t="s">
        <v>259</v>
      </c>
      <c r="N314" s="157" t="s">
        <v>263</v>
      </c>
      <c r="O314" s="160" t="s">
        <v>684</v>
      </c>
      <c r="P314" s="161">
        <v>1534580.28</v>
      </c>
      <c r="Q314" s="161">
        <v>0</v>
      </c>
      <c r="R314" s="161">
        <v>0</v>
      </c>
      <c r="S314" s="161">
        <v>1534580.28</v>
      </c>
      <c r="T314" s="161">
        <v>312.40183217295714</v>
      </c>
      <c r="U314" s="161">
        <v>1379.7976678474006</v>
      </c>
      <c r="V314" s="168">
        <v>1379.7976678474006</v>
      </c>
      <c r="W314" s="168">
        <v>1067.3958356744433</v>
      </c>
      <c r="X314" s="168">
        <f t="shared" si="43"/>
        <v>1067.3958356744433</v>
      </c>
      <c r="Y314" s="163">
        <v>0</v>
      </c>
      <c r="Z314" s="163">
        <v>0</v>
      </c>
      <c r="AA314" s="163">
        <v>0</v>
      </c>
      <c r="AB314" s="163">
        <v>0</v>
      </c>
      <c r="AC314" s="163">
        <v>0</v>
      </c>
      <c r="AD314" s="163">
        <v>0</v>
      </c>
      <c r="AE314" s="163">
        <v>0</v>
      </c>
      <c r="AF314" s="169">
        <v>0</v>
      </c>
      <c r="AG314" s="163">
        <v>760.1</v>
      </c>
      <c r="AH314" s="169">
        <f t="shared" si="44"/>
        <v>1379.7976678474006</v>
      </c>
      <c r="AI314" s="163">
        <v>0</v>
      </c>
      <c r="AJ314" s="163">
        <v>0</v>
      </c>
      <c r="AK314" s="163">
        <v>0</v>
      </c>
      <c r="AL314" s="169">
        <v>0</v>
      </c>
      <c r="AM314" s="163">
        <v>0</v>
      </c>
      <c r="AN314" s="163">
        <v>0</v>
      </c>
      <c r="AO314" s="169">
        <v>0</v>
      </c>
      <c r="AP314" s="163">
        <v>0</v>
      </c>
      <c r="AQ314" s="163">
        <v>0</v>
      </c>
      <c r="AR314" s="163">
        <v>0</v>
      </c>
    </row>
    <row r="315" spans="1:44" s="162" customFormat="1" ht="36" customHeight="1" x14ac:dyDescent="0.25">
      <c r="A315" s="162">
        <v>1</v>
      </c>
      <c r="B315" s="165">
        <v>280</v>
      </c>
      <c r="C315" s="155" t="s">
        <v>627</v>
      </c>
      <c r="D315" s="157">
        <v>1994</v>
      </c>
      <c r="E315" s="157"/>
      <c r="F315" s="166" t="s">
        <v>261</v>
      </c>
      <c r="G315" s="157">
        <v>9</v>
      </c>
      <c r="H315" s="157">
        <v>1</v>
      </c>
      <c r="I315" s="161">
        <v>4455.3</v>
      </c>
      <c r="J315" s="161">
        <v>2847.7</v>
      </c>
      <c r="K315" s="161">
        <v>2847.7</v>
      </c>
      <c r="L315" s="167">
        <v>211</v>
      </c>
      <c r="M315" s="157" t="s">
        <v>259</v>
      </c>
      <c r="N315" s="157" t="s">
        <v>334</v>
      </c>
      <c r="O315" s="160" t="s">
        <v>685</v>
      </c>
      <c r="P315" s="161">
        <v>3346564.4</v>
      </c>
      <c r="Q315" s="161">
        <v>0</v>
      </c>
      <c r="R315" s="161">
        <v>0</v>
      </c>
      <c r="S315" s="161">
        <v>3346564.4</v>
      </c>
      <c r="T315" s="161">
        <v>751.14232487150127</v>
      </c>
      <c r="U315" s="161">
        <v>1103.3151527394339</v>
      </c>
      <c r="V315" s="168">
        <v>1103.3151527394339</v>
      </c>
      <c r="W315" s="168">
        <v>352.1728278679326</v>
      </c>
      <c r="X315" s="168">
        <f t="shared" si="43"/>
        <v>352.1728278679326</v>
      </c>
      <c r="Y315" s="163">
        <v>0</v>
      </c>
      <c r="Z315" s="163">
        <v>0</v>
      </c>
      <c r="AA315" s="163">
        <v>0</v>
      </c>
      <c r="AB315" s="163">
        <v>0</v>
      </c>
      <c r="AC315" s="163">
        <v>0</v>
      </c>
      <c r="AD315" s="163">
        <v>0</v>
      </c>
      <c r="AE315" s="163">
        <v>2</v>
      </c>
      <c r="AF315" s="169">
        <f>2457800*AE315/I315</f>
        <v>1103.3151527394339</v>
      </c>
      <c r="AG315" s="163">
        <v>0</v>
      </c>
      <c r="AH315" s="163">
        <v>0</v>
      </c>
      <c r="AI315" s="163">
        <v>0</v>
      </c>
      <c r="AJ315" s="163">
        <v>0</v>
      </c>
      <c r="AK315" s="163">
        <v>0</v>
      </c>
      <c r="AL315" s="169">
        <v>0</v>
      </c>
      <c r="AM315" s="163">
        <v>0</v>
      </c>
      <c r="AN315" s="163">
        <v>0</v>
      </c>
      <c r="AO315" s="169">
        <v>0</v>
      </c>
      <c r="AP315" s="163">
        <v>0</v>
      </c>
      <c r="AQ315" s="163">
        <v>0</v>
      </c>
      <c r="AR315" s="163">
        <v>0</v>
      </c>
    </row>
    <row r="316" spans="1:44" s="162" customFormat="1" ht="36" customHeight="1" x14ac:dyDescent="0.25">
      <c r="A316" s="162">
        <v>1</v>
      </c>
      <c r="B316" s="165">
        <v>281</v>
      </c>
      <c r="C316" s="155" t="s">
        <v>640</v>
      </c>
      <c r="D316" s="157">
        <v>1917</v>
      </c>
      <c r="E316" s="157"/>
      <c r="F316" s="166" t="s">
        <v>261</v>
      </c>
      <c r="G316" s="157">
        <v>2</v>
      </c>
      <c r="H316" s="157" t="s">
        <v>296</v>
      </c>
      <c r="I316" s="161">
        <v>722.2</v>
      </c>
      <c r="J316" s="161">
        <v>514</v>
      </c>
      <c r="K316" s="161">
        <v>514</v>
      </c>
      <c r="L316" s="167">
        <v>21</v>
      </c>
      <c r="M316" s="157" t="s">
        <v>259</v>
      </c>
      <c r="N316" s="157" t="s">
        <v>260</v>
      </c>
      <c r="O316" s="160" t="s">
        <v>262</v>
      </c>
      <c r="P316" s="161">
        <v>101554.75</v>
      </c>
      <c r="Q316" s="161">
        <v>0</v>
      </c>
      <c r="R316" s="161">
        <v>0</v>
      </c>
      <c r="S316" s="161">
        <v>101554.75</v>
      </c>
      <c r="T316" s="161">
        <v>140.61859595679866</v>
      </c>
      <c r="U316" s="161">
        <v>140.61859595679866</v>
      </c>
      <c r="V316" s="168">
        <v>140.61859595679866</v>
      </c>
      <c r="W316" s="168">
        <v>0</v>
      </c>
      <c r="X316" s="168">
        <f t="shared" si="43"/>
        <v>0</v>
      </c>
      <c r="Y316" s="163">
        <v>0</v>
      </c>
      <c r="Z316" s="163">
        <v>0</v>
      </c>
      <c r="AA316" s="163">
        <v>0</v>
      </c>
      <c r="AB316" s="163">
        <v>0</v>
      </c>
      <c r="AC316" s="163">
        <v>0</v>
      </c>
      <c r="AD316" s="163">
        <v>0</v>
      </c>
      <c r="AE316" s="163">
        <v>0</v>
      </c>
      <c r="AF316" s="169">
        <v>0</v>
      </c>
      <c r="AG316" s="163">
        <v>0</v>
      </c>
      <c r="AH316" s="163">
        <v>0</v>
      </c>
      <c r="AI316" s="163">
        <v>0</v>
      </c>
      <c r="AJ316" s="163">
        <v>0</v>
      </c>
      <c r="AK316" s="163">
        <v>0</v>
      </c>
      <c r="AL316" s="169">
        <v>0</v>
      </c>
      <c r="AM316" s="163">
        <v>0</v>
      </c>
      <c r="AN316" s="163">
        <v>0</v>
      </c>
      <c r="AO316" s="169">
        <v>0</v>
      </c>
      <c r="AP316" s="163">
        <v>0</v>
      </c>
      <c r="AQ316" s="163">
        <v>0</v>
      </c>
      <c r="AR316" s="163">
        <v>0</v>
      </c>
    </row>
    <row r="317" spans="1:44" s="162" customFormat="1" ht="36" customHeight="1" x14ac:dyDescent="0.25">
      <c r="A317" s="162">
        <v>1</v>
      </c>
      <c r="B317" s="165">
        <v>282</v>
      </c>
      <c r="C317" s="155" t="s">
        <v>628</v>
      </c>
      <c r="D317" s="157">
        <v>1963</v>
      </c>
      <c r="E317" s="157"/>
      <c r="F317" s="166" t="s">
        <v>261</v>
      </c>
      <c r="G317" s="157">
        <v>3</v>
      </c>
      <c r="H317" s="157" t="s">
        <v>296</v>
      </c>
      <c r="I317" s="161">
        <v>1703.8</v>
      </c>
      <c r="J317" s="161">
        <v>1339.8</v>
      </c>
      <c r="K317" s="161">
        <v>1339.8</v>
      </c>
      <c r="L317" s="167">
        <v>62</v>
      </c>
      <c r="M317" s="157" t="s">
        <v>259</v>
      </c>
      <c r="N317" s="157" t="s">
        <v>263</v>
      </c>
      <c r="O317" s="160" t="s">
        <v>686</v>
      </c>
      <c r="P317" s="161">
        <v>104089.37</v>
      </c>
      <c r="Q317" s="161">
        <v>0</v>
      </c>
      <c r="R317" s="161">
        <v>0</v>
      </c>
      <c r="S317" s="161">
        <v>104089.37</v>
      </c>
      <c r="T317" s="161">
        <v>61.092481511914542</v>
      </c>
      <c r="U317" s="161">
        <v>61.092481511914542</v>
      </c>
      <c r="V317" s="168">
        <v>61.092481511914542</v>
      </c>
      <c r="W317" s="168">
        <v>0</v>
      </c>
      <c r="X317" s="168">
        <f t="shared" si="43"/>
        <v>0</v>
      </c>
      <c r="Y317" s="163">
        <v>0</v>
      </c>
      <c r="Z317" s="163">
        <v>0</v>
      </c>
      <c r="AA317" s="163">
        <v>0</v>
      </c>
      <c r="AB317" s="163">
        <v>0</v>
      </c>
      <c r="AC317" s="163">
        <v>0</v>
      </c>
      <c r="AD317" s="163">
        <v>0</v>
      </c>
      <c r="AE317" s="163">
        <v>0</v>
      </c>
      <c r="AF317" s="169">
        <v>0</v>
      </c>
      <c r="AG317" s="163">
        <v>0</v>
      </c>
      <c r="AH317" s="163">
        <v>0</v>
      </c>
      <c r="AI317" s="163">
        <v>0</v>
      </c>
      <c r="AJ317" s="163">
        <v>0</v>
      </c>
      <c r="AK317" s="163">
        <v>0</v>
      </c>
      <c r="AL317" s="169">
        <v>0</v>
      </c>
      <c r="AM317" s="163">
        <v>0</v>
      </c>
      <c r="AN317" s="163">
        <v>0</v>
      </c>
      <c r="AO317" s="169">
        <v>0</v>
      </c>
      <c r="AP317" s="163">
        <v>0</v>
      </c>
      <c r="AQ317" s="163">
        <v>0</v>
      </c>
      <c r="AR317" s="163">
        <v>0</v>
      </c>
    </row>
    <row r="318" spans="1:44" s="162" customFormat="1" ht="36" customHeight="1" x14ac:dyDescent="0.25">
      <c r="A318" s="162">
        <v>1</v>
      </c>
      <c r="B318" s="165">
        <v>283</v>
      </c>
      <c r="C318" s="155" t="s">
        <v>1153</v>
      </c>
      <c r="D318" s="157">
        <v>1900</v>
      </c>
      <c r="E318" s="157"/>
      <c r="F318" s="166" t="s">
        <v>261</v>
      </c>
      <c r="G318" s="157">
        <v>2</v>
      </c>
      <c r="H318" s="157" t="s">
        <v>2190</v>
      </c>
      <c r="I318" s="161">
        <v>520.9</v>
      </c>
      <c r="J318" s="161">
        <v>520.9</v>
      </c>
      <c r="K318" s="161">
        <v>520.9</v>
      </c>
      <c r="L318" s="167">
        <v>26</v>
      </c>
      <c r="M318" s="157" t="s">
        <v>259</v>
      </c>
      <c r="N318" s="157" t="s">
        <v>260</v>
      </c>
      <c r="O318" s="160" t="s">
        <v>262</v>
      </c>
      <c r="P318" s="161">
        <v>4230013.1300000008</v>
      </c>
      <c r="Q318" s="161">
        <v>0</v>
      </c>
      <c r="R318" s="161">
        <v>0</v>
      </c>
      <c r="S318" s="161">
        <v>4230013.1300000008</v>
      </c>
      <c r="T318" s="161">
        <v>8120.5857746208503</v>
      </c>
      <c r="U318" s="161">
        <v>16322.514186984068</v>
      </c>
      <c r="V318" s="168">
        <v>16322.514186984068</v>
      </c>
      <c r="W318" s="168">
        <v>16322.514186984068</v>
      </c>
      <c r="X318" s="168">
        <f t="shared" si="43"/>
        <v>8201.9284123632169</v>
      </c>
      <c r="Y318" s="163">
        <v>0</v>
      </c>
      <c r="Z318" s="163">
        <v>0</v>
      </c>
      <c r="AA318" s="163">
        <v>0</v>
      </c>
      <c r="AB318" s="163">
        <v>0</v>
      </c>
      <c r="AC318" s="163">
        <v>0</v>
      </c>
      <c r="AD318" s="163">
        <v>0</v>
      </c>
      <c r="AE318" s="163">
        <v>0</v>
      </c>
      <c r="AF318" s="169">
        <v>0</v>
      </c>
      <c r="AG318" s="163">
        <v>953.5</v>
      </c>
      <c r="AH318" s="169">
        <f>8917.04*AG318/I318</f>
        <v>16322.514186984068</v>
      </c>
      <c r="AI318" s="163">
        <v>0</v>
      </c>
      <c r="AJ318" s="163">
        <v>0</v>
      </c>
      <c r="AK318" s="163">
        <v>0</v>
      </c>
      <c r="AL318" s="169">
        <v>0</v>
      </c>
      <c r="AM318" s="163">
        <v>0</v>
      </c>
      <c r="AN318" s="163">
        <v>0</v>
      </c>
      <c r="AO318" s="169">
        <v>0</v>
      </c>
      <c r="AP318" s="163">
        <v>0</v>
      </c>
      <c r="AQ318" s="163">
        <v>0</v>
      </c>
      <c r="AR318" s="163">
        <v>0</v>
      </c>
    </row>
    <row r="319" spans="1:44" s="162" customFormat="1" ht="36" customHeight="1" x14ac:dyDescent="0.25">
      <c r="A319" s="162">
        <v>1</v>
      </c>
      <c r="B319" s="165">
        <v>284</v>
      </c>
      <c r="C319" s="155" t="s">
        <v>1158</v>
      </c>
      <c r="D319" s="157" t="s">
        <v>322</v>
      </c>
      <c r="E319" s="157">
        <v>2016</v>
      </c>
      <c r="F319" s="166" t="s">
        <v>261</v>
      </c>
      <c r="G319" s="157">
        <v>9</v>
      </c>
      <c r="H319" s="157" t="s">
        <v>301</v>
      </c>
      <c r="I319" s="161">
        <v>8964.4</v>
      </c>
      <c r="J319" s="161">
        <v>8964.4</v>
      </c>
      <c r="K319" s="161">
        <v>8964.4</v>
      </c>
      <c r="L319" s="167">
        <v>344</v>
      </c>
      <c r="M319" s="157" t="s">
        <v>259</v>
      </c>
      <c r="N319" s="157" t="s">
        <v>263</v>
      </c>
      <c r="O319" s="160" t="s">
        <v>1287</v>
      </c>
      <c r="P319" s="161">
        <v>5425723.8799999999</v>
      </c>
      <c r="Q319" s="161">
        <v>0</v>
      </c>
      <c r="R319" s="161">
        <v>0</v>
      </c>
      <c r="S319" s="161">
        <v>5425723.8799999999</v>
      </c>
      <c r="T319" s="161">
        <v>605.25231805809653</v>
      </c>
      <c r="U319" s="161">
        <v>1096.6935879701932</v>
      </c>
      <c r="V319" s="168">
        <v>1096.6935879701932</v>
      </c>
      <c r="W319" s="168">
        <v>491.44126991209669</v>
      </c>
      <c r="X319" s="168">
        <f t="shared" si="43"/>
        <v>491.44126991209669</v>
      </c>
      <c r="Y319" s="163">
        <v>0</v>
      </c>
      <c r="Z319" s="163">
        <v>0</v>
      </c>
      <c r="AA319" s="163">
        <v>0</v>
      </c>
      <c r="AB319" s="163">
        <v>0</v>
      </c>
      <c r="AC319" s="163">
        <v>0</v>
      </c>
      <c r="AD319" s="163">
        <v>0</v>
      </c>
      <c r="AE319" s="163">
        <v>4</v>
      </c>
      <c r="AF319" s="169">
        <f>2457800*AE319/I319</f>
        <v>1096.6935879701932</v>
      </c>
      <c r="AG319" s="163">
        <v>0</v>
      </c>
      <c r="AH319" s="163">
        <v>0</v>
      </c>
      <c r="AI319" s="163">
        <v>0</v>
      </c>
      <c r="AJ319" s="163">
        <v>0</v>
      </c>
      <c r="AK319" s="163">
        <v>0</v>
      </c>
      <c r="AL319" s="169">
        <v>0</v>
      </c>
      <c r="AM319" s="163">
        <v>0</v>
      </c>
      <c r="AN319" s="163">
        <v>0</v>
      </c>
      <c r="AO319" s="169">
        <v>0</v>
      </c>
      <c r="AP319" s="163">
        <v>0</v>
      </c>
      <c r="AQ319" s="163">
        <v>0</v>
      </c>
      <c r="AR319" s="163">
        <v>0</v>
      </c>
    </row>
    <row r="320" spans="1:44" s="162" customFormat="1" ht="36" customHeight="1" x14ac:dyDescent="0.25">
      <c r="A320" s="162">
        <v>1</v>
      </c>
      <c r="B320" s="165">
        <v>285</v>
      </c>
      <c r="C320" s="155" t="s">
        <v>1159</v>
      </c>
      <c r="D320" s="157" t="s">
        <v>368</v>
      </c>
      <c r="E320" s="157"/>
      <c r="F320" s="166" t="s">
        <v>261</v>
      </c>
      <c r="G320" s="157" t="s">
        <v>305</v>
      </c>
      <c r="H320" s="157" t="s">
        <v>296</v>
      </c>
      <c r="I320" s="161">
        <v>270.39999999999998</v>
      </c>
      <c r="J320" s="161">
        <v>270.39999999999998</v>
      </c>
      <c r="K320" s="161">
        <v>270.39999999999998</v>
      </c>
      <c r="L320" s="167">
        <v>18</v>
      </c>
      <c r="M320" s="157" t="s">
        <v>259</v>
      </c>
      <c r="N320" s="157" t="s">
        <v>260</v>
      </c>
      <c r="O320" s="160" t="s">
        <v>262</v>
      </c>
      <c r="P320" s="161">
        <v>839027.99</v>
      </c>
      <c r="Q320" s="161">
        <v>0</v>
      </c>
      <c r="R320" s="161">
        <v>0</v>
      </c>
      <c r="S320" s="161">
        <v>839027.99</v>
      </c>
      <c r="T320" s="161">
        <v>3102.9141642011837</v>
      </c>
      <c r="U320" s="161">
        <v>7141.5475323964511</v>
      </c>
      <c r="V320" s="168">
        <v>7141.5475323964511</v>
      </c>
      <c r="W320" s="168">
        <v>4038.6333681952674</v>
      </c>
      <c r="X320" s="168">
        <f t="shared" si="43"/>
        <v>4038.6333681952674</v>
      </c>
      <c r="Y320" s="163">
        <v>0</v>
      </c>
      <c r="Z320" s="163">
        <v>0</v>
      </c>
      <c r="AA320" s="163">
        <v>0</v>
      </c>
      <c r="AB320" s="163">
        <v>0</v>
      </c>
      <c r="AC320" s="163">
        <v>0</v>
      </c>
      <c r="AD320" s="163">
        <v>0</v>
      </c>
      <c r="AE320" s="163">
        <v>0</v>
      </c>
      <c r="AF320" s="169">
        <v>0</v>
      </c>
      <c r="AG320" s="163">
        <v>0</v>
      </c>
      <c r="AH320" s="163">
        <v>0</v>
      </c>
      <c r="AI320" s="163">
        <v>0</v>
      </c>
      <c r="AJ320" s="163">
        <v>0</v>
      </c>
      <c r="AK320" s="163">
        <v>273.98200000000003</v>
      </c>
      <c r="AL320" s="169">
        <f t="shared" ref="AL320:AL321" si="45">7048.18*AK320/I320</f>
        <v>7141.5475323964511</v>
      </c>
      <c r="AM320" s="163">
        <v>0</v>
      </c>
      <c r="AN320" s="163">
        <v>0</v>
      </c>
      <c r="AO320" s="169">
        <v>0</v>
      </c>
      <c r="AP320" s="163">
        <v>0</v>
      </c>
      <c r="AQ320" s="163">
        <v>0</v>
      </c>
      <c r="AR320" s="163">
        <v>0</v>
      </c>
    </row>
    <row r="321" spans="1:44" s="162" customFormat="1" ht="36" customHeight="1" x14ac:dyDescent="0.25">
      <c r="A321" s="162">
        <v>1</v>
      </c>
      <c r="B321" s="165">
        <v>286</v>
      </c>
      <c r="C321" s="155" t="s">
        <v>1160</v>
      </c>
      <c r="D321" s="157" t="s">
        <v>347</v>
      </c>
      <c r="E321" s="157"/>
      <c r="F321" s="166" t="s">
        <v>261</v>
      </c>
      <c r="G321" s="157">
        <v>2</v>
      </c>
      <c r="H321" s="157" t="s">
        <v>297</v>
      </c>
      <c r="I321" s="161">
        <v>282.39999999999998</v>
      </c>
      <c r="J321" s="161">
        <v>282.39999999999998</v>
      </c>
      <c r="K321" s="161">
        <v>282.39999999999998</v>
      </c>
      <c r="L321" s="167">
        <v>21</v>
      </c>
      <c r="M321" s="157" t="s">
        <v>259</v>
      </c>
      <c r="N321" s="157" t="s">
        <v>263</v>
      </c>
      <c r="O321" s="160" t="s">
        <v>686</v>
      </c>
      <c r="P321" s="161">
        <v>1265060.8599999999</v>
      </c>
      <c r="Q321" s="161">
        <v>0</v>
      </c>
      <c r="R321" s="161">
        <v>0</v>
      </c>
      <c r="S321" s="161">
        <v>1265060.8599999999</v>
      </c>
      <c r="T321" s="161">
        <v>4479.6772662889516</v>
      </c>
      <c r="U321" s="161">
        <v>9750.3983024079334</v>
      </c>
      <c r="V321" s="168">
        <v>9750.3983024079334</v>
      </c>
      <c r="W321" s="168">
        <v>5270.7210361189818</v>
      </c>
      <c r="X321" s="168">
        <f t="shared" si="43"/>
        <v>5270.7210361189818</v>
      </c>
      <c r="Y321" s="163">
        <v>0</v>
      </c>
      <c r="Z321" s="163">
        <v>0</v>
      </c>
      <c r="AA321" s="163">
        <v>0</v>
      </c>
      <c r="AB321" s="163">
        <v>0</v>
      </c>
      <c r="AC321" s="163">
        <v>0</v>
      </c>
      <c r="AD321" s="163">
        <v>0</v>
      </c>
      <c r="AE321" s="163">
        <v>0</v>
      </c>
      <c r="AF321" s="169">
        <v>0</v>
      </c>
      <c r="AG321" s="163">
        <v>0</v>
      </c>
      <c r="AH321" s="163">
        <v>0</v>
      </c>
      <c r="AI321" s="163">
        <v>0</v>
      </c>
      <c r="AJ321" s="163">
        <v>0</v>
      </c>
      <c r="AK321" s="163">
        <v>390.67</v>
      </c>
      <c r="AL321" s="169">
        <f t="shared" si="45"/>
        <v>9750.3983024079334</v>
      </c>
      <c r="AM321" s="163">
        <v>0</v>
      </c>
      <c r="AN321" s="163">
        <v>0</v>
      </c>
      <c r="AO321" s="169">
        <v>0</v>
      </c>
      <c r="AP321" s="163">
        <v>0</v>
      </c>
      <c r="AQ321" s="163">
        <v>0</v>
      </c>
      <c r="AR321" s="163">
        <v>0</v>
      </c>
    </row>
    <row r="322" spans="1:44" s="162" customFormat="1" ht="36" customHeight="1" x14ac:dyDescent="0.25">
      <c r="A322" s="162">
        <v>1</v>
      </c>
      <c r="B322" s="165">
        <v>287</v>
      </c>
      <c r="C322" s="155" t="s">
        <v>1161</v>
      </c>
      <c r="D322" s="157">
        <v>1957</v>
      </c>
      <c r="E322" s="157"/>
      <c r="F322" s="166" t="s">
        <v>261</v>
      </c>
      <c r="G322" s="157" t="s">
        <v>305</v>
      </c>
      <c r="H322" s="157" t="s">
        <v>305</v>
      </c>
      <c r="I322" s="161">
        <v>988</v>
      </c>
      <c r="J322" s="161">
        <v>627.1</v>
      </c>
      <c r="K322" s="161">
        <v>627.1</v>
      </c>
      <c r="L322" s="167">
        <v>55</v>
      </c>
      <c r="M322" s="157" t="s">
        <v>259</v>
      </c>
      <c r="N322" s="157" t="s">
        <v>263</v>
      </c>
      <c r="O322" s="160" t="s">
        <v>1032</v>
      </c>
      <c r="P322" s="161">
        <v>73200.320000000007</v>
      </c>
      <c r="Q322" s="161">
        <v>0</v>
      </c>
      <c r="R322" s="161">
        <v>0</v>
      </c>
      <c r="S322" s="161">
        <v>73200.320000000007</v>
      </c>
      <c r="T322" s="161">
        <v>74.08939271255062</v>
      </c>
      <c r="U322" s="161">
        <v>74.08939271255062</v>
      </c>
      <c r="V322" s="168">
        <v>74.08939271255062</v>
      </c>
      <c r="W322" s="168">
        <v>0</v>
      </c>
      <c r="X322" s="168">
        <f t="shared" si="43"/>
        <v>0</v>
      </c>
      <c r="Y322" s="163">
        <v>0</v>
      </c>
      <c r="Z322" s="163">
        <v>0</v>
      </c>
      <c r="AA322" s="163">
        <v>0</v>
      </c>
      <c r="AB322" s="163">
        <v>0</v>
      </c>
      <c r="AC322" s="163">
        <v>0</v>
      </c>
      <c r="AD322" s="163">
        <v>0</v>
      </c>
      <c r="AE322" s="163">
        <v>0</v>
      </c>
      <c r="AF322" s="169">
        <v>0</v>
      </c>
      <c r="AG322" s="163">
        <v>0</v>
      </c>
      <c r="AH322" s="163">
        <v>0</v>
      </c>
      <c r="AI322" s="163">
        <v>0</v>
      </c>
      <c r="AJ322" s="163">
        <v>0</v>
      </c>
      <c r="AK322" s="163">
        <v>0</v>
      </c>
      <c r="AL322" s="169">
        <v>0</v>
      </c>
      <c r="AM322" s="163">
        <v>0</v>
      </c>
      <c r="AN322" s="163">
        <v>0</v>
      </c>
      <c r="AO322" s="169">
        <v>0</v>
      </c>
      <c r="AP322" s="163">
        <v>0</v>
      </c>
      <c r="AQ322" s="163">
        <v>0</v>
      </c>
      <c r="AR322" s="163">
        <v>0</v>
      </c>
    </row>
    <row r="323" spans="1:44" s="162" customFormat="1" ht="36" customHeight="1" x14ac:dyDescent="0.25">
      <c r="A323" s="162">
        <v>1</v>
      </c>
      <c r="B323" s="165">
        <v>288</v>
      </c>
      <c r="C323" s="155" t="s">
        <v>1488</v>
      </c>
      <c r="D323" s="157">
        <v>1926</v>
      </c>
      <c r="E323" s="157"/>
      <c r="F323" s="166" t="s">
        <v>261</v>
      </c>
      <c r="G323" s="157">
        <v>2</v>
      </c>
      <c r="H323" s="157" t="s">
        <v>296</v>
      </c>
      <c r="I323" s="161">
        <v>530.9</v>
      </c>
      <c r="J323" s="161">
        <v>530.9</v>
      </c>
      <c r="K323" s="161">
        <v>530.9</v>
      </c>
      <c r="L323" s="167">
        <v>26</v>
      </c>
      <c r="M323" s="157" t="s">
        <v>259</v>
      </c>
      <c r="N323" s="157" t="s">
        <v>260</v>
      </c>
      <c r="O323" s="160" t="s">
        <v>262</v>
      </c>
      <c r="P323" s="161">
        <v>1322373.3</v>
      </c>
      <c r="Q323" s="161">
        <v>0</v>
      </c>
      <c r="R323" s="161">
        <v>0</v>
      </c>
      <c r="S323" s="161">
        <v>1322373.3</v>
      </c>
      <c r="T323" s="161">
        <v>2490.8142776417408</v>
      </c>
      <c r="U323" s="161">
        <v>4912.0142173667364</v>
      </c>
      <c r="V323" s="168">
        <v>4912.0142173667364</v>
      </c>
      <c r="W323" s="168">
        <v>2421.1999397249956</v>
      </c>
      <c r="X323" s="168">
        <f t="shared" si="43"/>
        <v>2421.1999397249956</v>
      </c>
      <c r="Y323" s="163">
        <v>0</v>
      </c>
      <c r="Z323" s="163">
        <v>0</v>
      </c>
      <c r="AA323" s="163">
        <v>0</v>
      </c>
      <c r="AB323" s="163">
        <v>0</v>
      </c>
      <c r="AC323" s="163">
        <v>0</v>
      </c>
      <c r="AD323" s="163">
        <v>0</v>
      </c>
      <c r="AE323" s="163">
        <v>0</v>
      </c>
      <c r="AF323" s="169">
        <v>0</v>
      </c>
      <c r="AG323" s="163">
        <v>292.45</v>
      </c>
      <c r="AH323" s="169">
        <f t="shared" ref="AH323:AH324" si="46">8917.04*AG323/I323</f>
        <v>4912.0142173667364</v>
      </c>
      <c r="AI323" s="163">
        <v>0</v>
      </c>
      <c r="AJ323" s="163">
        <v>0</v>
      </c>
      <c r="AK323" s="163">
        <v>0</v>
      </c>
      <c r="AL323" s="169">
        <v>0</v>
      </c>
      <c r="AM323" s="163">
        <v>0</v>
      </c>
      <c r="AN323" s="163">
        <v>0</v>
      </c>
      <c r="AO323" s="169">
        <v>0</v>
      </c>
      <c r="AP323" s="163">
        <v>0</v>
      </c>
      <c r="AQ323" s="163">
        <v>0</v>
      </c>
      <c r="AR323" s="163">
        <v>0</v>
      </c>
    </row>
    <row r="324" spans="1:44" s="162" customFormat="1" ht="36" customHeight="1" x14ac:dyDescent="0.25">
      <c r="A324" s="162">
        <v>1</v>
      </c>
      <c r="B324" s="165">
        <v>289</v>
      </c>
      <c r="C324" s="155" t="s">
        <v>1498</v>
      </c>
      <c r="D324" s="157" t="s">
        <v>1526</v>
      </c>
      <c r="E324" s="157"/>
      <c r="F324" s="166" t="s">
        <v>261</v>
      </c>
      <c r="G324" s="157">
        <v>2</v>
      </c>
      <c r="H324" s="157" t="s">
        <v>296</v>
      </c>
      <c r="I324" s="161">
        <v>169.5</v>
      </c>
      <c r="J324" s="161">
        <v>169.5</v>
      </c>
      <c r="K324" s="161">
        <v>169.5</v>
      </c>
      <c r="L324" s="167">
        <v>29</v>
      </c>
      <c r="M324" s="157" t="s">
        <v>259</v>
      </c>
      <c r="N324" s="157" t="s">
        <v>260</v>
      </c>
      <c r="O324" s="160" t="s">
        <v>262</v>
      </c>
      <c r="P324" s="161">
        <v>1654546.33</v>
      </c>
      <c r="Q324" s="161">
        <v>0</v>
      </c>
      <c r="R324" s="161">
        <v>0</v>
      </c>
      <c r="S324" s="161">
        <v>1654546.33</v>
      </c>
      <c r="T324" s="161">
        <v>9761.3352802359877</v>
      </c>
      <c r="U324" s="161">
        <v>18123.423480825961</v>
      </c>
      <c r="V324" s="168">
        <v>18123.423480825961</v>
      </c>
      <c r="W324" s="168">
        <v>8362.088200589973</v>
      </c>
      <c r="X324" s="168">
        <f t="shared" si="43"/>
        <v>8362.088200589973</v>
      </c>
      <c r="Y324" s="163">
        <v>0</v>
      </c>
      <c r="Z324" s="163">
        <v>0</v>
      </c>
      <c r="AA324" s="163">
        <v>0</v>
      </c>
      <c r="AB324" s="163">
        <v>0</v>
      </c>
      <c r="AC324" s="163">
        <v>0</v>
      </c>
      <c r="AD324" s="163">
        <v>0</v>
      </c>
      <c r="AE324" s="163">
        <v>0</v>
      </c>
      <c r="AF324" s="169">
        <v>0</v>
      </c>
      <c r="AG324" s="163">
        <v>344.5</v>
      </c>
      <c r="AH324" s="169">
        <f t="shared" si="46"/>
        <v>18123.423480825961</v>
      </c>
      <c r="AI324" s="163">
        <v>0</v>
      </c>
      <c r="AJ324" s="163">
        <v>0</v>
      </c>
      <c r="AK324" s="163">
        <v>0</v>
      </c>
      <c r="AL324" s="169">
        <v>0</v>
      </c>
      <c r="AM324" s="163">
        <v>0</v>
      </c>
      <c r="AN324" s="163">
        <v>0</v>
      </c>
      <c r="AO324" s="169">
        <v>0</v>
      </c>
      <c r="AP324" s="163">
        <v>0</v>
      </c>
      <c r="AQ324" s="163">
        <v>0</v>
      </c>
      <c r="AR324" s="163">
        <v>0</v>
      </c>
    </row>
    <row r="325" spans="1:44" s="162" customFormat="1" ht="36" customHeight="1" x14ac:dyDescent="0.25">
      <c r="B325" s="155" t="s">
        <v>789</v>
      </c>
      <c r="C325" s="170"/>
      <c r="D325" s="157" t="s">
        <v>855</v>
      </c>
      <c r="E325" s="157" t="s">
        <v>855</v>
      </c>
      <c r="F325" s="157" t="s">
        <v>855</v>
      </c>
      <c r="G325" s="157" t="s">
        <v>855</v>
      </c>
      <c r="H325" s="157" t="s">
        <v>855</v>
      </c>
      <c r="I325" s="158">
        <v>12766.299999999997</v>
      </c>
      <c r="J325" s="158">
        <v>11356.699999999999</v>
      </c>
      <c r="K325" s="158">
        <v>10278.299999999999</v>
      </c>
      <c r="L325" s="159">
        <v>777</v>
      </c>
      <c r="M325" s="157" t="s">
        <v>855</v>
      </c>
      <c r="N325" s="157" t="s">
        <v>855</v>
      </c>
      <c r="O325" s="160" t="s">
        <v>855</v>
      </c>
      <c r="P325" s="158">
        <v>22830689.180000003</v>
      </c>
      <c r="Q325" s="158">
        <v>0</v>
      </c>
      <c r="R325" s="158">
        <v>0</v>
      </c>
      <c r="S325" s="158">
        <v>22830689.180000003</v>
      </c>
      <c r="T325" s="161">
        <v>1788.3559982140484</v>
      </c>
      <c r="U325" s="161">
        <v>8564.6601796253544</v>
      </c>
      <c r="Y325" s="163"/>
      <c r="Z325" s="163"/>
      <c r="AA325" s="163"/>
      <c r="AB325" s="163"/>
      <c r="AC325" s="163"/>
      <c r="AD325" s="163"/>
      <c r="AE325" s="163"/>
      <c r="AF325" s="163"/>
      <c r="AG325" s="163"/>
      <c r="AH325" s="163"/>
      <c r="AI325" s="163"/>
      <c r="AJ325" s="163"/>
      <c r="AK325" s="163"/>
      <c r="AL325" s="163"/>
      <c r="AM325" s="163"/>
      <c r="AN325" s="163"/>
      <c r="AO325" s="163"/>
      <c r="AP325" s="163"/>
      <c r="AQ325" s="163"/>
      <c r="AR325" s="163"/>
    </row>
    <row r="326" spans="1:44" s="162" customFormat="1" ht="36" customHeight="1" x14ac:dyDescent="0.25">
      <c r="A326" s="162">
        <v>1</v>
      </c>
      <c r="B326" s="165">
        <v>290</v>
      </c>
      <c r="C326" s="155" t="s">
        <v>225</v>
      </c>
      <c r="D326" s="157">
        <v>1970</v>
      </c>
      <c r="E326" s="157"/>
      <c r="F326" s="166" t="s">
        <v>261</v>
      </c>
      <c r="G326" s="157">
        <v>2</v>
      </c>
      <c r="H326" s="157" t="s">
        <v>297</v>
      </c>
      <c r="I326" s="161">
        <v>404.7</v>
      </c>
      <c r="J326" s="161">
        <v>372.6</v>
      </c>
      <c r="K326" s="161">
        <v>372.6</v>
      </c>
      <c r="L326" s="167">
        <v>20</v>
      </c>
      <c r="M326" s="157" t="s">
        <v>259</v>
      </c>
      <c r="N326" s="157" t="s">
        <v>263</v>
      </c>
      <c r="O326" s="160" t="s">
        <v>326</v>
      </c>
      <c r="P326" s="161">
        <v>1413561.06</v>
      </c>
      <c r="Q326" s="161">
        <v>0</v>
      </c>
      <c r="R326" s="161">
        <v>0</v>
      </c>
      <c r="S326" s="161">
        <v>1413561.06</v>
      </c>
      <c r="T326" s="161">
        <v>3492.8615270570795</v>
      </c>
      <c r="U326" s="161">
        <v>7557.5604645416361</v>
      </c>
      <c r="V326" s="168">
        <v>7557.5604645416361</v>
      </c>
      <c r="W326" s="168">
        <v>4064.6989374845566</v>
      </c>
      <c r="X326" s="168">
        <f t="shared" ref="X326:X341" si="47">U326-T326</f>
        <v>4064.6989374845566</v>
      </c>
      <c r="Y326" s="163">
        <v>0</v>
      </c>
      <c r="Z326" s="163">
        <v>0</v>
      </c>
      <c r="AA326" s="163">
        <v>0</v>
      </c>
      <c r="AB326" s="163">
        <v>0</v>
      </c>
      <c r="AC326" s="163">
        <v>0</v>
      </c>
      <c r="AD326" s="163">
        <v>0</v>
      </c>
      <c r="AE326" s="163">
        <v>0</v>
      </c>
      <c r="AF326" s="169">
        <v>0</v>
      </c>
      <c r="AG326" s="163">
        <v>343</v>
      </c>
      <c r="AH326" s="169">
        <f>8917.04*AG326/I326</f>
        <v>7557.5604645416361</v>
      </c>
      <c r="AI326" s="163">
        <v>0</v>
      </c>
      <c r="AJ326" s="163">
        <v>0</v>
      </c>
      <c r="AK326" s="163">
        <v>0</v>
      </c>
      <c r="AL326" s="169">
        <v>0</v>
      </c>
      <c r="AM326" s="163">
        <v>0</v>
      </c>
      <c r="AN326" s="163">
        <v>0</v>
      </c>
      <c r="AO326" s="169">
        <v>0</v>
      </c>
      <c r="AP326" s="163">
        <v>0</v>
      </c>
      <c r="AQ326" s="163">
        <v>0</v>
      </c>
      <c r="AR326" s="163">
        <v>0</v>
      </c>
    </row>
    <row r="327" spans="1:44" s="162" customFormat="1" ht="36" customHeight="1" x14ac:dyDescent="0.25">
      <c r="A327" s="162">
        <v>1</v>
      </c>
      <c r="B327" s="165">
        <v>291</v>
      </c>
      <c r="C327" s="155" t="s">
        <v>227</v>
      </c>
      <c r="D327" s="157">
        <v>1964</v>
      </c>
      <c r="E327" s="157"/>
      <c r="F327" s="166" t="s">
        <v>261</v>
      </c>
      <c r="G327" s="157">
        <v>2</v>
      </c>
      <c r="H327" s="157" t="s">
        <v>296</v>
      </c>
      <c r="I327" s="161">
        <v>645.4</v>
      </c>
      <c r="J327" s="161">
        <v>597.4</v>
      </c>
      <c r="K327" s="161">
        <v>597.4</v>
      </c>
      <c r="L327" s="167">
        <v>42</v>
      </c>
      <c r="M327" s="157" t="s">
        <v>259</v>
      </c>
      <c r="N327" s="157" t="s">
        <v>263</v>
      </c>
      <c r="O327" s="160" t="s">
        <v>327</v>
      </c>
      <c r="P327" s="161">
        <v>75889.97</v>
      </c>
      <c r="Q327" s="161">
        <v>0</v>
      </c>
      <c r="R327" s="161">
        <v>0</v>
      </c>
      <c r="S327" s="161">
        <v>75889.97</v>
      </c>
      <c r="T327" s="161">
        <v>117.58594669972111</v>
      </c>
      <c r="U327" s="161">
        <v>117.58594669972111</v>
      </c>
      <c r="V327" s="168">
        <v>117.58594669972111</v>
      </c>
      <c r="W327" s="168">
        <v>0</v>
      </c>
      <c r="X327" s="168">
        <f t="shared" si="47"/>
        <v>0</v>
      </c>
      <c r="Y327" s="163">
        <v>0</v>
      </c>
      <c r="Z327" s="163">
        <v>0</v>
      </c>
      <c r="AA327" s="163">
        <v>0</v>
      </c>
      <c r="AB327" s="163">
        <v>0</v>
      </c>
      <c r="AC327" s="163">
        <v>0</v>
      </c>
      <c r="AD327" s="163">
        <v>0</v>
      </c>
      <c r="AE327" s="163">
        <v>0</v>
      </c>
      <c r="AF327" s="169">
        <v>0</v>
      </c>
      <c r="AG327" s="163">
        <v>0</v>
      </c>
      <c r="AH327" s="163">
        <v>0</v>
      </c>
      <c r="AI327" s="163">
        <v>0</v>
      </c>
      <c r="AJ327" s="163">
        <v>0</v>
      </c>
      <c r="AK327" s="163">
        <v>0</v>
      </c>
      <c r="AL327" s="169">
        <v>0</v>
      </c>
      <c r="AM327" s="163">
        <v>0</v>
      </c>
      <c r="AN327" s="163">
        <v>0</v>
      </c>
      <c r="AO327" s="169">
        <v>0</v>
      </c>
      <c r="AP327" s="163">
        <v>0</v>
      </c>
      <c r="AQ327" s="163">
        <v>0</v>
      </c>
      <c r="AR327" s="163">
        <v>0</v>
      </c>
    </row>
    <row r="328" spans="1:44" s="162" customFormat="1" ht="36" customHeight="1" x14ac:dyDescent="0.25">
      <c r="A328" s="162">
        <v>1</v>
      </c>
      <c r="B328" s="165">
        <v>292</v>
      </c>
      <c r="C328" s="155" t="s">
        <v>230</v>
      </c>
      <c r="D328" s="157">
        <v>1961</v>
      </c>
      <c r="E328" s="157"/>
      <c r="F328" s="166" t="s">
        <v>329</v>
      </c>
      <c r="G328" s="157">
        <v>2</v>
      </c>
      <c r="H328" s="157" t="s">
        <v>296</v>
      </c>
      <c r="I328" s="161">
        <v>605.1</v>
      </c>
      <c r="J328" s="161">
        <v>560.20000000000005</v>
      </c>
      <c r="K328" s="161">
        <v>560.20000000000005</v>
      </c>
      <c r="L328" s="167">
        <v>35</v>
      </c>
      <c r="M328" s="157" t="s">
        <v>259</v>
      </c>
      <c r="N328" s="157" t="s">
        <v>263</v>
      </c>
      <c r="O328" s="160" t="s">
        <v>326</v>
      </c>
      <c r="P328" s="161">
        <v>1769883.07</v>
      </c>
      <c r="Q328" s="161">
        <v>0</v>
      </c>
      <c r="R328" s="161">
        <v>0</v>
      </c>
      <c r="S328" s="161">
        <v>1769883.07</v>
      </c>
      <c r="T328" s="161">
        <v>2924.9431003139975</v>
      </c>
      <c r="U328" s="161">
        <v>7208.1985549495948</v>
      </c>
      <c r="V328" s="168">
        <v>7208.1985549495948</v>
      </c>
      <c r="W328" s="168">
        <v>4283.2554546355968</v>
      </c>
      <c r="X328" s="168">
        <f t="shared" si="47"/>
        <v>4283.2554546355968</v>
      </c>
      <c r="Y328" s="163">
        <v>0</v>
      </c>
      <c r="Z328" s="163">
        <v>0</v>
      </c>
      <c r="AA328" s="163">
        <v>0</v>
      </c>
      <c r="AB328" s="163">
        <v>0</v>
      </c>
      <c r="AC328" s="163">
        <v>0</v>
      </c>
      <c r="AD328" s="163">
        <v>0</v>
      </c>
      <c r="AE328" s="163">
        <v>0</v>
      </c>
      <c r="AF328" s="169">
        <v>0</v>
      </c>
      <c r="AG328" s="163">
        <v>489.14</v>
      </c>
      <c r="AH328" s="169">
        <f>8917.04*AG328/I328</f>
        <v>7208.1985549495948</v>
      </c>
      <c r="AI328" s="163">
        <v>0</v>
      </c>
      <c r="AJ328" s="163">
        <v>0</v>
      </c>
      <c r="AK328" s="163">
        <v>0</v>
      </c>
      <c r="AL328" s="169">
        <v>0</v>
      </c>
      <c r="AM328" s="163">
        <v>0</v>
      </c>
      <c r="AN328" s="163">
        <v>0</v>
      </c>
      <c r="AO328" s="169">
        <v>0</v>
      </c>
      <c r="AP328" s="163">
        <v>0</v>
      </c>
      <c r="AQ328" s="163">
        <v>0</v>
      </c>
      <c r="AR328" s="163">
        <v>0</v>
      </c>
    </row>
    <row r="329" spans="1:44" s="162" customFormat="1" ht="36" customHeight="1" x14ac:dyDescent="0.25">
      <c r="A329" s="162">
        <v>1</v>
      </c>
      <c r="B329" s="165">
        <v>293</v>
      </c>
      <c r="C329" s="155" t="s">
        <v>231</v>
      </c>
      <c r="D329" s="157">
        <v>1963</v>
      </c>
      <c r="E329" s="157"/>
      <c r="F329" s="166" t="s">
        <v>261</v>
      </c>
      <c r="G329" s="157">
        <v>2</v>
      </c>
      <c r="H329" s="157" t="s">
        <v>297</v>
      </c>
      <c r="I329" s="161">
        <v>336.7</v>
      </c>
      <c r="J329" s="161">
        <v>304.3</v>
      </c>
      <c r="K329" s="161">
        <v>304.3</v>
      </c>
      <c r="L329" s="167">
        <v>15</v>
      </c>
      <c r="M329" s="157" t="s">
        <v>259</v>
      </c>
      <c r="N329" s="157" t="s">
        <v>263</v>
      </c>
      <c r="O329" s="160" t="s">
        <v>326</v>
      </c>
      <c r="P329" s="161">
        <v>48252.34</v>
      </c>
      <c r="Q329" s="161">
        <v>0</v>
      </c>
      <c r="R329" s="161">
        <v>0</v>
      </c>
      <c r="S329" s="161">
        <v>48252.34</v>
      </c>
      <c r="T329" s="161">
        <v>143.3095931095931</v>
      </c>
      <c r="U329" s="161">
        <v>143.3095931095931</v>
      </c>
      <c r="V329" s="168">
        <v>143.3095931095931</v>
      </c>
      <c r="W329" s="168">
        <v>0</v>
      </c>
      <c r="X329" s="168">
        <f t="shared" si="47"/>
        <v>0</v>
      </c>
      <c r="Y329" s="163">
        <v>0</v>
      </c>
      <c r="Z329" s="163">
        <v>0</v>
      </c>
      <c r="AA329" s="163">
        <v>0</v>
      </c>
      <c r="AB329" s="163">
        <v>0</v>
      </c>
      <c r="AC329" s="163">
        <v>0</v>
      </c>
      <c r="AD329" s="163">
        <v>0</v>
      </c>
      <c r="AE329" s="163">
        <v>0</v>
      </c>
      <c r="AF329" s="169">
        <v>0</v>
      </c>
      <c r="AG329" s="163">
        <v>0</v>
      </c>
      <c r="AH329" s="163">
        <v>0</v>
      </c>
      <c r="AI329" s="163">
        <v>0</v>
      </c>
      <c r="AJ329" s="163">
        <v>0</v>
      </c>
      <c r="AK329" s="163">
        <v>0</v>
      </c>
      <c r="AL329" s="169">
        <v>0</v>
      </c>
      <c r="AM329" s="163">
        <v>0</v>
      </c>
      <c r="AN329" s="163">
        <v>0</v>
      </c>
      <c r="AO329" s="169">
        <v>0</v>
      </c>
      <c r="AP329" s="163">
        <v>0</v>
      </c>
      <c r="AQ329" s="163">
        <v>0</v>
      </c>
      <c r="AR329" s="163">
        <v>0</v>
      </c>
    </row>
    <row r="330" spans="1:44" s="162" customFormat="1" ht="36" customHeight="1" x14ac:dyDescent="0.25">
      <c r="A330" s="162">
        <v>1</v>
      </c>
      <c r="B330" s="165">
        <v>294</v>
      </c>
      <c r="C330" s="155" t="s">
        <v>226</v>
      </c>
      <c r="D330" s="171">
        <v>1970</v>
      </c>
      <c r="E330" s="157"/>
      <c r="F330" s="166" t="s">
        <v>261</v>
      </c>
      <c r="G330" s="157">
        <v>2</v>
      </c>
      <c r="H330" s="157" t="s">
        <v>297</v>
      </c>
      <c r="I330" s="161">
        <v>351.6</v>
      </c>
      <c r="J330" s="161">
        <v>320.60000000000002</v>
      </c>
      <c r="K330" s="161">
        <v>320.60000000000002</v>
      </c>
      <c r="L330" s="167">
        <v>14</v>
      </c>
      <c r="M330" s="157" t="s">
        <v>259</v>
      </c>
      <c r="N330" s="157" t="s">
        <v>263</v>
      </c>
      <c r="O330" s="160" t="s">
        <v>328</v>
      </c>
      <c r="P330" s="161">
        <v>1361877.77</v>
      </c>
      <c r="Q330" s="161">
        <v>0</v>
      </c>
      <c r="R330" s="161">
        <v>0</v>
      </c>
      <c r="S330" s="161">
        <v>1361877.77</v>
      </c>
      <c r="T330" s="161">
        <v>3873.3724971558586</v>
      </c>
      <c r="U330" s="161">
        <v>7515.0662480091023</v>
      </c>
      <c r="V330" s="168">
        <v>7515.0662480091023</v>
      </c>
      <c r="W330" s="168">
        <v>3641.6937508532437</v>
      </c>
      <c r="X330" s="168">
        <f t="shared" si="47"/>
        <v>3641.6937508532437</v>
      </c>
      <c r="Y330" s="163">
        <v>0</v>
      </c>
      <c r="Z330" s="163">
        <v>0</v>
      </c>
      <c r="AA330" s="163">
        <v>0</v>
      </c>
      <c r="AB330" s="163">
        <v>0</v>
      </c>
      <c r="AC330" s="163">
        <v>0</v>
      </c>
      <c r="AD330" s="163">
        <v>0</v>
      </c>
      <c r="AE330" s="163">
        <v>0</v>
      </c>
      <c r="AF330" s="169">
        <v>0</v>
      </c>
      <c r="AG330" s="163">
        <v>296.32</v>
      </c>
      <c r="AH330" s="169">
        <f>8917.04*AG330/I330</f>
        <v>7515.0662480091023</v>
      </c>
      <c r="AI330" s="163">
        <v>0</v>
      </c>
      <c r="AJ330" s="163">
        <v>0</v>
      </c>
      <c r="AK330" s="163">
        <v>0</v>
      </c>
      <c r="AL330" s="169">
        <v>0</v>
      </c>
      <c r="AM330" s="163">
        <v>0</v>
      </c>
      <c r="AN330" s="163">
        <v>0</v>
      </c>
      <c r="AO330" s="169">
        <v>0</v>
      </c>
      <c r="AP330" s="163">
        <v>0</v>
      </c>
      <c r="AQ330" s="163">
        <v>0</v>
      </c>
      <c r="AR330" s="163">
        <v>0</v>
      </c>
    </row>
    <row r="331" spans="1:44" s="162" customFormat="1" ht="36" customHeight="1" x14ac:dyDescent="0.25">
      <c r="A331" s="162">
        <v>1</v>
      </c>
      <c r="B331" s="165">
        <v>295</v>
      </c>
      <c r="C331" s="155" t="s">
        <v>233</v>
      </c>
      <c r="D331" s="157">
        <v>1972</v>
      </c>
      <c r="E331" s="157"/>
      <c r="F331" s="166" t="s">
        <v>261</v>
      </c>
      <c r="G331" s="157">
        <v>2</v>
      </c>
      <c r="H331" s="157" t="s">
        <v>305</v>
      </c>
      <c r="I331" s="161">
        <v>899</v>
      </c>
      <c r="J331" s="161">
        <v>843.9</v>
      </c>
      <c r="K331" s="161">
        <v>843.9</v>
      </c>
      <c r="L331" s="167">
        <v>54</v>
      </c>
      <c r="M331" s="157" t="s">
        <v>259</v>
      </c>
      <c r="N331" s="157" t="s">
        <v>263</v>
      </c>
      <c r="O331" s="160" t="s">
        <v>326</v>
      </c>
      <c r="P331" s="161">
        <v>82017.66</v>
      </c>
      <c r="Q331" s="161">
        <v>0</v>
      </c>
      <c r="R331" s="161">
        <v>0</v>
      </c>
      <c r="S331" s="161">
        <v>82017.66</v>
      </c>
      <c r="T331" s="161">
        <v>91.232102335928815</v>
      </c>
      <c r="U331" s="161">
        <v>91.232102335928815</v>
      </c>
      <c r="V331" s="168">
        <v>91.232102335928815</v>
      </c>
      <c r="W331" s="168">
        <v>0</v>
      </c>
      <c r="X331" s="168">
        <f t="shared" si="47"/>
        <v>0</v>
      </c>
      <c r="Y331" s="163">
        <v>0</v>
      </c>
      <c r="Z331" s="163">
        <v>0</v>
      </c>
      <c r="AA331" s="163">
        <v>0</v>
      </c>
      <c r="AB331" s="163">
        <v>0</v>
      </c>
      <c r="AC331" s="163">
        <v>0</v>
      </c>
      <c r="AD331" s="163">
        <v>0</v>
      </c>
      <c r="AE331" s="163">
        <v>0</v>
      </c>
      <c r="AF331" s="169">
        <v>0</v>
      </c>
      <c r="AG331" s="163">
        <v>0</v>
      </c>
      <c r="AH331" s="163">
        <v>0</v>
      </c>
      <c r="AI331" s="163">
        <v>0</v>
      </c>
      <c r="AJ331" s="163">
        <v>0</v>
      </c>
      <c r="AK331" s="163">
        <v>0</v>
      </c>
      <c r="AL331" s="169">
        <v>0</v>
      </c>
      <c r="AM331" s="163">
        <v>0</v>
      </c>
      <c r="AN331" s="163">
        <v>0</v>
      </c>
      <c r="AO331" s="169">
        <v>0</v>
      </c>
      <c r="AP331" s="163">
        <v>0</v>
      </c>
      <c r="AQ331" s="163">
        <v>0</v>
      </c>
      <c r="AR331" s="163">
        <v>0</v>
      </c>
    </row>
    <row r="332" spans="1:44" s="162" customFormat="1" ht="36" customHeight="1" x14ac:dyDescent="0.25">
      <c r="A332" s="162">
        <v>1</v>
      </c>
      <c r="B332" s="165">
        <v>296</v>
      </c>
      <c r="C332" s="155" t="s">
        <v>1164</v>
      </c>
      <c r="D332" s="157">
        <v>1959</v>
      </c>
      <c r="E332" s="157"/>
      <c r="F332" s="166" t="s">
        <v>329</v>
      </c>
      <c r="G332" s="157">
        <v>2</v>
      </c>
      <c r="H332" s="157" t="s">
        <v>296</v>
      </c>
      <c r="I332" s="158">
        <v>654.4</v>
      </c>
      <c r="J332" s="158">
        <v>551.4</v>
      </c>
      <c r="K332" s="158">
        <v>551.4</v>
      </c>
      <c r="L332" s="167">
        <v>40</v>
      </c>
      <c r="M332" s="157" t="s">
        <v>259</v>
      </c>
      <c r="N332" s="157" t="s">
        <v>263</v>
      </c>
      <c r="O332" s="160" t="s">
        <v>327</v>
      </c>
      <c r="P332" s="161">
        <v>2704515.35</v>
      </c>
      <c r="Q332" s="161">
        <v>0</v>
      </c>
      <c r="R332" s="161">
        <v>0</v>
      </c>
      <c r="S332" s="161">
        <v>2704515.35</v>
      </c>
      <c r="T332" s="161">
        <v>4132.8168551344743</v>
      </c>
      <c r="U332" s="161">
        <v>7856.0264009779949</v>
      </c>
      <c r="V332" s="168">
        <v>7856.0264009779949</v>
      </c>
      <c r="W332" s="168">
        <v>3723.2095458435206</v>
      </c>
      <c r="X332" s="168">
        <f t="shared" si="47"/>
        <v>3723.2095458435206</v>
      </c>
      <c r="Y332" s="163">
        <v>0</v>
      </c>
      <c r="Z332" s="163">
        <v>0</v>
      </c>
      <c r="AA332" s="163">
        <v>0</v>
      </c>
      <c r="AB332" s="163">
        <v>0</v>
      </c>
      <c r="AC332" s="163">
        <v>0</v>
      </c>
      <c r="AD332" s="163">
        <v>0</v>
      </c>
      <c r="AE332" s="163">
        <v>0</v>
      </c>
      <c r="AF332" s="169">
        <v>0</v>
      </c>
      <c r="AG332" s="163">
        <v>0</v>
      </c>
      <c r="AH332" s="163">
        <v>0</v>
      </c>
      <c r="AI332" s="163">
        <v>0</v>
      </c>
      <c r="AJ332" s="163">
        <v>0</v>
      </c>
      <c r="AK332" s="163">
        <v>658.88</v>
      </c>
      <c r="AL332" s="169">
        <f>7802.61*AK332/I332</f>
        <v>7856.0264009779949</v>
      </c>
      <c r="AM332" s="163">
        <v>0</v>
      </c>
      <c r="AN332" s="163">
        <v>0</v>
      </c>
      <c r="AO332" s="169">
        <v>0</v>
      </c>
      <c r="AP332" s="163">
        <v>0</v>
      </c>
      <c r="AQ332" s="163">
        <v>0</v>
      </c>
      <c r="AR332" s="163">
        <v>0</v>
      </c>
    </row>
    <row r="333" spans="1:44" s="162" customFormat="1" ht="36" customHeight="1" x14ac:dyDescent="0.25">
      <c r="A333" s="162">
        <v>1</v>
      </c>
      <c r="B333" s="165">
        <v>297</v>
      </c>
      <c r="C333" s="155" t="s">
        <v>1165</v>
      </c>
      <c r="D333" s="157">
        <v>1977</v>
      </c>
      <c r="E333" s="157"/>
      <c r="F333" s="166" t="s">
        <v>261</v>
      </c>
      <c r="G333" s="157">
        <v>5</v>
      </c>
      <c r="H333" s="157" t="s">
        <v>297</v>
      </c>
      <c r="I333" s="161">
        <v>3019</v>
      </c>
      <c r="J333" s="161">
        <v>3019</v>
      </c>
      <c r="K333" s="161">
        <v>2048</v>
      </c>
      <c r="L333" s="167">
        <v>333</v>
      </c>
      <c r="M333" s="157" t="s">
        <v>259</v>
      </c>
      <c r="N333" s="157" t="s">
        <v>263</v>
      </c>
      <c r="O333" s="160" t="s">
        <v>1264</v>
      </c>
      <c r="P333" s="161">
        <v>2291266.0300000003</v>
      </c>
      <c r="Q333" s="161">
        <v>0</v>
      </c>
      <c r="R333" s="161">
        <v>0</v>
      </c>
      <c r="S333" s="161">
        <v>2291266.0300000003</v>
      </c>
      <c r="T333" s="161">
        <v>758.9486684332561</v>
      </c>
      <c r="U333" s="161">
        <v>810.46</v>
      </c>
      <c r="V333" s="168">
        <v>810.46</v>
      </c>
      <c r="W333" s="168">
        <v>51.511331566743934</v>
      </c>
      <c r="X333" s="168">
        <f t="shared" si="47"/>
        <v>51.511331566743934</v>
      </c>
      <c r="Y333" s="163">
        <v>0</v>
      </c>
      <c r="Z333" s="163">
        <v>0</v>
      </c>
      <c r="AA333" s="163">
        <v>0</v>
      </c>
      <c r="AB333" s="163">
        <v>0</v>
      </c>
      <c r="AC333" s="163">
        <v>810.46</v>
      </c>
      <c r="AD333" s="163">
        <v>0</v>
      </c>
      <c r="AE333" s="163">
        <v>0</v>
      </c>
      <c r="AF333" s="169">
        <v>0</v>
      </c>
      <c r="AG333" s="163">
        <v>0</v>
      </c>
      <c r="AH333" s="163">
        <v>0</v>
      </c>
      <c r="AI333" s="163">
        <v>0</v>
      </c>
      <c r="AJ333" s="163">
        <v>0</v>
      </c>
      <c r="AK333" s="163">
        <v>0</v>
      </c>
      <c r="AL333" s="169">
        <v>0</v>
      </c>
      <c r="AM333" s="163">
        <v>0</v>
      </c>
      <c r="AN333" s="163">
        <v>0</v>
      </c>
      <c r="AO333" s="169">
        <v>0</v>
      </c>
      <c r="AP333" s="163">
        <v>0</v>
      </c>
      <c r="AQ333" s="163">
        <v>0</v>
      </c>
      <c r="AR333" s="163">
        <v>0</v>
      </c>
    </row>
    <row r="334" spans="1:44" s="162" customFormat="1" ht="36" customHeight="1" x14ac:dyDescent="0.25">
      <c r="A334" s="162">
        <v>1</v>
      </c>
      <c r="B334" s="165">
        <v>298</v>
      </c>
      <c r="C334" s="155" t="s">
        <v>1166</v>
      </c>
      <c r="D334" s="157">
        <v>1951</v>
      </c>
      <c r="E334" s="157"/>
      <c r="F334" s="166" t="s">
        <v>329</v>
      </c>
      <c r="G334" s="157">
        <v>2</v>
      </c>
      <c r="H334" s="157" t="s">
        <v>296</v>
      </c>
      <c r="I334" s="161">
        <v>859.4</v>
      </c>
      <c r="J334" s="161">
        <v>812.4</v>
      </c>
      <c r="K334" s="161">
        <v>812.4</v>
      </c>
      <c r="L334" s="167">
        <v>38</v>
      </c>
      <c r="M334" s="157" t="s">
        <v>259</v>
      </c>
      <c r="N334" s="157" t="s">
        <v>263</v>
      </c>
      <c r="O334" s="160" t="s">
        <v>326</v>
      </c>
      <c r="P334" s="161">
        <v>2890713.31</v>
      </c>
      <c r="Q334" s="161">
        <v>0</v>
      </c>
      <c r="R334" s="161">
        <v>0</v>
      </c>
      <c r="S334" s="161">
        <v>2890713.31</v>
      </c>
      <c r="T334" s="161">
        <v>3363.64127298115</v>
      </c>
      <c r="U334" s="161">
        <v>6854.7481382359783</v>
      </c>
      <c r="V334" s="168">
        <v>6854.7481382359783</v>
      </c>
      <c r="W334" s="168">
        <v>3491.1068652548283</v>
      </c>
      <c r="X334" s="168">
        <f t="shared" si="47"/>
        <v>3491.1068652548283</v>
      </c>
      <c r="Y334" s="163">
        <v>0</v>
      </c>
      <c r="Z334" s="163">
        <v>0</v>
      </c>
      <c r="AA334" s="163">
        <v>0</v>
      </c>
      <c r="AB334" s="163">
        <v>0</v>
      </c>
      <c r="AC334" s="163">
        <v>0</v>
      </c>
      <c r="AD334" s="163">
        <v>0</v>
      </c>
      <c r="AE334" s="163">
        <v>0</v>
      </c>
      <c r="AF334" s="169">
        <v>0</v>
      </c>
      <c r="AG334" s="163">
        <v>0</v>
      </c>
      <c r="AH334" s="163">
        <v>0</v>
      </c>
      <c r="AI334" s="163">
        <v>0</v>
      </c>
      <c r="AJ334" s="163">
        <v>0</v>
      </c>
      <c r="AK334" s="163">
        <v>755</v>
      </c>
      <c r="AL334" s="169">
        <f>7802.61*AK334/I334</f>
        <v>6854.7481382359783</v>
      </c>
      <c r="AM334" s="163">
        <v>0</v>
      </c>
      <c r="AN334" s="163">
        <v>0</v>
      </c>
      <c r="AO334" s="169">
        <v>0</v>
      </c>
      <c r="AP334" s="163">
        <v>0</v>
      </c>
      <c r="AQ334" s="163">
        <v>0</v>
      </c>
      <c r="AR334" s="163">
        <v>0</v>
      </c>
    </row>
    <row r="335" spans="1:44" s="162" customFormat="1" ht="36" customHeight="1" x14ac:dyDescent="0.25">
      <c r="A335" s="162">
        <v>1</v>
      </c>
      <c r="B335" s="165">
        <v>299</v>
      </c>
      <c r="C335" s="155" t="s">
        <v>1169</v>
      </c>
      <c r="D335" s="157">
        <v>1917</v>
      </c>
      <c r="E335" s="157"/>
      <c r="F335" s="166" t="s">
        <v>261</v>
      </c>
      <c r="G335" s="157">
        <v>2</v>
      </c>
      <c r="H335" s="157" t="s">
        <v>296</v>
      </c>
      <c r="I335" s="161">
        <v>389.7</v>
      </c>
      <c r="J335" s="161">
        <v>385</v>
      </c>
      <c r="K335" s="161">
        <v>385</v>
      </c>
      <c r="L335" s="167">
        <v>11</v>
      </c>
      <c r="M335" s="157" t="s">
        <v>259</v>
      </c>
      <c r="N335" s="157" t="s">
        <v>263</v>
      </c>
      <c r="O335" s="160" t="s">
        <v>326</v>
      </c>
      <c r="P335" s="161">
        <v>1714543.07</v>
      </c>
      <c r="Q335" s="161">
        <v>0</v>
      </c>
      <c r="R335" s="161">
        <v>0</v>
      </c>
      <c r="S335" s="161">
        <v>1714543.07</v>
      </c>
      <c r="T335" s="161">
        <v>4399.6486271490894</v>
      </c>
      <c r="U335" s="161">
        <v>8564.6601796253544</v>
      </c>
      <c r="V335" s="168">
        <v>8564.6601796253544</v>
      </c>
      <c r="W335" s="168">
        <v>4165.011552476265</v>
      </c>
      <c r="X335" s="168">
        <f t="shared" si="47"/>
        <v>4165.011552476265</v>
      </c>
      <c r="Y335" s="163">
        <v>0</v>
      </c>
      <c r="Z335" s="163">
        <v>0</v>
      </c>
      <c r="AA335" s="163">
        <v>0</v>
      </c>
      <c r="AB335" s="163">
        <v>0</v>
      </c>
      <c r="AC335" s="163">
        <v>0</v>
      </c>
      <c r="AD335" s="163">
        <v>0</v>
      </c>
      <c r="AE335" s="163">
        <v>0</v>
      </c>
      <c r="AF335" s="169">
        <v>0</v>
      </c>
      <c r="AG335" s="163">
        <v>374.3</v>
      </c>
      <c r="AH335" s="169">
        <f t="shared" ref="AH335:AH339" si="48">8917.04*AG335/I335</f>
        <v>8564.6601796253544</v>
      </c>
      <c r="AI335" s="163">
        <v>0</v>
      </c>
      <c r="AJ335" s="163">
        <v>0</v>
      </c>
      <c r="AK335" s="163">
        <v>0</v>
      </c>
      <c r="AL335" s="169">
        <v>0</v>
      </c>
      <c r="AM335" s="163">
        <v>0</v>
      </c>
      <c r="AN335" s="163">
        <v>0</v>
      </c>
      <c r="AO335" s="169">
        <v>0</v>
      </c>
      <c r="AP335" s="163">
        <v>0</v>
      </c>
      <c r="AQ335" s="163">
        <v>0</v>
      </c>
      <c r="AR335" s="163">
        <v>0</v>
      </c>
    </row>
    <row r="336" spans="1:44" s="162" customFormat="1" ht="36" customHeight="1" x14ac:dyDescent="0.25">
      <c r="A336" s="162">
        <v>1</v>
      </c>
      <c r="B336" s="165">
        <v>300</v>
      </c>
      <c r="C336" s="155" t="s">
        <v>1481</v>
      </c>
      <c r="D336" s="157">
        <v>1967</v>
      </c>
      <c r="E336" s="157"/>
      <c r="F336" s="166" t="s">
        <v>261</v>
      </c>
      <c r="G336" s="157">
        <v>2</v>
      </c>
      <c r="H336" s="157" t="s">
        <v>297</v>
      </c>
      <c r="I336" s="161">
        <v>391.7</v>
      </c>
      <c r="J336" s="161">
        <v>362.7</v>
      </c>
      <c r="K336" s="161">
        <v>362.7</v>
      </c>
      <c r="L336" s="167">
        <v>18</v>
      </c>
      <c r="M336" s="157" t="s">
        <v>259</v>
      </c>
      <c r="N336" s="157" t="s">
        <v>263</v>
      </c>
      <c r="O336" s="160" t="s">
        <v>327</v>
      </c>
      <c r="P336" s="161">
        <v>1422597.9100000001</v>
      </c>
      <c r="Q336" s="161">
        <v>0</v>
      </c>
      <c r="R336" s="161">
        <v>0</v>
      </c>
      <c r="S336" s="161">
        <v>1422597.9100000001</v>
      </c>
      <c r="T336" s="161">
        <v>3631.8557824865975</v>
      </c>
      <c r="U336" s="161">
        <v>7463.9517610416142</v>
      </c>
      <c r="V336" s="168">
        <v>7463.9517610416142</v>
      </c>
      <c r="W336" s="168">
        <v>3832.0959785550167</v>
      </c>
      <c r="X336" s="168">
        <f t="shared" si="47"/>
        <v>3832.0959785550167</v>
      </c>
      <c r="Y336" s="163">
        <v>0</v>
      </c>
      <c r="Z336" s="163">
        <v>0</v>
      </c>
      <c r="AA336" s="163">
        <v>0</v>
      </c>
      <c r="AB336" s="163">
        <v>0</v>
      </c>
      <c r="AC336" s="163">
        <v>0</v>
      </c>
      <c r="AD336" s="163">
        <v>0</v>
      </c>
      <c r="AE336" s="163">
        <v>0</v>
      </c>
      <c r="AF336" s="169">
        <v>0</v>
      </c>
      <c r="AG336" s="163">
        <v>327.87</v>
      </c>
      <c r="AH336" s="169">
        <f t="shared" si="48"/>
        <v>7463.9517610416142</v>
      </c>
      <c r="AI336" s="163">
        <v>0</v>
      </c>
      <c r="AJ336" s="163">
        <v>0</v>
      </c>
      <c r="AK336" s="163">
        <v>0</v>
      </c>
      <c r="AL336" s="169">
        <v>0</v>
      </c>
      <c r="AM336" s="163">
        <v>0</v>
      </c>
      <c r="AN336" s="163">
        <v>0</v>
      </c>
      <c r="AO336" s="169">
        <v>0</v>
      </c>
      <c r="AP336" s="163">
        <v>0</v>
      </c>
      <c r="AQ336" s="163">
        <v>0</v>
      </c>
      <c r="AR336" s="163">
        <v>0</v>
      </c>
    </row>
    <row r="337" spans="1:44" s="162" customFormat="1" ht="36" customHeight="1" x14ac:dyDescent="0.25">
      <c r="A337" s="162">
        <v>1</v>
      </c>
      <c r="B337" s="165">
        <v>301</v>
      </c>
      <c r="C337" s="155" t="s">
        <v>1482</v>
      </c>
      <c r="D337" s="157">
        <v>1969</v>
      </c>
      <c r="E337" s="157"/>
      <c r="F337" s="166" t="s">
        <v>261</v>
      </c>
      <c r="G337" s="157">
        <v>2</v>
      </c>
      <c r="H337" s="157" t="s">
        <v>296</v>
      </c>
      <c r="I337" s="161">
        <v>1229.8</v>
      </c>
      <c r="J337" s="161">
        <v>730</v>
      </c>
      <c r="K337" s="161">
        <v>648.4</v>
      </c>
      <c r="L337" s="167">
        <v>31</v>
      </c>
      <c r="M337" s="157" t="s">
        <v>259</v>
      </c>
      <c r="N337" s="157" t="s">
        <v>263</v>
      </c>
      <c r="O337" s="160" t="s">
        <v>326</v>
      </c>
      <c r="P337" s="161">
        <v>2288055.7799999998</v>
      </c>
      <c r="Q337" s="161">
        <v>0</v>
      </c>
      <c r="R337" s="161">
        <v>0</v>
      </c>
      <c r="S337" s="161">
        <v>2288055.7799999998</v>
      </c>
      <c r="T337" s="161">
        <v>1860.5104732476825</v>
      </c>
      <c r="U337" s="161">
        <v>4354.3259320214675</v>
      </c>
      <c r="V337" s="168">
        <v>4354.3259320214675</v>
      </c>
      <c r="W337" s="168">
        <v>2493.8154587737849</v>
      </c>
      <c r="X337" s="168">
        <f t="shared" si="47"/>
        <v>2493.8154587737849</v>
      </c>
      <c r="Y337" s="163">
        <v>0</v>
      </c>
      <c r="Z337" s="163">
        <v>0</v>
      </c>
      <c r="AA337" s="163">
        <v>0</v>
      </c>
      <c r="AB337" s="163">
        <v>0</v>
      </c>
      <c r="AC337" s="163">
        <v>0</v>
      </c>
      <c r="AD337" s="163">
        <v>0</v>
      </c>
      <c r="AE337" s="163">
        <v>0</v>
      </c>
      <c r="AF337" s="169">
        <v>0</v>
      </c>
      <c r="AG337" s="163">
        <v>600.53</v>
      </c>
      <c r="AH337" s="169">
        <f t="shared" si="48"/>
        <v>4354.3259320214675</v>
      </c>
      <c r="AI337" s="163">
        <v>0</v>
      </c>
      <c r="AJ337" s="163">
        <v>0</v>
      </c>
      <c r="AK337" s="163">
        <v>0</v>
      </c>
      <c r="AL337" s="169">
        <v>0</v>
      </c>
      <c r="AM337" s="163">
        <v>0</v>
      </c>
      <c r="AN337" s="163">
        <v>0</v>
      </c>
      <c r="AO337" s="169">
        <v>0</v>
      </c>
      <c r="AP337" s="163">
        <v>0</v>
      </c>
      <c r="AQ337" s="163">
        <v>0</v>
      </c>
      <c r="AR337" s="163">
        <v>0</v>
      </c>
    </row>
    <row r="338" spans="1:44" s="162" customFormat="1" ht="36" customHeight="1" x14ac:dyDescent="0.25">
      <c r="A338" s="162">
        <v>1</v>
      </c>
      <c r="B338" s="165">
        <v>302</v>
      </c>
      <c r="C338" s="155" t="s">
        <v>1496</v>
      </c>
      <c r="D338" s="157">
        <v>1949</v>
      </c>
      <c r="E338" s="157"/>
      <c r="F338" s="166" t="s">
        <v>1265</v>
      </c>
      <c r="G338" s="157">
        <v>2</v>
      </c>
      <c r="H338" s="157" t="s">
        <v>296</v>
      </c>
      <c r="I338" s="161">
        <v>760.8</v>
      </c>
      <c r="J338" s="161">
        <v>760.8</v>
      </c>
      <c r="K338" s="161">
        <v>760.8</v>
      </c>
      <c r="L338" s="167">
        <v>40</v>
      </c>
      <c r="M338" s="157" t="s">
        <v>259</v>
      </c>
      <c r="N338" s="157" t="s">
        <v>263</v>
      </c>
      <c r="O338" s="160" t="s">
        <v>327</v>
      </c>
      <c r="P338" s="161">
        <v>2348671.69</v>
      </c>
      <c r="Q338" s="161">
        <v>0</v>
      </c>
      <c r="R338" s="161">
        <v>0</v>
      </c>
      <c r="S338" s="161">
        <v>2348671.69</v>
      </c>
      <c r="T338" s="161">
        <v>3087.1078995793901</v>
      </c>
      <c r="U338" s="161">
        <v>7392.0714479495291</v>
      </c>
      <c r="V338" s="168">
        <v>7392.0714479495291</v>
      </c>
      <c r="W338" s="168">
        <v>4304.9635483701386</v>
      </c>
      <c r="X338" s="168">
        <f t="shared" si="47"/>
        <v>4304.9635483701386</v>
      </c>
      <c r="Y338" s="163">
        <v>0</v>
      </c>
      <c r="Z338" s="163">
        <v>0</v>
      </c>
      <c r="AA338" s="163">
        <v>0</v>
      </c>
      <c r="AB338" s="163">
        <v>0</v>
      </c>
      <c r="AC338" s="163">
        <v>0</v>
      </c>
      <c r="AD338" s="163">
        <v>0</v>
      </c>
      <c r="AE338" s="163">
        <v>0</v>
      </c>
      <c r="AF338" s="169">
        <v>0</v>
      </c>
      <c r="AG338" s="163">
        <v>630.69000000000005</v>
      </c>
      <c r="AH338" s="169">
        <f t="shared" si="48"/>
        <v>7392.0714479495291</v>
      </c>
      <c r="AI338" s="163">
        <v>0</v>
      </c>
      <c r="AJ338" s="163">
        <v>0</v>
      </c>
      <c r="AK338" s="163">
        <v>0</v>
      </c>
      <c r="AL338" s="169">
        <v>0</v>
      </c>
      <c r="AM338" s="163">
        <v>0</v>
      </c>
      <c r="AN338" s="163">
        <v>0</v>
      </c>
      <c r="AO338" s="169">
        <v>0</v>
      </c>
      <c r="AP338" s="163">
        <v>0</v>
      </c>
      <c r="AQ338" s="163">
        <v>0</v>
      </c>
      <c r="AR338" s="163">
        <v>0</v>
      </c>
    </row>
    <row r="339" spans="1:44" s="162" customFormat="1" ht="36" customHeight="1" x14ac:dyDescent="0.25">
      <c r="A339" s="162">
        <v>1</v>
      </c>
      <c r="B339" s="165">
        <v>303</v>
      </c>
      <c r="C339" s="155" t="s">
        <v>1497</v>
      </c>
      <c r="D339" s="157">
        <v>1961</v>
      </c>
      <c r="E339" s="157"/>
      <c r="F339" s="166" t="s">
        <v>261</v>
      </c>
      <c r="G339" s="157">
        <v>2</v>
      </c>
      <c r="H339" s="157" t="s">
        <v>296</v>
      </c>
      <c r="I339" s="161">
        <v>755.3</v>
      </c>
      <c r="J339" s="161">
        <v>755.3</v>
      </c>
      <c r="K339" s="161">
        <v>755.3</v>
      </c>
      <c r="L339" s="167">
        <v>28</v>
      </c>
      <c r="M339" s="157" t="s">
        <v>259</v>
      </c>
      <c r="N339" s="157" t="s">
        <v>263</v>
      </c>
      <c r="O339" s="160" t="s">
        <v>326</v>
      </c>
      <c r="P339" s="161">
        <v>2304366.3400000003</v>
      </c>
      <c r="Q339" s="161">
        <v>0</v>
      </c>
      <c r="R339" s="161">
        <v>0</v>
      </c>
      <c r="S339" s="161">
        <v>2304366.3400000003</v>
      </c>
      <c r="T339" s="161">
        <v>3050.9285581887998</v>
      </c>
      <c r="U339" s="161">
        <v>6989.9534923871324</v>
      </c>
      <c r="V339" s="168">
        <v>6989.9534923871324</v>
      </c>
      <c r="W339" s="168">
        <v>3939.0249341983326</v>
      </c>
      <c r="X339" s="168">
        <f t="shared" si="47"/>
        <v>3939.0249341983326</v>
      </c>
      <c r="Y339" s="163">
        <v>0</v>
      </c>
      <c r="Z339" s="163">
        <v>0</v>
      </c>
      <c r="AA339" s="163">
        <v>0</v>
      </c>
      <c r="AB339" s="163">
        <v>0</v>
      </c>
      <c r="AC339" s="163">
        <v>0</v>
      </c>
      <c r="AD339" s="163">
        <v>0</v>
      </c>
      <c r="AE339" s="163">
        <v>0</v>
      </c>
      <c r="AF339" s="169">
        <v>0</v>
      </c>
      <c r="AG339" s="163">
        <v>592.07000000000005</v>
      </c>
      <c r="AH339" s="169">
        <f t="shared" si="48"/>
        <v>6989.9534923871324</v>
      </c>
      <c r="AI339" s="163">
        <v>0</v>
      </c>
      <c r="AJ339" s="163">
        <v>0</v>
      </c>
      <c r="AK339" s="163">
        <v>0</v>
      </c>
      <c r="AL339" s="169">
        <v>0</v>
      </c>
      <c r="AM339" s="163">
        <v>0</v>
      </c>
      <c r="AN339" s="163">
        <v>0</v>
      </c>
      <c r="AO339" s="169">
        <v>0</v>
      </c>
      <c r="AP339" s="163">
        <v>0</v>
      </c>
      <c r="AQ339" s="163">
        <v>0</v>
      </c>
      <c r="AR339" s="163">
        <v>0</v>
      </c>
    </row>
    <row r="340" spans="1:44" s="162" customFormat="1" ht="36" customHeight="1" x14ac:dyDescent="0.25">
      <c r="A340" s="162">
        <v>1</v>
      </c>
      <c r="B340" s="165">
        <v>304</v>
      </c>
      <c r="C340" s="155" t="s">
        <v>1167</v>
      </c>
      <c r="D340" s="157">
        <v>1955</v>
      </c>
      <c r="E340" s="157"/>
      <c r="F340" s="166" t="s">
        <v>1265</v>
      </c>
      <c r="G340" s="157">
        <v>2</v>
      </c>
      <c r="H340" s="157" t="s">
        <v>296</v>
      </c>
      <c r="I340" s="158">
        <v>805.7</v>
      </c>
      <c r="J340" s="158">
        <v>731</v>
      </c>
      <c r="K340" s="158">
        <v>705.2</v>
      </c>
      <c r="L340" s="167">
        <v>37</v>
      </c>
      <c r="M340" s="157" t="s">
        <v>259</v>
      </c>
      <c r="N340" s="157" t="s">
        <v>263</v>
      </c>
      <c r="O340" s="160" t="s">
        <v>326</v>
      </c>
      <c r="P340" s="161">
        <v>78793.16</v>
      </c>
      <c r="Q340" s="161">
        <v>0</v>
      </c>
      <c r="R340" s="161">
        <v>0</v>
      </c>
      <c r="S340" s="161">
        <v>78793.16</v>
      </c>
      <c r="T340" s="161">
        <v>97.794663025940181</v>
      </c>
      <c r="U340" s="161">
        <v>97.794663025940181</v>
      </c>
      <c r="V340" s="168">
        <v>97.794663025940181</v>
      </c>
      <c r="W340" s="168">
        <v>0</v>
      </c>
      <c r="X340" s="168">
        <f t="shared" si="47"/>
        <v>0</v>
      </c>
      <c r="Y340" s="163">
        <v>0</v>
      </c>
      <c r="Z340" s="163">
        <v>0</v>
      </c>
      <c r="AA340" s="163">
        <v>0</v>
      </c>
      <c r="AB340" s="163">
        <v>0</v>
      </c>
      <c r="AC340" s="163">
        <v>0</v>
      </c>
      <c r="AD340" s="163">
        <v>0</v>
      </c>
      <c r="AE340" s="163">
        <v>0</v>
      </c>
      <c r="AF340" s="169">
        <v>0</v>
      </c>
      <c r="AG340" s="163">
        <v>0</v>
      </c>
      <c r="AH340" s="163">
        <v>0</v>
      </c>
      <c r="AI340" s="163">
        <v>0</v>
      </c>
      <c r="AJ340" s="163">
        <v>0</v>
      </c>
      <c r="AK340" s="163">
        <v>0</v>
      </c>
      <c r="AL340" s="169">
        <v>0</v>
      </c>
      <c r="AM340" s="163">
        <v>0</v>
      </c>
      <c r="AN340" s="163">
        <v>0</v>
      </c>
      <c r="AO340" s="169">
        <v>0</v>
      </c>
      <c r="AP340" s="163">
        <v>0</v>
      </c>
      <c r="AQ340" s="163">
        <v>0</v>
      </c>
      <c r="AR340" s="163">
        <v>0</v>
      </c>
    </row>
    <row r="341" spans="1:44" s="162" customFormat="1" ht="36" customHeight="1" x14ac:dyDescent="0.25">
      <c r="A341" s="162">
        <v>1</v>
      </c>
      <c r="B341" s="165">
        <v>305</v>
      </c>
      <c r="C341" s="155" t="s">
        <v>1532</v>
      </c>
      <c r="D341" s="157">
        <v>1958</v>
      </c>
      <c r="E341" s="157"/>
      <c r="F341" s="166" t="s">
        <v>323</v>
      </c>
      <c r="G341" s="157">
        <v>2</v>
      </c>
      <c r="H341" s="157" t="s">
        <v>297</v>
      </c>
      <c r="I341" s="161">
        <v>658</v>
      </c>
      <c r="J341" s="161">
        <v>250.1</v>
      </c>
      <c r="K341" s="161">
        <v>250.1</v>
      </c>
      <c r="L341" s="167">
        <v>21</v>
      </c>
      <c r="M341" s="157" t="s">
        <v>259</v>
      </c>
      <c r="N341" s="157" t="s">
        <v>263</v>
      </c>
      <c r="O341" s="160" t="s">
        <v>326</v>
      </c>
      <c r="P341" s="161">
        <v>35684.67</v>
      </c>
      <c r="Q341" s="161">
        <v>0</v>
      </c>
      <c r="R341" s="161">
        <v>0</v>
      </c>
      <c r="S341" s="161">
        <v>35684.67</v>
      </c>
      <c r="T341" s="161">
        <v>54.232021276595745</v>
      </c>
      <c r="U341" s="161">
        <v>54.232021276595745</v>
      </c>
      <c r="V341" s="168">
        <v>54.232021276595745</v>
      </c>
      <c r="W341" s="168">
        <v>0</v>
      </c>
      <c r="X341" s="168">
        <f t="shared" si="47"/>
        <v>0</v>
      </c>
      <c r="Y341" s="163">
        <v>0</v>
      </c>
      <c r="Z341" s="163">
        <v>0</v>
      </c>
      <c r="AA341" s="163">
        <v>0</v>
      </c>
      <c r="AB341" s="163">
        <v>0</v>
      </c>
      <c r="AC341" s="163">
        <v>0</v>
      </c>
      <c r="AD341" s="163">
        <v>0</v>
      </c>
      <c r="AE341" s="163">
        <v>0</v>
      </c>
      <c r="AF341" s="169">
        <v>0</v>
      </c>
      <c r="AG341" s="163">
        <v>0</v>
      </c>
      <c r="AH341" s="163">
        <v>0</v>
      </c>
      <c r="AI341" s="163">
        <v>0</v>
      </c>
      <c r="AJ341" s="163">
        <v>0</v>
      </c>
      <c r="AK341" s="163">
        <v>0</v>
      </c>
      <c r="AL341" s="169">
        <v>0</v>
      </c>
      <c r="AM341" s="163">
        <v>0</v>
      </c>
      <c r="AN341" s="163">
        <v>0</v>
      </c>
      <c r="AO341" s="169">
        <v>0</v>
      </c>
      <c r="AP341" s="163">
        <v>0</v>
      </c>
      <c r="AQ341" s="163">
        <v>0</v>
      </c>
      <c r="AR341" s="163">
        <v>0</v>
      </c>
    </row>
    <row r="342" spans="1:44" s="162" customFormat="1" ht="36" customHeight="1" x14ac:dyDescent="0.25">
      <c r="B342" s="155" t="s">
        <v>790</v>
      </c>
      <c r="C342" s="155"/>
      <c r="D342" s="157" t="s">
        <v>855</v>
      </c>
      <c r="E342" s="157" t="s">
        <v>855</v>
      </c>
      <c r="F342" s="157" t="s">
        <v>855</v>
      </c>
      <c r="G342" s="157" t="s">
        <v>855</v>
      </c>
      <c r="H342" s="157" t="s">
        <v>855</v>
      </c>
      <c r="I342" s="158">
        <v>1395.0000000000002</v>
      </c>
      <c r="J342" s="158">
        <v>1153.6999999999998</v>
      </c>
      <c r="K342" s="158">
        <v>1153.6999999999998</v>
      </c>
      <c r="L342" s="159">
        <v>56</v>
      </c>
      <c r="M342" s="157" t="s">
        <v>855</v>
      </c>
      <c r="N342" s="157" t="s">
        <v>855</v>
      </c>
      <c r="O342" s="160" t="s">
        <v>855</v>
      </c>
      <c r="P342" s="158">
        <v>2221160.0099999998</v>
      </c>
      <c r="Q342" s="158">
        <v>0</v>
      </c>
      <c r="R342" s="158">
        <v>0</v>
      </c>
      <c r="S342" s="158">
        <v>2221160.0099999998</v>
      </c>
      <c r="T342" s="161">
        <v>1592.229397849462</v>
      </c>
      <c r="U342" s="161">
        <v>7949.0631303831306</v>
      </c>
      <c r="Y342" s="163"/>
      <c r="Z342" s="163"/>
      <c r="AA342" s="163"/>
      <c r="AB342" s="163"/>
      <c r="AC342" s="163"/>
      <c r="AD342" s="163"/>
      <c r="AE342" s="163"/>
      <c r="AF342" s="163"/>
      <c r="AG342" s="163"/>
      <c r="AH342" s="163"/>
      <c r="AI342" s="163"/>
      <c r="AJ342" s="163"/>
      <c r="AK342" s="163"/>
      <c r="AL342" s="163"/>
      <c r="AM342" s="163"/>
      <c r="AN342" s="163"/>
      <c r="AO342" s="163"/>
      <c r="AP342" s="163"/>
      <c r="AQ342" s="163"/>
      <c r="AR342" s="163"/>
    </row>
    <row r="343" spans="1:44" s="162" customFormat="1" ht="36" customHeight="1" x14ac:dyDescent="0.25">
      <c r="A343" s="162">
        <v>1</v>
      </c>
      <c r="B343" s="165">
        <v>306</v>
      </c>
      <c r="C343" s="155" t="s">
        <v>240</v>
      </c>
      <c r="D343" s="157">
        <v>1955</v>
      </c>
      <c r="E343" s="157"/>
      <c r="F343" s="166" t="s">
        <v>323</v>
      </c>
      <c r="G343" s="157">
        <v>2</v>
      </c>
      <c r="H343" s="157" t="s">
        <v>296</v>
      </c>
      <c r="I343" s="161">
        <v>374.6</v>
      </c>
      <c r="J343" s="161">
        <v>343.4</v>
      </c>
      <c r="K343" s="161">
        <v>343.4</v>
      </c>
      <c r="L343" s="167">
        <v>9</v>
      </c>
      <c r="M343" s="157" t="s">
        <v>259</v>
      </c>
      <c r="N343" s="157" t="s">
        <v>260</v>
      </c>
      <c r="O343" s="160" t="s">
        <v>262</v>
      </c>
      <c r="P343" s="161">
        <v>9547.9500000000007</v>
      </c>
      <c r="Q343" s="161">
        <v>0</v>
      </c>
      <c r="R343" s="161">
        <v>0</v>
      </c>
      <c r="S343" s="161">
        <v>9547.9500000000007</v>
      </c>
      <c r="T343" s="161">
        <v>25.488387613454353</v>
      </c>
      <c r="U343" s="161">
        <v>25.488387613454353</v>
      </c>
      <c r="V343" s="168">
        <v>25.488387613454353</v>
      </c>
      <c r="W343" s="168">
        <v>0</v>
      </c>
      <c r="X343" s="168">
        <f t="shared" ref="X343:X346" si="49">U343-T343</f>
        <v>0</v>
      </c>
      <c r="Y343" s="163">
        <v>0</v>
      </c>
      <c r="Z343" s="163">
        <v>0</v>
      </c>
      <c r="AA343" s="163">
        <v>0</v>
      </c>
      <c r="AB343" s="163">
        <v>0</v>
      </c>
      <c r="AC343" s="163">
        <v>0</v>
      </c>
      <c r="AD343" s="163">
        <v>0</v>
      </c>
      <c r="AE343" s="163">
        <v>0</v>
      </c>
      <c r="AF343" s="169">
        <v>0</v>
      </c>
      <c r="AG343" s="163">
        <v>0</v>
      </c>
      <c r="AH343" s="163">
        <v>0</v>
      </c>
      <c r="AI343" s="163">
        <v>0</v>
      </c>
      <c r="AJ343" s="163">
        <v>0</v>
      </c>
      <c r="AK343" s="163">
        <v>0</v>
      </c>
      <c r="AL343" s="169">
        <v>0</v>
      </c>
      <c r="AM343" s="163">
        <v>0</v>
      </c>
      <c r="AN343" s="163">
        <v>0</v>
      </c>
      <c r="AO343" s="169">
        <v>0</v>
      </c>
      <c r="AP343" s="163">
        <v>0</v>
      </c>
      <c r="AQ343" s="163">
        <v>0</v>
      </c>
      <c r="AR343" s="163">
        <v>0</v>
      </c>
    </row>
    <row r="344" spans="1:44" s="162" customFormat="1" ht="36" customHeight="1" x14ac:dyDescent="0.25">
      <c r="A344" s="162">
        <v>1</v>
      </c>
      <c r="B344" s="165">
        <v>307</v>
      </c>
      <c r="C344" s="155" t="s">
        <v>238</v>
      </c>
      <c r="D344" s="157">
        <v>1969</v>
      </c>
      <c r="E344" s="157"/>
      <c r="F344" s="166" t="s">
        <v>261</v>
      </c>
      <c r="G344" s="157">
        <v>2</v>
      </c>
      <c r="H344" s="157" t="s">
        <v>297</v>
      </c>
      <c r="I344" s="161">
        <v>384.6</v>
      </c>
      <c r="J344" s="161">
        <v>229.2</v>
      </c>
      <c r="K344" s="161">
        <v>229.2</v>
      </c>
      <c r="L344" s="167">
        <v>18</v>
      </c>
      <c r="M344" s="157" t="s">
        <v>259</v>
      </c>
      <c r="N344" s="157" t="s">
        <v>260</v>
      </c>
      <c r="O344" s="160" t="s">
        <v>262</v>
      </c>
      <c r="P344" s="161">
        <v>53163.29</v>
      </c>
      <c r="Q344" s="161">
        <v>0</v>
      </c>
      <c r="R344" s="161">
        <v>0</v>
      </c>
      <c r="S344" s="161">
        <v>53163.29</v>
      </c>
      <c r="T344" s="161">
        <v>138.23008320332812</v>
      </c>
      <c r="U344" s="161">
        <v>138.23008320332812</v>
      </c>
      <c r="V344" s="168">
        <v>138.23008320332812</v>
      </c>
      <c r="W344" s="168">
        <v>0</v>
      </c>
      <c r="X344" s="168">
        <f t="shared" si="49"/>
        <v>0</v>
      </c>
      <c r="Y344" s="163">
        <v>0</v>
      </c>
      <c r="Z344" s="163">
        <v>0</v>
      </c>
      <c r="AA344" s="163">
        <v>0</v>
      </c>
      <c r="AB344" s="163">
        <v>0</v>
      </c>
      <c r="AC344" s="163">
        <v>0</v>
      </c>
      <c r="AD344" s="163">
        <v>0</v>
      </c>
      <c r="AE344" s="163">
        <v>0</v>
      </c>
      <c r="AF344" s="169">
        <v>0</v>
      </c>
      <c r="AG344" s="163">
        <v>0</v>
      </c>
      <c r="AH344" s="163">
        <v>0</v>
      </c>
      <c r="AI344" s="163">
        <v>0</v>
      </c>
      <c r="AJ344" s="163">
        <v>0</v>
      </c>
      <c r="AK344" s="163">
        <v>0</v>
      </c>
      <c r="AL344" s="169">
        <v>0</v>
      </c>
      <c r="AM344" s="163">
        <v>0</v>
      </c>
      <c r="AN344" s="163">
        <v>0</v>
      </c>
      <c r="AO344" s="169">
        <v>0</v>
      </c>
      <c r="AP344" s="163">
        <v>0</v>
      </c>
      <c r="AQ344" s="163">
        <v>0</v>
      </c>
      <c r="AR344" s="163">
        <v>0</v>
      </c>
    </row>
    <row r="345" spans="1:44" s="162" customFormat="1" ht="36" customHeight="1" x14ac:dyDescent="0.25">
      <c r="A345" s="162">
        <v>1</v>
      </c>
      <c r="B345" s="165">
        <v>308</v>
      </c>
      <c r="C345" s="155" t="s">
        <v>1483</v>
      </c>
      <c r="D345" s="157">
        <v>1960</v>
      </c>
      <c r="E345" s="157"/>
      <c r="F345" s="166" t="s">
        <v>261</v>
      </c>
      <c r="G345" s="157">
        <v>2</v>
      </c>
      <c r="H345" s="157" t="s">
        <v>297</v>
      </c>
      <c r="I345" s="161">
        <v>299.10000000000002</v>
      </c>
      <c r="J345" s="161">
        <v>244.4</v>
      </c>
      <c r="K345" s="161">
        <v>244.4</v>
      </c>
      <c r="L345" s="167">
        <v>16</v>
      </c>
      <c r="M345" s="157" t="s">
        <v>259</v>
      </c>
      <c r="N345" s="157" t="s">
        <v>260</v>
      </c>
      <c r="O345" s="160" t="s">
        <v>262</v>
      </c>
      <c r="P345" s="161">
        <v>944539.29999999993</v>
      </c>
      <c r="Q345" s="161">
        <v>0</v>
      </c>
      <c r="R345" s="161">
        <v>0</v>
      </c>
      <c r="S345" s="161">
        <v>944539.29999999993</v>
      </c>
      <c r="T345" s="161">
        <v>3157.9381477766628</v>
      </c>
      <c r="U345" s="161">
        <v>7744.200302240054</v>
      </c>
      <c r="V345" s="168">
        <v>7744.200302240054</v>
      </c>
      <c r="W345" s="168">
        <v>4586.2621544633912</v>
      </c>
      <c r="X345" s="168">
        <f t="shared" si="49"/>
        <v>4586.2621544633912</v>
      </c>
      <c r="Y345" s="163">
        <v>0</v>
      </c>
      <c r="Z345" s="163">
        <v>0</v>
      </c>
      <c r="AA345" s="163">
        <v>0</v>
      </c>
      <c r="AB345" s="163">
        <v>0</v>
      </c>
      <c r="AC345" s="163">
        <v>0</v>
      </c>
      <c r="AD345" s="163">
        <v>0</v>
      </c>
      <c r="AE345" s="163">
        <v>0</v>
      </c>
      <c r="AF345" s="169">
        <v>0</v>
      </c>
      <c r="AG345" s="163">
        <v>259.76</v>
      </c>
      <c r="AH345" s="169">
        <f t="shared" ref="AH345:AH346" si="50">8917.04*AG345/I345</f>
        <v>7744.200302240054</v>
      </c>
      <c r="AI345" s="163">
        <v>0</v>
      </c>
      <c r="AJ345" s="163">
        <v>0</v>
      </c>
      <c r="AK345" s="163">
        <v>0</v>
      </c>
      <c r="AL345" s="169">
        <v>0</v>
      </c>
      <c r="AM345" s="163">
        <v>0</v>
      </c>
      <c r="AN345" s="163">
        <v>0</v>
      </c>
      <c r="AO345" s="169">
        <v>0</v>
      </c>
      <c r="AP345" s="163">
        <v>0</v>
      </c>
      <c r="AQ345" s="163">
        <v>0</v>
      </c>
      <c r="AR345" s="163">
        <v>0</v>
      </c>
    </row>
    <row r="346" spans="1:44" s="162" customFormat="1" ht="36" customHeight="1" x14ac:dyDescent="0.25">
      <c r="A346" s="162">
        <v>1</v>
      </c>
      <c r="B346" s="165">
        <v>309</v>
      </c>
      <c r="C346" s="155" t="s">
        <v>1484</v>
      </c>
      <c r="D346" s="157">
        <v>1962</v>
      </c>
      <c r="E346" s="157"/>
      <c r="F346" s="166" t="s">
        <v>261</v>
      </c>
      <c r="G346" s="157">
        <v>2</v>
      </c>
      <c r="H346" s="157" t="s">
        <v>297</v>
      </c>
      <c r="I346" s="161">
        <v>336.7</v>
      </c>
      <c r="J346" s="161">
        <v>336.7</v>
      </c>
      <c r="K346" s="161">
        <v>336.7</v>
      </c>
      <c r="L346" s="167">
        <v>13</v>
      </c>
      <c r="M346" s="157" t="s">
        <v>259</v>
      </c>
      <c r="N346" s="157" t="s">
        <v>334</v>
      </c>
      <c r="O346" s="160" t="s">
        <v>1527</v>
      </c>
      <c r="P346" s="161">
        <v>1213909.47</v>
      </c>
      <c r="Q346" s="161">
        <v>0</v>
      </c>
      <c r="R346" s="161">
        <v>0</v>
      </c>
      <c r="S346" s="161">
        <v>1213909.47</v>
      </c>
      <c r="T346" s="161">
        <v>3605.3147312147312</v>
      </c>
      <c r="U346" s="161">
        <v>7949.0631303831306</v>
      </c>
      <c r="V346" s="168">
        <v>7949.0631303831306</v>
      </c>
      <c r="W346" s="168">
        <v>4343.7483991683994</v>
      </c>
      <c r="X346" s="168">
        <f t="shared" si="49"/>
        <v>4343.7483991683994</v>
      </c>
      <c r="Y346" s="163">
        <v>0</v>
      </c>
      <c r="Z346" s="163">
        <v>0</v>
      </c>
      <c r="AA346" s="163">
        <v>0</v>
      </c>
      <c r="AB346" s="163">
        <v>0</v>
      </c>
      <c r="AC346" s="163">
        <v>0</v>
      </c>
      <c r="AD346" s="163">
        <v>0</v>
      </c>
      <c r="AE346" s="163">
        <v>0</v>
      </c>
      <c r="AF346" s="169">
        <v>0</v>
      </c>
      <c r="AG346" s="163">
        <v>300.14999999999998</v>
      </c>
      <c r="AH346" s="169">
        <f t="shared" si="50"/>
        <v>7949.0631303831306</v>
      </c>
      <c r="AI346" s="163">
        <v>0</v>
      </c>
      <c r="AJ346" s="163">
        <v>0</v>
      </c>
      <c r="AK346" s="163">
        <v>0</v>
      </c>
      <c r="AL346" s="169">
        <v>0</v>
      </c>
      <c r="AM346" s="163">
        <v>0</v>
      </c>
      <c r="AN346" s="163">
        <v>0</v>
      </c>
      <c r="AO346" s="169">
        <v>0</v>
      </c>
      <c r="AP346" s="163">
        <v>0</v>
      </c>
      <c r="AQ346" s="163">
        <v>0</v>
      </c>
      <c r="AR346" s="163">
        <v>0</v>
      </c>
    </row>
    <row r="347" spans="1:44" s="162" customFormat="1" ht="36" customHeight="1" x14ac:dyDescent="0.25">
      <c r="B347" s="155" t="s">
        <v>791</v>
      </c>
      <c r="C347" s="155"/>
      <c r="D347" s="157" t="s">
        <v>855</v>
      </c>
      <c r="E347" s="157" t="s">
        <v>855</v>
      </c>
      <c r="F347" s="157" t="s">
        <v>855</v>
      </c>
      <c r="G347" s="157" t="s">
        <v>855</v>
      </c>
      <c r="H347" s="157" t="s">
        <v>855</v>
      </c>
      <c r="I347" s="158">
        <v>1222.4000000000001</v>
      </c>
      <c r="J347" s="158">
        <v>1166.8</v>
      </c>
      <c r="K347" s="158">
        <v>1166.8</v>
      </c>
      <c r="L347" s="159">
        <v>44</v>
      </c>
      <c r="M347" s="157" t="s">
        <v>855</v>
      </c>
      <c r="N347" s="157" t="s">
        <v>855</v>
      </c>
      <c r="O347" s="160" t="s">
        <v>855</v>
      </c>
      <c r="P347" s="161">
        <v>4069083.7199999997</v>
      </c>
      <c r="Q347" s="161">
        <v>0</v>
      </c>
      <c r="R347" s="161">
        <v>0</v>
      </c>
      <c r="S347" s="161">
        <v>4069083.7199999997</v>
      </c>
      <c r="T347" s="161">
        <v>3328.7661321989526</v>
      </c>
      <c r="U347" s="161">
        <v>8265.9378727897856</v>
      </c>
      <c r="Y347" s="163"/>
      <c r="Z347" s="163"/>
      <c r="AA347" s="163"/>
      <c r="AB347" s="163"/>
      <c r="AC347" s="163"/>
      <c r="AD347" s="163"/>
      <c r="AE347" s="163"/>
      <c r="AF347" s="163"/>
      <c r="AG347" s="163"/>
      <c r="AH347" s="163"/>
      <c r="AI347" s="163"/>
      <c r="AJ347" s="163"/>
      <c r="AK347" s="163"/>
      <c r="AL347" s="163"/>
      <c r="AM347" s="163"/>
      <c r="AN347" s="163"/>
      <c r="AO347" s="163"/>
      <c r="AP347" s="163"/>
      <c r="AQ347" s="163"/>
      <c r="AR347" s="163"/>
    </row>
    <row r="348" spans="1:44" s="162" customFormat="1" ht="36" customHeight="1" x14ac:dyDescent="0.25">
      <c r="A348" s="162">
        <v>1</v>
      </c>
      <c r="B348" s="165">
        <v>310</v>
      </c>
      <c r="C348" s="155" t="s">
        <v>235</v>
      </c>
      <c r="D348" s="157">
        <v>1984</v>
      </c>
      <c r="E348" s="157"/>
      <c r="F348" s="166" t="s">
        <v>304</v>
      </c>
      <c r="G348" s="157">
        <v>2</v>
      </c>
      <c r="H348" s="157" t="s">
        <v>296</v>
      </c>
      <c r="I348" s="161">
        <v>611.6</v>
      </c>
      <c r="J348" s="161">
        <v>556</v>
      </c>
      <c r="K348" s="161">
        <v>556</v>
      </c>
      <c r="L348" s="167">
        <v>22</v>
      </c>
      <c r="M348" s="157" t="s">
        <v>259</v>
      </c>
      <c r="N348" s="157" t="s">
        <v>260</v>
      </c>
      <c r="O348" s="160" t="s">
        <v>262</v>
      </c>
      <c r="P348" s="161">
        <v>1936809.91</v>
      </c>
      <c r="Q348" s="161">
        <v>0</v>
      </c>
      <c r="R348" s="161">
        <v>0</v>
      </c>
      <c r="S348" s="161">
        <v>1936809.91</v>
      </c>
      <c r="T348" s="161">
        <v>3166.7918737737082</v>
      </c>
      <c r="U348" s="161">
        <v>8260.1011618705033</v>
      </c>
      <c r="V348" s="168">
        <v>8260.1011618705033</v>
      </c>
      <c r="W348" s="168">
        <v>5093.3092880967952</v>
      </c>
      <c r="X348" s="168">
        <f t="shared" ref="X348:X349" si="51">U348-T348</f>
        <v>5093.3092880967952</v>
      </c>
      <c r="Y348" s="163">
        <v>0</v>
      </c>
      <c r="Z348" s="163">
        <v>0</v>
      </c>
      <c r="AA348" s="163">
        <v>0</v>
      </c>
      <c r="AB348" s="163">
        <v>0</v>
      </c>
      <c r="AC348" s="163">
        <v>0</v>
      </c>
      <c r="AD348" s="163">
        <v>0</v>
      </c>
      <c r="AE348" s="163">
        <v>0</v>
      </c>
      <c r="AF348" s="169">
        <v>0</v>
      </c>
      <c r="AG348" s="163">
        <v>0</v>
      </c>
      <c r="AH348" s="163">
        <v>0</v>
      </c>
      <c r="AI348" s="163">
        <v>0</v>
      </c>
      <c r="AJ348" s="163">
        <v>0</v>
      </c>
      <c r="AK348" s="163">
        <v>647.46</v>
      </c>
      <c r="AL348" s="169">
        <f t="shared" ref="AL348:AL349" si="52">7802.61*AK348/I348</f>
        <v>8260.1011618705033</v>
      </c>
      <c r="AM348" s="163">
        <v>0</v>
      </c>
      <c r="AN348" s="163">
        <v>0</v>
      </c>
      <c r="AO348" s="169">
        <v>0</v>
      </c>
      <c r="AP348" s="163">
        <v>0</v>
      </c>
      <c r="AQ348" s="163">
        <v>0</v>
      </c>
      <c r="AR348" s="163">
        <v>0</v>
      </c>
    </row>
    <row r="349" spans="1:44" s="162" customFormat="1" ht="36" customHeight="1" x14ac:dyDescent="0.25">
      <c r="A349" s="162">
        <v>1</v>
      </c>
      <c r="B349" s="165">
        <v>311</v>
      </c>
      <c r="C349" s="155" t="s">
        <v>1170</v>
      </c>
      <c r="D349" s="157">
        <v>1984</v>
      </c>
      <c r="E349" s="157"/>
      <c r="F349" s="166" t="s">
        <v>311</v>
      </c>
      <c r="G349" s="157">
        <v>2</v>
      </c>
      <c r="H349" s="157" t="s">
        <v>296</v>
      </c>
      <c r="I349" s="161">
        <v>610.79999999999995</v>
      </c>
      <c r="J349" s="161">
        <v>610.79999999999995</v>
      </c>
      <c r="K349" s="161">
        <v>610.79999999999995</v>
      </c>
      <c r="L349" s="167">
        <v>22</v>
      </c>
      <c r="M349" s="157" t="s">
        <v>259</v>
      </c>
      <c r="N349" s="157" t="s">
        <v>260</v>
      </c>
      <c r="O349" s="160" t="s">
        <v>262</v>
      </c>
      <c r="P349" s="161">
        <v>2132273.81</v>
      </c>
      <c r="Q349" s="161">
        <v>0</v>
      </c>
      <c r="R349" s="161">
        <v>0</v>
      </c>
      <c r="S349" s="161">
        <v>2132273.81</v>
      </c>
      <c r="T349" s="161">
        <v>3490.9525376555339</v>
      </c>
      <c r="U349" s="161">
        <v>8265.9378727897856</v>
      </c>
      <c r="V349" s="168">
        <v>8265.9378727897856</v>
      </c>
      <c r="W349" s="168">
        <v>4774.9853351342517</v>
      </c>
      <c r="X349" s="168">
        <f t="shared" si="51"/>
        <v>4774.9853351342517</v>
      </c>
      <c r="Y349" s="163">
        <v>0</v>
      </c>
      <c r="Z349" s="163">
        <v>0</v>
      </c>
      <c r="AA349" s="163">
        <v>0</v>
      </c>
      <c r="AB349" s="163">
        <v>0</v>
      </c>
      <c r="AC349" s="163">
        <v>0</v>
      </c>
      <c r="AD349" s="163">
        <v>0</v>
      </c>
      <c r="AE349" s="163">
        <v>0</v>
      </c>
      <c r="AF349" s="169">
        <v>0</v>
      </c>
      <c r="AG349" s="163">
        <v>0</v>
      </c>
      <c r="AH349" s="163">
        <v>0</v>
      </c>
      <c r="AI349" s="163">
        <v>0</v>
      </c>
      <c r="AJ349" s="163">
        <v>0</v>
      </c>
      <c r="AK349" s="163">
        <v>647.07000000000005</v>
      </c>
      <c r="AL349" s="169">
        <f t="shared" si="52"/>
        <v>8265.9378727897856</v>
      </c>
      <c r="AM349" s="163">
        <v>0</v>
      </c>
      <c r="AN349" s="163">
        <v>0</v>
      </c>
      <c r="AO349" s="169">
        <v>0</v>
      </c>
      <c r="AP349" s="163">
        <v>0</v>
      </c>
      <c r="AQ349" s="163">
        <v>0</v>
      </c>
      <c r="AR349" s="163">
        <v>0</v>
      </c>
    </row>
    <row r="350" spans="1:44" s="162" customFormat="1" ht="36" customHeight="1" x14ac:dyDescent="0.25">
      <c r="B350" s="155" t="s">
        <v>792</v>
      </c>
      <c r="C350" s="172"/>
      <c r="D350" s="157" t="s">
        <v>855</v>
      </c>
      <c r="E350" s="157" t="s">
        <v>855</v>
      </c>
      <c r="F350" s="157" t="s">
        <v>855</v>
      </c>
      <c r="G350" s="157" t="s">
        <v>855</v>
      </c>
      <c r="H350" s="157" t="s">
        <v>855</v>
      </c>
      <c r="I350" s="158">
        <v>1746.5</v>
      </c>
      <c r="J350" s="158">
        <v>1598.5</v>
      </c>
      <c r="K350" s="158">
        <v>1598.5</v>
      </c>
      <c r="L350" s="159">
        <v>78</v>
      </c>
      <c r="M350" s="157" t="s">
        <v>855</v>
      </c>
      <c r="N350" s="157" t="s">
        <v>855</v>
      </c>
      <c r="O350" s="160" t="s">
        <v>855</v>
      </c>
      <c r="P350" s="161">
        <v>5178138.5</v>
      </c>
      <c r="Q350" s="161">
        <v>0</v>
      </c>
      <c r="R350" s="161">
        <v>0</v>
      </c>
      <c r="S350" s="161">
        <v>5178138.5</v>
      </c>
      <c r="T350" s="161">
        <v>2964.8660177497854</v>
      </c>
      <c r="U350" s="161">
        <v>6931.2022470018937</v>
      </c>
      <c r="Y350" s="163"/>
      <c r="Z350" s="163"/>
      <c r="AA350" s="163"/>
      <c r="AB350" s="163"/>
      <c r="AC350" s="163"/>
      <c r="AD350" s="163"/>
      <c r="AE350" s="163"/>
      <c r="AF350" s="163"/>
      <c r="AG350" s="163"/>
      <c r="AH350" s="163"/>
      <c r="AI350" s="163"/>
      <c r="AJ350" s="163"/>
      <c r="AK350" s="163"/>
      <c r="AL350" s="163"/>
      <c r="AM350" s="163"/>
      <c r="AN350" s="163"/>
      <c r="AO350" s="163"/>
      <c r="AP350" s="163"/>
      <c r="AQ350" s="163"/>
      <c r="AR350" s="163"/>
    </row>
    <row r="351" spans="1:44" s="162" customFormat="1" ht="36" customHeight="1" x14ac:dyDescent="0.25">
      <c r="A351" s="162">
        <v>1</v>
      </c>
      <c r="B351" s="165">
        <v>312</v>
      </c>
      <c r="C351" s="173" t="s">
        <v>0</v>
      </c>
      <c r="D351" s="157">
        <v>1975</v>
      </c>
      <c r="E351" s="157"/>
      <c r="F351" s="166" t="s">
        <v>261</v>
      </c>
      <c r="G351" s="157">
        <v>2</v>
      </c>
      <c r="H351" s="157" t="s">
        <v>296</v>
      </c>
      <c r="I351" s="161">
        <v>795.9</v>
      </c>
      <c r="J351" s="161">
        <v>735.5</v>
      </c>
      <c r="K351" s="161">
        <v>735.5</v>
      </c>
      <c r="L351" s="167">
        <v>42</v>
      </c>
      <c r="M351" s="157" t="s">
        <v>259</v>
      </c>
      <c r="N351" s="157" t="s">
        <v>260</v>
      </c>
      <c r="O351" s="160" t="s">
        <v>262</v>
      </c>
      <c r="P351" s="161">
        <v>2834457.48</v>
      </c>
      <c r="Q351" s="161">
        <v>0</v>
      </c>
      <c r="R351" s="161">
        <v>0</v>
      </c>
      <c r="S351" s="161">
        <v>2834457.48</v>
      </c>
      <c r="T351" s="161">
        <v>3561.3236336223144</v>
      </c>
      <c r="U351" s="161">
        <v>6925.0187510993856</v>
      </c>
      <c r="V351" s="168">
        <v>6925.0187510993856</v>
      </c>
      <c r="W351" s="168">
        <v>3363.6951174770711</v>
      </c>
      <c r="X351" s="168">
        <f t="shared" ref="X351:X352" si="53">U351-T351</f>
        <v>3363.6951174770711</v>
      </c>
      <c r="Y351" s="163">
        <v>0</v>
      </c>
      <c r="Z351" s="163">
        <v>0</v>
      </c>
      <c r="AA351" s="163">
        <v>0</v>
      </c>
      <c r="AB351" s="163">
        <v>0</v>
      </c>
      <c r="AC351" s="163">
        <v>0</v>
      </c>
      <c r="AD351" s="163">
        <v>0</v>
      </c>
      <c r="AE351" s="163">
        <v>0</v>
      </c>
      <c r="AF351" s="169">
        <v>0</v>
      </c>
      <c r="AG351" s="163">
        <v>618.1</v>
      </c>
      <c r="AH351" s="169">
        <f t="shared" ref="AH351:AH352" si="54">8917.04*AG351/I351</f>
        <v>6925.0187510993856</v>
      </c>
      <c r="AI351" s="163">
        <v>0</v>
      </c>
      <c r="AJ351" s="163">
        <v>0</v>
      </c>
      <c r="AK351" s="163">
        <v>0</v>
      </c>
      <c r="AL351" s="169">
        <v>0</v>
      </c>
      <c r="AM351" s="163">
        <v>0</v>
      </c>
      <c r="AN351" s="163">
        <v>0</v>
      </c>
      <c r="AO351" s="169">
        <v>0</v>
      </c>
      <c r="AP351" s="163">
        <v>0</v>
      </c>
      <c r="AQ351" s="163">
        <v>0</v>
      </c>
      <c r="AR351" s="163">
        <v>0</v>
      </c>
    </row>
    <row r="352" spans="1:44" s="162" customFormat="1" ht="36" customHeight="1" x14ac:dyDescent="0.25">
      <c r="A352" s="162">
        <v>1</v>
      </c>
      <c r="B352" s="165">
        <v>313</v>
      </c>
      <c r="C352" s="155" t="s">
        <v>5</v>
      </c>
      <c r="D352" s="157">
        <v>1979</v>
      </c>
      <c r="E352" s="157"/>
      <c r="F352" s="166" t="s">
        <v>261</v>
      </c>
      <c r="G352" s="157">
        <v>2</v>
      </c>
      <c r="H352" s="157" t="s">
        <v>305</v>
      </c>
      <c r="I352" s="161">
        <v>950.6</v>
      </c>
      <c r="J352" s="161">
        <v>863</v>
      </c>
      <c r="K352" s="161">
        <v>863</v>
      </c>
      <c r="L352" s="167">
        <v>36</v>
      </c>
      <c r="M352" s="157" t="s">
        <v>259</v>
      </c>
      <c r="N352" s="157" t="s">
        <v>260</v>
      </c>
      <c r="O352" s="160" t="s">
        <v>262</v>
      </c>
      <c r="P352" s="161">
        <v>2343681.02</v>
      </c>
      <c r="Q352" s="161">
        <v>0</v>
      </c>
      <c r="R352" s="161">
        <v>0</v>
      </c>
      <c r="S352" s="161">
        <v>2343681.02</v>
      </c>
      <c r="T352" s="161">
        <v>2465.4755102040817</v>
      </c>
      <c r="U352" s="161">
        <v>6931.2022470018937</v>
      </c>
      <c r="V352" s="168">
        <v>6931.2022470018937</v>
      </c>
      <c r="W352" s="168">
        <v>4465.726736797812</v>
      </c>
      <c r="X352" s="168">
        <f t="shared" si="53"/>
        <v>4465.726736797812</v>
      </c>
      <c r="Y352" s="163">
        <v>0</v>
      </c>
      <c r="Z352" s="163">
        <v>0</v>
      </c>
      <c r="AA352" s="163">
        <v>0</v>
      </c>
      <c r="AB352" s="163">
        <v>0</v>
      </c>
      <c r="AC352" s="163">
        <v>0</v>
      </c>
      <c r="AD352" s="163">
        <v>0</v>
      </c>
      <c r="AE352" s="163">
        <v>0</v>
      </c>
      <c r="AF352" s="169">
        <v>0</v>
      </c>
      <c r="AG352" s="163">
        <v>738.9</v>
      </c>
      <c r="AH352" s="169">
        <f t="shared" si="54"/>
        <v>6931.2022470018937</v>
      </c>
      <c r="AI352" s="163">
        <v>0</v>
      </c>
      <c r="AJ352" s="163">
        <v>0</v>
      </c>
      <c r="AK352" s="163">
        <v>0</v>
      </c>
      <c r="AL352" s="169">
        <v>0</v>
      </c>
      <c r="AM352" s="163">
        <v>0</v>
      </c>
      <c r="AN352" s="163">
        <v>0</v>
      </c>
      <c r="AO352" s="169">
        <v>0</v>
      </c>
      <c r="AP352" s="163">
        <v>0</v>
      </c>
      <c r="AQ352" s="163">
        <v>0</v>
      </c>
      <c r="AR352" s="163">
        <v>0</v>
      </c>
    </row>
    <row r="353" spans="1:44" s="162" customFormat="1" ht="36" customHeight="1" x14ac:dyDescent="0.25">
      <c r="B353" s="155" t="s">
        <v>793</v>
      </c>
      <c r="C353" s="170"/>
      <c r="D353" s="157" t="s">
        <v>855</v>
      </c>
      <c r="E353" s="157" t="s">
        <v>855</v>
      </c>
      <c r="F353" s="157" t="s">
        <v>855</v>
      </c>
      <c r="G353" s="157" t="s">
        <v>855</v>
      </c>
      <c r="H353" s="157" t="s">
        <v>855</v>
      </c>
      <c r="I353" s="158">
        <v>5843.6</v>
      </c>
      <c r="J353" s="158">
        <v>5341</v>
      </c>
      <c r="K353" s="158">
        <v>4976.3</v>
      </c>
      <c r="L353" s="159">
        <v>224</v>
      </c>
      <c r="M353" s="157" t="s">
        <v>855</v>
      </c>
      <c r="N353" s="157" t="s">
        <v>855</v>
      </c>
      <c r="O353" s="160" t="s">
        <v>855</v>
      </c>
      <c r="P353" s="158">
        <v>8426851.959999999</v>
      </c>
      <c r="Q353" s="158">
        <v>0</v>
      </c>
      <c r="R353" s="158">
        <v>0</v>
      </c>
      <c r="S353" s="158">
        <v>8426851.959999999</v>
      </c>
      <c r="T353" s="161">
        <v>1442.0651584639604</v>
      </c>
      <c r="U353" s="161">
        <v>8027.3087964601782</v>
      </c>
      <c r="Y353" s="163"/>
      <c r="Z353" s="163"/>
      <c r="AA353" s="163"/>
      <c r="AB353" s="163"/>
      <c r="AC353" s="163"/>
      <c r="AD353" s="163"/>
      <c r="AE353" s="163"/>
      <c r="AF353" s="163"/>
      <c r="AG353" s="163"/>
      <c r="AH353" s="163"/>
      <c r="AI353" s="163"/>
      <c r="AJ353" s="163"/>
      <c r="AK353" s="163"/>
      <c r="AL353" s="163"/>
      <c r="AM353" s="163"/>
      <c r="AN353" s="163"/>
      <c r="AO353" s="163"/>
      <c r="AP353" s="163"/>
      <c r="AQ353" s="163"/>
      <c r="AR353" s="163"/>
    </row>
    <row r="354" spans="1:44" s="162" customFormat="1" ht="36" customHeight="1" x14ac:dyDescent="0.25">
      <c r="A354" s="162">
        <v>1</v>
      </c>
      <c r="B354" s="165">
        <v>314</v>
      </c>
      <c r="C354" s="155" t="s">
        <v>660</v>
      </c>
      <c r="D354" s="157">
        <v>1928</v>
      </c>
      <c r="E354" s="157"/>
      <c r="F354" s="166" t="s">
        <v>323</v>
      </c>
      <c r="G354" s="157" t="s">
        <v>296</v>
      </c>
      <c r="H354" s="157" t="s">
        <v>297</v>
      </c>
      <c r="I354" s="161">
        <v>253.1</v>
      </c>
      <c r="J354" s="161">
        <v>231.8</v>
      </c>
      <c r="K354" s="161">
        <v>231.8</v>
      </c>
      <c r="L354" s="167">
        <v>14</v>
      </c>
      <c r="M354" s="157" t="s">
        <v>259</v>
      </c>
      <c r="N354" s="157" t="s">
        <v>263</v>
      </c>
      <c r="O354" s="160" t="s">
        <v>693</v>
      </c>
      <c r="P354" s="161">
        <v>51949.1</v>
      </c>
      <c r="Q354" s="161">
        <v>0</v>
      </c>
      <c r="R354" s="161">
        <v>0</v>
      </c>
      <c r="S354" s="161">
        <v>51949.1</v>
      </c>
      <c r="T354" s="161">
        <v>205.25128407743975</v>
      </c>
      <c r="U354" s="161">
        <v>205.25128407743975</v>
      </c>
      <c r="V354" s="168">
        <v>205.25128407743975</v>
      </c>
      <c r="W354" s="168">
        <v>0</v>
      </c>
      <c r="X354" s="168">
        <f t="shared" ref="X354:X356" si="55">U354-T354</f>
        <v>0</v>
      </c>
      <c r="Y354" s="163">
        <v>0</v>
      </c>
      <c r="Z354" s="163">
        <v>0</v>
      </c>
      <c r="AA354" s="163">
        <v>0</v>
      </c>
      <c r="AB354" s="163">
        <v>0</v>
      </c>
      <c r="AC354" s="163">
        <v>0</v>
      </c>
      <c r="AD354" s="163">
        <v>0</v>
      </c>
      <c r="AE354" s="163">
        <v>0</v>
      </c>
      <c r="AF354" s="169">
        <v>0</v>
      </c>
      <c r="AG354" s="163">
        <v>0</v>
      </c>
      <c r="AH354" s="163">
        <v>0</v>
      </c>
      <c r="AI354" s="163">
        <v>0</v>
      </c>
      <c r="AJ354" s="163">
        <v>0</v>
      </c>
      <c r="AK354" s="163">
        <v>0</v>
      </c>
      <c r="AL354" s="169">
        <v>0</v>
      </c>
      <c r="AM354" s="163">
        <v>0</v>
      </c>
      <c r="AN354" s="163">
        <v>0</v>
      </c>
      <c r="AO354" s="169">
        <v>0</v>
      </c>
      <c r="AP354" s="163">
        <v>0</v>
      </c>
      <c r="AQ354" s="163">
        <v>0</v>
      </c>
      <c r="AR354" s="163">
        <v>0</v>
      </c>
    </row>
    <row r="355" spans="1:44" s="162" customFormat="1" ht="36" customHeight="1" x14ac:dyDescent="0.25">
      <c r="A355" s="162">
        <v>1</v>
      </c>
      <c r="B355" s="165">
        <v>315</v>
      </c>
      <c r="C355" s="155" t="s">
        <v>1173</v>
      </c>
      <c r="D355" s="157">
        <v>1972</v>
      </c>
      <c r="E355" s="157">
        <v>2010</v>
      </c>
      <c r="F355" s="166" t="s">
        <v>261</v>
      </c>
      <c r="G355" s="157">
        <v>5</v>
      </c>
      <c r="H355" s="157" t="s">
        <v>305</v>
      </c>
      <c r="I355" s="161">
        <v>5138.5</v>
      </c>
      <c r="J355" s="161">
        <v>4692.3</v>
      </c>
      <c r="K355" s="161">
        <v>4327.6000000000004</v>
      </c>
      <c r="L355" s="167">
        <v>197</v>
      </c>
      <c r="M355" s="157" t="s">
        <v>259</v>
      </c>
      <c r="N355" s="157" t="s">
        <v>263</v>
      </c>
      <c r="O355" s="160" t="s">
        <v>693</v>
      </c>
      <c r="P355" s="161">
        <v>6562845.1299999999</v>
      </c>
      <c r="Q355" s="161">
        <v>0</v>
      </c>
      <c r="R355" s="161">
        <v>0</v>
      </c>
      <c r="S355" s="161">
        <v>6562845.1299999999</v>
      </c>
      <c r="T355" s="161">
        <v>1277.1908397392235</v>
      </c>
      <c r="U355" s="161">
        <v>3259.66</v>
      </c>
      <c r="V355" s="168">
        <v>3259.66</v>
      </c>
      <c r="W355" s="168">
        <v>1982.4691602607763</v>
      </c>
      <c r="X355" s="168">
        <f t="shared" si="55"/>
        <v>1982.4691602607763</v>
      </c>
      <c r="Y355" s="163">
        <v>0</v>
      </c>
      <c r="Z355" s="163">
        <v>0</v>
      </c>
      <c r="AA355" s="163">
        <v>3259.66</v>
      </c>
      <c r="AB355" s="163">
        <v>0</v>
      </c>
      <c r="AC355" s="163">
        <v>0</v>
      </c>
      <c r="AD355" s="163">
        <v>0</v>
      </c>
      <c r="AE355" s="163">
        <v>0</v>
      </c>
      <c r="AF355" s="169">
        <v>0</v>
      </c>
      <c r="AG355" s="163">
        <v>0</v>
      </c>
      <c r="AH355" s="163">
        <v>0</v>
      </c>
      <c r="AI355" s="163">
        <v>0</v>
      </c>
      <c r="AJ355" s="163">
        <v>0</v>
      </c>
      <c r="AK355" s="163">
        <v>0</v>
      </c>
      <c r="AL355" s="169">
        <v>0</v>
      </c>
      <c r="AM355" s="163">
        <v>0</v>
      </c>
      <c r="AN355" s="163">
        <v>0</v>
      </c>
      <c r="AO355" s="169">
        <v>0</v>
      </c>
      <c r="AP355" s="163">
        <v>0</v>
      </c>
      <c r="AQ355" s="163">
        <v>0</v>
      </c>
      <c r="AR355" s="163">
        <v>0</v>
      </c>
    </row>
    <row r="356" spans="1:44" s="162" customFormat="1" ht="36" customHeight="1" x14ac:dyDescent="0.25">
      <c r="A356" s="162">
        <v>1</v>
      </c>
      <c r="B356" s="165">
        <v>316</v>
      </c>
      <c r="C356" s="155" t="s">
        <v>1520</v>
      </c>
      <c r="D356" s="157">
        <v>1985</v>
      </c>
      <c r="E356" s="157"/>
      <c r="F356" s="166" t="s">
        <v>261</v>
      </c>
      <c r="G356" s="157">
        <v>2</v>
      </c>
      <c r="H356" s="157" t="s">
        <v>297</v>
      </c>
      <c r="I356" s="161">
        <v>452</v>
      </c>
      <c r="J356" s="161">
        <v>416.9</v>
      </c>
      <c r="K356" s="161">
        <v>416.9</v>
      </c>
      <c r="L356" s="167">
        <v>13</v>
      </c>
      <c r="M356" s="157" t="s">
        <v>259</v>
      </c>
      <c r="N356" s="157" t="s">
        <v>263</v>
      </c>
      <c r="O356" s="160" t="s">
        <v>1528</v>
      </c>
      <c r="P356" s="161">
        <v>1812057.73</v>
      </c>
      <c r="Q356" s="161">
        <v>0</v>
      </c>
      <c r="R356" s="161">
        <v>0</v>
      </c>
      <c r="S356" s="161">
        <v>1812057.73</v>
      </c>
      <c r="T356" s="161">
        <v>4008.9772787610618</v>
      </c>
      <c r="U356" s="161">
        <v>8027.3087964601782</v>
      </c>
      <c r="V356" s="168">
        <v>8027.3087964601782</v>
      </c>
      <c r="W356" s="168">
        <v>4018.3315176991164</v>
      </c>
      <c r="X356" s="168">
        <f t="shared" si="55"/>
        <v>4018.3315176991164</v>
      </c>
      <c r="Y356" s="163">
        <v>0</v>
      </c>
      <c r="Z356" s="163">
        <v>0</v>
      </c>
      <c r="AA356" s="163">
        <v>0</v>
      </c>
      <c r="AB356" s="163">
        <v>0</v>
      </c>
      <c r="AC356" s="163">
        <v>0</v>
      </c>
      <c r="AD356" s="163">
        <v>0</v>
      </c>
      <c r="AE356" s="163">
        <v>0</v>
      </c>
      <c r="AF356" s="169">
        <v>0</v>
      </c>
      <c r="AG356" s="163">
        <v>406.9</v>
      </c>
      <c r="AH356" s="169">
        <f>8917.04*AG356/I356</f>
        <v>8027.3087964601782</v>
      </c>
      <c r="AI356" s="163">
        <v>0</v>
      </c>
      <c r="AJ356" s="163">
        <v>0</v>
      </c>
      <c r="AK356" s="163">
        <v>0</v>
      </c>
      <c r="AL356" s="169">
        <v>0</v>
      </c>
      <c r="AM356" s="163">
        <v>0</v>
      </c>
      <c r="AN356" s="163">
        <v>0</v>
      </c>
      <c r="AO356" s="169">
        <v>0</v>
      </c>
      <c r="AP356" s="163">
        <v>0</v>
      </c>
      <c r="AQ356" s="163">
        <v>0</v>
      </c>
      <c r="AR356" s="163">
        <v>0</v>
      </c>
    </row>
    <row r="357" spans="1:44" s="162" customFormat="1" ht="36" customHeight="1" x14ac:dyDescent="0.25">
      <c r="B357" s="155" t="s">
        <v>794</v>
      </c>
      <c r="C357" s="155"/>
      <c r="D357" s="157" t="s">
        <v>855</v>
      </c>
      <c r="E357" s="157" t="s">
        <v>855</v>
      </c>
      <c r="F357" s="157" t="s">
        <v>855</v>
      </c>
      <c r="G357" s="157" t="s">
        <v>855</v>
      </c>
      <c r="H357" s="157" t="s">
        <v>855</v>
      </c>
      <c r="I357" s="158">
        <v>9076.82</v>
      </c>
      <c r="J357" s="158">
        <v>7152</v>
      </c>
      <c r="K357" s="158">
        <v>7030.7999999999993</v>
      </c>
      <c r="L357" s="159">
        <v>298</v>
      </c>
      <c r="M357" s="157" t="s">
        <v>855</v>
      </c>
      <c r="N357" s="157" t="s">
        <v>855</v>
      </c>
      <c r="O357" s="160" t="s">
        <v>855</v>
      </c>
      <c r="P357" s="158">
        <v>7968708.8700000001</v>
      </c>
      <c r="Q357" s="158">
        <v>0</v>
      </c>
      <c r="R357" s="158">
        <v>0</v>
      </c>
      <c r="S357" s="158">
        <v>7968708.8700000001</v>
      </c>
      <c r="T357" s="161">
        <v>877.91857390583937</v>
      </c>
      <c r="U357" s="161">
        <v>3444.64</v>
      </c>
      <c r="Y357" s="163"/>
      <c r="Z357" s="163"/>
      <c r="AA357" s="163"/>
      <c r="AB357" s="163"/>
      <c r="AC357" s="163"/>
      <c r="AD357" s="163"/>
      <c r="AE357" s="163"/>
      <c r="AF357" s="163"/>
      <c r="AG357" s="163"/>
      <c r="AH357" s="163"/>
      <c r="AI357" s="163"/>
      <c r="AJ357" s="163"/>
      <c r="AK357" s="163"/>
      <c r="AL357" s="163"/>
      <c r="AM357" s="163"/>
      <c r="AN357" s="163"/>
      <c r="AO357" s="163"/>
      <c r="AP357" s="163"/>
      <c r="AQ357" s="163"/>
      <c r="AR357" s="163"/>
    </row>
    <row r="358" spans="1:44" s="162" customFormat="1" ht="36" customHeight="1" x14ac:dyDescent="0.25">
      <c r="A358" s="162">
        <v>1</v>
      </c>
      <c r="B358" s="165">
        <v>317</v>
      </c>
      <c r="C358" s="155" t="s">
        <v>666</v>
      </c>
      <c r="D358" s="157">
        <v>1976</v>
      </c>
      <c r="E358" s="157">
        <v>2007</v>
      </c>
      <c r="F358" s="166" t="s">
        <v>304</v>
      </c>
      <c r="G358" s="157">
        <v>5</v>
      </c>
      <c r="H358" s="157" t="s">
        <v>363</v>
      </c>
      <c r="I358" s="161">
        <v>5095.72</v>
      </c>
      <c r="J358" s="161">
        <v>4603.3999999999996</v>
      </c>
      <c r="K358" s="161">
        <v>4482.2</v>
      </c>
      <c r="L358" s="167">
        <v>160</v>
      </c>
      <c r="M358" s="157" t="s">
        <v>259</v>
      </c>
      <c r="N358" s="157" t="s">
        <v>263</v>
      </c>
      <c r="O358" s="160" t="s">
        <v>694</v>
      </c>
      <c r="P358" s="161">
        <v>3211417.2</v>
      </c>
      <c r="Q358" s="161">
        <v>0</v>
      </c>
      <c r="R358" s="161">
        <v>0</v>
      </c>
      <c r="S358" s="161">
        <v>3211417.2</v>
      </c>
      <c r="T358" s="161">
        <v>630.21853634030128</v>
      </c>
      <c r="U358" s="161">
        <v>2002.804436036517</v>
      </c>
      <c r="V358" s="168">
        <v>2002.804436036517</v>
      </c>
      <c r="W358" s="168">
        <v>1372.5858996962156</v>
      </c>
      <c r="X358" s="168">
        <f t="shared" ref="X358:X359" si="56">U358-T358</f>
        <v>1372.5858996962156</v>
      </c>
      <c r="Y358" s="163">
        <v>0</v>
      </c>
      <c r="Z358" s="163">
        <v>0</v>
      </c>
      <c r="AA358" s="163">
        <v>0</v>
      </c>
      <c r="AB358" s="163">
        <v>0</v>
      </c>
      <c r="AC358" s="163">
        <v>0</v>
      </c>
      <c r="AD358" s="163">
        <v>0</v>
      </c>
      <c r="AE358" s="163">
        <v>0</v>
      </c>
      <c r="AF358" s="169">
        <v>0</v>
      </c>
      <c r="AG358" s="163">
        <v>1144.52</v>
      </c>
      <c r="AH358" s="169">
        <f>8917.04*AG358/I358</f>
        <v>2002.804436036517</v>
      </c>
      <c r="AI358" s="163">
        <v>0</v>
      </c>
      <c r="AJ358" s="163">
        <v>0</v>
      </c>
      <c r="AK358" s="163">
        <v>0</v>
      </c>
      <c r="AL358" s="169">
        <v>0</v>
      </c>
      <c r="AM358" s="163">
        <v>0</v>
      </c>
      <c r="AN358" s="163">
        <v>0</v>
      </c>
      <c r="AO358" s="169">
        <v>0</v>
      </c>
      <c r="AP358" s="163">
        <v>0</v>
      </c>
      <c r="AQ358" s="163">
        <v>0</v>
      </c>
      <c r="AR358" s="163">
        <v>0</v>
      </c>
    </row>
    <row r="359" spans="1:44" s="162" customFormat="1" ht="36" customHeight="1" x14ac:dyDescent="0.25">
      <c r="A359" s="162">
        <v>1</v>
      </c>
      <c r="B359" s="165">
        <v>318</v>
      </c>
      <c r="C359" s="155" t="s">
        <v>1174</v>
      </c>
      <c r="D359" s="157">
        <v>1975</v>
      </c>
      <c r="E359" s="157">
        <v>2015</v>
      </c>
      <c r="F359" s="166" t="s">
        <v>261</v>
      </c>
      <c r="G359" s="157">
        <v>3</v>
      </c>
      <c r="H359" s="157" t="s">
        <v>296</v>
      </c>
      <c r="I359" s="161">
        <v>3981.1</v>
      </c>
      <c r="J359" s="161">
        <v>2548.6</v>
      </c>
      <c r="K359" s="161">
        <v>2548.6</v>
      </c>
      <c r="L359" s="167">
        <v>138</v>
      </c>
      <c r="M359" s="157" t="s">
        <v>259</v>
      </c>
      <c r="N359" s="157" t="s">
        <v>263</v>
      </c>
      <c r="O359" s="160" t="s">
        <v>693</v>
      </c>
      <c r="P359" s="161">
        <v>4757291.67</v>
      </c>
      <c r="Q359" s="161">
        <v>0</v>
      </c>
      <c r="R359" s="161">
        <v>0</v>
      </c>
      <c r="S359" s="161">
        <v>4757291.67</v>
      </c>
      <c r="T359" s="161">
        <v>1194.9691467182438</v>
      </c>
      <c r="U359" s="161">
        <v>3444.64</v>
      </c>
      <c r="V359" s="168">
        <v>3444.64</v>
      </c>
      <c r="W359" s="168">
        <v>2249.6708532817561</v>
      </c>
      <c r="X359" s="168">
        <f t="shared" si="56"/>
        <v>2249.6708532817561</v>
      </c>
      <c r="Y359" s="163">
        <v>0</v>
      </c>
      <c r="Z359" s="163">
        <v>0</v>
      </c>
      <c r="AA359" s="163">
        <v>3259.66</v>
      </c>
      <c r="AB359" s="163">
        <v>184.98</v>
      </c>
      <c r="AC359" s="163">
        <v>0</v>
      </c>
      <c r="AD359" s="163">
        <v>0</v>
      </c>
      <c r="AE359" s="163">
        <v>0</v>
      </c>
      <c r="AF359" s="169">
        <v>0</v>
      </c>
      <c r="AG359" s="163">
        <v>0</v>
      </c>
      <c r="AH359" s="163">
        <v>0</v>
      </c>
      <c r="AI359" s="163">
        <v>0</v>
      </c>
      <c r="AJ359" s="163">
        <v>0</v>
      </c>
      <c r="AK359" s="163">
        <v>0</v>
      </c>
      <c r="AL359" s="169">
        <v>0</v>
      </c>
      <c r="AM359" s="163">
        <v>0</v>
      </c>
      <c r="AN359" s="163">
        <v>0</v>
      </c>
      <c r="AO359" s="169">
        <v>0</v>
      </c>
      <c r="AP359" s="163">
        <v>0</v>
      </c>
      <c r="AQ359" s="163">
        <v>0</v>
      </c>
      <c r="AR359" s="163">
        <v>0</v>
      </c>
    </row>
    <row r="360" spans="1:44" s="162" customFormat="1" ht="36" customHeight="1" x14ac:dyDescent="0.25">
      <c r="B360" s="155" t="s">
        <v>795</v>
      </c>
      <c r="C360" s="155"/>
      <c r="D360" s="157" t="s">
        <v>855</v>
      </c>
      <c r="E360" s="157" t="s">
        <v>855</v>
      </c>
      <c r="F360" s="157" t="s">
        <v>855</v>
      </c>
      <c r="G360" s="157" t="s">
        <v>855</v>
      </c>
      <c r="H360" s="157" t="s">
        <v>855</v>
      </c>
      <c r="I360" s="158">
        <v>846.4</v>
      </c>
      <c r="J360" s="158">
        <v>794.7</v>
      </c>
      <c r="K360" s="158">
        <v>794.7</v>
      </c>
      <c r="L360" s="159">
        <v>26</v>
      </c>
      <c r="M360" s="157" t="s">
        <v>855</v>
      </c>
      <c r="N360" s="157" t="s">
        <v>855</v>
      </c>
      <c r="O360" s="160" t="s">
        <v>855</v>
      </c>
      <c r="P360" s="161">
        <v>1861701.91</v>
      </c>
      <c r="Q360" s="161">
        <v>0</v>
      </c>
      <c r="R360" s="161">
        <v>0</v>
      </c>
      <c r="S360" s="161">
        <v>1861701.91</v>
      </c>
      <c r="T360" s="161">
        <v>2199.5532963137994</v>
      </c>
      <c r="U360" s="161">
        <v>6005.0954631379973</v>
      </c>
      <c r="Y360" s="163"/>
      <c r="Z360" s="163"/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</row>
    <row r="361" spans="1:44" s="162" customFormat="1" ht="36" customHeight="1" x14ac:dyDescent="0.25">
      <c r="A361" s="162">
        <v>1</v>
      </c>
      <c r="B361" s="165">
        <v>319</v>
      </c>
      <c r="C361" s="155" t="s">
        <v>760</v>
      </c>
      <c r="D361" s="157">
        <v>1981</v>
      </c>
      <c r="E361" s="157"/>
      <c r="F361" s="166" t="s">
        <v>261</v>
      </c>
      <c r="G361" s="157">
        <v>2</v>
      </c>
      <c r="H361" s="157" t="s">
        <v>305</v>
      </c>
      <c r="I361" s="161">
        <v>846.4</v>
      </c>
      <c r="J361" s="161">
        <v>794.7</v>
      </c>
      <c r="K361" s="161">
        <v>794.7</v>
      </c>
      <c r="L361" s="167">
        <v>26</v>
      </c>
      <c r="M361" s="157" t="s">
        <v>259</v>
      </c>
      <c r="N361" s="157" t="s">
        <v>263</v>
      </c>
      <c r="O361" s="160" t="s">
        <v>693</v>
      </c>
      <c r="P361" s="161">
        <v>1861701.91</v>
      </c>
      <c r="Q361" s="161">
        <v>0</v>
      </c>
      <c r="R361" s="161">
        <v>0</v>
      </c>
      <c r="S361" s="161">
        <v>1861701.91</v>
      </c>
      <c r="T361" s="161">
        <v>2199.5532963137994</v>
      </c>
      <c r="U361" s="161">
        <v>6005.0954631379973</v>
      </c>
      <c r="V361" s="168">
        <v>6005.0954631379973</v>
      </c>
      <c r="W361" s="168">
        <v>3805.5421668241979</v>
      </c>
      <c r="X361" s="168">
        <f>U361-T361</f>
        <v>3805.5421668241979</v>
      </c>
      <c r="Y361" s="163">
        <v>0</v>
      </c>
      <c r="Z361" s="163">
        <v>0</v>
      </c>
      <c r="AA361" s="163">
        <v>0</v>
      </c>
      <c r="AB361" s="163">
        <v>0</v>
      </c>
      <c r="AC361" s="163">
        <v>0</v>
      </c>
      <c r="AD361" s="163">
        <v>0</v>
      </c>
      <c r="AE361" s="163">
        <v>0</v>
      </c>
      <c r="AF361" s="169">
        <v>0</v>
      </c>
      <c r="AG361" s="163">
        <v>570</v>
      </c>
      <c r="AH361" s="169">
        <f>8917.04*AG361/I361</f>
        <v>6005.0954631379973</v>
      </c>
      <c r="AI361" s="163">
        <v>0</v>
      </c>
      <c r="AJ361" s="163">
        <v>0</v>
      </c>
      <c r="AK361" s="163">
        <v>0</v>
      </c>
      <c r="AL361" s="169">
        <v>0</v>
      </c>
      <c r="AM361" s="163">
        <v>0</v>
      </c>
      <c r="AN361" s="163">
        <v>0</v>
      </c>
      <c r="AO361" s="169">
        <v>0</v>
      </c>
      <c r="AP361" s="163">
        <v>0</v>
      </c>
      <c r="AQ361" s="163">
        <v>0</v>
      </c>
      <c r="AR361" s="163">
        <v>0</v>
      </c>
    </row>
    <row r="362" spans="1:44" s="162" customFormat="1" ht="36" customHeight="1" x14ac:dyDescent="0.25">
      <c r="B362" s="155" t="s">
        <v>796</v>
      </c>
      <c r="C362" s="170"/>
      <c r="D362" s="157" t="s">
        <v>855</v>
      </c>
      <c r="E362" s="157" t="s">
        <v>855</v>
      </c>
      <c r="F362" s="157" t="s">
        <v>855</v>
      </c>
      <c r="G362" s="157" t="s">
        <v>855</v>
      </c>
      <c r="H362" s="157" t="s">
        <v>855</v>
      </c>
      <c r="I362" s="158">
        <v>50658.080000000002</v>
      </c>
      <c r="J362" s="158">
        <v>46583.81</v>
      </c>
      <c r="K362" s="158">
        <v>46463.209999999992</v>
      </c>
      <c r="L362" s="159">
        <v>1648</v>
      </c>
      <c r="M362" s="157" t="s">
        <v>855</v>
      </c>
      <c r="N362" s="157" t="s">
        <v>855</v>
      </c>
      <c r="O362" s="160" t="s">
        <v>855</v>
      </c>
      <c r="P362" s="158">
        <v>44398957.329999998</v>
      </c>
      <c r="Q362" s="158">
        <v>0</v>
      </c>
      <c r="R362" s="158">
        <v>0</v>
      </c>
      <c r="S362" s="158">
        <v>44398957.329999998</v>
      </c>
      <c r="T362" s="161">
        <v>876.44374461092877</v>
      </c>
      <c r="U362" s="161">
        <v>9726.5180697563319</v>
      </c>
      <c r="Y362" s="163"/>
      <c r="Z362" s="163"/>
      <c r="AA362" s="163"/>
      <c r="AB362" s="163"/>
      <c r="AC362" s="163"/>
      <c r="AD362" s="163"/>
      <c r="AE362" s="163"/>
      <c r="AF362" s="163"/>
      <c r="AG362" s="163"/>
      <c r="AH362" s="163"/>
      <c r="AI362" s="163"/>
      <c r="AJ362" s="163"/>
      <c r="AK362" s="163"/>
      <c r="AL362" s="163"/>
      <c r="AM362" s="163"/>
      <c r="AN362" s="163"/>
      <c r="AO362" s="163"/>
      <c r="AP362" s="163"/>
      <c r="AQ362" s="163"/>
      <c r="AR362" s="163"/>
    </row>
    <row r="363" spans="1:44" s="162" customFormat="1" ht="36" customHeight="1" x14ac:dyDescent="0.25">
      <c r="A363" s="162">
        <v>1</v>
      </c>
      <c r="B363" s="165">
        <v>320</v>
      </c>
      <c r="C363" s="155" t="s">
        <v>113</v>
      </c>
      <c r="D363" s="157">
        <v>1973</v>
      </c>
      <c r="E363" s="157"/>
      <c r="F363" s="166" t="s">
        <v>261</v>
      </c>
      <c r="G363" s="157">
        <v>2</v>
      </c>
      <c r="H363" s="157" t="s">
        <v>296</v>
      </c>
      <c r="I363" s="161">
        <v>781.06</v>
      </c>
      <c r="J363" s="161">
        <v>721</v>
      </c>
      <c r="K363" s="161">
        <v>721</v>
      </c>
      <c r="L363" s="167">
        <v>38</v>
      </c>
      <c r="M363" s="157" t="s">
        <v>259</v>
      </c>
      <c r="N363" s="157" t="s">
        <v>263</v>
      </c>
      <c r="O363" s="160" t="s">
        <v>277</v>
      </c>
      <c r="P363" s="161">
        <v>54256.44</v>
      </c>
      <c r="Q363" s="161">
        <v>0</v>
      </c>
      <c r="R363" s="161">
        <v>0</v>
      </c>
      <c r="S363" s="161">
        <v>54256.44</v>
      </c>
      <c r="T363" s="161">
        <v>69.465137121347922</v>
      </c>
      <c r="U363" s="161">
        <v>69.465137121347922</v>
      </c>
      <c r="V363" s="168">
        <v>69.465137121347922</v>
      </c>
      <c r="W363" s="168">
        <v>0</v>
      </c>
      <c r="X363" s="168">
        <f t="shared" ref="X363:X379" si="57">U363-T363</f>
        <v>0</v>
      </c>
      <c r="Y363" s="163">
        <v>0</v>
      </c>
      <c r="Z363" s="163">
        <v>0</v>
      </c>
      <c r="AA363" s="163">
        <v>0</v>
      </c>
      <c r="AB363" s="163">
        <v>0</v>
      </c>
      <c r="AC363" s="163">
        <v>0</v>
      </c>
      <c r="AD363" s="163">
        <v>0</v>
      </c>
      <c r="AE363" s="163">
        <v>0</v>
      </c>
      <c r="AF363" s="169">
        <v>0</v>
      </c>
      <c r="AG363" s="163">
        <v>0</v>
      </c>
      <c r="AH363" s="163">
        <v>0</v>
      </c>
      <c r="AI363" s="163">
        <v>0</v>
      </c>
      <c r="AJ363" s="163">
        <v>0</v>
      </c>
      <c r="AK363" s="163">
        <v>0</v>
      </c>
      <c r="AL363" s="169">
        <v>0</v>
      </c>
      <c r="AM363" s="163">
        <v>0</v>
      </c>
      <c r="AN363" s="163">
        <v>0</v>
      </c>
      <c r="AO363" s="169">
        <v>0</v>
      </c>
      <c r="AP363" s="163">
        <v>0</v>
      </c>
      <c r="AQ363" s="163">
        <v>0</v>
      </c>
      <c r="AR363" s="163">
        <v>0</v>
      </c>
    </row>
    <row r="364" spans="1:44" s="162" customFormat="1" ht="36" customHeight="1" x14ac:dyDescent="0.25">
      <c r="A364" s="162">
        <v>1</v>
      </c>
      <c r="B364" s="165">
        <v>321</v>
      </c>
      <c r="C364" s="155" t="s">
        <v>116</v>
      </c>
      <c r="D364" s="157">
        <v>1972</v>
      </c>
      <c r="E364" s="157"/>
      <c r="F364" s="166" t="s">
        <v>261</v>
      </c>
      <c r="G364" s="157">
        <v>2</v>
      </c>
      <c r="H364" s="157" t="s">
        <v>296</v>
      </c>
      <c r="I364" s="161">
        <v>788.14</v>
      </c>
      <c r="J364" s="161">
        <v>731.68</v>
      </c>
      <c r="K364" s="161">
        <v>731.68</v>
      </c>
      <c r="L364" s="167">
        <v>38</v>
      </c>
      <c r="M364" s="157" t="s">
        <v>259</v>
      </c>
      <c r="N364" s="157" t="s">
        <v>263</v>
      </c>
      <c r="O364" s="160" t="s">
        <v>277</v>
      </c>
      <c r="P364" s="161">
        <v>2480548.0700000003</v>
      </c>
      <c r="Q364" s="161">
        <v>0</v>
      </c>
      <c r="R364" s="161">
        <v>0</v>
      </c>
      <c r="S364" s="161">
        <v>2480548.0700000003</v>
      </c>
      <c r="T364" s="161">
        <v>3147.3444692567314</v>
      </c>
      <c r="U364" s="161">
        <v>6980.077978024211</v>
      </c>
      <c r="V364" s="168">
        <v>6980.077978024211</v>
      </c>
      <c r="W364" s="168">
        <v>3832.7335087674796</v>
      </c>
      <c r="X364" s="168">
        <f t="shared" si="57"/>
        <v>3832.7335087674796</v>
      </c>
      <c r="Y364" s="163">
        <v>0</v>
      </c>
      <c r="Z364" s="163">
        <v>0</v>
      </c>
      <c r="AA364" s="163">
        <v>0</v>
      </c>
      <c r="AB364" s="163">
        <v>0</v>
      </c>
      <c r="AC364" s="163">
        <v>0</v>
      </c>
      <c r="AD364" s="163">
        <v>0</v>
      </c>
      <c r="AE364" s="163">
        <v>0</v>
      </c>
      <c r="AF364" s="169">
        <v>0</v>
      </c>
      <c r="AG364" s="163">
        <v>616.94000000000005</v>
      </c>
      <c r="AH364" s="169">
        <f t="shared" ref="AH364:AH368" si="58">8917.04*AG364/I364</f>
        <v>6980.077978024211</v>
      </c>
      <c r="AI364" s="163">
        <v>0</v>
      </c>
      <c r="AJ364" s="163">
        <v>0</v>
      </c>
      <c r="AK364" s="163">
        <v>0</v>
      </c>
      <c r="AL364" s="169">
        <v>0</v>
      </c>
      <c r="AM364" s="163">
        <v>0</v>
      </c>
      <c r="AN364" s="163">
        <v>0</v>
      </c>
      <c r="AO364" s="169">
        <v>0</v>
      </c>
      <c r="AP364" s="163">
        <v>0</v>
      </c>
      <c r="AQ364" s="163">
        <v>0</v>
      </c>
      <c r="AR364" s="163">
        <v>0</v>
      </c>
    </row>
    <row r="365" spans="1:44" s="162" customFormat="1" ht="36" customHeight="1" x14ac:dyDescent="0.25">
      <c r="A365" s="162">
        <v>1</v>
      </c>
      <c r="B365" s="165">
        <v>322</v>
      </c>
      <c r="C365" s="155" t="s">
        <v>112</v>
      </c>
      <c r="D365" s="157">
        <v>1969</v>
      </c>
      <c r="E365" s="157"/>
      <c r="F365" s="166" t="s">
        <v>261</v>
      </c>
      <c r="G365" s="157">
        <v>2</v>
      </c>
      <c r="H365" s="157" t="s">
        <v>296</v>
      </c>
      <c r="I365" s="161">
        <v>399.42</v>
      </c>
      <c r="J365" s="161">
        <v>370.5</v>
      </c>
      <c r="K365" s="161">
        <v>370.5</v>
      </c>
      <c r="L365" s="167">
        <v>15</v>
      </c>
      <c r="M365" s="157" t="s">
        <v>259</v>
      </c>
      <c r="N365" s="157" t="s">
        <v>263</v>
      </c>
      <c r="O365" s="160" t="s">
        <v>277</v>
      </c>
      <c r="P365" s="161">
        <v>1443898.48</v>
      </c>
      <c r="Q365" s="161">
        <v>0</v>
      </c>
      <c r="R365" s="161">
        <v>0</v>
      </c>
      <c r="S365" s="161">
        <v>1443898.48</v>
      </c>
      <c r="T365" s="161">
        <v>3614.9879325021279</v>
      </c>
      <c r="U365" s="161">
        <v>7599.4201992889693</v>
      </c>
      <c r="V365" s="168">
        <v>7599.4201992889693</v>
      </c>
      <c r="W365" s="168">
        <v>3984.4322667868414</v>
      </c>
      <c r="X365" s="168">
        <f t="shared" si="57"/>
        <v>3984.4322667868414</v>
      </c>
      <c r="Y365" s="163">
        <v>0</v>
      </c>
      <c r="Z365" s="163">
        <v>0</v>
      </c>
      <c r="AA365" s="163">
        <v>0</v>
      </c>
      <c r="AB365" s="163">
        <v>0</v>
      </c>
      <c r="AC365" s="163">
        <v>0</v>
      </c>
      <c r="AD365" s="163">
        <v>0</v>
      </c>
      <c r="AE365" s="163">
        <v>0</v>
      </c>
      <c r="AF365" s="169">
        <v>0</v>
      </c>
      <c r="AG365" s="163">
        <v>340.4</v>
      </c>
      <c r="AH365" s="169">
        <f t="shared" si="58"/>
        <v>7599.4201992889693</v>
      </c>
      <c r="AI365" s="163">
        <v>0</v>
      </c>
      <c r="AJ365" s="163">
        <v>0</v>
      </c>
      <c r="AK365" s="163">
        <v>0</v>
      </c>
      <c r="AL365" s="169">
        <v>0</v>
      </c>
      <c r="AM365" s="163">
        <v>0</v>
      </c>
      <c r="AN365" s="163">
        <v>0</v>
      </c>
      <c r="AO365" s="169">
        <v>0</v>
      </c>
      <c r="AP365" s="163">
        <v>0</v>
      </c>
      <c r="AQ365" s="163">
        <v>0</v>
      </c>
      <c r="AR365" s="163">
        <v>0</v>
      </c>
    </row>
    <row r="366" spans="1:44" s="162" customFormat="1" ht="36" customHeight="1" x14ac:dyDescent="0.25">
      <c r="A366" s="162">
        <v>1</v>
      </c>
      <c r="B366" s="165">
        <v>323</v>
      </c>
      <c r="C366" s="155" t="s">
        <v>114</v>
      </c>
      <c r="D366" s="157">
        <v>1972</v>
      </c>
      <c r="E366" s="157"/>
      <c r="F366" s="166" t="s">
        <v>280</v>
      </c>
      <c r="G366" s="157">
        <v>5</v>
      </c>
      <c r="H366" s="157" t="s">
        <v>344</v>
      </c>
      <c r="I366" s="161">
        <v>5806.44</v>
      </c>
      <c r="J366" s="161">
        <v>4487.95</v>
      </c>
      <c r="K366" s="161">
        <v>4487.95</v>
      </c>
      <c r="L366" s="167">
        <v>211</v>
      </c>
      <c r="M366" s="157" t="s">
        <v>259</v>
      </c>
      <c r="N366" s="157" t="s">
        <v>263</v>
      </c>
      <c r="O366" s="160" t="s">
        <v>278</v>
      </c>
      <c r="P366" s="161">
        <v>4557103.54</v>
      </c>
      <c r="Q366" s="161">
        <v>0</v>
      </c>
      <c r="R366" s="161">
        <v>0</v>
      </c>
      <c r="S366" s="161">
        <v>4557103.54</v>
      </c>
      <c r="T366" s="161">
        <v>784.83606822769207</v>
      </c>
      <c r="U366" s="161">
        <v>1897.3765198641513</v>
      </c>
      <c r="V366" s="168">
        <v>1897.3765198641513</v>
      </c>
      <c r="W366" s="168">
        <v>1112.5404516364592</v>
      </c>
      <c r="X366" s="168">
        <f t="shared" si="57"/>
        <v>1112.5404516364592</v>
      </c>
      <c r="Y366" s="163">
        <v>0</v>
      </c>
      <c r="Z366" s="163">
        <v>0</v>
      </c>
      <c r="AA366" s="163">
        <v>0</v>
      </c>
      <c r="AB366" s="163">
        <v>0</v>
      </c>
      <c r="AC366" s="163">
        <v>0</v>
      </c>
      <c r="AD366" s="163">
        <v>0</v>
      </c>
      <c r="AE366" s="163">
        <v>0</v>
      </c>
      <c r="AF366" s="169">
        <v>0</v>
      </c>
      <c r="AG366" s="163">
        <v>1235.5</v>
      </c>
      <c r="AH366" s="169">
        <f t="shared" si="58"/>
        <v>1897.3765198641513</v>
      </c>
      <c r="AI366" s="163">
        <v>0</v>
      </c>
      <c r="AJ366" s="163">
        <v>0</v>
      </c>
      <c r="AK366" s="163">
        <v>0</v>
      </c>
      <c r="AL366" s="169">
        <v>0</v>
      </c>
      <c r="AM366" s="163">
        <v>0</v>
      </c>
      <c r="AN366" s="163">
        <v>0</v>
      </c>
      <c r="AO366" s="169">
        <v>0</v>
      </c>
      <c r="AP366" s="163">
        <v>0</v>
      </c>
      <c r="AQ366" s="163">
        <v>0</v>
      </c>
      <c r="AR366" s="163">
        <v>0</v>
      </c>
    </row>
    <row r="367" spans="1:44" s="162" customFormat="1" ht="36" customHeight="1" x14ac:dyDescent="0.25">
      <c r="A367" s="162">
        <v>1</v>
      </c>
      <c r="B367" s="165">
        <v>324</v>
      </c>
      <c r="C367" s="155" t="s">
        <v>115</v>
      </c>
      <c r="D367" s="157">
        <v>1973</v>
      </c>
      <c r="E367" s="157"/>
      <c r="F367" s="166" t="s">
        <v>280</v>
      </c>
      <c r="G367" s="157">
        <v>5</v>
      </c>
      <c r="H367" s="157" t="s">
        <v>363</v>
      </c>
      <c r="I367" s="161">
        <v>6042.57</v>
      </c>
      <c r="J367" s="161">
        <v>6042.57</v>
      </c>
      <c r="K367" s="161">
        <v>6042.57</v>
      </c>
      <c r="L367" s="167">
        <v>176</v>
      </c>
      <c r="M367" s="157" t="s">
        <v>259</v>
      </c>
      <c r="N367" s="157" t="s">
        <v>263</v>
      </c>
      <c r="O367" s="160" t="s">
        <v>278</v>
      </c>
      <c r="P367" s="161">
        <v>4223582.3699999992</v>
      </c>
      <c r="Q367" s="161">
        <v>0</v>
      </c>
      <c r="R367" s="161">
        <v>0</v>
      </c>
      <c r="S367" s="161">
        <v>4223582.3699999992</v>
      </c>
      <c r="T367" s="161">
        <v>698.97119437590288</v>
      </c>
      <c r="U367" s="161">
        <v>1636.8204964443939</v>
      </c>
      <c r="V367" s="168">
        <v>1636.8204964443939</v>
      </c>
      <c r="W367" s="168">
        <v>937.84930206849106</v>
      </c>
      <c r="X367" s="168">
        <f t="shared" si="57"/>
        <v>937.84930206849106</v>
      </c>
      <c r="Y367" s="163">
        <v>0</v>
      </c>
      <c r="Z367" s="163">
        <v>0</v>
      </c>
      <c r="AA367" s="163">
        <v>0</v>
      </c>
      <c r="AB367" s="163">
        <v>0</v>
      </c>
      <c r="AC367" s="163">
        <v>0</v>
      </c>
      <c r="AD367" s="163">
        <v>0</v>
      </c>
      <c r="AE367" s="163">
        <v>0</v>
      </c>
      <c r="AF367" s="169">
        <v>0</v>
      </c>
      <c r="AG367" s="163">
        <v>1109.18</v>
      </c>
      <c r="AH367" s="169">
        <f t="shared" si="58"/>
        <v>1636.8204964443939</v>
      </c>
      <c r="AI367" s="163">
        <v>0</v>
      </c>
      <c r="AJ367" s="163">
        <v>0</v>
      </c>
      <c r="AK367" s="163">
        <v>0</v>
      </c>
      <c r="AL367" s="169">
        <v>0</v>
      </c>
      <c r="AM367" s="163">
        <v>0</v>
      </c>
      <c r="AN367" s="163">
        <v>0</v>
      </c>
      <c r="AO367" s="169">
        <v>0</v>
      </c>
      <c r="AP367" s="163">
        <v>0</v>
      </c>
      <c r="AQ367" s="163">
        <v>0</v>
      </c>
      <c r="AR367" s="163">
        <v>0</v>
      </c>
    </row>
    <row r="368" spans="1:44" s="162" customFormat="1" ht="36" customHeight="1" x14ac:dyDescent="0.25">
      <c r="A368" s="162">
        <v>1</v>
      </c>
      <c r="B368" s="165">
        <v>325</v>
      </c>
      <c r="C368" s="155" t="s">
        <v>117</v>
      </c>
      <c r="D368" s="157">
        <v>1973</v>
      </c>
      <c r="E368" s="157"/>
      <c r="F368" s="166" t="s">
        <v>261</v>
      </c>
      <c r="G368" s="157">
        <v>2</v>
      </c>
      <c r="H368" s="157" t="s">
        <v>296</v>
      </c>
      <c r="I368" s="161">
        <v>787.52</v>
      </c>
      <c r="J368" s="161">
        <v>787.52</v>
      </c>
      <c r="K368" s="161">
        <v>787.52</v>
      </c>
      <c r="L368" s="167">
        <v>30</v>
      </c>
      <c r="M368" s="157" t="s">
        <v>259</v>
      </c>
      <c r="N368" s="157" t="s">
        <v>263</v>
      </c>
      <c r="O368" s="160" t="s">
        <v>278</v>
      </c>
      <c r="P368" s="161">
        <v>3024337.71</v>
      </c>
      <c r="Q368" s="161">
        <v>0</v>
      </c>
      <c r="R368" s="161">
        <v>0</v>
      </c>
      <c r="S368" s="161">
        <v>3024337.71</v>
      </c>
      <c r="T368" s="161">
        <v>3840.3313058715971</v>
      </c>
      <c r="U368" s="161">
        <v>7231.8471627387253</v>
      </c>
      <c r="V368" s="168">
        <v>7231.8471627387253</v>
      </c>
      <c r="W368" s="168">
        <v>3391.5158568671282</v>
      </c>
      <c r="X368" s="168">
        <f t="shared" si="57"/>
        <v>3391.5158568671282</v>
      </c>
      <c r="Y368" s="163">
        <v>0</v>
      </c>
      <c r="Z368" s="163">
        <v>0</v>
      </c>
      <c r="AA368" s="163">
        <v>0</v>
      </c>
      <c r="AB368" s="163">
        <v>0</v>
      </c>
      <c r="AC368" s="163">
        <v>0</v>
      </c>
      <c r="AD368" s="163">
        <v>0</v>
      </c>
      <c r="AE368" s="163">
        <v>0</v>
      </c>
      <c r="AF368" s="169">
        <v>0</v>
      </c>
      <c r="AG368" s="163">
        <v>638.69000000000005</v>
      </c>
      <c r="AH368" s="169">
        <f t="shared" si="58"/>
        <v>7231.8471627387253</v>
      </c>
      <c r="AI368" s="163">
        <v>0</v>
      </c>
      <c r="AJ368" s="163">
        <v>0</v>
      </c>
      <c r="AK368" s="163">
        <v>0</v>
      </c>
      <c r="AL368" s="169">
        <v>0</v>
      </c>
      <c r="AM368" s="163">
        <v>0</v>
      </c>
      <c r="AN368" s="163">
        <v>0</v>
      </c>
      <c r="AO368" s="169">
        <v>0</v>
      </c>
      <c r="AP368" s="163">
        <v>0</v>
      </c>
      <c r="AQ368" s="163">
        <v>0</v>
      </c>
      <c r="AR368" s="163">
        <v>0</v>
      </c>
    </row>
    <row r="369" spans="1:44" s="162" customFormat="1" ht="36" customHeight="1" x14ac:dyDescent="0.25">
      <c r="A369" s="162">
        <v>1</v>
      </c>
      <c r="B369" s="165">
        <v>326</v>
      </c>
      <c r="C369" s="155" t="s">
        <v>1175</v>
      </c>
      <c r="D369" s="157" t="s">
        <v>302</v>
      </c>
      <c r="E369" s="157"/>
      <c r="F369" s="166" t="s">
        <v>261</v>
      </c>
      <c r="G369" s="157" t="s">
        <v>344</v>
      </c>
      <c r="H369" s="157" t="s">
        <v>363</v>
      </c>
      <c r="I369" s="161">
        <v>5104.3599999999997</v>
      </c>
      <c r="J369" s="161">
        <v>5104.3599999999997</v>
      </c>
      <c r="K369" s="161">
        <v>5104.3599999999997</v>
      </c>
      <c r="L369" s="167">
        <v>159</v>
      </c>
      <c r="M369" s="157" t="s">
        <v>259</v>
      </c>
      <c r="N369" s="157" t="s">
        <v>263</v>
      </c>
      <c r="O369" s="160" t="s">
        <v>1261</v>
      </c>
      <c r="P369" s="161">
        <v>5566366.3600000003</v>
      </c>
      <c r="Q369" s="161">
        <v>0</v>
      </c>
      <c r="R369" s="161">
        <v>0</v>
      </c>
      <c r="S369" s="161">
        <v>5566366.3600000003</v>
      </c>
      <c r="T369" s="161">
        <v>1090.5121033782884</v>
      </c>
      <c r="U369" s="161">
        <v>3917.0977407549635</v>
      </c>
      <c r="V369" s="168">
        <v>3917.0977407549635</v>
      </c>
      <c r="W369" s="168">
        <v>2826.5856373766751</v>
      </c>
      <c r="X369" s="168">
        <f t="shared" si="57"/>
        <v>2826.5856373766751</v>
      </c>
      <c r="Y369" s="163">
        <v>0</v>
      </c>
      <c r="Z369" s="163">
        <v>0</v>
      </c>
      <c r="AA369" s="163">
        <v>0</v>
      </c>
      <c r="AB369" s="163">
        <v>0</v>
      </c>
      <c r="AC369" s="163">
        <v>0</v>
      </c>
      <c r="AD369" s="163">
        <v>0</v>
      </c>
      <c r="AE369" s="163">
        <v>0</v>
      </c>
      <c r="AF369" s="169">
        <v>0</v>
      </c>
      <c r="AG369" s="163">
        <v>0</v>
      </c>
      <c r="AH369" s="163">
        <v>0</v>
      </c>
      <c r="AI369" s="163">
        <v>0</v>
      </c>
      <c r="AJ369" s="163">
        <v>0</v>
      </c>
      <c r="AK369" s="163">
        <v>2836.8</v>
      </c>
      <c r="AL369" s="169">
        <f>7048.18*AK369/I369</f>
        <v>3917.0977407549635</v>
      </c>
      <c r="AM369" s="163">
        <v>0</v>
      </c>
      <c r="AN369" s="163">
        <v>0</v>
      </c>
      <c r="AO369" s="169">
        <v>0</v>
      </c>
      <c r="AP369" s="163">
        <v>0</v>
      </c>
      <c r="AQ369" s="163">
        <v>0</v>
      </c>
      <c r="AR369" s="163">
        <v>0</v>
      </c>
    </row>
    <row r="370" spans="1:44" s="162" customFormat="1" ht="36" customHeight="1" x14ac:dyDescent="0.25">
      <c r="A370" s="162">
        <v>1</v>
      </c>
      <c r="B370" s="165">
        <v>327</v>
      </c>
      <c r="C370" s="155" t="s">
        <v>1176</v>
      </c>
      <c r="D370" s="157">
        <v>1973</v>
      </c>
      <c r="E370" s="157"/>
      <c r="F370" s="166" t="s">
        <v>311</v>
      </c>
      <c r="G370" s="157">
        <v>5</v>
      </c>
      <c r="H370" s="157" t="s">
        <v>363</v>
      </c>
      <c r="I370" s="161">
        <v>6039.17</v>
      </c>
      <c r="J370" s="161">
        <v>6039.17</v>
      </c>
      <c r="K370" s="161">
        <v>6039.17</v>
      </c>
      <c r="L370" s="167">
        <v>184</v>
      </c>
      <c r="M370" s="157" t="s">
        <v>259</v>
      </c>
      <c r="N370" s="157" t="s">
        <v>263</v>
      </c>
      <c r="O370" s="160" t="s">
        <v>1262</v>
      </c>
      <c r="P370" s="161">
        <v>4137160</v>
      </c>
      <c r="Q370" s="161">
        <v>0</v>
      </c>
      <c r="R370" s="161">
        <v>0</v>
      </c>
      <c r="S370" s="161">
        <v>4137160</v>
      </c>
      <c r="T370" s="161">
        <v>685.05440317129671</v>
      </c>
      <c r="U370" s="161">
        <v>1711.8492549141686</v>
      </c>
      <c r="V370" s="168">
        <v>1711.8492549141686</v>
      </c>
      <c r="W370" s="168">
        <v>1026.7948517428717</v>
      </c>
      <c r="X370" s="168">
        <f t="shared" si="57"/>
        <v>1026.7948517428717</v>
      </c>
      <c r="Y370" s="163">
        <v>0</v>
      </c>
      <c r="Z370" s="163">
        <v>0</v>
      </c>
      <c r="AA370" s="163">
        <v>0</v>
      </c>
      <c r="AB370" s="163">
        <v>0</v>
      </c>
      <c r="AC370" s="163">
        <v>0</v>
      </c>
      <c r="AD370" s="163">
        <v>0</v>
      </c>
      <c r="AE370" s="163">
        <v>0</v>
      </c>
      <c r="AF370" s="169">
        <v>0</v>
      </c>
      <c r="AG370" s="163">
        <v>1159.3699999999999</v>
      </c>
      <c r="AH370" s="169">
        <f t="shared" ref="AH370:AH372" si="59">8917.04*AG370/I370</f>
        <v>1711.8492549141686</v>
      </c>
      <c r="AI370" s="163">
        <v>0</v>
      </c>
      <c r="AJ370" s="163">
        <v>0</v>
      </c>
      <c r="AK370" s="163">
        <v>0</v>
      </c>
      <c r="AL370" s="169">
        <v>0</v>
      </c>
      <c r="AM370" s="163">
        <v>0</v>
      </c>
      <c r="AN370" s="163">
        <v>0</v>
      </c>
      <c r="AO370" s="169">
        <v>0</v>
      </c>
      <c r="AP370" s="163">
        <v>0</v>
      </c>
      <c r="AQ370" s="163">
        <v>0</v>
      </c>
      <c r="AR370" s="163">
        <v>0</v>
      </c>
    </row>
    <row r="371" spans="1:44" s="162" customFormat="1" ht="36" customHeight="1" x14ac:dyDescent="0.25">
      <c r="A371" s="162">
        <v>1</v>
      </c>
      <c r="B371" s="165">
        <v>328</v>
      </c>
      <c r="C371" s="155" t="s">
        <v>1177</v>
      </c>
      <c r="D371" s="157">
        <v>1974</v>
      </c>
      <c r="E371" s="157"/>
      <c r="F371" s="166" t="s">
        <v>280</v>
      </c>
      <c r="G371" s="157">
        <v>5</v>
      </c>
      <c r="H371" s="157" t="s">
        <v>301</v>
      </c>
      <c r="I371" s="161">
        <v>4571.8999999999996</v>
      </c>
      <c r="J371" s="161">
        <v>3098.1</v>
      </c>
      <c r="K371" s="161">
        <v>3098.1</v>
      </c>
      <c r="L371" s="167">
        <v>119</v>
      </c>
      <c r="M371" s="157" t="s">
        <v>259</v>
      </c>
      <c r="N371" s="157" t="s">
        <v>263</v>
      </c>
      <c r="O371" s="160" t="s">
        <v>1283</v>
      </c>
      <c r="P371" s="161">
        <v>2786718.1</v>
      </c>
      <c r="Q371" s="161">
        <v>0</v>
      </c>
      <c r="R371" s="161">
        <v>0</v>
      </c>
      <c r="S371" s="161">
        <v>2786718.1</v>
      </c>
      <c r="T371" s="161">
        <v>609.53172641571348</v>
      </c>
      <c r="U371" s="161">
        <v>1492.0570441173256</v>
      </c>
      <c r="V371" s="168">
        <v>1492.0570441173256</v>
      </c>
      <c r="W371" s="168">
        <v>882.52531770161215</v>
      </c>
      <c r="X371" s="168">
        <f t="shared" si="57"/>
        <v>882.52531770161215</v>
      </c>
      <c r="Y371" s="163">
        <v>0</v>
      </c>
      <c r="Z371" s="163">
        <v>0</v>
      </c>
      <c r="AA371" s="163">
        <v>0</v>
      </c>
      <c r="AB371" s="163">
        <v>0</v>
      </c>
      <c r="AC371" s="163">
        <v>0</v>
      </c>
      <c r="AD371" s="163">
        <v>0</v>
      </c>
      <c r="AE371" s="163">
        <v>0</v>
      </c>
      <c r="AF371" s="169">
        <v>0</v>
      </c>
      <c r="AG371" s="163">
        <v>765</v>
      </c>
      <c r="AH371" s="169">
        <f t="shared" si="59"/>
        <v>1492.0570441173256</v>
      </c>
      <c r="AI371" s="163">
        <v>0</v>
      </c>
      <c r="AJ371" s="163">
        <v>0</v>
      </c>
      <c r="AK371" s="163">
        <v>0</v>
      </c>
      <c r="AL371" s="169">
        <v>0</v>
      </c>
      <c r="AM371" s="163">
        <v>0</v>
      </c>
      <c r="AN371" s="163">
        <v>0</v>
      </c>
      <c r="AO371" s="169">
        <v>0</v>
      </c>
      <c r="AP371" s="163">
        <v>0</v>
      </c>
      <c r="AQ371" s="163">
        <v>0</v>
      </c>
      <c r="AR371" s="163">
        <v>0</v>
      </c>
    </row>
    <row r="372" spans="1:44" s="162" customFormat="1" ht="36" customHeight="1" x14ac:dyDescent="0.25">
      <c r="A372" s="162">
        <v>1</v>
      </c>
      <c r="B372" s="165">
        <v>329</v>
      </c>
      <c r="C372" s="155" t="s">
        <v>1178</v>
      </c>
      <c r="D372" s="157">
        <v>1966</v>
      </c>
      <c r="E372" s="157"/>
      <c r="F372" s="166" t="s">
        <v>280</v>
      </c>
      <c r="G372" s="157">
        <v>2</v>
      </c>
      <c r="H372" s="157" t="s">
        <v>305</v>
      </c>
      <c r="I372" s="161">
        <v>418.6</v>
      </c>
      <c r="J372" s="161">
        <v>418.6</v>
      </c>
      <c r="K372" s="161">
        <v>418.6</v>
      </c>
      <c r="L372" s="167">
        <v>29</v>
      </c>
      <c r="M372" s="157" t="s">
        <v>259</v>
      </c>
      <c r="N372" s="157" t="s">
        <v>263</v>
      </c>
      <c r="O372" s="160" t="s">
        <v>1283</v>
      </c>
      <c r="P372" s="161">
        <v>1749750.39</v>
      </c>
      <c r="Q372" s="161">
        <v>0</v>
      </c>
      <c r="R372" s="161">
        <v>0</v>
      </c>
      <c r="S372" s="161">
        <v>1749750.39</v>
      </c>
      <c r="T372" s="161">
        <v>4180.0057095078828</v>
      </c>
      <c r="U372" s="161">
        <v>9726.5180697563319</v>
      </c>
      <c r="V372" s="168">
        <v>9726.5180697563319</v>
      </c>
      <c r="W372" s="168">
        <v>5546.5123602484491</v>
      </c>
      <c r="X372" s="168">
        <f t="shared" si="57"/>
        <v>5546.5123602484491</v>
      </c>
      <c r="Y372" s="163">
        <v>0</v>
      </c>
      <c r="Z372" s="163">
        <v>0</v>
      </c>
      <c r="AA372" s="163">
        <v>0</v>
      </c>
      <c r="AB372" s="163">
        <v>0</v>
      </c>
      <c r="AC372" s="163">
        <v>0</v>
      </c>
      <c r="AD372" s="163">
        <v>0</v>
      </c>
      <c r="AE372" s="163">
        <v>0</v>
      </c>
      <c r="AF372" s="169">
        <v>0</v>
      </c>
      <c r="AG372" s="163">
        <v>456.6</v>
      </c>
      <c r="AH372" s="169">
        <f t="shared" si="59"/>
        <v>9726.5180697563319</v>
      </c>
      <c r="AI372" s="163">
        <v>0</v>
      </c>
      <c r="AJ372" s="163">
        <v>0</v>
      </c>
      <c r="AK372" s="163">
        <v>0</v>
      </c>
      <c r="AL372" s="169">
        <v>0</v>
      </c>
      <c r="AM372" s="163">
        <v>0</v>
      </c>
      <c r="AN372" s="163">
        <v>0</v>
      </c>
      <c r="AO372" s="169">
        <v>0</v>
      </c>
      <c r="AP372" s="163">
        <v>0</v>
      </c>
      <c r="AQ372" s="163">
        <v>0</v>
      </c>
      <c r="AR372" s="163">
        <v>0</v>
      </c>
    </row>
    <row r="373" spans="1:44" s="162" customFormat="1" ht="36" customHeight="1" x14ac:dyDescent="0.25">
      <c r="A373" s="162">
        <v>1</v>
      </c>
      <c r="B373" s="165">
        <v>330</v>
      </c>
      <c r="C373" s="155" t="s">
        <v>1179</v>
      </c>
      <c r="D373" s="157">
        <v>1987</v>
      </c>
      <c r="E373" s="157"/>
      <c r="F373" s="166" t="s">
        <v>261</v>
      </c>
      <c r="G373" s="157">
        <v>2</v>
      </c>
      <c r="H373" s="157" t="s">
        <v>305</v>
      </c>
      <c r="I373" s="161">
        <v>1448.2</v>
      </c>
      <c r="J373" s="161">
        <v>1448.2</v>
      </c>
      <c r="K373" s="161">
        <v>1448.2</v>
      </c>
      <c r="L373" s="167">
        <v>53</v>
      </c>
      <c r="M373" s="157" t="s">
        <v>259</v>
      </c>
      <c r="N373" s="157" t="s">
        <v>263</v>
      </c>
      <c r="O373" s="160" t="s">
        <v>1284</v>
      </c>
      <c r="P373" s="161">
        <v>119132.15</v>
      </c>
      <c r="Q373" s="161">
        <v>0</v>
      </c>
      <c r="R373" s="161">
        <v>0</v>
      </c>
      <c r="S373" s="161">
        <v>119132.15</v>
      </c>
      <c r="T373" s="161">
        <v>82.262222068775031</v>
      </c>
      <c r="U373" s="161">
        <v>113.09</v>
      </c>
      <c r="V373" s="168">
        <v>113.09</v>
      </c>
      <c r="W373" s="168">
        <v>30.827777931224972</v>
      </c>
      <c r="X373" s="168">
        <f t="shared" si="57"/>
        <v>30.827777931224972</v>
      </c>
      <c r="Y373" s="163">
        <v>113.09</v>
      </c>
      <c r="Z373" s="163">
        <v>0</v>
      </c>
      <c r="AA373" s="163">
        <v>0</v>
      </c>
      <c r="AB373" s="163">
        <v>0</v>
      </c>
      <c r="AC373" s="163">
        <v>0</v>
      </c>
      <c r="AD373" s="163">
        <v>0</v>
      </c>
      <c r="AE373" s="163">
        <v>0</v>
      </c>
      <c r="AF373" s="169">
        <v>0</v>
      </c>
      <c r="AG373" s="163">
        <v>0</v>
      </c>
      <c r="AH373" s="163">
        <v>0</v>
      </c>
      <c r="AI373" s="163">
        <v>0</v>
      </c>
      <c r="AJ373" s="163">
        <v>0</v>
      </c>
      <c r="AK373" s="163">
        <v>0</v>
      </c>
      <c r="AL373" s="169">
        <v>0</v>
      </c>
      <c r="AM373" s="163">
        <v>0</v>
      </c>
      <c r="AN373" s="163">
        <v>0</v>
      </c>
      <c r="AO373" s="169">
        <v>0</v>
      </c>
      <c r="AP373" s="163">
        <v>0</v>
      </c>
      <c r="AQ373" s="163">
        <v>0</v>
      </c>
      <c r="AR373" s="163">
        <v>0</v>
      </c>
    </row>
    <row r="374" spans="1:44" s="162" customFormat="1" ht="36" customHeight="1" x14ac:dyDescent="0.25">
      <c r="A374" s="162">
        <v>1</v>
      </c>
      <c r="B374" s="165">
        <v>331</v>
      </c>
      <c r="C374" s="155" t="s">
        <v>1180</v>
      </c>
      <c r="D374" s="157">
        <v>1978</v>
      </c>
      <c r="E374" s="157"/>
      <c r="F374" s="166" t="s">
        <v>311</v>
      </c>
      <c r="G374" s="157">
        <v>5</v>
      </c>
      <c r="H374" s="157" t="s">
        <v>2189</v>
      </c>
      <c r="I374" s="161">
        <v>7971.79</v>
      </c>
      <c r="J374" s="161">
        <v>7971.79</v>
      </c>
      <c r="K374" s="161">
        <v>7971.79</v>
      </c>
      <c r="L374" s="167">
        <v>264</v>
      </c>
      <c r="M374" s="157" t="s">
        <v>259</v>
      </c>
      <c r="N374" s="157" t="s">
        <v>263</v>
      </c>
      <c r="O374" s="160" t="s">
        <v>1284</v>
      </c>
      <c r="P374" s="161">
        <v>6270786.4399999995</v>
      </c>
      <c r="Q374" s="161">
        <v>0</v>
      </c>
      <c r="R374" s="161">
        <v>0</v>
      </c>
      <c r="S374" s="161">
        <v>6270786.4399999995</v>
      </c>
      <c r="T374" s="161">
        <v>786.6221312904629</v>
      </c>
      <c r="U374" s="161">
        <v>1714.349455366988</v>
      </c>
      <c r="V374" s="168">
        <v>1714.349455366988</v>
      </c>
      <c r="W374" s="168">
        <v>927.72732407652506</v>
      </c>
      <c r="X374" s="168">
        <f t="shared" si="57"/>
        <v>927.72732407652506</v>
      </c>
      <c r="Y374" s="163">
        <v>0</v>
      </c>
      <c r="Z374" s="163">
        <v>0</v>
      </c>
      <c r="AA374" s="163">
        <v>0</v>
      </c>
      <c r="AB374" s="163">
        <v>0</v>
      </c>
      <c r="AC374" s="163">
        <v>0</v>
      </c>
      <c r="AD374" s="163">
        <v>0</v>
      </c>
      <c r="AE374" s="163">
        <v>0</v>
      </c>
      <c r="AF374" s="169">
        <v>0</v>
      </c>
      <c r="AG374" s="163">
        <v>1532.62</v>
      </c>
      <c r="AH374" s="169">
        <f t="shared" ref="AH374:AH376" si="60">8917.04*AG374/I374</f>
        <v>1714.349455366988</v>
      </c>
      <c r="AI374" s="163">
        <v>0</v>
      </c>
      <c r="AJ374" s="163">
        <v>0</v>
      </c>
      <c r="AK374" s="163">
        <v>0</v>
      </c>
      <c r="AL374" s="169">
        <v>0</v>
      </c>
      <c r="AM374" s="163">
        <v>0</v>
      </c>
      <c r="AN374" s="163">
        <v>0</v>
      </c>
      <c r="AO374" s="169">
        <v>0</v>
      </c>
      <c r="AP374" s="163">
        <v>0</v>
      </c>
      <c r="AQ374" s="163">
        <v>0</v>
      </c>
      <c r="AR374" s="163">
        <v>0</v>
      </c>
    </row>
    <row r="375" spans="1:44" s="162" customFormat="1" ht="36" customHeight="1" x14ac:dyDescent="0.25">
      <c r="A375" s="162">
        <v>1</v>
      </c>
      <c r="B375" s="165">
        <v>332</v>
      </c>
      <c r="C375" s="155" t="s">
        <v>1507</v>
      </c>
      <c r="D375" s="157">
        <v>1977</v>
      </c>
      <c r="E375" s="157"/>
      <c r="F375" s="166" t="s">
        <v>1524</v>
      </c>
      <c r="G375" s="157">
        <v>2</v>
      </c>
      <c r="H375" s="157" t="s">
        <v>305</v>
      </c>
      <c r="I375" s="161">
        <v>982.4</v>
      </c>
      <c r="J375" s="161">
        <v>564.1</v>
      </c>
      <c r="K375" s="161">
        <v>564.1</v>
      </c>
      <c r="L375" s="167">
        <v>46</v>
      </c>
      <c r="M375" s="157" t="s">
        <v>259</v>
      </c>
      <c r="N375" s="157" t="s">
        <v>263</v>
      </c>
      <c r="O375" s="160" t="s">
        <v>1530</v>
      </c>
      <c r="P375" s="161">
        <v>3749769.7199999997</v>
      </c>
      <c r="Q375" s="161">
        <v>0</v>
      </c>
      <c r="R375" s="161">
        <v>0</v>
      </c>
      <c r="S375" s="161">
        <v>3749769.7199999997</v>
      </c>
      <c r="T375" s="161">
        <v>3816.9480048859932</v>
      </c>
      <c r="U375" s="161">
        <v>8251.4388770358328</v>
      </c>
      <c r="V375" s="168">
        <v>8251.4388770358328</v>
      </c>
      <c r="W375" s="168">
        <v>4434.4908721498396</v>
      </c>
      <c r="X375" s="168">
        <f t="shared" si="57"/>
        <v>4434.4908721498396</v>
      </c>
      <c r="Y375" s="163">
        <v>0</v>
      </c>
      <c r="Z375" s="163">
        <v>0</v>
      </c>
      <c r="AA375" s="163">
        <v>0</v>
      </c>
      <c r="AB375" s="163">
        <v>0</v>
      </c>
      <c r="AC375" s="163">
        <v>0</v>
      </c>
      <c r="AD375" s="163">
        <v>0</v>
      </c>
      <c r="AE375" s="163">
        <v>0</v>
      </c>
      <c r="AF375" s="169">
        <v>0</v>
      </c>
      <c r="AG375" s="163">
        <v>909.07</v>
      </c>
      <c r="AH375" s="169">
        <f t="shared" si="60"/>
        <v>8251.4388770358328</v>
      </c>
      <c r="AI375" s="163">
        <v>0</v>
      </c>
      <c r="AJ375" s="163">
        <v>0</v>
      </c>
      <c r="AK375" s="163">
        <v>0</v>
      </c>
      <c r="AL375" s="169">
        <v>0</v>
      </c>
      <c r="AM375" s="163">
        <v>0</v>
      </c>
      <c r="AN375" s="163">
        <v>0</v>
      </c>
      <c r="AO375" s="169">
        <v>0</v>
      </c>
      <c r="AP375" s="163">
        <v>0</v>
      </c>
      <c r="AQ375" s="163">
        <v>0</v>
      </c>
      <c r="AR375" s="163">
        <v>0</v>
      </c>
    </row>
    <row r="376" spans="1:44" s="162" customFormat="1" ht="36" customHeight="1" x14ac:dyDescent="0.25">
      <c r="A376" s="162">
        <v>1</v>
      </c>
      <c r="B376" s="165">
        <v>333</v>
      </c>
      <c r="C376" s="155" t="s">
        <v>133</v>
      </c>
      <c r="D376" s="157">
        <v>1976</v>
      </c>
      <c r="E376" s="157"/>
      <c r="F376" s="166" t="s">
        <v>280</v>
      </c>
      <c r="G376" s="157">
        <v>5</v>
      </c>
      <c r="H376" s="157" t="s">
        <v>363</v>
      </c>
      <c r="I376" s="161">
        <v>6117.57</v>
      </c>
      <c r="J376" s="161">
        <v>6117.57</v>
      </c>
      <c r="K376" s="161">
        <v>6117.57</v>
      </c>
      <c r="L376" s="167">
        <v>166</v>
      </c>
      <c r="M376" s="157" t="s">
        <v>259</v>
      </c>
      <c r="N376" s="157" t="s">
        <v>263</v>
      </c>
      <c r="O376" s="160" t="s">
        <v>278</v>
      </c>
      <c r="P376" s="161">
        <v>3929633.31</v>
      </c>
      <c r="Q376" s="161">
        <v>0</v>
      </c>
      <c r="R376" s="161">
        <v>0</v>
      </c>
      <c r="S376" s="161">
        <v>3929633.31</v>
      </c>
      <c r="T376" s="161">
        <v>642.35199760689295</v>
      </c>
      <c r="U376" s="161">
        <v>1618.56089211893</v>
      </c>
      <c r="V376" s="168">
        <v>1618.56089211893</v>
      </c>
      <c r="W376" s="168">
        <v>976.20889451203709</v>
      </c>
      <c r="X376" s="168">
        <f t="shared" si="57"/>
        <v>976.20889451203709</v>
      </c>
      <c r="Y376" s="163">
        <v>0</v>
      </c>
      <c r="Z376" s="163">
        <v>0</v>
      </c>
      <c r="AA376" s="163">
        <v>0</v>
      </c>
      <c r="AB376" s="163">
        <v>0</v>
      </c>
      <c r="AC376" s="163">
        <v>0</v>
      </c>
      <c r="AD376" s="163">
        <v>0</v>
      </c>
      <c r="AE376" s="163">
        <v>0</v>
      </c>
      <c r="AF376" s="169">
        <v>0</v>
      </c>
      <c r="AG376" s="163">
        <v>1110.42</v>
      </c>
      <c r="AH376" s="169">
        <f t="shared" si="60"/>
        <v>1618.56089211893</v>
      </c>
      <c r="AI376" s="163">
        <v>0</v>
      </c>
      <c r="AJ376" s="163">
        <v>0</v>
      </c>
      <c r="AK376" s="163">
        <v>0</v>
      </c>
      <c r="AL376" s="169">
        <v>0</v>
      </c>
      <c r="AM376" s="163">
        <v>0</v>
      </c>
      <c r="AN376" s="163">
        <v>0</v>
      </c>
      <c r="AO376" s="169">
        <v>0</v>
      </c>
      <c r="AP376" s="163">
        <v>0</v>
      </c>
      <c r="AQ376" s="163">
        <v>0</v>
      </c>
      <c r="AR376" s="163">
        <v>0</v>
      </c>
    </row>
    <row r="377" spans="1:44" s="162" customFormat="1" ht="36" customHeight="1" x14ac:dyDescent="0.25">
      <c r="A377" s="162">
        <v>1</v>
      </c>
      <c r="B377" s="165">
        <v>334</v>
      </c>
      <c r="C377" s="155" t="s">
        <v>126</v>
      </c>
      <c r="D377" s="157">
        <v>1983</v>
      </c>
      <c r="E377" s="157"/>
      <c r="F377" s="166" t="s">
        <v>261</v>
      </c>
      <c r="G377" s="157">
        <v>2</v>
      </c>
      <c r="H377" s="157" t="s">
        <v>305</v>
      </c>
      <c r="I377" s="158">
        <v>1039.7</v>
      </c>
      <c r="J377" s="158">
        <v>968.1</v>
      </c>
      <c r="K377" s="158">
        <v>908.6</v>
      </c>
      <c r="L377" s="167">
        <v>39</v>
      </c>
      <c r="M377" s="157" t="s">
        <v>259</v>
      </c>
      <c r="N377" s="157" t="s">
        <v>263</v>
      </c>
      <c r="O377" s="160" t="s">
        <v>277</v>
      </c>
      <c r="P377" s="161">
        <v>108615.8</v>
      </c>
      <c r="Q377" s="161">
        <v>0</v>
      </c>
      <c r="R377" s="161">
        <v>0</v>
      </c>
      <c r="S377" s="161">
        <v>108615.8</v>
      </c>
      <c r="T377" s="161">
        <v>104.4684043474079</v>
      </c>
      <c r="U377" s="161">
        <v>104.4684043474079</v>
      </c>
      <c r="V377" s="168">
        <v>104.4684043474079</v>
      </c>
      <c r="W377" s="168">
        <v>0</v>
      </c>
      <c r="X377" s="168">
        <f t="shared" si="57"/>
        <v>0</v>
      </c>
      <c r="Y377" s="163">
        <v>0</v>
      </c>
      <c r="Z377" s="163">
        <v>0</v>
      </c>
      <c r="AA377" s="163">
        <v>0</v>
      </c>
      <c r="AB377" s="163">
        <v>0</v>
      </c>
      <c r="AC377" s="163">
        <v>0</v>
      </c>
      <c r="AD377" s="163">
        <v>0</v>
      </c>
      <c r="AE377" s="163">
        <v>0</v>
      </c>
      <c r="AF377" s="169">
        <v>0</v>
      </c>
      <c r="AG377" s="163">
        <v>0</v>
      </c>
      <c r="AH377" s="163">
        <v>0</v>
      </c>
      <c r="AI377" s="163">
        <v>0</v>
      </c>
      <c r="AJ377" s="163">
        <v>0</v>
      </c>
      <c r="AK377" s="163">
        <v>0</v>
      </c>
      <c r="AL377" s="169">
        <v>0</v>
      </c>
      <c r="AM377" s="163">
        <v>0</v>
      </c>
      <c r="AN377" s="163">
        <v>0</v>
      </c>
      <c r="AO377" s="169">
        <v>0</v>
      </c>
      <c r="AP377" s="163">
        <v>0</v>
      </c>
      <c r="AQ377" s="163">
        <v>0</v>
      </c>
      <c r="AR377" s="163">
        <v>0</v>
      </c>
    </row>
    <row r="378" spans="1:44" s="162" customFormat="1" ht="36" customHeight="1" x14ac:dyDescent="0.25">
      <c r="A378" s="162">
        <v>1</v>
      </c>
      <c r="B378" s="165">
        <v>335</v>
      </c>
      <c r="C378" s="155" t="s">
        <v>124</v>
      </c>
      <c r="D378" s="157">
        <v>1981</v>
      </c>
      <c r="E378" s="157"/>
      <c r="F378" s="166" t="s">
        <v>261</v>
      </c>
      <c r="G378" s="157">
        <v>2</v>
      </c>
      <c r="H378" s="157" t="s">
        <v>305</v>
      </c>
      <c r="I378" s="158">
        <v>1572.8</v>
      </c>
      <c r="J378" s="158">
        <v>986.3</v>
      </c>
      <c r="K378" s="158">
        <v>925.2</v>
      </c>
      <c r="L378" s="167">
        <v>49</v>
      </c>
      <c r="M378" s="157" t="s">
        <v>259</v>
      </c>
      <c r="N378" s="157" t="s">
        <v>263</v>
      </c>
      <c r="O378" s="160" t="s">
        <v>277</v>
      </c>
      <c r="P378" s="161">
        <v>108130.57</v>
      </c>
      <c r="Q378" s="161">
        <v>0</v>
      </c>
      <c r="R378" s="161">
        <v>0</v>
      </c>
      <c r="S378" s="161">
        <v>108130.57</v>
      </c>
      <c r="T378" s="161">
        <v>68.750362410986781</v>
      </c>
      <c r="U378" s="161">
        <v>68.750362410986781</v>
      </c>
      <c r="V378" s="168">
        <v>68.750362410986781</v>
      </c>
      <c r="W378" s="168">
        <v>0</v>
      </c>
      <c r="X378" s="168">
        <f t="shared" si="57"/>
        <v>0</v>
      </c>
      <c r="Y378" s="163">
        <v>0</v>
      </c>
      <c r="Z378" s="163">
        <v>0</v>
      </c>
      <c r="AA378" s="163">
        <v>0</v>
      </c>
      <c r="AB378" s="163">
        <v>0</v>
      </c>
      <c r="AC378" s="163">
        <v>0</v>
      </c>
      <c r="AD378" s="163">
        <v>0</v>
      </c>
      <c r="AE378" s="163">
        <v>0</v>
      </c>
      <c r="AF378" s="169">
        <v>0</v>
      </c>
      <c r="AG378" s="163">
        <v>0</v>
      </c>
      <c r="AH378" s="163">
        <v>0</v>
      </c>
      <c r="AI378" s="163">
        <v>0</v>
      </c>
      <c r="AJ378" s="163">
        <v>0</v>
      </c>
      <c r="AK378" s="163">
        <v>0</v>
      </c>
      <c r="AL378" s="169">
        <v>0</v>
      </c>
      <c r="AM378" s="163">
        <v>0</v>
      </c>
      <c r="AN378" s="163">
        <v>0</v>
      </c>
      <c r="AO378" s="169">
        <v>0</v>
      </c>
      <c r="AP378" s="163">
        <v>0</v>
      </c>
      <c r="AQ378" s="163">
        <v>0</v>
      </c>
      <c r="AR378" s="163">
        <v>0</v>
      </c>
    </row>
    <row r="379" spans="1:44" s="162" customFormat="1" ht="36" customHeight="1" x14ac:dyDescent="0.25">
      <c r="A379" s="162">
        <v>1</v>
      </c>
      <c r="B379" s="165">
        <v>336</v>
      </c>
      <c r="C379" s="155" t="s">
        <v>127</v>
      </c>
      <c r="D379" s="157">
        <v>1975</v>
      </c>
      <c r="E379" s="157"/>
      <c r="F379" s="166" t="s">
        <v>261</v>
      </c>
      <c r="G379" s="157">
        <v>2</v>
      </c>
      <c r="H379" s="157" t="s">
        <v>305</v>
      </c>
      <c r="I379" s="158">
        <v>786.44</v>
      </c>
      <c r="J379" s="158">
        <v>726.3</v>
      </c>
      <c r="K379" s="158">
        <v>726.3</v>
      </c>
      <c r="L379" s="167">
        <v>32</v>
      </c>
      <c r="M379" s="157" t="s">
        <v>259</v>
      </c>
      <c r="N379" s="157" t="s">
        <v>263</v>
      </c>
      <c r="O379" s="160" t="s">
        <v>277</v>
      </c>
      <c r="P379" s="161">
        <v>89167.88</v>
      </c>
      <c r="Q379" s="161">
        <v>0</v>
      </c>
      <c r="R379" s="161">
        <v>0</v>
      </c>
      <c r="S379" s="161">
        <v>89167.88</v>
      </c>
      <c r="T379" s="161">
        <v>113.38166929454249</v>
      </c>
      <c r="U379" s="161">
        <v>113.38166929454249</v>
      </c>
      <c r="V379" s="168">
        <v>113.38166929454249</v>
      </c>
      <c r="W379" s="168">
        <v>0</v>
      </c>
      <c r="X379" s="168">
        <f t="shared" si="57"/>
        <v>0</v>
      </c>
      <c r="Y379" s="163">
        <v>0</v>
      </c>
      <c r="Z379" s="163">
        <v>0</v>
      </c>
      <c r="AA379" s="163">
        <v>0</v>
      </c>
      <c r="AB379" s="163">
        <v>0</v>
      </c>
      <c r="AC379" s="163">
        <v>0</v>
      </c>
      <c r="AD379" s="163">
        <v>0</v>
      </c>
      <c r="AE379" s="163">
        <v>0</v>
      </c>
      <c r="AF379" s="169">
        <v>0</v>
      </c>
      <c r="AG379" s="163">
        <v>0</v>
      </c>
      <c r="AH379" s="163">
        <v>0</v>
      </c>
      <c r="AI379" s="163">
        <v>0</v>
      </c>
      <c r="AJ379" s="163">
        <v>0</v>
      </c>
      <c r="AK379" s="163">
        <v>0</v>
      </c>
      <c r="AL379" s="169">
        <v>0</v>
      </c>
      <c r="AM379" s="163">
        <v>0</v>
      </c>
      <c r="AN379" s="163">
        <v>0</v>
      </c>
      <c r="AO379" s="169">
        <v>0</v>
      </c>
      <c r="AP379" s="163">
        <v>0</v>
      </c>
      <c r="AQ379" s="163">
        <v>0</v>
      </c>
      <c r="AR379" s="163">
        <v>0</v>
      </c>
    </row>
    <row r="380" spans="1:44" s="162" customFormat="1" ht="36" customHeight="1" x14ac:dyDescent="0.25">
      <c r="B380" s="155" t="s">
        <v>797</v>
      </c>
      <c r="C380" s="155"/>
      <c r="D380" s="157" t="s">
        <v>855</v>
      </c>
      <c r="E380" s="157" t="s">
        <v>855</v>
      </c>
      <c r="F380" s="157" t="s">
        <v>855</v>
      </c>
      <c r="G380" s="157" t="s">
        <v>855</v>
      </c>
      <c r="H380" s="157" t="s">
        <v>855</v>
      </c>
      <c r="I380" s="158">
        <v>2529.2999999999997</v>
      </c>
      <c r="J380" s="158">
        <v>2222.2999999999997</v>
      </c>
      <c r="K380" s="158">
        <v>2222.2999999999997</v>
      </c>
      <c r="L380" s="159">
        <v>106</v>
      </c>
      <c r="M380" s="157" t="s">
        <v>855</v>
      </c>
      <c r="N380" s="157" t="s">
        <v>855</v>
      </c>
      <c r="O380" s="160" t="s">
        <v>855</v>
      </c>
      <c r="P380" s="161">
        <v>2076549.34</v>
      </c>
      <c r="Q380" s="161">
        <v>0</v>
      </c>
      <c r="R380" s="161">
        <v>0</v>
      </c>
      <c r="S380" s="161">
        <v>2076549.34</v>
      </c>
      <c r="T380" s="161">
        <v>820.99764361681105</v>
      </c>
      <c r="U380" s="161">
        <v>2272.586780829703</v>
      </c>
      <c r="Y380" s="163"/>
      <c r="Z380" s="163"/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</row>
    <row r="381" spans="1:44" s="162" customFormat="1" ht="36" customHeight="1" x14ac:dyDescent="0.25">
      <c r="A381" s="162">
        <v>1</v>
      </c>
      <c r="B381" s="165">
        <v>337</v>
      </c>
      <c r="C381" s="155" t="s">
        <v>118</v>
      </c>
      <c r="D381" s="157">
        <v>1984</v>
      </c>
      <c r="E381" s="157"/>
      <c r="F381" s="166" t="s">
        <v>280</v>
      </c>
      <c r="G381" s="157">
        <v>5</v>
      </c>
      <c r="H381" s="157" t="s">
        <v>305</v>
      </c>
      <c r="I381" s="161">
        <v>2111.6</v>
      </c>
      <c r="J381" s="161">
        <v>1804.6</v>
      </c>
      <c r="K381" s="161">
        <v>1804.6</v>
      </c>
      <c r="L381" s="167">
        <v>84</v>
      </c>
      <c r="M381" s="157" t="s">
        <v>259</v>
      </c>
      <c r="N381" s="157" t="s">
        <v>263</v>
      </c>
      <c r="O381" s="160" t="s">
        <v>279</v>
      </c>
      <c r="P381" s="161">
        <v>1724251.6300000001</v>
      </c>
      <c r="Q381" s="161">
        <v>0</v>
      </c>
      <c r="R381" s="161">
        <v>0</v>
      </c>
      <c r="S381" s="161">
        <v>1724251.6300000001</v>
      </c>
      <c r="T381" s="161">
        <v>816.56167361242672</v>
      </c>
      <c r="U381" s="161">
        <v>2272.586780829703</v>
      </c>
      <c r="V381" s="168">
        <v>2272.586780829703</v>
      </c>
      <c r="W381" s="168">
        <v>1456.0251072172764</v>
      </c>
      <c r="X381" s="168">
        <f t="shared" ref="X381:X382" si="61">U381-T381</f>
        <v>1456.0251072172764</v>
      </c>
      <c r="Y381" s="163">
        <v>0</v>
      </c>
      <c r="Z381" s="163">
        <v>0</v>
      </c>
      <c r="AA381" s="163">
        <v>0</v>
      </c>
      <c r="AB381" s="163">
        <v>0</v>
      </c>
      <c r="AC381" s="163">
        <v>0</v>
      </c>
      <c r="AD381" s="163">
        <v>0</v>
      </c>
      <c r="AE381" s="163">
        <v>0</v>
      </c>
      <c r="AF381" s="169">
        <v>0</v>
      </c>
      <c r="AG381" s="163">
        <v>538.16</v>
      </c>
      <c r="AH381" s="169">
        <f>8917.04*AG381/I381</f>
        <v>2272.586780829703</v>
      </c>
      <c r="AI381" s="163">
        <v>0</v>
      </c>
      <c r="AJ381" s="163">
        <v>0</v>
      </c>
      <c r="AK381" s="163">
        <v>0</v>
      </c>
      <c r="AL381" s="169">
        <v>0</v>
      </c>
      <c r="AM381" s="163">
        <v>0</v>
      </c>
      <c r="AN381" s="163">
        <v>0</v>
      </c>
      <c r="AO381" s="169">
        <v>0</v>
      </c>
      <c r="AP381" s="163">
        <v>0</v>
      </c>
      <c r="AQ381" s="163">
        <v>0</v>
      </c>
      <c r="AR381" s="163">
        <v>0</v>
      </c>
    </row>
    <row r="382" spans="1:44" s="162" customFormat="1" ht="36" customHeight="1" x14ac:dyDescent="0.25">
      <c r="A382" s="162">
        <v>1</v>
      </c>
      <c r="B382" s="165">
        <v>338</v>
      </c>
      <c r="C382" s="155" t="s">
        <v>1181</v>
      </c>
      <c r="D382" s="157">
        <v>1987</v>
      </c>
      <c r="E382" s="157"/>
      <c r="F382" s="166" t="s">
        <v>261</v>
      </c>
      <c r="G382" s="157">
        <v>2</v>
      </c>
      <c r="H382" s="157" t="s">
        <v>297</v>
      </c>
      <c r="I382" s="161">
        <v>417.7</v>
      </c>
      <c r="J382" s="161">
        <v>417.7</v>
      </c>
      <c r="K382" s="161">
        <v>417.7</v>
      </c>
      <c r="L382" s="167">
        <v>22</v>
      </c>
      <c r="M382" s="157" t="s">
        <v>259</v>
      </c>
      <c r="N382" s="157" t="s">
        <v>260</v>
      </c>
      <c r="O382" s="160" t="s">
        <v>262</v>
      </c>
      <c r="P382" s="161">
        <v>352297.70999999996</v>
      </c>
      <c r="Q382" s="161">
        <v>0</v>
      </c>
      <c r="R382" s="161">
        <v>0</v>
      </c>
      <c r="S382" s="161">
        <v>352297.70999999996</v>
      </c>
      <c r="T382" s="161">
        <v>843.4228154177639</v>
      </c>
      <c r="U382" s="161">
        <v>1108.53</v>
      </c>
      <c r="V382" s="168">
        <v>1108.53</v>
      </c>
      <c r="W382" s="168">
        <v>265.10718458223607</v>
      </c>
      <c r="X382" s="168">
        <f t="shared" si="61"/>
        <v>265.10718458223607</v>
      </c>
      <c r="Y382" s="163">
        <v>113.09</v>
      </c>
      <c r="Z382" s="163">
        <v>0</v>
      </c>
      <c r="AA382" s="163">
        <v>0</v>
      </c>
      <c r="AB382" s="163">
        <v>184.98</v>
      </c>
      <c r="AC382" s="163">
        <v>810.46</v>
      </c>
      <c r="AD382" s="163">
        <v>0</v>
      </c>
      <c r="AE382" s="163">
        <v>0</v>
      </c>
      <c r="AF382" s="169">
        <v>0</v>
      </c>
      <c r="AG382" s="163">
        <v>0</v>
      </c>
      <c r="AH382" s="163">
        <v>0</v>
      </c>
      <c r="AI382" s="163">
        <v>0</v>
      </c>
      <c r="AJ382" s="163">
        <v>0</v>
      </c>
      <c r="AK382" s="163">
        <v>0</v>
      </c>
      <c r="AL382" s="169">
        <v>0</v>
      </c>
      <c r="AM382" s="163">
        <v>0</v>
      </c>
      <c r="AN382" s="163">
        <v>0</v>
      </c>
      <c r="AO382" s="169">
        <v>0</v>
      </c>
      <c r="AP382" s="163">
        <v>0</v>
      </c>
      <c r="AQ382" s="163">
        <v>0</v>
      </c>
      <c r="AR382" s="163">
        <v>0</v>
      </c>
    </row>
    <row r="383" spans="1:44" s="162" customFormat="1" ht="36" customHeight="1" x14ac:dyDescent="0.25">
      <c r="B383" s="155" t="s">
        <v>856</v>
      </c>
      <c r="C383" s="155"/>
      <c r="D383" s="157" t="s">
        <v>855</v>
      </c>
      <c r="E383" s="157" t="s">
        <v>855</v>
      </c>
      <c r="F383" s="157" t="s">
        <v>855</v>
      </c>
      <c r="G383" s="157" t="s">
        <v>855</v>
      </c>
      <c r="H383" s="157" t="s">
        <v>855</v>
      </c>
      <c r="I383" s="158">
        <v>375</v>
      </c>
      <c r="J383" s="158">
        <v>310</v>
      </c>
      <c r="K383" s="158">
        <v>310</v>
      </c>
      <c r="L383" s="159">
        <v>21</v>
      </c>
      <c r="M383" s="157" t="s">
        <v>855</v>
      </c>
      <c r="N383" s="157" t="s">
        <v>855</v>
      </c>
      <c r="O383" s="160" t="s">
        <v>855</v>
      </c>
      <c r="P383" s="161">
        <v>2005046.9200000002</v>
      </c>
      <c r="Q383" s="161">
        <v>0</v>
      </c>
      <c r="R383" s="161">
        <v>0</v>
      </c>
      <c r="S383" s="161">
        <v>2005046.9200000002</v>
      </c>
      <c r="T383" s="161">
        <v>5346.7917866666667</v>
      </c>
      <c r="U383" s="161">
        <v>14408.442750400001</v>
      </c>
      <c r="Y383" s="163"/>
      <c r="Z383" s="163"/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</row>
    <row r="384" spans="1:44" s="162" customFormat="1" ht="36" customHeight="1" x14ac:dyDescent="0.25">
      <c r="A384" s="162">
        <v>1</v>
      </c>
      <c r="B384" s="165">
        <v>339</v>
      </c>
      <c r="C384" s="155" t="s">
        <v>119</v>
      </c>
      <c r="D384" s="157">
        <v>1967</v>
      </c>
      <c r="E384" s="157"/>
      <c r="F384" s="166" t="s">
        <v>261</v>
      </c>
      <c r="G384" s="157">
        <v>2</v>
      </c>
      <c r="H384" s="157" t="s">
        <v>297</v>
      </c>
      <c r="I384" s="161">
        <v>375</v>
      </c>
      <c r="J384" s="161">
        <v>310</v>
      </c>
      <c r="K384" s="161">
        <v>310</v>
      </c>
      <c r="L384" s="167">
        <v>21</v>
      </c>
      <c r="M384" s="157" t="s">
        <v>259</v>
      </c>
      <c r="N384" s="157" t="s">
        <v>260</v>
      </c>
      <c r="O384" s="160" t="s">
        <v>262</v>
      </c>
      <c r="P384" s="161">
        <v>2005046.9200000002</v>
      </c>
      <c r="Q384" s="161">
        <v>0</v>
      </c>
      <c r="R384" s="161">
        <v>0</v>
      </c>
      <c r="S384" s="161">
        <v>2005046.9200000002</v>
      </c>
      <c r="T384" s="161">
        <v>5346.7917866666667</v>
      </c>
      <c r="U384" s="161">
        <v>14408.442750400001</v>
      </c>
      <c r="V384" s="168">
        <v>14408.442750400001</v>
      </c>
      <c r="W384" s="168">
        <v>9061.6509637333347</v>
      </c>
      <c r="X384" s="168">
        <f>U384-T384</f>
        <v>9061.6509637333347</v>
      </c>
      <c r="Y384" s="163">
        <v>0</v>
      </c>
      <c r="Z384" s="163">
        <v>0</v>
      </c>
      <c r="AA384" s="163">
        <v>0</v>
      </c>
      <c r="AB384" s="163">
        <v>0</v>
      </c>
      <c r="AC384" s="163">
        <v>0</v>
      </c>
      <c r="AD384" s="163">
        <v>0</v>
      </c>
      <c r="AE384" s="163">
        <v>0</v>
      </c>
      <c r="AF384" s="169">
        <v>0</v>
      </c>
      <c r="AG384" s="163">
        <v>317.68</v>
      </c>
      <c r="AH384" s="169">
        <f>8917.04*AG384/I384</f>
        <v>7554.040712533334</v>
      </c>
      <c r="AI384" s="163">
        <v>0</v>
      </c>
      <c r="AJ384" s="163">
        <v>0</v>
      </c>
      <c r="AK384" s="163">
        <v>364.69</v>
      </c>
      <c r="AL384" s="169">
        <f>7048.18*AK384/I384</f>
        <v>6854.4020378666673</v>
      </c>
      <c r="AM384" s="163">
        <v>0</v>
      </c>
      <c r="AN384" s="163">
        <v>0</v>
      </c>
      <c r="AO384" s="169">
        <v>0</v>
      </c>
      <c r="AP384" s="163">
        <v>0</v>
      </c>
      <c r="AQ384" s="163">
        <v>0</v>
      </c>
      <c r="AR384" s="163">
        <v>0</v>
      </c>
    </row>
    <row r="385" spans="1:44" s="162" customFormat="1" ht="36" customHeight="1" x14ac:dyDescent="0.25">
      <c r="B385" s="155" t="s">
        <v>798</v>
      </c>
      <c r="C385" s="155"/>
      <c r="D385" s="157" t="s">
        <v>855</v>
      </c>
      <c r="E385" s="157" t="s">
        <v>855</v>
      </c>
      <c r="F385" s="157" t="s">
        <v>855</v>
      </c>
      <c r="G385" s="157" t="s">
        <v>855</v>
      </c>
      <c r="H385" s="157" t="s">
        <v>855</v>
      </c>
      <c r="I385" s="158">
        <v>1156.21</v>
      </c>
      <c r="J385" s="158">
        <v>880.01</v>
      </c>
      <c r="K385" s="158">
        <v>880.01</v>
      </c>
      <c r="L385" s="159">
        <v>44</v>
      </c>
      <c r="M385" s="157" t="s">
        <v>855</v>
      </c>
      <c r="N385" s="157" t="s">
        <v>855</v>
      </c>
      <c r="O385" s="160" t="s">
        <v>855</v>
      </c>
      <c r="P385" s="161">
        <v>3682576.42</v>
      </c>
      <c r="Q385" s="161">
        <v>0</v>
      </c>
      <c r="R385" s="161">
        <v>0</v>
      </c>
      <c r="S385" s="161">
        <v>3682576.42</v>
      </c>
      <c r="T385" s="161">
        <v>3185.0411430449485</v>
      </c>
      <c r="U385" s="161">
        <v>6452.111350014271</v>
      </c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</row>
    <row r="386" spans="1:44" s="162" customFormat="1" ht="36" customHeight="1" x14ac:dyDescent="0.25">
      <c r="A386" s="162">
        <v>1</v>
      </c>
      <c r="B386" s="165">
        <v>340</v>
      </c>
      <c r="C386" s="155" t="s">
        <v>120</v>
      </c>
      <c r="D386" s="157">
        <v>1990</v>
      </c>
      <c r="E386" s="157"/>
      <c r="F386" s="166" t="s">
        <v>261</v>
      </c>
      <c r="G386" s="157">
        <v>2</v>
      </c>
      <c r="H386" s="157" t="s">
        <v>305</v>
      </c>
      <c r="I386" s="161">
        <v>1156.21</v>
      </c>
      <c r="J386" s="161">
        <v>880.01</v>
      </c>
      <c r="K386" s="161">
        <v>880.01</v>
      </c>
      <c r="L386" s="167">
        <v>44</v>
      </c>
      <c r="M386" s="157" t="s">
        <v>259</v>
      </c>
      <c r="N386" s="157" t="s">
        <v>260</v>
      </c>
      <c r="O386" s="160" t="s">
        <v>262</v>
      </c>
      <c r="P386" s="161">
        <v>3682576.42</v>
      </c>
      <c r="Q386" s="161">
        <v>0</v>
      </c>
      <c r="R386" s="161">
        <v>0</v>
      </c>
      <c r="S386" s="161">
        <v>3682576.42</v>
      </c>
      <c r="T386" s="161">
        <v>3185.0411430449485</v>
      </c>
      <c r="U386" s="161">
        <v>6452.111350014271</v>
      </c>
      <c r="V386" s="168">
        <v>6452.111350014271</v>
      </c>
      <c r="W386" s="168">
        <v>3267.0702069693225</v>
      </c>
      <c r="X386" s="168">
        <f>U386-T386</f>
        <v>3267.0702069693225</v>
      </c>
      <c r="Y386" s="163">
        <v>0</v>
      </c>
      <c r="Z386" s="163">
        <v>0</v>
      </c>
      <c r="AA386" s="163">
        <v>0</v>
      </c>
      <c r="AB386" s="163">
        <v>0</v>
      </c>
      <c r="AC386" s="163">
        <v>0</v>
      </c>
      <c r="AD386" s="163">
        <v>0</v>
      </c>
      <c r="AE386" s="163">
        <v>0</v>
      </c>
      <c r="AF386" s="169">
        <v>0</v>
      </c>
      <c r="AG386" s="163">
        <v>836.6</v>
      </c>
      <c r="AH386" s="169">
        <f>8917.04*AG386/I386</f>
        <v>6452.111350014271</v>
      </c>
      <c r="AI386" s="163">
        <v>0</v>
      </c>
      <c r="AJ386" s="163">
        <v>0</v>
      </c>
      <c r="AK386" s="163">
        <v>0</v>
      </c>
      <c r="AL386" s="169">
        <v>0</v>
      </c>
      <c r="AM386" s="163">
        <v>0</v>
      </c>
      <c r="AN386" s="163">
        <v>0</v>
      </c>
      <c r="AO386" s="169">
        <v>0</v>
      </c>
      <c r="AP386" s="163">
        <v>0</v>
      </c>
      <c r="AQ386" s="163">
        <v>0</v>
      </c>
      <c r="AR386" s="163">
        <v>0</v>
      </c>
    </row>
    <row r="387" spans="1:44" s="162" customFormat="1" ht="36" customHeight="1" x14ac:dyDescent="0.25">
      <c r="B387" s="155" t="s">
        <v>799</v>
      </c>
      <c r="C387" s="170"/>
      <c r="D387" s="157" t="s">
        <v>855</v>
      </c>
      <c r="E387" s="157" t="s">
        <v>855</v>
      </c>
      <c r="F387" s="157" t="s">
        <v>855</v>
      </c>
      <c r="G387" s="157" t="s">
        <v>855</v>
      </c>
      <c r="H387" s="157" t="s">
        <v>855</v>
      </c>
      <c r="I387" s="158">
        <v>2624.2</v>
      </c>
      <c r="J387" s="158">
        <v>2293.7000000000003</v>
      </c>
      <c r="K387" s="158">
        <v>2293.7000000000003</v>
      </c>
      <c r="L387" s="159">
        <v>125</v>
      </c>
      <c r="M387" s="157" t="s">
        <v>855</v>
      </c>
      <c r="N387" s="157" t="s">
        <v>855</v>
      </c>
      <c r="O387" s="160" t="s">
        <v>855</v>
      </c>
      <c r="P387" s="158">
        <v>4283070.8099999996</v>
      </c>
      <c r="Q387" s="158">
        <v>0</v>
      </c>
      <c r="R387" s="158">
        <v>0</v>
      </c>
      <c r="S387" s="158">
        <v>4283070.8099999996</v>
      </c>
      <c r="T387" s="161">
        <v>1632.1434380001524</v>
      </c>
      <c r="U387" s="161">
        <v>9201.9695246572064</v>
      </c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</row>
    <row r="388" spans="1:44" s="162" customFormat="1" ht="36" customHeight="1" x14ac:dyDescent="0.25">
      <c r="A388" s="162">
        <v>1</v>
      </c>
      <c r="B388" s="165">
        <v>341</v>
      </c>
      <c r="C388" s="155" t="s">
        <v>167</v>
      </c>
      <c r="D388" s="157">
        <v>1957</v>
      </c>
      <c r="E388" s="157"/>
      <c r="F388" s="166" t="s">
        <v>261</v>
      </c>
      <c r="G388" s="157">
        <v>2</v>
      </c>
      <c r="H388" s="157" t="s">
        <v>296</v>
      </c>
      <c r="I388" s="161">
        <v>765.1</v>
      </c>
      <c r="J388" s="161">
        <v>686.7</v>
      </c>
      <c r="K388" s="161">
        <v>686.7</v>
      </c>
      <c r="L388" s="167">
        <v>31</v>
      </c>
      <c r="M388" s="157" t="s">
        <v>259</v>
      </c>
      <c r="N388" s="157" t="s">
        <v>330</v>
      </c>
      <c r="O388" s="160" t="s">
        <v>963</v>
      </c>
      <c r="P388" s="161">
        <v>2321700.09</v>
      </c>
      <c r="Q388" s="161">
        <v>0</v>
      </c>
      <c r="R388" s="161">
        <v>0</v>
      </c>
      <c r="S388" s="161">
        <v>2321700.09</v>
      </c>
      <c r="T388" s="161">
        <v>3034.5054110573778</v>
      </c>
      <c r="U388" s="161">
        <v>7905.4087465690754</v>
      </c>
      <c r="V388" s="168">
        <v>7905.4087465690754</v>
      </c>
      <c r="W388" s="168">
        <v>4870.9033355116972</v>
      </c>
      <c r="X388" s="168">
        <f t="shared" ref="X388:X391" si="62">U388-T388</f>
        <v>4870.9033355116972</v>
      </c>
      <c r="Y388" s="163">
        <v>0</v>
      </c>
      <c r="Z388" s="163">
        <v>0</v>
      </c>
      <c r="AA388" s="163">
        <v>0</v>
      </c>
      <c r="AB388" s="163">
        <v>0</v>
      </c>
      <c r="AC388" s="163">
        <v>0</v>
      </c>
      <c r="AD388" s="163">
        <v>0</v>
      </c>
      <c r="AE388" s="163">
        <v>0</v>
      </c>
      <c r="AF388" s="169">
        <v>0</v>
      </c>
      <c r="AG388" s="163">
        <v>678.3</v>
      </c>
      <c r="AH388" s="169">
        <f>8917.04*AG388/I388</f>
        <v>7905.4087465690754</v>
      </c>
      <c r="AI388" s="163">
        <v>0</v>
      </c>
      <c r="AJ388" s="163">
        <v>0</v>
      </c>
      <c r="AK388" s="163">
        <v>0</v>
      </c>
      <c r="AL388" s="169">
        <v>0</v>
      </c>
      <c r="AM388" s="163">
        <v>0</v>
      </c>
      <c r="AN388" s="163">
        <v>0</v>
      </c>
      <c r="AO388" s="169">
        <v>0</v>
      </c>
      <c r="AP388" s="163">
        <v>0</v>
      </c>
      <c r="AQ388" s="163">
        <v>0</v>
      </c>
      <c r="AR388" s="163">
        <v>0</v>
      </c>
    </row>
    <row r="389" spans="1:44" s="162" customFormat="1" ht="36" customHeight="1" x14ac:dyDescent="0.25">
      <c r="A389" s="162">
        <v>1</v>
      </c>
      <c r="B389" s="165">
        <v>342</v>
      </c>
      <c r="C389" s="155" t="s">
        <v>168</v>
      </c>
      <c r="D389" s="157">
        <v>1957</v>
      </c>
      <c r="E389" s="157"/>
      <c r="F389" s="166" t="s">
        <v>261</v>
      </c>
      <c r="G389" s="157">
        <v>2</v>
      </c>
      <c r="H389" s="157" t="s">
        <v>296</v>
      </c>
      <c r="I389" s="161">
        <v>415.7</v>
      </c>
      <c r="J389" s="161">
        <v>368.1</v>
      </c>
      <c r="K389" s="161">
        <v>368.1</v>
      </c>
      <c r="L389" s="167">
        <v>26</v>
      </c>
      <c r="M389" s="157" t="s">
        <v>259</v>
      </c>
      <c r="N389" s="157" t="s">
        <v>330</v>
      </c>
      <c r="O389" s="160" t="s">
        <v>775</v>
      </c>
      <c r="P389" s="161">
        <v>1808703.59</v>
      </c>
      <c r="Q389" s="161">
        <v>0</v>
      </c>
      <c r="R389" s="161">
        <v>0</v>
      </c>
      <c r="S389" s="161">
        <v>1808703.59</v>
      </c>
      <c r="T389" s="161">
        <v>4350.9828963194614</v>
      </c>
      <c r="U389" s="161">
        <v>9201.9695246572064</v>
      </c>
      <c r="V389" s="168">
        <v>9201.9695246572064</v>
      </c>
      <c r="W389" s="168">
        <v>4850.9866283377451</v>
      </c>
      <c r="X389" s="168">
        <f t="shared" si="62"/>
        <v>4850.9866283377451</v>
      </c>
      <c r="Y389" s="163">
        <v>0</v>
      </c>
      <c r="Z389" s="163">
        <v>0</v>
      </c>
      <c r="AA389" s="163">
        <v>0</v>
      </c>
      <c r="AB389" s="163">
        <v>0</v>
      </c>
      <c r="AC389" s="163">
        <v>0</v>
      </c>
      <c r="AD389" s="163">
        <v>0</v>
      </c>
      <c r="AE389" s="163">
        <v>0</v>
      </c>
      <c r="AF389" s="169">
        <v>0</v>
      </c>
      <c r="AG389" s="163">
        <v>0</v>
      </c>
      <c r="AH389" s="163">
        <v>0</v>
      </c>
      <c r="AI389" s="163">
        <v>0</v>
      </c>
      <c r="AJ389" s="163">
        <v>0</v>
      </c>
      <c r="AK389" s="163">
        <v>542.73</v>
      </c>
      <c r="AL389" s="169">
        <f>7048.18*AK389/I389</f>
        <v>9201.9695246572064</v>
      </c>
      <c r="AM389" s="163">
        <v>0</v>
      </c>
      <c r="AN389" s="163">
        <v>0</v>
      </c>
      <c r="AO389" s="169">
        <v>0</v>
      </c>
      <c r="AP389" s="163">
        <v>0</v>
      </c>
      <c r="AQ389" s="163">
        <v>0</v>
      </c>
      <c r="AR389" s="163">
        <v>0</v>
      </c>
    </row>
    <row r="390" spans="1:44" s="162" customFormat="1" ht="36" customHeight="1" x14ac:dyDescent="0.25">
      <c r="A390" s="162">
        <v>1</v>
      </c>
      <c r="B390" s="165">
        <v>343</v>
      </c>
      <c r="C390" s="155" t="s">
        <v>166</v>
      </c>
      <c r="D390" s="157">
        <v>1983</v>
      </c>
      <c r="E390" s="157"/>
      <c r="F390" s="166" t="s">
        <v>261</v>
      </c>
      <c r="G390" s="157">
        <v>2</v>
      </c>
      <c r="H390" s="157" t="s">
        <v>305</v>
      </c>
      <c r="I390" s="161">
        <v>1044.4000000000001</v>
      </c>
      <c r="J390" s="161">
        <v>943.9</v>
      </c>
      <c r="K390" s="161">
        <v>943.9</v>
      </c>
      <c r="L390" s="167">
        <v>47</v>
      </c>
      <c r="M390" s="157" t="s">
        <v>259</v>
      </c>
      <c r="N390" s="157" t="s">
        <v>330</v>
      </c>
      <c r="O390" s="160" t="s">
        <v>775</v>
      </c>
      <c r="P390" s="161">
        <v>104027.61</v>
      </c>
      <c r="Q390" s="161">
        <v>0</v>
      </c>
      <c r="R390" s="161">
        <v>0</v>
      </c>
      <c r="S390" s="161">
        <v>104027.61</v>
      </c>
      <c r="T390" s="161">
        <v>99.605141708157788</v>
      </c>
      <c r="U390" s="161">
        <v>99.605141708157788</v>
      </c>
      <c r="V390" s="168">
        <v>99.605141708157788</v>
      </c>
      <c r="W390" s="168">
        <v>0</v>
      </c>
      <c r="X390" s="168">
        <f t="shared" si="62"/>
        <v>0</v>
      </c>
      <c r="Y390" s="163">
        <v>0</v>
      </c>
      <c r="Z390" s="163">
        <v>0</v>
      </c>
      <c r="AA390" s="163">
        <v>0</v>
      </c>
      <c r="AB390" s="163">
        <v>0</v>
      </c>
      <c r="AC390" s="163">
        <v>0</v>
      </c>
      <c r="AD390" s="163">
        <v>0</v>
      </c>
      <c r="AE390" s="163">
        <v>0</v>
      </c>
      <c r="AF390" s="169">
        <v>0</v>
      </c>
      <c r="AG390" s="163">
        <v>0</v>
      </c>
      <c r="AH390" s="163">
        <v>0</v>
      </c>
      <c r="AI390" s="163">
        <v>0</v>
      </c>
      <c r="AJ390" s="163">
        <v>0</v>
      </c>
      <c r="AK390" s="163">
        <v>0</v>
      </c>
      <c r="AL390" s="169">
        <v>0</v>
      </c>
      <c r="AM390" s="163">
        <v>0</v>
      </c>
      <c r="AN390" s="163">
        <v>0</v>
      </c>
      <c r="AO390" s="169">
        <v>0</v>
      </c>
      <c r="AP390" s="163">
        <v>0</v>
      </c>
      <c r="AQ390" s="163">
        <v>0</v>
      </c>
      <c r="AR390" s="163">
        <v>0</v>
      </c>
    </row>
    <row r="391" spans="1:44" s="162" customFormat="1" ht="36" customHeight="1" x14ac:dyDescent="0.25">
      <c r="A391" s="162">
        <v>1</v>
      </c>
      <c r="B391" s="165">
        <v>344</v>
      </c>
      <c r="C391" s="155" t="s">
        <v>1522</v>
      </c>
      <c r="D391" s="157">
        <v>1967</v>
      </c>
      <c r="E391" s="157"/>
      <c r="F391" s="166" t="s">
        <v>1524</v>
      </c>
      <c r="G391" s="157">
        <v>2</v>
      </c>
      <c r="H391" s="157" t="s">
        <v>297</v>
      </c>
      <c r="I391" s="161">
        <v>399</v>
      </c>
      <c r="J391" s="161">
        <v>295</v>
      </c>
      <c r="K391" s="161">
        <v>295</v>
      </c>
      <c r="L391" s="167">
        <v>21</v>
      </c>
      <c r="M391" s="157" t="s">
        <v>259</v>
      </c>
      <c r="N391" s="157" t="s">
        <v>330</v>
      </c>
      <c r="O391" s="160" t="s">
        <v>775</v>
      </c>
      <c r="P391" s="161">
        <v>48639.519999999997</v>
      </c>
      <c r="Q391" s="161">
        <v>0</v>
      </c>
      <c r="R391" s="161">
        <v>0</v>
      </c>
      <c r="S391" s="161">
        <v>48639.519999999997</v>
      </c>
      <c r="T391" s="161">
        <v>121.9035588972431</v>
      </c>
      <c r="U391" s="161">
        <v>121.9035588972431</v>
      </c>
      <c r="V391" s="168">
        <v>121.9035588972431</v>
      </c>
      <c r="W391" s="168">
        <v>0</v>
      </c>
      <c r="X391" s="168">
        <f t="shared" si="62"/>
        <v>0</v>
      </c>
      <c r="Y391" s="163">
        <v>0</v>
      </c>
      <c r="Z391" s="163">
        <v>0</v>
      </c>
      <c r="AA391" s="163">
        <v>0</v>
      </c>
      <c r="AB391" s="163">
        <v>0</v>
      </c>
      <c r="AC391" s="163">
        <v>0</v>
      </c>
      <c r="AD391" s="163">
        <v>0</v>
      </c>
      <c r="AE391" s="163">
        <v>0</v>
      </c>
      <c r="AF391" s="169">
        <v>0</v>
      </c>
      <c r="AG391" s="163">
        <v>0</v>
      </c>
      <c r="AH391" s="163">
        <v>0</v>
      </c>
      <c r="AI391" s="163">
        <v>0</v>
      </c>
      <c r="AJ391" s="163">
        <v>0</v>
      </c>
      <c r="AK391" s="163">
        <v>0</v>
      </c>
      <c r="AL391" s="169">
        <v>0</v>
      </c>
      <c r="AM391" s="163">
        <v>0</v>
      </c>
      <c r="AN391" s="163">
        <v>0</v>
      </c>
      <c r="AO391" s="169">
        <v>0</v>
      </c>
      <c r="AP391" s="163">
        <v>0</v>
      </c>
      <c r="AQ391" s="163">
        <v>0</v>
      </c>
      <c r="AR391" s="163">
        <v>0</v>
      </c>
    </row>
    <row r="392" spans="1:44" s="162" customFormat="1" ht="36" customHeight="1" x14ac:dyDescent="0.25">
      <c r="B392" s="155" t="s">
        <v>800</v>
      </c>
      <c r="C392" s="155"/>
      <c r="D392" s="157" t="s">
        <v>855</v>
      </c>
      <c r="E392" s="157" t="s">
        <v>855</v>
      </c>
      <c r="F392" s="157" t="s">
        <v>855</v>
      </c>
      <c r="G392" s="157" t="s">
        <v>855</v>
      </c>
      <c r="H392" s="157" t="s">
        <v>855</v>
      </c>
      <c r="I392" s="158">
        <v>1157</v>
      </c>
      <c r="J392" s="158">
        <v>1036</v>
      </c>
      <c r="K392" s="158">
        <v>1036</v>
      </c>
      <c r="L392" s="159">
        <v>40</v>
      </c>
      <c r="M392" s="157" t="s">
        <v>855</v>
      </c>
      <c r="N392" s="157" t="s">
        <v>855</v>
      </c>
      <c r="O392" s="160" t="s">
        <v>855</v>
      </c>
      <c r="P392" s="161">
        <v>3114731.1799999997</v>
      </c>
      <c r="Q392" s="161">
        <v>0</v>
      </c>
      <c r="R392" s="161">
        <v>0</v>
      </c>
      <c r="S392" s="161">
        <v>3114731.1799999997</v>
      </c>
      <c r="T392" s="161">
        <v>2692.0753500432152</v>
      </c>
      <c r="U392" s="161">
        <v>7850.1239859649131</v>
      </c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</row>
    <row r="393" spans="1:44" s="162" customFormat="1" ht="36" customHeight="1" x14ac:dyDescent="0.25">
      <c r="A393" s="162">
        <v>1</v>
      </c>
      <c r="B393" s="165">
        <v>345</v>
      </c>
      <c r="C393" s="155" t="s">
        <v>165</v>
      </c>
      <c r="D393" s="157">
        <v>1956</v>
      </c>
      <c r="E393" s="157"/>
      <c r="F393" s="166" t="s">
        <v>261</v>
      </c>
      <c r="G393" s="157">
        <v>2</v>
      </c>
      <c r="H393" s="157" t="s">
        <v>296</v>
      </c>
      <c r="I393" s="161">
        <v>456</v>
      </c>
      <c r="J393" s="161">
        <v>399</v>
      </c>
      <c r="K393" s="161">
        <v>399</v>
      </c>
      <c r="L393" s="167">
        <v>14</v>
      </c>
      <c r="M393" s="157" t="s">
        <v>259</v>
      </c>
      <c r="N393" s="157" t="s">
        <v>330</v>
      </c>
      <c r="O393" s="160" t="s">
        <v>964</v>
      </c>
      <c r="P393" s="161">
        <v>1327902.99</v>
      </c>
      <c r="Q393" s="161">
        <v>0</v>
      </c>
      <c r="R393" s="161">
        <v>0</v>
      </c>
      <c r="S393" s="161">
        <v>1327902.99</v>
      </c>
      <c r="T393" s="161">
        <v>2912.0679605263158</v>
      </c>
      <c r="U393" s="161">
        <v>7850.1239859649131</v>
      </c>
      <c r="V393" s="168">
        <v>7850.1239859649131</v>
      </c>
      <c r="W393" s="168">
        <v>4938.0560254385973</v>
      </c>
      <c r="X393" s="168">
        <f t="shared" ref="X393:X394" si="63">U393-T393</f>
        <v>4938.0560254385973</v>
      </c>
      <c r="Y393" s="163">
        <v>0</v>
      </c>
      <c r="Z393" s="163">
        <v>0</v>
      </c>
      <c r="AA393" s="163">
        <v>0</v>
      </c>
      <c r="AB393" s="163">
        <v>0</v>
      </c>
      <c r="AC393" s="163">
        <v>0</v>
      </c>
      <c r="AD393" s="163">
        <v>0</v>
      </c>
      <c r="AE393" s="163">
        <v>0</v>
      </c>
      <c r="AF393" s="169">
        <v>0</v>
      </c>
      <c r="AG393" s="163">
        <v>401.44</v>
      </c>
      <c r="AH393" s="169">
        <f>8917.04*AG393/I393</f>
        <v>7850.1239859649131</v>
      </c>
      <c r="AI393" s="163">
        <v>0</v>
      </c>
      <c r="AJ393" s="163">
        <v>0</v>
      </c>
      <c r="AK393" s="163">
        <v>0</v>
      </c>
      <c r="AL393" s="169">
        <v>0</v>
      </c>
      <c r="AM393" s="163">
        <v>0</v>
      </c>
      <c r="AN393" s="163">
        <v>0</v>
      </c>
      <c r="AO393" s="169">
        <v>0</v>
      </c>
      <c r="AP393" s="163">
        <v>0</v>
      </c>
      <c r="AQ393" s="163">
        <v>0</v>
      </c>
      <c r="AR393" s="163">
        <v>0</v>
      </c>
    </row>
    <row r="394" spans="1:44" s="162" customFormat="1" ht="36" customHeight="1" x14ac:dyDescent="0.25">
      <c r="A394" s="162">
        <v>1</v>
      </c>
      <c r="B394" s="165">
        <v>346</v>
      </c>
      <c r="C394" s="155" t="s">
        <v>1184</v>
      </c>
      <c r="D394" s="157">
        <v>1960</v>
      </c>
      <c r="E394" s="157"/>
      <c r="F394" s="166" t="s">
        <v>261</v>
      </c>
      <c r="G394" s="157">
        <v>2</v>
      </c>
      <c r="H394" s="157" t="s">
        <v>296</v>
      </c>
      <c r="I394" s="161">
        <v>701</v>
      </c>
      <c r="J394" s="161">
        <v>637</v>
      </c>
      <c r="K394" s="161">
        <v>637</v>
      </c>
      <c r="L394" s="167">
        <v>26</v>
      </c>
      <c r="M394" s="157" t="s">
        <v>259</v>
      </c>
      <c r="N394" s="157" t="s">
        <v>263</v>
      </c>
      <c r="O394" s="160" t="s">
        <v>964</v>
      </c>
      <c r="P394" s="161">
        <v>1786828.19</v>
      </c>
      <c r="Q394" s="161">
        <v>0</v>
      </c>
      <c r="R394" s="161">
        <v>0</v>
      </c>
      <c r="S394" s="161">
        <v>1786828.19</v>
      </c>
      <c r="T394" s="161">
        <v>2548.9703138373752</v>
      </c>
      <c r="U394" s="161">
        <v>4183.21</v>
      </c>
      <c r="V394" s="168">
        <v>4183.21</v>
      </c>
      <c r="W394" s="168">
        <v>1634.2396861626248</v>
      </c>
      <c r="X394" s="168">
        <f t="shared" si="63"/>
        <v>1634.2396861626248</v>
      </c>
      <c r="Y394" s="163">
        <v>113.09</v>
      </c>
      <c r="Z394" s="163">
        <v>0</v>
      </c>
      <c r="AA394" s="163">
        <v>3259.66</v>
      </c>
      <c r="AB394" s="163">
        <v>0</v>
      </c>
      <c r="AC394" s="163">
        <v>810.46</v>
      </c>
      <c r="AD394" s="163">
        <v>0</v>
      </c>
      <c r="AE394" s="163">
        <v>0</v>
      </c>
      <c r="AF394" s="169">
        <v>0</v>
      </c>
      <c r="AG394" s="163">
        <v>0</v>
      </c>
      <c r="AH394" s="163">
        <v>0</v>
      </c>
      <c r="AI394" s="163">
        <v>0</v>
      </c>
      <c r="AJ394" s="163">
        <v>0</v>
      </c>
      <c r="AK394" s="163">
        <v>0</v>
      </c>
      <c r="AL394" s="169">
        <v>0</v>
      </c>
      <c r="AM394" s="163">
        <v>0</v>
      </c>
      <c r="AN394" s="163">
        <v>0</v>
      </c>
      <c r="AO394" s="169">
        <v>0</v>
      </c>
      <c r="AP394" s="163">
        <v>0</v>
      </c>
      <c r="AQ394" s="163">
        <v>0</v>
      </c>
      <c r="AR394" s="163">
        <v>0</v>
      </c>
    </row>
    <row r="395" spans="1:44" s="162" customFormat="1" ht="36" customHeight="1" x14ac:dyDescent="0.25">
      <c r="B395" s="155" t="s">
        <v>802</v>
      </c>
      <c r="C395" s="155"/>
      <c r="D395" s="157" t="s">
        <v>855</v>
      </c>
      <c r="E395" s="157" t="s">
        <v>855</v>
      </c>
      <c r="F395" s="157" t="s">
        <v>855</v>
      </c>
      <c r="G395" s="157" t="s">
        <v>855</v>
      </c>
      <c r="H395" s="157" t="s">
        <v>855</v>
      </c>
      <c r="I395" s="158">
        <v>407.9</v>
      </c>
      <c r="J395" s="158">
        <v>352.3</v>
      </c>
      <c r="K395" s="158">
        <v>352.3</v>
      </c>
      <c r="L395" s="159">
        <v>21</v>
      </c>
      <c r="M395" s="157" t="s">
        <v>855</v>
      </c>
      <c r="N395" s="157" t="s">
        <v>855</v>
      </c>
      <c r="O395" s="160" t="s">
        <v>855</v>
      </c>
      <c r="P395" s="161">
        <v>43566.44</v>
      </c>
      <c r="Q395" s="161">
        <v>0</v>
      </c>
      <c r="R395" s="161">
        <v>0</v>
      </c>
      <c r="S395" s="161">
        <v>43566.44</v>
      </c>
      <c r="T395" s="161">
        <v>106.80666830105419</v>
      </c>
      <c r="U395" s="161">
        <v>106.80666830105419</v>
      </c>
      <c r="Y395" s="163"/>
      <c r="Z395" s="163"/>
      <c r="AA395" s="163"/>
      <c r="AB395" s="163"/>
      <c r="AC395" s="163"/>
      <c r="AD395" s="163"/>
      <c r="AE395" s="163"/>
      <c r="AF395" s="163"/>
      <c r="AG395" s="163"/>
      <c r="AH395" s="163"/>
      <c r="AI395" s="163"/>
      <c r="AJ395" s="163"/>
      <c r="AK395" s="163"/>
      <c r="AL395" s="163"/>
      <c r="AM395" s="163"/>
      <c r="AN395" s="163"/>
      <c r="AO395" s="163"/>
      <c r="AP395" s="163"/>
      <c r="AQ395" s="163"/>
      <c r="AR395" s="163"/>
    </row>
    <row r="396" spans="1:44" s="162" customFormat="1" ht="36" customHeight="1" x14ac:dyDescent="0.25">
      <c r="A396" s="162">
        <v>1</v>
      </c>
      <c r="B396" s="165">
        <v>347</v>
      </c>
      <c r="C396" s="155" t="s">
        <v>164</v>
      </c>
      <c r="D396" s="157">
        <v>1954</v>
      </c>
      <c r="E396" s="157"/>
      <c r="F396" s="166" t="s">
        <v>261</v>
      </c>
      <c r="G396" s="157">
        <v>2</v>
      </c>
      <c r="H396" s="157" t="s">
        <v>297</v>
      </c>
      <c r="I396" s="161">
        <v>407.9</v>
      </c>
      <c r="J396" s="161">
        <v>352.3</v>
      </c>
      <c r="K396" s="161">
        <v>352.3</v>
      </c>
      <c r="L396" s="167">
        <v>21</v>
      </c>
      <c r="M396" s="157" t="s">
        <v>259</v>
      </c>
      <c r="N396" s="157" t="s">
        <v>260</v>
      </c>
      <c r="O396" s="160" t="s">
        <v>262</v>
      </c>
      <c r="P396" s="161">
        <v>43566.44</v>
      </c>
      <c r="Q396" s="161">
        <v>0</v>
      </c>
      <c r="R396" s="161">
        <v>0</v>
      </c>
      <c r="S396" s="161">
        <v>43566.44</v>
      </c>
      <c r="T396" s="161">
        <v>106.80666830105419</v>
      </c>
      <c r="U396" s="161">
        <v>106.80666830105419</v>
      </c>
      <c r="V396" s="168">
        <v>106.80666830105419</v>
      </c>
      <c r="W396" s="168">
        <v>0</v>
      </c>
      <c r="X396" s="168">
        <f>U396-T396</f>
        <v>0</v>
      </c>
      <c r="Y396" s="163">
        <v>0</v>
      </c>
      <c r="Z396" s="163">
        <v>0</v>
      </c>
      <c r="AA396" s="163">
        <v>0</v>
      </c>
      <c r="AB396" s="163">
        <v>0</v>
      </c>
      <c r="AC396" s="163">
        <v>0</v>
      </c>
      <c r="AD396" s="163">
        <v>0</v>
      </c>
      <c r="AE396" s="163">
        <v>0</v>
      </c>
      <c r="AF396" s="169">
        <v>0</v>
      </c>
      <c r="AG396" s="163">
        <v>0</v>
      </c>
      <c r="AH396" s="163">
        <v>0</v>
      </c>
      <c r="AI396" s="163">
        <v>0</v>
      </c>
      <c r="AJ396" s="163">
        <v>0</v>
      </c>
      <c r="AK396" s="163">
        <v>0</v>
      </c>
      <c r="AL396" s="169">
        <v>0</v>
      </c>
      <c r="AM396" s="163">
        <v>0</v>
      </c>
      <c r="AN396" s="163">
        <v>0</v>
      </c>
      <c r="AO396" s="169">
        <v>0</v>
      </c>
      <c r="AP396" s="163">
        <v>0</v>
      </c>
      <c r="AQ396" s="163">
        <v>0</v>
      </c>
      <c r="AR396" s="163">
        <v>0</v>
      </c>
    </row>
    <row r="397" spans="1:44" s="162" customFormat="1" ht="36" customHeight="1" x14ac:dyDescent="0.25">
      <c r="B397" s="155" t="s">
        <v>801</v>
      </c>
      <c r="C397" s="155"/>
      <c r="D397" s="157" t="s">
        <v>855</v>
      </c>
      <c r="E397" s="157" t="s">
        <v>855</v>
      </c>
      <c r="F397" s="157" t="s">
        <v>855</v>
      </c>
      <c r="G397" s="157" t="s">
        <v>855</v>
      </c>
      <c r="H397" s="157" t="s">
        <v>855</v>
      </c>
      <c r="I397" s="158">
        <v>2253.2999999999997</v>
      </c>
      <c r="J397" s="158">
        <v>1874.1</v>
      </c>
      <c r="K397" s="158">
        <v>1874.1</v>
      </c>
      <c r="L397" s="159">
        <v>108</v>
      </c>
      <c r="M397" s="157" t="s">
        <v>855</v>
      </c>
      <c r="N397" s="157" t="s">
        <v>855</v>
      </c>
      <c r="O397" s="160" t="s">
        <v>855</v>
      </c>
      <c r="P397" s="158">
        <v>4166442.5</v>
      </c>
      <c r="Q397" s="158">
        <v>0</v>
      </c>
      <c r="R397" s="158">
        <v>0</v>
      </c>
      <c r="S397" s="158">
        <v>4166442.5</v>
      </c>
      <c r="T397" s="161">
        <v>1849.0402964540897</v>
      </c>
      <c r="U397" s="161">
        <v>7297.422600512743</v>
      </c>
      <c r="Y397" s="163"/>
      <c r="Z397" s="163"/>
      <c r="AA397" s="163"/>
      <c r="AB397" s="163"/>
      <c r="AC397" s="163"/>
      <c r="AD397" s="163"/>
      <c r="AE397" s="163"/>
      <c r="AF397" s="163"/>
      <c r="AG397" s="163"/>
      <c r="AH397" s="163"/>
      <c r="AI397" s="163"/>
      <c r="AJ397" s="163"/>
      <c r="AK397" s="163"/>
      <c r="AL397" s="163"/>
      <c r="AM397" s="163"/>
      <c r="AN397" s="163"/>
      <c r="AO397" s="163"/>
      <c r="AP397" s="163"/>
      <c r="AQ397" s="163"/>
      <c r="AR397" s="163"/>
    </row>
    <row r="398" spans="1:44" s="162" customFormat="1" ht="36" customHeight="1" x14ac:dyDescent="0.25">
      <c r="A398" s="162">
        <v>1</v>
      </c>
      <c r="B398" s="165">
        <v>348</v>
      </c>
      <c r="C398" s="155" t="s">
        <v>178</v>
      </c>
      <c r="D398" s="157">
        <v>1955</v>
      </c>
      <c r="E398" s="157"/>
      <c r="F398" s="166" t="s">
        <v>261</v>
      </c>
      <c r="G398" s="157">
        <v>2</v>
      </c>
      <c r="H398" s="157" t="s">
        <v>297</v>
      </c>
      <c r="I398" s="161">
        <v>545.6</v>
      </c>
      <c r="J398" s="161">
        <v>501.6</v>
      </c>
      <c r="K398" s="161">
        <v>501.6</v>
      </c>
      <c r="L398" s="167">
        <v>27</v>
      </c>
      <c r="M398" s="157" t="s">
        <v>259</v>
      </c>
      <c r="N398" s="157" t="s">
        <v>260</v>
      </c>
      <c r="O398" s="160" t="s">
        <v>262</v>
      </c>
      <c r="P398" s="161">
        <v>71741.72</v>
      </c>
      <c r="Q398" s="161">
        <v>0</v>
      </c>
      <c r="R398" s="161">
        <v>0</v>
      </c>
      <c r="S398" s="161">
        <v>71741.72</v>
      </c>
      <c r="T398" s="161">
        <v>131.49142228739004</v>
      </c>
      <c r="U398" s="161">
        <v>131.49142228739004</v>
      </c>
      <c r="V398" s="168">
        <v>131.49142228739004</v>
      </c>
      <c r="W398" s="168">
        <v>0</v>
      </c>
      <c r="X398" s="168">
        <f t="shared" ref="X398:X401" si="64">U398-T398</f>
        <v>0</v>
      </c>
      <c r="Y398" s="163">
        <v>0</v>
      </c>
      <c r="Z398" s="163">
        <v>0</v>
      </c>
      <c r="AA398" s="163">
        <v>0</v>
      </c>
      <c r="AB398" s="163">
        <v>0</v>
      </c>
      <c r="AC398" s="163">
        <v>0</v>
      </c>
      <c r="AD398" s="163">
        <v>0</v>
      </c>
      <c r="AE398" s="163">
        <v>0</v>
      </c>
      <c r="AF398" s="169">
        <v>0</v>
      </c>
      <c r="AG398" s="163">
        <v>0</v>
      </c>
      <c r="AH398" s="163">
        <v>0</v>
      </c>
      <c r="AI398" s="163">
        <v>0</v>
      </c>
      <c r="AJ398" s="163">
        <v>0</v>
      </c>
      <c r="AK398" s="163">
        <v>0</v>
      </c>
      <c r="AL398" s="169">
        <v>0</v>
      </c>
      <c r="AM398" s="163">
        <v>0</v>
      </c>
      <c r="AN398" s="163">
        <v>0</v>
      </c>
      <c r="AO398" s="169">
        <v>0</v>
      </c>
      <c r="AP398" s="163">
        <v>0</v>
      </c>
      <c r="AQ398" s="163">
        <v>0</v>
      </c>
      <c r="AR398" s="163">
        <v>0</v>
      </c>
    </row>
    <row r="399" spans="1:44" s="162" customFormat="1" ht="36" customHeight="1" x14ac:dyDescent="0.25">
      <c r="A399" s="162">
        <v>1</v>
      </c>
      <c r="B399" s="165">
        <v>349</v>
      </c>
      <c r="C399" s="155" t="s">
        <v>1182</v>
      </c>
      <c r="D399" s="157">
        <v>1965</v>
      </c>
      <c r="E399" s="157"/>
      <c r="F399" s="166" t="s">
        <v>261</v>
      </c>
      <c r="G399" s="157">
        <v>2</v>
      </c>
      <c r="H399" s="157" t="s">
        <v>296</v>
      </c>
      <c r="I399" s="161">
        <v>527.5</v>
      </c>
      <c r="J399" s="161">
        <v>390.5</v>
      </c>
      <c r="K399" s="161">
        <v>390.5</v>
      </c>
      <c r="L399" s="167">
        <v>21</v>
      </c>
      <c r="M399" s="157" t="s">
        <v>259</v>
      </c>
      <c r="N399" s="157" t="s">
        <v>263</v>
      </c>
      <c r="O399" s="160" t="s">
        <v>1286</v>
      </c>
      <c r="P399" s="161">
        <v>1831950.75</v>
      </c>
      <c r="Q399" s="161">
        <v>0</v>
      </c>
      <c r="R399" s="161">
        <v>0</v>
      </c>
      <c r="S399" s="161">
        <v>1831950.75</v>
      </c>
      <c r="T399" s="161">
        <v>3472.8924170616115</v>
      </c>
      <c r="U399" s="161">
        <v>5845.6469194312795</v>
      </c>
      <c r="V399" s="168">
        <v>5845.6469194312795</v>
      </c>
      <c r="W399" s="168">
        <v>2372.754502369668</v>
      </c>
      <c r="X399" s="168">
        <f t="shared" si="64"/>
        <v>2372.754502369668</v>
      </c>
      <c r="Y399" s="163">
        <v>0</v>
      </c>
      <c r="Z399" s="163">
        <v>0</v>
      </c>
      <c r="AA399" s="163">
        <v>0</v>
      </c>
      <c r="AB399" s="163">
        <v>0</v>
      </c>
      <c r="AC399" s="163">
        <v>0</v>
      </c>
      <c r="AD399" s="163">
        <v>0</v>
      </c>
      <c r="AE399" s="163">
        <v>0</v>
      </c>
      <c r="AF399" s="169">
        <v>0</v>
      </c>
      <c r="AG399" s="163">
        <v>0</v>
      </c>
      <c r="AH399" s="163">
        <v>0</v>
      </c>
      <c r="AI399" s="163">
        <v>0</v>
      </c>
      <c r="AJ399" s="163">
        <v>0</v>
      </c>
      <c r="AK399" s="163">
        <v>437.5</v>
      </c>
      <c r="AL399" s="169">
        <f>7048.18*AK399/I399</f>
        <v>5845.6469194312795</v>
      </c>
      <c r="AM399" s="163">
        <v>0</v>
      </c>
      <c r="AN399" s="163">
        <v>0</v>
      </c>
      <c r="AO399" s="169">
        <v>0</v>
      </c>
      <c r="AP399" s="163">
        <v>0</v>
      </c>
      <c r="AQ399" s="163">
        <v>0</v>
      </c>
      <c r="AR399" s="163">
        <v>0</v>
      </c>
    </row>
    <row r="400" spans="1:44" s="162" customFormat="1" ht="36" customHeight="1" x14ac:dyDescent="0.25">
      <c r="A400" s="162">
        <v>1</v>
      </c>
      <c r="B400" s="165">
        <v>350</v>
      </c>
      <c r="C400" s="155" t="s">
        <v>1183</v>
      </c>
      <c r="D400" s="157">
        <v>1963</v>
      </c>
      <c r="E400" s="157"/>
      <c r="F400" s="166" t="s">
        <v>261</v>
      </c>
      <c r="G400" s="157">
        <v>2</v>
      </c>
      <c r="H400" s="157" t="s">
        <v>296</v>
      </c>
      <c r="I400" s="161">
        <v>663.1</v>
      </c>
      <c r="J400" s="161">
        <v>609.9</v>
      </c>
      <c r="K400" s="161">
        <v>609.9</v>
      </c>
      <c r="L400" s="167">
        <v>42</v>
      </c>
      <c r="M400" s="157" t="s">
        <v>259</v>
      </c>
      <c r="N400" s="157" t="s">
        <v>263</v>
      </c>
      <c r="O400" s="160" t="s">
        <v>1286</v>
      </c>
      <c r="P400" s="161">
        <v>2207932.36</v>
      </c>
      <c r="Q400" s="161">
        <v>0</v>
      </c>
      <c r="R400" s="161">
        <v>0</v>
      </c>
      <c r="S400" s="161">
        <v>2207932.36</v>
      </c>
      <c r="T400" s="161">
        <v>3329.7125018850847</v>
      </c>
      <c r="U400" s="161">
        <v>7297.422600512743</v>
      </c>
      <c r="V400" s="168">
        <v>7297.422600512743</v>
      </c>
      <c r="W400" s="168">
        <v>3967.7100986276582</v>
      </c>
      <c r="X400" s="168">
        <f t="shared" si="64"/>
        <v>3967.7100986276582</v>
      </c>
      <c r="Y400" s="163">
        <v>0</v>
      </c>
      <c r="Z400" s="163">
        <v>0</v>
      </c>
      <c r="AA400" s="163">
        <v>0</v>
      </c>
      <c r="AB400" s="163">
        <v>0</v>
      </c>
      <c r="AC400" s="163">
        <v>0</v>
      </c>
      <c r="AD400" s="163">
        <v>0</v>
      </c>
      <c r="AE400" s="163">
        <v>0</v>
      </c>
      <c r="AF400" s="169">
        <v>0</v>
      </c>
      <c r="AG400" s="163">
        <v>542.66</v>
      </c>
      <c r="AH400" s="169">
        <f>8917.04*AG400/I400</f>
        <v>7297.422600512743</v>
      </c>
      <c r="AI400" s="163">
        <v>0</v>
      </c>
      <c r="AJ400" s="163">
        <v>0</v>
      </c>
      <c r="AK400" s="163">
        <v>0</v>
      </c>
      <c r="AL400" s="169">
        <v>0</v>
      </c>
      <c r="AM400" s="163">
        <v>0</v>
      </c>
      <c r="AN400" s="163">
        <v>0</v>
      </c>
      <c r="AO400" s="169">
        <v>0</v>
      </c>
      <c r="AP400" s="163">
        <v>0</v>
      </c>
      <c r="AQ400" s="163">
        <v>0</v>
      </c>
      <c r="AR400" s="163">
        <v>0</v>
      </c>
    </row>
    <row r="401" spans="1:44" s="162" customFormat="1" ht="36" customHeight="1" x14ac:dyDescent="0.25">
      <c r="A401" s="162">
        <v>1</v>
      </c>
      <c r="B401" s="165">
        <v>351</v>
      </c>
      <c r="C401" s="155" t="s">
        <v>1521</v>
      </c>
      <c r="D401" s="157">
        <v>1976</v>
      </c>
      <c r="E401" s="157"/>
      <c r="F401" s="166" t="s">
        <v>1524</v>
      </c>
      <c r="G401" s="157">
        <v>2</v>
      </c>
      <c r="H401" s="157" t="s">
        <v>297</v>
      </c>
      <c r="I401" s="161">
        <v>517.1</v>
      </c>
      <c r="J401" s="161">
        <v>372.1</v>
      </c>
      <c r="K401" s="161">
        <v>372.1</v>
      </c>
      <c r="L401" s="167">
        <v>18</v>
      </c>
      <c r="M401" s="157" t="s">
        <v>259</v>
      </c>
      <c r="N401" s="157" t="s">
        <v>260</v>
      </c>
      <c r="O401" s="160" t="s">
        <v>262</v>
      </c>
      <c r="P401" s="161">
        <v>54817.67</v>
      </c>
      <c r="Q401" s="161">
        <v>0</v>
      </c>
      <c r="R401" s="161">
        <v>0</v>
      </c>
      <c r="S401" s="161">
        <v>54817.67</v>
      </c>
      <c r="T401" s="161">
        <v>106.00980467994584</v>
      </c>
      <c r="U401" s="161">
        <v>106.00980467994584</v>
      </c>
      <c r="V401" s="168">
        <v>106.00980467994584</v>
      </c>
      <c r="W401" s="168">
        <v>0</v>
      </c>
      <c r="X401" s="168">
        <f t="shared" si="64"/>
        <v>0</v>
      </c>
      <c r="Y401" s="163">
        <v>0</v>
      </c>
      <c r="Z401" s="163">
        <v>0</v>
      </c>
      <c r="AA401" s="163">
        <v>0</v>
      </c>
      <c r="AB401" s="163">
        <v>0</v>
      </c>
      <c r="AC401" s="163">
        <v>0</v>
      </c>
      <c r="AD401" s="163">
        <v>0</v>
      </c>
      <c r="AE401" s="163">
        <v>0</v>
      </c>
      <c r="AF401" s="169">
        <v>0</v>
      </c>
      <c r="AG401" s="163">
        <v>0</v>
      </c>
      <c r="AH401" s="163">
        <v>0</v>
      </c>
      <c r="AI401" s="163">
        <v>0</v>
      </c>
      <c r="AJ401" s="163">
        <v>0</v>
      </c>
      <c r="AK401" s="163">
        <v>0</v>
      </c>
      <c r="AL401" s="169">
        <v>0</v>
      </c>
      <c r="AM401" s="163">
        <v>0</v>
      </c>
      <c r="AN401" s="163">
        <v>0</v>
      </c>
      <c r="AO401" s="169">
        <v>0</v>
      </c>
      <c r="AP401" s="163">
        <v>0</v>
      </c>
      <c r="AQ401" s="163">
        <v>0</v>
      </c>
      <c r="AR401" s="163">
        <v>0</v>
      </c>
    </row>
    <row r="402" spans="1:44" s="162" customFormat="1" ht="36" customHeight="1" x14ac:dyDescent="0.25">
      <c r="B402" s="155" t="s">
        <v>836</v>
      </c>
      <c r="C402" s="155"/>
      <c r="D402" s="157" t="s">
        <v>855</v>
      </c>
      <c r="E402" s="157" t="s">
        <v>855</v>
      </c>
      <c r="F402" s="157" t="s">
        <v>855</v>
      </c>
      <c r="G402" s="157" t="s">
        <v>855</v>
      </c>
      <c r="H402" s="157" t="s">
        <v>855</v>
      </c>
      <c r="I402" s="158">
        <v>829.4</v>
      </c>
      <c r="J402" s="158">
        <v>758.4</v>
      </c>
      <c r="K402" s="158">
        <v>758.4</v>
      </c>
      <c r="L402" s="159">
        <v>42</v>
      </c>
      <c r="M402" s="157" t="s">
        <v>855</v>
      </c>
      <c r="N402" s="157" t="s">
        <v>855</v>
      </c>
      <c r="O402" s="160" t="s">
        <v>855</v>
      </c>
      <c r="P402" s="161">
        <v>2786770.47</v>
      </c>
      <c r="Q402" s="161">
        <v>0</v>
      </c>
      <c r="R402" s="161">
        <v>0</v>
      </c>
      <c r="S402" s="161">
        <v>2786770.47</v>
      </c>
      <c r="T402" s="161">
        <v>3359.9836870026529</v>
      </c>
      <c r="U402" s="161">
        <v>6954.7877909332055</v>
      </c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</row>
    <row r="403" spans="1:44" s="162" customFormat="1" ht="36" customHeight="1" x14ac:dyDescent="0.25">
      <c r="A403" s="162">
        <v>1</v>
      </c>
      <c r="B403" s="165">
        <v>352</v>
      </c>
      <c r="C403" s="155" t="s">
        <v>1185</v>
      </c>
      <c r="D403" s="157">
        <v>1972</v>
      </c>
      <c r="E403" s="157">
        <v>2010</v>
      </c>
      <c r="F403" s="166" t="s">
        <v>261</v>
      </c>
      <c r="G403" s="157">
        <v>2</v>
      </c>
      <c r="H403" s="157" t="s">
        <v>296</v>
      </c>
      <c r="I403" s="161">
        <v>829.4</v>
      </c>
      <c r="J403" s="161">
        <v>758.4</v>
      </c>
      <c r="K403" s="161">
        <v>758.4</v>
      </c>
      <c r="L403" s="167">
        <v>42</v>
      </c>
      <c r="M403" s="157" t="s">
        <v>259</v>
      </c>
      <c r="N403" s="157" t="s">
        <v>263</v>
      </c>
      <c r="O403" s="160" t="s">
        <v>775</v>
      </c>
      <c r="P403" s="161">
        <v>2786770.47</v>
      </c>
      <c r="Q403" s="161">
        <v>0</v>
      </c>
      <c r="R403" s="161">
        <v>0</v>
      </c>
      <c r="S403" s="161">
        <v>2786770.47</v>
      </c>
      <c r="T403" s="161">
        <v>3359.9836870026529</v>
      </c>
      <c r="U403" s="161">
        <v>6954.7877909332055</v>
      </c>
      <c r="V403" s="168">
        <v>6954.7877909332055</v>
      </c>
      <c r="W403" s="168">
        <v>3594.8041039305526</v>
      </c>
      <c r="X403" s="168">
        <f>U403-T403</f>
        <v>3594.8041039305526</v>
      </c>
      <c r="Y403" s="163">
        <v>0</v>
      </c>
      <c r="Z403" s="163">
        <v>0</v>
      </c>
      <c r="AA403" s="163">
        <v>0</v>
      </c>
      <c r="AB403" s="163">
        <v>0</v>
      </c>
      <c r="AC403" s="163">
        <v>0</v>
      </c>
      <c r="AD403" s="163">
        <v>0</v>
      </c>
      <c r="AE403" s="163">
        <v>0</v>
      </c>
      <c r="AF403" s="169">
        <v>0</v>
      </c>
      <c r="AG403" s="163">
        <v>0</v>
      </c>
      <c r="AH403" s="163">
        <v>0</v>
      </c>
      <c r="AI403" s="163">
        <v>0</v>
      </c>
      <c r="AJ403" s="163">
        <v>0</v>
      </c>
      <c r="AK403" s="163">
        <v>818.41</v>
      </c>
      <c r="AL403" s="169">
        <f>7048.18*AK403/I403</f>
        <v>6954.7877909332055</v>
      </c>
      <c r="AM403" s="163">
        <v>0</v>
      </c>
      <c r="AN403" s="163">
        <v>0</v>
      </c>
      <c r="AO403" s="169">
        <v>0</v>
      </c>
      <c r="AP403" s="163">
        <v>0</v>
      </c>
      <c r="AQ403" s="163">
        <v>0</v>
      </c>
      <c r="AR403" s="163">
        <v>0</v>
      </c>
    </row>
    <row r="404" spans="1:44" s="162" customFormat="1" ht="36" customHeight="1" x14ac:dyDescent="0.25">
      <c r="B404" s="155" t="s">
        <v>803</v>
      </c>
      <c r="C404" s="170"/>
      <c r="D404" s="157" t="s">
        <v>855</v>
      </c>
      <c r="E404" s="157" t="s">
        <v>855</v>
      </c>
      <c r="F404" s="157" t="s">
        <v>855</v>
      </c>
      <c r="G404" s="157" t="s">
        <v>855</v>
      </c>
      <c r="H404" s="157" t="s">
        <v>855</v>
      </c>
      <c r="I404" s="158">
        <v>10312.24</v>
      </c>
      <c r="J404" s="158">
        <v>9429.44</v>
      </c>
      <c r="K404" s="158">
        <v>8532.14</v>
      </c>
      <c r="L404" s="159">
        <v>425</v>
      </c>
      <c r="M404" s="157" t="s">
        <v>855</v>
      </c>
      <c r="N404" s="157" t="s">
        <v>855</v>
      </c>
      <c r="O404" s="160" t="s">
        <v>855</v>
      </c>
      <c r="P404" s="161">
        <v>8480737.0799999982</v>
      </c>
      <c r="Q404" s="161">
        <v>0</v>
      </c>
      <c r="R404" s="161">
        <v>0</v>
      </c>
      <c r="S404" s="161">
        <v>8480737.0799999982</v>
      </c>
      <c r="T404" s="161">
        <v>822.39523905572389</v>
      </c>
      <c r="U404" s="161">
        <v>6573.6612408586943</v>
      </c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</row>
    <row r="405" spans="1:44" s="162" customFormat="1" ht="36" customHeight="1" x14ac:dyDescent="0.25">
      <c r="A405" s="162">
        <v>1</v>
      </c>
      <c r="B405" s="165">
        <v>353</v>
      </c>
      <c r="C405" s="155" t="s">
        <v>74</v>
      </c>
      <c r="D405" s="157">
        <v>1950</v>
      </c>
      <c r="E405" s="157"/>
      <c r="F405" s="166" t="s">
        <v>261</v>
      </c>
      <c r="G405" s="157">
        <v>3</v>
      </c>
      <c r="H405" s="157" t="s">
        <v>296</v>
      </c>
      <c r="I405" s="161">
        <v>847.8</v>
      </c>
      <c r="J405" s="161">
        <v>766.9</v>
      </c>
      <c r="K405" s="161">
        <v>663.2</v>
      </c>
      <c r="L405" s="167">
        <v>20</v>
      </c>
      <c r="M405" s="157" t="s">
        <v>259</v>
      </c>
      <c r="N405" s="157" t="s">
        <v>263</v>
      </c>
      <c r="O405" s="160" t="s">
        <v>269</v>
      </c>
      <c r="P405" s="161">
        <v>2519278.3999999994</v>
      </c>
      <c r="Q405" s="161">
        <v>0</v>
      </c>
      <c r="R405" s="161">
        <v>0</v>
      </c>
      <c r="S405" s="161">
        <v>2519278.3999999994</v>
      </c>
      <c r="T405" s="161">
        <v>2971.548006605331</v>
      </c>
      <c r="U405" s="161">
        <v>6573.6612408586943</v>
      </c>
      <c r="V405" s="168">
        <v>6573.6612408586943</v>
      </c>
      <c r="W405" s="168">
        <v>3602.1132342533633</v>
      </c>
      <c r="X405" s="168">
        <f t="shared" ref="X405:X411" si="65">U405-T405</f>
        <v>3602.1132342533633</v>
      </c>
      <c r="Y405" s="163">
        <v>0</v>
      </c>
      <c r="Z405" s="163">
        <v>0</v>
      </c>
      <c r="AA405" s="163">
        <v>0</v>
      </c>
      <c r="AB405" s="163">
        <v>0</v>
      </c>
      <c r="AC405" s="163">
        <v>0</v>
      </c>
      <c r="AD405" s="163">
        <v>0</v>
      </c>
      <c r="AE405" s="163">
        <v>0</v>
      </c>
      <c r="AF405" s="169">
        <v>0</v>
      </c>
      <c r="AG405" s="163">
        <v>625</v>
      </c>
      <c r="AH405" s="169">
        <f t="shared" ref="AH405:AH406" si="66">8917.04*AG405/I405</f>
        <v>6573.6612408586943</v>
      </c>
      <c r="AI405" s="163">
        <v>0</v>
      </c>
      <c r="AJ405" s="163">
        <v>0</v>
      </c>
      <c r="AK405" s="163">
        <v>0</v>
      </c>
      <c r="AL405" s="169">
        <v>0</v>
      </c>
      <c r="AM405" s="163">
        <v>0</v>
      </c>
      <c r="AN405" s="163">
        <v>0</v>
      </c>
      <c r="AO405" s="169">
        <v>0</v>
      </c>
      <c r="AP405" s="163">
        <v>0</v>
      </c>
      <c r="AQ405" s="163">
        <v>0</v>
      </c>
      <c r="AR405" s="163">
        <v>0</v>
      </c>
    </row>
    <row r="406" spans="1:44" s="162" customFormat="1" ht="36" customHeight="1" x14ac:dyDescent="0.25">
      <c r="A406" s="162">
        <v>1</v>
      </c>
      <c r="B406" s="165">
        <v>354</v>
      </c>
      <c r="C406" s="155" t="s">
        <v>73</v>
      </c>
      <c r="D406" s="157">
        <v>1963</v>
      </c>
      <c r="E406" s="157"/>
      <c r="F406" s="166" t="s">
        <v>261</v>
      </c>
      <c r="G406" s="157">
        <v>4</v>
      </c>
      <c r="H406" s="157" t="s">
        <v>296</v>
      </c>
      <c r="I406" s="161">
        <v>1600.4</v>
      </c>
      <c r="J406" s="161">
        <v>1253</v>
      </c>
      <c r="K406" s="161">
        <v>1210.5999999999999</v>
      </c>
      <c r="L406" s="167">
        <v>54</v>
      </c>
      <c r="M406" s="157" t="s">
        <v>259</v>
      </c>
      <c r="N406" s="157" t="s">
        <v>263</v>
      </c>
      <c r="O406" s="160" t="s">
        <v>270</v>
      </c>
      <c r="P406" s="161">
        <v>2316768.9099999997</v>
      </c>
      <c r="Q406" s="161">
        <v>0</v>
      </c>
      <c r="R406" s="161">
        <v>0</v>
      </c>
      <c r="S406" s="161">
        <v>2316768.9099999997</v>
      </c>
      <c r="T406" s="161">
        <v>1447.6186640839787</v>
      </c>
      <c r="U406" s="161">
        <v>2742.9760009997503</v>
      </c>
      <c r="V406" s="168">
        <v>2742.9760009997503</v>
      </c>
      <c r="W406" s="168">
        <v>1295.3573369157716</v>
      </c>
      <c r="X406" s="168">
        <f t="shared" si="65"/>
        <v>1295.3573369157716</v>
      </c>
      <c r="Y406" s="163">
        <v>0</v>
      </c>
      <c r="Z406" s="163">
        <v>0</v>
      </c>
      <c r="AA406" s="163">
        <v>0</v>
      </c>
      <c r="AB406" s="163">
        <v>0</v>
      </c>
      <c r="AC406" s="163">
        <v>0</v>
      </c>
      <c r="AD406" s="163">
        <v>0</v>
      </c>
      <c r="AE406" s="163">
        <v>0</v>
      </c>
      <c r="AF406" s="169">
        <v>0</v>
      </c>
      <c r="AG406" s="163">
        <v>492.3</v>
      </c>
      <c r="AH406" s="169">
        <f t="shared" si="66"/>
        <v>2742.9760009997503</v>
      </c>
      <c r="AI406" s="163">
        <v>0</v>
      </c>
      <c r="AJ406" s="163">
        <v>0</v>
      </c>
      <c r="AK406" s="163">
        <v>0</v>
      </c>
      <c r="AL406" s="169">
        <v>0</v>
      </c>
      <c r="AM406" s="163">
        <v>0</v>
      </c>
      <c r="AN406" s="163">
        <v>0</v>
      </c>
      <c r="AO406" s="169">
        <v>0</v>
      </c>
      <c r="AP406" s="163">
        <v>0</v>
      </c>
      <c r="AQ406" s="163">
        <v>0</v>
      </c>
      <c r="AR406" s="163">
        <v>0</v>
      </c>
    </row>
    <row r="407" spans="1:44" s="162" customFormat="1" ht="36" customHeight="1" x14ac:dyDescent="0.25">
      <c r="A407" s="162">
        <v>1</v>
      </c>
      <c r="B407" s="165">
        <v>355</v>
      </c>
      <c r="C407" s="155" t="s">
        <v>75</v>
      </c>
      <c r="D407" s="157">
        <v>1948</v>
      </c>
      <c r="E407" s="157"/>
      <c r="F407" s="166" t="s">
        <v>261</v>
      </c>
      <c r="G407" s="157">
        <v>4</v>
      </c>
      <c r="H407" s="157" t="s">
        <v>305</v>
      </c>
      <c r="I407" s="161">
        <v>1954.5</v>
      </c>
      <c r="J407" s="161">
        <v>1781</v>
      </c>
      <c r="K407" s="161">
        <v>1514.3</v>
      </c>
      <c r="L407" s="167">
        <v>58</v>
      </c>
      <c r="M407" s="157" t="s">
        <v>259</v>
      </c>
      <c r="N407" s="157" t="s">
        <v>263</v>
      </c>
      <c r="O407" s="160" t="s">
        <v>271</v>
      </c>
      <c r="P407" s="161">
        <v>132502.74</v>
      </c>
      <c r="Q407" s="161">
        <v>0</v>
      </c>
      <c r="R407" s="161">
        <v>0</v>
      </c>
      <c r="S407" s="161">
        <v>132502.74</v>
      </c>
      <c r="T407" s="161">
        <v>67.793676132003071</v>
      </c>
      <c r="U407" s="161">
        <v>67.793676132003071</v>
      </c>
      <c r="V407" s="168">
        <v>67.793676132003071</v>
      </c>
      <c r="W407" s="168">
        <v>0</v>
      </c>
      <c r="X407" s="168">
        <f t="shared" si="65"/>
        <v>0</v>
      </c>
      <c r="Y407" s="163">
        <v>0</v>
      </c>
      <c r="Z407" s="163">
        <v>0</v>
      </c>
      <c r="AA407" s="163">
        <v>0</v>
      </c>
      <c r="AB407" s="163">
        <v>0</v>
      </c>
      <c r="AC407" s="163">
        <v>0</v>
      </c>
      <c r="AD407" s="163">
        <v>0</v>
      </c>
      <c r="AE407" s="163">
        <v>0</v>
      </c>
      <c r="AF407" s="169">
        <v>0</v>
      </c>
      <c r="AG407" s="163">
        <v>0</v>
      </c>
      <c r="AH407" s="163">
        <v>0</v>
      </c>
      <c r="AI407" s="163">
        <v>0</v>
      </c>
      <c r="AJ407" s="163">
        <v>0</v>
      </c>
      <c r="AK407" s="163">
        <v>0</v>
      </c>
      <c r="AL407" s="169">
        <v>0</v>
      </c>
      <c r="AM407" s="163">
        <v>0</v>
      </c>
      <c r="AN407" s="163">
        <v>0</v>
      </c>
      <c r="AO407" s="169">
        <v>0</v>
      </c>
      <c r="AP407" s="163">
        <v>0</v>
      </c>
      <c r="AQ407" s="163">
        <v>0</v>
      </c>
      <c r="AR407" s="163">
        <v>0</v>
      </c>
    </row>
    <row r="408" spans="1:44" s="162" customFormat="1" ht="36" customHeight="1" x14ac:dyDescent="0.25">
      <c r="A408" s="162">
        <v>1</v>
      </c>
      <c r="B408" s="165">
        <v>356</v>
      </c>
      <c r="C408" s="155" t="s">
        <v>1186</v>
      </c>
      <c r="D408" s="157">
        <v>1974</v>
      </c>
      <c r="E408" s="157"/>
      <c r="F408" s="166" t="s">
        <v>261</v>
      </c>
      <c r="G408" s="157">
        <v>5</v>
      </c>
      <c r="H408" s="157" t="s">
        <v>296</v>
      </c>
      <c r="I408" s="161">
        <v>3906.04</v>
      </c>
      <c r="J408" s="161">
        <v>3790.94</v>
      </c>
      <c r="K408" s="161">
        <v>3406.44</v>
      </c>
      <c r="L408" s="167">
        <v>200</v>
      </c>
      <c r="M408" s="157" t="s">
        <v>259</v>
      </c>
      <c r="N408" s="157" t="s">
        <v>263</v>
      </c>
      <c r="O408" s="160" t="s">
        <v>1285</v>
      </c>
      <c r="P408" s="161">
        <v>3299628.9099999997</v>
      </c>
      <c r="Q408" s="161">
        <v>0</v>
      </c>
      <c r="R408" s="161">
        <v>0</v>
      </c>
      <c r="S408" s="161">
        <v>3299628.9099999997</v>
      </c>
      <c r="T408" s="161">
        <v>844.75041474229647</v>
      </c>
      <c r="U408" s="161">
        <v>2226.1781052933406</v>
      </c>
      <c r="V408" s="168">
        <v>2226.1781052933406</v>
      </c>
      <c r="W408" s="168">
        <v>1381.4276905510442</v>
      </c>
      <c r="X408" s="168">
        <f t="shared" si="65"/>
        <v>1381.4276905510442</v>
      </c>
      <c r="Y408" s="163">
        <v>0</v>
      </c>
      <c r="Z408" s="163">
        <v>0</v>
      </c>
      <c r="AA408" s="163">
        <v>0</v>
      </c>
      <c r="AB408" s="163">
        <v>0</v>
      </c>
      <c r="AC408" s="163">
        <v>0</v>
      </c>
      <c r="AD408" s="163">
        <v>0</v>
      </c>
      <c r="AE408" s="163">
        <v>0</v>
      </c>
      <c r="AF408" s="169">
        <v>0</v>
      </c>
      <c r="AG408" s="163">
        <v>975.16</v>
      </c>
      <c r="AH408" s="169">
        <f>8917.04*AG408/I408</f>
        <v>2226.1781052933406</v>
      </c>
      <c r="AI408" s="163">
        <v>0</v>
      </c>
      <c r="AJ408" s="163">
        <v>0</v>
      </c>
      <c r="AK408" s="163">
        <v>0</v>
      </c>
      <c r="AL408" s="169">
        <v>0</v>
      </c>
      <c r="AM408" s="163">
        <v>0</v>
      </c>
      <c r="AN408" s="163">
        <v>0</v>
      </c>
      <c r="AO408" s="169">
        <v>0</v>
      </c>
      <c r="AP408" s="163">
        <v>0</v>
      </c>
      <c r="AQ408" s="163">
        <v>0</v>
      </c>
      <c r="AR408" s="163">
        <v>0</v>
      </c>
    </row>
    <row r="409" spans="1:44" s="162" customFormat="1" ht="36" customHeight="1" x14ac:dyDescent="0.25">
      <c r="A409" s="162">
        <v>1</v>
      </c>
      <c r="B409" s="165">
        <v>357</v>
      </c>
      <c r="C409" s="155" t="s">
        <v>78</v>
      </c>
      <c r="D409" s="157">
        <v>1962</v>
      </c>
      <c r="E409" s="157"/>
      <c r="F409" s="166" t="s">
        <v>261</v>
      </c>
      <c r="G409" s="157">
        <v>2</v>
      </c>
      <c r="H409" s="157" t="s">
        <v>296</v>
      </c>
      <c r="I409" s="161">
        <v>355.8</v>
      </c>
      <c r="J409" s="161">
        <v>326.10000000000002</v>
      </c>
      <c r="K409" s="161">
        <v>326.10000000000002</v>
      </c>
      <c r="L409" s="167">
        <v>21</v>
      </c>
      <c r="M409" s="157" t="s">
        <v>259</v>
      </c>
      <c r="N409" s="157" t="s">
        <v>260</v>
      </c>
      <c r="O409" s="160" t="s">
        <v>262</v>
      </c>
      <c r="P409" s="161">
        <v>60672.79</v>
      </c>
      <c r="Q409" s="161">
        <v>0</v>
      </c>
      <c r="R409" s="161">
        <v>0</v>
      </c>
      <c r="S409" s="161">
        <v>60672.79</v>
      </c>
      <c r="T409" s="161">
        <v>170.52498594716133</v>
      </c>
      <c r="U409" s="161">
        <v>170.52498594716133</v>
      </c>
      <c r="V409" s="168">
        <v>170.52498594716133</v>
      </c>
      <c r="W409" s="168">
        <v>0</v>
      </c>
      <c r="X409" s="168">
        <f t="shared" si="65"/>
        <v>0</v>
      </c>
      <c r="Y409" s="163">
        <v>0</v>
      </c>
      <c r="Z409" s="163">
        <v>0</v>
      </c>
      <c r="AA409" s="163">
        <v>0</v>
      </c>
      <c r="AB409" s="163">
        <v>0</v>
      </c>
      <c r="AC409" s="163">
        <v>0</v>
      </c>
      <c r="AD409" s="163">
        <v>0</v>
      </c>
      <c r="AE409" s="163">
        <v>0</v>
      </c>
      <c r="AF409" s="169">
        <v>0</v>
      </c>
      <c r="AG409" s="163">
        <v>0</v>
      </c>
      <c r="AH409" s="163">
        <v>0</v>
      </c>
      <c r="AI409" s="163">
        <v>0</v>
      </c>
      <c r="AJ409" s="163">
        <v>0</v>
      </c>
      <c r="AK409" s="163">
        <v>0</v>
      </c>
      <c r="AL409" s="169">
        <v>0</v>
      </c>
      <c r="AM409" s="163">
        <v>0</v>
      </c>
      <c r="AN409" s="163">
        <v>0</v>
      </c>
      <c r="AO409" s="169">
        <v>0</v>
      </c>
      <c r="AP409" s="163">
        <v>0</v>
      </c>
      <c r="AQ409" s="163">
        <v>0</v>
      </c>
      <c r="AR409" s="163">
        <v>0</v>
      </c>
    </row>
    <row r="410" spans="1:44" s="162" customFormat="1" ht="36" customHeight="1" x14ac:dyDescent="0.25">
      <c r="A410" s="162">
        <v>1</v>
      </c>
      <c r="B410" s="165">
        <v>358</v>
      </c>
      <c r="C410" s="155" t="s">
        <v>79</v>
      </c>
      <c r="D410" s="157">
        <v>1964</v>
      </c>
      <c r="E410" s="157"/>
      <c r="F410" s="166" t="s">
        <v>261</v>
      </c>
      <c r="G410" s="157">
        <v>2</v>
      </c>
      <c r="H410" s="157" t="s">
        <v>296</v>
      </c>
      <c r="I410" s="161">
        <v>651.6</v>
      </c>
      <c r="J410" s="161">
        <v>628.9</v>
      </c>
      <c r="K410" s="161">
        <v>628.9</v>
      </c>
      <c r="L410" s="167">
        <v>42</v>
      </c>
      <c r="M410" s="157" t="s">
        <v>259</v>
      </c>
      <c r="N410" s="157" t="s">
        <v>260</v>
      </c>
      <c r="O410" s="160" t="s">
        <v>262</v>
      </c>
      <c r="P410" s="161">
        <v>60672.79</v>
      </c>
      <c r="Q410" s="161">
        <v>0</v>
      </c>
      <c r="R410" s="161">
        <v>0</v>
      </c>
      <c r="S410" s="161">
        <v>60672.79</v>
      </c>
      <c r="T410" s="161">
        <v>93.113551258440765</v>
      </c>
      <c r="U410" s="161">
        <v>93.113551258440765</v>
      </c>
      <c r="V410" s="168">
        <v>93.113551258440765</v>
      </c>
      <c r="W410" s="168">
        <v>0</v>
      </c>
      <c r="X410" s="168">
        <f t="shared" si="65"/>
        <v>0</v>
      </c>
      <c r="Y410" s="163">
        <v>0</v>
      </c>
      <c r="Z410" s="163">
        <v>0</v>
      </c>
      <c r="AA410" s="163">
        <v>0</v>
      </c>
      <c r="AB410" s="163">
        <v>0</v>
      </c>
      <c r="AC410" s="163">
        <v>0</v>
      </c>
      <c r="AD410" s="163">
        <v>0</v>
      </c>
      <c r="AE410" s="163">
        <v>0</v>
      </c>
      <c r="AF410" s="169">
        <v>0</v>
      </c>
      <c r="AG410" s="163">
        <v>0</v>
      </c>
      <c r="AH410" s="163">
        <v>0</v>
      </c>
      <c r="AI410" s="163">
        <v>0</v>
      </c>
      <c r="AJ410" s="163">
        <v>0</v>
      </c>
      <c r="AK410" s="163">
        <v>0</v>
      </c>
      <c r="AL410" s="169">
        <v>0</v>
      </c>
      <c r="AM410" s="163">
        <v>0</v>
      </c>
      <c r="AN410" s="163">
        <v>0</v>
      </c>
      <c r="AO410" s="169">
        <v>0</v>
      </c>
      <c r="AP410" s="163">
        <v>0</v>
      </c>
      <c r="AQ410" s="163">
        <v>0</v>
      </c>
      <c r="AR410" s="163">
        <v>0</v>
      </c>
    </row>
    <row r="411" spans="1:44" s="162" customFormat="1" ht="36" customHeight="1" x14ac:dyDescent="0.25">
      <c r="A411" s="162">
        <v>1</v>
      </c>
      <c r="B411" s="165">
        <v>359</v>
      </c>
      <c r="C411" s="155" t="s">
        <v>1621</v>
      </c>
      <c r="D411" s="157">
        <v>1953</v>
      </c>
      <c r="E411" s="157"/>
      <c r="F411" s="166" t="s">
        <v>261</v>
      </c>
      <c r="G411" s="157">
        <v>2</v>
      </c>
      <c r="H411" s="157" t="s">
        <v>305</v>
      </c>
      <c r="I411" s="161">
        <v>996.1</v>
      </c>
      <c r="J411" s="161">
        <v>882.6</v>
      </c>
      <c r="K411" s="161">
        <v>782.6</v>
      </c>
      <c r="L411" s="167">
        <v>30</v>
      </c>
      <c r="M411" s="157" t="s">
        <v>259</v>
      </c>
      <c r="N411" s="157" t="s">
        <v>260</v>
      </c>
      <c r="O411" s="160" t="s">
        <v>262</v>
      </c>
      <c r="P411" s="161">
        <v>91212.54</v>
      </c>
      <c r="Q411" s="161">
        <v>0</v>
      </c>
      <c r="R411" s="161">
        <v>0</v>
      </c>
      <c r="S411" s="161">
        <v>91212.54</v>
      </c>
      <c r="T411" s="161">
        <v>91.569661680554148</v>
      </c>
      <c r="U411" s="161">
        <v>91.569661680554148</v>
      </c>
      <c r="V411" s="168">
        <v>91.569661680554148</v>
      </c>
      <c r="W411" s="168">
        <v>0</v>
      </c>
      <c r="X411" s="168">
        <f t="shared" si="65"/>
        <v>0</v>
      </c>
      <c r="Y411" s="163">
        <v>0</v>
      </c>
      <c r="Z411" s="163">
        <v>0</v>
      </c>
      <c r="AA411" s="163">
        <v>0</v>
      </c>
      <c r="AB411" s="163">
        <v>0</v>
      </c>
      <c r="AC411" s="163">
        <v>0</v>
      </c>
      <c r="AD411" s="163">
        <v>0</v>
      </c>
      <c r="AE411" s="163">
        <v>0</v>
      </c>
      <c r="AF411" s="169">
        <v>0</v>
      </c>
      <c r="AG411" s="163">
        <v>0</v>
      </c>
      <c r="AH411" s="163">
        <v>0</v>
      </c>
      <c r="AI411" s="163">
        <v>0</v>
      </c>
      <c r="AJ411" s="163">
        <v>0</v>
      </c>
      <c r="AK411" s="163">
        <v>0</v>
      </c>
      <c r="AL411" s="169">
        <v>0</v>
      </c>
      <c r="AM411" s="163">
        <v>0</v>
      </c>
      <c r="AN411" s="163">
        <v>0</v>
      </c>
      <c r="AO411" s="169">
        <v>0</v>
      </c>
      <c r="AP411" s="163">
        <v>0</v>
      </c>
      <c r="AQ411" s="163">
        <v>0</v>
      </c>
      <c r="AR411" s="163">
        <v>0</v>
      </c>
    </row>
    <row r="412" spans="1:44" s="162" customFormat="1" ht="36" customHeight="1" x14ac:dyDescent="0.25">
      <c r="B412" s="155" t="s">
        <v>804</v>
      </c>
      <c r="C412" s="155"/>
      <c r="D412" s="157" t="s">
        <v>855</v>
      </c>
      <c r="E412" s="157" t="s">
        <v>855</v>
      </c>
      <c r="F412" s="157" t="s">
        <v>855</v>
      </c>
      <c r="G412" s="157" t="s">
        <v>855</v>
      </c>
      <c r="H412" s="157" t="s">
        <v>855</v>
      </c>
      <c r="I412" s="158">
        <v>613</v>
      </c>
      <c r="J412" s="158">
        <v>386</v>
      </c>
      <c r="K412" s="158">
        <v>386</v>
      </c>
      <c r="L412" s="159">
        <v>32</v>
      </c>
      <c r="M412" s="157" t="s">
        <v>855</v>
      </c>
      <c r="N412" s="157" t="s">
        <v>855</v>
      </c>
      <c r="O412" s="160" t="s">
        <v>855</v>
      </c>
      <c r="P412" s="161">
        <v>2358530.46</v>
      </c>
      <c r="Q412" s="161">
        <v>0</v>
      </c>
      <c r="R412" s="161">
        <v>0</v>
      </c>
      <c r="S412" s="161">
        <v>2358530.46</v>
      </c>
      <c r="T412" s="161">
        <v>3847.521141924959</v>
      </c>
      <c r="U412" s="161">
        <v>7858.7779119086463</v>
      </c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</row>
    <row r="413" spans="1:44" s="162" customFormat="1" ht="36" customHeight="1" x14ac:dyDescent="0.25">
      <c r="A413" s="162">
        <v>1</v>
      </c>
      <c r="B413" s="165">
        <v>360</v>
      </c>
      <c r="C413" s="155" t="s">
        <v>76</v>
      </c>
      <c r="D413" s="157">
        <v>1966</v>
      </c>
      <c r="E413" s="157"/>
      <c r="F413" s="166" t="s">
        <v>261</v>
      </c>
      <c r="G413" s="157">
        <v>2</v>
      </c>
      <c r="H413" s="157" t="s">
        <v>296</v>
      </c>
      <c r="I413" s="161">
        <v>613</v>
      </c>
      <c r="J413" s="161">
        <v>386</v>
      </c>
      <c r="K413" s="161">
        <v>386</v>
      </c>
      <c r="L413" s="167">
        <v>32</v>
      </c>
      <c r="M413" s="157" t="s">
        <v>259</v>
      </c>
      <c r="N413" s="157" t="s">
        <v>260</v>
      </c>
      <c r="O413" s="160" t="s">
        <v>262</v>
      </c>
      <c r="P413" s="161">
        <v>2358530.46</v>
      </c>
      <c r="Q413" s="161">
        <v>0</v>
      </c>
      <c r="R413" s="161">
        <v>0</v>
      </c>
      <c r="S413" s="161">
        <v>2358530.46</v>
      </c>
      <c r="T413" s="161">
        <v>3847.521141924959</v>
      </c>
      <c r="U413" s="161">
        <v>7858.7779119086463</v>
      </c>
      <c r="V413" s="168">
        <v>7858.7779119086463</v>
      </c>
      <c r="W413" s="168">
        <v>4011.2567699836873</v>
      </c>
      <c r="X413" s="168">
        <f>U413-T413</f>
        <v>4011.2567699836873</v>
      </c>
      <c r="Y413" s="163">
        <v>0</v>
      </c>
      <c r="Z413" s="163">
        <v>0</v>
      </c>
      <c r="AA413" s="163">
        <v>0</v>
      </c>
      <c r="AB413" s="163">
        <v>0</v>
      </c>
      <c r="AC413" s="163">
        <v>0</v>
      </c>
      <c r="AD413" s="163">
        <v>0</v>
      </c>
      <c r="AE413" s="163">
        <v>0</v>
      </c>
      <c r="AF413" s="169">
        <v>0</v>
      </c>
      <c r="AG413" s="163">
        <v>540.25</v>
      </c>
      <c r="AH413" s="169">
        <f>8917.04*AG413/I413</f>
        <v>7858.7779119086463</v>
      </c>
      <c r="AI413" s="163">
        <v>0</v>
      </c>
      <c r="AJ413" s="163">
        <v>0</v>
      </c>
      <c r="AK413" s="163">
        <v>0</v>
      </c>
      <c r="AL413" s="169">
        <v>0</v>
      </c>
      <c r="AM413" s="163">
        <v>0</v>
      </c>
      <c r="AN413" s="163">
        <v>0</v>
      </c>
      <c r="AO413" s="169">
        <v>0</v>
      </c>
      <c r="AP413" s="163">
        <v>0</v>
      </c>
      <c r="AQ413" s="163">
        <v>0</v>
      </c>
      <c r="AR413" s="163">
        <v>0</v>
      </c>
    </row>
    <row r="414" spans="1:44" s="162" customFormat="1" ht="36" customHeight="1" x14ac:dyDescent="0.25">
      <c r="B414" s="155" t="s">
        <v>837</v>
      </c>
      <c r="C414" s="155"/>
      <c r="D414" s="157" t="s">
        <v>855</v>
      </c>
      <c r="E414" s="157" t="s">
        <v>855</v>
      </c>
      <c r="F414" s="157" t="s">
        <v>855</v>
      </c>
      <c r="G414" s="157" t="s">
        <v>855</v>
      </c>
      <c r="H414" s="157" t="s">
        <v>855</v>
      </c>
      <c r="I414" s="158">
        <v>866.6</v>
      </c>
      <c r="J414" s="158">
        <v>817.90000000000009</v>
      </c>
      <c r="K414" s="158">
        <v>794.40000000000009</v>
      </c>
      <c r="L414" s="159">
        <v>34</v>
      </c>
      <c r="M414" s="157" t="s">
        <v>855</v>
      </c>
      <c r="N414" s="157" t="s">
        <v>855</v>
      </c>
      <c r="O414" s="160" t="s">
        <v>855</v>
      </c>
      <c r="P414" s="161">
        <v>178408.21000000002</v>
      </c>
      <c r="Q414" s="161">
        <v>0</v>
      </c>
      <c r="R414" s="161">
        <v>0</v>
      </c>
      <c r="S414" s="161">
        <v>178408.21000000002</v>
      </c>
      <c r="T414" s="161">
        <v>205.87146318947615</v>
      </c>
      <c r="U414" s="161">
        <v>282.33215434083604</v>
      </c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</row>
    <row r="415" spans="1:44" s="162" customFormat="1" ht="36" customHeight="1" x14ac:dyDescent="0.25">
      <c r="A415" s="162">
        <v>1</v>
      </c>
      <c r="B415" s="165">
        <v>361</v>
      </c>
      <c r="C415" s="155" t="s">
        <v>1188</v>
      </c>
      <c r="D415" s="157">
        <v>1962</v>
      </c>
      <c r="E415" s="157"/>
      <c r="F415" s="166" t="s">
        <v>261</v>
      </c>
      <c r="G415" s="157">
        <v>2</v>
      </c>
      <c r="H415" s="157" t="s">
        <v>297</v>
      </c>
      <c r="I415" s="161">
        <v>311</v>
      </c>
      <c r="J415" s="161">
        <v>311</v>
      </c>
      <c r="K415" s="161">
        <v>287.5</v>
      </c>
      <c r="L415" s="167">
        <v>10</v>
      </c>
      <c r="M415" s="157" t="s">
        <v>259</v>
      </c>
      <c r="N415" s="157" t="s">
        <v>263</v>
      </c>
      <c r="O415" s="160" t="s">
        <v>1259</v>
      </c>
      <c r="P415" s="161">
        <v>87805.3</v>
      </c>
      <c r="Q415" s="161">
        <v>0</v>
      </c>
      <c r="R415" s="161">
        <v>0</v>
      </c>
      <c r="S415" s="161">
        <v>87805.3</v>
      </c>
      <c r="T415" s="161">
        <v>282.33215434083604</v>
      </c>
      <c r="U415" s="161">
        <v>282.33215434083604</v>
      </c>
      <c r="V415" s="168">
        <v>282.33215434083604</v>
      </c>
      <c r="W415" s="168">
        <v>0</v>
      </c>
      <c r="X415" s="168">
        <f t="shared" ref="X415:X417" si="67">U415-T415</f>
        <v>0</v>
      </c>
      <c r="Y415" s="163">
        <v>0</v>
      </c>
      <c r="Z415" s="163">
        <v>0</v>
      </c>
      <c r="AA415" s="163">
        <v>0</v>
      </c>
      <c r="AB415" s="163">
        <v>184.98</v>
      </c>
      <c r="AC415" s="163">
        <v>0</v>
      </c>
      <c r="AD415" s="163">
        <v>0</v>
      </c>
      <c r="AE415" s="163">
        <v>0</v>
      </c>
      <c r="AF415" s="169">
        <v>0</v>
      </c>
      <c r="AG415" s="163">
        <v>0</v>
      </c>
      <c r="AH415" s="163">
        <v>0</v>
      </c>
      <c r="AI415" s="163">
        <v>0</v>
      </c>
      <c r="AJ415" s="163">
        <v>0</v>
      </c>
      <c r="AK415" s="163">
        <v>0</v>
      </c>
      <c r="AL415" s="169">
        <v>0</v>
      </c>
      <c r="AM415" s="163">
        <v>0</v>
      </c>
      <c r="AN415" s="163">
        <v>0</v>
      </c>
      <c r="AO415" s="169">
        <v>0</v>
      </c>
      <c r="AP415" s="163">
        <v>0</v>
      </c>
      <c r="AQ415" s="163">
        <v>0</v>
      </c>
      <c r="AR415" s="163">
        <v>0</v>
      </c>
    </row>
    <row r="416" spans="1:44" s="162" customFormat="1" ht="36" customHeight="1" x14ac:dyDescent="0.25">
      <c r="A416" s="162">
        <v>1</v>
      </c>
      <c r="B416" s="165">
        <v>362</v>
      </c>
      <c r="C416" s="155" t="s">
        <v>80</v>
      </c>
      <c r="D416" s="157">
        <v>1931</v>
      </c>
      <c r="E416" s="157"/>
      <c r="F416" s="166" t="s">
        <v>261</v>
      </c>
      <c r="G416" s="157">
        <v>2</v>
      </c>
      <c r="H416" s="157" t="s">
        <v>297</v>
      </c>
      <c r="I416" s="161">
        <v>345.1</v>
      </c>
      <c r="J416" s="161">
        <v>319.60000000000002</v>
      </c>
      <c r="K416" s="161">
        <v>319.60000000000002</v>
      </c>
      <c r="L416" s="167">
        <v>9</v>
      </c>
      <c r="M416" s="157" t="s">
        <v>259</v>
      </c>
      <c r="N416" s="157" t="s">
        <v>260</v>
      </c>
      <c r="O416" s="160" t="s">
        <v>262</v>
      </c>
      <c r="P416" s="161">
        <v>50003.71</v>
      </c>
      <c r="Q416" s="161">
        <v>0</v>
      </c>
      <c r="R416" s="161">
        <v>0</v>
      </c>
      <c r="S416" s="161">
        <v>50003.71</v>
      </c>
      <c r="T416" s="161">
        <v>144.89629093016515</v>
      </c>
      <c r="U416" s="161">
        <v>144.89629093016515</v>
      </c>
      <c r="V416" s="168">
        <v>144.89629093016515</v>
      </c>
      <c r="W416" s="168">
        <v>0</v>
      </c>
      <c r="X416" s="168">
        <f t="shared" si="67"/>
        <v>0</v>
      </c>
      <c r="Y416" s="163">
        <v>0</v>
      </c>
      <c r="Z416" s="163">
        <v>0</v>
      </c>
      <c r="AA416" s="163">
        <v>0</v>
      </c>
      <c r="AB416" s="163">
        <v>0</v>
      </c>
      <c r="AC416" s="163">
        <v>0</v>
      </c>
      <c r="AD416" s="163">
        <v>0</v>
      </c>
      <c r="AE416" s="163">
        <v>0</v>
      </c>
      <c r="AF416" s="169">
        <v>0</v>
      </c>
      <c r="AG416" s="163">
        <v>0</v>
      </c>
      <c r="AH416" s="163">
        <v>0</v>
      </c>
      <c r="AI416" s="163">
        <v>0</v>
      </c>
      <c r="AJ416" s="163">
        <v>0</v>
      </c>
      <c r="AK416" s="163">
        <v>0</v>
      </c>
      <c r="AL416" s="169">
        <v>0</v>
      </c>
      <c r="AM416" s="163">
        <v>0</v>
      </c>
      <c r="AN416" s="163">
        <v>0</v>
      </c>
      <c r="AO416" s="169">
        <v>0</v>
      </c>
      <c r="AP416" s="163">
        <v>0</v>
      </c>
      <c r="AQ416" s="163">
        <v>0</v>
      </c>
      <c r="AR416" s="163">
        <v>0</v>
      </c>
    </row>
    <row r="417" spans="1:44" s="162" customFormat="1" ht="36" customHeight="1" x14ac:dyDescent="0.25">
      <c r="A417" s="162">
        <v>1</v>
      </c>
      <c r="B417" s="165">
        <v>363</v>
      </c>
      <c r="C417" s="155" t="s">
        <v>81</v>
      </c>
      <c r="D417" s="157">
        <v>1965</v>
      </c>
      <c r="E417" s="157"/>
      <c r="F417" s="166" t="s">
        <v>261</v>
      </c>
      <c r="G417" s="157">
        <v>2</v>
      </c>
      <c r="H417" s="157" t="s">
        <v>297</v>
      </c>
      <c r="I417" s="161">
        <v>210.5</v>
      </c>
      <c r="J417" s="161">
        <v>187.3</v>
      </c>
      <c r="K417" s="161">
        <v>187.3</v>
      </c>
      <c r="L417" s="167">
        <v>15</v>
      </c>
      <c r="M417" s="157" t="s">
        <v>259</v>
      </c>
      <c r="N417" s="157" t="s">
        <v>263</v>
      </c>
      <c r="O417" s="160" t="s">
        <v>272</v>
      </c>
      <c r="P417" s="161">
        <v>40599.199999999997</v>
      </c>
      <c r="Q417" s="161">
        <v>0</v>
      </c>
      <c r="R417" s="161">
        <v>0</v>
      </c>
      <c r="S417" s="161">
        <v>40599.199999999997</v>
      </c>
      <c r="T417" s="161">
        <v>192.87030878859855</v>
      </c>
      <c r="U417" s="161">
        <v>192.87030878859855</v>
      </c>
      <c r="V417" s="168">
        <v>192.87030878859855</v>
      </c>
      <c r="W417" s="168">
        <v>0</v>
      </c>
      <c r="X417" s="168">
        <f t="shared" si="67"/>
        <v>0</v>
      </c>
      <c r="Y417" s="163">
        <v>0</v>
      </c>
      <c r="Z417" s="163">
        <v>0</v>
      </c>
      <c r="AA417" s="163">
        <v>0</v>
      </c>
      <c r="AB417" s="163">
        <v>0</v>
      </c>
      <c r="AC417" s="163">
        <v>0</v>
      </c>
      <c r="AD417" s="163">
        <v>0</v>
      </c>
      <c r="AE417" s="163">
        <v>0</v>
      </c>
      <c r="AF417" s="169">
        <v>0</v>
      </c>
      <c r="AG417" s="163">
        <v>0</v>
      </c>
      <c r="AH417" s="163">
        <v>0</v>
      </c>
      <c r="AI417" s="163">
        <v>0</v>
      </c>
      <c r="AJ417" s="163">
        <v>0</v>
      </c>
      <c r="AK417" s="163">
        <v>0</v>
      </c>
      <c r="AL417" s="169">
        <v>0</v>
      </c>
      <c r="AM417" s="163">
        <v>0</v>
      </c>
      <c r="AN417" s="163">
        <v>0</v>
      </c>
      <c r="AO417" s="169">
        <v>0</v>
      </c>
      <c r="AP417" s="163">
        <v>0</v>
      </c>
      <c r="AQ417" s="163">
        <v>0</v>
      </c>
      <c r="AR417" s="163">
        <v>0</v>
      </c>
    </row>
    <row r="418" spans="1:44" s="162" customFormat="1" ht="36" customHeight="1" x14ac:dyDescent="0.25">
      <c r="B418" s="155" t="s">
        <v>805</v>
      </c>
      <c r="C418" s="170"/>
      <c r="D418" s="157" t="s">
        <v>855</v>
      </c>
      <c r="E418" s="157" t="s">
        <v>855</v>
      </c>
      <c r="F418" s="157" t="s">
        <v>855</v>
      </c>
      <c r="G418" s="157" t="s">
        <v>855</v>
      </c>
      <c r="H418" s="157" t="s">
        <v>855</v>
      </c>
      <c r="I418" s="158">
        <v>3663.2799999999997</v>
      </c>
      <c r="J418" s="158">
        <v>2787.65</v>
      </c>
      <c r="K418" s="158">
        <v>2473.65</v>
      </c>
      <c r="L418" s="159">
        <v>115</v>
      </c>
      <c r="M418" s="157" t="s">
        <v>855</v>
      </c>
      <c r="N418" s="157" t="s">
        <v>855</v>
      </c>
      <c r="O418" s="160" t="s">
        <v>855</v>
      </c>
      <c r="P418" s="158">
        <v>8700170.3300000001</v>
      </c>
      <c r="Q418" s="158">
        <v>0</v>
      </c>
      <c r="R418" s="158">
        <v>0</v>
      </c>
      <c r="S418" s="158">
        <v>8700170.3300000001</v>
      </c>
      <c r="T418" s="161">
        <v>2374.9673325544322</v>
      </c>
      <c r="U418" s="161">
        <v>7881.986010341262</v>
      </c>
      <c r="Y418" s="163"/>
      <c r="Z418" s="163"/>
      <c r="AA418" s="163"/>
      <c r="AB418" s="163"/>
      <c r="AC418" s="163"/>
      <c r="AD418" s="163"/>
      <c r="AE418" s="163"/>
      <c r="AF418" s="163"/>
      <c r="AG418" s="163"/>
      <c r="AH418" s="163"/>
      <c r="AI418" s="163"/>
      <c r="AJ418" s="163"/>
      <c r="AK418" s="163"/>
      <c r="AL418" s="163"/>
      <c r="AM418" s="163"/>
      <c r="AN418" s="163"/>
      <c r="AO418" s="163"/>
      <c r="AP418" s="163"/>
      <c r="AQ418" s="163"/>
      <c r="AR418" s="163"/>
    </row>
    <row r="419" spans="1:44" s="162" customFormat="1" ht="36" customHeight="1" x14ac:dyDescent="0.25">
      <c r="A419" s="162">
        <v>1</v>
      </c>
      <c r="B419" s="165">
        <v>364</v>
      </c>
      <c r="C419" s="155" t="s">
        <v>106</v>
      </c>
      <c r="D419" s="157">
        <v>1961</v>
      </c>
      <c r="E419" s="157"/>
      <c r="F419" s="166" t="s">
        <v>261</v>
      </c>
      <c r="G419" s="157">
        <v>3</v>
      </c>
      <c r="H419" s="157" t="s">
        <v>296</v>
      </c>
      <c r="I419" s="161">
        <v>1048.3800000000001</v>
      </c>
      <c r="J419" s="161">
        <v>975.35</v>
      </c>
      <c r="K419" s="161">
        <v>975.35</v>
      </c>
      <c r="L419" s="167">
        <v>49</v>
      </c>
      <c r="M419" s="157" t="s">
        <v>259</v>
      </c>
      <c r="N419" s="157" t="s">
        <v>263</v>
      </c>
      <c r="O419" s="160" t="s">
        <v>1043</v>
      </c>
      <c r="P419" s="161">
        <v>1877560.0999999999</v>
      </c>
      <c r="Q419" s="161">
        <v>0</v>
      </c>
      <c r="R419" s="161">
        <v>0</v>
      </c>
      <c r="S419" s="161">
        <v>1877560.0999999999</v>
      </c>
      <c r="T419" s="161">
        <v>1790.9156031210055</v>
      </c>
      <c r="U419" s="161">
        <v>4672.3493229554178</v>
      </c>
      <c r="V419" s="168">
        <v>4672.3493229554178</v>
      </c>
      <c r="W419" s="168">
        <v>2881.4337198344124</v>
      </c>
      <c r="X419" s="168">
        <f t="shared" ref="X419:X421" si="68">U419-T419</f>
        <v>2881.4337198344124</v>
      </c>
      <c r="Y419" s="163">
        <v>0</v>
      </c>
      <c r="Z419" s="163">
        <v>0</v>
      </c>
      <c r="AA419" s="163">
        <v>0</v>
      </c>
      <c r="AB419" s="163">
        <v>0</v>
      </c>
      <c r="AC419" s="163">
        <v>0</v>
      </c>
      <c r="AD419" s="163">
        <v>0</v>
      </c>
      <c r="AE419" s="163">
        <v>0</v>
      </c>
      <c r="AF419" s="169">
        <v>0</v>
      </c>
      <c r="AG419" s="163">
        <v>549.33000000000004</v>
      </c>
      <c r="AH419" s="169">
        <f t="shared" ref="AH419:AH421" si="69">8917.04*AG419/I419</f>
        <v>4672.3493229554178</v>
      </c>
      <c r="AI419" s="163">
        <v>0</v>
      </c>
      <c r="AJ419" s="163">
        <v>0</v>
      </c>
      <c r="AK419" s="163">
        <v>0</v>
      </c>
      <c r="AL419" s="169">
        <v>0</v>
      </c>
      <c r="AM419" s="163">
        <v>0</v>
      </c>
      <c r="AN419" s="163">
        <v>0</v>
      </c>
      <c r="AO419" s="169">
        <v>0</v>
      </c>
      <c r="AP419" s="163">
        <v>0</v>
      </c>
      <c r="AQ419" s="163">
        <v>0</v>
      </c>
      <c r="AR419" s="163">
        <v>0</v>
      </c>
    </row>
    <row r="420" spans="1:44" s="162" customFormat="1" ht="36" customHeight="1" x14ac:dyDescent="0.25">
      <c r="A420" s="162">
        <v>1</v>
      </c>
      <c r="B420" s="165">
        <v>365</v>
      </c>
      <c r="C420" s="155" t="s">
        <v>108</v>
      </c>
      <c r="D420" s="157">
        <v>1977</v>
      </c>
      <c r="E420" s="157"/>
      <c r="F420" s="166" t="s">
        <v>261</v>
      </c>
      <c r="G420" s="157">
        <v>2</v>
      </c>
      <c r="H420" s="157" t="s">
        <v>305</v>
      </c>
      <c r="I420" s="161">
        <v>1063.7</v>
      </c>
      <c r="J420" s="161">
        <v>938.3</v>
      </c>
      <c r="K420" s="161">
        <v>938.3</v>
      </c>
      <c r="L420" s="167">
        <v>34</v>
      </c>
      <c r="M420" s="157" t="s">
        <v>259</v>
      </c>
      <c r="N420" s="157" t="s">
        <v>260</v>
      </c>
      <c r="O420" s="160" t="s">
        <v>262</v>
      </c>
      <c r="P420" s="161">
        <v>3555061.2899999996</v>
      </c>
      <c r="Q420" s="161">
        <v>0</v>
      </c>
      <c r="R420" s="161">
        <v>0</v>
      </c>
      <c r="S420" s="161">
        <v>3555061.2899999996</v>
      </c>
      <c r="T420" s="161">
        <v>3342.1653567735257</v>
      </c>
      <c r="U420" s="161">
        <v>7881.986010341262</v>
      </c>
      <c r="V420" s="168">
        <v>7881.986010341262</v>
      </c>
      <c r="W420" s="168">
        <v>4539.8206535677364</v>
      </c>
      <c r="X420" s="168">
        <f t="shared" si="68"/>
        <v>4539.8206535677364</v>
      </c>
      <c r="Y420" s="163">
        <v>0</v>
      </c>
      <c r="Z420" s="163">
        <v>0</v>
      </c>
      <c r="AA420" s="163">
        <v>0</v>
      </c>
      <c r="AB420" s="163">
        <v>0</v>
      </c>
      <c r="AC420" s="163">
        <v>0</v>
      </c>
      <c r="AD420" s="163">
        <v>0</v>
      </c>
      <c r="AE420" s="163">
        <v>0</v>
      </c>
      <c r="AF420" s="169">
        <v>0</v>
      </c>
      <c r="AG420" s="163">
        <v>940.23</v>
      </c>
      <c r="AH420" s="169">
        <f t="shared" si="69"/>
        <v>7881.986010341262</v>
      </c>
      <c r="AI420" s="163">
        <v>0</v>
      </c>
      <c r="AJ420" s="163">
        <v>0</v>
      </c>
      <c r="AK420" s="163">
        <v>0</v>
      </c>
      <c r="AL420" s="169">
        <v>0</v>
      </c>
      <c r="AM420" s="163">
        <v>0</v>
      </c>
      <c r="AN420" s="163">
        <v>0</v>
      </c>
      <c r="AO420" s="169">
        <v>0</v>
      </c>
      <c r="AP420" s="163">
        <v>0</v>
      </c>
      <c r="AQ420" s="163">
        <v>0</v>
      </c>
      <c r="AR420" s="163">
        <v>0</v>
      </c>
    </row>
    <row r="421" spans="1:44" s="162" customFormat="1" ht="36" customHeight="1" x14ac:dyDescent="0.25">
      <c r="A421" s="162">
        <v>1</v>
      </c>
      <c r="B421" s="165">
        <v>366</v>
      </c>
      <c r="C421" s="155" t="s">
        <v>1189</v>
      </c>
      <c r="D421" s="157">
        <v>1934</v>
      </c>
      <c r="E421" s="157"/>
      <c r="F421" s="166" t="s">
        <v>261</v>
      </c>
      <c r="G421" s="157">
        <v>2</v>
      </c>
      <c r="H421" s="157" t="s">
        <v>305</v>
      </c>
      <c r="I421" s="161">
        <v>1551.2</v>
      </c>
      <c r="J421" s="161">
        <v>874</v>
      </c>
      <c r="K421" s="161">
        <v>560</v>
      </c>
      <c r="L421" s="167">
        <v>32</v>
      </c>
      <c r="M421" s="157" t="s">
        <v>259</v>
      </c>
      <c r="N421" s="157" t="s">
        <v>260</v>
      </c>
      <c r="O421" s="160" t="s">
        <v>262</v>
      </c>
      <c r="P421" s="161">
        <v>3267548.94</v>
      </c>
      <c r="Q421" s="161">
        <v>0</v>
      </c>
      <c r="R421" s="161">
        <v>0</v>
      </c>
      <c r="S421" s="161">
        <v>3267548.94</v>
      </c>
      <c r="T421" s="161">
        <v>2106.465278494069</v>
      </c>
      <c r="U421" s="161">
        <v>4641.3216193914395</v>
      </c>
      <c r="V421" s="168">
        <v>4641.3216193914395</v>
      </c>
      <c r="W421" s="168">
        <v>2534.8563408973705</v>
      </c>
      <c r="X421" s="168">
        <f t="shared" si="68"/>
        <v>2534.8563408973705</v>
      </c>
      <c r="Y421" s="163">
        <v>0</v>
      </c>
      <c r="Z421" s="163">
        <v>0</v>
      </c>
      <c r="AA421" s="163">
        <v>0</v>
      </c>
      <c r="AB421" s="163">
        <v>0</v>
      </c>
      <c r="AC421" s="163">
        <v>0</v>
      </c>
      <c r="AD421" s="163">
        <v>0</v>
      </c>
      <c r="AE421" s="163">
        <v>0</v>
      </c>
      <c r="AF421" s="169">
        <v>0</v>
      </c>
      <c r="AG421" s="163">
        <v>807.4</v>
      </c>
      <c r="AH421" s="169">
        <f t="shared" si="69"/>
        <v>4641.3216193914395</v>
      </c>
      <c r="AI421" s="163">
        <v>0</v>
      </c>
      <c r="AJ421" s="163">
        <v>0</v>
      </c>
      <c r="AK421" s="163">
        <v>0</v>
      </c>
      <c r="AL421" s="169">
        <v>0</v>
      </c>
      <c r="AM421" s="163">
        <v>0</v>
      </c>
      <c r="AN421" s="163">
        <v>0</v>
      </c>
      <c r="AO421" s="169">
        <v>0</v>
      </c>
      <c r="AP421" s="163">
        <v>0</v>
      </c>
      <c r="AQ421" s="163">
        <v>0</v>
      </c>
      <c r="AR421" s="163">
        <v>0</v>
      </c>
    </row>
    <row r="422" spans="1:44" s="162" customFormat="1" ht="36" customHeight="1" x14ac:dyDescent="0.25">
      <c r="B422" s="155" t="s">
        <v>806</v>
      </c>
      <c r="C422" s="170"/>
      <c r="D422" s="157" t="s">
        <v>855</v>
      </c>
      <c r="E422" s="157" t="s">
        <v>855</v>
      </c>
      <c r="F422" s="157" t="s">
        <v>855</v>
      </c>
      <c r="G422" s="157" t="s">
        <v>855</v>
      </c>
      <c r="H422" s="157" t="s">
        <v>855</v>
      </c>
      <c r="I422" s="158">
        <v>2767.4</v>
      </c>
      <c r="J422" s="158">
        <v>2688.9</v>
      </c>
      <c r="K422" s="158">
        <v>2688.9</v>
      </c>
      <c r="L422" s="159">
        <v>31</v>
      </c>
      <c r="M422" s="157" t="s">
        <v>855</v>
      </c>
      <c r="N422" s="157" t="s">
        <v>855</v>
      </c>
      <c r="O422" s="160" t="s">
        <v>855</v>
      </c>
      <c r="P422" s="161">
        <v>4281723.32</v>
      </c>
      <c r="Q422" s="161">
        <v>0</v>
      </c>
      <c r="R422" s="161">
        <v>2908349.77</v>
      </c>
      <c r="S422" s="161">
        <v>1373373.5500000003</v>
      </c>
      <c r="T422" s="161">
        <v>1547.2007371540074</v>
      </c>
      <c r="U422" s="161">
        <v>3111.8130302811305</v>
      </c>
      <c r="Y422" s="163"/>
      <c r="Z422" s="163"/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</row>
    <row r="423" spans="1:44" s="162" customFormat="1" ht="36" customHeight="1" x14ac:dyDescent="0.25">
      <c r="A423" s="162">
        <v>1</v>
      </c>
      <c r="B423" s="165">
        <v>367</v>
      </c>
      <c r="C423" s="155" t="s">
        <v>40</v>
      </c>
      <c r="D423" s="157">
        <v>1979</v>
      </c>
      <c r="E423" s="157"/>
      <c r="F423" s="166" t="s">
        <v>261</v>
      </c>
      <c r="G423" s="157">
        <v>5</v>
      </c>
      <c r="H423" s="157" t="s">
        <v>301</v>
      </c>
      <c r="I423" s="161">
        <v>2767.4</v>
      </c>
      <c r="J423" s="161">
        <v>2688.9</v>
      </c>
      <c r="K423" s="161">
        <v>2688.9</v>
      </c>
      <c r="L423" s="167">
        <v>31</v>
      </c>
      <c r="M423" s="157" t="s">
        <v>259</v>
      </c>
      <c r="N423" s="157" t="s">
        <v>260</v>
      </c>
      <c r="O423" s="160" t="s">
        <v>262</v>
      </c>
      <c r="P423" s="161">
        <v>4281723.32</v>
      </c>
      <c r="Q423" s="161">
        <v>0</v>
      </c>
      <c r="R423" s="161">
        <v>2908349.77</v>
      </c>
      <c r="S423" s="161">
        <v>1373373.5500000003</v>
      </c>
      <c r="T423" s="161">
        <v>1547.2007371540074</v>
      </c>
      <c r="U423" s="161">
        <v>3111.8130302811305</v>
      </c>
      <c r="V423" s="168">
        <v>3111.8130302811305</v>
      </c>
      <c r="W423" s="168">
        <v>1564.6122931271232</v>
      </c>
      <c r="X423" s="168">
        <f>U423-T423</f>
        <v>1564.6122931271232</v>
      </c>
      <c r="Y423" s="163">
        <v>0</v>
      </c>
      <c r="Z423" s="163">
        <v>0</v>
      </c>
      <c r="AA423" s="163">
        <v>0</v>
      </c>
      <c r="AB423" s="163">
        <v>0</v>
      </c>
      <c r="AC423" s="163">
        <v>0</v>
      </c>
      <c r="AD423" s="163">
        <v>0</v>
      </c>
      <c r="AE423" s="163">
        <v>0</v>
      </c>
      <c r="AF423" s="169">
        <v>0</v>
      </c>
      <c r="AG423" s="163">
        <v>965.75</v>
      </c>
      <c r="AH423" s="169">
        <f>8917.04*AG423/I423</f>
        <v>3111.8130302811305</v>
      </c>
      <c r="AI423" s="163">
        <v>0</v>
      </c>
      <c r="AJ423" s="163">
        <v>0</v>
      </c>
      <c r="AK423" s="163">
        <v>0</v>
      </c>
      <c r="AL423" s="169">
        <v>0</v>
      </c>
      <c r="AM423" s="163">
        <v>0</v>
      </c>
      <c r="AN423" s="163">
        <v>0</v>
      </c>
      <c r="AO423" s="169">
        <v>0</v>
      </c>
      <c r="AP423" s="163">
        <v>0</v>
      </c>
      <c r="AQ423" s="163">
        <v>0</v>
      </c>
      <c r="AR423" s="163">
        <v>0</v>
      </c>
    </row>
    <row r="424" spans="1:44" s="162" customFormat="1" ht="36" customHeight="1" x14ac:dyDescent="0.25">
      <c r="B424" s="155" t="s">
        <v>807</v>
      </c>
      <c r="C424" s="155"/>
      <c r="D424" s="157" t="s">
        <v>855</v>
      </c>
      <c r="E424" s="157" t="s">
        <v>855</v>
      </c>
      <c r="F424" s="157" t="s">
        <v>855</v>
      </c>
      <c r="G424" s="157" t="s">
        <v>855</v>
      </c>
      <c r="H424" s="157" t="s">
        <v>855</v>
      </c>
      <c r="I424" s="158">
        <v>15666.63</v>
      </c>
      <c r="J424" s="158">
        <v>12577.22</v>
      </c>
      <c r="K424" s="158">
        <v>12577.22</v>
      </c>
      <c r="L424" s="159">
        <v>545</v>
      </c>
      <c r="M424" s="157" t="s">
        <v>855</v>
      </c>
      <c r="N424" s="157" t="s">
        <v>855</v>
      </c>
      <c r="O424" s="160" t="s">
        <v>855</v>
      </c>
      <c r="P424" s="158">
        <v>2434186.5899999994</v>
      </c>
      <c r="Q424" s="158">
        <v>0</v>
      </c>
      <c r="R424" s="158">
        <v>0</v>
      </c>
      <c r="S424" s="158">
        <v>2434186.5899999994</v>
      </c>
      <c r="T424" s="161">
        <v>155.37397576887943</v>
      </c>
      <c r="U424" s="161">
        <v>3820.48</v>
      </c>
      <c r="Y424" s="163"/>
      <c r="Z424" s="163"/>
      <c r="AA424" s="163"/>
      <c r="AB424" s="163"/>
      <c r="AC424" s="163"/>
      <c r="AD424" s="163"/>
      <c r="AE424" s="163"/>
      <c r="AF424" s="163"/>
      <c r="AG424" s="163"/>
      <c r="AH424" s="163"/>
      <c r="AI424" s="163"/>
      <c r="AJ424" s="163"/>
      <c r="AK424" s="163"/>
      <c r="AL424" s="163"/>
      <c r="AM424" s="163"/>
      <c r="AN424" s="163"/>
      <c r="AO424" s="163"/>
      <c r="AP424" s="163"/>
      <c r="AQ424" s="163"/>
      <c r="AR424" s="163"/>
    </row>
    <row r="425" spans="1:44" s="162" customFormat="1" ht="36" customHeight="1" x14ac:dyDescent="0.25">
      <c r="A425" s="162">
        <v>1</v>
      </c>
      <c r="B425" s="165">
        <v>368</v>
      </c>
      <c r="C425" s="155" t="s">
        <v>63</v>
      </c>
      <c r="D425" s="157">
        <v>1976</v>
      </c>
      <c r="E425" s="157"/>
      <c r="F425" s="166" t="s">
        <v>261</v>
      </c>
      <c r="G425" s="157">
        <v>5</v>
      </c>
      <c r="H425" s="157" t="s">
        <v>363</v>
      </c>
      <c r="I425" s="161">
        <v>4783.1499999999996</v>
      </c>
      <c r="J425" s="161">
        <v>4417.7</v>
      </c>
      <c r="K425" s="161">
        <v>4417.7</v>
      </c>
      <c r="L425" s="167">
        <v>190</v>
      </c>
      <c r="M425" s="157" t="s">
        <v>259</v>
      </c>
      <c r="N425" s="157" t="s">
        <v>263</v>
      </c>
      <c r="O425" s="160" t="s">
        <v>264</v>
      </c>
      <c r="P425" s="161">
        <v>158769.03</v>
      </c>
      <c r="Q425" s="161">
        <v>0</v>
      </c>
      <c r="R425" s="161">
        <v>0</v>
      </c>
      <c r="S425" s="161">
        <v>158769.03</v>
      </c>
      <c r="T425" s="161">
        <v>33.193403928373563</v>
      </c>
      <c r="U425" s="161">
        <v>33.193403928373563</v>
      </c>
      <c r="V425" s="168">
        <v>33.193403928373563</v>
      </c>
      <c r="W425" s="168">
        <v>0</v>
      </c>
      <c r="X425" s="168">
        <f t="shared" ref="X425:X427" si="70">U425-T425</f>
        <v>0</v>
      </c>
      <c r="Y425" s="163">
        <v>0</v>
      </c>
      <c r="Z425" s="163">
        <v>0</v>
      </c>
      <c r="AA425" s="163">
        <v>0</v>
      </c>
      <c r="AB425" s="163">
        <v>0</v>
      </c>
      <c r="AC425" s="163">
        <v>0</v>
      </c>
      <c r="AD425" s="163">
        <v>0</v>
      </c>
      <c r="AE425" s="163">
        <v>0</v>
      </c>
      <c r="AF425" s="169">
        <v>0</v>
      </c>
      <c r="AG425" s="163">
        <v>0</v>
      </c>
      <c r="AH425" s="163">
        <v>0</v>
      </c>
      <c r="AI425" s="163">
        <v>0</v>
      </c>
      <c r="AJ425" s="163">
        <v>0</v>
      </c>
      <c r="AK425" s="163">
        <v>0</v>
      </c>
      <c r="AL425" s="169">
        <v>0</v>
      </c>
      <c r="AM425" s="163">
        <v>0</v>
      </c>
      <c r="AN425" s="163">
        <v>0</v>
      </c>
      <c r="AO425" s="169">
        <v>0</v>
      </c>
      <c r="AP425" s="163">
        <v>0</v>
      </c>
      <c r="AQ425" s="163">
        <v>0</v>
      </c>
      <c r="AR425" s="163">
        <v>0</v>
      </c>
    </row>
    <row r="426" spans="1:44" s="162" customFormat="1" ht="36" customHeight="1" x14ac:dyDescent="0.25">
      <c r="A426" s="162">
        <v>1</v>
      </c>
      <c r="B426" s="165">
        <v>369</v>
      </c>
      <c r="C426" s="155" t="s">
        <v>1204</v>
      </c>
      <c r="D426" s="157">
        <v>1969</v>
      </c>
      <c r="E426" s="157"/>
      <c r="F426" s="166" t="s">
        <v>261</v>
      </c>
      <c r="G426" s="157">
        <v>5</v>
      </c>
      <c r="H426" s="157" t="s">
        <v>296</v>
      </c>
      <c r="I426" s="161">
        <v>3712.73</v>
      </c>
      <c r="J426" s="161">
        <v>3066.62</v>
      </c>
      <c r="K426" s="161">
        <v>3066.62</v>
      </c>
      <c r="L426" s="167">
        <v>137</v>
      </c>
      <c r="M426" s="157" t="s">
        <v>259</v>
      </c>
      <c r="N426" s="157" t="s">
        <v>263</v>
      </c>
      <c r="O426" s="160" t="s">
        <v>1255</v>
      </c>
      <c r="P426" s="161">
        <v>2151195.7399999998</v>
      </c>
      <c r="Q426" s="161">
        <v>0</v>
      </c>
      <c r="R426" s="161">
        <v>0</v>
      </c>
      <c r="S426" s="161">
        <v>2151195.7399999998</v>
      </c>
      <c r="T426" s="161">
        <v>579.41076781775132</v>
      </c>
      <c r="U426" s="161">
        <v>3820.48</v>
      </c>
      <c r="V426" s="168">
        <v>3820.48</v>
      </c>
      <c r="W426" s="168">
        <v>3241.0692321822489</v>
      </c>
      <c r="X426" s="168">
        <f t="shared" si="70"/>
        <v>3241.0692321822489</v>
      </c>
      <c r="Y426" s="163">
        <v>113.09</v>
      </c>
      <c r="Z426" s="163">
        <v>262.75</v>
      </c>
      <c r="AA426" s="163">
        <v>3259.66</v>
      </c>
      <c r="AB426" s="163">
        <v>184.98</v>
      </c>
      <c r="AC426" s="163">
        <v>0</v>
      </c>
      <c r="AD426" s="163">
        <v>0</v>
      </c>
      <c r="AE426" s="163">
        <v>0</v>
      </c>
      <c r="AF426" s="169">
        <v>0</v>
      </c>
      <c r="AG426" s="163">
        <v>0</v>
      </c>
      <c r="AH426" s="163">
        <v>0</v>
      </c>
      <c r="AI426" s="163">
        <v>0</v>
      </c>
      <c r="AJ426" s="163">
        <v>0</v>
      </c>
      <c r="AK426" s="163">
        <v>0</v>
      </c>
      <c r="AL426" s="169">
        <v>0</v>
      </c>
      <c r="AM426" s="163">
        <v>0</v>
      </c>
      <c r="AN426" s="163">
        <v>0</v>
      </c>
      <c r="AO426" s="169">
        <v>0</v>
      </c>
      <c r="AP426" s="163">
        <v>0</v>
      </c>
      <c r="AQ426" s="163">
        <v>0</v>
      </c>
      <c r="AR426" s="163">
        <v>0</v>
      </c>
    </row>
    <row r="427" spans="1:44" s="162" customFormat="1" ht="36" customHeight="1" x14ac:dyDescent="0.25">
      <c r="A427" s="162">
        <v>1</v>
      </c>
      <c r="B427" s="165">
        <v>370</v>
      </c>
      <c r="C427" s="155" t="s">
        <v>52</v>
      </c>
      <c r="D427" s="157">
        <v>1981</v>
      </c>
      <c r="E427" s="157"/>
      <c r="F427" s="166" t="s">
        <v>261</v>
      </c>
      <c r="G427" s="157">
        <v>5</v>
      </c>
      <c r="H427" s="157" t="s">
        <v>2189</v>
      </c>
      <c r="I427" s="161">
        <v>7170.75</v>
      </c>
      <c r="J427" s="161">
        <v>5092.8999999999996</v>
      </c>
      <c r="K427" s="161">
        <v>5092.8999999999996</v>
      </c>
      <c r="L427" s="167">
        <v>218</v>
      </c>
      <c r="M427" s="157" t="s">
        <v>259</v>
      </c>
      <c r="N427" s="157" t="s">
        <v>263</v>
      </c>
      <c r="O427" s="160" t="s">
        <v>264</v>
      </c>
      <c r="P427" s="161">
        <v>124221.82</v>
      </c>
      <c r="Q427" s="161">
        <v>0</v>
      </c>
      <c r="R427" s="161">
        <v>0</v>
      </c>
      <c r="S427" s="161">
        <v>124221.82</v>
      </c>
      <c r="T427" s="161">
        <v>17.323406896070843</v>
      </c>
      <c r="U427" s="161">
        <v>17.323406896070843</v>
      </c>
      <c r="V427" s="168">
        <v>17.323406896070843</v>
      </c>
      <c r="W427" s="168">
        <v>0</v>
      </c>
      <c r="X427" s="168">
        <f t="shared" si="70"/>
        <v>0</v>
      </c>
      <c r="Y427" s="163">
        <v>0</v>
      </c>
      <c r="Z427" s="163">
        <v>0</v>
      </c>
      <c r="AA427" s="163">
        <v>0</v>
      </c>
      <c r="AB427" s="163">
        <v>0</v>
      </c>
      <c r="AC427" s="163">
        <v>0</v>
      </c>
      <c r="AD427" s="163">
        <v>0</v>
      </c>
      <c r="AE427" s="163">
        <v>0</v>
      </c>
      <c r="AF427" s="169">
        <v>0</v>
      </c>
      <c r="AG427" s="163">
        <v>0</v>
      </c>
      <c r="AH427" s="163">
        <v>0</v>
      </c>
      <c r="AI427" s="163">
        <v>0</v>
      </c>
      <c r="AJ427" s="163">
        <v>0</v>
      </c>
      <c r="AK427" s="163">
        <v>0</v>
      </c>
      <c r="AL427" s="169">
        <v>0</v>
      </c>
      <c r="AM427" s="163">
        <v>0</v>
      </c>
      <c r="AN427" s="163">
        <v>0</v>
      </c>
      <c r="AO427" s="169">
        <v>0</v>
      </c>
      <c r="AP427" s="163">
        <v>0</v>
      </c>
      <c r="AQ427" s="163">
        <v>0</v>
      </c>
      <c r="AR427" s="163">
        <v>0</v>
      </c>
    </row>
    <row r="428" spans="1:44" s="162" customFormat="1" ht="36" customHeight="1" x14ac:dyDescent="0.25">
      <c r="B428" s="155" t="s">
        <v>808</v>
      </c>
      <c r="C428" s="155"/>
      <c r="D428" s="157" t="s">
        <v>855</v>
      </c>
      <c r="E428" s="157" t="s">
        <v>855</v>
      </c>
      <c r="F428" s="157" t="s">
        <v>855</v>
      </c>
      <c r="G428" s="157" t="s">
        <v>855</v>
      </c>
      <c r="H428" s="157" t="s">
        <v>855</v>
      </c>
      <c r="I428" s="158">
        <v>14224.350000000002</v>
      </c>
      <c r="J428" s="158">
        <v>11894.25</v>
      </c>
      <c r="K428" s="158">
        <v>11435.45</v>
      </c>
      <c r="L428" s="159">
        <v>742</v>
      </c>
      <c r="M428" s="157" t="s">
        <v>855</v>
      </c>
      <c r="N428" s="157" t="s">
        <v>855</v>
      </c>
      <c r="O428" s="160" t="s">
        <v>855</v>
      </c>
      <c r="P428" s="158">
        <v>19736488.859999999</v>
      </c>
      <c r="Q428" s="158">
        <v>0</v>
      </c>
      <c r="R428" s="158">
        <v>0</v>
      </c>
      <c r="S428" s="158">
        <v>19736488.859999999</v>
      </c>
      <c r="T428" s="161">
        <v>1387.5142878233448</v>
      </c>
      <c r="U428" s="161">
        <v>5801.3086013798402</v>
      </c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</row>
    <row r="429" spans="1:44" s="162" customFormat="1" ht="36" customHeight="1" x14ac:dyDescent="0.25">
      <c r="A429" s="162">
        <v>1</v>
      </c>
      <c r="B429" s="165">
        <v>371</v>
      </c>
      <c r="C429" s="155" t="s">
        <v>47</v>
      </c>
      <c r="D429" s="157">
        <v>1964</v>
      </c>
      <c r="E429" s="157"/>
      <c r="F429" s="166" t="s">
        <v>261</v>
      </c>
      <c r="G429" s="157">
        <v>3</v>
      </c>
      <c r="H429" s="157" t="s">
        <v>296</v>
      </c>
      <c r="I429" s="161">
        <v>961.6</v>
      </c>
      <c r="J429" s="161">
        <v>723.4</v>
      </c>
      <c r="K429" s="161">
        <v>723.4</v>
      </c>
      <c r="L429" s="167">
        <v>25</v>
      </c>
      <c r="M429" s="157" t="s">
        <v>259</v>
      </c>
      <c r="N429" s="157" t="s">
        <v>263</v>
      </c>
      <c r="O429" s="160" t="s">
        <v>265</v>
      </c>
      <c r="P429" s="161">
        <v>106790.64</v>
      </c>
      <c r="Q429" s="161">
        <v>0</v>
      </c>
      <c r="R429" s="161">
        <v>0</v>
      </c>
      <c r="S429" s="161">
        <v>106790.64</v>
      </c>
      <c r="T429" s="161">
        <v>111.05515806988352</v>
      </c>
      <c r="U429" s="161">
        <v>111.05515806988352</v>
      </c>
      <c r="V429" s="168">
        <v>111.05515806988352</v>
      </c>
      <c r="W429" s="168">
        <v>0</v>
      </c>
      <c r="X429" s="168">
        <f t="shared" ref="X429:X434" si="71">U429-T429</f>
        <v>0</v>
      </c>
      <c r="Y429" s="163">
        <v>0</v>
      </c>
      <c r="Z429" s="163">
        <v>0</v>
      </c>
      <c r="AA429" s="163">
        <v>0</v>
      </c>
      <c r="AB429" s="163">
        <v>0</v>
      </c>
      <c r="AC429" s="163">
        <v>0</v>
      </c>
      <c r="AD429" s="163">
        <v>0</v>
      </c>
      <c r="AE429" s="163">
        <v>0</v>
      </c>
      <c r="AF429" s="169">
        <v>0</v>
      </c>
      <c r="AG429" s="163">
        <v>0</v>
      </c>
      <c r="AH429" s="163">
        <v>0</v>
      </c>
      <c r="AI429" s="163">
        <v>0</v>
      </c>
      <c r="AJ429" s="163">
        <v>0</v>
      </c>
      <c r="AK429" s="163">
        <v>0</v>
      </c>
      <c r="AL429" s="169">
        <v>0</v>
      </c>
      <c r="AM429" s="163">
        <v>0</v>
      </c>
      <c r="AN429" s="163">
        <v>0</v>
      </c>
      <c r="AO429" s="169">
        <v>0</v>
      </c>
      <c r="AP429" s="163">
        <v>0</v>
      </c>
      <c r="AQ429" s="163">
        <v>0</v>
      </c>
      <c r="AR429" s="163">
        <v>0</v>
      </c>
    </row>
    <row r="430" spans="1:44" s="162" customFormat="1" ht="36" customHeight="1" x14ac:dyDescent="0.25">
      <c r="A430" s="162">
        <v>1</v>
      </c>
      <c r="B430" s="165">
        <v>372</v>
      </c>
      <c r="C430" s="155" t="s">
        <v>761</v>
      </c>
      <c r="D430" s="157">
        <v>1989</v>
      </c>
      <c r="E430" s="157"/>
      <c r="F430" s="166" t="s">
        <v>261</v>
      </c>
      <c r="G430" s="157">
        <v>4</v>
      </c>
      <c r="H430" s="157" t="s">
        <v>297</v>
      </c>
      <c r="I430" s="161">
        <v>1871.3</v>
      </c>
      <c r="J430" s="161">
        <v>779.1</v>
      </c>
      <c r="K430" s="161">
        <v>779.1</v>
      </c>
      <c r="L430" s="167">
        <v>88</v>
      </c>
      <c r="M430" s="157" t="s">
        <v>259</v>
      </c>
      <c r="N430" s="157" t="s">
        <v>260</v>
      </c>
      <c r="O430" s="160" t="s">
        <v>262</v>
      </c>
      <c r="P430" s="161">
        <v>2606495.48</v>
      </c>
      <c r="Q430" s="161">
        <v>0</v>
      </c>
      <c r="R430" s="161">
        <v>0</v>
      </c>
      <c r="S430" s="161">
        <v>2606495.48</v>
      </c>
      <c r="T430" s="161">
        <v>1392.87953828889</v>
      </c>
      <c r="U430" s="161">
        <v>2949.6327472879821</v>
      </c>
      <c r="V430" s="168">
        <v>2949.6327472879821</v>
      </c>
      <c r="W430" s="168">
        <v>1556.7532089990921</v>
      </c>
      <c r="X430" s="168">
        <f t="shared" si="71"/>
        <v>1556.7532089990921</v>
      </c>
      <c r="Y430" s="163">
        <v>0</v>
      </c>
      <c r="Z430" s="163">
        <v>0</v>
      </c>
      <c r="AA430" s="163">
        <v>0</v>
      </c>
      <c r="AB430" s="163">
        <v>0</v>
      </c>
      <c r="AC430" s="163">
        <v>0</v>
      </c>
      <c r="AD430" s="163">
        <v>0</v>
      </c>
      <c r="AE430" s="163">
        <v>0</v>
      </c>
      <c r="AF430" s="169">
        <v>0</v>
      </c>
      <c r="AG430" s="163">
        <v>619</v>
      </c>
      <c r="AH430" s="169">
        <f>8917.04*AG430/I430</f>
        <v>2949.6327472879821</v>
      </c>
      <c r="AI430" s="163">
        <v>0</v>
      </c>
      <c r="AJ430" s="163">
        <v>0</v>
      </c>
      <c r="AK430" s="163">
        <v>0</v>
      </c>
      <c r="AL430" s="169">
        <v>0</v>
      </c>
      <c r="AM430" s="163">
        <v>0</v>
      </c>
      <c r="AN430" s="163">
        <v>0</v>
      </c>
      <c r="AO430" s="169">
        <v>0</v>
      </c>
      <c r="AP430" s="163">
        <v>0</v>
      </c>
      <c r="AQ430" s="163">
        <v>0</v>
      </c>
      <c r="AR430" s="163">
        <v>0</v>
      </c>
    </row>
    <row r="431" spans="1:44" s="162" customFormat="1" ht="36" customHeight="1" x14ac:dyDescent="0.25">
      <c r="A431" s="162">
        <v>1</v>
      </c>
      <c r="B431" s="165">
        <v>373</v>
      </c>
      <c r="C431" s="155" t="s">
        <v>1192</v>
      </c>
      <c r="D431" s="157">
        <v>1977</v>
      </c>
      <c r="E431" s="157"/>
      <c r="F431" s="166" t="s">
        <v>261</v>
      </c>
      <c r="G431" s="157">
        <v>5</v>
      </c>
      <c r="H431" s="157" t="s">
        <v>301</v>
      </c>
      <c r="I431" s="161">
        <v>3134.05</v>
      </c>
      <c r="J431" s="161">
        <v>3134.05</v>
      </c>
      <c r="K431" s="161">
        <v>3134.05</v>
      </c>
      <c r="L431" s="167">
        <v>182</v>
      </c>
      <c r="M431" s="157" t="s">
        <v>259</v>
      </c>
      <c r="N431" s="157" t="s">
        <v>263</v>
      </c>
      <c r="O431" s="160" t="s">
        <v>1257</v>
      </c>
      <c r="P431" s="161">
        <v>5055398.58</v>
      </c>
      <c r="Q431" s="161">
        <v>0</v>
      </c>
      <c r="R431" s="161">
        <v>0</v>
      </c>
      <c r="S431" s="161">
        <v>5055398.58</v>
      </c>
      <c r="T431" s="161">
        <v>1613.0561350329444</v>
      </c>
      <c r="U431" s="161">
        <v>3820.48</v>
      </c>
      <c r="V431" s="168">
        <v>3820.48</v>
      </c>
      <c r="W431" s="168">
        <v>2207.4238649670556</v>
      </c>
      <c r="X431" s="168">
        <f t="shared" si="71"/>
        <v>2207.4238649670556</v>
      </c>
      <c r="Y431" s="163">
        <v>113.09</v>
      </c>
      <c r="Z431" s="163">
        <v>262.75</v>
      </c>
      <c r="AA431" s="163">
        <v>3259.66</v>
      </c>
      <c r="AB431" s="163">
        <v>184.98</v>
      </c>
      <c r="AC431" s="163">
        <v>0</v>
      </c>
      <c r="AD431" s="163">
        <v>0</v>
      </c>
      <c r="AE431" s="163">
        <v>0</v>
      </c>
      <c r="AF431" s="169">
        <v>0</v>
      </c>
      <c r="AG431" s="163">
        <v>0</v>
      </c>
      <c r="AH431" s="163">
        <v>0</v>
      </c>
      <c r="AI431" s="163">
        <v>0</v>
      </c>
      <c r="AJ431" s="163">
        <v>0</v>
      </c>
      <c r="AK431" s="163">
        <v>0</v>
      </c>
      <c r="AL431" s="169">
        <v>0</v>
      </c>
      <c r="AM431" s="163">
        <v>0</v>
      </c>
      <c r="AN431" s="163">
        <v>0</v>
      </c>
      <c r="AO431" s="169">
        <v>0</v>
      </c>
      <c r="AP431" s="163">
        <v>0</v>
      </c>
      <c r="AQ431" s="163">
        <v>0</v>
      </c>
      <c r="AR431" s="163">
        <v>0</v>
      </c>
    </row>
    <row r="432" spans="1:44" s="162" customFormat="1" ht="36" customHeight="1" x14ac:dyDescent="0.25">
      <c r="A432" s="162">
        <v>1</v>
      </c>
      <c r="B432" s="165">
        <v>374</v>
      </c>
      <c r="C432" s="155" t="s">
        <v>1193</v>
      </c>
      <c r="D432" s="157">
        <v>1992</v>
      </c>
      <c r="E432" s="157"/>
      <c r="F432" s="166" t="s">
        <v>261</v>
      </c>
      <c r="G432" s="157">
        <v>5</v>
      </c>
      <c r="H432" s="157" t="s">
        <v>344</v>
      </c>
      <c r="I432" s="161">
        <v>3322.7</v>
      </c>
      <c r="J432" s="161">
        <v>3322.7</v>
      </c>
      <c r="K432" s="161">
        <v>3322.7</v>
      </c>
      <c r="L432" s="167">
        <v>157</v>
      </c>
      <c r="M432" s="157" t="s">
        <v>259</v>
      </c>
      <c r="N432" s="157" t="s">
        <v>263</v>
      </c>
      <c r="O432" s="160" t="s">
        <v>1257</v>
      </c>
      <c r="P432" s="161">
        <v>5685725.29</v>
      </c>
      <c r="Q432" s="161">
        <v>0</v>
      </c>
      <c r="R432" s="161">
        <v>0</v>
      </c>
      <c r="S432" s="161">
        <v>5685725.29</v>
      </c>
      <c r="T432" s="161">
        <v>1711.1762392030578</v>
      </c>
      <c r="U432" s="161">
        <v>3820.48</v>
      </c>
      <c r="V432" s="168">
        <v>3820.48</v>
      </c>
      <c r="W432" s="168">
        <v>2109.3037607969422</v>
      </c>
      <c r="X432" s="168">
        <f t="shared" si="71"/>
        <v>2109.3037607969422</v>
      </c>
      <c r="Y432" s="163">
        <v>113.09</v>
      </c>
      <c r="Z432" s="163">
        <v>262.75</v>
      </c>
      <c r="AA432" s="163">
        <v>3259.66</v>
      </c>
      <c r="AB432" s="163">
        <v>184.98</v>
      </c>
      <c r="AC432" s="163">
        <v>0</v>
      </c>
      <c r="AD432" s="163">
        <v>0</v>
      </c>
      <c r="AE432" s="163">
        <v>0</v>
      </c>
      <c r="AF432" s="169">
        <v>0</v>
      </c>
      <c r="AG432" s="163">
        <v>0</v>
      </c>
      <c r="AH432" s="163">
        <v>0</v>
      </c>
      <c r="AI432" s="163">
        <v>0</v>
      </c>
      <c r="AJ432" s="163">
        <v>0</v>
      </c>
      <c r="AK432" s="163">
        <v>0</v>
      </c>
      <c r="AL432" s="169">
        <v>0</v>
      </c>
      <c r="AM432" s="163">
        <v>0</v>
      </c>
      <c r="AN432" s="163">
        <v>0</v>
      </c>
      <c r="AO432" s="169">
        <v>0</v>
      </c>
      <c r="AP432" s="163">
        <v>0</v>
      </c>
      <c r="AQ432" s="163">
        <v>0</v>
      </c>
      <c r="AR432" s="163">
        <v>0</v>
      </c>
    </row>
    <row r="433" spans="1:44" s="162" customFormat="1" ht="36" customHeight="1" x14ac:dyDescent="0.25">
      <c r="A433" s="162">
        <v>1</v>
      </c>
      <c r="B433" s="165">
        <v>375</v>
      </c>
      <c r="C433" s="155" t="s">
        <v>1194</v>
      </c>
      <c r="D433" s="157">
        <v>1970</v>
      </c>
      <c r="E433" s="157"/>
      <c r="F433" s="166" t="s">
        <v>261</v>
      </c>
      <c r="G433" s="157">
        <v>5</v>
      </c>
      <c r="H433" s="157" t="s">
        <v>305</v>
      </c>
      <c r="I433" s="161">
        <v>3891.1</v>
      </c>
      <c r="J433" s="161">
        <v>2891.4</v>
      </c>
      <c r="K433" s="161">
        <v>2505.5</v>
      </c>
      <c r="L433" s="167">
        <v>253</v>
      </c>
      <c r="M433" s="157" t="s">
        <v>259</v>
      </c>
      <c r="N433" s="157" t="s">
        <v>263</v>
      </c>
      <c r="O433" s="160" t="s">
        <v>1257</v>
      </c>
      <c r="P433" s="161">
        <v>2648193.62</v>
      </c>
      <c r="Q433" s="161">
        <v>0</v>
      </c>
      <c r="R433" s="161">
        <v>0</v>
      </c>
      <c r="S433" s="161">
        <v>2648193.62</v>
      </c>
      <c r="T433" s="161">
        <v>680.57711701061396</v>
      </c>
      <c r="U433" s="161">
        <v>3259.66</v>
      </c>
      <c r="V433" s="168">
        <v>3259.66</v>
      </c>
      <c r="W433" s="168">
        <v>2579.0828829893858</v>
      </c>
      <c r="X433" s="168">
        <f t="shared" si="71"/>
        <v>2579.0828829893858</v>
      </c>
      <c r="Y433" s="163">
        <v>0</v>
      </c>
      <c r="Z433" s="163">
        <v>0</v>
      </c>
      <c r="AA433" s="163">
        <v>3259.66</v>
      </c>
      <c r="AB433" s="163">
        <v>0</v>
      </c>
      <c r="AC433" s="163">
        <v>0</v>
      </c>
      <c r="AD433" s="163">
        <v>0</v>
      </c>
      <c r="AE433" s="163">
        <v>0</v>
      </c>
      <c r="AF433" s="169">
        <v>0</v>
      </c>
      <c r="AG433" s="163">
        <v>0</v>
      </c>
      <c r="AH433" s="163">
        <v>0</v>
      </c>
      <c r="AI433" s="163">
        <v>0</v>
      </c>
      <c r="AJ433" s="163">
        <v>0</v>
      </c>
      <c r="AK433" s="163">
        <v>0</v>
      </c>
      <c r="AL433" s="169">
        <v>0</v>
      </c>
      <c r="AM433" s="163">
        <v>0</v>
      </c>
      <c r="AN433" s="163">
        <v>0</v>
      </c>
      <c r="AO433" s="169">
        <v>0</v>
      </c>
      <c r="AP433" s="163">
        <v>0</v>
      </c>
      <c r="AQ433" s="163">
        <v>0</v>
      </c>
      <c r="AR433" s="163">
        <v>0</v>
      </c>
    </row>
    <row r="434" spans="1:44" s="162" customFormat="1" ht="36" customHeight="1" x14ac:dyDescent="0.25">
      <c r="A434" s="162">
        <v>1</v>
      </c>
      <c r="B434" s="165">
        <v>376</v>
      </c>
      <c r="C434" s="155" t="s">
        <v>1196</v>
      </c>
      <c r="D434" s="157">
        <v>1964</v>
      </c>
      <c r="E434" s="157"/>
      <c r="F434" s="166" t="s">
        <v>261</v>
      </c>
      <c r="G434" s="157">
        <v>3</v>
      </c>
      <c r="H434" s="157" t="s">
        <v>296</v>
      </c>
      <c r="I434" s="161">
        <v>1043.5999999999999</v>
      </c>
      <c r="J434" s="161">
        <v>1043.5999999999999</v>
      </c>
      <c r="K434" s="161">
        <v>970.7</v>
      </c>
      <c r="L434" s="167">
        <v>37</v>
      </c>
      <c r="M434" s="157" t="s">
        <v>259</v>
      </c>
      <c r="N434" s="157" t="s">
        <v>263</v>
      </c>
      <c r="O434" s="160" t="s">
        <v>265</v>
      </c>
      <c r="P434" s="161">
        <v>3633885.25</v>
      </c>
      <c r="Q434" s="161">
        <v>0</v>
      </c>
      <c r="R434" s="161">
        <v>0</v>
      </c>
      <c r="S434" s="161">
        <v>3633885.25</v>
      </c>
      <c r="T434" s="161">
        <v>3482.0671234189349</v>
      </c>
      <c r="U434" s="161">
        <v>5801.3086013798402</v>
      </c>
      <c r="V434" s="168">
        <v>5801.3086013798402</v>
      </c>
      <c r="W434" s="168">
        <v>2319.2414779609053</v>
      </c>
      <c r="X434" s="168">
        <f t="shared" si="71"/>
        <v>2319.2414779609053</v>
      </c>
      <c r="Y434" s="163">
        <v>0</v>
      </c>
      <c r="Z434" s="163">
        <v>0</v>
      </c>
      <c r="AA434" s="163">
        <v>0</v>
      </c>
      <c r="AB434" s="163">
        <v>0</v>
      </c>
      <c r="AC434" s="163">
        <v>0</v>
      </c>
      <c r="AD434" s="163">
        <v>0</v>
      </c>
      <c r="AE434" s="163">
        <v>0</v>
      </c>
      <c r="AF434" s="169">
        <v>0</v>
      </c>
      <c r="AG434" s="163">
        <v>0</v>
      </c>
      <c r="AH434" s="163">
        <v>0</v>
      </c>
      <c r="AI434" s="163">
        <v>0</v>
      </c>
      <c r="AJ434" s="163">
        <v>0</v>
      </c>
      <c r="AK434" s="163">
        <v>858.98</v>
      </c>
      <c r="AL434" s="169">
        <f>7048.18*AK434/I434</f>
        <v>5801.3086013798402</v>
      </c>
      <c r="AM434" s="163">
        <v>0</v>
      </c>
      <c r="AN434" s="163">
        <v>0</v>
      </c>
      <c r="AO434" s="169">
        <v>0</v>
      </c>
      <c r="AP434" s="163">
        <v>0</v>
      </c>
      <c r="AQ434" s="163">
        <v>0</v>
      </c>
      <c r="AR434" s="163">
        <v>0</v>
      </c>
    </row>
    <row r="435" spans="1:44" s="162" customFormat="1" ht="36" customHeight="1" x14ac:dyDescent="0.25">
      <c r="B435" s="155" t="s">
        <v>809</v>
      </c>
      <c r="C435" s="155"/>
      <c r="D435" s="157" t="s">
        <v>855</v>
      </c>
      <c r="E435" s="157" t="s">
        <v>855</v>
      </c>
      <c r="F435" s="157" t="s">
        <v>855</v>
      </c>
      <c r="G435" s="157" t="s">
        <v>855</v>
      </c>
      <c r="H435" s="157" t="s">
        <v>855</v>
      </c>
      <c r="I435" s="158">
        <v>4806.5999999999995</v>
      </c>
      <c r="J435" s="158">
        <v>4646.83</v>
      </c>
      <c r="K435" s="158">
        <v>4528.83</v>
      </c>
      <c r="L435" s="159">
        <v>165</v>
      </c>
      <c r="M435" s="157" t="s">
        <v>855</v>
      </c>
      <c r="N435" s="157" t="s">
        <v>855</v>
      </c>
      <c r="O435" s="160" t="s">
        <v>855</v>
      </c>
      <c r="P435" s="161">
        <v>9389545.5499999989</v>
      </c>
      <c r="Q435" s="161">
        <v>0</v>
      </c>
      <c r="R435" s="161">
        <v>0</v>
      </c>
      <c r="S435" s="161">
        <v>9389545.5499999989</v>
      </c>
      <c r="T435" s="161">
        <v>1953.4693026255566</v>
      </c>
      <c r="U435" s="161">
        <v>7645.5312117835692</v>
      </c>
      <c r="Y435" s="163"/>
      <c r="Z435" s="163"/>
      <c r="AA435" s="163"/>
      <c r="AB435" s="163"/>
      <c r="AC435" s="163"/>
      <c r="AD435" s="163"/>
      <c r="AE435" s="163"/>
      <c r="AF435" s="163"/>
      <c r="AG435" s="163"/>
      <c r="AH435" s="163"/>
      <c r="AI435" s="163"/>
      <c r="AJ435" s="163"/>
      <c r="AK435" s="163"/>
      <c r="AL435" s="163"/>
      <c r="AM435" s="163"/>
      <c r="AN435" s="163"/>
      <c r="AO435" s="163"/>
      <c r="AP435" s="163"/>
      <c r="AQ435" s="163"/>
      <c r="AR435" s="163"/>
    </row>
    <row r="436" spans="1:44" s="162" customFormat="1" ht="36" customHeight="1" x14ac:dyDescent="0.25">
      <c r="A436" s="162">
        <v>1</v>
      </c>
      <c r="B436" s="165">
        <v>377</v>
      </c>
      <c r="C436" s="155" t="s">
        <v>44</v>
      </c>
      <c r="D436" s="157">
        <v>1956</v>
      </c>
      <c r="E436" s="157"/>
      <c r="F436" s="166" t="s">
        <v>261</v>
      </c>
      <c r="G436" s="157">
        <v>2</v>
      </c>
      <c r="H436" s="157" t="s">
        <v>296</v>
      </c>
      <c r="I436" s="161">
        <v>735.94</v>
      </c>
      <c r="J436" s="161">
        <v>672.45</v>
      </c>
      <c r="K436" s="161">
        <v>672.45</v>
      </c>
      <c r="L436" s="167">
        <v>32</v>
      </c>
      <c r="M436" s="157" t="s">
        <v>259</v>
      </c>
      <c r="N436" s="157" t="s">
        <v>263</v>
      </c>
      <c r="O436" s="160" t="s">
        <v>266</v>
      </c>
      <c r="P436" s="161">
        <v>2250143.48</v>
      </c>
      <c r="Q436" s="161">
        <v>0</v>
      </c>
      <c r="R436" s="161">
        <v>0</v>
      </c>
      <c r="S436" s="161">
        <v>2250143.48</v>
      </c>
      <c r="T436" s="161">
        <v>3057.5094165285209</v>
      </c>
      <c r="U436" s="161">
        <v>7645.5312117835692</v>
      </c>
      <c r="V436" s="168">
        <v>7645.5312117835692</v>
      </c>
      <c r="W436" s="168">
        <v>4588.0217952550483</v>
      </c>
      <c r="X436" s="168">
        <f t="shared" ref="X436:X440" si="72">U436-T436</f>
        <v>4588.0217952550483</v>
      </c>
      <c r="Y436" s="163">
        <v>0</v>
      </c>
      <c r="Z436" s="163">
        <v>0</v>
      </c>
      <c r="AA436" s="163">
        <v>0</v>
      </c>
      <c r="AB436" s="163">
        <v>0</v>
      </c>
      <c r="AC436" s="163">
        <v>0</v>
      </c>
      <c r="AD436" s="163">
        <v>0</v>
      </c>
      <c r="AE436" s="163">
        <v>0</v>
      </c>
      <c r="AF436" s="169">
        <v>0</v>
      </c>
      <c r="AG436" s="163">
        <v>631</v>
      </c>
      <c r="AH436" s="169">
        <f t="shared" ref="AH436:AH438" si="73">8917.04*AG436/I436</f>
        <v>7645.5312117835692</v>
      </c>
      <c r="AI436" s="163">
        <v>0</v>
      </c>
      <c r="AJ436" s="163">
        <v>0</v>
      </c>
      <c r="AK436" s="163">
        <v>0</v>
      </c>
      <c r="AL436" s="169">
        <v>0</v>
      </c>
      <c r="AM436" s="163">
        <v>0</v>
      </c>
      <c r="AN436" s="163">
        <v>0</v>
      </c>
      <c r="AO436" s="169">
        <v>0</v>
      </c>
      <c r="AP436" s="163">
        <v>0</v>
      </c>
      <c r="AQ436" s="163">
        <v>0</v>
      </c>
      <c r="AR436" s="163">
        <v>0</v>
      </c>
    </row>
    <row r="437" spans="1:44" s="162" customFormat="1" ht="36" customHeight="1" x14ac:dyDescent="0.25">
      <c r="A437" s="162">
        <v>1</v>
      </c>
      <c r="B437" s="165">
        <v>378</v>
      </c>
      <c r="C437" s="155" t="s">
        <v>43</v>
      </c>
      <c r="D437" s="157">
        <v>1963</v>
      </c>
      <c r="E437" s="157"/>
      <c r="F437" s="166" t="s">
        <v>261</v>
      </c>
      <c r="G437" s="157">
        <v>2</v>
      </c>
      <c r="H437" s="157" t="s">
        <v>296</v>
      </c>
      <c r="I437" s="161">
        <v>687.5</v>
      </c>
      <c r="J437" s="161">
        <v>639.5</v>
      </c>
      <c r="K437" s="161">
        <v>521.5</v>
      </c>
      <c r="L437" s="167">
        <v>16</v>
      </c>
      <c r="M437" s="157" t="s">
        <v>259</v>
      </c>
      <c r="N437" s="157" t="s">
        <v>263</v>
      </c>
      <c r="O437" s="160" t="s">
        <v>266</v>
      </c>
      <c r="P437" s="161">
        <v>2167263.7000000002</v>
      </c>
      <c r="Q437" s="161">
        <v>0</v>
      </c>
      <c r="R437" s="161">
        <v>0</v>
      </c>
      <c r="S437" s="161">
        <v>2167263.7000000002</v>
      </c>
      <c r="T437" s="161">
        <v>3152.3835636363638</v>
      </c>
      <c r="U437" s="161">
        <v>7197.1861760000002</v>
      </c>
      <c r="V437" s="168">
        <v>7197.1861760000002</v>
      </c>
      <c r="W437" s="168">
        <v>4044.8026123636364</v>
      </c>
      <c r="X437" s="168">
        <f t="shared" si="72"/>
        <v>4044.8026123636364</v>
      </c>
      <c r="Y437" s="163">
        <v>0</v>
      </c>
      <c r="Z437" s="163">
        <v>0</v>
      </c>
      <c r="AA437" s="163">
        <v>0</v>
      </c>
      <c r="AB437" s="163">
        <v>0</v>
      </c>
      <c r="AC437" s="163">
        <v>0</v>
      </c>
      <c r="AD437" s="163">
        <v>0</v>
      </c>
      <c r="AE437" s="163">
        <v>0</v>
      </c>
      <c r="AF437" s="169">
        <v>0</v>
      </c>
      <c r="AG437" s="163">
        <v>554.9</v>
      </c>
      <c r="AH437" s="169">
        <f t="shared" si="73"/>
        <v>7197.1861760000002</v>
      </c>
      <c r="AI437" s="163">
        <v>0</v>
      </c>
      <c r="AJ437" s="163">
        <v>0</v>
      </c>
      <c r="AK437" s="163">
        <v>0</v>
      </c>
      <c r="AL437" s="169">
        <v>0</v>
      </c>
      <c r="AM437" s="163">
        <v>0</v>
      </c>
      <c r="AN437" s="163">
        <v>0</v>
      </c>
      <c r="AO437" s="169">
        <v>0</v>
      </c>
      <c r="AP437" s="163">
        <v>0</v>
      </c>
      <c r="AQ437" s="163">
        <v>0</v>
      </c>
      <c r="AR437" s="163">
        <v>0</v>
      </c>
    </row>
    <row r="438" spans="1:44" s="162" customFormat="1" ht="36" customHeight="1" x14ac:dyDescent="0.25">
      <c r="A438" s="162">
        <v>1</v>
      </c>
      <c r="B438" s="165">
        <v>379</v>
      </c>
      <c r="C438" s="155" t="s">
        <v>45</v>
      </c>
      <c r="D438" s="157">
        <v>1964</v>
      </c>
      <c r="E438" s="157"/>
      <c r="F438" s="166" t="s">
        <v>261</v>
      </c>
      <c r="G438" s="157">
        <v>2</v>
      </c>
      <c r="H438" s="157" t="s">
        <v>296</v>
      </c>
      <c r="I438" s="161">
        <v>691.68</v>
      </c>
      <c r="J438" s="161">
        <v>643.4</v>
      </c>
      <c r="K438" s="161">
        <v>643.4</v>
      </c>
      <c r="L438" s="167">
        <v>10</v>
      </c>
      <c r="M438" s="157" t="s">
        <v>259</v>
      </c>
      <c r="N438" s="157" t="s">
        <v>263</v>
      </c>
      <c r="O438" s="160" t="s">
        <v>266</v>
      </c>
      <c r="P438" s="161">
        <v>2202329.54</v>
      </c>
      <c r="Q438" s="161">
        <v>0</v>
      </c>
      <c r="R438" s="161">
        <v>0</v>
      </c>
      <c r="S438" s="161">
        <v>2202329.54</v>
      </c>
      <c r="T438" s="161">
        <v>3184.0295223224616</v>
      </c>
      <c r="U438" s="161">
        <v>7245.223918575065</v>
      </c>
      <c r="V438" s="168">
        <v>7245.223918575065</v>
      </c>
      <c r="W438" s="168">
        <v>4061.1943962526034</v>
      </c>
      <c r="X438" s="168">
        <f t="shared" si="72"/>
        <v>4061.1943962526034</v>
      </c>
      <c r="Y438" s="163">
        <v>0</v>
      </c>
      <c r="Z438" s="163">
        <v>0</v>
      </c>
      <c r="AA438" s="163">
        <v>0</v>
      </c>
      <c r="AB438" s="163">
        <v>0</v>
      </c>
      <c r="AC438" s="163">
        <v>0</v>
      </c>
      <c r="AD438" s="163">
        <v>0</v>
      </c>
      <c r="AE438" s="163">
        <v>0</v>
      </c>
      <c r="AF438" s="169">
        <v>0</v>
      </c>
      <c r="AG438" s="163">
        <v>562</v>
      </c>
      <c r="AH438" s="169">
        <f t="shared" si="73"/>
        <v>7245.223918575065</v>
      </c>
      <c r="AI438" s="163">
        <v>0</v>
      </c>
      <c r="AJ438" s="163">
        <v>0</v>
      </c>
      <c r="AK438" s="163">
        <v>0</v>
      </c>
      <c r="AL438" s="169">
        <v>0</v>
      </c>
      <c r="AM438" s="163">
        <v>0</v>
      </c>
      <c r="AN438" s="163">
        <v>0</v>
      </c>
      <c r="AO438" s="169">
        <v>0</v>
      </c>
      <c r="AP438" s="163">
        <v>0</v>
      </c>
      <c r="AQ438" s="163">
        <v>0</v>
      </c>
      <c r="AR438" s="163">
        <v>0</v>
      </c>
    </row>
    <row r="439" spans="1:44" s="162" customFormat="1" ht="36" customHeight="1" x14ac:dyDescent="0.25">
      <c r="A439" s="162">
        <v>1</v>
      </c>
      <c r="B439" s="165">
        <v>380</v>
      </c>
      <c r="C439" s="155" t="s">
        <v>1202</v>
      </c>
      <c r="D439" s="157">
        <v>1974</v>
      </c>
      <c r="E439" s="157"/>
      <c r="F439" s="166" t="s">
        <v>261</v>
      </c>
      <c r="G439" s="157">
        <v>5</v>
      </c>
      <c r="H439" s="157" t="s">
        <v>296</v>
      </c>
      <c r="I439" s="161">
        <v>2146.1799999999998</v>
      </c>
      <c r="J439" s="161">
        <v>2146.1799999999998</v>
      </c>
      <c r="K439" s="161">
        <v>2146.1799999999998</v>
      </c>
      <c r="L439" s="167">
        <v>78</v>
      </c>
      <c r="M439" s="157" t="s">
        <v>259</v>
      </c>
      <c r="N439" s="157" t="s">
        <v>263</v>
      </c>
      <c r="O439" s="160" t="s">
        <v>266</v>
      </c>
      <c r="P439" s="161">
        <v>1467154.4200000002</v>
      </c>
      <c r="Q439" s="161">
        <v>0</v>
      </c>
      <c r="R439" s="161">
        <v>0</v>
      </c>
      <c r="S439" s="161">
        <v>1467154.4200000002</v>
      </c>
      <c r="T439" s="161">
        <v>683.61200831244366</v>
      </c>
      <c r="U439" s="161">
        <v>4183.21</v>
      </c>
      <c r="V439" s="168">
        <v>4183.21</v>
      </c>
      <c r="W439" s="168">
        <v>3499.5979916875563</v>
      </c>
      <c r="X439" s="168">
        <f t="shared" si="72"/>
        <v>3499.5979916875563</v>
      </c>
      <c r="Y439" s="163">
        <v>113.09</v>
      </c>
      <c r="Z439" s="163">
        <v>0</v>
      </c>
      <c r="AA439" s="163">
        <v>3259.66</v>
      </c>
      <c r="AB439" s="163">
        <v>0</v>
      </c>
      <c r="AC439" s="163">
        <v>810.46</v>
      </c>
      <c r="AD439" s="163">
        <v>0</v>
      </c>
      <c r="AE439" s="163">
        <v>0</v>
      </c>
      <c r="AF439" s="169">
        <v>0</v>
      </c>
      <c r="AG439" s="163">
        <v>0</v>
      </c>
      <c r="AH439" s="163">
        <v>0</v>
      </c>
      <c r="AI439" s="163">
        <v>0</v>
      </c>
      <c r="AJ439" s="163">
        <v>0</v>
      </c>
      <c r="AK439" s="163">
        <v>0</v>
      </c>
      <c r="AL439" s="169">
        <v>0</v>
      </c>
      <c r="AM439" s="163">
        <v>0</v>
      </c>
      <c r="AN439" s="163">
        <v>0</v>
      </c>
      <c r="AO439" s="169">
        <v>0</v>
      </c>
      <c r="AP439" s="163">
        <v>0</v>
      </c>
      <c r="AQ439" s="163">
        <v>0</v>
      </c>
      <c r="AR439" s="163">
        <v>0</v>
      </c>
    </row>
    <row r="440" spans="1:44" s="162" customFormat="1" ht="36" customHeight="1" x14ac:dyDescent="0.25">
      <c r="A440" s="162">
        <v>1</v>
      </c>
      <c r="B440" s="165">
        <v>381</v>
      </c>
      <c r="C440" s="155" t="s">
        <v>1203</v>
      </c>
      <c r="D440" s="157">
        <v>1936</v>
      </c>
      <c r="E440" s="157"/>
      <c r="F440" s="166" t="s">
        <v>323</v>
      </c>
      <c r="G440" s="157">
        <v>2</v>
      </c>
      <c r="H440" s="157" t="s">
        <v>296</v>
      </c>
      <c r="I440" s="161">
        <v>545.29999999999995</v>
      </c>
      <c r="J440" s="161">
        <v>545.29999999999995</v>
      </c>
      <c r="K440" s="161">
        <v>545.29999999999995</v>
      </c>
      <c r="L440" s="167">
        <v>29</v>
      </c>
      <c r="M440" s="157" t="s">
        <v>259</v>
      </c>
      <c r="N440" s="157" t="s">
        <v>263</v>
      </c>
      <c r="O440" s="160" t="s">
        <v>266</v>
      </c>
      <c r="P440" s="161">
        <v>1302654.4099999999</v>
      </c>
      <c r="Q440" s="161">
        <v>0</v>
      </c>
      <c r="R440" s="161">
        <v>0</v>
      </c>
      <c r="S440" s="161">
        <v>1302654.4099999999</v>
      </c>
      <c r="T440" s="161">
        <v>2388.8766000366772</v>
      </c>
      <c r="U440" s="161">
        <v>7183.9978228498085</v>
      </c>
      <c r="V440" s="168">
        <v>7183.9978228498085</v>
      </c>
      <c r="W440" s="168">
        <v>4795.1212228131317</v>
      </c>
      <c r="X440" s="168">
        <f t="shared" si="72"/>
        <v>4795.1212228131317</v>
      </c>
      <c r="Y440" s="163">
        <v>0</v>
      </c>
      <c r="Z440" s="163">
        <v>0</v>
      </c>
      <c r="AA440" s="163">
        <v>0</v>
      </c>
      <c r="AB440" s="163">
        <v>0</v>
      </c>
      <c r="AC440" s="163">
        <v>0</v>
      </c>
      <c r="AD440" s="163">
        <v>0</v>
      </c>
      <c r="AE440" s="163">
        <v>0</v>
      </c>
      <c r="AF440" s="169">
        <v>0</v>
      </c>
      <c r="AG440" s="163">
        <v>439.32</v>
      </c>
      <c r="AH440" s="169">
        <f>8917.04*AG440/I440</f>
        <v>7183.9978228498085</v>
      </c>
      <c r="AI440" s="163">
        <v>0</v>
      </c>
      <c r="AJ440" s="163">
        <v>0</v>
      </c>
      <c r="AK440" s="163">
        <v>0</v>
      </c>
      <c r="AL440" s="169">
        <v>0</v>
      </c>
      <c r="AM440" s="163">
        <v>0</v>
      </c>
      <c r="AN440" s="163">
        <v>0</v>
      </c>
      <c r="AO440" s="169">
        <v>0</v>
      </c>
      <c r="AP440" s="163">
        <v>0</v>
      </c>
      <c r="AQ440" s="163">
        <v>0</v>
      </c>
      <c r="AR440" s="163">
        <v>0</v>
      </c>
    </row>
    <row r="441" spans="1:44" s="162" customFormat="1" ht="36" customHeight="1" x14ac:dyDescent="0.25">
      <c r="B441" s="155" t="s">
        <v>810</v>
      </c>
      <c r="C441" s="155"/>
      <c r="D441" s="157" t="s">
        <v>855</v>
      </c>
      <c r="E441" s="157" t="s">
        <v>855</v>
      </c>
      <c r="F441" s="157" t="s">
        <v>855</v>
      </c>
      <c r="G441" s="157" t="s">
        <v>855</v>
      </c>
      <c r="H441" s="157" t="s">
        <v>855</v>
      </c>
      <c r="I441" s="158">
        <v>1322.5</v>
      </c>
      <c r="J441" s="158">
        <v>1216.4000000000001</v>
      </c>
      <c r="K441" s="158">
        <v>1216.4000000000001</v>
      </c>
      <c r="L441" s="159">
        <v>60</v>
      </c>
      <c r="M441" s="157" t="s">
        <v>855</v>
      </c>
      <c r="N441" s="157" t="s">
        <v>855</v>
      </c>
      <c r="O441" s="160" t="s">
        <v>855</v>
      </c>
      <c r="P441" s="158">
        <v>5138784.57</v>
      </c>
      <c r="Q441" s="158">
        <v>0</v>
      </c>
      <c r="R441" s="158">
        <v>0</v>
      </c>
      <c r="S441" s="158">
        <v>5138784.57</v>
      </c>
      <c r="T441" s="161">
        <v>3885.6594102079398</v>
      </c>
      <c r="U441" s="161">
        <v>10715.217710216719</v>
      </c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</row>
    <row r="442" spans="1:44" s="162" customFormat="1" ht="36" customHeight="1" x14ac:dyDescent="0.25">
      <c r="A442" s="162">
        <v>1</v>
      </c>
      <c r="B442" s="165">
        <v>382</v>
      </c>
      <c r="C442" s="155" t="s">
        <v>42</v>
      </c>
      <c r="D442" s="157">
        <v>1960</v>
      </c>
      <c r="E442" s="157"/>
      <c r="F442" s="166" t="s">
        <v>261</v>
      </c>
      <c r="G442" s="157">
        <v>2</v>
      </c>
      <c r="H442" s="157" t="s">
        <v>296</v>
      </c>
      <c r="I442" s="161">
        <v>676.5</v>
      </c>
      <c r="J442" s="161">
        <v>628.1</v>
      </c>
      <c r="K442" s="161">
        <v>628.1</v>
      </c>
      <c r="L442" s="167">
        <v>25</v>
      </c>
      <c r="M442" s="157" t="s">
        <v>259</v>
      </c>
      <c r="N442" s="157" t="s">
        <v>263</v>
      </c>
      <c r="O442" s="160" t="s">
        <v>267</v>
      </c>
      <c r="P442" s="161">
        <v>2210436.8400000003</v>
      </c>
      <c r="Q442" s="161">
        <v>0</v>
      </c>
      <c r="R442" s="161">
        <v>0</v>
      </c>
      <c r="S442" s="161">
        <v>2210436.8400000003</v>
      </c>
      <c r="T442" s="161">
        <v>3267.4602217294905</v>
      </c>
      <c r="U442" s="161">
        <v>7843.9635382113829</v>
      </c>
      <c r="V442" s="168">
        <v>7843.9635382113829</v>
      </c>
      <c r="W442" s="168">
        <v>4576.5033164818924</v>
      </c>
      <c r="X442" s="168">
        <f t="shared" ref="X442:X443" si="74">U442-T442</f>
        <v>4576.5033164818924</v>
      </c>
      <c r="Y442" s="163">
        <v>0</v>
      </c>
      <c r="Z442" s="163">
        <v>0</v>
      </c>
      <c r="AA442" s="163">
        <v>0</v>
      </c>
      <c r="AB442" s="163">
        <v>0</v>
      </c>
      <c r="AC442" s="163">
        <v>0</v>
      </c>
      <c r="AD442" s="163">
        <v>0</v>
      </c>
      <c r="AE442" s="163">
        <v>0</v>
      </c>
      <c r="AF442" s="169">
        <v>0</v>
      </c>
      <c r="AG442" s="163">
        <v>595.09</v>
      </c>
      <c r="AH442" s="169">
        <f t="shared" ref="AH442:AH443" si="75">8917.04*AG442/I442</f>
        <v>7843.9635382113829</v>
      </c>
      <c r="AI442" s="163">
        <v>0</v>
      </c>
      <c r="AJ442" s="163">
        <v>0</v>
      </c>
      <c r="AK442" s="163">
        <v>0</v>
      </c>
      <c r="AL442" s="169">
        <v>0</v>
      </c>
      <c r="AM442" s="163">
        <v>0</v>
      </c>
      <c r="AN442" s="163">
        <v>0</v>
      </c>
      <c r="AO442" s="169">
        <v>0</v>
      </c>
      <c r="AP442" s="163">
        <v>0</v>
      </c>
      <c r="AQ442" s="163">
        <v>0</v>
      </c>
      <c r="AR442" s="163">
        <v>0</v>
      </c>
    </row>
    <row r="443" spans="1:44" s="162" customFormat="1" ht="36" customHeight="1" x14ac:dyDescent="0.25">
      <c r="A443" s="162">
        <v>1</v>
      </c>
      <c r="B443" s="165">
        <v>383</v>
      </c>
      <c r="C443" s="155" t="s">
        <v>1502</v>
      </c>
      <c r="D443" s="157">
        <v>1957</v>
      </c>
      <c r="E443" s="157"/>
      <c r="F443" s="166" t="s">
        <v>261</v>
      </c>
      <c r="G443" s="157">
        <v>2</v>
      </c>
      <c r="H443" s="157" t="s">
        <v>296</v>
      </c>
      <c r="I443" s="161">
        <v>646</v>
      </c>
      <c r="J443" s="161">
        <v>588.29999999999995</v>
      </c>
      <c r="K443" s="161">
        <v>588.29999999999995</v>
      </c>
      <c r="L443" s="167">
        <v>35</v>
      </c>
      <c r="M443" s="157" t="s">
        <v>259</v>
      </c>
      <c r="N443" s="157" t="s">
        <v>263</v>
      </c>
      <c r="O443" s="160" t="s">
        <v>267</v>
      </c>
      <c r="P443" s="161">
        <v>2928347.73</v>
      </c>
      <c r="Q443" s="161">
        <v>0</v>
      </c>
      <c r="R443" s="161">
        <v>0</v>
      </c>
      <c r="S443" s="161">
        <v>2928347.73</v>
      </c>
      <c r="T443" s="161">
        <v>4533.0460216718266</v>
      </c>
      <c r="U443" s="161">
        <v>10715.217710216719</v>
      </c>
      <c r="V443" s="168">
        <v>10715.217710216719</v>
      </c>
      <c r="W443" s="168">
        <v>6182.1716885448923</v>
      </c>
      <c r="X443" s="168">
        <f t="shared" si="74"/>
        <v>6182.1716885448923</v>
      </c>
      <c r="Y443" s="163">
        <v>0</v>
      </c>
      <c r="Z443" s="163">
        <v>0</v>
      </c>
      <c r="AA443" s="163">
        <v>0</v>
      </c>
      <c r="AB443" s="163">
        <v>0</v>
      </c>
      <c r="AC443" s="163">
        <v>0</v>
      </c>
      <c r="AD443" s="163">
        <v>0</v>
      </c>
      <c r="AE443" s="163">
        <v>0</v>
      </c>
      <c r="AF443" s="169">
        <v>0</v>
      </c>
      <c r="AG443" s="163">
        <v>776.27</v>
      </c>
      <c r="AH443" s="169">
        <f t="shared" si="75"/>
        <v>10715.217710216719</v>
      </c>
      <c r="AI443" s="163">
        <v>0</v>
      </c>
      <c r="AJ443" s="163">
        <v>0</v>
      </c>
      <c r="AK443" s="163">
        <v>0</v>
      </c>
      <c r="AL443" s="169">
        <v>0</v>
      </c>
      <c r="AM443" s="163">
        <v>0</v>
      </c>
      <c r="AN443" s="163">
        <v>0</v>
      </c>
      <c r="AO443" s="169">
        <v>0</v>
      </c>
      <c r="AP443" s="163">
        <v>0</v>
      </c>
      <c r="AQ443" s="163">
        <v>0</v>
      </c>
      <c r="AR443" s="163">
        <v>0</v>
      </c>
    </row>
    <row r="444" spans="1:44" s="162" customFormat="1" ht="36" customHeight="1" x14ac:dyDescent="0.25">
      <c r="B444" s="155" t="s">
        <v>811</v>
      </c>
      <c r="C444" s="155"/>
      <c r="D444" s="157" t="s">
        <v>855</v>
      </c>
      <c r="E444" s="157" t="s">
        <v>855</v>
      </c>
      <c r="F444" s="157" t="s">
        <v>855</v>
      </c>
      <c r="G444" s="157" t="s">
        <v>855</v>
      </c>
      <c r="H444" s="157" t="s">
        <v>855</v>
      </c>
      <c r="I444" s="158">
        <v>13058.16</v>
      </c>
      <c r="J444" s="158">
        <v>11210.9</v>
      </c>
      <c r="K444" s="158">
        <v>11135.9</v>
      </c>
      <c r="L444" s="159">
        <v>529</v>
      </c>
      <c r="M444" s="157" t="s">
        <v>855</v>
      </c>
      <c r="N444" s="157" t="s">
        <v>855</v>
      </c>
      <c r="O444" s="160" t="s">
        <v>855</v>
      </c>
      <c r="P444" s="161">
        <v>17752085.210000001</v>
      </c>
      <c r="Q444" s="161">
        <v>0</v>
      </c>
      <c r="R444" s="161">
        <v>0</v>
      </c>
      <c r="S444" s="161">
        <v>17752085.210000001</v>
      </c>
      <c r="T444" s="161">
        <v>1359.4629878941598</v>
      </c>
      <c r="U444" s="161">
        <v>11205.478185895117</v>
      </c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</row>
    <row r="445" spans="1:44" s="162" customFormat="1" ht="36" customHeight="1" x14ac:dyDescent="0.25">
      <c r="A445" s="162">
        <v>1</v>
      </c>
      <c r="B445" s="165">
        <v>384</v>
      </c>
      <c r="C445" s="155" t="s">
        <v>50</v>
      </c>
      <c r="D445" s="157">
        <v>1941</v>
      </c>
      <c r="E445" s="157"/>
      <c r="F445" s="166" t="s">
        <v>261</v>
      </c>
      <c r="G445" s="157">
        <v>3</v>
      </c>
      <c r="H445" s="157" t="s">
        <v>305</v>
      </c>
      <c r="I445" s="161">
        <v>1207.5</v>
      </c>
      <c r="J445" s="161">
        <v>1191.18</v>
      </c>
      <c r="K445" s="161">
        <v>1191.18</v>
      </c>
      <c r="L445" s="167">
        <v>51</v>
      </c>
      <c r="M445" s="157" t="s">
        <v>259</v>
      </c>
      <c r="N445" s="157" t="s">
        <v>260</v>
      </c>
      <c r="O445" s="160" t="s">
        <v>262</v>
      </c>
      <c r="P445" s="161">
        <v>4771616.71</v>
      </c>
      <c r="Q445" s="161">
        <v>0</v>
      </c>
      <c r="R445" s="161">
        <v>0</v>
      </c>
      <c r="S445" s="161">
        <v>4771616.71</v>
      </c>
      <c r="T445" s="161">
        <v>3951.6494492753623</v>
      </c>
      <c r="U445" s="161">
        <v>5662.5234795859215</v>
      </c>
      <c r="V445" s="168">
        <v>5662.5234795859215</v>
      </c>
      <c r="W445" s="168">
        <v>1710.8740303105592</v>
      </c>
      <c r="X445" s="168">
        <f t="shared" ref="X445:X454" si="76">U445-T445</f>
        <v>1710.8740303105592</v>
      </c>
      <c r="Y445" s="163">
        <v>0</v>
      </c>
      <c r="Z445" s="163">
        <v>0</v>
      </c>
      <c r="AA445" s="163">
        <v>0</v>
      </c>
      <c r="AB445" s="163">
        <v>0</v>
      </c>
      <c r="AC445" s="163">
        <v>0</v>
      </c>
      <c r="AD445" s="163">
        <v>0</v>
      </c>
      <c r="AE445" s="163">
        <v>0</v>
      </c>
      <c r="AF445" s="169">
        <v>0</v>
      </c>
      <c r="AG445" s="163">
        <v>766.79</v>
      </c>
      <c r="AH445" s="169">
        <f t="shared" ref="AH445:AH446" si="77">8917.04*AG445/I445</f>
        <v>5662.5234795859215</v>
      </c>
      <c r="AI445" s="163">
        <v>0</v>
      </c>
      <c r="AJ445" s="163">
        <v>0</v>
      </c>
      <c r="AK445" s="163">
        <v>0</v>
      </c>
      <c r="AL445" s="169">
        <v>0</v>
      </c>
      <c r="AM445" s="163">
        <v>0</v>
      </c>
      <c r="AN445" s="163">
        <v>0</v>
      </c>
      <c r="AO445" s="169">
        <v>0</v>
      </c>
      <c r="AP445" s="163">
        <v>0</v>
      </c>
      <c r="AQ445" s="163">
        <v>0</v>
      </c>
      <c r="AR445" s="163">
        <v>0</v>
      </c>
    </row>
    <row r="446" spans="1:44" s="162" customFormat="1" ht="36" customHeight="1" x14ac:dyDescent="0.25">
      <c r="A446" s="162">
        <v>1</v>
      </c>
      <c r="B446" s="165">
        <v>385</v>
      </c>
      <c r="C446" s="155" t="s">
        <v>48</v>
      </c>
      <c r="D446" s="157">
        <v>1972</v>
      </c>
      <c r="E446" s="157"/>
      <c r="F446" s="166" t="s">
        <v>261</v>
      </c>
      <c r="G446" s="157">
        <v>2</v>
      </c>
      <c r="H446" s="157" t="s">
        <v>296</v>
      </c>
      <c r="I446" s="161">
        <v>729.8</v>
      </c>
      <c r="J446" s="161">
        <v>482.52</v>
      </c>
      <c r="K446" s="161">
        <v>482.52</v>
      </c>
      <c r="L446" s="167">
        <v>30</v>
      </c>
      <c r="M446" s="157" t="s">
        <v>259</v>
      </c>
      <c r="N446" s="157" t="s">
        <v>260</v>
      </c>
      <c r="O446" s="160" t="s">
        <v>262</v>
      </c>
      <c r="P446" s="161">
        <v>2810575.6300000004</v>
      </c>
      <c r="Q446" s="161">
        <v>0</v>
      </c>
      <c r="R446" s="161">
        <v>0</v>
      </c>
      <c r="S446" s="161">
        <v>2810575.6300000004</v>
      </c>
      <c r="T446" s="161">
        <v>3851.1587147163614</v>
      </c>
      <c r="U446" s="161">
        <v>7978.6614414908199</v>
      </c>
      <c r="V446" s="168">
        <v>7978.6614414908199</v>
      </c>
      <c r="W446" s="168">
        <v>4127.502726774459</v>
      </c>
      <c r="X446" s="168">
        <f t="shared" si="76"/>
        <v>4127.502726774459</v>
      </c>
      <c r="Y446" s="163">
        <v>0</v>
      </c>
      <c r="Z446" s="163">
        <v>0</v>
      </c>
      <c r="AA446" s="163">
        <v>0</v>
      </c>
      <c r="AB446" s="163">
        <v>0</v>
      </c>
      <c r="AC446" s="163">
        <v>0</v>
      </c>
      <c r="AD446" s="163">
        <v>0</v>
      </c>
      <c r="AE446" s="163">
        <v>0</v>
      </c>
      <c r="AF446" s="169">
        <v>0</v>
      </c>
      <c r="AG446" s="163">
        <v>653</v>
      </c>
      <c r="AH446" s="169">
        <f t="shared" si="77"/>
        <v>7978.6614414908199</v>
      </c>
      <c r="AI446" s="163">
        <v>0</v>
      </c>
      <c r="AJ446" s="163">
        <v>0</v>
      </c>
      <c r="AK446" s="163">
        <v>0</v>
      </c>
      <c r="AL446" s="169">
        <v>0</v>
      </c>
      <c r="AM446" s="163">
        <v>0</v>
      </c>
      <c r="AN446" s="163">
        <v>0</v>
      </c>
      <c r="AO446" s="169">
        <v>0</v>
      </c>
      <c r="AP446" s="163">
        <v>0</v>
      </c>
      <c r="AQ446" s="163">
        <v>0</v>
      </c>
      <c r="AR446" s="163">
        <v>0</v>
      </c>
    </row>
    <row r="447" spans="1:44" s="162" customFormat="1" ht="36" customHeight="1" x14ac:dyDescent="0.25">
      <c r="A447" s="162">
        <v>1</v>
      </c>
      <c r="B447" s="165">
        <v>386</v>
      </c>
      <c r="C447" s="155" t="s">
        <v>49</v>
      </c>
      <c r="D447" s="157">
        <v>1962</v>
      </c>
      <c r="E447" s="157"/>
      <c r="F447" s="166" t="s">
        <v>261</v>
      </c>
      <c r="G447" s="157">
        <v>4</v>
      </c>
      <c r="H447" s="157" t="s">
        <v>305</v>
      </c>
      <c r="I447" s="161">
        <v>1905.34</v>
      </c>
      <c r="J447" s="161">
        <v>1905.34</v>
      </c>
      <c r="K447" s="161">
        <v>1830.34</v>
      </c>
      <c r="L447" s="167">
        <v>101</v>
      </c>
      <c r="M447" s="157" t="s">
        <v>259</v>
      </c>
      <c r="N447" s="157" t="s">
        <v>260</v>
      </c>
      <c r="O447" s="160" t="s">
        <v>262</v>
      </c>
      <c r="P447" s="161">
        <v>131037.61</v>
      </c>
      <c r="Q447" s="161">
        <v>0</v>
      </c>
      <c r="R447" s="161">
        <v>0</v>
      </c>
      <c r="S447" s="161">
        <v>131037.61</v>
      </c>
      <c r="T447" s="161">
        <v>68.773872379732751</v>
      </c>
      <c r="U447" s="161">
        <v>68.773872379732751</v>
      </c>
      <c r="V447" s="168">
        <v>68.773872379732751</v>
      </c>
      <c r="W447" s="168">
        <v>0</v>
      </c>
      <c r="X447" s="168">
        <f t="shared" si="76"/>
        <v>0</v>
      </c>
      <c r="Y447" s="163">
        <v>0</v>
      </c>
      <c r="Z447" s="163">
        <v>0</v>
      </c>
      <c r="AA447" s="163">
        <v>0</v>
      </c>
      <c r="AB447" s="163">
        <v>0</v>
      </c>
      <c r="AC447" s="163">
        <v>0</v>
      </c>
      <c r="AD447" s="163">
        <v>0</v>
      </c>
      <c r="AE447" s="163">
        <v>0</v>
      </c>
      <c r="AF447" s="169">
        <v>0</v>
      </c>
      <c r="AG447" s="163">
        <v>0</v>
      </c>
      <c r="AH447" s="163">
        <v>0</v>
      </c>
      <c r="AI447" s="163">
        <v>0</v>
      </c>
      <c r="AJ447" s="163">
        <v>0</v>
      </c>
      <c r="AK447" s="163">
        <v>0</v>
      </c>
      <c r="AL447" s="169">
        <v>0</v>
      </c>
      <c r="AM447" s="163">
        <v>0</v>
      </c>
      <c r="AN447" s="163">
        <v>0</v>
      </c>
      <c r="AO447" s="169">
        <v>0</v>
      </c>
      <c r="AP447" s="163">
        <v>0</v>
      </c>
      <c r="AQ447" s="163">
        <v>0</v>
      </c>
      <c r="AR447" s="163">
        <v>0</v>
      </c>
    </row>
    <row r="448" spans="1:44" s="162" customFormat="1" ht="36" customHeight="1" x14ac:dyDescent="0.25">
      <c r="A448" s="162">
        <v>1</v>
      </c>
      <c r="B448" s="165">
        <v>387</v>
      </c>
      <c r="C448" s="155" t="s">
        <v>51</v>
      </c>
      <c r="D448" s="157">
        <v>1971</v>
      </c>
      <c r="E448" s="157"/>
      <c r="F448" s="166" t="s">
        <v>261</v>
      </c>
      <c r="G448" s="157">
        <v>2</v>
      </c>
      <c r="H448" s="157" t="s">
        <v>296</v>
      </c>
      <c r="I448" s="161">
        <v>754.85</v>
      </c>
      <c r="J448" s="161">
        <v>754.85</v>
      </c>
      <c r="K448" s="161">
        <v>754.85</v>
      </c>
      <c r="L448" s="167">
        <v>42</v>
      </c>
      <c r="M448" s="157" t="s">
        <v>259</v>
      </c>
      <c r="N448" s="157" t="s">
        <v>260</v>
      </c>
      <c r="O448" s="160" t="s">
        <v>262</v>
      </c>
      <c r="P448" s="161">
        <v>2938871.62</v>
      </c>
      <c r="Q448" s="161">
        <v>0</v>
      </c>
      <c r="R448" s="161">
        <v>0</v>
      </c>
      <c r="S448" s="161">
        <v>2938871.62</v>
      </c>
      <c r="T448" s="161">
        <v>3893.3186990792874</v>
      </c>
      <c r="U448" s="161">
        <v>8032.8372524342585</v>
      </c>
      <c r="V448" s="168">
        <v>8032.8372524342585</v>
      </c>
      <c r="W448" s="168">
        <v>4139.5185533549711</v>
      </c>
      <c r="X448" s="168">
        <f t="shared" si="76"/>
        <v>4139.5185533549711</v>
      </c>
      <c r="Y448" s="163">
        <v>0</v>
      </c>
      <c r="Z448" s="163">
        <v>0</v>
      </c>
      <c r="AA448" s="163">
        <v>0</v>
      </c>
      <c r="AB448" s="163">
        <v>0</v>
      </c>
      <c r="AC448" s="163">
        <v>0</v>
      </c>
      <c r="AD448" s="163">
        <v>0</v>
      </c>
      <c r="AE448" s="163">
        <v>0</v>
      </c>
      <c r="AF448" s="169">
        <v>0</v>
      </c>
      <c r="AG448" s="163">
        <v>680</v>
      </c>
      <c r="AH448" s="169">
        <f t="shared" ref="AH448:AH452" si="78">8917.04*AG448/I448</f>
        <v>8032.8372524342585</v>
      </c>
      <c r="AI448" s="163">
        <v>0</v>
      </c>
      <c r="AJ448" s="163">
        <v>0</v>
      </c>
      <c r="AK448" s="163">
        <v>0</v>
      </c>
      <c r="AL448" s="169">
        <v>0</v>
      </c>
      <c r="AM448" s="163">
        <v>0</v>
      </c>
      <c r="AN448" s="163">
        <v>0</v>
      </c>
      <c r="AO448" s="169">
        <v>0</v>
      </c>
      <c r="AP448" s="163">
        <v>0</v>
      </c>
      <c r="AQ448" s="163">
        <v>0</v>
      </c>
      <c r="AR448" s="163">
        <v>0</v>
      </c>
    </row>
    <row r="449" spans="1:44" s="162" customFormat="1" ht="36" customHeight="1" x14ac:dyDescent="0.25">
      <c r="A449" s="162">
        <v>1</v>
      </c>
      <c r="B449" s="165">
        <v>388</v>
      </c>
      <c r="C449" s="155" t="s">
        <v>1197</v>
      </c>
      <c r="D449" s="157">
        <v>1978</v>
      </c>
      <c r="E449" s="157"/>
      <c r="F449" s="166" t="s">
        <v>261</v>
      </c>
      <c r="G449" s="157">
        <v>3</v>
      </c>
      <c r="H449" s="157" t="s">
        <v>305</v>
      </c>
      <c r="I449" s="161">
        <v>1326.37</v>
      </c>
      <c r="J449" s="161">
        <v>1326.37</v>
      </c>
      <c r="K449" s="161">
        <v>1326.37</v>
      </c>
      <c r="L449" s="167">
        <v>61</v>
      </c>
      <c r="M449" s="157" t="s">
        <v>259</v>
      </c>
      <c r="N449" s="157" t="s">
        <v>260</v>
      </c>
      <c r="O449" s="160" t="s">
        <v>262</v>
      </c>
      <c r="P449" s="161">
        <v>2250237.6300000004</v>
      </c>
      <c r="Q449" s="161">
        <v>0</v>
      </c>
      <c r="R449" s="161">
        <v>0</v>
      </c>
      <c r="S449" s="161">
        <v>2250237.6300000004</v>
      </c>
      <c r="T449" s="161">
        <v>1696.5383942640444</v>
      </c>
      <c r="U449" s="161">
        <v>4561.4810648612383</v>
      </c>
      <c r="V449" s="168">
        <v>4561.4810648612383</v>
      </c>
      <c r="W449" s="168">
        <v>2864.9426705971937</v>
      </c>
      <c r="X449" s="168">
        <f t="shared" si="76"/>
        <v>2864.9426705971937</v>
      </c>
      <c r="Y449" s="163">
        <v>0</v>
      </c>
      <c r="Z449" s="163">
        <v>0</v>
      </c>
      <c r="AA449" s="163">
        <v>0</v>
      </c>
      <c r="AB449" s="163">
        <v>0</v>
      </c>
      <c r="AC449" s="163">
        <v>0</v>
      </c>
      <c r="AD449" s="163">
        <v>0</v>
      </c>
      <c r="AE449" s="163">
        <v>0</v>
      </c>
      <c r="AF449" s="169">
        <v>0</v>
      </c>
      <c r="AG449" s="163">
        <v>678.5</v>
      </c>
      <c r="AH449" s="169">
        <f t="shared" si="78"/>
        <v>4561.4810648612383</v>
      </c>
      <c r="AI449" s="163">
        <v>0</v>
      </c>
      <c r="AJ449" s="163">
        <v>0</v>
      </c>
      <c r="AK449" s="163">
        <v>0</v>
      </c>
      <c r="AL449" s="169">
        <v>0</v>
      </c>
      <c r="AM449" s="163">
        <v>0</v>
      </c>
      <c r="AN449" s="163">
        <v>0</v>
      </c>
      <c r="AO449" s="169">
        <v>0</v>
      </c>
      <c r="AP449" s="163">
        <v>0</v>
      </c>
      <c r="AQ449" s="163">
        <v>0</v>
      </c>
      <c r="AR449" s="163">
        <v>0</v>
      </c>
    </row>
    <row r="450" spans="1:44" s="162" customFormat="1" ht="36" customHeight="1" x14ac:dyDescent="0.25">
      <c r="A450" s="162">
        <v>1</v>
      </c>
      <c r="B450" s="165">
        <v>389</v>
      </c>
      <c r="C450" s="155" t="s">
        <v>1198</v>
      </c>
      <c r="D450" s="157">
        <v>1983</v>
      </c>
      <c r="E450" s="157"/>
      <c r="F450" s="166" t="s">
        <v>261</v>
      </c>
      <c r="G450" s="157">
        <v>5</v>
      </c>
      <c r="H450" s="157" t="s">
        <v>363</v>
      </c>
      <c r="I450" s="161">
        <v>5165.2</v>
      </c>
      <c r="J450" s="161">
        <v>4087.35</v>
      </c>
      <c r="K450" s="161">
        <v>4087.35</v>
      </c>
      <c r="L450" s="167">
        <v>153</v>
      </c>
      <c r="M450" s="157" t="s">
        <v>259</v>
      </c>
      <c r="N450" s="157" t="s">
        <v>263</v>
      </c>
      <c r="O450" s="160" t="s">
        <v>1256</v>
      </c>
      <c r="P450" s="161">
        <v>2695769.57</v>
      </c>
      <c r="Q450" s="161">
        <v>0</v>
      </c>
      <c r="R450" s="161">
        <v>0</v>
      </c>
      <c r="S450" s="161">
        <v>2695769.57</v>
      </c>
      <c r="T450" s="161">
        <v>521.91000735692717</v>
      </c>
      <c r="U450" s="161">
        <v>2199.3765564934565</v>
      </c>
      <c r="V450" s="168">
        <v>2199.3765564934565</v>
      </c>
      <c r="W450" s="168">
        <v>1677.4665491365295</v>
      </c>
      <c r="X450" s="168">
        <f t="shared" si="76"/>
        <v>1677.4665491365295</v>
      </c>
      <c r="Y450" s="163">
        <v>0</v>
      </c>
      <c r="Z450" s="163">
        <v>0</v>
      </c>
      <c r="AA450" s="163">
        <v>0</v>
      </c>
      <c r="AB450" s="163">
        <v>0</v>
      </c>
      <c r="AC450" s="163">
        <v>0</v>
      </c>
      <c r="AD450" s="163">
        <v>0</v>
      </c>
      <c r="AE450" s="163">
        <v>0</v>
      </c>
      <c r="AF450" s="169">
        <v>0</v>
      </c>
      <c r="AG450" s="163">
        <v>1273.99</v>
      </c>
      <c r="AH450" s="169">
        <f t="shared" si="78"/>
        <v>2199.3765564934565</v>
      </c>
      <c r="AI450" s="163">
        <v>0</v>
      </c>
      <c r="AJ450" s="163">
        <v>0</v>
      </c>
      <c r="AK450" s="163">
        <v>0</v>
      </c>
      <c r="AL450" s="169">
        <v>0</v>
      </c>
      <c r="AM450" s="163">
        <v>0</v>
      </c>
      <c r="AN450" s="163">
        <v>0</v>
      </c>
      <c r="AO450" s="169">
        <v>0</v>
      </c>
      <c r="AP450" s="163">
        <v>0</v>
      </c>
      <c r="AQ450" s="163">
        <v>0</v>
      </c>
      <c r="AR450" s="163">
        <v>0</v>
      </c>
    </row>
    <row r="451" spans="1:44" s="162" customFormat="1" ht="36" customHeight="1" x14ac:dyDescent="0.25">
      <c r="A451" s="162">
        <v>1</v>
      </c>
      <c r="B451" s="165">
        <v>390</v>
      </c>
      <c r="C451" s="155" t="s">
        <v>1200</v>
      </c>
      <c r="D451" s="157">
        <v>1959</v>
      </c>
      <c r="E451" s="157"/>
      <c r="F451" s="166" t="s">
        <v>261</v>
      </c>
      <c r="G451" s="157" t="s">
        <v>296</v>
      </c>
      <c r="H451" s="157" t="s">
        <v>297</v>
      </c>
      <c r="I451" s="161">
        <v>264.3</v>
      </c>
      <c r="J451" s="161">
        <v>264.3</v>
      </c>
      <c r="K451" s="161">
        <v>264.3</v>
      </c>
      <c r="L451" s="167">
        <v>15</v>
      </c>
      <c r="M451" s="157" t="s">
        <v>259</v>
      </c>
      <c r="N451" s="157" t="s">
        <v>260</v>
      </c>
      <c r="O451" s="160" t="s">
        <v>262</v>
      </c>
      <c r="P451" s="161">
        <v>791834.9</v>
      </c>
      <c r="Q451" s="161">
        <v>0</v>
      </c>
      <c r="R451" s="161">
        <v>0</v>
      </c>
      <c r="S451" s="161">
        <v>791834.9</v>
      </c>
      <c r="T451" s="161">
        <v>2995.9701097237985</v>
      </c>
      <c r="U451" s="161">
        <v>7894.7686719636777</v>
      </c>
      <c r="V451" s="168">
        <v>7894.7686719636777</v>
      </c>
      <c r="W451" s="168">
        <v>4898.7985622398792</v>
      </c>
      <c r="X451" s="168">
        <f t="shared" si="76"/>
        <v>4898.7985622398792</v>
      </c>
      <c r="Y451" s="163">
        <v>0</v>
      </c>
      <c r="Z451" s="163">
        <v>0</v>
      </c>
      <c r="AA451" s="163">
        <v>0</v>
      </c>
      <c r="AB451" s="163">
        <v>0</v>
      </c>
      <c r="AC451" s="163">
        <v>0</v>
      </c>
      <c r="AD451" s="163">
        <v>0</v>
      </c>
      <c r="AE451" s="163">
        <v>0</v>
      </c>
      <c r="AF451" s="169">
        <v>0</v>
      </c>
      <c r="AG451" s="163">
        <v>234</v>
      </c>
      <c r="AH451" s="169">
        <f t="shared" si="78"/>
        <v>7894.7686719636777</v>
      </c>
      <c r="AI451" s="163">
        <v>0</v>
      </c>
      <c r="AJ451" s="163">
        <v>0</v>
      </c>
      <c r="AK451" s="163">
        <v>0</v>
      </c>
      <c r="AL451" s="169">
        <v>0</v>
      </c>
      <c r="AM451" s="163">
        <v>0</v>
      </c>
      <c r="AN451" s="163">
        <v>0</v>
      </c>
      <c r="AO451" s="169">
        <v>0</v>
      </c>
      <c r="AP451" s="163">
        <v>0</v>
      </c>
      <c r="AQ451" s="163">
        <v>0</v>
      </c>
      <c r="AR451" s="163">
        <v>0</v>
      </c>
    </row>
    <row r="452" spans="1:44" s="162" customFormat="1" ht="36" customHeight="1" x14ac:dyDescent="0.25">
      <c r="A452" s="162">
        <v>1</v>
      </c>
      <c r="B452" s="165">
        <v>391</v>
      </c>
      <c r="C452" s="155" t="s">
        <v>1201</v>
      </c>
      <c r="D452" s="157">
        <v>1957</v>
      </c>
      <c r="E452" s="157"/>
      <c r="F452" s="166" t="s">
        <v>323</v>
      </c>
      <c r="G452" s="157">
        <v>2</v>
      </c>
      <c r="H452" s="157" t="s">
        <v>296</v>
      </c>
      <c r="I452" s="161">
        <v>276.5</v>
      </c>
      <c r="J452" s="161">
        <v>234.3</v>
      </c>
      <c r="K452" s="161">
        <v>234.3</v>
      </c>
      <c r="L452" s="167">
        <v>12</v>
      </c>
      <c r="M452" s="157" t="s">
        <v>259</v>
      </c>
      <c r="N452" s="157" t="s">
        <v>260</v>
      </c>
      <c r="O452" s="160" t="s">
        <v>262</v>
      </c>
      <c r="P452" s="161">
        <v>1207929.18</v>
      </c>
      <c r="Q452" s="161">
        <v>0</v>
      </c>
      <c r="R452" s="161">
        <v>0</v>
      </c>
      <c r="S452" s="161">
        <v>1207929.18</v>
      </c>
      <c r="T452" s="161">
        <v>4368.640795660036</v>
      </c>
      <c r="U452" s="161">
        <v>11205.478185895117</v>
      </c>
      <c r="V452" s="168">
        <v>11205.478185895117</v>
      </c>
      <c r="W452" s="168">
        <v>6836.8373902350813</v>
      </c>
      <c r="X452" s="168">
        <f t="shared" si="76"/>
        <v>6836.8373902350813</v>
      </c>
      <c r="Y452" s="163">
        <v>0</v>
      </c>
      <c r="Z452" s="163">
        <v>0</v>
      </c>
      <c r="AA452" s="163">
        <v>0</v>
      </c>
      <c r="AB452" s="163">
        <v>0</v>
      </c>
      <c r="AC452" s="163">
        <v>0</v>
      </c>
      <c r="AD452" s="163">
        <v>0</v>
      </c>
      <c r="AE452" s="163">
        <v>0</v>
      </c>
      <c r="AF452" s="169">
        <v>0</v>
      </c>
      <c r="AG452" s="163">
        <v>347.46</v>
      </c>
      <c r="AH452" s="169">
        <f t="shared" si="78"/>
        <v>11205.478185895117</v>
      </c>
      <c r="AI452" s="163">
        <v>0</v>
      </c>
      <c r="AJ452" s="163">
        <v>0</v>
      </c>
      <c r="AK452" s="163">
        <v>0</v>
      </c>
      <c r="AL452" s="169">
        <v>0</v>
      </c>
      <c r="AM452" s="163">
        <v>0</v>
      </c>
      <c r="AN452" s="163">
        <v>0</v>
      </c>
      <c r="AO452" s="169">
        <v>0</v>
      </c>
      <c r="AP452" s="163">
        <v>0</v>
      </c>
      <c r="AQ452" s="163">
        <v>0</v>
      </c>
      <c r="AR452" s="163">
        <v>0</v>
      </c>
    </row>
    <row r="453" spans="1:44" s="162" customFormat="1" ht="36" customHeight="1" x14ac:dyDescent="0.25">
      <c r="A453" s="162">
        <v>1</v>
      </c>
      <c r="B453" s="165">
        <v>392</v>
      </c>
      <c r="C453" s="155" t="s">
        <v>58</v>
      </c>
      <c r="D453" s="157">
        <v>1970</v>
      </c>
      <c r="E453" s="157"/>
      <c r="F453" s="166" t="s">
        <v>261</v>
      </c>
      <c r="G453" s="157">
        <v>2</v>
      </c>
      <c r="H453" s="157" t="s">
        <v>296</v>
      </c>
      <c r="I453" s="161">
        <v>726.6</v>
      </c>
      <c r="J453" s="161">
        <v>482.19</v>
      </c>
      <c r="K453" s="161">
        <v>482.19</v>
      </c>
      <c r="L453" s="167">
        <v>33</v>
      </c>
      <c r="M453" s="157" t="s">
        <v>259</v>
      </c>
      <c r="N453" s="157" t="s">
        <v>260</v>
      </c>
      <c r="O453" s="160" t="s">
        <v>262</v>
      </c>
      <c r="P453" s="161">
        <v>77311.89</v>
      </c>
      <c r="Q453" s="161">
        <v>0</v>
      </c>
      <c r="R453" s="161">
        <v>0</v>
      </c>
      <c r="S453" s="161">
        <v>77311.89</v>
      </c>
      <c r="T453" s="161">
        <v>106.40227085053674</v>
      </c>
      <c r="U453" s="161">
        <v>106.40227085053674</v>
      </c>
      <c r="V453" s="168">
        <v>106.40227085053674</v>
      </c>
      <c r="W453" s="168">
        <v>0</v>
      </c>
      <c r="X453" s="168">
        <f t="shared" si="76"/>
        <v>0</v>
      </c>
      <c r="Y453" s="163">
        <v>0</v>
      </c>
      <c r="Z453" s="163">
        <v>0</v>
      </c>
      <c r="AA453" s="163">
        <v>0</v>
      </c>
      <c r="AB453" s="163">
        <v>0</v>
      </c>
      <c r="AC453" s="163">
        <v>0</v>
      </c>
      <c r="AD453" s="163">
        <v>0</v>
      </c>
      <c r="AE453" s="163">
        <v>0</v>
      </c>
      <c r="AF453" s="169">
        <v>0</v>
      </c>
      <c r="AG453" s="163">
        <v>0</v>
      </c>
      <c r="AH453" s="163">
        <v>0</v>
      </c>
      <c r="AI453" s="163">
        <v>0</v>
      </c>
      <c r="AJ453" s="163">
        <v>0</v>
      </c>
      <c r="AK453" s="163">
        <v>0</v>
      </c>
      <c r="AL453" s="169">
        <v>0</v>
      </c>
      <c r="AM453" s="163">
        <v>0</v>
      </c>
      <c r="AN453" s="163">
        <v>0</v>
      </c>
      <c r="AO453" s="169">
        <v>0</v>
      </c>
      <c r="AP453" s="163">
        <v>0</v>
      </c>
      <c r="AQ453" s="163">
        <v>0</v>
      </c>
      <c r="AR453" s="163">
        <v>0</v>
      </c>
    </row>
    <row r="454" spans="1:44" s="162" customFormat="1" ht="36" customHeight="1" x14ac:dyDescent="0.25">
      <c r="A454" s="162">
        <v>1</v>
      </c>
      <c r="B454" s="165">
        <v>393</v>
      </c>
      <c r="C454" s="155" t="s">
        <v>59</v>
      </c>
      <c r="D454" s="157">
        <v>1973</v>
      </c>
      <c r="E454" s="157"/>
      <c r="F454" s="166" t="s">
        <v>261</v>
      </c>
      <c r="G454" s="157">
        <v>2</v>
      </c>
      <c r="H454" s="157" t="s">
        <v>296</v>
      </c>
      <c r="I454" s="161">
        <v>701.7</v>
      </c>
      <c r="J454" s="161">
        <v>482.5</v>
      </c>
      <c r="K454" s="161">
        <v>482.5</v>
      </c>
      <c r="L454" s="167">
        <v>31</v>
      </c>
      <c r="M454" s="157" t="s">
        <v>259</v>
      </c>
      <c r="N454" s="157" t="s">
        <v>260</v>
      </c>
      <c r="O454" s="160" t="s">
        <v>262</v>
      </c>
      <c r="P454" s="161">
        <v>76900.47</v>
      </c>
      <c r="Q454" s="161">
        <v>0</v>
      </c>
      <c r="R454" s="161">
        <v>0</v>
      </c>
      <c r="S454" s="161">
        <v>76900.47</v>
      </c>
      <c r="T454" s="161">
        <v>109.59166310389054</v>
      </c>
      <c r="U454" s="161">
        <v>109.59166310389054</v>
      </c>
      <c r="V454" s="168">
        <v>109.59166310389054</v>
      </c>
      <c r="W454" s="168">
        <v>0</v>
      </c>
      <c r="X454" s="168">
        <f t="shared" si="76"/>
        <v>0</v>
      </c>
      <c r="Y454" s="163">
        <v>0</v>
      </c>
      <c r="Z454" s="163">
        <v>0</v>
      </c>
      <c r="AA454" s="163">
        <v>0</v>
      </c>
      <c r="AB454" s="163">
        <v>0</v>
      </c>
      <c r="AC454" s="163">
        <v>0</v>
      </c>
      <c r="AD454" s="163">
        <v>0</v>
      </c>
      <c r="AE454" s="163">
        <v>0</v>
      </c>
      <c r="AF454" s="169">
        <v>0</v>
      </c>
      <c r="AG454" s="163">
        <v>0</v>
      </c>
      <c r="AH454" s="163">
        <v>0</v>
      </c>
      <c r="AI454" s="163">
        <v>0</v>
      </c>
      <c r="AJ454" s="163">
        <v>0</v>
      </c>
      <c r="AK454" s="163">
        <v>0</v>
      </c>
      <c r="AL454" s="169">
        <v>0</v>
      </c>
      <c r="AM454" s="163">
        <v>0</v>
      </c>
      <c r="AN454" s="163">
        <v>0</v>
      </c>
      <c r="AO454" s="169">
        <v>0</v>
      </c>
      <c r="AP454" s="163">
        <v>0</v>
      </c>
      <c r="AQ454" s="163">
        <v>0</v>
      </c>
      <c r="AR454" s="163">
        <v>0</v>
      </c>
    </row>
    <row r="455" spans="1:44" s="162" customFormat="1" ht="36" customHeight="1" x14ac:dyDescent="0.25">
      <c r="B455" s="155" t="s">
        <v>848</v>
      </c>
      <c r="C455" s="155"/>
      <c r="D455" s="157" t="s">
        <v>855</v>
      </c>
      <c r="E455" s="157" t="s">
        <v>855</v>
      </c>
      <c r="F455" s="157" t="s">
        <v>855</v>
      </c>
      <c r="G455" s="157" t="s">
        <v>855</v>
      </c>
      <c r="H455" s="157" t="s">
        <v>855</v>
      </c>
      <c r="I455" s="161">
        <v>878.6</v>
      </c>
      <c r="J455" s="161">
        <v>878.6</v>
      </c>
      <c r="K455" s="161">
        <v>878.6</v>
      </c>
      <c r="L455" s="174">
        <v>55</v>
      </c>
      <c r="M455" s="157" t="s">
        <v>855</v>
      </c>
      <c r="N455" s="157" t="s">
        <v>855</v>
      </c>
      <c r="O455" s="160" t="s">
        <v>855</v>
      </c>
      <c r="P455" s="161">
        <v>3622790.6399999997</v>
      </c>
      <c r="Q455" s="161">
        <v>0</v>
      </c>
      <c r="R455" s="161">
        <v>0</v>
      </c>
      <c r="S455" s="161">
        <v>3622790.6399999997</v>
      </c>
      <c r="T455" s="161">
        <v>4123.3674482130655</v>
      </c>
      <c r="U455" s="161">
        <v>8497.8802549510583</v>
      </c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</row>
    <row r="456" spans="1:44" s="162" customFormat="1" ht="36" customHeight="1" x14ac:dyDescent="0.25">
      <c r="A456" s="162">
        <v>1</v>
      </c>
      <c r="B456" s="165">
        <v>394</v>
      </c>
      <c r="C456" s="155" t="s">
        <v>1501</v>
      </c>
      <c r="D456" s="157">
        <v>1979</v>
      </c>
      <c r="E456" s="157"/>
      <c r="F456" s="166" t="s">
        <v>261</v>
      </c>
      <c r="G456" s="157">
        <v>2</v>
      </c>
      <c r="H456" s="157" t="s">
        <v>305</v>
      </c>
      <c r="I456" s="161">
        <v>878.6</v>
      </c>
      <c r="J456" s="161">
        <v>878.6</v>
      </c>
      <c r="K456" s="161">
        <v>878.6</v>
      </c>
      <c r="L456" s="167">
        <v>55</v>
      </c>
      <c r="M456" s="157" t="s">
        <v>259</v>
      </c>
      <c r="N456" s="157" t="s">
        <v>260</v>
      </c>
      <c r="O456" s="160" t="s">
        <v>262</v>
      </c>
      <c r="P456" s="161">
        <v>3622790.6399999997</v>
      </c>
      <c r="Q456" s="161">
        <v>0</v>
      </c>
      <c r="R456" s="161">
        <v>0</v>
      </c>
      <c r="S456" s="161">
        <v>3622790.6399999997</v>
      </c>
      <c r="T456" s="161">
        <v>4123.3674482130655</v>
      </c>
      <c r="U456" s="161">
        <v>8497.8802549510583</v>
      </c>
      <c r="V456" s="168">
        <v>8497.8802549510583</v>
      </c>
      <c r="W456" s="168">
        <v>4374.5128067379928</v>
      </c>
      <c r="X456" s="168">
        <f>U456-T456</f>
        <v>4374.5128067379928</v>
      </c>
      <c r="Y456" s="163">
        <v>0</v>
      </c>
      <c r="Z456" s="163">
        <v>0</v>
      </c>
      <c r="AA456" s="163">
        <v>0</v>
      </c>
      <c r="AB456" s="163">
        <v>0</v>
      </c>
      <c r="AC456" s="163">
        <v>0</v>
      </c>
      <c r="AD456" s="163">
        <v>0</v>
      </c>
      <c r="AE456" s="163">
        <v>0</v>
      </c>
      <c r="AF456" s="169">
        <v>0</v>
      </c>
      <c r="AG456" s="163">
        <v>837.3</v>
      </c>
      <c r="AH456" s="169">
        <f>8917.04*AG456/I456</f>
        <v>8497.8802549510583</v>
      </c>
      <c r="AI456" s="163">
        <v>0</v>
      </c>
      <c r="AJ456" s="163">
        <v>0</v>
      </c>
      <c r="AK456" s="163">
        <v>0</v>
      </c>
      <c r="AL456" s="169">
        <v>0</v>
      </c>
      <c r="AM456" s="163">
        <v>0</v>
      </c>
      <c r="AN456" s="163">
        <v>0</v>
      </c>
      <c r="AO456" s="169">
        <v>0</v>
      </c>
      <c r="AP456" s="163">
        <v>0</v>
      </c>
      <c r="AQ456" s="163">
        <v>0</v>
      </c>
      <c r="AR456" s="163">
        <v>0</v>
      </c>
    </row>
    <row r="457" spans="1:44" s="162" customFormat="1" ht="36" customHeight="1" x14ac:dyDescent="0.25">
      <c r="B457" s="155" t="s">
        <v>812</v>
      </c>
      <c r="C457" s="170"/>
      <c r="D457" s="157" t="s">
        <v>718</v>
      </c>
      <c r="E457" s="157" t="s">
        <v>718</v>
      </c>
      <c r="F457" s="157" t="s">
        <v>718</v>
      </c>
      <c r="G457" s="157" t="s">
        <v>718</v>
      </c>
      <c r="H457" s="157" t="s">
        <v>718</v>
      </c>
      <c r="I457" s="161">
        <v>940.6</v>
      </c>
      <c r="J457" s="161">
        <v>853.9</v>
      </c>
      <c r="K457" s="161">
        <v>853.9</v>
      </c>
      <c r="L457" s="174">
        <v>33</v>
      </c>
      <c r="M457" s="157" t="s">
        <v>718</v>
      </c>
      <c r="N457" s="157" t="s">
        <v>718</v>
      </c>
      <c r="O457" s="160" t="s">
        <v>718</v>
      </c>
      <c r="P457" s="161">
        <v>3515825.94</v>
      </c>
      <c r="Q457" s="161">
        <v>0</v>
      </c>
      <c r="R457" s="161">
        <v>0</v>
      </c>
      <c r="S457" s="161">
        <v>3515825.94</v>
      </c>
      <c r="T457" s="161">
        <v>3737.8544971294918</v>
      </c>
      <c r="U457" s="161">
        <v>7644.9919166489472</v>
      </c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</row>
    <row r="458" spans="1:44" s="162" customFormat="1" ht="36" customHeight="1" x14ac:dyDescent="0.25">
      <c r="A458" s="162">
        <v>1</v>
      </c>
      <c r="B458" s="165">
        <v>395</v>
      </c>
      <c r="C458" s="155" t="s">
        <v>221</v>
      </c>
      <c r="D458" s="157">
        <v>1995</v>
      </c>
      <c r="E458" s="157"/>
      <c r="F458" s="166" t="s">
        <v>261</v>
      </c>
      <c r="G458" s="157">
        <v>2</v>
      </c>
      <c r="H458" s="157" t="s">
        <v>305</v>
      </c>
      <c r="I458" s="161">
        <v>940.6</v>
      </c>
      <c r="J458" s="161">
        <v>853.9</v>
      </c>
      <c r="K458" s="161">
        <v>853.9</v>
      </c>
      <c r="L458" s="167">
        <v>33</v>
      </c>
      <c r="M458" s="157" t="s">
        <v>259</v>
      </c>
      <c r="N458" s="157" t="s">
        <v>263</v>
      </c>
      <c r="O458" s="160" t="s">
        <v>670</v>
      </c>
      <c r="P458" s="161">
        <v>3515825.94</v>
      </c>
      <c r="Q458" s="161">
        <v>0</v>
      </c>
      <c r="R458" s="161">
        <v>0</v>
      </c>
      <c r="S458" s="161">
        <v>3515825.94</v>
      </c>
      <c r="T458" s="161">
        <v>3737.8544971294918</v>
      </c>
      <c r="U458" s="161">
        <v>7644.9919166489472</v>
      </c>
      <c r="V458" s="168">
        <v>7644.9919166489472</v>
      </c>
      <c r="W458" s="168">
        <v>3907.1374195194553</v>
      </c>
      <c r="X458" s="168">
        <f>U458-T458</f>
        <v>3907.1374195194553</v>
      </c>
      <c r="Y458" s="163">
        <v>0</v>
      </c>
      <c r="Z458" s="163">
        <v>0</v>
      </c>
      <c r="AA458" s="163">
        <v>0</v>
      </c>
      <c r="AB458" s="163">
        <v>0</v>
      </c>
      <c r="AC458" s="163">
        <v>0</v>
      </c>
      <c r="AD458" s="163">
        <v>0</v>
      </c>
      <c r="AE458" s="163">
        <v>0</v>
      </c>
      <c r="AF458" s="169">
        <v>0</v>
      </c>
      <c r="AG458" s="163">
        <v>806.42</v>
      </c>
      <c r="AH458" s="169">
        <f>8917.04*AG458/I458</f>
        <v>7644.9919166489472</v>
      </c>
      <c r="AI458" s="163">
        <v>0</v>
      </c>
      <c r="AJ458" s="163">
        <v>0</v>
      </c>
      <c r="AK458" s="163">
        <v>0</v>
      </c>
      <c r="AL458" s="169">
        <v>0</v>
      </c>
      <c r="AM458" s="163">
        <v>0</v>
      </c>
      <c r="AN458" s="163">
        <v>0</v>
      </c>
      <c r="AO458" s="169">
        <v>0</v>
      </c>
      <c r="AP458" s="163">
        <v>0</v>
      </c>
      <c r="AQ458" s="163">
        <v>0</v>
      </c>
      <c r="AR458" s="163">
        <v>0</v>
      </c>
    </row>
    <row r="459" spans="1:44" s="162" customFormat="1" ht="36" customHeight="1" x14ac:dyDescent="0.25">
      <c r="B459" s="155" t="s">
        <v>813</v>
      </c>
      <c r="C459" s="155"/>
      <c r="D459" s="157" t="s">
        <v>718</v>
      </c>
      <c r="E459" s="157" t="s">
        <v>718</v>
      </c>
      <c r="F459" s="157" t="s">
        <v>718</v>
      </c>
      <c r="G459" s="157" t="s">
        <v>718</v>
      </c>
      <c r="H459" s="157" t="s">
        <v>718</v>
      </c>
      <c r="I459" s="161">
        <v>340.3</v>
      </c>
      <c r="J459" s="161">
        <v>309.10000000000002</v>
      </c>
      <c r="K459" s="161">
        <v>309.10000000000002</v>
      </c>
      <c r="L459" s="174">
        <v>19</v>
      </c>
      <c r="M459" s="157" t="s">
        <v>718</v>
      </c>
      <c r="N459" s="157" t="s">
        <v>718</v>
      </c>
      <c r="O459" s="160" t="s">
        <v>718</v>
      </c>
      <c r="P459" s="161">
        <v>1371104.41</v>
      </c>
      <c r="Q459" s="161">
        <v>0</v>
      </c>
      <c r="R459" s="161">
        <v>0</v>
      </c>
      <c r="S459" s="161">
        <v>1371104.41</v>
      </c>
      <c r="T459" s="161">
        <v>4029.1049368204522</v>
      </c>
      <c r="U459" s="161">
        <v>7913.4471936526597</v>
      </c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</row>
    <row r="460" spans="1:44" s="162" customFormat="1" ht="36" customHeight="1" x14ac:dyDescent="0.25">
      <c r="A460" s="162">
        <v>1</v>
      </c>
      <c r="B460" s="165">
        <v>396</v>
      </c>
      <c r="C460" s="155" t="s">
        <v>224</v>
      </c>
      <c r="D460" s="157">
        <v>1981</v>
      </c>
      <c r="E460" s="157"/>
      <c r="F460" s="166" t="s">
        <v>261</v>
      </c>
      <c r="G460" s="157">
        <v>2</v>
      </c>
      <c r="H460" s="157" t="s">
        <v>297</v>
      </c>
      <c r="I460" s="161">
        <v>340.3</v>
      </c>
      <c r="J460" s="161">
        <v>309.10000000000002</v>
      </c>
      <c r="K460" s="161">
        <v>309.10000000000002</v>
      </c>
      <c r="L460" s="167">
        <v>19</v>
      </c>
      <c r="M460" s="157" t="s">
        <v>259</v>
      </c>
      <c r="N460" s="157" t="s">
        <v>263</v>
      </c>
      <c r="O460" s="160" t="s">
        <v>670</v>
      </c>
      <c r="P460" s="161">
        <v>1371104.41</v>
      </c>
      <c r="Q460" s="161">
        <v>0</v>
      </c>
      <c r="R460" s="161">
        <v>0</v>
      </c>
      <c r="S460" s="161">
        <v>1371104.41</v>
      </c>
      <c r="T460" s="161">
        <v>4029.1049368204522</v>
      </c>
      <c r="U460" s="161">
        <v>7913.4471936526597</v>
      </c>
      <c r="V460" s="168">
        <v>7913.4471936526597</v>
      </c>
      <c r="W460" s="168">
        <v>3884.3422568322076</v>
      </c>
      <c r="X460" s="168">
        <f>U460-T460</f>
        <v>3884.3422568322076</v>
      </c>
      <c r="Y460" s="163">
        <v>0</v>
      </c>
      <c r="Z460" s="163">
        <v>0</v>
      </c>
      <c r="AA460" s="163">
        <v>0</v>
      </c>
      <c r="AB460" s="163">
        <v>0</v>
      </c>
      <c r="AC460" s="163">
        <v>0</v>
      </c>
      <c r="AD460" s="163">
        <v>0</v>
      </c>
      <c r="AE460" s="163">
        <v>0</v>
      </c>
      <c r="AF460" s="169">
        <v>0</v>
      </c>
      <c r="AG460" s="163">
        <v>302</v>
      </c>
      <c r="AH460" s="169">
        <f>8917.04*AG460/I460</f>
        <v>7913.4471936526597</v>
      </c>
      <c r="AI460" s="163">
        <v>0</v>
      </c>
      <c r="AJ460" s="163">
        <v>0</v>
      </c>
      <c r="AK460" s="163">
        <v>0</v>
      </c>
      <c r="AL460" s="169">
        <v>0</v>
      </c>
      <c r="AM460" s="163">
        <v>0</v>
      </c>
      <c r="AN460" s="163">
        <v>0</v>
      </c>
      <c r="AO460" s="169">
        <v>0</v>
      </c>
      <c r="AP460" s="163">
        <v>0</v>
      </c>
      <c r="AQ460" s="163">
        <v>0</v>
      </c>
      <c r="AR460" s="163">
        <v>0</v>
      </c>
    </row>
    <row r="461" spans="1:44" s="162" customFormat="1" ht="36" customHeight="1" x14ac:dyDescent="0.25">
      <c r="B461" s="155" t="s">
        <v>1243</v>
      </c>
      <c r="C461" s="155"/>
      <c r="D461" s="157" t="s">
        <v>718</v>
      </c>
      <c r="E461" s="157" t="s">
        <v>718</v>
      </c>
      <c r="F461" s="157" t="s">
        <v>718</v>
      </c>
      <c r="G461" s="157" t="s">
        <v>718</v>
      </c>
      <c r="H461" s="157" t="s">
        <v>718</v>
      </c>
      <c r="I461" s="161">
        <v>953.9</v>
      </c>
      <c r="J461" s="161">
        <v>865.7</v>
      </c>
      <c r="K461" s="161">
        <v>865.7</v>
      </c>
      <c r="L461" s="174">
        <v>28</v>
      </c>
      <c r="M461" s="157" t="s">
        <v>718</v>
      </c>
      <c r="N461" s="157" t="s">
        <v>718</v>
      </c>
      <c r="O461" s="160" t="s">
        <v>718</v>
      </c>
      <c r="P461" s="161">
        <v>40161.910000000003</v>
      </c>
      <c r="Q461" s="161">
        <v>0</v>
      </c>
      <c r="R461" s="161">
        <v>0</v>
      </c>
      <c r="S461" s="161">
        <v>40161.910000000003</v>
      </c>
      <c r="T461" s="161">
        <v>42.102851451934171</v>
      </c>
      <c r="U461" s="161">
        <v>42.102851451934171</v>
      </c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</row>
    <row r="462" spans="1:44" s="162" customFormat="1" ht="36" customHeight="1" x14ac:dyDescent="0.25">
      <c r="A462" s="162">
        <v>1</v>
      </c>
      <c r="B462" s="165">
        <v>397</v>
      </c>
      <c r="C462" s="155" t="s">
        <v>1244</v>
      </c>
      <c r="D462" s="157">
        <v>1984</v>
      </c>
      <c r="E462" s="157"/>
      <c r="F462" s="166" t="s">
        <v>261</v>
      </c>
      <c r="G462" s="157">
        <v>2</v>
      </c>
      <c r="H462" s="157" t="s">
        <v>305</v>
      </c>
      <c r="I462" s="161">
        <v>953.9</v>
      </c>
      <c r="J462" s="161">
        <v>865.7</v>
      </c>
      <c r="K462" s="161">
        <v>865.7</v>
      </c>
      <c r="L462" s="167">
        <v>28</v>
      </c>
      <c r="M462" s="157" t="s">
        <v>259</v>
      </c>
      <c r="N462" s="157" t="s">
        <v>260</v>
      </c>
      <c r="O462" s="160" t="s">
        <v>262</v>
      </c>
      <c r="P462" s="161">
        <v>40161.910000000003</v>
      </c>
      <c r="Q462" s="161">
        <v>0</v>
      </c>
      <c r="R462" s="161">
        <v>0</v>
      </c>
      <c r="S462" s="161">
        <v>40161.910000000003</v>
      </c>
      <c r="T462" s="161">
        <v>42.102851451934171</v>
      </c>
      <c r="U462" s="161">
        <v>42.102851451934171</v>
      </c>
      <c r="V462" s="168">
        <v>42.102851451934171</v>
      </c>
      <c r="W462" s="168">
        <v>0</v>
      </c>
      <c r="X462" s="168">
        <f>U462-T462</f>
        <v>0</v>
      </c>
      <c r="Y462" s="163">
        <v>0</v>
      </c>
      <c r="Z462" s="163">
        <v>0</v>
      </c>
      <c r="AA462" s="163">
        <v>0</v>
      </c>
      <c r="AB462" s="163">
        <v>0</v>
      </c>
      <c r="AC462" s="163">
        <v>0</v>
      </c>
      <c r="AD462" s="163">
        <v>0</v>
      </c>
      <c r="AE462" s="163">
        <v>0</v>
      </c>
      <c r="AF462" s="169">
        <v>0</v>
      </c>
      <c r="AG462" s="163">
        <v>0</v>
      </c>
      <c r="AH462" s="163">
        <v>0</v>
      </c>
      <c r="AI462" s="163">
        <v>0</v>
      </c>
      <c r="AJ462" s="163">
        <v>0</v>
      </c>
      <c r="AK462" s="163">
        <v>0</v>
      </c>
      <c r="AL462" s="169">
        <v>0</v>
      </c>
      <c r="AM462" s="163">
        <v>0</v>
      </c>
      <c r="AN462" s="163">
        <v>0</v>
      </c>
      <c r="AO462" s="169">
        <v>0</v>
      </c>
      <c r="AP462" s="163">
        <v>0</v>
      </c>
      <c r="AQ462" s="163">
        <v>0</v>
      </c>
      <c r="AR462" s="163">
        <v>0</v>
      </c>
    </row>
    <row r="463" spans="1:44" s="162" customFormat="1" ht="36" customHeight="1" x14ac:dyDescent="0.25">
      <c r="B463" s="155" t="s">
        <v>814</v>
      </c>
      <c r="C463" s="170"/>
      <c r="D463" s="157" t="s">
        <v>718</v>
      </c>
      <c r="E463" s="157" t="s">
        <v>718</v>
      </c>
      <c r="F463" s="157" t="s">
        <v>718</v>
      </c>
      <c r="G463" s="157" t="s">
        <v>718</v>
      </c>
      <c r="H463" s="157" t="s">
        <v>718</v>
      </c>
      <c r="I463" s="161">
        <v>1446.38</v>
      </c>
      <c r="J463" s="161">
        <v>996.18</v>
      </c>
      <c r="K463" s="161">
        <v>996.18</v>
      </c>
      <c r="L463" s="174">
        <v>78</v>
      </c>
      <c r="M463" s="157" t="s">
        <v>718</v>
      </c>
      <c r="N463" s="157" t="s">
        <v>718</v>
      </c>
      <c r="O463" s="160" t="s">
        <v>718</v>
      </c>
      <c r="P463" s="161">
        <v>127877.6</v>
      </c>
      <c r="Q463" s="161">
        <v>0</v>
      </c>
      <c r="R463" s="161">
        <v>0</v>
      </c>
      <c r="S463" s="161">
        <v>127877.6</v>
      </c>
      <c r="T463" s="161">
        <v>88.412173840899342</v>
      </c>
      <c r="U463" s="161">
        <v>88.412173840899342</v>
      </c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</row>
    <row r="464" spans="1:44" s="162" customFormat="1" ht="36" customHeight="1" x14ac:dyDescent="0.25">
      <c r="A464" s="162">
        <v>1</v>
      </c>
      <c r="B464" s="165">
        <v>398</v>
      </c>
      <c r="C464" s="155" t="s">
        <v>137</v>
      </c>
      <c r="D464" s="157">
        <v>1969</v>
      </c>
      <c r="E464" s="157"/>
      <c r="F464" s="166" t="s">
        <v>261</v>
      </c>
      <c r="G464" s="157">
        <v>2</v>
      </c>
      <c r="H464" s="157" t="s">
        <v>297</v>
      </c>
      <c r="I464" s="161">
        <v>1446.38</v>
      </c>
      <c r="J464" s="161">
        <v>996.18</v>
      </c>
      <c r="K464" s="161">
        <v>996.18</v>
      </c>
      <c r="L464" s="167">
        <v>78</v>
      </c>
      <c r="M464" s="157" t="s">
        <v>259</v>
      </c>
      <c r="N464" s="157" t="s">
        <v>263</v>
      </c>
      <c r="O464" s="160" t="s">
        <v>957</v>
      </c>
      <c r="P464" s="161">
        <v>127877.6</v>
      </c>
      <c r="Q464" s="161">
        <v>0</v>
      </c>
      <c r="R464" s="161">
        <v>0</v>
      </c>
      <c r="S464" s="161">
        <v>127877.6</v>
      </c>
      <c r="T464" s="161">
        <v>88.412173840899342</v>
      </c>
      <c r="U464" s="161">
        <v>88.412173840899342</v>
      </c>
      <c r="V464" s="168">
        <v>88.412173840899342</v>
      </c>
      <c r="W464" s="168">
        <v>0</v>
      </c>
      <c r="X464" s="168">
        <f>U464-T464</f>
        <v>0</v>
      </c>
      <c r="Y464" s="163">
        <v>0</v>
      </c>
      <c r="Z464" s="163">
        <v>0</v>
      </c>
      <c r="AA464" s="163">
        <v>0</v>
      </c>
      <c r="AB464" s="163">
        <v>0</v>
      </c>
      <c r="AC464" s="163">
        <v>0</v>
      </c>
      <c r="AD464" s="163">
        <v>0</v>
      </c>
      <c r="AE464" s="163">
        <v>0</v>
      </c>
      <c r="AF464" s="169">
        <v>0</v>
      </c>
      <c r="AG464" s="163">
        <v>0</v>
      </c>
      <c r="AH464" s="163">
        <v>0</v>
      </c>
      <c r="AI464" s="163">
        <v>0</v>
      </c>
      <c r="AJ464" s="163">
        <v>0</v>
      </c>
      <c r="AK464" s="163">
        <v>0</v>
      </c>
      <c r="AL464" s="169">
        <v>0</v>
      </c>
      <c r="AM464" s="163">
        <v>0</v>
      </c>
      <c r="AN464" s="163">
        <v>0</v>
      </c>
      <c r="AO464" s="169">
        <v>0</v>
      </c>
      <c r="AP464" s="163">
        <v>0</v>
      </c>
      <c r="AQ464" s="163">
        <v>0</v>
      </c>
      <c r="AR464" s="163">
        <v>0</v>
      </c>
    </row>
    <row r="465" spans="1:44" s="162" customFormat="1" ht="36" customHeight="1" x14ac:dyDescent="0.25">
      <c r="B465" s="155" t="s">
        <v>815</v>
      </c>
      <c r="C465" s="155"/>
      <c r="D465" s="157" t="s">
        <v>718</v>
      </c>
      <c r="E465" s="157" t="s">
        <v>718</v>
      </c>
      <c r="F465" s="157" t="s">
        <v>718</v>
      </c>
      <c r="G465" s="157" t="s">
        <v>718</v>
      </c>
      <c r="H465" s="157" t="s">
        <v>718</v>
      </c>
      <c r="I465" s="161">
        <v>676.3</v>
      </c>
      <c r="J465" s="161">
        <v>633.29999999999995</v>
      </c>
      <c r="K465" s="161">
        <v>633.29999999999995</v>
      </c>
      <c r="L465" s="174">
        <v>32</v>
      </c>
      <c r="M465" s="157" t="s">
        <v>718</v>
      </c>
      <c r="N465" s="157" t="s">
        <v>718</v>
      </c>
      <c r="O465" s="160" t="s">
        <v>718</v>
      </c>
      <c r="P465" s="161">
        <v>87573.72</v>
      </c>
      <c r="Q465" s="161">
        <v>0</v>
      </c>
      <c r="R465" s="161">
        <v>0</v>
      </c>
      <c r="S465" s="161">
        <v>87573.72</v>
      </c>
      <c r="T465" s="161">
        <v>129.48945734141654</v>
      </c>
      <c r="U465" s="161">
        <v>129.48945734141654</v>
      </c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</row>
    <row r="466" spans="1:44" s="162" customFormat="1" ht="36" customHeight="1" x14ac:dyDescent="0.25">
      <c r="A466" s="162">
        <v>1</v>
      </c>
      <c r="B466" s="165">
        <v>399</v>
      </c>
      <c r="C466" s="155" t="s">
        <v>142</v>
      </c>
      <c r="D466" s="157">
        <v>1965</v>
      </c>
      <c r="E466" s="157"/>
      <c r="F466" s="166" t="s">
        <v>261</v>
      </c>
      <c r="G466" s="157">
        <v>2</v>
      </c>
      <c r="H466" s="157" t="s">
        <v>296</v>
      </c>
      <c r="I466" s="161">
        <v>676.3</v>
      </c>
      <c r="J466" s="161">
        <v>633.29999999999995</v>
      </c>
      <c r="K466" s="161">
        <v>633.29999999999995</v>
      </c>
      <c r="L466" s="167">
        <v>32</v>
      </c>
      <c r="M466" s="157" t="s">
        <v>259</v>
      </c>
      <c r="N466" s="157" t="s">
        <v>263</v>
      </c>
      <c r="O466" s="160" t="s">
        <v>281</v>
      </c>
      <c r="P466" s="161">
        <v>87573.72</v>
      </c>
      <c r="Q466" s="161">
        <v>0</v>
      </c>
      <c r="R466" s="161">
        <v>0</v>
      </c>
      <c r="S466" s="161">
        <v>87573.72</v>
      </c>
      <c r="T466" s="161">
        <v>129.48945734141654</v>
      </c>
      <c r="U466" s="161">
        <v>129.48945734141654</v>
      </c>
      <c r="V466" s="168">
        <v>129.48945734141654</v>
      </c>
      <c r="W466" s="168">
        <v>0</v>
      </c>
      <c r="X466" s="168">
        <f>U466-T466</f>
        <v>0</v>
      </c>
      <c r="Y466" s="163">
        <v>0</v>
      </c>
      <c r="Z466" s="163">
        <v>0</v>
      </c>
      <c r="AA466" s="163">
        <v>0</v>
      </c>
      <c r="AB466" s="163">
        <v>0</v>
      </c>
      <c r="AC466" s="163">
        <v>0</v>
      </c>
      <c r="AD466" s="163">
        <v>0</v>
      </c>
      <c r="AE466" s="163">
        <v>0</v>
      </c>
      <c r="AF466" s="169">
        <v>0</v>
      </c>
      <c r="AG466" s="163">
        <v>0</v>
      </c>
      <c r="AH466" s="163">
        <v>0</v>
      </c>
      <c r="AI466" s="163">
        <v>0</v>
      </c>
      <c r="AJ466" s="163">
        <v>0</v>
      </c>
      <c r="AK466" s="163">
        <v>0</v>
      </c>
      <c r="AL466" s="169">
        <v>0</v>
      </c>
      <c r="AM466" s="163">
        <v>0</v>
      </c>
      <c r="AN466" s="163">
        <v>0</v>
      </c>
      <c r="AO466" s="169">
        <v>0</v>
      </c>
      <c r="AP466" s="163">
        <v>0</v>
      </c>
      <c r="AQ466" s="163">
        <v>0</v>
      </c>
      <c r="AR466" s="163">
        <v>0</v>
      </c>
    </row>
    <row r="467" spans="1:44" s="162" customFormat="1" ht="36" customHeight="1" x14ac:dyDescent="0.25">
      <c r="B467" s="155" t="s">
        <v>816</v>
      </c>
      <c r="C467" s="155"/>
      <c r="D467" s="157" t="s">
        <v>855</v>
      </c>
      <c r="E467" s="157" t="s">
        <v>855</v>
      </c>
      <c r="F467" s="157" t="s">
        <v>855</v>
      </c>
      <c r="G467" s="157" t="s">
        <v>855</v>
      </c>
      <c r="H467" s="157" t="s">
        <v>855</v>
      </c>
      <c r="I467" s="158">
        <v>3130</v>
      </c>
      <c r="J467" s="158">
        <v>2960</v>
      </c>
      <c r="K467" s="158">
        <v>2960</v>
      </c>
      <c r="L467" s="159">
        <v>140</v>
      </c>
      <c r="M467" s="157" t="s">
        <v>855</v>
      </c>
      <c r="N467" s="157" t="s">
        <v>855</v>
      </c>
      <c r="O467" s="160" t="s">
        <v>855</v>
      </c>
      <c r="P467" s="161">
        <v>3911488.5799999996</v>
      </c>
      <c r="Q467" s="161">
        <v>0</v>
      </c>
      <c r="R467" s="161">
        <v>0</v>
      </c>
      <c r="S467" s="161">
        <v>3911488.5799999996</v>
      </c>
      <c r="T467" s="161">
        <v>1249.6768626198082</v>
      </c>
      <c r="U467" s="161">
        <v>9024.9934101259041</v>
      </c>
      <c r="Y467" s="163"/>
      <c r="Z467" s="163"/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</row>
    <row r="468" spans="1:44" s="162" customFormat="1" ht="36" customHeight="1" x14ac:dyDescent="0.25">
      <c r="A468" s="162">
        <v>1</v>
      </c>
      <c r="B468" s="165">
        <v>400</v>
      </c>
      <c r="C468" s="155" t="s">
        <v>140</v>
      </c>
      <c r="D468" s="157">
        <v>1983</v>
      </c>
      <c r="E468" s="157"/>
      <c r="F468" s="166" t="s">
        <v>261</v>
      </c>
      <c r="G468" s="157">
        <v>3</v>
      </c>
      <c r="H468" s="157" t="s">
        <v>296</v>
      </c>
      <c r="I468" s="161">
        <v>1387.1</v>
      </c>
      <c r="J468" s="161">
        <v>1285.0999999999999</v>
      </c>
      <c r="K468" s="161">
        <v>1285.0999999999999</v>
      </c>
      <c r="L468" s="167">
        <v>58</v>
      </c>
      <c r="M468" s="157" t="s">
        <v>259</v>
      </c>
      <c r="N468" s="157" t="s">
        <v>263</v>
      </c>
      <c r="O468" s="160" t="s">
        <v>282</v>
      </c>
      <c r="P468" s="161">
        <v>141265.9</v>
      </c>
      <c r="Q468" s="161">
        <v>0</v>
      </c>
      <c r="R468" s="161">
        <v>0</v>
      </c>
      <c r="S468" s="161">
        <v>141265.9</v>
      </c>
      <c r="T468" s="161">
        <v>101.84262129622955</v>
      </c>
      <c r="U468" s="161">
        <v>101.84262129622955</v>
      </c>
      <c r="V468" s="168">
        <v>101.84262129622955</v>
      </c>
      <c r="W468" s="168">
        <v>0</v>
      </c>
      <c r="X468" s="168">
        <f t="shared" ref="X468:X472" si="79">U468-T468</f>
        <v>0</v>
      </c>
      <c r="Y468" s="163">
        <v>0</v>
      </c>
      <c r="Z468" s="163">
        <v>0</v>
      </c>
      <c r="AA468" s="163">
        <v>0</v>
      </c>
      <c r="AB468" s="163">
        <v>0</v>
      </c>
      <c r="AC468" s="163">
        <v>0</v>
      </c>
      <c r="AD468" s="163">
        <v>0</v>
      </c>
      <c r="AE468" s="163">
        <v>0</v>
      </c>
      <c r="AF468" s="169">
        <v>0</v>
      </c>
      <c r="AG468" s="163">
        <v>0</v>
      </c>
      <c r="AH468" s="163">
        <v>0</v>
      </c>
      <c r="AI468" s="163">
        <v>0</v>
      </c>
      <c r="AJ468" s="163">
        <v>0</v>
      </c>
      <c r="AK468" s="163">
        <v>0</v>
      </c>
      <c r="AL468" s="169">
        <v>0</v>
      </c>
      <c r="AM468" s="163">
        <v>0</v>
      </c>
      <c r="AN468" s="163">
        <v>0</v>
      </c>
      <c r="AO468" s="169">
        <v>0</v>
      </c>
      <c r="AP468" s="163">
        <v>0</v>
      </c>
      <c r="AQ468" s="163">
        <v>0</v>
      </c>
      <c r="AR468" s="163">
        <v>0</v>
      </c>
    </row>
    <row r="469" spans="1:44" s="162" customFormat="1" ht="36" customHeight="1" x14ac:dyDescent="0.25">
      <c r="A469" s="162">
        <v>1</v>
      </c>
      <c r="B469" s="165">
        <v>401</v>
      </c>
      <c r="C469" s="155" t="s">
        <v>141</v>
      </c>
      <c r="D469" s="157">
        <v>1964</v>
      </c>
      <c r="E469" s="157"/>
      <c r="F469" s="166" t="s">
        <v>261</v>
      </c>
      <c r="G469" s="157">
        <v>2</v>
      </c>
      <c r="H469" s="157" t="s">
        <v>297</v>
      </c>
      <c r="I469" s="161">
        <v>337.2</v>
      </c>
      <c r="J469" s="161">
        <v>337.2</v>
      </c>
      <c r="K469" s="161">
        <v>337.2</v>
      </c>
      <c r="L469" s="167">
        <v>18</v>
      </c>
      <c r="M469" s="157" t="s">
        <v>259</v>
      </c>
      <c r="N469" s="157" t="s">
        <v>263</v>
      </c>
      <c r="O469" s="160" t="s">
        <v>282</v>
      </c>
      <c r="P469" s="161">
        <v>1216558.3500000001</v>
      </c>
      <c r="Q469" s="161">
        <v>0</v>
      </c>
      <c r="R469" s="161">
        <v>0</v>
      </c>
      <c r="S469" s="161">
        <v>1216558.3500000001</v>
      </c>
      <c r="T469" s="161">
        <v>3607.8242882562281</v>
      </c>
      <c r="U469" s="161">
        <v>8404.019311981021</v>
      </c>
      <c r="V469" s="168">
        <v>8404.019311981021</v>
      </c>
      <c r="W469" s="168">
        <v>4796.1950237247929</v>
      </c>
      <c r="X469" s="168">
        <f t="shared" si="79"/>
        <v>4796.1950237247929</v>
      </c>
      <c r="Y469" s="163">
        <v>0</v>
      </c>
      <c r="Z469" s="163">
        <v>0</v>
      </c>
      <c r="AA469" s="163">
        <v>0</v>
      </c>
      <c r="AB469" s="163">
        <v>0</v>
      </c>
      <c r="AC469" s="163">
        <v>0</v>
      </c>
      <c r="AD469" s="163">
        <v>0</v>
      </c>
      <c r="AE469" s="163">
        <v>0</v>
      </c>
      <c r="AF469" s="169">
        <v>0</v>
      </c>
      <c r="AG469" s="163">
        <v>317.8</v>
      </c>
      <c r="AH469" s="169">
        <f>8917.04*AG469/I469</f>
        <v>8404.019311981021</v>
      </c>
      <c r="AI469" s="163">
        <v>0</v>
      </c>
      <c r="AJ469" s="163">
        <v>0</v>
      </c>
      <c r="AK469" s="163">
        <v>0</v>
      </c>
      <c r="AL469" s="169">
        <v>0</v>
      </c>
      <c r="AM469" s="163">
        <v>0</v>
      </c>
      <c r="AN469" s="163">
        <v>0</v>
      </c>
      <c r="AO469" s="169">
        <v>0</v>
      </c>
      <c r="AP469" s="163">
        <v>0</v>
      </c>
      <c r="AQ469" s="163">
        <v>0</v>
      </c>
      <c r="AR469" s="163">
        <v>0</v>
      </c>
    </row>
    <row r="470" spans="1:44" s="162" customFormat="1" ht="36" customHeight="1" x14ac:dyDescent="0.25">
      <c r="A470" s="162">
        <v>1</v>
      </c>
      <c r="B470" s="165">
        <v>402</v>
      </c>
      <c r="C470" s="155" t="s">
        <v>1214</v>
      </c>
      <c r="D470" s="157">
        <v>1962</v>
      </c>
      <c r="E470" s="157"/>
      <c r="F470" s="166" t="s">
        <v>261</v>
      </c>
      <c r="G470" s="157">
        <v>2</v>
      </c>
      <c r="H470" s="157" t="s">
        <v>297</v>
      </c>
      <c r="I470" s="161">
        <v>373.3</v>
      </c>
      <c r="J470" s="161">
        <v>373.3</v>
      </c>
      <c r="K470" s="161">
        <v>373.3</v>
      </c>
      <c r="L470" s="167">
        <v>21</v>
      </c>
      <c r="M470" s="157" t="s">
        <v>259</v>
      </c>
      <c r="N470" s="157" t="s">
        <v>260</v>
      </c>
      <c r="O470" s="160" t="s">
        <v>262</v>
      </c>
      <c r="P470" s="161">
        <v>1576619.73</v>
      </c>
      <c r="Q470" s="161">
        <v>0</v>
      </c>
      <c r="R470" s="161">
        <v>0</v>
      </c>
      <c r="S470" s="161">
        <v>1576619.73</v>
      </c>
      <c r="T470" s="161">
        <v>4223.4656576480038</v>
      </c>
      <c r="U470" s="161">
        <v>9024.9934101259041</v>
      </c>
      <c r="V470" s="168">
        <v>9024.9934101259041</v>
      </c>
      <c r="W470" s="168">
        <v>4801.5277524779003</v>
      </c>
      <c r="X470" s="168">
        <f t="shared" si="79"/>
        <v>4801.5277524779003</v>
      </c>
      <c r="Y470" s="163">
        <v>0</v>
      </c>
      <c r="Z470" s="163">
        <v>0</v>
      </c>
      <c r="AA470" s="163">
        <v>0</v>
      </c>
      <c r="AB470" s="163">
        <v>0</v>
      </c>
      <c r="AC470" s="163">
        <v>0</v>
      </c>
      <c r="AD470" s="163">
        <v>0</v>
      </c>
      <c r="AE470" s="163">
        <v>0</v>
      </c>
      <c r="AF470" s="169">
        <v>0</v>
      </c>
      <c r="AG470" s="163">
        <v>0</v>
      </c>
      <c r="AH470" s="163">
        <v>0</v>
      </c>
      <c r="AI470" s="163">
        <v>0</v>
      </c>
      <c r="AJ470" s="163">
        <v>0</v>
      </c>
      <c r="AK470" s="163">
        <v>478</v>
      </c>
      <c r="AL470" s="169">
        <f>7048.18*AK470/I470</f>
        <v>9024.9934101259041</v>
      </c>
      <c r="AM470" s="163">
        <v>0</v>
      </c>
      <c r="AN470" s="163">
        <v>0</v>
      </c>
      <c r="AO470" s="169">
        <v>0</v>
      </c>
      <c r="AP470" s="163">
        <v>0</v>
      </c>
      <c r="AQ470" s="163">
        <v>0</v>
      </c>
      <c r="AR470" s="163">
        <v>0</v>
      </c>
    </row>
    <row r="471" spans="1:44" s="162" customFormat="1" ht="36" customHeight="1" x14ac:dyDescent="0.25">
      <c r="A471" s="162">
        <v>1</v>
      </c>
      <c r="B471" s="165">
        <v>403</v>
      </c>
      <c r="C471" s="155" t="s">
        <v>1215</v>
      </c>
      <c r="D471" s="157">
        <v>1961</v>
      </c>
      <c r="E471" s="157"/>
      <c r="F471" s="166" t="s">
        <v>261</v>
      </c>
      <c r="G471" s="157">
        <v>2</v>
      </c>
      <c r="H471" s="157" t="s">
        <v>297</v>
      </c>
      <c r="I471" s="161">
        <v>230.2</v>
      </c>
      <c r="J471" s="161">
        <v>230.2</v>
      </c>
      <c r="K471" s="161">
        <v>230.2</v>
      </c>
      <c r="L471" s="167">
        <v>7</v>
      </c>
      <c r="M471" s="157" t="s">
        <v>259</v>
      </c>
      <c r="N471" s="157" t="s">
        <v>263</v>
      </c>
      <c r="O471" s="160" t="s">
        <v>282</v>
      </c>
      <c r="P471" s="161">
        <v>890333.29999999993</v>
      </c>
      <c r="Q471" s="161">
        <v>0</v>
      </c>
      <c r="R471" s="161">
        <v>0</v>
      </c>
      <c r="S471" s="161">
        <v>890333.29999999993</v>
      </c>
      <c r="T471" s="161">
        <v>3867.6511728931364</v>
      </c>
      <c r="U471" s="161">
        <v>7328.8617202432679</v>
      </c>
      <c r="V471" s="168">
        <v>7328.8617202432679</v>
      </c>
      <c r="W471" s="168">
        <v>3461.2105473501315</v>
      </c>
      <c r="X471" s="168">
        <f t="shared" si="79"/>
        <v>3461.2105473501315</v>
      </c>
      <c r="Y471" s="163">
        <v>0</v>
      </c>
      <c r="Z471" s="163">
        <v>0</v>
      </c>
      <c r="AA471" s="163">
        <v>0</v>
      </c>
      <c r="AB471" s="163">
        <v>0</v>
      </c>
      <c r="AC471" s="163">
        <v>0</v>
      </c>
      <c r="AD471" s="163">
        <v>0</v>
      </c>
      <c r="AE471" s="163">
        <v>0</v>
      </c>
      <c r="AF471" s="169">
        <v>0</v>
      </c>
      <c r="AG471" s="163">
        <v>189.2</v>
      </c>
      <c r="AH471" s="169">
        <f>8917.04*AG471/I471</f>
        <v>7328.8617202432679</v>
      </c>
      <c r="AI471" s="163">
        <v>0</v>
      </c>
      <c r="AJ471" s="163">
        <v>0</v>
      </c>
      <c r="AK471" s="163">
        <v>0</v>
      </c>
      <c r="AL471" s="169">
        <v>0</v>
      </c>
      <c r="AM471" s="163">
        <v>0</v>
      </c>
      <c r="AN471" s="163">
        <v>0</v>
      </c>
      <c r="AO471" s="169">
        <v>0</v>
      </c>
      <c r="AP471" s="163">
        <v>0</v>
      </c>
      <c r="AQ471" s="163">
        <v>0</v>
      </c>
      <c r="AR471" s="163">
        <v>0</v>
      </c>
    </row>
    <row r="472" spans="1:44" s="162" customFormat="1" ht="36" customHeight="1" x14ac:dyDescent="0.25">
      <c r="A472" s="162">
        <v>1</v>
      </c>
      <c r="B472" s="165">
        <v>404</v>
      </c>
      <c r="C472" s="155" t="s">
        <v>1250</v>
      </c>
      <c r="D472" s="157">
        <v>1974</v>
      </c>
      <c r="E472" s="157"/>
      <c r="F472" s="166" t="s">
        <v>261</v>
      </c>
      <c r="G472" s="157">
        <v>2</v>
      </c>
      <c r="H472" s="157" t="s">
        <v>296</v>
      </c>
      <c r="I472" s="161">
        <v>802.2</v>
      </c>
      <c r="J472" s="161">
        <v>734.2</v>
      </c>
      <c r="K472" s="161">
        <v>734.2</v>
      </c>
      <c r="L472" s="167">
        <v>36</v>
      </c>
      <c r="M472" s="157" t="s">
        <v>259</v>
      </c>
      <c r="N472" s="157" t="s">
        <v>260</v>
      </c>
      <c r="O472" s="160" t="s">
        <v>262</v>
      </c>
      <c r="P472" s="161">
        <v>86711.3</v>
      </c>
      <c r="Q472" s="161">
        <v>0</v>
      </c>
      <c r="R472" s="161">
        <v>0</v>
      </c>
      <c r="S472" s="161">
        <v>86711.3</v>
      </c>
      <c r="T472" s="161">
        <v>108.09187235103465</v>
      </c>
      <c r="U472" s="161">
        <v>108.09187235103465</v>
      </c>
      <c r="V472" s="168">
        <v>108.09187235103465</v>
      </c>
      <c r="W472" s="168">
        <v>0</v>
      </c>
      <c r="X472" s="168">
        <f t="shared" si="79"/>
        <v>0</v>
      </c>
      <c r="Y472" s="163">
        <v>0</v>
      </c>
      <c r="Z472" s="163">
        <v>0</v>
      </c>
      <c r="AA472" s="163">
        <v>0</v>
      </c>
      <c r="AB472" s="163">
        <v>0</v>
      </c>
      <c r="AC472" s="163">
        <v>0</v>
      </c>
      <c r="AD472" s="163">
        <v>0</v>
      </c>
      <c r="AE472" s="163">
        <v>0</v>
      </c>
      <c r="AF472" s="169">
        <v>0</v>
      </c>
      <c r="AG472" s="163">
        <v>0</v>
      </c>
      <c r="AH472" s="163">
        <v>0</v>
      </c>
      <c r="AI472" s="163">
        <v>0</v>
      </c>
      <c r="AJ472" s="163">
        <v>0</v>
      </c>
      <c r="AK472" s="163">
        <v>0</v>
      </c>
      <c r="AL472" s="169">
        <v>0</v>
      </c>
      <c r="AM472" s="163">
        <v>0</v>
      </c>
      <c r="AN472" s="163">
        <v>0</v>
      </c>
      <c r="AO472" s="169">
        <v>0</v>
      </c>
      <c r="AP472" s="163">
        <v>0</v>
      </c>
      <c r="AQ472" s="163">
        <v>0</v>
      </c>
      <c r="AR472" s="163">
        <v>0</v>
      </c>
    </row>
    <row r="473" spans="1:44" s="162" customFormat="1" ht="36" customHeight="1" x14ac:dyDescent="0.25">
      <c r="B473" s="155" t="s">
        <v>817</v>
      </c>
      <c r="C473" s="155"/>
      <c r="D473" s="157" t="s">
        <v>855</v>
      </c>
      <c r="E473" s="157" t="s">
        <v>855</v>
      </c>
      <c r="F473" s="157" t="s">
        <v>855</v>
      </c>
      <c r="G473" s="157" t="s">
        <v>855</v>
      </c>
      <c r="H473" s="157" t="s">
        <v>855</v>
      </c>
      <c r="I473" s="158">
        <v>36117.07</v>
      </c>
      <c r="J473" s="158">
        <v>29322.149999999998</v>
      </c>
      <c r="K473" s="158">
        <v>29294.05</v>
      </c>
      <c r="L473" s="159">
        <v>1569</v>
      </c>
      <c r="M473" s="157" t="s">
        <v>855</v>
      </c>
      <c r="N473" s="157" t="s">
        <v>855</v>
      </c>
      <c r="O473" s="160" t="s">
        <v>855</v>
      </c>
      <c r="P473" s="158">
        <v>23897111.18</v>
      </c>
      <c r="Q473" s="158">
        <v>0</v>
      </c>
      <c r="R473" s="158">
        <v>0</v>
      </c>
      <c r="S473" s="158">
        <v>23897111.18</v>
      </c>
      <c r="T473" s="161">
        <v>661.65697217409934</v>
      </c>
      <c r="U473" s="161">
        <v>4716.9170323670605</v>
      </c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</row>
    <row r="474" spans="1:44" s="162" customFormat="1" ht="36" customHeight="1" x14ac:dyDescent="0.25">
      <c r="A474" s="162">
        <v>1</v>
      </c>
      <c r="B474" s="165">
        <v>405</v>
      </c>
      <c r="C474" s="155" t="s">
        <v>143</v>
      </c>
      <c r="D474" s="157">
        <v>1976</v>
      </c>
      <c r="E474" s="157"/>
      <c r="F474" s="166" t="s">
        <v>280</v>
      </c>
      <c r="G474" s="157">
        <v>5</v>
      </c>
      <c r="H474" s="157" t="s">
        <v>2189</v>
      </c>
      <c r="I474" s="161">
        <v>6622.77</v>
      </c>
      <c r="J474" s="161">
        <v>6062.77</v>
      </c>
      <c r="K474" s="161">
        <v>6062.77</v>
      </c>
      <c r="L474" s="167">
        <v>252</v>
      </c>
      <c r="M474" s="157" t="s">
        <v>259</v>
      </c>
      <c r="N474" s="157" t="s">
        <v>263</v>
      </c>
      <c r="O474" s="160" t="s">
        <v>283</v>
      </c>
      <c r="P474" s="161">
        <v>4629120.46</v>
      </c>
      <c r="Q474" s="161">
        <v>0</v>
      </c>
      <c r="R474" s="161">
        <v>0</v>
      </c>
      <c r="S474" s="161">
        <v>4629120.46</v>
      </c>
      <c r="T474" s="161">
        <v>698.97043986126641</v>
      </c>
      <c r="U474" s="161">
        <v>2071.927280216586</v>
      </c>
      <c r="V474" s="168">
        <v>2071.927280216586</v>
      </c>
      <c r="W474" s="168">
        <v>1372.9568403553196</v>
      </c>
      <c r="X474" s="168">
        <f t="shared" ref="X474:X484" si="80">U474-T474</f>
        <v>1372.9568403553196</v>
      </c>
      <c r="Y474" s="163">
        <v>0</v>
      </c>
      <c r="Z474" s="163">
        <v>0</v>
      </c>
      <c r="AA474" s="163">
        <v>0</v>
      </c>
      <c r="AB474" s="163">
        <v>0</v>
      </c>
      <c r="AC474" s="163">
        <v>0</v>
      </c>
      <c r="AD474" s="163">
        <v>0</v>
      </c>
      <c r="AE474" s="163">
        <v>0</v>
      </c>
      <c r="AF474" s="169">
        <v>0</v>
      </c>
      <c r="AG474" s="163">
        <v>1538.84</v>
      </c>
      <c r="AH474" s="169">
        <f t="shared" ref="AH474:AH476" si="81">8917.04*AG474/I474</f>
        <v>2071.927280216586</v>
      </c>
      <c r="AI474" s="163">
        <v>0</v>
      </c>
      <c r="AJ474" s="163">
        <v>0</v>
      </c>
      <c r="AK474" s="163">
        <v>0</v>
      </c>
      <c r="AL474" s="169">
        <v>0</v>
      </c>
      <c r="AM474" s="163">
        <v>0</v>
      </c>
      <c r="AN474" s="163">
        <v>0</v>
      </c>
      <c r="AO474" s="169">
        <v>0</v>
      </c>
      <c r="AP474" s="163">
        <v>0</v>
      </c>
      <c r="AQ474" s="163">
        <v>0</v>
      </c>
      <c r="AR474" s="163">
        <v>0</v>
      </c>
    </row>
    <row r="475" spans="1:44" s="162" customFormat="1" ht="36" customHeight="1" x14ac:dyDescent="0.25">
      <c r="A475" s="162">
        <v>1</v>
      </c>
      <c r="B475" s="165">
        <v>406</v>
      </c>
      <c r="C475" s="155" t="s">
        <v>138</v>
      </c>
      <c r="D475" s="157">
        <v>1969</v>
      </c>
      <c r="E475" s="157"/>
      <c r="F475" s="166" t="s">
        <v>280</v>
      </c>
      <c r="G475" s="157">
        <v>5</v>
      </c>
      <c r="H475" s="157" t="s">
        <v>344</v>
      </c>
      <c r="I475" s="161">
        <v>4894</v>
      </c>
      <c r="J475" s="161">
        <v>4495.3</v>
      </c>
      <c r="K475" s="161">
        <v>4495.3</v>
      </c>
      <c r="L475" s="167">
        <v>218</v>
      </c>
      <c r="M475" s="157" t="s">
        <v>259</v>
      </c>
      <c r="N475" s="157" t="s">
        <v>263</v>
      </c>
      <c r="O475" s="160" t="s">
        <v>283</v>
      </c>
      <c r="P475" s="161">
        <v>3488886.51</v>
      </c>
      <c r="Q475" s="161">
        <v>0</v>
      </c>
      <c r="R475" s="161">
        <v>0</v>
      </c>
      <c r="S475" s="161">
        <v>3488886.51</v>
      </c>
      <c r="T475" s="161">
        <v>712.8905823457294</v>
      </c>
      <c r="U475" s="161">
        <v>1830.4165067429508</v>
      </c>
      <c r="V475" s="168">
        <v>1830.4165067429508</v>
      </c>
      <c r="W475" s="168">
        <v>1117.5259243972214</v>
      </c>
      <c r="X475" s="168">
        <f t="shared" si="80"/>
        <v>1117.5259243972214</v>
      </c>
      <c r="Y475" s="163">
        <v>0</v>
      </c>
      <c r="Z475" s="163">
        <v>0</v>
      </c>
      <c r="AA475" s="163">
        <v>0</v>
      </c>
      <c r="AB475" s="163">
        <v>0</v>
      </c>
      <c r="AC475" s="163">
        <v>0</v>
      </c>
      <c r="AD475" s="163">
        <v>0</v>
      </c>
      <c r="AE475" s="163">
        <v>0</v>
      </c>
      <c r="AF475" s="169">
        <v>0</v>
      </c>
      <c r="AG475" s="163">
        <v>1004.6</v>
      </c>
      <c r="AH475" s="169">
        <f t="shared" si="81"/>
        <v>1830.4165067429508</v>
      </c>
      <c r="AI475" s="163">
        <v>0</v>
      </c>
      <c r="AJ475" s="163">
        <v>0</v>
      </c>
      <c r="AK475" s="163">
        <v>0</v>
      </c>
      <c r="AL475" s="169">
        <v>0</v>
      </c>
      <c r="AM475" s="163">
        <v>0</v>
      </c>
      <c r="AN475" s="163">
        <v>0</v>
      </c>
      <c r="AO475" s="169">
        <v>0</v>
      </c>
      <c r="AP475" s="163">
        <v>0</v>
      </c>
      <c r="AQ475" s="163">
        <v>0</v>
      </c>
      <c r="AR475" s="163">
        <v>0</v>
      </c>
    </row>
    <row r="476" spans="1:44" s="162" customFormat="1" ht="36" customHeight="1" x14ac:dyDescent="0.25">
      <c r="A476" s="162">
        <v>1</v>
      </c>
      <c r="B476" s="165">
        <v>407</v>
      </c>
      <c r="C476" s="155" t="s">
        <v>139</v>
      </c>
      <c r="D476" s="157">
        <v>1987</v>
      </c>
      <c r="E476" s="157"/>
      <c r="F476" s="166" t="s">
        <v>280</v>
      </c>
      <c r="G476" s="157">
        <v>5</v>
      </c>
      <c r="H476" s="157" t="s">
        <v>2190</v>
      </c>
      <c r="I476" s="161">
        <v>7649.2</v>
      </c>
      <c r="J476" s="161">
        <v>5430.3</v>
      </c>
      <c r="K476" s="161">
        <v>5430.3</v>
      </c>
      <c r="L476" s="167">
        <v>315</v>
      </c>
      <c r="M476" s="157" t="s">
        <v>259</v>
      </c>
      <c r="N476" s="157" t="s">
        <v>263</v>
      </c>
      <c r="O476" s="160" t="s">
        <v>283</v>
      </c>
      <c r="P476" s="161">
        <v>4309479.43</v>
      </c>
      <c r="Q476" s="161">
        <v>0</v>
      </c>
      <c r="R476" s="161">
        <v>0</v>
      </c>
      <c r="S476" s="161">
        <v>4309479.43</v>
      </c>
      <c r="T476" s="161">
        <v>563.38956099984307</v>
      </c>
      <c r="U476" s="161">
        <v>1557.7891219996864</v>
      </c>
      <c r="V476" s="168">
        <v>1557.7891219996864</v>
      </c>
      <c r="W476" s="168">
        <v>994.39956099984329</v>
      </c>
      <c r="X476" s="168">
        <f t="shared" si="80"/>
        <v>994.39956099984329</v>
      </c>
      <c r="Y476" s="163">
        <v>0</v>
      </c>
      <c r="Z476" s="163">
        <v>0</v>
      </c>
      <c r="AA476" s="163">
        <v>0</v>
      </c>
      <c r="AB476" s="163">
        <v>0</v>
      </c>
      <c r="AC476" s="163">
        <v>0</v>
      </c>
      <c r="AD476" s="163">
        <v>0</v>
      </c>
      <c r="AE476" s="163">
        <v>0</v>
      </c>
      <c r="AF476" s="169">
        <v>0</v>
      </c>
      <c r="AG476" s="163">
        <v>1336.3</v>
      </c>
      <c r="AH476" s="169">
        <f t="shared" si="81"/>
        <v>1557.7891219996864</v>
      </c>
      <c r="AI476" s="163">
        <v>0</v>
      </c>
      <c r="AJ476" s="163">
        <v>0</v>
      </c>
      <c r="AK476" s="163">
        <v>0</v>
      </c>
      <c r="AL476" s="169">
        <v>0</v>
      </c>
      <c r="AM476" s="163">
        <v>0</v>
      </c>
      <c r="AN476" s="163">
        <v>0</v>
      </c>
      <c r="AO476" s="169">
        <v>0</v>
      </c>
      <c r="AP476" s="163">
        <v>0</v>
      </c>
      <c r="AQ476" s="163">
        <v>0</v>
      </c>
      <c r="AR476" s="163">
        <v>0</v>
      </c>
    </row>
    <row r="477" spans="1:44" s="162" customFormat="1" ht="36" customHeight="1" x14ac:dyDescent="0.25">
      <c r="A477" s="162">
        <v>1</v>
      </c>
      <c r="B477" s="165">
        <v>408</v>
      </c>
      <c r="C477" s="155" t="s">
        <v>1206</v>
      </c>
      <c r="D477" s="157">
        <v>1963</v>
      </c>
      <c r="E477" s="157"/>
      <c r="F477" s="166" t="s">
        <v>261</v>
      </c>
      <c r="G477" s="157">
        <v>2</v>
      </c>
      <c r="H477" s="157" t="s">
        <v>296</v>
      </c>
      <c r="I477" s="161">
        <v>683.63</v>
      </c>
      <c r="J477" s="161">
        <v>683.63</v>
      </c>
      <c r="K477" s="161">
        <v>683.63</v>
      </c>
      <c r="L477" s="167">
        <v>42</v>
      </c>
      <c r="M477" s="157" t="s">
        <v>259</v>
      </c>
      <c r="N477" s="157" t="s">
        <v>263</v>
      </c>
      <c r="O477" s="160" t="s">
        <v>283</v>
      </c>
      <c r="P477" s="161">
        <v>1167976.3099999998</v>
      </c>
      <c r="Q477" s="161">
        <v>0</v>
      </c>
      <c r="R477" s="161">
        <v>0</v>
      </c>
      <c r="S477" s="161">
        <v>1167976.3099999998</v>
      </c>
      <c r="T477" s="161">
        <v>1708.4918888872633</v>
      </c>
      <c r="U477" s="161">
        <v>4368.1900000000005</v>
      </c>
      <c r="V477" s="168">
        <v>4368.1900000000005</v>
      </c>
      <c r="W477" s="168">
        <v>2659.698111112737</v>
      </c>
      <c r="X477" s="168">
        <f t="shared" si="80"/>
        <v>2659.698111112737</v>
      </c>
      <c r="Y477" s="163">
        <v>113.09</v>
      </c>
      <c r="Z477" s="163">
        <v>0</v>
      </c>
      <c r="AA477" s="163">
        <v>3259.66</v>
      </c>
      <c r="AB477" s="163">
        <v>184.98</v>
      </c>
      <c r="AC477" s="163">
        <v>810.46</v>
      </c>
      <c r="AD477" s="163">
        <v>0</v>
      </c>
      <c r="AE477" s="163">
        <v>0</v>
      </c>
      <c r="AF477" s="169">
        <v>0</v>
      </c>
      <c r="AG477" s="163">
        <v>0</v>
      </c>
      <c r="AH477" s="163">
        <v>0</v>
      </c>
      <c r="AI477" s="163">
        <v>0</v>
      </c>
      <c r="AJ477" s="163">
        <v>0</v>
      </c>
      <c r="AK477" s="163">
        <v>0</v>
      </c>
      <c r="AL477" s="169">
        <v>0</v>
      </c>
      <c r="AM477" s="163">
        <v>0</v>
      </c>
      <c r="AN477" s="163">
        <v>0</v>
      </c>
      <c r="AO477" s="169">
        <v>0</v>
      </c>
      <c r="AP477" s="163">
        <v>0</v>
      </c>
      <c r="AQ477" s="163">
        <v>0</v>
      </c>
      <c r="AR477" s="163">
        <v>0</v>
      </c>
    </row>
    <row r="478" spans="1:44" s="162" customFormat="1" ht="36" customHeight="1" x14ac:dyDescent="0.25">
      <c r="A478" s="162">
        <v>1</v>
      </c>
      <c r="B478" s="165">
        <v>409</v>
      </c>
      <c r="C478" s="155" t="s">
        <v>1207</v>
      </c>
      <c r="D478" s="157" t="s">
        <v>299</v>
      </c>
      <c r="E478" s="157"/>
      <c r="F478" s="166" t="s">
        <v>261</v>
      </c>
      <c r="G478" s="157" t="s">
        <v>296</v>
      </c>
      <c r="H478" s="157" t="s">
        <v>296</v>
      </c>
      <c r="I478" s="161">
        <v>1132.77</v>
      </c>
      <c r="J478" s="161">
        <v>1132.77</v>
      </c>
      <c r="K478" s="161">
        <v>1132.77</v>
      </c>
      <c r="L478" s="167">
        <v>25</v>
      </c>
      <c r="M478" s="157" t="s">
        <v>259</v>
      </c>
      <c r="N478" s="157" t="s">
        <v>263</v>
      </c>
      <c r="O478" s="160" t="s">
        <v>283</v>
      </c>
      <c r="P478" s="161">
        <v>1211378.6299999999</v>
      </c>
      <c r="Q478" s="161">
        <v>0</v>
      </c>
      <c r="R478" s="161">
        <v>0</v>
      </c>
      <c r="S478" s="161">
        <v>1211378.6299999999</v>
      </c>
      <c r="T478" s="161">
        <v>1069.3950493039185</v>
      </c>
      <c r="U478" s="161">
        <v>4368.1900000000005</v>
      </c>
      <c r="V478" s="168">
        <v>4368.1900000000005</v>
      </c>
      <c r="W478" s="168">
        <v>3298.7949506960822</v>
      </c>
      <c r="X478" s="168">
        <f t="shared" si="80"/>
        <v>3298.7949506960822</v>
      </c>
      <c r="Y478" s="163">
        <v>113.09</v>
      </c>
      <c r="Z478" s="163">
        <v>0</v>
      </c>
      <c r="AA478" s="163">
        <v>3259.66</v>
      </c>
      <c r="AB478" s="163">
        <v>184.98</v>
      </c>
      <c r="AC478" s="163">
        <v>810.46</v>
      </c>
      <c r="AD478" s="163">
        <v>0</v>
      </c>
      <c r="AE478" s="163">
        <v>0</v>
      </c>
      <c r="AF478" s="169">
        <v>0</v>
      </c>
      <c r="AG478" s="163">
        <v>0</v>
      </c>
      <c r="AH478" s="163">
        <v>0</v>
      </c>
      <c r="AI478" s="163">
        <v>0</v>
      </c>
      <c r="AJ478" s="163">
        <v>0</v>
      </c>
      <c r="AK478" s="163">
        <v>0</v>
      </c>
      <c r="AL478" s="169">
        <v>0</v>
      </c>
      <c r="AM478" s="163">
        <v>0</v>
      </c>
      <c r="AN478" s="163">
        <v>0</v>
      </c>
      <c r="AO478" s="169">
        <v>0</v>
      </c>
      <c r="AP478" s="163">
        <v>0</v>
      </c>
      <c r="AQ478" s="163">
        <v>0</v>
      </c>
      <c r="AR478" s="163">
        <v>0</v>
      </c>
    </row>
    <row r="479" spans="1:44" s="162" customFormat="1" ht="36" customHeight="1" x14ac:dyDescent="0.25">
      <c r="A479" s="162">
        <v>1</v>
      </c>
      <c r="B479" s="165">
        <v>410</v>
      </c>
      <c r="C479" s="155" t="s">
        <v>1208</v>
      </c>
      <c r="D479" s="157">
        <v>1964</v>
      </c>
      <c r="E479" s="157"/>
      <c r="F479" s="166" t="s">
        <v>261</v>
      </c>
      <c r="G479" s="157">
        <v>2</v>
      </c>
      <c r="H479" s="157" t="s">
        <v>301</v>
      </c>
      <c r="I479" s="161">
        <v>768.3</v>
      </c>
      <c r="J479" s="161">
        <v>297</v>
      </c>
      <c r="K479" s="161">
        <v>268.89999999999998</v>
      </c>
      <c r="L479" s="167">
        <v>80</v>
      </c>
      <c r="M479" s="157" t="s">
        <v>259</v>
      </c>
      <c r="N479" s="157" t="s">
        <v>263</v>
      </c>
      <c r="O479" s="160" t="s">
        <v>281</v>
      </c>
      <c r="P479" s="161">
        <v>908111.25</v>
      </c>
      <c r="Q479" s="161">
        <v>0</v>
      </c>
      <c r="R479" s="161">
        <v>0</v>
      </c>
      <c r="S479" s="161">
        <v>908111.25</v>
      </c>
      <c r="T479" s="161">
        <v>1181.974814525576</v>
      </c>
      <c r="U479" s="161">
        <v>3259.66</v>
      </c>
      <c r="V479" s="168">
        <v>3259.66</v>
      </c>
      <c r="W479" s="168">
        <v>2077.6851854744236</v>
      </c>
      <c r="X479" s="168">
        <f t="shared" si="80"/>
        <v>2077.6851854744236</v>
      </c>
      <c r="Y479" s="163">
        <v>0</v>
      </c>
      <c r="Z479" s="163">
        <v>0</v>
      </c>
      <c r="AA479" s="163">
        <v>3259.66</v>
      </c>
      <c r="AB479" s="163">
        <v>0</v>
      </c>
      <c r="AC479" s="163">
        <v>0</v>
      </c>
      <c r="AD479" s="163">
        <v>0</v>
      </c>
      <c r="AE479" s="163">
        <v>0</v>
      </c>
      <c r="AF479" s="169">
        <v>0</v>
      </c>
      <c r="AG479" s="163">
        <v>0</v>
      </c>
      <c r="AH479" s="163">
        <v>0</v>
      </c>
      <c r="AI479" s="163">
        <v>0</v>
      </c>
      <c r="AJ479" s="163">
        <v>0</v>
      </c>
      <c r="AK479" s="163">
        <v>0</v>
      </c>
      <c r="AL479" s="169">
        <v>0</v>
      </c>
      <c r="AM479" s="163">
        <v>0</v>
      </c>
      <c r="AN479" s="163">
        <v>0</v>
      </c>
      <c r="AO479" s="169">
        <v>0</v>
      </c>
      <c r="AP479" s="163">
        <v>0</v>
      </c>
      <c r="AQ479" s="163">
        <v>0</v>
      </c>
      <c r="AR479" s="163">
        <v>0</v>
      </c>
    </row>
    <row r="480" spans="1:44" s="162" customFormat="1" ht="36" customHeight="1" x14ac:dyDescent="0.25">
      <c r="A480" s="162">
        <v>1</v>
      </c>
      <c r="B480" s="165">
        <v>411</v>
      </c>
      <c r="C480" s="155" t="s">
        <v>1236</v>
      </c>
      <c r="D480" s="157">
        <v>1958</v>
      </c>
      <c r="E480" s="157"/>
      <c r="F480" s="166" t="s">
        <v>261</v>
      </c>
      <c r="G480" s="157">
        <v>2</v>
      </c>
      <c r="H480" s="157" t="s">
        <v>296</v>
      </c>
      <c r="I480" s="161">
        <v>554</v>
      </c>
      <c r="J480" s="161">
        <v>554</v>
      </c>
      <c r="K480" s="161">
        <v>554</v>
      </c>
      <c r="L480" s="167">
        <v>30</v>
      </c>
      <c r="M480" s="157" t="s">
        <v>259</v>
      </c>
      <c r="N480" s="157" t="s">
        <v>263</v>
      </c>
      <c r="O480" s="160" t="s">
        <v>281</v>
      </c>
      <c r="P480" s="161">
        <v>55068.52</v>
      </c>
      <c r="Q480" s="161">
        <v>0</v>
      </c>
      <c r="R480" s="161">
        <v>0</v>
      </c>
      <c r="S480" s="161">
        <v>55068.52</v>
      </c>
      <c r="T480" s="161">
        <v>99.40166064981949</v>
      </c>
      <c r="U480" s="161">
        <v>99.40166064981949</v>
      </c>
      <c r="V480" s="168">
        <v>99.40166064981949</v>
      </c>
      <c r="W480" s="168">
        <v>0</v>
      </c>
      <c r="X480" s="168">
        <f t="shared" si="80"/>
        <v>0</v>
      </c>
      <c r="Y480" s="163">
        <v>0</v>
      </c>
      <c r="Z480" s="163">
        <v>0</v>
      </c>
      <c r="AA480" s="163">
        <v>0</v>
      </c>
      <c r="AB480" s="163">
        <v>0</v>
      </c>
      <c r="AC480" s="163">
        <v>0</v>
      </c>
      <c r="AD480" s="163">
        <v>0</v>
      </c>
      <c r="AE480" s="163">
        <v>0</v>
      </c>
      <c r="AF480" s="169">
        <v>0</v>
      </c>
      <c r="AG480" s="163">
        <v>0</v>
      </c>
      <c r="AH480" s="163">
        <v>0</v>
      </c>
      <c r="AI480" s="163">
        <v>0</v>
      </c>
      <c r="AJ480" s="163">
        <v>0</v>
      </c>
      <c r="AK480" s="163">
        <v>0</v>
      </c>
      <c r="AL480" s="169">
        <v>0</v>
      </c>
      <c r="AM480" s="163">
        <v>0</v>
      </c>
      <c r="AN480" s="163">
        <v>0</v>
      </c>
      <c r="AO480" s="169">
        <v>0</v>
      </c>
      <c r="AP480" s="163">
        <v>0</v>
      </c>
      <c r="AQ480" s="163">
        <v>0</v>
      </c>
      <c r="AR480" s="163">
        <v>0</v>
      </c>
    </row>
    <row r="481" spans="1:44" s="162" customFormat="1" ht="36" customHeight="1" x14ac:dyDescent="0.25">
      <c r="A481" s="162">
        <v>1</v>
      </c>
      <c r="B481" s="165">
        <v>412</v>
      </c>
      <c r="C481" s="155" t="s">
        <v>1237</v>
      </c>
      <c r="D481" s="157">
        <v>1973</v>
      </c>
      <c r="E481" s="157"/>
      <c r="F481" s="166" t="s">
        <v>261</v>
      </c>
      <c r="G481" s="157">
        <v>5</v>
      </c>
      <c r="H481" s="157" t="s">
        <v>305</v>
      </c>
      <c r="I481" s="161">
        <v>3131.46</v>
      </c>
      <c r="J481" s="161">
        <v>3131.28</v>
      </c>
      <c r="K481" s="161">
        <v>3131.28</v>
      </c>
      <c r="L481" s="167">
        <v>208</v>
      </c>
      <c r="M481" s="157" t="s">
        <v>259</v>
      </c>
      <c r="N481" s="157" t="s">
        <v>263</v>
      </c>
      <c r="O481" s="160" t="s">
        <v>1309</v>
      </c>
      <c r="P481" s="161">
        <v>98964.25</v>
      </c>
      <c r="Q481" s="161">
        <v>0</v>
      </c>
      <c r="R481" s="161">
        <v>0</v>
      </c>
      <c r="S481" s="161">
        <v>98964.25</v>
      </c>
      <c r="T481" s="161">
        <v>31.603229803350512</v>
      </c>
      <c r="U481" s="161">
        <v>31.603229803350512</v>
      </c>
      <c r="V481" s="168">
        <v>31.603229803350512</v>
      </c>
      <c r="W481" s="168">
        <v>0</v>
      </c>
      <c r="X481" s="168">
        <f t="shared" si="80"/>
        <v>0</v>
      </c>
      <c r="Y481" s="163">
        <v>0</v>
      </c>
      <c r="Z481" s="163">
        <v>0</v>
      </c>
      <c r="AA481" s="163">
        <v>0</v>
      </c>
      <c r="AB481" s="163">
        <v>0</v>
      </c>
      <c r="AC481" s="163">
        <v>0</v>
      </c>
      <c r="AD481" s="163">
        <v>0</v>
      </c>
      <c r="AE481" s="163">
        <v>0</v>
      </c>
      <c r="AF481" s="169">
        <v>0</v>
      </c>
      <c r="AG481" s="163">
        <v>0</v>
      </c>
      <c r="AH481" s="163">
        <v>0</v>
      </c>
      <c r="AI481" s="163">
        <v>0</v>
      </c>
      <c r="AJ481" s="163">
        <v>0</v>
      </c>
      <c r="AK481" s="163">
        <v>0</v>
      </c>
      <c r="AL481" s="169">
        <v>0</v>
      </c>
      <c r="AM481" s="163">
        <v>0</v>
      </c>
      <c r="AN481" s="163">
        <v>0</v>
      </c>
      <c r="AO481" s="169">
        <v>0</v>
      </c>
      <c r="AP481" s="163">
        <v>0</v>
      </c>
      <c r="AQ481" s="163">
        <v>0</v>
      </c>
      <c r="AR481" s="163">
        <v>0</v>
      </c>
    </row>
    <row r="482" spans="1:44" s="162" customFormat="1" ht="36" customHeight="1" x14ac:dyDescent="0.25">
      <c r="A482" s="162">
        <v>1</v>
      </c>
      <c r="B482" s="165">
        <v>413</v>
      </c>
      <c r="C482" s="155" t="s">
        <v>1508</v>
      </c>
      <c r="D482" s="157">
        <v>1961</v>
      </c>
      <c r="E482" s="157"/>
      <c r="F482" s="166" t="s">
        <v>1524</v>
      </c>
      <c r="G482" s="157">
        <v>2</v>
      </c>
      <c r="H482" s="157" t="s">
        <v>296</v>
      </c>
      <c r="I482" s="161">
        <v>970.74</v>
      </c>
      <c r="J482" s="161">
        <v>543.79999999999995</v>
      </c>
      <c r="K482" s="161">
        <v>543.79999999999995</v>
      </c>
      <c r="L482" s="167">
        <v>42</v>
      </c>
      <c r="M482" s="157" t="s">
        <v>259</v>
      </c>
      <c r="N482" s="157" t="s">
        <v>260</v>
      </c>
      <c r="O482" s="160" t="s">
        <v>262</v>
      </c>
      <c r="P482" s="161">
        <v>2347663.2300000004</v>
      </c>
      <c r="Q482" s="161">
        <v>0</v>
      </c>
      <c r="R482" s="161">
        <v>0</v>
      </c>
      <c r="S482" s="161">
        <v>2347663.2300000004</v>
      </c>
      <c r="T482" s="161">
        <v>2418.426386055999</v>
      </c>
      <c r="U482" s="161">
        <v>4716.9170323670605</v>
      </c>
      <c r="V482" s="168">
        <v>4716.9170323670605</v>
      </c>
      <c r="W482" s="168">
        <v>2298.4906463110615</v>
      </c>
      <c r="X482" s="168">
        <f t="shared" si="80"/>
        <v>2298.4906463110615</v>
      </c>
      <c r="Y482" s="163">
        <v>0</v>
      </c>
      <c r="Z482" s="163">
        <v>0</v>
      </c>
      <c r="AA482" s="163">
        <v>0</v>
      </c>
      <c r="AB482" s="163">
        <v>0</v>
      </c>
      <c r="AC482" s="163">
        <v>0</v>
      </c>
      <c r="AD482" s="163">
        <v>0</v>
      </c>
      <c r="AE482" s="163">
        <v>0</v>
      </c>
      <c r="AF482" s="169">
        <v>0</v>
      </c>
      <c r="AG482" s="163">
        <v>513.5</v>
      </c>
      <c r="AH482" s="169">
        <f t="shared" ref="AH482:AH484" si="82">8917.04*AG482/I482</f>
        <v>4716.9170323670605</v>
      </c>
      <c r="AI482" s="163">
        <v>0</v>
      </c>
      <c r="AJ482" s="163">
        <v>0</v>
      </c>
      <c r="AK482" s="163">
        <v>0</v>
      </c>
      <c r="AL482" s="169">
        <v>0</v>
      </c>
      <c r="AM482" s="163">
        <v>0</v>
      </c>
      <c r="AN482" s="163">
        <v>0</v>
      </c>
      <c r="AO482" s="169">
        <v>0</v>
      </c>
      <c r="AP482" s="163">
        <v>0</v>
      </c>
      <c r="AQ482" s="163">
        <v>0</v>
      </c>
      <c r="AR482" s="163">
        <v>0</v>
      </c>
    </row>
    <row r="483" spans="1:44" s="162" customFormat="1" ht="36" customHeight="1" x14ac:dyDescent="0.25">
      <c r="A483" s="162">
        <v>1</v>
      </c>
      <c r="B483" s="165">
        <v>414</v>
      </c>
      <c r="C483" s="155" t="s">
        <v>149</v>
      </c>
      <c r="D483" s="157">
        <v>1983</v>
      </c>
      <c r="E483" s="157"/>
      <c r="F483" s="166" t="s">
        <v>280</v>
      </c>
      <c r="G483" s="157">
        <v>5</v>
      </c>
      <c r="H483" s="157" t="s">
        <v>301</v>
      </c>
      <c r="I483" s="158">
        <v>4333.8</v>
      </c>
      <c r="J483" s="158">
        <v>3128.2</v>
      </c>
      <c r="K483" s="158">
        <v>3128.2</v>
      </c>
      <c r="L483" s="167">
        <v>151</v>
      </c>
      <c r="M483" s="157" t="s">
        <v>259</v>
      </c>
      <c r="N483" s="157" t="s">
        <v>263</v>
      </c>
      <c r="O483" s="160" t="s">
        <v>286</v>
      </c>
      <c r="P483" s="161">
        <v>2512797.5499999998</v>
      </c>
      <c r="Q483" s="161">
        <v>0</v>
      </c>
      <c r="R483" s="161">
        <v>0</v>
      </c>
      <c r="S483" s="161">
        <v>2512797.5499999998</v>
      </c>
      <c r="T483" s="161">
        <v>579.81391619364058</v>
      </c>
      <c r="U483" s="161">
        <v>1627.7743977110158</v>
      </c>
      <c r="V483" s="168">
        <v>1627.7743977110158</v>
      </c>
      <c r="W483" s="168">
        <v>1047.9604815173752</v>
      </c>
      <c r="X483" s="168">
        <f t="shared" si="80"/>
        <v>1047.9604815173752</v>
      </c>
      <c r="Y483" s="163">
        <v>0</v>
      </c>
      <c r="Z483" s="163">
        <v>0</v>
      </c>
      <c r="AA483" s="163">
        <v>0</v>
      </c>
      <c r="AB483" s="163">
        <v>0</v>
      </c>
      <c r="AC483" s="163">
        <v>0</v>
      </c>
      <c r="AD483" s="163">
        <v>0</v>
      </c>
      <c r="AE483" s="163">
        <v>0</v>
      </c>
      <c r="AF483" s="169">
        <v>0</v>
      </c>
      <c r="AG483" s="163">
        <v>791.12</v>
      </c>
      <c r="AH483" s="169">
        <f t="shared" si="82"/>
        <v>1627.7743977110158</v>
      </c>
      <c r="AI483" s="163">
        <v>0</v>
      </c>
      <c r="AJ483" s="163">
        <v>0</v>
      </c>
      <c r="AK483" s="163">
        <v>0</v>
      </c>
      <c r="AL483" s="169">
        <v>0</v>
      </c>
      <c r="AM483" s="163">
        <v>0</v>
      </c>
      <c r="AN483" s="163">
        <v>0</v>
      </c>
      <c r="AO483" s="169">
        <v>0</v>
      </c>
      <c r="AP483" s="163">
        <v>0</v>
      </c>
      <c r="AQ483" s="163">
        <v>0</v>
      </c>
      <c r="AR483" s="163">
        <v>0</v>
      </c>
    </row>
    <row r="484" spans="1:44" s="162" customFormat="1" ht="36" customHeight="1" x14ac:dyDescent="0.25">
      <c r="A484" s="162">
        <v>1</v>
      </c>
      <c r="B484" s="165">
        <v>415</v>
      </c>
      <c r="C484" s="155" t="s">
        <v>150</v>
      </c>
      <c r="D484" s="157">
        <v>1985</v>
      </c>
      <c r="E484" s="157"/>
      <c r="F484" s="166" t="s">
        <v>280</v>
      </c>
      <c r="G484" s="157">
        <v>5</v>
      </c>
      <c r="H484" s="157" t="s">
        <v>344</v>
      </c>
      <c r="I484" s="158">
        <v>5376.4</v>
      </c>
      <c r="J484" s="158">
        <v>3863.1</v>
      </c>
      <c r="K484" s="158">
        <v>3863.1</v>
      </c>
      <c r="L484" s="167">
        <v>206</v>
      </c>
      <c r="M484" s="157" t="s">
        <v>259</v>
      </c>
      <c r="N484" s="157" t="s">
        <v>263</v>
      </c>
      <c r="O484" s="160" t="s">
        <v>286</v>
      </c>
      <c r="P484" s="161">
        <v>3167665.04</v>
      </c>
      <c r="Q484" s="161">
        <v>0</v>
      </c>
      <c r="R484" s="161">
        <v>0</v>
      </c>
      <c r="S484" s="161">
        <v>3167665.04</v>
      </c>
      <c r="T484" s="161">
        <v>589.17956997247234</v>
      </c>
      <c r="U484" s="161">
        <v>1644.2554711703003</v>
      </c>
      <c r="V484" s="168">
        <v>1644.2554711703003</v>
      </c>
      <c r="W484" s="168">
        <v>1055.075901197828</v>
      </c>
      <c r="X484" s="168">
        <f t="shared" si="80"/>
        <v>1055.075901197828</v>
      </c>
      <c r="Y484" s="163">
        <v>0</v>
      </c>
      <c r="Z484" s="163">
        <v>0</v>
      </c>
      <c r="AA484" s="163">
        <v>0</v>
      </c>
      <c r="AB484" s="163">
        <v>0</v>
      </c>
      <c r="AC484" s="163">
        <v>0</v>
      </c>
      <c r="AD484" s="163">
        <v>0</v>
      </c>
      <c r="AE484" s="163">
        <v>0</v>
      </c>
      <c r="AF484" s="169">
        <v>0</v>
      </c>
      <c r="AG484" s="163">
        <v>991.38</v>
      </c>
      <c r="AH484" s="169">
        <f t="shared" si="82"/>
        <v>1644.2554711703003</v>
      </c>
      <c r="AI484" s="163">
        <v>0</v>
      </c>
      <c r="AJ484" s="163">
        <v>0</v>
      </c>
      <c r="AK484" s="163">
        <v>0</v>
      </c>
      <c r="AL484" s="169">
        <v>0</v>
      </c>
      <c r="AM484" s="163">
        <v>0</v>
      </c>
      <c r="AN484" s="163">
        <v>0</v>
      </c>
      <c r="AO484" s="169">
        <v>0</v>
      </c>
      <c r="AP484" s="163">
        <v>0</v>
      </c>
      <c r="AQ484" s="163">
        <v>0</v>
      </c>
      <c r="AR484" s="163">
        <v>0</v>
      </c>
    </row>
    <row r="485" spans="1:44" s="162" customFormat="1" ht="36" customHeight="1" x14ac:dyDescent="0.25">
      <c r="B485" s="155" t="s">
        <v>818</v>
      </c>
      <c r="C485" s="155"/>
      <c r="D485" s="157" t="s">
        <v>855</v>
      </c>
      <c r="E485" s="157" t="s">
        <v>855</v>
      </c>
      <c r="F485" s="157" t="s">
        <v>855</v>
      </c>
      <c r="G485" s="157" t="s">
        <v>855</v>
      </c>
      <c r="H485" s="157" t="s">
        <v>855</v>
      </c>
      <c r="I485" s="158">
        <v>32478.429999999997</v>
      </c>
      <c r="J485" s="158">
        <v>21805.200000000001</v>
      </c>
      <c r="K485" s="158">
        <v>20949.2</v>
      </c>
      <c r="L485" s="159">
        <v>1444</v>
      </c>
      <c r="M485" s="157" t="s">
        <v>855</v>
      </c>
      <c r="N485" s="157" t="s">
        <v>855</v>
      </c>
      <c r="O485" s="160" t="s">
        <v>855</v>
      </c>
      <c r="P485" s="161">
        <v>24440368.16</v>
      </c>
      <c r="Q485" s="161">
        <v>0</v>
      </c>
      <c r="R485" s="161">
        <v>0</v>
      </c>
      <c r="S485" s="161">
        <v>24440368.16</v>
      </c>
      <c r="T485" s="161">
        <v>752.51076360526054</v>
      </c>
      <c r="U485" s="161">
        <v>5460.4525044658822</v>
      </c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</row>
    <row r="486" spans="1:44" s="162" customFormat="1" ht="36" customHeight="1" x14ac:dyDescent="0.25">
      <c r="A486" s="162">
        <v>1</v>
      </c>
      <c r="B486" s="165">
        <v>416</v>
      </c>
      <c r="C486" s="155" t="s">
        <v>135</v>
      </c>
      <c r="D486" s="157">
        <v>1982</v>
      </c>
      <c r="E486" s="157"/>
      <c r="F486" s="166" t="s">
        <v>261</v>
      </c>
      <c r="G486" s="157">
        <v>5</v>
      </c>
      <c r="H486" s="157" t="s">
        <v>363</v>
      </c>
      <c r="I486" s="161">
        <v>3868.3</v>
      </c>
      <c r="J486" s="161">
        <v>2289.6</v>
      </c>
      <c r="K486" s="161">
        <v>2289.6</v>
      </c>
      <c r="L486" s="167">
        <v>192</v>
      </c>
      <c r="M486" s="157" t="s">
        <v>259</v>
      </c>
      <c r="N486" s="157" t="s">
        <v>284</v>
      </c>
      <c r="O486" s="160" t="s">
        <v>294</v>
      </c>
      <c r="P486" s="161">
        <v>2050029.61</v>
      </c>
      <c r="Q486" s="161">
        <v>0</v>
      </c>
      <c r="R486" s="161">
        <v>0</v>
      </c>
      <c r="S486" s="161">
        <v>2050029.61</v>
      </c>
      <c r="T486" s="161">
        <v>529.95621073856728</v>
      </c>
      <c r="U486" s="161">
        <v>2374.0354044929304</v>
      </c>
      <c r="V486" s="168">
        <v>2374.0354044929304</v>
      </c>
      <c r="W486" s="168">
        <v>1844.0791937543631</v>
      </c>
      <c r="X486" s="168">
        <f t="shared" ref="X486:X493" si="83">U486-T486</f>
        <v>1844.0791937543631</v>
      </c>
      <c r="Y486" s="163">
        <v>0</v>
      </c>
      <c r="Z486" s="163">
        <v>0</v>
      </c>
      <c r="AA486" s="163">
        <v>0</v>
      </c>
      <c r="AB486" s="163">
        <v>0</v>
      </c>
      <c r="AC486" s="163">
        <v>0</v>
      </c>
      <c r="AD486" s="163">
        <v>0</v>
      </c>
      <c r="AE486" s="163">
        <v>0</v>
      </c>
      <c r="AF486" s="169">
        <v>0</v>
      </c>
      <c r="AG486" s="163">
        <v>1029.8800000000001</v>
      </c>
      <c r="AH486" s="169">
        <f t="shared" ref="AH486:AH488" si="84">8917.04*AG486/I486</f>
        <v>2374.0354044929304</v>
      </c>
      <c r="AI486" s="163">
        <v>0</v>
      </c>
      <c r="AJ486" s="163">
        <v>0</v>
      </c>
      <c r="AK486" s="163">
        <v>0</v>
      </c>
      <c r="AL486" s="169">
        <v>0</v>
      </c>
      <c r="AM486" s="163">
        <v>0</v>
      </c>
      <c r="AN486" s="163">
        <v>0</v>
      </c>
      <c r="AO486" s="169">
        <v>0</v>
      </c>
      <c r="AP486" s="163">
        <v>0</v>
      </c>
      <c r="AQ486" s="163">
        <v>0</v>
      </c>
      <c r="AR486" s="163">
        <v>0</v>
      </c>
    </row>
    <row r="487" spans="1:44" s="162" customFormat="1" ht="36" customHeight="1" x14ac:dyDescent="0.25">
      <c r="A487" s="162">
        <v>1</v>
      </c>
      <c r="B487" s="165">
        <v>417</v>
      </c>
      <c r="C487" s="155" t="s">
        <v>136</v>
      </c>
      <c r="D487" s="157">
        <v>1964</v>
      </c>
      <c r="E487" s="157"/>
      <c r="F487" s="166" t="s">
        <v>261</v>
      </c>
      <c r="G487" s="157">
        <v>4</v>
      </c>
      <c r="H487" s="157" t="s">
        <v>296</v>
      </c>
      <c r="I487" s="161">
        <v>839.7</v>
      </c>
      <c r="J487" s="161">
        <v>839.7</v>
      </c>
      <c r="K487" s="161">
        <v>839.7</v>
      </c>
      <c r="L487" s="167">
        <v>75</v>
      </c>
      <c r="M487" s="157" t="s">
        <v>259</v>
      </c>
      <c r="N487" s="157" t="s">
        <v>284</v>
      </c>
      <c r="O487" s="160" t="s">
        <v>285</v>
      </c>
      <c r="P487" s="161">
        <v>1928448.7800000003</v>
      </c>
      <c r="Q487" s="161">
        <v>0</v>
      </c>
      <c r="R487" s="161">
        <v>0</v>
      </c>
      <c r="S487" s="161">
        <v>1928448.7800000003</v>
      </c>
      <c r="T487" s="161">
        <v>2296.5925687745626</v>
      </c>
      <c r="U487" s="161">
        <v>5460.4525044658822</v>
      </c>
      <c r="V487" s="168">
        <v>5460.4525044658822</v>
      </c>
      <c r="W487" s="168">
        <v>3163.8599356913196</v>
      </c>
      <c r="X487" s="168">
        <f t="shared" si="83"/>
        <v>3163.8599356913196</v>
      </c>
      <c r="Y487" s="163">
        <v>0</v>
      </c>
      <c r="Z487" s="163">
        <v>0</v>
      </c>
      <c r="AA487" s="163">
        <v>0</v>
      </c>
      <c r="AB487" s="163">
        <v>0</v>
      </c>
      <c r="AC487" s="163">
        <v>0</v>
      </c>
      <c r="AD487" s="163">
        <v>0</v>
      </c>
      <c r="AE487" s="163">
        <v>0</v>
      </c>
      <c r="AF487" s="169">
        <v>0</v>
      </c>
      <c r="AG487" s="163">
        <v>514.20000000000005</v>
      </c>
      <c r="AH487" s="169">
        <f t="shared" si="84"/>
        <v>5460.4525044658822</v>
      </c>
      <c r="AI487" s="163">
        <v>0</v>
      </c>
      <c r="AJ487" s="163">
        <v>0</v>
      </c>
      <c r="AK487" s="163">
        <v>0</v>
      </c>
      <c r="AL487" s="169">
        <v>0</v>
      </c>
      <c r="AM487" s="163">
        <v>0</v>
      </c>
      <c r="AN487" s="163">
        <v>0</v>
      </c>
      <c r="AO487" s="169">
        <v>0</v>
      </c>
      <c r="AP487" s="163">
        <v>0</v>
      </c>
      <c r="AQ487" s="163">
        <v>0</v>
      </c>
      <c r="AR487" s="163">
        <v>0</v>
      </c>
    </row>
    <row r="488" spans="1:44" s="162" customFormat="1" ht="36" customHeight="1" x14ac:dyDescent="0.25">
      <c r="A488" s="162">
        <v>1</v>
      </c>
      <c r="B488" s="165">
        <v>418</v>
      </c>
      <c r="C488" s="155" t="s">
        <v>145</v>
      </c>
      <c r="D488" s="157">
        <v>1972</v>
      </c>
      <c r="E488" s="157"/>
      <c r="F488" s="166" t="s">
        <v>261</v>
      </c>
      <c r="G488" s="157">
        <v>5</v>
      </c>
      <c r="H488" s="157" t="s">
        <v>2189</v>
      </c>
      <c r="I488" s="161">
        <v>8090.9</v>
      </c>
      <c r="J488" s="161">
        <v>6096.3</v>
      </c>
      <c r="K488" s="161">
        <v>6096.3</v>
      </c>
      <c r="L488" s="167">
        <v>307</v>
      </c>
      <c r="M488" s="157" t="s">
        <v>259</v>
      </c>
      <c r="N488" s="157" t="s">
        <v>263</v>
      </c>
      <c r="O488" s="160" t="s">
        <v>287</v>
      </c>
      <c r="P488" s="161">
        <v>9931926.4399999995</v>
      </c>
      <c r="Q488" s="161">
        <v>0</v>
      </c>
      <c r="R488" s="161">
        <v>0</v>
      </c>
      <c r="S488" s="161">
        <v>9931926.4399999995</v>
      </c>
      <c r="T488" s="161">
        <v>1227.542849373988</v>
      </c>
      <c r="U488" s="161">
        <v>2153.8923918970695</v>
      </c>
      <c r="V488" s="168">
        <v>2153.8923918970695</v>
      </c>
      <c r="W488" s="168">
        <v>926.34954252308148</v>
      </c>
      <c r="X488" s="168">
        <f t="shared" si="83"/>
        <v>926.34954252308148</v>
      </c>
      <c r="Y488" s="163">
        <v>0</v>
      </c>
      <c r="Z488" s="163">
        <v>0</v>
      </c>
      <c r="AA488" s="163">
        <v>0</v>
      </c>
      <c r="AB488" s="163">
        <v>0</v>
      </c>
      <c r="AC488" s="163">
        <v>0</v>
      </c>
      <c r="AD488" s="163">
        <v>0</v>
      </c>
      <c r="AE488" s="163">
        <v>0</v>
      </c>
      <c r="AF488" s="169">
        <v>0</v>
      </c>
      <c r="AG488" s="163">
        <v>1954.34</v>
      </c>
      <c r="AH488" s="169">
        <f t="shared" si="84"/>
        <v>2153.8923918970695</v>
      </c>
      <c r="AI488" s="163">
        <v>0</v>
      </c>
      <c r="AJ488" s="163">
        <v>0</v>
      </c>
      <c r="AK488" s="163">
        <v>0</v>
      </c>
      <c r="AL488" s="169">
        <v>0</v>
      </c>
      <c r="AM488" s="163">
        <v>0</v>
      </c>
      <c r="AN488" s="163">
        <v>0</v>
      </c>
      <c r="AO488" s="169">
        <v>0</v>
      </c>
      <c r="AP488" s="163">
        <v>0</v>
      </c>
      <c r="AQ488" s="163">
        <v>0</v>
      </c>
      <c r="AR488" s="163">
        <v>0</v>
      </c>
    </row>
    <row r="489" spans="1:44" s="162" customFormat="1" ht="36" customHeight="1" x14ac:dyDescent="0.25">
      <c r="A489" s="162">
        <v>1</v>
      </c>
      <c r="B489" s="165">
        <v>419</v>
      </c>
      <c r="C489" s="155" t="s">
        <v>1211</v>
      </c>
      <c r="D489" s="157">
        <v>1928</v>
      </c>
      <c r="E489" s="157"/>
      <c r="F489" s="166" t="s">
        <v>261</v>
      </c>
      <c r="G489" s="157">
        <v>3</v>
      </c>
      <c r="H489" s="157" t="s">
        <v>305</v>
      </c>
      <c r="I489" s="161">
        <v>1739</v>
      </c>
      <c r="J489" s="161">
        <v>1665.2</v>
      </c>
      <c r="K489" s="161">
        <v>998.7</v>
      </c>
      <c r="L489" s="167">
        <v>235</v>
      </c>
      <c r="M489" s="157" t="s">
        <v>259</v>
      </c>
      <c r="N489" s="157" t="s">
        <v>263</v>
      </c>
      <c r="O489" s="160" t="s">
        <v>281</v>
      </c>
      <c r="P489" s="161">
        <v>29614.32</v>
      </c>
      <c r="Q489" s="161">
        <v>0</v>
      </c>
      <c r="R489" s="161">
        <v>0</v>
      </c>
      <c r="S489" s="161">
        <v>29614.32</v>
      </c>
      <c r="T489" s="161">
        <v>17.029511213340999</v>
      </c>
      <c r="U489" s="161">
        <v>17.029511213340999</v>
      </c>
      <c r="V489" s="168">
        <v>17.029511213340999</v>
      </c>
      <c r="W489" s="168">
        <v>0</v>
      </c>
      <c r="X489" s="168">
        <f t="shared" si="83"/>
        <v>0</v>
      </c>
      <c r="Y489" s="163">
        <v>0</v>
      </c>
      <c r="Z489" s="163">
        <v>0</v>
      </c>
      <c r="AA489" s="163">
        <v>0</v>
      </c>
      <c r="AB489" s="163">
        <v>0</v>
      </c>
      <c r="AC489" s="163">
        <v>0</v>
      </c>
      <c r="AD489" s="163">
        <v>0</v>
      </c>
      <c r="AE489" s="163">
        <v>0</v>
      </c>
      <c r="AF489" s="169">
        <v>0</v>
      </c>
      <c r="AG489" s="163">
        <v>0</v>
      </c>
      <c r="AH489" s="163">
        <v>0</v>
      </c>
      <c r="AI489" s="163">
        <v>0</v>
      </c>
      <c r="AJ489" s="163">
        <v>0</v>
      </c>
      <c r="AK489" s="163">
        <v>0</v>
      </c>
      <c r="AL489" s="169">
        <v>0</v>
      </c>
      <c r="AM489" s="163">
        <v>0</v>
      </c>
      <c r="AN489" s="163">
        <v>0</v>
      </c>
      <c r="AO489" s="169">
        <v>0</v>
      </c>
      <c r="AP489" s="163">
        <v>0</v>
      </c>
      <c r="AQ489" s="163">
        <v>0</v>
      </c>
      <c r="AR489" s="163">
        <v>0</v>
      </c>
    </row>
    <row r="490" spans="1:44" s="162" customFormat="1" ht="36" customHeight="1" x14ac:dyDescent="0.25">
      <c r="A490" s="162">
        <v>1</v>
      </c>
      <c r="B490" s="165">
        <v>420</v>
      </c>
      <c r="C490" s="155" t="s">
        <v>1212</v>
      </c>
      <c r="D490" s="157">
        <v>1962</v>
      </c>
      <c r="E490" s="157"/>
      <c r="F490" s="166" t="s">
        <v>261</v>
      </c>
      <c r="G490" s="157">
        <v>3</v>
      </c>
      <c r="H490" s="157" t="s">
        <v>305</v>
      </c>
      <c r="I490" s="161">
        <v>1520.4</v>
      </c>
      <c r="J490" s="161">
        <v>1093.04</v>
      </c>
      <c r="K490" s="161">
        <v>903.54</v>
      </c>
      <c r="L490" s="167">
        <v>135</v>
      </c>
      <c r="M490" s="157" t="s">
        <v>259</v>
      </c>
      <c r="N490" s="157" t="s">
        <v>263</v>
      </c>
      <c r="O490" s="160" t="s">
        <v>1290</v>
      </c>
      <c r="P490" s="161">
        <v>3373126.15</v>
      </c>
      <c r="Q490" s="161">
        <v>0</v>
      </c>
      <c r="R490" s="161">
        <v>0</v>
      </c>
      <c r="S490" s="161">
        <v>3373126.15</v>
      </c>
      <c r="T490" s="161">
        <v>2218.5781044461983</v>
      </c>
      <c r="U490" s="161">
        <v>4899.7387050776115</v>
      </c>
      <c r="V490" s="168">
        <v>4899.7387050776115</v>
      </c>
      <c r="W490" s="168">
        <v>2681.1606006314132</v>
      </c>
      <c r="X490" s="168">
        <f t="shared" si="83"/>
        <v>2681.1606006314132</v>
      </c>
      <c r="Y490" s="163">
        <v>0</v>
      </c>
      <c r="Z490" s="163">
        <v>0</v>
      </c>
      <c r="AA490" s="163">
        <v>0</v>
      </c>
      <c r="AB490" s="163">
        <v>0</v>
      </c>
      <c r="AC490" s="163">
        <v>0</v>
      </c>
      <c r="AD490" s="163">
        <v>0</v>
      </c>
      <c r="AE490" s="163">
        <v>0</v>
      </c>
      <c r="AF490" s="169">
        <v>0</v>
      </c>
      <c r="AG490" s="163">
        <v>835.43</v>
      </c>
      <c r="AH490" s="169">
        <f t="shared" ref="AH490:AH491" si="85">8917.04*AG490/I490</f>
        <v>4899.7387050776115</v>
      </c>
      <c r="AI490" s="163">
        <v>0</v>
      </c>
      <c r="AJ490" s="163">
        <v>0</v>
      </c>
      <c r="AK490" s="163">
        <v>0</v>
      </c>
      <c r="AL490" s="169">
        <v>0</v>
      </c>
      <c r="AM490" s="163">
        <v>0</v>
      </c>
      <c r="AN490" s="163">
        <v>0</v>
      </c>
      <c r="AO490" s="169">
        <v>0</v>
      </c>
      <c r="AP490" s="163">
        <v>0</v>
      </c>
      <c r="AQ490" s="163">
        <v>0</v>
      </c>
      <c r="AR490" s="163">
        <v>0</v>
      </c>
    </row>
    <row r="491" spans="1:44" s="162" customFormat="1" ht="36" customHeight="1" x14ac:dyDescent="0.25">
      <c r="A491" s="162">
        <v>1</v>
      </c>
      <c r="B491" s="165">
        <v>421</v>
      </c>
      <c r="C491" s="155" t="s">
        <v>1213</v>
      </c>
      <c r="D491" s="157">
        <v>1970</v>
      </c>
      <c r="E491" s="157"/>
      <c r="F491" s="166" t="s">
        <v>261</v>
      </c>
      <c r="G491" s="157">
        <v>5</v>
      </c>
      <c r="H491" s="157" t="s">
        <v>363</v>
      </c>
      <c r="I491" s="161">
        <v>7885.15</v>
      </c>
      <c r="J491" s="161">
        <v>4459.3599999999997</v>
      </c>
      <c r="K491" s="161">
        <v>4459.3599999999997</v>
      </c>
      <c r="L491" s="167">
        <v>224</v>
      </c>
      <c r="M491" s="157" t="s">
        <v>259</v>
      </c>
      <c r="N491" s="157" t="s">
        <v>263</v>
      </c>
      <c r="O491" s="160" t="s">
        <v>1291</v>
      </c>
      <c r="P491" s="161">
        <v>5805618.4400000004</v>
      </c>
      <c r="Q491" s="161">
        <v>0</v>
      </c>
      <c r="R491" s="161">
        <v>0</v>
      </c>
      <c r="S491" s="161">
        <v>5805618.4400000004</v>
      </c>
      <c r="T491" s="161">
        <v>736.27241587033859</v>
      </c>
      <c r="U491" s="161">
        <v>1598.1383902652456</v>
      </c>
      <c r="V491" s="168">
        <v>1598.1383902652456</v>
      </c>
      <c r="W491" s="168">
        <v>861.86597439490697</v>
      </c>
      <c r="X491" s="168">
        <f t="shared" si="83"/>
        <v>861.86597439490697</v>
      </c>
      <c r="Y491" s="163">
        <v>0</v>
      </c>
      <c r="Z491" s="163">
        <v>0</v>
      </c>
      <c r="AA491" s="163">
        <v>0</v>
      </c>
      <c r="AB491" s="163">
        <v>0</v>
      </c>
      <c r="AC491" s="163">
        <v>0</v>
      </c>
      <c r="AD491" s="163">
        <v>0</v>
      </c>
      <c r="AE491" s="163">
        <v>0</v>
      </c>
      <c r="AF491" s="169">
        <v>0</v>
      </c>
      <c r="AG491" s="163">
        <v>1413.2</v>
      </c>
      <c r="AH491" s="169">
        <f t="shared" si="85"/>
        <v>1598.1383902652456</v>
      </c>
      <c r="AI491" s="163">
        <v>0</v>
      </c>
      <c r="AJ491" s="163">
        <v>0</v>
      </c>
      <c r="AK491" s="163">
        <v>0</v>
      </c>
      <c r="AL491" s="169">
        <v>0</v>
      </c>
      <c r="AM491" s="163">
        <v>0</v>
      </c>
      <c r="AN491" s="163">
        <v>0</v>
      </c>
      <c r="AO491" s="169">
        <v>0</v>
      </c>
      <c r="AP491" s="163">
        <v>0</v>
      </c>
      <c r="AQ491" s="163">
        <v>0</v>
      </c>
      <c r="AR491" s="163">
        <v>0</v>
      </c>
    </row>
    <row r="492" spans="1:44" s="162" customFormat="1" ht="36" customHeight="1" x14ac:dyDescent="0.25">
      <c r="A492" s="162">
        <v>1</v>
      </c>
      <c r="B492" s="165">
        <v>422</v>
      </c>
      <c r="C492" s="155" t="s">
        <v>163</v>
      </c>
      <c r="D492" s="157">
        <v>1966</v>
      </c>
      <c r="E492" s="157"/>
      <c r="F492" s="166" t="s">
        <v>261</v>
      </c>
      <c r="G492" s="157">
        <v>4</v>
      </c>
      <c r="H492" s="157" t="s">
        <v>296</v>
      </c>
      <c r="I492" s="161">
        <v>1285.3</v>
      </c>
      <c r="J492" s="161">
        <v>836.8</v>
      </c>
      <c r="K492" s="161">
        <v>836.8</v>
      </c>
      <c r="L492" s="167">
        <v>76</v>
      </c>
      <c r="M492" s="157" t="s">
        <v>259</v>
      </c>
      <c r="N492" s="157" t="s">
        <v>284</v>
      </c>
      <c r="O492" s="160" t="s">
        <v>293</v>
      </c>
      <c r="P492" s="161">
        <v>303399.58999999997</v>
      </c>
      <c r="Q492" s="161">
        <v>0</v>
      </c>
      <c r="R492" s="161">
        <v>0</v>
      </c>
      <c r="S492" s="161">
        <v>303399.58999999997</v>
      </c>
      <c r="T492" s="161">
        <v>236.05352057885318</v>
      </c>
      <c r="U492" s="161">
        <v>3168.0843056095855</v>
      </c>
      <c r="V492" s="168">
        <v>3168.0843056095855</v>
      </c>
      <c r="W492" s="168">
        <v>2932.0307850307322</v>
      </c>
      <c r="X492" s="168">
        <f t="shared" si="83"/>
        <v>2932.0307850307322</v>
      </c>
      <c r="Y492" s="163">
        <v>0</v>
      </c>
      <c r="Z492" s="163">
        <v>0</v>
      </c>
      <c r="AA492" s="163">
        <v>0</v>
      </c>
      <c r="AB492" s="163">
        <v>0</v>
      </c>
      <c r="AC492" s="163">
        <v>0</v>
      </c>
      <c r="AD492" s="163">
        <v>0</v>
      </c>
      <c r="AE492" s="163">
        <v>0</v>
      </c>
      <c r="AF492" s="169">
        <v>0</v>
      </c>
      <c r="AG492" s="163">
        <v>0</v>
      </c>
      <c r="AH492" s="163">
        <v>0</v>
      </c>
      <c r="AI492" s="163">
        <v>459.05</v>
      </c>
      <c r="AJ492" s="169">
        <f>8870.36*AI492/I492</f>
        <v>3168.0843056095855</v>
      </c>
      <c r="AK492" s="163">
        <v>0</v>
      </c>
      <c r="AL492" s="169">
        <v>0</v>
      </c>
      <c r="AM492" s="163">
        <v>0</v>
      </c>
      <c r="AN492" s="163">
        <v>0</v>
      </c>
      <c r="AO492" s="169">
        <v>0</v>
      </c>
      <c r="AP492" s="163">
        <v>0</v>
      </c>
      <c r="AQ492" s="163">
        <v>0</v>
      </c>
      <c r="AR492" s="163">
        <v>0</v>
      </c>
    </row>
    <row r="493" spans="1:44" s="162" customFormat="1" ht="36" customHeight="1" x14ac:dyDescent="0.25">
      <c r="A493" s="162">
        <v>1</v>
      </c>
      <c r="B493" s="165">
        <v>423</v>
      </c>
      <c r="C493" s="155" t="s">
        <v>1235</v>
      </c>
      <c r="D493" s="157">
        <v>1983</v>
      </c>
      <c r="E493" s="157"/>
      <c r="F493" s="166" t="s">
        <v>261</v>
      </c>
      <c r="G493" s="157">
        <v>5</v>
      </c>
      <c r="H493" s="157" t="s">
        <v>363</v>
      </c>
      <c r="I493" s="161">
        <v>7249.68</v>
      </c>
      <c r="J493" s="161">
        <v>4525.2</v>
      </c>
      <c r="K493" s="161">
        <v>4525.2</v>
      </c>
      <c r="L493" s="167">
        <v>200</v>
      </c>
      <c r="M493" s="157" t="s">
        <v>259</v>
      </c>
      <c r="N493" s="157" t="s">
        <v>334</v>
      </c>
      <c r="O493" s="160" t="s">
        <v>1310</v>
      </c>
      <c r="P493" s="161">
        <v>1018204.83</v>
      </c>
      <c r="Q493" s="161">
        <v>0</v>
      </c>
      <c r="R493" s="161">
        <v>0</v>
      </c>
      <c r="S493" s="161">
        <v>1018204.83</v>
      </c>
      <c r="T493" s="161">
        <v>140.44824461217598</v>
      </c>
      <c r="U493" s="161">
        <v>3259.66</v>
      </c>
      <c r="V493" s="168">
        <v>3259.66</v>
      </c>
      <c r="W493" s="168">
        <v>3119.2117553878238</v>
      </c>
      <c r="X493" s="168">
        <f t="shared" si="83"/>
        <v>3119.2117553878238</v>
      </c>
      <c r="Y493" s="163">
        <v>0</v>
      </c>
      <c r="Z493" s="163">
        <v>0</v>
      </c>
      <c r="AA493" s="163">
        <v>3259.66</v>
      </c>
      <c r="AB493" s="163">
        <v>0</v>
      </c>
      <c r="AC493" s="163">
        <v>0</v>
      </c>
      <c r="AD493" s="163">
        <v>0</v>
      </c>
      <c r="AE493" s="163">
        <v>0</v>
      </c>
      <c r="AF493" s="169">
        <v>0</v>
      </c>
      <c r="AG493" s="163">
        <v>0</v>
      </c>
      <c r="AH493" s="163">
        <v>0</v>
      </c>
      <c r="AI493" s="163">
        <v>0</v>
      </c>
      <c r="AJ493" s="163">
        <v>0</v>
      </c>
      <c r="AK493" s="163">
        <v>0</v>
      </c>
      <c r="AL493" s="169">
        <v>0</v>
      </c>
      <c r="AM493" s="163">
        <v>0</v>
      </c>
      <c r="AN493" s="163">
        <v>0</v>
      </c>
      <c r="AO493" s="169">
        <v>0</v>
      </c>
      <c r="AP493" s="163">
        <v>0</v>
      </c>
      <c r="AQ493" s="163">
        <v>0</v>
      </c>
      <c r="AR493" s="163">
        <v>0</v>
      </c>
    </row>
    <row r="494" spans="1:44" s="162" customFormat="1" ht="36" customHeight="1" x14ac:dyDescent="0.25">
      <c r="B494" s="155" t="s">
        <v>1209</v>
      </c>
      <c r="C494" s="155"/>
      <c r="D494" s="157" t="s">
        <v>855</v>
      </c>
      <c r="E494" s="157" t="s">
        <v>855</v>
      </c>
      <c r="F494" s="157" t="s">
        <v>855</v>
      </c>
      <c r="G494" s="157" t="s">
        <v>855</v>
      </c>
      <c r="H494" s="157" t="s">
        <v>855</v>
      </c>
      <c r="I494" s="158">
        <v>546.02</v>
      </c>
      <c r="J494" s="158">
        <v>546.02</v>
      </c>
      <c r="K494" s="158">
        <v>546.02</v>
      </c>
      <c r="L494" s="159">
        <v>20</v>
      </c>
      <c r="M494" s="157" t="s">
        <v>855</v>
      </c>
      <c r="N494" s="157" t="s">
        <v>855</v>
      </c>
      <c r="O494" s="160" t="s">
        <v>855</v>
      </c>
      <c r="P494" s="161">
        <v>1483737.75</v>
      </c>
      <c r="Q494" s="161">
        <v>0</v>
      </c>
      <c r="R494" s="161">
        <v>0</v>
      </c>
      <c r="S494" s="161">
        <v>1483737.75</v>
      </c>
      <c r="T494" s="161">
        <v>2717.368869272188</v>
      </c>
      <c r="U494" s="161">
        <v>7912.1949921248324</v>
      </c>
      <c r="Y494" s="163"/>
      <c r="Z494" s="163"/>
      <c r="AA494" s="163"/>
      <c r="AB494" s="163"/>
      <c r="AC494" s="163"/>
      <c r="AD494" s="163"/>
      <c r="AE494" s="163"/>
      <c r="AF494" s="163"/>
      <c r="AG494" s="163"/>
      <c r="AH494" s="163"/>
      <c r="AI494" s="163"/>
      <c r="AJ494" s="163"/>
      <c r="AK494" s="163"/>
      <c r="AL494" s="163"/>
      <c r="AM494" s="163"/>
      <c r="AN494" s="163"/>
      <c r="AO494" s="163"/>
      <c r="AP494" s="163"/>
      <c r="AQ494" s="163"/>
      <c r="AR494" s="163"/>
    </row>
    <row r="495" spans="1:44" s="162" customFormat="1" ht="36" customHeight="1" x14ac:dyDescent="0.25">
      <c r="A495" s="162">
        <v>1</v>
      </c>
      <c r="B495" s="165">
        <v>424</v>
      </c>
      <c r="C495" s="155" t="s">
        <v>1210</v>
      </c>
      <c r="D495" s="157">
        <v>1976</v>
      </c>
      <c r="E495" s="157"/>
      <c r="F495" s="166" t="s">
        <v>261</v>
      </c>
      <c r="G495" s="157">
        <v>2</v>
      </c>
      <c r="H495" s="157" t="s">
        <v>296</v>
      </c>
      <c r="I495" s="161">
        <v>546.02</v>
      </c>
      <c r="J495" s="161">
        <v>546.02</v>
      </c>
      <c r="K495" s="161">
        <v>546.02</v>
      </c>
      <c r="L495" s="167">
        <v>20</v>
      </c>
      <c r="M495" s="157" t="s">
        <v>259</v>
      </c>
      <c r="N495" s="157" t="s">
        <v>263</v>
      </c>
      <c r="O495" s="160" t="s">
        <v>281</v>
      </c>
      <c r="P495" s="161">
        <v>1483737.75</v>
      </c>
      <c r="Q495" s="161">
        <v>0</v>
      </c>
      <c r="R495" s="161">
        <v>0</v>
      </c>
      <c r="S495" s="161">
        <v>1483737.75</v>
      </c>
      <c r="T495" s="161">
        <v>2717.368869272188</v>
      </c>
      <c r="U495" s="161">
        <v>7912.1949921248324</v>
      </c>
      <c r="V495" s="168">
        <v>7912.1949921248324</v>
      </c>
      <c r="W495" s="168">
        <v>5194.8261228526444</v>
      </c>
      <c r="X495" s="168">
        <f>U495-T495</f>
        <v>5194.8261228526444</v>
      </c>
      <c r="Y495" s="163">
        <v>0</v>
      </c>
      <c r="Z495" s="163">
        <v>0</v>
      </c>
      <c r="AA495" s="163">
        <v>0</v>
      </c>
      <c r="AB495" s="163">
        <v>0</v>
      </c>
      <c r="AC495" s="163">
        <v>0</v>
      </c>
      <c r="AD495" s="163">
        <v>0</v>
      </c>
      <c r="AE495" s="163">
        <v>0</v>
      </c>
      <c r="AF495" s="169">
        <v>0</v>
      </c>
      <c r="AG495" s="163">
        <v>484.49</v>
      </c>
      <c r="AH495" s="169">
        <f>8917.04*AG495/I495</f>
        <v>7912.1949921248324</v>
      </c>
      <c r="AI495" s="163">
        <v>0</v>
      </c>
      <c r="AJ495" s="163">
        <v>0</v>
      </c>
      <c r="AK495" s="163">
        <v>0</v>
      </c>
      <c r="AL495" s="169">
        <v>0</v>
      </c>
      <c r="AM495" s="163">
        <v>0</v>
      </c>
      <c r="AN495" s="163">
        <v>0</v>
      </c>
      <c r="AO495" s="169">
        <v>0</v>
      </c>
      <c r="AP495" s="163">
        <v>0</v>
      </c>
      <c r="AQ495" s="163">
        <v>0</v>
      </c>
      <c r="AR495" s="163">
        <v>0</v>
      </c>
    </row>
    <row r="496" spans="1:44" s="162" customFormat="1" ht="36" customHeight="1" x14ac:dyDescent="0.25">
      <c r="B496" s="155" t="s">
        <v>1011</v>
      </c>
      <c r="C496" s="155"/>
      <c r="D496" s="157" t="s">
        <v>855</v>
      </c>
      <c r="E496" s="157" t="s">
        <v>855</v>
      </c>
      <c r="F496" s="157" t="s">
        <v>855</v>
      </c>
      <c r="G496" s="157" t="s">
        <v>855</v>
      </c>
      <c r="H496" s="157" t="s">
        <v>855</v>
      </c>
      <c r="I496" s="158">
        <v>1598.9</v>
      </c>
      <c r="J496" s="158">
        <v>874</v>
      </c>
      <c r="K496" s="158">
        <v>874</v>
      </c>
      <c r="L496" s="159">
        <v>38</v>
      </c>
      <c r="M496" s="157" t="s">
        <v>855</v>
      </c>
      <c r="N496" s="157" t="s">
        <v>855</v>
      </c>
      <c r="O496" s="160" t="s">
        <v>855</v>
      </c>
      <c r="P496" s="161">
        <v>446142.85</v>
      </c>
      <c r="Q496" s="161">
        <v>0</v>
      </c>
      <c r="R496" s="161">
        <v>0</v>
      </c>
      <c r="S496" s="161">
        <v>446142.85</v>
      </c>
      <c r="T496" s="161">
        <v>279.03111514165988</v>
      </c>
      <c r="U496" s="161">
        <v>279.03111514165988</v>
      </c>
      <c r="Y496" s="163"/>
      <c r="Z496" s="163"/>
      <c r="AA496" s="163"/>
      <c r="AB496" s="163"/>
      <c r="AC496" s="163"/>
      <c r="AD496" s="163"/>
      <c r="AE496" s="163"/>
      <c r="AF496" s="163"/>
      <c r="AG496" s="163"/>
      <c r="AH496" s="163"/>
      <c r="AI496" s="163"/>
      <c r="AJ496" s="163"/>
      <c r="AK496" s="163"/>
      <c r="AL496" s="163"/>
      <c r="AM496" s="163"/>
      <c r="AN496" s="163"/>
      <c r="AO496" s="163"/>
      <c r="AP496" s="163"/>
      <c r="AQ496" s="163"/>
      <c r="AR496" s="163"/>
    </row>
    <row r="497" spans="1:44" s="162" customFormat="1" ht="36" customHeight="1" x14ac:dyDescent="0.25">
      <c r="A497" s="162">
        <v>1</v>
      </c>
      <c r="B497" s="165">
        <v>425</v>
      </c>
      <c r="C497" s="155" t="s">
        <v>999</v>
      </c>
      <c r="D497" s="157">
        <v>1974</v>
      </c>
      <c r="E497" s="157"/>
      <c r="F497" s="166" t="s">
        <v>261</v>
      </c>
      <c r="G497" s="157">
        <v>2</v>
      </c>
      <c r="H497" s="157" t="s">
        <v>305</v>
      </c>
      <c r="I497" s="161">
        <v>1598.9</v>
      </c>
      <c r="J497" s="161">
        <v>874</v>
      </c>
      <c r="K497" s="161">
        <v>874</v>
      </c>
      <c r="L497" s="167">
        <v>38</v>
      </c>
      <c r="M497" s="157" t="s">
        <v>259</v>
      </c>
      <c r="N497" s="157" t="s">
        <v>263</v>
      </c>
      <c r="O497" s="160" t="s">
        <v>287</v>
      </c>
      <c r="P497" s="161">
        <v>446142.85</v>
      </c>
      <c r="Q497" s="161">
        <v>0</v>
      </c>
      <c r="R497" s="161">
        <v>0</v>
      </c>
      <c r="S497" s="161">
        <v>446142.85</v>
      </c>
      <c r="T497" s="161">
        <v>279.03111514165988</v>
      </c>
      <c r="U497" s="161">
        <v>279.03111514165988</v>
      </c>
      <c r="V497" s="168">
        <v>279.03111514165988</v>
      </c>
      <c r="W497" s="168">
        <v>0</v>
      </c>
      <c r="X497" s="168">
        <f>U497-T497</f>
        <v>0</v>
      </c>
      <c r="Y497" s="163">
        <v>0</v>
      </c>
      <c r="Z497" s="163">
        <v>0</v>
      </c>
      <c r="AA497" s="163">
        <v>0</v>
      </c>
      <c r="AB497" s="163">
        <v>0</v>
      </c>
      <c r="AC497" s="163">
        <v>0</v>
      </c>
      <c r="AD497" s="163">
        <v>0</v>
      </c>
      <c r="AE497" s="163">
        <v>0</v>
      </c>
      <c r="AF497" s="169">
        <v>0</v>
      </c>
      <c r="AG497" s="163">
        <v>0</v>
      </c>
      <c r="AH497" s="163">
        <v>0</v>
      </c>
      <c r="AI497" s="163">
        <v>0</v>
      </c>
      <c r="AJ497" s="163">
        <v>0</v>
      </c>
      <c r="AK497" s="163">
        <v>53.53</v>
      </c>
      <c r="AL497" s="169">
        <f>7048.18*AK497/I497</f>
        <v>235.9679000562887</v>
      </c>
      <c r="AM497" s="163">
        <v>0</v>
      </c>
      <c r="AN497" s="163">
        <v>0</v>
      </c>
      <c r="AO497" s="169">
        <v>0</v>
      </c>
      <c r="AP497" s="163">
        <v>0</v>
      </c>
      <c r="AQ497" s="163">
        <v>0</v>
      </c>
      <c r="AR497" s="163">
        <v>0</v>
      </c>
    </row>
    <row r="498" spans="1:44" s="162" customFormat="1" ht="36" customHeight="1" x14ac:dyDescent="0.25">
      <c r="B498" s="155" t="s">
        <v>847</v>
      </c>
      <c r="C498" s="170"/>
      <c r="D498" s="157" t="s">
        <v>855</v>
      </c>
      <c r="E498" s="157" t="s">
        <v>855</v>
      </c>
      <c r="F498" s="157" t="s">
        <v>855</v>
      </c>
      <c r="G498" s="157" t="s">
        <v>855</v>
      </c>
      <c r="H498" s="157" t="s">
        <v>855</v>
      </c>
      <c r="I498" s="158">
        <v>9103.2800000000007</v>
      </c>
      <c r="J498" s="158">
        <v>6597.92</v>
      </c>
      <c r="K498" s="158">
        <v>6581.6</v>
      </c>
      <c r="L498" s="159">
        <v>365</v>
      </c>
      <c r="M498" s="157" t="s">
        <v>855</v>
      </c>
      <c r="N498" s="157" t="s">
        <v>855</v>
      </c>
      <c r="O498" s="160" t="s">
        <v>855</v>
      </c>
      <c r="P498" s="161">
        <v>3380450.98</v>
      </c>
      <c r="Q498" s="161">
        <v>0</v>
      </c>
      <c r="R498" s="161">
        <v>0</v>
      </c>
      <c r="S498" s="161">
        <v>3380450.98</v>
      </c>
      <c r="T498" s="161">
        <v>371.34428250037348</v>
      </c>
      <c r="U498" s="161">
        <v>1204.9885049088359</v>
      </c>
      <c r="Y498" s="163"/>
      <c r="Z498" s="163"/>
      <c r="AA498" s="163"/>
      <c r="AB498" s="163"/>
      <c r="AC498" s="163"/>
      <c r="AD498" s="163"/>
      <c r="AE498" s="163"/>
      <c r="AF498" s="163"/>
      <c r="AG498" s="163"/>
      <c r="AH498" s="163"/>
      <c r="AI498" s="163"/>
      <c r="AJ498" s="163"/>
      <c r="AK498" s="163"/>
      <c r="AL498" s="163"/>
      <c r="AM498" s="163"/>
      <c r="AN498" s="163"/>
      <c r="AO498" s="163"/>
      <c r="AP498" s="163"/>
      <c r="AQ498" s="163"/>
      <c r="AR498" s="163"/>
    </row>
    <row r="499" spans="1:44" s="162" customFormat="1" ht="36" customHeight="1" x14ac:dyDescent="0.25">
      <c r="A499" s="162">
        <v>1</v>
      </c>
      <c r="B499" s="165">
        <v>426</v>
      </c>
      <c r="C499" s="155" t="s">
        <v>1624</v>
      </c>
      <c r="D499" s="157">
        <v>1978</v>
      </c>
      <c r="E499" s="157"/>
      <c r="F499" s="166" t="s">
        <v>311</v>
      </c>
      <c r="G499" s="157">
        <v>3</v>
      </c>
      <c r="H499" s="157" t="s">
        <v>2190</v>
      </c>
      <c r="I499" s="158">
        <v>3214.48</v>
      </c>
      <c r="J499" s="158">
        <v>1869.92</v>
      </c>
      <c r="K499" s="158">
        <v>1853.6</v>
      </c>
      <c r="L499" s="167">
        <v>124</v>
      </c>
      <c r="M499" s="157" t="s">
        <v>259</v>
      </c>
      <c r="N499" s="157" t="s">
        <v>260</v>
      </c>
      <c r="O499" s="160" t="s">
        <v>262</v>
      </c>
      <c r="P499" s="161">
        <v>824971.76</v>
      </c>
      <c r="Q499" s="161">
        <v>0</v>
      </c>
      <c r="R499" s="161">
        <v>0</v>
      </c>
      <c r="S499" s="161">
        <v>824971.76</v>
      </c>
      <c r="T499" s="161">
        <v>256.6423682835171</v>
      </c>
      <c r="U499" s="161">
        <v>568.67462233393894</v>
      </c>
      <c r="V499" s="168">
        <v>568.67462233393894</v>
      </c>
      <c r="W499" s="168">
        <v>312.03225405042184</v>
      </c>
      <c r="X499" s="168">
        <f t="shared" ref="X499:X502" si="86">U499-T499</f>
        <v>312.03225405042184</v>
      </c>
      <c r="Y499" s="163">
        <v>0</v>
      </c>
      <c r="Z499" s="163">
        <v>0</v>
      </c>
      <c r="AA499" s="163">
        <v>0</v>
      </c>
      <c r="AB499" s="163">
        <v>0</v>
      </c>
      <c r="AC499" s="163">
        <v>0</v>
      </c>
      <c r="AD499" s="163">
        <v>0</v>
      </c>
      <c r="AE499" s="163">
        <v>0</v>
      </c>
      <c r="AF499" s="169">
        <v>0</v>
      </c>
      <c r="AG499" s="163">
        <v>205</v>
      </c>
      <c r="AH499" s="169">
        <f t="shared" ref="AH499:AH502" si="87">8917.04*AG499/I499</f>
        <v>568.67462233393894</v>
      </c>
      <c r="AI499" s="163">
        <v>0</v>
      </c>
      <c r="AJ499" s="163">
        <v>0</v>
      </c>
      <c r="AK499" s="163">
        <v>0</v>
      </c>
      <c r="AL499" s="169">
        <v>0</v>
      </c>
      <c r="AM499" s="163">
        <v>0</v>
      </c>
      <c r="AN499" s="163">
        <v>0</v>
      </c>
      <c r="AO499" s="169">
        <v>0</v>
      </c>
      <c r="AP499" s="163">
        <v>0</v>
      </c>
      <c r="AQ499" s="163">
        <v>0</v>
      </c>
      <c r="AR499" s="163">
        <v>0</v>
      </c>
    </row>
    <row r="500" spans="1:44" s="162" customFormat="1" ht="36" customHeight="1" x14ac:dyDescent="0.25">
      <c r="A500" s="162">
        <v>1</v>
      </c>
      <c r="B500" s="165">
        <v>427</v>
      </c>
      <c r="C500" s="155" t="s">
        <v>1625</v>
      </c>
      <c r="D500" s="157">
        <v>1980</v>
      </c>
      <c r="E500" s="157"/>
      <c r="F500" s="166" t="s">
        <v>311</v>
      </c>
      <c r="G500" s="157">
        <v>5</v>
      </c>
      <c r="H500" s="157" t="s">
        <v>296</v>
      </c>
      <c r="I500" s="158">
        <v>2143.8000000000002</v>
      </c>
      <c r="J500" s="158">
        <v>2143.8000000000002</v>
      </c>
      <c r="K500" s="158">
        <v>2143.8000000000002</v>
      </c>
      <c r="L500" s="167">
        <v>95</v>
      </c>
      <c r="M500" s="157" t="s">
        <v>259</v>
      </c>
      <c r="N500" s="157" t="s">
        <v>260</v>
      </c>
      <c r="O500" s="160" t="s">
        <v>262</v>
      </c>
      <c r="P500" s="161">
        <v>848636.41</v>
      </c>
      <c r="Q500" s="161">
        <v>0</v>
      </c>
      <c r="R500" s="161">
        <v>0</v>
      </c>
      <c r="S500" s="161">
        <v>848636.41</v>
      </c>
      <c r="T500" s="161">
        <v>395.85614796156358</v>
      </c>
      <c r="U500" s="161">
        <v>807.35024909040021</v>
      </c>
      <c r="V500" s="168">
        <v>807.35024909040021</v>
      </c>
      <c r="W500" s="168">
        <v>411.49410112883663</v>
      </c>
      <c r="X500" s="168">
        <f t="shared" si="86"/>
        <v>411.49410112883663</v>
      </c>
      <c r="Y500" s="163">
        <v>0</v>
      </c>
      <c r="Z500" s="163">
        <v>0</v>
      </c>
      <c r="AA500" s="163">
        <v>0</v>
      </c>
      <c r="AB500" s="163">
        <v>0</v>
      </c>
      <c r="AC500" s="163">
        <v>0</v>
      </c>
      <c r="AD500" s="163">
        <v>0</v>
      </c>
      <c r="AE500" s="163">
        <v>0</v>
      </c>
      <c r="AF500" s="169">
        <v>0</v>
      </c>
      <c r="AG500" s="163">
        <v>194.1</v>
      </c>
      <c r="AH500" s="169">
        <f t="shared" si="87"/>
        <v>807.35024909040021</v>
      </c>
      <c r="AI500" s="163">
        <v>0</v>
      </c>
      <c r="AJ500" s="163">
        <v>0</v>
      </c>
      <c r="AK500" s="163">
        <v>0</v>
      </c>
      <c r="AL500" s="169">
        <v>0</v>
      </c>
      <c r="AM500" s="163">
        <v>0</v>
      </c>
      <c r="AN500" s="163">
        <v>0</v>
      </c>
      <c r="AO500" s="169">
        <v>0</v>
      </c>
      <c r="AP500" s="163">
        <v>0</v>
      </c>
      <c r="AQ500" s="163">
        <v>0</v>
      </c>
      <c r="AR500" s="163">
        <v>0</v>
      </c>
    </row>
    <row r="501" spans="1:44" s="162" customFormat="1" ht="36" customHeight="1" x14ac:dyDescent="0.25">
      <c r="A501" s="162">
        <v>1</v>
      </c>
      <c r="B501" s="165">
        <v>428</v>
      </c>
      <c r="C501" s="155" t="s">
        <v>1626</v>
      </c>
      <c r="D501" s="157">
        <v>1982</v>
      </c>
      <c r="E501" s="157"/>
      <c r="F501" s="166" t="s">
        <v>311</v>
      </c>
      <c r="G501" s="157">
        <v>5</v>
      </c>
      <c r="H501" s="157" t="s">
        <v>305</v>
      </c>
      <c r="I501" s="158">
        <v>2319</v>
      </c>
      <c r="J501" s="158">
        <v>1158.2</v>
      </c>
      <c r="K501" s="158">
        <v>1158.2</v>
      </c>
      <c r="L501" s="167">
        <v>93</v>
      </c>
      <c r="M501" s="157" t="s">
        <v>259</v>
      </c>
      <c r="N501" s="157" t="s">
        <v>260</v>
      </c>
      <c r="O501" s="160" t="s">
        <v>262</v>
      </c>
      <c r="P501" s="161">
        <v>854226.54</v>
      </c>
      <c r="Q501" s="161">
        <v>0</v>
      </c>
      <c r="R501" s="161">
        <v>0</v>
      </c>
      <c r="S501" s="161">
        <v>854226.54</v>
      </c>
      <c r="T501" s="161">
        <v>368.35987063389393</v>
      </c>
      <c r="U501" s="161">
        <v>742.89440620957305</v>
      </c>
      <c r="V501" s="168">
        <v>742.89440620957305</v>
      </c>
      <c r="W501" s="168">
        <v>374.53453557567912</v>
      </c>
      <c r="X501" s="168">
        <f t="shared" si="86"/>
        <v>374.53453557567912</v>
      </c>
      <c r="Y501" s="163">
        <v>0</v>
      </c>
      <c r="Z501" s="163">
        <v>0</v>
      </c>
      <c r="AA501" s="163">
        <v>0</v>
      </c>
      <c r="AB501" s="163">
        <v>0</v>
      </c>
      <c r="AC501" s="163">
        <v>0</v>
      </c>
      <c r="AD501" s="163">
        <v>0</v>
      </c>
      <c r="AE501" s="163">
        <v>0</v>
      </c>
      <c r="AF501" s="169">
        <v>0</v>
      </c>
      <c r="AG501" s="163">
        <v>193.2</v>
      </c>
      <c r="AH501" s="169">
        <f t="shared" si="87"/>
        <v>742.89440620957305</v>
      </c>
      <c r="AI501" s="163">
        <v>0</v>
      </c>
      <c r="AJ501" s="163">
        <v>0</v>
      </c>
      <c r="AK501" s="163">
        <v>0</v>
      </c>
      <c r="AL501" s="169">
        <v>0</v>
      </c>
      <c r="AM501" s="163">
        <v>0</v>
      </c>
      <c r="AN501" s="163">
        <v>0</v>
      </c>
      <c r="AO501" s="169">
        <v>0</v>
      </c>
      <c r="AP501" s="163">
        <v>0</v>
      </c>
      <c r="AQ501" s="163">
        <v>0</v>
      </c>
      <c r="AR501" s="163">
        <v>0</v>
      </c>
    </row>
    <row r="502" spans="1:44" s="162" customFormat="1" ht="36" customHeight="1" x14ac:dyDescent="0.25">
      <c r="A502" s="162">
        <v>1</v>
      </c>
      <c r="B502" s="165">
        <v>429</v>
      </c>
      <c r="C502" s="155" t="s">
        <v>1623</v>
      </c>
      <c r="D502" s="157">
        <v>1983</v>
      </c>
      <c r="E502" s="157"/>
      <c r="F502" s="166" t="s">
        <v>311</v>
      </c>
      <c r="G502" s="157">
        <v>5</v>
      </c>
      <c r="H502" s="157" t="s">
        <v>296</v>
      </c>
      <c r="I502" s="158">
        <v>1426</v>
      </c>
      <c r="J502" s="158">
        <v>1426</v>
      </c>
      <c r="K502" s="158">
        <v>1426</v>
      </c>
      <c r="L502" s="167">
        <v>53</v>
      </c>
      <c r="M502" s="157" t="s">
        <v>259</v>
      </c>
      <c r="N502" s="157" t="s">
        <v>260</v>
      </c>
      <c r="O502" s="160" t="s">
        <v>262</v>
      </c>
      <c r="P502" s="161">
        <v>852616.27</v>
      </c>
      <c r="Q502" s="161">
        <v>0</v>
      </c>
      <c r="R502" s="161">
        <v>0</v>
      </c>
      <c r="S502" s="161">
        <v>852616.27</v>
      </c>
      <c r="T502" s="161">
        <v>597.90762272089762</v>
      </c>
      <c r="U502" s="161">
        <v>1204.9885049088359</v>
      </c>
      <c r="V502" s="168">
        <v>1204.9885049088359</v>
      </c>
      <c r="W502" s="168">
        <v>607.0808821879383</v>
      </c>
      <c r="X502" s="168">
        <f t="shared" si="86"/>
        <v>607.0808821879383</v>
      </c>
      <c r="Y502" s="163">
        <v>0</v>
      </c>
      <c r="Z502" s="163">
        <v>0</v>
      </c>
      <c r="AA502" s="163">
        <v>0</v>
      </c>
      <c r="AB502" s="163">
        <v>0</v>
      </c>
      <c r="AC502" s="163">
        <v>0</v>
      </c>
      <c r="AD502" s="163">
        <v>0</v>
      </c>
      <c r="AE502" s="163">
        <v>0</v>
      </c>
      <c r="AF502" s="169">
        <v>0</v>
      </c>
      <c r="AG502" s="163">
        <v>192.7</v>
      </c>
      <c r="AH502" s="169">
        <f t="shared" si="87"/>
        <v>1204.9885049088359</v>
      </c>
      <c r="AI502" s="163">
        <v>0</v>
      </c>
      <c r="AJ502" s="163">
        <v>0</v>
      </c>
      <c r="AK502" s="163">
        <v>0</v>
      </c>
      <c r="AL502" s="169">
        <v>0</v>
      </c>
      <c r="AM502" s="163">
        <v>0</v>
      </c>
      <c r="AN502" s="163">
        <v>0</v>
      </c>
      <c r="AO502" s="169">
        <v>0</v>
      </c>
      <c r="AP502" s="163">
        <v>0</v>
      </c>
      <c r="AQ502" s="163">
        <v>0</v>
      </c>
      <c r="AR502" s="163">
        <v>0</v>
      </c>
    </row>
    <row r="503" spans="1:44" s="162" customFormat="1" ht="36" customHeight="1" x14ac:dyDescent="0.25">
      <c r="B503" s="155" t="s">
        <v>819</v>
      </c>
      <c r="C503" s="170"/>
      <c r="D503" s="157" t="s">
        <v>855</v>
      </c>
      <c r="E503" s="157" t="s">
        <v>855</v>
      </c>
      <c r="F503" s="157" t="s">
        <v>855</v>
      </c>
      <c r="G503" s="157" t="s">
        <v>855</v>
      </c>
      <c r="H503" s="157" t="s">
        <v>855</v>
      </c>
      <c r="I503" s="158">
        <v>2977.1</v>
      </c>
      <c r="J503" s="158">
        <v>2780.3</v>
      </c>
      <c r="K503" s="158">
        <v>2727.3</v>
      </c>
      <c r="L503" s="159">
        <v>125</v>
      </c>
      <c r="M503" s="157" t="s">
        <v>855</v>
      </c>
      <c r="N503" s="157" t="s">
        <v>855</v>
      </c>
      <c r="O503" s="160" t="s">
        <v>855</v>
      </c>
      <c r="P503" s="161">
        <v>7738017.7799999993</v>
      </c>
      <c r="Q503" s="161">
        <v>0</v>
      </c>
      <c r="R503" s="161">
        <v>0</v>
      </c>
      <c r="S503" s="161">
        <v>7738017.7799999993</v>
      </c>
      <c r="T503" s="161">
        <v>2599.179664774445</v>
      </c>
      <c r="U503" s="161">
        <v>8968.0806274201987</v>
      </c>
      <c r="Y503" s="163"/>
      <c r="Z503" s="163"/>
      <c r="AA503" s="163"/>
      <c r="AB503" s="163"/>
      <c r="AC503" s="163"/>
      <c r="AD503" s="163"/>
      <c r="AE503" s="163"/>
      <c r="AF503" s="163"/>
      <c r="AG503" s="163"/>
      <c r="AH503" s="163"/>
      <c r="AI503" s="163"/>
      <c r="AJ503" s="163"/>
      <c r="AK503" s="163"/>
      <c r="AL503" s="163"/>
      <c r="AM503" s="163"/>
      <c r="AN503" s="163"/>
      <c r="AO503" s="163"/>
      <c r="AP503" s="163"/>
      <c r="AQ503" s="163"/>
      <c r="AR503" s="163"/>
    </row>
    <row r="504" spans="1:44" s="162" customFormat="1" ht="36" customHeight="1" x14ac:dyDescent="0.25">
      <c r="A504" s="162">
        <v>1</v>
      </c>
      <c r="B504" s="165">
        <v>430</v>
      </c>
      <c r="C504" s="155" t="s">
        <v>88</v>
      </c>
      <c r="D504" s="157">
        <v>1969</v>
      </c>
      <c r="E504" s="157"/>
      <c r="F504" s="166" t="s">
        <v>261</v>
      </c>
      <c r="G504" s="157">
        <v>2</v>
      </c>
      <c r="H504" s="157" t="s">
        <v>296</v>
      </c>
      <c r="I504" s="161">
        <v>773.4</v>
      </c>
      <c r="J504" s="161">
        <v>714.5</v>
      </c>
      <c r="K504" s="161">
        <v>714.5</v>
      </c>
      <c r="L504" s="167">
        <v>41</v>
      </c>
      <c r="M504" s="157" t="s">
        <v>259</v>
      </c>
      <c r="N504" s="157" t="s">
        <v>263</v>
      </c>
      <c r="O504" s="160" t="s">
        <v>273</v>
      </c>
      <c r="P504" s="161">
        <v>2421334.88</v>
      </c>
      <c r="Q504" s="161">
        <v>0</v>
      </c>
      <c r="R504" s="161">
        <v>0</v>
      </c>
      <c r="S504" s="161">
        <v>2421334.88</v>
      </c>
      <c r="T504" s="161">
        <v>3130.7665890871476</v>
      </c>
      <c r="U504" s="161">
        <v>7252.1569175071118</v>
      </c>
      <c r="V504" s="168">
        <v>7252.1569175071118</v>
      </c>
      <c r="W504" s="168">
        <v>4121.3903284199641</v>
      </c>
      <c r="X504" s="168">
        <f t="shared" ref="X504:X508" si="88">U504-T504</f>
        <v>4121.3903284199641</v>
      </c>
      <c r="Y504" s="163">
        <v>0</v>
      </c>
      <c r="Z504" s="163">
        <v>0</v>
      </c>
      <c r="AA504" s="163">
        <v>0</v>
      </c>
      <c r="AB504" s="163">
        <v>0</v>
      </c>
      <c r="AC504" s="163">
        <v>0</v>
      </c>
      <c r="AD504" s="163">
        <v>0</v>
      </c>
      <c r="AE504" s="163">
        <v>0</v>
      </c>
      <c r="AF504" s="169">
        <v>0</v>
      </c>
      <c r="AG504" s="163">
        <v>629</v>
      </c>
      <c r="AH504" s="169">
        <f>8917.04*AG504/I504</f>
        <v>7252.1569175071118</v>
      </c>
      <c r="AI504" s="163">
        <v>0</v>
      </c>
      <c r="AJ504" s="163">
        <v>0</v>
      </c>
      <c r="AK504" s="163">
        <v>0</v>
      </c>
      <c r="AL504" s="169">
        <v>0</v>
      </c>
      <c r="AM504" s="163">
        <v>0</v>
      </c>
      <c r="AN504" s="163">
        <v>0</v>
      </c>
      <c r="AO504" s="169">
        <v>0</v>
      </c>
      <c r="AP504" s="163">
        <v>0</v>
      </c>
      <c r="AQ504" s="163">
        <v>0</v>
      </c>
      <c r="AR504" s="163">
        <v>0</v>
      </c>
    </row>
    <row r="505" spans="1:44" s="162" customFormat="1" ht="36" customHeight="1" x14ac:dyDescent="0.25">
      <c r="A505" s="162">
        <v>1</v>
      </c>
      <c r="B505" s="165">
        <v>431</v>
      </c>
      <c r="C505" s="155" t="s">
        <v>89</v>
      </c>
      <c r="D505" s="157">
        <v>1960</v>
      </c>
      <c r="E505" s="157"/>
      <c r="F505" s="166" t="s">
        <v>261</v>
      </c>
      <c r="G505" s="157">
        <v>2</v>
      </c>
      <c r="H505" s="157" t="s">
        <v>297</v>
      </c>
      <c r="I505" s="161">
        <v>382.2</v>
      </c>
      <c r="J505" s="161">
        <v>358.4</v>
      </c>
      <c r="K505" s="161">
        <v>358.4</v>
      </c>
      <c r="L505" s="167">
        <v>21</v>
      </c>
      <c r="M505" s="157" t="s">
        <v>259</v>
      </c>
      <c r="N505" s="157" t="s">
        <v>263</v>
      </c>
      <c r="O505" s="160" t="s">
        <v>273</v>
      </c>
      <c r="P505" s="161">
        <v>1656413.77</v>
      </c>
      <c r="Q505" s="161">
        <v>0</v>
      </c>
      <c r="R505" s="161">
        <v>0</v>
      </c>
      <c r="S505" s="161">
        <v>1656413.77</v>
      </c>
      <c r="T505" s="161">
        <v>4333.892647828362</v>
      </c>
      <c r="U505" s="161">
        <v>8968.0806274201987</v>
      </c>
      <c r="V505" s="168">
        <v>8968.0806274201987</v>
      </c>
      <c r="W505" s="168">
        <v>4634.1879795918367</v>
      </c>
      <c r="X505" s="168">
        <f t="shared" si="88"/>
        <v>4634.1879795918367</v>
      </c>
      <c r="Y505" s="163">
        <v>0</v>
      </c>
      <c r="Z505" s="163">
        <v>0</v>
      </c>
      <c r="AA505" s="163">
        <v>0</v>
      </c>
      <c r="AB505" s="163">
        <v>0</v>
      </c>
      <c r="AC505" s="163">
        <v>0</v>
      </c>
      <c r="AD505" s="163">
        <v>0</v>
      </c>
      <c r="AE505" s="163">
        <v>0</v>
      </c>
      <c r="AF505" s="169">
        <v>0</v>
      </c>
      <c r="AG505" s="163">
        <v>0</v>
      </c>
      <c r="AH505" s="163">
        <v>0</v>
      </c>
      <c r="AI505" s="163">
        <v>0</v>
      </c>
      <c r="AJ505" s="163">
        <v>0</v>
      </c>
      <c r="AK505" s="163">
        <v>486.31</v>
      </c>
      <c r="AL505" s="169">
        <f>7048.18*AK505/I505</f>
        <v>8968.0806274201987</v>
      </c>
      <c r="AM505" s="163">
        <v>0</v>
      </c>
      <c r="AN505" s="163">
        <v>0</v>
      </c>
      <c r="AO505" s="169">
        <v>0</v>
      </c>
      <c r="AP505" s="163">
        <v>0</v>
      </c>
      <c r="AQ505" s="163">
        <v>0</v>
      </c>
      <c r="AR505" s="163">
        <v>0</v>
      </c>
    </row>
    <row r="506" spans="1:44" s="162" customFormat="1" ht="36" customHeight="1" x14ac:dyDescent="0.25">
      <c r="A506" s="162">
        <v>1</v>
      </c>
      <c r="B506" s="165">
        <v>432</v>
      </c>
      <c r="C506" s="155" t="s">
        <v>1216</v>
      </c>
      <c r="D506" s="157">
        <v>1965</v>
      </c>
      <c r="E506" s="157"/>
      <c r="F506" s="166" t="s">
        <v>323</v>
      </c>
      <c r="G506" s="157">
        <v>2</v>
      </c>
      <c r="H506" s="157" t="s">
        <v>297</v>
      </c>
      <c r="I506" s="161">
        <v>377</v>
      </c>
      <c r="J506" s="161">
        <v>377</v>
      </c>
      <c r="K506" s="161">
        <v>377</v>
      </c>
      <c r="L506" s="167">
        <v>23</v>
      </c>
      <c r="M506" s="157" t="s">
        <v>259</v>
      </c>
      <c r="N506" s="157" t="s">
        <v>263</v>
      </c>
      <c r="O506" s="160" t="s">
        <v>273</v>
      </c>
      <c r="P506" s="161">
        <v>507522.62999999995</v>
      </c>
      <c r="Q506" s="161">
        <v>0</v>
      </c>
      <c r="R506" s="161">
        <v>0</v>
      </c>
      <c r="S506" s="161">
        <v>507522.62999999995</v>
      </c>
      <c r="T506" s="161">
        <v>1346.2138726790449</v>
      </c>
      <c r="U506" s="161">
        <v>3684.2896551724143</v>
      </c>
      <c r="V506" s="168">
        <v>3684.2896551724143</v>
      </c>
      <c r="W506" s="168">
        <v>2338.0757824933694</v>
      </c>
      <c r="X506" s="168">
        <f t="shared" si="88"/>
        <v>2338.0757824933694</v>
      </c>
      <c r="Y506" s="163">
        <v>0</v>
      </c>
      <c r="Z506" s="163">
        <v>0</v>
      </c>
      <c r="AA506" s="163">
        <v>0</v>
      </c>
      <c r="AB506" s="163">
        <v>0</v>
      </c>
      <c r="AC506" s="163">
        <v>0</v>
      </c>
      <c r="AD506" s="163">
        <v>0</v>
      </c>
      <c r="AE506" s="163">
        <v>0</v>
      </c>
      <c r="AF506" s="169">
        <v>0</v>
      </c>
      <c r="AG506" s="163">
        <v>0</v>
      </c>
      <c r="AH506" s="163">
        <v>0</v>
      </c>
      <c r="AI506" s="163">
        <v>0</v>
      </c>
      <c r="AJ506" s="163">
        <v>0</v>
      </c>
      <c r="AK506" s="163">
        <v>438.75</v>
      </c>
      <c r="AL506" s="169">
        <f>3165.76*AK506/I506</f>
        <v>3684.2896551724143</v>
      </c>
      <c r="AM506" s="163">
        <v>0</v>
      </c>
      <c r="AN506" s="163">
        <v>0</v>
      </c>
      <c r="AO506" s="169">
        <v>0</v>
      </c>
      <c r="AP506" s="163">
        <v>0</v>
      </c>
      <c r="AQ506" s="163">
        <v>0</v>
      </c>
      <c r="AR506" s="163">
        <v>0</v>
      </c>
    </row>
    <row r="507" spans="1:44" s="162" customFormat="1" ht="36" customHeight="1" x14ac:dyDescent="0.25">
      <c r="A507" s="162">
        <v>1</v>
      </c>
      <c r="B507" s="165">
        <v>433</v>
      </c>
      <c r="C507" s="155" t="s">
        <v>1217</v>
      </c>
      <c r="D507" s="157">
        <v>1917</v>
      </c>
      <c r="E507" s="157"/>
      <c r="F507" s="166" t="s">
        <v>261</v>
      </c>
      <c r="G507" s="157">
        <v>2</v>
      </c>
      <c r="H507" s="157" t="s">
        <v>297</v>
      </c>
      <c r="I507" s="161">
        <v>319.3</v>
      </c>
      <c r="J507" s="161">
        <v>205.2</v>
      </c>
      <c r="K507" s="161">
        <v>152.19999999999999</v>
      </c>
      <c r="L507" s="167">
        <v>14</v>
      </c>
      <c r="M507" s="157" t="s">
        <v>259</v>
      </c>
      <c r="N507" s="157" t="s">
        <v>260</v>
      </c>
      <c r="O507" s="160" t="s">
        <v>262</v>
      </c>
      <c r="P507" s="161">
        <v>81322.009999999995</v>
      </c>
      <c r="Q507" s="161">
        <v>0</v>
      </c>
      <c r="R507" s="161">
        <v>0</v>
      </c>
      <c r="S507" s="161">
        <v>81322.009999999995</v>
      </c>
      <c r="T507" s="161">
        <v>254.68841215158156</v>
      </c>
      <c r="U507" s="161">
        <v>254.68841215158156</v>
      </c>
      <c r="V507" s="168">
        <v>254.68841215158156</v>
      </c>
      <c r="W507" s="168">
        <v>0</v>
      </c>
      <c r="X507" s="168">
        <f t="shared" si="88"/>
        <v>0</v>
      </c>
      <c r="Y507" s="163">
        <v>0</v>
      </c>
      <c r="Z507" s="163">
        <v>0</v>
      </c>
      <c r="AA507" s="163">
        <v>0</v>
      </c>
      <c r="AB507" s="163">
        <v>0</v>
      </c>
      <c r="AC507" s="163">
        <v>0</v>
      </c>
      <c r="AD507" s="163">
        <v>0</v>
      </c>
      <c r="AE507" s="163">
        <v>0</v>
      </c>
      <c r="AF507" s="169">
        <v>0</v>
      </c>
      <c r="AG507" s="163">
        <v>0</v>
      </c>
      <c r="AH507" s="163">
        <v>0</v>
      </c>
      <c r="AI507" s="163">
        <v>0</v>
      </c>
      <c r="AJ507" s="163">
        <v>0</v>
      </c>
      <c r="AK507" s="163">
        <v>0</v>
      </c>
      <c r="AL507" s="169">
        <v>0</v>
      </c>
      <c r="AM507" s="163">
        <v>0</v>
      </c>
      <c r="AN507" s="163">
        <v>0</v>
      </c>
      <c r="AO507" s="169">
        <v>0</v>
      </c>
      <c r="AP507" s="163">
        <v>0</v>
      </c>
      <c r="AQ507" s="163">
        <v>0</v>
      </c>
      <c r="AR507" s="163">
        <v>0</v>
      </c>
    </row>
    <row r="508" spans="1:44" s="162" customFormat="1" ht="36" customHeight="1" x14ac:dyDescent="0.25">
      <c r="A508" s="162">
        <v>1</v>
      </c>
      <c r="B508" s="165">
        <v>434</v>
      </c>
      <c r="C508" s="155" t="s">
        <v>1218</v>
      </c>
      <c r="D508" s="157">
        <v>1978</v>
      </c>
      <c r="E508" s="157"/>
      <c r="F508" s="166" t="s">
        <v>1296</v>
      </c>
      <c r="G508" s="157">
        <v>2</v>
      </c>
      <c r="H508" s="157" t="s">
        <v>301</v>
      </c>
      <c r="I508" s="161">
        <v>1125.2</v>
      </c>
      <c r="J508" s="161">
        <v>1125.2</v>
      </c>
      <c r="K508" s="161">
        <v>1125.2</v>
      </c>
      <c r="L508" s="167">
        <v>26</v>
      </c>
      <c r="M508" s="157" t="s">
        <v>259</v>
      </c>
      <c r="N508" s="157" t="s">
        <v>263</v>
      </c>
      <c r="O508" s="160" t="s">
        <v>1297</v>
      </c>
      <c r="P508" s="161">
        <v>3071424.4899999998</v>
      </c>
      <c r="Q508" s="161">
        <v>0</v>
      </c>
      <c r="R508" s="161">
        <v>0</v>
      </c>
      <c r="S508" s="161">
        <v>3071424.4899999998</v>
      </c>
      <c r="T508" s="161">
        <v>2729.6698275862068</v>
      </c>
      <c r="U508" s="161">
        <v>7324.1453679345905</v>
      </c>
      <c r="V508" s="168">
        <v>7324.1453679345905</v>
      </c>
      <c r="W508" s="168">
        <v>4594.4755403483832</v>
      </c>
      <c r="X508" s="168">
        <f t="shared" si="88"/>
        <v>4594.4755403483832</v>
      </c>
      <c r="Y508" s="163">
        <v>0</v>
      </c>
      <c r="Z508" s="163">
        <v>0</v>
      </c>
      <c r="AA508" s="163">
        <v>0</v>
      </c>
      <c r="AB508" s="163">
        <v>0</v>
      </c>
      <c r="AC508" s="163">
        <v>0</v>
      </c>
      <c r="AD508" s="163">
        <v>0</v>
      </c>
      <c r="AE508" s="163">
        <v>0</v>
      </c>
      <c r="AF508" s="169">
        <v>0</v>
      </c>
      <c r="AG508" s="163">
        <v>924.2</v>
      </c>
      <c r="AH508" s="169">
        <f>8917.04*AG508/I508</f>
        <v>7324.1453679345905</v>
      </c>
      <c r="AI508" s="163">
        <v>0</v>
      </c>
      <c r="AJ508" s="163">
        <v>0</v>
      </c>
      <c r="AK508" s="163">
        <v>0</v>
      </c>
      <c r="AL508" s="169">
        <v>0</v>
      </c>
      <c r="AM508" s="163">
        <v>0</v>
      </c>
      <c r="AN508" s="163">
        <v>0</v>
      </c>
      <c r="AO508" s="169">
        <v>0</v>
      </c>
      <c r="AP508" s="163">
        <v>0</v>
      </c>
      <c r="AQ508" s="163">
        <v>0</v>
      </c>
      <c r="AR508" s="163">
        <v>0</v>
      </c>
    </row>
    <row r="509" spans="1:44" s="162" customFormat="1" ht="36" customHeight="1" x14ac:dyDescent="0.25">
      <c r="B509" s="155" t="s">
        <v>846</v>
      </c>
      <c r="C509" s="155"/>
      <c r="D509" s="157" t="s">
        <v>855</v>
      </c>
      <c r="E509" s="157" t="s">
        <v>855</v>
      </c>
      <c r="F509" s="157" t="s">
        <v>855</v>
      </c>
      <c r="G509" s="157" t="s">
        <v>855</v>
      </c>
      <c r="H509" s="157" t="s">
        <v>855</v>
      </c>
      <c r="I509" s="158">
        <v>1191.0999999999999</v>
      </c>
      <c r="J509" s="158">
        <v>714.7</v>
      </c>
      <c r="K509" s="158">
        <v>714.7</v>
      </c>
      <c r="L509" s="159">
        <v>26</v>
      </c>
      <c r="M509" s="157" t="s">
        <v>855</v>
      </c>
      <c r="N509" s="157" t="s">
        <v>855</v>
      </c>
      <c r="O509" s="160" t="s">
        <v>855</v>
      </c>
      <c r="P509" s="161">
        <v>2846268.34</v>
      </c>
      <c r="Q509" s="161">
        <v>0</v>
      </c>
      <c r="R509" s="161">
        <v>0</v>
      </c>
      <c r="S509" s="161">
        <v>2846268.34</v>
      </c>
      <c r="T509" s="161">
        <v>2389.6132482579128</v>
      </c>
      <c r="U509" s="161">
        <v>4590.654796406684</v>
      </c>
      <c r="Y509" s="163"/>
      <c r="Z509" s="163"/>
      <c r="AA509" s="163"/>
      <c r="AB509" s="163"/>
      <c r="AC509" s="163"/>
      <c r="AD509" s="163"/>
      <c r="AE509" s="163"/>
      <c r="AF509" s="163"/>
      <c r="AG509" s="163"/>
      <c r="AH509" s="163"/>
      <c r="AI509" s="163"/>
      <c r="AJ509" s="163"/>
      <c r="AK509" s="163"/>
      <c r="AL509" s="163"/>
      <c r="AM509" s="163"/>
      <c r="AN509" s="163"/>
      <c r="AO509" s="163"/>
      <c r="AP509" s="163"/>
      <c r="AQ509" s="163"/>
      <c r="AR509" s="163"/>
    </row>
    <row r="510" spans="1:44" s="162" customFormat="1" ht="36" customHeight="1" x14ac:dyDescent="0.25">
      <c r="A510" s="162">
        <v>1</v>
      </c>
      <c r="B510" s="165">
        <v>435</v>
      </c>
      <c r="C510" s="155" t="s">
        <v>90</v>
      </c>
      <c r="D510" s="157">
        <v>1967</v>
      </c>
      <c r="E510" s="157"/>
      <c r="F510" s="166" t="s">
        <v>261</v>
      </c>
      <c r="G510" s="157">
        <v>2</v>
      </c>
      <c r="H510" s="157" t="s">
        <v>296</v>
      </c>
      <c r="I510" s="161">
        <v>1191.0999999999999</v>
      </c>
      <c r="J510" s="161">
        <v>714.7</v>
      </c>
      <c r="K510" s="161">
        <v>714.7</v>
      </c>
      <c r="L510" s="167">
        <v>26</v>
      </c>
      <c r="M510" s="157" t="s">
        <v>259</v>
      </c>
      <c r="N510" s="157" t="s">
        <v>263</v>
      </c>
      <c r="O510" s="160" t="s">
        <v>274</v>
      </c>
      <c r="P510" s="161">
        <v>2846268.34</v>
      </c>
      <c r="Q510" s="161">
        <v>0</v>
      </c>
      <c r="R510" s="161">
        <v>0</v>
      </c>
      <c r="S510" s="161">
        <v>2846268.34</v>
      </c>
      <c r="T510" s="161">
        <v>2389.6132482579128</v>
      </c>
      <c r="U510" s="161">
        <v>4590.654796406684</v>
      </c>
      <c r="V510" s="168">
        <v>4590.654796406684</v>
      </c>
      <c r="W510" s="168">
        <v>2201.0415481487712</v>
      </c>
      <c r="X510" s="168">
        <f>U510-T510</f>
        <v>2201.0415481487712</v>
      </c>
      <c r="Y510" s="163">
        <v>0</v>
      </c>
      <c r="Z510" s="163">
        <v>0</v>
      </c>
      <c r="AA510" s="163">
        <v>0</v>
      </c>
      <c r="AB510" s="163">
        <v>0</v>
      </c>
      <c r="AC510" s="163">
        <v>0</v>
      </c>
      <c r="AD510" s="163">
        <v>0</v>
      </c>
      <c r="AE510" s="163">
        <v>0</v>
      </c>
      <c r="AF510" s="169">
        <v>0</v>
      </c>
      <c r="AG510" s="163">
        <v>613.20000000000005</v>
      </c>
      <c r="AH510" s="169">
        <f>8917.04*AG510/I510</f>
        <v>4590.654796406684</v>
      </c>
      <c r="AI510" s="163">
        <v>0</v>
      </c>
      <c r="AJ510" s="163">
        <v>0</v>
      </c>
      <c r="AK510" s="163">
        <v>0</v>
      </c>
      <c r="AL510" s="169">
        <v>0</v>
      </c>
      <c r="AM510" s="163">
        <v>0</v>
      </c>
      <c r="AN510" s="163">
        <v>0</v>
      </c>
      <c r="AO510" s="169">
        <v>0</v>
      </c>
      <c r="AP510" s="163">
        <v>0</v>
      </c>
      <c r="AQ510" s="163">
        <v>0</v>
      </c>
      <c r="AR510" s="163">
        <v>0</v>
      </c>
    </row>
    <row r="511" spans="1:44" s="162" customFormat="1" ht="36" customHeight="1" x14ac:dyDescent="0.25">
      <c r="B511" s="155" t="s">
        <v>820</v>
      </c>
      <c r="C511" s="155"/>
      <c r="D511" s="157" t="s">
        <v>855</v>
      </c>
      <c r="E511" s="157" t="s">
        <v>855</v>
      </c>
      <c r="F511" s="157" t="s">
        <v>855</v>
      </c>
      <c r="G511" s="157" t="s">
        <v>855</v>
      </c>
      <c r="H511" s="157" t="s">
        <v>855</v>
      </c>
      <c r="I511" s="158">
        <v>1414.1</v>
      </c>
      <c r="J511" s="158">
        <v>1414.1</v>
      </c>
      <c r="K511" s="158">
        <v>1414.1</v>
      </c>
      <c r="L511" s="159">
        <v>84</v>
      </c>
      <c r="M511" s="157" t="s">
        <v>855</v>
      </c>
      <c r="N511" s="157" t="s">
        <v>855</v>
      </c>
      <c r="O511" s="160" t="s">
        <v>855</v>
      </c>
      <c r="P511" s="161">
        <v>2794020.73</v>
      </c>
      <c r="Q511" s="158">
        <v>0</v>
      </c>
      <c r="R511" s="158">
        <v>0</v>
      </c>
      <c r="S511" s="158">
        <v>2794020.73</v>
      </c>
      <c r="T511" s="161">
        <v>1975.829665511633</v>
      </c>
      <c r="U511" s="161">
        <v>7695.4307807365449</v>
      </c>
      <c r="Y511" s="163"/>
      <c r="Z511" s="163"/>
      <c r="AA511" s="163"/>
      <c r="AB511" s="163"/>
      <c r="AC511" s="163"/>
      <c r="AD511" s="163"/>
      <c r="AE511" s="163"/>
      <c r="AF511" s="163"/>
      <c r="AG511" s="163"/>
      <c r="AH511" s="163"/>
      <c r="AI511" s="163"/>
      <c r="AJ511" s="163"/>
      <c r="AK511" s="163"/>
      <c r="AL511" s="163"/>
      <c r="AM511" s="163"/>
      <c r="AN511" s="163"/>
      <c r="AO511" s="163"/>
      <c r="AP511" s="163"/>
      <c r="AQ511" s="163"/>
      <c r="AR511" s="163"/>
    </row>
    <row r="512" spans="1:44" s="162" customFormat="1" ht="36" customHeight="1" x14ac:dyDescent="0.25">
      <c r="A512" s="162">
        <v>1</v>
      </c>
      <c r="B512" s="165">
        <v>436</v>
      </c>
      <c r="C512" s="155" t="s">
        <v>91</v>
      </c>
      <c r="D512" s="157">
        <v>1979</v>
      </c>
      <c r="E512" s="157"/>
      <c r="F512" s="166" t="s">
        <v>261</v>
      </c>
      <c r="G512" s="157">
        <v>2</v>
      </c>
      <c r="H512" s="157" t="s">
        <v>296</v>
      </c>
      <c r="I512" s="161">
        <v>706</v>
      </c>
      <c r="J512" s="161">
        <v>706</v>
      </c>
      <c r="K512" s="161">
        <v>706</v>
      </c>
      <c r="L512" s="167">
        <v>42</v>
      </c>
      <c r="M512" s="157" t="s">
        <v>259</v>
      </c>
      <c r="N512" s="157" t="s">
        <v>263</v>
      </c>
      <c r="O512" s="160" t="s">
        <v>958</v>
      </c>
      <c r="P512" s="161">
        <v>2718963.56</v>
      </c>
      <c r="Q512" s="161">
        <v>0</v>
      </c>
      <c r="R512" s="161">
        <v>0</v>
      </c>
      <c r="S512" s="161">
        <v>2718963.56</v>
      </c>
      <c r="T512" s="161">
        <v>3851.2231728045326</v>
      </c>
      <c r="U512" s="161">
        <v>7695.4307807365449</v>
      </c>
      <c r="V512" s="168">
        <v>7695.4307807365449</v>
      </c>
      <c r="W512" s="168">
        <v>3844.2076079320123</v>
      </c>
      <c r="X512" s="168">
        <f t="shared" ref="X512:X513" si="89">U512-T512</f>
        <v>3844.2076079320123</v>
      </c>
      <c r="Y512" s="163">
        <v>0</v>
      </c>
      <c r="Z512" s="163">
        <v>0</v>
      </c>
      <c r="AA512" s="163">
        <v>0</v>
      </c>
      <c r="AB512" s="163">
        <v>0</v>
      </c>
      <c r="AC512" s="163">
        <v>0</v>
      </c>
      <c r="AD512" s="163">
        <v>0</v>
      </c>
      <c r="AE512" s="163">
        <v>0</v>
      </c>
      <c r="AF512" s="169">
        <v>0</v>
      </c>
      <c r="AG512" s="163">
        <v>609.28</v>
      </c>
      <c r="AH512" s="169">
        <f>8917.04*AG512/I512</f>
        <v>7695.4307807365449</v>
      </c>
      <c r="AI512" s="163">
        <v>0</v>
      </c>
      <c r="AJ512" s="163">
        <v>0</v>
      </c>
      <c r="AK512" s="163">
        <v>0</v>
      </c>
      <c r="AL512" s="169">
        <v>0</v>
      </c>
      <c r="AM512" s="163">
        <v>0</v>
      </c>
      <c r="AN512" s="163">
        <v>0</v>
      </c>
      <c r="AO512" s="169">
        <v>0</v>
      </c>
      <c r="AP512" s="163">
        <v>0</v>
      </c>
      <c r="AQ512" s="163">
        <v>0</v>
      </c>
      <c r="AR512" s="163">
        <v>0</v>
      </c>
    </row>
    <row r="513" spans="1:44" s="162" customFormat="1" ht="36" customHeight="1" x14ac:dyDescent="0.25">
      <c r="A513" s="162">
        <v>1</v>
      </c>
      <c r="B513" s="165">
        <v>437</v>
      </c>
      <c r="C513" s="155" t="s">
        <v>96</v>
      </c>
      <c r="D513" s="157">
        <v>1969</v>
      </c>
      <c r="E513" s="157"/>
      <c r="F513" s="166" t="s">
        <v>261</v>
      </c>
      <c r="G513" s="157">
        <v>2</v>
      </c>
      <c r="H513" s="157" t="s">
        <v>296</v>
      </c>
      <c r="I513" s="161">
        <v>708.1</v>
      </c>
      <c r="J513" s="161">
        <v>708.1</v>
      </c>
      <c r="K513" s="161">
        <v>708.1</v>
      </c>
      <c r="L513" s="167">
        <v>42</v>
      </c>
      <c r="M513" s="157" t="s">
        <v>259</v>
      </c>
      <c r="N513" s="157" t="s">
        <v>263</v>
      </c>
      <c r="O513" s="160" t="s">
        <v>958</v>
      </c>
      <c r="P513" s="161">
        <v>75057.17</v>
      </c>
      <c r="Q513" s="161">
        <v>0</v>
      </c>
      <c r="R513" s="161">
        <v>0</v>
      </c>
      <c r="S513" s="161">
        <v>75057.17</v>
      </c>
      <c r="T513" s="161">
        <v>105.99798051122723</v>
      </c>
      <c r="U513" s="161">
        <v>105.99798051122723</v>
      </c>
      <c r="V513" s="168">
        <v>105.99798051122723</v>
      </c>
      <c r="W513" s="168">
        <v>0</v>
      </c>
      <c r="X513" s="168">
        <f t="shared" si="89"/>
        <v>0</v>
      </c>
      <c r="Y513" s="163">
        <v>0</v>
      </c>
      <c r="Z513" s="163">
        <v>0</v>
      </c>
      <c r="AA513" s="163">
        <v>0</v>
      </c>
      <c r="AB513" s="163">
        <v>0</v>
      </c>
      <c r="AC513" s="163">
        <v>0</v>
      </c>
      <c r="AD513" s="163">
        <v>0</v>
      </c>
      <c r="AE513" s="163">
        <v>0</v>
      </c>
      <c r="AF513" s="169">
        <v>0</v>
      </c>
      <c r="AG513" s="163">
        <v>0</v>
      </c>
      <c r="AH513" s="163">
        <v>0</v>
      </c>
      <c r="AI513" s="163">
        <v>0</v>
      </c>
      <c r="AJ513" s="163">
        <v>0</v>
      </c>
      <c r="AK513" s="163">
        <v>0</v>
      </c>
      <c r="AL513" s="169">
        <v>0</v>
      </c>
      <c r="AM513" s="163">
        <v>0</v>
      </c>
      <c r="AN513" s="163">
        <v>0</v>
      </c>
      <c r="AO513" s="169">
        <v>0</v>
      </c>
      <c r="AP513" s="163">
        <v>0</v>
      </c>
      <c r="AQ513" s="163">
        <v>0</v>
      </c>
      <c r="AR513" s="163">
        <v>0</v>
      </c>
    </row>
    <row r="514" spans="1:44" s="162" customFormat="1" ht="36" customHeight="1" x14ac:dyDescent="0.25">
      <c r="B514" s="155" t="s">
        <v>821</v>
      </c>
      <c r="C514" s="155"/>
      <c r="D514" s="157" t="s">
        <v>855</v>
      </c>
      <c r="E514" s="157" t="s">
        <v>855</v>
      </c>
      <c r="F514" s="157" t="s">
        <v>855</v>
      </c>
      <c r="G514" s="157" t="s">
        <v>855</v>
      </c>
      <c r="H514" s="157" t="s">
        <v>855</v>
      </c>
      <c r="I514" s="158">
        <v>2762.9</v>
      </c>
      <c r="J514" s="158">
        <v>2645</v>
      </c>
      <c r="K514" s="158">
        <v>2645</v>
      </c>
      <c r="L514" s="159">
        <v>125</v>
      </c>
      <c r="M514" s="157" t="s">
        <v>855</v>
      </c>
      <c r="N514" s="157" t="s">
        <v>855</v>
      </c>
      <c r="O514" s="160" t="s">
        <v>855</v>
      </c>
      <c r="P514" s="158">
        <v>4868704.13</v>
      </c>
      <c r="Q514" s="158">
        <v>0</v>
      </c>
      <c r="R514" s="158">
        <v>0</v>
      </c>
      <c r="S514" s="158">
        <v>4868704.13</v>
      </c>
      <c r="T514" s="161">
        <v>1762.171678309023</v>
      </c>
      <c r="U514" s="161">
        <v>4830.4340610656554</v>
      </c>
      <c r="Y514" s="163"/>
      <c r="Z514" s="163"/>
      <c r="AA514" s="163"/>
      <c r="AB514" s="163"/>
      <c r="AC514" s="163"/>
      <c r="AD514" s="163"/>
      <c r="AE514" s="163"/>
      <c r="AF514" s="163"/>
      <c r="AG514" s="163"/>
      <c r="AH514" s="163"/>
      <c r="AI514" s="163"/>
      <c r="AJ514" s="163"/>
      <c r="AK514" s="163"/>
      <c r="AL514" s="163"/>
      <c r="AM514" s="163"/>
      <c r="AN514" s="163"/>
      <c r="AO514" s="163"/>
      <c r="AP514" s="163"/>
      <c r="AQ514" s="163"/>
      <c r="AR514" s="163"/>
    </row>
    <row r="515" spans="1:44" s="162" customFormat="1" ht="36" customHeight="1" x14ac:dyDescent="0.25">
      <c r="A515" s="162">
        <v>1</v>
      </c>
      <c r="B515" s="165">
        <v>438</v>
      </c>
      <c r="C515" s="155" t="s">
        <v>92</v>
      </c>
      <c r="D515" s="157">
        <v>1980</v>
      </c>
      <c r="E515" s="157"/>
      <c r="F515" s="166" t="s">
        <v>261</v>
      </c>
      <c r="G515" s="157" t="s">
        <v>305</v>
      </c>
      <c r="H515" s="157" t="s">
        <v>305</v>
      </c>
      <c r="I515" s="161">
        <v>2004.4</v>
      </c>
      <c r="J515" s="161">
        <v>1886.5</v>
      </c>
      <c r="K515" s="161">
        <v>1886.5</v>
      </c>
      <c r="L515" s="167">
        <v>94</v>
      </c>
      <c r="M515" s="157" t="s">
        <v>259</v>
      </c>
      <c r="N515" s="157" t="s">
        <v>263</v>
      </c>
      <c r="O515" s="160" t="s">
        <v>273</v>
      </c>
      <c r="P515" s="161">
        <v>4831403.93</v>
      </c>
      <c r="Q515" s="161">
        <v>0</v>
      </c>
      <c r="R515" s="161">
        <v>0</v>
      </c>
      <c r="S515" s="161">
        <v>4831403.93</v>
      </c>
      <c r="T515" s="161">
        <v>2410.3990870085809</v>
      </c>
      <c r="U515" s="161">
        <v>4830.4340610656554</v>
      </c>
      <c r="V515" s="168">
        <v>4830.4340610656554</v>
      </c>
      <c r="W515" s="168">
        <v>2420.0349740570746</v>
      </c>
      <c r="X515" s="168">
        <f t="shared" ref="X515:X516" si="90">U515-T515</f>
        <v>2420.0349740570746</v>
      </c>
      <c r="Y515" s="163">
        <v>0</v>
      </c>
      <c r="Z515" s="163">
        <v>0</v>
      </c>
      <c r="AA515" s="163">
        <v>0</v>
      </c>
      <c r="AB515" s="163">
        <v>0</v>
      </c>
      <c r="AC515" s="163">
        <v>0</v>
      </c>
      <c r="AD515" s="163">
        <v>0</v>
      </c>
      <c r="AE515" s="163">
        <v>0</v>
      </c>
      <c r="AF515" s="169">
        <v>0</v>
      </c>
      <c r="AG515" s="163">
        <v>1085.8</v>
      </c>
      <c r="AH515" s="169">
        <f>8917.04*AG515/I515</f>
        <v>4830.4340610656554</v>
      </c>
      <c r="AI515" s="163">
        <v>0</v>
      </c>
      <c r="AJ515" s="163">
        <v>0</v>
      </c>
      <c r="AK515" s="163">
        <v>0</v>
      </c>
      <c r="AL515" s="169">
        <v>0</v>
      </c>
      <c r="AM515" s="163">
        <v>0</v>
      </c>
      <c r="AN515" s="163">
        <v>0</v>
      </c>
      <c r="AO515" s="169">
        <v>0</v>
      </c>
      <c r="AP515" s="163">
        <v>0</v>
      </c>
      <c r="AQ515" s="163">
        <v>0</v>
      </c>
      <c r="AR515" s="163">
        <v>0</v>
      </c>
    </row>
    <row r="516" spans="1:44" s="162" customFormat="1" ht="36" customHeight="1" x14ac:dyDescent="0.25">
      <c r="A516" s="162">
        <v>1</v>
      </c>
      <c r="B516" s="165">
        <v>439</v>
      </c>
      <c r="C516" s="155" t="s">
        <v>1557</v>
      </c>
      <c r="D516" s="157">
        <v>1974</v>
      </c>
      <c r="E516" s="157"/>
      <c r="F516" s="166" t="s">
        <v>1296</v>
      </c>
      <c r="G516" s="157">
        <v>2</v>
      </c>
      <c r="H516" s="157" t="s">
        <v>305</v>
      </c>
      <c r="I516" s="158">
        <v>758.5</v>
      </c>
      <c r="J516" s="158">
        <v>758.5</v>
      </c>
      <c r="K516" s="158">
        <v>758.5</v>
      </c>
      <c r="L516" s="167">
        <v>31</v>
      </c>
      <c r="M516" s="157" t="s">
        <v>259</v>
      </c>
      <c r="N516" s="157" t="s">
        <v>260</v>
      </c>
      <c r="O516" s="160" t="s">
        <v>262</v>
      </c>
      <c r="P516" s="161">
        <v>37300.199999999997</v>
      </c>
      <c r="Q516" s="161">
        <v>0</v>
      </c>
      <c r="R516" s="161">
        <v>0</v>
      </c>
      <c r="S516" s="161">
        <v>37300.199999999997</v>
      </c>
      <c r="T516" s="161">
        <v>49.176268951878704</v>
      </c>
      <c r="U516" s="161">
        <v>49.176268951878704</v>
      </c>
      <c r="V516" s="168">
        <v>49.176268951878704</v>
      </c>
      <c r="W516" s="168">
        <v>0</v>
      </c>
      <c r="X516" s="168">
        <f t="shared" si="90"/>
        <v>0</v>
      </c>
      <c r="Y516" s="163">
        <v>0</v>
      </c>
      <c r="Z516" s="163">
        <v>0</v>
      </c>
      <c r="AA516" s="163">
        <v>0</v>
      </c>
      <c r="AB516" s="163">
        <v>0</v>
      </c>
      <c r="AC516" s="163">
        <v>0</v>
      </c>
      <c r="AD516" s="163">
        <v>0</v>
      </c>
      <c r="AE516" s="163">
        <v>0</v>
      </c>
      <c r="AF516" s="169">
        <v>0</v>
      </c>
      <c r="AG516" s="163">
        <v>0</v>
      </c>
      <c r="AH516" s="163">
        <v>0</v>
      </c>
      <c r="AI516" s="163">
        <v>0</v>
      </c>
      <c r="AJ516" s="163">
        <v>0</v>
      </c>
      <c r="AK516" s="163">
        <v>0</v>
      </c>
      <c r="AL516" s="169">
        <v>0</v>
      </c>
      <c r="AM516" s="163">
        <v>0</v>
      </c>
      <c r="AN516" s="163">
        <v>0</v>
      </c>
      <c r="AO516" s="169">
        <v>0</v>
      </c>
      <c r="AP516" s="163">
        <v>0</v>
      </c>
      <c r="AQ516" s="163">
        <v>0</v>
      </c>
      <c r="AR516" s="163">
        <v>0</v>
      </c>
    </row>
    <row r="517" spans="1:44" s="162" customFormat="1" ht="36" customHeight="1" x14ac:dyDescent="0.25">
      <c r="B517" s="155" t="s">
        <v>822</v>
      </c>
      <c r="C517" s="155"/>
      <c r="D517" s="157" t="s">
        <v>855</v>
      </c>
      <c r="E517" s="157" t="s">
        <v>855</v>
      </c>
      <c r="F517" s="157" t="s">
        <v>855</v>
      </c>
      <c r="G517" s="157" t="s">
        <v>855</v>
      </c>
      <c r="H517" s="157" t="s">
        <v>855</v>
      </c>
      <c r="I517" s="158">
        <v>702.7</v>
      </c>
      <c r="J517" s="158">
        <v>702.7</v>
      </c>
      <c r="K517" s="158">
        <v>702.7</v>
      </c>
      <c r="L517" s="159">
        <v>16</v>
      </c>
      <c r="M517" s="157" t="s">
        <v>855</v>
      </c>
      <c r="N517" s="157" t="s">
        <v>855</v>
      </c>
      <c r="O517" s="160" t="s">
        <v>855</v>
      </c>
      <c r="P517" s="161">
        <v>2570556.2200000002</v>
      </c>
      <c r="Q517" s="161">
        <v>0</v>
      </c>
      <c r="R517" s="161">
        <v>0</v>
      </c>
      <c r="S517" s="161">
        <v>2570556.2200000002</v>
      </c>
      <c r="T517" s="161">
        <v>3658.1133058204073</v>
      </c>
      <c r="U517" s="161">
        <v>8815.522538778996</v>
      </c>
      <c r="Y517" s="163"/>
      <c r="Z517" s="163"/>
      <c r="AA517" s="163"/>
      <c r="AB517" s="163"/>
      <c r="AC517" s="163"/>
      <c r="AD517" s="163"/>
      <c r="AE517" s="163"/>
      <c r="AF517" s="163"/>
      <c r="AG517" s="163"/>
      <c r="AH517" s="163"/>
      <c r="AI517" s="163"/>
      <c r="AJ517" s="163"/>
      <c r="AK517" s="163"/>
      <c r="AL517" s="163"/>
      <c r="AM517" s="163"/>
      <c r="AN517" s="163"/>
      <c r="AO517" s="163"/>
      <c r="AP517" s="163"/>
      <c r="AQ517" s="163"/>
      <c r="AR517" s="163"/>
    </row>
    <row r="518" spans="1:44" s="162" customFormat="1" ht="36" customHeight="1" x14ac:dyDescent="0.25">
      <c r="A518" s="162">
        <v>1</v>
      </c>
      <c r="B518" s="165">
        <v>440</v>
      </c>
      <c r="C518" s="155" t="s">
        <v>93</v>
      </c>
      <c r="D518" s="157">
        <v>1969</v>
      </c>
      <c r="E518" s="157"/>
      <c r="F518" s="166" t="s">
        <v>261</v>
      </c>
      <c r="G518" s="157">
        <v>2</v>
      </c>
      <c r="H518" s="157" t="s">
        <v>296</v>
      </c>
      <c r="I518" s="161">
        <v>702.7</v>
      </c>
      <c r="J518" s="161">
        <v>702.7</v>
      </c>
      <c r="K518" s="161">
        <v>702.7</v>
      </c>
      <c r="L518" s="167">
        <v>16</v>
      </c>
      <c r="M518" s="157" t="s">
        <v>259</v>
      </c>
      <c r="N518" s="157" t="s">
        <v>263</v>
      </c>
      <c r="O518" s="160" t="s">
        <v>275</v>
      </c>
      <c r="P518" s="161">
        <v>2570556.2200000002</v>
      </c>
      <c r="Q518" s="161">
        <v>0</v>
      </c>
      <c r="R518" s="161">
        <v>0</v>
      </c>
      <c r="S518" s="161">
        <v>2570556.2200000002</v>
      </c>
      <c r="T518" s="161">
        <v>3658.1133058204073</v>
      </c>
      <c r="U518" s="161">
        <v>8815.522538778996</v>
      </c>
      <c r="V518" s="168">
        <v>8815.522538778996</v>
      </c>
      <c r="W518" s="168">
        <v>5157.4092329585892</v>
      </c>
      <c r="X518" s="168">
        <f>U518-T518</f>
        <v>5157.4092329585892</v>
      </c>
      <c r="Y518" s="163">
        <v>0</v>
      </c>
      <c r="Z518" s="163">
        <v>0</v>
      </c>
      <c r="AA518" s="163">
        <v>0</v>
      </c>
      <c r="AB518" s="163">
        <v>0</v>
      </c>
      <c r="AC518" s="163">
        <v>0</v>
      </c>
      <c r="AD518" s="163">
        <v>0</v>
      </c>
      <c r="AE518" s="163">
        <v>0</v>
      </c>
      <c r="AF518" s="169">
        <v>0</v>
      </c>
      <c r="AG518" s="163">
        <v>694.7</v>
      </c>
      <c r="AH518" s="169">
        <f>8917.04*AG518/I518</f>
        <v>8815.522538778996</v>
      </c>
      <c r="AI518" s="163">
        <v>0</v>
      </c>
      <c r="AJ518" s="163">
        <v>0</v>
      </c>
      <c r="AK518" s="163">
        <v>0</v>
      </c>
      <c r="AL518" s="169">
        <v>0</v>
      </c>
      <c r="AM518" s="163">
        <v>0</v>
      </c>
      <c r="AN518" s="163">
        <v>0</v>
      </c>
      <c r="AO518" s="169">
        <v>0</v>
      </c>
      <c r="AP518" s="163">
        <v>0</v>
      </c>
      <c r="AQ518" s="163">
        <v>0</v>
      </c>
      <c r="AR518" s="163">
        <v>0</v>
      </c>
    </row>
    <row r="519" spans="1:44" s="162" customFormat="1" ht="36" customHeight="1" x14ac:dyDescent="0.25">
      <c r="B519" s="155" t="s">
        <v>1219</v>
      </c>
      <c r="C519" s="155"/>
      <c r="D519" s="157" t="s">
        <v>855</v>
      </c>
      <c r="E519" s="157" t="s">
        <v>855</v>
      </c>
      <c r="F519" s="157" t="s">
        <v>855</v>
      </c>
      <c r="G519" s="157" t="s">
        <v>855</v>
      </c>
      <c r="H519" s="157" t="s">
        <v>855</v>
      </c>
      <c r="I519" s="158">
        <v>1625.9</v>
      </c>
      <c r="J519" s="158">
        <v>1564.5</v>
      </c>
      <c r="K519" s="158">
        <v>1564.5</v>
      </c>
      <c r="L519" s="159">
        <v>63</v>
      </c>
      <c r="M519" s="157" t="s">
        <v>855</v>
      </c>
      <c r="N519" s="157" t="s">
        <v>855</v>
      </c>
      <c r="O519" s="160" t="s">
        <v>855</v>
      </c>
      <c r="P519" s="161">
        <v>1181101.6800000002</v>
      </c>
      <c r="Q519" s="158">
        <v>0</v>
      </c>
      <c r="R519" s="158">
        <v>0</v>
      </c>
      <c r="S519" s="158">
        <v>1181101.6800000002</v>
      </c>
      <c r="T519" s="161">
        <v>726.42947290731297</v>
      </c>
      <c r="U519" s="161">
        <v>4255.1000000000004</v>
      </c>
      <c r="Y519" s="163"/>
      <c r="Z519" s="163"/>
      <c r="AA519" s="163"/>
      <c r="AB519" s="163"/>
      <c r="AC519" s="163"/>
      <c r="AD519" s="163"/>
      <c r="AE519" s="163"/>
      <c r="AF519" s="163"/>
      <c r="AG519" s="163"/>
      <c r="AH519" s="163"/>
      <c r="AI519" s="163"/>
      <c r="AJ519" s="163"/>
      <c r="AK519" s="163"/>
      <c r="AL519" s="163"/>
      <c r="AM519" s="163"/>
      <c r="AN519" s="163"/>
      <c r="AO519" s="163"/>
      <c r="AP519" s="163"/>
      <c r="AQ519" s="163"/>
      <c r="AR519" s="163"/>
    </row>
    <row r="520" spans="1:44" s="162" customFormat="1" ht="36" customHeight="1" x14ac:dyDescent="0.25">
      <c r="A520" s="162">
        <v>1</v>
      </c>
      <c r="B520" s="165">
        <v>441</v>
      </c>
      <c r="C520" s="155" t="s">
        <v>1220</v>
      </c>
      <c r="D520" s="157">
        <v>1981</v>
      </c>
      <c r="E520" s="157"/>
      <c r="F520" s="166" t="s">
        <v>329</v>
      </c>
      <c r="G520" s="157">
        <v>2</v>
      </c>
      <c r="H520" s="157" t="s">
        <v>305</v>
      </c>
      <c r="I520" s="161">
        <v>837.6</v>
      </c>
      <c r="J520" s="161">
        <v>837.6</v>
      </c>
      <c r="K520" s="161">
        <v>837.6</v>
      </c>
      <c r="L520" s="167">
        <v>47</v>
      </c>
      <c r="M520" s="157" t="s">
        <v>259</v>
      </c>
      <c r="N520" s="157" t="s">
        <v>263</v>
      </c>
      <c r="O520" s="160" t="s">
        <v>1251</v>
      </c>
      <c r="P520" s="161">
        <v>1104118.9700000002</v>
      </c>
      <c r="Q520" s="161">
        <v>0</v>
      </c>
      <c r="R520" s="161">
        <v>0</v>
      </c>
      <c r="S520" s="161">
        <v>1104118.9700000002</v>
      </c>
      <c r="T520" s="161">
        <v>1318.193612702961</v>
      </c>
      <c r="U520" s="161">
        <v>4255.1000000000004</v>
      </c>
      <c r="V520" s="168">
        <v>4255.1000000000004</v>
      </c>
      <c r="W520" s="168">
        <v>2936.9063872970391</v>
      </c>
      <c r="X520" s="168">
        <f t="shared" ref="X520:X521" si="91">U520-T520</f>
        <v>2936.9063872970391</v>
      </c>
      <c r="Y520" s="163">
        <v>0</v>
      </c>
      <c r="Z520" s="163">
        <v>0</v>
      </c>
      <c r="AA520" s="163">
        <v>3259.66</v>
      </c>
      <c r="AB520" s="163">
        <v>184.98</v>
      </c>
      <c r="AC520" s="163">
        <v>810.46</v>
      </c>
      <c r="AD520" s="163">
        <v>0</v>
      </c>
      <c r="AE520" s="163">
        <v>0</v>
      </c>
      <c r="AF520" s="169">
        <v>0</v>
      </c>
      <c r="AG520" s="163">
        <v>0</v>
      </c>
      <c r="AH520" s="163">
        <v>0</v>
      </c>
      <c r="AI520" s="163">
        <v>0</v>
      </c>
      <c r="AJ520" s="163">
        <v>0</v>
      </c>
      <c r="AK520" s="163">
        <v>0</v>
      </c>
      <c r="AL520" s="169">
        <v>0</v>
      </c>
      <c r="AM520" s="163">
        <v>0</v>
      </c>
      <c r="AN520" s="163">
        <v>0</v>
      </c>
      <c r="AO520" s="169">
        <v>0</v>
      </c>
      <c r="AP520" s="163">
        <v>0</v>
      </c>
      <c r="AQ520" s="163">
        <v>0</v>
      </c>
      <c r="AR520" s="163">
        <v>0</v>
      </c>
    </row>
    <row r="521" spans="1:44" s="162" customFormat="1" ht="36" customHeight="1" x14ac:dyDescent="0.25">
      <c r="A521" s="162">
        <v>1</v>
      </c>
      <c r="B521" s="165">
        <v>442</v>
      </c>
      <c r="C521" s="155" t="s">
        <v>97</v>
      </c>
      <c r="D521" s="157">
        <v>1972</v>
      </c>
      <c r="E521" s="157"/>
      <c r="F521" s="166" t="s">
        <v>261</v>
      </c>
      <c r="G521" s="157">
        <v>2</v>
      </c>
      <c r="H521" s="157" t="s">
        <v>296</v>
      </c>
      <c r="I521" s="161">
        <v>788.3</v>
      </c>
      <c r="J521" s="161">
        <v>726.9</v>
      </c>
      <c r="K521" s="161">
        <v>726.9</v>
      </c>
      <c r="L521" s="167">
        <v>16</v>
      </c>
      <c r="M521" s="157" t="s">
        <v>259</v>
      </c>
      <c r="N521" s="157" t="s">
        <v>276</v>
      </c>
      <c r="O521" s="160" t="s">
        <v>262</v>
      </c>
      <c r="P521" s="161">
        <v>76982.710000000006</v>
      </c>
      <c r="Q521" s="161">
        <v>0</v>
      </c>
      <c r="R521" s="161">
        <v>0</v>
      </c>
      <c r="S521" s="161">
        <v>76982.710000000006</v>
      </c>
      <c r="T521" s="161">
        <v>97.656615501712565</v>
      </c>
      <c r="U521" s="161">
        <v>97.656615501712565</v>
      </c>
      <c r="V521" s="168">
        <v>97.656615501712565</v>
      </c>
      <c r="W521" s="168">
        <v>0</v>
      </c>
      <c r="X521" s="168">
        <f t="shared" si="91"/>
        <v>0</v>
      </c>
      <c r="Y521" s="163">
        <v>0</v>
      </c>
      <c r="Z521" s="163">
        <v>0</v>
      </c>
      <c r="AA521" s="163">
        <v>0</v>
      </c>
      <c r="AB521" s="163">
        <v>0</v>
      </c>
      <c r="AC521" s="163">
        <v>0</v>
      </c>
      <c r="AD521" s="163">
        <v>0</v>
      </c>
      <c r="AE521" s="163">
        <v>0</v>
      </c>
      <c r="AF521" s="169">
        <v>0</v>
      </c>
      <c r="AG521" s="163">
        <v>0</v>
      </c>
      <c r="AH521" s="163">
        <v>0</v>
      </c>
      <c r="AI521" s="163">
        <v>0</v>
      </c>
      <c r="AJ521" s="163">
        <v>0</v>
      </c>
      <c r="AK521" s="163">
        <v>0</v>
      </c>
      <c r="AL521" s="169">
        <v>0</v>
      </c>
      <c r="AM521" s="163">
        <v>0</v>
      </c>
      <c r="AN521" s="163">
        <v>0</v>
      </c>
      <c r="AO521" s="169">
        <v>0</v>
      </c>
      <c r="AP521" s="163">
        <v>0</v>
      </c>
      <c r="AQ521" s="163">
        <v>0</v>
      </c>
      <c r="AR521" s="163">
        <v>0</v>
      </c>
    </row>
    <row r="522" spans="1:44" s="162" customFormat="1" ht="36" customHeight="1" x14ac:dyDescent="0.25">
      <c r="B522" s="155" t="s">
        <v>823</v>
      </c>
      <c r="C522" s="170"/>
      <c r="D522" s="157" t="s">
        <v>855</v>
      </c>
      <c r="E522" s="157" t="s">
        <v>855</v>
      </c>
      <c r="F522" s="157" t="s">
        <v>855</v>
      </c>
      <c r="G522" s="157" t="s">
        <v>855</v>
      </c>
      <c r="H522" s="157" t="s">
        <v>855</v>
      </c>
      <c r="I522" s="158">
        <v>2462.8000000000002</v>
      </c>
      <c r="J522" s="158">
        <v>2411.3999999999996</v>
      </c>
      <c r="K522" s="158">
        <v>2411.3999999999996</v>
      </c>
      <c r="L522" s="159">
        <v>120</v>
      </c>
      <c r="M522" s="157" t="s">
        <v>855</v>
      </c>
      <c r="N522" s="157" t="s">
        <v>855</v>
      </c>
      <c r="O522" s="160" t="s">
        <v>855</v>
      </c>
      <c r="P522" s="161">
        <v>5058199.54</v>
      </c>
      <c r="Q522" s="161">
        <v>0</v>
      </c>
      <c r="R522" s="161">
        <v>0</v>
      </c>
      <c r="S522" s="161">
        <v>5058199.54</v>
      </c>
      <c r="T522" s="161">
        <v>2053.8409696280655</v>
      </c>
      <c r="U522" s="161">
        <v>8993.6293266147513</v>
      </c>
      <c r="Y522" s="163"/>
      <c r="Z522" s="163"/>
      <c r="AA522" s="163"/>
      <c r="AB522" s="163"/>
      <c r="AC522" s="163"/>
      <c r="AD522" s="163"/>
      <c r="AE522" s="163"/>
      <c r="AF522" s="163"/>
      <c r="AG522" s="163"/>
      <c r="AH522" s="163"/>
      <c r="AI522" s="163"/>
      <c r="AJ522" s="163"/>
      <c r="AK522" s="163"/>
      <c r="AL522" s="163"/>
      <c r="AM522" s="163"/>
      <c r="AN522" s="163"/>
      <c r="AO522" s="163"/>
      <c r="AP522" s="163"/>
      <c r="AQ522" s="163"/>
      <c r="AR522" s="163"/>
    </row>
    <row r="523" spans="1:44" s="162" customFormat="1" ht="36" customHeight="1" x14ac:dyDescent="0.25">
      <c r="A523" s="162">
        <v>1</v>
      </c>
      <c r="B523" s="165">
        <v>443</v>
      </c>
      <c r="C523" s="155" t="s">
        <v>181</v>
      </c>
      <c r="D523" s="157" t="s">
        <v>295</v>
      </c>
      <c r="E523" s="157"/>
      <c r="F523" s="166" t="s">
        <v>261</v>
      </c>
      <c r="G523" s="157" t="s">
        <v>296</v>
      </c>
      <c r="H523" s="157" t="s">
        <v>297</v>
      </c>
      <c r="I523" s="161">
        <v>259.5</v>
      </c>
      <c r="J523" s="161">
        <v>250.8</v>
      </c>
      <c r="K523" s="161">
        <v>250.8</v>
      </c>
      <c r="L523" s="167">
        <v>16</v>
      </c>
      <c r="M523" s="157" t="s">
        <v>259</v>
      </c>
      <c r="N523" s="157" t="s">
        <v>263</v>
      </c>
      <c r="O523" s="160" t="s">
        <v>959</v>
      </c>
      <c r="P523" s="161">
        <v>1255071.44</v>
      </c>
      <c r="Q523" s="161">
        <v>0</v>
      </c>
      <c r="R523" s="161">
        <v>0</v>
      </c>
      <c r="S523" s="161">
        <v>1255071.44</v>
      </c>
      <c r="T523" s="161">
        <v>4836.4988053949901</v>
      </c>
      <c r="U523" s="161">
        <v>5927.5121387283243</v>
      </c>
      <c r="V523" s="168">
        <v>5927.5121387283243</v>
      </c>
      <c r="W523" s="168">
        <v>1091.0133333333342</v>
      </c>
      <c r="X523" s="168">
        <f t="shared" ref="X523:X527" si="92">U523-T523</f>
        <v>1091.0133333333342</v>
      </c>
      <c r="Y523" s="163">
        <v>0</v>
      </c>
      <c r="Z523" s="163">
        <v>0</v>
      </c>
      <c r="AA523" s="163">
        <v>0</v>
      </c>
      <c r="AB523" s="163">
        <v>0</v>
      </c>
      <c r="AC523" s="163">
        <v>0</v>
      </c>
      <c r="AD523" s="163">
        <v>0</v>
      </c>
      <c r="AE523" s="163">
        <v>0</v>
      </c>
      <c r="AF523" s="169">
        <v>0</v>
      </c>
      <c r="AG523" s="163">
        <v>172.5</v>
      </c>
      <c r="AH523" s="169">
        <f>8917.04*AG523/I523</f>
        <v>5927.5121387283243</v>
      </c>
      <c r="AI523" s="163">
        <v>0</v>
      </c>
      <c r="AJ523" s="163">
        <v>0</v>
      </c>
      <c r="AK523" s="163">
        <v>0</v>
      </c>
      <c r="AL523" s="169">
        <v>0</v>
      </c>
      <c r="AM523" s="163">
        <v>0</v>
      </c>
      <c r="AN523" s="163">
        <v>0</v>
      </c>
      <c r="AO523" s="169">
        <v>0</v>
      </c>
      <c r="AP523" s="163">
        <v>0</v>
      </c>
      <c r="AQ523" s="163">
        <v>0</v>
      </c>
      <c r="AR523" s="163">
        <v>0</v>
      </c>
    </row>
    <row r="524" spans="1:44" s="162" customFormat="1" ht="36" customHeight="1" x14ac:dyDescent="0.25">
      <c r="A524" s="162">
        <v>1</v>
      </c>
      <c r="B524" s="165">
        <v>444</v>
      </c>
      <c r="C524" s="155" t="s">
        <v>180</v>
      </c>
      <c r="D524" s="157" t="s">
        <v>295</v>
      </c>
      <c r="E524" s="157"/>
      <c r="F524" s="166" t="s">
        <v>261</v>
      </c>
      <c r="G524" s="157" t="s">
        <v>296</v>
      </c>
      <c r="H524" s="157" t="s">
        <v>297</v>
      </c>
      <c r="I524" s="161">
        <v>365</v>
      </c>
      <c r="J524" s="161">
        <v>328</v>
      </c>
      <c r="K524" s="161">
        <v>328</v>
      </c>
      <c r="L524" s="167">
        <v>21</v>
      </c>
      <c r="M524" s="157" t="s">
        <v>259</v>
      </c>
      <c r="N524" s="157" t="s">
        <v>260</v>
      </c>
      <c r="O524" s="160" t="s">
        <v>262</v>
      </c>
      <c r="P524" s="161">
        <v>68497.22</v>
      </c>
      <c r="Q524" s="161">
        <v>0</v>
      </c>
      <c r="R524" s="161">
        <v>0</v>
      </c>
      <c r="S524" s="161">
        <v>68497.22</v>
      </c>
      <c r="T524" s="161">
        <v>187.66361643835617</v>
      </c>
      <c r="U524" s="161">
        <v>187.66361643835617</v>
      </c>
      <c r="V524" s="168">
        <v>187.66361643835617</v>
      </c>
      <c r="W524" s="168">
        <v>0</v>
      </c>
      <c r="X524" s="168">
        <f t="shared" si="92"/>
        <v>0</v>
      </c>
      <c r="Y524" s="163">
        <v>0</v>
      </c>
      <c r="Z524" s="163">
        <v>0</v>
      </c>
      <c r="AA524" s="163">
        <v>0</v>
      </c>
      <c r="AB524" s="163">
        <v>0</v>
      </c>
      <c r="AC524" s="163">
        <v>0</v>
      </c>
      <c r="AD524" s="163">
        <v>0</v>
      </c>
      <c r="AE524" s="163">
        <v>0</v>
      </c>
      <c r="AF524" s="169">
        <v>0</v>
      </c>
      <c r="AG524" s="163">
        <v>0</v>
      </c>
      <c r="AH524" s="163">
        <v>0</v>
      </c>
      <c r="AI524" s="163">
        <v>0</v>
      </c>
      <c r="AJ524" s="163">
        <v>0</v>
      </c>
      <c r="AK524" s="163">
        <v>0</v>
      </c>
      <c r="AL524" s="169">
        <v>0</v>
      </c>
      <c r="AM524" s="163">
        <v>0</v>
      </c>
      <c r="AN524" s="163">
        <v>0</v>
      </c>
      <c r="AO524" s="169">
        <v>0</v>
      </c>
      <c r="AP524" s="163">
        <v>0</v>
      </c>
      <c r="AQ524" s="163">
        <v>0</v>
      </c>
      <c r="AR524" s="163">
        <v>0</v>
      </c>
    </row>
    <row r="525" spans="1:44" s="162" customFormat="1" ht="36" customHeight="1" x14ac:dyDescent="0.25">
      <c r="A525" s="162">
        <v>1</v>
      </c>
      <c r="B525" s="165">
        <v>445</v>
      </c>
      <c r="C525" s="155" t="s">
        <v>1221</v>
      </c>
      <c r="D525" s="157">
        <v>1917</v>
      </c>
      <c r="E525" s="157"/>
      <c r="F525" s="166" t="s">
        <v>261</v>
      </c>
      <c r="G525" s="157">
        <v>2</v>
      </c>
      <c r="H525" s="157" t="s">
        <v>297</v>
      </c>
      <c r="I525" s="161">
        <v>436.6</v>
      </c>
      <c r="J525" s="161">
        <v>436.6</v>
      </c>
      <c r="K525" s="161">
        <v>436.6</v>
      </c>
      <c r="L525" s="167">
        <v>21</v>
      </c>
      <c r="M525" s="157" t="s">
        <v>259</v>
      </c>
      <c r="N525" s="157" t="s">
        <v>263</v>
      </c>
      <c r="O525" s="160" t="s">
        <v>1263</v>
      </c>
      <c r="P525" s="161">
        <v>1767372.2100000002</v>
      </c>
      <c r="Q525" s="161">
        <v>0</v>
      </c>
      <c r="R525" s="161">
        <v>0</v>
      </c>
      <c r="S525" s="161">
        <v>1767372.2100000002</v>
      </c>
      <c r="T525" s="161">
        <v>4048.0352954649566</v>
      </c>
      <c r="U525" s="161">
        <v>8993.6293266147513</v>
      </c>
      <c r="V525" s="168">
        <v>8993.6293266147513</v>
      </c>
      <c r="W525" s="168">
        <v>4945.5940311497943</v>
      </c>
      <c r="X525" s="168">
        <f t="shared" si="92"/>
        <v>4945.5940311497943</v>
      </c>
      <c r="Y525" s="163">
        <v>0</v>
      </c>
      <c r="Z525" s="163">
        <v>0</v>
      </c>
      <c r="AA525" s="163">
        <v>0</v>
      </c>
      <c r="AB525" s="163">
        <v>0</v>
      </c>
      <c r="AC525" s="163">
        <v>0</v>
      </c>
      <c r="AD525" s="163">
        <v>0</v>
      </c>
      <c r="AE525" s="163">
        <v>0</v>
      </c>
      <c r="AF525" s="169">
        <v>0</v>
      </c>
      <c r="AG525" s="163">
        <v>440.35</v>
      </c>
      <c r="AH525" s="169">
        <f t="shared" ref="AH525:AH526" si="93">8917.04*AG525/I525</f>
        <v>8993.6293266147513</v>
      </c>
      <c r="AI525" s="163">
        <v>0</v>
      </c>
      <c r="AJ525" s="163">
        <v>0</v>
      </c>
      <c r="AK525" s="163">
        <v>0</v>
      </c>
      <c r="AL525" s="169">
        <v>0</v>
      </c>
      <c r="AM525" s="163">
        <v>0</v>
      </c>
      <c r="AN525" s="163">
        <v>0</v>
      </c>
      <c r="AO525" s="169">
        <v>0</v>
      </c>
      <c r="AP525" s="163">
        <v>0</v>
      </c>
      <c r="AQ525" s="163">
        <v>0</v>
      </c>
      <c r="AR525" s="163">
        <v>0</v>
      </c>
    </row>
    <row r="526" spans="1:44" s="162" customFormat="1" ht="36" customHeight="1" x14ac:dyDescent="0.25">
      <c r="A526" s="162">
        <v>1</v>
      </c>
      <c r="B526" s="165">
        <v>446</v>
      </c>
      <c r="C526" s="155" t="s">
        <v>1222</v>
      </c>
      <c r="D526" s="157">
        <v>1917</v>
      </c>
      <c r="E526" s="157"/>
      <c r="F526" s="166" t="s">
        <v>261</v>
      </c>
      <c r="G526" s="157">
        <v>2</v>
      </c>
      <c r="H526" s="157" t="s">
        <v>297</v>
      </c>
      <c r="I526" s="161">
        <v>476.7</v>
      </c>
      <c r="J526" s="161">
        <v>476.7</v>
      </c>
      <c r="K526" s="161">
        <v>476.7</v>
      </c>
      <c r="L526" s="167">
        <v>28</v>
      </c>
      <c r="M526" s="157" t="s">
        <v>259</v>
      </c>
      <c r="N526" s="157" t="s">
        <v>263</v>
      </c>
      <c r="O526" s="160" t="s">
        <v>1301</v>
      </c>
      <c r="P526" s="161">
        <v>1327119.4200000002</v>
      </c>
      <c r="Q526" s="161">
        <v>0</v>
      </c>
      <c r="R526" s="161">
        <v>0</v>
      </c>
      <c r="S526" s="161">
        <v>1327119.4200000002</v>
      </c>
      <c r="T526" s="161">
        <v>2783.9719320327254</v>
      </c>
      <c r="U526" s="161">
        <v>7631.9536815607307</v>
      </c>
      <c r="V526" s="168">
        <v>7631.9536815607307</v>
      </c>
      <c r="W526" s="168">
        <v>4847.9817495280058</v>
      </c>
      <c r="X526" s="168">
        <f t="shared" si="92"/>
        <v>4847.9817495280058</v>
      </c>
      <c r="Y526" s="163">
        <v>0</v>
      </c>
      <c r="Z526" s="163">
        <v>0</v>
      </c>
      <c r="AA526" s="163">
        <v>0</v>
      </c>
      <c r="AB526" s="163">
        <v>0</v>
      </c>
      <c r="AC526" s="163">
        <v>0</v>
      </c>
      <c r="AD526" s="163">
        <v>0</v>
      </c>
      <c r="AE526" s="163">
        <v>0</v>
      </c>
      <c r="AF526" s="169">
        <v>0</v>
      </c>
      <c r="AG526" s="163">
        <v>408</v>
      </c>
      <c r="AH526" s="169">
        <f t="shared" si="93"/>
        <v>7631.9536815607307</v>
      </c>
      <c r="AI526" s="163">
        <v>0</v>
      </c>
      <c r="AJ526" s="163">
        <v>0</v>
      </c>
      <c r="AK526" s="163">
        <v>0</v>
      </c>
      <c r="AL526" s="169">
        <v>0</v>
      </c>
      <c r="AM526" s="163">
        <v>0</v>
      </c>
      <c r="AN526" s="163">
        <v>0</v>
      </c>
      <c r="AO526" s="169">
        <v>0</v>
      </c>
      <c r="AP526" s="163">
        <v>0</v>
      </c>
      <c r="AQ526" s="163">
        <v>0</v>
      </c>
      <c r="AR526" s="163">
        <v>0</v>
      </c>
    </row>
    <row r="527" spans="1:44" s="162" customFormat="1" ht="36" customHeight="1" x14ac:dyDescent="0.25">
      <c r="A527" s="162">
        <v>1</v>
      </c>
      <c r="B527" s="165">
        <v>447</v>
      </c>
      <c r="C527" s="155" t="s">
        <v>1223</v>
      </c>
      <c r="D527" s="157">
        <v>1967</v>
      </c>
      <c r="E527" s="157">
        <v>2014</v>
      </c>
      <c r="F527" s="166" t="s">
        <v>261</v>
      </c>
      <c r="G527" s="157">
        <v>2</v>
      </c>
      <c r="H527" s="157" t="s">
        <v>301</v>
      </c>
      <c r="I527" s="161">
        <v>925</v>
      </c>
      <c r="J527" s="161">
        <v>919.3</v>
      </c>
      <c r="K527" s="161">
        <v>919.3</v>
      </c>
      <c r="L527" s="167">
        <v>34</v>
      </c>
      <c r="M527" s="157" t="s">
        <v>259</v>
      </c>
      <c r="N527" s="157" t="s">
        <v>263</v>
      </c>
      <c r="O527" s="160" t="s">
        <v>1302</v>
      </c>
      <c r="P527" s="161">
        <v>640139.25</v>
      </c>
      <c r="Q527" s="161">
        <v>0</v>
      </c>
      <c r="R527" s="161">
        <v>0</v>
      </c>
      <c r="S527" s="161">
        <v>640139.25</v>
      </c>
      <c r="T527" s="161">
        <v>692.04243243243241</v>
      </c>
      <c r="U527" s="161">
        <v>810.46</v>
      </c>
      <c r="V527" s="168">
        <v>810.46</v>
      </c>
      <c r="W527" s="168">
        <v>118.41756756756763</v>
      </c>
      <c r="X527" s="168">
        <f t="shared" si="92"/>
        <v>118.41756756756763</v>
      </c>
      <c r="Y527" s="163">
        <v>0</v>
      </c>
      <c r="Z527" s="163">
        <v>0</v>
      </c>
      <c r="AA527" s="163">
        <v>0</v>
      </c>
      <c r="AB527" s="163">
        <v>0</v>
      </c>
      <c r="AC527" s="163">
        <v>810.46</v>
      </c>
      <c r="AD527" s="163">
        <v>0</v>
      </c>
      <c r="AE527" s="163">
        <v>0</v>
      </c>
      <c r="AF527" s="169">
        <v>0</v>
      </c>
      <c r="AG527" s="163">
        <v>0</v>
      </c>
      <c r="AH527" s="163">
        <v>0</v>
      </c>
      <c r="AI527" s="163">
        <v>0</v>
      </c>
      <c r="AJ527" s="163">
        <v>0</v>
      </c>
      <c r="AK527" s="163">
        <v>0</v>
      </c>
      <c r="AL527" s="169">
        <v>0</v>
      </c>
      <c r="AM527" s="163">
        <v>0</v>
      </c>
      <c r="AN527" s="163">
        <v>0</v>
      </c>
      <c r="AO527" s="169">
        <v>0</v>
      </c>
      <c r="AP527" s="163">
        <v>0</v>
      </c>
      <c r="AQ527" s="163">
        <v>0</v>
      </c>
      <c r="AR527" s="163">
        <v>0</v>
      </c>
    </row>
    <row r="528" spans="1:44" s="162" customFormat="1" ht="36" customHeight="1" x14ac:dyDescent="0.25">
      <c r="B528" s="155" t="s">
        <v>824</v>
      </c>
      <c r="C528" s="155"/>
      <c r="D528" s="157" t="s">
        <v>855</v>
      </c>
      <c r="E528" s="157" t="s">
        <v>855</v>
      </c>
      <c r="F528" s="157" t="s">
        <v>855</v>
      </c>
      <c r="G528" s="157" t="s">
        <v>855</v>
      </c>
      <c r="H528" s="157" t="s">
        <v>855</v>
      </c>
      <c r="I528" s="158">
        <v>1755.2</v>
      </c>
      <c r="J528" s="158">
        <v>1537.2</v>
      </c>
      <c r="K528" s="158">
        <v>1537.2</v>
      </c>
      <c r="L528" s="159">
        <v>62</v>
      </c>
      <c r="M528" s="157" t="s">
        <v>855</v>
      </c>
      <c r="N528" s="157" t="s">
        <v>855</v>
      </c>
      <c r="O528" s="160" t="s">
        <v>855</v>
      </c>
      <c r="P528" s="161">
        <v>3982171.62</v>
      </c>
      <c r="Q528" s="161">
        <v>0</v>
      </c>
      <c r="R528" s="161">
        <v>0</v>
      </c>
      <c r="S528" s="161">
        <v>3982171.62</v>
      </c>
      <c r="T528" s="161">
        <v>2268.7851071103009</v>
      </c>
      <c r="U528" s="161">
        <v>5205.9419033728354</v>
      </c>
      <c r="Y528" s="163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</row>
    <row r="529" spans="1:44" s="162" customFormat="1" ht="36" customHeight="1" x14ac:dyDescent="0.25">
      <c r="A529" s="162">
        <v>1</v>
      </c>
      <c r="B529" s="165">
        <v>448</v>
      </c>
      <c r="C529" s="155" t="s">
        <v>184</v>
      </c>
      <c r="D529" s="157">
        <v>1959</v>
      </c>
      <c r="E529" s="157"/>
      <c r="F529" s="166" t="s">
        <v>261</v>
      </c>
      <c r="G529" s="157">
        <v>3</v>
      </c>
      <c r="H529" s="157" t="s">
        <v>301</v>
      </c>
      <c r="I529" s="161">
        <v>1755.2</v>
      </c>
      <c r="J529" s="161">
        <v>1537.2</v>
      </c>
      <c r="K529" s="161">
        <v>1537.2</v>
      </c>
      <c r="L529" s="167">
        <v>62</v>
      </c>
      <c r="M529" s="157" t="s">
        <v>259</v>
      </c>
      <c r="N529" s="157" t="s">
        <v>260</v>
      </c>
      <c r="O529" s="160" t="s">
        <v>262</v>
      </c>
      <c r="P529" s="161">
        <v>3982171.62</v>
      </c>
      <c r="Q529" s="161">
        <v>0</v>
      </c>
      <c r="R529" s="161">
        <v>0</v>
      </c>
      <c r="S529" s="161">
        <v>3982171.62</v>
      </c>
      <c r="T529" s="161">
        <v>2268.7851071103009</v>
      </c>
      <c r="U529" s="161">
        <v>5205.9419033728354</v>
      </c>
      <c r="V529" s="168">
        <v>5205.9419033728354</v>
      </c>
      <c r="W529" s="168">
        <v>2937.1567962625345</v>
      </c>
      <c r="X529" s="168">
        <f>U529-T529</f>
        <v>2937.1567962625345</v>
      </c>
      <c r="Y529" s="163">
        <v>0</v>
      </c>
      <c r="Z529" s="163">
        <v>0</v>
      </c>
      <c r="AA529" s="163">
        <v>0</v>
      </c>
      <c r="AB529" s="163">
        <v>0</v>
      </c>
      <c r="AC529" s="163">
        <v>0</v>
      </c>
      <c r="AD529" s="163">
        <v>0</v>
      </c>
      <c r="AE529" s="163">
        <v>0</v>
      </c>
      <c r="AF529" s="169">
        <v>0</v>
      </c>
      <c r="AG529" s="163">
        <v>1024.72</v>
      </c>
      <c r="AH529" s="169">
        <f>8917.04*AG529/I529</f>
        <v>5205.9419033728354</v>
      </c>
      <c r="AI529" s="163">
        <v>0</v>
      </c>
      <c r="AJ529" s="163">
        <v>0</v>
      </c>
      <c r="AK529" s="163">
        <v>0</v>
      </c>
      <c r="AL529" s="169">
        <v>0</v>
      </c>
      <c r="AM529" s="163">
        <v>0</v>
      </c>
      <c r="AN529" s="163">
        <v>0</v>
      </c>
      <c r="AO529" s="169">
        <v>0</v>
      </c>
      <c r="AP529" s="163">
        <v>0</v>
      </c>
      <c r="AQ529" s="163">
        <v>0</v>
      </c>
      <c r="AR529" s="163">
        <v>0</v>
      </c>
    </row>
    <row r="530" spans="1:44" s="162" customFormat="1" ht="36" customHeight="1" x14ac:dyDescent="0.25">
      <c r="B530" s="155" t="s">
        <v>825</v>
      </c>
      <c r="C530" s="155"/>
      <c r="D530" s="157" t="s">
        <v>855</v>
      </c>
      <c r="E530" s="157" t="s">
        <v>855</v>
      </c>
      <c r="F530" s="157" t="s">
        <v>855</v>
      </c>
      <c r="G530" s="157" t="s">
        <v>855</v>
      </c>
      <c r="H530" s="157" t="s">
        <v>855</v>
      </c>
      <c r="I530" s="158">
        <v>4921.7999999999993</v>
      </c>
      <c r="J530" s="158">
        <v>4712.7999999999993</v>
      </c>
      <c r="K530" s="158">
        <v>3049.1</v>
      </c>
      <c r="L530" s="159">
        <v>126</v>
      </c>
      <c r="M530" s="157" t="s">
        <v>855</v>
      </c>
      <c r="N530" s="157" t="s">
        <v>855</v>
      </c>
      <c r="O530" s="160" t="s">
        <v>855</v>
      </c>
      <c r="P530" s="158">
        <v>8046011.1599999992</v>
      </c>
      <c r="Q530" s="158">
        <v>0</v>
      </c>
      <c r="R530" s="158">
        <v>0</v>
      </c>
      <c r="S530" s="158">
        <v>8046011.1599999992</v>
      </c>
      <c r="T530" s="161">
        <v>1634.7700353529196</v>
      </c>
      <c r="U530" s="161">
        <v>7536.0532872996318</v>
      </c>
      <c r="Y530" s="163"/>
      <c r="Z530" s="163"/>
      <c r="AA530" s="163"/>
      <c r="AB530" s="163"/>
      <c r="AC530" s="163"/>
      <c r="AD530" s="163"/>
      <c r="AE530" s="163"/>
      <c r="AF530" s="163"/>
      <c r="AG530" s="163"/>
      <c r="AH530" s="163"/>
      <c r="AI530" s="163"/>
      <c r="AJ530" s="163"/>
      <c r="AK530" s="163"/>
      <c r="AL530" s="163"/>
      <c r="AM530" s="163"/>
      <c r="AN530" s="163"/>
      <c r="AO530" s="163"/>
      <c r="AP530" s="163"/>
      <c r="AQ530" s="163"/>
      <c r="AR530" s="163"/>
    </row>
    <row r="531" spans="1:44" s="162" customFormat="1" ht="36" customHeight="1" x14ac:dyDescent="0.25">
      <c r="A531" s="162">
        <v>1</v>
      </c>
      <c r="B531" s="165">
        <v>449</v>
      </c>
      <c r="C531" s="155" t="s">
        <v>183</v>
      </c>
      <c r="D531" s="157" t="s">
        <v>298</v>
      </c>
      <c r="E531" s="157"/>
      <c r="F531" s="166" t="s">
        <v>261</v>
      </c>
      <c r="G531" s="157" t="s">
        <v>296</v>
      </c>
      <c r="H531" s="157" t="s">
        <v>296</v>
      </c>
      <c r="I531" s="161">
        <v>729.9</v>
      </c>
      <c r="J531" s="161">
        <v>520.9</v>
      </c>
      <c r="K531" s="161">
        <v>520.9</v>
      </c>
      <c r="L531" s="167">
        <v>35</v>
      </c>
      <c r="M531" s="157" t="s">
        <v>259</v>
      </c>
      <c r="N531" s="157" t="s">
        <v>263</v>
      </c>
      <c r="O531" s="160" t="s">
        <v>960</v>
      </c>
      <c r="P531" s="161">
        <v>2614299.75</v>
      </c>
      <c r="Q531" s="161">
        <v>0</v>
      </c>
      <c r="R531" s="161">
        <v>0</v>
      </c>
      <c r="S531" s="161">
        <v>2614299.75</v>
      </c>
      <c r="T531" s="161">
        <v>3581.7231812577065</v>
      </c>
      <c r="U531" s="161">
        <v>7536.0532872996318</v>
      </c>
      <c r="V531" s="168">
        <v>7536.0532872996318</v>
      </c>
      <c r="W531" s="168">
        <v>3954.3301060419253</v>
      </c>
      <c r="X531" s="168">
        <f t="shared" ref="X531:X532" si="94">U531-T531</f>
        <v>3954.3301060419253</v>
      </c>
      <c r="Y531" s="163">
        <v>0</v>
      </c>
      <c r="Z531" s="163">
        <v>0</v>
      </c>
      <c r="AA531" s="163">
        <v>0</v>
      </c>
      <c r="AB531" s="163">
        <v>0</v>
      </c>
      <c r="AC531" s="163">
        <v>0</v>
      </c>
      <c r="AD531" s="163">
        <v>0</v>
      </c>
      <c r="AE531" s="163">
        <v>0</v>
      </c>
      <c r="AF531" s="169">
        <v>0</v>
      </c>
      <c r="AG531" s="163">
        <v>616.86</v>
      </c>
      <c r="AH531" s="169">
        <f>8917.04*AG531/I531</f>
        <v>7536.0532872996318</v>
      </c>
      <c r="AI531" s="163">
        <v>0</v>
      </c>
      <c r="AJ531" s="163">
        <v>0</v>
      </c>
      <c r="AK531" s="163">
        <v>0</v>
      </c>
      <c r="AL531" s="169">
        <v>0</v>
      </c>
      <c r="AM531" s="163">
        <v>0</v>
      </c>
      <c r="AN531" s="163">
        <v>0</v>
      </c>
      <c r="AO531" s="169">
        <v>0</v>
      </c>
      <c r="AP531" s="163">
        <v>0</v>
      </c>
      <c r="AQ531" s="163">
        <v>0</v>
      </c>
      <c r="AR531" s="163">
        <v>0</v>
      </c>
    </row>
    <row r="532" spans="1:44" s="162" customFormat="1" ht="36" customHeight="1" x14ac:dyDescent="0.25">
      <c r="A532" s="162">
        <v>1</v>
      </c>
      <c r="B532" s="165">
        <v>450</v>
      </c>
      <c r="C532" s="155" t="s">
        <v>1495</v>
      </c>
      <c r="D532" s="157">
        <v>1977</v>
      </c>
      <c r="E532" s="157"/>
      <c r="F532" s="166" t="s">
        <v>261</v>
      </c>
      <c r="G532" s="157">
        <v>5</v>
      </c>
      <c r="H532" s="157" t="s">
        <v>297</v>
      </c>
      <c r="I532" s="161">
        <v>4191.8999999999996</v>
      </c>
      <c r="J532" s="161">
        <v>4191.8999999999996</v>
      </c>
      <c r="K532" s="161">
        <v>2528.1999999999998</v>
      </c>
      <c r="L532" s="167">
        <v>91</v>
      </c>
      <c r="M532" s="157" t="s">
        <v>259</v>
      </c>
      <c r="N532" s="157" t="s">
        <v>263</v>
      </c>
      <c r="O532" s="160" t="s">
        <v>1531</v>
      </c>
      <c r="P532" s="161">
        <v>5431711.4099999992</v>
      </c>
      <c r="Q532" s="161">
        <v>0</v>
      </c>
      <c r="R532" s="161">
        <v>0</v>
      </c>
      <c r="S532" s="161">
        <v>5431711.4099999992</v>
      </c>
      <c r="T532" s="161">
        <v>1295.7635940742859</v>
      </c>
      <c r="U532" s="161">
        <v>4823.8813950714484</v>
      </c>
      <c r="V532" s="168">
        <v>4823.8813950714484</v>
      </c>
      <c r="W532" s="168">
        <v>3528.1178009971627</v>
      </c>
      <c r="X532" s="168">
        <f t="shared" si="94"/>
        <v>3528.1178009971627</v>
      </c>
      <c r="Y532" s="163">
        <v>0</v>
      </c>
      <c r="Z532" s="163">
        <v>0</v>
      </c>
      <c r="AA532" s="163">
        <v>0</v>
      </c>
      <c r="AB532" s="163">
        <v>0</v>
      </c>
      <c r="AC532" s="163">
        <v>0</v>
      </c>
      <c r="AD532" s="163">
        <v>0</v>
      </c>
      <c r="AE532" s="163">
        <v>0</v>
      </c>
      <c r="AF532" s="169">
        <v>0</v>
      </c>
      <c r="AG532" s="163">
        <v>0</v>
      </c>
      <c r="AH532" s="163">
        <v>0</v>
      </c>
      <c r="AI532" s="163">
        <v>0</v>
      </c>
      <c r="AJ532" s="163">
        <v>0</v>
      </c>
      <c r="AK532" s="163">
        <v>2869</v>
      </c>
      <c r="AL532" s="169">
        <f>7048.18*AK532/I532</f>
        <v>4823.8813950714484</v>
      </c>
      <c r="AM532" s="163">
        <v>0</v>
      </c>
      <c r="AN532" s="163">
        <v>0</v>
      </c>
      <c r="AO532" s="169">
        <v>0</v>
      </c>
      <c r="AP532" s="163">
        <v>0</v>
      </c>
      <c r="AQ532" s="163">
        <v>0</v>
      </c>
      <c r="AR532" s="163">
        <v>0</v>
      </c>
    </row>
    <row r="533" spans="1:44" s="162" customFormat="1" ht="36" customHeight="1" x14ac:dyDescent="0.25">
      <c r="B533" s="155" t="s">
        <v>826</v>
      </c>
      <c r="C533" s="155"/>
      <c r="D533" s="157" t="s">
        <v>855</v>
      </c>
      <c r="E533" s="157" t="s">
        <v>855</v>
      </c>
      <c r="F533" s="157" t="s">
        <v>855</v>
      </c>
      <c r="G533" s="157" t="s">
        <v>855</v>
      </c>
      <c r="H533" s="157" t="s">
        <v>855</v>
      </c>
      <c r="I533" s="158">
        <v>428.4</v>
      </c>
      <c r="J533" s="158">
        <v>385.4</v>
      </c>
      <c r="K533" s="158">
        <v>385.4</v>
      </c>
      <c r="L533" s="159">
        <v>20</v>
      </c>
      <c r="M533" s="157" t="s">
        <v>855</v>
      </c>
      <c r="N533" s="157" t="s">
        <v>855</v>
      </c>
      <c r="O533" s="160" t="s">
        <v>855</v>
      </c>
      <c r="P533" s="161">
        <v>1241065.97</v>
      </c>
      <c r="Q533" s="161">
        <v>0</v>
      </c>
      <c r="R533" s="161">
        <v>0</v>
      </c>
      <c r="S533" s="161">
        <v>1241065.97</v>
      </c>
      <c r="T533" s="161">
        <v>2896.9793884220358</v>
      </c>
      <c r="U533" s="161">
        <v>7534.9404295051372</v>
      </c>
      <c r="Y533" s="163"/>
      <c r="Z533" s="163"/>
      <c r="AA533" s="163"/>
      <c r="AB533" s="163"/>
      <c r="AC533" s="163"/>
      <c r="AD533" s="163"/>
      <c r="AE533" s="163"/>
      <c r="AF533" s="163"/>
      <c r="AG533" s="163"/>
      <c r="AH533" s="163"/>
      <c r="AI533" s="163"/>
      <c r="AJ533" s="163"/>
      <c r="AK533" s="163"/>
      <c r="AL533" s="163"/>
      <c r="AM533" s="163"/>
      <c r="AN533" s="163"/>
      <c r="AO533" s="163"/>
      <c r="AP533" s="163"/>
      <c r="AQ533" s="163"/>
      <c r="AR533" s="163"/>
    </row>
    <row r="534" spans="1:44" s="162" customFormat="1" ht="36" customHeight="1" x14ac:dyDescent="0.25">
      <c r="A534" s="162">
        <v>1</v>
      </c>
      <c r="B534" s="165">
        <v>451</v>
      </c>
      <c r="C534" s="155" t="s">
        <v>182</v>
      </c>
      <c r="D534" s="157" t="s">
        <v>299</v>
      </c>
      <c r="E534" s="157"/>
      <c r="F534" s="166" t="s">
        <v>261</v>
      </c>
      <c r="G534" s="157" t="s">
        <v>296</v>
      </c>
      <c r="H534" s="157" t="s">
        <v>296</v>
      </c>
      <c r="I534" s="161">
        <v>428.4</v>
      </c>
      <c r="J534" s="161">
        <v>385.4</v>
      </c>
      <c r="K534" s="161">
        <v>385.4</v>
      </c>
      <c r="L534" s="167">
        <v>20</v>
      </c>
      <c r="M534" s="157" t="s">
        <v>259</v>
      </c>
      <c r="N534" s="157" t="s">
        <v>260</v>
      </c>
      <c r="O534" s="160" t="s">
        <v>262</v>
      </c>
      <c r="P534" s="161">
        <v>1241065.97</v>
      </c>
      <c r="Q534" s="161">
        <v>0</v>
      </c>
      <c r="R534" s="161">
        <v>0</v>
      </c>
      <c r="S534" s="161">
        <v>1241065.97</v>
      </c>
      <c r="T534" s="161">
        <v>2896.9793884220358</v>
      </c>
      <c r="U534" s="161">
        <v>7534.9404295051372</v>
      </c>
      <c r="V534" s="168">
        <v>7534.9404295051372</v>
      </c>
      <c r="W534" s="168">
        <v>4637.961041083101</v>
      </c>
      <c r="X534" s="168">
        <f>U534-T534</f>
        <v>4637.961041083101</v>
      </c>
      <c r="Y534" s="163">
        <v>0</v>
      </c>
      <c r="Z534" s="163">
        <v>0</v>
      </c>
      <c r="AA534" s="163">
        <v>0</v>
      </c>
      <c r="AB534" s="163">
        <v>0</v>
      </c>
      <c r="AC534" s="163">
        <v>0</v>
      </c>
      <c r="AD534" s="163">
        <v>0</v>
      </c>
      <c r="AE534" s="163">
        <v>0</v>
      </c>
      <c r="AF534" s="169">
        <v>0</v>
      </c>
      <c r="AG534" s="163">
        <v>362</v>
      </c>
      <c r="AH534" s="169">
        <f>8917.04*AG534/I534</f>
        <v>7534.9404295051372</v>
      </c>
      <c r="AI534" s="163">
        <v>0</v>
      </c>
      <c r="AJ534" s="163">
        <v>0</v>
      </c>
      <c r="AK534" s="163">
        <v>0</v>
      </c>
      <c r="AL534" s="169">
        <v>0</v>
      </c>
      <c r="AM534" s="163">
        <v>0</v>
      </c>
      <c r="AN534" s="163">
        <v>0</v>
      </c>
      <c r="AO534" s="169">
        <v>0</v>
      </c>
      <c r="AP534" s="163">
        <v>0</v>
      </c>
      <c r="AQ534" s="163">
        <v>0</v>
      </c>
      <c r="AR534" s="163">
        <v>0</v>
      </c>
    </row>
    <row r="535" spans="1:44" s="162" customFormat="1" ht="36" customHeight="1" x14ac:dyDescent="0.25">
      <c r="B535" s="155" t="s">
        <v>827</v>
      </c>
      <c r="C535" s="170"/>
      <c r="D535" s="157" t="s">
        <v>855</v>
      </c>
      <c r="E535" s="157" t="s">
        <v>855</v>
      </c>
      <c r="F535" s="157" t="s">
        <v>855</v>
      </c>
      <c r="G535" s="157" t="s">
        <v>855</v>
      </c>
      <c r="H535" s="157" t="s">
        <v>855</v>
      </c>
      <c r="I535" s="158">
        <v>12546.099999999999</v>
      </c>
      <c r="J535" s="158">
        <v>10792.6</v>
      </c>
      <c r="K535" s="158">
        <v>10596.7</v>
      </c>
      <c r="L535" s="159">
        <v>564</v>
      </c>
      <c r="M535" s="157" t="s">
        <v>855</v>
      </c>
      <c r="N535" s="157" t="s">
        <v>855</v>
      </c>
      <c r="O535" s="160" t="s">
        <v>855</v>
      </c>
      <c r="P535" s="158">
        <v>9190793.5899999999</v>
      </c>
      <c r="Q535" s="158">
        <v>0</v>
      </c>
      <c r="R535" s="158">
        <v>0</v>
      </c>
      <c r="S535" s="158">
        <v>9190793.5899999999</v>
      </c>
      <c r="T535" s="161">
        <v>732.56179928423978</v>
      </c>
      <c r="U535" s="161">
        <v>3259.66</v>
      </c>
      <c r="Y535" s="163"/>
      <c r="Z535" s="163"/>
      <c r="AA535" s="163"/>
      <c r="AB535" s="163"/>
      <c r="AC535" s="163"/>
      <c r="AD535" s="163"/>
      <c r="AE535" s="163"/>
      <c r="AF535" s="163"/>
      <c r="AG535" s="163"/>
      <c r="AH535" s="163"/>
      <c r="AI535" s="163"/>
      <c r="AJ535" s="163"/>
      <c r="AK535" s="163"/>
      <c r="AL535" s="163"/>
      <c r="AM535" s="163"/>
      <c r="AN535" s="163"/>
      <c r="AO535" s="163"/>
      <c r="AP535" s="163"/>
      <c r="AQ535" s="163"/>
      <c r="AR535" s="163"/>
    </row>
    <row r="536" spans="1:44" s="162" customFormat="1" ht="36" customHeight="1" x14ac:dyDescent="0.25">
      <c r="A536" s="162">
        <v>1</v>
      </c>
      <c r="B536" s="165">
        <v>452</v>
      </c>
      <c r="C536" s="155" t="s">
        <v>210</v>
      </c>
      <c r="D536" s="157">
        <v>1974</v>
      </c>
      <c r="E536" s="157"/>
      <c r="F536" s="166" t="s">
        <v>261</v>
      </c>
      <c r="G536" s="157">
        <v>5</v>
      </c>
      <c r="H536" s="157" t="s">
        <v>301</v>
      </c>
      <c r="I536" s="161">
        <v>3601.7</v>
      </c>
      <c r="J536" s="161">
        <v>3307.8</v>
      </c>
      <c r="K536" s="161">
        <v>3307.8</v>
      </c>
      <c r="L536" s="167">
        <v>143</v>
      </c>
      <c r="M536" s="157" t="s">
        <v>259</v>
      </c>
      <c r="N536" s="157" t="s">
        <v>263</v>
      </c>
      <c r="O536" s="160" t="s">
        <v>325</v>
      </c>
      <c r="P536" s="161">
        <v>4272931.8100000005</v>
      </c>
      <c r="Q536" s="161">
        <v>0</v>
      </c>
      <c r="R536" s="161">
        <v>0</v>
      </c>
      <c r="S536" s="161">
        <v>4272931.8100000005</v>
      </c>
      <c r="T536" s="161">
        <v>1186.365274731377</v>
      </c>
      <c r="U536" s="161">
        <v>2613.1183076880366</v>
      </c>
      <c r="V536" s="168">
        <v>2613.1183076880366</v>
      </c>
      <c r="W536" s="168">
        <v>1426.7530329566596</v>
      </c>
      <c r="X536" s="168">
        <f t="shared" ref="X536:X544" si="95">U536-T536</f>
        <v>1426.7530329566596</v>
      </c>
      <c r="Y536" s="163">
        <v>0</v>
      </c>
      <c r="Z536" s="163">
        <v>0</v>
      </c>
      <c r="AA536" s="163">
        <v>0</v>
      </c>
      <c r="AB536" s="163">
        <v>0</v>
      </c>
      <c r="AC536" s="163">
        <v>0</v>
      </c>
      <c r="AD536" s="163">
        <v>0</v>
      </c>
      <c r="AE536" s="163">
        <v>0</v>
      </c>
      <c r="AF536" s="169">
        <v>0</v>
      </c>
      <c r="AG536" s="163">
        <v>1055.47</v>
      </c>
      <c r="AH536" s="169">
        <f>8917.04*AG536/I536</f>
        <v>2613.1183076880366</v>
      </c>
      <c r="AI536" s="163">
        <v>0</v>
      </c>
      <c r="AJ536" s="163">
        <v>0</v>
      </c>
      <c r="AK536" s="163">
        <v>0</v>
      </c>
      <c r="AL536" s="169">
        <v>0</v>
      </c>
      <c r="AM536" s="163">
        <v>0</v>
      </c>
      <c r="AN536" s="163">
        <v>0</v>
      </c>
      <c r="AO536" s="169">
        <v>0</v>
      </c>
      <c r="AP536" s="163">
        <v>0</v>
      </c>
      <c r="AQ536" s="163">
        <v>0</v>
      </c>
      <c r="AR536" s="163">
        <v>0</v>
      </c>
    </row>
    <row r="537" spans="1:44" s="162" customFormat="1" ht="36" customHeight="1" x14ac:dyDescent="0.25">
      <c r="A537" s="162">
        <v>1</v>
      </c>
      <c r="B537" s="165">
        <v>453</v>
      </c>
      <c r="C537" s="155" t="s">
        <v>1225</v>
      </c>
      <c r="D537" s="157">
        <v>1967</v>
      </c>
      <c r="E537" s="157"/>
      <c r="F537" s="166" t="s">
        <v>261</v>
      </c>
      <c r="G537" s="157">
        <v>4</v>
      </c>
      <c r="H537" s="157" t="s">
        <v>297</v>
      </c>
      <c r="I537" s="161">
        <v>2162.6999999999998</v>
      </c>
      <c r="J537" s="161">
        <v>1343.3</v>
      </c>
      <c r="K537" s="161">
        <v>1343.3</v>
      </c>
      <c r="L537" s="167">
        <v>138</v>
      </c>
      <c r="M537" s="157" t="s">
        <v>259</v>
      </c>
      <c r="N537" s="157" t="s">
        <v>263</v>
      </c>
      <c r="O537" s="160" t="s">
        <v>1253</v>
      </c>
      <c r="P537" s="161">
        <v>2514865.17</v>
      </c>
      <c r="Q537" s="161">
        <v>0</v>
      </c>
      <c r="R537" s="161">
        <v>0</v>
      </c>
      <c r="S537" s="161">
        <v>2514865.17</v>
      </c>
      <c r="T537" s="161">
        <v>1162.8358856984325</v>
      </c>
      <c r="U537" s="161">
        <v>3259.66</v>
      </c>
      <c r="V537" s="168">
        <v>3259.66</v>
      </c>
      <c r="W537" s="168">
        <v>2096.8241143015675</v>
      </c>
      <c r="X537" s="168">
        <f t="shared" si="95"/>
        <v>2096.8241143015675</v>
      </c>
      <c r="Y537" s="163">
        <v>0</v>
      </c>
      <c r="Z537" s="163">
        <v>0</v>
      </c>
      <c r="AA537" s="163">
        <v>3259.66</v>
      </c>
      <c r="AB537" s="163">
        <v>0</v>
      </c>
      <c r="AC537" s="163">
        <v>0</v>
      </c>
      <c r="AD537" s="163">
        <v>0</v>
      </c>
      <c r="AE537" s="163">
        <v>0</v>
      </c>
      <c r="AF537" s="169">
        <v>0</v>
      </c>
      <c r="AG537" s="163">
        <v>0</v>
      </c>
      <c r="AH537" s="163">
        <v>0</v>
      </c>
      <c r="AI537" s="163">
        <v>0</v>
      </c>
      <c r="AJ537" s="163">
        <v>0</v>
      </c>
      <c r="AK537" s="163">
        <v>0</v>
      </c>
      <c r="AL537" s="169">
        <v>0</v>
      </c>
      <c r="AM537" s="163">
        <v>0</v>
      </c>
      <c r="AN537" s="163">
        <v>0</v>
      </c>
      <c r="AO537" s="169">
        <v>0</v>
      </c>
      <c r="AP537" s="163">
        <v>0</v>
      </c>
      <c r="AQ537" s="163">
        <v>0</v>
      </c>
      <c r="AR537" s="163">
        <v>0</v>
      </c>
    </row>
    <row r="538" spans="1:44" s="162" customFormat="1" ht="36" customHeight="1" x14ac:dyDescent="0.25">
      <c r="A538" s="162">
        <v>1</v>
      </c>
      <c r="B538" s="165">
        <v>454</v>
      </c>
      <c r="C538" s="155" t="s">
        <v>1226</v>
      </c>
      <c r="D538" s="157">
        <v>1980</v>
      </c>
      <c r="E538" s="157"/>
      <c r="F538" s="166" t="s">
        <v>261</v>
      </c>
      <c r="G538" s="157">
        <v>2</v>
      </c>
      <c r="H538" s="157" t="s">
        <v>305</v>
      </c>
      <c r="I538" s="161">
        <v>955</v>
      </c>
      <c r="J538" s="161">
        <v>869.8</v>
      </c>
      <c r="K538" s="161">
        <v>869.8</v>
      </c>
      <c r="L538" s="167">
        <v>47</v>
      </c>
      <c r="M538" s="157" t="s">
        <v>259</v>
      </c>
      <c r="N538" s="157" t="s">
        <v>263</v>
      </c>
      <c r="O538" s="160" t="s">
        <v>1253</v>
      </c>
      <c r="P538" s="161">
        <v>229212.26</v>
      </c>
      <c r="Q538" s="161">
        <v>0</v>
      </c>
      <c r="R538" s="161">
        <v>0</v>
      </c>
      <c r="S538" s="161">
        <v>229212.26</v>
      </c>
      <c r="T538" s="161">
        <v>240.01283769633508</v>
      </c>
      <c r="U538" s="161">
        <v>3259.66</v>
      </c>
      <c r="V538" s="168">
        <v>3259.66</v>
      </c>
      <c r="W538" s="168">
        <v>3019.6471623036646</v>
      </c>
      <c r="X538" s="168">
        <f t="shared" si="95"/>
        <v>3019.6471623036646</v>
      </c>
      <c r="Y538" s="163">
        <v>0</v>
      </c>
      <c r="Z538" s="163">
        <v>0</v>
      </c>
      <c r="AA538" s="163">
        <v>3259.66</v>
      </c>
      <c r="AB538" s="163">
        <v>0</v>
      </c>
      <c r="AC538" s="163">
        <v>0</v>
      </c>
      <c r="AD538" s="163">
        <v>0</v>
      </c>
      <c r="AE538" s="163">
        <v>0</v>
      </c>
      <c r="AF538" s="169">
        <v>0</v>
      </c>
      <c r="AG538" s="163">
        <v>0</v>
      </c>
      <c r="AH538" s="163">
        <v>0</v>
      </c>
      <c r="AI538" s="163">
        <v>0</v>
      </c>
      <c r="AJ538" s="163">
        <v>0</v>
      </c>
      <c r="AK538" s="163">
        <v>0</v>
      </c>
      <c r="AL538" s="169">
        <v>0</v>
      </c>
      <c r="AM538" s="163">
        <v>0</v>
      </c>
      <c r="AN538" s="163">
        <v>0</v>
      </c>
      <c r="AO538" s="169">
        <v>0</v>
      </c>
      <c r="AP538" s="163">
        <v>0</v>
      </c>
      <c r="AQ538" s="163">
        <v>0</v>
      </c>
      <c r="AR538" s="163">
        <v>0</v>
      </c>
    </row>
    <row r="539" spans="1:44" s="162" customFormat="1" ht="36" customHeight="1" x14ac:dyDescent="0.25">
      <c r="A539" s="162">
        <v>1</v>
      </c>
      <c r="B539" s="165">
        <v>455</v>
      </c>
      <c r="C539" s="155" t="s">
        <v>1227</v>
      </c>
      <c r="D539" s="157">
        <v>1967</v>
      </c>
      <c r="E539" s="157"/>
      <c r="F539" s="166" t="s">
        <v>261</v>
      </c>
      <c r="G539" s="157">
        <v>2</v>
      </c>
      <c r="H539" s="157" t="s">
        <v>296</v>
      </c>
      <c r="I539" s="161">
        <v>783.4</v>
      </c>
      <c r="J539" s="161">
        <v>725.6</v>
      </c>
      <c r="K539" s="161">
        <v>725.6</v>
      </c>
      <c r="L539" s="167">
        <v>35</v>
      </c>
      <c r="M539" s="157" t="s">
        <v>259</v>
      </c>
      <c r="N539" s="157" t="s">
        <v>263</v>
      </c>
      <c r="O539" s="160" t="s">
        <v>1253</v>
      </c>
      <c r="P539" s="161">
        <v>1879611.64</v>
      </c>
      <c r="Q539" s="161">
        <v>0</v>
      </c>
      <c r="R539" s="161">
        <v>0</v>
      </c>
      <c r="S539" s="161">
        <v>1879611.64</v>
      </c>
      <c r="T539" s="161">
        <v>2399.300025529742</v>
      </c>
      <c r="U539" s="161">
        <v>3259.66</v>
      </c>
      <c r="V539" s="168">
        <v>3259.66</v>
      </c>
      <c r="W539" s="168">
        <v>860.35997447025784</v>
      </c>
      <c r="X539" s="168">
        <f t="shared" si="95"/>
        <v>860.35997447025784</v>
      </c>
      <c r="Y539" s="163">
        <v>0</v>
      </c>
      <c r="Z539" s="163">
        <v>0</v>
      </c>
      <c r="AA539" s="163">
        <v>3259.66</v>
      </c>
      <c r="AB539" s="163">
        <v>0</v>
      </c>
      <c r="AC539" s="163">
        <v>0</v>
      </c>
      <c r="AD539" s="163">
        <v>0</v>
      </c>
      <c r="AE539" s="163">
        <v>0</v>
      </c>
      <c r="AF539" s="169">
        <v>0</v>
      </c>
      <c r="AG539" s="163">
        <v>0</v>
      </c>
      <c r="AH539" s="163">
        <v>0</v>
      </c>
      <c r="AI539" s="163">
        <v>0</v>
      </c>
      <c r="AJ539" s="163">
        <v>0</v>
      </c>
      <c r="AK539" s="163">
        <v>0</v>
      </c>
      <c r="AL539" s="169">
        <v>0</v>
      </c>
      <c r="AM539" s="163">
        <v>0</v>
      </c>
      <c r="AN539" s="163">
        <v>0</v>
      </c>
      <c r="AO539" s="169">
        <v>0</v>
      </c>
      <c r="AP539" s="163">
        <v>0</v>
      </c>
      <c r="AQ539" s="163">
        <v>0</v>
      </c>
      <c r="AR539" s="163">
        <v>0</v>
      </c>
    </row>
    <row r="540" spans="1:44" s="162" customFormat="1" ht="36" customHeight="1" x14ac:dyDescent="0.25">
      <c r="A540" s="162">
        <v>1</v>
      </c>
      <c r="B540" s="165">
        <v>456</v>
      </c>
      <c r="C540" s="155" t="s">
        <v>211</v>
      </c>
      <c r="D540" s="157">
        <v>1992</v>
      </c>
      <c r="E540" s="157"/>
      <c r="F540" s="166" t="s">
        <v>304</v>
      </c>
      <c r="G540" s="157">
        <v>2</v>
      </c>
      <c r="H540" s="157" t="s">
        <v>296</v>
      </c>
      <c r="I540" s="161">
        <v>690.3</v>
      </c>
      <c r="J540" s="161">
        <v>630.29999999999995</v>
      </c>
      <c r="K540" s="161">
        <v>564.4</v>
      </c>
      <c r="L540" s="167">
        <v>29</v>
      </c>
      <c r="M540" s="157" t="s">
        <v>259</v>
      </c>
      <c r="N540" s="157" t="s">
        <v>263</v>
      </c>
      <c r="O540" s="160" t="s">
        <v>325</v>
      </c>
      <c r="P540" s="161">
        <v>57236.97</v>
      </c>
      <c r="Q540" s="161">
        <v>0</v>
      </c>
      <c r="R540" s="161">
        <v>0</v>
      </c>
      <c r="S540" s="161">
        <v>57236.97</v>
      </c>
      <c r="T540" s="161">
        <v>82.916079965232512</v>
      </c>
      <c r="U540" s="161">
        <v>82.916079965232512</v>
      </c>
      <c r="V540" s="168">
        <v>82.916079965232512</v>
      </c>
      <c r="W540" s="168">
        <v>0</v>
      </c>
      <c r="X540" s="168">
        <f t="shared" si="95"/>
        <v>0</v>
      </c>
      <c r="Y540" s="163">
        <v>0</v>
      </c>
      <c r="Z540" s="163">
        <v>0</v>
      </c>
      <c r="AA540" s="163">
        <v>0</v>
      </c>
      <c r="AB540" s="163">
        <v>0</v>
      </c>
      <c r="AC540" s="163">
        <v>0</v>
      </c>
      <c r="AD540" s="163">
        <v>0</v>
      </c>
      <c r="AE540" s="163">
        <v>0</v>
      </c>
      <c r="AF540" s="169">
        <v>0</v>
      </c>
      <c r="AG540" s="163">
        <v>0</v>
      </c>
      <c r="AH540" s="163">
        <v>0</v>
      </c>
      <c r="AI540" s="163">
        <v>0</v>
      </c>
      <c r="AJ540" s="163">
        <v>0</v>
      </c>
      <c r="AK540" s="163">
        <v>0</v>
      </c>
      <c r="AL540" s="169">
        <v>0</v>
      </c>
      <c r="AM540" s="163">
        <v>0</v>
      </c>
      <c r="AN540" s="163">
        <v>0</v>
      </c>
      <c r="AO540" s="169">
        <v>0</v>
      </c>
      <c r="AP540" s="163">
        <v>0</v>
      </c>
      <c r="AQ540" s="163">
        <v>0</v>
      </c>
      <c r="AR540" s="163">
        <v>0</v>
      </c>
    </row>
    <row r="541" spans="1:44" s="162" customFormat="1" ht="36" customHeight="1" x14ac:dyDescent="0.25">
      <c r="A541" s="162">
        <v>1</v>
      </c>
      <c r="B541" s="165">
        <v>457</v>
      </c>
      <c r="C541" s="155" t="s">
        <v>1509</v>
      </c>
      <c r="D541" s="157">
        <v>1981</v>
      </c>
      <c r="E541" s="157"/>
      <c r="F541" s="166" t="s">
        <v>1524</v>
      </c>
      <c r="G541" s="157">
        <v>2</v>
      </c>
      <c r="H541" s="157" t="s">
        <v>305</v>
      </c>
      <c r="I541" s="161">
        <v>922.9</v>
      </c>
      <c r="J541" s="161">
        <v>838.7</v>
      </c>
      <c r="K541" s="161">
        <v>838.7</v>
      </c>
      <c r="L541" s="167">
        <v>43</v>
      </c>
      <c r="M541" s="157" t="s">
        <v>259</v>
      </c>
      <c r="N541" s="157" t="s">
        <v>260</v>
      </c>
      <c r="O541" s="160" t="s">
        <v>262</v>
      </c>
      <c r="P541" s="161">
        <v>60862.57</v>
      </c>
      <c r="Q541" s="161">
        <v>0</v>
      </c>
      <c r="R541" s="161">
        <v>0</v>
      </c>
      <c r="S541" s="161">
        <v>60862.57</v>
      </c>
      <c r="T541" s="161">
        <v>65.947090692382702</v>
      </c>
      <c r="U541" s="161">
        <v>65.947090692382702</v>
      </c>
      <c r="V541" s="168">
        <v>65.947090692382702</v>
      </c>
      <c r="W541" s="168">
        <v>0</v>
      </c>
      <c r="X541" s="168">
        <f t="shared" si="95"/>
        <v>0</v>
      </c>
      <c r="Y541" s="163">
        <v>0</v>
      </c>
      <c r="Z541" s="163">
        <v>0</v>
      </c>
      <c r="AA541" s="163">
        <v>0</v>
      </c>
      <c r="AB541" s="163">
        <v>0</v>
      </c>
      <c r="AC541" s="163">
        <v>0</v>
      </c>
      <c r="AD541" s="163">
        <v>0</v>
      </c>
      <c r="AE541" s="163">
        <v>0</v>
      </c>
      <c r="AF541" s="169">
        <v>0</v>
      </c>
      <c r="AG541" s="163">
        <v>0</v>
      </c>
      <c r="AH541" s="163">
        <v>0</v>
      </c>
      <c r="AI541" s="163">
        <v>0</v>
      </c>
      <c r="AJ541" s="163">
        <v>0</v>
      </c>
      <c r="AK541" s="163">
        <v>0</v>
      </c>
      <c r="AL541" s="169">
        <v>0</v>
      </c>
      <c r="AM541" s="163">
        <v>0</v>
      </c>
      <c r="AN541" s="163">
        <v>0</v>
      </c>
      <c r="AO541" s="169">
        <v>0</v>
      </c>
      <c r="AP541" s="163">
        <v>0</v>
      </c>
      <c r="AQ541" s="163">
        <v>0</v>
      </c>
      <c r="AR541" s="163">
        <v>0</v>
      </c>
    </row>
    <row r="542" spans="1:44" s="162" customFormat="1" ht="36" customHeight="1" x14ac:dyDescent="0.25">
      <c r="A542" s="162">
        <v>1</v>
      </c>
      <c r="B542" s="165">
        <v>458</v>
      </c>
      <c r="C542" s="155" t="s">
        <v>1510</v>
      </c>
      <c r="D542" s="157">
        <v>1980</v>
      </c>
      <c r="E542" s="157"/>
      <c r="F542" s="166" t="s">
        <v>1524</v>
      </c>
      <c r="G542" s="157">
        <v>2</v>
      </c>
      <c r="H542" s="157" t="s">
        <v>305</v>
      </c>
      <c r="I542" s="161">
        <v>1035.4000000000001</v>
      </c>
      <c r="J542" s="161">
        <v>947.5</v>
      </c>
      <c r="K542" s="161">
        <v>947.5</v>
      </c>
      <c r="L542" s="167">
        <v>35</v>
      </c>
      <c r="M542" s="157" t="s">
        <v>259</v>
      </c>
      <c r="N542" s="157" t="s">
        <v>260</v>
      </c>
      <c r="O542" s="160" t="s">
        <v>262</v>
      </c>
      <c r="P542" s="161">
        <v>64885.78</v>
      </c>
      <c r="Q542" s="161">
        <v>0</v>
      </c>
      <c r="R542" s="161">
        <v>0</v>
      </c>
      <c r="S542" s="161">
        <v>64885.78</v>
      </c>
      <c r="T542" s="161">
        <v>62.66735561135792</v>
      </c>
      <c r="U542" s="161">
        <v>62.66735561135792</v>
      </c>
      <c r="V542" s="168">
        <v>62.66735561135792</v>
      </c>
      <c r="W542" s="168">
        <v>0</v>
      </c>
      <c r="X542" s="168">
        <f t="shared" si="95"/>
        <v>0</v>
      </c>
      <c r="Y542" s="163">
        <v>0</v>
      </c>
      <c r="Z542" s="163">
        <v>0</v>
      </c>
      <c r="AA542" s="163">
        <v>0</v>
      </c>
      <c r="AB542" s="163">
        <v>0</v>
      </c>
      <c r="AC542" s="163">
        <v>0</v>
      </c>
      <c r="AD542" s="163">
        <v>0</v>
      </c>
      <c r="AE542" s="163">
        <v>0</v>
      </c>
      <c r="AF542" s="169">
        <v>0</v>
      </c>
      <c r="AG542" s="163">
        <v>0</v>
      </c>
      <c r="AH542" s="163">
        <v>0</v>
      </c>
      <c r="AI542" s="163">
        <v>0</v>
      </c>
      <c r="AJ542" s="163">
        <v>0</v>
      </c>
      <c r="AK542" s="163">
        <v>0</v>
      </c>
      <c r="AL542" s="169">
        <v>0</v>
      </c>
      <c r="AM542" s="163">
        <v>0</v>
      </c>
      <c r="AN542" s="163">
        <v>0</v>
      </c>
      <c r="AO542" s="169">
        <v>0</v>
      </c>
      <c r="AP542" s="163">
        <v>0</v>
      </c>
      <c r="AQ542" s="163">
        <v>0</v>
      </c>
      <c r="AR542" s="163">
        <v>0</v>
      </c>
    </row>
    <row r="543" spans="1:44" s="162" customFormat="1" ht="36" customHeight="1" x14ac:dyDescent="0.25">
      <c r="A543" s="162">
        <v>1</v>
      </c>
      <c r="B543" s="165">
        <v>459</v>
      </c>
      <c r="C543" s="155" t="s">
        <v>205</v>
      </c>
      <c r="D543" s="157">
        <v>1938</v>
      </c>
      <c r="E543" s="157"/>
      <c r="F543" s="166" t="s">
        <v>261</v>
      </c>
      <c r="G543" s="157">
        <v>3</v>
      </c>
      <c r="H543" s="157" t="s">
        <v>301</v>
      </c>
      <c r="I543" s="161">
        <v>1645.1</v>
      </c>
      <c r="J543" s="161">
        <v>1444.2</v>
      </c>
      <c r="K543" s="161">
        <v>1314.2</v>
      </c>
      <c r="L543" s="167">
        <v>58</v>
      </c>
      <c r="M543" s="157" t="s">
        <v>259</v>
      </c>
      <c r="N543" s="157" t="s">
        <v>260</v>
      </c>
      <c r="O543" s="160" t="s">
        <v>262</v>
      </c>
      <c r="P543" s="161">
        <v>77010.039999999994</v>
      </c>
      <c r="Q543" s="161">
        <v>0</v>
      </c>
      <c r="R543" s="161">
        <v>0</v>
      </c>
      <c r="S543" s="161">
        <v>77010.039999999994</v>
      </c>
      <c r="T543" s="161">
        <v>46.811768281563431</v>
      </c>
      <c r="U543" s="161">
        <v>46.811768281563431</v>
      </c>
      <c r="V543" s="168">
        <v>46.811768281563431</v>
      </c>
      <c r="W543" s="168">
        <v>0</v>
      </c>
      <c r="X543" s="168">
        <f t="shared" si="95"/>
        <v>0</v>
      </c>
      <c r="Y543" s="163">
        <v>0</v>
      </c>
      <c r="Z543" s="163">
        <v>0</v>
      </c>
      <c r="AA543" s="163">
        <v>0</v>
      </c>
      <c r="AB543" s="163">
        <v>0</v>
      </c>
      <c r="AC543" s="163">
        <v>0</v>
      </c>
      <c r="AD543" s="163">
        <v>0</v>
      </c>
      <c r="AE543" s="163">
        <v>0</v>
      </c>
      <c r="AF543" s="169">
        <v>0</v>
      </c>
      <c r="AG543" s="163">
        <v>0</v>
      </c>
      <c r="AH543" s="163">
        <v>0</v>
      </c>
      <c r="AI543" s="163">
        <v>0</v>
      </c>
      <c r="AJ543" s="163">
        <v>0</v>
      </c>
      <c r="AK543" s="163">
        <v>0</v>
      </c>
      <c r="AL543" s="169">
        <v>0</v>
      </c>
      <c r="AM543" s="163">
        <v>0</v>
      </c>
      <c r="AN543" s="163">
        <v>0</v>
      </c>
      <c r="AO543" s="169">
        <v>0</v>
      </c>
      <c r="AP543" s="163">
        <v>0</v>
      </c>
      <c r="AQ543" s="163">
        <v>0</v>
      </c>
      <c r="AR543" s="163">
        <v>0</v>
      </c>
    </row>
    <row r="544" spans="1:44" s="162" customFormat="1" ht="36" customHeight="1" x14ac:dyDescent="0.25">
      <c r="A544" s="162">
        <v>1</v>
      </c>
      <c r="B544" s="165">
        <v>460</v>
      </c>
      <c r="C544" s="155" t="s">
        <v>206</v>
      </c>
      <c r="D544" s="157">
        <v>1974</v>
      </c>
      <c r="E544" s="157"/>
      <c r="F544" s="166" t="s">
        <v>261</v>
      </c>
      <c r="G544" s="157">
        <v>2</v>
      </c>
      <c r="H544" s="157" t="s">
        <v>296</v>
      </c>
      <c r="I544" s="161">
        <v>749.6</v>
      </c>
      <c r="J544" s="161">
        <v>685.4</v>
      </c>
      <c r="K544" s="161">
        <v>685.4</v>
      </c>
      <c r="L544" s="167">
        <v>36</v>
      </c>
      <c r="M544" s="157" t="s">
        <v>259</v>
      </c>
      <c r="N544" s="157" t="s">
        <v>263</v>
      </c>
      <c r="O544" s="160" t="s">
        <v>325</v>
      </c>
      <c r="P544" s="161">
        <v>34177.35</v>
      </c>
      <c r="Q544" s="161">
        <v>0</v>
      </c>
      <c r="R544" s="161">
        <v>0</v>
      </c>
      <c r="S544" s="161">
        <v>34177.35</v>
      </c>
      <c r="T544" s="161">
        <v>45.594116862326572</v>
      </c>
      <c r="U544" s="161">
        <v>45.594116862326572</v>
      </c>
      <c r="V544" s="168">
        <v>45.594116862326572</v>
      </c>
      <c r="W544" s="168">
        <v>0</v>
      </c>
      <c r="X544" s="168">
        <f t="shared" si="95"/>
        <v>0</v>
      </c>
      <c r="Y544" s="163">
        <v>0</v>
      </c>
      <c r="Z544" s="163">
        <v>0</v>
      </c>
      <c r="AA544" s="163">
        <v>0</v>
      </c>
      <c r="AB544" s="163">
        <v>0</v>
      </c>
      <c r="AC544" s="163">
        <v>0</v>
      </c>
      <c r="AD544" s="163">
        <v>0</v>
      </c>
      <c r="AE544" s="163">
        <v>0</v>
      </c>
      <c r="AF544" s="169">
        <v>0</v>
      </c>
      <c r="AG544" s="163">
        <v>0</v>
      </c>
      <c r="AH544" s="163">
        <v>0</v>
      </c>
      <c r="AI544" s="163">
        <v>0</v>
      </c>
      <c r="AJ544" s="163">
        <v>0</v>
      </c>
      <c r="AK544" s="163">
        <v>0</v>
      </c>
      <c r="AL544" s="169">
        <v>0</v>
      </c>
      <c r="AM544" s="163">
        <v>0</v>
      </c>
      <c r="AN544" s="163">
        <v>0</v>
      </c>
      <c r="AO544" s="169">
        <v>0</v>
      </c>
      <c r="AP544" s="163">
        <v>0</v>
      </c>
      <c r="AQ544" s="163">
        <v>0</v>
      </c>
      <c r="AR544" s="163">
        <v>0</v>
      </c>
    </row>
    <row r="545" spans="1:44" s="162" customFormat="1" ht="36" customHeight="1" x14ac:dyDescent="0.25">
      <c r="B545" s="155" t="s">
        <v>828</v>
      </c>
      <c r="C545" s="155"/>
      <c r="D545" s="157" t="s">
        <v>855</v>
      </c>
      <c r="E545" s="157" t="s">
        <v>855</v>
      </c>
      <c r="F545" s="157" t="s">
        <v>855</v>
      </c>
      <c r="G545" s="157" t="s">
        <v>855</v>
      </c>
      <c r="H545" s="157" t="s">
        <v>855</v>
      </c>
      <c r="I545" s="158">
        <v>2975.2</v>
      </c>
      <c r="J545" s="158">
        <v>2622.3</v>
      </c>
      <c r="K545" s="158">
        <v>2622.3</v>
      </c>
      <c r="L545" s="159">
        <v>130</v>
      </c>
      <c r="M545" s="157" t="s">
        <v>855</v>
      </c>
      <c r="N545" s="157" t="s">
        <v>855</v>
      </c>
      <c r="O545" s="160" t="s">
        <v>855</v>
      </c>
      <c r="P545" s="161">
        <v>3506290.42</v>
      </c>
      <c r="Q545" s="161">
        <v>0</v>
      </c>
      <c r="R545" s="161">
        <v>0</v>
      </c>
      <c r="S545" s="161">
        <v>3506290.42</v>
      </c>
      <c r="T545" s="161">
        <v>1178.5057878461953</v>
      </c>
      <c r="U545" s="161">
        <v>7099.2077045425294</v>
      </c>
      <c r="Y545" s="163"/>
      <c r="Z545" s="163"/>
      <c r="AA545" s="163"/>
      <c r="AB545" s="163"/>
      <c r="AC545" s="163"/>
      <c r="AD545" s="163"/>
      <c r="AE545" s="163"/>
      <c r="AF545" s="163"/>
      <c r="AG545" s="163"/>
      <c r="AH545" s="163"/>
      <c r="AI545" s="163"/>
      <c r="AJ545" s="163"/>
      <c r="AK545" s="163"/>
      <c r="AL545" s="163"/>
      <c r="AM545" s="163"/>
      <c r="AN545" s="163"/>
      <c r="AO545" s="163"/>
      <c r="AP545" s="163"/>
      <c r="AQ545" s="163"/>
      <c r="AR545" s="163"/>
    </row>
    <row r="546" spans="1:44" s="162" customFormat="1" ht="36" customHeight="1" x14ac:dyDescent="0.25">
      <c r="A546" s="162">
        <v>1</v>
      </c>
      <c r="B546" s="165">
        <v>461</v>
      </c>
      <c r="C546" s="155" t="s">
        <v>214</v>
      </c>
      <c r="D546" s="157">
        <v>1971</v>
      </c>
      <c r="E546" s="157"/>
      <c r="F546" s="166" t="s">
        <v>261</v>
      </c>
      <c r="G546" s="157">
        <v>2</v>
      </c>
      <c r="H546" s="157" t="s">
        <v>296</v>
      </c>
      <c r="I546" s="161">
        <v>777.1</v>
      </c>
      <c r="J546" s="161">
        <v>718.2</v>
      </c>
      <c r="K546" s="161">
        <v>718.2</v>
      </c>
      <c r="L546" s="167">
        <v>38</v>
      </c>
      <c r="M546" s="157" t="s">
        <v>259</v>
      </c>
      <c r="N546" s="157" t="s">
        <v>263</v>
      </c>
      <c r="O546" s="160" t="s">
        <v>325</v>
      </c>
      <c r="P546" s="161">
        <v>2426341.25</v>
      </c>
      <c r="Q546" s="161">
        <v>0</v>
      </c>
      <c r="R546" s="161">
        <v>0</v>
      </c>
      <c r="S546" s="161">
        <v>2426341.25</v>
      </c>
      <c r="T546" s="161">
        <v>3122.3024707244886</v>
      </c>
      <c r="U546" s="161">
        <v>7099.2077045425294</v>
      </c>
      <c r="V546" s="168">
        <v>7099.2077045425294</v>
      </c>
      <c r="W546" s="168">
        <v>3976.9052338180409</v>
      </c>
      <c r="X546" s="168">
        <f t="shared" ref="X546:X549" si="96">U546-T546</f>
        <v>3976.9052338180409</v>
      </c>
      <c r="Y546" s="163">
        <v>0</v>
      </c>
      <c r="Z546" s="163">
        <v>0</v>
      </c>
      <c r="AA546" s="163">
        <v>0</v>
      </c>
      <c r="AB546" s="163">
        <v>0</v>
      </c>
      <c r="AC546" s="163">
        <v>0</v>
      </c>
      <c r="AD546" s="163">
        <v>0</v>
      </c>
      <c r="AE546" s="163">
        <v>0</v>
      </c>
      <c r="AF546" s="169">
        <v>0</v>
      </c>
      <c r="AG546" s="163">
        <v>618.67999999999995</v>
      </c>
      <c r="AH546" s="169">
        <f>8917.04*AG546/I546</f>
        <v>7099.2077045425294</v>
      </c>
      <c r="AI546" s="163">
        <v>0</v>
      </c>
      <c r="AJ546" s="163">
        <v>0</v>
      </c>
      <c r="AK546" s="163">
        <v>0</v>
      </c>
      <c r="AL546" s="169">
        <v>0</v>
      </c>
      <c r="AM546" s="163">
        <v>0</v>
      </c>
      <c r="AN546" s="163">
        <v>0</v>
      </c>
      <c r="AO546" s="169">
        <v>0</v>
      </c>
      <c r="AP546" s="163">
        <v>0</v>
      </c>
      <c r="AQ546" s="163">
        <v>0</v>
      </c>
      <c r="AR546" s="163">
        <v>0</v>
      </c>
    </row>
    <row r="547" spans="1:44" s="162" customFormat="1" ht="36" customHeight="1" x14ac:dyDescent="0.25">
      <c r="A547" s="162">
        <v>1</v>
      </c>
      <c r="B547" s="165">
        <v>462</v>
      </c>
      <c r="C547" s="155" t="s">
        <v>219</v>
      </c>
      <c r="D547" s="157">
        <v>1978</v>
      </c>
      <c r="E547" s="157"/>
      <c r="F547" s="166" t="s">
        <v>304</v>
      </c>
      <c r="G547" s="157">
        <v>3</v>
      </c>
      <c r="H547" s="157" t="s">
        <v>296</v>
      </c>
      <c r="I547" s="161">
        <v>1015.3</v>
      </c>
      <c r="J547" s="161">
        <v>929.3</v>
      </c>
      <c r="K547" s="161">
        <v>929.3</v>
      </c>
      <c r="L547" s="167">
        <v>37</v>
      </c>
      <c r="M547" s="157" t="s">
        <v>259</v>
      </c>
      <c r="N547" s="157" t="s">
        <v>263</v>
      </c>
      <c r="O547" s="160" t="s">
        <v>325</v>
      </c>
      <c r="P547" s="161">
        <v>112884.08</v>
      </c>
      <c r="Q547" s="161">
        <v>0</v>
      </c>
      <c r="R547" s="161">
        <v>0</v>
      </c>
      <c r="S547" s="161">
        <v>112884.08</v>
      </c>
      <c r="T547" s="161">
        <v>111.18298039988181</v>
      </c>
      <c r="U547" s="161">
        <v>111.18298039988181</v>
      </c>
      <c r="V547" s="168">
        <v>111.18298039988181</v>
      </c>
      <c r="W547" s="168">
        <v>0</v>
      </c>
      <c r="X547" s="168">
        <f t="shared" si="96"/>
        <v>0</v>
      </c>
      <c r="Y547" s="163">
        <v>0</v>
      </c>
      <c r="Z547" s="163">
        <v>0</v>
      </c>
      <c r="AA547" s="163">
        <v>0</v>
      </c>
      <c r="AB547" s="163">
        <v>0</v>
      </c>
      <c r="AC547" s="163">
        <v>0</v>
      </c>
      <c r="AD547" s="163">
        <v>0</v>
      </c>
      <c r="AE547" s="163">
        <v>0</v>
      </c>
      <c r="AF547" s="169">
        <v>0</v>
      </c>
      <c r="AG547" s="163">
        <v>0</v>
      </c>
      <c r="AH547" s="163">
        <v>0</v>
      </c>
      <c r="AI547" s="163">
        <v>0</v>
      </c>
      <c r="AJ547" s="163">
        <v>0</v>
      </c>
      <c r="AK547" s="163">
        <v>0</v>
      </c>
      <c r="AL547" s="169">
        <v>0</v>
      </c>
      <c r="AM547" s="163">
        <v>0</v>
      </c>
      <c r="AN547" s="163">
        <v>0</v>
      </c>
      <c r="AO547" s="169">
        <v>0</v>
      </c>
      <c r="AP547" s="163">
        <v>0</v>
      </c>
      <c r="AQ547" s="163">
        <v>0</v>
      </c>
      <c r="AR547" s="163">
        <v>0</v>
      </c>
    </row>
    <row r="548" spans="1:44" s="162" customFormat="1" ht="36" customHeight="1" x14ac:dyDescent="0.25">
      <c r="A548" s="162">
        <v>1</v>
      </c>
      <c r="B548" s="165">
        <v>463</v>
      </c>
      <c r="C548" s="155" t="s">
        <v>1051</v>
      </c>
      <c r="D548" s="157">
        <v>1938</v>
      </c>
      <c r="E548" s="157"/>
      <c r="F548" s="166" t="s">
        <v>323</v>
      </c>
      <c r="G548" s="157">
        <v>2</v>
      </c>
      <c r="H548" s="157" t="s">
        <v>297</v>
      </c>
      <c r="I548" s="161">
        <v>369.2</v>
      </c>
      <c r="J548" s="161">
        <v>222.5</v>
      </c>
      <c r="K548" s="161">
        <v>222.5</v>
      </c>
      <c r="L548" s="167">
        <v>16</v>
      </c>
      <c r="M548" s="157" t="s">
        <v>259</v>
      </c>
      <c r="N548" s="157" t="s">
        <v>260</v>
      </c>
      <c r="O548" s="160" t="s">
        <v>262</v>
      </c>
      <c r="P548" s="161">
        <v>930608.30999999994</v>
      </c>
      <c r="Q548" s="161">
        <v>0</v>
      </c>
      <c r="R548" s="161">
        <v>0</v>
      </c>
      <c r="S548" s="161">
        <v>930608.30999999994</v>
      </c>
      <c r="T548" s="161">
        <v>2520.6075568797401</v>
      </c>
      <c r="U548" s="161">
        <v>4622.755839653305</v>
      </c>
      <c r="V548" s="168">
        <v>4622.755839653305</v>
      </c>
      <c r="W548" s="168">
        <v>2102.1482827735649</v>
      </c>
      <c r="X548" s="168">
        <f t="shared" si="96"/>
        <v>2102.1482827735649</v>
      </c>
      <c r="Y548" s="163">
        <v>0</v>
      </c>
      <c r="Z548" s="163">
        <v>0</v>
      </c>
      <c r="AA548" s="163">
        <v>0</v>
      </c>
      <c r="AB548" s="163">
        <v>0</v>
      </c>
      <c r="AC548" s="163">
        <v>0</v>
      </c>
      <c r="AD548" s="163">
        <v>0</v>
      </c>
      <c r="AE548" s="163">
        <v>0</v>
      </c>
      <c r="AF548" s="169">
        <v>0</v>
      </c>
      <c r="AG548" s="163">
        <v>191.4</v>
      </c>
      <c r="AH548" s="169">
        <f>8917.04*AG548/I548</f>
        <v>4622.755839653305</v>
      </c>
      <c r="AI548" s="163">
        <v>0</v>
      </c>
      <c r="AJ548" s="163">
        <v>0</v>
      </c>
      <c r="AK548" s="163">
        <v>0</v>
      </c>
      <c r="AL548" s="169">
        <v>0</v>
      </c>
      <c r="AM548" s="163">
        <v>0</v>
      </c>
      <c r="AN548" s="163">
        <v>0</v>
      </c>
      <c r="AO548" s="169">
        <v>0</v>
      </c>
      <c r="AP548" s="163">
        <v>0</v>
      </c>
      <c r="AQ548" s="163">
        <v>0</v>
      </c>
      <c r="AR548" s="163">
        <v>0</v>
      </c>
    </row>
    <row r="549" spans="1:44" s="162" customFormat="1" ht="36" customHeight="1" x14ac:dyDescent="0.25">
      <c r="A549" s="162">
        <v>1</v>
      </c>
      <c r="B549" s="165">
        <v>464</v>
      </c>
      <c r="C549" s="155" t="s">
        <v>218</v>
      </c>
      <c r="D549" s="157">
        <v>1973</v>
      </c>
      <c r="E549" s="157"/>
      <c r="F549" s="166" t="s">
        <v>261</v>
      </c>
      <c r="G549" s="157">
        <v>2</v>
      </c>
      <c r="H549" s="157" t="s">
        <v>296</v>
      </c>
      <c r="I549" s="161">
        <v>813.6</v>
      </c>
      <c r="J549" s="161">
        <v>752.3</v>
      </c>
      <c r="K549" s="161">
        <v>752.3</v>
      </c>
      <c r="L549" s="167">
        <v>39</v>
      </c>
      <c r="M549" s="157" t="s">
        <v>259</v>
      </c>
      <c r="N549" s="157" t="s">
        <v>260</v>
      </c>
      <c r="O549" s="160" t="s">
        <v>262</v>
      </c>
      <c r="P549" s="161">
        <v>36456.78</v>
      </c>
      <c r="Q549" s="161">
        <v>0</v>
      </c>
      <c r="R549" s="161">
        <v>0</v>
      </c>
      <c r="S549" s="161">
        <v>36456.78</v>
      </c>
      <c r="T549" s="161">
        <v>44.809218289085543</v>
      </c>
      <c r="U549" s="161">
        <v>44.809218289085543</v>
      </c>
      <c r="V549" s="168">
        <v>44.809218289085543</v>
      </c>
      <c r="W549" s="168">
        <v>0</v>
      </c>
      <c r="X549" s="168">
        <f t="shared" si="96"/>
        <v>0</v>
      </c>
      <c r="Y549" s="163">
        <v>0</v>
      </c>
      <c r="Z549" s="163">
        <v>0</v>
      </c>
      <c r="AA549" s="163">
        <v>0</v>
      </c>
      <c r="AB549" s="163">
        <v>0</v>
      </c>
      <c r="AC549" s="163">
        <v>0</v>
      </c>
      <c r="AD549" s="163">
        <v>0</v>
      </c>
      <c r="AE549" s="163">
        <v>0</v>
      </c>
      <c r="AF549" s="169">
        <v>0</v>
      </c>
      <c r="AG549" s="163">
        <v>0</v>
      </c>
      <c r="AH549" s="163">
        <v>0</v>
      </c>
      <c r="AI549" s="163">
        <v>0</v>
      </c>
      <c r="AJ549" s="163">
        <v>0</v>
      </c>
      <c r="AK549" s="163">
        <v>0</v>
      </c>
      <c r="AL549" s="169">
        <v>0</v>
      </c>
      <c r="AM549" s="163">
        <v>0</v>
      </c>
      <c r="AN549" s="163">
        <v>0</v>
      </c>
      <c r="AO549" s="169">
        <v>0</v>
      </c>
      <c r="AP549" s="163">
        <v>0</v>
      </c>
      <c r="AQ549" s="163">
        <v>0</v>
      </c>
      <c r="AR549" s="163">
        <v>0</v>
      </c>
    </row>
    <row r="550" spans="1:44" s="162" customFormat="1" ht="36" customHeight="1" x14ac:dyDescent="0.25">
      <c r="B550" s="155" t="s">
        <v>829</v>
      </c>
      <c r="C550" s="155"/>
      <c r="D550" s="157" t="s">
        <v>855</v>
      </c>
      <c r="E550" s="157" t="s">
        <v>855</v>
      </c>
      <c r="F550" s="157" t="s">
        <v>855</v>
      </c>
      <c r="G550" s="157" t="s">
        <v>855</v>
      </c>
      <c r="H550" s="157" t="s">
        <v>855</v>
      </c>
      <c r="I550" s="158">
        <v>1422.8</v>
      </c>
      <c r="J550" s="158">
        <v>1303.8000000000002</v>
      </c>
      <c r="K550" s="158">
        <v>1303.8000000000002</v>
      </c>
      <c r="L550" s="159">
        <v>64</v>
      </c>
      <c r="M550" s="157" t="s">
        <v>855</v>
      </c>
      <c r="N550" s="157" t="s">
        <v>855</v>
      </c>
      <c r="O550" s="160" t="s">
        <v>855</v>
      </c>
      <c r="P550" s="161">
        <v>735510.79</v>
      </c>
      <c r="Q550" s="161">
        <v>0</v>
      </c>
      <c r="R550" s="161">
        <v>0</v>
      </c>
      <c r="S550" s="161">
        <v>735510.79</v>
      </c>
      <c r="T550" s="161">
        <v>516.94601490019681</v>
      </c>
      <c r="U550" s="161">
        <v>5142.0017938118508</v>
      </c>
      <c r="Y550" s="163"/>
      <c r="Z550" s="163"/>
      <c r="AA550" s="163"/>
      <c r="AB550" s="163"/>
      <c r="AC550" s="163"/>
      <c r="AD550" s="163"/>
      <c r="AE550" s="163"/>
      <c r="AF550" s="163"/>
      <c r="AG550" s="163"/>
      <c r="AH550" s="163"/>
      <c r="AI550" s="163"/>
      <c r="AJ550" s="163"/>
      <c r="AK550" s="163"/>
      <c r="AL550" s="163"/>
      <c r="AM550" s="163"/>
      <c r="AN550" s="163"/>
      <c r="AO550" s="163"/>
      <c r="AP550" s="163"/>
      <c r="AQ550" s="163"/>
      <c r="AR550" s="163"/>
    </row>
    <row r="551" spans="1:44" s="162" customFormat="1" ht="36" customHeight="1" x14ac:dyDescent="0.25">
      <c r="A551" s="162">
        <v>1</v>
      </c>
      <c r="B551" s="165">
        <v>465</v>
      </c>
      <c r="C551" s="155" t="s">
        <v>1241</v>
      </c>
      <c r="D551" s="157">
        <v>1976</v>
      </c>
      <c r="E551" s="157"/>
      <c r="F551" s="166" t="s">
        <v>261</v>
      </c>
      <c r="G551" s="157">
        <v>2</v>
      </c>
      <c r="H551" s="157" t="s">
        <v>296</v>
      </c>
      <c r="I551" s="161">
        <v>798.3</v>
      </c>
      <c r="J551" s="161">
        <v>736.7</v>
      </c>
      <c r="K551" s="161">
        <v>736.7</v>
      </c>
      <c r="L551" s="167">
        <v>32</v>
      </c>
      <c r="M551" s="157" t="s">
        <v>259</v>
      </c>
      <c r="N551" s="157" t="s">
        <v>260</v>
      </c>
      <c r="O551" s="160" t="s">
        <v>262</v>
      </c>
      <c r="P551" s="161">
        <v>306059.67</v>
      </c>
      <c r="Q551" s="161">
        <v>0</v>
      </c>
      <c r="R551" s="161">
        <v>0</v>
      </c>
      <c r="S551" s="161">
        <v>306059.67</v>
      </c>
      <c r="T551" s="161">
        <v>383.38928974069898</v>
      </c>
      <c r="U551" s="161">
        <v>5142.0017938118508</v>
      </c>
      <c r="V551" s="168">
        <v>5142.0017938118508</v>
      </c>
      <c r="W551" s="168">
        <v>4758.6125040711522</v>
      </c>
      <c r="X551" s="168">
        <f t="shared" ref="X551:X552" si="97">U551-T551</f>
        <v>4758.6125040711522</v>
      </c>
      <c r="Y551" s="163">
        <v>0</v>
      </c>
      <c r="Z551" s="163">
        <v>0</v>
      </c>
      <c r="AA551" s="163">
        <v>0</v>
      </c>
      <c r="AB551" s="163">
        <v>0</v>
      </c>
      <c r="AC551" s="163">
        <v>0</v>
      </c>
      <c r="AD551" s="163">
        <v>0</v>
      </c>
      <c r="AE551" s="163">
        <v>0</v>
      </c>
      <c r="AF551" s="169">
        <v>0</v>
      </c>
      <c r="AG551" s="163">
        <v>0</v>
      </c>
      <c r="AH551" s="163">
        <v>0</v>
      </c>
      <c r="AI551" s="163">
        <v>0</v>
      </c>
      <c r="AJ551" s="163">
        <v>0</v>
      </c>
      <c r="AK551" s="163">
        <v>582.4</v>
      </c>
      <c r="AL551" s="169">
        <f>7048.18*AK551/I551</f>
        <v>5142.0017938118508</v>
      </c>
      <c r="AM551" s="163">
        <v>0</v>
      </c>
      <c r="AN551" s="163">
        <v>0</v>
      </c>
      <c r="AO551" s="169">
        <v>0</v>
      </c>
      <c r="AP551" s="163">
        <v>0</v>
      </c>
      <c r="AQ551" s="163">
        <v>0</v>
      </c>
      <c r="AR551" s="163">
        <v>0</v>
      </c>
    </row>
    <row r="552" spans="1:44" s="162" customFormat="1" ht="36" customHeight="1" x14ac:dyDescent="0.25">
      <c r="A552" s="162">
        <v>1</v>
      </c>
      <c r="B552" s="165">
        <v>466</v>
      </c>
      <c r="C552" s="155" t="s">
        <v>1242</v>
      </c>
      <c r="D552" s="157">
        <v>1986</v>
      </c>
      <c r="E552" s="157"/>
      <c r="F552" s="166" t="s">
        <v>311</v>
      </c>
      <c r="G552" s="157">
        <v>2</v>
      </c>
      <c r="H552" s="157" t="s">
        <v>296</v>
      </c>
      <c r="I552" s="161">
        <v>624.5</v>
      </c>
      <c r="J552" s="161">
        <v>567.1</v>
      </c>
      <c r="K552" s="161">
        <v>567.1</v>
      </c>
      <c r="L552" s="167">
        <v>32</v>
      </c>
      <c r="M552" s="157" t="s">
        <v>259</v>
      </c>
      <c r="N552" s="157" t="s">
        <v>260</v>
      </c>
      <c r="O552" s="160" t="s">
        <v>262</v>
      </c>
      <c r="P552" s="161">
        <v>429451.12</v>
      </c>
      <c r="Q552" s="161">
        <v>0</v>
      </c>
      <c r="R552" s="161">
        <v>0</v>
      </c>
      <c r="S552" s="161">
        <v>429451.12</v>
      </c>
      <c r="T552" s="161">
        <v>687.67192954363486</v>
      </c>
      <c r="U552" s="161">
        <v>3738.4767846277018</v>
      </c>
      <c r="V552" s="168">
        <v>3738.4767846277018</v>
      </c>
      <c r="W552" s="168">
        <v>3050.8048550840667</v>
      </c>
      <c r="X552" s="168">
        <f t="shared" si="97"/>
        <v>3050.8048550840667</v>
      </c>
      <c r="Y552" s="163">
        <v>0</v>
      </c>
      <c r="Z552" s="163">
        <v>0</v>
      </c>
      <c r="AA552" s="163">
        <v>0</v>
      </c>
      <c r="AB552" s="163">
        <v>0</v>
      </c>
      <c r="AC552" s="163">
        <v>0</v>
      </c>
      <c r="AD552" s="163">
        <v>0</v>
      </c>
      <c r="AE552" s="163">
        <v>0</v>
      </c>
      <c r="AF552" s="169">
        <v>0</v>
      </c>
      <c r="AG552" s="163">
        <v>0</v>
      </c>
      <c r="AH552" s="163">
        <v>0</v>
      </c>
      <c r="AI552" s="163">
        <v>263.2</v>
      </c>
      <c r="AJ552" s="169">
        <f>8870.36*AI552/I552</f>
        <v>3738.4767846277018</v>
      </c>
      <c r="AK552" s="163">
        <v>0</v>
      </c>
      <c r="AL552" s="169">
        <v>0</v>
      </c>
      <c r="AM552" s="163">
        <v>0</v>
      </c>
      <c r="AN552" s="163">
        <v>0</v>
      </c>
      <c r="AO552" s="169">
        <v>0</v>
      </c>
      <c r="AP552" s="163">
        <v>0</v>
      </c>
      <c r="AQ552" s="163">
        <v>0</v>
      </c>
      <c r="AR552" s="163">
        <v>0</v>
      </c>
    </row>
    <row r="553" spans="1:44" s="162" customFormat="1" ht="36" customHeight="1" x14ac:dyDescent="0.25">
      <c r="B553" s="155" t="s">
        <v>830</v>
      </c>
      <c r="C553" s="155"/>
      <c r="D553" s="157" t="s">
        <v>855</v>
      </c>
      <c r="E553" s="157" t="s">
        <v>855</v>
      </c>
      <c r="F553" s="157" t="s">
        <v>855</v>
      </c>
      <c r="G553" s="157" t="s">
        <v>855</v>
      </c>
      <c r="H553" s="157" t="s">
        <v>855</v>
      </c>
      <c r="I553" s="158">
        <v>1109.3</v>
      </c>
      <c r="J553" s="158">
        <v>1034.5999999999999</v>
      </c>
      <c r="K553" s="158">
        <v>1034.5999999999999</v>
      </c>
      <c r="L553" s="159">
        <v>49</v>
      </c>
      <c r="M553" s="157" t="s">
        <v>855</v>
      </c>
      <c r="N553" s="157" t="s">
        <v>855</v>
      </c>
      <c r="O553" s="160" t="s">
        <v>855</v>
      </c>
      <c r="P553" s="161">
        <v>1268994.68</v>
      </c>
      <c r="Q553" s="161">
        <v>0</v>
      </c>
      <c r="R553" s="161">
        <v>0</v>
      </c>
      <c r="S553" s="161">
        <v>1268994.68</v>
      </c>
      <c r="T553" s="161">
        <v>1143.9598665825295</v>
      </c>
      <c r="U553" s="161">
        <v>8343.9221172022699</v>
      </c>
      <c r="Y553" s="163"/>
      <c r="Z553" s="163"/>
      <c r="AA553" s="163"/>
      <c r="AB553" s="163"/>
      <c r="AC553" s="163"/>
      <c r="AD553" s="163"/>
      <c r="AE553" s="163"/>
      <c r="AF553" s="163"/>
      <c r="AG553" s="163"/>
      <c r="AH553" s="163"/>
      <c r="AI553" s="163"/>
      <c r="AJ553" s="163"/>
      <c r="AK553" s="163"/>
      <c r="AL553" s="163"/>
      <c r="AM553" s="163"/>
      <c r="AN553" s="163"/>
      <c r="AO553" s="163"/>
      <c r="AP553" s="163"/>
      <c r="AQ553" s="163"/>
      <c r="AR553" s="163"/>
    </row>
    <row r="554" spans="1:44" s="162" customFormat="1" ht="36" customHeight="1" x14ac:dyDescent="0.25">
      <c r="A554" s="162">
        <v>1</v>
      </c>
      <c r="B554" s="165">
        <v>467</v>
      </c>
      <c r="C554" s="155" t="s">
        <v>216</v>
      </c>
      <c r="D554" s="157">
        <v>1966</v>
      </c>
      <c r="E554" s="157"/>
      <c r="F554" s="166" t="s">
        <v>261</v>
      </c>
      <c r="G554" s="157">
        <v>2</v>
      </c>
      <c r="H554" s="157" t="s">
        <v>297</v>
      </c>
      <c r="I554" s="161">
        <v>317.39999999999998</v>
      </c>
      <c r="J554" s="161">
        <v>297.7</v>
      </c>
      <c r="K554" s="161">
        <v>297.7</v>
      </c>
      <c r="L554" s="167">
        <v>22</v>
      </c>
      <c r="M554" s="157" t="s">
        <v>259</v>
      </c>
      <c r="N554" s="157" t="s">
        <v>260</v>
      </c>
      <c r="O554" s="160" t="s">
        <v>262</v>
      </c>
      <c r="P554" s="161">
        <v>1233277.05</v>
      </c>
      <c r="Q554" s="161">
        <v>0</v>
      </c>
      <c r="R554" s="161">
        <v>0</v>
      </c>
      <c r="S554" s="161">
        <v>1233277.05</v>
      </c>
      <c r="T554" s="161">
        <v>3885.5609640831763</v>
      </c>
      <c r="U554" s="161">
        <v>8343.9221172022699</v>
      </c>
      <c r="V554" s="168">
        <v>8343.9221172022699</v>
      </c>
      <c r="W554" s="168">
        <v>4458.3611531190936</v>
      </c>
      <c r="X554" s="168">
        <f t="shared" ref="X554:X555" si="98">U554-T554</f>
        <v>4458.3611531190936</v>
      </c>
      <c r="Y554" s="163">
        <v>0</v>
      </c>
      <c r="Z554" s="163">
        <v>0</v>
      </c>
      <c r="AA554" s="163">
        <v>0</v>
      </c>
      <c r="AB554" s="163">
        <v>0</v>
      </c>
      <c r="AC554" s="163">
        <v>0</v>
      </c>
      <c r="AD554" s="163">
        <v>0</v>
      </c>
      <c r="AE554" s="163">
        <v>0</v>
      </c>
      <c r="AF554" s="169">
        <v>0</v>
      </c>
      <c r="AG554" s="163">
        <v>297</v>
      </c>
      <c r="AH554" s="169">
        <f>8917.04*AG554/I554</f>
        <v>8343.9221172022699</v>
      </c>
      <c r="AI554" s="163">
        <v>0</v>
      </c>
      <c r="AJ554" s="163">
        <v>0</v>
      </c>
      <c r="AK554" s="163">
        <v>0</v>
      </c>
      <c r="AL554" s="169">
        <v>0</v>
      </c>
      <c r="AM554" s="163">
        <v>0</v>
      </c>
      <c r="AN554" s="163">
        <v>0</v>
      </c>
      <c r="AO554" s="169">
        <v>0</v>
      </c>
      <c r="AP554" s="163">
        <v>0</v>
      </c>
      <c r="AQ554" s="163">
        <v>0</v>
      </c>
      <c r="AR554" s="163">
        <v>0</v>
      </c>
    </row>
    <row r="555" spans="1:44" s="162" customFormat="1" ht="36" customHeight="1" x14ac:dyDescent="0.25">
      <c r="A555" s="162">
        <v>1</v>
      </c>
      <c r="B555" s="165">
        <v>468</v>
      </c>
      <c r="C555" s="155" t="s">
        <v>212</v>
      </c>
      <c r="D555" s="157">
        <v>1979</v>
      </c>
      <c r="E555" s="157"/>
      <c r="F555" s="166" t="s">
        <v>261</v>
      </c>
      <c r="G555" s="157">
        <v>2</v>
      </c>
      <c r="H555" s="157" t="s">
        <v>296</v>
      </c>
      <c r="I555" s="161">
        <v>791.9</v>
      </c>
      <c r="J555" s="161">
        <v>736.9</v>
      </c>
      <c r="K555" s="161">
        <v>736.9</v>
      </c>
      <c r="L555" s="167">
        <v>27</v>
      </c>
      <c r="M555" s="157" t="s">
        <v>259</v>
      </c>
      <c r="N555" s="157" t="s">
        <v>260</v>
      </c>
      <c r="O555" s="160" t="s">
        <v>262</v>
      </c>
      <c r="P555" s="161">
        <v>35717.629999999997</v>
      </c>
      <c r="Q555" s="161">
        <v>0</v>
      </c>
      <c r="R555" s="161">
        <v>0</v>
      </c>
      <c r="S555" s="161">
        <v>35717.629999999997</v>
      </c>
      <c r="T555" s="161">
        <v>45.103712589973476</v>
      </c>
      <c r="U555" s="161">
        <v>45.103712589973476</v>
      </c>
      <c r="V555" s="168">
        <v>45.103712589973476</v>
      </c>
      <c r="W555" s="168">
        <v>0</v>
      </c>
      <c r="X555" s="168">
        <f t="shared" si="98"/>
        <v>0</v>
      </c>
      <c r="Y555" s="163">
        <v>0</v>
      </c>
      <c r="Z555" s="163">
        <v>0</v>
      </c>
      <c r="AA555" s="163">
        <v>0</v>
      </c>
      <c r="AB555" s="163">
        <v>0</v>
      </c>
      <c r="AC555" s="163">
        <v>0</v>
      </c>
      <c r="AD555" s="163">
        <v>0</v>
      </c>
      <c r="AE555" s="163">
        <v>0</v>
      </c>
      <c r="AF555" s="169">
        <v>0</v>
      </c>
      <c r="AG555" s="163">
        <v>0</v>
      </c>
      <c r="AH555" s="163">
        <v>0</v>
      </c>
      <c r="AI555" s="163">
        <v>0</v>
      </c>
      <c r="AJ555" s="163">
        <v>0</v>
      </c>
      <c r="AK555" s="163">
        <v>0</v>
      </c>
      <c r="AL555" s="169">
        <v>0</v>
      </c>
      <c r="AM555" s="163">
        <v>0</v>
      </c>
      <c r="AN555" s="163">
        <v>0</v>
      </c>
      <c r="AO555" s="169">
        <v>0</v>
      </c>
      <c r="AP555" s="163">
        <v>0</v>
      </c>
      <c r="AQ555" s="163">
        <v>0</v>
      </c>
      <c r="AR555" s="163">
        <v>0</v>
      </c>
    </row>
    <row r="556" spans="1:44" s="162" customFormat="1" ht="36" customHeight="1" x14ac:dyDescent="0.25">
      <c r="B556" s="155" t="s">
        <v>721</v>
      </c>
      <c r="C556" s="155"/>
      <c r="D556" s="157" t="s">
        <v>855</v>
      </c>
      <c r="E556" s="157" t="s">
        <v>855</v>
      </c>
      <c r="F556" s="157" t="s">
        <v>855</v>
      </c>
      <c r="G556" s="157" t="s">
        <v>855</v>
      </c>
      <c r="H556" s="157" t="s">
        <v>855</v>
      </c>
      <c r="I556" s="158">
        <v>1275815.78</v>
      </c>
      <c r="J556" s="158">
        <v>1098901.5200000003</v>
      </c>
      <c r="K556" s="158">
        <v>963532.76000000013</v>
      </c>
      <c r="L556" s="159">
        <v>36026</v>
      </c>
      <c r="M556" s="157" t="s">
        <v>855</v>
      </c>
      <c r="N556" s="157" t="s">
        <v>855</v>
      </c>
      <c r="O556" s="160" t="s">
        <v>855</v>
      </c>
      <c r="P556" s="158">
        <v>1134048304.4300003</v>
      </c>
      <c r="Q556" s="158">
        <v>162877744</v>
      </c>
      <c r="R556" s="158">
        <v>0</v>
      </c>
      <c r="S556" s="158">
        <v>971170560.42999971</v>
      </c>
      <c r="T556" s="161">
        <v>888.8809201199881</v>
      </c>
      <c r="U556" s="161">
        <v>11639.948362085677</v>
      </c>
      <c r="Y556" s="163"/>
      <c r="Z556" s="163"/>
      <c r="AA556" s="163"/>
      <c r="AB556" s="163"/>
      <c r="AC556" s="163"/>
      <c r="AD556" s="163"/>
      <c r="AE556" s="163"/>
      <c r="AF556" s="163"/>
      <c r="AG556" s="163"/>
      <c r="AH556" s="163"/>
      <c r="AI556" s="163"/>
      <c r="AJ556" s="163"/>
      <c r="AK556" s="163"/>
      <c r="AL556" s="163"/>
      <c r="AM556" s="163"/>
      <c r="AN556" s="163"/>
      <c r="AO556" s="163"/>
      <c r="AP556" s="163"/>
      <c r="AQ556" s="163"/>
      <c r="AR556" s="163"/>
    </row>
    <row r="557" spans="1:44" s="162" customFormat="1" ht="36" customHeight="1" x14ac:dyDescent="0.25">
      <c r="B557" s="155" t="s">
        <v>1050</v>
      </c>
      <c r="C557" s="170"/>
      <c r="D557" s="157" t="s">
        <v>855</v>
      </c>
      <c r="E557" s="157" t="s">
        <v>855</v>
      </c>
      <c r="F557" s="157" t="s">
        <v>855</v>
      </c>
      <c r="G557" s="157" t="s">
        <v>855</v>
      </c>
      <c r="H557" s="157" t="s">
        <v>855</v>
      </c>
      <c r="I557" s="158">
        <v>273707.57999999996</v>
      </c>
      <c r="J557" s="158">
        <v>219843.26</v>
      </c>
      <c r="K557" s="158">
        <v>202976.26</v>
      </c>
      <c r="L557" s="159">
        <v>10259</v>
      </c>
      <c r="M557" s="157" t="s">
        <v>855</v>
      </c>
      <c r="N557" s="157" t="s">
        <v>855</v>
      </c>
      <c r="O557" s="160" t="s">
        <v>855</v>
      </c>
      <c r="P557" s="158">
        <v>164847272.78999993</v>
      </c>
      <c r="Q557" s="158">
        <v>8711392</v>
      </c>
      <c r="R557" s="158">
        <v>0</v>
      </c>
      <c r="S557" s="158">
        <v>156135880.78999993</v>
      </c>
      <c r="T557" s="161">
        <v>602.27514630760299</v>
      </c>
      <c r="U557" s="161">
        <v>11639.948362085677</v>
      </c>
      <c r="W557" s="175"/>
      <c r="Y557" s="163"/>
      <c r="Z557" s="163"/>
      <c r="AA557" s="163"/>
      <c r="AB557" s="163"/>
      <c r="AC557" s="163"/>
      <c r="AD557" s="163"/>
      <c r="AE557" s="163"/>
      <c r="AF557" s="163"/>
      <c r="AG557" s="163"/>
      <c r="AH557" s="163"/>
      <c r="AI557" s="163"/>
      <c r="AJ557" s="163"/>
      <c r="AK557" s="163"/>
      <c r="AL557" s="163"/>
      <c r="AM557" s="163"/>
      <c r="AN557" s="163"/>
      <c r="AO557" s="163"/>
      <c r="AP557" s="163"/>
      <c r="AQ557" s="163"/>
      <c r="AR557" s="163"/>
    </row>
    <row r="558" spans="1:44" s="162" customFormat="1" ht="36" customHeight="1" x14ac:dyDescent="0.25">
      <c r="A558" s="162">
        <v>1</v>
      </c>
      <c r="B558" s="165">
        <v>1</v>
      </c>
      <c r="C558" s="155" t="s">
        <v>515</v>
      </c>
      <c r="D558" s="157" t="s">
        <v>345</v>
      </c>
      <c r="E558" s="157"/>
      <c r="F558" s="166" t="s">
        <v>304</v>
      </c>
      <c r="G558" s="157" t="s">
        <v>344</v>
      </c>
      <c r="H558" s="157" t="s">
        <v>301</v>
      </c>
      <c r="I558" s="158">
        <v>3788.4</v>
      </c>
      <c r="J558" s="158">
        <v>3520.9</v>
      </c>
      <c r="K558" s="158">
        <v>3520.9</v>
      </c>
      <c r="L558" s="167">
        <v>100</v>
      </c>
      <c r="M558" s="157" t="s">
        <v>259</v>
      </c>
      <c r="N558" s="157" t="s">
        <v>263</v>
      </c>
      <c r="O558" s="160" t="s">
        <v>1034</v>
      </c>
      <c r="P558" s="161">
        <v>4286748.6900000004</v>
      </c>
      <c r="Q558" s="161">
        <v>0</v>
      </c>
      <c r="R558" s="161">
        <v>0</v>
      </c>
      <c r="S558" s="161">
        <v>4286748.6900000004</v>
      </c>
      <c r="T558" s="161">
        <v>1131.5459534368072</v>
      </c>
      <c r="U558" s="161">
        <v>2273.0402090592338</v>
      </c>
      <c r="V558" s="168">
        <f>W558</f>
        <v>2273.0402090592338</v>
      </c>
      <c r="W558" s="168">
        <f>Y558+Z558+AA558+AB558+AC558+AF558+AH558+AJ558+AL558+AN558+AO558+AP558+AQ558+AR558</f>
        <v>2273.0402090592338</v>
      </c>
      <c r="X558" s="168">
        <f t="shared" ref="X558:X621" si="99">U558-T558</f>
        <v>1141.4942556224266</v>
      </c>
      <c r="Y558" s="163">
        <v>0</v>
      </c>
      <c r="Z558" s="163">
        <v>0</v>
      </c>
      <c r="AA558" s="163">
        <v>0</v>
      </c>
      <c r="AB558" s="163">
        <v>0</v>
      </c>
      <c r="AC558" s="163">
        <v>0</v>
      </c>
      <c r="AD558" s="163">
        <v>0</v>
      </c>
      <c r="AE558" s="163">
        <v>0</v>
      </c>
      <c r="AF558" s="169">
        <v>0</v>
      </c>
      <c r="AG558" s="163">
        <v>965.7</v>
      </c>
      <c r="AH558" s="169">
        <f t="shared" ref="AH558:AH561" si="100">8917.04*AG558/I558</f>
        <v>2273.0402090592338</v>
      </c>
      <c r="AI558" s="163">
        <v>0</v>
      </c>
      <c r="AJ558" s="163">
        <v>0</v>
      </c>
      <c r="AK558" s="163">
        <v>0</v>
      </c>
      <c r="AL558" s="169">
        <v>0</v>
      </c>
      <c r="AM558" s="163">
        <v>0</v>
      </c>
      <c r="AN558" s="163">
        <v>0</v>
      </c>
      <c r="AO558" s="169">
        <v>0</v>
      </c>
      <c r="AP558" s="163">
        <v>0</v>
      </c>
      <c r="AQ558" s="162">
        <v>0</v>
      </c>
      <c r="AR558" s="162">
        <v>0</v>
      </c>
    </row>
    <row r="559" spans="1:44" s="162" customFormat="1" ht="36" customHeight="1" x14ac:dyDescent="0.25">
      <c r="A559" s="162">
        <v>1</v>
      </c>
      <c r="B559" s="165">
        <v>2</v>
      </c>
      <c r="C559" s="155" t="s">
        <v>516</v>
      </c>
      <c r="D559" s="157" t="s">
        <v>307</v>
      </c>
      <c r="E559" s="157"/>
      <c r="F559" s="166" t="s">
        <v>304</v>
      </c>
      <c r="G559" s="157" t="s">
        <v>344</v>
      </c>
      <c r="H559" s="157" t="s">
        <v>301</v>
      </c>
      <c r="I559" s="158">
        <v>3837.6</v>
      </c>
      <c r="J559" s="158">
        <v>3516.3</v>
      </c>
      <c r="K559" s="158">
        <v>3516.3</v>
      </c>
      <c r="L559" s="167">
        <v>162</v>
      </c>
      <c r="M559" s="157" t="s">
        <v>259</v>
      </c>
      <c r="N559" s="157" t="s">
        <v>263</v>
      </c>
      <c r="O559" s="160" t="s">
        <v>1034</v>
      </c>
      <c r="P559" s="161">
        <v>4307382.3800000008</v>
      </c>
      <c r="Q559" s="161">
        <v>0</v>
      </c>
      <c r="R559" s="161">
        <v>0</v>
      </c>
      <c r="S559" s="161">
        <v>4307382.3800000008</v>
      </c>
      <c r="T559" s="161">
        <v>1122.4156712528666</v>
      </c>
      <c r="U559" s="161">
        <v>2241.6680137585995</v>
      </c>
      <c r="V559" s="168">
        <f>W559</f>
        <v>2241.6680137585995</v>
      </c>
      <c r="W559" s="168">
        <f t="shared" ref="W559:W622" si="101">Y559+Z559+AA559+AB559+AC559+AF559+AH559+AJ559+AL559+AN559+AO559+AP559+AQ559+AR559</f>
        <v>2241.6680137585995</v>
      </c>
      <c r="X559" s="168">
        <f t="shared" si="99"/>
        <v>1119.2523425057329</v>
      </c>
      <c r="Y559" s="163">
        <v>0</v>
      </c>
      <c r="Z559" s="163">
        <v>0</v>
      </c>
      <c r="AA559" s="163">
        <v>0</v>
      </c>
      <c r="AB559" s="163">
        <v>0</v>
      </c>
      <c r="AC559" s="163">
        <v>0</v>
      </c>
      <c r="AD559" s="163">
        <v>0</v>
      </c>
      <c r="AE559" s="163">
        <v>0</v>
      </c>
      <c r="AF559" s="169">
        <v>0</v>
      </c>
      <c r="AG559" s="163">
        <v>964.74</v>
      </c>
      <c r="AH559" s="169">
        <f t="shared" si="100"/>
        <v>2241.6680137585995</v>
      </c>
      <c r="AI559" s="163">
        <v>0</v>
      </c>
      <c r="AJ559" s="163">
        <v>0</v>
      </c>
      <c r="AK559" s="163">
        <v>0</v>
      </c>
      <c r="AL559" s="169">
        <v>0</v>
      </c>
      <c r="AM559" s="163">
        <v>0</v>
      </c>
      <c r="AN559" s="163">
        <v>0</v>
      </c>
      <c r="AO559" s="169">
        <v>0</v>
      </c>
      <c r="AP559" s="163">
        <v>0</v>
      </c>
      <c r="AQ559" s="162">
        <v>0</v>
      </c>
      <c r="AR559" s="162">
        <v>0</v>
      </c>
    </row>
    <row r="560" spans="1:44" s="162" customFormat="1" ht="36" customHeight="1" x14ac:dyDescent="0.25">
      <c r="A560" s="162">
        <v>1</v>
      </c>
      <c r="B560" s="165">
        <v>3</v>
      </c>
      <c r="C560" s="155" t="s">
        <v>517</v>
      </c>
      <c r="D560" s="157" t="s">
        <v>303</v>
      </c>
      <c r="E560" s="157"/>
      <c r="F560" s="166" t="s">
        <v>304</v>
      </c>
      <c r="G560" s="157" t="s">
        <v>344</v>
      </c>
      <c r="H560" s="157" t="s">
        <v>305</v>
      </c>
      <c r="I560" s="158">
        <v>2494.5</v>
      </c>
      <c r="J560" s="158">
        <v>2290.6</v>
      </c>
      <c r="K560" s="158">
        <v>2290.6</v>
      </c>
      <c r="L560" s="167">
        <v>117</v>
      </c>
      <c r="M560" s="157" t="s">
        <v>259</v>
      </c>
      <c r="N560" s="157" t="s">
        <v>263</v>
      </c>
      <c r="O560" s="160" t="s">
        <v>1035</v>
      </c>
      <c r="P560" s="161">
        <v>1630479.8800000001</v>
      </c>
      <c r="Q560" s="161">
        <v>0</v>
      </c>
      <c r="R560" s="161">
        <v>0</v>
      </c>
      <c r="S560" s="161">
        <v>1630479.8800000001</v>
      </c>
      <c r="T560" s="161">
        <v>653.62993786329935</v>
      </c>
      <c r="U560" s="161">
        <v>1976.7982040489076</v>
      </c>
      <c r="V560" s="168">
        <v>1976.7982040489076</v>
      </c>
      <c r="W560" s="168">
        <f t="shared" si="101"/>
        <v>1976.7982040489076</v>
      </c>
      <c r="X560" s="168">
        <f t="shared" si="99"/>
        <v>1323.1682661856082</v>
      </c>
      <c r="Y560" s="163">
        <v>0</v>
      </c>
      <c r="Z560" s="163">
        <v>0</v>
      </c>
      <c r="AA560" s="163">
        <v>0</v>
      </c>
      <c r="AB560" s="163">
        <v>0</v>
      </c>
      <c r="AC560" s="163">
        <v>0</v>
      </c>
      <c r="AD560" s="163">
        <v>0</v>
      </c>
      <c r="AE560" s="163">
        <v>0</v>
      </c>
      <c r="AF560" s="169">
        <v>0</v>
      </c>
      <c r="AG560" s="163">
        <v>553</v>
      </c>
      <c r="AH560" s="169">
        <f t="shared" si="100"/>
        <v>1976.7982040489076</v>
      </c>
      <c r="AI560" s="163">
        <v>0</v>
      </c>
      <c r="AJ560" s="163">
        <v>0</v>
      </c>
      <c r="AK560" s="163">
        <v>0</v>
      </c>
      <c r="AL560" s="169">
        <v>0</v>
      </c>
      <c r="AM560" s="163">
        <v>0</v>
      </c>
      <c r="AN560" s="163">
        <v>0</v>
      </c>
      <c r="AO560" s="169">
        <v>0</v>
      </c>
      <c r="AP560" s="163">
        <v>0</v>
      </c>
      <c r="AQ560" s="162">
        <v>0</v>
      </c>
      <c r="AR560" s="162">
        <v>0</v>
      </c>
    </row>
    <row r="561" spans="1:44" s="162" customFormat="1" ht="36" customHeight="1" x14ac:dyDescent="0.25">
      <c r="A561" s="162">
        <v>1</v>
      </c>
      <c r="B561" s="165">
        <v>4</v>
      </c>
      <c r="C561" s="155" t="s">
        <v>520</v>
      </c>
      <c r="D561" s="157" t="s">
        <v>346</v>
      </c>
      <c r="E561" s="157"/>
      <c r="F561" s="166" t="s">
        <v>261</v>
      </c>
      <c r="G561" s="157" t="s">
        <v>344</v>
      </c>
      <c r="H561" s="157" t="s">
        <v>296</v>
      </c>
      <c r="I561" s="158">
        <v>1965.7</v>
      </c>
      <c r="J561" s="158">
        <v>1789.7</v>
      </c>
      <c r="K561" s="158">
        <v>1702</v>
      </c>
      <c r="L561" s="167">
        <v>80</v>
      </c>
      <c r="M561" s="157" t="s">
        <v>259</v>
      </c>
      <c r="N561" s="157" t="s">
        <v>263</v>
      </c>
      <c r="O561" s="160" t="s">
        <v>1049</v>
      </c>
      <c r="P561" s="161">
        <v>2688147.79</v>
      </c>
      <c r="Q561" s="161">
        <v>0</v>
      </c>
      <c r="R561" s="161">
        <v>0</v>
      </c>
      <c r="S561" s="161">
        <v>2688147.79</v>
      </c>
      <c r="T561" s="161">
        <v>1367.5269827542352</v>
      </c>
      <c r="U561" s="161">
        <v>2717.2543928371579</v>
      </c>
      <c r="V561" s="168">
        <f>W561</f>
        <v>2717.2543928371579</v>
      </c>
      <c r="W561" s="168">
        <f t="shared" si="101"/>
        <v>2717.2543928371579</v>
      </c>
      <c r="X561" s="168">
        <f t="shared" si="99"/>
        <v>1349.7274100829227</v>
      </c>
      <c r="Y561" s="163">
        <v>0</v>
      </c>
      <c r="Z561" s="163">
        <v>0</v>
      </c>
      <c r="AA561" s="163">
        <v>0</v>
      </c>
      <c r="AB561" s="163">
        <v>0</v>
      </c>
      <c r="AC561" s="163">
        <v>0</v>
      </c>
      <c r="AD561" s="163">
        <v>0</v>
      </c>
      <c r="AE561" s="163">
        <v>0</v>
      </c>
      <c r="AF561" s="169">
        <v>0</v>
      </c>
      <c r="AG561" s="163">
        <v>599</v>
      </c>
      <c r="AH561" s="169">
        <f t="shared" si="100"/>
        <v>2717.2543928371579</v>
      </c>
      <c r="AI561" s="163">
        <v>0</v>
      </c>
      <c r="AJ561" s="163">
        <v>0</v>
      </c>
      <c r="AK561" s="163">
        <v>0</v>
      </c>
      <c r="AL561" s="169">
        <v>0</v>
      </c>
      <c r="AM561" s="163">
        <v>0</v>
      </c>
      <c r="AN561" s="163">
        <v>0</v>
      </c>
      <c r="AO561" s="169">
        <v>0</v>
      </c>
      <c r="AP561" s="163">
        <v>0</v>
      </c>
      <c r="AQ561" s="162">
        <v>0</v>
      </c>
      <c r="AR561" s="162">
        <v>0</v>
      </c>
    </row>
    <row r="562" spans="1:44" s="162" customFormat="1" ht="36" customHeight="1" x14ac:dyDescent="0.25">
      <c r="A562" s="162">
        <v>1</v>
      </c>
      <c r="B562" s="165">
        <v>5</v>
      </c>
      <c r="C562" s="155" t="s">
        <v>521</v>
      </c>
      <c r="D562" s="157" t="s">
        <v>347</v>
      </c>
      <c r="E562" s="157"/>
      <c r="F562" s="166" t="s">
        <v>261</v>
      </c>
      <c r="G562" s="157" t="s">
        <v>305</v>
      </c>
      <c r="H562" s="157" t="s">
        <v>296</v>
      </c>
      <c r="I562" s="158">
        <v>944.2</v>
      </c>
      <c r="J562" s="158">
        <v>863.6</v>
      </c>
      <c r="K562" s="158">
        <v>863.6</v>
      </c>
      <c r="L562" s="167">
        <v>47</v>
      </c>
      <c r="M562" s="157" t="s">
        <v>259</v>
      </c>
      <c r="N562" s="157" t="s">
        <v>263</v>
      </c>
      <c r="O562" s="160" t="s">
        <v>1349</v>
      </c>
      <c r="P562" s="161">
        <v>88158.53</v>
      </c>
      <c r="Q562" s="161">
        <v>0</v>
      </c>
      <c r="R562" s="161">
        <v>0</v>
      </c>
      <c r="S562" s="161">
        <v>88158.53</v>
      </c>
      <c r="T562" s="161">
        <v>93.368491844948096</v>
      </c>
      <c r="U562" s="176">
        <v>93.368491844948096</v>
      </c>
      <c r="V562" s="168">
        <v>93.368491844948096</v>
      </c>
      <c r="W562" s="168">
        <f t="shared" si="101"/>
        <v>0</v>
      </c>
      <c r="X562" s="168">
        <f t="shared" si="99"/>
        <v>0</v>
      </c>
      <c r="Y562" s="163">
        <v>0</v>
      </c>
      <c r="Z562" s="163">
        <v>0</v>
      </c>
      <c r="AA562" s="163">
        <v>0</v>
      </c>
      <c r="AB562" s="163">
        <v>0</v>
      </c>
      <c r="AC562" s="163">
        <v>0</v>
      </c>
      <c r="AD562" s="163">
        <v>0</v>
      </c>
      <c r="AE562" s="163">
        <v>0</v>
      </c>
      <c r="AF562" s="169">
        <v>0</v>
      </c>
      <c r="AG562" s="163">
        <v>0</v>
      </c>
      <c r="AH562" s="163">
        <v>0</v>
      </c>
      <c r="AI562" s="163">
        <v>0</v>
      </c>
      <c r="AJ562" s="163">
        <v>0</v>
      </c>
      <c r="AK562" s="163">
        <v>0</v>
      </c>
      <c r="AL562" s="169">
        <v>0</v>
      </c>
      <c r="AM562" s="163">
        <v>0</v>
      </c>
      <c r="AN562" s="163">
        <v>0</v>
      </c>
      <c r="AO562" s="169">
        <v>0</v>
      </c>
      <c r="AP562" s="163">
        <v>0</v>
      </c>
      <c r="AQ562" s="162">
        <v>0</v>
      </c>
      <c r="AR562" s="162">
        <v>0</v>
      </c>
    </row>
    <row r="563" spans="1:44" s="162" customFormat="1" ht="36" customHeight="1" x14ac:dyDescent="0.25">
      <c r="A563" s="162">
        <v>1</v>
      </c>
      <c r="B563" s="165">
        <v>6</v>
      </c>
      <c r="C563" s="155" t="s">
        <v>522</v>
      </c>
      <c r="D563" s="157" t="s">
        <v>348</v>
      </c>
      <c r="E563" s="157"/>
      <c r="F563" s="166" t="s">
        <v>261</v>
      </c>
      <c r="G563" s="157" t="s">
        <v>344</v>
      </c>
      <c r="H563" s="157" t="s">
        <v>297</v>
      </c>
      <c r="I563" s="158">
        <v>5616.2</v>
      </c>
      <c r="J563" s="158">
        <v>2949.2</v>
      </c>
      <c r="K563" s="158">
        <v>2949.2</v>
      </c>
      <c r="L563" s="167">
        <v>186</v>
      </c>
      <c r="M563" s="157" t="s">
        <v>259</v>
      </c>
      <c r="N563" s="157" t="s">
        <v>263</v>
      </c>
      <c r="O563" s="160" t="s">
        <v>1335</v>
      </c>
      <c r="P563" s="161">
        <v>2441027.59</v>
      </c>
      <c r="Q563" s="161">
        <v>0</v>
      </c>
      <c r="R563" s="161">
        <v>0</v>
      </c>
      <c r="S563" s="161">
        <v>2441027.59</v>
      </c>
      <c r="T563" s="161">
        <v>434.64043125244825</v>
      </c>
      <c r="U563" s="161">
        <v>1535.3402086820274</v>
      </c>
      <c r="V563" s="168">
        <v>1535.3402086820274</v>
      </c>
      <c r="W563" s="168">
        <f t="shared" si="101"/>
        <v>1535.3402086820274</v>
      </c>
      <c r="X563" s="168">
        <f t="shared" si="99"/>
        <v>1100.6997774295792</v>
      </c>
      <c r="Y563" s="163">
        <v>0</v>
      </c>
      <c r="Z563" s="163">
        <v>0</v>
      </c>
      <c r="AA563" s="163">
        <v>0</v>
      </c>
      <c r="AB563" s="163">
        <v>0</v>
      </c>
      <c r="AC563" s="163">
        <v>0</v>
      </c>
      <c r="AD563" s="163">
        <v>0</v>
      </c>
      <c r="AE563" s="163">
        <v>0</v>
      </c>
      <c r="AF563" s="169">
        <v>0</v>
      </c>
      <c r="AG563" s="163">
        <v>967</v>
      </c>
      <c r="AH563" s="169">
        <f t="shared" ref="AH563:AH568" si="102">8917.04*AG563/I563</f>
        <v>1535.3402086820274</v>
      </c>
      <c r="AI563" s="163">
        <v>0</v>
      </c>
      <c r="AJ563" s="163">
        <v>0</v>
      </c>
      <c r="AK563" s="163">
        <v>0</v>
      </c>
      <c r="AL563" s="169">
        <v>0</v>
      </c>
      <c r="AM563" s="163">
        <v>0</v>
      </c>
      <c r="AN563" s="163">
        <v>0</v>
      </c>
      <c r="AO563" s="169">
        <v>0</v>
      </c>
      <c r="AP563" s="163">
        <v>0</v>
      </c>
      <c r="AQ563" s="162">
        <v>0</v>
      </c>
      <c r="AR563" s="162">
        <v>0</v>
      </c>
    </row>
    <row r="564" spans="1:44" s="162" customFormat="1" ht="36" customHeight="1" x14ac:dyDescent="0.25">
      <c r="A564" s="162">
        <v>1</v>
      </c>
      <c r="B564" s="165">
        <v>7</v>
      </c>
      <c r="C564" s="155" t="s">
        <v>523</v>
      </c>
      <c r="D564" s="157">
        <v>1985</v>
      </c>
      <c r="E564" s="157"/>
      <c r="F564" s="166" t="s">
        <v>261</v>
      </c>
      <c r="G564" s="157" t="s">
        <v>344</v>
      </c>
      <c r="H564" s="157" t="s">
        <v>363</v>
      </c>
      <c r="I564" s="158">
        <v>5781</v>
      </c>
      <c r="J564" s="158">
        <v>5781</v>
      </c>
      <c r="K564" s="158">
        <v>5781</v>
      </c>
      <c r="L564" s="167">
        <v>208</v>
      </c>
      <c r="M564" s="157" t="s">
        <v>259</v>
      </c>
      <c r="N564" s="157" t="s">
        <v>263</v>
      </c>
      <c r="O564" s="160" t="s">
        <v>1034</v>
      </c>
      <c r="P564" s="161">
        <v>3218631.9200000004</v>
      </c>
      <c r="Q564" s="161">
        <v>0</v>
      </c>
      <c r="R564" s="161">
        <v>0</v>
      </c>
      <c r="S564" s="161">
        <v>3218631.9200000004</v>
      </c>
      <c r="T564" s="161">
        <v>556.76040823386961</v>
      </c>
      <c r="U564" s="161">
        <v>1918.837183878222</v>
      </c>
      <c r="V564" s="168">
        <v>1918.837183878222</v>
      </c>
      <c r="W564" s="168">
        <f t="shared" si="101"/>
        <v>1918.837183878222</v>
      </c>
      <c r="X564" s="168">
        <f t="shared" si="99"/>
        <v>1362.0767756443524</v>
      </c>
      <c r="Y564" s="163">
        <v>0</v>
      </c>
      <c r="Z564" s="163">
        <v>0</v>
      </c>
      <c r="AA564" s="163">
        <v>0</v>
      </c>
      <c r="AB564" s="163">
        <v>0</v>
      </c>
      <c r="AC564" s="163">
        <v>0</v>
      </c>
      <c r="AD564" s="163">
        <v>0</v>
      </c>
      <c r="AE564" s="163">
        <v>0</v>
      </c>
      <c r="AF564" s="169">
        <v>0</v>
      </c>
      <c r="AG564" s="163">
        <v>1244</v>
      </c>
      <c r="AH564" s="169">
        <f t="shared" si="102"/>
        <v>1918.837183878222</v>
      </c>
      <c r="AI564" s="163">
        <v>0</v>
      </c>
      <c r="AJ564" s="163">
        <v>0</v>
      </c>
      <c r="AK564" s="163">
        <v>0</v>
      </c>
      <c r="AL564" s="169">
        <v>0</v>
      </c>
      <c r="AM564" s="163">
        <v>0</v>
      </c>
      <c r="AN564" s="163">
        <v>0</v>
      </c>
      <c r="AO564" s="169">
        <v>0</v>
      </c>
      <c r="AP564" s="163">
        <v>0</v>
      </c>
      <c r="AQ564" s="162">
        <v>0</v>
      </c>
      <c r="AR564" s="162">
        <v>0</v>
      </c>
    </row>
    <row r="565" spans="1:44" s="162" customFormat="1" ht="36" customHeight="1" x14ac:dyDescent="0.25">
      <c r="A565" s="162">
        <v>1</v>
      </c>
      <c r="B565" s="165">
        <v>8</v>
      </c>
      <c r="C565" s="155" t="s">
        <v>524</v>
      </c>
      <c r="D565" s="157" t="s">
        <v>300</v>
      </c>
      <c r="E565" s="157"/>
      <c r="F565" s="166" t="s">
        <v>261</v>
      </c>
      <c r="G565" s="157" t="s">
        <v>305</v>
      </c>
      <c r="H565" s="157" t="s">
        <v>297</v>
      </c>
      <c r="I565" s="158">
        <v>761.1</v>
      </c>
      <c r="J565" s="158">
        <v>761.1</v>
      </c>
      <c r="K565" s="158">
        <v>625.20000000000005</v>
      </c>
      <c r="L565" s="167">
        <v>54</v>
      </c>
      <c r="M565" s="157" t="s">
        <v>259</v>
      </c>
      <c r="N565" s="157" t="s">
        <v>263</v>
      </c>
      <c r="O565" s="160" t="s">
        <v>1335</v>
      </c>
      <c r="P565" s="161">
        <v>2687784.7600000002</v>
      </c>
      <c r="Q565" s="161">
        <v>0</v>
      </c>
      <c r="R565" s="161">
        <v>0</v>
      </c>
      <c r="S565" s="161">
        <v>2687784.7600000002</v>
      </c>
      <c r="T565" s="161">
        <v>3531.4475890158983</v>
      </c>
      <c r="U565" s="161">
        <v>5364.8689875180662</v>
      </c>
      <c r="V565" s="168">
        <v>6139.1787675732503</v>
      </c>
      <c r="W565" s="168">
        <f t="shared" si="101"/>
        <v>6139.1787675732503</v>
      </c>
      <c r="X565" s="168">
        <f t="shared" si="99"/>
        <v>1833.4213985021679</v>
      </c>
      <c r="Y565" s="163">
        <v>0</v>
      </c>
      <c r="Z565" s="163">
        <v>0</v>
      </c>
      <c r="AA565" s="163">
        <v>0</v>
      </c>
      <c r="AB565" s="163">
        <v>0</v>
      </c>
      <c r="AC565" s="163">
        <v>0</v>
      </c>
      <c r="AD565" s="163">
        <v>0</v>
      </c>
      <c r="AE565" s="163">
        <v>0</v>
      </c>
      <c r="AF565" s="169">
        <v>0</v>
      </c>
      <c r="AG565" s="163">
        <v>524</v>
      </c>
      <c r="AH565" s="169">
        <f t="shared" si="102"/>
        <v>6139.1787675732503</v>
      </c>
      <c r="AI565" s="163">
        <v>0</v>
      </c>
      <c r="AJ565" s="163">
        <v>0</v>
      </c>
      <c r="AK565" s="163">
        <v>0</v>
      </c>
      <c r="AL565" s="169">
        <v>0</v>
      </c>
      <c r="AM565" s="163">
        <v>0</v>
      </c>
      <c r="AN565" s="163">
        <v>0</v>
      </c>
      <c r="AO565" s="169">
        <v>0</v>
      </c>
      <c r="AP565" s="163">
        <v>0</v>
      </c>
      <c r="AQ565" s="162">
        <v>0</v>
      </c>
      <c r="AR565" s="162">
        <v>0</v>
      </c>
    </row>
    <row r="566" spans="1:44" s="162" customFormat="1" ht="36" customHeight="1" x14ac:dyDescent="0.25">
      <c r="A566" s="162">
        <v>1</v>
      </c>
      <c r="B566" s="165">
        <v>9</v>
      </c>
      <c r="C566" s="155" t="s">
        <v>525</v>
      </c>
      <c r="D566" s="157" t="s">
        <v>349</v>
      </c>
      <c r="E566" s="157"/>
      <c r="F566" s="166" t="s">
        <v>261</v>
      </c>
      <c r="G566" s="157" t="s">
        <v>350</v>
      </c>
      <c r="H566" s="157" t="s">
        <v>297</v>
      </c>
      <c r="I566" s="158">
        <v>7585.7</v>
      </c>
      <c r="J566" s="158">
        <v>5261.8</v>
      </c>
      <c r="K566" s="158">
        <v>4715.1000000000004</v>
      </c>
      <c r="L566" s="167">
        <v>348</v>
      </c>
      <c r="M566" s="157" t="s">
        <v>259</v>
      </c>
      <c r="N566" s="157" t="s">
        <v>263</v>
      </c>
      <c r="O566" s="160" t="s">
        <v>1335</v>
      </c>
      <c r="P566" s="161">
        <v>2496866.9499999997</v>
      </c>
      <c r="Q566" s="161">
        <v>0</v>
      </c>
      <c r="R566" s="161">
        <v>0</v>
      </c>
      <c r="S566" s="161">
        <v>2496866.9499999997</v>
      </c>
      <c r="T566" s="161">
        <v>329.15445509313577</v>
      </c>
      <c r="U566" s="161">
        <v>1070.9334829481788</v>
      </c>
      <c r="V566" s="168">
        <v>1070.9334829481788</v>
      </c>
      <c r="W566" s="168">
        <f t="shared" si="101"/>
        <v>1070.9334829481788</v>
      </c>
      <c r="X566" s="168">
        <f t="shared" si="99"/>
        <v>741.77902785504307</v>
      </c>
      <c r="Y566" s="163">
        <v>0</v>
      </c>
      <c r="Z566" s="163">
        <v>0</v>
      </c>
      <c r="AA566" s="163">
        <v>0</v>
      </c>
      <c r="AB566" s="163">
        <v>0</v>
      </c>
      <c r="AC566" s="163">
        <v>0</v>
      </c>
      <c r="AD566" s="163">
        <v>0</v>
      </c>
      <c r="AE566" s="163">
        <v>0</v>
      </c>
      <c r="AF566" s="169">
        <v>0</v>
      </c>
      <c r="AG566" s="163">
        <v>911.04</v>
      </c>
      <c r="AH566" s="169">
        <f t="shared" si="102"/>
        <v>1070.9334829481788</v>
      </c>
      <c r="AI566" s="163">
        <v>0</v>
      </c>
      <c r="AJ566" s="163">
        <v>0</v>
      </c>
      <c r="AK566" s="163">
        <v>0</v>
      </c>
      <c r="AL566" s="169">
        <v>0</v>
      </c>
      <c r="AM566" s="163">
        <v>0</v>
      </c>
      <c r="AN566" s="163">
        <v>0</v>
      </c>
      <c r="AO566" s="169">
        <v>0</v>
      </c>
      <c r="AP566" s="163">
        <v>0</v>
      </c>
      <c r="AQ566" s="162">
        <v>0</v>
      </c>
      <c r="AR566" s="162">
        <v>0</v>
      </c>
    </row>
    <row r="567" spans="1:44" s="162" customFormat="1" ht="36" customHeight="1" x14ac:dyDescent="0.25">
      <c r="A567" s="162">
        <v>1</v>
      </c>
      <c r="B567" s="165">
        <v>10</v>
      </c>
      <c r="C567" s="155" t="s">
        <v>528</v>
      </c>
      <c r="D567" s="157">
        <v>1968</v>
      </c>
      <c r="E567" s="157"/>
      <c r="F567" s="166" t="s">
        <v>261</v>
      </c>
      <c r="G567" s="157" t="s">
        <v>344</v>
      </c>
      <c r="H567" s="157" t="s">
        <v>301</v>
      </c>
      <c r="I567" s="158">
        <v>3511.62</v>
      </c>
      <c r="J567" s="158">
        <v>3241.9</v>
      </c>
      <c r="K567" s="158">
        <v>2726.1</v>
      </c>
      <c r="L567" s="167">
        <v>238</v>
      </c>
      <c r="M567" s="157" t="s">
        <v>259</v>
      </c>
      <c r="N567" s="157" t="s">
        <v>263</v>
      </c>
      <c r="O567" s="160" t="s">
        <v>1337</v>
      </c>
      <c r="P567" s="161">
        <v>4279060.84</v>
      </c>
      <c r="Q567" s="161">
        <v>0</v>
      </c>
      <c r="R567" s="161">
        <v>0</v>
      </c>
      <c r="S567" s="161">
        <v>4279060.84</v>
      </c>
      <c r="T567" s="161">
        <v>1218.5432478457237</v>
      </c>
      <c r="U567" s="161">
        <v>2761.1534803879695</v>
      </c>
      <c r="V567" s="168">
        <f t="shared" ref="V567:V568" si="103">W567</f>
        <v>2761.1534803879695</v>
      </c>
      <c r="W567" s="168">
        <f t="shared" si="101"/>
        <v>2761.1534803879695</v>
      </c>
      <c r="X567" s="168">
        <f t="shared" si="99"/>
        <v>1542.6102325422457</v>
      </c>
      <c r="Y567" s="163">
        <v>0</v>
      </c>
      <c r="Z567" s="163">
        <v>0</v>
      </c>
      <c r="AA567" s="163">
        <v>0</v>
      </c>
      <c r="AB567" s="163">
        <v>0</v>
      </c>
      <c r="AC567" s="163">
        <v>0</v>
      </c>
      <c r="AD567" s="163">
        <v>0</v>
      </c>
      <c r="AE567" s="163">
        <v>0</v>
      </c>
      <c r="AF567" s="169">
        <v>0</v>
      </c>
      <c r="AG567" s="163">
        <v>1087.3699999999999</v>
      </c>
      <c r="AH567" s="169">
        <f t="shared" si="102"/>
        <v>2761.1534803879695</v>
      </c>
      <c r="AI567" s="163">
        <v>0</v>
      </c>
      <c r="AJ567" s="163">
        <v>0</v>
      </c>
      <c r="AK567" s="163">
        <v>0</v>
      </c>
      <c r="AL567" s="169">
        <v>0</v>
      </c>
      <c r="AM567" s="163">
        <v>0</v>
      </c>
      <c r="AN567" s="163">
        <v>0</v>
      </c>
      <c r="AO567" s="169">
        <v>0</v>
      </c>
      <c r="AP567" s="163">
        <v>0</v>
      </c>
      <c r="AQ567" s="162">
        <v>0</v>
      </c>
      <c r="AR567" s="162">
        <v>0</v>
      </c>
    </row>
    <row r="568" spans="1:44" s="162" customFormat="1" ht="36" customHeight="1" x14ac:dyDescent="0.25">
      <c r="A568" s="162">
        <v>1</v>
      </c>
      <c r="B568" s="165">
        <v>11</v>
      </c>
      <c r="C568" s="155" t="s">
        <v>527</v>
      </c>
      <c r="D568" s="157">
        <v>1970</v>
      </c>
      <c r="E568" s="157"/>
      <c r="F568" s="166" t="s">
        <v>261</v>
      </c>
      <c r="G568" s="157">
        <v>5</v>
      </c>
      <c r="H568" s="157" t="s">
        <v>301</v>
      </c>
      <c r="I568" s="158">
        <v>4104.5</v>
      </c>
      <c r="J568" s="158">
        <v>3361</v>
      </c>
      <c r="K568" s="158">
        <v>2986.4</v>
      </c>
      <c r="L568" s="167">
        <v>141</v>
      </c>
      <c r="M568" s="157" t="s">
        <v>259</v>
      </c>
      <c r="N568" s="157" t="s">
        <v>263</v>
      </c>
      <c r="O568" s="160" t="s">
        <v>1589</v>
      </c>
      <c r="P568" s="161">
        <v>4271373.3099999996</v>
      </c>
      <c r="Q568" s="161">
        <v>0</v>
      </c>
      <c r="R568" s="161">
        <v>0</v>
      </c>
      <c r="S568" s="161">
        <v>4271373.3099999996</v>
      </c>
      <c r="T568" s="161">
        <v>1040.6561846753561</v>
      </c>
      <c r="U568" s="161">
        <v>2239.850953831161</v>
      </c>
      <c r="V568" s="168">
        <f t="shared" si="103"/>
        <v>2239.850953831161</v>
      </c>
      <c r="W568" s="168">
        <f t="shared" si="101"/>
        <v>2239.850953831161</v>
      </c>
      <c r="X568" s="168">
        <f t="shared" si="99"/>
        <v>1199.1947691558048</v>
      </c>
      <c r="Y568" s="163">
        <v>0</v>
      </c>
      <c r="Z568" s="163">
        <v>0</v>
      </c>
      <c r="AA568" s="163">
        <v>0</v>
      </c>
      <c r="AB568" s="163">
        <v>0</v>
      </c>
      <c r="AC568" s="163">
        <v>0</v>
      </c>
      <c r="AD568" s="163">
        <v>0</v>
      </c>
      <c r="AE568" s="163">
        <v>0</v>
      </c>
      <c r="AF568" s="169">
        <v>0</v>
      </c>
      <c r="AG568" s="163">
        <v>1031</v>
      </c>
      <c r="AH568" s="169">
        <f t="shared" si="102"/>
        <v>2239.850953831161</v>
      </c>
      <c r="AI568" s="163">
        <v>0</v>
      </c>
      <c r="AJ568" s="163">
        <v>0</v>
      </c>
      <c r="AK568" s="163">
        <v>0</v>
      </c>
      <c r="AL568" s="169">
        <v>0</v>
      </c>
      <c r="AM568" s="163">
        <v>0</v>
      </c>
      <c r="AN568" s="163">
        <v>0</v>
      </c>
      <c r="AO568" s="169">
        <v>0</v>
      </c>
      <c r="AP568" s="163">
        <v>0</v>
      </c>
      <c r="AQ568" s="162">
        <v>0</v>
      </c>
      <c r="AR568" s="162">
        <v>0</v>
      </c>
    </row>
    <row r="569" spans="1:44" s="162" customFormat="1" ht="36" customHeight="1" x14ac:dyDescent="0.25">
      <c r="A569" s="162">
        <v>1</v>
      </c>
      <c r="B569" s="165">
        <v>12</v>
      </c>
      <c r="C569" s="155" t="s">
        <v>762</v>
      </c>
      <c r="D569" s="157">
        <v>1961</v>
      </c>
      <c r="E569" s="157"/>
      <c r="F569" s="166" t="s">
        <v>261</v>
      </c>
      <c r="G569" s="157">
        <v>4</v>
      </c>
      <c r="H569" s="157" t="s">
        <v>296</v>
      </c>
      <c r="I569" s="158">
        <v>1116.9000000000001</v>
      </c>
      <c r="J569" s="158">
        <v>860.4</v>
      </c>
      <c r="K569" s="158">
        <v>748.8</v>
      </c>
      <c r="L569" s="167">
        <v>36</v>
      </c>
      <c r="M569" s="157" t="s">
        <v>259</v>
      </c>
      <c r="N569" s="157" t="s">
        <v>263</v>
      </c>
      <c r="O569" s="160" t="s">
        <v>1539</v>
      </c>
      <c r="P569" s="161">
        <v>88074.58</v>
      </c>
      <c r="Q569" s="161">
        <v>0</v>
      </c>
      <c r="R569" s="161">
        <v>0</v>
      </c>
      <c r="S569" s="161">
        <v>88074.58</v>
      </c>
      <c r="T569" s="161">
        <v>78.856280777151042</v>
      </c>
      <c r="U569" s="176">
        <v>78.856280777151042</v>
      </c>
      <c r="V569" s="168">
        <v>78.856280777151042</v>
      </c>
      <c r="W569" s="168">
        <f t="shared" si="101"/>
        <v>0</v>
      </c>
      <c r="X569" s="168">
        <f t="shared" si="99"/>
        <v>0</v>
      </c>
      <c r="Y569" s="163">
        <v>0</v>
      </c>
      <c r="Z569" s="163">
        <v>0</v>
      </c>
      <c r="AA569" s="163">
        <v>0</v>
      </c>
      <c r="AB569" s="163">
        <v>0</v>
      </c>
      <c r="AC569" s="163">
        <v>0</v>
      </c>
      <c r="AD569" s="163">
        <v>0</v>
      </c>
      <c r="AE569" s="163">
        <v>0</v>
      </c>
      <c r="AF569" s="169">
        <v>0</v>
      </c>
      <c r="AG569" s="163">
        <v>0</v>
      </c>
      <c r="AH569" s="163">
        <v>0</v>
      </c>
      <c r="AI569" s="163">
        <v>0</v>
      </c>
      <c r="AJ569" s="163">
        <v>0</v>
      </c>
      <c r="AK569" s="163">
        <v>0</v>
      </c>
      <c r="AL569" s="169">
        <v>0</v>
      </c>
      <c r="AM569" s="163">
        <v>0</v>
      </c>
      <c r="AN569" s="163">
        <v>0</v>
      </c>
      <c r="AO569" s="169">
        <v>0</v>
      </c>
      <c r="AP569" s="163">
        <v>0</v>
      </c>
      <c r="AQ569" s="162">
        <v>0</v>
      </c>
      <c r="AR569" s="162">
        <v>0</v>
      </c>
    </row>
    <row r="570" spans="1:44" s="162" customFormat="1" ht="36" customHeight="1" x14ac:dyDescent="0.25">
      <c r="A570" s="162">
        <v>1</v>
      </c>
      <c r="B570" s="165">
        <v>13</v>
      </c>
      <c r="C570" s="155" t="s">
        <v>530</v>
      </c>
      <c r="D570" s="157" t="s">
        <v>300</v>
      </c>
      <c r="E570" s="157"/>
      <c r="F570" s="166" t="s">
        <v>304</v>
      </c>
      <c r="G570" s="157" t="s">
        <v>344</v>
      </c>
      <c r="H570" s="157" t="s">
        <v>301</v>
      </c>
      <c r="I570" s="158">
        <v>3904.9</v>
      </c>
      <c r="J570" s="158">
        <v>3572.7</v>
      </c>
      <c r="K570" s="158">
        <v>3572.7</v>
      </c>
      <c r="L570" s="167">
        <v>170</v>
      </c>
      <c r="M570" s="157" t="s">
        <v>259</v>
      </c>
      <c r="N570" s="157" t="s">
        <v>263</v>
      </c>
      <c r="O570" s="160" t="s">
        <v>1034</v>
      </c>
      <c r="P570" s="161">
        <v>4594145.79</v>
      </c>
      <c r="Q570" s="161">
        <v>0</v>
      </c>
      <c r="R570" s="161">
        <v>0</v>
      </c>
      <c r="S570" s="161">
        <v>4594145.79</v>
      </c>
      <c r="T570" s="161">
        <v>1176.5079233783194</v>
      </c>
      <c r="U570" s="161">
        <v>2198.374966836539</v>
      </c>
      <c r="V570" s="168">
        <v>2198.374966836539</v>
      </c>
      <c r="W570" s="168">
        <f t="shared" si="101"/>
        <v>2198.374966836539</v>
      </c>
      <c r="X570" s="168">
        <f t="shared" si="99"/>
        <v>1021.8670434582195</v>
      </c>
      <c r="Y570" s="163">
        <v>0</v>
      </c>
      <c r="Z570" s="163">
        <v>0</v>
      </c>
      <c r="AA570" s="163">
        <v>0</v>
      </c>
      <c r="AB570" s="163">
        <v>0</v>
      </c>
      <c r="AC570" s="163">
        <v>0</v>
      </c>
      <c r="AD570" s="163">
        <v>0</v>
      </c>
      <c r="AE570" s="163">
        <v>0</v>
      </c>
      <c r="AF570" s="169">
        <v>0</v>
      </c>
      <c r="AG570" s="163">
        <v>962.7</v>
      </c>
      <c r="AH570" s="169">
        <f t="shared" ref="AH570:AH573" si="104">8917.04*AG570/I570</f>
        <v>2198.374966836539</v>
      </c>
      <c r="AI570" s="163">
        <v>0</v>
      </c>
      <c r="AJ570" s="163">
        <v>0</v>
      </c>
      <c r="AK570" s="163">
        <v>0</v>
      </c>
      <c r="AL570" s="169">
        <v>0</v>
      </c>
      <c r="AM570" s="163">
        <v>0</v>
      </c>
      <c r="AN570" s="163">
        <v>0</v>
      </c>
      <c r="AO570" s="169">
        <v>0</v>
      </c>
      <c r="AP570" s="163">
        <v>0</v>
      </c>
      <c r="AQ570" s="162">
        <v>0</v>
      </c>
      <c r="AR570" s="162">
        <v>0</v>
      </c>
    </row>
    <row r="571" spans="1:44" s="162" customFormat="1" ht="36" customHeight="1" x14ac:dyDescent="0.25">
      <c r="A571" s="162">
        <v>1</v>
      </c>
      <c r="B571" s="165">
        <v>14</v>
      </c>
      <c r="C571" s="155" t="s">
        <v>531</v>
      </c>
      <c r="D571" s="157" t="s">
        <v>300</v>
      </c>
      <c r="E571" s="157"/>
      <c r="F571" s="166" t="s">
        <v>304</v>
      </c>
      <c r="G571" s="157" t="s">
        <v>344</v>
      </c>
      <c r="H571" s="157" t="s">
        <v>305</v>
      </c>
      <c r="I571" s="158">
        <v>3361</v>
      </c>
      <c r="J571" s="158">
        <v>2572.6</v>
      </c>
      <c r="K571" s="158">
        <v>2572.6</v>
      </c>
      <c r="L571" s="167">
        <v>133</v>
      </c>
      <c r="M571" s="157" t="s">
        <v>259</v>
      </c>
      <c r="N571" s="157" t="s">
        <v>263</v>
      </c>
      <c r="O571" s="160" t="s">
        <v>1034</v>
      </c>
      <c r="P571" s="161">
        <v>3671490.27</v>
      </c>
      <c r="Q571" s="161">
        <v>0</v>
      </c>
      <c r="R571" s="161">
        <v>0</v>
      </c>
      <c r="S571" s="161">
        <v>3671490.27</v>
      </c>
      <c r="T571" s="161">
        <v>1092.3803243082416</v>
      </c>
      <c r="U571" s="161">
        <v>1920.5728223742933</v>
      </c>
      <c r="V571" s="168">
        <v>1920.5728223742933</v>
      </c>
      <c r="W571" s="168">
        <f t="shared" si="101"/>
        <v>1920.5728223742933</v>
      </c>
      <c r="X571" s="168">
        <f t="shared" si="99"/>
        <v>828.19249806605171</v>
      </c>
      <c r="Y571" s="163">
        <v>0</v>
      </c>
      <c r="Z571" s="163">
        <v>0</v>
      </c>
      <c r="AA571" s="163">
        <v>0</v>
      </c>
      <c r="AB571" s="163">
        <v>0</v>
      </c>
      <c r="AC571" s="163">
        <v>0</v>
      </c>
      <c r="AD571" s="163">
        <v>0</v>
      </c>
      <c r="AE571" s="163">
        <v>0</v>
      </c>
      <c r="AF571" s="169">
        <v>0</v>
      </c>
      <c r="AG571" s="163">
        <v>723.9</v>
      </c>
      <c r="AH571" s="169">
        <f t="shared" si="104"/>
        <v>1920.5728223742933</v>
      </c>
      <c r="AI571" s="163">
        <v>0</v>
      </c>
      <c r="AJ571" s="163">
        <v>0</v>
      </c>
      <c r="AK571" s="163">
        <v>0</v>
      </c>
      <c r="AL571" s="169">
        <v>0</v>
      </c>
      <c r="AM571" s="163">
        <v>0</v>
      </c>
      <c r="AN571" s="163">
        <v>0</v>
      </c>
      <c r="AO571" s="169">
        <v>0</v>
      </c>
      <c r="AP571" s="163">
        <v>0</v>
      </c>
      <c r="AQ571" s="162">
        <v>0</v>
      </c>
      <c r="AR571" s="162">
        <v>0</v>
      </c>
    </row>
    <row r="572" spans="1:44" s="162" customFormat="1" ht="36" customHeight="1" x14ac:dyDescent="0.25">
      <c r="A572" s="162">
        <v>1</v>
      </c>
      <c r="B572" s="165">
        <v>15</v>
      </c>
      <c r="C572" s="155" t="s">
        <v>1353</v>
      </c>
      <c r="D572" s="157">
        <v>1965</v>
      </c>
      <c r="E572" s="157"/>
      <c r="F572" s="166" t="s">
        <v>261</v>
      </c>
      <c r="G572" s="157">
        <v>5</v>
      </c>
      <c r="H572" s="157" t="s">
        <v>301</v>
      </c>
      <c r="I572" s="158">
        <v>4215.8</v>
      </c>
      <c r="J572" s="158">
        <v>4102.3</v>
      </c>
      <c r="K572" s="158">
        <v>2512.3000000000002</v>
      </c>
      <c r="L572" s="167">
        <v>122</v>
      </c>
      <c r="M572" s="157" t="s">
        <v>259</v>
      </c>
      <c r="N572" s="157" t="s">
        <v>263</v>
      </c>
      <c r="O572" s="160" t="s">
        <v>1034</v>
      </c>
      <c r="P572" s="161">
        <v>4922134.1900000004</v>
      </c>
      <c r="Q572" s="161">
        <v>0</v>
      </c>
      <c r="R572" s="161">
        <v>0</v>
      </c>
      <c r="S572" s="161">
        <v>4922134.1900000004</v>
      </c>
      <c r="T572" s="161">
        <v>1167.5445206129323</v>
      </c>
      <c r="U572" s="161">
        <v>2288.5898951563167</v>
      </c>
      <c r="V572" s="168">
        <v>2288.5898951563167</v>
      </c>
      <c r="W572" s="168">
        <f t="shared" si="101"/>
        <v>2288.5898951563167</v>
      </c>
      <c r="X572" s="168">
        <f t="shared" si="99"/>
        <v>1121.0453745433845</v>
      </c>
      <c r="Y572" s="163">
        <v>0</v>
      </c>
      <c r="Z572" s="163">
        <v>0</v>
      </c>
      <c r="AA572" s="163">
        <v>0</v>
      </c>
      <c r="AB572" s="163">
        <v>0</v>
      </c>
      <c r="AC572" s="163">
        <v>0</v>
      </c>
      <c r="AD572" s="163">
        <v>0</v>
      </c>
      <c r="AE572" s="163">
        <v>0</v>
      </c>
      <c r="AF572" s="169">
        <v>0</v>
      </c>
      <c r="AG572" s="163">
        <v>1082</v>
      </c>
      <c r="AH572" s="169">
        <f t="shared" si="104"/>
        <v>2288.5898951563167</v>
      </c>
      <c r="AI572" s="163">
        <v>0</v>
      </c>
      <c r="AJ572" s="163">
        <v>0</v>
      </c>
      <c r="AK572" s="163">
        <v>0</v>
      </c>
      <c r="AL572" s="169">
        <v>0</v>
      </c>
      <c r="AM572" s="163">
        <v>0</v>
      </c>
      <c r="AN572" s="163">
        <v>0</v>
      </c>
      <c r="AO572" s="169">
        <v>0</v>
      </c>
      <c r="AP572" s="163">
        <v>0</v>
      </c>
      <c r="AQ572" s="162">
        <v>0</v>
      </c>
      <c r="AR572" s="162">
        <v>0</v>
      </c>
    </row>
    <row r="573" spans="1:44" s="162" customFormat="1" ht="36" customHeight="1" x14ac:dyDescent="0.25">
      <c r="A573" s="162">
        <v>1</v>
      </c>
      <c r="B573" s="165">
        <v>16</v>
      </c>
      <c r="C573" s="155" t="s">
        <v>533</v>
      </c>
      <c r="D573" s="157" t="s">
        <v>303</v>
      </c>
      <c r="E573" s="157"/>
      <c r="F573" s="166" t="s">
        <v>261</v>
      </c>
      <c r="G573" s="157" t="s">
        <v>344</v>
      </c>
      <c r="H573" s="157" t="s">
        <v>297</v>
      </c>
      <c r="I573" s="158">
        <v>667.4</v>
      </c>
      <c r="J573" s="158">
        <v>629.79999999999995</v>
      </c>
      <c r="K573" s="158">
        <v>629.79999999999995</v>
      </c>
      <c r="L573" s="167">
        <v>29</v>
      </c>
      <c r="M573" s="157" t="s">
        <v>259</v>
      </c>
      <c r="N573" s="157" t="s">
        <v>263</v>
      </c>
      <c r="O573" s="160" t="s">
        <v>1335</v>
      </c>
      <c r="P573" s="161">
        <v>954855.56</v>
      </c>
      <c r="Q573" s="161">
        <v>0</v>
      </c>
      <c r="R573" s="161">
        <v>0</v>
      </c>
      <c r="S573" s="161">
        <v>954855.56</v>
      </c>
      <c r="T573" s="161">
        <v>1430.7095594845671</v>
      </c>
      <c r="U573" s="161">
        <v>3594.0721606233146</v>
      </c>
      <c r="V573" s="168">
        <v>3594.0721606233146</v>
      </c>
      <c r="W573" s="168">
        <f t="shared" si="101"/>
        <v>3594.0721606233146</v>
      </c>
      <c r="X573" s="168">
        <f t="shared" si="99"/>
        <v>2163.3626011387478</v>
      </c>
      <c r="Y573" s="163">
        <v>0</v>
      </c>
      <c r="Z573" s="163">
        <v>0</v>
      </c>
      <c r="AA573" s="163">
        <v>0</v>
      </c>
      <c r="AB573" s="163">
        <v>0</v>
      </c>
      <c r="AC573" s="163">
        <v>0</v>
      </c>
      <c r="AD573" s="163">
        <v>0</v>
      </c>
      <c r="AE573" s="163">
        <v>0</v>
      </c>
      <c r="AF573" s="169">
        <v>0</v>
      </c>
      <c r="AG573" s="163">
        <v>269</v>
      </c>
      <c r="AH573" s="169">
        <f t="shared" si="104"/>
        <v>3594.0721606233146</v>
      </c>
      <c r="AI573" s="163">
        <v>0</v>
      </c>
      <c r="AJ573" s="163">
        <v>0</v>
      </c>
      <c r="AK573" s="163">
        <v>0</v>
      </c>
      <c r="AL573" s="169">
        <v>0</v>
      </c>
      <c r="AM573" s="163">
        <v>0</v>
      </c>
      <c r="AN573" s="163">
        <v>0</v>
      </c>
      <c r="AO573" s="169">
        <v>0</v>
      </c>
      <c r="AP573" s="163">
        <v>0</v>
      </c>
      <c r="AQ573" s="162">
        <v>0</v>
      </c>
      <c r="AR573" s="162">
        <v>0</v>
      </c>
    </row>
    <row r="574" spans="1:44" s="162" customFormat="1" ht="36" customHeight="1" x14ac:dyDescent="0.25">
      <c r="A574" s="162">
        <v>1</v>
      </c>
      <c r="B574" s="165">
        <v>17</v>
      </c>
      <c r="C574" s="155" t="s">
        <v>536</v>
      </c>
      <c r="D574" s="157" t="s">
        <v>299</v>
      </c>
      <c r="E574" s="157"/>
      <c r="F574" s="166" t="s">
        <v>261</v>
      </c>
      <c r="G574" s="157" t="s">
        <v>344</v>
      </c>
      <c r="H574" s="157" t="s">
        <v>301</v>
      </c>
      <c r="I574" s="158">
        <v>3951</v>
      </c>
      <c r="J574" s="158">
        <v>3662.3</v>
      </c>
      <c r="K574" s="158">
        <v>2494.3000000000002</v>
      </c>
      <c r="L574" s="167">
        <v>140</v>
      </c>
      <c r="M574" s="157" t="s">
        <v>259</v>
      </c>
      <c r="N574" s="157" t="s">
        <v>263</v>
      </c>
      <c r="O574" s="160" t="s">
        <v>1035</v>
      </c>
      <c r="P574" s="161">
        <v>99992.84</v>
      </c>
      <c r="Q574" s="161">
        <v>0</v>
      </c>
      <c r="R574" s="161">
        <v>0</v>
      </c>
      <c r="S574" s="161">
        <v>99992.84</v>
      </c>
      <c r="T574" s="161">
        <v>25.308235889648188</v>
      </c>
      <c r="U574" s="176">
        <v>25.308235889648188</v>
      </c>
      <c r="V574" s="168">
        <v>25.308235889648188</v>
      </c>
      <c r="W574" s="168">
        <f t="shared" si="101"/>
        <v>0</v>
      </c>
      <c r="X574" s="168">
        <f t="shared" si="99"/>
        <v>0</v>
      </c>
      <c r="Y574" s="163">
        <v>0</v>
      </c>
      <c r="Z574" s="163">
        <v>0</v>
      </c>
      <c r="AA574" s="163">
        <v>0</v>
      </c>
      <c r="AB574" s="163">
        <v>0</v>
      </c>
      <c r="AC574" s="163">
        <v>0</v>
      </c>
      <c r="AD574" s="163">
        <v>0</v>
      </c>
      <c r="AE574" s="163">
        <v>0</v>
      </c>
      <c r="AF574" s="169">
        <v>0</v>
      </c>
      <c r="AG574" s="163">
        <v>0</v>
      </c>
      <c r="AH574" s="163">
        <v>0</v>
      </c>
      <c r="AI574" s="163">
        <v>0</v>
      </c>
      <c r="AJ574" s="163">
        <v>0</v>
      </c>
      <c r="AK574" s="163">
        <v>0</v>
      </c>
      <c r="AL574" s="169">
        <v>0</v>
      </c>
      <c r="AM574" s="163">
        <v>0</v>
      </c>
      <c r="AN574" s="163">
        <v>0</v>
      </c>
      <c r="AO574" s="169">
        <v>0</v>
      </c>
      <c r="AP574" s="163">
        <v>0</v>
      </c>
      <c r="AQ574" s="162">
        <v>0</v>
      </c>
      <c r="AR574" s="162">
        <v>0</v>
      </c>
    </row>
    <row r="575" spans="1:44" s="162" customFormat="1" ht="36" customHeight="1" x14ac:dyDescent="0.25">
      <c r="A575" s="162">
        <v>1</v>
      </c>
      <c r="B575" s="165">
        <v>18</v>
      </c>
      <c r="C575" s="155" t="s">
        <v>1576</v>
      </c>
      <c r="D575" s="157" t="s">
        <v>355</v>
      </c>
      <c r="E575" s="157"/>
      <c r="F575" s="166" t="s">
        <v>261</v>
      </c>
      <c r="G575" s="157" t="s">
        <v>296</v>
      </c>
      <c r="H575" s="157" t="s">
        <v>305</v>
      </c>
      <c r="I575" s="158">
        <v>574.1</v>
      </c>
      <c r="J575" s="158">
        <v>444.8</v>
      </c>
      <c r="K575" s="158">
        <v>444.8</v>
      </c>
      <c r="L575" s="167">
        <v>19</v>
      </c>
      <c r="M575" s="157" t="s">
        <v>259</v>
      </c>
      <c r="N575" s="157" t="s">
        <v>263</v>
      </c>
      <c r="O575" s="160" t="s">
        <v>1591</v>
      </c>
      <c r="P575" s="161">
        <v>82274.37</v>
      </c>
      <c r="Q575" s="161">
        <v>0</v>
      </c>
      <c r="R575" s="161">
        <v>0</v>
      </c>
      <c r="S575" s="161">
        <v>82274.37</v>
      </c>
      <c r="T575" s="161">
        <v>143.31017244382511</v>
      </c>
      <c r="U575" s="161">
        <v>143.31017244382511</v>
      </c>
      <c r="V575" s="168">
        <v>7533.1203623062183</v>
      </c>
      <c r="W575" s="168">
        <f t="shared" si="101"/>
        <v>0</v>
      </c>
      <c r="X575" s="168">
        <f t="shared" si="99"/>
        <v>0</v>
      </c>
      <c r="Y575" s="163">
        <v>0</v>
      </c>
      <c r="Z575" s="163">
        <v>0</v>
      </c>
      <c r="AA575" s="163">
        <v>0</v>
      </c>
      <c r="AB575" s="163">
        <v>0</v>
      </c>
      <c r="AC575" s="163">
        <v>0</v>
      </c>
      <c r="AD575" s="163">
        <v>0</v>
      </c>
      <c r="AE575" s="163">
        <v>0</v>
      </c>
      <c r="AF575" s="169">
        <v>0</v>
      </c>
      <c r="AG575" s="163">
        <v>0</v>
      </c>
      <c r="AH575" s="169">
        <v>0</v>
      </c>
      <c r="AI575" s="163">
        <v>0</v>
      </c>
      <c r="AJ575" s="163">
        <v>0</v>
      </c>
      <c r="AK575" s="163">
        <v>0</v>
      </c>
      <c r="AL575" s="169">
        <v>0</v>
      </c>
      <c r="AM575" s="163">
        <v>0</v>
      </c>
      <c r="AN575" s="163">
        <v>0</v>
      </c>
      <c r="AO575" s="169">
        <v>0</v>
      </c>
      <c r="AP575" s="163">
        <v>0</v>
      </c>
      <c r="AQ575" s="162">
        <v>0</v>
      </c>
      <c r="AR575" s="162">
        <v>0</v>
      </c>
    </row>
    <row r="576" spans="1:44" s="162" customFormat="1" ht="36" customHeight="1" x14ac:dyDescent="0.25">
      <c r="A576" s="162">
        <v>1</v>
      </c>
      <c r="B576" s="165">
        <v>19</v>
      </c>
      <c r="C576" s="155" t="s">
        <v>542</v>
      </c>
      <c r="D576" s="157">
        <v>1977</v>
      </c>
      <c r="E576" s="157"/>
      <c r="F576" s="166" t="s">
        <v>261</v>
      </c>
      <c r="G576" s="157">
        <v>2</v>
      </c>
      <c r="H576" s="157" t="s">
        <v>296</v>
      </c>
      <c r="I576" s="158">
        <v>814.4</v>
      </c>
      <c r="J576" s="158">
        <v>814.4</v>
      </c>
      <c r="K576" s="158">
        <v>814.4</v>
      </c>
      <c r="L576" s="167">
        <v>45</v>
      </c>
      <c r="M576" s="157" t="s">
        <v>259</v>
      </c>
      <c r="N576" s="157" t="s">
        <v>263</v>
      </c>
      <c r="O576" s="160" t="s">
        <v>1582</v>
      </c>
      <c r="P576" s="161">
        <v>76248.11</v>
      </c>
      <c r="Q576" s="161">
        <v>0</v>
      </c>
      <c r="R576" s="161">
        <v>0</v>
      </c>
      <c r="S576" s="161">
        <v>76248.11</v>
      </c>
      <c r="T576" s="161">
        <v>93.624889489194501</v>
      </c>
      <c r="U576" s="176">
        <v>93.624889489194501</v>
      </c>
      <c r="V576" s="168">
        <v>93.624889489194501</v>
      </c>
      <c r="W576" s="168">
        <f t="shared" si="101"/>
        <v>0</v>
      </c>
      <c r="X576" s="168">
        <f t="shared" si="99"/>
        <v>0</v>
      </c>
      <c r="Y576" s="163">
        <v>0</v>
      </c>
      <c r="Z576" s="163">
        <v>0</v>
      </c>
      <c r="AA576" s="163">
        <v>0</v>
      </c>
      <c r="AB576" s="163">
        <v>0</v>
      </c>
      <c r="AC576" s="163">
        <v>0</v>
      </c>
      <c r="AD576" s="163">
        <v>0</v>
      </c>
      <c r="AE576" s="163">
        <v>0</v>
      </c>
      <c r="AF576" s="169">
        <v>0</v>
      </c>
      <c r="AG576" s="163">
        <v>0</v>
      </c>
      <c r="AH576" s="163">
        <v>0</v>
      </c>
      <c r="AI576" s="163">
        <v>0</v>
      </c>
      <c r="AJ576" s="163">
        <v>0</v>
      </c>
      <c r="AK576" s="163">
        <v>0</v>
      </c>
      <c r="AL576" s="169">
        <v>0</v>
      </c>
      <c r="AM576" s="163">
        <v>0</v>
      </c>
      <c r="AN576" s="163">
        <v>0</v>
      </c>
      <c r="AO576" s="169">
        <v>0</v>
      </c>
      <c r="AP576" s="163">
        <v>0</v>
      </c>
      <c r="AQ576" s="162">
        <v>0</v>
      </c>
      <c r="AR576" s="162">
        <v>0</v>
      </c>
    </row>
    <row r="577" spans="1:44" s="162" customFormat="1" ht="36" customHeight="1" x14ac:dyDescent="0.25">
      <c r="A577" s="162">
        <v>1</v>
      </c>
      <c r="B577" s="165">
        <v>20</v>
      </c>
      <c r="C577" s="155" t="s">
        <v>543</v>
      </c>
      <c r="D577" s="157" t="s">
        <v>358</v>
      </c>
      <c r="E577" s="157"/>
      <c r="F577" s="166" t="s">
        <v>261</v>
      </c>
      <c r="G577" s="157" t="s">
        <v>350</v>
      </c>
      <c r="H577" s="157" t="s">
        <v>305</v>
      </c>
      <c r="I577" s="158">
        <v>6810.7</v>
      </c>
      <c r="J577" s="158">
        <v>6388.4</v>
      </c>
      <c r="K577" s="158">
        <v>6388.4</v>
      </c>
      <c r="L577" s="167">
        <v>302</v>
      </c>
      <c r="M577" s="157" t="s">
        <v>259</v>
      </c>
      <c r="N577" s="157" t="s">
        <v>263</v>
      </c>
      <c r="O577" s="160" t="s">
        <v>1590</v>
      </c>
      <c r="P577" s="161">
        <v>2182292.5300000003</v>
      </c>
      <c r="Q577" s="161">
        <v>0</v>
      </c>
      <c r="R577" s="161">
        <v>0</v>
      </c>
      <c r="S577" s="161">
        <v>2182292.5300000003</v>
      </c>
      <c r="T577" s="161">
        <v>320.42117990808583</v>
      </c>
      <c r="U577" s="161">
        <v>1307.9599688725095</v>
      </c>
      <c r="V577" s="168">
        <v>1307.9599688725095</v>
      </c>
      <c r="W577" s="168">
        <f t="shared" si="101"/>
        <v>1307.9599688725095</v>
      </c>
      <c r="X577" s="168">
        <f t="shared" si="99"/>
        <v>987.5387889644237</v>
      </c>
      <c r="Y577" s="163">
        <v>0</v>
      </c>
      <c r="Z577" s="163">
        <v>0</v>
      </c>
      <c r="AA577" s="163">
        <v>0</v>
      </c>
      <c r="AB577" s="163">
        <v>0</v>
      </c>
      <c r="AC577" s="163">
        <v>0</v>
      </c>
      <c r="AD577" s="163">
        <v>0</v>
      </c>
      <c r="AE577" s="163">
        <v>0</v>
      </c>
      <c r="AF577" s="169">
        <v>0</v>
      </c>
      <c r="AG577" s="163">
        <v>999</v>
      </c>
      <c r="AH577" s="169">
        <f t="shared" ref="AH577:AH579" si="105">8917.04*AG577/I577</f>
        <v>1307.9599688725095</v>
      </c>
      <c r="AI577" s="163">
        <v>0</v>
      </c>
      <c r="AJ577" s="163">
        <v>0</v>
      </c>
      <c r="AK577" s="163">
        <v>0</v>
      </c>
      <c r="AL577" s="169">
        <v>0</v>
      </c>
      <c r="AM577" s="163">
        <v>0</v>
      </c>
      <c r="AN577" s="163">
        <v>0</v>
      </c>
      <c r="AO577" s="169">
        <v>0</v>
      </c>
      <c r="AP577" s="163">
        <v>0</v>
      </c>
      <c r="AQ577" s="162">
        <v>0</v>
      </c>
      <c r="AR577" s="162">
        <v>0</v>
      </c>
    </row>
    <row r="578" spans="1:44" s="162" customFormat="1" ht="36" customHeight="1" x14ac:dyDescent="0.25">
      <c r="A578" s="162">
        <v>1</v>
      </c>
      <c r="B578" s="165">
        <v>21</v>
      </c>
      <c r="C578" s="155" t="s">
        <v>545</v>
      </c>
      <c r="D578" s="157" t="s">
        <v>359</v>
      </c>
      <c r="E578" s="157"/>
      <c r="F578" s="166" t="s">
        <v>357</v>
      </c>
      <c r="G578" s="157" t="s">
        <v>296</v>
      </c>
      <c r="H578" s="157" t="s">
        <v>296</v>
      </c>
      <c r="I578" s="158">
        <v>485.3</v>
      </c>
      <c r="J578" s="158">
        <v>337.2</v>
      </c>
      <c r="K578" s="158">
        <v>337.2</v>
      </c>
      <c r="L578" s="167">
        <v>32</v>
      </c>
      <c r="M578" s="157" t="s">
        <v>259</v>
      </c>
      <c r="N578" s="157" t="s">
        <v>263</v>
      </c>
      <c r="O578" s="160" t="s">
        <v>1593</v>
      </c>
      <c r="P578" s="161">
        <v>1423006.46</v>
      </c>
      <c r="Q578" s="161">
        <v>0</v>
      </c>
      <c r="R578" s="161">
        <v>0</v>
      </c>
      <c r="S578" s="161">
        <v>1423006.46</v>
      </c>
      <c r="T578" s="161">
        <v>2932.2201936946217</v>
      </c>
      <c r="U578" s="161">
        <v>7900.9420976715437</v>
      </c>
      <c r="V578" s="168">
        <f>W578</f>
        <v>7900.9420976715437</v>
      </c>
      <c r="W578" s="168">
        <f t="shared" si="101"/>
        <v>7900.9420976715437</v>
      </c>
      <c r="X578" s="168">
        <f t="shared" si="99"/>
        <v>4968.7219039769225</v>
      </c>
      <c r="Y578" s="163">
        <v>0</v>
      </c>
      <c r="Z578" s="163">
        <v>0</v>
      </c>
      <c r="AA578" s="163">
        <v>0</v>
      </c>
      <c r="AB578" s="163">
        <v>0</v>
      </c>
      <c r="AC578" s="163">
        <v>0</v>
      </c>
      <c r="AD578" s="163">
        <v>0</v>
      </c>
      <c r="AE578" s="163">
        <v>0</v>
      </c>
      <c r="AF578" s="169">
        <v>0</v>
      </c>
      <c r="AG578" s="163">
        <v>430</v>
      </c>
      <c r="AH578" s="169">
        <f t="shared" si="105"/>
        <v>7900.9420976715437</v>
      </c>
      <c r="AI578" s="163">
        <v>0</v>
      </c>
      <c r="AJ578" s="163">
        <v>0</v>
      </c>
      <c r="AK578" s="163">
        <v>0</v>
      </c>
      <c r="AL578" s="169">
        <v>0</v>
      </c>
      <c r="AM578" s="163">
        <v>0</v>
      </c>
      <c r="AN578" s="163">
        <v>0</v>
      </c>
      <c r="AO578" s="169">
        <v>0</v>
      </c>
      <c r="AP578" s="163">
        <v>0</v>
      </c>
      <c r="AQ578" s="162">
        <v>0</v>
      </c>
      <c r="AR578" s="162">
        <v>0</v>
      </c>
    </row>
    <row r="579" spans="1:44" s="162" customFormat="1" ht="36" customHeight="1" x14ac:dyDescent="0.25">
      <c r="A579" s="162">
        <v>1</v>
      </c>
      <c r="B579" s="165">
        <v>22</v>
      </c>
      <c r="C579" s="155" t="s">
        <v>546</v>
      </c>
      <c r="D579" s="157" t="s">
        <v>360</v>
      </c>
      <c r="E579" s="157"/>
      <c r="F579" s="166" t="s">
        <v>304</v>
      </c>
      <c r="G579" s="157" t="s">
        <v>344</v>
      </c>
      <c r="H579" s="157" t="s">
        <v>301</v>
      </c>
      <c r="I579" s="158">
        <v>3872.2</v>
      </c>
      <c r="J579" s="158">
        <v>3548.7</v>
      </c>
      <c r="K579" s="158">
        <v>3548.7</v>
      </c>
      <c r="L579" s="167">
        <v>172</v>
      </c>
      <c r="M579" s="157" t="s">
        <v>259</v>
      </c>
      <c r="N579" s="157" t="s">
        <v>263</v>
      </c>
      <c r="O579" s="160" t="s">
        <v>1034</v>
      </c>
      <c r="P579" s="161">
        <v>3020366.74</v>
      </c>
      <c r="Q579" s="161">
        <v>0</v>
      </c>
      <c r="R579" s="161">
        <v>0</v>
      </c>
      <c r="S579" s="161">
        <v>3020366.74</v>
      </c>
      <c r="T579" s="161">
        <v>780.01310366200107</v>
      </c>
      <c r="U579" s="161">
        <v>2130.122927534735</v>
      </c>
      <c r="V579" s="168">
        <v>2130.122927534735</v>
      </c>
      <c r="W579" s="168">
        <f t="shared" si="101"/>
        <v>2130.122927534735</v>
      </c>
      <c r="X579" s="168">
        <f t="shared" si="99"/>
        <v>1350.1098238727341</v>
      </c>
      <c r="Y579" s="163">
        <v>0</v>
      </c>
      <c r="Z579" s="163">
        <v>0</v>
      </c>
      <c r="AA579" s="163">
        <v>0</v>
      </c>
      <c r="AB579" s="163">
        <v>0</v>
      </c>
      <c r="AC579" s="163">
        <v>0</v>
      </c>
      <c r="AD579" s="163">
        <v>0</v>
      </c>
      <c r="AE579" s="163">
        <v>0</v>
      </c>
      <c r="AF579" s="169">
        <v>0</v>
      </c>
      <c r="AG579" s="163">
        <v>925</v>
      </c>
      <c r="AH579" s="169">
        <f t="shared" si="105"/>
        <v>2130.122927534735</v>
      </c>
      <c r="AI579" s="163">
        <v>0</v>
      </c>
      <c r="AJ579" s="163">
        <v>0</v>
      </c>
      <c r="AK579" s="163">
        <v>0</v>
      </c>
      <c r="AL579" s="169">
        <v>0</v>
      </c>
      <c r="AM579" s="163">
        <v>0</v>
      </c>
      <c r="AN579" s="163">
        <v>0</v>
      </c>
      <c r="AO579" s="169">
        <v>0</v>
      </c>
      <c r="AP579" s="163">
        <v>0</v>
      </c>
      <c r="AQ579" s="162">
        <v>0</v>
      </c>
      <c r="AR579" s="162">
        <v>0</v>
      </c>
    </row>
    <row r="580" spans="1:44" s="162" customFormat="1" ht="36" customHeight="1" x14ac:dyDescent="0.25">
      <c r="A580" s="162">
        <v>1</v>
      </c>
      <c r="B580" s="165">
        <v>23</v>
      </c>
      <c r="C580" s="155" t="s">
        <v>547</v>
      </c>
      <c r="D580" s="157" t="s">
        <v>354</v>
      </c>
      <c r="E580" s="157"/>
      <c r="F580" s="166" t="s">
        <v>261</v>
      </c>
      <c r="G580" s="157" t="s">
        <v>301</v>
      </c>
      <c r="H580" s="157" t="s">
        <v>305</v>
      </c>
      <c r="I580" s="158">
        <v>2170</v>
      </c>
      <c r="J580" s="158">
        <v>2000.7</v>
      </c>
      <c r="K580" s="158">
        <v>2000.7</v>
      </c>
      <c r="L580" s="167">
        <v>125</v>
      </c>
      <c r="M580" s="157" t="s">
        <v>259</v>
      </c>
      <c r="N580" s="157" t="s">
        <v>263</v>
      </c>
      <c r="O580" s="160" t="s">
        <v>1035</v>
      </c>
      <c r="P580" s="161">
        <v>99987.66</v>
      </c>
      <c r="Q580" s="161">
        <v>0</v>
      </c>
      <c r="R580" s="161">
        <v>0</v>
      </c>
      <c r="S580" s="161">
        <v>99987.66</v>
      </c>
      <c r="T580" s="161">
        <v>46.077262672811059</v>
      </c>
      <c r="U580" s="176">
        <v>46.077262672811059</v>
      </c>
      <c r="V580" s="168">
        <v>46.077262672811059</v>
      </c>
      <c r="W580" s="168">
        <f t="shared" si="101"/>
        <v>0</v>
      </c>
      <c r="X580" s="168">
        <f t="shared" si="99"/>
        <v>0</v>
      </c>
      <c r="Y580" s="163">
        <v>0</v>
      </c>
      <c r="Z580" s="163">
        <v>0</v>
      </c>
      <c r="AA580" s="163">
        <v>0</v>
      </c>
      <c r="AB580" s="163">
        <v>0</v>
      </c>
      <c r="AC580" s="163">
        <v>0</v>
      </c>
      <c r="AD580" s="163">
        <v>0</v>
      </c>
      <c r="AE580" s="163">
        <v>0</v>
      </c>
      <c r="AF580" s="169">
        <v>0</v>
      </c>
      <c r="AG580" s="163">
        <v>0</v>
      </c>
      <c r="AH580" s="163">
        <v>0</v>
      </c>
      <c r="AI580" s="163">
        <v>0</v>
      </c>
      <c r="AJ580" s="163">
        <v>0</v>
      </c>
      <c r="AK580" s="163">
        <v>0</v>
      </c>
      <c r="AL580" s="169">
        <v>0</v>
      </c>
      <c r="AM580" s="163">
        <v>0</v>
      </c>
      <c r="AN580" s="163">
        <v>0</v>
      </c>
      <c r="AO580" s="169">
        <v>0</v>
      </c>
      <c r="AP580" s="163">
        <v>0</v>
      </c>
      <c r="AQ580" s="162">
        <v>0</v>
      </c>
      <c r="AR580" s="162">
        <v>0</v>
      </c>
    </row>
    <row r="581" spans="1:44" s="162" customFormat="1" ht="36" customHeight="1" x14ac:dyDescent="0.25">
      <c r="A581" s="162">
        <v>1</v>
      </c>
      <c r="B581" s="165">
        <v>24</v>
      </c>
      <c r="C581" s="155" t="s">
        <v>548</v>
      </c>
      <c r="D581" s="157">
        <v>1981</v>
      </c>
      <c r="E581" s="157"/>
      <c r="F581" s="166" t="s">
        <v>261</v>
      </c>
      <c r="G581" s="157" t="s">
        <v>363</v>
      </c>
      <c r="H581" s="157" t="s">
        <v>297</v>
      </c>
      <c r="I581" s="158">
        <v>1247.5999999999999</v>
      </c>
      <c r="J581" s="158">
        <v>982.4</v>
      </c>
      <c r="K581" s="158">
        <v>982.4</v>
      </c>
      <c r="L581" s="167">
        <v>40</v>
      </c>
      <c r="M581" s="157" t="s">
        <v>259</v>
      </c>
      <c r="N581" s="157" t="s">
        <v>263</v>
      </c>
      <c r="O581" s="160" t="s">
        <v>1351</v>
      </c>
      <c r="P581" s="161">
        <v>1009005.66</v>
      </c>
      <c r="Q581" s="161">
        <v>0</v>
      </c>
      <c r="R581" s="161">
        <v>0</v>
      </c>
      <c r="S581" s="161">
        <v>1009005.66</v>
      </c>
      <c r="T581" s="161">
        <v>808.75734209682594</v>
      </c>
      <c r="U581" s="161">
        <v>1965.5226033985257</v>
      </c>
      <c r="V581" s="168">
        <v>2051.2908624559159</v>
      </c>
      <c r="W581" s="168">
        <f t="shared" si="101"/>
        <v>2051.2908624559159</v>
      </c>
      <c r="X581" s="168">
        <f t="shared" si="99"/>
        <v>1156.7652613016999</v>
      </c>
      <c r="Y581" s="163">
        <v>0</v>
      </c>
      <c r="Z581" s="163">
        <v>0</v>
      </c>
      <c r="AA581" s="163">
        <v>0</v>
      </c>
      <c r="AB581" s="163">
        <v>0</v>
      </c>
      <c r="AC581" s="163">
        <v>0</v>
      </c>
      <c r="AD581" s="163">
        <v>0</v>
      </c>
      <c r="AE581" s="163">
        <v>0</v>
      </c>
      <c r="AF581" s="169">
        <v>0</v>
      </c>
      <c r="AG581" s="163">
        <v>287</v>
      </c>
      <c r="AH581" s="169">
        <f t="shared" ref="AH581:AH582" si="106">8917.04*AG581/I581</f>
        <v>2051.2908624559159</v>
      </c>
      <c r="AI581" s="163">
        <v>0</v>
      </c>
      <c r="AJ581" s="163">
        <v>0</v>
      </c>
      <c r="AK581" s="163">
        <v>0</v>
      </c>
      <c r="AL581" s="169">
        <v>0</v>
      </c>
      <c r="AM581" s="163">
        <v>0</v>
      </c>
      <c r="AN581" s="163">
        <v>0</v>
      </c>
      <c r="AO581" s="169">
        <v>0</v>
      </c>
      <c r="AP581" s="163">
        <v>0</v>
      </c>
      <c r="AQ581" s="162">
        <v>0</v>
      </c>
      <c r="AR581" s="162">
        <v>0</v>
      </c>
    </row>
    <row r="582" spans="1:44" s="162" customFormat="1" ht="36" customHeight="1" x14ac:dyDescent="0.25">
      <c r="A582" s="162">
        <v>1</v>
      </c>
      <c r="B582" s="165">
        <v>25</v>
      </c>
      <c r="C582" s="155" t="s">
        <v>549</v>
      </c>
      <c r="D582" s="157" t="s">
        <v>310</v>
      </c>
      <c r="E582" s="157"/>
      <c r="F582" s="166" t="s">
        <v>261</v>
      </c>
      <c r="G582" s="157" t="s">
        <v>344</v>
      </c>
      <c r="H582" s="157" t="s">
        <v>297</v>
      </c>
      <c r="I582" s="158">
        <v>2919</v>
      </c>
      <c r="J582" s="158">
        <v>1836.4</v>
      </c>
      <c r="K582" s="158">
        <v>1239.3</v>
      </c>
      <c r="L582" s="167">
        <v>128</v>
      </c>
      <c r="M582" s="157" t="s">
        <v>259</v>
      </c>
      <c r="N582" s="157" t="s">
        <v>263</v>
      </c>
      <c r="O582" s="160" t="s">
        <v>1335</v>
      </c>
      <c r="P582" s="161">
        <v>2145058.59</v>
      </c>
      <c r="Q582" s="161">
        <v>0</v>
      </c>
      <c r="R582" s="161">
        <v>0</v>
      </c>
      <c r="S582" s="161">
        <v>2145058.59</v>
      </c>
      <c r="T582" s="161">
        <v>734.86077081192184</v>
      </c>
      <c r="U582" s="161">
        <v>2172.5929592326142</v>
      </c>
      <c r="V582" s="168">
        <v>2172.5929592326142</v>
      </c>
      <c r="W582" s="168">
        <f t="shared" si="101"/>
        <v>2172.5929592326142</v>
      </c>
      <c r="X582" s="168">
        <f t="shared" si="99"/>
        <v>1437.7321884206924</v>
      </c>
      <c r="Y582" s="163">
        <v>0</v>
      </c>
      <c r="Z582" s="163">
        <v>0</v>
      </c>
      <c r="AA582" s="163">
        <v>0</v>
      </c>
      <c r="AB582" s="163">
        <v>0</v>
      </c>
      <c r="AC582" s="163">
        <v>0</v>
      </c>
      <c r="AD582" s="163">
        <v>0</v>
      </c>
      <c r="AE582" s="163">
        <v>0</v>
      </c>
      <c r="AF582" s="169">
        <v>0</v>
      </c>
      <c r="AG582" s="163">
        <v>711.2</v>
      </c>
      <c r="AH582" s="169">
        <f t="shared" si="106"/>
        <v>2172.5929592326142</v>
      </c>
      <c r="AI582" s="163">
        <v>0</v>
      </c>
      <c r="AJ582" s="163">
        <v>0</v>
      </c>
      <c r="AK582" s="163">
        <v>0</v>
      </c>
      <c r="AL582" s="169">
        <v>0</v>
      </c>
      <c r="AM582" s="163">
        <v>0</v>
      </c>
      <c r="AN582" s="163">
        <v>0</v>
      </c>
      <c r="AO582" s="169">
        <v>0</v>
      </c>
      <c r="AP582" s="163">
        <v>0</v>
      </c>
      <c r="AQ582" s="162">
        <v>0</v>
      </c>
      <c r="AR582" s="162">
        <v>0</v>
      </c>
    </row>
    <row r="583" spans="1:44" s="162" customFormat="1" ht="36" customHeight="1" x14ac:dyDescent="0.25">
      <c r="A583" s="162">
        <v>1</v>
      </c>
      <c r="B583" s="165">
        <v>26</v>
      </c>
      <c r="C583" s="155" t="s">
        <v>550</v>
      </c>
      <c r="D583" s="157" t="s">
        <v>300</v>
      </c>
      <c r="E583" s="157"/>
      <c r="F583" s="166" t="s">
        <v>304</v>
      </c>
      <c r="G583" s="157" t="s">
        <v>344</v>
      </c>
      <c r="H583" s="157" t="s">
        <v>2190</v>
      </c>
      <c r="I583" s="158">
        <v>8158.5</v>
      </c>
      <c r="J583" s="158">
        <v>6419.1</v>
      </c>
      <c r="K583" s="158">
        <v>6419.1</v>
      </c>
      <c r="L583" s="167">
        <v>324</v>
      </c>
      <c r="M583" s="157" t="s">
        <v>259</v>
      </c>
      <c r="N583" s="157" t="s">
        <v>263</v>
      </c>
      <c r="O583" s="160" t="s">
        <v>1335</v>
      </c>
      <c r="P583" s="161">
        <v>77179.509999999995</v>
      </c>
      <c r="Q583" s="161">
        <v>0</v>
      </c>
      <c r="R583" s="161">
        <v>0</v>
      </c>
      <c r="S583" s="161">
        <v>77179.509999999995</v>
      </c>
      <c r="T583" s="161">
        <v>9.460012257155114</v>
      </c>
      <c r="U583" s="176">
        <v>9.460012257155114</v>
      </c>
      <c r="V583" s="168">
        <v>9.460012257155114</v>
      </c>
      <c r="W583" s="168">
        <f t="shared" si="101"/>
        <v>0</v>
      </c>
      <c r="X583" s="168">
        <f t="shared" si="99"/>
        <v>0</v>
      </c>
      <c r="Y583" s="163">
        <v>0</v>
      </c>
      <c r="Z583" s="163">
        <v>0</v>
      </c>
      <c r="AA583" s="163">
        <v>0</v>
      </c>
      <c r="AB583" s="163">
        <v>0</v>
      </c>
      <c r="AC583" s="163">
        <v>0</v>
      </c>
      <c r="AD583" s="163">
        <v>0</v>
      </c>
      <c r="AE583" s="163">
        <v>0</v>
      </c>
      <c r="AF583" s="169">
        <v>0</v>
      </c>
      <c r="AG583" s="163">
        <v>0</v>
      </c>
      <c r="AH583" s="163">
        <v>0</v>
      </c>
      <c r="AI583" s="163">
        <v>0</v>
      </c>
      <c r="AJ583" s="163">
        <v>0</v>
      </c>
      <c r="AK583" s="163">
        <v>0</v>
      </c>
      <c r="AL583" s="169">
        <v>0</v>
      </c>
      <c r="AM583" s="163">
        <v>0</v>
      </c>
      <c r="AN583" s="163">
        <v>0</v>
      </c>
      <c r="AO583" s="169">
        <v>0</v>
      </c>
      <c r="AP583" s="163">
        <v>0</v>
      </c>
      <c r="AQ583" s="162">
        <v>0</v>
      </c>
      <c r="AR583" s="162">
        <v>0</v>
      </c>
    </row>
    <row r="584" spans="1:44" s="162" customFormat="1" ht="36" customHeight="1" x14ac:dyDescent="0.25">
      <c r="A584" s="162">
        <v>1</v>
      </c>
      <c r="B584" s="165">
        <v>27</v>
      </c>
      <c r="C584" s="155" t="s">
        <v>551</v>
      </c>
      <c r="D584" s="157" t="s">
        <v>299</v>
      </c>
      <c r="E584" s="157"/>
      <c r="F584" s="166" t="s">
        <v>261</v>
      </c>
      <c r="G584" s="157" t="s">
        <v>301</v>
      </c>
      <c r="H584" s="157" t="s">
        <v>305</v>
      </c>
      <c r="I584" s="158">
        <v>2920</v>
      </c>
      <c r="J584" s="158">
        <v>1821.8</v>
      </c>
      <c r="K584" s="158">
        <v>1606.7</v>
      </c>
      <c r="L584" s="167">
        <v>121</v>
      </c>
      <c r="M584" s="157" t="s">
        <v>259</v>
      </c>
      <c r="N584" s="157" t="s">
        <v>263</v>
      </c>
      <c r="O584" s="160" t="s">
        <v>1335</v>
      </c>
      <c r="P584" s="161">
        <v>4123717.73</v>
      </c>
      <c r="Q584" s="161">
        <v>0</v>
      </c>
      <c r="R584" s="161">
        <v>0</v>
      </c>
      <c r="S584" s="161">
        <v>4123717.73</v>
      </c>
      <c r="T584" s="161">
        <v>1412.2320993150686</v>
      </c>
      <c r="U584" s="161">
        <v>2823.9227394520549</v>
      </c>
      <c r="V584" s="168">
        <f>W584</f>
        <v>2823.9227394520549</v>
      </c>
      <c r="W584" s="168">
        <f t="shared" si="101"/>
        <v>2823.9227394520549</v>
      </c>
      <c r="X584" s="168">
        <f t="shared" si="99"/>
        <v>1411.6906401369863</v>
      </c>
      <c r="Y584" s="163">
        <v>0</v>
      </c>
      <c r="Z584" s="163">
        <v>0</v>
      </c>
      <c r="AA584" s="163">
        <v>0</v>
      </c>
      <c r="AB584" s="163">
        <v>0</v>
      </c>
      <c r="AC584" s="163">
        <v>0</v>
      </c>
      <c r="AD584" s="163">
        <v>0</v>
      </c>
      <c r="AE584" s="163">
        <v>0</v>
      </c>
      <c r="AF584" s="169">
        <v>0</v>
      </c>
      <c r="AG584" s="163">
        <v>924.73</v>
      </c>
      <c r="AH584" s="169">
        <f>8917.04*AG584/I584</f>
        <v>2823.9227394520549</v>
      </c>
      <c r="AI584" s="163">
        <v>0</v>
      </c>
      <c r="AJ584" s="163">
        <v>0</v>
      </c>
      <c r="AK584" s="163">
        <v>0</v>
      </c>
      <c r="AL584" s="169">
        <v>0</v>
      </c>
      <c r="AM584" s="163">
        <v>0</v>
      </c>
      <c r="AN584" s="163">
        <v>0</v>
      </c>
      <c r="AO584" s="169">
        <v>0</v>
      </c>
      <c r="AP584" s="163">
        <v>0</v>
      </c>
      <c r="AQ584" s="162">
        <v>0</v>
      </c>
      <c r="AR584" s="162">
        <v>0</v>
      </c>
    </row>
    <row r="585" spans="1:44" s="162" customFormat="1" ht="36" customHeight="1" x14ac:dyDescent="0.25">
      <c r="A585" s="162">
        <v>1</v>
      </c>
      <c r="B585" s="165">
        <v>28</v>
      </c>
      <c r="C585" s="155" t="s">
        <v>1329</v>
      </c>
      <c r="D585" s="157">
        <v>1961</v>
      </c>
      <c r="E585" s="157"/>
      <c r="F585" s="166" t="s">
        <v>261</v>
      </c>
      <c r="G585" s="157" t="s">
        <v>344</v>
      </c>
      <c r="H585" s="157" t="s">
        <v>305</v>
      </c>
      <c r="I585" s="158">
        <v>2946.9</v>
      </c>
      <c r="J585" s="158">
        <v>2565.1</v>
      </c>
      <c r="K585" s="158">
        <v>2131.1999999999998</v>
      </c>
      <c r="L585" s="167">
        <v>129</v>
      </c>
      <c r="M585" s="157" t="s">
        <v>259</v>
      </c>
      <c r="N585" s="157" t="s">
        <v>263</v>
      </c>
      <c r="O585" s="160" t="s">
        <v>1336</v>
      </c>
      <c r="P585" s="161">
        <v>99997.66</v>
      </c>
      <c r="Q585" s="161">
        <v>0</v>
      </c>
      <c r="R585" s="161">
        <v>0</v>
      </c>
      <c r="S585" s="161">
        <v>99997.66</v>
      </c>
      <c r="T585" s="161">
        <v>33.933170450303706</v>
      </c>
      <c r="U585" s="176">
        <v>33.933170450303706</v>
      </c>
      <c r="V585" s="168">
        <v>33.933170450303706</v>
      </c>
      <c r="W585" s="168">
        <f t="shared" si="101"/>
        <v>0</v>
      </c>
      <c r="X585" s="168">
        <f t="shared" si="99"/>
        <v>0</v>
      </c>
      <c r="Y585" s="163">
        <v>0</v>
      </c>
      <c r="Z585" s="163">
        <v>0</v>
      </c>
      <c r="AA585" s="163">
        <v>0</v>
      </c>
      <c r="AB585" s="163">
        <v>0</v>
      </c>
      <c r="AC585" s="163">
        <v>0</v>
      </c>
      <c r="AD585" s="163">
        <v>0</v>
      </c>
      <c r="AE585" s="163">
        <v>0</v>
      </c>
      <c r="AF585" s="169">
        <v>0</v>
      </c>
      <c r="AG585" s="163">
        <v>0</v>
      </c>
      <c r="AH585" s="163">
        <v>0</v>
      </c>
      <c r="AI585" s="163">
        <v>0</v>
      </c>
      <c r="AJ585" s="163">
        <v>0</v>
      </c>
      <c r="AK585" s="163">
        <v>0</v>
      </c>
      <c r="AL585" s="169">
        <v>0</v>
      </c>
      <c r="AM585" s="163">
        <v>0</v>
      </c>
      <c r="AN585" s="163">
        <v>0</v>
      </c>
      <c r="AO585" s="169">
        <v>0</v>
      </c>
      <c r="AP585" s="163">
        <v>0</v>
      </c>
      <c r="AQ585" s="162">
        <v>0</v>
      </c>
      <c r="AR585" s="162">
        <v>0</v>
      </c>
    </row>
    <row r="586" spans="1:44" s="162" customFormat="1" ht="36" customHeight="1" x14ac:dyDescent="0.25">
      <c r="A586" s="162">
        <v>1</v>
      </c>
      <c r="B586" s="165">
        <v>29</v>
      </c>
      <c r="C586" s="155" t="s">
        <v>1330</v>
      </c>
      <c r="D586" s="157">
        <v>1994</v>
      </c>
      <c r="E586" s="157"/>
      <c r="F586" s="166" t="s">
        <v>261</v>
      </c>
      <c r="G586" s="157">
        <v>4</v>
      </c>
      <c r="H586" s="157" t="s">
        <v>305</v>
      </c>
      <c r="I586" s="158">
        <v>1861.8</v>
      </c>
      <c r="J586" s="158">
        <v>1644.3</v>
      </c>
      <c r="K586" s="158">
        <v>1644.3</v>
      </c>
      <c r="L586" s="167">
        <v>71</v>
      </c>
      <c r="M586" s="157" t="s">
        <v>259</v>
      </c>
      <c r="N586" s="157" t="s">
        <v>263</v>
      </c>
      <c r="O586" s="160" t="s">
        <v>1348</v>
      </c>
      <c r="P586" s="161">
        <v>99991.79</v>
      </c>
      <c r="Q586" s="161">
        <v>0</v>
      </c>
      <c r="R586" s="161">
        <v>0</v>
      </c>
      <c r="S586" s="161">
        <v>99991.79</v>
      </c>
      <c r="T586" s="161">
        <v>53.70705231496401</v>
      </c>
      <c r="U586" s="176">
        <v>53.70705231496401</v>
      </c>
      <c r="V586" s="168">
        <v>53.70705231496401</v>
      </c>
      <c r="W586" s="168">
        <f t="shared" si="101"/>
        <v>0</v>
      </c>
      <c r="X586" s="168">
        <f t="shared" si="99"/>
        <v>0</v>
      </c>
      <c r="Y586" s="163">
        <v>0</v>
      </c>
      <c r="Z586" s="163">
        <v>0</v>
      </c>
      <c r="AA586" s="163">
        <v>0</v>
      </c>
      <c r="AB586" s="163">
        <v>0</v>
      </c>
      <c r="AC586" s="163">
        <v>0</v>
      </c>
      <c r="AD586" s="163">
        <v>0</v>
      </c>
      <c r="AE586" s="163">
        <v>0</v>
      </c>
      <c r="AF586" s="169">
        <v>0</v>
      </c>
      <c r="AG586" s="163">
        <v>0</v>
      </c>
      <c r="AH586" s="163">
        <v>0</v>
      </c>
      <c r="AI586" s="163">
        <v>0</v>
      </c>
      <c r="AJ586" s="163">
        <v>0</v>
      </c>
      <c r="AK586" s="163">
        <v>0</v>
      </c>
      <c r="AL586" s="169">
        <v>0</v>
      </c>
      <c r="AM586" s="163">
        <v>0</v>
      </c>
      <c r="AN586" s="163">
        <v>0</v>
      </c>
      <c r="AO586" s="169">
        <v>0</v>
      </c>
      <c r="AP586" s="163">
        <v>0</v>
      </c>
      <c r="AQ586" s="162">
        <v>0</v>
      </c>
      <c r="AR586" s="162">
        <v>0</v>
      </c>
    </row>
    <row r="587" spans="1:44" s="162" customFormat="1" ht="36" customHeight="1" x14ac:dyDescent="0.25">
      <c r="A587" s="162">
        <v>1</v>
      </c>
      <c r="B587" s="165">
        <v>30</v>
      </c>
      <c r="C587" s="155" t="s">
        <v>1332</v>
      </c>
      <c r="D587" s="157">
        <v>1917</v>
      </c>
      <c r="E587" s="157"/>
      <c r="F587" s="166" t="s">
        <v>261</v>
      </c>
      <c r="G587" s="157">
        <v>3</v>
      </c>
      <c r="H587" s="157" t="s">
        <v>296</v>
      </c>
      <c r="I587" s="158">
        <v>1376.9</v>
      </c>
      <c r="J587" s="158">
        <v>1164.9000000000001</v>
      </c>
      <c r="K587" s="158">
        <v>779.2</v>
      </c>
      <c r="L587" s="167">
        <v>40</v>
      </c>
      <c r="M587" s="157" t="s">
        <v>259</v>
      </c>
      <c r="N587" s="157" t="s">
        <v>263</v>
      </c>
      <c r="O587" s="160" t="s">
        <v>1335</v>
      </c>
      <c r="P587" s="161">
        <v>3221697.6799999997</v>
      </c>
      <c r="Q587" s="161">
        <v>0</v>
      </c>
      <c r="R587" s="161">
        <v>0</v>
      </c>
      <c r="S587" s="161">
        <v>3221697.6799999997</v>
      </c>
      <c r="T587" s="161">
        <v>2339.8196528433432</v>
      </c>
      <c r="U587" s="161">
        <v>4688.7478829254123</v>
      </c>
      <c r="V587" s="168">
        <f>W587</f>
        <v>4688.7478829254123</v>
      </c>
      <c r="W587" s="168">
        <f t="shared" si="101"/>
        <v>4688.7478829254123</v>
      </c>
      <c r="X587" s="168">
        <f t="shared" si="99"/>
        <v>2348.9282300820691</v>
      </c>
      <c r="Y587" s="163">
        <v>0</v>
      </c>
      <c r="Z587" s="163">
        <v>0</v>
      </c>
      <c r="AA587" s="163">
        <v>0</v>
      </c>
      <c r="AB587" s="163">
        <v>0</v>
      </c>
      <c r="AC587" s="163">
        <v>0</v>
      </c>
      <c r="AD587" s="163">
        <v>0</v>
      </c>
      <c r="AE587" s="163">
        <v>0</v>
      </c>
      <c r="AF587" s="169">
        <v>0</v>
      </c>
      <c r="AG587" s="163">
        <v>724</v>
      </c>
      <c r="AH587" s="169">
        <f>8917.04*AG587/I587</f>
        <v>4688.7478829254123</v>
      </c>
      <c r="AI587" s="163">
        <v>0</v>
      </c>
      <c r="AJ587" s="163">
        <v>0</v>
      </c>
      <c r="AK587" s="163">
        <v>0</v>
      </c>
      <c r="AL587" s="169">
        <v>0</v>
      </c>
      <c r="AM587" s="163">
        <v>0</v>
      </c>
      <c r="AN587" s="163">
        <v>0</v>
      </c>
      <c r="AO587" s="169">
        <v>0</v>
      </c>
      <c r="AP587" s="163">
        <v>0</v>
      </c>
      <c r="AQ587" s="162">
        <v>0</v>
      </c>
      <c r="AR587" s="162">
        <v>0</v>
      </c>
    </row>
    <row r="588" spans="1:44" s="162" customFormat="1" ht="36" customHeight="1" x14ac:dyDescent="0.25">
      <c r="A588" s="162">
        <v>1</v>
      </c>
      <c r="B588" s="165">
        <v>31</v>
      </c>
      <c r="C588" s="155" t="s">
        <v>1333</v>
      </c>
      <c r="D588" s="157">
        <v>1961</v>
      </c>
      <c r="E588" s="157"/>
      <c r="F588" s="166" t="s">
        <v>261</v>
      </c>
      <c r="G588" s="157" t="s">
        <v>301</v>
      </c>
      <c r="H588" s="157" t="s">
        <v>296</v>
      </c>
      <c r="I588" s="158">
        <v>1478.4</v>
      </c>
      <c r="J588" s="158">
        <v>1363.8</v>
      </c>
      <c r="K588" s="158">
        <v>1044.5999999999999</v>
      </c>
      <c r="L588" s="167">
        <v>50</v>
      </c>
      <c r="M588" s="157" t="s">
        <v>259</v>
      </c>
      <c r="N588" s="157" t="s">
        <v>263</v>
      </c>
      <c r="O588" s="160" t="s">
        <v>1350</v>
      </c>
      <c r="P588" s="161">
        <v>99990.04</v>
      </c>
      <c r="Q588" s="161">
        <v>0</v>
      </c>
      <c r="R588" s="161">
        <v>0</v>
      </c>
      <c r="S588" s="161">
        <v>99990.04</v>
      </c>
      <c r="T588" s="161">
        <v>67.633955627705618</v>
      </c>
      <c r="U588" s="176">
        <v>67.633955627705618</v>
      </c>
      <c r="V588" s="168">
        <v>67.633955627705618</v>
      </c>
      <c r="W588" s="168">
        <f t="shared" si="101"/>
        <v>0</v>
      </c>
      <c r="X588" s="168">
        <f t="shared" si="99"/>
        <v>0</v>
      </c>
      <c r="Y588" s="163">
        <v>0</v>
      </c>
      <c r="Z588" s="163">
        <v>0</v>
      </c>
      <c r="AA588" s="163">
        <v>0</v>
      </c>
      <c r="AB588" s="163">
        <v>0</v>
      </c>
      <c r="AC588" s="163">
        <v>0</v>
      </c>
      <c r="AD588" s="163">
        <v>0</v>
      </c>
      <c r="AE588" s="163">
        <v>0</v>
      </c>
      <c r="AF588" s="169">
        <v>0</v>
      </c>
      <c r="AG588" s="163">
        <v>0</v>
      </c>
      <c r="AH588" s="163">
        <v>0</v>
      </c>
      <c r="AI588" s="163">
        <v>0</v>
      </c>
      <c r="AJ588" s="163">
        <v>0</v>
      </c>
      <c r="AK588" s="163">
        <v>0</v>
      </c>
      <c r="AL588" s="169">
        <v>0</v>
      </c>
      <c r="AM588" s="163">
        <v>0</v>
      </c>
      <c r="AN588" s="163">
        <v>0</v>
      </c>
      <c r="AO588" s="169">
        <v>0</v>
      </c>
      <c r="AP588" s="163">
        <v>0</v>
      </c>
      <c r="AQ588" s="162">
        <v>0</v>
      </c>
      <c r="AR588" s="162">
        <v>0</v>
      </c>
    </row>
    <row r="589" spans="1:44" s="162" customFormat="1" ht="36" customHeight="1" x14ac:dyDescent="0.25">
      <c r="A589" s="162">
        <v>1</v>
      </c>
      <c r="B589" s="165">
        <v>32</v>
      </c>
      <c r="C589" s="155" t="s">
        <v>1027</v>
      </c>
      <c r="D589" s="157">
        <v>1941</v>
      </c>
      <c r="E589" s="157"/>
      <c r="F589" s="166" t="s">
        <v>261</v>
      </c>
      <c r="G589" s="157">
        <v>3</v>
      </c>
      <c r="H589" s="157" t="s">
        <v>296</v>
      </c>
      <c r="I589" s="158">
        <v>1265</v>
      </c>
      <c r="J589" s="158">
        <v>1152.5999999999999</v>
      </c>
      <c r="K589" s="158">
        <v>1105.5</v>
      </c>
      <c r="L589" s="167">
        <v>60</v>
      </c>
      <c r="M589" s="157" t="s">
        <v>259</v>
      </c>
      <c r="N589" s="157" t="s">
        <v>263</v>
      </c>
      <c r="O589" s="160" t="s">
        <v>1035</v>
      </c>
      <c r="P589" s="161">
        <v>2198934.85</v>
      </c>
      <c r="Q589" s="161">
        <v>0</v>
      </c>
      <c r="R589" s="161">
        <v>0</v>
      </c>
      <c r="S589" s="161">
        <v>2198934.85</v>
      </c>
      <c r="T589" s="161">
        <v>1738.288418972332</v>
      </c>
      <c r="U589" s="161">
        <v>6539.7081369169964</v>
      </c>
      <c r="V589" s="168">
        <v>6539.7081369169964</v>
      </c>
      <c r="W589" s="168">
        <f t="shared" si="101"/>
        <v>6539.7081369169964</v>
      </c>
      <c r="X589" s="168">
        <f t="shared" si="99"/>
        <v>4801.4197179446646</v>
      </c>
      <c r="Y589" s="163">
        <v>0</v>
      </c>
      <c r="Z589" s="163">
        <v>0</v>
      </c>
      <c r="AA589" s="163">
        <v>0</v>
      </c>
      <c r="AB589" s="163">
        <v>0</v>
      </c>
      <c r="AC589" s="163">
        <v>0</v>
      </c>
      <c r="AD589" s="163">
        <v>0</v>
      </c>
      <c r="AE589" s="163">
        <v>0</v>
      </c>
      <c r="AF589" s="169">
        <v>0</v>
      </c>
      <c r="AG589" s="163">
        <v>0</v>
      </c>
      <c r="AH589" s="163">
        <v>0</v>
      </c>
      <c r="AI589" s="163">
        <v>0</v>
      </c>
      <c r="AJ589" s="163">
        <v>0</v>
      </c>
      <c r="AK589" s="163">
        <v>1173.74</v>
      </c>
      <c r="AL589" s="169">
        <f>7048.18*AK589/I589</f>
        <v>6539.7081369169964</v>
      </c>
      <c r="AM589" s="163">
        <v>0</v>
      </c>
      <c r="AN589" s="163">
        <v>0</v>
      </c>
      <c r="AO589" s="169">
        <v>0</v>
      </c>
      <c r="AP589" s="163">
        <v>0</v>
      </c>
      <c r="AQ589" s="162">
        <v>0</v>
      </c>
      <c r="AR589" s="162">
        <v>0</v>
      </c>
    </row>
    <row r="590" spans="1:44" s="162" customFormat="1" ht="36" customHeight="1" x14ac:dyDescent="0.25">
      <c r="A590" s="162">
        <v>1</v>
      </c>
      <c r="B590" s="165">
        <v>33</v>
      </c>
      <c r="C590" s="155" t="s">
        <v>1352</v>
      </c>
      <c r="D590" s="157">
        <v>1961</v>
      </c>
      <c r="E590" s="157"/>
      <c r="F590" s="166" t="s">
        <v>261</v>
      </c>
      <c r="G590" s="157" t="s">
        <v>363</v>
      </c>
      <c r="H590" s="157" t="s">
        <v>305</v>
      </c>
      <c r="I590" s="158">
        <v>2941.6</v>
      </c>
      <c r="J590" s="158">
        <v>2564.1</v>
      </c>
      <c r="K590" s="158">
        <v>2365.9</v>
      </c>
      <c r="L590" s="167">
        <v>130</v>
      </c>
      <c r="M590" s="157" t="s">
        <v>259</v>
      </c>
      <c r="N590" s="157" t="s">
        <v>263</v>
      </c>
      <c r="O590" s="160" t="s">
        <v>1336</v>
      </c>
      <c r="P590" s="161">
        <v>3448054.6999999997</v>
      </c>
      <c r="Q590" s="161">
        <v>0</v>
      </c>
      <c r="R590" s="161">
        <v>0</v>
      </c>
      <c r="S590" s="161">
        <v>3448054.6999999997</v>
      </c>
      <c r="T590" s="161">
        <v>1172.169805548001</v>
      </c>
      <c r="U590" s="161">
        <v>2742.1656187109061</v>
      </c>
      <c r="V590" s="168">
        <f t="shared" ref="V590:V591" si="107">W590</f>
        <v>2742.1656187109061</v>
      </c>
      <c r="W590" s="168">
        <f t="shared" si="101"/>
        <v>2742.1656187109061</v>
      </c>
      <c r="X590" s="168">
        <f t="shared" si="99"/>
        <v>1569.9958131629051</v>
      </c>
      <c r="Y590" s="163">
        <v>0</v>
      </c>
      <c r="Z590" s="163">
        <v>0</v>
      </c>
      <c r="AA590" s="163">
        <v>0</v>
      </c>
      <c r="AB590" s="163">
        <v>0</v>
      </c>
      <c r="AC590" s="163">
        <v>0</v>
      </c>
      <c r="AD590" s="163">
        <v>0</v>
      </c>
      <c r="AE590" s="163">
        <v>0</v>
      </c>
      <c r="AF590" s="169">
        <v>0</v>
      </c>
      <c r="AG590" s="163">
        <v>904.6</v>
      </c>
      <c r="AH590" s="169">
        <f t="shared" ref="AH590:AH592" si="108">8917.04*AG590/I590</f>
        <v>2742.1656187109061</v>
      </c>
      <c r="AI590" s="163">
        <v>0</v>
      </c>
      <c r="AJ590" s="163">
        <v>0</v>
      </c>
      <c r="AK590" s="163">
        <v>0</v>
      </c>
      <c r="AL590" s="169">
        <v>0</v>
      </c>
      <c r="AM590" s="163">
        <v>0</v>
      </c>
      <c r="AN590" s="163">
        <v>0</v>
      </c>
      <c r="AO590" s="169">
        <v>0</v>
      </c>
      <c r="AP590" s="163">
        <v>0</v>
      </c>
      <c r="AQ590" s="162">
        <v>0</v>
      </c>
      <c r="AR590" s="162">
        <v>0</v>
      </c>
    </row>
    <row r="591" spans="1:44" s="162" customFormat="1" ht="36" customHeight="1" x14ac:dyDescent="0.25">
      <c r="A591" s="162">
        <v>1</v>
      </c>
      <c r="B591" s="165">
        <v>34</v>
      </c>
      <c r="C591" s="155" t="s">
        <v>1076</v>
      </c>
      <c r="D591" s="157" t="s">
        <v>360</v>
      </c>
      <c r="E591" s="157"/>
      <c r="F591" s="166" t="s">
        <v>261</v>
      </c>
      <c r="G591" s="157" t="s">
        <v>301</v>
      </c>
      <c r="H591" s="157" t="s">
        <v>296</v>
      </c>
      <c r="I591" s="158">
        <v>1341.9</v>
      </c>
      <c r="J591" s="158">
        <v>1245.7</v>
      </c>
      <c r="K591" s="158">
        <v>1245.7</v>
      </c>
      <c r="L591" s="167">
        <v>62</v>
      </c>
      <c r="M591" s="157" t="s">
        <v>259</v>
      </c>
      <c r="N591" s="157" t="s">
        <v>263</v>
      </c>
      <c r="O591" s="160" t="s">
        <v>1588</v>
      </c>
      <c r="P591" s="161">
        <v>2598185.58</v>
      </c>
      <c r="Q591" s="161">
        <v>0</v>
      </c>
      <c r="R591" s="161">
        <v>0</v>
      </c>
      <c r="S591" s="161">
        <v>2598185.58</v>
      </c>
      <c r="T591" s="161">
        <v>1936.1991057455846</v>
      </c>
      <c r="U591" s="161">
        <v>3060.0617929801028</v>
      </c>
      <c r="V591" s="168">
        <f t="shared" si="107"/>
        <v>3060.0617929801028</v>
      </c>
      <c r="W591" s="168">
        <f t="shared" si="101"/>
        <v>3060.0617929801028</v>
      </c>
      <c r="X591" s="168">
        <f t="shared" si="99"/>
        <v>1123.8626872345183</v>
      </c>
      <c r="Y591" s="163">
        <v>0</v>
      </c>
      <c r="Z591" s="163">
        <v>0</v>
      </c>
      <c r="AA591" s="163">
        <v>0</v>
      </c>
      <c r="AB591" s="163">
        <v>0</v>
      </c>
      <c r="AC591" s="163">
        <v>0</v>
      </c>
      <c r="AD591" s="163">
        <v>0</v>
      </c>
      <c r="AE591" s="163">
        <v>0</v>
      </c>
      <c r="AF591" s="169">
        <v>0</v>
      </c>
      <c r="AG591" s="163">
        <v>460.5</v>
      </c>
      <c r="AH591" s="169">
        <f t="shared" si="108"/>
        <v>3060.0617929801028</v>
      </c>
      <c r="AI591" s="163">
        <v>0</v>
      </c>
      <c r="AJ591" s="163">
        <v>0</v>
      </c>
      <c r="AK591" s="163">
        <v>0</v>
      </c>
      <c r="AL591" s="169">
        <v>0</v>
      </c>
      <c r="AM591" s="163">
        <v>0</v>
      </c>
      <c r="AN591" s="163">
        <v>0</v>
      </c>
      <c r="AO591" s="169">
        <v>0</v>
      </c>
      <c r="AP591" s="163">
        <v>0</v>
      </c>
      <c r="AQ591" s="162">
        <v>0</v>
      </c>
      <c r="AR591" s="162">
        <v>0</v>
      </c>
    </row>
    <row r="592" spans="1:44" s="162" customFormat="1" ht="36" customHeight="1" x14ac:dyDescent="0.25">
      <c r="A592" s="162">
        <v>1</v>
      </c>
      <c r="B592" s="165">
        <v>35</v>
      </c>
      <c r="C592" s="155" t="s">
        <v>1562</v>
      </c>
      <c r="D592" s="157">
        <v>1966</v>
      </c>
      <c r="E592" s="157"/>
      <c r="F592" s="166" t="s">
        <v>304</v>
      </c>
      <c r="G592" s="157">
        <v>5</v>
      </c>
      <c r="H592" s="157" t="s">
        <v>301</v>
      </c>
      <c r="I592" s="158">
        <v>3858.2</v>
      </c>
      <c r="J592" s="158">
        <v>3557.3</v>
      </c>
      <c r="K592" s="158">
        <v>3557.3</v>
      </c>
      <c r="L592" s="167">
        <v>184</v>
      </c>
      <c r="M592" s="157" t="s">
        <v>259</v>
      </c>
      <c r="N592" s="157" t="s">
        <v>263</v>
      </c>
      <c r="O592" s="160" t="s">
        <v>1034</v>
      </c>
      <c r="P592" s="161">
        <v>3147226.0100000002</v>
      </c>
      <c r="Q592" s="161">
        <v>0</v>
      </c>
      <c r="R592" s="161">
        <v>0</v>
      </c>
      <c r="S592" s="161">
        <v>3147226.0100000002</v>
      </c>
      <c r="T592" s="161">
        <v>815.72391529728895</v>
      </c>
      <c r="U592" s="161">
        <v>2298.3877451661397</v>
      </c>
      <c r="V592" s="168">
        <v>2298.3877451661397</v>
      </c>
      <c r="W592" s="168">
        <f t="shared" si="101"/>
        <v>2298.3877451661397</v>
      </c>
      <c r="X592" s="168">
        <f t="shared" si="99"/>
        <v>1482.6638298688508</v>
      </c>
      <c r="Y592" s="163">
        <v>0</v>
      </c>
      <c r="Z592" s="163">
        <v>0</v>
      </c>
      <c r="AA592" s="163">
        <v>0</v>
      </c>
      <c r="AB592" s="163">
        <v>0</v>
      </c>
      <c r="AC592" s="163">
        <v>0</v>
      </c>
      <c r="AD592" s="163">
        <v>0</v>
      </c>
      <c r="AE592" s="163">
        <v>0</v>
      </c>
      <c r="AF592" s="169">
        <v>0</v>
      </c>
      <c r="AG592" s="163">
        <v>994.46</v>
      </c>
      <c r="AH592" s="169">
        <f t="shared" si="108"/>
        <v>2298.3877451661397</v>
      </c>
      <c r="AI592" s="163">
        <v>0</v>
      </c>
      <c r="AJ592" s="163">
        <v>0</v>
      </c>
      <c r="AK592" s="163">
        <v>0</v>
      </c>
      <c r="AL592" s="169">
        <v>0</v>
      </c>
      <c r="AM592" s="163">
        <v>0</v>
      </c>
      <c r="AN592" s="163">
        <v>0</v>
      </c>
      <c r="AO592" s="169">
        <v>0</v>
      </c>
      <c r="AP592" s="163">
        <v>0</v>
      </c>
      <c r="AQ592" s="162">
        <v>0</v>
      </c>
      <c r="AR592" s="162">
        <v>0</v>
      </c>
    </row>
    <row r="593" spans="1:44" s="162" customFormat="1" ht="36" customHeight="1" x14ac:dyDescent="0.25">
      <c r="A593" s="162">
        <v>1</v>
      </c>
      <c r="B593" s="165">
        <v>36</v>
      </c>
      <c r="C593" s="155" t="s">
        <v>1630</v>
      </c>
      <c r="D593" s="157">
        <v>1989</v>
      </c>
      <c r="E593" s="157"/>
      <c r="F593" s="166" t="s">
        <v>311</v>
      </c>
      <c r="G593" s="157">
        <v>7</v>
      </c>
      <c r="H593" s="157" t="s">
        <v>296</v>
      </c>
      <c r="I593" s="158">
        <v>4121.3999999999996</v>
      </c>
      <c r="J593" s="158">
        <v>3057</v>
      </c>
      <c r="K593" s="158">
        <v>3057</v>
      </c>
      <c r="L593" s="167">
        <v>163</v>
      </c>
      <c r="M593" s="157" t="s">
        <v>259</v>
      </c>
      <c r="N593" s="157" t="s">
        <v>263</v>
      </c>
      <c r="O593" s="160" t="s">
        <v>1633</v>
      </c>
      <c r="P593" s="161">
        <v>2873967.7</v>
      </c>
      <c r="Q593" s="161">
        <v>1982592</v>
      </c>
      <c r="R593" s="161">
        <v>0</v>
      </c>
      <c r="S593" s="161">
        <v>891375.70000000019</v>
      </c>
      <c r="T593" s="161">
        <v>697.32801960498875</v>
      </c>
      <c r="U593" s="161">
        <v>1120.7123792885914</v>
      </c>
      <c r="V593" s="168">
        <f>W593</f>
        <v>1320.5732059542324</v>
      </c>
      <c r="W593" s="168">
        <f t="shared" si="101"/>
        <v>1320.5732059542324</v>
      </c>
      <c r="X593" s="168">
        <f t="shared" si="99"/>
        <v>423.38435968360261</v>
      </c>
      <c r="Y593" s="163">
        <v>0</v>
      </c>
      <c r="Z593" s="163">
        <v>0</v>
      </c>
      <c r="AA593" s="163">
        <v>0</v>
      </c>
      <c r="AB593" s="163">
        <v>0</v>
      </c>
      <c r="AC593" s="163">
        <v>0</v>
      </c>
      <c r="AD593" s="163">
        <v>0</v>
      </c>
      <c r="AE593" s="163">
        <v>2</v>
      </c>
      <c r="AF593" s="169">
        <f>2377560*AE624/I624</f>
        <v>1320.5732059542324</v>
      </c>
      <c r="AG593" s="163">
        <v>0</v>
      </c>
      <c r="AH593" s="163">
        <v>0</v>
      </c>
      <c r="AI593" s="163">
        <v>0</v>
      </c>
      <c r="AJ593" s="163">
        <v>0</v>
      </c>
      <c r="AK593" s="163">
        <v>0</v>
      </c>
      <c r="AL593" s="169">
        <v>0</v>
      </c>
      <c r="AM593" s="163">
        <v>0</v>
      </c>
      <c r="AN593" s="163">
        <v>0</v>
      </c>
      <c r="AO593" s="169">
        <v>0</v>
      </c>
      <c r="AP593" s="163">
        <v>0</v>
      </c>
      <c r="AQ593" s="162">
        <v>0</v>
      </c>
      <c r="AR593" s="162">
        <v>0</v>
      </c>
    </row>
    <row r="594" spans="1:44" s="162" customFormat="1" ht="36" customHeight="1" x14ac:dyDescent="0.25">
      <c r="A594" s="162">
        <v>1</v>
      </c>
      <c r="B594" s="165">
        <v>37</v>
      </c>
      <c r="C594" s="155" t="s">
        <v>477</v>
      </c>
      <c r="D594" s="157">
        <v>1957</v>
      </c>
      <c r="E594" s="157"/>
      <c r="F594" s="166" t="s">
        <v>261</v>
      </c>
      <c r="G594" s="157">
        <v>2</v>
      </c>
      <c r="H594" s="157" t="s">
        <v>297</v>
      </c>
      <c r="I594" s="158">
        <v>718.26</v>
      </c>
      <c r="J594" s="158">
        <v>408.26</v>
      </c>
      <c r="K594" s="158">
        <v>408.26</v>
      </c>
      <c r="L594" s="167">
        <v>22</v>
      </c>
      <c r="M594" s="157" t="s">
        <v>259</v>
      </c>
      <c r="N594" s="157" t="s">
        <v>263</v>
      </c>
      <c r="O594" s="160" t="s">
        <v>1274</v>
      </c>
      <c r="P594" s="161">
        <v>1511938.35</v>
      </c>
      <c r="Q594" s="161">
        <v>0</v>
      </c>
      <c r="R594" s="161">
        <v>0</v>
      </c>
      <c r="S594" s="161">
        <v>1511938.35</v>
      </c>
      <c r="T594" s="161">
        <v>2105.0014618661767</v>
      </c>
      <c r="U594" s="161">
        <v>5289.1279202517198</v>
      </c>
      <c r="V594" s="168">
        <v>5289.1279202517198</v>
      </c>
      <c r="W594" s="168">
        <f t="shared" si="101"/>
        <v>5289.1279202517198</v>
      </c>
      <c r="X594" s="168">
        <f t="shared" si="99"/>
        <v>3184.1264583855432</v>
      </c>
      <c r="Y594" s="163">
        <v>0</v>
      </c>
      <c r="Z594" s="163">
        <v>0</v>
      </c>
      <c r="AA594" s="163">
        <v>0</v>
      </c>
      <c r="AB594" s="163">
        <v>0</v>
      </c>
      <c r="AC594" s="163">
        <v>0</v>
      </c>
      <c r="AD594" s="163">
        <v>0</v>
      </c>
      <c r="AE594" s="163">
        <v>0</v>
      </c>
      <c r="AF594" s="169">
        <v>0</v>
      </c>
      <c r="AG594" s="163">
        <v>0</v>
      </c>
      <c r="AH594" s="163">
        <v>0</v>
      </c>
      <c r="AI594" s="163">
        <v>0</v>
      </c>
      <c r="AJ594" s="163">
        <v>0</v>
      </c>
      <c r="AK594" s="163">
        <v>539</v>
      </c>
      <c r="AL594" s="169">
        <f>7048.18*AK594/I594</f>
        <v>5289.1279202517198</v>
      </c>
      <c r="AM594" s="163">
        <v>0</v>
      </c>
      <c r="AN594" s="163">
        <v>0</v>
      </c>
      <c r="AO594" s="169">
        <v>0</v>
      </c>
      <c r="AP594" s="163">
        <v>0</v>
      </c>
      <c r="AQ594" s="162">
        <v>0</v>
      </c>
      <c r="AR594" s="162">
        <v>0</v>
      </c>
    </row>
    <row r="595" spans="1:44" s="162" customFormat="1" ht="36" customHeight="1" x14ac:dyDescent="0.25">
      <c r="A595" s="162">
        <v>1</v>
      </c>
      <c r="B595" s="165">
        <v>38</v>
      </c>
      <c r="C595" s="155" t="s">
        <v>482</v>
      </c>
      <c r="D595" s="157">
        <v>1995</v>
      </c>
      <c r="E595" s="157"/>
      <c r="F595" s="166" t="s">
        <v>261</v>
      </c>
      <c r="G595" s="157">
        <v>9</v>
      </c>
      <c r="H595" s="157" t="s">
        <v>297</v>
      </c>
      <c r="I595" s="158">
        <v>6176.6</v>
      </c>
      <c r="J595" s="158">
        <v>5017.5</v>
      </c>
      <c r="K595" s="158">
        <v>4212.5</v>
      </c>
      <c r="L595" s="167">
        <v>299</v>
      </c>
      <c r="M595" s="157" t="s">
        <v>259</v>
      </c>
      <c r="N595" s="157" t="s">
        <v>263</v>
      </c>
      <c r="O595" s="160" t="s">
        <v>1034</v>
      </c>
      <c r="P595" s="161">
        <v>2040405.4</v>
      </c>
      <c r="Q595" s="161">
        <v>0</v>
      </c>
      <c r="R595" s="161">
        <v>0</v>
      </c>
      <c r="S595" s="161">
        <v>2040405.4</v>
      </c>
      <c r="T595" s="161">
        <v>330.34442897386907</v>
      </c>
      <c r="U595" s="161">
        <v>397.92118641323702</v>
      </c>
      <c r="V595" s="168">
        <v>397.92118641323702</v>
      </c>
      <c r="W595" s="168">
        <f t="shared" si="101"/>
        <v>397.92118641323702</v>
      </c>
      <c r="X595" s="168">
        <f t="shared" si="99"/>
        <v>67.576757439367952</v>
      </c>
      <c r="Y595" s="163">
        <v>0</v>
      </c>
      <c r="Z595" s="163">
        <v>0</v>
      </c>
      <c r="AA595" s="163">
        <v>0</v>
      </c>
      <c r="AB595" s="163">
        <v>0</v>
      </c>
      <c r="AC595" s="163">
        <v>0</v>
      </c>
      <c r="AD595" s="163">
        <v>0</v>
      </c>
      <c r="AE595" s="163">
        <v>1</v>
      </c>
      <c r="AF595" s="169">
        <f>2457800*AE595/I595</f>
        <v>397.92118641323702</v>
      </c>
      <c r="AG595" s="163">
        <v>0</v>
      </c>
      <c r="AH595" s="163">
        <v>0</v>
      </c>
      <c r="AI595" s="163">
        <v>0</v>
      </c>
      <c r="AJ595" s="163">
        <v>0</v>
      </c>
      <c r="AK595" s="163">
        <v>0</v>
      </c>
      <c r="AL595" s="169">
        <v>0</v>
      </c>
      <c r="AM595" s="163">
        <v>0</v>
      </c>
      <c r="AN595" s="163">
        <v>0</v>
      </c>
      <c r="AO595" s="169">
        <v>0</v>
      </c>
      <c r="AP595" s="163">
        <v>0</v>
      </c>
      <c r="AQ595" s="162">
        <v>0</v>
      </c>
      <c r="AR595" s="162">
        <v>0</v>
      </c>
    </row>
    <row r="596" spans="1:44" s="162" customFormat="1" ht="36" customHeight="1" x14ac:dyDescent="0.25">
      <c r="A596" s="162">
        <v>1</v>
      </c>
      <c r="B596" s="165">
        <v>39</v>
      </c>
      <c r="C596" s="155" t="s">
        <v>489</v>
      </c>
      <c r="D596" s="157">
        <v>1985</v>
      </c>
      <c r="E596" s="157"/>
      <c r="F596" s="166" t="s">
        <v>304</v>
      </c>
      <c r="G596" s="157">
        <v>2</v>
      </c>
      <c r="H596" s="157" t="s">
        <v>296</v>
      </c>
      <c r="I596" s="158">
        <v>617.79999999999995</v>
      </c>
      <c r="J596" s="158">
        <v>560.5</v>
      </c>
      <c r="K596" s="158">
        <v>560.5</v>
      </c>
      <c r="L596" s="167">
        <v>38</v>
      </c>
      <c r="M596" s="157" t="s">
        <v>259</v>
      </c>
      <c r="N596" s="157" t="s">
        <v>263</v>
      </c>
      <c r="O596" s="160" t="s">
        <v>1335</v>
      </c>
      <c r="P596" s="161">
        <v>1994020.5499999998</v>
      </c>
      <c r="Q596" s="161">
        <v>0</v>
      </c>
      <c r="R596" s="161">
        <v>0</v>
      </c>
      <c r="S596" s="161">
        <v>1994020.5499999998</v>
      </c>
      <c r="T596" s="161">
        <v>3227.6150048559402</v>
      </c>
      <c r="U596" s="161">
        <v>6913.6648753641966</v>
      </c>
      <c r="V596" s="168">
        <v>6913.6648753641966</v>
      </c>
      <c r="W596" s="168">
        <f t="shared" si="101"/>
        <v>6913.6648753641966</v>
      </c>
      <c r="X596" s="168">
        <f t="shared" si="99"/>
        <v>3686.0498705082564</v>
      </c>
      <c r="Y596" s="163">
        <v>0</v>
      </c>
      <c r="Z596" s="163">
        <v>0</v>
      </c>
      <c r="AA596" s="163">
        <v>0</v>
      </c>
      <c r="AB596" s="163">
        <v>0</v>
      </c>
      <c r="AC596" s="163">
        <v>0</v>
      </c>
      <c r="AD596" s="163">
        <v>0</v>
      </c>
      <c r="AE596" s="163">
        <v>0</v>
      </c>
      <c r="AF596" s="169">
        <v>0</v>
      </c>
      <c r="AG596" s="163">
        <v>479</v>
      </c>
      <c r="AH596" s="169">
        <f t="shared" ref="AH596:AH597" si="109">8917.04*AG596/I596</f>
        <v>6913.6648753641966</v>
      </c>
      <c r="AI596" s="163">
        <v>0</v>
      </c>
      <c r="AJ596" s="163">
        <v>0</v>
      </c>
      <c r="AK596" s="163">
        <v>0</v>
      </c>
      <c r="AL596" s="169">
        <v>0</v>
      </c>
      <c r="AM596" s="163">
        <v>0</v>
      </c>
      <c r="AN596" s="163">
        <v>0</v>
      </c>
      <c r="AO596" s="169">
        <v>0</v>
      </c>
      <c r="AP596" s="163">
        <v>0</v>
      </c>
      <c r="AQ596" s="162">
        <v>0</v>
      </c>
      <c r="AR596" s="162">
        <v>0</v>
      </c>
    </row>
    <row r="597" spans="1:44" s="162" customFormat="1" ht="36" customHeight="1" x14ac:dyDescent="0.25">
      <c r="A597" s="162">
        <v>1</v>
      </c>
      <c r="B597" s="165">
        <v>40</v>
      </c>
      <c r="C597" s="155" t="s">
        <v>1560</v>
      </c>
      <c r="D597" s="157">
        <v>1962</v>
      </c>
      <c r="E597" s="157"/>
      <c r="F597" s="166" t="s">
        <v>261</v>
      </c>
      <c r="G597" s="157">
        <v>2</v>
      </c>
      <c r="H597" s="157" t="s">
        <v>296</v>
      </c>
      <c r="I597" s="158">
        <v>682.9</v>
      </c>
      <c r="J597" s="158">
        <v>653.4</v>
      </c>
      <c r="K597" s="158">
        <v>653.4</v>
      </c>
      <c r="L597" s="167">
        <v>36</v>
      </c>
      <c r="M597" s="157" t="s">
        <v>259</v>
      </c>
      <c r="N597" s="157" t="s">
        <v>263</v>
      </c>
      <c r="O597" s="160" t="s">
        <v>1338</v>
      </c>
      <c r="P597" s="161">
        <v>2018639.07</v>
      </c>
      <c r="Q597" s="161">
        <v>0</v>
      </c>
      <c r="R597" s="161">
        <v>0</v>
      </c>
      <c r="S597" s="161">
        <v>2018639.07</v>
      </c>
      <c r="T597" s="161">
        <v>2955.9804803045836</v>
      </c>
      <c r="U597" s="161">
        <v>7482.0089617806425</v>
      </c>
      <c r="V597" s="168">
        <v>7482.0089617806425</v>
      </c>
      <c r="W597" s="168">
        <f t="shared" si="101"/>
        <v>7482.0089617806425</v>
      </c>
      <c r="X597" s="168">
        <f t="shared" si="99"/>
        <v>4526.0284814760589</v>
      </c>
      <c r="Y597" s="163">
        <v>0</v>
      </c>
      <c r="Z597" s="163">
        <v>0</v>
      </c>
      <c r="AA597" s="163">
        <v>0</v>
      </c>
      <c r="AB597" s="163">
        <v>0</v>
      </c>
      <c r="AC597" s="163">
        <v>0</v>
      </c>
      <c r="AD597" s="163">
        <v>0</v>
      </c>
      <c r="AE597" s="163">
        <v>0</v>
      </c>
      <c r="AF597" s="169">
        <v>0</v>
      </c>
      <c r="AG597" s="163">
        <v>573</v>
      </c>
      <c r="AH597" s="169">
        <f t="shared" si="109"/>
        <v>7482.0089617806425</v>
      </c>
      <c r="AI597" s="163">
        <v>0</v>
      </c>
      <c r="AJ597" s="163">
        <v>0</v>
      </c>
      <c r="AK597" s="163">
        <v>0</v>
      </c>
      <c r="AL597" s="169">
        <v>0</v>
      </c>
      <c r="AM597" s="163">
        <v>0</v>
      </c>
      <c r="AN597" s="163">
        <v>0</v>
      </c>
      <c r="AO597" s="169">
        <v>0</v>
      </c>
      <c r="AP597" s="163">
        <v>0</v>
      </c>
      <c r="AQ597" s="162">
        <v>0</v>
      </c>
      <c r="AR597" s="162">
        <v>0</v>
      </c>
    </row>
    <row r="598" spans="1:44" s="162" customFormat="1" ht="36" customHeight="1" x14ac:dyDescent="0.25">
      <c r="A598" s="162">
        <v>1</v>
      </c>
      <c r="B598" s="165">
        <v>41</v>
      </c>
      <c r="C598" s="155" t="s">
        <v>1642</v>
      </c>
      <c r="D598" s="157">
        <v>1991</v>
      </c>
      <c r="E598" s="157"/>
      <c r="F598" s="166" t="s">
        <v>304</v>
      </c>
      <c r="G598" s="157">
        <v>9</v>
      </c>
      <c r="H598" s="157" t="s">
        <v>301</v>
      </c>
      <c r="I598" s="158">
        <v>8855.2999999999993</v>
      </c>
      <c r="J598" s="158">
        <v>8855.2999999999993</v>
      </c>
      <c r="K598" s="158">
        <v>8855.2999999999993</v>
      </c>
      <c r="L598" s="167">
        <v>382</v>
      </c>
      <c r="M598" s="157" t="s">
        <v>259</v>
      </c>
      <c r="N598" s="157" t="s">
        <v>263</v>
      </c>
      <c r="O598" s="160" t="s">
        <v>341</v>
      </c>
      <c r="P598" s="161">
        <v>6556437.4000000004</v>
      </c>
      <c r="Q598" s="161">
        <v>4598400</v>
      </c>
      <c r="R598" s="161">
        <v>0</v>
      </c>
      <c r="S598" s="161">
        <v>1958037.4000000004</v>
      </c>
      <c r="T598" s="161">
        <v>740.39698259799229</v>
      </c>
      <c r="U598" s="161">
        <v>1110.205187853602</v>
      </c>
      <c r="V598" s="168">
        <v>1110.205187853602</v>
      </c>
      <c r="W598" s="168">
        <f t="shared" si="101"/>
        <v>1110.205187853602</v>
      </c>
      <c r="X598" s="168">
        <f t="shared" si="99"/>
        <v>369.80820525560966</v>
      </c>
      <c r="Y598" s="163">
        <v>0</v>
      </c>
      <c r="Z598" s="163">
        <v>0</v>
      </c>
      <c r="AA598" s="163">
        <v>0</v>
      </c>
      <c r="AB598" s="163">
        <v>0</v>
      </c>
      <c r="AC598" s="163">
        <v>0</v>
      </c>
      <c r="AD598" s="163">
        <v>0</v>
      </c>
      <c r="AE598" s="163">
        <v>4</v>
      </c>
      <c r="AF598" s="169">
        <f>2457800*AE598/I598</f>
        <v>1110.205187853602</v>
      </c>
      <c r="AG598" s="163">
        <v>0</v>
      </c>
      <c r="AH598" s="163">
        <v>0</v>
      </c>
      <c r="AI598" s="163">
        <v>0</v>
      </c>
      <c r="AJ598" s="163">
        <v>0</v>
      </c>
      <c r="AK598" s="163">
        <v>0</v>
      </c>
      <c r="AL598" s="169">
        <v>0</v>
      </c>
      <c r="AM598" s="163">
        <v>0</v>
      </c>
      <c r="AN598" s="163">
        <v>0</v>
      </c>
      <c r="AO598" s="169">
        <v>0</v>
      </c>
      <c r="AP598" s="163">
        <v>0</v>
      </c>
      <c r="AQ598" s="162">
        <v>0</v>
      </c>
      <c r="AR598" s="162">
        <v>0</v>
      </c>
    </row>
    <row r="599" spans="1:44" s="162" customFormat="1" ht="36" customHeight="1" x14ac:dyDescent="0.25">
      <c r="A599" s="162">
        <v>1</v>
      </c>
      <c r="B599" s="165">
        <v>42</v>
      </c>
      <c r="C599" s="155" t="s">
        <v>1643</v>
      </c>
      <c r="D599" s="171">
        <v>1998</v>
      </c>
      <c r="E599" s="157"/>
      <c r="F599" s="166" t="s">
        <v>261</v>
      </c>
      <c r="G599" s="157">
        <v>10</v>
      </c>
      <c r="H599" s="157" t="s">
        <v>296</v>
      </c>
      <c r="I599" s="158">
        <v>5111.5</v>
      </c>
      <c r="J599" s="158">
        <v>5111.5</v>
      </c>
      <c r="K599" s="158">
        <v>5111.5</v>
      </c>
      <c r="L599" s="167">
        <v>194</v>
      </c>
      <c r="M599" s="157" t="s">
        <v>259</v>
      </c>
      <c r="N599" s="157" t="s">
        <v>263</v>
      </c>
      <c r="O599" s="160" t="s">
        <v>1336</v>
      </c>
      <c r="P599" s="161">
        <v>2860657.33</v>
      </c>
      <c r="Q599" s="161">
        <v>0</v>
      </c>
      <c r="R599" s="161">
        <v>0</v>
      </c>
      <c r="S599" s="161">
        <v>2860657.33</v>
      </c>
      <c r="T599" s="161">
        <v>559.65124327496824</v>
      </c>
      <c r="U599" s="161">
        <v>1418.9110152401449</v>
      </c>
      <c r="V599" s="168">
        <f>W599</f>
        <v>1418.9110152401449</v>
      </c>
      <c r="W599" s="168">
        <f t="shared" si="101"/>
        <v>1418.9110152401449</v>
      </c>
      <c r="X599" s="168">
        <f t="shared" si="99"/>
        <v>859.2597719651767</v>
      </c>
      <c r="Y599" s="163">
        <v>0</v>
      </c>
      <c r="Z599" s="163">
        <v>0</v>
      </c>
      <c r="AA599" s="163">
        <v>0</v>
      </c>
      <c r="AB599" s="163">
        <v>0</v>
      </c>
      <c r="AC599" s="163">
        <v>0</v>
      </c>
      <c r="AD599" s="163">
        <v>0</v>
      </c>
      <c r="AE599" s="163">
        <v>0</v>
      </c>
      <c r="AF599" s="169">
        <v>0</v>
      </c>
      <c r="AG599" s="163">
        <v>813.36</v>
      </c>
      <c r="AH599" s="169">
        <f>8917.04*AG599/I599</f>
        <v>1418.9110152401449</v>
      </c>
      <c r="AI599" s="163">
        <v>0</v>
      </c>
      <c r="AJ599" s="163">
        <v>0</v>
      </c>
      <c r="AK599" s="163">
        <v>0</v>
      </c>
      <c r="AL599" s="169">
        <v>0</v>
      </c>
      <c r="AM599" s="163">
        <v>0</v>
      </c>
      <c r="AN599" s="163">
        <v>0</v>
      </c>
      <c r="AO599" s="169">
        <v>0</v>
      </c>
      <c r="AP599" s="163">
        <v>0</v>
      </c>
      <c r="AQ599" s="162">
        <v>0</v>
      </c>
      <c r="AR599" s="162">
        <v>0</v>
      </c>
    </row>
    <row r="600" spans="1:44" s="162" customFormat="1" ht="36" customHeight="1" x14ac:dyDescent="0.25">
      <c r="A600" s="162">
        <v>1</v>
      </c>
      <c r="B600" s="165">
        <v>43</v>
      </c>
      <c r="C600" s="155" t="s">
        <v>1813</v>
      </c>
      <c r="D600" s="157">
        <v>1970</v>
      </c>
      <c r="E600" s="157"/>
      <c r="F600" s="166" t="s">
        <v>261</v>
      </c>
      <c r="G600" s="157">
        <v>5</v>
      </c>
      <c r="H600" s="157" t="s">
        <v>296</v>
      </c>
      <c r="I600" s="161">
        <v>2303.6999999999998</v>
      </c>
      <c r="J600" s="161">
        <v>1759</v>
      </c>
      <c r="K600" s="161">
        <v>1399.2</v>
      </c>
      <c r="L600" s="167">
        <v>77</v>
      </c>
      <c r="M600" s="157" t="s">
        <v>259</v>
      </c>
      <c r="N600" s="157" t="s">
        <v>263</v>
      </c>
      <c r="O600" s="160" t="s">
        <v>1335</v>
      </c>
      <c r="P600" s="161">
        <v>99980.24</v>
      </c>
      <c r="Q600" s="161">
        <v>0</v>
      </c>
      <c r="R600" s="161">
        <v>0</v>
      </c>
      <c r="S600" s="161">
        <v>99980.24</v>
      </c>
      <c r="T600" s="161">
        <v>43.399852411338287</v>
      </c>
      <c r="U600" s="176">
        <v>43.399852411338287</v>
      </c>
      <c r="V600" s="168">
        <v>43.399852411338287</v>
      </c>
      <c r="W600" s="168">
        <f t="shared" si="101"/>
        <v>0</v>
      </c>
      <c r="X600" s="168">
        <f t="shared" si="99"/>
        <v>0</v>
      </c>
      <c r="Y600" s="163">
        <v>0</v>
      </c>
      <c r="Z600" s="163">
        <v>0</v>
      </c>
      <c r="AA600" s="163">
        <v>0</v>
      </c>
      <c r="AB600" s="163">
        <v>0</v>
      </c>
      <c r="AC600" s="163">
        <v>0</v>
      </c>
      <c r="AD600" s="163">
        <v>0</v>
      </c>
      <c r="AE600" s="163">
        <v>0</v>
      </c>
      <c r="AF600" s="169">
        <v>0</v>
      </c>
      <c r="AG600" s="163">
        <v>0</v>
      </c>
      <c r="AH600" s="163">
        <v>0</v>
      </c>
      <c r="AI600" s="163">
        <v>0</v>
      </c>
      <c r="AJ600" s="163">
        <v>0</v>
      </c>
      <c r="AK600" s="163">
        <v>0</v>
      </c>
      <c r="AL600" s="169">
        <v>0</v>
      </c>
      <c r="AM600" s="163">
        <v>0</v>
      </c>
      <c r="AN600" s="163">
        <v>0</v>
      </c>
      <c r="AO600" s="169">
        <v>0</v>
      </c>
      <c r="AP600" s="163">
        <v>0</v>
      </c>
      <c r="AQ600" s="162">
        <v>0</v>
      </c>
      <c r="AR600" s="162">
        <v>0</v>
      </c>
    </row>
    <row r="601" spans="1:44" s="162" customFormat="1" ht="36" customHeight="1" x14ac:dyDescent="0.25">
      <c r="A601" s="162">
        <v>1</v>
      </c>
      <c r="B601" s="165">
        <v>44</v>
      </c>
      <c r="C601" s="155" t="s">
        <v>1856</v>
      </c>
      <c r="D601" s="157">
        <v>1984</v>
      </c>
      <c r="E601" s="157"/>
      <c r="F601" s="166" t="s">
        <v>1524</v>
      </c>
      <c r="G601" s="157" t="s">
        <v>350</v>
      </c>
      <c r="H601" s="157" t="s">
        <v>297</v>
      </c>
      <c r="I601" s="161">
        <v>6288</v>
      </c>
      <c r="J601" s="161">
        <v>5117.7</v>
      </c>
      <c r="K601" s="161">
        <v>5074.5</v>
      </c>
      <c r="L601" s="167">
        <v>320</v>
      </c>
      <c r="M601" s="157" t="s">
        <v>259</v>
      </c>
      <c r="N601" s="157" t="s">
        <v>263</v>
      </c>
      <c r="O601" s="160" t="s">
        <v>1272</v>
      </c>
      <c r="P601" s="161">
        <v>4102435.64</v>
      </c>
      <c r="Q601" s="161">
        <v>0</v>
      </c>
      <c r="R601" s="161">
        <v>0</v>
      </c>
      <c r="S601" s="161">
        <v>4102435.64</v>
      </c>
      <c r="T601" s="161">
        <v>652.42297073791349</v>
      </c>
      <c r="U601" s="161">
        <v>1145.8282951653944</v>
      </c>
      <c r="V601" s="168">
        <v>1212.4791984732826</v>
      </c>
      <c r="W601" s="168">
        <f t="shared" si="101"/>
        <v>1212.4791984732826</v>
      </c>
      <c r="X601" s="168">
        <f t="shared" si="99"/>
        <v>493.40532442748088</v>
      </c>
      <c r="Y601" s="163">
        <v>0</v>
      </c>
      <c r="Z601" s="163">
        <v>0</v>
      </c>
      <c r="AA601" s="163">
        <v>0</v>
      </c>
      <c r="AB601" s="163">
        <v>0</v>
      </c>
      <c r="AC601" s="163">
        <v>0</v>
      </c>
      <c r="AD601" s="163">
        <v>0</v>
      </c>
      <c r="AE601" s="163">
        <v>0</v>
      </c>
      <c r="AF601" s="169">
        <v>0</v>
      </c>
      <c r="AG601" s="163">
        <v>855</v>
      </c>
      <c r="AH601" s="169">
        <f t="shared" ref="AH601:AH608" si="110">8917.04*AG601/I601</f>
        <v>1212.4791984732826</v>
      </c>
      <c r="AI601" s="163">
        <v>0</v>
      </c>
      <c r="AJ601" s="163">
        <v>0</v>
      </c>
      <c r="AK601" s="163">
        <v>0</v>
      </c>
      <c r="AL601" s="169">
        <v>0</v>
      </c>
      <c r="AM601" s="163">
        <v>0</v>
      </c>
      <c r="AN601" s="163">
        <v>0</v>
      </c>
      <c r="AO601" s="169">
        <v>0</v>
      </c>
      <c r="AP601" s="163">
        <v>0</v>
      </c>
      <c r="AQ601" s="162">
        <v>0</v>
      </c>
      <c r="AR601" s="162">
        <v>0</v>
      </c>
    </row>
    <row r="602" spans="1:44" s="162" customFormat="1" ht="36" customHeight="1" x14ac:dyDescent="0.25">
      <c r="A602" s="162">
        <v>1</v>
      </c>
      <c r="B602" s="165">
        <v>45</v>
      </c>
      <c r="C602" s="155" t="s">
        <v>1857</v>
      </c>
      <c r="D602" s="157">
        <v>1988</v>
      </c>
      <c r="E602" s="157"/>
      <c r="F602" s="166" t="s">
        <v>1524</v>
      </c>
      <c r="G602" s="157" t="s">
        <v>350</v>
      </c>
      <c r="H602" s="157" t="s">
        <v>297</v>
      </c>
      <c r="I602" s="161">
        <v>7446.7</v>
      </c>
      <c r="J602" s="161">
        <v>6148.5</v>
      </c>
      <c r="K602" s="161">
        <v>5708.1</v>
      </c>
      <c r="L602" s="167">
        <v>289</v>
      </c>
      <c r="M602" s="157" t="s">
        <v>259</v>
      </c>
      <c r="N602" s="157" t="s">
        <v>263</v>
      </c>
      <c r="O602" s="160" t="s">
        <v>1272</v>
      </c>
      <c r="P602" s="161">
        <v>4162113.5</v>
      </c>
      <c r="Q602" s="161">
        <v>0</v>
      </c>
      <c r="R602" s="161">
        <v>0</v>
      </c>
      <c r="S602" s="161">
        <v>4162113.5</v>
      </c>
      <c r="T602" s="161">
        <v>558.92052855627321</v>
      </c>
      <c r="U602" s="161">
        <v>1033.1705698363032</v>
      </c>
      <c r="V602" s="168">
        <f>W602</f>
        <v>1033.1705698363032</v>
      </c>
      <c r="W602" s="168">
        <f t="shared" si="101"/>
        <v>1033.1705698363032</v>
      </c>
      <c r="X602" s="168">
        <f t="shared" si="99"/>
        <v>474.25004128003002</v>
      </c>
      <c r="Y602" s="163">
        <v>0</v>
      </c>
      <c r="Z602" s="163">
        <v>0</v>
      </c>
      <c r="AA602" s="163">
        <v>0</v>
      </c>
      <c r="AB602" s="163">
        <v>0</v>
      </c>
      <c r="AC602" s="163">
        <v>0</v>
      </c>
      <c r="AD602" s="163">
        <v>0</v>
      </c>
      <c r="AE602" s="163">
        <v>0</v>
      </c>
      <c r="AF602" s="169">
        <v>0</v>
      </c>
      <c r="AG602" s="163">
        <v>862.81</v>
      </c>
      <c r="AH602" s="169">
        <f t="shared" si="110"/>
        <v>1033.1705698363032</v>
      </c>
      <c r="AI602" s="163">
        <v>0</v>
      </c>
      <c r="AJ602" s="163">
        <v>0</v>
      </c>
      <c r="AK602" s="163">
        <v>0</v>
      </c>
      <c r="AL602" s="169">
        <v>0</v>
      </c>
      <c r="AM602" s="163">
        <v>0</v>
      </c>
      <c r="AN602" s="163">
        <v>0</v>
      </c>
      <c r="AO602" s="169">
        <v>0</v>
      </c>
      <c r="AP602" s="163">
        <v>0</v>
      </c>
      <c r="AQ602" s="162">
        <v>0</v>
      </c>
      <c r="AR602" s="162">
        <v>0</v>
      </c>
    </row>
    <row r="603" spans="1:44" s="162" customFormat="1" ht="36" customHeight="1" x14ac:dyDescent="0.25">
      <c r="A603" s="162">
        <v>1</v>
      </c>
      <c r="B603" s="165">
        <v>46</v>
      </c>
      <c r="C603" s="155" t="s">
        <v>1858</v>
      </c>
      <c r="D603" s="157">
        <v>1972</v>
      </c>
      <c r="E603" s="157"/>
      <c r="F603" s="166" t="s">
        <v>1524</v>
      </c>
      <c r="G603" s="157" t="s">
        <v>344</v>
      </c>
      <c r="H603" s="157" t="s">
        <v>296</v>
      </c>
      <c r="I603" s="161">
        <v>4729.3</v>
      </c>
      <c r="J603" s="161">
        <v>2860.4</v>
      </c>
      <c r="K603" s="161">
        <v>2738.6</v>
      </c>
      <c r="L603" s="167">
        <v>204</v>
      </c>
      <c r="M603" s="157" t="s">
        <v>259</v>
      </c>
      <c r="N603" s="157" t="s">
        <v>263</v>
      </c>
      <c r="O603" s="160" t="s">
        <v>1272</v>
      </c>
      <c r="P603" s="161">
        <v>2943006.15</v>
      </c>
      <c r="Q603" s="161">
        <v>0</v>
      </c>
      <c r="R603" s="161">
        <v>0</v>
      </c>
      <c r="S603" s="161">
        <v>2943006.15</v>
      </c>
      <c r="T603" s="161">
        <v>622.29212568456217</v>
      </c>
      <c r="U603" s="161">
        <v>1987.3047089421268</v>
      </c>
      <c r="V603" s="168">
        <v>1953.3659188463412</v>
      </c>
      <c r="W603" s="168">
        <f t="shared" si="101"/>
        <v>1953.3659188463412</v>
      </c>
      <c r="X603" s="168">
        <f t="shared" si="99"/>
        <v>1365.0125832575645</v>
      </c>
      <c r="Y603" s="163">
        <v>0</v>
      </c>
      <c r="Z603" s="163">
        <v>0</v>
      </c>
      <c r="AA603" s="163">
        <v>0</v>
      </c>
      <c r="AB603" s="163">
        <v>0</v>
      </c>
      <c r="AC603" s="163">
        <v>0</v>
      </c>
      <c r="AD603" s="163">
        <v>0</v>
      </c>
      <c r="AE603" s="163">
        <v>0</v>
      </c>
      <c r="AF603" s="169">
        <v>0</v>
      </c>
      <c r="AG603" s="163">
        <v>1036</v>
      </c>
      <c r="AH603" s="169">
        <f t="shared" si="110"/>
        <v>1953.3659188463412</v>
      </c>
      <c r="AI603" s="163">
        <v>0</v>
      </c>
      <c r="AJ603" s="163">
        <v>0</v>
      </c>
      <c r="AK603" s="163">
        <v>0</v>
      </c>
      <c r="AL603" s="169">
        <v>0</v>
      </c>
      <c r="AM603" s="163">
        <v>0</v>
      </c>
      <c r="AN603" s="163">
        <v>0</v>
      </c>
      <c r="AO603" s="169">
        <v>0</v>
      </c>
      <c r="AP603" s="163">
        <v>0</v>
      </c>
      <c r="AQ603" s="162">
        <v>0</v>
      </c>
      <c r="AR603" s="162">
        <v>0</v>
      </c>
    </row>
    <row r="604" spans="1:44" s="162" customFormat="1" ht="36" customHeight="1" x14ac:dyDescent="0.25">
      <c r="A604" s="162">
        <v>1</v>
      </c>
      <c r="B604" s="165">
        <v>47</v>
      </c>
      <c r="C604" s="155" t="s">
        <v>1026</v>
      </c>
      <c r="D604" s="157">
        <v>1959</v>
      </c>
      <c r="E604" s="157"/>
      <c r="F604" s="166" t="s">
        <v>261</v>
      </c>
      <c r="G604" s="157">
        <v>2</v>
      </c>
      <c r="H604" s="157" t="s">
        <v>296</v>
      </c>
      <c r="I604" s="161">
        <v>918.1</v>
      </c>
      <c r="J604" s="161">
        <v>907</v>
      </c>
      <c r="K604" s="161">
        <v>907</v>
      </c>
      <c r="L604" s="167">
        <v>40</v>
      </c>
      <c r="M604" s="157" t="s">
        <v>259</v>
      </c>
      <c r="N604" s="157" t="s">
        <v>263</v>
      </c>
      <c r="O604" s="160" t="s">
        <v>1034</v>
      </c>
      <c r="P604" s="161">
        <v>1761369.46</v>
      </c>
      <c r="Q604" s="161">
        <v>0</v>
      </c>
      <c r="R604" s="161">
        <v>0</v>
      </c>
      <c r="S604" s="161">
        <v>1761369.46</v>
      </c>
      <c r="T604" s="161">
        <v>1918.4941291798277</v>
      </c>
      <c r="U604" s="161">
        <v>4895.0965690011981</v>
      </c>
      <c r="V604" s="168">
        <v>4895.0965690011981</v>
      </c>
      <c r="W604" s="168">
        <f t="shared" si="101"/>
        <v>4895.0965690011981</v>
      </c>
      <c r="X604" s="168">
        <f t="shared" si="99"/>
        <v>2976.6024398213704</v>
      </c>
      <c r="Y604" s="163">
        <v>0</v>
      </c>
      <c r="Z604" s="163">
        <v>0</v>
      </c>
      <c r="AA604" s="163">
        <v>0</v>
      </c>
      <c r="AB604" s="163">
        <v>0</v>
      </c>
      <c r="AC604" s="163">
        <v>0</v>
      </c>
      <c r="AD604" s="163">
        <v>0</v>
      </c>
      <c r="AE604" s="163">
        <v>0</v>
      </c>
      <c r="AF604" s="169">
        <v>0</v>
      </c>
      <c r="AG604" s="163">
        <v>504</v>
      </c>
      <c r="AH604" s="169">
        <f t="shared" si="110"/>
        <v>4895.0965690011981</v>
      </c>
      <c r="AI604" s="163">
        <v>0</v>
      </c>
      <c r="AJ604" s="163">
        <v>0</v>
      </c>
      <c r="AK604" s="163">
        <v>0</v>
      </c>
      <c r="AL604" s="169">
        <v>0</v>
      </c>
      <c r="AM604" s="163">
        <v>0</v>
      </c>
      <c r="AN604" s="163">
        <v>0</v>
      </c>
      <c r="AO604" s="169">
        <v>0</v>
      </c>
      <c r="AP604" s="163">
        <v>0</v>
      </c>
      <c r="AQ604" s="162">
        <v>0</v>
      </c>
      <c r="AR604" s="162">
        <v>0</v>
      </c>
    </row>
    <row r="605" spans="1:44" s="162" customFormat="1" ht="36" customHeight="1" x14ac:dyDescent="0.25">
      <c r="A605" s="162">
        <v>1</v>
      </c>
      <c r="B605" s="165">
        <v>48</v>
      </c>
      <c r="C605" s="155" t="s">
        <v>474</v>
      </c>
      <c r="D605" s="171">
        <v>1989</v>
      </c>
      <c r="E605" s="157"/>
      <c r="F605" s="166" t="s">
        <v>261</v>
      </c>
      <c r="G605" s="157">
        <v>5</v>
      </c>
      <c r="H605" s="157" t="s">
        <v>305</v>
      </c>
      <c r="I605" s="158">
        <v>2454.8000000000002</v>
      </c>
      <c r="J605" s="158">
        <v>1816.2</v>
      </c>
      <c r="K605" s="158">
        <v>1749.1</v>
      </c>
      <c r="L605" s="167">
        <v>71</v>
      </c>
      <c r="M605" s="157" t="s">
        <v>259</v>
      </c>
      <c r="N605" s="157" t="s">
        <v>263</v>
      </c>
      <c r="O605" s="160" t="s">
        <v>1335</v>
      </c>
      <c r="P605" s="161">
        <v>2481174.12</v>
      </c>
      <c r="Q605" s="161">
        <v>0</v>
      </c>
      <c r="R605" s="161">
        <v>0</v>
      </c>
      <c r="S605" s="161">
        <v>2481174.12</v>
      </c>
      <c r="T605" s="161">
        <v>1010.7438976698712</v>
      </c>
      <c r="U605" s="161">
        <v>2433.5149939709954</v>
      </c>
      <c r="V605" s="168">
        <v>2433.5149939709954</v>
      </c>
      <c r="W605" s="168">
        <f t="shared" si="101"/>
        <v>2433.5149939709954</v>
      </c>
      <c r="X605" s="168">
        <f t="shared" si="99"/>
        <v>1422.7710963011241</v>
      </c>
      <c r="Y605" s="163">
        <v>0</v>
      </c>
      <c r="Z605" s="163">
        <v>0</v>
      </c>
      <c r="AA605" s="163">
        <v>0</v>
      </c>
      <c r="AB605" s="163">
        <v>0</v>
      </c>
      <c r="AC605" s="163">
        <v>0</v>
      </c>
      <c r="AD605" s="163">
        <v>0</v>
      </c>
      <c r="AE605" s="163">
        <v>0</v>
      </c>
      <c r="AF605" s="169">
        <v>0</v>
      </c>
      <c r="AG605" s="163">
        <v>669.93</v>
      </c>
      <c r="AH605" s="169">
        <f t="shared" si="110"/>
        <v>2433.5149939709954</v>
      </c>
      <c r="AI605" s="163">
        <v>0</v>
      </c>
      <c r="AJ605" s="163">
        <v>0</v>
      </c>
      <c r="AK605" s="163">
        <v>0</v>
      </c>
      <c r="AL605" s="169">
        <v>0</v>
      </c>
      <c r="AM605" s="163">
        <v>0</v>
      </c>
      <c r="AN605" s="163">
        <v>0</v>
      </c>
      <c r="AO605" s="169">
        <v>0</v>
      </c>
      <c r="AP605" s="163">
        <v>0</v>
      </c>
      <c r="AQ605" s="162">
        <v>0</v>
      </c>
      <c r="AR605" s="162">
        <v>0</v>
      </c>
    </row>
    <row r="606" spans="1:44" s="162" customFormat="1" ht="36" customHeight="1" x14ac:dyDescent="0.25">
      <c r="A606" s="162">
        <v>1</v>
      </c>
      <c r="B606" s="165">
        <v>49</v>
      </c>
      <c r="C606" s="155" t="s">
        <v>1056</v>
      </c>
      <c r="D606" s="171">
        <v>1974</v>
      </c>
      <c r="E606" s="157"/>
      <c r="F606" s="166" t="s">
        <v>1524</v>
      </c>
      <c r="G606" s="157" t="s">
        <v>344</v>
      </c>
      <c r="H606" s="157" t="s">
        <v>301</v>
      </c>
      <c r="I606" s="158">
        <v>4916.8</v>
      </c>
      <c r="J606" s="158">
        <v>4565.5</v>
      </c>
      <c r="K606" s="158">
        <v>4565.5</v>
      </c>
      <c r="L606" s="167">
        <v>114</v>
      </c>
      <c r="M606" s="157" t="s">
        <v>259</v>
      </c>
      <c r="N606" s="157" t="s">
        <v>263</v>
      </c>
      <c r="O606" s="160" t="s">
        <v>1635</v>
      </c>
      <c r="P606" s="161">
        <v>2086713.73</v>
      </c>
      <c r="Q606" s="161">
        <v>0</v>
      </c>
      <c r="R606" s="161">
        <v>0</v>
      </c>
      <c r="S606" s="161">
        <v>2086713.73</v>
      </c>
      <c r="T606" s="161">
        <v>424.40484258054016</v>
      </c>
      <c r="U606" s="161">
        <v>2149.4622128213477</v>
      </c>
      <c r="V606" s="168">
        <v>2149.4622128213477</v>
      </c>
      <c r="W606" s="168">
        <f t="shared" si="101"/>
        <v>2149.4622128213477</v>
      </c>
      <c r="X606" s="168">
        <f t="shared" si="99"/>
        <v>1725.0573702408076</v>
      </c>
      <c r="Y606" s="163">
        <v>0</v>
      </c>
      <c r="Z606" s="163">
        <v>0</v>
      </c>
      <c r="AA606" s="163">
        <v>0</v>
      </c>
      <c r="AB606" s="163">
        <v>0</v>
      </c>
      <c r="AC606" s="163">
        <v>0</v>
      </c>
      <c r="AD606" s="163">
        <v>0</v>
      </c>
      <c r="AE606" s="163">
        <v>0</v>
      </c>
      <c r="AF606" s="169">
        <v>0</v>
      </c>
      <c r="AG606" s="163">
        <v>1185.2</v>
      </c>
      <c r="AH606" s="169">
        <f t="shared" si="110"/>
        <v>2149.4622128213477</v>
      </c>
      <c r="AI606" s="163">
        <v>0</v>
      </c>
      <c r="AJ606" s="163">
        <v>0</v>
      </c>
      <c r="AK606" s="163">
        <v>0</v>
      </c>
      <c r="AL606" s="169">
        <v>0</v>
      </c>
      <c r="AM606" s="163">
        <v>0</v>
      </c>
      <c r="AN606" s="163">
        <v>0</v>
      </c>
      <c r="AO606" s="169">
        <v>0</v>
      </c>
      <c r="AP606" s="163">
        <v>0</v>
      </c>
      <c r="AQ606" s="162">
        <v>0</v>
      </c>
      <c r="AR606" s="162">
        <v>0</v>
      </c>
    </row>
    <row r="607" spans="1:44" s="162" customFormat="1" ht="36" customHeight="1" x14ac:dyDescent="0.25">
      <c r="A607" s="162">
        <v>1</v>
      </c>
      <c r="B607" s="165">
        <v>50</v>
      </c>
      <c r="C607" s="155" t="s">
        <v>1534</v>
      </c>
      <c r="D607" s="171">
        <v>1970</v>
      </c>
      <c r="E607" s="157"/>
      <c r="F607" s="166" t="s">
        <v>261</v>
      </c>
      <c r="G607" s="157">
        <v>5</v>
      </c>
      <c r="H607" s="157" t="s">
        <v>301</v>
      </c>
      <c r="I607" s="158">
        <v>12297.5</v>
      </c>
      <c r="J607" s="158">
        <v>3386.1</v>
      </c>
      <c r="K607" s="158">
        <v>3386.1</v>
      </c>
      <c r="L607" s="167">
        <v>153</v>
      </c>
      <c r="M607" s="157" t="s">
        <v>259</v>
      </c>
      <c r="N607" s="157" t="s">
        <v>263</v>
      </c>
      <c r="O607" s="160" t="s">
        <v>1538</v>
      </c>
      <c r="P607" s="161">
        <v>7374001.2199999997</v>
      </c>
      <c r="Q607" s="161">
        <v>0</v>
      </c>
      <c r="R607" s="161">
        <v>0</v>
      </c>
      <c r="S607" s="161">
        <v>7374001.2199999997</v>
      </c>
      <c r="T607" s="161">
        <v>599.63417117300264</v>
      </c>
      <c r="U607" s="161">
        <v>822.20220825371018</v>
      </c>
      <c r="V607" s="168">
        <v>822.20220825371018</v>
      </c>
      <c r="W607" s="168">
        <f t="shared" si="101"/>
        <v>822.20220825371018</v>
      </c>
      <c r="X607" s="168">
        <f t="shared" si="99"/>
        <v>222.56803708070754</v>
      </c>
      <c r="Y607" s="163">
        <v>0</v>
      </c>
      <c r="Z607" s="163">
        <v>0</v>
      </c>
      <c r="AA607" s="163">
        <v>0</v>
      </c>
      <c r="AB607" s="163">
        <v>0</v>
      </c>
      <c r="AC607" s="163">
        <v>0</v>
      </c>
      <c r="AD607" s="163">
        <v>0</v>
      </c>
      <c r="AE607" s="163">
        <v>0</v>
      </c>
      <c r="AF607" s="169">
        <v>0</v>
      </c>
      <c r="AG607" s="163">
        <v>1133.9000000000001</v>
      </c>
      <c r="AH607" s="169">
        <f t="shared" si="110"/>
        <v>822.20220825371018</v>
      </c>
      <c r="AI607" s="163">
        <v>0</v>
      </c>
      <c r="AJ607" s="163">
        <v>0</v>
      </c>
      <c r="AK607" s="163">
        <v>0</v>
      </c>
      <c r="AL607" s="169">
        <v>0</v>
      </c>
      <c r="AM607" s="163">
        <v>0</v>
      </c>
      <c r="AN607" s="163">
        <v>0</v>
      </c>
      <c r="AO607" s="169">
        <v>0</v>
      </c>
      <c r="AP607" s="163">
        <v>0</v>
      </c>
      <c r="AQ607" s="162">
        <v>0</v>
      </c>
      <c r="AR607" s="162">
        <v>0</v>
      </c>
    </row>
    <row r="608" spans="1:44" s="162" customFormat="1" ht="36" customHeight="1" x14ac:dyDescent="0.25">
      <c r="A608" s="162">
        <v>1</v>
      </c>
      <c r="B608" s="165">
        <v>51</v>
      </c>
      <c r="C608" s="155" t="s">
        <v>560</v>
      </c>
      <c r="D608" s="171">
        <v>1987</v>
      </c>
      <c r="E608" s="157"/>
      <c r="F608" s="166" t="s">
        <v>311</v>
      </c>
      <c r="G608" s="157" t="s">
        <v>344</v>
      </c>
      <c r="H608" s="157" t="s">
        <v>301</v>
      </c>
      <c r="I608" s="158">
        <v>3579.9</v>
      </c>
      <c r="J608" s="158">
        <v>3187.3</v>
      </c>
      <c r="K608" s="158">
        <v>3187.3</v>
      </c>
      <c r="L608" s="167">
        <v>157</v>
      </c>
      <c r="M608" s="157" t="s">
        <v>259</v>
      </c>
      <c r="N608" s="157" t="s">
        <v>263</v>
      </c>
      <c r="O608" s="160" t="s">
        <v>2194</v>
      </c>
      <c r="P608" s="161">
        <v>1962527.15</v>
      </c>
      <c r="Q608" s="161">
        <v>0</v>
      </c>
      <c r="R608" s="161">
        <v>0</v>
      </c>
      <c r="S608" s="161">
        <v>1962527.15</v>
      </c>
      <c r="T608" s="161">
        <v>548.20725439258081</v>
      </c>
      <c r="U608" s="161">
        <v>1911.4881689432666</v>
      </c>
      <c r="V608" s="168">
        <v>1911.4881689432666</v>
      </c>
      <c r="W608" s="168">
        <f t="shared" si="101"/>
        <v>1911.4881689432666</v>
      </c>
      <c r="X608" s="168">
        <f t="shared" si="99"/>
        <v>1363.2809145506858</v>
      </c>
      <c r="Y608" s="163">
        <v>0</v>
      </c>
      <c r="Z608" s="163">
        <v>0</v>
      </c>
      <c r="AA608" s="163">
        <v>0</v>
      </c>
      <c r="AB608" s="163">
        <v>0</v>
      </c>
      <c r="AC608" s="163">
        <v>0</v>
      </c>
      <c r="AD608" s="163">
        <v>0</v>
      </c>
      <c r="AE608" s="163">
        <v>0</v>
      </c>
      <c r="AF608" s="169">
        <v>0</v>
      </c>
      <c r="AG608" s="163">
        <v>767.4</v>
      </c>
      <c r="AH608" s="169">
        <f t="shared" si="110"/>
        <v>1911.4881689432666</v>
      </c>
      <c r="AI608" s="163">
        <v>0</v>
      </c>
      <c r="AJ608" s="163">
        <v>0</v>
      </c>
      <c r="AK608" s="163">
        <v>0</v>
      </c>
      <c r="AL608" s="169">
        <v>0</v>
      </c>
      <c r="AM608" s="163">
        <v>0</v>
      </c>
      <c r="AN608" s="163">
        <v>0</v>
      </c>
      <c r="AO608" s="169">
        <v>0</v>
      </c>
      <c r="AP608" s="163">
        <v>0</v>
      </c>
      <c r="AQ608" s="162">
        <v>0</v>
      </c>
      <c r="AR608" s="162">
        <v>0</v>
      </c>
    </row>
    <row r="609" spans="1:44" s="162" customFormat="1" ht="36" customHeight="1" x14ac:dyDescent="0.25">
      <c r="A609" s="162">
        <v>1</v>
      </c>
      <c r="B609" s="165">
        <v>52</v>
      </c>
      <c r="C609" s="155" t="s">
        <v>1535</v>
      </c>
      <c r="D609" s="171">
        <v>1960</v>
      </c>
      <c r="E609" s="157"/>
      <c r="F609" s="166" t="s">
        <v>1524</v>
      </c>
      <c r="G609" s="157" t="s">
        <v>301</v>
      </c>
      <c r="H609" s="157" t="s">
        <v>296</v>
      </c>
      <c r="I609" s="158">
        <v>1706.1</v>
      </c>
      <c r="J609" s="158">
        <v>1266.5999999999999</v>
      </c>
      <c r="K609" s="158">
        <v>1266.5999999999999</v>
      </c>
      <c r="L609" s="167">
        <v>56</v>
      </c>
      <c r="M609" s="157" t="s">
        <v>259</v>
      </c>
      <c r="N609" s="157" t="s">
        <v>263</v>
      </c>
      <c r="O609" s="160" t="s">
        <v>1272</v>
      </c>
      <c r="P609" s="161">
        <v>2362146.4899999998</v>
      </c>
      <c r="Q609" s="161">
        <v>0</v>
      </c>
      <c r="R609" s="161">
        <v>0</v>
      </c>
      <c r="S609" s="161">
        <v>2362146.4899999998</v>
      </c>
      <c r="T609" s="161">
        <v>1384.5299161831076</v>
      </c>
      <c r="U609" s="161">
        <v>4845.8561280112544</v>
      </c>
      <c r="V609" s="168">
        <v>4845.8561280112544</v>
      </c>
      <c r="W609" s="168">
        <f t="shared" si="101"/>
        <v>4845.8561280112544</v>
      </c>
      <c r="X609" s="168">
        <f t="shared" si="99"/>
        <v>3461.3262118281468</v>
      </c>
      <c r="Y609" s="163">
        <v>0</v>
      </c>
      <c r="Z609" s="163">
        <v>0</v>
      </c>
      <c r="AA609" s="163">
        <v>0</v>
      </c>
      <c r="AB609" s="163">
        <v>0</v>
      </c>
      <c r="AC609" s="163">
        <v>0</v>
      </c>
      <c r="AD609" s="163">
        <v>0</v>
      </c>
      <c r="AE609" s="163">
        <v>0</v>
      </c>
      <c r="AF609" s="169">
        <v>0</v>
      </c>
      <c r="AG609" s="163">
        <v>0</v>
      </c>
      <c r="AH609" s="163">
        <v>0</v>
      </c>
      <c r="AI609" s="163">
        <v>0</v>
      </c>
      <c r="AJ609" s="163">
        <v>0</v>
      </c>
      <c r="AK609" s="163">
        <v>1173</v>
      </c>
      <c r="AL609" s="169">
        <f>7048.18*AK609/I609</f>
        <v>4845.8561280112544</v>
      </c>
      <c r="AM609" s="163">
        <v>0</v>
      </c>
      <c r="AN609" s="163">
        <v>0</v>
      </c>
      <c r="AO609" s="169">
        <v>0</v>
      </c>
      <c r="AP609" s="163">
        <v>0</v>
      </c>
      <c r="AQ609" s="162">
        <v>0</v>
      </c>
      <c r="AR609" s="162">
        <v>0</v>
      </c>
    </row>
    <row r="610" spans="1:44" s="162" customFormat="1" ht="36" customHeight="1" x14ac:dyDescent="0.25">
      <c r="A610" s="162">
        <v>1</v>
      </c>
      <c r="B610" s="165">
        <v>53</v>
      </c>
      <c r="C610" s="155" t="s">
        <v>484</v>
      </c>
      <c r="D610" s="157">
        <v>1980</v>
      </c>
      <c r="E610" s="157"/>
      <c r="F610" s="166" t="s">
        <v>311</v>
      </c>
      <c r="G610" s="157" t="s">
        <v>344</v>
      </c>
      <c r="H610" s="157" t="s">
        <v>301</v>
      </c>
      <c r="I610" s="158">
        <v>3319.7</v>
      </c>
      <c r="J610" s="158">
        <v>3048.7</v>
      </c>
      <c r="K610" s="158">
        <v>3048.7</v>
      </c>
      <c r="L610" s="167">
        <v>147</v>
      </c>
      <c r="M610" s="157" t="s">
        <v>259</v>
      </c>
      <c r="N610" s="157" t="s">
        <v>263</v>
      </c>
      <c r="O610" s="160" t="s">
        <v>1635</v>
      </c>
      <c r="P610" s="161">
        <v>3603174.9400000004</v>
      </c>
      <c r="Q610" s="161">
        <v>0</v>
      </c>
      <c r="R610" s="161">
        <v>0</v>
      </c>
      <c r="S610" s="161">
        <v>3603174.9400000004</v>
      </c>
      <c r="T610" s="161">
        <v>1085.3917341928488</v>
      </c>
      <c r="U610" s="161">
        <v>2079.0399614422995</v>
      </c>
      <c r="V610" s="168">
        <v>2079.0399614422995</v>
      </c>
      <c r="W610" s="168">
        <f t="shared" si="101"/>
        <v>2079.0399614422995</v>
      </c>
      <c r="X610" s="168">
        <f t="shared" si="99"/>
        <v>993.64822724945066</v>
      </c>
      <c r="Y610" s="163">
        <v>0</v>
      </c>
      <c r="Z610" s="163">
        <v>0</v>
      </c>
      <c r="AA610" s="163">
        <v>0</v>
      </c>
      <c r="AB610" s="163">
        <v>0</v>
      </c>
      <c r="AC610" s="163">
        <v>0</v>
      </c>
      <c r="AD610" s="163">
        <v>0</v>
      </c>
      <c r="AE610" s="163">
        <v>0</v>
      </c>
      <c r="AF610" s="169">
        <v>0</v>
      </c>
      <c r="AG610" s="163">
        <v>774</v>
      </c>
      <c r="AH610" s="169">
        <f t="shared" ref="AH610:AH611" si="111">8917.04*AG610/I610</f>
        <v>2079.0399614422995</v>
      </c>
      <c r="AI610" s="163">
        <v>0</v>
      </c>
      <c r="AJ610" s="163">
        <v>0</v>
      </c>
      <c r="AK610" s="163">
        <v>0</v>
      </c>
      <c r="AL610" s="169">
        <v>0</v>
      </c>
      <c r="AM610" s="163">
        <v>0</v>
      </c>
      <c r="AN610" s="163">
        <v>0</v>
      </c>
      <c r="AO610" s="169">
        <v>0</v>
      </c>
      <c r="AP610" s="163">
        <v>0</v>
      </c>
      <c r="AQ610" s="162">
        <v>0</v>
      </c>
      <c r="AR610" s="162">
        <v>0</v>
      </c>
    </row>
    <row r="611" spans="1:44" s="162" customFormat="1" ht="36" customHeight="1" x14ac:dyDescent="0.25">
      <c r="A611" s="162">
        <v>1</v>
      </c>
      <c r="B611" s="165">
        <v>54</v>
      </c>
      <c r="C611" s="155" t="s">
        <v>1536</v>
      </c>
      <c r="D611" s="157">
        <v>1961</v>
      </c>
      <c r="E611" s="157"/>
      <c r="F611" s="166" t="s">
        <v>261</v>
      </c>
      <c r="G611" s="157">
        <v>4</v>
      </c>
      <c r="H611" s="157" t="s">
        <v>296</v>
      </c>
      <c r="I611" s="158">
        <v>1732.3</v>
      </c>
      <c r="J611" s="158">
        <v>1276.7</v>
      </c>
      <c r="K611" s="158">
        <v>1276.7</v>
      </c>
      <c r="L611" s="167">
        <v>59</v>
      </c>
      <c r="M611" s="157" t="s">
        <v>259</v>
      </c>
      <c r="N611" s="157" t="s">
        <v>263</v>
      </c>
      <c r="O611" s="160" t="s">
        <v>1539</v>
      </c>
      <c r="P611" s="161">
        <v>2347629.29</v>
      </c>
      <c r="Q611" s="161">
        <v>0</v>
      </c>
      <c r="R611" s="161">
        <v>0</v>
      </c>
      <c r="S611" s="161">
        <v>2347629.29</v>
      </c>
      <c r="T611" s="161">
        <v>1355.2094267736536</v>
      </c>
      <c r="U611" s="161">
        <v>2763.4948302257121</v>
      </c>
      <c r="V611" s="168">
        <v>2763.4948302257121</v>
      </c>
      <c r="W611" s="168">
        <f t="shared" si="101"/>
        <v>2763.4948302257121</v>
      </c>
      <c r="X611" s="168">
        <f t="shared" si="99"/>
        <v>1408.2854034520585</v>
      </c>
      <c r="Y611" s="163">
        <v>0</v>
      </c>
      <c r="Z611" s="163">
        <v>0</v>
      </c>
      <c r="AA611" s="163">
        <v>0</v>
      </c>
      <c r="AB611" s="163">
        <v>0</v>
      </c>
      <c r="AC611" s="163">
        <v>0</v>
      </c>
      <c r="AD611" s="163">
        <v>0</v>
      </c>
      <c r="AE611" s="163">
        <v>0</v>
      </c>
      <c r="AF611" s="169">
        <v>0</v>
      </c>
      <c r="AG611" s="163">
        <v>536.86</v>
      </c>
      <c r="AH611" s="169">
        <f t="shared" si="111"/>
        <v>2763.4948302257121</v>
      </c>
      <c r="AI611" s="163">
        <v>0</v>
      </c>
      <c r="AJ611" s="163">
        <v>0</v>
      </c>
      <c r="AK611" s="163">
        <v>0</v>
      </c>
      <c r="AL611" s="169">
        <v>0</v>
      </c>
      <c r="AM611" s="163">
        <v>0</v>
      </c>
      <c r="AN611" s="163">
        <v>0</v>
      </c>
      <c r="AO611" s="169">
        <v>0</v>
      </c>
      <c r="AP611" s="163">
        <v>0</v>
      </c>
      <c r="AQ611" s="162">
        <v>0</v>
      </c>
      <c r="AR611" s="162">
        <v>0</v>
      </c>
    </row>
    <row r="612" spans="1:44" s="162" customFormat="1" ht="36" customHeight="1" x14ac:dyDescent="0.25">
      <c r="A612" s="162">
        <v>1</v>
      </c>
      <c r="B612" s="165">
        <v>55</v>
      </c>
      <c r="C612" s="155" t="s">
        <v>488</v>
      </c>
      <c r="D612" s="157">
        <v>1981</v>
      </c>
      <c r="E612" s="157"/>
      <c r="F612" s="166" t="s">
        <v>1524</v>
      </c>
      <c r="G612" s="157" t="s">
        <v>344</v>
      </c>
      <c r="H612" s="157" t="s">
        <v>297</v>
      </c>
      <c r="I612" s="158">
        <v>855.3</v>
      </c>
      <c r="J612" s="158">
        <v>794.8</v>
      </c>
      <c r="K612" s="158">
        <v>583.6</v>
      </c>
      <c r="L612" s="167">
        <v>24</v>
      </c>
      <c r="M612" s="157" t="s">
        <v>259</v>
      </c>
      <c r="N612" s="157" t="s">
        <v>263</v>
      </c>
      <c r="O612" s="160" t="s">
        <v>341</v>
      </c>
      <c r="P612" s="161">
        <v>675883.04</v>
      </c>
      <c r="Q612" s="161">
        <v>0</v>
      </c>
      <c r="R612" s="161">
        <v>0</v>
      </c>
      <c r="S612" s="161">
        <v>675883.04</v>
      </c>
      <c r="T612" s="161">
        <v>790.22920612650546</v>
      </c>
      <c r="U612" s="161">
        <v>4229.0600000000004</v>
      </c>
      <c r="V612" s="168">
        <v>3259.66</v>
      </c>
      <c r="W612" s="168">
        <f t="shared" si="101"/>
        <v>3259.66</v>
      </c>
      <c r="X612" s="168">
        <f t="shared" si="99"/>
        <v>3438.8307938734952</v>
      </c>
      <c r="Y612" s="163">
        <v>0</v>
      </c>
      <c r="Z612" s="163">
        <v>0</v>
      </c>
      <c r="AA612" s="163">
        <v>3259.66</v>
      </c>
      <c r="AB612" s="163">
        <v>0</v>
      </c>
      <c r="AC612" s="163">
        <v>0</v>
      </c>
      <c r="AD612" s="163">
        <v>0</v>
      </c>
      <c r="AE612" s="163">
        <v>0</v>
      </c>
      <c r="AF612" s="169">
        <v>0</v>
      </c>
      <c r="AG612" s="163">
        <v>0</v>
      </c>
      <c r="AH612" s="163">
        <v>0</v>
      </c>
      <c r="AI612" s="163">
        <v>0</v>
      </c>
      <c r="AJ612" s="163">
        <v>0</v>
      </c>
      <c r="AK612" s="163">
        <v>0</v>
      </c>
      <c r="AL612" s="169">
        <v>0</v>
      </c>
      <c r="AM612" s="163">
        <v>0</v>
      </c>
      <c r="AN612" s="163">
        <v>0</v>
      </c>
      <c r="AO612" s="169">
        <v>0</v>
      </c>
      <c r="AP612" s="163">
        <v>0</v>
      </c>
      <c r="AQ612" s="162">
        <v>0</v>
      </c>
      <c r="AR612" s="162">
        <v>0</v>
      </c>
    </row>
    <row r="613" spans="1:44" s="162" customFormat="1" ht="36" customHeight="1" x14ac:dyDescent="0.25">
      <c r="A613" s="162">
        <v>1</v>
      </c>
      <c r="B613" s="165">
        <v>56</v>
      </c>
      <c r="C613" s="155" t="s">
        <v>490</v>
      </c>
      <c r="D613" s="157">
        <v>1967</v>
      </c>
      <c r="E613" s="157"/>
      <c r="F613" s="166" t="s">
        <v>261</v>
      </c>
      <c r="G613" s="157">
        <v>2</v>
      </c>
      <c r="H613" s="157" t="s">
        <v>296</v>
      </c>
      <c r="I613" s="158">
        <v>709.3</v>
      </c>
      <c r="J613" s="158">
        <v>653.29999999999995</v>
      </c>
      <c r="K613" s="158">
        <v>653.29999999999995</v>
      </c>
      <c r="L613" s="167">
        <v>36</v>
      </c>
      <c r="M613" s="157" t="s">
        <v>259</v>
      </c>
      <c r="N613" s="157" t="s">
        <v>263</v>
      </c>
      <c r="O613" s="160" t="s">
        <v>1335</v>
      </c>
      <c r="P613" s="161">
        <v>2519504.6599999997</v>
      </c>
      <c r="Q613" s="161">
        <v>0</v>
      </c>
      <c r="R613" s="161">
        <v>0</v>
      </c>
      <c r="S613" s="161">
        <v>2519504.6599999997</v>
      </c>
      <c r="T613" s="161">
        <v>3552.100183279289</v>
      </c>
      <c r="U613" s="161">
        <v>7480.8597524319757</v>
      </c>
      <c r="V613" s="168">
        <v>7480.8597524319757</v>
      </c>
      <c r="W613" s="168">
        <f t="shared" si="101"/>
        <v>7480.8597524319757</v>
      </c>
      <c r="X613" s="168">
        <f t="shared" si="99"/>
        <v>3928.7595691526867</v>
      </c>
      <c r="Y613" s="163">
        <v>0</v>
      </c>
      <c r="Z613" s="163">
        <v>0</v>
      </c>
      <c r="AA613" s="163">
        <v>0</v>
      </c>
      <c r="AB613" s="163">
        <v>0</v>
      </c>
      <c r="AC613" s="163">
        <v>0</v>
      </c>
      <c r="AD613" s="163">
        <v>0</v>
      </c>
      <c r="AE613" s="163">
        <v>0</v>
      </c>
      <c r="AF613" s="169">
        <v>0</v>
      </c>
      <c r="AG613" s="163">
        <v>595.05999999999995</v>
      </c>
      <c r="AH613" s="169">
        <f t="shared" ref="AH613:AH614" si="112">8917.04*AG613/I613</f>
        <v>7480.8597524319757</v>
      </c>
      <c r="AI613" s="163">
        <v>0</v>
      </c>
      <c r="AJ613" s="163">
        <v>0</v>
      </c>
      <c r="AK613" s="163">
        <v>0</v>
      </c>
      <c r="AL613" s="169">
        <v>0</v>
      </c>
      <c r="AM613" s="163">
        <v>0</v>
      </c>
      <c r="AN613" s="163">
        <v>0</v>
      </c>
      <c r="AO613" s="169">
        <v>0</v>
      </c>
      <c r="AP613" s="163">
        <v>0</v>
      </c>
      <c r="AQ613" s="162">
        <v>0</v>
      </c>
      <c r="AR613" s="162">
        <v>0</v>
      </c>
    </row>
    <row r="614" spans="1:44" s="162" customFormat="1" ht="36" customHeight="1" x14ac:dyDescent="0.25">
      <c r="A614" s="162">
        <v>1</v>
      </c>
      <c r="B614" s="165">
        <v>57</v>
      </c>
      <c r="C614" s="155" t="s">
        <v>513</v>
      </c>
      <c r="D614" s="157">
        <v>1988</v>
      </c>
      <c r="E614" s="157"/>
      <c r="F614" s="166" t="s">
        <v>261</v>
      </c>
      <c r="G614" s="157">
        <v>2</v>
      </c>
      <c r="H614" s="157" t="s">
        <v>296</v>
      </c>
      <c r="I614" s="158">
        <v>1063.8</v>
      </c>
      <c r="J614" s="158">
        <v>565.6</v>
      </c>
      <c r="K614" s="158">
        <v>565.6</v>
      </c>
      <c r="L614" s="167">
        <v>36</v>
      </c>
      <c r="M614" s="157" t="s">
        <v>259</v>
      </c>
      <c r="N614" s="157" t="s">
        <v>263</v>
      </c>
      <c r="O614" s="160" t="s">
        <v>1351</v>
      </c>
      <c r="P614" s="161">
        <v>1957983.6400000001</v>
      </c>
      <c r="Q614" s="161">
        <v>0</v>
      </c>
      <c r="R614" s="161">
        <v>0</v>
      </c>
      <c r="S614" s="161">
        <v>1957983.6400000001</v>
      </c>
      <c r="T614" s="161">
        <v>1840.5561571724011</v>
      </c>
      <c r="U614" s="161">
        <v>4601.8565143824035</v>
      </c>
      <c r="V614" s="168">
        <v>4601.8565143824035</v>
      </c>
      <c r="W614" s="168">
        <f t="shared" si="101"/>
        <v>4601.8565143824035</v>
      </c>
      <c r="X614" s="168">
        <f t="shared" si="99"/>
        <v>2761.3003572100024</v>
      </c>
      <c r="Y614" s="163">
        <v>0</v>
      </c>
      <c r="Z614" s="163">
        <v>0</v>
      </c>
      <c r="AA614" s="163">
        <v>0</v>
      </c>
      <c r="AB614" s="163">
        <v>0</v>
      </c>
      <c r="AC614" s="163">
        <v>0</v>
      </c>
      <c r="AD614" s="163">
        <v>0</v>
      </c>
      <c r="AE614" s="163">
        <v>0</v>
      </c>
      <c r="AF614" s="169">
        <v>0</v>
      </c>
      <c r="AG614" s="163">
        <v>549</v>
      </c>
      <c r="AH614" s="169">
        <f t="shared" si="112"/>
        <v>4601.8565143824035</v>
      </c>
      <c r="AI614" s="163">
        <v>0</v>
      </c>
      <c r="AJ614" s="163">
        <v>0</v>
      </c>
      <c r="AK614" s="163">
        <v>0</v>
      </c>
      <c r="AL614" s="169">
        <v>0</v>
      </c>
      <c r="AM614" s="163">
        <v>0</v>
      </c>
      <c r="AN614" s="163">
        <v>0</v>
      </c>
      <c r="AO614" s="169">
        <v>0</v>
      </c>
      <c r="AP614" s="163">
        <v>0</v>
      </c>
      <c r="AQ614" s="162">
        <v>0</v>
      </c>
      <c r="AR614" s="162">
        <v>0</v>
      </c>
    </row>
    <row r="615" spans="1:44" s="162" customFormat="1" ht="36" customHeight="1" x14ac:dyDescent="0.25">
      <c r="A615" s="162">
        <v>1</v>
      </c>
      <c r="B615" s="165">
        <v>58</v>
      </c>
      <c r="C615" s="155" t="s">
        <v>1327</v>
      </c>
      <c r="D615" s="157">
        <v>1960</v>
      </c>
      <c r="E615" s="157"/>
      <c r="F615" s="166" t="s">
        <v>1524</v>
      </c>
      <c r="G615" s="157" t="s">
        <v>296</v>
      </c>
      <c r="H615" s="157" t="s">
        <v>296</v>
      </c>
      <c r="I615" s="158">
        <v>678.4</v>
      </c>
      <c r="J615" s="158">
        <v>622.9</v>
      </c>
      <c r="K615" s="158">
        <v>622.9</v>
      </c>
      <c r="L615" s="167">
        <v>21</v>
      </c>
      <c r="M615" s="157" t="s">
        <v>259</v>
      </c>
      <c r="N615" s="157" t="s">
        <v>263</v>
      </c>
      <c r="O615" s="160" t="s">
        <v>342</v>
      </c>
      <c r="P615" s="161">
        <v>1597151.74</v>
      </c>
      <c r="Q615" s="161">
        <v>0</v>
      </c>
      <c r="R615" s="161">
        <v>0</v>
      </c>
      <c r="S615" s="161">
        <v>1597151.74</v>
      </c>
      <c r="T615" s="161">
        <v>2354.2920695754719</v>
      </c>
      <c r="U615" s="161">
        <v>7646.6103773584919</v>
      </c>
      <c r="V615" s="168">
        <v>7646.6103773584919</v>
      </c>
      <c r="W615" s="168">
        <f t="shared" si="101"/>
        <v>7646.6103773584919</v>
      </c>
      <c r="X615" s="168">
        <f t="shared" si="99"/>
        <v>5292.3183077830199</v>
      </c>
      <c r="Y615" s="163">
        <v>0</v>
      </c>
      <c r="Z615" s="163">
        <v>0</v>
      </c>
      <c r="AA615" s="163">
        <v>0</v>
      </c>
      <c r="AB615" s="163">
        <v>0</v>
      </c>
      <c r="AC615" s="163">
        <v>0</v>
      </c>
      <c r="AD615" s="163">
        <v>0</v>
      </c>
      <c r="AE615" s="163">
        <v>0</v>
      </c>
      <c r="AF615" s="169">
        <v>0</v>
      </c>
      <c r="AG615" s="163">
        <v>0</v>
      </c>
      <c r="AH615" s="163">
        <v>0</v>
      </c>
      <c r="AI615" s="163">
        <v>0</v>
      </c>
      <c r="AJ615" s="163">
        <v>0</v>
      </c>
      <c r="AK615" s="163">
        <v>736</v>
      </c>
      <c r="AL615" s="169">
        <f>7048.18*AK615/I615</f>
        <v>7646.6103773584919</v>
      </c>
      <c r="AM615" s="163">
        <v>0</v>
      </c>
      <c r="AN615" s="163">
        <v>0</v>
      </c>
      <c r="AO615" s="169">
        <v>0</v>
      </c>
      <c r="AP615" s="163">
        <v>0</v>
      </c>
      <c r="AQ615" s="162">
        <v>0</v>
      </c>
      <c r="AR615" s="162">
        <v>0</v>
      </c>
    </row>
    <row r="616" spans="1:44" s="162" customFormat="1" ht="36" customHeight="1" x14ac:dyDescent="0.25">
      <c r="A616" s="162">
        <v>1</v>
      </c>
      <c r="B616" s="165">
        <v>59</v>
      </c>
      <c r="C616" s="155" t="s">
        <v>1563</v>
      </c>
      <c r="D616" s="157">
        <v>1961</v>
      </c>
      <c r="E616" s="157"/>
      <c r="F616" s="166" t="s">
        <v>1524</v>
      </c>
      <c r="G616" s="157" t="s">
        <v>305</v>
      </c>
      <c r="H616" s="157" t="s">
        <v>305</v>
      </c>
      <c r="I616" s="158">
        <v>1516.8</v>
      </c>
      <c r="J616" s="158">
        <v>1516.8</v>
      </c>
      <c r="K616" s="158">
        <v>1516.8</v>
      </c>
      <c r="L616" s="167">
        <v>76</v>
      </c>
      <c r="M616" s="157" t="s">
        <v>259</v>
      </c>
      <c r="N616" s="157" t="s">
        <v>263</v>
      </c>
      <c r="O616" s="160" t="s">
        <v>2192</v>
      </c>
      <c r="P616" s="161">
        <v>3504472.23</v>
      </c>
      <c r="Q616" s="161">
        <v>0</v>
      </c>
      <c r="R616" s="161">
        <v>0</v>
      </c>
      <c r="S616" s="161">
        <v>3504472.23</v>
      </c>
      <c r="T616" s="161">
        <v>2310.4379153481013</v>
      </c>
      <c r="U616" s="161">
        <v>4815.7189388185661</v>
      </c>
      <c r="V616" s="168">
        <v>4815.7189388185661</v>
      </c>
      <c r="W616" s="168">
        <f t="shared" si="101"/>
        <v>4815.7189388185661</v>
      </c>
      <c r="X616" s="168">
        <f t="shared" si="99"/>
        <v>2505.2810234704648</v>
      </c>
      <c r="Y616" s="163">
        <v>0</v>
      </c>
      <c r="Z616" s="163">
        <v>0</v>
      </c>
      <c r="AA616" s="163">
        <v>0</v>
      </c>
      <c r="AB616" s="163">
        <v>0</v>
      </c>
      <c r="AC616" s="163">
        <v>0</v>
      </c>
      <c r="AD616" s="163">
        <v>0</v>
      </c>
      <c r="AE616" s="163">
        <v>0</v>
      </c>
      <c r="AF616" s="169">
        <v>0</v>
      </c>
      <c r="AG616" s="163">
        <v>819.16</v>
      </c>
      <c r="AH616" s="169">
        <f t="shared" ref="AH616:AH618" si="113">8917.04*AG616/I616</f>
        <v>4815.7189388185661</v>
      </c>
      <c r="AI616" s="163">
        <v>0</v>
      </c>
      <c r="AJ616" s="163">
        <v>0</v>
      </c>
      <c r="AK616" s="163">
        <v>0</v>
      </c>
      <c r="AL616" s="169">
        <v>0</v>
      </c>
      <c r="AM616" s="163">
        <v>0</v>
      </c>
      <c r="AN616" s="163">
        <v>0</v>
      </c>
      <c r="AO616" s="169">
        <v>0</v>
      </c>
      <c r="AP616" s="163">
        <v>0</v>
      </c>
      <c r="AQ616" s="162">
        <v>0</v>
      </c>
      <c r="AR616" s="162">
        <v>0</v>
      </c>
    </row>
    <row r="617" spans="1:44" s="162" customFormat="1" ht="36" customHeight="1" x14ac:dyDescent="0.25">
      <c r="A617" s="162">
        <v>1</v>
      </c>
      <c r="B617" s="165">
        <v>60</v>
      </c>
      <c r="C617" s="155" t="s">
        <v>552</v>
      </c>
      <c r="D617" s="157" t="s">
        <v>302</v>
      </c>
      <c r="E617" s="157"/>
      <c r="F617" s="166" t="s">
        <v>261</v>
      </c>
      <c r="G617" s="157" t="s">
        <v>344</v>
      </c>
      <c r="H617" s="157" t="s">
        <v>297</v>
      </c>
      <c r="I617" s="158">
        <v>658.3</v>
      </c>
      <c r="J617" s="158">
        <v>606.6</v>
      </c>
      <c r="K617" s="158">
        <v>606.6</v>
      </c>
      <c r="L617" s="167">
        <v>17</v>
      </c>
      <c r="M617" s="157" t="s">
        <v>259</v>
      </c>
      <c r="N617" s="157" t="s">
        <v>263</v>
      </c>
      <c r="O617" s="160" t="s">
        <v>1595</v>
      </c>
      <c r="P617" s="161">
        <v>867626.01</v>
      </c>
      <c r="Q617" s="161">
        <v>0</v>
      </c>
      <c r="R617" s="161">
        <v>0</v>
      </c>
      <c r="S617" s="161">
        <v>867626.01</v>
      </c>
      <c r="T617" s="161">
        <v>1317.9796597296067</v>
      </c>
      <c r="U617" s="161">
        <v>2726.0432933313086</v>
      </c>
      <c r="V617" s="168">
        <v>2726.0432933313086</v>
      </c>
      <c r="W617" s="168">
        <f t="shared" si="101"/>
        <v>2726.0432933313086</v>
      </c>
      <c r="X617" s="168">
        <f t="shared" si="99"/>
        <v>1408.0636336017019</v>
      </c>
      <c r="Y617" s="163">
        <v>0</v>
      </c>
      <c r="Z617" s="163">
        <v>0</v>
      </c>
      <c r="AA617" s="163">
        <v>0</v>
      </c>
      <c r="AB617" s="163">
        <v>0</v>
      </c>
      <c r="AC617" s="163">
        <v>0</v>
      </c>
      <c r="AD617" s="163">
        <v>0</v>
      </c>
      <c r="AE617" s="163">
        <v>0</v>
      </c>
      <c r="AF617" s="169">
        <v>0</v>
      </c>
      <c r="AG617" s="163">
        <v>201.25</v>
      </c>
      <c r="AH617" s="169">
        <f t="shared" si="113"/>
        <v>2726.0432933313086</v>
      </c>
      <c r="AI617" s="163">
        <v>0</v>
      </c>
      <c r="AJ617" s="163">
        <v>0</v>
      </c>
      <c r="AK617" s="163">
        <v>0</v>
      </c>
      <c r="AL617" s="169">
        <v>0</v>
      </c>
      <c r="AM617" s="163">
        <v>0</v>
      </c>
      <c r="AN617" s="163">
        <v>0</v>
      </c>
      <c r="AO617" s="169">
        <v>0</v>
      </c>
      <c r="AP617" s="163">
        <v>0</v>
      </c>
      <c r="AQ617" s="162">
        <v>0</v>
      </c>
      <c r="AR617" s="162">
        <v>0</v>
      </c>
    </row>
    <row r="618" spans="1:44" s="162" customFormat="1" ht="36" customHeight="1" x14ac:dyDescent="0.25">
      <c r="A618" s="162">
        <v>1</v>
      </c>
      <c r="B618" s="165">
        <v>61</v>
      </c>
      <c r="C618" s="155" t="s">
        <v>476</v>
      </c>
      <c r="D618" s="157">
        <v>1962</v>
      </c>
      <c r="E618" s="157"/>
      <c r="F618" s="166" t="s">
        <v>261</v>
      </c>
      <c r="G618" s="157">
        <v>3</v>
      </c>
      <c r="H618" s="157" t="s">
        <v>305</v>
      </c>
      <c r="I618" s="158">
        <v>2721.6</v>
      </c>
      <c r="J618" s="158">
        <v>1752.6</v>
      </c>
      <c r="K618" s="158">
        <v>1752.6</v>
      </c>
      <c r="L618" s="167">
        <v>82</v>
      </c>
      <c r="M618" s="157" t="s">
        <v>259</v>
      </c>
      <c r="N618" s="157" t="s">
        <v>263</v>
      </c>
      <c r="O618" s="160" t="s">
        <v>1274</v>
      </c>
      <c r="P618" s="161">
        <v>3422878.75</v>
      </c>
      <c r="Q618" s="161">
        <v>0</v>
      </c>
      <c r="R618" s="161">
        <v>0</v>
      </c>
      <c r="S618" s="161">
        <v>3422878.75</v>
      </c>
      <c r="T618" s="161">
        <v>1257.671498383304</v>
      </c>
      <c r="U618" s="161">
        <v>2326.2413286302176</v>
      </c>
      <c r="V618" s="168">
        <v>2326.2413286302176</v>
      </c>
      <c r="W618" s="168">
        <f t="shared" si="101"/>
        <v>2326.2413286302176</v>
      </c>
      <c r="X618" s="168">
        <f t="shared" si="99"/>
        <v>1068.5698302469136</v>
      </c>
      <c r="Y618" s="163">
        <v>0</v>
      </c>
      <c r="Z618" s="163">
        <v>0</v>
      </c>
      <c r="AA618" s="163">
        <v>0</v>
      </c>
      <c r="AB618" s="163">
        <v>0</v>
      </c>
      <c r="AC618" s="163">
        <v>0</v>
      </c>
      <c r="AD618" s="163">
        <v>0</v>
      </c>
      <c r="AE618" s="163">
        <v>0</v>
      </c>
      <c r="AF618" s="169">
        <v>0</v>
      </c>
      <c r="AG618" s="163">
        <v>710</v>
      </c>
      <c r="AH618" s="169">
        <f t="shared" si="113"/>
        <v>2326.2413286302176</v>
      </c>
      <c r="AI618" s="163">
        <v>0</v>
      </c>
      <c r="AJ618" s="163">
        <v>0</v>
      </c>
      <c r="AK618" s="163">
        <v>0</v>
      </c>
      <c r="AL618" s="169">
        <v>0</v>
      </c>
      <c r="AM618" s="163">
        <v>0</v>
      </c>
      <c r="AN618" s="163">
        <v>0</v>
      </c>
      <c r="AO618" s="169">
        <v>0</v>
      </c>
      <c r="AP618" s="163">
        <v>0</v>
      </c>
      <c r="AQ618" s="162">
        <v>0</v>
      </c>
      <c r="AR618" s="162">
        <v>0</v>
      </c>
    </row>
    <row r="619" spans="1:44" s="162" customFormat="1" ht="36" customHeight="1" x14ac:dyDescent="0.25">
      <c r="A619" s="162">
        <v>1</v>
      </c>
      <c r="B619" s="165">
        <v>62</v>
      </c>
      <c r="C619" s="155" t="s">
        <v>1059</v>
      </c>
      <c r="D619" s="157">
        <v>1974</v>
      </c>
      <c r="E619" s="157"/>
      <c r="F619" s="166" t="s">
        <v>1524</v>
      </c>
      <c r="G619" s="157" t="s">
        <v>363</v>
      </c>
      <c r="H619" s="157" t="s">
        <v>297</v>
      </c>
      <c r="I619" s="158">
        <v>865.7</v>
      </c>
      <c r="J619" s="158">
        <v>865.7</v>
      </c>
      <c r="K619" s="158">
        <v>602.4</v>
      </c>
      <c r="L619" s="167">
        <v>22</v>
      </c>
      <c r="M619" s="157" t="s">
        <v>259</v>
      </c>
      <c r="N619" s="157" t="s">
        <v>263</v>
      </c>
      <c r="O619" s="160" t="s">
        <v>341</v>
      </c>
      <c r="P619" s="161">
        <v>4249442.9799999995</v>
      </c>
      <c r="Q619" s="161">
        <v>0</v>
      </c>
      <c r="R619" s="161">
        <v>0</v>
      </c>
      <c r="S619" s="161">
        <v>4249442.9799999995</v>
      </c>
      <c r="T619" s="161">
        <v>4908.6785029455923</v>
      </c>
      <c r="U619" s="161">
        <v>9211.4021624119214</v>
      </c>
      <c r="V619" s="168">
        <v>9211.4021624119214</v>
      </c>
      <c r="W619" s="168">
        <f t="shared" si="101"/>
        <v>9211.4021624119214</v>
      </c>
      <c r="X619" s="168">
        <f t="shared" si="99"/>
        <v>4302.7236594663291</v>
      </c>
      <c r="Y619" s="163">
        <v>0</v>
      </c>
      <c r="Z619" s="163">
        <v>0</v>
      </c>
      <c r="AA619" s="163">
        <v>0</v>
      </c>
      <c r="AB619" s="163">
        <v>0</v>
      </c>
      <c r="AC619" s="163">
        <v>0</v>
      </c>
      <c r="AD619" s="163">
        <v>0</v>
      </c>
      <c r="AE619" s="163">
        <v>0</v>
      </c>
      <c r="AF619" s="169">
        <v>0</v>
      </c>
      <c r="AG619" s="163">
        <v>0</v>
      </c>
      <c r="AH619" s="163">
        <v>0</v>
      </c>
      <c r="AI619" s="163">
        <v>0</v>
      </c>
      <c r="AJ619" s="163">
        <v>0</v>
      </c>
      <c r="AK619" s="163">
        <v>1131.4000000000001</v>
      </c>
      <c r="AL619" s="169">
        <f>7048.18*AK619/I619</f>
        <v>9211.4021624119214</v>
      </c>
      <c r="AM619" s="163">
        <v>0</v>
      </c>
      <c r="AN619" s="163">
        <v>0</v>
      </c>
      <c r="AO619" s="169">
        <v>0</v>
      </c>
      <c r="AP619" s="163">
        <v>0</v>
      </c>
      <c r="AQ619" s="162">
        <v>0</v>
      </c>
      <c r="AR619" s="162">
        <v>0</v>
      </c>
    </row>
    <row r="620" spans="1:44" s="162" customFormat="1" ht="36" customHeight="1" x14ac:dyDescent="0.25">
      <c r="A620" s="162">
        <v>1</v>
      </c>
      <c r="B620" s="165">
        <v>63</v>
      </c>
      <c r="C620" s="155" t="s">
        <v>562</v>
      </c>
      <c r="D620" s="157" t="s">
        <v>303</v>
      </c>
      <c r="E620" s="157"/>
      <c r="F620" s="166" t="s">
        <v>304</v>
      </c>
      <c r="G620" s="157" t="s">
        <v>344</v>
      </c>
      <c r="H620" s="157" t="s">
        <v>305</v>
      </c>
      <c r="I620" s="158">
        <v>2249.1</v>
      </c>
      <c r="J620" s="158">
        <v>2046.7</v>
      </c>
      <c r="K620" s="158">
        <v>2046.7</v>
      </c>
      <c r="L620" s="167">
        <v>100</v>
      </c>
      <c r="M620" s="157" t="s">
        <v>259</v>
      </c>
      <c r="N620" s="157" t="s">
        <v>263</v>
      </c>
      <c r="O620" s="160" t="s">
        <v>1336</v>
      </c>
      <c r="P620" s="161">
        <v>99979.94</v>
      </c>
      <c r="Q620" s="161">
        <v>0</v>
      </c>
      <c r="R620" s="161">
        <v>0</v>
      </c>
      <c r="S620" s="161">
        <v>99979.94</v>
      </c>
      <c r="T620" s="161">
        <v>44.453310212974081</v>
      </c>
      <c r="U620" s="176">
        <v>44.453310212974081</v>
      </c>
      <c r="V620" s="168">
        <v>44.453310212974081</v>
      </c>
      <c r="W620" s="168">
        <f t="shared" si="101"/>
        <v>0</v>
      </c>
      <c r="X620" s="168">
        <f t="shared" si="99"/>
        <v>0</v>
      </c>
      <c r="Y620" s="163">
        <v>0</v>
      </c>
      <c r="Z620" s="163">
        <v>0</v>
      </c>
      <c r="AA620" s="163">
        <v>0</v>
      </c>
      <c r="AB620" s="163">
        <v>0</v>
      </c>
      <c r="AC620" s="163">
        <v>0</v>
      </c>
      <c r="AD620" s="163">
        <v>0</v>
      </c>
      <c r="AE620" s="163">
        <v>0</v>
      </c>
      <c r="AF620" s="169">
        <v>0</v>
      </c>
      <c r="AG620" s="163">
        <v>0</v>
      </c>
      <c r="AH620" s="163">
        <v>0</v>
      </c>
      <c r="AI620" s="163">
        <v>0</v>
      </c>
      <c r="AJ620" s="163">
        <v>0</v>
      </c>
      <c r="AK620" s="163">
        <v>0</v>
      </c>
      <c r="AL620" s="169">
        <v>0</v>
      </c>
      <c r="AM620" s="163">
        <v>0</v>
      </c>
      <c r="AN620" s="163">
        <v>0</v>
      </c>
      <c r="AO620" s="169">
        <v>0</v>
      </c>
      <c r="AP620" s="163">
        <v>0</v>
      </c>
      <c r="AQ620" s="162">
        <v>0</v>
      </c>
      <c r="AR620" s="162">
        <v>0</v>
      </c>
    </row>
    <row r="621" spans="1:44" s="162" customFormat="1" ht="36" customHeight="1" x14ac:dyDescent="0.25">
      <c r="A621" s="162">
        <v>1</v>
      </c>
      <c r="B621" s="165">
        <v>64</v>
      </c>
      <c r="C621" s="155" t="s">
        <v>570</v>
      </c>
      <c r="D621" s="157" t="s">
        <v>362</v>
      </c>
      <c r="E621" s="157"/>
      <c r="F621" s="166" t="s">
        <v>304</v>
      </c>
      <c r="G621" s="157" t="s">
        <v>344</v>
      </c>
      <c r="H621" s="157" t="s">
        <v>305</v>
      </c>
      <c r="I621" s="158">
        <v>2899.7</v>
      </c>
      <c r="J621" s="158">
        <v>2899.7</v>
      </c>
      <c r="K621" s="158">
        <v>2899.7</v>
      </c>
      <c r="L621" s="167">
        <v>83</v>
      </c>
      <c r="M621" s="157" t="s">
        <v>259</v>
      </c>
      <c r="N621" s="157" t="s">
        <v>263</v>
      </c>
      <c r="O621" s="160" t="s">
        <v>1034</v>
      </c>
      <c r="P621" s="161">
        <v>99986.69</v>
      </c>
      <c r="Q621" s="161">
        <v>0</v>
      </c>
      <c r="R621" s="161">
        <v>0</v>
      </c>
      <c r="S621" s="161">
        <v>99986.69</v>
      </c>
      <c r="T621" s="161">
        <v>34.481736041659488</v>
      </c>
      <c r="U621" s="176">
        <v>34.481736041659488</v>
      </c>
      <c r="V621" s="168">
        <v>34.481736041659488</v>
      </c>
      <c r="W621" s="168">
        <f t="shared" si="101"/>
        <v>0</v>
      </c>
      <c r="X621" s="168">
        <f t="shared" si="99"/>
        <v>0</v>
      </c>
      <c r="Y621" s="163">
        <v>0</v>
      </c>
      <c r="Z621" s="163">
        <v>0</v>
      </c>
      <c r="AA621" s="163">
        <v>0</v>
      </c>
      <c r="AB621" s="163">
        <v>0</v>
      </c>
      <c r="AC621" s="163">
        <v>0</v>
      </c>
      <c r="AD621" s="163">
        <v>0</v>
      </c>
      <c r="AE621" s="163">
        <v>0</v>
      </c>
      <c r="AF621" s="169">
        <v>0</v>
      </c>
      <c r="AG621" s="163">
        <v>0</v>
      </c>
      <c r="AH621" s="163">
        <v>0</v>
      </c>
      <c r="AI621" s="163">
        <v>0</v>
      </c>
      <c r="AJ621" s="163">
        <v>0</v>
      </c>
      <c r="AK621" s="163">
        <v>0</v>
      </c>
      <c r="AL621" s="169">
        <v>0</v>
      </c>
      <c r="AM621" s="163">
        <v>0</v>
      </c>
      <c r="AN621" s="163">
        <v>0</v>
      </c>
      <c r="AO621" s="169">
        <v>0</v>
      </c>
      <c r="AP621" s="163">
        <v>0</v>
      </c>
      <c r="AQ621" s="162">
        <v>0</v>
      </c>
      <c r="AR621" s="162">
        <v>0</v>
      </c>
    </row>
    <row r="622" spans="1:44" s="162" customFormat="1" ht="36" customHeight="1" x14ac:dyDescent="0.25">
      <c r="A622" s="162">
        <v>1</v>
      </c>
      <c r="B622" s="165">
        <v>65</v>
      </c>
      <c r="C622" s="155" t="s">
        <v>574</v>
      </c>
      <c r="D622" s="157" t="s">
        <v>368</v>
      </c>
      <c r="E622" s="157"/>
      <c r="F622" s="166" t="s">
        <v>304</v>
      </c>
      <c r="G622" s="157" t="s">
        <v>344</v>
      </c>
      <c r="H622" s="157" t="s">
        <v>305</v>
      </c>
      <c r="I622" s="158">
        <v>2812.6</v>
      </c>
      <c r="J622" s="158">
        <v>2039.4</v>
      </c>
      <c r="K622" s="158">
        <v>2039.4</v>
      </c>
      <c r="L622" s="167">
        <v>98</v>
      </c>
      <c r="M622" s="157" t="s">
        <v>259</v>
      </c>
      <c r="N622" s="157" t="s">
        <v>263</v>
      </c>
      <c r="O622" s="160" t="s">
        <v>1591</v>
      </c>
      <c r="P622" s="161">
        <v>99984.29</v>
      </c>
      <c r="Q622" s="161">
        <v>0</v>
      </c>
      <c r="R622" s="161">
        <v>0</v>
      </c>
      <c r="S622" s="161">
        <v>99984.29</v>
      </c>
      <c r="T622" s="161">
        <v>35.548705823792929</v>
      </c>
      <c r="U622" s="176">
        <v>35.548705823792929</v>
      </c>
      <c r="V622" s="168">
        <v>35.548705823792929</v>
      </c>
      <c r="W622" s="168">
        <f t="shared" si="101"/>
        <v>0</v>
      </c>
      <c r="X622" s="168">
        <f t="shared" ref="X622:X644" si="114">U622-T622</f>
        <v>0</v>
      </c>
      <c r="Y622" s="163">
        <v>0</v>
      </c>
      <c r="Z622" s="163">
        <v>0</v>
      </c>
      <c r="AA622" s="163">
        <v>0</v>
      </c>
      <c r="AB622" s="163">
        <v>0</v>
      </c>
      <c r="AC622" s="163">
        <v>0</v>
      </c>
      <c r="AD622" s="163">
        <v>0</v>
      </c>
      <c r="AE622" s="163">
        <v>0</v>
      </c>
      <c r="AF622" s="169">
        <v>0</v>
      </c>
      <c r="AG622" s="163">
        <v>0</v>
      </c>
      <c r="AH622" s="163">
        <v>0</v>
      </c>
      <c r="AI622" s="163">
        <v>0</v>
      </c>
      <c r="AJ622" s="163">
        <v>0</v>
      </c>
      <c r="AK622" s="163">
        <v>0</v>
      </c>
      <c r="AL622" s="169">
        <v>0</v>
      </c>
      <c r="AM622" s="163">
        <v>0</v>
      </c>
      <c r="AN622" s="163">
        <v>0</v>
      </c>
      <c r="AO622" s="169">
        <v>0</v>
      </c>
      <c r="AP622" s="163">
        <v>0</v>
      </c>
      <c r="AQ622" s="162">
        <v>0</v>
      </c>
      <c r="AR622" s="162">
        <v>0</v>
      </c>
    </row>
    <row r="623" spans="1:44" s="162" customFormat="1" ht="36" customHeight="1" x14ac:dyDescent="0.25">
      <c r="A623" s="162">
        <v>1</v>
      </c>
      <c r="B623" s="165">
        <v>66</v>
      </c>
      <c r="C623" s="155" t="s">
        <v>580</v>
      </c>
      <c r="D623" s="157" t="s">
        <v>316</v>
      </c>
      <c r="E623" s="157"/>
      <c r="F623" s="166" t="s">
        <v>304</v>
      </c>
      <c r="G623" s="157" t="s">
        <v>344</v>
      </c>
      <c r="H623" s="157" t="s">
        <v>301</v>
      </c>
      <c r="I623" s="158">
        <v>4424.1000000000004</v>
      </c>
      <c r="J623" s="158">
        <v>3136.3</v>
      </c>
      <c r="K623" s="158">
        <v>3136.3</v>
      </c>
      <c r="L623" s="167">
        <v>144</v>
      </c>
      <c r="M623" s="157" t="s">
        <v>259</v>
      </c>
      <c r="N623" s="157" t="s">
        <v>263</v>
      </c>
      <c r="O623" s="160" t="s">
        <v>1036</v>
      </c>
      <c r="P623" s="161">
        <v>3411032.71</v>
      </c>
      <c r="Q623" s="161">
        <v>0</v>
      </c>
      <c r="R623" s="161">
        <v>0</v>
      </c>
      <c r="S623" s="161">
        <v>3411032.71</v>
      </c>
      <c r="T623" s="161">
        <v>771.01166564951052</v>
      </c>
      <c r="U623" s="161">
        <v>1549.9658145159467</v>
      </c>
      <c r="V623" s="168">
        <v>1549.9658145159467</v>
      </c>
      <c r="W623" s="168">
        <f t="shared" ref="W623:W644" si="115">Y623+Z623+AA623+AB623+AC623+AF623+AH623+AJ623+AL623+AN623+AO623+AP623+AQ623+AR623</f>
        <v>1549.9658145159467</v>
      </c>
      <c r="X623" s="168">
        <f t="shared" si="114"/>
        <v>778.95414886643619</v>
      </c>
      <c r="Y623" s="163">
        <v>0</v>
      </c>
      <c r="Z623" s="163">
        <v>0</v>
      </c>
      <c r="AA623" s="163">
        <v>0</v>
      </c>
      <c r="AB623" s="163">
        <v>0</v>
      </c>
      <c r="AC623" s="163">
        <v>0</v>
      </c>
      <c r="AD623" s="163">
        <v>0</v>
      </c>
      <c r="AE623" s="163">
        <v>0</v>
      </c>
      <c r="AF623" s="169">
        <v>0</v>
      </c>
      <c r="AG623" s="163">
        <v>769</v>
      </c>
      <c r="AH623" s="169">
        <f>8917.04*AG623/I623</f>
        <v>1549.9658145159467</v>
      </c>
      <c r="AI623" s="163">
        <v>0</v>
      </c>
      <c r="AJ623" s="163">
        <v>0</v>
      </c>
      <c r="AK623" s="163">
        <v>0</v>
      </c>
      <c r="AL623" s="169">
        <v>0</v>
      </c>
      <c r="AM623" s="163">
        <v>0</v>
      </c>
      <c r="AN623" s="163">
        <v>0</v>
      </c>
      <c r="AO623" s="169">
        <v>0</v>
      </c>
      <c r="AP623" s="163">
        <v>0</v>
      </c>
      <c r="AQ623" s="162">
        <v>0</v>
      </c>
      <c r="AR623" s="162">
        <v>0</v>
      </c>
    </row>
    <row r="624" spans="1:44" s="162" customFormat="1" ht="36" customHeight="1" x14ac:dyDescent="0.25">
      <c r="A624" s="162">
        <v>1</v>
      </c>
      <c r="B624" s="165">
        <v>67</v>
      </c>
      <c r="C624" s="155" t="s">
        <v>567</v>
      </c>
      <c r="D624" s="157" t="s">
        <v>367</v>
      </c>
      <c r="E624" s="157"/>
      <c r="F624" s="166" t="s">
        <v>261</v>
      </c>
      <c r="G624" s="157" t="s">
        <v>2189</v>
      </c>
      <c r="H624" s="157" t="s">
        <v>297</v>
      </c>
      <c r="I624" s="158">
        <v>1800.4</v>
      </c>
      <c r="J624" s="158">
        <v>1058.3</v>
      </c>
      <c r="K624" s="158">
        <v>1043.0999999999999</v>
      </c>
      <c r="L624" s="167">
        <v>51</v>
      </c>
      <c r="M624" s="157" t="s">
        <v>259</v>
      </c>
      <c r="N624" s="157" t="s">
        <v>263</v>
      </c>
      <c r="O624" s="160" t="s">
        <v>1593</v>
      </c>
      <c r="P624" s="161">
        <v>1917933.12</v>
      </c>
      <c r="Q624" s="161">
        <v>0</v>
      </c>
      <c r="R624" s="161">
        <v>0</v>
      </c>
      <c r="S624" s="161">
        <v>1917933.12</v>
      </c>
      <c r="T624" s="161">
        <v>1065.2816707398356</v>
      </c>
      <c r="U624" s="161">
        <v>4653.165963119307</v>
      </c>
      <c r="V624" s="168">
        <v>1320.5732059542324</v>
      </c>
      <c r="W624" s="168">
        <f t="shared" si="115"/>
        <v>1320.5732059542324</v>
      </c>
      <c r="X624" s="168">
        <f t="shared" si="114"/>
        <v>3587.8842923794714</v>
      </c>
      <c r="Y624" s="163">
        <v>0</v>
      </c>
      <c r="Z624" s="163">
        <v>0</v>
      </c>
      <c r="AA624" s="163">
        <v>0</v>
      </c>
      <c r="AB624" s="163">
        <v>0</v>
      </c>
      <c r="AC624" s="163">
        <v>0</v>
      </c>
      <c r="AD624" s="163">
        <v>0</v>
      </c>
      <c r="AE624" s="163">
        <v>1</v>
      </c>
      <c r="AF624" s="169">
        <f>2377560*AE624/I624</f>
        <v>1320.5732059542324</v>
      </c>
      <c r="AG624" s="163">
        <v>0</v>
      </c>
      <c r="AH624" s="163">
        <v>0</v>
      </c>
      <c r="AI624" s="163">
        <v>0</v>
      </c>
      <c r="AJ624" s="163">
        <v>0</v>
      </c>
      <c r="AK624" s="163">
        <v>0</v>
      </c>
      <c r="AL624" s="169">
        <v>0</v>
      </c>
      <c r="AM624" s="163">
        <v>0</v>
      </c>
      <c r="AN624" s="163">
        <v>0</v>
      </c>
      <c r="AO624" s="169">
        <v>0</v>
      </c>
      <c r="AP624" s="163">
        <v>0</v>
      </c>
      <c r="AQ624" s="162">
        <v>0</v>
      </c>
      <c r="AR624" s="162">
        <v>0</v>
      </c>
    </row>
    <row r="625" spans="1:44" s="162" customFormat="1" ht="36" customHeight="1" x14ac:dyDescent="0.25">
      <c r="A625" s="162">
        <v>1</v>
      </c>
      <c r="B625" s="165">
        <v>68</v>
      </c>
      <c r="C625" s="155" t="s">
        <v>764</v>
      </c>
      <c r="D625" s="157">
        <v>1963</v>
      </c>
      <c r="E625" s="157"/>
      <c r="F625" s="166" t="s">
        <v>1524</v>
      </c>
      <c r="G625" s="157" t="s">
        <v>296</v>
      </c>
      <c r="H625" s="157" t="s">
        <v>297</v>
      </c>
      <c r="I625" s="158">
        <v>316.5</v>
      </c>
      <c r="J625" s="158">
        <v>207.1</v>
      </c>
      <c r="K625" s="158">
        <v>207.1</v>
      </c>
      <c r="L625" s="167">
        <v>24</v>
      </c>
      <c r="M625" s="157" t="s">
        <v>259</v>
      </c>
      <c r="N625" s="157" t="s">
        <v>263</v>
      </c>
      <c r="O625" s="160" t="s">
        <v>2192</v>
      </c>
      <c r="P625" s="161">
        <v>1125497.8499999999</v>
      </c>
      <c r="Q625" s="161">
        <v>0</v>
      </c>
      <c r="R625" s="161">
        <v>0</v>
      </c>
      <c r="S625" s="161">
        <v>1125497.8499999999</v>
      </c>
      <c r="T625" s="161">
        <v>3556.0753554502367</v>
      </c>
      <c r="U625" s="161">
        <v>8739.544417061612</v>
      </c>
      <c r="V625" s="168">
        <v>8739.544417061612</v>
      </c>
      <c r="W625" s="168">
        <f t="shared" si="115"/>
        <v>8739.544417061612</v>
      </c>
      <c r="X625" s="168">
        <f t="shared" si="114"/>
        <v>5183.4690616113749</v>
      </c>
      <c r="Y625" s="163">
        <v>0</v>
      </c>
      <c r="Z625" s="163">
        <v>0</v>
      </c>
      <c r="AA625" s="163">
        <v>0</v>
      </c>
      <c r="AB625" s="163">
        <v>0</v>
      </c>
      <c r="AC625" s="163">
        <v>0</v>
      </c>
      <c r="AD625" s="163">
        <v>0</v>
      </c>
      <c r="AE625" s="163">
        <v>0</v>
      </c>
      <c r="AF625" s="169">
        <v>0</v>
      </c>
      <c r="AG625" s="163">
        <v>310.2</v>
      </c>
      <c r="AH625" s="169">
        <f>8917.04*AG625/I625</f>
        <v>8739.544417061612</v>
      </c>
      <c r="AI625" s="163">
        <v>0</v>
      </c>
      <c r="AJ625" s="163">
        <v>0</v>
      </c>
      <c r="AK625" s="163">
        <v>0</v>
      </c>
      <c r="AL625" s="169">
        <v>0</v>
      </c>
      <c r="AM625" s="163">
        <v>0</v>
      </c>
      <c r="AN625" s="163">
        <v>0</v>
      </c>
      <c r="AO625" s="169">
        <v>0</v>
      </c>
      <c r="AP625" s="163">
        <v>0</v>
      </c>
      <c r="AQ625" s="162">
        <v>0</v>
      </c>
      <c r="AR625" s="162">
        <v>0</v>
      </c>
    </row>
    <row r="626" spans="1:44" s="162" customFormat="1" ht="36" customHeight="1" x14ac:dyDescent="0.25">
      <c r="A626" s="162">
        <v>1</v>
      </c>
      <c r="B626" s="165">
        <v>69</v>
      </c>
      <c r="C626" s="155" t="s">
        <v>556</v>
      </c>
      <c r="D626" s="157" t="s">
        <v>362</v>
      </c>
      <c r="E626" s="157"/>
      <c r="F626" s="166" t="s">
        <v>304</v>
      </c>
      <c r="G626" s="157" t="s">
        <v>344</v>
      </c>
      <c r="H626" s="157" t="s">
        <v>301</v>
      </c>
      <c r="I626" s="158">
        <v>4042.4</v>
      </c>
      <c r="J626" s="158">
        <v>3045.4</v>
      </c>
      <c r="K626" s="158">
        <v>2978.7</v>
      </c>
      <c r="L626" s="167">
        <v>118</v>
      </c>
      <c r="M626" s="157" t="s">
        <v>259</v>
      </c>
      <c r="N626" s="157" t="s">
        <v>263</v>
      </c>
      <c r="O626" s="160" t="s">
        <v>1274</v>
      </c>
      <c r="P626" s="161">
        <v>125774.71</v>
      </c>
      <c r="Q626" s="161">
        <v>0</v>
      </c>
      <c r="R626" s="161">
        <v>0</v>
      </c>
      <c r="S626" s="161">
        <v>125774.71</v>
      </c>
      <c r="T626" s="161">
        <v>31.113870472986346</v>
      </c>
      <c r="U626" s="176">
        <v>31.113870472986346</v>
      </c>
      <c r="V626" s="168">
        <v>31.113746784088661</v>
      </c>
      <c r="W626" s="168">
        <f t="shared" si="115"/>
        <v>0</v>
      </c>
      <c r="X626" s="168">
        <f t="shared" si="114"/>
        <v>0</v>
      </c>
      <c r="Y626" s="163">
        <v>0</v>
      </c>
      <c r="Z626" s="163">
        <v>0</v>
      </c>
      <c r="AA626" s="163">
        <v>0</v>
      </c>
      <c r="AB626" s="163">
        <v>0</v>
      </c>
      <c r="AC626" s="163">
        <v>0</v>
      </c>
      <c r="AD626" s="163">
        <v>0</v>
      </c>
      <c r="AE626" s="163">
        <v>0</v>
      </c>
      <c r="AF626" s="169">
        <v>0</v>
      </c>
      <c r="AG626" s="163">
        <v>0</v>
      </c>
      <c r="AH626" s="163">
        <v>0</v>
      </c>
      <c r="AI626" s="163">
        <v>0</v>
      </c>
      <c r="AJ626" s="163">
        <v>0</v>
      </c>
      <c r="AK626" s="163">
        <v>0</v>
      </c>
      <c r="AL626" s="169">
        <v>0</v>
      </c>
      <c r="AM626" s="163">
        <v>0</v>
      </c>
      <c r="AN626" s="163">
        <v>0</v>
      </c>
      <c r="AO626" s="169">
        <v>0</v>
      </c>
      <c r="AP626" s="163">
        <v>0</v>
      </c>
      <c r="AQ626" s="162">
        <v>0</v>
      </c>
      <c r="AR626" s="162">
        <v>0</v>
      </c>
    </row>
    <row r="627" spans="1:44" s="162" customFormat="1" ht="36" customHeight="1" x14ac:dyDescent="0.25">
      <c r="A627" s="162">
        <v>1</v>
      </c>
      <c r="B627" s="165">
        <v>70</v>
      </c>
      <c r="C627" s="155" t="s">
        <v>2391</v>
      </c>
      <c r="D627" s="157">
        <v>1975</v>
      </c>
      <c r="E627" s="157"/>
      <c r="F627" s="166" t="s">
        <v>311</v>
      </c>
      <c r="G627" s="157">
        <v>5</v>
      </c>
      <c r="H627" s="157">
        <v>4</v>
      </c>
      <c r="I627" s="158">
        <v>4051.1</v>
      </c>
      <c r="J627" s="158">
        <v>3064</v>
      </c>
      <c r="K627" s="158">
        <v>2752.8</v>
      </c>
      <c r="L627" s="167">
        <v>143</v>
      </c>
      <c r="M627" s="157" t="s">
        <v>259</v>
      </c>
      <c r="N627" s="157" t="s">
        <v>263</v>
      </c>
      <c r="O627" s="160" t="s">
        <v>1274</v>
      </c>
      <c r="P627" s="161">
        <v>125989.02</v>
      </c>
      <c r="Q627" s="161">
        <v>0</v>
      </c>
      <c r="R627" s="161">
        <v>0</v>
      </c>
      <c r="S627" s="161">
        <v>125989.02</v>
      </c>
      <c r="T627" s="161">
        <v>31.099953099158256</v>
      </c>
      <c r="U627" s="176">
        <v>31.099953099158256</v>
      </c>
      <c r="V627" s="168">
        <v>31.099953099158256</v>
      </c>
      <c r="W627" s="168">
        <f t="shared" si="115"/>
        <v>0</v>
      </c>
      <c r="X627" s="168">
        <f t="shared" si="114"/>
        <v>0</v>
      </c>
      <c r="Y627" s="163">
        <v>0</v>
      </c>
      <c r="Z627" s="163">
        <v>0</v>
      </c>
      <c r="AA627" s="163">
        <v>0</v>
      </c>
      <c r="AB627" s="163">
        <v>0</v>
      </c>
      <c r="AC627" s="163">
        <v>0</v>
      </c>
      <c r="AD627" s="163">
        <v>0</v>
      </c>
      <c r="AE627" s="163">
        <v>0</v>
      </c>
      <c r="AF627" s="169">
        <v>0</v>
      </c>
      <c r="AG627" s="163">
        <v>0</v>
      </c>
      <c r="AH627" s="163">
        <v>0</v>
      </c>
      <c r="AI627" s="163">
        <v>0</v>
      </c>
      <c r="AJ627" s="163">
        <v>0</v>
      </c>
      <c r="AK627" s="163">
        <v>0</v>
      </c>
      <c r="AL627" s="169">
        <v>0</v>
      </c>
      <c r="AM627" s="163">
        <v>0</v>
      </c>
      <c r="AN627" s="163">
        <v>0</v>
      </c>
      <c r="AO627" s="169">
        <v>0</v>
      </c>
      <c r="AP627" s="163">
        <v>0</v>
      </c>
      <c r="AQ627" s="162">
        <v>0</v>
      </c>
      <c r="AR627" s="162">
        <v>0</v>
      </c>
    </row>
    <row r="628" spans="1:44" s="162" customFormat="1" ht="36" customHeight="1" x14ac:dyDescent="0.25">
      <c r="A628" s="162">
        <v>1</v>
      </c>
      <c r="B628" s="165">
        <v>71</v>
      </c>
      <c r="C628" s="155" t="s">
        <v>2381</v>
      </c>
      <c r="D628" s="157">
        <v>1956</v>
      </c>
      <c r="E628" s="157"/>
      <c r="F628" s="166" t="s">
        <v>261</v>
      </c>
      <c r="G628" s="157">
        <v>2</v>
      </c>
      <c r="H628" s="157">
        <v>1</v>
      </c>
      <c r="I628" s="158">
        <v>515.9</v>
      </c>
      <c r="J628" s="158">
        <v>418.9</v>
      </c>
      <c r="K628" s="158">
        <v>419.9</v>
      </c>
      <c r="L628" s="167">
        <v>57</v>
      </c>
      <c r="M628" s="157" t="s">
        <v>259</v>
      </c>
      <c r="N628" s="157" t="s">
        <v>263</v>
      </c>
      <c r="O628" s="160" t="s">
        <v>1335</v>
      </c>
      <c r="P628" s="161">
        <v>1692196.67</v>
      </c>
      <c r="Q628" s="161">
        <v>0</v>
      </c>
      <c r="R628" s="161">
        <v>0</v>
      </c>
      <c r="S628" s="161">
        <v>1692196.67</v>
      </c>
      <c r="T628" s="161">
        <v>3280.0865865477804</v>
      </c>
      <c r="U628" s="161">
        <v>11639.948362085677</v>
      </c>
      <c r="V628" s="168">
        <f>W628</f>
        <v>11639.948362085677</v>
      </c>
      <c r="W628" s="168">
        <f t="shared" si="115"/>
        <v>11639.948362085677</v>
      </c>
      <c r="X628" s="168">
        <f t="shared" si="114"/>
        <v>8359.8617755378964</v>
      </c>
      <c r="Y628" s="163">
        <v>0</v>
      </c>
      <c r="Z628" s="163">
        <v>0</v>
      </c>
      <c r="AA628" s="163">
        <v>0</v>
      </c>
      <c r="AB628" s="163">
        <v>0</v>
      </c>
      <c r="AC628" s="163">
        <v>0</v>
      </c>
      <c r="AD628" s="163">
        <v>0</v>
      </c>
      <c r="AE628" s="163">
        <v>0</v>
      </c>
      <c r="AF628" s="169">
        <v>0</v>
      </c>
      <c r="AG628" s="163">
        <v>0</v>
      </c>
      <c r="AH628" s="163">
        <v>0</v>
      </c>
      <c r="AI628" s="163">
        <v>0</v>
      </c>
      <c r="AJ628" s="163">
        <v>0</v>
      </c>
      <c r="AK628" s="163">
        <v>852</v>
      </c>
      <c r="AL628" s="169">
        <f>7048.18*AK628/I628</f>
        <v>11639.948362085677</v>
      </c>
      <c r="AM628" s="163">
        <v>0</v>
      </c>
      <c r="AN628" s="163">
        <v>0</v>
      </c>
      <c r="AO628" s="169">
        <v>0</v>
      </c>
      <c r="AP628" s="163">
        <v>0</v>
      </c>
      <c r="AQ628" s="162">
        <v>0</v>
      </c>
      <c r="AR628" s="162">
        <v>0</v>
      </c>
    </row>
    <row r="629" spans="1:44" s="162" customFormat="1" ht="36" customHeight="1" x14ac:dyDescent="0.25">
      <c r="A629" s="162">
        <v>1</v>
      </c>
      <c r="B629" s="165">
        <v>72</v>
      </c>
      <c r="C629" s="155" t="s">
        <v>566</v>
      </c>
      <c r="D629" s="157" t="s">
        <v>366</v>
      </c>
      <c r="E629" s="157"/>
      <c r="F629" s="166" t="s">
        <v>304</v>
      </c>
      <c r="G629" s="157" t="s">
        <v>344</v>
      </c>
      <c r="H629" s="157" t="s">
        <v>301</v>
      </c>
      <c r="I629" s="158">
        <v>3861</v>
      </c>
      <c r="J629" s="158">
        <v>3552.1</v>
      </c>
      <c r="K629" s="158">
        <v>3552.1</v>
      </c>
      <c r="L629" s="167">
        <v>165</v>
      </c>
      <c r="M629" s="157" t="s">
        <v>259</v>
      </c>
      <c r="N629" s="157" t="s">
        <v>263</v>
      </c>
      <c r="O629" s="160" t="s">
        <v>1034</v>
      </c>
      <c r="P629" s="161">
        <v>88243.199999999997</v>
      </c>
      <c r="Q629" s="161">
        <v>0</v>
      </c>
      <c r="R629" s="161">
        <v>0</v>
      </c>
      <c r="S629" s="161">
        <v>88243.199999999997</v>
      </c>
      <c r="T629" s="161">
        <v>22.855011655011655</v>
      </c>
      <c r="U629" s="161">
        <v>22.855011655011655</v>
      </c>
      <c r="V629" s="168">
        <v>22.855011655011655</v>
      </c>
      <c r="W629" s="168">
        <f t="shared" si="115"/>
        <v>0</v>
      </c>
      <c r="X629" s="168">
        <f t="shared" si="114"/>
        <v>0</v>
      </c>
      <c r="Y629" s="163">
        <v>0</v>
      </c>
      <c r="Z629" s="163">
        <v>0</v>
      </c>
      <c r="AA629" s="163">
        <v>0</v>
      </c>
      <c r="AB629" s="163">
        <v>0</v>
      </c>
      <c r="AC629" s="163">
        <v>0</v>
      </c>
      <c r="AD629" s="163">
        <v>0</v>
      </c>
      <c r="AE629" s="163">
        <v>0</v>
      </c>
      <c r="AF629" s="169">
        <v>0</v>
      </c>
      <c r="AG629" s="163">
        <v>0</v>
      </c>
      <c r="AH629" s="163">
        <v>0</v>
      </c>
      <c r="AI629" s="163">
        <v>0</v>
      </c>
      <c r="AJ629" s="163">
        <v>0</v>
      </c>
      <c r="AK629" s="163">
        <v>0</v>
      </c>
      <c r="AL629" s="169">
        <v>0</v>
      </c>
      <c r="AM629" s="163">
        <v>0</v>
      </c>
      <c r="AN629" s="163">
        <v>0</v>
      </c>
      <c r="AO629" s="169">
        <v>0</v>
      </c>
      <c r="AP629" s="163">
        <v>0</v>
      </c>
      <c r="AQ629" s="162">
        <v>0</v>
      </c>
      <c r="AR629" s="162">
        <v>0</v>
      </c>
    </row>
    <row r="630" spans="1:44" s="162" customFormat="1" ht="31.5" customHeight="1" x14ac:dyDescent="0.25">
      <c r="A630" s="162">
        <v>1</v>
      </c>
      <c r="B630" s="165">
        <v>73</v>
      </c>
      <c r="C630" s="155" t="s">
        <v>582</v>
      </c>
      <c r="D630" s="157" t="s">
        <v>362</v>
      </c>
      <c r="E630" s="157"/>
      <c r="F630" s="166" t="s">
        <v>304</v>
      </c>
      <c r="G630" s="157" t="s">
        <v>344</v>
      </c>
      <c r="H630" s="157" t="s">
        <v>344</v>
      </c>
      <c r="I630" s="158">
        <v>5067.1000000000004</v>
      </c>
      <c r="J630" s="158">
        <v>3815.6</v>
      </c>
      <c r="K630" s="158">
        <v>3768.9</v>
      </c>
      <c r="L630" s="167">
        <v>163</v>
      </c>
      <c r="M630" s="157" t="s">
        <v>259</v>
      </c>
      <c r="N630" s="157" t="s">
        <v>263</v>
      </c>
      <c r="O630" s="160" t="s">
        <v>1274</v>
      </c>
      <c r="P630" s="161">
        <v>88240.52</v>
      </c>
      <c r="Q630" s="161">
        <v>0</v>
      </c>
      <c r="R630" s="161">
        <v>0</v>
      </c>
      <c r="S630" s="161">
        <v>88240.52</v>
      </c>
      <c r="T630" s="161">
        <v>17.414402715557223</v>
      </c>
      <c r="U630" s="161">
        <v>17.414402715557223</v>
      </c>
      <c r="V630" s="168">
        <v>17.414402715557223</v>
      </c>
      <c r="W630" s="168">
        <f t="shared" si="115"/>
        <v>0</v>
      </c>
      <c r="X630" s="168">
        <f t="shared" si="114"/>
        <v>0</v>
      </c>
      <c r="Y630" s="163">
        <v>0</v>
      </c>
      <c r="Z630" s="163">
        <v>0</v>
      </c>
      <c r="AA630" s="163">
        <v>0</v>
      </c>
      <c r="AB630" s="163">
        <v>0</v>
      </c>
      <c r="AC630" s="163">
        <v>0</v>
      </c>
      <c r="AD630" s="163">
        <v>0</v>
      </c>
      <c r="AE630" s="163">
        <v>0</v>
      </c>
      <c r="AF630" s="169">
        <v>0</v>
      </c>
      <c r="AG630" s="163">
        <v>0</v>
      </c>
      <c r="AH630" s="163">
        <v>0</v>
      </c>
      <c r="AI630" s="163">
        <v>0</v>
      </c>
      <c r="AJ630" s="163">
        <v>0</v>
      </c>
      <c r="AK630" s="163">
        <v>0</v>
      </c>
      <c r="AL630" s="169">
        <v>0</v>
      </c>
      <c r="AM630" s="163">
        <v>0</v>
      </c>
      <c r="AN630" s="163">
        <v>0</v>
      </c>
      <c r="AO630" s="169">
        <v>0</v>
      </c>
      <c r="AP630" s="163">
        <v>0</v>
      </c>
      <c r="AQ630" s="162">
        <v>0</v>
      </c>
      <c r="AR630" s="162">
        <v>0</v>
      </c>
    </row>
    <row r="631" spans="1:44" s="162" customFormat="1" ht="36" customHeight="1" x14ac:dyDescent="0.25">
      <c r="A631" s="162">
        <v>1</v>
      </c>
      <c r="B631" s="165">
        <v>74</v>
      </c>
      <c r="C631" s="155" t="s">
        <v>1029</v>
      </c>
      <c r="D631" s="157">
        <v>1994</v>
      </c>
      <c r="E631" s="157"/>
      <c r="F631" s="166" t="s">
        <v>261</v>
      </c>
      <c r="G631" s="157">
        <v>9</v>
      </c>
      <c r="H631" s="157" t="s">
        <v>363</v>
      </c>
      <c r="I631" s="158">
        <v>11615.7</v>
      </c>
      <c r="J631" s="158">
        <v>9319.2999999999993</v>
      </c>
      <c r="K631" s="158">
        <v>5667.8</v>
      </c>
      <c r="L631" s="167">
        <v>441</v>
      </c>
      <c r="M631" s="157" t="s">
        <v>259</v>
      </c>
      <c r="N631" s="157" t="s">
        <v>263</v>
      </c>
      <c r="O631" s="160" t="s">
        <v>1036</v>
      </c>
      <c r="P631" s="161">
        <v>75248.2</v>
      </c>
      <c r="Q631" s="161">
        <v>0</v>
      </c>
      <c r="R631" s="161">
        <v>0</v>
      </c>
      <c r="S631" s="161">
        <v>75248.2</v>
      </c>
      <c r="T631" s="161">
        <v>6.4781459576263156</v>
      </c>
      <c r="U631" s="176">
        <v>6.4781459576263156</v>
      </c>
      <c r="V631" s="168">
        <v>6.4781459576263156</v>
      </c>
      <c r="W631" s="168">
        <f t="shared" si="115"/>
        <v>0</v>
      </c>
      <c r="X631" s="168">
        <f t="shared" si="114"/>
        <v>0</v>
      </c>
      <c r="Y631" s="163">
        <v>0</v>
      </c>
      <c r="Z631" s="163">
        <v>0</v>
      </c>
      <c r="AA631" s="163">
        <v>0</v>
      </c>
      <c r="AB631" s="163">
        <v>0</v>
      </c>
      <c r="AC631" s="163">
        <v>0</v>
      </c>
      <c r="AD631" s="163">
        <v>0</v>
      </c>
      <c r="AE631" s="163">
        <v>0</v>
      </c>
      <c r="AF631" s="169">
        <v>0</v>
      </c>
      <c r="AG631" s="163">
        <v>0</v>
      </c>
      <c r="AH631" s="163">
        <v>0</v>
      </c>
      <c r="AI631" s="163">
        <v>0</v>
      </c>
      <c r="AJ631" s="163">
        <v>0</v>
      </c>
      <c r="AK631" s="163">
        <v>0</v>
      </c>
      <c r="AL631" s="169">
        <v>0</v>
      </c>
      <c r="AM631" s="163">
        <v>0</v>
      </c>
      <c r="AN631" s="163">
        <v>0</v>
      </c>
      <c r="AO631" s="169">
        <v>0</v>
      </c>
      <c r="AP631" s="163">
        <v>0</v>
      </c>
      <c r="AQ631" s="162">
        <v>0</v>
      </c>
      <c r="AR631" s="162">
        <v>0</v>
      </c>
    </row>
    <row r="632" spans="1:44" s="162" customFormat="1" ht="36" customHeight="1" x14ac:dyDescent="0.25">
      <c r="A632" s="162">
        <v>1</v>
      </c>
      <c r="B632" s="165">
        <v>75</v>
      </c>
      <c r="C632" s="155" t="s">
        <v>572</v>
      </c>
      <c r="D632" s="157" t="s">
        <v>354</v>
      </c>
      <c r="E632" s="157"/>
      <c r="F632" s="166" t="s">
        <v>261</v>
      </c>
      <c r="G632" s="157" t="s">
        <v>344</v>
      </c>
      <c r="H632" s="157" t="s">
        <v>305</v>
      </c>
      <c r="I632" s="158">
        <v>2923.9</v>
      </c>
      <c r="J632" s="158">
        <v>2704.4</v>
      </c>
      <c r="K632" s="158">
        <v>1930.7</v>
      </c>
      <c r="L632" s="167">
        <v>125</v>
      </c>
      <c r="M632" s="157" t="s">
        <v>259</v>
      </c>
      <c r="N632" s="157" t="s">
        <v>263</v>
      </c>
      <c r="O632" s="160" t="s">
        <v>1596</v>
      </c>
      <c r="P632" s="161">
        <v>186705.81</v>
      </c>
      <c r="Q632" s="161">
        <v>0</v>
      </c>
      <c r="R632" s="161">
        <v>0</v>
      </c>
      <c r="S632" s="161">
        <v>186705.81</v>
      </c>
      <c r="T632" s="161">
        <v>63.855060022572587</v>
      </c>
      <c r="U632" s="176">
        <v>63.855060022572587</v>
      </c>
      <c r="V632" s="168">
        <v>76.626071343069185</v>
      </c>
      <c r="W632" s="168">
        <f t="shared" si="115"/>
        <v>0</v>
      </c>
      <c r="X632" s="168">
        <f t="shared" si="114"/>
        <v>0</v>
      </c>
      <c r="Y632" s="163">
        <v>0</v>
      </c>
      <c r="Z632" s="163">
        <v>0</v>
      </c>
      <c r="AA632" s="163">
        <v>0</v>
      </c>
      <c r="AB632" s="163">
        <v>0</v>
      </c>
      <c r="AC632" s="163">
        <v>0</v>
      </c>
      <c r="AD632" s="163">
        <v>0</v>
      </c>
      <c r="AE632" s="163">
        <v>0</v>
      </c>
      <c r="AF632" s="169">
        <v>0</v>
      </c>
      <c r="AG632" s="163">
        <v>0</v>
      </c>
      <c r="AH632" s="163">
        <v>0</v>
      </c>
      <c r="AI632" s="163">
        <v>0</v>
      </c>
      <c r="AJ632" s="163">
        <v>0</v>
      </c>
      <c r="AK632" s="163">
        <v>0</v>
      </c>
      <c r="AL632" s="169">
        <v>0</v>
      </c>
      <c r="AM632" s="163">
        <v>0</v>
      </c>
      <c r="AN632" s="163">
        <v>0</v>
      </c>
      <c r="AO632" s="169">
        <v>0</v>
      </c>
      <c r="AP632" s="163">
        <v>0</v>
      </c>
      <c r="AQ632" s="162">
        <v>0</v>
      </c>
      <c r="AR632" s="162">
        <v>0</v>
      </c>
    </row>
    <row r="633" spans="1:44" s="162" customFormat="1" ht="36" customHeight="1" x14ac:dyDescent="0.25">
      <c r="A633" s="162">
        <v>1</v>
      </c>
      <c r="B633" s="165">
        <v>76</v>
      </c>
      <c r="C633" s="155" t="s">
        <v>573</v>
      </c>
      <c r="D633" s="157">
        <v>1963</v>
      </c>
      <c r="E633" s="157"/>
      <c r="F633" s="166" t="s">
        <v>261</v>
      </c>
      <c r="G633" s="157">
        <v>5</v>
      </c>
      <c r="H633" s="157" t="s">
        <v>296</v>
      </c>
      <c r="I633" s="158">
        <v>1703.9</v>
      </c>
      <c r="J633" s="158">
        <v>1558.5</v>
      </c>
      <c r="K633" s="158">
        <v>1516.4</v>
      </c>
      <c r="L633" s="167">
        <v>68</v>
      </c>
      <c r="M633" s="157" t="s">
        <v>259</v>
      </c>
      <c r="N633" s="157" t="s">
        <v>263</v>
      </c>
      <c r="O633" s="160" t="s">
        <v>1349</v>
      </c>
      <c r="P633" s="161">
        <v>129570.78</v>
      </c>
      <c r="Q633" s="161">
        <v>0</v>
      </c>
      <c r="R633" s="161">
        <v>0</v>
      </c>
      <c r="S633" s="161">
        <v>129570.78</v>
      </c>
      <c r="T633" s="161">
        <v>76.043652796525606</v>
      </c>
      <c r="U633" s="176">
        <v>76.043652796525606</v>
      </c>
      <c r="V633" s="168">
        <v>91.252385703386352</v>
      </c>
      <c r="W633" s="168">
        <f t="shared" si="115"/>
        <v>0</v>
      </c>
      <c r="X633" s="168">
        <f t="shared" si="114"/>
        <v>0</v>
      </c>
      <c r="Y633" s="163">
        <v>0</v>
      </c>
      <c r="Z633" s="163">
        <v>0</v>
      </c>
      <c r="AA633" s="163">
        <v>0</v>
      </c>
      <c r="AB633" s="163">
        <v>0</v>
      </c>
      <c r="AC633" s="163">
        <v>0</v>
      </c>
      <c r="AD633" s="163">
        <v>0</v>
      </c>
      <c r="AE633" s="163">
        <v>0</v>
      </c>
      <c r="AF633" s="169">
        <v>0</v>
      </c>
      <c r="AG633" s="163">
        <v>0</v>
      </c>
      <c r="AH633" s="163">
        <v>0</v>
      </c>
      <c r="AI633" s="163">
        <v>0</v>
      </c>
      <c r="AJ633" s="163">
        <v>0</v>
      </c>
      <c r="AK633" s="163">
        <v>0</v>
      </c>
      <c r="AL633" s="169">
        <v>0</v>
      </c>
      <c r="AM633" s="163">
        <v>0</v>
      </c>
      <c r="AN633" s="163">
        <v>0</v>
      </c>
      <c r="AO633" s="169">
        <v>0</v>
      </c>
      <c r="AP633" s="163">
        <v>0</v>
      </c>
      <c r="AQ633" s="162">
        <v>0</v>
      </c>
      <c r="AR633" s="162">
        <v>0</v>
      </c>
    </row>
    <row r="634" spans="1:44" s="162" customFormat="1" ht="36" customHeight="1" x14ac:dyDescent="0.25">
      <c r="A634" s="162">
        <v>1</v>
      </c>
      <c r="B634" s="165">
        <v>77</v>
      </c>
      <c r="C634" s="155" t="s">
        <v>575</v>
      </c>
      <c r="D634" s="157">
        <v>1972</v>
      </c>
      <c r="E634" s="157"/>
      <c r="F634" s="166" t="s">
        <v>261</v>
      </c>
      <c r="G634" s="157">
        <v>9</v>
      </c>
      <c r="H634" s="157" t="s">
        <v>297</v>
      </c>
      <c r="I634" s="158">
        <v>1896.4</v>
      </c>
      <c r="J634" s="158">
        <v>1896.4</v>
      </c>
      <c r="K634" s="158">
        <v>1859.1</v>
      </c>
      <c r="L634" s="167">
        <v>90</v>
      </c>
      <c r="M634" s="157" t="s">
        <v>259</v>
      </c>
      <c r="N634" s="157" t="s">
        <v>263</v>
      </c>
      <c r="O634" s="160" t="s">
        <v>1337</v>
      </c>
      <c r="P634" s="161">
        <v>162849.19</v>
      </c>
      <c r="Q634" s="161">
        <v>0</v>
      </c>
      <c r="R634" s="161">
        <v>0</v>
      </c>
      <c r="S634" s="161">
        <v>162849.19</v>
      </c>
      <c r="T634" s="161">
        <v>85.872806369964138</v>
      </c>
      <c r="U634" s="176">
        <v>85.872806369964138</v>
      </c>
      <c r="V634" s="168">
        <v>103.04736869858679</v>
      </c>
      <c r="W634" s="168">
        <f t="shared" si="115"/>
        <v>0</v>
      </c>
      <c r="X634" s="168">
        <f t="shared" si="114"/>
        <v>0</v>
      </c>
      <c r="Y634" s="163">
        <v>0</v>
      </c>
      <c r="Z634" s="163">
        <v>0</v>
      </c>
      <c r="AA634" s="163">
        <v>0</v>
      </c>
      <c r="AB634" s="163">
        <v>0</v>
      </c>
      <c r="AC634" s="163">
        <v>0</v>
      </c>
      <c r="AD634" s="163">
        <v>0</v>
      </c>
      <c r="AE634" s="163">
        <v>0</v>
      </c>
      <c r="AF634" s="169">
        <v>0</v>
      </c>
      <c r="AG634" s="163">
        <v>0</v>
      </c>
      <c r="AH634" s="163">
        <v>0</v>
      </c>
      <c r="AI634" s="163">
        <v>0</v>
      </c>
      <c r="AJ634" s="163">
        <v>0</v>
      </c>
      <c r="AK634" s="163">
        <v>0</v>
      </c>
      <c r="AL634" s="169">
        <v>0</v>
      </c>
      <c r="AM634" s="163">
        <v>0</v>
      </c>
      <c r="AN634" s="163">
        <v>0</v>
      </c>
      <c r="AO634" s="169">
        <v>0</v>
      </c>
      <c r="AP634" s="163">
        <v>0</v>
      </c>
      <c r="AQ634" s="162">
        <v>0</v>
      </c>
      <c r="AR634" s="162">
        <v>0</v>
      </c>
    </row>
    <row r="635" spans="1:44" s="162" customFormat="1" ht="36" customHeight="1" x14ac:dyDescent="0.25">
      <c r="A635" s="162">
        <v>1</v>
      </c>
      <c r="B635" s="165">
        <v>78</v>
      </c>
      <c r="C635" s="155" t="s">
        <v>577</v>
      </c>
      <c r="D635" s="157" t="s">
        <v>365</v>
      </c>
      <c r="E635" s="157"/>
      <c r="F635" s="166" t="s">
        <v>261</v>
      </c>
      <c r="G635" s="157" t="s">
        <v>344</v>
      </c>
      <c r="H635" s="157" t="s">
        <v>305</v>
      </c>
      <c r="I635" s="158">
        <v>2600.9</v>
      </c>
      <c r="J635" s="158">
        <v>2217.3000000000002</v>
      </c>
      <c r="K635" s="158">
        <v>2214.6</v>
      </c>
      <c r="L635" s="167">
        <v>77</v>
      </c>
      <c r="M635" s="157" t="s">
        <v>259</v>
      </c>
      <c r="N635" s="157" t="s">
        <v>263</v>
      </c>
      <c r="O635" s="160" t="s">
        <v>1335</v>
      </c>
      <c r="P635" s="161">
        <v>184901.25</v>
      </c>
      <c r="Q635" s="161">
        <v>0</v>
      </c>
      <c r="R635" s="161">
        <v>0</v>
      </c>
      <c r="S635" s="161">
        <v>184901.25</v>
      </c>
      <c r="T635" s="161">
        <v>71.091256872621017</v>
      </c>
      <c r="U635" s="176">
        <v>71.091256872621017</v>
      </c>
      <c r="V635" s="168">
        <v>85.309508247145217</v>
      </c>
      <c r="W635" s="168">
        <f t="shared" si="115"/>
        <v>0</v>
      </c>
      <c r="X635" s="168">
        <f t="shared" si="114"/>
        <v>0</v>
      </c>
      <c r="Y635" s="163">
        <v>0</v>
      </c>
      <c r="Z635" s="163">
        <v>0</v>
      </c>
      <c r="AA635" s="163">
        <v>0</v>
      </c>
      <c r="AB635" s="163">
        <v>0</v>
      </c>
      <c r="AC635" s="163">
        <v>0</v>
      </c>
      <c r="AD635" s="163">
        <v>0</v>
      </c>
      <c r="AE635" s="163">
        <v>0</v>
      </c>
      <c r="AF635" s="169">
        <v>0</v>
      </c>
      <c r="AG635" s="163">
        <v>0</v>
      </c>
      <c r="AH635" s="163">
        <v>0</v>
      </c>
      <c r="AI635" s="163">
        <v>0</v>
      </c>
      <c r="AJ635" s="163">
        <v>0</v>
      </c>
      <c r="AK635" s="163">
        <v>0</v>
      </c>
      <c r="AL635" s="169">
        <v>0</v>
      </c>
      <c r="AM635" s="163">
        <v>0</v>
      </c>
      <c r="AN635" s="163">
        <v>0</v>
      </c>
      <c r="AO635" s="169">
        <v>0</v>
      </c>
      <c r="AP635" s="163">
        <v>0</v>
      </c>
      <c r="AQ635" s="162">
        <v>0</v>
      </c>
      <c r="AR635" s="162">
        <v>0</v>
      </c>
    </row>
    <row r="636" spans="1:44" s="162" customFormat="1" ht="36" customHeight="1" x14ac:dyDescent="0.25">
      <c r="A636" s="162">
        <v>1</v>
      </c>
      <c r="B636" s="165">
        <v>79</v>
      </c>
      <c r="C636" s="155" t="s">
        <v>534</v>
      </c>
      <c r="D636" s="157" t="s">
        <v>351</v>
      </c>
      <c r="E636" s="157"/>
      <c r="F636" s="166" t="s">
        <v>261</v>
      </c>
      <c r="G636" s="157" t="s">
        <v>301</v>
      </c>
      <c r="H636" s="157" t="s">
        <v>297</v>
      </c>
      <c r="I636" s="158">
        <v>946</v>
      </c>
      <c r="J636" s="158">
        <v>977.4</v>
      </c>
      <c r="K636" s="158">
        <v>688.5</v>
      </c>
      <c r="L636" s="167">
        <v>25</v>
      </c>
      <c r="M636" s="157" t="s">
        <v>259</v>
      </c>
      <c r="N636" s="157" t="s">
        <v>263</v>
      </c>
      <c r="O636" s="160" t="s">
        <v>1335</v>
      </c>
      <c r="P636" s="161">
        <v>97383.43</v>
      </c>
      <c r="Q636" s="161">
        <v>0</v>
      </c>
      <c r="R636" s="161">
        <v>0</v>
      </c>
      <c r="S636" s="161">
        <v>97383.43</v>
      </c>
      <c r="T636" s="161">
        <v>102.94231501057082</v>
      </c>
      <c r="U636" s="176">
        <v>102.94231501057082</v>
      </c>
      <c r="V636" s="168">
        <v>123.53078224101479</v>
      </c>
      <c r="W636" s="168">
        <f t="shared" si="115"/>
        <v>0</v>
      </c>
      <c r="X636" s="168">
        <f t="shared" si="114"/>
        <v>0</v>
      </c>
      <c r="Y636" s="163">
        <v>0</v>
      </c>
      <c r="Z636" s="163">
        <v>0</v>
      </c>
      <c r="AA636" s="163">
        <v>0</v>
      </c>
      <c r="AB636" s="163">
        <v>0</v>
      </c>
      <c r="AC636" s="163">
        <v>0</v>
      </c>
      <c r="AD636" s="163">
        <v>0</v>
      </c>
      <c r="AE636" s="163">
        <v>0</v>
      </c>
      <c r="AF636" s="169">
        <v>0</v>
      </c>
      <c r="AG636" s="163">
        <v>0</v>
      </c>
      <c r="AH636" s="163">
        <v>0</v>
      </c>
      <c r="AI636" s="163">
        <v>0</v>
      </c>
      <c r="AJ636" s="163">
        <v>0</v>
      </c>
      <c r="AK636" s="163">
        <v>0</v>
      </c>
      <c r="AL636" s="169">
        <v>0</v>
      </c>
      <c r="AM636" s="163">
        <v>0</v>
      </c>
      <c r="AN636" s="163">
        <v>0</v>
      </c>
      <c r="AO636" s="169">
        <v>0</v>
      </c>
      <c r="AP636" s="163">
        <v>0</v>
      </c>
      <c r="AQ636" s="162">
        <v>0</v>
      </c>
      <c r="AR636" s="162">
        <v>0</v>
      </c>
    </row>
    <row r="637" spans="1:44" s="162" customFormat="1" ht="36" customHeight="1" x14ac:dyDescent="0.25">
      <c r="A637" s="162">
        <v>1</v>
      </c>
      <c r="B637" s="165">
        <v>80</v>
      </c>
      <c r="C637" s="155" t="s">
        <v>538</v>
      </c>
      <c r="D637" s="157" t="s">
        <v>299</v>
      </c>
      <c r="E637" s="157"/>
      <c r="F637" s="166" t="s">
        <v>261</v>
      </c>
      <c r="G637" s="157" t="s">
        <v>344</v>
      </c>
      <c r="H637" s="157" t="s">
        <v>296</v>
      </c>
      <c r="I637" s="158">
        <v>2023.4</v>
      </c>
      <c r="J637" s="158">
        <v>1578.1</v>
      </c>
      <c r="K637" s="158">
        <v>1536.2</v>
      </c>
      <c r="L637" s="167">
        <v>72</v>
      </c>
      <c r="M637" s="157" t="s">
        <v>259</v>
      </c>
      <c r="N637" s="157" t="s">
        <v>263</v>
      </c>
      <c r="O637" s="160" t="s">
        <v>1335</v>
      </c>
      <c r="P637" s="161">
        <v>140629.07</v>
      </c>
      <c r="Q637" s="161">
        <v>0</v>
      </c>
      <c r="R637" s="161">
        <v>0</v>
      </c>
      <c r="S637" s="161">
        <v>140629.07</v>
      </c>
      <c r="T637" s="161">
        <v>69.501368982900075</v>
      </c>
      <c r="U637" s="176">
        <v>69.501368982900075</v>
      </c>
      <c r="V637" s="168">
        <v>83.401640802609464</v>
      </c>
      <c r="W637" s="168">
        <f t="shared" si="115"/>
        <v>0</v>
      </c>
      <c r="X637" s="168">
        <f t="shared" si="114"/>
        <v>0</v>
      </c>
      <c r="Y637" s="163">
        <v>0</v>
      </c>
      <c r="Z637" s="163">
        <v>0</v>
      </c>
      <c r="AA637" s="163">
        <v>0</v>
      </c>
      <c r="AB637" s="163">
        <v>0</v>
      </c>
      <c r="AC637" s="163">
        <v>0</v>
      </c>
      <c r="AD637" s="163">
        <v>0</v>
      </c>
      <c r="AE637" s="163">
        <v>0</v>
      </c>
      <c r="AF637" s="169">
        <v>0</v>
      </c>
      <c r="AG637" s="163">
        <v>0</v>
      </c>
      <c r="AH637" s="163">
        <v>0</v>
      </c>
      <c r="AI637" s="163">
        <v>0</v>
      </c>
      <c r="AJ637" s="163">
        <v>0</v>
      </c>
      <c r="AK637" s="163">
        <v>0</v>
      </c>
      <c r="AL637" s="169">
        <v>0</v>
      </c>
      <c r="AM637" s="163">
        <v>0</v>
      </c>
      <c r="AN637" s="163">
        <v>0</v>
      </c>
      <c r="AO637" s="169">
        <v>0</v>
      </c>
      <c r="AP637" s="163">
        <v>0</v>
      </c>
      <c r="AQ637" s="162">
        <v>0</v>
      </c>
      <c r="AR637" s="162">
        <v>0</v>
      </c>
    </row>
    <row r="638" spans="1:44" s="162" customFormat="1" ht="36" customHeight="1" x14ac:dyDescent="0.25">
      <c r="A638" s="162">
        <v>1</v>
      </c>
      <c r="B638" s="165">
        <v>81</v>
      </c>
      <c r="C638" s="155" t="s">
        <v>2211</v>
      </c>
      <c r="D638" s="157">
        <v>1976</v>
      </c>
      <c r="E638" s="157"/>
      <c r="F638" s="166" t="s">
        <v>261</v>
      </c>
      <c r="G638" s="157">
        <v>5</v>
      </c>
      <c r="H638" s="157">
        <v>1</v>
      </c>
      <c r="I638" s="158">
        <v>579.79999999999995</v>
      </c>
      <c r="J638" s="158">
        <v>348.4</v>
      </c>
      <c r="K638" s="158">
        <v>348.4</v>
      </c>
      <c r="L638" s="167">
        <v>37</v>
      </c>
      <c r="M638" s="157" t="s">
        <v>259</v>
      </c>
      <c r="N638" s="157" t="s">
        <v>263</v>
      </c>
      <c r="O638" s="160" t="s">
        <v>1593</v>
      </c>
      <c r="P638" s="161">
        <v>86631.03</v>
      </c>
      <c r="Q638" s="161">
        <v>0</v>
      </c>
      <c r="R638" s="161">
        <v>0</v>
      </c>
      <c r="S638" s="161">
        <v>86631.03</v>
      </c>
      <c r="T638" s="161">
        <v>149.41536736805796</v>
      </c>
      <c r="U638" s="176">
        <v>149.41536736805796</v>
      </c>
      <c r="V638" s="168">
        <v>179.29844774060024</v>
      </c>
      <c r="W638" s="168">
        <f t="shared" si="115"/>
        <v>0</v>
      </c>
      <c r="X638" s="168">
        <f t="shared" si="114"/>
        <v>0</v>
      </c>
      <c r="Y638" s="163">
        <v>0</v>
      </c>
      <c r="Z638" s="163">
        <v>0</v>
      </c>
      <c r="AA638" s="163">
        <v>0</v>
      </c>
      <c r="AB638" s="163">
        <v>0</v>
      </c>
      <c r="AC638" s="163">
        <v>0</v>
      </c>
      <c r="AD638" s="163">
        <v>0</v>
      </c>
      <c r="AE638" s="163">
        <v>0</v>
      </c>
      <c r="AF638" s="169">
        <v>0</v>
      </c>
      <c r="AG638" s="163">
        <v>0</v>
      </c>
      <c r="AH638" s="163">
        <v>0</v>
      </c>
      <c r="AI638" s="163">
        <v>0</v>
      </c>
      <c r="AJ638" s="163">
        <v>0</v>
      </c>
      <c r="AK638" s="163">
        <v>0</v>
      </c>
      <c r="AL638" s="169">
        <v>0</v>
      </c>
      <c r="AM638" s="163">
        <v>0</v>
      </c>
      <c r="AN638" s="163">
        <v>0</v>
      </c>
      <c r="AO638" s="169">
        <v>0</v>
      </c>
      <c r="AP638" s="163">
        <v>0</v>
      </c>
      <c r="AQ638" s="162">
        <v>0</v>
      </c>
      <c r="AR638" s="162">
        <v>0</v>
      </c>
    </row>
    <row r="639" spans="1:44" s="162" customFormat="1" ht="36" customHeight="1" x14ac:dyDescent="0.25">
      <c r="A639" s="162">
        <v>1</v>
      </c>
      <c r="B639" s="165">
        <v>82</v>
      </c>
      <c r="C639" s="155" t="s">
        <v>2213</v>
      </c>
      <c r="D639" s="157">
        <v>1956</v>
      </c>
      <c r="E639" s="157"/>
      <c r="F639" s="166" t="s">
        <v>261</v>
      </c>
      <c r="G639" s="157">
        <v>3</v>
      </c>
      <c r="H639" s="157">
        <v>1</v>
      </c>
      <c r="I639" s="158">
        <v>1526.8</v>
      </c>
      <c r="J639" s="158">
        <v>781.9</v>
      </c>
      <c r="K639" s="158">
        <v>629.4</v>
      </c>
      <c r="L639" s="167">
        <v>107</v>
      </c>
      <c r="M639" s="157" t="s">
        <v>259</v>
      </c>
      <c r="N639" s="157" t="s">
        <v>263</v>
      </c>
      <c r="O639" s="160" t="s">
        <v>1335</v>
      </c>
      <c r="P639" s="161">
        <v>123432.27</v>
      </c>
      <c r="Q639" s="161">
        <v>0</v>
      </c>
      <c r="R639" s="161">
        <v>0</v>
      </c>
      <c r="S639" s="161">
        <v>123432.27</v>
      </c>
      <c r="T639" s="161">
        <v>80.843771286350545</v>
      </c>
      <c r="U639" s="176">
        <v>80.843771286350545</v>
      </c>
      <c r="V639" s="168">
        <v>97.01252292376212</v>
      </c>
      <c r="W639" s="168">
        <f t="shared" si="115"/>
        <v>0</v>
      </c>
      <c r="X639" s="168">
        <f t="shared" si="114"/>
        <v>0</v>
      </c>
      <c r="Y639" s="163">
        <v>0</v>
      </c>
      <c r="Z639" s="163">
        <v>0</v>
      </c>
      <c r="AA639" s="163">
        <v>0</v>
      </c>
      <c r="AB639" s="163">
        <v>0</v>
      </c>
      <c r="AC639" s="163">
        <v>0</v>
      </c>
      <c r="AD639" s="163">
        <v>0</v>
      </c>
      <c r="AE639" s="163">
        <v>0</v>
      </c>
      <c r="AF639" s="169">
        <v>0</v>
      </c>
      <c r="AG639" s="163">
        <v>0</v>
      </c>
      <c r="AH639" s="163">
        <v>0</v>
      </c>
      <c r="AI639" s="163">
        <v>0</v>
      </c>
      <c r="AJ639" s="163">
        <v>0</v>
      </c>
      <c r="AK639" s="163">
        <v>0</v>
      </c>
      <c r="AL639" s="169">
        <v>0</v>
      </c>
      <c r="AM639" s="163">
        <v>0</v>
      </c>
      <c r="AN639" s="163">
        <v>0</v>
      </c>
      <c r="AO639" s="169">
        <v>0</v>
      </c>
      <c r="AP639" s="163">
        <v>0</v>
      </c>
      <c r="AQ639" s="162">
        <v>0</v>
      </c>
      <c r="AR639" s="162">
        <v>0</v>
      </c>
    </row>
    <row r="640" spans="1:44" s="162" customFormat="1" ht="36" customHeight="1" x14ac:dyDescent="0.25">
      <c r="A640" s="162">
        <v>1</v>
      </c>
      <c r="B640" s="165">
        <v>83</v>
      </c>
      <c r="C640" s="155" t="s">
        <v>2214</v>
      </c>
      <c r="D640" s="157">
        <v>1958</v>
      </c>
      <c r="E640" s="157"/>
      <c r="F640" s="166" t="s">
        <v>261</v>
      </c>
      <c r="G640" s="157">
        <v>3</v>
      </c>
      <c r="H640" s="157">
        <v>3</v>
      </c>
      <c r="I640" s="158">
        <v>1457.8</v>
      </c>
      <c r="J640" s="158">
        <v>1370.6</v>
      </c>
      <c r="K640" s="158">
        <v>1307.8</v>
      </c>
      <c r="L640" s="167">
        <v>67</v>
      </c>
      <c r="M640" s="157" t="s">
        <v>259</v>
      </c>
      <c r="N640" s="157" t="s">
        <v>263</v>
      </c>
      <c r="O640" s="160" t="s">
        <v>1335</v>
      </c>
      <c r="P640" s="161">
        <v>148136.14000000001</v>
      </c>
      <c r="Q640" s="161">
        <v>0</v>
      </c>
      <c r="R640" s="161">
        <v>0</v>
      </c>
      <c r="S640" s="161">
        <v>148136.14000000001</v>
      </c>
      <c r="T640" s="161">
        <v>101.61622993551929</v>
      </c>
      <c r="U640" s="176">
        <v>101.61622993551929</v>
      </c>
      <c r="V640" s="168">
        <v>121.93947729455344</v>
      </c>
      <c r="W640" s="168">
        <f t="shared" si="115"/>
        <v>0</v>
      </c>
      <c r="X640" s="168">
        <f t="shared" si="114"/>
        <v>0</v>
      </c>
      <c r="Y640" s="163">
        <v>0</v>
      </c>
      <c r="Z640" s="163">
        <v>0</v>
      </c>
      <c r="AA640" s="163">
        <v>0</v>
      </c>
      <c r="AB640" s="163">
        <v>0</v>
      </c>
      <c r="AC640" s="163">
        <v>0</v>
      </c>
      <c r="AD640" s="163">
        <v>0</v>
      </c>
      <c r="AE640" s="163">
        <v>0</v>
      </c>
      <c r="AF640" s="169">
        <v>0</v>
      </c>
      <c r="AG640" s="163">
        <v>0</v>
      </c>
      <c r="AH640" s="163">
        <v>0</v>
      </c>
      <c r="AI640" s="163">
        <v>0</v>
      </c>
      <c r="AJ640" s="163">
        <v>0</v>
      </c>
      <c r="AK640" s="163">
        <v>0</v>
      </c>
      <c r="AL640" s="169">
        <v>0</v>
      </c>
      <c r="AM640" s="163">
        <v>0</v>
      </c>
      <c r="AN640" s="163">
        <v>0</v>
      </c>
      <c r="AO640" s="169">
        <v>0</v>
      </c>
      <c r="AP640" s="163">
        <v>0</v>
      </c>
      <c r="AQ640" s="162">
        <v>0</v>
      </c>
      <c r="AR640" s="162">
        <v>0</v>
      </c>
    </row>
    <row r="641" spans="1:44" s="162" customFormat="1" ht="36" customHeight="1" x14ac:dyDescent="0.25">
      <c r="A641" s="162">
        <v>1</v>
      </c>
      <c r="B641" s="165">
        <v>84</v>
      </c>
      <c r="C641" s="155" t="s">
        <v>2215</v>
      </c>
      <c r="D641" s="157">
        <v>1959</v>
      </c>
      <c r="E641" s="157"/>
      <c r="F641" s="166" t="s">
        <v>261</v>
      </c>
      <c r="G641" s="157">
        <v>3</v>
      </c>
      <c r="H641" s="157">
        <v>3</v>
      </c>
      <c r="I641" s="158">
        <v>1142.4000000000001</v>
      </c>
      <c r="J641" s="158">
        <v>950.3</v>
      </c>
      <c r="K641" s="158">
        <v>950.3</v>
      </c>
      <c r="L641" s="167">
        <v>45</v>
      </c>
      <c r="M641" s="157" t="s">
        <v>259</v>
      </c>
      <c r="N641" s="157" t="s">
        <v>263</v>
      </c>
      <c r="O641" s="160" t="s">
        <v>1035</v>
      </c>
      <c r="P641" s="161">
        <v>116342.96</v>
      </c>
      <c r="Q641" s="161">
        <v>0</v>
      </c>
      <c r="R641" s="161">
        <v>0</v>
      </c>
      <c r="S641" s="161">
        <v>116342.96</v>
      </c>
      <c r="T641" s="161">
        <v>101.84082633053221</v>
      </c>
      <c r="U641" s="176">
        <v>101.84082633053221</v>
      </c>
      <c r="V641" s="168">
        <v>122.20898984593836</v>
      </c>
      <c r="W641" s="168">
        <f t="shared" si="115"/>
        <v>0</v>
      </c>
      <c r="X641" s="168">
        <f t="shared" si="114"/>
        <v>0</v>
      </c>
      <c r="Y641" s="163">
        <v>0</v>
      </c>
      <c r="Z641" s="163">
        <v>0</v>
      </c>
      <c r="AA641" s="163">
        <v>0</v>
      </c>
      <c r="AB641" s="163">
        <v>0</v>
      </c>
      <c r="AC641" s="163">
        <v>0</v>
      </c>
      <c r="AD641" s="163">
        <v>0</v>
      </c>
      <c r="AE641" s="163">
        <v>0</v>
      </c>
      <c r="AF641" s="169">
        <v>0</v>
      </c>
      <c r="AG641" s="163">
        <v>0</v>
      </c>
      <c r="AH641" s="163">
        <v>0</v>
      </c>
      <c r="AI641" s="163">
        <v>0</v>
      </c>
      <c r="AJ641" s="163">
        <v>0</v>
      </c>
      <c r="AK641" s="163">
        <v>0</v>
      </c>
      <c r="AL641" s="169">
        <v>0</v>
      </c>
      <c r="AM641" s="163">
        <v>0</v>
      </c>
      <c r="AN641" s="163">
        <v>0</v>
      </c>
      <c r="AO641" s="169">
        <v>0</v>
      </c>
      <c r="AP641" s="163">
        <v>0</v>
      </c>
      <c r="AQ641" s="162">
        <v>0</v>
      </c>
      <c r="AR641" s="162">
        <v>0</v>
      </c>
    </row>
    <row r="642" spans="1:44" s="162" customFormat="1" ht="36" customHeight="1" x14ac:dyDescent="0.25">
      <c r="A642" s="162">
        <v>1</v>
      </c>
      <c r="B642" s="165">
        <v>85</v>
      </c>
      <c r="C642" s="155" t="s">
        <v>568</v>
      </c>
      <c r="D642" s="157">
        <v>1962</v>
      </c>
      <c r="E642" s="157"/>
      <c r="F642" s="166" t="s">
        <v>261</v>
      </c>
      <c r="G642" s="157">
        <v>5</v>
      </c>
      <c r="H642" s="157" t="s">
        <v>301</v>
      </c>
      <c r="I642" s="158">
        <v>4073.9</v>
      </c>
      <c r="J642" s="158">
        <v>3163.1</v>
      </c>
      <c r="K642" s="158">
        <v>2004.3</v>
      </c>
      <c r="L642" s="167">
        <v>146</v>
      </c>
      <c r="M642" s="157" t="s">
        <v>259</v>
      </c>
      <c r="N642" s="157" t="s">
        <v>263</v>
      </c>
      <c r="O642" s="160" t="s">
        <v>1049</v>
      </c>
      <c r="P642" s="161">
        <v>79681.850000000006</v>
      </c>
      <c r="Q642" s="161">
        <v>0</v>
      </c>
      <c r="R642" s="161">
        <v>0</v>
      </c>
      <c r="S642" s="161">
        <v>79681.850000000006</v>
      </c>
      <c r="T642" s="161">
        <v>19.559107980068241</v>
      </c>
      <c r="U642" s="161">
        <v>19.559107980068241</v>
      </c>
      <c r="V642" s="168">
        <v>19.559107980068241</v>
      </c>
      <c r="W642" s="168">
        <f t="shared" si="115"/>
        <v>0</v>
      </c>
      <c r="X642" s="168">
        <f t="shared" si="114"/>
        <v>0</v>
      </c>
      <c r="Y642" s="163">
        <v>0</v>
      </c>
      <c r="Z642" s="163">
        <v>0</v>
      </c>
      <c r="AA642" s="163">
        <v>0</v>
      </c>
      <c r="AB642" s="163">
        <v>0</v>
      </c>
      <c r="AC642" s="163">
        <v>0</v>
      </c>
      <c r="AD642" s="163">
        <v>0</v>
      </c>
      <c r="AE642" s="163">
        <v>0</v>
      </c>
      <c r="AF642" s="169">
        <v>0</v>
      </c>
      <c r="AG642" s="163">
        <v>0</v>
      </c>
      <c r="AH642" s="163">
        <v>0</v>
      </c>
      <c r="AI642" s="163">
        <v>0</v>
      </c>
      <c r="AJ642" s="163">
        <v>0</v>
      </c>
      <c r="AK642" s="163">
        <v>0</v>
      </c>
      <c r="AL642" s="169">
        <v>0</v>
      </c>
      <c r="AM642" s="163">
        <v>0</v>
      </c>
      <c r="AN642" s="163">
        <v>0</v>
      </c>
      <c r="AO642" s="169">
        <v>0</v>
      </c>
      <c r="AP642" s="163">
        <v>0</v>
      </c>
      <c r="AQ642" s="162">
        <v>0</v>
      </c>
      <c r="AR642" s="162">
        <v>0</v>
      </c>
    </row>
    <row r="643" spans="1:44" s="162" customFormat="1" ht="36" customHeight="1" x14ac:dyDescent="0.25">
      <c r="A643" s="162">
        <v>1</v>
      </c>
      <c r="B643" s="165">
        <v>86</v>
      </c>
      <c r="C643" s="155" t="s">
        <v>1579</v>
      </c>
      <c r="D643" s="157">
        <v>1962</v>
      </c>
      <c r="E643" s="157"/>
      <c r="F643" s="166" t="s">
        <v>261</v>
      </c>
      <c r="G643" s="157">
        <v>4</v>
      </c>
      <c r="H643" s="157" t="s">
        <v>305</v>
      </c>
      <c r="I643" s="158">
        <v>2843.6</v>
      </c>
      <c r="J643" s="158">
        <v>2001.7</v>
      </c>
      <c r="K643" s="158">
        <v>1691.5</v>
      </c>
      <c r="L643" s="167">
        <v>91</v>
      </c>
      <c r="M643" s="157" t="s">
        <v>259</v>
      </c>
      <c r="N643" s="157" t="s">
        <v>263</v>
      </c>
      <c r="O643" s="160" t="s">
        <v>1049</v>
      </c>
      <c r="P643" s="161">
        <v>59634.07</v>
      </c>
      <c r="Q643" s="161">
        <v>0</v>
      </c>
      <c r="R643" s="161">
        <v>0</v>
      </c>
      <c r="S643" s="161">
        <v>59634.07</v>
      </c>
      <c r="T643" s="161">
        <v>20.9713285975524</v>
      </c>
      <c r="U643" s="161">
        <v>20.9713285975524</v>
      </c>
      <c r="V643" s="168">
        <v>3010.3947109298074</v>
      </c>
      <c r="W643" s="168">
        <f t="shared" si="115"/>
        <v>0</v>
      </c>
      <c r="X643" s="168">
        <f t="shared" si="114"/>
        <v>0</v>
      </c>
      <c r="Y643" s="163">
        <v>0</v>
      </c>
      <c r="Z643" s="163">
        <v>0</v>
      </c>
      <c r="AA643" s="163">
        <v>0</v>
      </c>
      <c r="AB643" s="163">
        <v>0</v>
      </c>
      <c r="AC643" s="163">
        <v>0</v>
      </c>
      <c r="AD643" s="163">
        <v>0</v>
      </c>
      <c r="AE643" s="163">
        <v>0</v>
      </c>
      <c r="AF643" s="169">
        <v>0</v>
      </c>
      <c r="AG643" s="163">
        <v>0</v>
      </c>
      <c r="AH643" s="169">
        <v>0</v>
      </c>
      <c r="AI643" s="163">
        <v>0</v>
      </c>
      <c r="AJ643" s="163">
        <v>0</v>
      </c>
      <c r="AK643" s="163">
        <v>0</v>
      </c>
      <c r="AL643" s="169">
        <v>0</v>
      </c>
      <c r="AM643" s="163">
        <v>0</v>
      </c>
      <c r="AN643" s="163">
        <v>0</v>
      </c>
      <c r="AO643" s="169">
        <v>0</v>
      </c>
      <c r="AP643" s="163">
        <v>0</v>
      </c>
      <c r="AQ643" s="162">
        <v>0</v>
      </c>
      <c r="AR643" s="162">
        <v>0</v>
      </c>
    </row>
    <row r="644" spans="1:44" s="162" customFormat="1" ht="36" customHeight="1" x14ac:dyDescent="0.25">
      <c r="A644" s="162">
        <v>1</v>
      </c>
      <c r="B644" s="165">
        <v>87</v>
      </c>
      <c r="C644" s="155" t="s">
        <v>512</v>
      </c>
      <c r="D644" s="157">
        <v>1996</v>
      </c>
      <c r="E644" s="157"/>
      <c r="F644" s="166" t="s">
        <v>311</v>
      </c>
      <c r="G644" s="157" t="s">
        <v>350</v>
      </c>
      <c r="H644" s="157" t="s">
        <v>301</v>
      </c>
      <c r="I644" s="158">
        <v>8787.9</v>
      </c>
      <c r="J644" s="158">
        <v>6287.1</v>
      </c>
      <c r="K644" s="158">
        <v>5664.6</v>
      </c>
      <c r="L644" s="167" t="s">
        <v>2629</v>
      </c>
      <c r="M644" s="157" t="s">
        <v>259</v>
      </c>
      <c r="N644" s="157" t="s">
        <v>263</v>
      </c>
      <c r="O644" s="160" t="s">
        <v>2630</v>
      </c>
      <c r="P644" s="161">
        <v>4564415.6999999993</v>
      </c>
      <c r="Q644" s="161">
        <v>2130400</v>
      </c>
      <c r="R644" s="161">
        <v>0</v>
      </c>
      <c r="S644" s="161">
        <v>2434015.6999999993</v>
      </c>
      <c r="T644" s="161">
        <v>519.39777421226904</v>
      </c>
      <c r="U644" s="161">
        <v>559.36002913096422</v>
      </c>
      <c r="V644" s="168">
        <v>559.36002913096422</v>
      </c>
      <c r="W644" s="168">
        <f t="shared" si="115"/>
        <v>559.36002913096422</v>
      </c>
      <c r="X644" s="168">
        <f t="shared" si="114"/>
        <v>39.96225491869518</v>
      </c>
      <c r="Y644" s="163">
        <v>0</v>
      </c>
      <c r="Z644" s="163">
        <v>0</v>
      </c>
      <c r="AA644" s="163">
        <v>0</v>
      </c>
      <c r="AB644" s="163">
        <v>0</v>
      </c>
      <c r="AC644" s="163">
        <v>0</v>
      </c>
      <c r="AD644" s="163">
        <v>0</v>
      </c>
      <c r="AE644" s="163">
        <v>2</v>
      </c>
      <c r="AF644" s="169">
        <f>2457800*AE644/I644</f>
        <v>559.36002913096422</v>
      </c>
      <c r="AG644" s="163">
        <v>0</v>
      </c>
      <c r="AH644" s="163">
        <v>0</v>
      </c>
      <c r="AI644" s="163">
        <v>0</v>
      </c>
      <c r="AJ644" s="163">
        <v>0</v>
      </c>
      <c r="AK644" s="163">
        <v>0</v>
      </c>
      <c r="AL644" s="169">
        <v>0</v>
      </c>
      <c r="AM644" s="163">
        <v>0</v>
      </c>
      <c r="AN644" s="163">
        <v>0</v>
      </c>
      <c r="AO644" s="169">
        <v>0</v>
      </c>
      <c r="AP644" s="163">
        <v>0</v>
      </c>
      <c r="AQ644" s="162">
        <v>0</v>
      </c>
      <c r="AR644" s="162">
        <v>0</v>
      </c>
    </row>
    <row r="645" spans="1:44" s="162" customFormat="1" ht="36" customHeight="1" x14ac:dyDescent="0.25">
      <c r="A645" s="162">
        <v>1</v>
      </c>
      <c r="B645" s="165">
        <v>88</v>
      </c>
      <c r="C645" s="155" t="s">
        <v>1581</v>
      </c>
      <c r="D645" s="157">
        <v>1970</v>
      </c>
      <c r="E645" s="157"/>
      <c r="F645" s="166" t="s">
        <v>261</v>
      </c>
      <c r="G645" s="157">
        <v>5</v>
      </c>
      <c r="H645" s="157" t="s">
        <v>363</v>
      </c>
      <c r="I645" s="158">
        <v>5849.4</v>
      </c>
      <c r="J645" s="158">
        <v>4434.8999999999996</v>
      </c>
      <c r="K645" s="158">
        <v>4190</v>
      </c>
      <c r="L645" s="167">
        <v>242</v>
      </c>
      <c r="M645" s="157" t="s">
        <v>259</v>
      </c>
      <c r="N645" s="157" t="s">
        <v>263</v>
      </c>
      <c r="O645" s="160" t="s">
        <v>1049</v>
      </c>
      <c r="P645" s="161">
        <v>103219.31</v>
      </c>
      <c r="Q645" s="161">
        <v>0</v>
      </c>
      <c r="R645" s="161">
        <v>0</v>
      </c>
      <c r="S645" s="161">
        <v>103219.31</v>
      </c>
      <c r="T645" s="161">
        <v>17.646136355865561</v>
      </c>
      <c r="U645" s="161">
        <v>17.649999999999999</v>
      </c>
      <c r="V645" s="168"/>
      <c r="W645" s="168"/>
      <c r="X645" s="168"/>
      <c r="Y645" s="163"/>
      <c r="Z645" s="163"/>
      <c r="AA645" s="163"/>
      <c r="AB645" s="163"/>
      <c r="AC645" s="163"/>
      <c r="AD645" s="163"/>
      <c r="AE645" s="163"/>
      <c r="AF645" s="169"/>
      <c r="AG645" s="163"/>
      <c r="AH645" s="163"/>
      <c r="AI645" s="163"/>
      <c r="AJ645" s="163"/>
      <c r="AK645" s="163"/>
      <c r="AL645" s="169"/>
      <c r="AM645" s="163"/>
      <c r="AN645" s="163"/>
      <c r="AO645" s="169"/>
      <c r="AP645" s="163"/>
    </row>
    <row r="646" spans="1:44" s="162" customFormat="1" ht="36" customHeight="1" x14ac:dyDescent="0.25">
      <c r="B646" s="155" t="s">
        <v>723</v>
      </c>
      <c r="C646" s="170"/>
      <c r="D646" s="157" t="s">
        <v>855</v>
      </c>
      <c r="E646" s="157" t="s">
        <v>855</v>
      </c>
      <c r="F646" s="157" t="s">
        <v>855</v>
      </c>
      <c r="G646" s="157" t="s">
        <v>855</v>
      </c>
      <c r="H646" s="157" t="s">
        <v>855</v>
      </c>
      <c r="I646" s="158">
        <v>39765.410000000003</v>
      </c>
      <c r="J646" s="158">
        <v>37256.199999999997</v>
      </c>
      <c r="K646" s="158">
        <v>35440.700000000004</v>
      </c>
      <c r="L646" s="159">
        <v>1664</v>
      </c>
      <c r="M646" s="157" t="s">
        <v>855</v>
      </c>
      <c r="N646" s="157" t="s">
        <v>855</v>
      </c>
      <c r="O646" s="160" t="s">
        <v>855</v>
      </c>
      <c r="P646" s="158">
        <v>58706347.549999997</v>
      </c>
      <c r="Q646" s="158">
        <v>0</v>
      </c>
      <c r="R646" s="158">
        <v>0</v>
      </c>
      <c r="S646" s="158">
        <v>58706347.549999997</v>
      </c>
      <c r="T646" s="161">
        <v>1476.3169183971695</v>
      </c>
      <c r="U646" s="161">
        <v>9690.842742343033</v>
      </c>
      <c r="W646" s="175"/>
      <c r="Y646" s="163">
        <v>160322</v>
      </c>
      <c r="Z646" s="163">
        <v>0</v>
      </c>
      <c r="AA646" s="163">
        <v>4427624</v>
      </c>
      <c r="AB646" s="163">
        <v>525966</v>
      </c>
      <c r="AC646" s="163">
        <v>2012492.6</v>
      </c>
      <c r="AD646" s="163">
        <v>0</v>
      </c>
      <c r="AE646" s="163">
        <v>0</v>
      </c>
      <c r="AF646" s="163">
        <v>0</v>
      </c>
      <c r="AG646" s="163">
        <v>9012.7999999999993</v>
      </c>
      <c r="AH646" s="163">
        <v>39360045.700000003</v>
      </c>
      <c r="AI646" s="163">
        <v>0</v>
      </c>
      <c r="AJ646" s="163">
        <v>0</v>
      </c>
      <c r="AK646" s="163">
        <v>3482.99</v>
      </c>
      <c r="AL646" s="163">
        <v>10663065.52</v>
      </c>
      <c r="AM646" s="163">
        <v>0</v>
      </c>
      <c r="AN646" s="163">
        <v>0</v>
      </c>
      <c r="AO646" s="163">
        <v>0</v>
      </c>
      <c r="AP646" s="163">
        <v>0</v>
      </c>
      <c r="AQ646" s="162">
        <v>0</v>
      </c>
      <c r="AR646" s="162">
        <v>0</v>
      </c>
    </row>
    <row r="647" spans="1:44" s="162" customFormat="1" ht="36" customHeight="1" x14ac:dyDescent="0.25">
      <c r="A647" s="162">
        <v>1</v>
      </c>
      <c r="B647" s="165">
        <v>89</v>
      </c>
      <c r="C647" s="155" t="s">
        <v>441</v>
      </c>
      <c r="D647" s="157">
        <v>1960</v>
      </c>
      <c r="E647" s="157"/>
      <c r="F647" s="166" t="s">
        <v>261</v>
      </c>
      <c r="G647" s="157">
        <v>2</v>
      </c>
      <c r="H647" s="157" t="s">
        <v>296</v>
      </c>
      <c r="I647" s="158">
        <v>634.6</v>
      </c>
      <c r="J647" s="158">
        <v>634.6</v>
      </c>
      <c r="K647" s="158">
        <v>634.6</v>
      </c>
      <c r="L647" s="167">
        <v>26</v>
      </c>
      <c r="M647" s="157" t="s">
        <v>259</v>
      </c>
      <c r="N647" s="157" t="s">
        <v>260</v>
      </c>
      <c r="O647" s="160" t="s">
        <v>262</v>
      </c>
      <c r="P647" s="161">
        <v>3153465.39</v>
      </c>
      <c r="Q647" s="161">
        <v>0</v>
      </c>
      <c r="R647" s="161">
        <v>0</v>
      </c>
      <c r="S647" s="161">
        <v>3153465.39</v>
      </c>
      <c r="T647" s="161">
        <v>4969.2174440592498</v>
      </c>
      <c r="U647" s="161">
        <v>8877.1339275133942</v>
      </c>
      <c r="V647" s="168">
        <v>8877.1339275133942</v>
      </c>
      <c r="W647" s="168">
        <f t="shared" ref="W647:W672" si="116">Y647+Z647+AA647+AB647+AC647+AF647+AH647+AJ647+AL647+AN647+AO647+AP647+AQ647+AR647</f>
        <v>8877.1339275133942</v>
      </c>
      <c r="X647" s="168">
        <f t="shared" ref="X647:X672" si="117">U647-T647</f>
        <v>3907.9164834541443</v>
      </c>
      <c r="Y647" s="163">
        <v>0</v>
      </c>
      <c r="Z647" s="163">
        <v>0</v>
      </c>
      <c r="AA647" s="163">
        <v>0</v>
      </c>
      <c r="AB647" s="163">
        <v>0</v>
      </c>
      <c r="AC647" s="163">
        <v>0</v>
      </c>
      <c r="AD647" s="163">
        <v>0</v>
      </c>
      <c r="AE647" s="163">
        <v>0</v>
      </c>
      <c r="AF647" s="169">
        <v>0</v>
      </c>
      <c r="AG647" s="163">
        <v>631.76</v>
      </c>
      <c r="AH647" s="169">
        <f>8917.04*AG647/I647</f>
        <v>8877.1339275133942</v>
      </c>
      <c r="AI647" s="163">
        <v>0</v>
      </c>
      <c r="AJ647" s="163">
        <v>0</v>
      </c>
      <c r="AK647" s="163">
        <v>0</v>
      </c>
      <c r="AL647" s="169">
        <v>0</v>
      </c>
      <c r="AM647" s="163">
        <v>0</v>
      </c>
      <c r="AN647" s="163">
        <v>0</v>
      </c>
      <c r="AO647" s="169">
        <v>0</v>
      </c>
      <c r="AP647" s="163">
        <v>0</v>
      </c>
      <c r="AQ647" s="162">
        <v>0</v>
      </c>
      <c r="AR647" s="162">
        <v>0</v>
      </c>
    </row>
    <row r="648" spans="1:44" s="162" customFormat="1" ht="61.5" x14ac:dyDescent="0.25">
      <c r="A648" s="162">
        <v>1</v>
      </c>
      <c r="B648" s="165">
        <v>90</v>
      </c>
      <c r="C648" s="155" t="s">
        <v>442</v>
      </c>
      <c r="D648" s="157">
        <v>1952</v>
      </c>
      <c r="E648" s="157">
        <v>2008</v>
      </c>
      <c r="F648" s="166" t="s">
        <v>261</v>
      </c>
      <c r="G648" s="157">
        <v>2</v>
      </c>
      <c r="H648" s="157" t="s">
        <v>297</v>
      </c>
      <c r="I648" s="158">
        <v>427.8</v>
      </c>
      <c r="J648" s="158">
        <v>392.1</v>
      </c>
      <c r="K648" s="158">
        <v>392.1</v>
      </c>
      <c r="L648" s="167">
        <v>21</v>
      </c>
      <c r="M648" s="157" t="s">
        <v>259</v>
      </c>
      <c r="N648" s="157" t="s">
        <v>263</v>
      </c>
      <c r="O648" s="160" t="s">
        <v>333</v>
      </c>
      <c r="P648" s="161">
        <v>2143017.0299999998</v>
      </c>
      <c r="Q648" s="161">
        <v>0</v>
      </c>
      <c r="R648" s="161">
        <v>0</v>
      </c>
      <c r="S648" s="161">
        <v>2143017.0299999998</v>
      </c>
      <c r="T648" s="161">
        <v>5009.3899719495084</v>
      </c>
      <c r="U648" s="161">
        <v>6952.6226273959792</v>
      </c>
      <c r="V648" s="168">
        <v>6952.6226273959792</v>
      </c>
      <c r="W648" s="168">
        <f t="shared" si="116"/>
        <v>6952.6226273959792</v>
      </c>
      <c r="X648" s="168">
        <f t="shared" si="117"/>
        <v>1943.2326554464707</v>
      </c>
      <c r="Y648" s="163">
        <v>0</v>
      </c>
      <c r="Z648" s="163">
        <v>0</v>
      </c>
      <c r="AA648" s="163">
        <v>0</v>
      </c>
      <c r="AB648" s="163">
        <v>0</v>
      </c>
      <c r="AC648" s="163">
        <v>0</v>
      </c>
      <c r="AD648" s="163">
        <v>0</v>
      </c>
      <c r="AE648" s="163">
        <v>0</v>
      </c>
      <c r="AF648" s="169">
        <v>0</v>
      </c>
      <c r="AG648" s="163">
        <v>0</v>
      </c>
      <c r="AH648" s="163">
        <v>0</v>
      </c>
      <c r="AI648" s="163">
        <v>0</v>
      </c>
      <c r="AJ648" s="163">
        <v>0</v>
      </c>
      <c r="AK648" s="163">
        <v>422</v>
      </c>
      <c r="AL648" s="169">
        <f>7048.18*AK648/I648</f>
        <v>6952.6226273959792</v>
      </c>
      <c r="AM648" s="163">
        <v>0</v>
      </c>
      <c r="AN648" s="163">
        <v>0</v>
      </c>
      <c r="AO648" s="169">
        <v>0</v>
      </c>
      <c r="AP648" s="163">
        <v>0</v>
      </c>
      <c r="AQ648" s="162">
        <v>0</v>
      </c>
      <c r="AR648" s="162">
        <v>0</v>
      </c>
    </row>
    <row r="649" spans="1:44" s="162" customFormat="1" ht="36" customHeight="1" x14ac:dyDescent="0.25">
      <c r="A649" s="162">
        <v>1</v>
      </c>
      <c r="B649" s="165">
        <v>91</v>
      </c>
      <c r="C649" s="155" t="s">
        <v>443</v>
      </c>
      <c r="D649" s="157">
        <v>1963</v>
      </c>
      <c r="E649" s="157"/>
      <c r="F649" s="166" t="s">
        <v>261</v>
      </c>
      <c r="G649" s="157">
        <v>4</v>
      </c>
      <c r="H649" s="157" t="s">
        <v>305</v>
      </c>
      <c r="I649" s="158">
        <v>2171.1999999999998</v>
      </c>
      <c r="J649" s="158">
        <v>2025.5</v>
      </c>
      <c r="K649" s="158">
        <v>2025.5</v>
      </c>
      <c r="L649" s="167">
        <v>84</v>
      </c>
      <c r="M649" s="157" t="s">
        <v>259</v>
      </c>
      <c r="N649" s="157" t="s">
        <v>260</v>
      </c>
      <c r="O649" s="160" t="s">
        <v>262</v>
      </c>
      <c r="P649" s="161">
        <v>105815.67999999999</v>
      </c>
      <c r="Q649" s="161">
        <v>0</v>
      </c>
      <c r="R649" s="161">
        <v>0</v>
      </c>
      <c r="S649" s="161">
        <v>105815.67999999999</v>
      </c>
      <c r="T649" s="161">
        <v>48.736035372144435</v>
      </c>
      <c r="U649" s="176">
        <v>48.736035372144435</v>
      </c>
      <c r="V649" s="168">
        <v>48.736035372144435</v>
      </c>
      <c r="W649" s="168">
        <f t="shared" si="116"/>
        <v>0</v>
      </c>
      <c r="X649" s="168">
        <f t="shared" si="117"/>
        <v>0</v>
      </c>
      <c r="Y649" s="163">
        <v>0</v>
      </c>
      <c r="Z649" s="163">
        <v>0</v>
      </c>
      <c r="AA649" s="163">
        <v>0</v>
      </c>
      <c r="AB649" s="163">
        <v>0</v>
      </c>
      <c r="AC649" s="163">
        <v>0</v>
      </c>
      <c r="AD649" s="163">
        <v>0</v>
      </c>
      <c r="AE649" s="163">
        <v>0</v>
      </c>
      <c r="AF649" s="169">
        <v>0</v>
      </c>
      <c r="AG649" s="163">
        <v>0</v>
      </c>
      <c r="AH649" s="163">
        <v>0</v>
      </c>
      <c r="AI649" s="163">
        <v>0</v>
      </c>
      <c r="AJ649" s="163">
        <v>0</v>
      </c>
      <c r="AK649" s="163">
        <v>0</v>
      </c>
      <c r="AL649" s="169">
        <v>0</v>
      </c>
      <c r="AM649" s="163">
        <v>0</v>
      </c>
      <c r="AN649" s="163">
        <v>0</v>
      </c>
      <c r="AO649" s="169">
        <v>0</v>
      </c>
      <c r="AP649" s="163">
        <v>0</v>
      </c>
      <c r="AQ649" s="162">
        <v>0</v>
      </c>
      <c r="AR649" s="162">
        <v>0</v>
      </c>
    </row>
    <row r="650" spans="1:44" s="162" customFormat="1" ht="36" customHeight="1" x14ac:dyDescent="0.25">
      <c r="A650" s="162">
        <v>1</v>
      </c>
      <c r="B650" s="165">
        <v>92</v>
      </c>
      <c r="C650" s="155" t="s">
        <v>444</v>
      </c>
      <c r="D650" s="157">
        <v>1959</v>
      </c>
      <c r="E650" s="157"/>
      <c r="F650" s="166" t="s">
        <v>261</v>
      </c>
      <c r="G650" s="157">
        <v>2</v>
      </c>
      <c r="H650" s="157" t="s">
        <v>296</v>
      </c>
      <c r="I650" s="158">
        <v>679.1</v>
      </c>
      <c r="J650" s="158">
        <v>632.4</v>
      </c>
      <c r="K650" s="158">
        <v>632.4</v>
      </c>
      <c r="L650" s="167">
        <v>43</v>
      </c>
      <c r="M650" s="157" t="s">
        <v>259</v>
      </c>
      <c r="N650" s="157" t="s">
        <v>260</v>
      </c>
      <c r="O650" s="160" t="s">
        <v>262</v>
      </c>
      <c r="P650" s="161">
        <v>66740.47</v>
      </c>
      <c r="Q650" s="161">
        <v>0</v>
      </c>
      <c r="R650" s="161">
        <v>0</v>
      </c>
      <c r="S650" s="161">
        <v>66740.47</v>
      </c>
      <c r="T650" s="161">
        <v>98.277823590045642</v>
      </c>
      <c r="U650" s="161">
        <v>98.277823590045642</v>
      </c>
      <c r="V650" s="168">
        <v>7930.9264614931526</v>
      </c>
      <c r="W650" s="168">
        <f t="shared" si="116"/>
        <v>0</v>
      </c>
      <c r="X650" s="168">
        <f t="shared" si="117"/>
        <v>0</v>
      </c>
      <c r="Y650" s="163">
        <v>0</v>
      </c>
      <c r="Z650" s="163">
        <v>0</v>
      </c>
      <c r="AA650" s="163">
        <v>0</v>
      </c>
      <c r="AB650" s="163">
        <v>0</v>
      </c>
      <c r="AC650" s="163">
        <v>0</v>
      </c>
      <c r="AD650" s="163">
        <v>0</v>
      </c>
      <c r="AE650" s="163">
        <v>0</v>
      </c>
      <c r="AF650" s="169">
        <v>0</v>
      </c>
      <c r="AG650" s="163">
        <v>0</v>
      </c>
      <c r="AH650" s="169">
        <v>0</v>
      </c>
      <c r="AI650" s="163">
        <v>0</v>
      </c>
      <c r="AJ650" s="163">
        <v>0</v>
      </c>
      <c r="AK650" s="163">
        <v>0</v>
      </c>
      <c r="AL650" s="169">
        <v>0</v>
      </c>
      <c r="AM650" s="163">
        <v>0</v>
      </c>
      <c r="AN650" s="163">
        <v>0</v>
      </c>
      <c r="AO650" s="169">
        <v>0</v>
      </c>
      <c r="AP650" s="163">
        <v>0</v>
      </c>
      <c r="AQ650" s="162">
        <v>0</v>
      </c>
      <c r="AR650" s="162">
        <v>0</v>
      </c>
    </row>
    <row r="651" spans="1:44" s="162" customFormat="1" ht="36" customHeight="1" x14ac:dyDescent="0.25">
      <c r="A651" s="162">
        <v>1</v>
      </c>
      <c r="B651" s="165">
        <v>93</v>
      </c>
      <c r="C651" s="155" t="s">
        <v>445</v>
      </c>
      <c r="D651" s="157">
        <v>1959</v>
      </c>
      <c r="E651" s="157"/>
      <c r="F651" s="166" t="s">
        <v>261</v>
      </c>
      <c r="G651" s="157">
        <v>2</v>
      </c>
      <c r="H651" s="157" t="s">
        <v>296</v>
      </c>
      <c r="I651" s="158">
        <v>692.3</v>
      </c>
      <c r="J651" s="158">
        <v>645.9</v>
      </c>
      <c r="K651" s="158">
        <v>615.29999999999995</v>
      </c>
      <c r="L651" s="167">
        <v>28</v>
      </c>
      <c r="M651" s="157" t="s">
        <v>259</v>
      </c>
      <c r="N651" s="157" t="s">
        <v>260</v>
      </c>
      <c r="O651" s="160" t="s">
        <v>262</v>
      </c>
      <c r="P651" s="161">
        <v>68133</v>
      </c>
      <c r="Q651" s="161">
        <v>0</v>
      </c>
      <c r="R651" s="161">
        <v>0</v>
      </c>
      <c r="S651" s="161">
        <v>68133</v>
      </c>
      <c r="T651" s="161">
        <v>98.415426838075987</v>
      </c>
      <c r="U651" s="161">
        <v>98.415426838075987</v>
      </c>
      <c r="V651" s="168">
        <v>7779.7084500938909</v>
      </c>
      <c r="W651" s="168">
        <f t="shared" si="116"/>
        <v>0</v>
      </c>
      <c r="X651" s="168">
        <f t="shared" si="117"/>
        <v>0</v>
      </c>
      <c r="Y651" s="163">
        <v>0</v>
      </c>
      <c r="Z651" s="163">
        <v>0</v>
      </c>
      <c r="AA651" s="163">
        <v>0</v>
      </c>
      <c r="AB651" s="163">
        <v>0</v>
      </c>
      <c r="AC651" s="163">
        <v>0</v>
      </c>
      <c r="AD651" s="163">
        <v>0</v>
      </c>
      <c r="AE651" s="163">
        <v>0</v>
      </c>
      <c r="AF651" s="169">
        <v>0</v>
      </c>
      <c r="AG651" s="163">
        <v>0</v>
      </c>
      <c r="AH651" s="169">
        <v>0</v>
      </c>
      <c r="AI651" s="163">
        <v>0</v>
      </c>
      <c r="AJ651" s="163">
        <v>0</v>
      </c>
      <c r="AK651" s="163">
        <v>0</v>
      </c>
      <c r="AL651" s="169">
        <v>0</v>
      </c>
      <c r="AM651" s="163">
        <v>0</v>
      </c>
      <c r="AN651" s="163">
        <v>0</v>
      </c>
      <c r="AO651" s="169">
        <v>0</v>
      </c>
      <c r="AP651" s="163">
        <v>0</v>
      </c>
      <c r="AQ651" s="162">
        <v>0</v>
      </c>
      <c r="AR651" s="162">
        <v>0</v>
      </c>
    </row>
    <row r="652" spans="1:44" s="162" customFormat="1" ht="36" customHeight="1" x14ac:dyDescent="0.25">
      <c r="A652" s="162">
        <v>1</v>
      </c>
      <c r="B652" s="165">
        <v>94</v>
      </c>
      <c r="C652" s="155" t="s">
        <v>446</v>
      </c>
      <c r="D652" s="157">
        <v>1972</v>
      </c>
      <c r="E652" s="157"/>
      <c r="F652" s="166" t="s">
        <v>261</v>
      </c>
      <c r="G652" s="157">
        <v>2</v>
      </c>
      <c r="H652" s="157" t="s">
        <v>296</v>
      </c>
      <c r="I652" s="158">
        <v>800.8</v>
      </c>
      <c r="J652" s="158">
        <v>734.3</v>
      </c>
      <c r="K652" s="158">
        <v>734.3</v>
      </c>
      <c r="L652" s="167">
        <v>35</v>
      </c>
      <c r="M652" s="157" t="s">
        <v>259</v>
      </c>
      <c r="N652" s="157" t="s">
        <v>260</v>
      </c>
      <c r="O652" s="160" t="s">
        <v>262</v>
      </c>
      <c r="P652" s="161">
        <v>3132062.8899999997</v>
      </c>
      <c r="Q652" s="161">
        <v>0</v>
      </c>
      <c r="R652" s="161">
        <v>0</v>
      </c>
      <c r="S652" s="161">
        <v>3132062.8899999997</v>
      </c>
      <c r="T652" s="161">
        <v>3911.1674450549449</v>
      </c>
      <c r="U652" s="161">
        <v>7411.0089560439565</v>
      </c>
      <c r="V652" s="168">
        <v>7411.0089560439565</v>
      </c>
      <c r="W652" s="168">
        <f t="shared" si="116"/>
        <v>7411.0089560439565</v>
      </c>
      <c r="X652" s="168">
        <f t="shared" si="117"/>
        <v>3499.8415109890116</v>
      </c>
      <c r="Y652" s="163">
        <v>0</v>
      </c>
      <c r="Z652" s="163">
        <v>0</v>
      </c>
      <c r="AA652" s="163">
        <v>0</v>
      </c>
      <c r="AB652" s="163">
        <v>0</v>
      </c>
      <c r="AC652" s="163">
        <v>0</v>
      </c>
      <c r="AD652" s="163">
        <v>0</v>
      </c>
      <c r="AE652" s="163">
        <v>0</v>
      </c>
      <c r="AF652" s="169">
        <v>0</v>
      </c>
      <c r="AG652" s="163">
        <v>665.55</v>
      </c>
      <c r="AH652" s="169">
        <f>8917.04*AG652/I652</f>
        <v>7411.0089560439565</v>
      </c>
      <c r="AI652" s="163">
        <v>0</v>
      </c>
      <c r="AJ652" s="163">
        <v>0</v>
      </c>
      <c r="AK652" s="163">
        <v>0</v>
      </c>
      <c r="AL652" s="169">
        <v>0</v>
      </c>
      <c r="AM652" s="163">
        <v>0</v>
      </c>
      <c r="AN652" s="163">
        <v>0</v>
      </c>
      <c r="AO652" s="169">
        <v>0</v>
      </c>
      <c r="AP652" s="163">
        <v>0</v>
      </c>
      <c r="AQ652" s="162">
        <v>0</v>
      </c>
      <c r="AR652" s="162">
        <v>0</v>
      </c>
    </row>
    <row r="653" spans="1:44" s="162" customFormat="1" ht="36" customHeight="1" x14ac:dyDescent="0.25">
      <c r="A653" s="162">
        <v>1</v>
      </c>
      <c r="B653" s="165">
        <v>95</v>
      </c>
      <c r="C653" s="155" t="s">
        <v>447</v>
      </c>
      <c r="D653" s="157">
        <v>1954</v>
      </c>
      <c r="E653" s="157"/>
      <c r="F653" s="166" t="s">
        <v>317</v>
      </c>
      <c r="G653" s="157">
        <v>2</v>
      </c>
      <c r="H653" s="157" t="s">
        <v>296</v>
      </c>
      <c r="I653" s="158">
        <v>391.3</v>
      </c>
      <c r="J653" s="158">
        <v>360.5</v>
      </c>
      <c r="K653" s="158">
        <v>360.5</v>
      </c>
      <c r="L653" s="167">
        <v>15</v>
      </c>
      <c r="M653" s="157" t="s">
        <v>259</v>
      </c>
      <c r="N653" s="157" t="s">
        <v>260</v>
      </c>
      <c r="O653" s="160" t="s">
        <v>262</v>
      </c>
      <c r="P653" s="161">
        <v>975506.3</v>
      </c>
      <c r="Q653" s="161">
        <v>0</v>
      </c>
      <c r="R653" s="161">
        <v>0</v>
      </c>
      <c r="S653" s="161">
        <v>975506.3</v>
      </c>
      <c r="T653" s="161">
        <v>2492.9882443138258</v>
      </c>
      <c r="U653" s="161">
        <v>7247.4741390237659</v>
      </c>
      <c r="V653" s="168">
        <v>7247.4741390237659</v>
      </c>
      <c r="W653" s="168">
        <f t="shared" si="116"/>
        <v>7247.4741390237659</v>
      </c>
      <c r="X653" s="168">
        <f t="shared" si="117"/>
        <v>4754.4858947099401</v>
      </c>
      <c r="Y653" s="163">
        <v>0</v>
      </c>
      <c r="Z653" s="163">
        <v>0</v>
      </c>
      <c r="AA653" s="163">
        <v>0</v>
      </c>
      <c r="AB653" s="163">
        <v>0</v>
      </c>
      <c r="AC653" s="163">
        <v>0</v>
      </c>
      <c r="AD653" s="163">
        <v>0</v>
      </c>
      <c r="AE653" s="163">
        <v>0</v>
      </c>
      <c r="AF653" s="169">
        <v>0</v>
      </c>
      <c r="AG653" s="163">
        <v>0</v>
      </c>
      <c r="AH653" s="163">
        <v>0</v>
      </c>
      <c r="AI653" s="163">
        <v>0</v>
      </c>
      <c r="AJ653" s="163">
        <v>0</v>
      </c>
      <c r="AK653" s="163">
        <v>363.46</v>
      </c>
      <c r="AL653" s="169">
        <f>7802.61*AK653/I653</f>
        <v>7247.4741390237659</v>
      </c>
      <c r="AM653" s="163">
        <v>0</v>
      </c>
      <c r="AN653" s="163">
        <v>0</v>
      </c>
      <c r="AO653" s="169">
        <v>0</v>
      </c>
      <c r="AP653" s="163">
        <v>0</v>
      </c>
      <c r="AQ653" s="162">
        <v>0</v>
      </c>
      <c r="AR653" s="162">
        <v>0</v>
      </c>
    </row>
    <row r="654" spans="1:44" s="162" customFormat="1" ht="36" customHeight="1" x14ac:dyDescent="0.25">
      <c r="A654" s="162">
        <v>1</v>
      </c>
      <c r="B654" s="165">
        <v>96</v>
      </c>
      <c r="C654" s="155" t="s">
        <v>450</v>
      </c>
      <c r="D654" s="157">
        <v>1957</v>
      </c>
      <c r="E654" s="157">
        <v>2010</v>
      </c>
      <c r="F654" s="166" t="s">
        <v>261</v>
      </c>
      <c r="G654" s="157">
        <v>2</v>
      </c>
      <c r="H654" s="157" t="s">
        <v>296</v>
      </c>
      <c r="I654" s="158">
        <v>728.8</v>
      </c>
      <c r="J654" s="158">
        <v>720.3</v>
      </c>
      <c r="K654" s="158">
        <v>720.3</v>
      </c>
      <c r="L654" s="167">
        <v>14</v>
      </c>
      <c r="M654" s="157" t="s">
        <v>259</v>
      </c>
      <c r="N654" s="157" t="s">
        <v>334</v>
      </c>
      <c r="O654" s="160" t="s">
        <v>335</v>
      </c>
      <c r="P654" s="161">
        <v>2381025.6399999997</v>
      </c>
      <c r="Q654" s="161">
        <v>0</v>
      </c>
      <c r="R654" s="161">
        <v>0</v>
      </c>
      <c r="S654" s="161">
        <v>2381025.6399999997</v>
      </c>
      <c r="T654" s="161">
        <v>3267.0494511525794</v>
      </c>
      <c r="U654" s="161">
        <v>5489.12</v>
      </c>
      <c r="V654" s="168">
        <f>W654</f>
        <v>4630.9400000000005</v>
      </c>
      <c r="W654" s="168">
        <f t="shared" si="116"/>
        <v>4630.9400000000005</v>
      </c>
      <c r="X654" s="168">
        <f t="shared" si="117"/>
        <v>2222.0705488474205</v>
      </c>
      <c r="Y654" s="163">
        <v>113.09</v>
      </c>
      <c r="Z654" s="163">
        <v>262.75</v>
      </c>
      <c r="AA654" s="163">
        <v>3259.66</v>
      </c>
      <c r="AB654" s="163">
        <v>184.98</v>
      </c>
      <c r="AC654" s="163">
        <v>810.46</v>
      </c>
      <c r="AD654" s="163">
        <v>0</v>
      </c>
      <c r="AE654" s="163">
        <v>0</v>
      </c>
      <c r="AF654" s="169">
        <v>0</v>
      </c>
      <c r="AG654" s="163">
        <v>0</v>
      </c>
      <c r="AH654" s="163">
        <v>0</v>
      </c>
      <c r="AI654" s="163">
        <v>0</v>
      </c>
      <c r="AJ654" s="163">
        <v>0</v>
      </c>
      <c r="AK654" s="163">
        <v>0</v>
      </c>
      <c r="AL654" s="169">
        <v>0</v>
      </c>
      <c r="AM654" s="163">
        <v>0</v>
      </c>
      <c r="AN654" s="163">
        <v>0</v>
      </c>
      <c r="AO654" s="169">
        <v>0</v>
      </c>
      <c r="AP654" s="163">
        <v>0</v>
      </c>
      <c r="AQ654" s="162">
        <v>0</v>
      </c>
      <c r="AR654" s="162">
        <v>0</v>
      </c>
    </row>
    <row r="655" spans="1:44" s="162" customFormat="1" ht="36" customHeight="1" x14ac:dyDescent="0.25">
      <c r="A655" s="162">
        <v>1</v>
      </c>
      <c r="B655" s="165">
        <v>97</v>
      </c>
      <c r="C655" s="155" t="s">
        <v>451</v>
      </c>
      <c r="D655" s="157">
        <v>1976</v>
      </c>
      <c r="E655" s="157">
        <v>2008</v>
      </c>
      <c r="F655" s="166" t="s">
        <v>304</v>
      </c>
      <c r="G655" s="157">
        <v>5</v>
      </c>
      <c r="H655" s="157" t="s">
        <v>2191</v>
      </c>
      <c r="I655" s="158">
        <v>7722.2</v>
      </c>
      <c r="J655" s="158">
        <v>7705.8</v>
      </c>
      <c r="K655" s="158">
        <v>7705.8</v>
      </c>
      <c r="L655" s="167">
        <v>351</v>
      </c>
      <c r="M655" s="157" t="s">
        <v>259</v>
      </c>
      <c r="N655" s="157" t="s">
        <v>263</v>
      </c>
      <c r="O655" s="160" t="s">
        <v>336</v>
      </c>
      <c r="P655" s="161">
        <v>7890296.8599999994</v>
      </c>
      <c r="Q655" s="161">
        <v>0</v>
      </c>
      <c r="R655" s="161">
        <v>0</v>
      </c>
      <c r="S655" s="161">
        <v>7890296.8599999994</v>
      </c>
      <c r="T655" s="161">
        <v>1021.7680013467664</v>
      </c>
      <c r="U655" s="161">
        <v>2207.0314873999641</v>
      </c>
      <c r="V655" s="168">
        <v>2207.0314873999641</v>
      </c>
      <c r="W655" s="168">
        <f t="shared" si="116"/>
        <v>2207.0314873999641</v>
      </c>
      <c r="X655" s="168">
        <f t="shared" si="117"/>
        <v>1185.2634860531978</v>
      </c>
      <c r="Y655" s="163">
        <v>0</v>
      </c>
      <c r="Z655" s="163">
        <v>0</v>
      </c>
      <c r="AA655" s="163">
        <v>0</v>
      </c>
      <c r="AB655" s="163">
        <v>0</v>
      </c>
      <c r="AC655" s="163">
        <v>0</v>
      </c>
      <c r="AD655" s="163">
        <v>0</v>
      </c>
      <c r="AE655" s="163">
        <v>0</v>
      </c>
      <c r="AF655" s="169">
        <v>0</v>
      </c>
      <c r="AG655" s="163">
        <v>1911.3</v>
      </c>
      <c r="AH655" s="169">
        <f t="shared" ref="AH655:AH663" si="118">8917.04*AG655/I655</f>
        <v>2207.0314873999641</v>
      </c>
      <c r="AI655" s="163">
        <v>0</v>
      </c>
      <c r="AJ655" s="163">
        <v>0</v>
      </c>
      <c r="AK655" s="163">
        <v>0</v>
      </c>
      <c r="AL655" s="169">
        <v>0</v>
      </c>
      <c r="AM655" s="163">
        <v>0</v>
      </c>
      <c r="AN655" s="163">
        <v>0</v>
      </c>
      <c r="AO655" s="169">
        <v>0</v>
      </c>
      <c r="AP655" s="163">
        <v>0</v>
      </c>
      <c r="AQ655" s="162">
        <v>0</v>
      </c>
      <c r="AR655" s="162">
        <v>0</v>
      </c>
    </row>
    <row r="656" spans="1:44" s="162" customFormat="1" ht="36" customHeight="1" x14ac:dyDescent="0.25">
      <c r="A656" s="162">
        <v>1</v>
      </c>
      <c r="B656" s="165">
        <v>98</v>
      </c>
      <c r="C656" s="155" t="s">
        <v>431</v>
      </c>
      <c r="D656" s="157">
        <v>1969</v>
      </c>
      <c r="E656" s="157"/>
      <c r="F656" s="166" t="s">
        <v>261</v>
      </c>
      <c r="G656" s="157">
        <v>2</v>
      </c>
      <c r="H656" s="157" t="s">
        <v>296</v>
      </c>
      <c r="I656" s="161">
        <v>725.2</v>
      </c>
      <c r="J656" s="161">
        <v>674.9</v>
      </c>
      <c r="K656" s="161">
        <v>674.9</v>
      </c>
      <c r="L656" s="167">
        <v>25</v>
      </c>
      <c r="M656" s="157" t="s">
        <v>259</v>
      </c>
      <c r="N656" s="157" t="s">
        <v>260</v>
      </c>
      <c r="O656" s="160" t="s">
        <v>262</v>
      </c>
      <c r="P656" s="161">
        <v>2276102.04</v>
      </c>
      <c r="Q656" s="161">
        <v>0</v>
      </c>
      <c r="R656" s="161">
        <v>0</v>
      </c>
      <c r="S656" s="161">
        <v>2276102.04</v>
      </c>
      <c r="T656" s="161">
        <v>3138.5852730281299</v>
      </c>
      <c r="U656" s="161">
        <v>7720.8876955322676</v>
      </c>
      <c r="V656" s="168">
        <v>7720.8876955322676</v>
      </c>
      <c r="W656" s="168">
        <f t="shared" si="116"/>
        <v>7720.8876955322676</v>
      </c>
      <c r="X656" s="168">
        <f t="shared" si="117"/>
        <v>4582.3024225041372</v>
      </c>
      <c r="Y656" s="163">
        <v>0</v>
      </c>
      <c r="Z656" s="163">
        <v>0</v>
      </c>
      <c r="AA656" s="163">
        <v>0</v>
      </c>
      <c r="AB656" s="163">
        <v>0</v>
      </c>
      <c r="AC656" s="163">
        <v>0</v>
      </c>
      <c r="AD656" s="163">
        <v>0</v>
      </c>
      <c r="AE656" s="163">
        <v>0</v>
      </c>
      <c r="AF656" s="169">
        <v>0</v>
      </c>
      <c r="AG656" s="163">
        <v>627.91999999999996</v>
      </c>
      <c r="AH656" s="169">
        <f t="shared" si="118"/>
        <v>7720.8876955322676</v>
      </c>
      <c r="AI656" s="163">
        <v>0</v>
      </c>
      <c r="AJ656" s="163">
        <v>0</v>
      </c>
      <c r="AK656" s="163">
        <v>0</v>
      </c>
      <c r="AL656" s="169">
        <v>0</v>
      </c>
      <c r="AM656" s="163">
        <v>0</v>
      </c>
      <c r="AN656" s="163">
        <v>0</v>
      </c>
      <c r="AO656" s="169">
        <v>0</v>
      </c>
      <c r="AP656" s="163">
        <v>0</v>
      </c>
      <c r="AQ656" s="162">
        <v>0</v>
      </c>
      <c r="AR656" s="162">
        <v>0</v>
      </c>
    </row>
    <row r="657" spans="1:44" s="162" customFormat="1" ht="36" customHeight="1" x14ac:dyDescent="0.25">
      <c r="A657" s="162">
        <v>1</v>
      </c>
      <c r="B657" s="165">
        <v>99</v>
      </c>
      <c r="C657" s="155" t="s">
        <v>1240</v>
      </c>
      <c r="D657" s="157">
        <v>1970</v>
      </c>
      <c r="E657" s="157"/>
      <c r="F657" s="166" t="s">
        <v>261</v>
      </c>
      <c r="G657" s="157">
        <v>2</v>
      </c>
      <c r="H657" s="157" t="s">
        <v>296</v>
      </c>
      <c r="I657" s="158">
        <v>781.5</v>
      </c>
      <c r="J657" s="158">
        <v>722.4</v>
      </c>
      <c r="K657" s="158">
        <v>722.4</v>
      </c>
      <c r="L657" s="167">
        <v>29</v>
      </c>
      <c r="M657" s="157" t="s">
        <v>259</v>
      </c>
      <c r="N657" s="157" t="s">
        <v>260</v>
      </c>
      <c r="O657" s="160" t="s">
        <v>262</v>
      </c>
      <c r="P657" s="161">
        <v>3075563.96</v>
      </c>
      <c r="Q657" s="161">
        <v>0</v>
      </c>
      <c r="R657" s="161">
        <v>0</v>
      </c>
      <c r="S657" s="161">
        <v>3075563.96</v>
      </c>
      <c r="T657" s="161">
        <v>3935.4625207933459</v>
      </c>
      <c r="U657" s="161">
        <v>7163.9830254638518</v>
      </c>
      <c r="V657" s="168">
        <v>7163.9830254638518</v>
      </c>
      <c r="W657" s="168">
        <f t="shared" si="116"/>
        <v>7163.9830254638518</v>
      </c>
      <c r="X657" s="168">
        <f t="shared" si="117"/>
        <v>3228.5205046705059</v>
      </c>
      <c r="Y657" s="163">
        <v>0</v>
      </c>
      <c r="Z657" s="163">
        <v>0</v>
      </c>
      <c r="AA657" s="163">
        <v>0</v>
      </c>
      <c r="AB657" s="163">
        <v>0</v>
      </c>
      <c r="AC657" s="163">
        <v>0</v>
      </c>
      <c r="AD657" s="163">
        <v>0</v>
      </c>
      <c r="AE657" s="163">
        <v>0</v>
      </c>
      <c r="AF657" s="169">
        <v>0</v>
      </c>
      <c r="AG657" s="163">
        <v>627.86</v>
      </c>
      <c r="AH657" s="169">
        <f t="shared" si="118"/>
        <v>7163.9830254638518</v>
      </c>
      <c r="AI657" s="163">
        <v>0</v>
      </c>
      <c r="AJ657" s="163">
        <v>0</v>
      </c>
      <c r="AK657" s="163">
        <v>0</v>
      </c>
      <c r="AL657" s="169">
        <v>0</v>
      </c>
      <c r="AM657" s="163">
        <v>0</v>
      </c>
      <c r="AN657" s="163">
        <v>0</v>
      </c>
      <c r="AO657" s="169">
        <v>0</v>
      </c>
      <c r="AP657" s="163">
        <v>0</v>
      </c>
      <c r="AQ657" s="162">
        <v>0</v>
      </c>
      <c r="AR657" s="162">
        <v>0</v>
      </c>
    </row>
    <row r="658" spans="1:44" s="162" customFormat="1" ht="36" customHeight="1" x14ac:dyDescent="0.25">
      <c r="A658" s="162">
        <v>1</v>
      </c>
      <c r="B658" s="165">
        <v>100</v>
      </c>
      <c r="C658" s="155" t="s">
        <v>449</v>
      </c>
      <c r="D658" s="157">
        <v>1971</v>
      </c>
      <c r="E658" s="157"/>
      <c r="F658" s="166" t="s">
        <v>261</v>
      </c>
      <c r="G658" s="157">
        <v>2</v>
      </c>
      <c r="H658" s="157" t="s">
        <v>296</v>
      </c>
      <c r="I658" s="158">
        <v>775.3</v>
      </c>
      <c r="J658" s="158">
        <v>716.1</v>
      </c>
      <c r="K658" s="158">
        <v>716.1</v>
      </c>
      <c r="L658" s="167">
        <v>35</v>
      </c>
      <c r="M658" s="157" t="s">
        <v>259</v>
      </c>
      <c r="N658" s="157" t="s">
        <v>260</v>
      </c>
      <c r="O658" s="160" t="s">
        <v>262</v>
      </c>
      <c r="P658" s="161">
        <v>4441479.53</v>
      </c>
      <c r="Q658" s="161">
        <v>0</v>
      </c>
      <c r="R658" s="161">
        <v>0</v>
      </c>
      <c r="S658" s="161">
        <v>4441479.53</v>
      </c>
      <c r="T658" s="161">
        <v>5728.7237585450803</v>
      </c>
      <c r="U658" s="161">
        <v>7624.281976009288</v>
      </c>
      <c r="V658" s="168">
        <v>7624.281976009288</v>
      </c>
      <c r="W658" s="168">
        <f t="shared" si="116"/>
        <v>7624.281976009288</v>
      </c>
      <c r="X658" s="168">
        <f t="shared" si="117"/>
        <v>1895.5582174642077</v>
      </c>
      <c r="Y658" s="163">
        <v>0</v>
      </c>
      <c r="Z658" s="163">
        <v>0</v>
      </c>
      <c r="AA658" s="163">
        <v>0</v>
      </c>
      <c r="AB658" s="163">
        <v>0</v>
      </c>
      <c r="AC658" s="163">
        <v>0</v>
      </c>
      <c r="AD658" s="163">
        <v>0</v>
      </c>
      <c r="AE658" s="163">
        <v>0</v>
      </c>
      <c r="AF658" s="169">
        <v>0</v>
      </c>
      <c r="AG658" s="163">
        <v>662.9</v>
      </c>
      <c r="AH658" s="169">
        <f t="shared" si="118"/>
        <v>7624.281976009288</v>
      </c>
      <c r="AI658" s="163">
        <v>0</v>
      </c>
      <c r="AJ658" s="163">
        <v>0</v>
      </c>
      <c r="AK658" s="163">
        <v>0</v>
      </c>
      <c r="AL658" s="169">
        <v>0</v>
      </c>
      <c r="AM658" s="163">
        <v>0</v>
      </c>
      <c r="AN658" s="163">
        <v>0</v>
      </c>
      <c r="AO658" s="169">
        <v>0</v>
      </c>
      <c r="AP658" s="163">
        <v>0</v>
      </c>
      <c r="AQ658" s="162">
        <v>0</v>
      </c>
      <c r="AR658" s="162">
        <v>0</v>
      </c>
    </row>
    <row r="659" spans="1:44" s="162" customFormat="1" ht="36" customHeight="1" x14ac:dyDescent="0.25">
      <c r="A659" s="162">
        <v>1</v>
      </c>
      <c r="B659" s="165">
        <v>101</v>
      </c>
      <c r="C659" s="155" t="s">
        <v>1571</v>
      </c>
      <c r="D659" s="157">
        <v>1959</v>
      </c>
      <c r="E659" s="157"/>
      <c r="F659" s="166" t="s">
        <v>1296</v>
      </c>
      <c r="G659" s="157">
        <v>2</v>
      </c>
      <c r="H659" s="157" t="s">
        <v>296</v>
      </c>
      <c r="I659" s="158">
        <v>693.8</v>
      </c>
      <c r="J659" s="158">
        <v>645.20000000000005</v>
      </c>
      <c r="K659" s="158">
        <v>573.4</v>
      </c>
      <c r="L659" s="167">
        <v>22</v>
      </c>
      <c r="M659" s="157" t="s">
        <v>259</v>
      </c>
      <c r="N659" s="157" t="s">
        <v>260</v>
      </c>
      <c r="O659" s="160" t="s">
        <v>262</v>
      </c>
      <c r="P659" s="161">
        <v>2975915.4</v>
      </c>
      <c r="Q659" s="161">
        <v>0</v>
      </c>
      <c r="R659" s="161">
        <v>0</v>
      </c>
      <c r="S659" s="161">
        <v>2975915.4</v>
      </c>
      <c r="T659" s="161">
        <v>4289.2986451426923</v>
      </c>
      <c r="U659" s="161">
        <v>7731.2716079561842</v>
      </c>
      <c r="V659" s="168">
        <f>W659</f>
        <v>7731.2716079561842</v>
      </c>
      <c r="W659" s="168">
        <f t="shared" si="116"/>
        <v>7731.2716079561842</v>
      </c>
      <c r="X659" s="168">
        <f t="shared" si="117"/>
        <v>3441.9729628134919</v>
      </c>
      <c r="Y659" s="163">
        <v>0</v>
      </c>
      <c r="Z659" s="163">
        <v>0</v>
      </c>
      <c r="AA659" s="163">
        <v>0</v>
      </c>
      <c r="AB659" s="163">
        <v>0</v>
      </c>
      <c r="AC659" s="163">
        <v>0</v>
      </c>
      <c r="AD659" s="163">
        <v>0</v>
      </c>
      <c r="AE659" s="163">
        <v>0</v>
      </c>
      <c r="AF659" s="169">
        <v>0</v>
      </c>
      <c r="AG659" s="163">
        <v>601.54</v>
      </c>
      <c r="AH659" s="169">
        <f t="shared" si="118"/>
        <v>7731.2716079561842</v>
      </c>
      <c r="AI659" s="163">
        <v>0</v>
      </c>
      <c r="AJ659" s="163">
        <v>0</v>
      </c>
      <c r="AK659" s="163">
        <v>0</v>
      </c>
      <c r="AL659" s="169">
        <v>0</v>
      </c>
      <c r="AM659" s="163">
        <v>0</v>
      </c>
      <c r="AN659" s="163">
        <v>0</v>
      </c>
      <c r="AO659" s="169">
        <v>0</v>
      </c>
      <c r="AP659" s="163">
        <v>0</v>
      </c>
      <c r="AQ659" s="162">
        <v>0</v>
      </c>
      <c r="AR659" s="162">
        <v>0</v>
      </c>
    </row>
    <row r="660" spans="1:44" s="162" customFormat="1" ht="36" customHeight="1" x14ac:dyDescent="0.25">
      <c r="A660" s="162">
        <v>1</v>
      </c>
      <c r="B660" s="165">
        <v>102</v>
      </c>
      <c r="C660" s="155" t="s">
        <v>1572</v>
      </c>
      <c r="D660" s="157">
        <v>1959</v>
      </c>
      <c r="E660" s="157"/>
      <c r="F660" s="166" t="s">
        <v>1296</v>
      </c>
      <c r="G660" s="157">
        <v>2</v>
      </c>
      <c r="H660" s="157" t="s">
        <v>297</v>
      </c>
      <c r="I660" s="158">
        <v>301.39999999999998</v>
      </c>
      <c r="J660" s="158">
        <v>280.39999999999998</v>
      </c>
      <c r="K660" s="158">
        <v>280.39999999999998</v>
      </c>
      <c r="L660" s="167">
        <v>17</v>
      </c>
      <c r="M660" s="157" t="s">
        <v>259</v>
      </c>
      <c r="N660" s="157" t="s">
        <v>260</v>
      </c>
      <c r="O660" s="160" t="s">
        <v>262</v>
      </c>
      <c r="P660" s="161">
        <v>1188949.76</v>
      </c>
      <c r="Q660" s="161">
        <v>0</v>
      </c>
      <c r="R660" s="161">
        <v>0</v>
      </c>
      <c r="S660" s="161">
        <v>1188949.76</v>
      </c>
      <c r="T660" s="161">
        <v>3944.7570006635701</v>
      </c>
      <c r="U660" s="161">
        <v>7254.9321459854018</v>
      </c>
      <c r="V660" s="168">
        <v>7254.9321459854018</v>
      </c>
      <c r="W660" s="168">
        <f t="shared" si="116"/>
        <v>7254.9321459854018</v>
      </c>
      <c r="X660" s="168">
        <f t="shared" si="117"/>
        <v>3310.1751453218317</v>
      </c>
      <c r="Y660" s="163">
        <v>0</v>
      </c>
      <c r="Z660" s="163">
        <v>0</v>
      </c>
      <c r="AA660" s="163">
        <v>0</v>
      </c>
      <c r="AB660" s="163">
        <v>0</v>
      </c>
      <c r="AC660" s="163">
        <v>0</v>
      </c>
      <c r="AD660" s="163">
        <v>0</v>
      </c>
      <c r="AE660" s="163">
        <v>0</v>
      </c>
      <c r="AF660" s="169">
        <v>0</v>
      </c>
      <c r="AG660" s="163">
        <v>245.22</v>
      </c>
      <c r="AH660" s="169">
        <f t="shared" si="118"/>
        <v>7254.9321459854018</v>
      </c>
      <c r="AI660" s="163">
        <v>0</v>
      </c>
      <c r="AJ660" s="163">
        <v>0</v>
      </c>
      <c r="AK660" s="163">
        <v>0</v>
      </c>
      <c r="AL660" s="169">
        <v>0</v>
      </c>
      <c r="AM660" s="163">
        <v>0</v>
      </c>
      <c r="AN660" s="163">
        <v>0</v>
      </c>
      <c r="AO660" s="169">
        <v>0</v>
      </c>
      <c r="AP660" s="163">
        <v>0</v>
      </c>
      <c r="AQ660" s="162">
        <v>0</v>
      </c>
      <c r="AR660" s="162">
        <v>0</v>
      </c>
    </row>
    <row r="661" spans="1:44" s="162" customFormat="1" ht="36" customHeight="1" x14ac:dyDescent="0.25">
      <c r="A661" s="162">
        <v>1</v>
      </c>
      <c r="B661" s="165">
        <v>103</v>
      </c>
      <c r="C661" s="155" t="s">
        <v>1573</v>
      </c>
      <c r="D661" s="157">
        <v>1962</v>
      </c>
      <c r="E661" s="157"/>
      <c r="F661" s="166" t="s">
        <v>1296</v>
      </c>
      <c r="G661" s="157">
        <v>2</v>
      </c>
      <c r="H661" s="157" t="s">
        <v>296</v>
      </c>
      <c r="I661" s="158">
        <v>585.91</v>
      </c>
      <c r="J661" s="158">
        <v>546.5</v>
      </c>
      <c r="K661" s="158">
        <v>546.5</v>
      </c>
      <c r="L661" s="167">
        <v>38</v>
      </c>
      <c r="M661" s="157" t="s">
        <v>259</v>
      </c>
      <c r="N661" s="157" t="s">
        <v>260</v>
      </c>
      <c r="O661" s="160" t="s">
        <v>262</v>
      </c>
      <c r="P661" s="161">
        <v>2192920.11</v>
      </c>
      <c r="Q661" s="161">
        <v>0</v>
      </c>
      <c r="R661" s="161">
        <v>0</v>
      </c>
      <c r="S661" s="161">
        <v>2192920.11</v>
      </c>
      <c r="T661" s="161">
        <v>3742.7593145704973</v>
      </c>
      <c r="U661" s="161">
        <v>7555.9932740523309</v>
      </c>
      <c r="V661" s="168">
        <v>7555.9932740523309</v>
      </c>
      <c r="W661" s="168">
        <f t="shared" si="116"/>
        <v>7555.9932740523309</v>
      </c>
      <c r="X661" s="168">
        <f t="shared" si="117"/>
        <v>3813.2339594818336</v>
      </c>
      <c r="Y661" s="163">
        <v>0</v>
      </c>
      <c r="Z661" s="163">
        <v>0</v>
      </c>
      <c r="AA661" s="163">
        <v>0</v>
      </c>
      <c r="AB661" s="163">
        <v>0</v>
      </c>
      <c r="AC661" s="163">
        <v>0</v>
      </c>
      <c r="AD661" s="163">
        <v>0</v>
      </c>
      <c r="AE661" s="163">
        <v>0</v>
      </c>
      <c r="AF661" s="169">
        <v>0</v>
      </c>
      <c r="AG661" s="163">
        <v>496.48</v>
      </c>
      <c r="AH661" s="169">
        <f t="shared" si="118"/>
        <v>7555.9932740523309</v>
      </c>
      <c r="AI661" s="163">
        <v>0</v>
      </c>
      <c r="AJ661" s="163">
        <v>0</v>
      </c>
      <c r="AK661" s="163">
        <v>0</v>
      </c>
      <c r="AL661" s="169">
        <v>0</v>
      </c>
      <c r="AM661" s="163">
        <v>0</v>
      </c>
      <c r="AN661" s="163">
        <v>0</v>
      </c>
      <c r="AO661" s="169">
        <v>0</v>
      </c>
      <c r="AP661" s="163">
        <v>0</v>
      </c>
      <c r="AQ661" s="162">
        <v>0</v>
      </c>
      <c r="AR661" s="162">
        <v>0</v>
      </c>
    </row>
    <row r="662" spans="1:44" s="162" customFormat="1" ht="36" customHeight="1" x14ac:dyDescent="0.25">
      <c r="A662" s="162">
        <v>1</v>
      </c>
      <c r="B662" s="165">
        <v>104</v>
      </c>
      <c r="C662" s="155" t="s">
        <v>1574</v>
      </c>
      <c r="D662" s="157">
        <v>1966</v>
      </c>
      <c r="E662" s="157"/>
      <c r="F662" s="166" t="s">
        <v>1296</v>
      </c>
      <c r="G662" s="157">
        <v>2</v>
      </c>
      <c r="H662" s="157" t="s">
        <v>296</v>
      </c>
      <c r="I662" s="158">
        <v>462.3</v>
      </c>
      <c r="J662" s="158">
        <v>462.3</v>
      </c>
      <c r="K662" s="158">
        <v>462.3</v>
      </c>
      <c r="L662" s="167">
        <v>32</v>
      </c>
      <c r="M662" s="157" t="s">
        <v>259</v>
      </c>
      <c r="N662" s="157" t="s">
        <v>260</v>
      </c>
      <c r="O662" s="160" t="s">
        <v>262</v>
      </c>
      <c r="P662" s="161">
        <v>1858562.25</v>
      </c>
      <c r="Q662" s="161">
        <v>0</v>
      </c>
      <c r="R662" s="161">
        <v>0</v>
      </c>
      <c r="S662" s="161">
        <v>1858562.25</v>
      </c>
      <c r="T662" s="161">
        <v>4020.2514600908498</v>
      </c>
      <c r="U662" s="161">
        <v>7979.6224269954582</v>
      </c>
      <c r="V662" s="168">
        <v>7979.6224269954582</v>
      </c>
      <c r="W662" s="168">
        <f t="shared" si="116"/>
        <v>7979.6224269954582</v>
      </c>
      <c r="X662" s="168">
        <f t="shared" si="117"/>
        <v>3959.3709669046084</v>
      </c>
      <c r="Y662" s="163">
        <v>0</v>
      </c>
      <c r="Z662" s="163">
        <v>0</v>
      </c>
      <c r="AA662" s="163">
        <v>0</v>
      </c>
      <c r="AB662" s="163">
        <v>0</v>
      </c>
      <c r="AC662" s="163">
        <v>0</v>
      </c>
      <c r="AD662" s="163">
        <v>0</v>
      </c>
      <c r="AE662" s="163">
        <v>0</v>
      </c>
      <c r="AF662" s="169">
        <v>0</v>
      </c>
      <c r="AG662" s="163">
        <v>413.7</v>
      </c>
      <c r="AH662" s="169">
        <f t="shared" si="118"/>
        <v>7979.6224269954582</v>
      </c>
      <c r="AI662" s="163">
        <v>0</v>
      </c>
      <c r="AJ662" s="163">
        <v>0</v>
      </c>
      <c r="AK662" s="163">
        <v>0</v>
      </c>
      <c r="AL662" s="169">
        <v>0</v>
      </c>
      <c r="AM662" s="163">
        <v>0</v>
      </c>
      <c r="AN662" s="163">
        <v>0</v>
      </c>
      <c r="AO662" s="169">
        <v>0</v>
      </c>
      <c r="AP662" s="163">
        <v>0</v>
      </c>
      <c r="AQ662" s="162">
        <v>0</v>
      </c>
      <c r="AR662" s="162">
        <v>0</v>
      </c>
    </row>
    <row r="663" spans="1:44" s="162" customFormat="1" ht="36" customHeight="1" x14ac:dyDescent="0.25">
      <c r="A663" s="162">
        <v>1</v>
      </c>
      <c r="B663" s="165">
        <v>105</v>
      </c>
      <c r="C663" s="155" t="s">
        <v>462</v>
      </c>
      <c r="D663" s="157">
        <v>1958</v>
      </c>
      <c r="E663" s="157"/>
      <c r="F663" s="166" t="s">
        <v>261</v>
      </c>
      <c r="G663" s="157">
        <v>2</v>
      </c>
      <c r="H663" s="157" t="s">
        <v>297</v>
      </c>
      <c r="I663" s="161">
        <v>660.3</v>
      </c>
      <c r="J663" s="161">
        <v>660.3</v>
      </c>
      <c r="K663" s="161">
        <v>660.3</v>
      </c>
      <c r="L663" s="167">
        <v>17</v>
      </c>
      <c r="M663" s="157" t="s">
        <v>259</v>
      </c>
      <c r="N663" s="157" t="s">
        <v>334</v>
      </c>
      <c r="O663" s="160" t="s">
        <v>335</v>
      </c>
      <c r="P663" s="161">
        <v>3247222.64</v>
      </c>
      <c r="Q663" s="161">
        <v>0</v>
      </c>
      <c r="R663" s="161">
        <v>0</v>
      </c>
      <c r="S663" s="161">
        <v>3247222.64</v>
      </c>
      <c r="T663" s="161">
        <v>4917.7989398758145</v>
      </c>
      <c r="U663" s="161">
        <v>8946.3448262910806</v>
      </c>
      <c r="V663" s="168">
        <v>8946.3448262910806</v>
      </c>
      <c r="W663" s="168">
        <f t="shared" si="116"/>
        <v>8946.3448262910806</v>
      </c>
      <c r="X663" s="168">
        <f t="shared" si="117"/>
        <v>4028.5458864152661</v>
      </c>
      <c r="Y663" s="163">
        <v>0</v>
      </c>
      <c r="Z663" s="163">
        <v>0</v>
      </c>
      <c r="AA663" s="163">
        <v>0</v>
      </c>
      <c r="AB663" s="163">
        <v>0</v>
      </c>
      <c r="AC663" s="163">
        <v>0</v>
      </c>
      <c r="AD663" s="163">
        <v>0</v>
      </c>
      <c r="AE663" s="163">
        <v>0</v>
      </c>
      <c r="AF663" s="169">
        <v>0</v>
      </c>
      <c r="AG663" s="163">
        <v>662.47</v>
      </c>
      <c r="AH663" s="169">
        <f t="shared" si="118"/>
        <v>8946.3448262910806</v>
      </c>
      <c r="AI663" s="163">
        <v>0</v>
      </c>
      <c r="AJ663" s="163">
        <v>0</v>
      </c>
      <c r="AK663" s="163">
        <v>0</v>
      </c>
      <c r="AL663" s="169">
        <v>0</v>
      </c>
      <c r="AM663" s="163">
        <v>0</v>
      </c>
      <c r="AN663" s="163">
        <v>0</v>
      </c>
      <c r="AO663" s="169">
        <v>0</v>
      </c>
      <c r="AP663" s="163">
        <v>0</v>
      </c>
      <c r="AQ663" s="162">
        <v>0</v>
      </c>
      <c r="AR663" s="162">
        <v>0</v>
      </c>
    </row>
    <row r="664" spans="1:44" s="162" customFormat="1" ht="36" customHeight="1" x14ac:dyDescent="0.25">
      <c r="A664" s="162">
        <v>1</v>
      </c>
      <c r="B664" s="165">
        <v>106</v>
      </c>
      <c r="C664" s="155" t="s">
        <v>1107</v>
      </c>
      <c r="D664" s="157">
        <v>1985</v>
      </c>
      <c r="E664" s="157">
        <v>2014</v>
      </c>
      <c r="F664" s="166" t="s">
        <v>261</v>
      </c>
      <c r="G664" s="157">
        <v>9</v>
      </c>
      <c r="H664" s="157" t="s">
        <v>305</v>
      </c>
      <c r="I664" s="161">
        <v>7073.4</v>
      </c>
      <c r="J664" s="161">
        <v>6236.1</v>
      </c>
      <c r="K664" s="161">
        <v>5330.6</v>
      </c>
      <c r="L664" s="167">
        <v>229</v>
      </c>
      <c r="M664" s="157" t="s">
        <v>259</v>
      </c>
      <c r="N664" s="157" t="s">
        <v>263</v>
      </c>
      <c r="O664" s="160" t="s">
        <v>1282</v>
      </c>
      <c r="P664" s="161">
        <v>3246080.29</v>
      </c>
      <c r="Q664" s="161">
        <v>0</v>
      </c>
      <c r="R664" s="161">
        <v>0</v>
      </c>
      <c r="S664" s="161">
        <v>3246080.29</v>
      </c>
      <c r="T664" s="161">
        <v>458.91371758984366</v>
      </c>
      <c r="U664" s="161">
        <v>5039.5200000000004</v>
      </c>
      <c r="V664" s="168">
        <v>4070.12</v>
      </c>
      <c r="W664" s="168">
        <f t="shared" si="116"/>
        <v>4070.12</v>
      </c>
      <c r="X664" s="168">
        <f t="shared" si="117"/>
        <v>4580.6062824101564</v>
      </c>
      <c r="Y664" s="163">
        <v>0</v>
      </c>
      <c r="Z664" s="163">
        <v>0</v>
      </c>
      <c r="AA664" s="163">
        <v>3259.66</v>
      </c>
      <c r="AB664" s="163">
        <v>0</v>
      </c>
      <c r="AC664" s="163">
        <v>810.46</v>
      </c>
      <c r="AD664" s="163">
        <v>0</v>
      </c>
      <c r="AE664" s="163">
        <v>0</v>
      </c>
      <c r="AF664" s="169">
        <v>0</v>
      </c>
      <c r="AG664" s="163">
        <v>0</v>
      </c>
      <c r="AH664" s="163">
        <v>0</v>
      </c>
      <c r="AI664" s="163">
        <v>0</v>
      </c>
      <c r="AJ664" s="163">
        <v>0</v>
      </c>
      <c r="AK664" s="163">
        <v>0</v>
      </c>
      <c r="AL664" s="169">
        <v>0</v>
      </c>
      <c r="AM664" s="163">
        <v>0</v>
      </c>
      <c r="AN664" s="163">
        <v>0</v>
      </c>
      <c r="AO664" s="169">
        <v>0</v>
      </c>
      <c r="AP664" s="163">
        <v>0</v>
      </c>
      <c r="AQ664" s="162">
        <v>0</v>
      </c>
      <c r="AR664" s="162">
        <v>0</v>
      </c>
    </row>
    <row r="665" spans="1:44" s="162" customFormat="1" ht="36" customHeight="1" x14ac:dyDescent="0.25">
      <c r="A665" s="162">
        <v>1</v>
      </c>
      <c r="B665" s="165">
        <v>107</v>
      </c>
      <c r="C665" s="155" t="s">
        <v>440</v>
      </c>
      <c r="D665" s="157">
        <v>1937</v>
      </c>
      <c r="E665" s="157">
        <v>2010</v>
      </c>
      <c r="F665" s="166" t="s">
        <v>323</v>
      </c>
      <c r="G665" s="157">
        <v>2</v>
      </c>
      <c r="H665" s="157" t="s">
        <v>296</v>
      </c>
      <c r="I665" s="158">
        <v>522</v>
      </c>
      <c r="J665" s="158">
        <v>471.4</v>
      </c>
      <c r="K665" s="158">
        <v>471.4</v>
      </c>
      <c r="L665" s="167">
        <v>22</v>
      </c>
      <c r="M665" s="157" t="s">
        <v>259</v>
      </c>
      <c r="N665" s="157" t="s">
        <v>260</v>
      </c>
      <c r="O665" s="160" t="s">
        <v>262</v>
      </c>
      <c r="P665" s="161">
        <v>1068937.46</v>
      </c>
      <c r="Q665" s="161">
        <v>0</v>
      </c>
      <c r="R665" s="161">
        <v>0</v>
      </c>
      <c r="S665" s="161">
        <v>1068937.46</v>
      </c>
      <c r="T665" s="161">
        <v>2047.7729118773946</v>
      </c>
      <c r="U665" s="161">
        <v>3266.4335938697322</v>
      </c>
      <c r="V665" s="168">
        <v>3266.4335938697322</v>
      </c>
      <c r="W665" s="168">
        <f t="shared" si="116"/>
        <v>3266.4335938697322</v>
      </c>
      <c r="X665" s="168">
        <f t="shared" si="117"/>
        <v>1218.6606819923377</v>
      </c>
      <c r="Y665" s="163">
        <v>0</v>
      </c>
      <c r="Z665" s="163">
        <v>0</v>
      </c>
      <c r="AA665" s="163">
        <v>0</v>
      </c>
      <c r="AB665" s="163">
        <v>0</v>
      </c>
      <c r="AC665" s="163">
        <v>0</v>
      </c>
      <c r="AD665" s="163">
        <v>0</v>
      </c>
      <c r="AE665" s="163">
        <v>0</v>
      </c>
      <c r="AF665" s="169">
        <v>0</v>
      </c>
      <c r="AG665" s="163">
        <v>0</v>
      </c>
      <c r="AH665" s="163">
        <v>0</v>
      </c>
      <c r="AI665" s="163">
        <v>0</v>
      </c>
      <c r="AJ665" s="163">
        <v>0</v>
      </c>
      <c r="AK665" s="163">
        <v>538.6</v>
      </c>
      <c r="AL665" s="169">
        <f>3165.76*AK665/I665</f>
        <v>3266.4335938697322</v>
      </c>
      <c r="AM665" s="163">
        <v>0</v>
      </c>
      <c r="AN665" s="163">
        <v>0</v>
      </c>
      <c r="AO665" s="169">
        <v>0</v>
      </c>
      <c r="AP665" s="163">
        <v>0</v>
      </c>
      <c r="AQ665" s="162">
        <v>0</v>
      </c>
      <c r="AR665" s="162">
        <v>0</v>
      </c>
    </row>
    <row r="666" spans="1:44" s="162" customFormat="1" ht="36" customHeight="1" x14ac:dyDescent="0.25">
      <c r="A666" s="162">
        <v>1</v>
      </c>
      <c r="B666" s="165">
        <v>108</v>
      </c>
      <c r="C666" s="155" t="s">
        <v>1096</v>
      </c>
      <c r="D666" s="157">
        <v>1928</v>
      </c>
      <c r="E666" s="157"/>
      <c r="F666" s="166" t="s">
        <v>1524</v>
      </c>
      <c r="G666" s="157" t="s">
        <v>296</v>
      </c>
      <c r="H666" s="157" t="s">
        <v>296</v>
      </c>
      <c r="I666" s="161">
        <v>550</v>
      </c>
      <c r="J666" s="161">
        <v>498.3</v>
      </c>
      <c r="K666" s="161">
        <v>498.3</v>
      </c>
      <c r="L666" s="167">
        <v>28</v>
      </c>
      <c r="M666" s="157" t="s">
        <v>259</v>
      </c>
      <c r="N666" s="157" t="s">
        <v>260</v>
      </c>
      <c r="O666" s="160" t="s">
        <v>262</v>
      </c>
      <c r="P666" s="161">
        <v>1303349.0799999998</v>
      </c>
      <c r="Q666" s="161">
        <v>0</v>
      </c>
      <c r="R666" s="161">
        <v>0</v>
      </c>
      <c r="S666" s="161">
        <v>1303349.0799999998</v>
      </c>
      <c r="T666" s="161">
        <v>2369.7255999999998</v>
      </c>
      <c r="U666" s="161">
        <v>9542.4668276363645</v>
      </c>
      <c r="V666" s="168">
        <v>9542.4668276363645</v>
      </c>
      <c r="W666" s="168">
        <f t="shared" si="116"/>
        <v>9542.4668276363645</v>
      </c>
      <c r="X666" s="168">
        <f t="shared" si="117"/>
        <v>7172.7412276363648</v>
      </c>
      <c r="Y666" s="163">
        <v>0</v>
      </c>
      <c r="Z666" s="163">
        <v>0</v>
      </c>
      <c r="AA666" s="163">
        <v>0</v>
      </c>
      <c r="AB666" s="163">
        <v>0</v>
      </c>
      <c r="AC666" s="163">
        <v>0</v>
      </c>
      <c r="AD666" s="163">
        <v>0</v>
      </c>
      <c r="AE666" s="163">
        <v>0</v>
      </c>
      <c r="AF666" s="169">
        <v>0</v>
      </c>
      <c r="AG666" s="163">
        <v>0</v>
      </c>
      <c r="AH666" s="163">
        <v>0</v>
      </c>
      <c r="AI666" s="163">
        <v>0</v>
      </c>
      <c r="AJ666" s="163">
        <v>0</v>
      </c>
      <c r="AK666" s="163">
        <v>744.64</v>
      </c>
      <c r="AL666" s="169">
        <f>7048.18*AK666/I666</f>
        <v>9542.4668276363645</v>
      </c>
      <c r="AM666" s="163">
        <v>0</v>
      </c>
      <c r="AN666" s="163">
        <v>0</v>
      </c>
      <c r="AO666" s="169">
        <v>0</v>
      </c>
      <c r="AP666" s="163">
        <v>0</v>
      </c>
      <c r="AQ666" s="162">
        <v>0</v>
      </c>
      <c r="AR666" s="162">
        <v>0</v>
      </c>
    </row>
    <row r="667" spans="1:44" s="162" customFormat="1" ht="36" customHeight="1" x14ac:dyDescent="0.25">
      <c r="A667" s="162">
        <v>1</v>
      </c>
      <c r="B667" s="165">
        <v>109</v>
      </c>
      <c r="C667" s="155" t="s">
        <v>1106</v>
      </c>
      <c r="D667" s="157">
        <v>1970</v>
      </c>
      <c r="E667" s="157"/>
      <c r="F667" s="166" t="s">
        <v>261</v>
      </c>
      <c r="G667" s="157">
        <v>5</v>
      </c>
      <c r="H667" s="157" t="s">
        <v>301</v>
      </c>
      <c r="I667" s="161">
        <v>3635.4</v>
      </c>
      <c r="J667" s="161">
        <v>3360</v>
      </c>
      <c r="K667" s="161">
        <v>3247.2</v>
      </c>
      <c r="L667" s="167">
        <v>167</v>
      </c>
      <c r="M667" s="157" t="s">
        <v>259</v>
      </c>
      <c r="N667" s="157" t="s">
        <v>263</v>
      </c>
      <c r="O667" s="160" t="s">
        <v>1282</v>
      </c>
      <c r="P667" s="161">
        <v>1302365.3799999999</v>
      </c>
      <c r="Q667" s="161">
        <v>0</v>
      </c>
      <c r="R667" s="161">
        <v>0</v>
      </c>
      <c r="S667" s="161">
        <v>1302365.3799999999</v>
      </c>
      <c r="T667" s="161">
        <v>358.2454145348517</v>
      </c>
      <c r="U667" s="161">
        <v>4229.0600000000004</v>
      </c>
      <c r="V667" s="168">
        <v>3259.66</v>
      </c>
      <c r="W667" s="168">
        <f t="shared" si="116"/>
        <v>3259.66</v>
      </c>
      <c r="X667" s="168">
        <f t="shared" si="117"/>
        <v>3870.8145854651489</v>
      </c>
      <c r="Y667" s="163">
        <v>0</v>
      </c>
      <c r="Z667" s="163">
        <v>0</v>
      </c>
      <c r="AA667" s="163">
        <v>3259.66</v>
      </c>
      <c r="AB667" s="163">
        <v>0</v>
      </c>
      <c r="AC667" s="163">
        <v>0</v>
      </c>
      <c r="AD667" s="163">
        <v>0</v>
      </c>
      <c r="AE667" s="163">
        <v>0</v>
      </c>
      <c r="AF667" s="169">
        <v>0</v>
      </c>
      <c r="AG667" s="163">
        <v>0</v>
      </c>
      <c r="AH667" s="163">
        <v>0</v>
      </c>
      <c r="AI667" s="163">
        <v>0</v>
      </c>
      <c r="AJ667" s="163">
        <v>0</v>
      </c>
      <c r="AK667" s="163">
        <v>0</v>
      </c>
      <c r="AL667" s="169">
        <v>0</v>
      </c>
      <c r="AM667" s="163">
        <v>0</v>
      </c>
      <c r="AN667" s="163">
        <v>0</v>
      </c>
      <c r="AO667" s="169">
        <v>0</v>
      </c>
      <c r="AP667" s="163">
        <v>0</v>
      </c>
      <c r="AQ667" s="162">
        <v>0</v>
      </c>
      <c r="AR667" s="162">
        <v>0</v>
      </c>
    </row>
    <row r="668" spans="1:44" s="162" customFormat="1" ht="36" customHeight="1" x14ac:dyDescent="0.25">
      <c r="A668" s="162">
        <v>1</v>
      </c>
      <c r="B668" s="165">
        <v>110</v>
      </c>
      <c r="C668" s="155" t="s">
        <v>448</v>
      </c>
      <c r="D668" s="157">
        <v>1970</v>
      </c>
      <c r="E668" s="157"/>
      <c r="F668" s="166" t="s">
        <v>261</v>
      </c>
      <c r="G668" s="157">
        <v>2</v>
      </c>
      <c r="H668" s="157" t="s">
        <v>296</v>
      </c>
      <c r="I668" s="161">
        <v>794.7</v>
      </c>
      <c r="J668" s="161">
        <v>737.8</v>
      </c>
      <c r="K668" s="161">
        <v>737.8</v>
      </c>
      <c r="L668" s="167">
        <v>38</v>
      </c>
      <c r="M668" s="157" t="s">
        <v>259</v>
      </c>
      <c r="N668" s="157" t="s">
        <v>260</v>
      </c>
      <c r="O668" s="160" t="s">
        <v>262</v>
      </c>
      <c r="P668" s="161">
        <v>2256753.77</v>
      </c>
      <c r="Q668" s="161">
        <v>0</v>
      </c>
      <c r="R668" s="161">
        <v>0</v>
      </c>
      <c r="S668" s="161">
        <v>2256753.77</v>
      </c>
      <c r="T668" s="161">
        <v>2839.7555933056497</v>
      </c>
      <c r="U668" s="161">
        <v>7014.0200125833653</v>
      </c>
      <c r="V668" s="168">
        <v>7014.0200125833653</v>
      </c>
      <c r="W668" s="168">
        <f t="shared" si="116"/>
        <v>7014.0200125833653</v>
      </c>
      <c r="X668" s="168">
        <f t="shared" si="117"/>
        <v>4174.2644192777152</v>
      </c>
      <c r="Y668" s="163">
        <v>0</v>
      </c>
      <c r="Z668" s="163">
        <v>0</v>
      </c>
      <c r="AA668" s="163">
        <v>0</v>
      </c>
      <c r="AB668" s="163">
        <v>0</v>
      </c>
      <c r="AC668" s="163">
        <v>0</v>
      </c>
      <c r="AD668" s="163">
        <v>0</v>
      </c>
      <c r="AE668" s="163">
        <v>0</v>
      </c>
      <c r="AF668" s="169">
        <v>0</v>
      </c>
      <c r="AG668" s="163">
        <v>625.1</v>
      </c>
      <c r="AH668" s="169">
        <f>8917.04*AG668/I668</f>
        <v>7014.0200125833653</v>
      </c>
      <c r="AI668" s="163">
        <v>0</v>
      </c>
      <c r="AJ668" s="163">
        <v>0</v>
      </c>
      <c r="AK668" s="163">
        <v>0</v>
      </c>
      <c r="AL668" s="169">
        <v>0</v>
      </c>
      <c r="AM668" s="163">
        <v>0</v>
      </c>
      <c r="AN668" s="163">
        <v>0</v>
      </c>
      <c r="AO668" s="169">
        <v>0</v>
      </c>
      <c r="AP668" s="163">
        <v>0</v>
      </c>
      <c r="AQ668" s="162">
        <v>0</v>
      </c>
      <c r="AR668" s="162">
        <v>0</v>
      </c>
    </row>
    <row r="669" spans="1:44" s="162" customFormat="1" ht="36" customHeight="1" x14ac:dyDescent="0.25">
      <c r="A669" s="162">
        <v>1</v>
      </c>
      <c r="B669" s="165">
        <v>111</v>
      </c>
      <c r="C669" s="155" t="s">
        <v>1239</v>
      </c>
      <c r="D669" s="157">
        <v>1978</v>
      </c>
      <c r="E669" s="157"/>
      <c r="F669" s="166" t="s">
        <v>323</v>
      </c>
      <c r="G669" s="157" t="s">
        <v>296</v>
      </c>
      <c r="H669" s="157" t="s">
        <v>305</v>
      </c>
      <c r="I669" s="161">
        <v>873.7</v>
      </c>
      <c r="J669" s="161">
        <v>873.7</v>
      </c>
      <c r="K669" s="161">
        <v>873.7</v>
      </c>
      <c r="L669" s="167">
        <v>31</v>
      </c>
      <c r="M669" s="157" t="s">
        <v>259</v>
      </c>
      <c r="N669" s="157" t="s">
        <v>260</v>
      </c>
      <c r="O669" s="160" t="s">
        <v>262</v>
      </c>
      <c r="P669" s="161">
        <v>2391061.65</v>
      </c>
      <c r="Q669" s="161">
        <v>0</v>
      </c>
      <c r="R669" s="161">
        <v>0</v>
      </c>
      <c r="S669" s="161">
        <v>2391061.65</v>
      </c>
      <c r="T669" s="161">
        <v>2736.707851665331</v>
      </c>
      <c r="U669" s="161">
        <v>2736.707851665331</v>
      </c>
      <c r="V669" s="168">
        <f>W669</f>
        <v>2521.9552194116973</v>
      </c>
      <c r="W669" s="168">
        <f t="shared" si="116"/>
        <v>2521.9552194116973</v>
      </c>
      <c r="X669" s="168">
        <f t="shared" si="117"/>
        <v>0</v>
      </c>
      <c r="Y669" s="163">
        <v>0</v>
      </c>
      <c r="Z669" s="163">
        <v>0</v>
      </c>
      <c r="AA669" s="163">
        <v>0</v>
      </c>
      <c r="AB669" s="163">
        <v>0</v>
      </c>
      <c r="AC669" s="163">
        <v>0</v>
      </c>
      <c r="AD669" s="163">
        <v>0</v>
      </c>
      <c r="AE669" s="163">
        <v>0</v>
      </c>
      <c r="AF669" s="169">
        <v>0</v>
      </c>
      <c r="AG669" s="163">
        <v>0</v>
      </c>
      <c r="AH669" s="163">
        <v>0</v>
      </c>
      <c r="AI669" s="163">
        <v>0</v>
      </c>
      <c r="AJ669" s="163">
        <v>0</v>
      </c>
      <c r="AK669" s="163">
        <v>696.02</v>
      </c>
      <c r="AL669" s="169">
        <f>3165.76*AK669/I669</f>
        <v>2521.9552194116973</v>
      </c>
      <c r="AM669" s="163">
        <v>0</v>
      </c>
      <c r="AN669" s="163">
        <v>0</v>
      </c>
      <c r="AO669" s="169">
        <v>0</v>
      </c>
      <c r="AP669" s="163">
        <v>0</v>
      </c>
      <c r="AQ669" s="162">
        <v>0</v>
      </c>
      <c r="AR669" s="162">
        <v>0</v>
      </c>
    </row>
    <row r="670" spans="1:44" s="162" customFormat="1" ht="61.5" x14ac:dyDescent="0.25">
      <c r="A670" s="162">
        <v>1</v>
      </c>
      <c r="B670" s="165">
        <v>112</v>
      </c>
      <c r="C670" s="155" t="s">
        <v>1506</v>
      </c>
      <c r="D670" s="157">
        <v>1927</v>
      </c>
      <c r="E670" s="157"/>
      <c r="F670" s="166" t="s">
        <v>1524</v>
      </c>
      <c r="G670" s="157">
        <v>2</v>
      </c>
      <c r="H670" s="157" t="s">
        <v>296</v>
      </c>
      <c r="I670" s="161">
        <v>522.4</v>
      </c>
      <c r="J670" s="161">
        <v>474.6</v>
      </c>
      <c r="K670" s="161">
        <v>239.9</v>
      </c>
      <c r="L670" s="167">
        <v>7</v>
      </c>
      <c r="M670" s="157" t="s">
        <v>259</v>
      </c>
      <c r="N670" s="157" t="s">
        <v>263</v>
      </c>
      <c r="O670" s="160" t="s">
        <v>1523</v>
      </c>
      <c r="P670" s="161">
        <v>3057599.6399999997</v>
      </c>
      <c r="Q670" s="161">
        <v>0</v>
      </c>
      <c r="R670" s="161">
        <v>0</v>
      </c>
      <c r="S670" s="161">
        <v>3057599.6399999997</v>
      </c>
      <c r="T670" s="161">
        <v>5852.9855283307807</v>
      </c>
      <c r="U670" s="161">
        <v>9690.842742343033</v>
      </c>
      <c r="V670" s="168">
        <v>9690.842742343033</v>
      </c>
      <c r="W670" s="168">
        <f t="shared" si="116"/>
        <v>9690.842742343033</v>
      </c>
      <c r="X670" s="168">
        <f t="shared" si="117"/>
        <v>3837.8572140122524</v>
      </c>
      <c r="Y670" s="163">
        <v>0</v>
      </c>
      <c r="Z670" s="163">
        <v>0</v>
      </c>
      <c r="AA670" s="163">
        <v>0</v>
      </c>
      <c r="AB670" s="163">
        <v>0</v>
      </c>
      <c r="AC670" s="163">
        <v>0</v>
      </c>
      <c r="AD670" s="163">
        <v>0</v>
      </c>
      <c r="AE670" s="163">
        <v>0</v>
      </c>
      <c r="AF670" s="169">
        <v>0</v>
      </c>
      <c r="AG670" s="163">
        <v>0</v>
      </c>
      <c r="AH670" s="163">
        <v>0</v>
      </c>
      <c r="AI670" s="163">
        <v>0</v>
      </c>
      <c r="AJ670" s="163">
        <v>0</v>
      </c>
      <c r="AK670" s="163">
        <v>718.27</v>
      </c>
      <c r="AL670" s="169">
        <f>7048.18*AK670/I670</f>
        <v>9690.842742343033</v>
      </c>
      <c r="AM670" s="163">
        <v>0</v>
      </c>
      <c r="AN670" s="163">
        <v>0</v>
      </c>
      <c r="AO670" s="169">
        <v>0</v>
      </c>
      <c r="AP670" s="163">
        <v>0</v>
      </c>
      <c r="AQ670" s="162">
        <v>0</v>
      </c>
      <c r="AR670" s="162">
        <v>0</v>
      </c>
    </row>
    <row r="671" spans="1:44" s="162" customFormat="1" ht="36" customHeight="1" x14ac:dyDescent="0.25">
      <c r="A671" s="162">
        <v>1</v>
      </c>
      <c r="B671" s="165">
        <v>113</v>
      </c>
      <c r="C671" s="155" t="s">
        <v>439</v>
      </c>
      <c r="D671" s="157">
        <v>1962</v>
      </c>
      <c r="E671" s="157"/>
      <c r="F671" s="166" t="s">
        <v>261</v>
      </c>
      <c r="G671" s="157" t="s">
        <v>305</v>
      </c>
      <c r="H671" s="157" t="s">
        <v>305</v>
      </c>
      <c r="I671" s="161">
        <v>1651.8</v>
      </c>
      <c r="J671" s="161">
        <v>1537.5</v>
      </c>
      <c r="K671" s="161">
        <v>1462.9</v>
      </c>
      <c r="L671" s="167">
        <v>58</v>
      </c>
      <c r="M671" s="157" t="s">
        <v>259</v>
      </c>
      <c r="N671" s="157" t="s">
        <v>334</v>
      </c>
      <c r="O671" s="160" t="s">
        <v>340</v>
      </c>
      <c r="P671" s="161">
        <v>2775034.26</v>
      </c>
      <c r="Q671" s="161">
        <v>0</v>
      </c>
      <c r="R671" s="161">
        <v>0</v>
      </c>
      <c r="S671" s="161">
        <v>2775034.26</v>
      </c>
      <c r="T671" s="161">
        <v>1680.0062114057391</v>
      </c>
      <c r="U671" s="161">
        <v>4540.0355006659411</v>
      </c>
      <c r="V671" s="168">
        <v>4540.0355006659411</v>
      </c>
      <c r="W671" s="168">
        <f t="shared" si="116"/>
        <v>4540.0355006659411</v>
      </c>
      <c r="X671" s="168">
        <f t="shared" si="117"/>
        <v>2860.0292892602019</v>
      </c>
      <c r="Y671" s="163">
        <v>0</v>
      </c>
      <c r="Z671" s="163">
        <v>0</v>
      </c>
      <c r="AA671" s="163">
        <v>0</v>
      </c>
      <c r="AB671" s="163">
        <v>0</v>
      </c>
      <c r="AC671" s="163">
        <v>0</v>
      </c>
      <c r="AD671" s="163">
        <v>0</v>
      </c>
      <c r="AE671" s="163">
        <v>0</v>
      </c>
      <c r="AF671" s="169">
        <v>0</v>
      </c>
      <c r="AG671" s="163">
        <v>841</v>
      </c>
      <c r="AH671" s="169">
        <f>8917.04*AG671/I671</f>
        <v>4540.0355006659411</v>
      </c>
      <c r="AI671" s="163">
        <v>0</v>
      </c>
      <c r="AJ671" s="163">
        <v>0</v>
      </c>
      <c r="AK671" s="163">
        <v>0</v>
      </c>
      <c r="AL671" s="169">
        <v>0</v>
      </c>
      <c r="AM671" s="163">
        <v>0</v>
      </c>
      <c r="AN671" s="163">
        <v>0</v>
      </c>
      <c r="AO671" s="169">
        <v>0</v>
      </c>
      <c r="AP671" s="163">
        <v>0</v>
      </c>
      <c r="AQ671" s="162">
        <v>0</v>
      </c>
      <c r="AR671" s="162">
        <v>0</v>
      </c>
    </row>
    <row r="672" spans="1:44" s="162" customFormat="1" ht="61.5" x14ac:dyDescent="0.25">
      <c r="A672" s="162">
        <v>1</v>
      </c>
      <c r="B672" s="165">
        <v>114</v>
      </c>
      <c r="C672" s="155" t="s">
        <v>1859</v>
      </c>
      <c r="D672" s="157">
        <v>1976</v>
      </c>
      <c r="E672" s="157"/>
      <c r="F672" s="166" t="s">
        <v>1524</v>
      </c>
      <c r="G672" s="157" t="s">
        <v>344</v>
      </c>
      <c r="H672" s="157" t="s">
        <v>363</v>
      </c>
      <c r="I672" s="161">
        <v>4908.2</v>
      </c>
      <c r="J672" s="161">
        <v>4507.3</v>
      </c>
      <c r="K672" s="161">
        <v>4121.8</v>
      </c>
      <c r="L672" s="167">
        <v>252</v>
      </c>
      <c r="M672" s="157" t="s">
        <v>259</v>
      </c>
      <c r="N672" s="157" t="s">
        <v>260</v>
      </c>
      <c r="O672" s="160" t="s">
        <v>262</v>
      </c>
      <c r="P672" s="161">
        <v>132387.07</v>
      </c>
      <c r="Q672" s="161">
        <v>0</v>
      </c>
      <c r="R672" s="161">
        <v>0</v>
      </c>
      <c r="S672" s="161">
        <v>132387.07</v>
      </c>
      <c r="T672" s="161">
        <v>26.97263151460821</v>
      </c>
      <c r="U672" s="176">
        <v>26.97263151460821</v>
      </c>
      <c r="V672" s="168">
        <v>26.97263151460821</v>
      </c>
      <c r="W672" s="168">
        <f t="shared" si="116"/>
        <v>0</v>
      </c>
      <c r="X672" s="168">
        <f t="shared" si="117"/>
        <v>0</v>
      </c>
      <c r="Y672" s="163">
        <v>0</v>
      </c>
      <c r="Z672" s="163">
        <v>0</v>
      </c>
      <c r="AA672" s="163">
        <v>0</v>
      </c>
      <c r="AB672" s="163">
        <v>0</v>
      </c>
      <c r="AC672" s="163">
        <v>0</v>
      </c>
      <c r="AD672" s="163">
        <v>0</v>
      </c>
      <c r="AE672" s="163">
        <v>0</v>
      </c>
      <c r="AF672" s="169">
        <v>0</v>
      </c>
      <c r="AG672" s="163">
        <v>0</v>
      </c>
      <c r="AH672" s="163">
        <v>0</v>
      </c>
      <c r="AI672" s="163">
        <v>0</v>
      </c>
      <c r="AJ672" s="163">
        <v>0</v>
      </c>
      <c r="AK672" s="163">
        <v>0</v>
      </c>
      <c r="AL672" s="169">
        <v>0</v>
      </c>
      <c r="AM672" s="163">
        <v>0</v>
      </c>
      <c r="AN672" s="163">
        <v>0</v>
      </c>
      <c r="AO672" s="169">
        <v>0</v>
      </c>
      <c r="AP672" s="163">
        <v>0</v>
      </c>
      <c r="AQ672" s="162">
        <v>0</v>
      </c>
      <c r="AR672" s="162">
        <v>0</v>
      </c>
    </row>
    <row r="673" spans="1:44" s="162" customFormat="1" ht="36" customHeight="1" x14ac:dyDescent="0.25">
      <c r="B673" s="155" t="s">
        <v>724</v>
      </c>
      <c r="C673" s="170"/>
      <c r="D673" s="157" t="s">
        <v>855</v>
      </c>
      <c r="E673" s="157" t="s">
        <v>855</v>
      </c>
      <c r="F673" s="157" t="s">
        <v>855</v>
      </c>
      <c r="G673" s="157" t="s">
        <v>855</v>
      </c>
      <c r="H673" s="157" t="s">
        <v>855</v>
      </c>
      <c r="I673" s="158">
        <v>112703.84000000001</v>
      </c>
      <c r="J673" s="158">
        <v>97034.63</v>
      </c>
      <c r="K673" s="158">
        <v>86450.510000000024</v>
      </c>
      <c r="L673" s="159">
        <v>3987</v>
      </c>
      <c r="M673" s="157" t="s">
        <v>855</v>
      </c>
      <c r="N673" s="157" t="s">
        <v>855</v>
      </c>
      <c r="O673" s="160" t="s">
        <v>855</v>
      </c>
      <c r="P673" s="158">
        <v>132333758.15000004</v>
      </c>
      <c r="Q673" s="158">
        <v>8435280</v>
      </c>
      <c r="R673" s="158">
        <v>0</v>
      </c>
      <c r="S673" s="158">
        <v>123898478.15000004</v>
      </c>
      <c r="T673" s="161">
        <v>1174.1725761074335</v>
      </c>
      <c r="U673" s="161">
        <v>9598.5360602798737</v>
      </c>
      <c r="W673" s="175"/>
      <c r="Y673" s="163">
        <v>0</v>
      </c>
      <c r="Z673" s="163">
        <v>0</v>
      </c>
      <c r="AA673" s="163">
        <v>934135</v>
      </c>
      <c r="AB673" s="163">
        <v>195126</v>
      </c>
      <c r="AC673" s="163">
        <v>2622708.5699999998</v>
      </c>
      <c r="AD673" s="163">
        <v>0</v>
      </c>
      <c r="AE673" s="163">
        <v>15</v>
      </c>
      <c r="AF673" s="163">
        <v>28849688.18</v>
      </c>
      <c r="AG673" s="163">
        <v>15518.51</v>
      </c>
      <c r="AH673" s="163">
        <v>82949735.900000006</v>
      </c>
      <c r="AI673" s="163">
        <v>0</v>
      </c>
      <c r="AJ673" s="163">
        <v>0</v>
      </c>
      <c r="AK673" s="163">
        <v>2379</v>
      </c>
      <c r="AL673" s="163">
        <v>11573530</v>
      </c>
      <c r="AM673" s="163">
        <v>121.1</v>
      </c>
      <c r="AN673" s="163">
        <v>3011824.03</v>
      </c>
      <c r="AO673" s="163">
        <v>0</v>
      </c>
      <c r="AP673" s="163">
        <v>0</v>
      </c>
      <c r="AQ673" s="162">
        <v>0</v>
      </c>
      <c r="AR673" s="162">
        <v>0</v>
      </c>
    </row>
    <row r="674" spans="1:44" s="162" customFormat="1" ht="36" customHeight="1" x14ac:dyDescent="0.25">
      <c r="A674" s="162">
        <v>1</v>
      </c>
      <c r="B674" s="165">
        <v>115</v>
      </c>
      <c r="C674" s="155" t="s">
        <v>391</v>
      </c>
      <c r="D674" s="157">
        <v>1985</v>
      </c>
      <c r="E674" s="157"/>
      <c r="F674" s="166" t="s">
        <v>261</v>
      </c>
      <c r="G674" s="157">
        <v>5</v>
      </c>
      <c r="H674" s="157" t="s">
        <v>363</v>
      </c>
      <c r="I674" s="158">
        <v>4537.2</v>
      </c>
      <c r="J674" s="158">
        <v>4163</v>
      </c>
      <c r="K674" s="158">
        <v>4163</v>
      </c>
      <c r="L674" s="167">
        <v>198</v>
      </c>
      <c r="M674" s="157" t="s">
        <v>259</v>
      </c>
      <c r="N674" s="157" t="s">
        <v>263</v>
      </c>
      <c r="O674" s="160" t="s">
        <v>954</v>
      </c>
      <c r="P674" s="161">
        <v>4849430.93</v>
      </c>
      <c r="Q674" s="161">
        <v>0</v>
      </c>
      <c r="R674" s="161">
        <v>0</v>
      </c>
      <c r="S674" s="161">
        <v>4849430.93</v>
      </c>
      <c r="T674" s="161">
        <v>1068.815774045667</v>
      </c>
      <c r="U674" s="161">
        <v>2323.8703997178882</v>
      </c>
      <c r="V674" s="168">
        <v>2323.8703997178882</v>
      </c>
      <c r="W674" s="168">
        <f t="shared" ref="W674:W716" si="119">Y674+Z674+AA674+AB674+AC674+AF674+AH674+AJ674+AL674+AN674+AO674+AP674+AQ674+AR674</f>
        <v>2323.8703997178882</v>
      </c>
      <c r="X674" s="168">
        <f t="shared" ref="X674:X716" si="120">U674-T674</f>
        <v>1255.0546256722212</v>
      </c>
      <c r="Y674" s="163">
        <v>0</v>
      </c>
      <c r="Z674" s="163">
        <v>0</v>
      </c>
      <c r="AA674" s="163">
        <v>0</v>
      </c>
      <c r="AB674" s="163">
        <v>0</v>
      </c>
      <c r="AC674" s="163">
        <v>0</v>
      </c>
      <c r="AD674" s="163">
        <v>0</v>
      </c>
      <c r="AE674" s="163">
        <v>0</v>
      </c>
      <c r="AF674" s="169">
        <v>0</v>
      </c>
      <c r="AG674" s="163">
        <v>1182.44</v>
      </c>
      <c r="AH674" s="169">
        <f t="shared" ref="AH674:AH678" si="121">8917.04*AG674/I674</f>
        <v>2323.8703997178882</v>
      </c>
      <c r="AI674" s="163">
        <v>0</v>
      </c>
      <c r="AJ674" s="163">
        <v>0</v>
      </c>
      <c r="AK674" s="163">
        <v>0</v>
      </c>
      <c r="AL674" s="169">
        <v>0</v>
      </c>
      <c r="AM674" s="163">
        <v>0</v>
      </c>
      <c r="AN674" s="163">
        <v>0</v>
      </c>
      <c r="AO674" s="169">
        <v>0</v>
      </c>
      <c r="AP674" s="163">
        <v>0</v>
      </c>
      <c r="AQ674" s="162">
        <v>0</v>
      </c>
      <c r="AR674" s="162">
        <v>0</v>
      </c>
    </row>
    <row r="675" spans="1:44" s="162" customFormat="1" ht="36" customHeight="1" x14ac:dyDescent="0.25">
      <c r="A675" s="162">
        <v>1</v>
      </c>
      <c r="B675" s="165">
        <v>116</v>
      </c>
      <c r="C675" s="155" t="s">
        <v>393</v>
      </c>
      <c r="D675" s="157">
        <v>1987</v>
      </c>
      <c r="E675" s="157"/>
      <c r="F675" s="166" t="s">
        <v>261</v>
      </c>
      <c r="G675" s="157">
        <v>9</v>
      </c>
      <c r="H675" s="157" t="s">
        <v>297</v>
      </c>
      <c r="I675" s="158">
        <v>6006.9</v>
      </c>
      <c r="J675" s="158">
        <v>4691.3999999999996</v>
      </c>
      <c r="K675" s="158">
        <v>3628.4</v>
      </c>
      <c r="L675" s="167">
        <v>297</v>
      </c>
      <c r="M675" s="157" t="s">
        <v>259</v>
      </c>
      <c r="N675" s="157" t="s">
        <v>263</v>
      </c>
      <c r="O675" s="160" t="s">
        <v>314</v>
      </c>
      <c r="P675" s="161">
        <v>3569146.2800000003</v>
      </c>
      <c r="Q675" s="161">
        <v>0</v>
      </c>
      <c r="R675" s="161">
        <v>0</v>
      </c>
      <c r="S675" s="161">
        <v>3569146.2800000003</v>
      </c>
      <c r="T675" s="161">
        <v>594.17441275866099</v>
      </c>
      <c r="U675" s="161">
        <v>1225.4268457940036</v>
      </c>
      <c r="V675" s="168">
        <v>1225.4268457940036</v>
      </c>
      <c r="W675" s="168">
        <f t="shared" si="119"/>
        <v>1225.4268457940036</v>
      </c>
      <c r="X675" s="168">
        <f t="shared" si="120"/>
        <v>631.25243303534262</v>
      </c>
      <c r="Y675" s="163">
        <v>0</v>
      </c>
      <c r="Z675" s="163">
        <v>0</v>
      </c>
      <c r="AA675" s="163">
        <v>0</v>
      </c>
      <c r="AB675" s="163">
        <v>0</v>
      </c>
      <c r="AC675" s="163">
        <v>0</v>
      </c>
      <c r="AD675" s="163">
        <v>0</v>
      </c>
      <c r="AE675" s="163">
        <v>0</v>
      </c>
      <c r="AF675" s="169">
        <v>0</v>
      </c>
      <c r="AG675" s="163">
        <v>825.5</v>
      </c>
      <c r="AH675" s="169">
        <f t="shared" si="121"/>
        <v>1225.4268457940036</v>
      </c>
      <c r="AI675" s="163">
        <v>0</v>
      </c>
      <c r="AJ675" s="163">
        <v>0</v>
      </c>
      <c r="AK675" s="163">
        <v>0</v>
      </c>
      <c r="AL675" s="169">
        <v>0</v>
      </c>
      <c r="AM675" s="163">
        <v>0</v>
      </c>
      <c r="AN675" s="163">
        <v>0</v>
      </c>
      <c r="AO675" s="169">
        <v>0</v>
      </c>
      <c r="AP675" s="163">
        <v>0</v>
      </c>
      <c r="AQ675" s="162">
        <v>0</v>
      </c>
      <c r="AR675" s="162">
        <v>0</v>
      </c>
    </row>
    <row r="676" spans="1:44" s="162" customFormat="1" ht="36" customHeight="1" x14ac:dyDescent="0.25">
      <c r="A676" s="162">
        <v>1</v>
      </c>
      <c r="B676" s="165">
        <v>117</v>
      </c>
      <c r="C676" s="155" t="s">
        <v>394</v>
      </c>
      <c r="D676" s="157">
        <v>1992</v>
      </c>
      <c r="E676" s="157"/>
      <c r="F676" s="166" t="s">
        <v>261</v>
      </c>
      <c r="G676" s="157">
        <v>4</v>
      </c>
      <c r="H676" s="157" t="s">
        <v>297</v>
      </c>
      <c r="I676" s="158">
        <v>1756.3</v>
      </c>
      <c r="J676" s="158">
        <v>1356.3</v>
      </c>
      <c r="K676" s="158">
        <v>1356.3</v>
      </c>
      <c r="L676" s="167">
        <v>65</v>
      </c>
      <c r="M676" s="157" t="s">
        <v>259</v>
      </c>
      <c r="N676" s="157" t="s">
        <v>260</v>
      </c>
      <c r="O676" s="160" t="s">
        <v>262</v>
      </c>
      <c r="P676" s="161">
        <v>3343354.1199999996</v>
      </c>
      <c r="Q676" s="161">
        <v>0</v>
      </c>
      <c r="R676" s="161">
        <v>0</v>
      </c>
      <c r="S676" s="161">
        <v>3343354.1199999996</v>
      </c>
      <c r="T676" s="161">
        <v>1903.6349826339463</v>
      </c>
      <c r="U676" s="161">
        <v>2939.6835164835165</v>
      </c>
      <c r="V676" s="168">
        <v>2939.6835164835165</v>
      </c>
      <c r="W676" s="168">
        <f t="shared" si="119"/>
        <v>2939.6835164835165</v>
      </c>
      <c r="X676" s="168">
        <f t="shared" si="120"/>
        <v>1036.0485338495703</v>
      </c>
      <c r="Y676" s="163">
        <v>0</v>
      </c>
      <c r="Z676" s="163">
        <v>0</v>
      </c>
      <c r="AA676" s="163">
        <v>0</v>
      </c>
      <c r="AB676" s="163">
        <v>0</v>
      </c>
      <c r="AC676" s="163">
        <v>0</v>
      </c>
      <c r="AD676" s="163">
        <v>0</v>
      </c>
      <c r="AE676" s="163">
        <v>0</v>
      </c>
      <c r="AF676" s="169">
        <v>0</v>
      </c>
      <c r="AG676" s="163">
        <v>579</v>
      </c>
      <c r="AH676" s="169">
        <f t="shared" si="121"/>
        <v>2939.6835164835165</v>
      </c>
      <c r="AI676" s="163">
        <v>0</v>
      </c>
      <c r="AJ676" s="163">
        <v>0</v>
      </c>
      <c r="AK676" s="163">
        <v>0</v>
      </c>
      <c r="AL676" s="169">
        <v>0</v>
      </c>
      <c r="AM676" s="163">
        <v>0</v>
      </c>
      <c r="AN676" s="163">
        <v>0</v>
      </c>
      <c r="AO676" s="169">
        <v>0</v>
      </c>
      <c r="AP676" s="163">
        <v>0</v>
      </c>
      <c r="AQ676" s="162">
        <v>0</v>
      </c>
      <c r="AR676" s="162">
        <v>0</v>
      </c>
    </row>
    <row r="677" spans="1:44" s="162" customFormat="1" ht="36" customHeight="1" x14ac:dyDescent="0.25">
      <c r="A677" s="162">
        <v>1</v>
      </c>
      <c r="B677" s="165">
        <v>118</v>
      </c>
      <c r="C677" s="155" t="s">
        <v>395</v>
      </c>
      <c r="D677" s="157">
        <v>1941</v>
      </c>
      <c r="E677" s="157"/>
      <c r="F677" s="166" t="s">
        <v>317</v>
      </c>
      <c r="G677" s="157">
        <v>2</v>
      </c>
      <c r="H677" s="157" t="s">
        <v>296</v>
      </c>
      <c r="I677" s="158">
        <v>743.7</v>
      </c>
      <c r="J677" s="158">
        <v>670.6</v>
      </c>
      <c r="K677" s="158">
        <v>553.1</v>
      </c>
      <c r="L677" s="167">
        <v>23</v>
      </c>
      <c r="M677" s="157" t="s">
        <v>259</v>
      </c>
      <c r="N677" s="157" t="s">
        <v>263</v>
      </c>
      <c r="O677" s="160" t="s">
        <v>318</v>
      </c>
      <c r="P677" s="161">
        <v>3389665.14</v>
      </c>
      <c r="Q677" s="161">
        <v>0</v>
      </c>
      <c r="R677" s="161">
        <v>0</v>
      </c>
      <c r="S677" s="161">
        <v>3389665.14</v>
      </c>
      <c r="T677" s="161">
        <v>4557.8393707139976</v>
      </c>
      <c r="U677" s="161">
        <v>6954.2600510958719</v>
      </c>
      <c r="V677" s="168">
        <v>6954.2600510958719</v>
      </c>
      <c r="W677" s="168">
        <f t="shared" si="119"/>
        <v>6954.2600510958719</v>
      </c>
      <c r="X677" s="168">
        <f t="shared" si="120"/>
        <v>2396.4206803818743</v>
      </c>
      <c r="Y677" s="163">
        <v>0</v>
      </c>
      <c r="Z677" s="163">
        <v>0</v>
      </c>
      <c r="AA677" s="163">
        <v>0</v>
      </c>
      <c r="AB677" s="163">
        <v>0</v>
      </c>
      <c r="AC677" s="163">
        <v>0</v>
      </c>
      <c r="AD677" s="163">
        <v>0</v>
      </c>
      <c r="AE677" s="163">
        <v>0</v>
      </c>
      <c r="AF677" s="169">
        <v>0</v>
      </c>
      <c r="AG677" s="163">
        <v>580</v>
      </c>
      <c r="AH677" s="169">
        <f t="shared" si="121"/>
        <v>6954.2600510958719</v>
      </c>
      <c r="AI677" s="163">
        <v>0</v>
      </c>
      <c r="AJ677" s="163">
        <v>0</v>
      </c>
      <c r="AK677" s="163">
        <v>0</v>
      </c>
      <c r="AL677" s="169">
        <v>0</v>
      </c>
      <c r="AM677" s="163">
        <v>0</v>
      </c>
      <c r="AN677" s="163">
        <v>0</v>
      </c>
      <c r="AO677" s="169">
        <v>0</v>
      </c>
      <c r="AP677" s="163">
        <v>0</v>
      </c>
      <c r="AQ677" s="162">
        <v>0</v>
      </c>
      <c r="AR677" s="162">
        <v>0</v>
      </c>
    </row>
    <row r="678" spans="1:44" s="162" customFormat="1" ht="36" customHeight="1" x14ac:dyDescent="0.25">
      <c r="A678" s="162">
        <v>1</v>
      </c>
      <c r="B678" s="165">
        <v>119</v>
      </c>
      <c r="C678" s="155" t="s">
        <v>396</v>
      </c>
      <c r="D678" s="157">
        <v>1957</v>
      </c>
      <c r="E678" s="157"/>
      <c r="F678" s="166" t="s">
        <v>261</v>
      </c>
      <c r="G678" s="157">
        <v>2</v>
      </c>
      <c r="H678" s="157" t="s">
        <v>296</v>
      </c>
      <c r="I678" s="158">
        <v>706.7</v>
      </c>
      <c r="J678" s="158">
        <v>646.1</v>
      </c>
      <c r="K678" s="158">
        <v>646.1</v>
      </c>
      <c r="L678" s="167">
        <v>18</v>
      </c>
      <c r="M678" s="157" t="s">
        <v>259</v>
      </c>
      <c r="N678" s="157" t="s">
        <v>263</v>
      </c>
      <c r="O678" s="160" t="s">
        <v>318</v>
      </c>
      <c r="P678" s="161">
        <v>2778209.21</v>
      </c>
      <c r="Q678" s="161">
        <v>0</v>
      </c>
      <c r="R678" s="161">
        <v>0</v>
      </c>
      <c r="S678" s="161">
        <v>2778209.21</v>
      </c>
      <c r="T678" s="161">
        <v>3931.2426913824816</v>
      </c>
      <c r="U678" s="161">
        <v>7002.9109947643974</v>
      </c>
      <c r="V678" s="168">
        <v>7002.9109947643974</v>
      </c>
      <c r="W678" s="168">
        <f t="shared" si="119"/>
        <v>7002.9109947643974</v>
      </c>
      <c r="X678" s="168">
        <f t="shared" si="120"/>
        <v>3071.6683033819158</v>
      </c>
      <c r="Y678" s="163">
        <v>0</v>
      </c>
      <c r="Z678" s="163">
        <v>0</v>
      </c>
      <c r="AA678" s="163">
        <v>0</v>
      </c>
      <c r="AB678" s="163">
        <v>0</v>
      </c>
      <c r="AC678" s="163">
        <v>0</v>
      </c>
      <c r="AD678" s="163">
        <v>0</v>
      </c>
      <c r="AE678" s="163">
        <v>0</v>
      </c>
      <c r="AF678" s="169">
        <v>0</v>
      </c>
      <c r="AG678" s="163">
        <v>555</v>
      </c>
      <c r="AH678" s="169">
        <f t="shared" si="121"/>
        <v>7002.9109947643974</v>
      </c>
      <c r="AI678" s="163">
        <v>0</v>
      </c>
      <c r="AJ678" s="163">
        <v>0</v>
      </c>
      <c r="AK678" s="163">
        <v>0</v>
      </c>
      <c r="AL678" s="169">
        <v>0</v>
      </c>
      <c r="AM678" s="163">
        <v>0</v>
      </c>
      <c r="AN678" s="163">
        <v>0</v>
      </c>
      <c r="AO678" s="169">
        <v>0</v>
      </c>
      <c r="AP678" s="163">
        <v>0</v>
      </c>
      <c r="AQ678" s="162">
        <v>0</v>
      </c>
      <c r="AR678" s="162">
        <v>0</v>
      </c>
    </row>
    <row r="679" spans="1:44" s="162" customFormat="1" ht="36" customHeight="1" x14ac:dyDescent="0.25">
      <c r="A679" s="162">
        <v>1</v>
      </c>
      <c r="B679" s="165">
        <v>120</v>
      </c>
      <c r="C679" s="155" t="s">
        <v>195</v>
      </c>
      <c r="D679" s="171">
        <v>1967</v>
      </c>
      <c r="E679" s="157"/>
      <c r="F679" s="166" t="s">
        <v>261</v>
      </c>
      <c r="G679" s="157">
        <v>2</v>
      </c>
      <c r="H679" s="157" t="s">
        <v>296</v>
      </c>
      <c r="I679" s="158">
        <v>1003.5</v>
      </c>
      <c r="J679" s="158">
        <v>634.5</v>
      </c>
      <c r="K679" s="158">
        <v>634.5</v>
      </c>
      <c r="L679" s="167">
        <v>28</v>
      </c>
      <c r="M679" s="157" t="s">
        <v>259</v>
      </c>
      <c r="N679" s="157" t="s">
        <v>263</v>
      </c>
      <c r="O679" s="160" t="s">
        <v>319</v>
      </c>
      <c r="P679" s="161">
        <v>1203601.0899999999</v>
      </c>
      <c r="Q679" s="161">
        <v>0</v>
      </c>
      <c r="R679" s="161">
        <v>0</v>
      </c>
      <c r="S679" s="161">
        <v>1203601.0899999999</v>
      </c>
      <c r="T679" s="161">
        <v>1199.403178873941</v>
      </c>
      <c r="U679" s="161">
        <v>4500.21</v>
      </c>
      <c r="V679" s="168">
        <v>3444.64</v>
      </c>
      <c r="W679" s="168">
        <f t="shared" si="119"/>
        <v>3444.64</v>
      </c>
      <c r="X679" s="168">
        <f t="shared" si="120"/>
        <v>3300.8068211260588</v>
      </c>
      <c r="Y679" s="163">
        <v>0</v>
      </c>
      <c r="Z679" s="163">
        <v>0</v>
      </c>
      <c r="AA679" s="163">
        <v>3259.66</v>
      </c>
      <c r="AB679" s="163">
        <v>184.98</v>
      </c>
      <c r="AC679" s="163">
        <v>0</v>
      </c>
      <c r="AD679" s="163">
        <v>0</v>
      </c>
      <c r="AE679" s="163">
        <v>0</v>
      </c>
      <c r="AF679" s="169">
        <v>0</v>
      </c>
      <c r="AG679" s="163">
        <v>0</v>
      </c>
      <c r="AH679" s="163">
        <v>0</v>
      </c>
      <c r="AI679" s="163">
        <v>0</v>
      </c>
      <c r="AJ679" s="163">
        <v>0</v>
      </c>
      <c r="AK679" s="163">
        <v>0</v>
      </c>
      <c r="AL679" s="169">
        <v>0</v>
      </c>
      <c r="AM679" s="163">
        <v>0</v>
      </c>
      <c r="AN679" s="163">
        <v>0</v>
      </c>
      <c r="AO679" s="169">
        <v>0</v>
      </c>
      <c r="AP679" s="163">
        <v>0</v>
      </c>
      <c r="AQ679" s="162">
        <v>0</v>
      </c>
      <c r="AR679" s="162">
        <v>0</v>
      </c>
    </row>
    <row r="680" spans="1:44" s="162" customFormat="1" ht="36" customHeight="1" x14ac:dyDescent="0.25">
      <c r="A680" s="162">
        <v>1</v>
      </c>
      <c r="B680" s="165">
        <v>121</v>
      </c>
      <c r="C680" s="155" t="s">
        <v>196</v>
      </c>
      <c r="D680" s="157">
        <v>1973</v>
      </c>
      <c r="E680" s="157"/>
      <c r="F680" s="166" t="s">
        <v>261</v>
      </c>
      <c r="G680" s="157">
        <v>2</v>
      </c>
      <c r="H680" s="157" t="s">
        <v>296</v>
      </c>
      <c r="I680" s="158">
        <v>692.9</v>
      </c>
      <c r="J680" s="158">
        <v>692.9</v>
      </c>
      <c r="K680" s="158">
        <v>692.9</v>
      </c>
      <c r="L680" s="167">
        <v>47</v>
      </c>
      <c r="M680" s="157" t="s">
        <v>259</v>
      </c>
      <c r="N680" s="157" t="s">
        <v>263</v>
      </c>
      <c r="O680" s="160" t="s">
        <v>319</v>
      </c>
      <c r="P680" s="161">
        <v>551118.57000000007</v>
      </c>
      <c r="Q680" s="161">
        <v>0</v>
      </c>
      <c r="R680" s="161">
        <v>0</v>
      </c>
      <c r="S680" s="161">
        <v>551118.57000000007</v>
      </c>
      <c r="T680" s="161">
        <v>795.37966517535006</v>
      </c>
      <c r="U680" s="161">
        <v>810.46</v>
      </c>
      <c r="V680" s="168">
        <f>W680</f>
        <v>810.46</v>
      </c>
      <c r="W680" s="168">
        <f t="shared" si="119"/>
        <v>810.46</v>
      </c>
      <c r="X680" s="168">
        <f t="shared" si="120"/>
        <v>15.080334824649981</v>
      </c>
      <c r="Y680" s="163">
        <v>0</v>
      </c>
      <c r="Z680" s="163">
        <v>0</v>
      </c>
      <c r="AA680" s="163">
        <v>0</v>
      </c>
      <c r="AB680" s="163">
        <v>0</v>
      </c>
      <c r="AC680" s="163">
        <v>810.46</v>
      </c>
      <c r="AD680" s="163">
        <v>0</v>
      </c>
      <c r="AE680" s="163">
        <v>0</v>
      </c>
      <c r="AF680" s="169">
        <v>0</v>
      </c>
      <c r="AG680" s="163">
        <v>0</v>
      </c>
      <c r="AH680" s="163">
        <v>0</v>
      </c>
      <c r="AI680" s="163">
        <v>0</v>
      </c>
      <c r="AJ680" s="163">
        <v>0</v>
      </c>
      <c r="AK680" s="163">
        <v>0</v>
      </c>
      <c r="AL680" s="169">
        <v>0</v>
      </c>
      <c r="AM680" s="163">
        <v>0</v>
      </c>
      <c r="AN680" s="163">
        <v>0</v>
      </c>
      <c r="AO680" s="169">
        <v>0</v>
      </c>
      <c r="AP680" s="163">
        <v>0</v>
      </c>
      <c r="AQ680" s="162">
        <v>0</v>
      </c>
      <c r="AR680" s="162">
        <v>0</v>
      </c>
    </row>
    <row r="681" spans="1:44" s="162" customFormat="1" ht="36" customHeight="1" x14ac:dyDescent="0.25">
      <c r="A681" s="162">
        <v>1</v>
      </c>
      <c r="B681" s="165">
        <v>122</v>
      </c>
      <c r="C681" s="155" t="s">
        <v>397</v>
      </c>
      <c r="D681" s="157">
        <v>1960</v>
      </c>
      <c r="E681" s="157"/>
      <c r="F681" s="166" t="s">
        <v>261</v>
      </c>
      <c r="G681" s="157">
        <v>2</v>
      </c>
      <c r="H681" s="157" t="s">
        <v>296</v>
      </c>
      <c r="I681" s="158">
        <v>582.70000000000005</v>
      </c>
      <c r="J681" s="158">
        <v>576.70000000000005</v>
      </c>
      <c r="K681" s="158">
        <v>576.70000000000005</v>
      </c>
      <c r="L681" s="167">
        <v>31</v>
      </c>
      <c r="M681" s="157" t="s">
        <v>259</v>
      </c>
      <c r="N681" s="157" t="s">
        <v>263</v>
      </c>
      <c r="O681" s="160" t="s">
        <v>314</v>
      </c>
      <c r="P681" s="161">
        <v>2648939.79</v>
      </c>
      <c r="Q681" s="161">
        <v>0</v>
      </c>
      <c r="R681" s="161">
        <v>0</v>
      </c>
      <c r="S681" s="161">
        <v>2648939.79</v>
      </c>
      <c r="T681" s="161">
        <v>4545.9752702934611</v>
      </c>
      <c r="U681" s="161">
        <v>7766.4097655740516</v>
      </c>
      <c r="V681" s="168">
        <v>7766.4097655740516</v>
      </c>
      <c r="W681" s="168">
        <f t="shared" si="119"/>
        <v>7766.4097655740516</v>
      </c>
      <c r="X681" s="168">
        <f t="shared" si="120"/>
        <v>3220.4344952805905</v>
      </c>
      <c r="Y681" s="163">
        <v>0</v>
      </c>
      <c r="Z681" s="163">
        <v>0</v>
      </c>
      <c r="AA681" s="163">
        <v>0</v>
      </c>
      <c r="AB681" s="163">
        <v>0</v>
      </c>
      <c r="AC681" s="163">
        <v>0</v>
      </c>
      <c r="AD681" s="163">
        <v>0</v>
      </c>
      <c r="AE681" s="163">
        <v>0</v>
      </c>
      <c r="AF681" s="169">
        <v>0</v>
      </c>
      <c r="AG681" s="163">
        <v>507.51</v>
      </c>
      <c r="AH681" s="169">
        <f t="shared" ref="AH681:AH682" si="122">8917.04*AG681/I681</f>
        <v>7766.4097655740516</v>
      </c>
      <c r="AI681" s="163">
        <v>0</v>
      </c>
      <c r="AJ681" s="163">
        <v>0</v>
      </c>
      <c r="AK681" s="163">
        <v>0</v>
      </c>
      <c r="AL681" s="169">
        <v>0</v>
      </c>
      <c r="AM681" s="163">
        <v>0</v>
      </c>
      <c r="AN681" s="163">
        <v>0</v>
      </c>
      <c r="AO681" s="169">
        <v>0</v>
      </c>
      <c r="AP681" s="163">
        <v>0</v>
      </c>
      <c r="AQ681" s="162">
        <v>0</v>
      </c>
      <c r="AR681" s="162">
        <v>0</v>
      </c>
    </row>
    <row r="682" spans="1:44" s="162" customFormat="1" ht="36" customHeight="1" x14ac:dyDescent="0.25">
      <c r="A682" s="162">
        <v>1</v>
      </c>
      <c r="B682" s="165">
        <v>123</v>
      </c>
      <c r="C682" s="155" t="s">
        <v>398</v>
      </c>
      <c r="D682" s="157">
        <v>1960</v>
      </c>
      <c r="E682" s="157"/>
      <c r="F682" s="166" t="s">
        <v>261</v>
      </c>
      <c r="G682" s="157">
        <v>2</v>
      </c>
      <c r="H682" s="157" t="s">
        <v>296</v>
      </c>
      <c r="I682" s="158">
        <v>592.20000000000005</v>
      </c>
      <c r="J682" s="158">
        <v>550.70000000000005</v>
      </c>
      <c r="K682" s="158">
        <v>550.70000000000005</v>
      </c>
      <c r="L682" s="167">
        <v>37</v>
      </c>
      <c r="M682" s="157" t="s">
        <v>259</v>
      </c>
      <c r="N682" s="157" t="s">
        <v>263</v>
      </c>
      <c r="O682" s="160" t="s">
        <v>321</v>
      </c>
      <c r="P682" s="161">
        <v>2651701.0900000003</v>
      </c>
      <c r="Q682" s="161">
        <v>0</v>
      </c>
      <c r="R682" s="161">
        <v>0</v>
      </c>
      <c r="S682" s="161">
        <v>2651701.0900000003</v>
      </c>
      <c r="T682" s="161">
        <v>4477.7120736237757</v>
      </c>
      <c r="U682" s="161">
        <v>7408.2804457953398</v>
      </c>
      <c r="V682" s="168">
        <v>7408.2804457953398</v>
      </c>
      <c r="W682" s="168">
        <f t="shared" si="119"/>
        <v>7408.2804457953398</v>
      </c>
      <c r="X682" s="168">
        <f t="shared" si="120"/>
        <v>2930.5683721715641</v>
      </c>
      <c r="Y682" s="163">
        <v>0</v>
      </c>
      <c r="Z682" s="163">
        <v>0</v>
      </c>
      <c r="AA682" s="163">
        <v>0</v>
      </c>
      <c r="AB682" s="163">
        <v>0</v>
      </c>
      <c r="AC682" s="163">
        <v>0</v>
      </c>
      <c r="AD682" s="163">
        <v>0</v>
      </c>
      <c r="AE682" s="163">
        <v>0</v>
      </c>
      <c r="AF682" s="169">
        <v>0</v>
      </c>
      <c r="AG682" s="163">
        <v>492</v>
      </c>
      <c r="AH682" s="169">
        <f t="shared" si="122"/>
        <v>7408.2804457953398</v>
      </c>
      <c r="AI682" s="163">
        <v>0</v>
      </c>
      <c r="AJ682" s="163">
        <v>0</v>
      </c>
      <c r="AK682" s="163">
        <v>0</v>
      </c>
      <c r="AL682" s="169">
        <v>0</v>
      </c>
      <c r="AM682" s="163">
        <v>0</v>
      </c>
      <c r="AN682" s="163">
        <v>0</v>
      </c>
      <c r="AO682" s="169">
        <v>0</v>
      </c>
      <c r="AP682" s="163">
        <v>0</v>
      </c>
      <c r="AQ682" s="162">
        <v>0</v>
      </c>
      <c r="AR682" s="162">
        <v>0</v>
      </c>
    </row>
    <row r="683" spans="1:44" s="162" customFormat="1" ht="36" customHeight="1" x14ac:dyDescent="0.25">
      <c r="A683" s="162">
        <v>1</v>
      </c>
      <c r="B683" s="165">
        <v>124</v>
      </c>
      <c r="C683" s="155" t="s">
        <v>399</v>
      </c>
      <c r="D683" s="157">
        <v>1950</v>
      </c>
      <c r="E683" s="157"/>
      <c r="F683" s="166" t="s">
        <v>261</v>
      </c>
      <c r="G683" s="157">
        <v>3</v>
      </c>
      <c r="H683" s="157" t="s">
        <v>296</v>
      </c>
      <c r="I683" s="158">
        <v>786.1</v>
      </c>
      <c r="J683" s="158">
        <v>786.1</v>
      </c>
      <c r="K683" s="158">
        <v>527.79999999999995</v>
      </c>
      <c r="L683" s="167">
        <v>18</v>
      </c>
      <c r="M683" s="157" t="s">
        <v>259</v>
      </c>
      <c r="N683" s="157" t="s">
        <v>263</v>
      </c>
      <c r="O683" s="160" t="s">
        <v>319</v>
      </c>
      <c r="P683" s="161">
        <v>103384.42</v>
      </c>
      <c r="Q683" s="161">
        <v>0</v>
      </c>
      <c r="R683" s="161">
        <v>0</v>
      </c>
      <c r="S683" s="161">
        <v>103384.42</v>
      </c>
      <c r="T683" s="161">
        <v>131.51560870118306</v>
      </c>
      <c r="U683" s="176">
        <v>131.51560870118306</v>
      </c>
      <c r="V683" s="168">
        <v>131.51560870118306</v>
      </c>
      <c r="W683" s="168">
        <f t="shared" si="119"/>
        <v>0</v>
      </c>
      <c r="X683" s="168">
        <f t="shared" si="120"/>
        <v>0</v>
      </c>
      <c r="Y683" s="163">
        <v>0</v>
      </c>
      <c r="Z683" s="163">
        <v>0</v>
      </c>
      <c r="AA683" s="163">
        <v>0</v>
      </c>
      <c r="AB683" s="163">
        <v>0</v>
      </c>
      <c r="AC683" s="163">
        <v>0</v>
      </c>
      <c r="AD683" s="163">
        <v>0</v>
      </c>
      <c r="AE683" s="163">
        <v>0</v>
      </c>
      <c r="AF683" s="169">
        <v>0</v>
      </c>
      <c r="AG683" s="163">
        <v>0</v>
      </c>
      <c r="AH683" s="163">
        <v>0</v>
      </c>
      <c r="AI683" s="163">
        <v>0</v>
      </c>
      <c r="AJ683" s="163">
        <v>0</v>
      </c>
      <c r="AK683" s="163">
        <v>0</v>
      </c>
      <c r="AL683" s="169">
        <v>0</v>
      </c>
      <c r="AM683" s="163">
        <v>0</v>
      </c>
      <c r="AN683" s="163">
        <v>0</v>
      </c>
      <c r="AO683" s="169">
        <v>0</v>
      </c>
      <c r="AP683" s="163">
        <v>0</v>
      </c>
      <c r="AQ683" s="162">
        <v>0</v>
      </c>
      <c r="AR683" s="162">
        <v>0</v>
      </c>
    </row>
    <row r="684" spans="1:44" s="162" customFormat="1" ht="36" customHeight="1" x14ac:dyDescent="0.25">
      <c r="A684" s="162">
        <v>1</v>
      </c>
      <c r="B684" s="165">
        <v>125</v>
      </c>
      <c r="C684" s="155" t="s">
        <v>400</v>
      </c>
      <c r="D684" s="157">
        <v>1977</v>
      </c>
      <c r="E684" s="157"/>
      <c r="F684" s="166" t="s">
        <v>261</v>
      </c>
      <c r="G684" s="157">
        <v>9</v>
      </c>
      <c r="H684" s="157" t="s">
        <v>296</v>
      </c>
      <c r="I684" s="158">
        <v>4984</v>
      </c>
      <c r="J684" s="158">
        <v>3767.5</v>
      </c>
      <c r="K684" s="158">
        <v>3767.5</v>
      </c>
      <c r="L684" s="167">
        <v>163</v>
      </c>
      <c r="M684" s="157" t="s">
        <v>259</v>
      </c>
      <c r="N684" s="157" t="s">
        <v>263</v>
      </c>
      <c r="O684" s="160" t="s">
        <v>954</v>
      </c>
      <c r="P684" s="161">
        <v>2382043.14</v>
      </c>
      <c r="Q684" s="161">
        <v>0</v>
      </c>
      <c r="R684" s="161">
        <v>0</v>
      </c>
      <c r="S684" s="161">
        <v>2382043.14</v>
      </c>
      <c r="T684" s="161">
        <v>477.93802969502411</v>
      </c>
      <c r="U684" s="161">
        <v>1068.9355373996791</v>
      </c>
      <c r="V684" s="168">
        <v>1068.9355373996791</v>
      </c>
      <c r="W684" s="168">
        <f t="shared" si="119"/>
        <v>1068.9355373996791</v>
      </c>
      <c r="X684" s="168">
        <f t="shared" si="120"/>
        <v>590.99750770465494</v>
      </c>
      <c r="Y684" s="163">
        <v>0</v>
      </c>
      <c r="Z684" s="163">
        <v>0</v>
      </c>
      <c r="AA684" s="163">
        <v>0</v>
      </c>
      <c r="AB684" s="163">
        <v>0</v>
      </c>
      <c r="AC684" s="163">
        <v>0</v>
      </c>
      <c r="AD684" s="163">
        <v>0</v>
      </c>
      <c r="AE684" s="163">
        <v>0</v>
      </c>
      <c r="AF684" s="169">
        <v>0</v>
      </c>
      <c r="AG684" s="163">
        <v>597.46</v>
      </c>
      <c r="AH684" s="169">
        <f>8917.04*AG684/I684</f>
        <v>1068.9355373996791</v>
      </c>
      <c r="AI684" s="163">
        <v>0</v>
      </c>
      <c r="AJ684" s="163">
        <v>0</v>
      </c>
      <c r="AK684" s="163">
        <v>0</v>
      </c>
      <c r="AL684" s="169">
        <v>0</v>
      </c>
      <c r="AM684" s="163">
        <v>0</v>
      </c>
      <c r="AN684" s="163">
        <v>0</v>
      </c>
      <c r="AO684" s="169">
        <v>0</v>
      </c>
      <c r="AP684" s="163">
        <v>0</v>
      </c>
      <c r="AQ684" s="162">
        <v>0</v>
      </c>
      <c r="AR684" s="162">
        <v>0</v>
      </c>
    </row>
    <row r="685" spans="1:44" s="162" customFormat="1" ht="36" customHeight="1" x14ac:dyDescent="0.25">
      <c r="A685" s="162">
        <v>1</v>
      </c>
      <c r="B685" s="165">
        <v>126</v>
      </c>
      <c r="C685" s="155" t="s">
        <v>401</v>
      </c>
      <c r="D685" s="157">
        <v>1961</v>
      </c>
      <c r="E685" s="157"/>
      <c r="F685" s="166" t="s">
        <v>261</v>
      </c>
      <c r="G685" s="157">
        <v>4</v>
      </c>
      <c r="H685" s="157" t="s">
        <v>301</v>
      </c>
      <c r="I685" s="158">
        <v>2700.93</v>
      </c>
      <c r="J685" s="158">
        <v>2461.3000000000002</v>
      </c>
      <c r="K685" s="158">
        <v>2280.6999999999998</v>
      </c>
      <c r="L685" s="167">
        <v>87</v>
      </c>
      <c r="M685" s="157" t="s">
        <v>259</v>
      </c>
      <c r="N685" s="157" t="s">
        <v>263</v>
      </c>
      <c r="O685" s="160" t="s">
        <v>314</v>
      </c>
      <c r="P685" s="161">
        <v>105750.06</v>
      </c>
      <c r="Q685" s="161">
        <v>0</v>
      </c>
      <c r="R685" s="161">
        <v>0</v>
      </c>
      <c r="S685" s="161">
        <v>105750.06</v>
      </c>
      <c r="T685" s="161">
        <v>39.153202785707144</v>
      </c>
      <c r="U685" s="176">
        <v>39.153202785707144</v>
      </c>
      <c r="V685" s="168">
        <v>39.153202785707144</v>
      </c>
      <c r="W685" s="168">
        <f t="shared" si="119"/>
        <v>0</v>
      </c>
      <c r="X685" s="168">
        <f t="shared" si="120"/>
        <v>0</v>
      </c>
      <c r="Y685" s="163">
        <v>0</v>
      </c>
      <c r="Z685" s="163">
        <v>0</v>
      </c>
      <c r="AA685" s="163">
        <v>0</v>
      </c>
      <c r="AB685" s="163">
        <v>0</v>
      </c>
      <c r="AC685" s="163">
        <v>0</v>
      </c>
      <c r="AD685" s="163">
        <v>0</v>
      </c>
      <c r="AE685" s="163">
        <v>0</v>
      </c>
      <c r="AF685" s="169">
        <v>0</v>
      </c>
      <c r="AG685" s="163">
        <v>0</v>
      </c>
      <c r="AH685" s="163">
        <v>0</v>
      </c>
      <c r="AI685" s="163">
        <v>0</v>
      </c>
      <c r="AJ685" s="163">
        <v>0</v>
      </c>
      <c r="AK685" s="163">
        <v>0</v>
      </c>
      <c r="AL685" s="169">
        <v>0</v>
      </c>
      <c r="AM685" s="163">
        <v>0</v>
      </c>
      <c r="AN685" s="163">
        <v>0</v>
      </c>
      <c r="AO685" s="169">
        <v>0</v>
      </c>
      <c r="AP685" s="163">
        <v>0</v>
      </c>
      <c r="AQ685" s="162">
        <v>0</v>
      </c>
      <c r="AR685" s="162">
        <v>0</v>
      </c>
    </row>
    <row r="686" spans="1:44" s="162" customFormat="1" ht="36" customHeight="1" x14ac:dyDescent="0.25">
      <c r="A686" s="162">
        <v>1</v>
      </c>
      <c r="B686" s="165">
        <v>127</v>
      </c>
      <c r="C686" s="155" t="s">
        <v>403</v>
      </c>
      <c r="D686" s="157">
        <v>1958</v>
      </c>
      <c r="E686" s="157"/>
      <c r="F686" s="166" t="s">
        <v>261</v>
      </c>
      <c r="G686" s="157">
        <v>2</v>
      </c>
      <c r="H686" s="157" t="s">
        <v>296</v>
      </c>
      <c r="I686" s="158">
        <v>653.29999999999995</v>
      </c>
      <c r="J686" s="158">
        <v>605.6</v>
      </c>
      <c r="K686" s="158">
        <v>605.6</v>
      </c>
      <c r="L686" s="167">
        <v>30</v>
      </c>
      <c r="M686" s="157" t="s">
        <v>259</v>
      </c>
      <c r="N686" s="157" t="s">
        <v>263</v>
      </c>
      <c r="O686" s="160" t="s">
        <v>318</v>
      </c>
      <c r="P686" s="161">
        <v>2963667.8699999996</v>
      </c>
      <c r="Q686" s="161">
        <v>0</v>
      </c>
      <c r="R686" s="161">
        <v>0</v>
      </c>
      <c r="S686" s="161">
        <v>2963667.8699999996</v>
      </c>
      <c r="T686" s="161">
        <v>4536.4577835603859</v>
      </c>
      <c r="U686" s="161">
        <v>7693.3867993264967</v>
      </c>
      <c r="V686" s="168">
        <v>7693.3867993264967</v>
      </c>
      <c r="W686" s="168">
        <f t="shared" si="119"/>
        <v>7693.3867993264967</v>
      </c>
      <c r="X686" s="168">
        <f t="shared" si="120"/>
        <v>3156.9290157661108</v>
      </c>
      <c r="Y686" s="163">
        <v>0</v>
      </c>
      <c r="Z686" s="163">
        <v>0</v>
      </c>
      <c r="AA686" s="163">
        <v>0</v>
      </c>
      <c r="AB686" s="163">
        <v>0</v>
      </c>
      <c r="AC686" s="163">
        <v>0</v>
      </c>
      <c r="AD686" s="163">
        <v>0</v>
      </c>
      <c r="AE686" s="163">
        <v>0</v>
      </c>
      <c r="AF686" s="169">
        <v>0</v>
      </c>
      <c r="AG686" s="163">
        <v>563.65</v>
      </c>
      <c r="AH686" s="169">
        <f t="shared" ref="AH686:AH696" si="123">8917.04*AG686/I686</f>
        <v>7693.3867993264967</v>
      </c>
      <c r="AI686" s="163">
        <v>0</v>
      </c>
      <c r="AJ686" s="163">
        <v>0</v>
      </c>
      <c r="AK686" s="163">
        <v>0</v>
      </c>
      <c r="AL686" s="169">
        <v>0</v>
      </c>
      <c r="AM686" s="163">
        <v>0</v>
      </c>
      <c r="AN686" s="163">
        <v>0</v>
      </c>
      <c r="AO686" s="169">
        <v>0</v>
      </c>
      <c r="AP686" s="163">
        <v>0</v>
      </c>
      <c r="AQ686" s="162">
        <v>0</v>
      </c>
      <c r="AR686" s="162">
        <v>0</v>
      </c>
    </row>
    <row r="687" spans="1:44" s="162" customFormat="1" ht="36" customHeight="1" x14ac:dyDescent="0.25">
      <c r="A687" s="162">
        <v>1</v>
      </c>
      <c r="B687" s="165">
        <v>128</v>
      </c>
      <c r="C687" s="155" t="s">
        <v>404</v>
      </c>
      <c r="D687" s="157">
        <v>1961</v>
      </c>
      <c r="E687" s="157"/>
      <c r="F687" s="166" t="s">
        <v>261</v>
      </c>
      <c r="G687" s="157">
        <v>2</v>
      </c>
      <c r="H687" s="157" t="s">
        <v>297</v>
      </c>
      <c r="I687" s="158">
        <v>291.64999999999998</v>
      </c>
      <c r="J687" s="158">
        <v>275.13</v>
      </c>
      <c r="K687" s="158">
        <v>275.13</v>
      </c>
      <c r="L687" s="167">
        <v>17</v>
      </c>
      <c r="M687" s="157" t="s">
        <v>259</v>
      </c>
      <c r="N687" s="157" t="s">
        <v>260</v>
      </c>
      <c r="O687" s="160" t="s">
        <v>262</v>
      </c>
      <c r="P687" s="161">
        <v>1476366.8</v>
      </c>
      <c r="Q687" s="161">
        <v>0</v>
      </c>
      <c r="R687" s="161">
        <v>0</v>
      </c>
      <c r="S687" s="161">
        <v>1476366.8</v>
      </c>
      <c r="T687" s="161">
        <v>5062.1182924738559</v>
      </c>
      <c r="U687" s="161">
        <v>8103.4537342705316</v>
      </c>
      <c r="V687" s="168">
        <v>8103.4537342705316</v>
      </c>
      <c r="W687" s="168">
        <f t="shared" si="119"/>
        <v>8103.4537342705316</v>
      </c>
      <c r="X687" s="168">
        <f t="shared" si="120"/>
        <v>3041.3354417966757</v>
      </c>
      <c r="Y687" s="163">
        <v>0</v>
      </c>
      <c r="Z687" s="163">
        <v>0</v>
      </c>
      <c r="AA687" s="163">
        <v>0</v>
      </c>
      <c r="AB687" s="163">
        <v>0</v>
      </c>
      <c r="AC687" s="163">
        <v>0</v>
      </c>
      <c r="AD687" s="163">
        <v>0</v>
      </c>
      <c r="AE687" s="163">
        <v>0</v>
      </c>
      <c r="AF687" s="169">
        <v>0</v>
      </c>
      <c r="AG687" s="163">
        <v>265.04000000000002</v>
      </c>
      <c r="AH687" s="169">
        <f t="shared" si="123"/>
        <v>8103.4537342705316</v>
      </c>
      <c r="AI687" s="163">
        <v>0</v>
      </c>
      <c r="AJ687" s="163">
        <v>0</v>
      </c>
      <c r="AK687" s="163">
        <v>0</v>
      </c>
      <c r="AL687" s="169">
        <v>0</v>
      </c>
      <c r="AM687" s="163">
        <v>0</v>
      </c>
      <c r="AN687" s="163">
        <v>0</v>
      </c>
      <c r="AO687" s="169">
        <v>0</v>
      </c>
      <c r="AP687" s="163">
        <v>0</v>
      </c>
      <c r="AQ687" s="162">
        <v>0</v>
      </c>
      <c r="AR687" s="162">
        <v>0</v>
      </c>
    </row>
    <row r="688" spans="1:44" s="162" customFormat="1" ht="36" customHeight="1" x14ac:dyDescent="0.25">
      <c r="A688" s="162">
        <v>1</v>
      </c>
      <c r="B688" s="165">
        <v>129</v>
      </c>
      <c r="C688" s="155" t="s">
        <v>406</v>
      </c>
      <c r="D688" s="157">
        <v>1941</v>
      </c>
      <c r="E688" s="157"/>
      <c r="F688" s="166" t="s">
        <v>317</v>
      </c>
      <c r="G688" s="157">
        <v>2</v>
      </c>
      <c r="H688" s="157" t="s">
        <v>296</v>
      </c>
      <c r="I688" s="158">
        <v>613.70000000000005</v>
      </c>
      <c r="J688" s="158">
        <v>345.1</v>
      </c>
      <c r="K688" s="158">
        <v>345.1</v>
      </c>
      <c r="L688" s="167">
        <v>22</v>
      </c>
      <c r="M688" s="157" t="s">
        <v>259</v>
      </c>
      <c r="N688" s="157" t="s">
        <v>263</v>
      </c>
      <c r="O688" s="160" t="s">
        <v>318</v>
      </c>
      <c r="P688" s="161">
        <v>2629575.83</v>
      </c>
      <c r="Q688" s="161">
        <v>0</v>
      </c>
      <c r="R688" s="161">
        <v>0</v>
      </c>
      <c r="S688" s="161">
        <v>2629575.83</v>
      </c>
      <c r="T688" s="161">
        <v>4284.7903372983537</v>
      </c>
      <c r="U688" s="161">
        <v>6702.6732149258596</v>
      </c>
      <c r="V688" s="168">
        <v>6702.6732149258596</v>
      </c>
      <c r="W688" s="168">
        <f t="shared" si="119"/>
        <v>6702.6732149258596</v>
      </c>
      <c r="X688" s="168">
        <f t="shared" si="120"/>
        <v>2417.8828776275059</v>
      </c>
      <c r="Y688" s="163">
        <v>0</v>
      </c>
      <c r="Z688" s="163">
        <v>0</v>
      </c>
      <c r="AA688" s="163">
        <v>0</v>
      </c>
      <c r="AB688" s="163">
        <v>0</v>
      </c>
      <c r="AC688" s="163">
        <v>0</v>
      </c>
      <c r="AD688" s="163">
        <v>0</v>
      </c>
      <c r="AE688" s="163">
        <v>0</v>
      </c>
      <c r="AF688" s="169">
        <v>0</v>
      </c>
      <c r="AG688" s="163">
        <v>461.3</v>
      </c>
      <c r="AH688" s="169">
        <f t="shared" si="123"/>
        <v>6702.6732149258596</v>
      </c>
      <c r="AI688" s="163">
        <v>0</v>
      </c>
      <c r="AJ688" s="163">
        <v>0</v>
      </c>
      <c r="AK688" s="163">
        <v>0</v>
      </c>
      <c r="AL688" s="169">
        <v>0</v>
      </c>
      <c r="AM688" s="163">
        <v>0</v>
      </c>
      <c r="AN688" s="163">
        <v>0</v>
      </c>
      <c r="AO688" s="169">
        <v>0</v>
      </c>
      <c r="AP688" s="163">
        <v>0</v>
      </c>
      <c r="AQ688" s="162">
        <v>0</v>
      </c>
      <c r="AR688" s="162">
        <v>0</v>
      </c>
    </row>
    <row r="689" spans="1:44" s="162" customFormat="1" ht="36" customHeight="1" x14ac:dyDescent="0.25">
      <c r="A689" s="162">
        <v>1</v>
      </c>
      <c r="B689" s="165">
        <v>130</v>
      </c>
      <c r="C689" s="155" t="s">
        <v>407</v>
      </c>
      <c r="D689" s="157">
        <v>1954</v>
      </c>
      <c r="E689" s="157"/>
      <c r="F689" s="166" t="s">
        <v>317</v>
      </c>
      <c r="G689" s="157">
        <v>2</v>
      </c>
      <c r="H689" s="157" t="s">
        <v>296</v>
      </c>
      <c r="I689" s="158">
        <v>441</v>
      </c>
      <c r="J689" s="158">
        <v>399.8</v>
      </c>
      <c r="K689" s="158">
        <v>399.8</v>
      </c>
      <c r="L689" s="167">
        <v>27</v>
      </c>
      <c r="M689" s="157" t="s">
        <v>259</v>
      </c>
      <c r="N689" s="157" t="s">
        <v>263</v>
      </c>
      <c r="O689" s="160" t="s">
        <v>318</v>
      </c>
      <c r="P689" s="161">
        <v>2063308.78</v>
      </c>
      <c r="Q689" s="161">
        <v>0</v>
      </c>
      <c r="R689" s="161">
        <v>0</v>
      </c>
      <c r="S689" s="161">
        <v>2063308.78</v>
      </c>
      <c r="T689" s="161">
        <v>4678.7047165532877</v>
      </c>
      <c r="U689" s="161">
        <v>7676.338017233561</v>
      </c>
      <c r="V689" s="168">
        <v>7676.338017233561</v>
      </c>
      <c r="W689" s="168">
        <f t="shared" si="119"/>
        <v>7676.338017233561</v>
      </c>
      <c r="X689" s="168">
        <f t="shared" si="120"/>
        <v>2997.6333006802734</v>
      </c>
      <c r="Y689" s="163">
        <v>0</v>
      </c>
      <c r="Z689" s="163">
        <v>0</v>
      </c>
      <c r="AA689" s="163">
        <v>0</v>
      </c>
      <c r="AB689" s="163">
        <v>0</v>
      </c>
      <c r="AC689" s="163">
        <v>0</v>
      </c>
      <c r="AD689" s="163">
        <v>0</v>
      </c>
      <c r="AE689" s="163">
        <v>0</v>
      </c>
      <c r="AF689" s="169">
        <v>0</v>
      </c>
      <c r="AG689" s="163">
        <v>379.64</v>
      </c>
      <c r="AH689" s="169">
        <f t="shared" si="123"/>
        <v>7676.338017233561</v>
      </c>
      <c r="AI689" s="163">
        <v>0</v>
      </c>
      <c r="AJ689" s="163">
        <v>0</v>
      </c>
      <c r="AK689" s="163">
        <v>0</v>
      </c>
      <c r="AL689" s="169">
        <v>0</v>
      </c>
      <c r="AM689" s="163">
        <v>0</v>
      </c>
      <c r="AN689" s="163">
        <v>0</v>
      </c>
      <c r="AO689" s="169">
        <v>0</v>
      </c>
      <c r="AP689" s="163">
        <v>0</v>
      </c>
      <c r="AQ689" s="162">
        <v>0</v>
      </c>
      <c r="AR689" s="162">
        <v>0</v>
      </c>
    </row>
    <row r="690" spans="1:44" s="162" customFormat="1" ht="36" customHeight="1" x14ac:dyDescent="0.25">
      <c r="A690" s="162">
        <v>1</v>
      </c>
      <c r="B690" s="165">
        <v>131</v>
      </c>
      <c r="C690" s="155" t="s">
        <v>408</v>
      </c>
      <c r="D690" s="157">
        <v>1987</v>
      </c>
      <c r="E690" s="157"/>
      <c r="F690" s="166" t="s">
        <v>261</v>
      </c>
      <c r="G690" s="157">
        <v>5</v>
      </c>
      <c r="H690" s="157" t="s">
        <v>301</v>
      </c>
      <c r="I690" s="158">
        <v>4250.6000000000004</v>
      </c>
      <c r="J690" s="158">
        <v>2613.6</v>
      </c>
      <c r="K690" s="158">
        <v>2613.6</v>
      </c>
      <c r="L690" s="167">
        <v>107</v>
      </c>
      <c r="M690" s="157" t="s">
        <v>259</v>
      </c>
      <c r="N690" s="157" t="s">
        <v>263</v>
      </c>
      <c r="O690" s="160" t="s">
        <v>319</v>
      </c>
      <c r="P690" s="161">
        <v>2866181.7800000003</v>
      </c>
      <c r="Q690" s="161">
        <v>0</v>
      </c>
      <c r="R690" s="161">
        <v>0</v>
      </c>
      <c r="S690" s="161">
        <v>2866181.7800000003</v>
      </c>
      <c r="T690" s="161">
        <v>674.30051757398951</v>
      </c>
      <c r="U690" s="161">
        <v>1447.2096208535265</v>
      </c>
      <c r="V690" s="168">
        <v>1447.2096208535265</v>
      </c>
      <c r="W690" s="168">
        <f t="shared" si="119"/>
        <v>1447.2096208535265</v>
      </c>
      <c r="X690" s="168">
        <f t="shared" si="120"/>
        <v>772.90910327953702</v>
      </c>
      <c r="Y690" s="163">
        <v>0</v>
      </c>
      <c r="Z690" s="163">
        <v>0</v>
      </c>
      <c r="AA690" s="163">
        <v>0</v>
      </c>
      <c r="AB690" s="163">
        <v>0</v>
      </c>
      <c r="AC690" s="163">
        <v>0</v>
      </c>
      <c r="AD690" s="163">
        <v>0</v>
      </c>
      <c r="AE690" s="163">
        <v>0</v>
      </c>
      <c r="AF690" s="169">
        <v>0</v>
      </c>
      <c r="AG690" s="163">
        <v>689.86</v>
      </c>
      <c r="AH690" s="169">
        <f t="shared" si="123"/>
        <v>1447.2096208535265</v>
      </c>
      <c r="AI690" s="163">
        <v>0</v>
      </c>
      <c r="AJ690" s="163">
        <v>0</v>
      </c>
      <c r="AK690" s="163">
        <v>0</v>
      </c>
      <c r="AL690" s="169">
        <v>0</v>
      </c>
      <c r="AM690" s="163">
        <v>0</v>
      </c>
      <c r="AN690" s="163">
        <v>0</v>
      </c>
      <c r="AO690" s="169">
        <v>0</v>
      </c>
      <c r="AP690" s="163">
        <v>0</v>
      </c>
      <c r="AQ690" s="162">
        <v>0</v>
      </c>
      <c r="AR690" s="162">
        <v>0</v>
      </c>
    </row>
    <row r="691" spans="1:44" s="162" customFormat="1" ht="36" customHeight="1" x14ac:dyDescent="0.25">
      <c r="A691" s="162">
        <v>1</v>
      </c>
      <c r="B691" s="165">
        <v>132</v>
      </c>
      <c r="C691" s="155" t="s">
        <v>410</v>
      </c>
      <c r="D691" s="157">
        <v>1964</v>
      </c>
      <c r="E691" s="157"/>
      <c r="F691" s="166" t="s">
        <v>261</v>
      </c>
      <c r="G691" s="157">
        <v>3</v>
      </c>
      <c r="H691" s="157" t="s">
        <v>296</v>
      </c>
      <c r="I691" s="158">
        <v>1192.79</v>
      </c>
      <c r="J691" s="158">
        <v>1192.79</v>
      </c>
      <c r="K691" s="158">
        <v>1192.79</v>
      </c>
      <c r="L691" s="167">
        <v>56</v>
      </c>
      <c r="M691" s="157" t="s">
        <v>259</v>
      </c>
      <c r="N691" s="157" t="s">
        <v>263</v>
      </c>
      <c r="O691" s="160" t="s">
        <v>315</v>
      </c>
      <c r="P691" s="161">
        <v>2347074.0100000002</v>
      </c>
      <c r="Q691" s="161">
        <v>0</v>
      </c>
      <c r="R691" s="161">
        <v>0</v>
      </c>
      <c r="S691" s="161">
        <v>2347074.0100000002</v>
      </c>
      <c r="T691" s="161">
        <v>1967.7177122544624</v>
      </c>
      <c r="U691" s="161">
        <v>4095.8323554020412</v>
      </c>
      <c r="V691" s="168">
        <f>W691</f>
        <v>4095.8323554020412</v>
      </c>
      <c r="W691" s="168">
        <f t="shared" si="119"/>
        <v>4095.8323554020412</v>
      </c>
      <c r="X691" s="168">
        <f t="shared" si="120"/>
        <v>2128.114643147579</v>
      </c>
      <c r="Y691" s="163">
        <v>0</v>
      </c>
      <c r="Z691" s="163">
        <v>0</v>
      </c>
      <c r="AA691" s="163">
        <v>0</v>
      </c>
      <c r="AB691" s="163">
        <v>0</v>
      </c>
      <c r="AC691" s="163">
        <v>0</v>
      </c>
      <c r="AD691" s="163">
        <v>0</v>
      </c>
      <c r="AE691" s="163">
        <v>0</v>
      </c>
      <c r="AF691" s="169">
        <v>0</v>
      </c>
      <c r="AG691" s="163">
        <v>547.88</v>
      </c>
      <c r="AH691" s="169">
        <f t="shared" si="123"/>
        <v>4095.8323554020412</v>
      </c>
      <c r="AI691" s="163">
        <v>0</v>
      </c>
      <c r="AJ691" s="163">
        <v>0</v>
      </c>
      <c r="AK691" s="163">
        <v>0</v>
      </c>
      <c r="AL691" s="169">
        <v>0</v>
      </c>
      <c r="AM691" s="163">
        <v>0</v>
      </c>
      <c r="AN691" s="163">
        <v>0</v>
      </c>
      <c r="AO691" s="169">
        <v>0</v>
      </c>
      <c r="AP691" s="163">
        <v>0</v>
      </c>
      <c r="AQ691" s="162">
        <v>0</v>
      </c>
      <c r="AR691" s="162">
        <v>0</v>
      </c>
    </row>
    <row r="692" spans="1:44" s="162" customFormat="1" ht="36" customHeight="1" x14ac:dyDescent="0.25">
      <c r="A692" s="162">
        <v>1</v>
      </c>
      <c r="B692" s="165">
        <v>133</v>
      </c>
      <c r="C692" s="155" t="s">
        <v>411</v>
      </c>
      <c r="D692" s="157">
        <v>1941</v>
      </c>
      <c r="E692" s="157"/>
      <c r="F692" s="166" t="s">
        <v>261</v>
      </c>
      <c r="G692" s="157">
        <v>2</v>
      </c>
      <c r="H692" s="157" t="s">
        <v>296</v>
      </c>
      <c r="I692" s="158">
        <v>858.3</v>
      </c>
      <c r="J692" s="158">
        <v>655.4</v>
      </c>
      <c r="K692" s="158">
        <v>655.4</v>
      </c>
      <c r="L692" s="167">
        <v>31</v>
      </c>
      <c r="M692" s="157" t="s">
        <v>259</v>
      </c>
      <c r="N692" s="157" t="s">
        <v>263</v>
      </c>
      <c r="O692" s="160" t="s">
        <v>318</v>
      </c>
      <c r="P692" s="161">
        <v>3255890.12</v>
      </c>
      <c r="Q692" s="161">
        <v>0</v>
      </c>
      <c r="R692" s="161">
        <v>0</v>
      </c>
      <c r="S692" s="161">
        <v>3255890.12</v>
      </c>
      <c r="T692" s="161">
        <v>3793.4173598974721</v>
      </c>
      <c r="U692" s="161">
        <v>5869.8911802400107</v>
      </c>
      <c r="V692" s="168">
        <v>5869.8911802400107</v>
      </c>
      <c r="W692" s="168">
        <f t="shared" si="119"/>
        <v>5869.8911802400107</v>
      </c>
      <c r="X692" s="168">
        <f t="shared" si="120"/>
        <v>2076.4738203425386</v>
      </c>
      <c r="Y692" s="163">
        <v>0</v>
      </c>
      <c r="Z692" s="163">
        <v>0</v>
      </c>
      <c r="AA692" s="163">
        <v>0</v>
      </c>
      <c r="AB692" s="163">
        <v>0</v>
      </c>
      <c r="AC692" s="163">
        <v>0</v>
      </c>
      <c r="AD692" s="163">
        <v>0</v>
      </c>
      <c r="AE692" s="163">
        <v>0</v>
      </c>
      <c r="AF692" s="169">
        <v>0</v>
      </c>
      <c r="AG692" s="163">
        <v>565</v>
      </c>
      <c r="AH692" s="169">
        <f t="shared" si="123"/>
        <v>5869.8911802400107</v>
      </c>
      <c r="AI692" s="163">
        <v>0</v>
      </c>
      <c r="AJ692" s="163">
        <v>0</v>
      </c>
      <c r="AK692" s="163">
        <v>0</v>
      </c>
      <c r="AL692" s="169">
        <v>0</v>
      </c>
      <c r="AM692" s="163">
        <v>0</v>
      </c>
      <c r="AN692" s="163">
        <v>0</v>
      </c>
      <c r="AO692" s="169">
        <v>0</v>
      </c>
      <c r="AP692" s="163">
        <v>0</v>
      </c>
      <c r="AQ692" s="162">
        <v>0</v>
      </c>
      <c r="AR692" s="162">
        <v>0</v>
      </c>
    </row>
    <row r="693" spans="1:44" s="162" customFormat="1" ht="36" customHeight="1" x14ac:dyDescent="0.25">
      <c r="A693" s="162">
        <v>1</v>
      </c>
      <c r="B693" s="165">
        <v>134</v>
      </c>
      <c r="C693" s="155" t="s">
        <v>412</v>
      </c>
      <c r="D693" s="157">
        <v>1962</v>
      </c>
      <c r="E693" s="157"/>
      <c r="F693" s="166" t="s">
        <v>317</v>
      </c>
      <c r="G693" s="157">
        <v>2</v>
      </c>
      <c r="H693" s="157" t="s">
        <v>296</v>
      </c>
      <c r="I693" s="158">
        <v>590.99</v>
      </c>
      <c r="J693" s="158">
        <v>550.29</v>
      </c>
      <c r="K693" s="158">
        <v>550.29</v>
      </c>
      <c r="L693" s="167">
        <v>18</v>
      </c>
      <c r="M693" s="157" t="s">
        <v>259</v>
      </c>
      <c r="N693" s="157" t="s">
        <v>263</v>
      </c>
      <c r="O693" s="160" t="s">
        <v>321</v>
      </c>
      <c r="P693" s="161">
        <v>2533670.4300000002</v>
      </c>
      <c r="Q693" s="161">
        <v>0</v>
      </c>
      <c r="R693" s="161">
        <v>0</v>
      </c>
      <c r="S693" s="161">
        <v>2533670.4300000002</v>
      </c>
      <c r="T693" s="161">
        <v>4287.1629469195759</v>
      </c>
      <c r="U693" s="161">
        <v>7271.659854819879</v>
      </c>
      <c r="V693" s="168">
        <v>7271.659854819879</v>
      </c>
      <c r="W693" s="168">
        <f t="shared" si="119"/>
        <v>7271.659854819879</v>
      </c>
      <c r="X693" s="168">
        <f t="shared" si="120"/>
        <v>2984.4969079003031</v>
      </c>
      <c r="Y693" s="163">
        <v>0</v>
      </c>
      <c r="Z693" s="163">
        <v>0</v>
      </c>
      <c r="AA693" s="163">
        <v>0</v>
      </c>
      <c r="AB693" s="163">
        <v>0</v>
      </c>
      <c r="AC693" s="163">
        <v>0</v>
      </c>
      <c r="AD693" s="163">
        <v>0</v>
      </c>
      <c r="AE693" s="163">
        <v>0</v>
      </c>
      <c r="AF693" s="169">
        <v>0</v>
      </c>
      <c r="AG693" s="163">
        <v>481.94</v>
      </c>
      <c r="AH693" s="169">
        <f t="shared" si="123"/>
        <v>7271.659854819879</v>
      </c>
      <c r="AI693" s="163">
        <v>0</v>
      </c>
      <c r="AJ693" s="163">
        <v>0</v>
      </c>
      <c r="AK693" s="163">
        <v>0</v>
      </c>
      <c r="AL693" s="169">
        <v>0</v>
      </c>
      <c r="AM693" s="163">
        <v>0</v>
      </c>
      <c r="AN693" s="163">
        <v>0</v>
      </c>
      <c r="AO693" s="169">
        <v>0</v>
      </c>
      <c r="AP693" s="163">
        <v>0</v>
      </c>
      <c r="AQ693" s="162">
        <v>0</v>
      </c>
      <c r="AR693" s="162">
        <v>0</v>
      </c>
    </row>
    <row r="694" spans="1:44" s="162" customFormat="1" ht="36" customHeight="1" x14ac:dyDescent="0.25">
      <c r="A694" s="162">
        <v>1</v>
      </c>
      <c r="B694" s="165">
        <v>135</v>
      </c>
      <c r="C694" s="155" t="s">
        <v>1570</v>
      </c>
      <c r="D694" s="157">
        <v>1960</v>
      </c>
      <c r="E694" s="157"/>
      <c r="F694" s="166" t="s">
        <v>1296</v>
      </c>
      <c r="G694" s="157">
        <v>4</v>
      </c>
      <c r="H694" s="157" t="s">
        <v>301</v>
      </c>
      <c r="I694" s="158">
        <v>2241.9</v>
      </c>
      <c r="J694" s="158">
        <v>2091.3000000000002</v>
      </c>
      <c r="K694" s="158">
        <v>1908.9</v>
      </c>
      <c r="L694" s="167">
        <v>87</v>
      </c>
      <c r="M694" s="157" t="s">
        <v>259</v>
      </c>
      <c r="N694" s="157" t="s">
        <v>290</v>
      </c>
      <c r="O694" s="160" t="s">
        <v>2631</v>
      </c>
      <c r="P694" s="161">
        <v>7415740.2200000007</v>
      </c>
      <c r="Q694" s="161">
        <v>0</v>
      </c>
      <c r="R694" s="161">
        <v>0</v>
      </c>
      <c r="S694" s="161">
        <v>7415740.2200000007</v>
      </c>
      <c r="T694" s="161">
        <v>3307.7925955662608</v>
      </c>
      <c r="U694" s="161">
        <v>3508.1088719389809</v>
      </c>
      <c r="V694" s="168">
        <v>3508.1088719389809</v>
      </c>
      <c r="W694" s="168">
        <f t="shared" si="119"/>
        <v>3508.1088719389809</v>
      </c>
      <c r="X694" s="168">
        <f t="shared" si="120"/>
        <v>200.31627637272004</v>
      </c>
      <c r="Y694" s="163">
        <v>0</v>
      </c>
      <c r="Z694" s="163">
        <v>0</v>
      </c>
      <c r="AA694" s="163">
        <v>0</v>
      </c>
      <c r="AB694" s="163">
        <v>0</v>
      </c>
      <c r="AC694" s="163">
        <v>0</v>
      </c>
      <c r="AD694" s="163">
        <v>0</v>
      </c>
      <c r="AE694" s="163">
        <v>0</v>
      </c>
      <c r="AF694" s="169">
        <v>0</v>
      </c>
      <c r="AG694" s="163">
        <v>882</v>
      </c>
      <c r="AH694" s="169">
        <f t="shared" si="123"/>
        <v>3508.1088719389809</v>
      </c>
      <c r="AI694" s="163">
        <v>0</v>
      </c>
      <c r="AJ694" s="163">
        <v>0</v>
      </c>
      <c r="AK694" s="163">
        <v>0</v>
      </c>
      <c r="AL694" s="169">
        <v>0</v>
      </c>
      <c r="AM694" s="163">
        <v>0</v>
      </c>
      <c r="AN694" s="163">
        <v>0</v>
      </c>
      <c r="AO694" s="169">
        <v>0</v>
      </c>
      <c r="AP694" s="163">
        <v>0</v>
      </c>
      <c r="AQ694" s="162">
        <v>0</v>
      </c>
      <c r="AR694" s="162">
        <v>0</v>
      </c>
    </row>
    <row r="695" spans="1:44" s="162" customFormat="1" ht="36" customHeight="1" x14ac:dyDescent="0.25">
      <c r="A695" s="162">
        <v>1</v>
      </c>
      <c r="B695" s="165">
        <v>136</v>
      </c>
      <c r="C695" s="155" t="s">
        <v>1599</v>
      </c>
      <c r="D695" s="157">
        <v>1959</v>
      </c>
      <c r="E695" s="157"/>
      <c r="F695" s="166" t="s">
        <v>1296</v>
      </c>
      <c r="G695" s="157">
        <v>3</v>
      </c>
      <c r="H695" s="157" t="s">
        <v>296</v>
      </c>
      <c r="I695" s="158">
        <v>1638.8</v>
      </c>
      <c r="J695" s="158">
        <v>1086.7</v>
      </c>
      <c r="K695" s="158">
        <v>1052.4000000000001</v>
      </c>
      <c r="L695" s="167">
        <v>92</v>
      </c>
      <c r="M695" s="157" t="s">
        <v>259</v>
      </c>
      <c r="N695" s="157" t="s">
        <v>263</v>
      </c>
      <c r="O695" s="160" t="s">
        <v>319</v>
      </c>
      <c r="P695" s="161">
        <v>4896179.7299999995</v>
      </c>
      <c r="Q695" s="161">
        <v>0</v>
      </c>
      <c r="R695" s="161">
        <v>0</v>
      </c>
      <c r="S695" s="161">
        <v>4896179.7299999995</v>
      </c>
      <c r="T695" s="161">
        <v>2987.661538930925</v>
      </c>
      <c r="U695" s="161">
        <v>4614.1383451305837</v>
      </c>
      <c r="V695" s="168">
        <f>W695</f>
        <v>4614.1383451305837</v>
      </c>
      <c r="W695" s="168">
        <f t="shared" si="119"/>
        <v>4614.1383451305837</v>
      </c>
      <c r="X695" s="168">
        <f t="shared" si="120"/>
        <v>1626.4768061996588</v>
      </c>
      <c r="Y695" s="163">
        <v>0</v>
      </c>
      <c r="Z695" s="163">
        <v>0</v>
      </c>
      <c r="AA695" s="163">
        <v>0</v>
      </c>
      <c r="AB695" s="163">
        <v>0</v>
      </c>
      <c r="AC695" s="163">
        <v>0</v>
      </c>
      <c r="AD695" s="163">
        <v>0</v>
      </c>
      <c r="AE695" s="163">
        <v>0</v>
      </c>
      <c r="AF695" s="169">
        <v>0</v>
      </c>
      <c r="AG695" s="163">
        <v>848</v>
      </c>
      <c r="AH695" s="169">
        <f t="shared" si="123"/>
        <v>4614.1383451305837</v>
      </c>
      <c r="AI695" s="163">
        <v>0</v>
      </c>
      <c r="AJ695" s="163">
        <v>0</v>
      </c>
      <c r="AK695" s="163">
        <v>0</v>
      </c>
      <c r="AL695" s="169">
        <v>0</v>
      </c>
      <c r="AM695" s="163">
        <v>0</v>
      </c>
      <c r="AN695" s="163">
        <v>0</v>
      </c>
      <c r="AO695" s="169">
        <v>0</v>
      </c>
      <c r="AP695" s="163">
        <v>0</v>
      </c>
      <c r="AQ695" s="162">
        <v>0</v>
      </c>
      <c r="AR695" s="162">
        <v>0</v>
      </c>
    </row>
    <row r="696" spans="1:44" s="162" customFormat="1" ht="36" customHeight="1" x14ac:dyDescent="0.25">
      <c r="A696" s="162">
        <v>1</v>
      </c>
      <c r="B696" s="165">
        <v>137</v>
      </c>
      <c r="C696" s="155" t="s">
        <v>1600</v>
      </c>
      <c r="D696" s="157">
        <v>1942</v>
      </c>
      <c r="E696" s="157"/>
      <c r="F696" s="166" t="s">
        <v>1296</v>
      </c>
      <c r="G696" s="157">
        <v>2</v>
      </c>
      <c r="H696" s="157" t="s">
        <v>296</v>
      </c>
      <c r="I696" s="158">
        <v>659.9</v>
      </c>
      <c r="J696" s="158">
        <v>659.9</v>
      </c>
      <c r="K696" s="158">
        <v>659.9</v>
      </c>
      <c r="L696" s="167">
        <v>25</v>
      </c>
      <c r="M696" s="157" t="s">
        <v>259</v>
      </c>
      <c r="N696" s="157" t="s">
        <v>263</v>
      </c>
      <c r="O696" s="160" t="s">
        <v>319</v>
      </c>
      <c r="P696" s="161">
        <v>3292242.61</v>
      </c>
      <c r="Q696" s="161">
        <v>0</v>
      </c>
      <c r="R696" s="161">
        <v>0</v>
      </c>
      <c r="S696" s="161">
        <v>3292242.61</v>
      </c>
      <c r="T696" s="161">
        <v>4989.0022882254889</v>
      </c>
      <c r="U696" s="161">
        <v>7634.6834368843774</v>
      </c>
      <c r="V696" s="168">
        <v>7634.6834368843774</v>
      </c>
      <c r="W696" s="168">
        <f t="shared" si="119"/>
        <v>7634.6834368843774</v>
      </c>
      <c r="X696" s="168">
        <f t="shared" si="120"/>
        <v>2645.6811486588886</v>
      </c>
      <c r="Y696" s="163">
        <v>0</v>
      </c>
      <c r="Z696" s="163">
        <v>0</v>
      </c>
      <c r="AA696" s="163">
        <v>0</v>
      </c>
      <c r="AB696" s="163">
        <v>0</v>
      </c>
      <c r="AC696" s="163">
        <v>0</v>
      </c>
      <c r="AD696" s="163">
        <v>0</v>
      </c>
      <c r="AE696" s="163">
        <v>0</v>
      </c>
      <c r="AF696" s="169">
        <v>0</v>
      </c>
      <c r="AG696" s="163">
        <v>565</v>
      </c>
      <c r="AH696" s="169">
        <f t="shared" si="123"/>
        <v>7634.6834368843774</v>
      </c>
      <c r="AI696" s="163">
        <v>0</v>
      </c>
      <c r="AJ696" s="163">
        <v>0</v>
      </c>
      <c r="AK696" s="163">
        <v>0</v>
      </c>
      <c r="AL696" s="169">
        <v>0</v>
      </c>
      <c r="AM696" s="163">
        <v>0</v>
      </c>
      <c r="AN696" s="163">
        <v>0</v>
      </c>
      <c r="AO696" s="169">
        <v>0</v>
      </c>
      <c r="AP696" s="163">
        <v>0</v>
      </c>
      <c r="AQ696" s="162">
        <v>0</v>
      </c>
      <c r="AR696" s="162">
        <v>0</v>
      </c>
    </row>
    <row r="697" spans="1:44" s="162" customFormat="1" ht="36" customHeight="1" x14ac:dyDescent="0.25">
      <c r="A697" s="162">
        <v>1</v>
      </c>
      <c r="B697" s="165">
        <v>138</v>
      </c>
      <c r="C697" s="155" t="s">
        <v>424</v>
      </c>
      <c r="D697" s="157">
        <v>1994</v>
      </c>
      <c r="E697" s="157"/>
      <c r="F697" s="166" t="s">
        <v>304</v>
      </c>
      <c r="G697" s="157">
        <v>9</v>
      </c>
      <c r="H697" s="157" t="s">
        <v>296</v>
      </c>
      <c r="I697" s="158">
        <v>4306.3</v>
      </c>
      <c r="J697" s="158">
        <v>3866</v>
      </c>
      <c r="K697" s="158">
        <v>3866</v>
      </c>
      <c r="L697" s="167">
        <v>182</v>
      </c>
      <c r="M697" s="157" t="s">
        <v>259</v>
      </c>
      <c r="N697" s="157" t="s">
        <v>263</v>
      </c>
      <c r="O697" s="160" t="s">
        <v>314</v>
      </c>
      <c r="P697" s="161">
        <v>2957619.0999999996</v>
      </c>
      <c r="Q697" s="161">
        <v>2030976</v>
      </c>
      <c r="R697" s="161">
        <v>0</v>
      </c>
      <c r="S697" s="161">
        <v>926643.09999999963</v>
      </c>
      <c r="T697" s="161">
        <v>686.81213570814839</v>
      </c>
      <c r="U697" s="161">
        <v>1141.4903745674942</v>
      </c>
      <c r="V697" s="168">
        <v>1141.4903745674942</v>
      </c>
      <c r="W697" s="168">
        <f t="shared" si="119"/>
        <v>1141.4903745674942</v>
      </c>
      <c r="X697" s="168">
        <f t="shared" si="120"/>
        <v>454.67823885934581</v>
      </c>
      <c r="Y697" s="163">
        <v>0</v>
      </c>
      <c r="Z697" s="163">
        <v>0</v>
      </c>
      <c r="AA697" s="163">
        <v>0</v>
      </c>
      <c r="AB697" s="163">
        <v>0</v>
      </c>
      <c r="AC697" s="163">
        <v>0</v>
      </c>
      <c r="AD697" s="163">
        <v>0</v>
      </c>
      <c r="AE697" s="163">
        <v>2</v>
      </c>
      <c r="AF697" s="169">
        <f>2457800*AE697/I697</f>
        <v>1141.4903745674942</v>
      </c>
      <c r="AG697" s="163">
        <v>0</v>
      </c>
      <c r="AH697" s="163">
        <v>0</v>
      </c>
      <c r="AI697" s="163">
        <v>0</v>
      </c>
      <c r="AJ697" s="163">
        <v>0</v>
      </c>
      <c r="AK697" s="163">
        <v>0</v>
      </c>
      <c r="AL697" s="169">
        <v>0</v>
      </c>
      <c r="AM697" s="163">
        <v>0</v>
      </c>
      <c r="AN697" s="163">
        <v>0</v>
      </c>
      <c r="AO697" s="169">
        <v>0</v>
      </c>
      <c r="AP697" s="163">
        <v>0</v>
      </c>
      <c r="AQ697" s="162">
        <v>0</v>
      </c>
      <c r="AR697" s="162">
        <v>0</v>
      </c>
    </row>
    <row r="698" spans="1:44" s="162" customFormat="1" ht="36" customHeight="1" x14ac:dyDescent="0.25">
      <c r="A698" s="162">
        <v>1</v>
      </c>
      <c r="B698" s="165">
        <v>139</v>
      </c>
      <c r="C698" s="155" t="s">
        <v>1617</v>
      </c>
      <c r="D698" s="157">
        <v>1952</v>
      </c>
      <c r="E698" s="157"/>
      <c r="F698" s="166" t="s">
        <v>1296</v>
      </c>
      <c r="G698" s="157">
        <v>2</v>
      </c>
      <c r="H698" s="157" t="s">
        <v>296</v>
      </c>
      <c r="I698" s="158">
        <v>557.4</v>
      </c>
      <c r="J698" s="158">
        <v>517.5</v>
      </c>
      <c r="K698" s="158">
        <v>517.5</v>
      </c>
      <c r="L698" s="167">
        <v>31</v>
      </c>
      <c r="M698" s="157" t="s">
        <v>259</v>
      </c>
      <c r="N698" s="157" t="s">
        <v>260</v>
      </c>
      <c r="O698" s="160" t="s">
        <v>262</v>
      </c>
      <c r="P698" s="161">
        <v>2930743.46</v>
      </c>
      <c r="Q698" s="161">
        <v>0</v>
      </c>
      <c r="R698" s="161">
        <v>0</v>
      </c>
      <c r="S698" s="161">
        <v>2930743.46</v>
      </c>
      <c r="T698" s="161">
        <v>5257.8820595622537</v>
      </c>
      <c r="U698" s="161">
        <v>9598.5360602798737</v>
      </c>
      <c r="V698" s="168">
        <v>9598.5360602798737</v>
      </c>
      <c r="W698" s="168">
        <f t="shared" si="119"/>
        <v>9598.5360602798737</v>
      </c>
      <c r="X698" s="168">
        <f t="shared" si="120"/>
        <v>4340.65400071762</v>
      </c>
      <c r="Y698" s="163">
        <v>0</v>
      </c>
      <c r="Z698" s="163">
        <v>0</v>
      </c>
      <c r="AA698" s="163">
        <v>0</v>
      </c>
      <c r="AB698" s="163">
        <v>0</v>
      </c>
      <c r="AC698" s="163">
        <v>0</v>
      </c>
      <c r="AD698" s="163">
        <v>0</v>
      </c>
      <c r="AE698" s="163">
        <v>0</v>
      </c>
      <c r="AF698" s="169">
        <v>0</v>
      </c>
      <c r="AG698" s="163">
        <v>600</v>
      </c>
      <c r="AH698" s="169">
        <f t="shared" ref="AH698:AH699" si="124">8917.04*AG698/I698</f>
        <v>9598.5360602798737</v>
      </c>
      <c r="AI698" s="163">
        <v>0</v>
      </c>
      <c r="AJ698" s="163">
        <v>0</v>
      </c>
      <c r="AK698" s="163">
        <v>0</v>
      </c>
      <c r="AL698" s="169">
        <v>0</v>
      </c>
      <c r="AM698" s="163">
        <v>0</v>
      </c>
      <c r="AN698" s="163">
        <v>0</v>
      </c>
      <c r="AO698" s="169">
        <v>0</v>
      </c>
      <c r="AP698" s="163">
        <v>0</v>
      </c>
      <c r="AQ698" s="162">
        <v>0</v>
      </c>
      <c r="AR698" s="162">
        <v>0</v>
      </c>
    </row>
    <row r="699" spans="1:44" s="162" customFormat="1" ht="36" customHeight="1" x14ac:dyDescent="0.25">
      <c r="A699" s="162">
        <v>1</v>
      </c>
      <c r="B699" s="165">
        <v>140</v>
      </c>
      <c r="C699" s="155" t="s">
        <v>1618</v>
      </c>
      <c r="D699" s="157">
        <v>1950</v>
      </c>
      <c r="E699" s="157"/>
      <c r="F699" s="166" t="s">
        <v>1296</v>
      </c>
      <c r="G699" s="157">
        <v>2</v>
      </c>
      <c r="H699" s="157" t="s">
        <v>297</v>
      </c>
      <c r="I699" s="158">
        <v>462.7</v>
      </c>
      <c r="J699" s="158">
        <v>460.2</v>
      </c>
      <c r="K699" s="158">
        <v>460.2</v>
      </c>
      <c r="L699" s="167">
        <v>17</v>
      </c>
      <c r="M699" s="157" t="s">
        <v>259</v>
      </c>
      <c r="N699" s="157" t="s">
        <v>263</v>
      </c>
      <c r="O699" s="160" t="s">
        <v>314</v>
      </c>
      <c r="P699" s="161">
        <v>2227389.04</v>
      </c>
      <c r="Q699" s="161">
        <v>0</v>
      </c>
      <c r="R699" s="161">
        <v>0</v>
      </c>
      <c r="S699" s="161">
        <v>2227389.04</v>
      </c>
      <c r="T699" s="161">
        <v>4813.8946185433324</v>
      </c>
      <c r="U699" s="161">
        <v>7901.4186297817168</v>
      </c>
      <c r="V699" s="168">
        <v>7901.4186297817168</v>
      </c>
      <c r="W699" s="168">
        <f t="shared" si="119"/>
        <v>7901.4186297817168</v>
      </c>
      <c r="X699" s="168">
        <f t="shared" si="120"/>
        <v>3087.5240112383844</v>
      </c>
      <c r="Y699" s="163">
        <v>0</v>
      </c>
      <c r="Z699" s="163">
        <v>0</v>
      </c>
      <c r="AA699" s="163">
        <v>0</v>
      </c>
      <c r="AB699" s="163">
        <v>0</v>
      </c>
      <c r="AC699" s="163">
        <v>0</v>
      </c>
      <c r="AD699" s="163">
        <v>0</v>
      </c>
      <c r="AE699" s="163">
        <v>0</v>
      </c>
      <c r="AF699" s="169">
        <v>0</v>
      </c>
      <c r="AG699" s="163">
        <v>410</v>
      </c>
      <c r="AH699" s="169">
        <f t="shared" si="124"/>
        <v>7901.4186297817168</v>
      </c>
      <c r="AI699" s="163">
        <v>0</v>
      </c>
      <c r="AJ699" s="163">
        <v>0</v>
      </c>
      <c r="AK699" s="163">
        <v>0</v>
      </c>
      <c r="AL699" s="169">
        <v>0</v>
      </c>
      <c r="AM699" s="163">
        <v>0</v>
      </c>
      <c r="AN699" s="163">
        <v>0</v>
      </c>
      <c r="AO699" s="169">
        <v>0</v>
      </c>
      <c r="AP699" s="163">
        <v>0</v>
      </c>
      <c r="AQ699" s="162">
        <v>0</v>
      </c>
      <c r="AR699" s="162">
        <v>0</v>
      </c>
    </row>
    <row r="700" spans="1:44" s="162" customFormat="1" ht="36" customHeight="1" x14ac:dyDescent="0.25">
      <c r="A700" s="162">
        <v>1</v>
      </c>
      <c r="B700" s="165">
        <v>141</v>
      </c>
      <c r="C700" s="155" t="s">
        <v>1245</v>
      </c>
      <c r="D700" s="157">
        <v>1958</v>
      </c>
      <c r="E700" s="157"/>
      <c r="F700" s="166" t="s">
        <v>261</v>
      </c>
      <c r="G700" s="157">
        <v>4</v>
      </c>
      <c r="H700" s="157" t="s">
        <v>301</v>
      </c>
      <c r="I700" s="161">
        <v>5856.4</v>
      </c>
      <c r="J700" s="161">
        <v>3235.1</v>
      </c>
      <c r="K700" s="161">
        <v>2625</v>
      </c>
      <c r="L700" s="167">
        <v>86</v>
      </c>
      <c r="M700" s="157" t="s">
        <v>259</v>
      </c>
      <c r="N700" s="157" t="s">
        <v>263</v>
      </c>
      <c r="O700" s="160" t="s">
        <v>314</v>
      </c>
      <c r="P700" s="161">
        <v>11628214.93</v>
      </c>
      <c r="Q700" s="161">
        <v>0</v>
      </c>
      <c r="R700" s="161">
        <v>0</v>
      </c>
      <c r="S700" s="161">
        <v>11628214.93</v>
      </c>
      <c r="T700" s="161">
        <v>1985.5568147667509</v>
      </c>
      <c r="U700" s="161">
        <v>2863.1275561778571</v>
      </c>
      <c r="V700" s="168">
        <f>W700</f>
        <v>2863.1275561778571</v>
      </c>
      <c r="W700" s="168">
        <f t="shared" si="119"/>
        <v>2863.1275561778571</v>
      </c>
      <c r="X700" s="168">
        <f t="shared" si="120"/>
        <v>877.57074141110616</v>
      </c>
      <c r="Y700" s="163">
        <v>0</v>
      </c>
      <c r="Z700" s="163">
        <v>0</v>
      </c>
      <c r="AA700" s="163">
        <v>0</v>
      </c>
      <c r="AB700" s="163">
        <v>0</v>
      </c>
      <c r="AC700" s="163">
        <v>0</v>
      </c>
      <c r="AD700" s="163">
        <v>0</v>
      </c>
      <c r="AE700" s="163">
        <v>0</v>
      </c>
      <c r="AF700" s="169">
        <v>0</v>
      </c>
      <c r="AG700" s="163">
        <v>0</v>
      </c>
      <c r="AH700" s="163">
        <v>0</v>
      </c>
      <c r="AI700" s="163">
        <v>0</v>
      </c>
      <c r="AJ700" s="163">
        <v>0</v>
      </c>
      <c r="AK700" s="163">
        <v>2379</v>
      </c>
      <c r="AL700" s="169">
        <f>7048.18*AK700/I700</f>
        <v>2863.1275561778571</v>
      </c>
      <c r="AM700" s="163">
        <v>0</v>
      </c>
      <c r="AN700" s="163">
        <v>0</v>
      </c>
      <c r="AO700" s="169">
        <v>0</v>
      </c>
      <c r="AP700" s="163">
        <v>0</v>
      </c>
      <c r="AQ700" s="162">
        <v>0</v>
      </c>
      <c r="AR700" s="162">
        <v>0</v>
      </c>
    </row>
    <row r="701" spans="1:44" s="162" customFormat="1" ht="36" customHeight="1" x14ac:dyDescent="0.25">
      <c r="A701" s="162">
        <v>1</v>
      </c>
      <c r="B701" s="165">
        <v>142</v>
      </c>
      <c r="C701" s="155" t="s">
        <v>1540</v>
      </c>
      <c r="D701" s="157">
        <v>1986</v>
      </c>
      <c r="E701" s="157"/>
      <c r="F701" s="166" t="s">
        <v>311</v>
      </c>
      <c r="G701" s="157">
        <v>5</v>
      </c>
      <c r="H701" s="157" t="s">
        <v>301</v>
      </c>
      <c r="I701" s="161">
        <v>3450.6</v>
      </c>
      <c r="J701" s="161">
        <v>3118.5</v>
      </c>
      <c r="K701" s="161">
        <v>3118.5</v>
      </c>
      <c r="L701" s="167">
        <v>32</v>
      </c>
      <c r="M701" s="157" t="s">
        <v>259</v>
      </c>
      <c r="N701" s="157" t="s">
        <v>263</v>
      </c>
      <c r="O701" s="160" t="s">
        <v>314</v>
      </c>
      <c r="P701" s="161">
        <v>3026054.9</v>
      </c>
      <c r="Q701" s="161">
        <v>0</v>
      </c>
      <c r="R701" s="161">
        <v>0</v>
      </c>
      <c r="S701" s="161">
        <v>3026054.9</v>
      </c>
      <c r="T701" s="161">
        <v>876.9648466933287</v>
      </c>
      <c r="U701" s="161">
        <v>1185.2786211093721</v>
      </c>
      <c r="V701" s="168">
        <v>1185.2786211093721</v>
      </c>
      <c r="W701" s="168">
        <f t="shared" si="119"/>
        <v>1185.2786211093721</v>
      </c>
      <c r="X701" s="168">
        <f t="shared" si="120"/>
        <v>308.31377441604343</v>
      </c>
      <c r="Y701" s="163">
        <v>0</v>
      </c>
      <c r="Z701" s="163">
        <v>0</v>
      </c>
      <c r="AA701" s="163">
        <v>0</v>
      </c>
      <c r="AB701" s="163">
        <v>0</v>
      </c>
      <c r="AC701" s="163">
        <v>0</v>
      </c>
      <c r="AD701" s="163">
        <v>0</v>
      </c>
      <c r="AE701" s="163">
        <v>0</v>
      </c>
      <c r="AF701" s="169">
        <v>0</v>
      </c>
      <c r="AG701" s="163">
        <v>0</v>
      </c>
      <c r="AH701" s="163">
        <v>0</v>
      </c>
      <c r="AI701" s="163">
        <v>0</v>
      </c>
      <c r="AJ701" s="163">
        <v>0</v>
      </c>
      <c r="AK701" s="163">
        <v>0</v>
      </c>
      <c r="AL701" s="169">
        <v>0</v>
      </c>
      <c r="AM701" s="163">
        <v>121.1</v>
      </c>
      <c r="AN701" s="163">
        <f>33773.1*AM701/I701</f>
        <v>1185.2786211093721</v>
      </c>
      <c r="AO701" s="169">
        <v>0</v>
      </c>
      <c r="AP701" s="163">
        <v>0</v>
      </c>
      <c r="AQ701" s="162">
        <v>0</v>
      </c>
      <c r="AR701" s="162">
        <v>0</v>
      </c>
    </row>
    <row r="702" spans="1:44" s="162" customFormat="1" ht="36" customHeight="1" x14ac:dyDescent="0.25">
      <c r="A702" s="162">
        <v>1</v>
      </c>
      <c r="B702" s="165">
        <v>143</v>
      </c>
      <c r="C702" s="155" t="s">
        <v>1812</v>
      </c>
      <c r="D702" s="157">
        <v>1974</v>
      </c>
      <c r="E702" s="157"/>
      <c r="F702" s="166" t="s">
        <v>261</v>
      </c>
      <c r="G702" s="157">
        <v>5</v>
      </c>
      <c r="H702" s="157" t="s">
        <v>363</v>
      </c>
      <c r="I702" s="161">
        <v>4544.2</v>
      </c>
      <c r="J702" s="161">
        <v>4544.2</v>
      </c>
      <c r="K702" s="161">
        <v>3002.6</v>
      </c>
      <c r="L702" s="167">
        <v>207</v>
      </c>
      <c r="M702" s="157" t="s">
        <v>259</v>
      </c>
      <c r="N702" s="157" t="s">
        <v>263</v>
      </c>
      <c r="O702" s="160" t="s">
        <v>314</v>
      </c>
      <c r="P702" s="161">
        <v>1498304.0199999998</v>
      </c>
      <c r="Q702" s="161">
        <v>0</v>
      </c>
      <c r="R702" s="161">
        <v>0</v>
      </c>
      <c r="S702" s="161">
        <v>1498304.0199999998</v>
      </c>
      <c r="T702" s="161">
        <v>329.71788653668409</v>
      </c>
      <c r="U702" s="161">
        <v>810.46</v>
      </c>
      <c r="V702" s="168">
        <v>810.46</v>
      </c>
      <c r="W702" s="168">
        <f t="shared" si="119"/>
        <v>810.46</v>
      </c>
      <c r="X702" s="168">
        <f t="shared" si="120"/>
        <v>480.74211346331595</v>
      </c>
      <c r="Y702" s="163">
        <v>0</v>
      </c>
      <c r="Z702" s="163">
        <v>0</v>
      </c>
      <c r="AA702" s="163">
        <v>0</v>
      </c>
      <c r="AB702" s="163">
        <v>0</v>
      </c>
      <c r="AC702" s="163">
        <v>810.46</v>
      </c>
      <c r="AD702" s="163">
        <v>0</v>
      </c>
      <c r="AE702" s="163">
        <v>0</v>
      </c>
      <c r="AF702" s="169">
        <v>0</v>
      </c>
      <c r="AG702" s="163">
        <v>0</v>
      </c>
      <c r="AH702" s="163">
        <v>0</v>
      </c>
      <c r="AI702" s="163">
        <v>0</v>
      </c>
      <c r="AJ702" s="163">
        <v>0</v>
      </c>
      <c r="AK702" s="163">
        <v>0</v>
      </c>
      <c r="AL702" s="169">
        <v>0</v>
      </c>
      <c r="AM702" s="163">
        <v>0</v>
      </c>
      <c r="AN702" s="163">
        <v>0</v>
      </c>
      <c r="AO702" s="169">
        <v>0</v>
      </c>
      <c r="AP702" s="163">
        <v>0</v>
      </c>
      <c r="AQ702" s="162">
        <v>0</v>
      </c>
      <c r="AR702" s="162">
        <v>0</v>
      </c>
    </row>
    <row r="703" spans="1:44" s="162" customFormat="1" ht="36" customHeight="1" x14ac:dyDescent="0.25">
      <c r="A703" s="162">
        <v>1</v>
      </c>
      <c r="B703" s="165">
        <v>144</v>
      </c>
      <c r="C703" s="155" t="s">
        <v>1117</v>
      </c>
      <c r="D703" s="157">
        <v>1959</v>
      </c>
      <c r="E703" s="157"/>
      <c r="F703" s="166" t="s">
        <v>1524</v>
      </c>
      <c r="G703" s="157" t="s">
        <v>301</v>
      </c>
      <c r="H703" s="157" t="s">
        <v>296</v>
      </c>
      <c r="I703" s="158">
        <v>1378.1</v>
      </c>
      <c r="J703" s="158">
        <v>1378.1</v>
      </c>
      <c r="K703" s="158">
        <v>1378.1</v>
      </c>
      <c r="L703" s="167">
        <v>83</v>
      </c>
      <c r="M703" s="157" t="s">
        <v>259</v>
      </c>
      <c r="N703" s="157" t="s">
        <v>263</v>
      </c>
      <c r="O703" s="160" t="s">
        <v>321</v>
      </c>
      <c r="P703" s="161">
        <v>375226.5</v>
      </c>
      <c r="Q703" s="161">
        <v>0</v>
      </c>
      <c r="R703" s="161">
        <v>0</v>
      </c>
      <c r="S703" s="161">
        <v>375226.5</v>
      </c>
      <c r="T703" s="161">
        <v>272.27813656483568</v>
      </c>
      <c r="U703" s="161">
        <v>810.46</v>
      </c>
      <c r="V703" s="168">
        <v>810.46</v>
      </c>
      <c r="W703" s="168">
        <f t="shared" si="119"/>
        <v>810.46</v>
      </c>
      <c r="X703" s="168">
        <f t="shared" si="120"/>
        <v>538.18186343516436</v>
      </c>
      <c r="Y703" s="163">
        <v>0</v>
      </c>
      <c r="Z703" s="163">
        <v>0</v>
      </c>
      <c r="AA703" s="163">
        <v>0</v>
      </c>
      <c r="AB703" s="163">
        <v>0</v>
      </c>
      <c r="AC703" s="163">
        <v>810.46</v>
      </c>
      <c r="AD703" s="163">
        <v>0</v>
      </c>
      <c r="AE703" s="163">
        <v>0</v>
      </c>
      <c r="AF703" s="169">
        <v>0</v>
      </c>
      <c r="AG703" s="163">
        <v>0</v>
      </c>
      <c r="AH703" s="163">
        <v>0</v>
      </c>
      <c r="AI703" s="163">
        <v>0</v>
      </c>
      <c r="AJ703" s="163">
        <v>0</v>
      </c>
      <c r="AK703" s="163">
        <v>0</v>
      </c>
      <c r="AL703" s="169">
        <v>0</v>
      </c>
      <c r="AM703" s="163">
        <v>0</v>
      </c>
      <c r="AN703" s="163">
        <v>0</v>
      </c>
      <c r="AO703" s="169">
        <v>0</v>
      </c>
      <c r="AP703" s="163">
        <v>0</v>
      </c>
      <c r="AQ703" s="162">
        <v>0</v>
      </c>
      <c r="AR703" s="162">
        <v>0</v>
      </c>
    </row>
    <row r="704" spans="1:44" s="162" customFormat="1" ht="36" customHeight="1" x14ac:dyDescent="0.25">
      <c r="A704" s="162">
        <v>1</v>
      </c>
      <c r="B704" s="165">
        <v>145</v>
      </c>
      <c r="C704" s="155" t="s">
        <v>1118</v>
      </c>
      <c r="D704" s="157">
        <v>1963</v>
      </c>
      <c r="E704" s="157"/>
      <c r="F704" s="166" t="s">
        <v>1524</v>
      </c>
      <c r="G704" s="157" t="s">
        <v>296</v>
      </c>
      <c r="H704" s="157" t="s">
        <v>296</v>
      </c>
      <c r="I704" s="158">
        <v>623.29999999999995</v>
      </c>
      <c r="J704" s="158">
        <v>623.29999999999995</v>
      </c>
      <c r="K704" s="158">
        <v>623.29999999999995</v>
      </c>
      <c r="L704" s="167">
        <v>32</v>
      </c>
      <c r="M704" s="157" t="s">
        <v>259</v>
      </c>
      <c r="N704" s="157" t="s">
        <v>263</v>
      </c>
      <c r="O704" s="160" t="s">
        <v>319</v>
      </c>
      <c r="P704" s="161">
        <v>160103.5</v>
      </c>
      <c r="Q704" s="161">
        <v>0</v>
      </c>
      <c r="R704" s="161">
        <v>0</v>
      </c>
      <c r="S704" s="161">
        <v>160103.5</v>
      </c>
      <c r="T704" s="161">
        <v>256.86427081662123</v>
      </c>
      <c r="U704" s="161">
        <v>810.46</v>
      </c>
      <c r="V704" s="168">
        <v>810.46</v>
      </c>
      <c r="W704" s="168">
        <f t="shared" si="119"/>
        <v>810.46</v>
      </c>
      <c r="X704" s="168">
        <f t="shared" si="120"/>
        <v>553.59572918337881</v>
      </c>
      <c r="Y704" s="163">
        <v>0</v>
      </c>
      <c r="Z704" s="163">
        <v>0</v>
      </c>
      <c r="AA704" s="163">
        <v>0</v>
      </c>
      <c r="AB704" s="163">
        <v>0</v>
      </c>
      <c r="AC704" s="163">
        <v>810.46</v>
      </c>
      <c r="AD704" s="163">
        <v>0</v>
      </c>
      <c r="AE704" s="163">
        <v>0</v>
      </c>
      <c r="AF704" s="169">
        <v>0</v>
      </c>
      <c r="AG704" s="163">
        <v>0</v>
      </c>
      <c r="AH704" s="163">
        <v>0</v>
      </c>
      <c r="AI704" s="163">
        <v>0</v>
      </c>
      <c r="AJ704" s="163">
        <v>0</v>
      </c>
      <c r="AK704" s="163">
        <v>0</v>
      </c>
      <c r="AL704" s="169">
        <v>0</v>
      </c>
      <c r="AM704" s="163">
        <v>0</v>
      </c>
      <c r="AN704" s="163">
        <v>0</v>
      </c>
      <c r="AO704" s="169">
        <v>0</v>
      </c>
      <c r="AP704" s="163">
        <v>0</v>
      </c>
      <c r="AQ704" s="162">
        <v>0</v>
      </c>
      <c r="AR704" s="162">
        <v>0</v>
      </c>
    </row>
    <row r="705" spans="1:44" s="162" customFormat="1" ht="36" customHeight="1" x14ac:dyDescent="0.25">
      <c r="A705" s="162">
        <v>1</v>
      </c>
      <c r="B705" s="165">
        <v>146</v>
      </c>
      <c r="C705" s="155" t="s">
        <v>2227</v>
      </c>
      <c r="D705" s="157">
        <v>1956</v>
      </c>
      <c r="E705" s="157"/>
      <c r="F705" s="166" t="s">
        <v>261</v>
      </c>
      <c r="G705" s="157">
        <v>2</v>
      </c>
      <c r="H705" s="157">
        <v>2</v>
      </c>
      <c r="I705" s="158">
        <v>783.5</v>
      </c>
      <c r="J705" s="158">
        <v>466.8</v>
      </c>
      <c r="K705" s="158">
        <v>466.8</v>
      </c>
      <c r="L705" s="167">
        <v>31</v>
      </c>
      <c r="M705" s="157" t="s">
        <v>259</v>
      </c>
      <c r="N705" s="157" t="s">
        <v>260</v>
      </c>
      <c r="O705" s="160" t="s">
        <v>262</v>
      </c>
      <c r="P705" s="161">
        <v>5163065.4399999995</v>
      </c>
      <c r="Q705" s="161">
        <v>0</v>
      </c>
      <c r="R705" s="161">
        <v>0</v>
      </c>
      <c r="S705" s="161">
        <v>5163065.4399999995</v>
      </c>
      <c r="T705" s="161">
        <v>6589.7452967453728</v>
      </c>
      <c r="U705" s="161">
        <v>7734.5505858328024</v>
      </c>
      <c r="V705" s="168">
        <v>7734.5505858328024</v>
      </c>
      <c r="W705" s="168">
        <f t="shared" si="119"/>
        <v>7734.5505858328024</v>
      </c>
      <c r="X705" s="168">
        <f t="shared" si="120"/>
        <v>1144.8052890874296</v>
      </c>
      <c r="Y705" s="163">
        <v>0</v>
      </c>
      <c r="Z705" s="163">
        <v>0</v>
      </c>
      <c r="AA705" s="163">
        <v>0</v>
      </c>
      <c r="AB705" s="163">
        <v>0</v>
      </c>
      <c r="AC705" s="163">
        <v>0</v>
      </c>
      <c r="AD705" s="163">
        <v>0</v>
      </c>
      <c r="AE705" s="163">
        <v>0</v>
      </c>
      <c r="AF705" s="169">
        <v>0</v>
      </c>
      <c r="AG705" s="163">
        <v>679.6</v>
      </c>
      <c r="AH705" s="169">
        <f t="shared" ref="AH705:AH706" si="125">8917.04*AG705/I705</f>
        <v>7734.5505858328024</v>
      </c>
      <c r="AI705" s="163">
        <v>0</v>
      </c>
      <c r="AJ705" s="163">
        <v>0</v>
      </c>
      <c r="AK705" s="163">
        <v>0</v>
      </c>
      <c r="AL705" s="169">
        <v>0</v>
      </c>
      <c r="AM705" s="163">
        <v>0</v>
      </c>
      <c r="AN705" s="163">
        <v>0</v>
      </c>
      <c r="AO705" s="169">
        <v>0</v>
      </c>
      <c r="AP705" s="163">
        <v>0</v>
      </c>
      <c r="AQ705" s="162">
        <v>0</v>
      </c>
      <c r="AR705" s="162">
        <v>0</v>
      </c>
    </row>
    <row r="706" spans="1:44" s="162" customFormat="1" ht="36" customHeight="1" x14ac:dyDescent="0.25">
      <c r="A706" s="162">
        <v>1</v>
      </c>
      <c r="B706" s="165">
        <v>147</v>
      </c>
      <c r="C706" s="155" t="s">
        <v>2226</v>
      </c>
      <c r="D706" s="157">
        <v>1954</v>
      </c>
      <c r="E706" s="157"/>
      <c r="F706" s="166" t="s">
        <v>261</v>
      </c>
      <c r="G706" s="157">
        <v>2</v>
      </c>
      <c r="H706" s="157">
        <v>2</v>
      </c>
      <c r="I706" s="158">
        <v>972.5</v>
      </c>
      <c r="J706" s="158">
        <v>972.5</v>
      </c>
      <c r="K706" s="158">
        <v>514.9</v>
      </c>
      <c r="L706" s="167">
        <v>43</v>
      </c>
      <c r="M706" s="157" t="s">
        <v>259</v>
      </c>
      <c r="N706" s="157" t="s">
        <v>260</v>
      </c>
      <c r="O706" s="160" t="s">
        <v>262</v>
      </c>
      <c r="P706" s="161">
        <v>6139793.3400000008</v>
      </c>
      <c r="Q706" s="161">
        <v>0</v>
      </c>
      <c r="R706" s="161">
        <v>0</v>
      </c>
      <c r="S706" s="161">
        <v>6139793.3400000008</v>
      </c>
      <c r="T706" s="161">
        <v>6313.4121748071984</v>
      </c>
      <c r="U706" s="161">
        <v>6895.2329871465308</v>
      </c>
      <c r="V706" s="168">
        <f>W706</f>
        <v>6895.2329871465308</v>
      </c>
      <c r="W706" s="168">
        <f t="shared" si="119"/>
        <v>6895.2329871465308</v>
      </c>
      <c r="X706" s="168">
        <f t="shared" si="120"/>
        <v>581.82081233933241</v>
      </c>
      <c r="Y706" s="163">
        <v>0</v>
      </c>
      <c r="Z706" s="163">
        <v>0</v>
      </c>
      <c r="AA706" s="163">
        <v>0</v>
      </c>
      <c r="AB706" s="163">
        <v>0</v>
      </c>
      <c r="AC706" s="163">
        <v>0</v>
      </c>
      <c r="AD706" s="163">
        <v>0</v>
      </c>
      <c r="AE706" s="163">
        <v>0</v>
      </c>
      <c r="AF706" s="169">
        <v>0</v>
      </c>
      <c r="AG706" s="163">
        <v>752</v>
      </c>
      <c r="AH706" s="169">
        <f t="shared" si="125"/>
        <v>6895.2329871465308</v>
      </c>
      <c r="AI706" s="163">
        <v>0</v>
      </c>
      <c r="AJ706" s="163">
        <v>0</v>
      </c>
      <c r="AK706" s="163">
        <v>0</v>
      </c>
      <c r="AL706" s="169">
        <v>0</v>
      </c>
      <c r="AM706" s="163">
        <v>0</v>
      </c>
      <c r="AN706" s="163">
        <v>0</v>
      </c>
      <c r="AO706" s="169">
        <v>0</v>
      </c>
      <c r="AP706" s="163">
        <v>0</v>
      </c>
      <c r="AQ706" s="162">
        <v>0</v>
      </c>
      <c r="AR706" s="162">
        <v>0</v>
      </c>
    </row>
    <row r="707" spans="1:44" s="162" customFormat="1" ht="36" customHeight="1" x14ac:dyDescent="0.25">
      <c r="A707" s="162">
        <v>1</v>
      </c>
      <c r="B707" s="165">
        <v>148</v>
      </c>
      <c r="C707" s="155" t="s">
        <v>2245</v>
      </c>
      <c r="D707" s="157">
        <v>1994</v>
      </c>
      <c r="E707" s="157"/>
      <c r="F707" s="166" t="s">
        <v>261</v>
      </c>
      <c r="G707" s="157">
        <v>9</v>
      </c>
      <c r="H707" s="157">
        <v>1</v>
      </c>
      <c r="I707" s="158">
        <v>2822.7</v>
      </c>
      <c r="J707" s="158">
        <v>2542.4</v>
      </c>
      <c r="K707" s="158">
        <v>2542.4</v>
      </c>
      <c r="L707" s="167">
        <v>110</v>
      </c>
      <c r="M707" s="157" t="s">
        <v>259</v>
      </c>
      <c r="N707" s="157" t="s">
        <v>263</v>
      </c>
      <c r="O707" s="160" t="s">
        <v>315</v>
      </c>
      <c r="P707" s="161">
        <v>2022628.16</v>
      </c>
      <c r="Q707" s="161">
        <v>0</v>
      </c>
      <c r="R707" s="161">
        <v>0</v>
      </c>
      <c r="S707" s="161">
        <v>2022628.16</v>
      </c>
      <c r="T707" s="161">
        <v>716.55796223473976</v>
      </c>
      <c r="U707" s="161">
        <v>870.72660927480786</v>
      </c>
      <c r="V707" s="168">
        <v>870.72660927480786</v>
      </c>
      <c r="W707" s="168">
        <f t="shared" si="119"/>
        <v>870.72660927480786</v>
      </c>
      <c r="X707" s="168">
        <f t="shared" si="120"/>
        <v>154.16864704006809</v>
      </c>
      <c r="Y707" s="163">
        <v>0</v>
      </c>
      <c r="Z707" s="163">
        <v>0</v>
      </c>
      <c r="AA707" s="163">
        <v>0</v>
      </c>
      <c r="AB707" s="163">
        <v>0</v>
      </c>
      <c r="AC707" s="163">
        <v>0</v>
      </c>
      <c r="AD707" s="163">
        <v>0</v>
      </c>
      <c r="AE707" s="163">
        <v>1</v>
      </c>
      <c r="AF707" s="169">
        <f t="shared" ref="AF707:AF708" si="126">2457800*AE707/I707</f>
        <v>870.72660927480786</v>
      </c>
      <c r="AG707" s="163">
        <v>0</v>
      </c>
      <c r="AH707" s="163">
        <v>0</v>
      </c>
      <c r="AI707" s="163">
        <v>0</v>
      </c>
      <c r="AJ707" s="163">
        <v>0</v>
      </c>
      <c r="AK707" s="163">
        <v>0</v>
      </c>
      <c r="AL707" s="169">
        <v>0</v>
      </c>
      <c r="AM707" s="163">
        <v>0</v>
      </c>
      <c r="AN707" s="163">
        <v>0</v>
      </c>
      <c r="AO707" s="169">
        <v>0</v>
      </c>
      <c r="AP707" s="163">
        <v>0</v>
      </c>
      <c r="AQ707" s="162">
        <v>0</v>
      </c>
      <c r="AR707" s="162">
        <v>0</v>
      </c>
    </row>
    <row r="708" spans="1:44" s="162" customFormat="1" ht="36" customHeight="1" x14ac:dyDescent="0.25">
      <c r="A708" s="162">
        <v>1</v>
      </c>
      <c r="B708" s="165">
        <v>149</v>
      </c>
      <c r="C708" s="155" t="s">
        <v>2246</v>
      </c>
      <c r="D708" s="157">
        <v>1988</v>
      </c>
      <c r="E708" s="157"/>
      <c r="F708" s="166" t="s">
        <v>311</v>
      </c>
      <c r="G708" s="157">
        <v>9</v>
      </c>
      <c r="H708" s="157">
        <v>6</v>
      </c>
      <c r="I708" s="158">
        <v>12966</v>
      </c>
      <c r="J708" s="158">
        <v>11544.4</v>
      </c>
      <c r="K708" s="158">
        <v>11529</v>
      </c>
      <c r="L708" s="167">
        <v>510</v>
      </c>
      <c r="M708" s="157" t="s">
        <v>259</v>
      </c>
      <c r="N708" s="157" t="s">
        <v>263</v>
      </c>
      <c r="O708" s="160" t="s">
        <v>314</v>
      </c>
      <c r="P708" s="161">
        <v>11734187.810000001</v>
      </c>
      <c r="Q708" s="161">
        <v>0</v>
      </c>
      <c r="R708" s="161">
        <v>0</v>
      </c>
      <c r="S708" s="161">
        <v>11734187.810000001</v>
      </c>
      <c r="T708" s="161">
        <v>904.99674610519821</v>
      </c>
      <c r="U708" s="161">
        <v>1137.3438223044886</v>
      </c>
      <c r="V708" s="168">
        <v>1137.3438223044886</v>
      </c>
      <c r="W708" s="168">
        <f t="shared" si="119"/>
        <v>1137.3438223044886</v>
      </c>
      <c r="X708" s="168">
        <f t="shared" si="120"/>
        <v>232.34707619929043</v>
      </c>
      <c r="Y708" s="163">
        <v>0</v>
      </c>
      <c r="Z708" s="163">
        <v>0</v>
      </c>
      <c r="AA708" s="163">
        <v>0</v>
      </c>
      <c r="AB708" s="163">
        <v>0</v>
      </c>
      <c r="AC708" s="163">
        <v>0</v>
      </c>
      <c r="AD708" s="163">
        <v>0</v>
      </c>
      <c r="AE708" s="163">
        <v>6</v>
      </c>
      <c r="AF708" s="169">
        <f t="shared" si="126"/>
        <v>1137.3438223044886</v>
      </c>
      <c r="AG708" s="163">
        <v>0</v>
      </c>
      <c r="AH708" s="163">
        <v>0</v>
      </c>
      <c r="AI708" s="163">
        <v>0</v>
      </c>
      <c r="AJ708" s="163">
        <v>0</v>
      </c>
      <c r="AK708" s="163">
        <v>0</v>
      </c>
      <c r="AL708" s="169">
        <v>0</v>
      </c>
      <c r="AM708" s="163">
        <v>0</v>
      </c>
      <c r="AN708" s="163">
        <v>0</v>
      </c>
      <c r="AO708" s="169">
        <v>0</v>
      </c>
      <c r="AP708" s="163">
        <v>0</v>
      </c>
      <c r="AQ708" s="162">
        <v>0</v>
      </c>
      <c r="AR708" s="162">
        <v>0</v>
      </c>
    </row>
    <row r="709" spans="1:44" s="162" customFormat="1" ht="36" customHeight="1" x14ac:dyDescent="0.25">
      <c r="A709" s="162">
        <v>1</v>
      </c>
      <c r="B709" s="165">
        <v>150</v>
      </c>
      <c r="C709" s="155" t="s">
        <v>779</v>
      </c>
      <c r="D709" s="157">
        <v>1988</v>
      </c>
      <c r="E709" s="157"/>
      <c r="F709" s="166" t="s">
        <v>261</v>
      </c>
      <c r="G709" s="157">
        <v>9</v>
      </c>
      <c r="H709" s="157" t="s">
        <v>305</v>
      </c>
      <c r="I709" s="158">
        <v>7219.38</v>
      </c>
      <c r="J709" s="158">
        <v>5477.3</v>
      </c>
      <c r="K709" s="158">
        <v>1142.98</v>
      </c>
      <c r="L709" s="167">
        <v>245</v>
      </c>
      <c r="M709" s="157" t="s">
        <v>259</v>
      </c>
      <c r="N709" s="157" t="s">
        <v>263</v>
      </c>
      <c r="O709" s="160" t="s">
        <v>954</v>
      </c>
      <c r="P709" s="161">
        <v>90029.61</v>
      </c>
      <c r="Q709" s="161">
        <v>0</v>
      </c>
      <c r="R709" s="161">
        <v>0</v>
      </c>
      <c r="S709" s="161">
        <v>90029.61</v>
      </c>
      <c r="T709" s="161">
        <v>12.470545947158897</v>
      </c>
      <c r="U709" s="161">
        <v>1104.3241191289644</v>
      </c>
      <c r="V709" s="168">
        <v>1104.3241191289644</v>
      </c>
      <c r="W709" s="168">
        <f t="shared" si="119"/>
        <v>0</v>
      </c>
      <c r="X709" s="168">
        <f t="shared" si="120"/>
        <v>1091.8535731818056</v>
      </c>
      <c r="Y709" s="163">
        <v>0</v>
      </c>
      <c r="Z709" s="163">
        <v>0</v>
      </c>
      <c r="AA709" s="163">
        <v>0</v>
      </c>
      <c r="AB709" s="163">
        <v>0</v>
      </c>
      <c r="AC709" s="163">
        <v>0</v>
      </c>
      <c r="AD709" s="163">
        <v>0</v>
      </c>
      <c r="AE709" s="163">
        <v>0</v>
      </c>
      <c r="AF709" s="169">
        <v>0</v>
      </c>
      <c r="AG709" s="163">
        <v>0</v>
      </c>
      <c r="AH709" s="163">
        <v>0</v>
      </c>
      <c r="AI709" s="163">
        <v>0</v>
      </c>
      <c r="AJ709" s="163">
        <v>0</v>
      </c>
      <c r="AK709" s="163">
        <v>0</v>
      </c>
      <c r="AL709" s="169">
        <v>0</v>
      </c>
      <c r="AM709" s="163">
        <v>0</v>
      </c>
      <c r="AN709" s="163">
        <v>0</v>
      </c>
      <c r="AO709" s="169">
        <v>0</v>
      </c>
      <c r="AP709" s="163">
        <v>0</v>
      </c>
      <c r="AQ709" s="162">
        <v>0</v>
      </c>
      <c r="AR709" s="162">
        <v>0</v>
      </c>
    </row>
    <row r="710" spans="1:44" s="162" customFormat="1" ht="36" customHeight="1" x14ac:dyDescent="0.25">
      <c r="A710" s="162">
        <v>1</v>
      </c>
      <c r="B710" s="165">
        <v>151</v>
      </c>
      <c r="C710" s="155" t="s">
        <v>418</v>
      </c>
      <c r="D710" s="157">
        <v>1974</v>
      </c>
      <c r="E710" s="157"/>
      <c r="F710" s="166" t="s">
        <v>261</v>
      </c>
      <c r="G710" s="157">
        <v>9</v>
      </c>
      <c r="H710" s="157" t="s">
        <v>296</v>
      </c>
      <c r="I710" s="158">
        <v>5409.4</v>
      </c>
      <c r="J710" s="158">
        <v>5101.5</v>
      </c>
      <c r="K710" s="158">
        <v>4227.7</v>
      </c>
      <c r="L710" s="167">
        <v>198</v>
      </c>
      <c r="M710" s="157" t="s">
        <v>259</v>
      </c>
      <c r="N710" s="157" t="s">
        <v>263</v>
      </c>
      <c r="O710" s="160" t="s">
        <v>954</v>
      </c>
      <c r="P710" s="161">
        <v>91994.559999999998</v>
      </c>
      <c r="Q710" s="161">
        <v>0</v>
      </c>
      <c r="R710" s="161">
        <v>0</v>
      </c>
      <c r="S710" s="161">
        <v>91994.559999999998</v>
      </c>
      <c r="T710" s="161">
        <v>17.006425851295894</v>
      </c>
      <c r="U710" s="161">
        <v>819.2464099530448</v>
      </c>
      <c r="V710" s="168">
        <v>819.2464099530448</v>
      </c>
      <c r="W710" s="168">
        <f t="shared" si="119"/>
        <v>0</v>
      </c>
      <c r="X710" s="168">
        <f t="shared" si="120"/>
        <v>802.23998410174886</v>
      </c>
      <c r="Y710" s="163">
        <v>0</v>
      </c>
      <c r="Z710" s="163">
        <v>0</v>
      </c>
      <c r="AA710" s="163">
        <v>0</v>
      </c>
      <c r="AB710" s="163">
        <v>0</v>
      </c>
      <c r="AC710" s="163">
        <v>0</v>
      </c>
      <c r="AD710" s="163">
        <v>0</v>
      </c>
      <c r="AE710" s="163">
        <v>0</v>
      </c>
      <c r="AF710" s="169">
        <v>0</v>
      </c>
      <c r="AG710" s="163">
        <v>0</v>
      </c>
      <c r="AH710" s="163">
        <v>0</v>
      </c>
      <c r="AI710" s="163">
        <v>0</v>
      </c>
      <c r="AJ710" s="163">
        <v>0</v>
      </c>
      <c r="AK710" s="163">
        <v>0</v>
      </c>
      <c r="AL710" s="169">
        <v>0</v>
      </c>
      <c r="AM710" s="163">
        <v>0</v>
      </c>
      <c r="AN710" s="163">
        <v>0</v>
      </c>
      <c r="AO710" s="169">
        <v>0</v>
      </c>
      <c r="AP710" s="163">
        <v>0</v>
      </c>
      <c r="AQ710" s="162">
        <v>0</v>
      </c>
      <c r="AR710" s="162">
        <v>0</v>
      </c>
    </row>
    <row r="711" spans="1:44" s="162" customFormat="1" ht="36" customHeight="1" x14ac:dyDescent="0.25">
      <c r="A711" s="162">
        <v>1</v>
      </c>
      <c r="B711" s="165">
        <v>152</v>
      </c>
      <c r="C711" s="155" t="s">
        <v>2574</v>
      </c>
      <c r="D711" s="157">
        <v>1996</v>
      </c>
      <c r="E711" s="157"/>
      <c r="F711" s="166" t="s">
        <v>2589</v>
      </c>
      <c r="G711" s="157" t="s">
        <v>350</v>
      </c>
      <c r="H711" s="157">
        <v>1</v>
      </c>
      <c r="I711" s="158">
        <v>3077.8</v>
      </c>
      <c r="J711" s="158">
        <v>2755.2</v>
      </c>
      <c r="K711" s="158">
        <v>2755.2</v>
      </c>
      <c r="L711" s="167">
        <v>140</v>
      </c>
      <c r="M711" s="157" t="s">
        <v>259</v>
      </c>
      <c r="N711" s="157" t="s">
        <v>263</v>
      </c>
      <c r="O711" s="160" t="s">
        <v>315</v>
      </c>
      <c r="P711" s="161">
        <v>1866585.09</v>
      </c>
      <c r="Q711" s="161">
        <v>1054000</v>
      </c>
      <c r="R711" s="161">
        <v>0</v>
      </c>
      <c r="S711" s="161">
        <v>812585.09000000008</v>
      </c>
      <c r="T711" s="161">
        <v>606.46731106634604</v>
      </c>
      <c r="U711" s="161">
        <v>798.55741113782562</v>
      </c>
      <c r="V711" s="168">
        <v>798.55741113782562</v>
      </c>
      <c r="W711" s="168">
        <f t="shared" si="119"/>
        <v>798.55741113782562</v>
      </c>
      <c r="X711" s="168">
        <f t="shared" si="120"/>
        <v>192.09010007147958</v>
      </c>
      <c r="Y711" s="163">
        <v>0</v>
      </c>
      <c r="Z711" s="163">
        <v>0</v>
      </c>
      <c r="AA711" s="163">
        <v>0</v>
      </c>
      <c r="AB711" s="163">
        <v>0</v>
      </c>
      <c r="AC711" s="163">
        <v>0</v>
      </c>
      <c r="AD711" s="163">
        <v>0</v>
      </c>
      <c r="AE711" s="163">
        <v>1</v>
      </c>
      <c r="AF711" s="169">
        <f t="shared" ref="AF711:AF713" si="127">2457800*AE711/I711</f>
        <v>798.55741113782562</v>
      </c>
      <c r="AG711" s="163">
        <v>0</v>
      </c>
      <c r="AH711" s="163">
        <v>0</v>
      </c>
      <c r="AI711" s="163">
        <v>0</v>
      </c>
      <c r="AJ711" s="163">
        <v>0</v>
      </c>
      <c r="AK711" s="163">
        <v>0</v>
      </c>
      <c r="AL711" s="169">
        <v>0</v>
      </c>
      <c r="AM711" s="163">
        <v>0</v>
      </c>
      <c r="AN711" s="163">
        <v>0</v>
      </c>
      <c r="AO711" s="169">
        <v>0</v>
      </c>
      <c r="AP711" s="163">
        <v>0</v>
      </c>
      <c r="AQ711" s="162">
        <v>0</v>
      </c>
      <c r="AR711" s="162">
        <v>0</v>
      </c>
    </row>
    <row r="712" spans="1:44" s="162" customFormat="1" ht="36" customHeight="1" x14ac:dyDescent="0.25">
      <c r="A712" s="162">
        <v>1</v>
      </c>
      <c r="B712" s="165">
        <v>153</v>
      </c>
      <c r="C712" s="155" t="s">
        <v>2575</v>
      </c>
      <c r="D712" s="157">
        <v>1996</v>
      </c>
      <c r="E712" s="157"/>
      <c r="F712" s="166" t="s">
        <v>2589</v>
      </c>
      <c r="G712" s="157" t="s">
        <v>350</v>
      </c>
      <c r="H712" s="157">
        <v>2</v>
      </c>
      <c r="I712" s="158">
        <v>5535.7</v>
      </c>
      <c r="J712" s="158">
        <v>5530.52</v>
      </c>
      <c r="K712" s="158">
        <v>5530.52</v>
      </c>
      <c r="L712" s="167">
        <v>278</v>
      </c>
      <c r="M712" s="157" t="s">
        <v>259</v>
      </c>
      <c r="N712" s="157" t="s">
        <v>263</v>
      </c>
      <c r="O712" s="160" t="s">
        <v>315</v>
      </c>
      <c r="P712" s="161">
        <v>3646248.4499999997</v>
      </c>
      <c r="Q712" s="161">
        <v>2108000</v>
      </c>
      <c r="R712" s="161">
        <v>0</v>
      </c>
      <c r="S712" s="161">
        <v>1538248.4499999997</v>
      </c>
      <c r="T712" s="161">
        <v>658.67883917119786</v>
      </c>
      <c r="U712" s="161">
        <v>887.98164640424886</v>
      </c>
      <c r="V712" s="168">
        <v>887.98164640424886</v>
      </c>
      <c r="W712" s="168">
        <f t="shared" si="119"/>
        <v>887.98164640424886</v>
      </c>
      <c r="X712" s="168">
        <f t="shared" si="120"/>
        <v>229.302807233051</v>
      </c>
      <c r="Y712" s="163">
        <v>0</v>
      </c>
      <c r="Z712" s="163">
        <v>0</v>
      </c>
      <c r="AA712" s="163">
        <v>0</v>
      </c>
      <c r="AB712" s="163">
        <v>0</v>
      </c>
      <c r="AC712" s="163">
        <v>0</v>
      </c>
      <c r="AD712" s="163">
        <v>0</v>
      </c>
      <c r="AE712" s="163">
        <v>2</v>
      </c>
      <c r="AF712" s="169">
        <f t="shared" si="127"/>
        <v>887.98164640424886</v>
      </c>
      <c r="AG712" s="163">
        <v>0</v>
      </c>
      <c r="AH712" s="163">
        <v>0</v>
      </c>
      <c r="AI712" s="163">
        <v>0</v>
      </c>
      <c r="AJ712" s="163">
        <v>0</v>
      </c>
      <c r="AK712" s="163">
        <v>0</v>
      </c>
      <c r="AL712" s="169">
        <v>0</v>
      </c>
      <c r="AM712" s="163">
        <v>0</v>
      </c>
      <c r="AN712" s="163">
        <v>0</v>
      </c>
      <c r="AO712" s="169">
        <v>0</v>
      </c>
      <c r="AP712" s="163">
        <v>0</v>
      </c>
      <c r="AQ712" s="162">
        <v>0</v>
      </c>
      <c r="AR712" s="162">
        <v>0</v>
      </c>
    </row>
    <row r="713" spans="1:44" s="162" customFormat="1" ht="36" customHeight="1" x14ac:dyDescent="0.25">
      <c r="A713" s="162">
        <v>1</v>
      </c>
      <c r="B713" s="165">
        <v>154</v>
      </c>
      <c r="C713" s="155" t="s">
        <v>2576</v>
      </c>
      <c r="D713" s="157">
        <v>1996</v>
      </c>
      <c r="E713" s="157"/>
      <c r="F713" s="166" t="s">
        <v>311</v>
      </c>
      <c r="G713" s="157" t="s">
        <v>350</v>
      </c>
      <c r="H713" s="157" t="s">
        <v>301</v>
      </c>
      <c r="I713" s="158">
        <v>8578.7000000000007</v>
      </c>
      <c r="J713" s="158">
        <v>8578</v>
      </c>
      <c r="K713" s="158">
        <v>7723</v>
      </c>
      <c r="L713" s="167" t="s">
        <v>2590</v>
      </c>
      <c r="M713" s="157" t="s">
        <v>259</v>
      </c>
      <c r="N713" s="157" t="s">
        <v>263</v>
      </c>
      <c r="O713" s="160" t="s">
        <v>1307</v>
      </c>
      <c r="P713" s="161">
        <v>5410266.4400000004</v>
      </c>
      <c r="Q713" s="161">
        <v>3242304</v>
      </c>
      <c r="R713" s="161">
        <v>0</v>
      </c>
      <c r="S713" s="161">
        <v>2167962.4400000004</v>
      </c>
      <c r="T713" s="161">
        <v>630.66273910965526</v>
      </c>
      <c r="U713" s="161">
        <v>859.50085677317065</v>
      </c>
      <c r="V713" s="168">
        <v>859.50085677317065</v>
      </c>
      <c r="W713" s="168">
        <f t="shared" si="119"/>
        <v>859.50085677317065</v>
      </c>
      <c r="X713" s="168">
        <f t="shared" si="120"/>
        <v>228.83811766351539</v>
      </c>
      <c r="Y713" s="163">
        <v>0</v>
      </c>
      <c r="Z713" s="163">
        <v>0</v>
      </c>
      <c r="AA713" s="163">
        <v>0</v>
      </c>
      <c r="AB713" s="163">
        <v>0</v>
      </c>
      <c r="AC713" s="163">
        <v>0</v>
      </c>
      <c r="AD713" s="163">
        <v>0</v>
      </c>
      <c r="AE713" s="163">
        <v>3</v>
      </c>
      <c r="AF713" s="169">
        <f t="shared" si="127"/>
        <v>859.50085677317065</v>
      </c>
      <c r="AG713" s="163">
        <v>0</v>
      </c>
      <c r="AH713" s="163">
        <v>0</v>
      </c>
      <c r="AI713" s="163">
        <v>0</v>
      </c>
      <c r="AJ713" s="163">
        <v>0</v>
      </c>
      <c r="AK713" s="163">
        <v>0</v>
      </c>
      <c r="AL713" s="169">
        <v>0</v>
      </c>
      <c r="AM713" s="163">
        <v>0</v>
      </c>
      <c r="AN713" s="163">
        <v>0</v>
      </c>
      <c r="AO713" s="169">
        <v>0</v>
      </c>
      <c r="AP713" s="163">
        <v>0</v>
      </c>
      <c r="AQ713" s="162">
        <v>0</v>
      </c>
      <c r="AR713" s="162">
        <v>0</v>
      </c>
    </row>
    <row r="714" spans="1:44" s="162" customFormat="1" ht="36" customHeight="1" x14ac:dyDescent="0.25">
      <c r="A714" s="162">
        <v>1</v>
      </c>
      <c r="B714" s="165">
        <v>155</v>
      </c>
      <c r="C714" s="155" t="s">
        <v>197</v>
      </c>
      <c r="D714" s="157">
        <v>1981</v>
      </c>
      <c r="E714" s="157"/>
      <c r="F714" s="166" t="s">
        <v>261</v>
      </c>
      <c r="G714" s="157">
        <v>2</v>
      </c>
      <c r="H714" s="157" t="s">
        <v>296</v>
      </c>
      <c r="I714" s="158">
        <v>946.6</v>
      </c>
      <c r="J714" s="158">
        <v>861.8</v>
      </c>
      <c r="K714" s="158">
        <v>861.8</v>
      </c>
      <c r="L714" s="167">
        <v>44</v>
      </c>
      <c r="M714" s="157" t="s">
        <v>259</v>
      </c>
      <c r="N714" s="157" t="s">
        <v>260</v>
      </c>
      <c r="O714" s="160" t="s">
        <v>262</v>
      </c>
      <c r="P714" s="161">
        <v>4651191.3999999994</v>
      </c>
      <c r="Q714" s="161">
        <v>0</v>
      </c>
      <c r="R714" s="161">
        <v>0</v>
      </c>
      <c r="S714" s="161">
        <v>4651191.3999999994</v>
      </c>
      <c r="T714" s="161">
        <v>4913.5763786182115</v>
      </c>
      <c r="U714" s="161">
        <v>7042.351503908727</v>
      </c>
      <c r="V714" s="168">
        <f>W714</f>
        <v>7042.351503908727</v>
      </c>
      <c r="W714" s="168">
        <f t="shared" si="119"/>
        <v>7042.351503908727</v>
      </c>
      <c r="X714" s="168">
        <f t="shared" si="120"/>
        <v>2128.7751252905155</v>
      </c>
      <c r="Y714" s="163">
        <v>0</v>
      </c>
      <c r="Z714" s="163">
        <v>0</v>
      </c>
      <c r="AA714" s="163">
        <v>0</v>
      </c>
      <c r="AB714" s="163">
        <v>0</v>
      </c>
      <c r="AC714" s="163">
        <v>0</v>
      </c>
      <c r="AD714" s="163">
        <v>0</v>
      </c>
      <c r="AE714" s="163">
        <v>0</v>
      </c>
      <c r="AF714" s="169">
        <v>0</v>
      </c>
      <c r="AG714" s="163">
        <v>747.59</v>
      </c>
      <c r="AH714" s="169">
        <f>8917.04*AG714/I714</f>
        <v>7042.351503908727</v>
      </c>
      <c r="AI714" s="163">
        <v>0</v>
      </c>
      <c r="AJ714" s="163">
        <v>0</v>
      </c>
      <c r="AK714" s="163">
        <v>0</v>
      </c>
      <c r="AL714" s="169">
        <v>0</v>
      </c>
      <c r="AM714" s="163">
        <v>0</v>
      </c>
      <c r="AN714" s="163">
        <v>0</v>
      </c>
      <c r="AO714" s="169">
        <v>0</v>
      </c>
      <c r="AP714" s="163">
        <v>0</v>
      </c>
      <c r="AQ714" s="162">
        <v>0</v>
      </c>
      <c r="AR714" s="162">
        <v>0</v>
      </c>
    </row>
    <row r="715" spans="1:44" s="162" customFormat="1" ht="36" customHeight="1" x14ac:dyDescent="0.25">
      <c r="A715" s="162">
        <v>1</v>
      </c>
      <c r="B715" s="165">
        <v>156</v>
      </c>
      <c r="C715" s="155" t="s">
        <v>1641</v>
      </c>
      <c r="D715" s="157">
        <v>1980</v>
      </c>
      <c r="E715" s="157"/>
      <c r="F715" s="166" t="s">
        <v>261</v>
      </c>
      <c r="G715" s="157">
        <v>5</v>
      </c>
      <c r="H715" s="157" t="s">
        <v>296</v>
      </c>
      <c r="I715" s="158">
        <v>1589.4</v>
      </c>
      <c r="J715" s="158">
        <v>1176.4000000000001</v>
      </c>
      <c r="K715" s="158">
        <v>1117.8000000000002</v>
      </c>
      <c r="L715" s="167">
        <v>61</v>
      </c>
      <c r="M715" s="157" t="s">
        <v>259</v>
      </c>
      <c r="N715" s="157" t="s">
        <v>263</v>
      </c>
      <c r="O715" s="160" t="s">
        <v>318</v>
      </c>
      <c r="P715" s="161">
        <v>106040.56</v>
      </c>
      <c r="Q715" s="161">
        <v>0</v>
      </c>
      <c r="R715" s="161">
        <v>0</v>
      </c>
      <c r="S715" s="161">
        <v>106040.56</v>
      </c>
      <c r="T715" s="161">
        <v>66.717352460047806</v>
      </c>
      <c r="U715" s="176">
        <v>66.717352460047806</v>
      </c>
      <c r="V715" s="168">
        <v>66.717352460047806</v>
      </c>
      <c r="W715" s="168">
        <f t="shared" si="119"/>
        <v>0</v>
      </c>
      <c r="X715" s="168">
        <f t="shared" si="120"/>
        <v>0</v>
      </c>
      <c r="Y715" s="163">
        <v>0</v>
      </c>
      <c r="Z715" s="163">
        <v>0</v>
      </c>
      <c r="AA715" s="163">
        <v>0</v>
      </c>
      <c r="AB715" s="163">
        <v>0</v>
      </c>
      <c r="AC715" s="163">
        <v>0</v>
      </c>
      <c r="AD715" s="163">
        <v>0</v>
      </c>
      <c r="AE715" s="163">
        <v>0</v>
      </c>
      <c r="AF715" s="169">
        <v>0</v>
      </c>
      <c r="AG715" s="163">
        <v>0</v>
      </c>
      <c r="AH715" s="163">
        <v>0</v>
      </c>
      <c r="AI715" s="163">
        <v>0</v>
      </c>
      <c r="AJ715" s="163">
        <v>0</v>
      </c>
      <c r="AK715" s="163">
        <v>0</v>
      </c>
      <c r="AL715" s="169">
        <v>0</v>
      </c>
      <c r="AM715" s="163">
        <v>0</v>
      </c>
      <c r="AN715" s="163">
        <v>0</v>
      </c>
      <c r="AO715" s="169">
        <v>0</v>
      </c>
      <c r="AP715" s="163">
        <v>0</v>
      </c>
      <c r="AQ715" s="162">
        <v>0</v>
      </c>
      <c r="AR715" s="162">
        <v>0</v>
      </c>
    </row>
    <row r="716" spans="1:44" s="162" customFormat="1" ht="36" customHeight="1" x14ac:dyDescent="0.25">
      <c r="A716" s="162">
        <v>1</v>
      </c>
      <c r="B716" s="165">
        <v>157</v>
      </c>
      <c r="C716" s="155" t="s">
        <v>199</v>
      </c>
      <c r="D716" s="157">
        <v>1983</v>
      </c>
      <c r="E716" s="157"/>
      <c r="F716" s="166" t="s">
        <v>261</v>
      </c>
      <c r="G716" s="157">
        <v>5</v>
      </c>
      <c r="H716" s="157" t="s">
        <v>301</v>
      </c>
      <c r="I716" s="158">
        <v>3097.1</v>
      </c>
      <c r="J716" s="158">
        <v>2812.2</v>
      </c>
      <c r="K716" s="158">
        <v>2810.6</v>
      </c>
      <c r="L716" s="167">
        <v>133</v>
      </c>
      <c r="M716" s="157" t="s">
        <v>259</v>
      </c>
      <c r="N716" s="157" t="s">
        <v>263</v>
      </c>
      <c r="O716" s="160" t="s">
        <v>954</v>
      </c>
      <c r="P716" s="161">
        <v>3291829.8200000003</v>
      </c>
      <c r="Q716" s="161">
        <v>0</v>
      </c>
      <c r="R716" s="161">
        <v>0</v>
      </c>
      <c r="S716" s="161">
        <v>3291829.8200000003</v>
      </c>
      <c r="T716" s="161">
        <v>1062.8748894126766</v>
      </c>
      <c r="U716" s="161">
        <v>2191.3270943786129</v>
      </c>
      <c r="V716" s="168">
        <f>W716</f>
        <v>2191.3270943786129</v>
      </c>
      <c r="W716" s="168">
        <f t="shared" si="119"/>
        <v>2191.3270943786129</v>
      </c>
      <c r="X716" s="168">
        <f t="shared" si="120"/>
        <v>1128.4522049659363</v>
      </c>
      <c r="Y716" s="163">
        <v>0</v>
      </c>
      <c r="Z716" s="163">
        <v>0</v>
      </c>
      <c r="AA716" s="163">
        <v>0</v>
      </c>
      <c r="AB716" s="163">
        <v>0</v>
      </c>
      <c r="AC716" s="163">
        <v>0</v>
      </c>
      <c r="AD716" s="163">
        <v>0</v>
      </c>
      <c r="AE716" s="163">
        <v>0</v>
      </c>
      <c r="AF716" s="169">
        <v>0</v>
      </c>
      <c r="AG716" s="163">
        <v>761.1</v>
      </c>
      <c r="AH716" s="169">
        <f>8917.04*AG716/I716</f>
        <v>2191.3270943786129</v>
      </c>
      <c r="AI716" s="163">
        <v>0</v>
      </c>
      <c r="AJ716" s="163">
        <v>0</v>
      </c>
      <c r="AK716" s="163">
        <v>0</v>
      </c>
      <c r="AL716" s="169">
        <v>0</v>
      </c>
      <c r="AM716" s="163">
        <v>0</v>
      </c>
      <c r="AN716" s="163">
        <v>0</v>
      </c>
      <c r="AO716" s="169">
        <v>0</v>
      </c>
      <c r="AP716" s="163">
        <v>0</v>
      </c>
      <c r="AQ716" s="162">
        <v>0</v>
      </c>
      <c r="AR716" s="162">
        <v>0</v>
      </c>
    </row>
    <row r="717" spans="1:44" s="162" customFormat="1" ht="36" customHeight="1" x14ac:dyDescent="0.25">
      <c r="B717" s="155" t="s">
        <v>727</v>
      </c>
      <c r="C717" s="155"/>
      <c r="D717" s="157" t="s">
        <v>855</v>
      </c>
      <c r="E717" s="157" t="s">
        <v>855</v>
      </c>
      <c r="F717" s="157" t="s">
        <v>855</v>
      </c>
      <c r="G717" s="157" t="s">
        <v>855</v>
      </c>
      <c r="H717" s="157" t="s">
        <v>855</v>
      </c>
      <c r="I717" s="158">
        <v>401854.45999999996</v>
      </c>
      <c r="J717" s="158">
        <v>377670.7099999999</v>
      </c>
      <c r="K717" s="158">
        <v>307870.2</v>
      </c>
      <c r="L717" s="159">
        <v>4103</v>
      </c>
      <c r="M717" s="157" t="s">
        <v>855</v>
      </c>
      <c r="N717" s="157" t="s">
        <v>855</v>
      </c>
      <c r="O717" s="160" t="s">
        <v>855</v>
      </c>
      <c r="P717" s="158">
        <v>287634969.85999995</v>
      </c>
      <c r="Q717" s="158">
        <v>119296640</v>
      </c>
      <c r="R717" s="158">
        <v>0</v>
      </c>
      <c r="S717" s="158">
        <v>168338329.85999998</v>
      </c>
      <c r="T717" s="161">
        <v>715.7690121443469</v>
      </c>
      <c r="U717" s="161">
        <v>6784.135496243799</v>
      </c>
      <c r="W717" s="175"/>
      <c r="Y717" s="163">
        <v>0</v>
      </c>
      <c r="Z717" s="163">
        <v>0</v>
      </c>
      <c r="AA717" s="163">
        <v>3100093.77</v>
      </c>
      <c r="AB717" s="163">
        <v>0</v>
      </c>
      <c r="AC717" s="163">
        <v>434298.01</v>
      </c>
      <c r="AD717" s="163">
        <v>0</v>
      </c>
      <c r="AE717" s="163">
        <v>143</v>
      </c>
      <c r="AF717" s="163">
        <v>263181215.33000001</v>
      </c>
      <c r="AG717" s="163">
        <v>1879.77</v>
      </c>
      <c r="AH717" s="163">
        <v>8671166.4499999993</v>
      </c>
      <c r="AI717" s="163">
        <v>0</v>
      </c>
      <c r="AJ717" s="163">
        <v>0</v>
      </c>
      <c r="AK717" s="163">
        <v>2037.21</v>
      </c>
      <c r="AL717" s="163">
        <v>10182045</v>
      </c>
      <c r="AM717" s="163">
        <v>0</v>
      </c>
      <c r="AN717" s="163">
        <v>0</v>
      </c>
      <c r="AO717" s="163">
        <v>0</v>
      </c>
      <c r="AP717" s="163">
        <v>0</v>
      </c>
      <c r="AQ717" s="162">
        <v>0</v>
      </c>
      <c r="AR717" s="162">
        <v>0</v>
      </c>
    </row>
    <row r="718" spans="1:44" s="162" customFormat="1" ht="36" customHeight="1" x14ac:dyDescent="0.25">
      <c r="A718" s="162">
        <v>1</v>
      </c>
      <c r="B718" s="165">
        <v>158</v>
      </c>
      <c r="C718" s="155" t="s">
        <v>739</v>
      </c>
      <c r="D718" s="157">
        <v>1959</v>
      </c>
      <c r="E718" s="157"/>
      <c r="F718" s="166" t="s">
        <v>329</v>
      </c>
      <c r="G718" s="157">
        <v>3</v>
      </c>
      <c r="H718" s="157" t="s">
        <v>296</v>
      </c>
      <c r="I718" s="158">
        <v>1267.5</v>
      </c>
      <c r="J718" s="158">
        <v>1160</v>
      </c>
      <c r="K718" s="158">
        <v>785.9</v>
      </c>
      <c r="L718" s="167">
        <v>31</v>
      </c>
      <c r="M718" s="157" t="s">
        <v>259</v>
      </c>
      <c r="N718" s="157" t="s">
        <v>260</v>
      </c>
      <c r="O718" s="160" t="s">
        <v>262</v>
      </c>
      <c r="P718" s="161">
        <v>96616</v>
      </c>
      <c r="Q718" s="161">
        <v>0</v>
      </c>
      <c r="R718" s="161">
        <v>0</v>
      </c>
      <c r="S718" s="161">
        <v>96616</v>
      </c>
      <c r="T718" s="161">
        <v>76.225641025641025</v>
      </c>
      <c r="U718" s="161">
        <v>76.225641025641025</v>
      </c>
      <c r="V718" s="168">
        <v>76.225641025641025</v>
      </c>
      <c r="W718" s="168">
        <f t="shared" ref="W718:W771" si="128">Y718+Z718+AA718+AB718+AC718+AF718+AH718+AJ718+AL718+AN718+AO718+AP718+AQ718+AR718</f>
        <v>0</v>
      </c>
      <c r="X718" s="168">
        <f t="shared" ref="X718:X771" si="129">U718-T718</f>
        <v>0</v>
      </c>
      <c r="Y718" s="163">
        <v>0</v>
      </c>
      <c r="Z718" s="163">
        <v>0</v>
      </c>
      <c r="AA718" s="163">
        <v>0</v>
      </c>
      <c r="AB718" s="163">
        <v>0</v>
      </c>
      <c r="AC718" s="163">
        <v>0</v>
      </c>
      <c r="AD718" s="163">
        <v>0</v>
      </c>
      <c r="AE718" s="163">
        <v>0</v>
      </c>
      <c r="AF718" s="169">
        <v>0</v>
      </c>
      <c r="AG718" s="163">
        <v>0</v>
      </c>
      <c r="AH718" s="163">
        <v>0</v>
      </c>
      <c r="AI718" s="163">
        <v>0</v>
      </c>
      <c r="AJ718" s="163">
        <v>0</v>
      </c>
      <c r="AK718" s="163">
        <v>0</v>
      </c>
      <c r="AL718" s="169">
        <v>0</v>
      </c>
      <c r="AM718" s="163">
        <v>0</v>
      </c>
      <c r="AN718" s="163">
        <v>0</v>
      </c>
      <c r="AO718" s="169">
        <v>0</v>
      </c>
      <c r="AP718" s="163">
        <v>0</v>
      </c>
      <c r="AQ718" s="162">
        <v>0</v>
      </c>
      <c r="AR718" s="162">
        <v>0</v>
      </c>
    </row>
    <row r="719" spans="1:44" s="162" customFormat="1" ht="36" customHeight="1" x14ac:dyDescent="0.25">
      <c r="A719" s="162">
        <v>1</v>
      </c>
      <c r="B719" s="165">
        <v>159</v>
      </c>
      <c r="C719" s="155" t="s">
        <v>741</v>
      </c>
      <c r="D719" s="157">
        <v>1993</v>
      </c>
      <c r="E719" s="157"/>
      <c r="F719" s="166" t="s">
        <v>311</v>
      </c>
      <c r="G719" s="157">
        <v>9</v>
      </c>
      <c r="H719" s="157" t="s">
        <v>301</v>
      </c>
      <c r="I719" s="158">
        <v>11047.1</v>
      </c>
      <c r="J719" s="158">
        <v>7851.2</v>
      </c>
      <c r="K719" s="158">
        <v>7851.2</v>
      </c>
      <c r="L719" s="167">
        <v>267</v>
      </c>
      <c r="M719" s="157" t="s">
        <v>259</v>
      </c>
      <c r="N719" s="157" t="s">
        <v>263</v>
      </c>
      <c r="O719" s="160" t="s">
        <v>772</v>
      </c>
      <c r="P719" s="161">
        <v>6290060.6799999997</v>
      </c>
      <c r="Q719" s="161">
        <v>0</v>
      </c>
      <c r="R719" s="161">
        <v>0</v>
      </c>
      <c r="S719" s="161">
        <v>6290060.6799999997</v>
      </c>
      <c r="T719" s="161">
        <v>569.38569217260635</v>
      </c>
      <c r="U719" s="161">
        <v>889.93491504557755</v>
      </c>
      <c r="V719" s="168">
        <v>889.93491504557755</v>
      </c>
      <c r="W719" s="168">
        <f t="shared" si="128"/>
        <v>889.93491504557755</v>
      </c>
      <c r="X719" s="168">
        <f t="shared" si="129"/>
        <v>320.5492228729712</v>
      </c>
      <c r="Y719" s="163">
        <v>0</v>
      </c>
      <c r="Z719" s="163">
        <v>0</v>
      </c>
      <c r="AA719" s="163">
        <v>0</v>
      </c>
      <c r="AB719" s="163">
        <v>0</v>
      </c>
      <c r="AC719" s="163">
        <v>0</v>
      </c>
      <c r="AD719" s="163">
        <v>0</v>
      </c>
      <c r="AE719" s="163">
        <v>4</v>
      </c>
      <c r="AF719" s="169">
        <f t="shared" ref="AF719:AF720" si="130">2457800*AE719/I719</f>
        <v>889.93491504557755</v>
      </c>
      <c r="AG719" s="163">
        <v>0</v>
      </c>
      <c r="AH719" s="163">
        <v>0</v>
      </c>
      <c r="AI719" s="163">
        <v>0</v>
      </c>
      <c r="AJ719" s="163">
        <v>0</v>
      </c>
      <c r="AK719" s="163">
        <v>0</v>
      </c>
      <c r="AL719" s="169">
        <v>0</v>
      </c>
      <c r="AM719" s="163">
        <v>0</v>
      </c>
      <c r="AN719" s="163">
        <v>0</v>
      </c>
      <c r="AO719" s="169">
        <v>0</v>
      </c>
      <c r="AP719" s="163">
        <v>0</v>
      </c>
      <c r="AQ719" s="162">
        <v>0</v>
      </c>
      <c r="AR719" s="162">
        <v>0</v>
      </c>
    </row>
    <row r="720" spans="1:44" s="162" customFormat="1" ht="36" customHeight="1" x14ac:dyDescent="0.25">
      <c r="A720" s="162">
        <v>1</v>
      </c>
      <c r="B720" s="165">
        <v>160</v>
      </c>
      <c r="C720" s="155" t="s">
        <v>751</v>
      </c>
      <c r="D720" s="157">
        <v>1991</v>
      </c>
      <c r="E720" s="157"/>
      <c r="F720" s="166" t="s">
        <v>311</v>
      </c>
      <c r="G720" s="157">
        <v>9</v>
      </c>
      <c r="H720" s="157" t="s">
        <v>301</v>
      </c>
      <c r="I720" s="158">
        <v>10990.1</v>
      </c>
      <c r="J720" s="158">
        <v>7793.3</v>
      </c>
      <c r="K720" s="158">
        <v>7793.3</v>
      </c>
      <c r="L720" s="167">
        <v>318</v>
      </c>
      <c r="M720" s="157" t="s">
        <v>259</v>
      </c>
      <c r="N720" s="157" t="s">
        <v>263</v>
      </c>
      <c r="O720" s="160" t="s">
        <v>772</v>
      </c>
      <c r="P720" s="161">
        <v>7867636.5599999996</v>
      </c>
      <c r="Q720" s="161">
        <v>4320320</v>
      </c>
      <c r="R720" s="161">
        <v>0</v>
      </c>
      <c r="S720" s="161">
        <v>3547316.5599999996</v>
      </c>
      <c r="T720" s="161">
        <v>715.88398285729875</v>
      </c>
      <c r="U720" s="161">
        <v>894.55055004049098</v>
      </c>
      <c r="V720" s="168">
        <v>894.55055004049098</v>
      </c>
      <c r="W720" s="168">
        <f t="shared" si="128"/>
        <v>894.55055004049098</v>
      </c>
      <c r="X720" s="168">
        <f t="shared" si="129"/>
        <v>178.66656718319223</v>
      </c>
      <c r="Y720" s="163">
        <v>0</v>
      </c>
      <c r="Z720" s="163">
        <v>0</v>
      </c>
      <c r="AA720" s="163">
        <v>0</v>
      </c>
      <c r="AB720" s="163">
        <v>0</v>
      </c>
      <c r="AC720" s="163">
        <v>0</v>
      </c>
      <c r="AD720" s="163">
        <v>0</v>
      </c>
      <c r="AE720" s="163">
        <v>4</v>
      </c>
      <c r="AF720" s="169">
        <f t="shared" si="130"/>
        <v>894.55055004049098</v>
      </c>
      <c r="AG720" s="163">
        <v>0</v>
      </c>
      <c r="AH720" s="163">
        <v>0</v>
      </c>
      <c r="AI720" s="163">
        <v>0</v>
      </c>
      <c r="AJ720" s="163">
        <v>0</v>
      </c>
      <c r="AK720" s="163">
        <v>0</v>
      </c>
      <c r="AL720" s="169">
        <v>0</v>
      </c>
      <c r="AM720" s="163">
        <v>0</v>
      </c>
      <c r="AN720" s="163">
        <v>0</v>
      </c>
      <c r="AO720" s="169">
        <v>0</v>
      </c>
      <c r="AP720" s="163">
        <v>0</v>
      </c>
      <c r="AQ720" s="162">
        <v>0</v>
      </c>
      <c r="AR720" s="162">
        <v>0</v>
      </c>
    </row>
    <row r="721" spans="1:44" s="162" customFormat="1" ht="36" customHeight="1" x14ac:dyDescent="0.25">
      <c r="A721" s="162">
        <v>1</v>
      </c>
      <c r="B721" s="165">
        <v>161</v>
      </c>
      <c r="C721" s="155" t="s">
        <v>1037</v>
      </c>
      <c r="D721" s="157">
        <v>1960</v>
      </c>
      <c r="E721" s="157"/>
      <c r="F721" s="166" t="s">
        <v>261</v>
      </c>
      <c r="G721" s="157">
        <v>3</v>
      </c>
      <c r="H721" s="157" t="s">
        <v>296</v>
      </c>
      <c r="I721" s="158">
        <v>1377.9</v>
      </c>
      <c r="J721" s="158">
        <v>966.6</v>
      </c>
      <c r="K721" s="158">
        <v>764.1</v>
      </c>
      <c r="L721" s="167">
        <v>28</v>
      </c>
      <c r="M721" s="157" t="s">
        <v>259</v>
      </c>
      <c r="N721" s="157" t="s">
        <v>260</v>
      </c>
      <c r="O721" s="160" t="s">
        <v>262</v>
      </c>
      <c r="P721" s="161">
        <v>88143.9</v>
      </c>
      <c r="Q721" s="161">
        <v>0</v>
      </c>
      <c r="R721" s="161">
        <v>0</v>
      </c>
      <c r="S721" s="161">
        <v>88143.9</v>
      </c>
      <c r="T721" s="161">
        <v>63.969736555628124</v>
      </c>
      <c r="U721" s="176">
        <v>63.969736555628124</v>
      </c>
      <c r="V721" s="168">
        <v>63.969736555628124</v>
      </c>
      <c r="W721" s="168">
        <f t="shared" si="128"/>
        <v>0</v>
      </c>
      <c r="X721" s="168">
        <f t="shared" si="129"/>
        <v>0</v>
      </c>
      <c r="Y721" s="163">
        <v>0</v>
      </c>
      <c r="Z721" s="163">
        <v>0</v>
      </c>
      <c r="AA721" s="163">
        <v>0</v>
      </c>
      <c r="AB721" s="163">
        <v>0</v>
      </c>
      <c r="AC721" s="163">
        <v>0</v>
      </c>
      <c r="AD721" s="163">
        <v>0</v>
      </c>
      <c r="AE721" s="163">
        <v>0</v>
      </c>
      <c r="AF721" s="169">
        <v>0</v>
      </c>
      <c r="AG721" s="163">
        <v>0</v>
      </c>
      <c r="AH721" s="163">
        <v>0</v>
      </c>
      <c r="AI721" s="163">
        <v>0</v>
      </c>
      <c r="AJ721" s="163">
        <v>0</v>
      </c>
      <c r="AK721" s="163">
        <v>0</v>
      </c>
      <c r="AL721" s="169">
        <v>0</v>
      </c>
      <c r="AM721" s="163">
        <v>0</v>
      </c>
      <c r="AN721" s="163">
        <v>0</v>
      </c>
      <c r="AO721" s="169">
        <v>0</v>
      </c>
      <c r="AP721" s="163">
        <v>0</v>
      </c>
      <c r="AQ721" s="162">
        <v>0</v>
      </c>
      <c r="AR721" s="162">
        <v>0</v>
      </c>
    </row>
    <row r="722" spans="1:44" s="162" customFormat="1" ht="36" customHeight="1" x14ac:dyDescent="0.25">
      <c r="A722" s="162">
        <v>1</v>
      </c>
      <c r="B722" s="165">
        <v>162</v>
      </c>
      <c r="C722" s="155" t="s">
        <v>744</v>
      </c>
      <c r="D722" s="157">
        <v>1966</v>
      </c>
      <c r="E722" s="157"/>
      <c r="F722" s="166" t="s">
        <v>261</v>
      </c>
      <c r="G722" s="157">
        <v>4</v>
      </c>
      <c r="H722" s="157" t="s">
        <v>301</v>
      </c>
      <c r="I722" s="158">
        <v>3436.5</v>
      </c>
      <c r="J722" s="158">
        <v>2673</v>
      </c>
      <c r="K722" s="158">
        <v>2483.9</v>
      </c>
      <c r="L722" s="167">
        <v>109</v>
      </c>
      <c r="M722" s="157" t="s">
        <v>259</v>
      </c>
      <c r="N722" s="157" t="s">
        <v>263</v>
      </c>
      <c r="O722" s="160" t="s">
        <v>768</v>
      </c>
      <c r="P722" s="161">
        <v>122961.97</v>
      </c>
      <c r="Q722" s="161">
        <v>0</v>
      </c>
      <c r="R722" s="161">
        <v>0</v>
      </c>
      <c r="S722" s="161">
        <v>122961.97</v>
      </c>
      <c r="T722" s="161">
        <v>35.78116397497454</v>
      </c>
      <c r="U722" s="161">
        <v>35.78116397497454</v>
      </c>
      <c r="V722" s="168">
        <v>35.78116397497454</v>
      </c>
      <c r="W722" s="168">
        <f t="shared" si="128"/>
        <v>0</v>
      </c>
      <c r="X722" s="168">
        <f t="shared" si="129"/>
        <v>0</v>
      </c>
      <c r="Y722" s="163">
        <v>0</v>
      </c>
      <c r="Z722" s="163">
        <v>0</v>
      </c>
      <c r="AA722" s="163">
        <v>0</v>
      </c>
      <c r="AB722" s="163">
        <v>0</v>
      </c>
      <c r="AC722" s="163">
        <v>0</v>
      </c>
      <c r="AD722" s="163">
        <v>0</v>
      </c>
      <c r="AE722" s="163">
        <v>0</v>
      </c>
      <c r="AF722" s="169">
        <v>0</v>
      </c>
      <c r="AG722" s="163">
        <v>0</v>
      </c>
      <c r="AH722" s="163">
        <v>0</v>
      </c>
      <c r="AI722" s="163">
        <v>0</v>
      </c>
      <c r="AJ722" s="163">
        <v>0</v>
      </c>
      <c r="AK722" s="163">
        <v>0</v>
      </c>
      <c r="AL722" s="169">
        <v>0</v>
      </c>
      <c r="AM722" s="163">
        <v>0</v>
      </c>
      <c r="AN722" s="163">
        <v>0</v>
      </c>
      <c r="AO722" s="169">
        <v>0</v>
      </c>
      <c r="AP722" s="163">
        <v>0</v>
      </c>
      <c r="AQ722" s="162">
        <v>0</v>
      </c>
      <c r="AR722" s="162">
        <v>0</v>
      </c>
    </row>
    <row r="723" spans="1:44" s="162" customFormat="1" ht="36" customHeight="1" x14ac:dyDescent="0.25">
      <c r="A723" s="162">
        <v>1</v>
      </c>
      <c r="B723" s="165">
        <v>163</v>
      </c>
      <c r="C723" s="155" t="s">
        <v>1550</v>
      </c>
      <c r="D723" s="157">
        <v>1980</v>
      </c>
      <c r="E723" s="157"/>
      <c r="F723" s="166" t="s">
        <v>261</v>
      </c>
      <c r="G723" s="157">
        <v>5</v>
      </c>
      <c r="H723" s="157" t="s">
        <v>297</v>
      </c>
      <c r="I723" s="158">
        <v>2427.5</v>
      </c>
      <c r="J723" s="158">
        <v>2065.6999999999998</v>
      </c>
      <c r="K723" s="158">
        <v>2065.6999999999998</v>
      </c>
      <c r="L723" s="167">
        <v>58</v>
      </c>
      <c r="M723" s="157" t="s">
        <v>259</v>
      </c>
      <c r="N723" s="157" t="s">
        <v>260</v>
      </c>
      <c r="O723" s="160" t="s">
        <v>262</v>
      </c>
      <c r="P723" s="161">
        <v>2915751.56</v>
      </c>
      <c r="Q723" s="161">
        <v>0</v>
      </c>
      <c r="R723" s="161">
        <v>0</v>
      </c>
      <c r="S723" s="161">
        <v>2915751.56</v>
      </c>
      <c r="T723" s="161">
        <v>1201.1334953656026</v>
      </c>
      <c r="U723" s="161">
        <v>2225.2009560453143</v>
      </c>
      <c r="V723" s="168">
        <v>2225.2009560453143</v>
      </c>
      <c r="W723" s="168">
        <f t="shared" si="128"/>
        <v>2225.2009560453143</v>
      </c>
      <c r="X723" s="168">
        <f t="shared" si="129"/>
        <v>1024.0674606797118</v>
      </c>
      <c r="Y723" s="163">
        <v>0</v>
      </c>
      <c r="Z723" s="163">
        <v>0</v>
      </c>
      <c r="AA723" s="163">
        <v>0</v>
      </c>
      <c r="AB723" s="163">
        <v>0</v>
      </c>
      <c r="AC723" s="163">
        <v>0</v>
      </c>
      <c r="AD723" s="163">
        <v>0</v>
      </c>
      <c r="AE723" s="163">
        <v>0</v>
      </c>
      <c r="AF723" s="169">
        <v>0</v>
      </c>
      <c r="AG723" s="163">
        <v>605.77</v>
      </c>
      <c r="AH723" s="169">
        <f t="shared" ref="AH723:AH724" si="131">8917.04*AG723/I723</f>
        <v>2225.2009560453143</v>
      </c>
      <c r="AI723" s="163">
        <v>0</v>
      </c>
      <c r="AJ723" s="163">
        <v>0</v>
      </c>
      <c r="AK723" s="163">
        <v>0</v>
      </c>
      <c r="AL723" s="169">
        <v>0</v>
      </c>
      <c r="AM723" s="163">
        <v>0</v>
      </c>
      <c r="AN723" s="163">
        <v>0</v>
      </c>
      <c r="AO723" s="169">
        <v>0</v>
      </c>
      <c r="AP723" s="163">
        <v>0</v>
      </c>
      <c r="AQ723" s="162">
        <v>0</v>
      </c>
      <c r="AR723" s="162">
        <v>0</v>
      </c>
    </row>
    <row r="724" spans="1:44" s="162" customFormat="1" ht="36" customHeight="1" x14ac:dyDescent="0.25">
      <c r="A724" s="162">
        <v>1</v>
      </c>
      <c r="B724" s="165">
        <v>164</v>
      </c>
      <c r="C724" s="155" t="s">
        <v>737</v>
      </c>
      <c r="D724" s="157">
        <v>1962</v>
      </c>
      <c r="E724" s="157"/>
      <c r="F724" s="166" t="s">
        <v>261</v>
      </c>
      <c r="G724" s="157">
        <v>6</v>
      </c>
      <c r="H724" s="157" t="s">
        <v>344</v>
      </c>
      <c r="I724" s="161">
        <v>5489.1</v>
      </c>
      <c r="J724" s="161">
        <v>4500.5</v>
      </c>
      <c r="K724" s="161">
        <v>4154.3</v>
      </c>
      <c r="L724" s="167">
        <v>130</v>
      </c>
      <c r="M724" s="157" t="s">
        <v>259</v>
      </c>
      <c r="N724" s="157" t="s">
        <v>263</v>
      </c>
      <c r="O724" s="160" t="s">
        <v>771</v>
      </c>
      <c r="P724" s="161">
        <v>5973712.9199999999</v>
      </c>
      <c r="Q724" s="161">
        <v>0</v>
      </c>
      <c r="R724" s="161">
        <v>0</v>
      </c>
      <c r="S724" s="161">
        <v>5973712.9199999999</v>
      </c>
      <c r="T724" s="161">
        <v>1088.2864076078044</v>
      </c>
      <c r="U724" s="161">
        <v>2069.6123153158078</v>
      </c>
      <c r="V724" s="168">
        <v>2069.6123153158078</v>
      </c>
      <c r="W724" s="168">
        <f t="shared" si="128"/>
        <v>2069.6123153158078</v>
      </c>
      <c r="X724" s="168">
        <f t="shared" si="129"/>
        <v>981.32590770800334</v>
      </c>
      <c r="Y724" s="163">
        <v>0</v>
      </c>
      <c r="Z724" s="163">
        <v>0</v>
      </c>
      <c r="AA724" s="163">
        <v>0</v>
      </c>
      <c r="AB724" s="163">
        <v>0</v>
      </c>
      <c r="AC724" s="163">
        <v>0</v>
      </c>
      <c r="AD724" s="163">
        <v>0</v>
      </c>
      <c r="AE724" s="163">
        <v>0</v>
      </c>
      <c r="AF724" s="169">
        <v>0</v>
      </c>
      <c r="AG724" s="163">
        <v>1274</v>
      </c>
      <c r="AH724" s="169">
        <f t="shared" si="131"/>
        <v>2069.6123153158078</v>
      </c>
      <c r="AI724" s="163">
        <v>0</v>
      </c>
      <c r="AJ724" s="163">
        <v>0</v>
      </c>
      <c r="AK724" s="163">
        <v>0</v>
      </c>
      <c r="AL724" s="169">
        <v>0</v>
      </c>
      <c r="AM724" s="163">
        <v>0</v>
      </c>
      <c r="AN724" s="163">
        <v>0</v>
      </c>
      <c r="AO724" s="169">
        <v>0</v>
      </c>
      <c r="AP724" s="163">
        <v>0</v>
      </c>
      <c r="AQ724" s="162">
        <v>0</v>
      </c>
      <c r="AR724" s="162">
        <v>0</v>
      </c>
    </row>
    <row r="725" spans="1:44" s="162" customFormat="1" ht="36" customHeight="1" x14ac:dyDescent="0.25">
      <c r="A725" s="162">
        <v>1</v>
      </c>
      <c r="B725" s="165">
        <v>165</v>
      </c>
      <c r="C725" s="155" t="s">
        <v>728</v>
      </c>
      <c r="D725" s="157">
        <v>1960</v>
      </c>
      <c r="E725" s="157"/>
      <c r="F725" s="166" t="s">
        <v>261</v>
      </c>
      <c r="G725" s="157">
        <v>4</v>
      </c>
      <c r="H725" s="157" t="s">
        <v>305</v>
      </c>
      <c r="I725" s="158">
        <v>2116.5</v>
      </c>
      <c r="J725" s="158">
        <v>1931.2</v>
      </c>
      <c r="K725" s="158">
        <v>1680.5</v>
      </c>
      <c r="L725" s="167">
        <v>73</v>
      </c>
      <c r="M725" s="157" t="s">
        <v>259</v>
      </c>
      <c r="N725" s="157" t="s">
        <v>263</v>
      </c>
      <c r="O725" s="160" t="s">
        <v>766</v>
      </c>
      <c r="P725" s="161">
        <v>10313393.380000001</v>
      </c>
      <c r="Q725" s="161">
        <v>0</v>
      </c>
      <c r="R725" s="161">
        <v>0</v>
      </c>
      <c r="S725" s="161">
        <v>10313393.380000001</v>
      </c>
      <c r="T725" s="161">
        <v>4872.8530025986302</v>
      </c>
      <c r="U725" s="161">
        <v>6784.135496243799</v>
      </c>
      <c r="V725" s="168">
        <v>6784.135496243799</v>
      </c>
      <c r="W725" s="168">
        <f t="shared" si="128"/>
        <v>6784.135496243799</v>
      </c>
      <c r="X725" s="168">
        <f t="shared" si="129"/>
        <v>1911.2824936451689</v>
      </c>
      <c r="Y725" s="163">
        <v>0</v>
      </c>
      <c r="Z725" s="163">
        <v>0</v>
      </c>
      <c r="AA725" s="163">
        <v>0</v>
      </c>
      <c r="AB725" s="163">
        <v>0</v>
      </c>
      <c r="AC725" s="163">
        <v>0</v>
      </c>
      <c r="AD725" s="163">
        <v>0</v>
      </c>
      <c r="AE725" s="163">
        <v>0</v>
      </c>
      <c r="AF725" s="169">
        <v>0</v>
      </c>
      <c r="AG725" s="163">
        <v>0</v>
      </c>
      <c r="AH725" s="163">
        <v>0</v>
      </c>
      <c r="AI725" s="163">
        <v>0</v>
      </c>
      <c r="AJ725" s="163">
        <v>0</v>
      </c>
      <c r="AK725" s="163">
        <v>2037.21</v>
      </c>
      <c r="AL725" s="169">
        <f>7048.18*AK725/I725</f>
        <v>6784.135496243799</v>
      </c>
      <c r="AM725" s="163">
        <v>0</v>
      </c>
      <c r="AN725" s="163">
        <v>0</v>
      </c>
      <c r="AO725" s="169">
        <v>0</v>
      </c>
      <c r="AP725" s="163">
        <v>0</v>
      </c>
      <c r="AQ725" s="162">
        <v>0</v>
      </c>
      <c r="AR725" s="162">
        <v>0</v>
      </c>
    </row>
    <row r="726" spans="1:44" s="162" customFormat="1" ht="36" customHeight="1" x14ac:dyDescent="0.25">
      <c r="A726" s="162">
        <v>1</v>
      </c>
      <c r="B726" s="165">
        <v>166</v>
      </c>
      <c r="C726" s="155" t="s">
        <v>735</v>
      </c>
      <c r="D726" s="157">
        <v>1937</v>
      </c>
      <c r="E726" s="157"/>
      <c r="F726" s="166" t="s">
        <v>261</v>
      </c>
      <c r="G726" s="157">
        <v>3</v>
      </c>
      <c r="H726" s="157" t="s">
        <v>301</v>
      </c>
      <c r="I726" s="158">
        <v>2718</v>
      </c>
      <c r="J726" s="158">
        <v>2039</v>
      </c>
      <c r="K726" s="158">
        <v>2039</v>
      </c>
      <c r="L726" s="167">
        <v>62</v>
      </c>
      <c r="M726" s="157" t="s">
        <v>259</v>
      </c>
      <c r="N726" s="157" t="s">
        <v>263</v>
      </c>
      <c r="O726" s="160" t="s">
        <v>770</v>
      </c>
      <c r="P726" s="161">
        <v>3360171.32</v>
      </c>
      <c r="Q726" s="161">
        <v>0</v>
      </c>
      <c r="R726" s="161">
        <v>0</v>
      </c>
      <c r="S726" s="161">
        <v>3360171.32</v>
      </c>
      <c r="T726" s="161">
        <v>1236.2661221486387</v>
      </c>
      <c r="U726" s="161">
        <v>4229.0600000000004</v>
      </c>
      <c r="V726" s="168">
        <v>3259.66</v>
      </c>
      <c r="W726" s="168">
        <f t="shared" si="128"/>
        <v>3259.66</v>
      </c>
      <c r="X726" s="168">
        <f t="shared" si="129"/>
        <v>2992.7938778513617</v>
      </c>
      <c r="Y726" s="163">
        <v>0</v>
      </c>
      <c r="Z726" s="163">
        <v>0</v>
      </c>
      <c r="AA726" s="163">
        <v>3259.66</v>
      </c>
      <c r="AB726" s="163">
        <v>0</v>
      </c>
      <c r="AC726" s="163">
        <v>0</v>
      </c>
      <c r="AD726" s="163">
        <v>0</v>
      </c>
      <c r="AE726" s="163">
        <v>0</v>
      </c>
      <c r="AF726" s="169">
        <v>0</v>
      </c>
      <c r="AG726" s="163">
        <v>0</v>
      </c>
      <c r="AH726" s="163">
        <v>0</v>
      </c>
      <c r="AI726" s="163">
        <v>0</v>
      </c>
      <c r="AJ726" s="163">
        <v>0</v>
      </c>
      <c r="AK726" s="163">
        <v>0</v>
      </c>
      <c r="AL726" s="169">
        <v>0</v>
      </c>
      <c r="AM726" s="163">
        <v>0</v>
      </c>
      <c r="AN726" s="163">
        <v>0</v>
      </c>
      <c r="AO726" s="169">
        <v>0</v>
      </c>
      <c r="AP726" s="163">
        <v>0</v>
      </c>
      <c r="AQ726" s="162">
        <v>0</v>
      </c>
      <c r="AR726" s="162">
        <v>0</v>
      </c>
    </row>
    <row r="727" spans="1:44" s="162" customFormat="1" ht="36" customHeight="1" x14ac:dyDescent="0.25">
      <c r="A727" s="162">
        <v>1</v>
      </c>
      <c r="B727" s="165">
        <v>167</v>
      </c>
      <c r="C727" s="155" t="s">
        <v>1125</v>
      </c>
      <c r="D727" s="157">
        <v>1965</v>
      </c>
      <c r="E727" s="157"/>
      <c r="F727" s="166" t="s">
        <v>261</v>
      </c>
      <c r="G727" s="157">
        <v>4</v>
      </c>
      <c r="H727" s="157" t="s">
        <v>296</v>
      </c>
      <c r="I727" s="158">
        <v>819</v>
      </c>
      <c r="J727" s="158">
        <v>819</v>
      </c>
      <c r="K727" s="158">
        <v>819</v>
      </c>
      <c r="L727" s="167">
        <v>55</v>
      </c>
      <c r="M727" s="157" t="s">
        <v>259</v>
      </c>
      <c r="N727" s="157" t="s">
        <v>263</v>
      </c>
      <c r="O727" s="160" t="s">
        <v>770</v>
      </c>
      <c r="P727" s="161">
        <v>438597.56</v>
      </c>
      <c r="Q727" s="161">
        <v>0</v>
      </c>
      <c r="R727" s="161">
        <v>0</v>
      </c>
      <c r="S727" s="161">
        <v>438597.56</v>
      </c>
      <c r="T727" s="161">
        <v>535.52815628815631</v>
      </c>
      <c r="U727" s="161">
        <v>810.46</v>
      </c>
      <c r="V727" s="168">
        <v>810.46</v>
      </c>
      <c r="W727" s="168">
        <f t="shared" si="128"/>
        <v>810.46</v>
      </c>
      <c r="X727" s="168">
        <f t="shared" si="129"/>
        <v>274.93184371184373</v>
      </c>
      <c r="Y727" s="163">
        <v>0</v>
      </c>
      <c r="Z727" s="163">
        <v>0</v>
      </c>
      <c r="AA727" s="163">
        <v>0</v>
      </c>
      <c r="AB727" s="163">
        <v>0</v>
      </c>
      <c r="AC727" s="163">
        <v>810.46</v>
      </c>
      <c r="AD727" s="163">
        <v>0</v>
      </c>
      <c r="AE727" s="163">
        <v>0</v>
      </c>
      <c r="AF727" s="169">
        <v>0</v>
      </c>
      <c r="AG727" s="163">
        <v>0</v>
      </c>
      <c r="AH727" s="163">
        <v>0</v>
      </c>
      <c r="AI727" s="163">
        <v>0</v>
      </c>
      <c r="AJ727" s="163">
        <v>0</v>
      </c>
      <c r="AK727" s="163">
        <v>0</v>
      </c>
      <c r="AL727" s="169">
        <v>0</v>
      </c>
      <c r="AM727" s="163">
        <v>0</v>
      </c>
      <c r="AN727" s="163">
        <v>0</v>
      </c>
      <c r="AO727" s="169">
        <v>0</v>
      </c>
      <c r="AP727" s="163">
        <v>0</v>
      </c>
      <c r="AQ727" s="162">
        <v>0</v>
      </c>
      <c r="AR727" s="162">
        <v>0</v>
      </c>
    </row>
    <row r="728" spans="1:44" s="162" customFormat="1" ht="36" customHeight="1" x14ac:dyDescent="0.25">
      <c r="A728" s="162">
        <v>1</v>
      </c>
      <c r="B728" s="165">
        <v>168</v>
      </c>
      <c r="C728" s="155" t="s">
        <v>778</v>
      </c>
      <c r="D728" s="157">
        <v>1959</v>
      </c>
      <c r="E728" s="157"/>
      <c r="F728" s="166" t="s">
        <v>261</v>
      </c>
      <c r="G728" s="157">
        <v>2</v>
      </c>
      <c r="H728" s="157" t="s">
        <v>297</v>
      </c>
      <c r="I728" s="158">
        <v>309.2</v>
      </c>
      <c r="J728" s="158">
        <v>287.5</v>
      </c>
      <c r="K728" s="158">
        <v>287.5</v>
      </c>
      <c r="L728" s="167">
        <v>14</v>
      </c>
      <c r="M728" s="157" t="s">
        <v>259</v>
      </c>
      <c r="N728" s="157" t="s">
        <v>263</v>
      </c>
      <c r="O728" s="160" t="s">
        <v>951</v>
      </c>
      <c r="P728" s="161">
        <v>46416.4</v>
      </c>
      <c r="Q728" s="161">
        <v>0</v>
      </c>
      <c r="R728" s="161">
        <v>0</v>
      </c>
      <c r="S728" s="161">
        <v>46416.4</v>
      </c>
      <c r="T728" s="161">
        <v>150.117723156533</v>
      </c>
      <c r="U728" s="176">
        <v>150.117723156533</v>
      </c>
      <c r="V728" s="168">
        <v>150.117723156533</v>
      </c>
      <c r="W728" s="168">
        <f t="shared" si="128"/>
        <v>0</v>
      </c>
      <c r="X728" s="168">
        <f t="shared" si="129"/>
        <v>0</v>
      </c>
      <c r="Y728" s="163">
        <v>0</v>
      </c>
      <c r="Z728" s="163">
        <v>0</v>
      </c>
      <c r="AA728" s="163">
        <v>0</v>
      </c>
      <c r="AB728" s="163">
        <v>0</v>
      </c>
      <c r="AC728" s="163">
        <v>0</v>
      </c>
      <c r="AD728" s="163">
        <v>0</v>
      </c>
      <c r="AE728" s="163">
        <v>0</v>
      </c>
      <c r="AF728" s="169">
        <v>0</v>
      </c>
      <c r="AG728" s="163">
        <v>0</v>
      </c>
      <c r="AH728" s="163">
        <v>0</v>
      </c>
      <c r="AI728" s="163">
        <v>0</v>
      </c>
      <c r="AJ728" s="163">
        <v>0</v>
      </c>
      <c r="AK728" s="163">
        <v>0</v>
      </c>
      <c r="AL728" s="169">
        <v>0</v>
      </c>
      <c r="AM728" s="163">
        <v>0</v>
      </c>
      <c r="AN728" s="163">
        <v>0</v>
      </c>
      <c r="AO728" s="169">
        <v>0</v>
      </c>
      <c r="AP728" s="163">
        <v>0</v>
      </c>
      <c r="AQ728" s="162">
        <v>0</v>
      </c>
      <c r="AR728" s="162">
        <v>0</v>
      </c>
    </row>
    <row r="729" spans="1:44" s="162" customFormat="1" ht="36" customHeight="1" x14ac:dyDescent="0.25">
      <c r="A729" s="162">
        <v>1</v>
      </c>
      <c r="B729" s="165">
        <v>169</v>
      </c>
      <c r="C729" s="155" t="s">
        <v>1861</v>
      </c>
      <c r="D729" s="157">
        <v>1989</v>
      </c>
      <c r="E729" s="157"/>
      <c r="F729" s="166" t="s">
        <v>311</v>
      </c>
      <c r="G729" s="157">
        <v>9</v>
      </c>
      <c r="H729" s="157" t="s">
        <v>296</v>
      </c>
      <c r="I729" s="158">
        <v>4406.3999999999996</v>
      </c>
      <c r="J729" s="158">
        <v>3895.4</v>
      </c>
      <c r="K729" s="158">
        <v>3895.4</v>
      </c>
      <c r="L729" s="167">
        <v>125</v>
      </c>
      <c r="M729" s="157" t="s">
        <v>259</v>
      </c>
      <c r="N729" s="157" t="s">
        <v>263</v>
      </c>
      <c r="O729" s="160" t="s">
        <v>766</v>
      </c>
      <c r="P729" s="161">
        <v>3516226.8</v>
      </c>
      <c r="Q729" s="161">
        <v>2358400</v>
      </c>
      <c r="R729" s="161">
        <v>0</v>
      </c>
      <c r="S729" s="161">
        <v>1157826.7999999998</v>
      </c>
      <c r="T729" s="161">
        <v>797.98175381263616</v>
      </c>
      <c r="U729" s="161">
        <v>1115.559186637618</v>
      </c>
      <c r="V729" s="168">
        <v>1115.559186637618</v>
      </c>
      <c r="W729" s="168">
        <f t="shared" si="128"/>
        <v>1115.559186637618</v>
      </c>
      <c r="X729" s="168">
        <f t="shared" si="129"/>
        <v>317.57743282498188</v>
      </c>
      <c r="Y729" s="163">
        <v>0</v>
      </c>
      <c r="Z729" s="163">
        <v>0</v>
      </c>
      <c r="AA729" s="163">
        <v>0</v>
      </c>
      <c r="AB729" s="163">
        <v>0</v>
      </c>
      <c r="AC729" s="163">
        <v>0</v>
      </c>
      <c r="AD729" s="163">
        <v>0</v>
      </c>
      <c r="AE729" s="163">
        <v>2</v>
      </c>
      <c r="AF729" s="169">
        <f t="shared" ref="AF729:AF756" si="132">2457800*AE729/I729</f>
        <v>1115.559186637618</v>
      </c>
      <c r="AG729" s="163">
        <v>0</v>
      </c>
      <c r="AH729" s="163">
        <v>0</v>
      </c>
      <c r="AI729" s="163">
        <v>0</v>
      </c>
      <c r="AJ729" s="163">
        <v>0</v>
      </c>
      <c r="AK729" s="163">
        <v>0</v>
      </c>
      <c r="AL729" s="169">
        <v>0</v>
      </c>
      <c r="AM729" s="163">
        <v>0</v>
      </c>
      <c r="AN729" s="163">
        <v>0</v>
      </c>
      <c r="AO729" s="169">
        <v>0</v>
      </c>
      <c r="AP729" s="163">
        <v>0</v>
      </c>
      <c r="AQ729" s="162">
        <v>0</v>
      </c>
      <c r="AR729" s="162">
        <v>0</v>
      </c>
    </row>
    <row r="730" spans="1:44" s="162" customFormat="1" ht="36" customHeight="1" x14ac:dyDescent="0.25">
      <c r="A730" s="162">
        <v>1</v>
      </c>
      <c r="B730" s="165">
        <v>170</v>
      </c>
      <c r="C730" s="155" t="s">
        <v>1860</v>
      </c>
      <c r="D730" s="157">
        <v>1995</v>
      </c>
      <c r="E730" s="157"/>
      <c r="F730" s="166" t="s">
        <v>311</v>
      </c>
      <c r="G730" s="157">
        <v>9</v>
      </c>
      <c r="H730" s="157" t="s">
        <v>296</v>
      </c>
      <c r="I730" s="158">
        <v>5022.6000000000004</v>
      </c>
      <c r="J730" s="158">
        <v>3902.5</v>
      </c>
      <c r="K730" s="158">
        <v>3902.5</v>
      </c>
      <c r="L730" s="167">
        <v>111</v>
      </c>
      <c r="M730" s="157" t="s">
        <v>259</v>
      </c>
      <c r="N730" s="157" t="s">
        <v>263</v>
      </c>
      <c r="O730" s="160" t="s">
        <v>1620</v>
      </c>
      <c r="P730" s="161">
        <v>3518178.26</v>
      </c>
      <c r="Q730" s="161">
        <v>2358400</v>
      </c>
      <c r="R730" s="161">
        <v>0</v>
      </c>
      <c r="S730" s="161">
        <v>1159778.2599999998</v>
      </c>
      <c r="T730" s="161">
        <v>700.46952972563997</v>
      </c>
      <c r="U730" s="161">
        <v>978.69629275673947</v>
      </c>
      <c r="V730" s="168">
        <v>978.69629275673947</v>
      </c>
      <c r="W730" s="168">
        <f t="shared" si="128"/>
        <v>978.69629275673947</v>
      </c>
      <c r="X730" s="168">
        <f t="shared" si="129"/>
        <v>278.22676303109949</v>
      </c>
      <c r="Y730" s="163">
        <v>0</v>
      </c>
      <c r="Z730" s="163">
        <v>0</v>
      </c>
      <c r="AA730" s="163">
        <v>0</v>
      </c>
      <c r="AB730" s="163">
        <v>0</v>
      </c>
      <c r="AC730" s="163">
        <v>0</v>
      </c>
      <c r="AD730" s="163">
        <v>0</v>
      </c>
      <c r="AE730" s="163">
        <v>2</v>
      </c>
      <c r="AF730" s="169">
        <f t="shared" si="132"/>
        <v>978.69629275673947</v>
      </c>
      <c r="AG730" s="163">
        <v>0</v>
      </c>
      <c r="AH730" s="163">
        <v>0</v>
      </c>
      <c r="AI730" s="163">
        <v>0</v>
      </c>
      <c r="AJ730" s="163">
        <v>0</v>
      </c>
      <c r="AK730" s="163">
        <v>0</v>
      </c>
      <c r="AL730" s="169">
        <v>0</v>
      </c>
      <c r="AM730" s="163">
        <v>0</v>
      </c>
      <c r="AN730" s="163">
        <v>0</v>
      </c>
      <c r="AO730" s="169">
        <v>0</v>
      </c>
      <c r="AP730" s="163">
        <v>0</v>
      </c>
      <c r="AQ730" s="162">
        <v>0</v>
      </c>
      <c r="AR730" s="162">
        <v>0</v>
      </c>
    </row>
    <row r="731" spans="1:44" s="162" customFormat="1" ht="36" customHeight="1" x14ac:dyDescent="0.25">
      <c r="A731" s="162">
        <v>1</v>
      </c>
      <c r="B731" s="165">
        <v>171</v>
      </c>
      <c r="C731" s="155" t="s">
        <v>2222</v>
      </c>
      <c r="D731" s="157">
        <v>1980</v>
      </c>
      <c r="E731" s="157"/>
      <c r="F731" s="166" t="s">
        <v>311</v>
      </c>
      <c r="G731" s="157">
        <v>9</v>
      </c>
      <c r="H731" s="157">
        <v>2</v>
      </c>
      <c r="I731" s="158">
        <v>3931.7</v>
      </c>
      <c r="J731" s="158">
        <v>3931.7</v>
      </c>
      <c r="K731" s="158">
        <v>2282.6999999999998</v>
      </c>
      <c r="L731" s="167">
        <v>141</v>
      </c>
      <c r="M731" s="157" t="s">
        <v>259</v>
      </c>
      <c r="N731" s="157" t="s">
        <v>263</v>
      </c>
      <c r="O731" s="160" t="s">
        <v>2352</v>
      </c>
      <c r="P731" s="161">
        <v>4082810.35</v>
      </c>
      <c r="Q731" s="161">
        <v>0</v>
      </c>
      <c r="R731" s="161">
        <v>0</v>
      </c>
      <c r="S731" s="161">
        <v>4082810.35</v>
      </c>
      <c r="T731" s="161">
        <v>1038.4338454103824</v>
      </c>
      <c r="U731" s="161">
        <v>1250.247984332477</v>
      </c>
      <c r="V731" s="168">
        <v>1250.247984332477</v>
      </c>
      <c r="W731" s="168">
        <f t="shared" si="128"/>
        <v>1250.247984332477</v>
      </c>
      <c r="X731" s="168">
        <f t="shared" si="129"/>
        <v>211.81413892209457</v>
      </c>
      <c r="Y731" s="163">
        <v>0</v>
      </c>
      <c r="Z731" s="163">
        <v>0</v>
      </c>
      <c r="AA731" s="163">
        <v>0</v>
      </c>
      <c r="AB731" s="163">
        <v>0</v>
      </c>
      <c r="AC731" s="163">
        <v>0</v>
      </c>
      <c r="AD731" s="163">
        <v>0</v>
      </c>
      <c r="AE731" s="163">
        <v>2</v>
      </c>
      <c r="AF731" s="169">
        <f t="shared" si="132"/>
        <v>1250.247984332477</v>
      </c>
      <c r="AG731" s="163">
        <v>0</v>
      </c>
      <c r="AH731" s="163">
        <v>0</v>
      </c>
      <c r="AI731" s="163">
        <v>0</v>
      </c>
      <c r="AJ731" s="163">
        <v>0</v>
      </c>
      <c r="AK731" s="163">
        <v>0</v>
      </c>
      <c r="AL731" s="169">
        <v>0</v>
      </c>
      <c r="AM731" s="163">
        <v>0</v>
      </c>
      <c r="AN731" s="163">
        <v>0</v>
      </c>
      <c r="AO731" s="169">
        <v>0</v>
      </c>
      <c r="AP731" s="163">
        <v>0</v>
      </c>
      <c r="AQ731" s="162">
        <v>0</v>
      </c>
      <c r="AR731" s="162">
        <v>0</v>
      </c>
    </row>
    <row r="732" spans="1:44" s="162" customFormat="1" ht="36" customHeight="1" x14ac:dyDescent="0.25">
      <c r="A732" s="162">
        <v>1</v>
      </c>
      <c r="B732" s="165">
        <v>172</v>
      </c>
      <c r="C732" s="155" t="s">
        <v>2238</v>
      </c>
      <c r="D732" s="157">
        <v>1988</v>
      </c>
      <c r="E732" s="157"/>
      <c r="F732" s="166" t="s">
        <v>311</v>
      </c>
      <c r="G732" s="157">
        <v>9</v>
      </c>
      <c r="H732" s="157" t="s">
        <v>305</v>
      </c>
      <c r="I732" s="158">
        <v>6638.3</v>
      </c>
      <c r="J732" s="158">
        <v>5898.1</v>
      </c>
      <c r="K732" s="158">
        <v>5898.1</v>
      </c>
      <c r="L732" s="167">
        <v>226</v>
      </c>
      <c r="M732" s="157" t="s">
        <v>259</v>
      </c>
      <c r="N732" s="157" t="s">
        <v>263</v>
      </c>
      <c r="O732" s="160" t="s">
        <v>2353</v>
      </c>
      <c r="P732" s="161">
        <v>5816548.9100000011</v>
      </c>
      <c r="Q732" s="161">
        <v>0</v>
      </c>
      <c r="R732" s="161">
        <v>0</v>
      </c>
      <c r="S732" s="161">
        <v>5816548.9100000011</v>
      </c>
      <c r="T732" s="161">
        <v>876.21061265685501</v>
      </c>
      <c r="U732" s="161">
        <v>1110.7361824563518</v>
      </c>
      <c r="V732" s="168">
        <v>1110.7361824563518</v>
      </c>
      <c r="W732" s="168">
        <f t="shared" si="128"/>
        <v>1110.7361824563518</v>
      </c>
      <c r="X732" s="168">
        <f t="shared" si="129"/>
        <v>234.52556979949679</v>
      </c>
      <c r="Y732" s="163">
        <v>0</v>
      </c>
      <c r="Z732" s="163">
        <v>0</v>
      </c>
      <c r="AA732" s="163">
        <v>0</v>
      </c>
      <c r="AB732" s="163">
        <v>0</v>
      </c>
      <c r="AC732" s="163">
        <v>0</v>
      </c>
      <c r="AD732" s="163">
        <v>0</v>
      </c>
      <c r="AE732" s="163">
        <v>3</v>
      </c>
      <c r="AF732" s="169">
        <f t="shared" si="132"/>
        <v>1110.7361824563518</v>
      </c>
      <c r="AG732" s="163">
        <v>0</v>
      </c>
      <c r="AH732" s="163">
        <v>0</v>
      </c>
      <c r="AI732" s="163">
        <v>0</v>
      </c>
      <c r="AJ732" s="163">
        <v>0</v>
      </c>
      <c r="AK732" s="163">
        <v>0</v>
      </c>
      <c r="AL732" s="169">
        <v>0</v>
      </c>
      <c r="AM732" s="163">
        <v>0</v>
      </c>
      <c r="AN732" s="163">
        <v>0</v>
      </c>
      <c r="AO732" s="169">
        <v>0</v>
      </c>
      <c r="AP732" s="163">
        <v>0</v>
      </c>
      <c r="AQ732" s="162">
        <v>0</v>
      </c>
      <c r="AR732" s="162">
        <v>0</v>
      </c>
    </row>
    <row r="733" spans="1:44" s="162" customFormat="1" ht="36" customHeight="1" x14ac:dyDescent="0.25">
      <c r="A733" s="162">
        <v>1</v>
      </c>
      <c r="B733" s="165">
        <v>173</v>
      </c>
      <c r="C733" s="155" t="s">
        <v>2015</v>
      </c>
      <c r="D733" s="157">
        <v>1990</v>
      </c>
      <c r="E733" s="157"/>
      <c r="F733" s="166" t="s">
        <v>311</v>
      </c>
      <c r="G733" s="157">
        <v>9</v>
      </c>
      <c r="H733" s="157" t="s">
        <v>2354</v>
      </c>
      <c r="I733" s="158">
        <v>28464.2</v>
      </c>
      <c r="J733" s="158">
        <v>22228.1</v>
      </c>
      <c r="K733" s="158">
        <v>22102.2</v>
      </c>
      <c r="L733" s="167">
        <v>895</v>
      </c>
      <c r="M733" s="157" t="s">
        <v>259</v>
      </c>
      <c r="N733" s="157" t="s">
        <v>263</v>
      </c>
      <c r="O733" s="160" t="s">
        <v>1620</v>
      </c>
      <c r="P733" s="161">
        <v>19211478.82</v>
      </c>
      <c r="Q733" s="161">
        <v>0</v>
      </c>
      <c r="R733" s="161">
        <v>0</v>
      </c>
      <c r="S733" s="161">
        <v>19211478.82</v>
      </c>
      <c r="T733" s="161">
        <v>674.93478896297802</v>
      </c>
      <c r="U733" s="161">
        <v>863.47060518124522</v>
      </c>
      <c r="V733" s="168">
        <v>863.47060518124522</v>
      </c>
      <c r="W733" s="168">
        <f t="shared" si="128"/>
        <v>863.47060518124522</v>
      </c>
      <c r="X733" s="168">
        <f t="shared" si="129"/>
        <v>188.5358162182672</v>
      </c>
      <c r="Y733" s="163">
        <v>0</v>
      </c>
      <c r="Z733" s="163">
        <v>0</v>
      </c>
      <c r="AA733" s="163">
        <v>0</v>
      </c>
      <c r="AB733" s="163">
        <v>0</v>
      </c>
      <c r="AC733" s="163">
        <v>0</v>
      </c>
      <c r="AD733" s="163">
        <v>0</v>
      </c>
      <c r="AE733" s="163">
        <v>10</v>
      </c>
      <c r="AF733" s="169">
        <f t="shared" si="132"/>
        <v>863.47060518124522</v>
      </c>
      <c r="AG733" s="163">
        <v>0</v>
      </c>
      <c r="AH733" s="163">
        <v>0</v>
      </c>
      <c r="AI733" s="163">
        <v>0</v>
      </c>
      <c r="AJ733" s="163">
        <v>0</v>
      </c>
      <c r="AK733" s="163">
        <v>0</v>
      </c>
      <c r="AL733" s="169">
        <v>0</v>
      </c>
      <c r="AM733" s="163">
        <v>0</v>
      </c>
      <c r="AN733" s="163">
        <v>0</v>
      </c>
      <c r="AO733" s="169">
        <v>0</v>
      </c>
      <c r="AP733" s="163">
        <v>0</v>
      </c>
      <c r="AQ733" s="162">
        <v>0</v>
      </c>
      <c r="AR733" s="162">
        <v>0</v>
      </c>
    </row>
    <row r="734" spans="1:44" s="162" customFormat="1" ht="36" customHeight="1" x14ac:dyDescent="0.25">
      <c r="A734" s="162">
        <v>1</v>
      </c>
      <c r="B734" s="165">
        <v>174</v>
      </c>
      <c r="C734" s="155" t="s">
        <v>2239</v>
      </c>
      <c r="D734" s="157">
        <v>1990</v>
      </c>
      <c r="E734" s="157"/>
      <c r="F734" s="166" t="s">
        <v>311</v>
      </c>
      <c r="G734" s="157">
        <v>9</v>
      </c>
      <c r="H734" s="157" t="s">
        <v>296</v>
      </c>
      <c r="I734" s="158">
        <v>4344</v>
      </c>
      <c r="J734" s="158">
        <v>3864.2</v>
      </c>
      <c r="K734" s="158">
        <v>3864.2</v>
      </c>
      <c r="L734" s="167">
        <v>169</v>
      </c>
      <c r="M734" s="157" t="s">
        <v>259</v>
      </c>
      <c r="N734" s="157" t="s">
        <v>263</v>
      </c>
      <c r="O734" s="160" t="s">
        <v>2353</v>
      </c>
      <c r="P734" s="161">
        <v>3988436.53</v>
      </c>
      <c r="Q734" s="161">
        <v>0</v>
      </c>
      <c r="R734" s="161">
        <v>0</v>
      </c>
      <c r="S734" s="161">
        <v>3988436.53</v>
      </c>
      <c r="T734" s="161">
        <v>918.14837246777154</v>
      </c>
      <c r="U734" s="161">
        <v>1131.5837937384899</v>
      </c>
      <c r="V734" s="168">
        <v>1131.5837937384899</v>
      </c>
      <c r="W734" s="168">
        <f t="shared" si="128"/>
        <v>1131.5837937384899</v>
      </c>
      <c r="X734" s="168">
        <f t="shared" si="129"/>
        <v>213.43542127071839</v>
      </c>
      <c r="Y734" s="163">
        <v>0</v>
      </c>
      <c r="Z734" s="163">
        <v>0</v>
      </c>
      <c r="AA734" s="163">
        <v>0</v>
      </c>
      <c r="AB734" s="163">
        <v>0</v>
      </c>
      <c r="AC734" s="163">
        <v>0</v>
      </c>
      <c r="AD734" s="163">
        <v>0</v>
      </c>
      <c r="AE734" s="163">
        <v>2</v>
      </c>
      <c r="AF734" s="169">
        <f t="shared" si="132"/>
        <v>1131.5837937384899</v>
      </c>
      <c r="AG734" s="163">
        <v>0</v>
      </c>
      <c r="AH734" s="163">
        <v>0</v>
      </c>
      <c r="AI734" s="163">
        <v>0</v>
      </c>
      <c r="AJ734" s="163">
        <v>0</v>
      </c>
      <c r="AK734" s="163">
        <v>0</v>
      </c>
      <c r="AL734" s="169">
        <v>0</v>
      </c>
      <c r="AM734" s="163">
        <v>0</v>
      </c>
      <c r="AN734" s="163">
        <v>0</v>
      </c>
      <c r="AO734" s="169">
        <v>0</v>
      </c>
      <c r="AP734" s="163">
        <v>0</v>
      </c>
      <c r="AQ734" s="162">
        <v>0</v>
      </c>
      <c r="AR734" s="162">
        <v>0</v>
      </c>
    </row>
    <row r="735" spans="1:44" s="162" customFormat="1" ht="36" customHeight="1" x14ac:dyDescent="0.25">
      <c r="A735" s="162">
        <v>1</v>
      </c>
      <c r="B735" s="165">
        <v>175</v>
      </c>
      <c r="C735" s="155" t="s">
        <v>2240</v>
      </c>
      <c r="D735" s="157">
        <v>1989</v>
      </c>
      <c r="E735" s="157"/>
      <c r="F735" s="166" t="s">
        <v>311</v>
      </c>
      <c r="G735" s="157">
        <v>9</v>
      </c>
      <c r="H735" s="157" t="s">
        <v>296</v>
      </c>
      <c r="I735" s="158">
        <v>4374.3</v>
      </c>
      <c r="J735" s="158">
        <v>3893.6</v>
      </c>
      <c r="K735" s="158">
        <v>3893.6</v>
      </c>
      <c r="L735" s="167">
        <v>153</v>
      </c>
      <c r="M735" s="157" t="s">
        <v>259</v>
      </c>
      <c r="N735" s="157" t="s">
        <v>263</v>
      </c>
      <c r="O735" s="160" t="s">
        <v>2353</v>
      </c>
      <c r="P735" s="161">
        <v>3976263.92</v>
      </c>
      <c r="Q735" s="161">
        <v>0</v>
      </c>
      <c r="R735" s="161">
        <v>0</v>
      </c>
      <c r="S735" s="161">
        <v>3976263.92</v>
      </c>
      <c r="T735" s="161">
        <v>909.00576549390757</v>
      </c>
      <c r="U735" s="161">
        <v>1123.7455135678852</v>
      </c>
      <c r="V735" s="168">
        <v>1123.7455135678852</v>
      </c>
      <c r="W735" s="168">
        <f t="shared" si="128"/>
        <v>1123.7455135678852</v>
      </c>
      <c r="X735" s="168">
        <f t="shared" si="129"/>
        <v>214.73974807397758</v>
      </c>
      <c r="Y735" s="163">
        <v>0</v>
      </c>
      <c r="Z735" s="163">
        <v>0</v>
      </c>
      <c r="AA735" s="163">
        <v>0</v>
      </c>
      <c r="AB735" s="163">
        <v>0</v>
      </c>
      <c r="AC735" s="163">
        <v>0</v>
      </c>
      <c r="AD735" s="163">
        <v>0</v>
      </c>
      <c r="AE735" s="163">
        <v>2</v>
      </c>
      <c r="AF735" s="169">
        <f t="shared" si="132"/>
        <v>1123.7455135678852</v>
      </c>
      <c r="AG735" s="163">
        <v>0</v>
      </c>
      <c r="AH735" s="163">
        <v>0</v>
      </c>
      <c r="AI735" s="163">
        <v>0</v>
      </c>
      <c r="AJ735" s="163">
        <v>0</v>
      </c>
      <c r="AK735" s="163">
        <v>0</v>
      </c>
      <c r="AL735" s="169">
        <v>0</v>
      </c>
      <c r="AM735" s="163">
        <v>0</v>
      </c>
      <c r="AN735" s="163">
        <v>0</v>
      </c>
      <c r="AO735" s="169">
        <v>0</v>
      </c>
      <c r="AP735" s="163">
        <v>0</v>
      </c>
      <c r="AQ735" s="162">
        <v>0</v>
      </c>
      <c r="AR735" s="162">
        <v>0</v>
      </c>
    </row>
    <row r="736" spans="1:44" s="162" customFormat="1" ht="36" customHeight="1" x14ac:dyDescent="0.25">
      <c r="A736" s="162">
        <v>1</v>
      </c>
      <c r="B736" s="165">
        <v>176</v>
      </c>
      <c r="C736" s="155" t="s">
        <v>2241</v>
      </c>
      <c r="D736" s="157">
        <v>1988</v>
      </c>
      <c r="E736" s="157"/>
      <c r="F736" s="166" t="s">
        <v>311</v>
      </c>
      <c r="G736" s="157">
        <v>9</v>
      </c>
      <c r="H736" s="157" t="s">
        <v>296</v>
      </c>
      <c r="I736" s="158">
        <v>4376.2</v>
      </c>
      <c r="J736" s="158">
        <v>4376.2</v>
      </c>
      <c r="K736" s="158">
        <v>2308.1999999999998</v>
      </c>
      <c r="L736" s="167">
        <v>146</v>
      </c>
      <c r="M736" s="157" t="s">
        <v>259</v>
      </c>
      <c r="N736" s="157" t="s">
        <v>263</v>
      </c>
      <c r="O736" s="160" t="s">
        <v>2352</v>
      </c>
      <c r="P736" s="161">
        <v>3976444.9499999997</v>
      </c>
      <c r="Q736" s="161">
        <v>0</v>
      </c>
      <c r="R736" s="161">
        <v>0</v>
      </c>
      <c r="S736" s="161">
        <v>3976444.9499999997</v>
      </c>
      <c r="T736" s="161">
        <v>908.65247246469539</v>
      </c>
      <c r="U736" s="161">
        <v>1123.2576207668753</v>
      </c>
      <c r="V736" s="168">
        <v>1123.2576207668753</v>
      </c>
      <c r="W736" s="168">
        <f t="shared" si="128"/>
        <v>1123.2576207668753</v>
      </c>
      <c r="X736" s="168">
        <f t="shared" si="129"/>
        <v>214.60514830217994</v>
      </c>
      <c r="Y736" s="163">
        <v>0</v>
      </c>
      <c r="Z736" s="163">
        <v>0</v>
      </c>
      <c r="AA736" s="163">
        <v>0</v>
      </c>
      <c r="AB736" s="163">
        <v>0</v>
      </c>
      <c r="AC736" s="163">
        <v>0</v>
      </c>
      <c r="AD736" s="163">
        <v>0</v>
      </c>
      <c r="AE736" s="163">
        <v>2</v>
      </c>
      <c r="AF736" s="169">
        <f t="shared" si="132"/>
        <v>1123.2576207668753</v>
      </c>
      <c r="AG736" s="163">
        <v>0</v>
      </c>
      <c r="AH736" s="163">
        <v>0</v>
      </c>
      <c r="AI736" s="163">
        <v>0</v>
      </c>
      <c r="AJ736" s="163">
        <v>0</v>
      </c>
      <c r="AK736" s="163">
        <v>0</v>
      </c>
      <c r="AL736" s="169">
        <v>0</v>
      </c>
      <c r="AM736" s="163">
        <v>0</v>
      </c>
      <c r="AN736" s="163">
        <v>0</v>
      </c>
      <c r="AO736" s="169">
        <v>0</v>
      </c>
      <c r="AP736" s="163">
        <v>0</v>
      </c>
      <c r="AQ736" s="162">
        <v>0</v>
      </c>
      <c r="AR736" s="162">
        <v>0</v>
      </c>
    </row>
    <row r="737" spans="1:44" s="162" customFormat="1" ht="36" customHeight="1" x14ac:dyDescent="0.25">
      <c r="A737" s="162">
        <v>1</v>
      </c>
      <c r="B737" s="165">
        <v>177</v>
      </c>
      <c r="C737" s="155" t="s">
        <v>2242</v>
      </c>
      <c r="D737" s="157">
        <v>1987</v>
      </c>
      <c r="E737" s="157"/>
      <c r="F737" s="166" t="s">
        <v>311</v>
      </c>
      <c r="G737" s="157">
        <v>9</v>
      </c>
      <c r="H737" s="157" t="s">
        <v>301</v>
      </c>
      <c r="I737" s="158">
        <v>7835.6</v>
      </c>
      <c r="J737" s="158">
        <v>7835.6</v>
      </c>
      <c r="K737" s="158">
        <v>4668.3</v>
      </c>
      <c r="L737" s="167">
        <v>336</v>
      </c>
      <c r="M737" s="157" t="s">
        <v>259</v>
      </c>
      <c r="N737" s="157" t="s">
        <v>263</v>
      </c>
      <c r="O737" s="160" t="s">
        <v>2352</v>
      </c>
      <c r="P737" s="161">
        <v>7861702.6099999994</v>
      </c>
      <c r="Q737" s="161">
        <v>0</v>
      </c>
      <c r="R737" s="161">
        <v>0</v>
      </c>
      <c r="S737" s="161">
        <v>7861702.6099999994</v>
      </c>
      <c r="T737" s="161">
        <v>1003.3312841390575</v>
      </c>
      <c r="U737" s="161">
        <v>1254.6837510847924</v>
      </c>
      <c r="V737" s="168">
        <v>1254.6837510847924</v>
      </c>
      <c r="W737" s="168">
        <f t="shared" si="128"/>
        <v>1254.6837510847924</v>
      </c>
      <c r="X737" s="168">
        <f t="shared" si="129"/>
        <v>251.35246694573493</v>
      </c>
      <c r="Y737" s="163">
        <v>0</v>
      </c>
      <c r="Z737" s="163">
        <v>0</v>
      </c>
      <c r="AA737" s="163">
        <v>0</v>
      </c>
      <c r="AB737" s="163">
        <v>0</v>
      </c>
      <c r="AC737" s="163">
        <v>0</v>
      </c>
      <c r="AD737" s="163">
        <v>0</v>
      </c>
      <c r="AE737" s="163">
        <v>4</v>
      </c>
      <c r="AF737" s="169">
        <f t="shared" si="132"/>
        <v>1254.6837510847924</v>
      </c>
      <c r="AG737" s="163">
        <v>0</v>
      </c>
      <c r="AH737" s="163">
        <v>0</v>
      </c>
      <c r="AI737" s="163">
        <v>0</v>
      </c>
      <c r="AJ737" s="163">
        <v>0</v>
      </c>
      <c r="AK737" s="163">
        <v>0</v>
      </c>
      <c r="AL737" s="169">
        <v>0</v>
      </c>
      <c r="AM737" s="163">
        <v>0</v>
      </c>
      <c r="AN737" s="163">
        <v>0</v>
      </c>
      <c r="AO737" s="169">
        <v>0</v>
      </c>
      <c r="AP737" s="163">
        <v>0</v>
      </c>
      <c r="AQ737" s="162">
        <v>0</v>
      </c>
      <c r="AR737" s="162">
        <v>0</v>
      </c>
    </row>
    <row r="738" spans="1:44" s="162" customFormat="1" ht="36" customHeight="1" x14ac:dyDescent="0.25">
      <c r="A738" s="162">
        <v>1</v>
      </c>
      <c r="B738" s="165">
        <v>178</v>
      </c>
      <c r="C738" s="155" t="s">
        <v>2243</v>
      </c>
      <c r="D738" s="157">
        <v>1988</v>
      </c>
      <c r="E738" s="157"/>
      <c r="F738" s="166" t="s">
        <v>311</v>
      </c>
      <c r="G738" s="157">
        <v>9</v>
      </c>
      <c r="H738" s="157" t="s">
        <v>296</v>
      </c>
      <c r="I738" s="158">
        <v>3934.5</v>
      </c>
      <c r="J738" s="158">
        <v>3934.5</v>
      </c>
      <c r="K738" s="158">
        <v>2323.1</v>
      </c>
      <c r="L738" s="167">
        <v>164</v>
      </c>
      <c r="M738" s="157" t="s">
        <v>259</v>
      </c>
      <c r="N738" s="157" t="s">
        <v>263</v>
      </c>
      <c r="O738" s="160" t="s">
        <v>2352</v>
      </c>
      <c r="P738" s="161">
        <v>3977384.8499999996</v>
      </c>
      <c r="Q738" s="161">
        <v>0</v>
      </c>
      <c r="R738" s="161">
        <v>0</v>
      </c>
      <c r="S738" s="161">
        <v>3977384.8499999996</v>
      </c>
      <c r="T738" s="161">
        <v>1010.8996950057185</v>
      </c>
      <c r="U738" s="161">
        <v>1249.3582411996442</v>
      </c>
      <c r="V738" s="168">
        <v>1249.3582411996442</v>
      </c>
      <c r="W738" s="168">
        <f t="shared" si="128"/>
        <v>1249.3582411996442</v>
      </c>
      <c r="X738" s="168">
        <f t="shared" si="129"/>
        <v>238.45854619392571</v>
      </c>
      <c r="Y738" s="163">
        <v>0</v>
      </c>
      <c r="Z738" s="163">
        <v>0</v>
      </c>
      <c r="AA738" s="163">
        <v>0</v>
      </c>
      <c r="AB738" s="163">
        <v>0</v>
      </c>
      <c r="AC738" s="163">
        <v>0</v>
      </c>
      <c r="AD738" s="163">
        <v>0</v>
      </c>
      <c r="AE738" s="163">
        <v>2</v>
      </c>
      <c r="AF738" s="169">
        <f t="shared" si="132"/>
        <v>1249.3582411996442</v>
      </c>
      <c r="AG738" s="163">
        <v>0</v>
      </c>
      <c r="AH738" s="163">
        <v>0</v>
      </c>
      <c r="AI738" s="163">
        <v>0</v>
      </c>
      <c r="AJ738" s="163">
        <v>0</v>
      </c>
      <c r="AK738" s="163">
        <v>0</v>
      </c>
      <c r="AL738" s="169">
        <v>0</v>
      </c>
      <c r="AM738" s="163">
        <v>0</v>
      </c>
      <c r="AN738" s="163">
        <v>0</v>
      </c>
      <c r="AO738" s="169">
        <v>0</v>
      </c>
      <c r="AP738" s="163">
        <v>0</v>
      </c>
      <c r="AQ738" s="162">
        <v>0</v>
      </c>
      <c r="AR738" s="162">
        <v>0</v>
      </c>
    </row>
    <row r="739" spans="1:44" s="162" customFormat="1" ht="36" customHeight="1" x14ac:dyDescent="0.25">
      <c r="A739" s="162">
        <v>1</v>
      </c>
      <c r="B739" s="165">
        <v>179</v>
      </c>
      <c r="C739" s="155" t="s">
        <v>2549</v>
      </c>
      <c r="D739" s="157">
        <v>1994</v>
      </c>
      <c r="E739" s="157"/>
      <c r="F739" s="166" t="s">
        <v>311</v>
      </c>
      <c r="G739" s="157" t="s">
        <v>350</v>
      </c>
      <c r="H739" s="157" t="s">
        <v>305</v>
      </c>
      <c r="I739" s="158">
        <v>7509.8</v>
      </c>
      <c r="J739" s="158">
        <v>7509.8</v>
      </c>
      <c r="K739" s="158">
        <v>5873.7</v>
      </c>
      <c r="L739" s="167" t="s">
        <v>2591</v>
      </c>
      <c r="M739" s="157" t="s">
        <v>259</v>
      </c>
      <c r="N739" s="157" t="s">
        <v>263</v>
      </c>
      <c r="O739" s="160" t="s">
        <v>2359</v>
      </c>
      <c r="P739" s="161">
        <v>5413919.8899999997</v>
      </c>
      <c r="Q739" s="161">
        <v>3159120</v>
      </c>
      <c r="R739" s="161">
        <v>0</v>
      </c>
      <c r="S739" s="161">
        <v>2254799.8899999997</v>
      </c>
      <c r="T739" s="161">
        <v>720.91399105169239</v>
      </c>
      <c r="U739" s="161">
        <v>981.83706623345495</v>
      </c>
      <c r="V739" s="168">
        <v>981.83706623345495</v>
      </c>
      <c r="W739" s="168">
        <f t="shared" si="128"/>
        <v>981.83706623345495</v>
      </c>
      <c r="X739" s="168">
        <f t="shared" si="129"/>
        <v>260.92307518176256</v>
      </c>
      <c r="Y739" s="163">
        <v>0</v>
      </c>
      <c r="Z739" s="163">
        <v>0</v>
      </c>
      <c r="AA739" s="163">
        <v>0</v>
      </c>
      <c r="AB739" s="163">
        <v>0</v>
      </c>
      <c r="AC739" s="163">
        <v>0</v>
      </c>
      <c r="AD739" s="163">
        <v>0</v>
      </c>
      <c r="AE739" s="163">
        <v>3</v>
      </c>
      <c r="AF739" s="169">
        <f t="shared" si="132"/>
        <v>981.83706623345495</v>
      </c>
      <c r="AG739" s="163">
        <v>0</v>
      </c>
      <c r="AH739" s="163">
        <v>0</v>
      </c>
      <c r="AI739" s="163">
        <v>0</v>
      </c>
      <c r="AJ739" s="163">
        <v>0</v>
      </c>
      <c r="AK739" s="163">
        <v>0</v>
      </c>
      <c r="AL739" s="169">
        <v>0</v>
      </c>
      <c r="AM739" s="163">
        <v>0</v>
      </c>
      <c r="AN739" s="163">
        <v>0</v>
      </c>
      <c r="AO739" s="169">
        <v>0</v>
      </c>
      <c r="AP739" s="163">
        <v>0</v>
      </c>
      <c r="AQ739" s="162">
        <v>0</v>
      </c>
      <c r="AR739" s="162">
        <v>0</v>
      </c>
    </row>
    <row r="740" spans="1:44" s="162" customFormat="1" ht="36" customHeight="1" x14ac:dyDescent="0.25">
      <c r="A740" s="162">
        <v>1</v>
      </c>
      <c r="B740" s="165">
        <v>180</v>
      </c>
      <c r="C740" s="155" t="s">
        <v>2550</v>
      </c>
      <c r="D740" s="157">
        <v>1995</v>
      </c>
      <c r="E740" s="157"/>
      <c r="F740" s="166" t="s">
        <v>311</v>
      </c>
      <c r="G740" s="157" t="s">
        <v>350</v>
      </c>
      <c r="H740" s="157" t="s">
        <v>296</v>
      </c>
      <c r="I740" s="158">
        <v>4981.6000000000004</v>
      </c>
      <c r="J740" s="158">
        <v>4981.6000000000004</v>
      </c>
      <c r="K740" s="158">
        <v>3855.3</v>
      </c>
      <c r="L740" s="167" t="s">
        <v>2592</v>
      </c>
      <c r="M740" s="157" t="s">
        <v>259</v>
      </c>
      <c r="N740" s="157" t="s">
        <v>263</v>
      </c>
      <c r="O740" s="160" t="s">
        <v>2359</v>
      </c>
      <c r="P740" s="161">
        <v>3599122.37</v>
      </c>
      <c r="Q740" s="161">
        <v>2106080</v>
      </c>
      <c r="R740" s="161">
        <v>0</v>
      </c>
      <c r="S740" s="161">
        <v>1493042.37</v>
      </c>
      <c r="T740" s="161">
        <v>722.4832122209732</v>
      </c>
      <c r="U740" s="161">
        <v>986.7512445800545</v>
      </c>
      <c r="V740" s="168">
        <v>986.7512445800545</v>
      </c>
      <c r="W740" s="168">
        <f t="shared" si="128"/>
        <v>986.7512445800545</v>
      </c>
      <c r="X740" s="168">
        <f t="shared" si="129"/>
        <v>264.2680323590813</v>
      </c>
      <c r="Y740" s="163">
        <v>0</v>
      </c>
      <c r="Z740" s="163">
        <v>0</v>
      </c>
      <c r="AA740" s="163">
        <v>0</v>
      </c>
      <c r="AB740" s="163">
        <v>0</v>
      </c>
      <c r="AC740" s="163">
        <v>0</v>
      </c>
      <c r="AD740" s="163">
        <v>0</v>
      </c>
      <c r="AE740" s="163">
        <v>2</v>
      </c>
      <c r="AF740" s="169">
        <f t="shared" si="132"/>
        <v>986.7512445800545</v>
      </c>
      <c r="AG740" s="163">
        <v>0</v>
      </c>
      <c r="AH740" s="163">
        <v>0</v>
      </c>
      <c r="AI740" s="163">
        <v>0</v>
      </c>
      <c r="AJ740" s="163">
        <v>0</v>
      </c>
      <c r="AK740" s="163">
        <v>0</v>
      </c>
      <c r="AL740" s="169">
        <v>0</v>
      </c>
      <c r="AM740" s="163">
        <v>0</v>
      </c>
      <c r="AN740" s="163">
        <v>0</v>
      </c>
      <c r="AO740" s="169">
        <v>0</v>
      </c>
      <c r="AP740" s="163">
        <v>0</v>
      </c>
      <c r="AQ740" s="162">
        <v>0</v>
      </c>
      <c r="AR740" s="162">
        <v>0</v>
      </c>
    </row>
    <row r="741" spans="1:44" s="162" customFormat="1" ht="36" customHeight="1" x14ac:dyDescent="0.25">
      <c r="A741" s="162">
        <v>1</v>
      </c>
      <c r="B741" s="165">
        <v>181</v>
      </c>
      <c r="C741" s="155" t="s">
        <v>2551</v>
      </c>
      <c r="D741" s="157">
        <v>1994</v>
      </c>
      <c r="E741" s="157"/>
      <c r="F741" s="166" t="s">
        <v>311</v>
      </c>
      <c r="G741" s="157" t="s">
        <v>350</v>
      </c>
      <c r="H741" s="157" t="s">
        <v>296</v>
      </c>
      <c r="I741" s="158">
        <v>4945.1000000000004</v>
      </c>
      <c r="J741" s="158">
        <v>4945.1000000000004</v>
      </c>
      <c r="K741" s="158">
        <v>3847</v>
      </c>
      <c r="L741" s="167" t="s">
        <v>2593</v>
      </c>
      <c r="M741" s="157" t="s">
        <v>259</v>
      </c>
      <c r="N741" s="157" t="s">
        <v>263</v>
      </c>
      <c r="O741" s="160" t="s">
        <v>2359</v>
      </c>
      <c r="P741" s="161">
        <v>3598898.38</v>
      </c>
      <c r="Q741" s="161">
        <v>2106080</v>
      </c>
      <c r="R741" s="161">
        <v>0</v>
      </c>
      <c r="S741" s="161">
        <v>1492818.38</v>
      </c>
      <c r="T741" s="161">
        <v>727.77059715678138</v>
      </c>
      <c r="U741" s="161">
        <v>994.03449879678863</v>
      </c>
      <c r="V741" s="168">
        <v>994.03449879678863</v>
      </c>
      <c r="W741" s="168">
        <f t="shared" si="128"/>
        <v>994.03449879678863</v>
      </c>
      <c r="X741" s="168">
        <f t="shared" si="129"/>
        <v>266.26390164000725</v>
      </c>
      <c r="Y741" s="163">
        <v>0</v>
      </c>
      <c r="Z741" s="163">
        <v>0</v>
      </c>
      <c r="AA741" s="163">
        <v>0</v>
      </c>
      <c r="AB741" s="163">
        <v>0</v>
      </c>
      <c r="AC741" s="163">
        <v>0</v>
      </c>
      <c r="AD741" s="163">
        <v>0</v>
      </c>
      <c r="AE741" s="163">
        <v>2</v>
      </c>
      <c r="AF741" s="169">
        <f t="shared" si="132"/>
        <v>994.03449879678863</v>
      </c>
      <c r="AG741" s="163">
        <v>0</v>
      </c>
      <c r="AH741" s="163">
        <v>0</v>
      </c>
      <c r="AI741" s="163">
        <v>0</v>
      </c>
      <c r="AJ741" s="163">
        <v>0</v>
      </c>
      <c r="AK741" s="163">
        <v>0</v>
      </c>
      <c r="AL741" s="169">
        <v>0</v>
      </c>
      <c r="AM741" s="163">
        <v>0</v>
      </c>
      <c r="AN741" s="163">
        <v>0</v>
      </c>
      <c r="AO741" s="169">
        <v>0</v>
      </c>
      <c r="AP741" s="163">
        <v>0</v>
      </c>
      <c r="AQ741" s="162">
        <v>0</v>
      </c>
      <c r="AR741" s="162">
        <v>0</v>
      </c>
    </row>
    <row r="742" spans="1:44" s="162" customFormat="1" ht="36" customHeight="1" x14ac:dyDescent="0.25">
      <c r="A742" s="162">
        <v>1</v>
      </c>
      <c r="B742" s="165">
        <v>182</v>
      </c>
      <c r="C742" s="155" t="s">
        <v>2552</v>
      </c>
      <c r="D742" s="157">
        <v>1989</v>
      </c>
      <c r="E742" s="157"/>
      <c r="F742" s="166" t="s">
        <v>311</v>
      </c>
      <c r="G742" s="157" t="s">
        <v>350</v>
      </c>
      <c r="H742" s="157">
        <v>12</v>
      </c>
      <c r="I742" s="158">
        <v>33058.300000000003</v>
      </c>
      <c r="J742" s="158">
        <v>32003.25</v>
      </c>
      <c r="K742" s="158">
        <v>22816.2</v>
      </c>
      <c r="L742" s="167" t="s">
        <v>2594</v>
      </c>
      <c r="M742" s="157" t="s">
        <v>259</v>
      </c>
      <c r="N742" s="157" t="s">
        <v>263</v>
      </c>
      <c r="O742" s="160" t="s">
        <v>2595</v>
      </c>
      <c r="P742" s="161">
        <v>16183000.74</v>
      </c>
      <c r="Q742" s="161">
        <v>9509680</v>
      </c>
      <c r="R742" s="161">
        <v>0</v>
      </c>
      <c r="S742" s="161">
        <v>6673320.7400000002</v>
      </c>
      <c r="T742" s="161">
        <v>489.52912702710057</v>
      </c>
      <c r="U742" s="161">
        <v>669.12696660142831</v>
      </c>
      <c r="V742" s="168">
        <v>669.12696660142831</v>
      </c>
      <c r="W742" s="168">
        <f t="shared" si="128"/>
        <v>669.12696660142831</v>
      </c>
      <c r="X742" s="168">
        <f t="shared" si="129"/>
        <v>179.59783957432774</v>
      </c>
      <c r="Y742" s="163">
        <v>0</v>
      </c>
      <c r="Z742" s="163">
        <v>0</v>
      </c>
      <c r="AA742" s="163">
        <v>0</v>
      </c>
      <c r="AB742" s="163">
        <v>0</v>
      </c>
      <c r="AC742" s="163">
        <v>0</v>
      </c>
      <c r="AD742" s="163">
        <v>0</v>
      </c>
      <c r="AE742" s="163">
        <v>9</v>
      </c>
      <c r="AF742" s="169">
        <f t="shared" si="132"/>
        <v>669.12696660142831</v>
      </c>
      <c r="AG742" s="163">
        <v>0</v>
      </c>
      <c r="AH742" s="163">
        <v>0</v>
      </c>
      <c r="AI742" s="163">
        <v>0</v>
      </c>
      <c r="AJ742" s="163">
        <v>0</v>
      </c>
      <c r="AK742" s="163">
        <v>0</v>
      </c>
      <c r="AL742" s="169">
        <v>0</v>
      </c>
      <c r="AM742" s="163">
        <v>0</v>
      </c>
      <c r="AN742" s="163">
        <v>0</v>
      </c>
      <c r="AO742" s="169">
        <v>0</v>
      </c>
      <c r="AP742" s="163">
        <v>0</v>
      </c>
      <c r="AQ742" s="162">
        <v>0</v>
      </c>
      <c r="AR742" s="162">
        <v>0</v>
      </c>
    </row>
    <row r="743" spans="1:44" s="162" customFormat="1" ht="36" customHeight="1" x14ac:dyDescent="0.25">
      <c r="A743" s="162">
        <v>1</v>
      </c>
      <c r="B743" s="165">
        <v>183</v>
      </c>
      <c r="C743" s="155" t="s">
        <v>2553</v>
      </c>
      <c r="D743" s="157">
        <v>1991</v>
      </c>
      <c r="E743" s="157"/>
      <c r="F743" s="166" t="s">
        <v>311</v>
      </c>
      <c r="G743" s="157" t="s">
        <v>350</v>
      </c>
      <c r="H743" s="157" t="s">
        <v>305</v>
      </c>
      <c r="I743" s="158">
        <v>7550.6</v>
      </c>
      <c r="J743" s="158">
        <v>7550.6</v>
      </c>
      <c r="K743" s="158">
        <v>5871.8</v>
      </c>
      <c r="L743" s="167" t="s">
        <v>2596</v>
      </c>
      <c r="M743" s="157" t="s">
        <v>259</v>
      </c>
      <c r="N743" s="157" t="s">
        <v>263</v>
      </c>
      <c r="O743" s="160" t="s">
        <v>2359</v>
      </c>
      <c r="P743" s="161">
        <v>5416504.8599999994</v>
      </c>
      <c r="Q743" s="161">
        <v>3159120</v>
      </c>
      <c r="R743" s="161">
        <v>0</v>
      </c>
      <c r="S743" s="161">
        <v>2257384.8599999994</v>
      </c>
      <c r="T743" s="161">
        <v>717.3608534421104</v>
      </c>
      <c r="U743" s="161">
        <v>976.53166635764046</v>
      </c>
      <c r="V743" s="168">
        <v>976.53166635764046</v>
      </c>
      <c r="W743" s="168">
        <f t="shared" si="128"/>
        <v>976.53166635764046</v>
      </c>
      <c r="X743" s="168">
        <f t="shared" si="129"/>
        <v>259.17081291553006</v>
      </c>
      <c r="Y743" s="163">
        <v>0</v>
      </c>
      <c r="Z743" s="163">
        <v>0</v>
      </c>
      <c r="AA743" s="163">
        <v>0</v>
      </c>
      <c r="AB743" s="163">
        <v>0</v>
      </c>
      <c r="AC743" s="163">
        <v>0</v>
      </c>
      <c r="AD743" s="163">
        <v>0</v>
      </c>
      <c r="AE743" s="163">
        <v>3</v>
      </c>
      <c r="AF743" s="169">
        <f t="shared" si="132"/>
        <v>976.53166635764046</v>
      </c>
      <c r="AG743" s="163">
        <v>0</v>
      </c>
      <c r="AH743" s="163">
        <v>0</v>
      </c>
      <c r="AI743" s="163">
        <v>0</v>
      </c>
      <c r="AJ743" s="163">
        <v>0</v>
      </c>
      <c r="AK743" s="163">
        <v>0</v>
      </c>
      <c r="AL743" s="169">
        <v>0</v>
      </c>
      <c r="AM743" s="163">
        <v>0</v>
      </c>
      <c r="AN743" s="163">
        <v>0</v>
      </c>
      <c r="AO743" s="169">
        <v>0</v>
      </c>
      <c r="AP743" s="163">
        <v>0</v>
      </c>
      <c r="AQ743" s="162">
        <v>0</v>
      </c>
      <c r="AR743" s="162">
        <v>0</v>
      </c>
    </row>
    <row r="744" spans="1:44" s="162" customFormat="1" ht="36" customHeight="1" x14ac:dyDescent="0.25">
      <c r="A744" s="162">
        <v>1</v>
      </c>
      <c r="B744" s="165">
        <v>184</v>
      </c>
      <c r="C744" s="155" t="s">
        <v>2554</v>
      </c>
      <c r="D744" s="157">
        <v>1984</v>
      </c>
      <c r="E744" s="157"/>
      <c r="F744" s="166" t="s">
        <v>311</v>
      </c>
      <c r="G744" s="157" t="s">
        <v>350</v>
      </c>
      <c r="H744" s="157" t="s">
        <v>305</v>
      </c>
      <c r="I744" s="158">
        <v>8008.7</v>
      </c>
      <c r="J744" s="158">
        <v>8008.3</v>
      </c>
      <c r="K744" s="158">
        <v>6267.8</v>
      </c>
      <c r="L744" s="167" t="s">
        <v>2597</v>
      </c>
      <c r="M744" s="157" t="s">
        <v>259</v>
      </c>
      <c r="N744" s="157" t="s">
        <v>263</v>
      </c>
      <c r="O744" s="160" t="s">
        <v>2359</v>
      </c>
      <c r="P744" s="161">
        <v>5554618.6500000004</v>
      </c>
      <c r="Q744" s="161">
        <v>3207600</v>
      </c>
      <c r="R744" s="161">
        <v>0</v>
      </c>
      <c r="S744" s="161">
        <v>2347018.6500000004</v>
      </c>
      <c r="T744" s="161">
        <v>693.57307053579234</v>
      </c>
      <c r="U744" s="161">
        <v>920.67376727808505</v>
      </c>
      <c r="V744" s="168">
        <v>920.67376727808505</v>
      </c>
      <c r="W744" s="168">
        <f t="shared" si="128"/>
        <v>920.67376727808505</v>
      </c>
      <c r="X744" s="168">
        <f t="shared" si="129"/>
        <v>227.10069674229271</v>
      </c>
      <c r="Y744" s="163">
        <v>0</v>
      </c>
      <c r="Z744" s="163">
        <v>0</v>
      </c>
      <c r="AA744" s="163">
        <v>0</v>
      </c>
      <c r="AB744" s="163">
        <v>0</v>
      </c>
      <c r="AC744" s="163">
        <v>0</v>
      </c>
      <c r="AD744" s="163">
        <v>0</v>
      </c>
      <c r="AE744" s="163">
        <v>3</v>
      </c>
      <c r="AF744" s="169">
        <f t="shared" si="132"/>
        <v>920.67376727808505</v>
      </c>
      <c r="AG744" s="163">
        <v>0</v>
      </c>
      <c r="AH744" s="163">
        <v>0</v>
      </c>
      <c r="AI744" s="163">
        <v>0</v>
      </c>
      <c r="AJ744" s="163">
        <v>0</v>
      </c>
      <c r="AK744" s="163">
        <v>0</v>
      </c>
      <c r="AL744" s="169">
        <v>0</v>
      </c>
      <c r="AM744" s="163">
        <v>0</v>
      </c>
      <c r="AN744" s="163">
        <v>0</v>
      </c>
      <c r="AO744" s="169">
        <v>0</v>
      </c>
      <c r="AP744" s="163">
        <v>0</v>
      </c>
      <c r="AQ744" s="162">
        <v>0</v>
      </c>
      <c r="AR744" s="162">
        <v>0</v>
      </c>
    </row>
    <row r="745" spans="1:44" s="162" customFormat="1" ht="36" customHeight="1" x14ac:dyDescent="0.25">
      <c r="A745" s="162">
        <v>1</v>
      </c>
      <c r="B745" s="165">
        <v>185</v>
      </c>
      <c r="C745" s="155" t="s">
        <v>2555</v>
      </c>
      <c r="D745" s="157">
        <v>1983</v>
      </c>
      <c r="E745" s="157"/>
      <c r="F745" s="166" t="s">
        <v>311</v>
      </c>
      <c r="G745" s="157" t="s">
        <v>350</v>
      </c>
      <c r="H745" s="157" t="s">
        <v>301</v>
      </c>
      <c r="I745" s="158">
        <v>9628.9</v>
      </c>
      <c r="J745" s="158">
        <v>9628.9</v>
      </c>
      <c r="K745" s="158">
        <v>7113.7</v>
      </c>
      <c r="L745" s="167" t="s">
        <v>2598</v>
      </c>
      <c r="M745" s="157" t="s">
        <v>259</v>
      </c>
      <c r="N745" s="157" t="s">
        <v>263</v>
      </c>
      <c r="O745" s="160" t="s">
        <v>2599</v>
      </c>
      <c r="P745" s="161">
        <v>5600604.120000001</v>
      </c>
      <c r="Q745" s="161">
        <v>3207600</v>
      </c>
      <c r="R745" s="161">
        <v>0</v>
      </c>
      <c r="S745" s="161">
        <v>2393004.120000001</v>
      </c>
      <c r="T745" s="161">
        <v>581.64526789145191</v>
      </c>
      <c r="U745" s="161">
        <v>765.75725160714103</v>
      </c>
      <c r="V745" s="168">
        <v>765.75725160714103</v>
      </c>
      <c r="W745" s="168">
        <f t="shared" si="128"/>
        <v>765.75725160714103</v>
      </c>
      <c r="X745" s="168">
        <f t="shared" si="129"/>
        <v>184.11198371568912</v>
      </c>
      <c r="Y745" s="163">
        <v>0</v>
      </c>
      <c r="Z745" s="163">
        <v>0</v>
      </c>
      <c r="AA745" s="163">
        <v>0</v>
      </c>
      <c r="AB745" s="163">
        <v>0</v>
      </c>
      <c r="AC745" s="163">
        <v>0</v>
      </c>
      <c r="AD745" s="163">
        <v>0</v>
      </c>
      <c r="AE745" s="163">
        <v>3</v>
      </c>
      <c r="AF745" s="169">
        <f t="shared" si="132"/>
        <v>765.75725160714103</v>
      </c>
      <c r="AG745" s="163">
        <v>0</v>
      </c>
      <c r="AH745" s="163">
        <v>0</v>
      </c>
      <c r="AI745" s="163">
        <v>0</v>
      </c>
      <c r="AJ745" s="163">
        <v>0</v>
      </c>
      <c r="AK745" s="163">
        <v>0</v>
      </c>
      <c r="AL745" s="169">
        <v>0</v>
      </c>
      <c r="AM745" s="163">
        <v>0</v>
      </c>
      <c r="AN745" s="163">
        <v>0</v>
      </c>
      <c r="AO745" s="169">
        <v>0</v>
      </c>
      <c r="AP745" s="163">
        <v>0</v>
      </c>
      <c r="AQ745" s="162">
        <v>0</v>
      </c>
      <c r="AR745" s="162">
        <v>0</v>
      </c>
    </row>
    <row r="746" spans="1:44" s="162" customFormat="1" ht="36" customHeight="1" x14ac:dyDescent="0.25">
      <c r="A746" s="162">
        <v>1</v>
      </c>
      <c r="B746" s="165">
        <v>186</v>
      </c>
      <c r="C746" s="155" t="s">
        <v>2556</v>
      </c>
      <c r="D746" s="157">
        <v>1982</v>
      </c>
      <c r="E746" s="157"/>
      <c r="F746" s="166" t="s">
        <v>311</v>
      </c>
      <c r="G746" s="157" t="s">
        <v>350</v>
      </c>
      <c r="H746" s="157" t="s">
        <v>301</v>
      </c>
      <c r="I746" s="158">
        <v>9581.2999999999993</v>
      </c>
      <c r="J746" s="158">
        <v>9581.2999999999993</v>
      </c>
      <c r="K746" s="158">
        <v>7107.6</v>
      </c>
      <c r="L746" s="167" t="s">
        <v>2600</v>
      </c>
      <c r="M746" s="157" t="s">
        <v>259</v>
      </c>
      <c r="N746" s="157" t="s">
        <v>263</v>
      </c>
      <c r="O746" s="160" t="s">
        <v>2601</v>
      </c>
      <c r="P746" s="161">
        <v>7436221.8700000001</v>
      </c>
      <c r="Q746" s="161">
        <v>4276800</v>
      </c>
      <c r="R746" s="161">
        <v>0</v>
      </c>
      <c r="S746" s="161">
        <v>3159421.87</v>
      </c>
      <c r="T746" s="161">
        <v>776.11825848266949</v>
      </c>
      <c r="U746" s="161">
        <v>1026.0820556709425</v>
      </c>
      <c r="V746" s="168">
        <v>1026.0820556709425</v>
      </c>
      <c r="W746" s="168">
        <f t="shared" si="128"/>
        <v>1026.0820556709425</v>
      </c>
      <c r="X746" s="168">
        <f t="shared" si="129"/>
        <v>249.96379718827302</v>
      </c>
      <c r="Y746" s="163">
        <v>0</v>
      </c>
      <c r="Z746" s="163">
        <v>0</v>
      </c>
      <c r="AA746" s="163">
        <v>0</v>
      </c>
      <c r="AB746" s="163">
        <v>0</v>
      </c>
      <c r="AC746" s="163">
        <v>0</v>
      </c>
      <c r="AD746" s="163">
        <v>0</v>
      </c>
      <c r="AE746" s="163">
        <v>4</v>
      </c>
      <c r="AF746" s="169">
        <f t="shared" si="132"/>
        <v>1026.0820556709425</v>
      </c>
      <c r="AG746" s="163">
        <v>0</v>
      </c>
      <c r="AH746" s="163">
        <v>0</v>
      </c>
      <c r="AI746" s="163">
        <v>0</v>
      </c>
      <c r="AJ746" s="163">
        <v>0</v>
      </c>
      <c r="AK746" s="163">
        <v>0</v>
      </c>
      <c r="AL746" s="169">
        <v>0</v>
      </c>
      <c r="AM746" s="163">
        <v>0</v>
      </c>
      <c r="AN746" s="163">
        <v>0</v>
      </c>
      <c r="AO746" s="169">
        <v>0</v>
      </c>
      <c r="AP746" s="163">
        <v>0</v>
      </c>
      <c r="AQ746" s="162">
        <v>0</v>
      </c>
      <c r="AR746" s="162">
        <v>0</v>
      </c>
    </row>
    <row r="747" spans="1:44" s="162" customFormat="1" ht="36" customHeight="1" x14ac:dyDescent="0.25">
      <c r="A747" s="162">
        <v>1</v>
      </c>
      <c r="B747" s="165">
        <v>187</v>
      </c>
      <c r="C747" s="155" t="s">
        <v>2557</v>
      </c>
      <c r="D747" s="157">
        <v>1983</v>
      </c>
      <c r="E747" s="157"/>
      <c r="F747" s="166" t="s">
        <v>311</v>
      </c>
      <c r="G747" s="157" t="s">
        <v>350</v>
      </c>
      <c r="H747" s="157" t="s">
        <v>296</v>
      </c>
      <c r="I747" s="158">
        <v>4949.49</v>
      </c>
      <c r="J747" s="158">
        <v>4949.49</v>
      </c>
      <c r="K747" s="158">
        <v>3860.1</v>
      </c>
      <c r="L747" s="167" t="s">
        <v>2602</v>
      </c>
      <c r="M747" s="157" t="s">
        <v>259</v>
      </c>
      <c r="N747" s="157" t="s">
        <v>263</v>
      </c>
      <c r="O747" s="160" t="s">
        <v>2599</v>
      </c>
      <c r="P747" s="161">
        <v>3720216.7399999998</v>
      </c>
      <c r="Q747" s="161">
        <v>2138400</v>
      </c>
      <c r="R747" s="161">
        <v>0</v>
      </c>
      <c r="S747" s="161">
        <v>1581816.7399999998</v>
      </c>
      <c r="T747" s="161">
        <v>751.63637869760316</v>
      </c>
      <c r="U747" s="161">
        <v>993.15282988752381</v>
      </c>
      <c r="V747" s="168">
        <v>993.15282988752381</v>
      </c>
      <c r="W747" s="168">
        <f t="shared" si="128"/>
        <v>993.15282988752381</v>
      </c>
      <c r="X747" s="168">
        <f t="shared" si="129"/>
        <v>241.51645118992064</v>
      </c>
      <c r="Y747" s="163">
        <v>0</v>
      </c>
      <c r="Z747" s="163">
        <v>0</v>
      </c>
      <c r="AA747" s="163">
        <v>0</v>
      </c>
      <c r="AB747" s="163">
        <v>0</v>
      </c>
      <c r="AC747" s="163">
        <v>0</v>
      </c>
      <c r="AD747" s="163">
        <v>0</v>
      </c>
      <c r="AE747" s="163">
        <v>2</v>
      </c>
      <c r="AF747" s="169">
        <f t="shared" si="132"/>
        <v>993.15282988752381</v>
      </c>
      <c r="AG747" s="163">
        <v>0</v>
      </c>
      <c r="AH747" s="163">
        <v>0</v>
      </c>
      <c r="AI747" s="163">
        <v>0</v>
      </c>
      <c r="AJ747" s="163">
        <v>0</v>
      </c>
      <c r="AK747" s="163">
        <v>0</v>
      </c>
      <c r="AL747" s="169">
        <v>0</v>
      </c>
      <c r="AM747" s="163">
        <v>0</v>
      </c>
      <c r="AN747" s="163">
        <v>0</v>
      </c>
      <c r="AO747" s="169">
        <v>0</v>
      </c>
      <c r="AP747" s="163">
        <v>0</v>
      </c>
      <c r="AQ747" s="162">
        <v>0</v>
      </c>
      <c r="AR747" s="162">
        <v>0</v>
      </c>
    </row>
    <row r="748" spans="1:44" s="162" customFormat="1" ht="36" customHeight="1" x14ac:dyDescent="0.25">
      <c r="A748" s="162">
        <v>1</v>
      </c>
      <c r="B748" s="165">
        <v>188</v>
      </c>
      <c r="C748" s="155" t="s">
        <v>2558</v>
      </c>
      <c r="D748" s="157">
        <v>1982</v>
      </c>
      <c r="E748" s="157"/>
      <c r="F748" s="166" t="s">
        <v>311</v>
      </c>
      <c r="G748" s="157" t="s">
        <v>350</v>
      </c>
      <c r="H748" s="157" t="s">
        <v>296</v>
      </c>
      <c r="I748" s="158">
        <v>4951.76</v>
      </c>
      <c r="J748" s="158">
        <v>4951.76</v>
      </c>
      <c r="K748" s="158">
        <v>3868.4</v>
      </c>
      <c r="L748" s="167" t="s">
        <v>2603</v>
      </c>
      <c r="M748" s="157" t="s">
        <v>259</v>
      </c>
      <c r="N748" s="157" t="s">
        <v>263</v>
      </c>
      <c r="O748" s="160" t="s">
        <v>2599</v>
      </c>
      <c r="P748" s="161">
        <v>3770109.31</v>
      </c>
      <c r="Q748" s="161">
        <v>2138400</v>
      </c>
      <c r="R748" s="161">
        <v>0</v>
      </c>
      <c r="S748" s="161">
        <v>1631709.31</v>
      </c>
      <c r="T748" s="161">
        <v>761.36753598720452</v>
      </c>
      <c r="U748" s="161">
        <v>992.69754592306572</v>
      </c>
      <c r="V748" s="168">
        <v>992.69754592306572</v>
      </c>
      <c r="W748" s="168">
        <f t="shared" si="128"/>
        <v>992.69754592306572</v>
      </c>
      <c r="X748" s="168">
        <f t="shared" si="129"/>
        <v>231.3300099358612</v>
      </c>
      <c r="Y748" s="163">
        <v>0</v>
      </c>
      <c r="Z748" s="163">
        <v>0</v>
      </c>
      <c r="AA748" s="163">
        <v>0</v>
      </c>
      <c r="AB748" s="163">
        <v>0</v>
      </c>
      <c r="AC748" s="163">
        <v>0</v>
      </c>
      <c r="AD748" s="163">
        <v>0</v>
      </c>
      <c r="AE748" s="163">
        <v>2</v>
      </c>
      <c r="AF748" s="169">
        <f t="shared" si="132"/>
        <v>992.69754592306572</v>
      </c>
      <c r="AG748" s="163">
        <v>0</v>
      </c>
      <c r="AH748" s="163">
        <v>0</v>
      </c>
      <c r="AI748" s="163">
        <v>0</v>
      </c>
      <c r="AJ748" s="163">
        <v>0</v>
      </c>
      <c r="AK748" s="163">
        <v>0</v>
      </c>
      <c r="AL748" s="169">
        <v>0</v>
      </c>
      <c r="AM748" s="163">
        <v>0</v>
      </c>
      <c r="AN748" s="163">
        <v>0</v>
      </c>
      <c r="AO748" s="169">
        <v>0</v>
      </c>
      <c r="AP748" s="163">
        <v>0</v>
      </c>
      <c r="AQ748" s="162">
        <v>0</v>
      </c>
      <c r="AR748" s="162">
        <v>0</v>
      </c>
    </row>
    <row r="749" spans="1:44" s="162" customFormat="1" ht="36" customHeight="1" x14ac:dyDescent="0.25">
      <c r="A749" s="162">
        <v>1</v>
      </c>
      <c r="B749" s="165">
        <v>189</v>
      </c>
      <c r="C749" s="155" t="s">
        <v>1750</v>
      </c>
      <c r="D749" s="157">
        <v>1984</v>
      </c>
      <c r="E749" s="157"/>
      <c r="F749" s="166" t="s">
        <v>311</v>
      </c>
      <c r="G749" s="157" t="s">
        <v>350</v>
      </c>
      <c r="H749" s="157" t="s">
        <v>301</v>
      </c>
      <c r="I749" s="158">
        <v>9011.44</v>
      </c>
      <c r="J749" s="158">
        <v>9011.44</v>
      </c>
      <c r="K749" s="158">
        <v>6852.4</v>
      </c>
      <c r="L749" s="167" t="s">
        <v>2604</v>
      </c>
      <c r="M749" s="157" t="s">
        <v>259</v>
      </c>
      <c r="N749" s="157" t="s">
        <v>263</v>
      </c>
      <c r="O749" s="160" t="s">
        <v>2599</v>
      </c>
      <c r="P749" s="161">
        <v>5614572.1300000008</v>
      </c>
      <c r="Q749" s="161">
        <v>3207600</v>
      </c>
      <c r="R749" s="161">
        <v>0</v>
      </c>
      <c r="S749" s="161">
        <v>2406972.1300000008</v>
      </c>
      <c r="T749" s="161">
        <v>623.04938278454949</v>
      </c>
      <c r="U749" s="161">
        <v>818.22660973162999</v>
      </c>
      <c r="V749" s="168">
        <v>818.22660973162999</v>
      </c>
      <c r="W749" s="168">
        <f t="shared" si="128"/>
        <v>818.22660973162999</v>
      </c>
      <c r="X749" s="168">
        <f t="shared" si="129"/>
        <v>195.1772269470805</v>
      </c>
      <c r="Y749" s="163">
        <v>0</v>
      </c>
      <c r="Z749" s="163">
        <v>0</v>
      </c>
      <c r="AA749" s="163">
        <v>0</v>
      </c>
      <c r="AB749" s="163">
        <v>0</v>
      </c>
      <c r="AC749" s="163">
        <v>0</v>
      </c>
      <c r="AD749" s="163">
        <v>0</v>
      </c>
      <c r="AE749" s="163">
        <v>3</v>
      </c>
      <c r="AF749" s="169">
        <f t="shared" si="132"/>
        <v>818.22660973162999</v>
      </c>
      <c r="AG749" s="163">
        <v>0</v>
      </c>
      <c r="AH749" s="163">
        <v>0</v>
      </c>
      <c r="AI749" s="163">
        <v>0</v>
      </c>
      <c r="AJ749" s="163">
        <v>0</v>
      </c>
      <c r="AK749" s="163">
        <v>0</v>
      </c>
      <c r="AL749" s="169">
        <v>0</v>
      </c>
      <c r="AM749" s="163">
        <v>0</v>
      </c>
      <c r="AN749" s="163">
        <v>0</v>
      </c>
      <c r="AO749" s="169">
        <v>0</v>
      </c>
      <c r="AP749" s="163">
        <v>0</v>
      </c>
      <c r="AQ749" s="162">
        <v>0</v>
      </c>
      <c r="AR749" s="162">
        <v>0</v>
      </c>
    </row>
    <row r="750" spans="1:44" s="162" customFormat="1" ht="36" customHeight="1" x14ac:dyDescent="0.25">
      <c r="A750" s="162">
        <v>1</v>
      </c>
      <c r="B750" s="165">
        <v>190</v>
      </c>
      <c r="C750" s="155" t="s">
        <v>2559</v>
      </c>
      <c r="D750" s="157">
        <v>1986</v>
      </c>
      <c r="E750" s="157"/>
      <c r="F750" s="166" t="s">
        <v>311</v>
      </c>
      <c r="G750" s="157" t="s">
        <v>350</v>
      </c>
      <c r="H750" s="157" t="s">
        <v>301</v>
      </c>
      <c r="I750" s="158">
        <v>8922.0400000000009</v>
      </c>
      <c r="J750" s="158">
        <v>8922.0400000000009</v>
      </c>
      <c r="K750" s="158">
        <v>6888</v>
      </c>
      <c r="L750" s="167" t="s">
        <v>2605</v>
      </c>
      <c r="M750" s="157" t="s">
        <v>259</v>
      </c>
      <c r="N750" s="157" t="s">
        <v>263</v>
      </c>
      <c r="O750" s="160" t="s">
        <v>2599</v>
      </c>
      <c r="P750" s="161">
        <v>7472348.9500000002</v>
      </c>
      <c r="Q750" s="161">
        <v>4276800</v>
      </c>
      <c r="R750" s="161">
        <v>0</v>
      </c>
      <c r="S750" s="161">
        <v>3195548.95</v>
      </c>
      <c r="T750" s="161">
        <v>837.51574191552595</v>
      </c>
      <c r="U750" s="161">
        <v>1101.9004622261275</v>
      </c>
      <c r="V750" s="168">
        <v>1101.9004622261275</v>
      </c>
      <c r="W750" s="168">
        <f t="shared" si="128"/>
        <v>1101.9004622261275</v>
      </c>
      <c r="X750" s="168">
        <f t="shared" si="129"/>
        <v>264.38472031060155</v>
      </c>
      <c r="Y750" s="163">
        <v>0</v>
      </c>
      <c r="Z750" s="163">
        <v>0</v>
      </c>
      <c r="AA750" s="163">
        <v>0</v>
      </c>
      <c r="AB750" s="163">
        <v>0</v>
      </c>
      <c r="AC750" s="163">
        <v>0</v>
      </c>
      <c r="AD750" s="163">
        <v>0</v>
      </c>
      <c r="AE750" s="163">
        <v>4</v>
      </c>
      <c r="AF750" s="169">
        <f t="shared" si="132"/>
        <v>1101.9004622261275</v>
      </c>
      <c r="AG750" s="163">
        <v>0</v>
      </c>
      <c r="AH750" s="163">
        <v>0</v>
      </c>
      <c r="AI750" s="163">
        <v>0</v>
      </c>
      <c r="AJ750" s="163">
        <v>0</v>
      </c>
      <c r="AK750" s="163">
        <v>0</v>
      </c>
      <c r="AL750" s="169">
        <v>0</v>
      </c>
      <c r="AM750" s="163">
        <v>0</v>
      </c>
      <c r="AN750" s="163">
        <v>0</v>
      </c>
      <c r="AO750" s="169">
        <v>0</v>
      </c>
      <c r="AP750" s="163">
        <v>0</v>
      </c>
      <c r="AQ750" s="162">
        <v>0</v>
      </c>
      <c r="AR750" s="162">
        <v>0</v>
      </c>
    </row>
    <row r="751" spans="1:44" s="162" customFormat="1" ht="36" customHeight="1" x14ac:dyDescent="0.25">
      <c r="A751" s="162">
        <v>1</v>
      </c>
      <c r="B751" s="165">
        <v>191</v>
      </c>
      <c r="C751" s="155" t="s">
        <v>2459</v>
      </c>
      <c r="D751" s="157">
        <v>1983</v>
      </c>
      <c r="E751" s="157"/>
      <c r="F751" s="166" t="s">
        <v>311</v>
      </c>
      <c r="G751" s="157" t="s">
        <v>350</v>
      </c>
      <c r="H751" s="157" t="s">
        <v>301</v>
      </c>
      <c r="I751" s="158">
        <v>8995.5400000000009</v>
      </c>
      <c r="J751" s="158">
        <v>8995.5400000000009</v>
      </c>
      <c r="K751" s="158">
        <v>6957.5</v>
      </c>
      <c r="L751" s="167" t="s">
        <v>2606</v>
      </c>
      <c r="M751" s="157" t="s">
        <v>259</v>
      </c>
      <c r="N751" s="157" t="s">
        <v>263</v>
      </c>
      <c r="O751" s="160" t="s">
        <v>2599</v>
      </c>
      <c r="P751" s="161">
        <v>5614849.1100000003</v>
      </c>
      <c r="Q751" s="161">
        <v>3207600</v>
      </c>
      <c r="R751" s="161">
        <v>0</v>
      </c>
      <c r="S751" s="161">
        <v>2407249.1100000003</v>
      </c>
      <c r="T751" s="161">
        <v>624.18143991355714</v>
      </c>
      <c r="U751" s="161">
        <v>819.67286010623036</v>
      </c>
      <c r="V751" s="168">
        <v>819.67286010623036</v>
      </c>
      <c r="W751" s="168">
        <f t="shared" si="128"/>
        <v>819.67286010623036</v>
      </c>
      <c r="X751" s="168">
        <f t="shared" si="129"/>
        <v>195.49142019267322</v>
      </c>
      <c r="Y751" s="163">
        <v>0</v>
      </c>
      <c r="Z751" s="163">
        <v>0</v>
      </c>
      <c r="AA751" s="163">
        <v>0</v>
      </c>
      <c r="AB751" s="163">
        <v>0</v>
      </c>
      <c r="AC751" s="163">
        <v>0</v>
      </c>
      <c r="AD751" s="163">
        <v>0</v>
      </c>
      <c r="AE751" s="163">
        <v>3</v>
      </c>
      <c r="AF751" s="169">
        <f t="shared" si="132"/>
        <v>819.67286010623036</v>
      </c>
      <c r="AG751" s="163">
        <v>0</v>
      </c>
      <c r="AH751" s="163">
        <v>0</v>
      </c>
      <c r="AI751" s="163">
        <v>0</v>
      </c>
      <c r="AJ751" s="163">
        <v>0</v>
      </c>
      <c r="AK751" s="163">
        <v>0</v>
      </c>
      <c r="AL751" s="169">
        <v>0</v>
      </c>
      <c r="AM751" s="163">
        <v>0</v>
      </c>
      <c r="AN751" s="163">
        <v>0</v>
      </c>
      <c r="AO751" s="169">
        <v>0</v>
      </c>
      <c r="AP751" s="163">
        <v>0</v>
      </c>
      <c r="AQ751" s="162">
        <v>0</v>
      </c>
      <c r="AR751" s="162">
        <v>0</v>
      </c>
    </row>
    <row r="752" spans="1:44" s="162" customFormat="1" ht="36" customHeight="1" x14ac:dyDescent="0.25">
      <c r="A752" s="162">
        <v>1</v>
      </c>
      <c r="B752" s="165">
        <v>192</v>
      </c>
      <c r="C752" s="155" t="s">
        <v>2560</v>
      </c>
      <c r="D752" s="157">
        <v>1990</v>
      </c>
      <c r="E752" s="157"/>
      <c r="F752" s="166" t="s">
        <v>311</v>
      </c>
      <c r="G752" s="157" t="s">
        <v>350</v>
      </c>
      <c r="H752" s="157" t="s">
        <v>344</v>
      </c>
      <c r="I752" s="158">
        <v>12418.1</v>
      </c>
      <c r="J752" s="158">
        <v>12414.2</v>
      </c>
      <c r="K752" s="158">
        <v>9746.7999999999993</v>
      </c>
      <c r="L752" s="167" t="s">
        <v>2607</v>
      </c>
      <c r="M752" s="157" t="s">
        <v>259</v>
      </c>
      <c r="N752" s="157" t="s">
        <v>263</v>
      </c>
      <c r="O752" s="160" t="s">
        <v>2359</v>
      </c>
      <c r="P752" s="161">
        <v>8976594.5099999998</v>
      </c>
      <c r="Q752" s="161">
        <v>5265200</v>
      </c>
      <c r="R752" s="161">
        <v>0</v>
      </c>
      <c r="S752" s="161">
        <v>3711394.51</v>
      </c>
      <c r="T752" s="161">
        <v>722.8637641829265</v>
      </c>
      <c r="U752" s="161">
        <v>989.6038846522415</v>
      </c>
      <c r="V752" s="168">
        <v>989.6038846522415</v>
      </c>
      <c r="W752" s="168">
        <f t="shared" si="128"/>
        <v>989.6038846522415</v>
      </c>
      <c r="X752" s="168">
        <f t="shared" si="129"/>
        <v>266.740120469315</v>
      </c>
      <c r="Y752" s="163">
        <v>0</v>
      </c>
      <c r="Z752" s="163">
        <v>0</v>
      </c>
      <c r="AA752" s="163">
        <v>0</v>
      </c>
      <c r="AB752" s="163">
        <v>0</v>
      </c>
      <c r="AC752" s="163">
        <v>0</v>
      </c>
      <c r="AD752" s="163">
        <v>0</v>
      </c>
      <c r="AE752" s="163">
        <v>5</v>
      </c>
      <c r="AF752" s="169">
        <f t="shared" si="132"/>
        <v>989.6038846522415</v>
      </c>
      <c r="AG752" s="163">
        <v>0</v>
      </c>
      <c r="AH752" s="163">
        <v>0</v>
      </c>
      <c r="AI752" s="163">
        <v>0</v>
      </c>
      <c r="AJ752" s="163">
        <v>0</v>
      </c>
      <c r="AK752" s="163">
        <v>0</v>
      </c>
      <c r="AL752" s="169">
        <v>0</v>
      </c>
      <c r="AM752" s="163">
        <v>0</v>
      </c>
      <c r="AN752" s="163">
        <v>0</v>
      </c>
      <c r="AO752" s="169">
        <v>0</v>
      </c>
      <c r="AP752" s="163">
        <v>0</v>
      </c>
      <c r="AQ752" s="162">
        <v>0</v>
      </c>
      <c r="AR752" s="162">
        <v>0</v>
      </c>
    </row>
    <row r="753" spans="1:44" s="162" customFormat="1" ht="36" customHeight="1" x14ac:dyDescent="0.25">
      <c r="A753" s="162">
        <v>1</v>
      </c>
      <c r="B753" s="165">
        <v>193</v>
      </c>
      <c r="C753" s="155" t="s">
        <v>2561</v>
      </c>
      <c r="D753" s="157">
        <v>1993</v>
      </c>
      <c r="E753" s="157"/>
      <c r="F753" s="166" t="s">
        <v>311</v>
      </c>
      <c r="G753" s="157" t="s">
        <v>350</v>
      </c>
      <c r="H753" s="157" t="s">
        <v>301</v>
      </c>
      <c r="I753" s="158">
        <v>10031.700000000001</v>
      </c>
      <c r="J753" s="158">
        <v>8599.4</v>
      </c>
      <c r="K753" s="158">
        <v>5931.8</v>
      </c>
      <c r="L753" s="167" t="s">
        <v>2608</v>
      </c>
      <c r="M753" s="157" t="s">
        <v>259</v>
      </c>
      <c r="N753" s="157" t="s">
        <v>263</v>
      </c>
      <c r="O753" s="160" t="s">
        <v>2359</v>
      </c>
      <c r="P753" s="161">
        <v>7197055.21</v>
      </c>
      <c r="Q753" s="161">
        <v>4212160</v>
      </c>
      <c r="R753" s="161">
        <v>0</v>
      </c>
      <c r="S753" s="161">
        <v>2984895.21</v>
      </c>
      <c r="T753" s="161">
        <v>717.43126389345764</v>
      </c>
      <c r="U753" s="161">
        <v>980.01335765622969</v>
      </c>
      <c r="V753" s="168">
        <v>980.01335765622969</v>
      </c>
      <c r="W753" s="168">
        <f t="shared" si="128"/>
        <v>980.01335765622969</v>
      </c>
      <c r="X753" s="168">
        <f t="shared" si="129"/>
        <v>262.58209376277205</v>
      </c>
      <c r="Y753" s="163">
        <v>0</v>
      </c>
      <c r="Z753" s="163">
        <v>0</v>
      </c>
      <c r="AA753" s="163">
        <v>0</v>
      </c>
      <c r="AB753" s="163">
        <v>0</v>
      </c>
      <c r="AC753" s="163">
        <v>0</v>
      </c>
      <c r="AD753" s="163">
        <v>0</v>
      </c>
      <c r="AE753" s="163">
        <v>4</v>
      </c>
      <c r="AF753" s="169">
        <f t="shared" si="132"/>
        <v>980.01335765622969</v>
      </c>
      <c r="AG753" s="163">
        <v>0</v>
      </c>
      <c r="AH753" s="163">
        <v>0</v>
      </c>
      <c r="AI753" s="163">
        <v>0</v>
      </c>
      <c r="AJ753" s="163">
        <v>0</v>
      </c>
      <c r="AK753" s="163">
        <v>0</v>
      </c>
      <c r="AL753" s="169">
        <v>0</v>
      </c>
      <c r="AM753" s="163">
        <v>0</v>
      </c>
      <c r="AN753" s="163">
        <v>0</v>
      </c>
      <c r="AO753" s="169">
        <v>0</v>
      </c>
      <c r="AP753" s="163">
        <v>0</v>
      </c>
      <c r="AQ753" s="162">
        <v>0</v>
      </c>
      <c r="AR753" s="162">
        <v>0</v>
      </c>
    </row>
    <row r="754" spans="1:44" s="162" customFormat="1" ht="36" customHeight="1" x14ac:dyDescent="0.25">
      <c r="A754" s="162">
        <v>1</v>
      </c>
      <c r="B754" s="165">
        <v>194</v>
      </c>
      <c r="C754" s="155" t="s">
        <v>2562</v>
      </c>
      <c r="D754" s="157">
        <v>1993</v>
      </c>
      <c r="E754" s="157"/>
      <c r="F754" s="166" t="s">
        <v>311</v>
      </c>
      <c r="G754" s="157" t="s">
        <v>350</v>
      </c>
      <c r="H754" s="157" t="s">
        <v>305</v>
      </c>
      <c r="I754" s="158">
        <v>8599.4</v>
      </c>
      <c r="J754" s="158">
        <v>8599.4</v>
      </c>
      <c r="K754" s="158">
        <v>5931.8</v>
      </c>
      <c r="L754" s="167" t="s">
        <v>2609</v>
      </c>
      <c r="M754" s="157" t="s">
        <v>259</v>
      </c>
      <c r="N754" s="157" t="s">
        <v>263</v>
      </c>
      <c r="O754" s="160" t="s">
        <v>2610</v>
      </c>
      <c r="P754" s="161">
        <v>5555205.5100000007</v>
      </c>
      <c r="Q754" s="161">
        <v>3207600</v>
      </c>
      <c r="R754" s="161">
        <v>0</v>
      </c>
      <c r="S754" s="161">
        <v>2347605.5100000007</v>
      </c>
      <c r="T754" s="161">
        <v>645.99919878131038</v>
      </c>
      <c r="U754" s="161">
        <v>857.43191385445505</v>
      </c>
      <c r="V754" s="168">
        <v>857.43191385445505</v>
      </c>
      <c r="W754" s="168">
        <f t="shared" si="128"/>
        <v>857.43191385445505</v>
      </c>
      <c r="X754" s="168">
        <f t="shared" si="129"/>
        <v>211.43271507314466</v>
      </c>
      <c r="Y754" s="163">
        <v>0</v>
      </c>
      <c r="Z754" s="163">
        <v>0</v>
      </c>
      <c r="AA754" s="163">
        <v>0</v>
      </c>
      <c r="AB754" s="163">
        <v>0</v>
      </c>
      <c r="AC754" s="163">
        <v>0</v>
      </c>
      <c r="AD754" s="163">
        <v>0</v>
      </c>
      <c r="AE754" s="163">
        <v>3</v>
      </c>
      <c r="AF754" s="169">
        <f t="shared" si="132"/>
        <v>857.43191385445505</v>
      </c>
      <c r="AG754" s="163">
        <v>0</v>
      </c>
      <c r="AH754" s="163">
        <v>0</v>
      </c>
      <c r="AI754" s="163">
        <v>0</v>
      </c>
      <c r="AJ754" s="163">
        <v>0</v>
      </c>
      <c r="AK754" s="163">
        <v>0</v>
      </c>
      <c r="AL754" s="169">
        <v>0</v>
      </c>
      <c r="AM754" s="163">
        <v>0</v>
      </c>
      <c r="AN754" s="163">
        <v>0</v>
      </c>
      <c r="AO754" s="169">
        <v>0</v>
      </c>
      <c r="AP754" s="163">
        <v>0</v>
      </c>
      <c r="AQ754" s="162">
        <v>0</v>
      </c>
      <c r="AR754" s="162">
        <v>0</v>
      </c>
    </row>
    <row r="755" spans="1:44" s="162" customFormat="1" ht="36" customHeight="1" x14ac:dyDescent="0.25">
      <c r="A755" s="162">
        <v>1</v>
      </c>
      <c r="B755" s="165">
        <v>195</v>
      </c>
      <c r="C755" s="155" t="s">
        <v>2563</v>
      </c>
      <c r="D755" s="157">
        <v>1983</v>
      </c>
      <c r="E755" s="157"/>
      <c r="F755" s="166" t="s">
        <v>2589</v>
      </c>
      <c r="G755" s="157" t="s">
        <v>350</v>
      </c>
      <c r="H755" s="157">
        <v>1</v>
      </c>
      <c r="I755" s="158">
        <v>4378.03</v>
      </c>
      <c r="J755" s="158">
        <v>4378.03</v>
      </c>
      <c r="K755" s="158">
        <v>3117.3</v>
      </c>
      <c r="L755" s="167" t="s">
        <v>2611</v>
      </c>
      <c r="M755" s="157" t="s">
        <v>259</v>
      </c>
      <c r="N755" s="157" t="s">
        <v>263</v>
      </c>
      <c r="O755" s="160" t="s">
        <v>2595</v>
      </c>
      <c r="P755" s="161">
        <v>1910982.3199999998</v>
      </c>
      <c r="Q755" s="161">
        <v>1069200</v>
      </c>
      <c r="R755" s="161">
        <v>0</v>
      </c>
      <c r="S755" s="161">
        <v>841782.31999999983</v>
      </c>
      <c r="T755" s="161">
        <v>436.4936558223676</v>
      </c>
      <c r="U755" s="161">
        <v>561.39405166250572</v>
      </c>
      <c r="V755" s="168">
        <v>561.39405166250572</v>
      </c>
      <c r="W755" s="168">
        <f t="shared" si="128"/>
        <v>561.39405166250572</v>
      </c>
      <c r="X755" s="168">
        <f t="shared" si="129"/>
        <v>124.90039584013812</v>
      </c>
      <c r="Y755" s="163">
        <v>0</v>
      </c>
      <c r="Z755" s="163">
        <v>0</v>
      </c>
      <c r="AA755" s="163">
        <v>0</v>
      </c>
      <c r="AB755" s="163">
        <v>0</v>
      </c>
      <c r="AC755" s="163">
        <v>0</v>
      </c>
      <c r="AD755" s="163">
        <v>0</v>
      </c>
      <c r="AE755" s="163">
        <v>1</v>
      </c>
      <c r="AF755" s="169">
        <f t="shared" si="132"/>
        <v>561.39405166250572</v>
      </c>
      <c r="AG755" s="163">
        <v>0</v>
      </c>
      <c r="AH755" s="163">
        <v>0</v>
      </c>
      <c r="AI755" s="163">
        <v>0</v>
      </c>
      <c r="AJ755" s="163">
        <v>0</v>
      </c>
      <c r="AK755" s="163">
        <v>0</v>
      </c>
      <c r="AL755" s="169">
        <v>0</v>
      </c>
      <c r="AM755" s="163">
        <v>0</v>
      </c>
      <c r="AN755" s="163">
        <v>0</v>
      </c>
      <c r="AO755" s="169">
        <v>0</v>
      </c>
      <c r="AP755" s="163">
        <v>0</v>
      </c>
      <c r="AQ755" s="162">
        <v>0</v>
      </c>
      <c r="AR755" s="162">
        <v>0</v>
      </c>
    </row>
    <row r="756" spans="1:44" s="162" customFormat="1" ht="36" customHeight="1" x14ac:dyDescent="0.25">
      <c r="A756" s="162">
        <v>1</v>
      </c>
      <c r="B756" s="165">
        <v>196</v>
      </c>
      <c r="C756" s="155" t="s">
        <v>2564</v>
      </c>
      <c r="D756" s="157">
        <v>1993</v>
      </c>
      <c r="E756" s="157"/>
      <c r="F756" s="166" t="s">
        <v>311</v>
      </c>
      <c r="G756" s="157" t="s">
        <v>350</v>
      </c>
      <c r="H756" s="157" t="s">
        <v>296</v>
      </c>
      <c r="I756" s="158">
        <v>4345.8</v>
      </c>
      <c r="J756" s="158">
        <v>4345.8</v>
      </c>
      <c r="K756" s="158">
        <v>3869.1</v>
      </c>
      <c r="L756" s="167" t="s">
        <v>2612</v>
      </c>
      <c r="M756" s="157" t="s">
        <v>259</v>
      </c>
      <c r="N756" s="157" t="s">
        <v>263</v>
      </c>
      <c r="O756" s="160" t="s">
        <v>2601</v>
      </c>
      <c r="P756" s="161">
        <v>3605355.24</v>
      </c>
      <c r="Q756" s="161">
        <v>2106080</v>
      </c>
      <c r="R756" s="161">
        <v>0</v>
      </c>
      <c r="S756" s="161">
        <v>1499275.2400000002</v>
      </c>
      <c r="T756" s="161">
        <v>829.61830733121633</v>
      </c>
      <c r="U756" s="161">
        <v>1131.1150996364306</v>
      </c>
      <c r="V756" s="168">
        <v>1131.1150996364306</v>
      </c>
      <c r="W756" s="168">
        <f t="shared" si="128"/>
        <v>1131.1150996364306</v>
      </c>
      <c r="X756" s="168">
        <f t="shared" si="129"/>
        <v>301.49679230521429</v>
      </c>
      <c r="Y756" s="163">
        <v>0</v>
      </c>
      <c r="Z756" s="163">
        <v>0</v>
      </c>
      <c r="AA756" s="163">
        <v>0</v>
      </c>
      <c r="AB756" s="163">
        <v>0</v>
      </c>
      <c r="AC756" s="163">
        <v>0</v>
      </c>
      <c r="AD756" s="163">
        <v>0</v>
      </c>
      <c r="AE756" s="163">
        <v>2</v>
      </c>
      <c r="AF756" s="169">
        <f t="shared" si="132"/>
        <v>1131.1150996364306</v>
      </c>
      <c r="AG756" s="163">
        <v>0</v>
      </c>
      <c r="AH756" s="163">
        <v>0</v>
      </c>
      <c r="AI756" s="163">
        <v>0</v>
      </c>
      <c r="AJ756" s="163">
        <v>0</v>
      </c>
      <c r="AK756" s="163">
        <v>0</v>
      </c>
      <c r="AL756" s="169">
        <v>0</v>
      </c>
      <c r="AM756" s="163">
        <v>0</v>
      </c>
      <c r="AN756" s="163">
        <v>0</v>
      </c>
      <c r="AO756" s="169">
        <v>0</v>
      </c>
      <c r="AP756" s="163">
        <v>0</v>
      </c>
      <c r="AQ756" s="162">
        <v>0</v>
      </c>
      <c r="AR756" s="162">
        <v>0</v>
      </c>
    </row>
    <row r="757" spans="1:44" s="177" customFormat="1" ht="36" customHeight="1" x14ac:dyDescent="0.25">
      <c r="A757" s="177">
        <v>1</v>
      </c>
      <c r="B757" s="165">
        <v>197</v>
      </c>
      <c r="C757" s="178" t="s">
        <v>2357</v>
      </c>
      <c r="D757" s="179">
        <v>1988</v>
      </c>
      <c r="E757" s="179"/>
      <c r="F757" s="166" t="s">
        <v>311</v>
      </c>
      <c r="G757" s="179">
        <v>9</v>
      </c>
      <c r="H757" s="179">
        <v>2</v>
      </c>
      <c r="I757" s="180">
        <v>4409.1000000000004</v>
      </c>
      <c r="J757" s="180">
        <v>3904.2</v>
      </c>
      <c r="K757" s="180">
        <v>3904.2</v>
      </c>
      <c r="L757" s="181">
        <v>164</v>
      </c>
      <c r="M757" s="179" t="s">
        <v>259</v>
      </c>
      <c r="N757" s="179" t="s">
        <v>263</v>
      </c>
      <c r="O757" s="182" t="s">
        <v>1840</v>
      </c>
      <c r="P757" s="183">
        <v>79337.539999999994</v>
      </c>
      <c r="Q757" s="183">
        <v>0</v>
      </c>
      <c r="R757" s="183">
        <v>0</v>
      </c>
      <c r="S757" s="183">
        <v>79337.539999999994</v>
      </c>
      <c r="T757" s="161">
        <v>17.994044135991469</v>
      </c>
      <c r="U757" s="176">
        <v>17.994044135991469</v>
      </c>
      <c r="V757" s="168">
        <v>17.994044135991469</v>
      </c>
      <c r="W757" s="168">
        <f t="shared" si="128"/>
        <v>0</v>
      </c>
      <c r="X757" s="168">
        <f t="shared" si="129"/>
        <v>0</v>
      </c>
      <c r="Y757" s="163">
        <v>0</v>
      </c>
      <c r="Z757" s="163">
        <v>0</v>
      </c>
      <c r="AA757" s="184">
        <v>0</v>
      </c>
      <c r="AB757" s="184">
        <v>0</v>
      </c>
      <c r="AC757" s="184">
        <v>0</v>
      </c>
      <c r="AD757" s="184">
        <v>0</v>
      </c>
      <c r="AE757" s="184">
        <v>0</v>
      </c>
      <c r="AF757" s="169">
        <v>0</v>
      </c>
      <c r="AG757" s="184">
        <v>0</v>
      </c>
      <c r="AH757" s="184">
        <v>0</v>
      </c>
      <c r="AI757" s="184">
        <v>0</v>
      </c>
      <c r="AJ757" s="184">
        <v>0</v>
      </c>
      <c r="AK757" s="184">
        <v>0</v>
      </c>
      <c r="AL757" s="185">
        <v>0</v>
      </c>
      <c r="AM757" s="184">
        <v>0</v>
      </c>
      <c r="AN757" s="184">
        <v>0</v>
      </c>
      <c r="AO757" s="185">
        <v>0</v>
      </c>
      <c r="AP757" s="184">
        <v>0</v>
      </c>
      <c r="AQ757" s="177">
        <v>0</v>
      </c>
      <c r="AR757" s="177">
        <v>0</v>
      </c>
    </row>
    <row r="758" spans="1:44" s="177" customFormat="1" ht="36" customHeight="1" x14ac:dyDescent="0.25">
      <c r="A758" s="177">
        <v>1</v>
      </c>
      <c r="B758" s="165">
        <v>198</v>
      </c>
      <c r="C758" s="178" t="s">
        <v>2358</v>
      </c>
      <c r="D758" s="179">
        <v>1989</v>
      </c>
      <c r="E758" s="179"/>
      <c r="F758" s="166" t="s">
        <v>261</v>
      </c>
      <c r="G758" s="179">
        <v>9</v>
      </c>
      <c r="H758" s="179">
        <v>2</v>
      </c>
      <c r="I758" s="180">
        <v>5092.8</v>
      </c>
      <c r="J758" s="180">
        <v>3984.1</v>
      </c>
      <c r="K758" s="180">
        <v>3984.1</v>
      </c>
      <c r="L758" s="181">
        <v>155</v>
      </c>
      <c r="M758" s="179" t="s">
        <v>259</v>
      </c>
      <c r="N758" s="179" t="s">
        <v>263</v>
      </c>
      <c r="O758" s="182" t="s">
        <v>2359</v>
      </c>
      <c r="P758" s="183">
        <v>80050.720000000001</v>
      </c>
      <c r="Q758" s="183">
        <v>0</v>
      </c>
      <c r="R758" s="183">
        <v>0</v>
      </c>
      <c r="S758" s="183">
        <v>80050.720000000001</v>
      </c>
      <c r="T758" s="161">
        <v>15.718410304743951</v>
      </c>
      <c r="U758" s="176">
        <v>15.718410304743951</v>
      </c>
      <c r="V758" s="168">
        <v>15.718410304743951</v>
      </c>
      <c r="W758" s="168">
        <f t="shared" si="128"/>
        <v>0</v>
      </c>
      <c r="X758" s="168">
        <f t="shared" si="129"/>
        <v>0</v>
      </c>
      <c r="Y758" s="163">
        <v>0</v>
      </c>
      <c r="Z758" s="163">
        <v>0</v>
      </c>
      <c r="AA758" s="184">
        <v>0</v>
      </c>
      <c r="AB758" s="184">
        <v>0</v>
      </c>
      <c r="AC758" s="184">
        <v>0</v>
      </c>
      <c r="AD758" s="184">
        <v>0</v>
      </c>
      <c r="AE758" s="184">
        <v>0</v>
      </c>
      <c r="AF758" s="169">
        <v>0</v>
      </c>
      <c r="AG758" s="184">
        <v>0</v>
      </c>
      <c r="AH758" s="184">
        <v>0</v>
      </c>
      <c r="AI758" s="184">
        <v>0</v>
      </c>
      <c r="AJ758" s="184">
        <v>0</v>
      </c>
      <c r="AK758" s="184">
        <v>0</v>
      </c>
      <c r="AL758" s="185">
        <v>0</v>
      </c>
      <c r="AM758" s="184">
        <v>0</v>
      </c>
      <c r="AN758" s="184">
        <v>0</v>
      </c>
      <c r="AO758" s="185">
        <v>0</v>
      </c>
      <c r="AP758" s="184">
        <v>0</v>
      </c>
      <c r="AQ758" s="177">
        <v>0</v>
      </c>
      <c r="AR758" s="177">
        <v>0</v>
      </c>
    </row>
    <row r="759" spans="1:44" s="162" customFormat="1" ht="36" customHeight="1" x14ac:dyDescent="0.25">
      <c r="A759" s="162">
        <v>1</v>
      </c>
      <c r="B759" s="165">
        <v>199</v>
      </c>
      <c r="C759" s="155" t="s">
        <v>2052</v>
      </c>
      <c r="D759" s="157">
        <v>1979</v>
      </c>
      <c r="E759" s="157" t="s">
        <v>1478</v>
      </c>
      <c r="F759" s="166" t="s">
        <v>311</v>
      </c>
      <c r="G759" s="157" t="s">
        <v>350</v>
      </c>
      <c r="H759" s="157">
        <v>4</v>
      </c>
      <c r="I759" s="158">
        <v>8810.4</v>
      </c>
      <c r="J759" s="158">
        <v>8733.6</v>
      </c>
      <c r="K759" s="158">
        <v>7873.9</v>
      </c>
      <c r="L759" s="167" t="s">
        <v>2613</v>
      </c>
      <c r="M759" s="157" t="s">
        <v>259</v>
      </c>
      <c r="N759" s="157" t="s">
        <v>334</v>
      </c>
      <c r="O759" s="160" t="s">
        <v>2614</v>
      </c>
      <c r="P759" s="161">
        <v>7476735.7000000002</v>
      </c>
      <c r="Q759" s="161">
        <v>4276800</v>
      </c>
      <c r="R759" s="161">
        <v>0</v>
      </c>
      <c r="S759" s="161">
        <v>3199935.7</v>
      </c>
      <c r="T759" s="161">
        <v>848.62613502224644</v>
      </c>
      <c r="U759" s="161">
        <v>1115.8630709161901</v>
      </c>
      <c r="V759" s="168">
        <v>1115.8630709161901</v>
      </c>
      <c r="W759" s="168">
        <f t="shared" si="128"/>
        <v>1115.8630709161901</v>
      </c>
      <c r="X759" s="168">
        <f t="shared" si="129"/>
        <v>267.23693589394361</v>
      </c>
      <c r="Y759" s="163">
        <v>0</v>
      </c>
      <c r="Z759" s="163">
        <v>0</v>
      </c>
      <c r="AA759" s="163">
        <v>0</v>
      </c>
      <c r="AB759" s="163">
        <v>0</v>
      </c>
      <c r="AC759" s="163">
        <v>0</v>
      </c>
      <c r="AD759" s="163">
        <v>0</v>
      </c>
      <c r="AE759" s="163">
        <v>4</v>
      </c>
      <c r="AF759" s="169">
        <f t="shared" ref="AF759:AF765" si="133">2457800*AE759/I759</f>
        <v>1115.8630709161901</v>
      </c>
      <c r="AG759" s="163">
        <v>0</v>
      </c>
      <c r="AH759" s="163">
        <v>0</v>
      </c>
      <c r="AI759" s="163">
        <v>0</v>
      </c>
      <c r="AJ759" s="163">
        <v>0</v>
      </c>
      <c r="AK759" s="163">
        <v>0</v>
      </c>
      <c r="AL759" s="169">
        <v>0</v>
      </c>
      <c r="AM759" s="163">
        <v>0</v>
      </c>
      <c r="AN759" s="163">
        <v>0</v>
      </c>
      <c r="AO759" s="169">
        <v>0</v>
      </c>
      <c r="AP759" s="163">
        <v>0</v>
      </c>
      <c r="AQ759" s="162">
        <v>0</v>
      </c>
      <c r="AR759" s="162">
        <v>0</v>
      </c>
    </row>
    <row r="760" spans="1:44" s="162" customFormat="1" ht="36" customHeight="1" x14ac:dyDescent="0.25">
      <c r="A760" s="162">
        <v>1</v>
      </c>
      <c r="B760" s="165">
        <v>200</v>
      </c>
      <c r="C760" s="155" t="s">
        <v>2465</v>
      </c>
      <c r="D760" s="157">
        <v>1981</v>
      </c>
      <c r="E760" s="157"/>
      <c r="F760" s="166" t="s">
        <v>311</v>
      </c>
      <c r="G760" s="157" t="s">
        <v>350</v>
      </c>
      <c r="H760" s="157" t="s">
        <v>301</v>
      </c>
      <c r="I760" s="158">
        <v>8841</v>
      </c>
      <c r="J760" s="158">
        <v>8841</v>
      </c>
      <c r="K760" s="158">
        <v>7877.4</v>
      </c>
      <c r="L760" s="167" t="s">
        <v>2615</v>
      </c>
      <c r="M760" s="157" t="s">
        <v>259</v>
      </c>
      <c r="N760" s="157" t="s">
        <v>334</v>
      </c>
      <c r="O760" s="160" t="s">
        <v>2616</v>
      </c>
      <c r="P760" s="161">
        <v>7476752.6800000006</v>
      </c>
      <c r="Q760" s="161">
        <v>4276800</v>
      </c>
      <c r="R760" s="161">
        <v>0</v>
      </c>
      <c r="S760" s="161">
        <v>3199952.6800000006</v>
      </c>
      <c r="T760" s="161">
        <v>845.69083587829437</v>
      </c>
      <c r="U760" s="161">
        <v>1112.0009048750142</v>
      </c>
      <c r="V760" s="168">
        <v>1112.0009048750142</v>
      </c>
      <c r="W760" s="168">
        <f t="shared" si="128"/>
        <v>1112.0009048750142</v>
      </c>
      <c r="X760" s="168">
        <f t="shared" si="129"/>
        <v>266.31006899671979</v>
      </c>
      <c r="Y760" s="163">
        <v>0</v>
      </c>
      <c r="Z760" s="163">
        <v>0</v>
      </c>
      <c r="AA760" s="163">
        <v>0</v>
      </c>
      <c r="AB760" s="163">
        <v>0</v>
      </c>
      <c r="AC760" s="163">
        <v>0</v>
      </c>
      <c r="AD760" s="163">
        <v>0</v>
      </c>
      <c r="AE760" s="163">
        <v>4</v>
      </c>
      <c r="AF760" s="169">
        <f t="shared" si="133"/>
        <v>1112.0009048750142</v>
      </c>
      <c r="AG760" s="163">
        <v>0</v>
      </c>
      <c r="AH760" s="163">
        <v>0</v>
      </c>
      <c r="AI760" s="163">
        <v>0</v>
      </c>
      <c r="AJ760" s="163">
        <v>0</v>
      </c>
      <c r="AK760" s="163">
        <v>0</v>
      </c>
      <c r="AL760" s="169">
        <v>0</v>
      </c>
      <c r="AM760" s="163">
        <v>0</v>
      </c>
      <c r="AN760" s="163">
        <v>0</v>
      </c>
      <c r="AO760" s="169">
        <v>0</v>
      </c>
      <c r="AP760" s="163">
        <v>0</v>
      </c>
      <c r="AQ760" s="162">
        <v>0</v>
      </c>
      <c r="AR760" s="162">
        <v>0</v>
      </c>
    </row>
    <row r="761" spans="1:44" s="162" customFormat="1" ht="36" customHeight="1" x14ac:dyDescent="0.25">
      <c r="A761" s="162">
        <v>1</v>
      </c>
      <c r="B761" s="165">
        <v>201</v>
      </c>
      <c r="C761" s="155" t="s">
        <v>1760</v>
      </c>
      <c r="D761" s="157">
        <v>1989</v>
      </c>
      <c r="E761" s="157"/>
      <c r="F761" s="166" t="s">
        <v>311</v>
      </c>
      <c r="G761" s="157" t="s">
        <v>350</v>
      </c>
      <c r="H761" s="157">
        <v>6</v>
      </c>
      <c r="I761" s="158">
        <v>13187.7</v>
      </c>
      <c r="J761" s="158">
        <v>13187.7</v>
      </c>
      <c r="K761" s="158">
        <v>10718.6</v>
      </c>
      <c r="L761" s="167" t="s">
        <v>2617</v>
      </c>
      <c r="M761" s="157" t="s">
        <v>259</v>
      </c>
      <c r="N761" s="157" t="s">
        <v>291</v>
      </c>
      <c r="O761" s="160" t="s">
        <v>2618</v>
      </c>
      <c r="P761" s="161">
        <v>10739070.040000001</v>
      </c>
      <c r="Q761" s="161">
        <v>6318240</v>
      </c>
      <c r="R761" s="161">
        <v>0</v>
      </c>
      <c r="S761" s="161">
        <v>4420830.040000001</v>
      </c>
      <c r="T761" s="161">
        <v>814.32471469627001</v>
      </c>
      <c r="U761" s="161">
        <v>1118.2237994494869</v>
      </c>
      <c r="V761" s="168">
        <v>1118.2237994494869</v>
      </c>
      <c r="W761" s="168">
        <f t="shared" si="128"/>
        <v>1118.2237994494869</v>
      </c>
      <c r="X761" s="168">
        <f t="shared" si="129"/>
        <v>303.89908475321693</v>
      </c>
      <c r="Y761" s="163">
        <v>0</v>
      </c>
      <c r="Z761" s="163">
        <v>0</v>
      </c>
      <c r="AA761" s="163">
        <v>0</v>
      </c>
      <c r="AB761" s="163">
        <v>0</v>
      </c>
      <c r="AC761" s="163">
        <v>0</v>
      </c>
      <c r="AD761" s="163">
        <v>0</v>
      </c>
      <c r="AE761" s="163">
        <v>6</v>
      </c>
      <c r="AF761" s="169">
        <f t="shared" si="133"/>
        <v>1118.2237994494869</v>
      </c>
      <c r="AG761" s="163">
        <v>0</v>
      </c>
      <c r="AH761" s="163">
        <v>0</v>
      </c>
      <c r="AI761" s="163">
        <v>0</v>
      </c>
      <c r="AJ761" s="163">
        <v>0</v>
      </c>
      <c r="AK761" s="163">
        <v>0</v>
      </c>
      <c r="AL761" s="169">
        <v>0</v>
      </c>
      <c r="AM761" s="163">
        <v>0</v>
      </c>
      <c r="AN761" s="163">
        <v>0</v>
      </c>
      <c r="AO761" s="169">
        <v>0</v>
      </c>
      <c r="AP761" s="163">
        <v>0</v>
      </c>
      <c r="AQ761" s="162">
        <v>0</v>
      </c>
      <c r="AR761" s="162">
        <v>0</v>
      </c>
    </row>
    <row r="762" spans="1:44" s="162" customFormat="1" ht="36" customHeight="1" x14ac:dyDescent="0.25">
      <c r="A762" s="162">
        <v>1</v>
      </c>
      <c r="B762" s="165">
        <v>202</v>
      </c>
      <c r="C762" s="155" t="s">
        <v>2565</v>
      </c>
      <c r="D762" s="157">
        <v>1995</v>
      </c>
      <c r="E762" s="157"/>
      <c r="F762" s="166" t="s">
        <v>311</v>
      </c>
      <c r="G762" s="157" t="s">
        <v>350</v>
      </c>
      <c r="H762" s="157">
        <v>2</v>
      </c>
      <c r="I762" s="158">
        <v>5399.54</v>
      </c>
      <c r="J762" s="158">
        <v>5399.54</v>
      </c>
      <c r="K762" s="158">
        <v>3926.7</v>
      </c>
      <c r="L762" s="167" t="s">
        <v>2619</v>
      </c>
      <c r="M762" s="157" t="s">
        <v>259</v>
      </c>
      <c r="N762" s="157" t="s">
        <v>263</v>
      </c>
      <c r="O762" s="160" t="s">
        <v>2595</v>
      </c>
      <c r="P762" s="161">
        <v>3606108.8899999997</v>
      </c>
      <c r="Q762" s="161">
        <v>2106080</v>
      </c>
      <c r="R762" s="161">
        <v>0</v>
      </c>
      <c r="S762" s="161">
        <v>1500028.8899999997</v>
      </c>
      <c r="T762" s="161">
        <v>667.85483393029767</v>
      </c>
      <c r="U762" s="161">
        <v>910.37384666101184</v>
      </c>
      <c r="V762" s="168">
        <v>910.37384666101184</v>
      </c>
      <c r="W762" s="168">
        <f t="shared" si="128"/>
        <v>910.37384666101184</v>
      </c>
      <c r="X762" s="168">
        <f t="shared" si="129"/>
        <v>242.51901273071417</v>
      </c>
      <c r="Y762" s="163">
        <v>0</v>
      </c>
      <c r="Z762" s="163">
        <v>0</v>
      </c>
      <c r="AA762" s="163">
        <v>0</v>
      </c>
      <c r="AB762" s="163">
        <v>0</v>
      </c>
      <c r="AC762" s="163">
        <v>0</v>
      </c>
      <c r="AD762" s="163">
        <v>0</v>
      </c>
      <c r="AE762" s="163">
        <v>2</v>
      </c>
      <c r="AF762" s="169">
        <f t="shared" si="133"/>
        <v>910.37384666101184</v>
      </c>
      <c r="AG762" s="163">
        <v>0</v>
      </c>
      <c r="AH762" s="163">
        <v>0</v>
      </c>
      <c r="AI762" s="163">
        <v>0</v>
      </c>
      <c r="AJ762" s="163">
        <v>0</v>
      </c>
      <c r="AK762" s="163">
        <v>0</v>
      </c>
      <c r="AL762" s="169">
        <v>0</v>
      </c>
      <c r="AM762" s="163">
        <v>0</v>
      </c>
      <c r="AN762" s="163">
        <v>0</v>
      </c>
      <c r="AO762" s="169">
        <v>0</v>
      </c>
      <c r="AP762" s="163">
        <v>0</v>
      </c>
      <c r="AQ762" s="162">
        <v>0</v>
      </c>
      <c r="AR762" s="162">
        <v>0</v>
      </c>
    </row>
    <row r="763" spans="1:44" s="162" customFormat="1" ht="36" customHeight="1" x14ac:dyDescent="0.25">
      <c r="A763" s="162">
        <v>1</v>
      </c>
      <c r="B763" s="165">
        <v>203</v>
      </c>
      <c r="C763" s="155" t="s">
        <v>2566</v>
      </c>
      <c r="D763" s="157">
        <v>1986</v>
      </c>
      <c r="E763" s="157" t="s">
        <v>2620</v>
      </c>
      <c r="F763" s="166" t="s">
        <v>311</v>
      </c>
      <c r="G763" s="157" t="s">
        <v>350</v>
      </c>
      <c r="H763" s="157" t="s">
        <v>301</v>
      </c>
      <c r="I763" s="158">
        <v>8758.7999999999993</v>
      </c>
      <c r="J763" s="158">
        <v>8758.8000000000011</v>
      </c>
      <c r="K763" s="158">
        <v>7796.6</v>
      </c>
      <c r="L763" s="167" t="s">
        <v>2621</v>
      </c>
      <c r="M763" s="157" t="s">
        <v>259</v>
      </c>
      <c r="N763" s="157" t="s">
        <v>263</v>
      </c>
      <c r="O763" s="160" t="s">
        <v>2622</v>
      </c>
      <c r="P763" s="161">
        <v>7477207.0199999996</v>
      </c>
      <c r="Q763" s="161">
        <v>4276800</v>
      </c>
      <c r="R763" s="161">
        <v>0</v>
      </c>
      <c r="S763" s="161">
        <v>3200407.0199999996</v>
      </c>
      <c r="T763" s="161">
        <v>853.67938758734078</v>
      </c>
      <c r="U763" s="161">
        <v>1122.4368634972827</v>
      </c>
      <c r="V763" s="168">
        <v>1122.4368634972827</v>
      </c>
      <c r="W763" s="168">
        <f t="shared" si="128"/>
        <v>1122.4368634972827</v>
      </c>
      <c r="X763" s="168">
        <f t="shared" si="129"/>
        <v>268.75747590994195</v>
      </c>
      <c r="Y763" s="163">
        <v>0</v>
      </c>
      <c r="Z763" s="163">
        <v>0</v>
      </c>
      <c r="AA763" s="163">
        <v>0</v>
      </c>
      <c r="AB763" s="163">
        <v>0</v>
      </c>
      <c r="AC763" s="163">
        <v>0</v>
      </c>
      <c r="AD763" s="163">
        <v>0</v>
      </c>
      <c r="AE763" s="163">
        <v>4</v>
      </c>
      <c r="AF763" s="169">
        <f t="shared" si="133"/>
        <v>1122.4368634972827</v>
      </c>
      <c r="AG763" s="163">
        <v>0</v>
      </c>
      <c r="AH763" s="163">
        <v>0</v>
      </c>
      <c r="AI763" s="163">
        <v>0</v>
      </c>
      <c r="AJ763" s="163">
        <v>0</v>
      </c>
      <c r="AK763" s="163">
        <v>0</v>
      </c>
      <c r="AL763" s="169">
        <v>0</v>
      </c>
      <c r="AM763" s="163">
        <v>0</v>
      </c>
      <c r="AN763" s="163">
        <v>0</v>
      </c>
      <c r="AO763" s="169">
        <v>0</v>
      </c>
      <c r="AP763" s="163">
        <v>0</v>
      </c>
      <c r="AQ763" s="162">
        <v>0</v>
      </c>
      <c r="AR763" s="162">
        <v>0</v>
      </c>
    </row>
    <row r="764" spans="1:44" s="162" customFormat="1" ht="36" customHeight="1" x14ac:dyDescent="0.25">
      <c r="A764" s="162">
        <v>1</v>
      </c>
      <c r="B764" s="165">
        <v>204</v>
      </c>
      <c r="C764" s="155" t="s">
        <v>2567</v>
      </c>
      <c r="D764" s="157">
        <v>1992</v>
      </c>
      <c r="E764" s="157"/>
      <c r="F764" s="166" t="s">
        <v>311</v>
      </c>
      <c r="G764" s="157" t="s">
        <v>350</v>
      </c>
      <c r="H764" s="157">
        <v>3</v>
      </c>
      <c r="I764" s="158">
        <v>7999.52</v>
      </c>
      <c r="J764" s="158">
        <v>7999.52</v>
      </c>
      <c r="K764" s="158">
        <v>5812.1</v>
      </c>
      <c r="L764" s="167" t="s">
        <v>2623</v>
      </c>
      <c r="M764" s="157" t="s">
        <v>259</v>
      </c>
      <c r="N764" s="157" t="s">
        <v>263</v>
      </c>
      <c r="O764" s="160" t="s">
        <v>2595</v>
      </c>
      <c r="P764" s="161">
        <v>3633880.13</v>
      </c>
      <c r="Q764" s="161">
        <v>2106080</v>
      </c>
      <c r="R764" s="161">
        <v>0</v>
      </c>
      <c r="S764" s="161">
        <v>1527800.13</v>
      </c>
      <c r="T764" s="161">
        <v>454.26227198631915</v>
      </c>
      <c r="U764" s="161">
        <v>614.48686921215267</v>
      </c>
      <c r="V764" s="168">
        <v>614.48686921215267</v>
      </c>
      <c r="W764" s="168">
        <f t="shared" si="128"/>
        <v>614.48686921215267</v>
      </c>
      <c r="X764" s="168">
        <f t="shared" si="129"/>
        <v>160.22459722583352</v>
      </c>
      <c r="Y764" s="163">
        <v>0</v>
      </c>
      <c r="Z764" s="163">
        <v>0</v>
      </c>
      <c r="AA764" s="163">
        <v>0</v>
      </c>
      <c r="AB764" s="163">
        <v>0</v>
      </c>
      <c r="AC764" s="163">
        <v>0</v>
      </c>
      <c r="AD764" s="163">
        <v>0</v>
      </c>
      <c r="AE764" s="163">
        <v>2</v>
      </c>
      <c r="AF764" s="169">
        <f t="shared" si="133"/>
        <v>614.48686921215267</v>
      </c>
      <c r="AG764" s="163">
        <v>0</v>
      </c>
      <c r="AH764" s="163">
        <v>0</v>
      </c>
      <c r="AI764" s="163">
        <v>0</v>
      </c>
      <c r="AJ764" s="163">
        <v>0</v>
      </c>
      <c r="AK764" s="163">
        <v>0</v>
      </c>
      <c r="AL764" s="169">
        <v>0</v>
      </c>
      <c r="AM764" s="163">
        <v>0</v>
      </c>
      <c r="AN764" s="163">
        <v>0</v>
      </c>
      <c r="AO764" s="169">
        <v>0</v>
      </c>
      <c r="AP764" s="163">
        <v>0</v>
      </c>
      <c r="AQ764" s="162">
        <v>0</v>
      </c>
      <c r="AR764" s="162">
        <v>0</v>
      </c>
    </row>
    <row r="765" spans="1:44" s="162" customFormat="1" ht="36" customHeight="1" x14ac:dyDescent="0.25">
      <c r="A765" s="162">
        <v>1</v>
      </c>
      <c r="B765" s="165">
        <v>205</v>
      </c>
      <c r="C765" s="155" t="s">
        <v>2568</v>
      </c>
      <c r="D765" s="157">
        <v>1983</v>
      </c>
      <c r="E765" s="157"/>
      <c r="F765" s="166" t="s">
        <v>2589</v>
      </c>
      <c r="G765" s="157" t="s">
        <v>350</v>
      </c>
      <c r="H765" s="157">
        <v>4</v>
      </c>
      <c r="I765" s="158">
        <v>8717.5</v>
      </c>
      <c r="J765" s="158">
        <v>8684.7999999999993</v>
      </c>
      <c r="K765" s="158">
        <v>7756.3</v>
      </c>
      <c r="L765" s="167" t="s">
        <v>2621</v>
      </c>
      <c r="M765" s="157" t="s">
        <v>259</v>
      </c>
      <c r="N765" s="157" t="s">
        <v>263</v>
      </c>
      <c r="O765" s="160" t="s">
        <v>2595</v>
      </c>
      <c r="P765" s="161">
        <v>7358227.5999999996</v>
      </c>
      <c r="Q765" s="161">
        <v>4276800</v>
      </c>
      <c r="R765" s="161">
        <v>0</v>
      </c>
      <c r="S765" s="161">
        <v>3081427.5999999996</v>
      </c>
      <c r="T765" s="161">
        <v>844.07543447089188</v>
      </c>
      <c r="U765" s="161">
        <v>1127.7545167765988</v>
      </c>
      <c r="V765" s="168">
        <v>1127.7545167765988</v>
      </c>
      <c r="W765" s="168">
        <f t="shared" si="128"/>
        <v>1127.7545167765988</v>
      </c>
      <c r="X765" s="168">
        <f t="shared" si="129"/>
        <v>283.67908230570697</v>
      </c>
      <c r="Y765" s="163">
        <v>0</v>
      </c>
      <c r="Z765" s="163">
        <v>0</v>
      </c>
      <c r="AA765" s="163">
        <v>0</v>
      </c>
      <c r="AB765" s="163">
        <v>0</v>
      </c>
      <c r="AC765" s="163">
        <v>0</v>
      </c>
      <c r="AD765" s="163">
        <v>0</v>
      </c>
      <c r="AE765" s="163">
        <v>4</v>
      </c>
      <c r="AF765" s="169">
        <f t="shared" si="133"/>
        <v>1127.7545167765988</v>
      </c>
      <c r="AG765" s="163">
        <v>0</v>
      </c>
      <c r="AH765" s="163">
        <v>0</v>
      </c>
      <c r="AI765" s="163">
        <v>0</v>
      </c>
      <c r="AJ765" s="163">
        <v>0</v>
      </c>
      <c r="AK765" s="163">
        <v>0</v>
      </c>
      <c r="AL765" s="169">
        <v>0</v>
      </c>
      <c r="AM765" s="163">
        <v>0</v>
      </c>
      <c r="AN765" s="163">
        <v>0</v>
      </c>
      <c r="AO765" s="169">
        <v>0</v>
      </c>
      <c r="AP765" s="163">
        <v>0</v>
      </c>
      <c r="AQ765" s="162">
        <v>0</v>
      </c>
      <c r="AR765" s="162">
        <v>0</v>
      </c>
    </row>
    <row r="766" spans="1:44" s="177" customFormat="1" ht="36" customHeight="1" x14ac:dyDescent="0.25">
      <c r="A766" s="177">
        <v>1</v>
      </c>
      <c r="B766" s="165">
        <v>206</v>
      </c>
      <c r="C766" s="178" t="s">
        <v>2078</v>
      </c>
      <c r="D766" s="179">
        <v>1989</v>
      </c>
      <c r="E766" s="179"/>
      <c r="F766" s="166" t="s">
        <v>311</v>
      </c>
      <c r="G766" s="179">
        <v>9</v>
      </c>
      <c r="H766" s="179">
        <v>2</v>
      </c>
      <c r="I766" s="180">
        <v>4433.1000000000004</v>
      </c>
      <c r="J766" s="180">
        <v>3943.6</v>
      </c>
      <c r="K766" s="180">
        <v>3943.6</v>
      </c>
      <c r="L766" s="181">
        <v>173</v>
      </c>
      <c r="M766" s="179" t="s">
        <v>259</v>
      </c>
      <c r="N766" s="179" t="s">
        <v>263</v>
      </c>
      <c r="O766" s="182" t="s">
        <v>2352</v>
      </c>
      <c r="P766" s="183">
        <v>79535.62</v>
      </c>
      <c r="Q766" s="183">
        <v>0</v>
      </c>
      <c r="R766" s="183">
        <v>0</v>
      </c>
      <c r="S766" s="183">
        <v>79535.62</v>
      </c>
      <c r="T766" s="161">
        <v>17.941309692991357</v>
      </c>
      <c r="U766" s="176">
        <v>17.941309692991357</v>
      </c>
      <c r="V766" s="168">
        <v>17.941309692991357</v>
      </c>
      <c r="W766" s="168">
        <f t="shared" si="128"/>
        <v>0</v>
      </c>
      <c r="X766" s="168">
        <f t="shared" si="129"/>
        <v>0</v>
      </c>
      <c r="Y766" s="163">
        <v>0</v>
      </c>
      <c r="Z766" s="163">
        <v>0</v>
      </c>
      <c r="AA766" s="184">
        <v>0</v>
      </c>
      <c r="AB766" s="184">
        <v>0</v>
      </c>
      <c r="AC766" s="184">
        <v>0</v>
      </c>
      <c r="AD766" s="184">
        <v>0</v>
      </c>
      <c r="AE766" s="184">
        <v>0</v>
      </c>
      <c r="AF766" s="169">
        <v>0</v>
      </c>
      <c r="AG766" s="184">
        <v>0</v>
      </c>
      <c r="AH766" s="184">
        <v>0</v>
      </c>
      <c r="AI766" s="184">
        <v>0</v>
      </c>
      <c r="AJ766" s="184">
        <v>0</v>
      </c>
      <c r="AK766" s="184">
        <v>0</v>
      </c>
      <c r="AL766" s="185">
        <v>0</v>
      </c>
      <c r="AM766" s="184">
        <v>0</v>
      </c>
      <c r="AN766" s="184">
        <v>0</v>
      </c>
      <c r="AO766" s="185">
        <v>0</v>
      </c>
      <c r="AP766" s="184">
        <v>0</v>
      </c>
      <c r="AQ766" s="177">
        <v>0</v>
      </c>
      <c r="AR766" s="177">
        <v>0</v>
      </c>
    </row>
    <row r="767" spans="1:44" s="162" customFormat="1" ht="36" customHeight="1" x14ac:dyDescent="0.25">
      <c r="A767" s="162">
        <v>1</v>
      </c>
      <c r="B767" s="165">
        <v>207</v>
      </c>
      <c r="C767" s="155" t="s">
        <v>2569</v>
      </c>
      <c r="D767" s="157">
        <v>1995</v>
      </c>
      <c r="E767" s="157"/>
      <c r="F767" s="166" t="s">
        <v>311</v>
      </c>
      <c r="G767" s="157" t="s">
        <v>350</v>
      </c>
      <c r="H767" s="157" t="s">
        <v>305</v>
      </c>
      <c r="I767" s="158">
        <v>6546.6</v>
      </c>
      <c r="J767" s="158">
        <v>6546.6</v>
      </c>
      <c r="K767" s="158">
        <v>5802.2</v>
      </c>
      <c r="L767" s="167" t="s">
        <v>2624</v>
      </c>
      <c r="M767" s="157" t="s">
        <v>259</v>
      </c>
      <c r="N767" s="157" t="s">
        <v>263</v>
      </c>
      <c r="O767" s="160" t="s">
        <v>2622</v>
      </c>
      <c r="P767" s="161">
        <v>5374908.1000000006</v>
      </c>
      <c r="Q767" s="161">
        <v>3159120</v>
      </c>
      <c r="R767" s="161">
        <v>0</v>
      </c>
      <c r="S767" s="161">
        <v>2215788.1000000006</v>
      </c>
      <c r="T767" s="161">
        <v>821.02283628142857</v>
      </c>
      <c r="U767" s="161">
        <v>1126.2945651177711</v>
      </c>
      <c r="V767" s="168">
        <v>1126.2945651177711</v>
      </c>
      <c r="W767" s="168">
        <f t="shared" si="128"/>
        <v>1126.2945651177711</v>
      </c>
      <c r="X767" s="168">
        <f t="shared" si="129"/>
        <v>305.2717288363425</v>
      </c>
      <c r="Y767" s="163">
        <v>0</v>
      </c>
      <c r="Z767" s="163">
        <v>0</v>
      </c>
      <c r="AA767" s="163">
        <v>0</v>
      </c>
      <c r="AB767" s="163">
        <v>0</v>
      </c>
      <c r="AC767" s="163">
        <v>0</v>
      </c>
      <c r="AD767" s="163">
        <v>0</v>
      </c>
      <c r="AE767" s="163">
        <v>3</v>
      </c>
      <c r="AF767" s="169">
        <f t="shared" ref="AF767:AF771" si="134">2457800*AE767/I767</f>
        <v>1126.2945651177711</v>
      </c>
      <c r="AG767" s="163">
        <v>0</v>
      </c>
      <c r="AH767" s="163">
        <v>0</v>
      </c>
      <c r="AI767" s="163">
        <v>0</v>
      </c>
      <c r="AJ767" s="163">
        <v>0</v>
      </c>
      <c r="AK767" s="163">
        <v>0</v>
      </c>
      <c r="AL767" s="169">
        <v>0</v>
      </c>
      <c r="AM767" s="163">
        <v>0</v>
      </c>
      <c r="AN767" s="163">
        <v>0</v>
      </c>
      <c r="AO767" s="169">
        <v>0</v>
      </c>
      <c r="AP767" s="163">
        <v>0</v>
      </c>
      <c r="AQ767" s="162">
        <v>0</v>
      </c>
      <c r="AR767" s="162">
        <v>0</v>
      </c>
    </row>
    <row r="768" spans="1:44" s="162" customFormat="1" ht="36" customHeight="1" x14ac:dyDescent="0.25">
      <c r="A768" s="162">
        <v>1</v>
      </c>
      <c r="B768" s="165">
        <v>208</v>
      </c>
      <c r="C768" s="155" t="s">
        <v>2570</v>
      </c>
      <c r="D768" s="157">
        <v>1994</v>
      </c>
      <c r="E768" s="157"/>
      <c r="F768" s="166" t="s">
        <v>311</v>
      </c>
      <c r="G768" s="157" t="s">
        <v>350</v>
      </c>
      <c r="H768" s="157" t="s">
        <v>296</v>
      </c>
      <c r="I768" s="158">
        <v>4979.8999999999996</v>
      </c>
      <c r="J768" s="158">
        <v>4979.8999999999996</v>
      </c>
      <c r="K768" s="158">
        <v>3884.9</v>
      </c>
      <c r="L768" s="167" t="s">
        <v>2625</v>
      </c>
      <c r="M768" s="157" t="s">
        <v>259</v>
      </c>
      <c r="N768" s="157" t="s">
        <v>263</v>
      </c>
      <c r="O768" s="160" t="s">
        <v>2359</v>
      </c>
      <c r="P768" s="161">
        <v>3634118.16</v>
      </c>
      <c r="Q768" s="161">
        <v>2106080</v>
      </c>
      <c r="R768" s="161">
        <v>0</v>
      </c>
      <c r="S768" s="161">
        <v>1528038.1600000001</v>
      </c>
      <c r="T768" s="161">
        <v>729.75725616980264</v>
      </c>
      <c r="U768" s="161">
        <v>987.08809413843653</v>
      </c>
      <c r="V768" s="168">
        <v>987.08809413843653</v>
      </c>
      <c r="W768" s="168">
        <f t="shared" si="128"/>
        <v>987.08809413843653</v>
      </c>
      <c r="X768" s="168">
        <f t="shared" si="129"/>
        <v>257.33083796863389</v>
      </c>
      <c r="Y768" s="163">
        <v>0</v>
      </c>
      <c r="Z768" s="163">
        <v>0</v>
      </c>
      <c r="AA768" s="163">
        <v>0</v>
      </c>
      <c r="AB768" s="163">
        <v>0</v>
      </c>
      <c r="AC768" s="163">
        <v>0</v>
      </c>
      <c r="AD768" s="163">
        <v>0</v>
      </c>
      <c r="AE768" s="163">
        <v>2</v>
      </c>
      <c r="AF768" s="169">
        <f t="shared" si="134"/>
        <v>987.08809413843653</v>
      </c>
      <c r="AG768" s="163">
        <v>0</v>
      </c>
      <c r="AH768" s="163">
        <v>0</v>
      </c>
      <c r="AI768" s="163">
        <v>0</v>
      </c>
      <c r="AJ768" s="163">
        <v>0</v>
      </c>
      <c r="AK768" s="163">
        <v>0</v>
      </c>
      <c r="AL768" s="169">
        <v>0</v>
      </c>
      <c r="AM768" s="163">
        <v>0</v>
      </c>
      <c r="AN768" s="163">
        <v>0</v>
      </c>
      <c r="AO768" s="169">
        <v>0</v>
      </c>
      <c r="AP768" s="163">
        <v>0</v>
      </c>
      <c r="AQ768" s="162">
        <v>0</v>
      </c>
      <c r="AR768" s="162">
        <v>0</v>
      </c>
    </row>
    <row r="769" spans="1:44" s="162" customFormat="1" ht="36" customHeight="1" x14ac:dyDescent="0.25">
      <c r="A769" s="162">
        <v>1</v>
      </c>
      <c r="B769" s="165">
        <v>209</v>
      </c>
      <c r="C769" s="155" t="s">
        <v>2571</v>
      </c>
      <c r="D769" s="157">
        <v>1995</v>
      </c>
      <c r="E769" s="157"/>
      <c r="F769" s="166" t="s">
        <v>311</v>
      </c>
      <c r="G769" s="157" t="s">
        <v>350</v>
      </c>
      <c r="H769" s="157" t="s">
        <v>2190</v>
      </c>
      <c r="I769" s="158">
        <v>17475.599999999999</v>
      </c>
      <c r="J769" s="158">
        <v>17475.599999999999</v>
      </c>
      <c r="K769" s="158">
        <v>13470.3</v>
      </c>
      <c r="L769" s="167" t="s">
        <v>2626</v>
      </c>
      <c r="M769" s="157" t="s">
        <v>259</v>
      </c>
      <c r="N769" s="157" t="s">
        <v>263</v>
      </c>
      <c r="O769" s="160" t="s">
        <v>2359</v>
      </c>
      <c r="P769" s="161">
        <v>12543708.529999999</v>
      </c>
      <c r="Q769" s="161">
        <v>7371280</v>
      </c>
      <c r="R769" s="161">
        <v>0</v>
      </c>
      <c r="S769" s="161">
        <v>5172428.5299999993</v>
      </c>
      <c r="T769" s="161">
        <v>717.78414074480997</v>
      </c>
      <c r="U769" s="161">
        <v>984.4926640573143</v>
      </c>
      <c r="V769" s="168">
        <v>984.4926640573143</v>
      </c>
      <c r="W769" s="168">
        <f t="shared" si="128"/>
        <v>984.4926640573143</v>
      </c>
      <c r="X769" s="168">
        <f t="shared" si="129"/>
        <v>266.70852331250433</v>
      </c>
      <c r="Y769" s="163">
        <v>0</v>
      </c>
      <c r="Z769" s="163">
        <v>0</v>
      </c>
      <c r="AA769" s="163">
        <v>0</v>
      </c>
      <c r="AB769" s="163">
        <v>0</v>
      </c>
      <c r="AC769" s="163">
        <v>0</v>
      </c>
      <c r="AD769" s="163">
        <v>0</v>
      </c>
      <c r="AE769" s="163">
        <v>7</v>
      </c>
      <c r="AF769" s="169">
        <f t="shared" si="134"/>
        <v>984.4926640573143</v>
      </c>
      <c r="AG769" s="163">
        <v>0</v>
      </c>
      <c r="AH769" s="163">
        <v>0</v>
      </c>
      <c r="AI769" s="163">
        <v>0</v>
      </c>
      <c r="AJ769" s="163">
        <v>0</v>
      </c>
      <c r="AK769" s="163">
        <v>0</v>
      </c>
      <c r="AL769" s="169">
        <v>0</v>
      </c>
      <c r="AM769" s="163">
        <v>0</v>
      </c>
      <c r="AN769" s="163">
        <v>0</v>
      </c>
      <c r="AO769" s="169">
        <v>0</v>
      </c>
      <c r="AP769" s="163">
        <v>0</v>
      </c>
      <c r="AQ769" s="162">
        <v>0</v>
      </c>
      <c r="AR769" s="162">
        <v>0</v>
      </c>
    </row>
    <row r="770" spans="1:44" s="162" customFormat="1" ht="36" customHeight="1" x14ac:dyDescent="0.25">
      <c r="A770" s="162">
        <v>1</v>
      </c>
      <c r="B770" s="165">
        <v>210</v>
      </c>
      <c r="C770" s="155" t="s">
        <v>2572</v>
      </c>
      <c r="D770" s="157">
        <v>1995</v>
      </c>
      <c r="E770" s="157"/>
      <c r="F770" s="166" t="s">
        <v>311</v>
      </c>
      <c r="G770" s="157" t="s">
        <v>350</v>
      </c>
      <c r="H770" s="157" t="s">
        <v>305</v>
      </c>
      <c r="I770" s="158">
        <v>7478.1</v>
      </c>
      <c r="J770" s="158">
        <v>7478.1</v>
      </c>
      <c r="K770" s="158">
        <v>5774.8</v>
      </c>
      <c r="L770" s="167" t="s">
        <v>2627</v>
      </c>
      <c r="M770" s="157" t="s">
        <v>259</v>
      </c>
      <c r="N770" s="157" t="s">
        <v>263</v>
      </c>
      <c r="O770" s="160" t="s">
        <v>2359</v>
      </c>
      <c r="P770" s="161">
        <v>5421085.0499999998</v>
      </c>
      <c r="Q770" s="161">
        <v>3159120</v>
      </c>
      <c r="R770" s="161">
        <v>0</v>
      </c>
      <c r="S770" s="161">
        <v>2261965.0499999998</v>
      </c>
      <c r="T770" s="161">
        <v>724.92813014000876</v>
      </c>
      <c r="U770" s="161">
        <v>985.99911742287475</v>
      </c>
      <c r="V770" s="168">
        <v>985.99911742287475</v>
      </c>
      <c r="W770" s="168">
        <f t="shared" si="128"/>
        <v>985.99911742287475</v>
      </c>
      <c r="X770" s="168">
        <f t="shared" si="129"/>
        <v>261.07098728286599</v>
      </c>
      <c r="Y770" s="163">
        <v>0</v>
      </c>
      <c r="Z770" s="163">
        <v>0</v>
      </c>
      <c r="AA770" s="163">
        <v>0</v>
      </c>
      <c r="AB770" s="163">
        <v>0</v>
      </c>
      <c r="AC770" s="163">
        <v>0</v>
      </c>
      <c r="AD770" s="163">
        <v>0</v>
      </c>
      <c r="AE770" s="163">
        <v>3</v>
      </c>
      <c r="AF770" s="169">
        <f t="shared" si="134"/>
        <v>985.99911742287475</v>
      </c>
      <c r="AG770" s="163">
        <v>0</v>
      </c>
      <c r="AH770" s="163">
        <v>0</v>
      </c>
      <c r="AI770" s="163">
        <v>0</v>
      </c>
      <c r="AJ770" s="163">
        <v>0</v>
      </c>
      <c r="AK770" s="163">
        <v>0</v>
      </c>
      <c r="AL770" s="169">
        <v>0</v>
      </c>
      <c r="AM770" s="163">
        <v>0</v>
      </c>
      <c r="AN770" s="163">
        <v>0</v>
      </c>
      <c r="AO770" s="169">
        <v>0</v>
      </c>
      <c r="AP770" s="163">
        <v>0</v>
      </c>
      <c r="AQ770" s="162">
        <v>0</v>
      </c>
      <c r="AR770" s="162">
        <v>0</v>
      </c>
    </row>
    <row r="771" spans="1:44" s="162" customFormat="1" ht="36" customHeight="1" x14ac:dyDescent="0.25">
      <c r="A771" s="162">
        <v>1</v>
      </c>
      <c r="B771" s="165">
        <v>211</v>
      </c>
      <c r="C771" s="155" t="s">
        <v>2573</v>
      </c>
      <c r="D771" s="157">
        <v>1992</v>
      </c>
      <c r="E771" s="157"/>
      <c r="F771" s="166" t="s">
        <v>311</v>
      </c>
      <c r="G771" s="157" t="s">
        <v>350</v>
      </c>
      <c r="H771" s="157" t="s">
        <v>344</v>
      </c>
      <c r="I771" s="158">
        <v>12531</v>
      </c>
      <c r="J771" s="158">
        <v>12530.8</v>
      </c>
      <c r="K771" s="158">
        <v>9705.5</v>
      </c>
      <c r="L771" s="167" t="s">
        <v>2628</v>
      </c>
      <c r="M771" s="157" t="s">
        <v>259</v>
      </c>
      <c r="N771" s="157" t="s">
        <v>263</v>
      </c>
      <c r="O771" s="160" t="s">
        <v>2359</v>
      </c>
      <c r="P771" s="161">
        <v>8975125.9199999999</v>
      </c>
      <c r="Q771" s="161">
        <v>5265200</v>
      </c>
      <c r="R771" s="161">
        <v>0</v>
      </c>
      <c r="S771" s="161">
        <v>3709925.92</v>
      </c>
      <c r="T771" s="161">
        <v>716.23381374192002</v>
      </c>
      <c r="U771" s="161">
        <v>980.68789402282334</v>
      </c>
      <c r="V771" s="168">
        <v>980.68789402282334</v>
      </c>
      <c r="W771" s="168">
        <f t="shared" si="128"/>
        <v>980.68789402282334</v>
      </c>
      <c r="X771" s="168">
        <f t="shared" si="129"/>
        <v>264.45408028090333</v>
      </c>
      <c r="Y771" s="163">
        <v>0</v>
      </c>
      <c r="Z771" s="163">
        <v>0</v>
      </c>
      <c r="AA771" s="163">
        <v>0</v>
      </c>
      <c r="AB771" s="163">
        <v>0</v>
      </c>
      <c r="AC771" s="163">
        <v>0</v>
      </c>
      <c r="AD771" s="163">
        <v>0</v>
      </c>
      <c r="AE771" s="163">
        <v>5</v>
      </c>
      <c r="AF771" s="169">
        <f t="shared" si="134"/>
        <v>980.68789402282334</v>
      </c>
      <c r="AG771" s="163">
        <v>0</v>
      </c>
      <c r="AH771" s="163">
        <v>0</v>
      </c>
      <c r="AI771" s="163">
        <v>0</v>
      </c>
      <c r="AJ771" s="163">
        <v>0</v>
      </c>
      <c r="AK771" s="163">
        <v>0</v>
      </c>
      <c r="AL771" s="169">
        <v>0</v>
      </c>
      <c r="AM771" s="163">
        <v>0</v>
      </c>
      <c r="AN771" s="163">
        <v>0</v>
      </c>
      <c r="AO771" s="169">
        <v>0</v>
      </c>
      <c r="AP771" s="163">
        <v>0</v>
      </c>
      <c r="AQ771" s="162">
        <v>0</v>
      </c>
      <c r="AR771" s="162">
        <v>0</v>
      </c>
    </row>
    <row r="772" spans="1:44" s="162" customFormat="1" ht="36" customHeight="1" x14ac:dyDescent="0.25">
      <c r="B772" s="155" t="s">
        <v>725</v>
      </c>
      <c r="C772" s="170"/>
      <c r="D772" s="157" t="s">
        <v>855</v>
      </c>
      <c r="E772" s="157" t="s">
        <v>855</v>
      </c>
      <c r="F772" s="157" t="s">
        <v>855</v>
      </c>
      <c r="G772" s="157" t="s">
        <v>855</v>
      </c>
      <c r="H772" s="157" t="s">
        <v>855</v>
      </c>
      <c r="I772" s="158">
        <v>117812.8</v>
      </c>
      <c r="J772" s="158">
        <v>102291.8</v>
      </c>
      <c r="K772" s="158">
        <v>96586</v>
      </c>
      <c r="L772" s="159">
        <v>2907</v>
      </c>
      <c r="M772" s="157" t="s">
        <v>855</v>
      </c>
      <c r="N772" s="157" t="s">
        <v>855</v>
      </c>
      <c r="O772" s="160" t="s">
        <v>855</v>
      </c>
      <c r="P772" s="158">
        <v>102677042.25999999</v>
      </c>
      <c r="Q772" s="158">
        <v>26434432</v>
      </c>
      <c r="R772" s="158">
        <v>0</v>
      </c>
      <c r="S772" s="158">
        <v>76242610.25999999</v>
      </c>
      <c r="T772" s="161">
        <v>871.52705189928417</v>
      </c>
      <c r="U772" s="161">
        <v>5886.86</v>
      </c>
      <c r="W772" s="175"/>
      <c r="Y772" s="163">
        <v>988552.94</v>
      </c>
      <c r="Z772" s="163">
        <v>2392274.61</v>
      </c>
      <c r="AA772" s="163">
        <v>3100000</v>
      </c>
      <c r="AB772" s="163">
        <v>1290609.53</v>
      </c>
      <c r="AC772" s="163">
        <v>4151514.4</v>
      </c>
      <c r="AD772" s="163">
        <v>0</v>
      </c>
      <c r="AE772" s="163">
        <v>40</v>
      </c>
      <c r="AF772" s="163">
        <v>87928522.5</v>
      </c>
      <c r="AG772" s="163">
        <v>0</v>
      </c>
      <c r="AH772" s="163">
        <v>0</v>
      </c>
      <c r="AI772" s="163">
        <v>0</v>
      </c>
      <c r="AJ772" s="163">
        <v>0</v>
      </c>
      <c r="AK772" s="163">
        <v>0</v>
      </c>
      <c r="AL772" s="163">
        <v>0</v>
      </c>
      <c r="AM772" s="163">
        <v>0</v>
      </c>
      <c r="AN772" s="163">
        <v>0</v>
      </c>
      <c r="AO772" s="163">
        <v>0</v>
      </c>
      <c r="AP772" s="163">
        <v>0</v>
      </c>
      <c r="AQ772" s="162">
        <v>0</v>
      </c>
      <c r="AR772" s="162">
        <v>0</v>
      </c>
    </row>
    <row r="773" spans="1:44" s="162" customFormat="1" ht="36" customHeight="1" x14ac:dyDescent="0.25">
      <c r="A773" s="162">
        <v>1</v>
      </c>
      <c r="B773" s="165">
        <v>212</v>
      </c>
      <c r="C773" s="155" t="s">
        <v>372</v>
      </c>
      <c r="D773" s="157">
        <v>1982</v>
      </c>
      <c r="E773" s="157">
        <v>2015</v>
      </c>
      <c r="F773" s="166" t="s">
        <v>311</v>
      </c>
      <c r="G773" s="157">
        <v>9</v>
      </c>
      <c r="H773" s="157" t="s">
        <v>301</v>
      </c>
      <c r="I773" s="158">
        <v>8597.2000000000007</v>
      </c>
      <c r="J773" s="158">
        <v>7716.3</v>
      </c>
      <c r="K773" s="158">
        <v>7660.3</v>
      </c>
      <c r="L773" s="167">
        <v>370</v>
      </c>
      <c r="M773" s="157" t="s">
        <v>259</v>
      </c>
      <c r="N773" s="157" t="s">
        <v>263</v>
      </c>
      <c r="O773" s="160" t="s">
        <v>312</v>
      </c>
      <c r="P773" s="161">
        <v>6784672.5999999996</v>
      </c>
      <c r="Q773" s="161">
        <v>4146432</v>
      </c>
      <c r="R773" s="161">
        <v>0</v>
      </c>
      <c r="S773" s="161">
        <v>2638240.5999999996</v>
      </c>
      <c r="T773" s="161">
        <v>789.17235844228344</v>
      </c>
      <c r="U773" s="161">
        <v>1143.5351044526124</v>
      </c>
      <c r="V773" s="168">
        <v>1143.5351044526124</v>
      </c>
      <c r="W773" s="168">
        <f t="shared" ref="W773:W787" si="135">Y773+Z773+AA773+AB773+AC773+AF773+AH773+AJ773+AL773+AN773+AO773+AP773+AQ773+AR773</f>
        <v>1143.5351044526124</v>
      </c>
      <c r="X773" s="168">
        <f t="shared" ref="X773:X787" si="136">U773-T773</f>
        <v>354.36274601032892</v>
      </c>
      <c r="Y773" s="163">
        <v>0</v>
      </c>
      <c r="Z773" s="163">
        <v>0</v>
      </c>
      <c r="AA773" s="163">
        <v>0</v>
      </c>
      <c r="AB773" s="163">
        <v>0</v>
      </c>
      <c r="AC773" s="163">
        <v>0</v>
      </c>
      <c r="AD773" s="163">
        <v>0</v>
      </c>
      <c r="AE773" s="163">
        <v>4</v>
      </c>
      <c r="AF773" s="169">
        <f>2457800*AE773/I773</f>
        <v>1143.5351044526124</v>
      </c>
      <c r="AG773" s="163">
        <v>0</v>
      </c>
      <c r="AH773" s="163">
        <v>0</v>
      </c>
      <c r="AI773" s="163">
        <v>0</v>
      </c>
      <c r="AJ773" s="163">
        <v>0</v>
      </c>
      <c r="AK773" s="163">
        <v>0</v>
      </c>
      <c r="AL773" s="169">
        <v>0</v>
      </c>
      <c r="AM773" s="163">
        <v>0</v>
      </c>
      <c r="AN773" s="163">
        <v>0</v>
      </c>
      <c r="AO773" s="169">
        <v>0</v>
      </c>
      <c r="AP773" s="163">
        <v>0</v>
      </c>
      <c r="AQ773" s="162">
        <v>0</v>
      </c>
      <c r="AR773" s="162">
        <v>0</v>
      </c>
    </row>
    <row r="774" spans="1:44" s="162" customFormat="1" ht="36" customHeight="1" x14ac:dyDescent="0.25">
      <c r="A774" s="162">
        <v>1</v>
      </c>
      <c r="B774" s="165">
        <v>213</v>
      </c>
      <c r="C774" s="155" t="s">
        <v>1601</v>
      </c>
      <c r="D774" s="157">
        <v>1981</v>
      </c>
      <c r="E774" s="157">
        <v>2015</v>
      </c>
      <c r="F774" s="166" t="s">
        <v>311</v>
      </c>
      <c r="G774" s="157">
        <v>5</v>
      </c>
      <c r="H774" s="157" t="s">
        <v>344</v>
      </c>
      <c r="I774" s="158">
        <v>3965.2</v>
      </c>
      <c r="J774" s="158">
        <v>3485.8</v>
      </c>
      <c r="K774" s="158">
        <v>3424</v>
      </c>
      <c r="L774" s="167">
        <v>178</v>
      </c>
      <c r="M774" s="157" t="s">
        <v>259</v>
      </c>
      <c r="N774" s="157" t="s">
        <v>263</v>
      </c>
      <c r="O774" s="160" t="s">
        <v>313</v>
      </c>
      <c r="P774" s="161">
        <v>209745.8</v>
      </c>
      <c r="Q774" s="161">
        <v>0</v>
      </c>
      <c r="R774" s="161">
        <v>0</v>
      </c>
      <c r="S774" s="161">
        <v>209745.8</v>
      </c>
      <c r="T774" s="161">
        <v>52.896650862503783</v>
      </c>
      <c r="U774" s="176">
        <v>52.896650862503783</v>
      </c>
      <c r="V774" s="168">
        <v>52.896650862503783</v>
      </c>
      <c r="W774" s="168">
        <f t="shared" si="135"/>
        <v>0</v>
      </c>
      <c r="X774" s="168">
        <f t="shared" si="136"/>
        <v>0</v>
      </c>
      <c r="Y774" s="163">
        <v>0</v>
      </c>
      <c r="Z774" s="163">
        <v>0</v>
      </c>
      <c r="AA774" s="163">
        <v>0</v>
      </c>
      <c r="AB774" s="163">
        <v>0</v>
      </c>
      <c r="AC774" s="163">
        <v>0</v>
      </c>
      <c r="AD774" s="163">
        <v>0</v>
      </c>
      <c r="AE774" s="163">
        <v>0</v>
      </c>
      <c r="AF774" s="169">
        <v>0</v>
      </c>
      <c r="AG774" s="163">
        <v>0</v>
      </c>
      <c r="AH774" s="163">
        <v>0</v>
      </c>
      <c r="AI774" s="163">
        <v>0</v>
      </c>
      <c r="AJ774" s="163">
        <v>0</v>
      </c>
      <c r="AK774" s="163">
        <v>0</v>
      </c>
      <c r="AL774" s="169">
        <v>0</v>
      </c>
      <c r="AM774" s="163">
        <v>0</v>
      </c>
      <c r="AN774" s="163">
        <v>0</v>
      </c>
      <c r="AO774" s="169">
        <v>0</v>
      </c>
      <c r="AP774" s="163">
        <v>0</v>
      </c>
      <c r="AQ774" s="162">
        <v>0</v>
      </c>
      <c r="AR774" s="162">
        <v>0</v>
      </c>
    </row>
    <row r="775" spans="1:44" s="162" customFormat="1" ht="36" customHeight="1" x14ac:dyDescent="0.25">
      <c r="A775" s="162">
        <v>1</v>
      </c>
      <c r="B775" s="165">
        <v>214</v>
      </c>
      <c r="C775" s="155" t="s">
        <v>373</v>
      </c>
      <c r="D775" s="157">
        <v>1973</v>
      </c>
      <c r="E775" s="157">
        <v>2017</v>
      </c>
      <c r="F775" s="166" t="s">
        <v>311</v>
      </c>
      <c r="G775" s="157">
        <v>5</v>
      </c>
      <c r="H775" s="157" t="s">
        <v>344</v>
      </c>
      <c r="I775" s="158">
        <v>3822.6</v>
      </c>
      <c r="J775" s="158">
        <v>3360.4</v>
      </c>
      <c r="K775" s="158">
        <v>3360.4</v>
      </c>
      <c r="L775" s="167">
        <v>155</v>
      </c>
      <c r="M775" s="157" t="s">
        <v>259</v>
      </c>
      <c r="N775" s="157" t="s">
        <v>263</v>
      </c>
      <c r="O775" s="160" t="s">
        <v>313</v>
      </c>
      <c r="P775" s="161">
        <v>100016.58</v>
      </c>
      <c r="Q775" s="161">
        <v>0</v>
      </c>
      <c r="R775" s="161">
        <v>0</v>
      </c>
      <c r="S775" s="161">
        <v>100016.58</v>
      </c>
      <c r="T775" s="161">
        <v>26.164542458012871</v>
      </c>
      <c r="U775" s="176">
        <v>26.164542458012871</v>
      </c>
      <c r="V775" s="168">
        <v>26.164542458012871</v>
      </c>
      <c r="W775" s="168">
        <f t="shared" si="135"/>
        <v>0</v>
      </c>
      <c r="X775" s="168">
        <f t="shared" si="136"/>
        <v>0</v>
      </c>
      <c r="Y775" s="163">
        <v>0</v>
      </c>
      <c r="Z775" s="163">
        <v>0</v>
      </c>
      <c r="AA775" s="163">
        <v>0</v>
      </c>
      <c r="AB775" s="163">
        <v>0</v>
      </c>
      <c r="AC775" s="163">
        <v>0</v>
      </c>
      <c r="AD775" s="163">
        <v>0</v>
      </c>
      <c r="AE775" s="163">
        <v>0</v>
      </c>
      <c r="AF775" s="169">
        <v>0</v>
      </c>
      <c r="AG775" s="163">
        <v>0</v>
      </c>
      <c r="AH775" s="163">
        <v>0</v>
      </c>
      <c r="AI775" s="163">
        <v>0</v>
      </c>
      <c r="AJ775" s="163">
        <v>0</v>
      </c>
      <c r="AK775" s="163">
        <v>0</v>
      </c>
      <c r="AL775" s="169">
        <v>0</v>
      </c>
      <c r="AM775" s="163">
        <v>0</v>
      </c>
      <c r="AN775" s="163">
        <v>0</v>
      </c>
      <c r="AO775" s="169">
        <v>0</v>
      </c>
      <c r="AP775" s="163">
        <v>0</v>
      </c>
      <c r="AQ775" s="162">
        <v>0</v>
      </c>
      <c r="AR775" s="162">
        <v>0</v>
      </c>
    </row>
    <row r="776" spans="1:44" s="162" customFormat="1" ht="36" customHeight="1" x14ac:dyDescent="0.25">
      <c r="A776" s="162">
        <v>1</v>
      </c>
      <c r="B776" s="165">
        <v>215</v>
      </c>
      <c r="C776" s="155" t="s">
        <v>1133</v>
      </c>
      <c r="D776" s="157">
        <v>1979</v>
      </c>
      <c r="E776" s="157">
        <v>2016</v>
      </c>
      <c r="F776" s="166" t="s">
        <v>311</v>
      </c>
      <c r="G776" s="157">
        <v>9</v>
      </c>
      <c r="H776" s="157" t="s">
        <v>301</v>
      </c>
      <c r="I776" s="161">
        <v>7590.3</v>
      </c>
      <c r="J776" s="161">
        <v>7004.9</v>
      </c>
      <c r="K776" s="161">
        <v>6957</v>
      </c>
      <c r="L776" s="167">
        <v>363</v>
      </c>
      <c r="M776" s="157" t="s">
        <v>259</v>
      </c>
      <c r="N776" s="157" t="s">
        <v>263</v>
      </c>
      <c r="O776" s="160" t="s">
        <v>312</v>
      </c>
      <c r="P776" s="161">
        <v>11924723.139999999</v>
      </c>
      <c r="Q776" s="161">
        <v>0</v>
      </c>
      <c r="R776" s="161">
        <v>0</v>
      </c>
      <c r="S776" s="161">
        <v>11924723.139999999</v>
      </c>
      <c r="T776" s="161">
        <v>1571.047671370038</v>
      </c>
      <c r="U776" s="161">
        <v>5886.86</v>
      </c>
      <c r="V776" s="168">
        <v>4630.9400000000005</v>
      </c>
      <c r="W776" s="168">
        <f t="shared" si="135"/>
        <v>4630.9400000000005</v>
      </c>
      <c r="X776" s="168">
        <f t="shared" si="136"/>
        <v>4315.8123286299615</v>
      </c>
      <c r="Y776" s="163">
        <v>113.09</v>
      </c>
      <c r="Z776" s="163">
        <v>262.75</v>
      </c>
      <c r="AA776" s="163">
        <v>3259.66</v>
      </c>
      <c r="AB776" s="163">
        <v>184.98</v>
      </c>
      <c r="AC776" s="163">
        <v>810.46</v>
      </c>
      <c r="AD776" s="163">
        <v>0</v>
      </c>
      <c r="AE776" s="163">
        <v>0</v>
      </c>
      <c r="AF776" s="169">
        <v>0</v>
      </c>
      <c r="AG776" s="163">
        <v>0</v>
      </c>
      <c r="AH776" s="163">
        <v>0</v>
      </c>
      <c r="AI776" s="163">
        <v>0</v>
      </c>
      <c r="AJ776" s="163">
        <v>0</v>
      </c>
      <c r="AK776" s="163">
        <v>0</v>
      </c>
      <c r="AL776" s="169">
        <v>0</v>
      </c>
      <c r="AM776" s="163">
        <v>0</v>
      </c>
      <c r="AN776" s="163">
        <v>0</v>
      </c>
      <c r="AO776" s="169">
        <v>0</v>
      </c>
      <c r="AP776" s="163">
        <v>0</v>
      </c>
      <c r="AQ776" s="162">
        <v>0</v>
      </c>
      <c r="AR776" s="162">
        <v>0</v>
      </c>
    </row>
    <row r="777" spans="1:44" s="162" customFormat="1" ht="36" customHeight="1" x14ac:dyDescent="0.25">
      <c r="A777" s="162">
        <v>1</v>
      </c>
      <c r="B777" s="165">
        <v>216</v>
      </c>
      <c r="C777" s="155" t="s">
        <v>1134</v>
      </c>
      <c r="D777" s="157">
        <v>1985</v>
      </c>
      <c r="E777" s="157">
        <v>2018</v>
      </c>
      <c r="F777" s="166" t="s">
        <v>261</v>
      </c>
      <c r="G777" s="157">
        <v>9</v>
      </c>
      <c r="H777" s="157" t="s">
        <v>297</v>
      </c>
      <c r="I777" s="161">
        <v>5367.9</v>
      </c>
      <c r="J777" s="161">
        <v>4145.6000000000004</v>
      </c>
      <c r="K777" s="161">
        <v>3643.5</v>
      </c>
      <c r="L777" s="167">
        <v>300</v>
      </c>
      <c r="M777" s="157" t="s">
        <v>259</v>
      </c>
      <c r="N777" s="157" t="s">
        <v>263</v>
      </c>
      <c r="O777" s="160" t="s">
        <v>1300</v>
      </c>
      <c r="P777" s="161">
        <v>3601876.7</v>
      </c>
      <c r="Q777" s="161">
        <v>0</v>
      </c>
      <c r="R777" s="161">
        <v>0</v>
      </c>
      <c r="S777" s="161">
        <v>3601876.7</v>
      </c>
      <c r="T777" s="161">
        <v>671.00294342294012</v>
      </c>
      <c r="U777" s="161">
        <v>915.73986102572712</v>
      </c>
      <c r="V777" s="168">
        <v>915.73986102572712</v>
      </c>
      <c r="W777" s="168">
        <f t="shared" si="135"/>
        <v>915.73986102572712</v>
      </c>
      <c r="X777" s="168">
        <f t="shared" si="136"/>
        <v>244.736917602787</v>
      </c>
      <c r="Y777" s="163">
        <v>0</v>
      </c>
      <c r="Z777" s="163">
        <v>0</v>
      </c>
      <c r="AA777" s="163">
        <v>0</v>
      </c>
      <c r="AB777" s="163">
        <v>0</v>
      </c>
      <c r="AC777" s="163">
        <v>0</v>
      </c>
      <c r="AD777" s="163">
        <v>0</v>
      </c>
      <c r="AE777" s="163">
        <v>2</v>
      </c>
      <c r="AF777" s="169">
        <f>2457800*AE777/I777</f>
        <v>915.73986102572712</v>
      </c>
      <c r="AG777" s="163">
        <v>0</v>
      </c>
      <c r="AH777" s="163">
        <v>0</v>
      </c>
      <c r="AI777" s="163">
        <v>0</v>
      </c>
      <c r="AJ777" s="163">
        <v>0</v>
      </c>
      <c r="AK777" s="163">
        <v>0</v>
      </c>
      <c r="AL777" s="169">
        <v>0</v>
      </c>
      <c r="AM777" s="163">
        <v>0</v>
      </c>
      <c r="AN777" s="163">
        <v>0</v>
      </c>
      <c r="AO777" s="169">
        <v>0</v>
      </c>
      <c r="AP777" s="163">
        <v>0</v>
      </c>
      <c r="AQ777" s="162">
        <v>0</v>
      </c>
      <c r="AR777" s="162">
        <v>0</v>
      </c>
    </row>
    <row r="778" spans="1:44" s="162" customFormat="1" ht="36" customHeight="1" x14ac:dyDescent="0.25">
      <c r="A778" s="162">
        <v>1</v>
      </c>
      <c r="B778" s="165">
        <v>217</v>
      </c>
      <c r="C778" s="155" t="s">
        <v>1872</v>
      </c>
      <c r="D778" s="157">
        <v>1975</v>
      </c>
      <c r="E778" s="157"/>
      <c r="F778" s="166" t="s">
        <v>311</v>
      </c>
      <c r="G778" s="157" t="s">
        <v>344</v>
      </c>
      <c r="H778" s="157" t="s">
        <v>344</v>
      </c>
      <c r="I778" s="161">
        <v>5911.9</v>
      </c>
      <c r="J778" s="161">
        <v>3394.8</v>
      </c>
      <c r="K778" s="161">
        <v>3394.8</v>
      </c>
      <c r="L778" s="167">
        <v>170</v>
      </c>
      <c r="M778" s="157" t="s">
        <v>259</v>
      </c>
      <c r="N778" s="157" t="s">
        <v>263</v>
      </c>
      <c r="O778" s="160" t="s">
        <v>312</v>
      </c>
      <c r="P778" s="161">
        <v>199983.54</v>
      </c>
      <c r="Q778" s="161">
        <v>0</v>
      </c>
      <c r="R778" s="161">
        <v>0</v>
      </c>
      <c r="S778" s="161">
        <v>199983.54</v>
      </c>
      <c r="T778" s="161">
        <v>33.827287335712718</v>
      </c>
      <c r="U778" s="176">
        <v>33.827287335712718</v>
      </c>
      <c r="V778" s="168">
        <v>33.827287335712718</v>
      </c>
      <c r="W778" s="168">
        <f t="shared" si="135"/>
        <v>0</v>
      </c>
      <c r="X778" s="168">
        <f t="shared" si="136"/>
        <v>0</v>
      </c>
      <c r="Y778" s="163">
        <v>0</v>
      </c>
      <c r="Z778" s="163">
        <v>0</v>
      </c>
      <c r="AA778" s="163">
        <v>0</v>
      </c>
      <c r="AB778" s="163">
        <v>0</v>
      </c>
      <c r="AC778" s="163">
        <v>0</v>
      </c>
      <c r="AD778" s="163">
        <v>0</v>
      </c>
      <c r="AE778" s="163">
        <v>0</v>
      </c>
      <c r="AF778" s="169">
        <v>0</v>
      </c>
      <c r="AG778" s="163">
        <v>0</v>
      </c>
      <c r="AH778" s="163">
        <v>0</v>
      </c>
      <c r="AI778" s="163">
        <v>0</v>
      </c>
      <c r="AJ778" s="163">
        <v>0</v>
      </c>
      <c r="AK778" s="163">
        <v>0</v>
      </c>
      <c r="AL778" s="169">
        <v>0</v>
      </c>
      <c r="AM778" s="163">
        <v>0</v>
      </c>
      <c r="AN778" s="163">
        <v>0</v>
      </c>
      <c r="AO778" s="169">
        <v>0</v>
      </c>
      <c r="AP778" s="163">
        <v>0</v>
      </c>
      <c r="AQ778" s="162">
        <v>0</v>
      </c>
      <c r="AR778" s="162">
        <v>0</v>
      </c>
    </row>
    <row r="779" spans="1:44" s="162" customFormat="1" ht="36" customHeight="1" x14ac:dyDescent="0.25">
      <c r="A779" s="162">
        <v>1</v>
      </c>
      <c r="B779" s="165">
        <v>218</v>
      </c>
      <c r="C779" s="155" t="s">
        <v>1417</v>
      </c>
      <c r="D779" s="157">
        <v>1981</v>
      </c>
      <c r="E779" s="157"/>
      <c r="F779" s="166" t="s">
        <v>311</v>
      </c>
      <c r="G779" s="157">
        <v>9</v>
      </c>
      <c r="H779" s="157" t="s">
        <v>301</v>
      </c>
      <c r="I779" s="158">
        <v>8719.1</v>
      </c>
      <c r="J779" s="158">
        <v>7825</v>
      </c>
      <c r="K779" s="158">
        <v>7825</v>
      </c>
      <c r="L779" s="167">
        <v>380</v>
      </c>
      <c r="M779" s="157" t="s">
        <v>259</v>
      </c>
      <c r="N779" s="157" t="s">
        <v>263</v>
      </c>
      <c r="O779" s="160" t="s">
        <v>312</v>
      </c>
      <c r="P779" s="161">
        <v>8896983.8100000024</v>
      </c>
      <c r="Q779" s="161">
        <v>0</v>
      </c>
      <c r="R779" s="161">
        <v>0</v>
      </c>
      <c r="S779" s="161">
        <v>8896983.8100000024</v>
      </c>
      <c r="T779" s="161">
        <v>1020.4016251677355</v>
      </c>
      <c r="U779" s="161">
        <v>1127.547567982934</v>
      </c>
      <c r="V779" s="168">
        <v>1127.547567982934</v>
      </c>
      <c r="W779" s="168">
        <f t="shared" si="135"/>
        <v>1127.547567982934</v>
      </c>
      <c r="X779" s="168">
        <f t="shared" si="136"/>
        <v>107.14594281519851</v>
      </c>
      <c r="Y779" s="163">
        <v>0</v>
      </c>
      <c r="Z779" s="163">
        <v>0</v>
      </c>
      <c r="AA779" s="163">
        <v>0</v>
      </c>
      <c r="AB779" s="163">
        <v>0</v>
      </c>
      <c r="AC779" s="163">
        <v>0</v>
      </c>
      <c r="AD779" s="163">
        <v>0</v>
      </c>
      <c r="AE779" s="163">
        <v>4</v>
      </c>
      <c r="AF779" s="169">
        <f t="shared" ref="AF779:AF782" si="137">2457800*AE779/I779</f>
        <v>1127.547567982934</v>
      </c>
      <c r="AG779" s="163">
        <v>0</v>
      </c>
      <c r="AH779" s="163">
        <v>0</v>
      </c>
      <c r="AI779" s="163">
        <v>0</v>
      </c>
      <c r="AJ779" s="163">
        <v>0</v>
      </c>
      <c r="AK779" s="163">
        <v>0</v>
      </c>
      <c r="AL779" s="169">
        <v>0</v>
      </c>
      <c r="AM779" s="163">
        <v>0</v>
      </c>
      <c r="AN779" s="163">
        <v>0</v>
      </c>
      <c r="AO779" s="169">
        <v>0</v>
      </c>
      <c r="AP779" s="163">
        <v>0</v>
      </c>
      <c r="AQ779" s="162">
        <v>0</v>
      </c>
      <c r="AR779" s="162">
        <v>0</v>
      </c>
    </row>
    <row r="780" spans="1:44" s="162" customFormat="1" ht="36" customHeight="1" x14ac:dyDescent="0.25">
      <c r="A780" s="162">
        <v>1</v>
      </c>
      <c r="B780" s="165">
        <v>219</v>
      </c>
      <c r="C780" s="155" t="s">
        <v>1418</v>
      </c>
      <c r="D780" s="157">
        <v>1983</v>
      </c>
      <c r="E780" s="157"/>
      <c r="F780" s="166" t="s">
        <v>311</v>
      </c>
      <c r="G780" s="157">
        <v>9</v>
      </c>
      <c r="H780" s="157" t="s">
        <v>301</v>
      </c>
      <c r="I780" s="158">
        <v>8604</v>
      </c>
      <c r="J780" s="158">
        <v>7732.2</v>
      </c>
      <c r="K780" s="158">
        <v>7732.2</v>
      </c>
      <c r="L780" s="167">
        <v>380</v>
      </c>
      <c r="M780" s="157" t="s">
        <v>259</v>
      </c>
      <c r="N780" s="157" t="s">
        <v>263</v>
      </c>
      <c r="O780" s="160" t="s">
        <v>312</v>
      </c>
      <c r="P780" s="161">
        <v>8896957.6300000008</v>
      </c>
      <c r="Q780" s="161">
        <v>0</v>
      </c>
      <c r="R780" s="161">
        <v>0</v>
      </c>
      <c r="S780" s="161">
        <v>8896957.6300000008</v>
      </c>
      <c r="T780" s="161">
        <v>1034.0490039516505</v>
      </c>
      <c r="U780" s="161">
        <v>1142.6313342631333</v>
      </c>
      <c r="V780" s="168">
        <v>1142.6313342631333</v>
      </c>
      <c r="W780" s="168">
        <f t="shared" si="135"/>
        <v>1142.6313342631333</v>
      </c>
      <c r="X780" s="168">
        <f t="shared" si="136"/>
        <v>108.58233031148279</v>
      </c>
      <c r="Y780" s="163">
        <v>0</v>
      </c>
      <c r="Z780" s="163">
        <v>0</v>
      </c>
      <c r="AA780" s="163">
        <v>0</v>
      </c>
      <c r="AB780" s="163">
        <v>0</v>
      </c>
      <c r="AC780" s="163">
        <v>0</v>
      </c>
      <c r="AD780" s="163">
        <v>0</v>
      </c>
      <c r="AE780" s="163">
        <v>4</v>
      </c>
      <c r="AF780" s="169">
        <f t="shared" si="137"/>
        <v>1142.6313342631333</v>
      </c>
      <c r="AG780" s="163">
        <v>0</v>
      </c>
      <c r="AH780" s="163">
        <v>0</v>
      </c>
      <c r="AI780" s="163">
        <v>0</v>
      </c>
      <c r="AJ780" s="163">
        <v>0</v>
      </c>
      <c r="AK780" s="163">
        <v>0</v>
      </c>
      <c r="AL780" s="169">
        <v>0</v>
      </c>
      <c r="AM780" s="163">
        <v>0</v>
      </c>
      <c r="AN780" s="163">
        <v>0</v>
      </c>
      <c r="AO780" s="169">
        <v>0</v>
      </c>
      <c r="AP780" s="163">
        <v>0</v>
      </c>
      <c r="AQ780" s="162">
        <v>0</v>
      </c>
      <c r="AR780" s="162">
        <v>0</v>
      </c>
    </row>
    <row r="781" spans="1:44" s="162" customFormat="1" ht="36" customHeight="1" x14ac:dyDescent="0.25">
      <c r="A781" s="162">
        <v>1</v>
      </c>
      <c r="B781" s="165">
        <v>220</v>
      </c>
      <c r="C781" s="155" t="s">
        <v>2208</v>
      </c>
      <c r="D781" s="157">
        <v>1984</v>
      </c>
      <c r="E781" s="157"/>
      <c r="F781" s="166" t="s">
        <v>311</v>
      </c>
      <c r="G781" s="157">
        <v>9</v>
      </c>
      <c r="H781" s="157" t="s">
        <v>305</v>
      </c>
      <c r="I781" s="158">
        <v>9052.5</v>
      </c>
      <c r="J781" s="158">
        <v>5819.6</v>
      </c>
      <c r="K781" s="158">
        <v>5819.6</v>
      </c>
      <c r="L781" s="167">
        <v>262</v>
      </c>
      <c r="M781" s="157" t="s">
        <v>259</v>
      </c>
      <c r="N781" s="157" t="s">
        <v>263</v>
      </c>
      <c r="O781" s="160" t="s">
        <v>312</v>
      </c>
      <c r="P781" s="161">
        <v>6695766.4000000004</v>
      </c>
      <c r="Q781" s="161">
        <v>0</v>
      </c>
      <c r="R781" s="161">
        <v>0</v>
      </c>
      <c r="S781" s="161">
        <v>6695766.4000000004</v>
      </c>
      <c r="T781" s="161">
        <v>739.65936481634913</v>
      </c>
      <c r="U781" s="161">
        <v>814.51532725766367</v>
      </c>
      <c r="V781" s="168">
        <v>814.51532725766367</v>
      </c>
      <c r="W781" s="168">
        <f t="shared" si="135"/>
        <v>814.51532725766367</v>
      </c>
      <c r="X781" s="168">
        <f t="shared" si="136"/>
        <v>74.855962441314546</v>
      </c>
      <c r="Y781" s="163">
        <v>0</v>
      </c>
      <c r="Z781" s="163">
        <v>0</v>
      </c>
      <c r="AA781" s="163">
        <v>0</v>
      </c>
      <c r="AB781" s="163">
        <v>0</v>
      </c>
      <c r="AC781" s="163">
        <v>0</v>
      </c>
      <c r="AD781" s="163">
        <v>0</v>
      </c>
      <c r="AE781" s="163">
        <v>3</v>
      </c>
      <c r="AF781" s="169">
        <f t="shared" si="137"/>
        <v>814.51532725766367</v>
      </c>
      <c r="AG781" s="163">
        <v>0</v>
      </c>
      <c r="AH781" s="163">
        <v>0</v>
      </c>
      <c r="AI781" s="163">
        <v>0</v>
      </c>
      <c r="AJ781" s="163">
        <v>0</v>
      </c>
      <c r="AK781" s="163">
        <v>0</v>
      </c>
      <c r="AL781" s="169">
        <v>0</v>
      </c>
      <c r="AM781" s="163">
        <v>0</v>
      </c>
      <c r="AN781" s="163">
        <v>0</v>
      </c>
      <c r="AO781" s="169">
        <v>0</v>
      </c>
      <c r="AP781" s="163">
        <v>0</v>
      </c>
      <c r="AQ781" s="162">
        <v>0</v>
      </c>
      <c r="AR781" s="162">
        <v>0</v>
      </c>
    </row>
    <row r="782" spans="1:44" s="162" customFormat="1" ht="36" customHeight="1" x14ac:dyDescent="0.25">
      <c r="A782" s="162">
        <v>1</v>
      </c>
      <c r="B782" s="165">
        <v>221</v>
      </c>
      <c r="C782" s="155" t="s">
        <v>2244</v>
      </c>
      <c r="D782" s="157">
        <v>1986</v>
      </c>
      <c r="E782" s="157"/>
      <c r="F782" s="166" t="s">
        <v>311</v>
      </c>
      <c r="G782" s="157">
        <v>9</v>
      </c>
      <c r="H782" s="157" t="s">
        <v>301</v>
      </c>
      <c r="I782" s="158">
        <v>8634</v>
      </c>
      <c r="J782" s="158">
        <v>7746.5</v>
      </c>
      <c r="K782" s="158">
        <v>7730.1</v>
      </c>
      <c r="L782" s="167">
        <v>349</v>
      </c>
      <c r="M782" s="157" t="s">
        <v>259</v>
      </c>
      <c r="N782" s="157" t="s">
        <v>263</v>
      </c>
      <c r="O782" s="160" t="s">
        <v>312</v>
      </c>
      <c r="P782" s="161">
        <v>8897105.9300000016</v>
      </c>
      <c r="Q782" s="161">
        <v>0</v>
      </c>
      <c r="R782" s="161">
        <v>0</v>
      </c>
      <c r="S782" s="161">
        <v>8897105.9300000016</v>
      </c>
      <c r="T782" s="161">
        <v>1030.4732372017606</v>
      </c>
      <c r="U782" s="161">
        <v>1138.6611072504054</v>
      </c>
      <c r="V782" s="168">
        <v>1138.6611072504054</v>
      </c>
      <c r="W782" s="168">
        <f t="shared" si="135"/>
        <v>1138.6611072504054</v>
      </c>
      <c r="X782" s="168">
        <f t="shared" si="136"/>
        <v>108.18787004864475</v>
      </c>
      <c r="Y782" s="163">
        <v>0</v>
      </c>
      <c r="Z782" s="163">
        <v>0</v>
      </c>
      <c r="AA782" s="163">
        <v>0</v>
      </c>
      <c r="AB782" s="163">
        <v>0</v>
      </c>
      <c r="AC782" s="163">
        <v>0</v>
      </c>
      <c r="AD782" s="163">
        <v>0</v>
      </c>
      <c r="AE782" s="163">
        <v>4</v>
      </c>
      <c r="AF782" s="169">
        <f t="shared" si="137"/>
        <v>1138.6611072504054</v>
      </c>
      <c r="AG782" s="163">
        <v>0</v>
      </c>
      <c r="AH782" s="163">
        <v>0</v>
      </c>
      <c r="AI782" s="163">
        <v>0</v>
      </c>
      <c r="AJ782" s="163">
        <v>0</v>
      </c>
      <c r="AK782" s="163">
        <v>0</v>
      </c>
      <c r="AL782" s="169">
        <v>0</v>
      </c>
      <c r="AM782" s="163">
        <v>0</v>
      </c>
      <c r="AN782" s="163">
        <v>0</v>
      </c>
      <c r="AO782" s="169">
        <v>0</v>
      </c>
      <c r="AP782" s="163">
        <v>0</v>
      </c>
      <c r="AQ782" s="162">
        <v>0</v>
      </c>
      <c r="AR782" s="162">
        <v>0</v>
      </c>
    </row>
    <row r="783" spans="1:44" s="162" customFormat="1" ht="36" customHeight="1" x14ac:dyDescent="0.25">
      <c r="A783" s="162">
        <v>1</v>
      </c>
      <c r="B783" s="165">
        <v>222</v>
      </c>
      <c r="C783" s="155" t="s">
        <v>2577</v>
      </c>
      <c r="D783" s="157">
        <v>1983</v>
      </c>
      <c r="E783" s="157"/>
      <c r="F783" s="166" t="s">
        <v>311</v>
      </c>
      <c r="G783" s="157" t="s">
        <v>2193</v>
      </c>
      <c r="H783" s="157">
        <v>3</v>
      </c>
      <c r="I783" s="158">
        <v>9222.1</v>
      </c>
      <c r="J783" s="158">
        <v>9222.1</v>
      </c>
      <c r="K783" s="158">
        <v>8177.3</v>
      </c>
      <c r="L783" s="167" t="s">
        <v>2584</v>
      </c>
      <c r="M783" s="157" t="s">
        <v>259</v>
      </c>
      <c r="N783" s="157" t="s">
        <v>263</v>
      </c>
      <c r="O783" s="160" t="s">
        <v>312</v>
      </c>
      <c r="P783" s="161">
        <v>15913354.199999999</v>
      </c>
      <c r="Q783" s="161">
        <v>7800000</v>
      </c>
      <c r="R783" s="161">
        <v>0</v>
      </c>
      <c r="S783" s="161">
        <v>8113354.1999999993</v>
      </c>
      <c r="T783" s="161">
        <v>1725.5673002895217</v>
      </c>
      <c r="U783" s="161">
        <v>1853.8862081304692</v>
      </c>
      <c r="V783" s="168">
        <v>1853.8862081304692</v>
      </c>
      <c r="W783" s="168">
        <f t="shared" si="135"/>
        <v>1853.8862081304692</v>
      </c>
      <c r="X783" s="168">
        <f t="shared" si="136"/>
        <v>128.31890784094753</v>
      </c>
      <c r="Y783" s="163">
        <v>0</v>
      </c>
      <c r="Z783" s="163">
        <v>0</v>
      </c>
      <c r="AA783" s="163">
        <v>0</v>
      </c>
      <c r="AB783" s="163">
        <v>0</v>
      </c>
      <c r="AC783" s="163">
        <v>0</v>
      </c>
      <c r="AD783" s="163">
        <v>0</v>
      </c>
      <c r="AE783" s="163">
        <v>6</v>
      </c>
      <c r="AF783" s="169">
        <f>2849454*AE783/I783</f>
        <v>1853.8862081304692</v>
      </c>
      <c r="AG783" s="163">
        <v>0</v>
      </c>
      <c r="AH783" s="163">
        <v>0</v>
      </c>
      <c r="AI783" s="163">
        <v>0</v>
      </c>
      <c r="AJ783" s="163">
        <v>0</v>
      </c>
      <c r="AK783" s="163">
        <v>0</v>
      </c>
      <c r="AL783" s="169">
        <v>0</v>
      </c>
      <c r="AM783" s="163">
        <v>0</v>
      </c>
      <c r="AN783" s="163">
        <v>0</v>
      </c>
      <c r="AO783" s="169">
        <v>0</v>
      </c>
      <c r="AP783" s="163">
        <v>0</v>
      </c>
      <c r="AQ783" s="162">
        <v>0</v>
      </c>
      <c r="AR783" s="162">
        <v>0</v>
      </c>
    </row>
    <row r="784" spans="1:44" s="162" customFormat="1" ht="36" customHeight="1" x14ac:dyDescent="0.25">
      <c r="A784" s="162">
        <v>1</v>
      </c>
      <c r="B784" s="165">
        <v>223</v>
      </c>
      <c r="C784" s="155" t="s">
        <v>2578</v>
      </c>
      <c r="D784" s="157">
        <v>1996</v>
      </c>
      <c r="E784" s="157" t="s">
        <v>1478</v>
      </c>
      <c r="F784" s="166" t="s">
        <v>311</v>
      </c>
      <c r="G784" s="157" t="s">
        <v>350</v>
      </c>
      <c r="H784" s="157">
        <v>3</v>
      </c>
      <c r="I784" s="158">
        <v>10830</v>
      </c>
      <c r="J784" s="158">
        <v>7342.6</v>
      </c>
      <c r="K784" s="158">
        <v>6528.8</v>
      </c>
      <c r="L784" s="167" t="s">
        <v>2585</v>
      </c>
      <c r="M784" s="157" t="s">
        <v>259</v>
      </c>
      <c r="N784" s="157" t="s">
        <v>263</v>
      </c>
      <c r="O784" s="160" t="s">
        <v>312</v>
      </c>
      <c r="P784" s="161">
        <v>2348330.0499999998</v>
      </c>
      <c r="Q784" s="161">
        <v>1062400</v>
      </c>
      <c r="R784" s="161">
        <v>0</v>
      </c>
      <c r="S784" s="161">
        <v>1285930.0499999998</v>
      </c>
      <c r="T784" s="161">
        <v>216.8356463527239</v>
      </c>
      <c r="U784" s="161">
        <v>226.94367497691599</v>
      </c>
      <c r="V784" s="168">
        <v>226.94367497691599</v>
      </c>
      <c r="W784" s="168">
        <f t="shared" si="135"/>
        <v>226.94367497691599</v>
      </c>
      <c r="X784" s="168">
        <f t="shared" si="136"/>
        <v>10.108028624192087</v>
      </c>
      <c r="Y784" s="163">
        <v>0</v>
      </c>
      <c r="Z784" s="163">
        <v>0</v>
      </c>
      <c r="AA784" s="163">
        <v>0</v>
      </c>
      <c r="AB784" s="163">
        <v>0</v>
      </c>
      <c r="AC784" s="163">
        <v>0</v>
      </c>
      <c r="AD784" s="163">
        <v>0</v>
      </c>
      <c r="AE784" s="163">
        <v>1</v>
      </c>
      <c r="AF784" s="169">
        <f t="shared" ref="AF784:AF787" si="138">2457800*AE784/I784</f>
        <v>226.94367497691599</v>
      </c>
      <c r="AG784" s="163">
        <v>0</v>
      </c>
      <c r="AH784" s="163">
        <v>0</v>
      </c>
      <c r="AI784" s="163">
        <v>0</v>
      </c>
      <c r="AJ784" s="163">
        <v>0</v>
      </c>
      <c r="AK784" s="163">
        <v>0</v>
      </c>
      <c r="AL784" s="169">
        <v>0</v>
      </c>
      <c r="AM784" s="163">
        <v>0</v>
      </c>
      <c r="AN784" s="163">
        <v>0</v>
      </c>
      <c r="AO784" s="169">
        <v>0</v>
      </c>
      <c r="AP784" s="163">
        <v>0</v>
      </c>
      <c r="AQ784" s="162">
        <v>0</v>
      </c>
      <c r="AR784" s="162">
        <v>0</v>
      </c>
    </row>
    <row r="785" spans="1:44" s="162" customFormat="1" ht="36" customHeight="1" x14ac:dyDescent="0.25">
      <c r="A785" s="162">
        <v>1</v>
      </c>
      <c r="B785" s="165">
        <v>224</v>
      </c>
      <c r="C785" s="155" t="s">
        <v>2579</v>
      </c>
      <c r="D785" s="157">
        <v>1995</v>
      </c>
      <c r="E785" s="157" t="s">
        <v>1478</v>
      </c>
      <c r="F785" s="166" t="s">
        <v>311</v>
      </c>
      <c r="G785" s="157" t="s">
        <v>350</v>
      </c>
      <c r="H785" s="157">
        <v>5</v>
      </c>
      <c r="I785" s="158">
        <v>12058.8</v>
      </c>
      <c r="J785" s="158">
        <v>12058.800000000001</v>
      </c>
      <c r="K785" s="158">
        <v>10739.7</v>
      </c>
      <c r="L785" s="167" t="s">
        <v>2586</v>
      </c>
      <c r="M785" s="157" t="s">
        <v>259</v>
      </c>
      <c r="N785" s="157" t="s">
        <v>263</v>
      </c>
      <c r="O785" s="160" t="s">
        <v>312</v>
      </c>
      <c r="P785" s="161">
        <v>11753185.870000001</v>
      </c>
      <c r="Q785" s="161">
        <v>5608000</v>
      </c>
      <c r="R785" s="161">
        <v>0</v>
      </c>
      <c r="S785" s="161">
        <v>6145185.870000001</v>
      </c>
      <c r="T785" s="161">
        <v>974.656339768468</v>
      </c>
      <c r="U785" s="161">
        <v>1019.0897933459383</v>
      </c>
      <c r="V785" s="168">
        <v>1019.0897933459383</v>
      </c>
      <c r="W785" s="168">
        <f t="shared" si="135"/>
        <v>1019.0897933459383</v>
      </c>
      <c r="X785" s="168">
        <f t="shared" si="136"/>
        <v>44.433453577470345</v>
      </c>
      <c r="Y785" s="163">
        <v>0</v>
      </c>
      <c r="Z785" s="163">
        <v>0</v>
      </c>
      <c r="AA785" s="163">
        <v>0</v>
      </c>
      <c r="AB785" s="163">
        <v>0</v>
      </c>
      <c r="AC785" s="163">
        <v>0</v>
      </c>
      <c r="AD785" s="163">
        <v>0</v>
      </c>
      <c r="AE785" s="163">
        <v>5</v>
      </c>
      <c r="AF785" s="169">
        <f t="shared" si="138"/>
        <v>1019.0897933459383</v>
      </c>
      <c r="AG785" s="163">
        <v>0</v>
      </c>
      <c r="AH785" s="163">
        <v>0</v>
      </c>
      <c r="AI785" s="163">
        <v>0</v>
      </c>
      <c r="AJ785" s="163">
        <v>0</v>
      </c>
      <c r="AK785" s="163">
        <v>0</v>
      </c>
      <c r="AL785" s="169">
        <v>0</v>
      </c>
      <c r="AM785" s="163">
        <v>0</v>
      </c>
      <c r="AN785" s="163">
        <v>0</v>
      </c>
      <c r="AO785" s="169">
        <v>0</v>
      </c>
      <c r="AP785" s="163">
        <v>0</v>
      </c>
      <c r="AQ785" s="162">
        <v>0</v>
      </c>
      <c r="AR785" s="162">
        <v>0</v>
      </c>
    </row>
    <row r="786" spans="1:44" s="162" customFormat="1" ht="36" customHeight="1" x14ac:dyDescent="0.25">
      <c r="A786" s="162">
        <v>1</v>
      </c>
      <c r="B786" s="165">
        <v>225</v>
      </c>
      <c r="C786" s="155" t="s">
        <v>2580</v>
      </c>
      <c r="D786" s="157">
        <v>1987</v>
      </c>
      <c r="E786" s="157"/>
      <c r="F786" s="166" t="s">
        <v>311</v>
      </c>
      <c r="G786" s="157" t="s">
        <v>350</v>
      </c>
      <c r="H786" s="157">
        <v>4</v>
      </c>
      <c r="I786" s="158">
        <v>8661.7999999999993</v>
      </c>
      <c r="J786" s="158">
        <v>8661.7999999999993</v>
      </c>
      <c r="K786" s="158">
        <v>7775</v>
      </c>
      <c r="L786" s="167" t="s">
        <v>2587</v>
      </c>
      <c r="M786" s="157" t="s">
        <v>259</v>
      </c>
      <c r="N786" s="157" t="s">
        <v>263</v>
      </c>
      <c r="O786" s="160" t="s">
        <v>312</v>
      </c>
      <c r="P786" s="161">
        <v>9401945.0700000003</v>
      </c>
      <c r="Q786" s="161">
        <v>4438400</v>
      </c>
      <c r="R786" s="161">
        <v>0</v>
      </c>
      <c r="S786" s="161">
        <v>4963545.07</v>
      </c>
      <c r="T786" s="161">
        <v>1085.4493373201876</v>
      </c>
      <c r="U786" s="161">
        <v>1135.0065806183472</v>
      </c>
      <c r="V786" s="168">
        <v>1135.0065806183472</v>
      </c>
      <c r="W786" s="168">
        <f t="shared" si="135"/>
        <v>1135.0065806183472</v>
      </c>
      <c r="X786" s="168">
        <f t="shared" si="136"/>
        <v>49.557243298159619</v>
      </c>
      <c r="Y786" s="163">
        <v>0</v>
      </c>
      <c r="Z786" s="163">
        <v>0</v>
      </c>
      <c r="AA786" s="163">
        <v>0</v>
      </c>
      <c r="AB786" s="163">
        <v>0</v>
      </c>
      <c r="AC786" s="163">
        <v>0</v>
      </c>
      <c r="AD786" s="163">
        <v>0</v>
      </c>
      <c r="AE786" s="163">
        <v>4</v>
      </c>
      <c r="AF786" s="169">
        <f t="shared" si="138"/>
        <v>1135.0065806183472</v>
      </c>
      <c r="AG786" s="163">
        <v>0</v>
      </c>
      <c r="AH786" s="163">
        <v>0</v>
      </c>
      <c r="AI786" s="163">
        <v>0</v>
      </c>
      <c r="AJ786" s="163">
        <v>0</v>
      </c>
      <c r="AK786" s="163">
        <v>0</v>
      </c>
      <c r="AL786" s="169">
        <v>0</v>
      </c>
      <c r="AM786" s="163">
        <v>0</v>
      </c>
      <c r="AN786" s="163">
        <v>0</v>
      </c>
      <c r="AO786" s="169">
        <v>0</v>
      </c>
      <c r="AP786" s="163">
        <v>0</v>
      </c>
      <c r="AQ786" s="162">
        <v>0</v>
      </c>
      <c r="AR786" s="162">
        <v>0</v>
      </c>
    </row>
    <row r="787" spans="1:44" s="162" customFormat="1" ht="36" customHeight="1" x14ac:dyDescent="0.25">
      <c r="A787" s="162">
        <v>1</v>
      </c>
      <c r="B787" s="165">
        <v>226</v>
      </c>
      <c r="C787" s="155" t="s">
        <v>2581</v>
      </c>
      <c r="D787" s="157">
        <v>1993</v>
      </c>
      <c r="E787" s="157"/>
      <c r="F787" s="166" t="s">
        <v>311</v>
      </c>
      <c r="G787" s="157" t="s">
        <v>350</v>
      </c>
      <c r="H787" s="157">
        <v>3</v>
      </c>
      <c r="I787" s="158">
        <v>6775.4000000000005</v>
      </c>
      <c r="J787" s="158">
        <v>6775.4000000000005</v>
      </c>
      <c r="K787" s="158">
        <v>5818.3</v>
      </c>
      <c r="L787" s="167" t="s">
        <v>2588</v>
      </c>
      <c r="M787" s="157" t="s">
        <v>259</v>
      </c>
      <c r="N787" s="157" t="s">
        <v>263</v>
      </c>
      <c r="O787" s="160" t="s">
        <v>312</v>
      </c>
      <c r="P787" s="161">
        <v>7052394.9399999995</v>
      </c>
      <c r="Q787" s="161">
        <v>3379200</v>
      </c>
      <c r="R787" s="161">
        <v>0</v>
      </c>
      <c r="S787" s="161">
        <v>3673194.9399999995</v>
      </c>
      <c r="T787" s="161">
        <v>1040.8824482687367</v>
      </c>
      <c r="U787" s="161">
        <v>1088.2604717064673</v>
      </c>
      <c r="V787" s="168">
        <v>1088.2604717064673</v>
      </c>
      <c r="W787" s="168">
        <f t="shared" si="135"/>
        <v>1088.2604717064673</v>
      </c>
      <c r="X787" s="168">
        <f t="shared" si="136"/>
        <v>47.37802343773069</v>
      </c>
      <c r="Y787" s="163">
        <v>0</v>
      </c>
      <c r="Z787" s="163">
        <v>0</v>
      </c>
      <c r="AA787" s="163">
        <v>0</v>
      </c>
      <c r="AB787" s="163">
        <v>0</v>
      </c>
      <c r="AC787" s="163">
        <v>0</v>
      </c>
      <c r="AD787" s="163">
        <v>0</v>
      </c>
      <c r="AE787" s="163">
        <v>3</v>
      </c>
      <c r="AF787" s="169">
        <f t="shared" si="138"/>
        <v>1088.2604717064673</v>
      </c>
      <c r="AG787" s="163">
        <v>0</v>
      </c>
      <c r="AH787" s="163">
        <v>0</v>
      </c>
      <c r="AI787" s="163">
        <v>0</v>
      </c>
      <c r="AJ787" s="163">
        <v>0</v>
      </c>
      <c r="AK787" s="163">
        <v>0</v>
      </c>
      <c r="AL787" s="169">
        <v>0</v>
      </c>
      <c r="AM787" s="163">
        <v>0</v>
      </c>
      <c r="AN787" s="163">
        <v>0</v>
      </c>
      <c r="AO787" s="169">
        <v>0</v>
      </c>
      <c r="AP787" s="163">
        <v>0</v>
      </c>
      <c r="AQ787" s="162">
        <v>0</v>
      </c>
      <c r="AR787" s="162">
        <v>0</v>
      </c>
    </row>
    <row r="788" spans="1:44" s="162" customFormat="1" ht="36" customHeight="1" x14ac:dyDescent="0.25">
      <c r="B788" s="155" t="s">
        <v>780</v>
      </c>
      <c r="C788" s="170"/>
      <c r="D788" s="157" t="s">
        <v>855</v>
      </c>
      <c r="E788" s="157" t="s">
        <v>855</v>
      </c>
      <c r="F788" s="157" t="s">
        <v>855</v>
      </c>
      <c r="G788" s="157" t="s">
        <v>855</v>
      </c>
      <c r="H788" s="157" t="s">
        <v>855</v>
      </c>
      <c r="I788" s="158">
        <v>40250.310000000005</v>
      </c>
      <c r="J788" s="158">
        <v>32416.21</v>
      </c>
      <c r="K788" s="158">
        <v>31511.319999999996</v>
      </c>
      <c r="L788" s="159">
        <v>1696</v>
      </c>
      <c r="M788" s="157" t="s">
        <v>855</v>
      </c>
      <c r="N788" s="157" t="s">
        <v>855</v>
      </c>
      <c r="O788" s="160" t="s">
        <v>855</v>
      </c>
      <c r="P788" s="158">
        <v>68090604.039999992</v>
      </c>
      <c r="Q788" s="158">
        <v>0</v>
      </c>
      <c r="R788" s="158">
        <v>0</v>
      </c>
      <c r="S788" s="158">
        <v>68090604.039999992</v>
      </c>
      <c r="T788" s="161">
        <v>1691.6789967580369</v>
      </c>
      <c r="U788" s="161">
        <v>8446.9489291598038</v>
      </c>
      <c r="W788" s="175"/>
      <c r="Y788" s="163">
        <v>0</v>
      </c>
      <c r="Z788" s="163">
        <v>0</v>
      </c>
      <c r="AA788" s="163">
        <v>0</v>
      </c>
      <c r="AB788" s="163">
        <v>0</v>
      </c>
      <c r="AC788" s="163">
        <v>0</v>
      </c>
      <c r="AD788" s="163">
        <v>0</v>
      </c>
      <c r="AE788" s="163">
        <v>1</v>
      </c>
      <c r="AF788" s="163">
        <v>1652600.62</v>
      </c>
      <c r="AG788" s="163">
        <v>10955.51</v>
      </c>
      <c r="AH788" s="163">
        <v>58678588.460000001</v>
      </c>
      <c r="AI788" s="163">
        <v>0</v>
      </c>
      <c r="AJ788" s="163">
        <v>0</v>
      </c>
      <c r="AK788" s="163">
        <v>0</v>
      </c>
      <c r="AL788" s="163">
        <v>0</v>
      </c>
      <c r="AM788" s="163">
        <v>0</v>
      </c>
      <c r="AN788" s="163">
        <v>0</v>
      </c>
      <c r="AO788" s="163">
        <v>5667586</v>
      </c>
      <c r="AP788" s="163">
        <v>0</v>
      </c>
      <c r="AQ788" s="162">
        <v>0</v>
      </c>
      <c r="AR788" s="162">
        <v>0</v>
      </c>
    </row>
    <row r="789" spans="1:44" s="162" customFormat="1" ht="36" customHeight="1" x14ac:dyDescent="0.25">
      <c r="A789" s="162">
        <v>1</v>
      </c>
      <c r="B789" s="165">
        <v>227</v>
      </c>
      <c r="C789" s="155" t="s">
        <v>1862</v>
      </c>
      <c r="D789" s="157">
        <v>1963</v>
      </c>
      <c r="E789" s="157"/>
      <c r="F789" s="166" t="s">
        <v>1524</v>
      </c>
      <c r="G789" s="157" t="s">
        <v>296</v>
      </c>
      <c r="H789" s="157" t="s">
        <v>296</v>
      </c>
      <c r="I789" s="158">
        <v>695.5</v>
      </c>
      <c r="J789" s="158">
        <v>647.5</v>
      </c>
      <c r="K789" s="158">
        <v>647.5</v>
      </c>
      <c r="L789" s="167">
        <v>31</v>
      </c>
      <c r="M789" s="157" t="s">
        <v>259</v>
      </c>
      <c r="N789" s="157" t="s">
        <v>260</v>
      </c>
      <c r="O789" s="160" t="s">
        <v>262</v>
      </c>
      <c r="P789" s="161">
        <v>75549.039999999994</v>
      </c>
      <c r="Q789" s="161">
        <v>0</v>
      </c>
      <c r="R789" s="161">
        <v>0</v>
      </c>
      <c r="S789" s="161">
        <v>75549.039999999994</v>
      </c>
      <c r="T789" s="161">
        <v>108.62550682961897</v>
      </c>
      <c r="U789" s="161">
        <v>108.62550682961897</v>
      </c>
      <c r="V789" s="168">
        <v>7060.9366487419138</v>
      </c>
      <c r="W789" s="168">
        <f t="shared" ref="W789:W809" si="139">Y789+Z789+AA789+AB789+AC789+AF789+AH789+AJ789+AL789+AN789+AO789+AP789+AQ789+AR789</f>
        <v>0</v>
      </c>
      <c r="X789" s="168">
        <f t="shared" ref="X789:X809" si="140">U789-T789</f>
        <v>0</v>
      </c>
      <c r="Y789" s="163">
        <v>0</v>
      </c>
      <c r="Z789" s="163">
        <v>0</v>
      </c>
      <c r="AA789" s="163">
        <v>0</v>
      </c>
      <c r="AB789" s="163">
        <v>0</v>
      </c>
      <c r="AC789" s="163">
        <v>0</v>
      </c>
      <c r="AD789" s="163">
        <v>0</v>
      </c>
      <c r="AE789" s="163">
        <v>0</v>
      </c>
      <c r="AF789" s="169">
        <v>0</v>
      </c>
      <c r="AG789" s="163">
        <v>0</v>
      </c>
      <c r="AH789" s="169">
        <v>0</v>
      </c>
      <c r="AI789" s="163">
        <v>0</v>
      </c>
      <c r="AJ789" s="163">
        <v>0</v>
      </c>
      <c r="AK789" s="163">
        <v>0</v>
      </c>
      <c r="AL789" s="169">
        <v>0</v>
      </c>
      <c r="AM789" s="163">
        <v>0</v>
      </c>
      <c r="AN789" s="163">
        <v>0</v>
      </c>
      <c r="AO789" s="169">
        <v>0</v>
      </c>
      <c r="AP789" s="163">
        <v>0</v>
      </c>
      <c r="AQ789" s="162">
        <v>0</v>
      </c>
      <c r="AR789" s="162">
        <v>0</v>
      </c>
    </row>
    <row r="790" spans="1:44" s="162" customFormat="1" ht="36" customHeight="1" x14ac:dyDescent="0.25">
      <c r="A790" s="162">
        <v>1</v>
      </c>
      <c r="B790" s="165">
        <v>228</v>
      </c>
      <c r="C790" s="155" t="s">
        <v>1863</v>
      </c>
      <c r="D790" s="157">
        <v>1955</v>
      </c>
      <c r="E790" s="157"/>
      <c r="F790" s="166" t="s">
        <v>1524</v>
      </c>
      <c r="G790" s="157" t="s">
        <v>296</v>
      </c>
      <c r="H790" s="157" t="s">
        <v>297</v>
      </c>
      <c r="I790" s="158">
        <v>349</v>
      </c>
      <c r="J790" s="158">
        <v>310.60000000000002</v>
      </c>
      <c r="K790" s="158">
        <v>310.60000000000002</v>
      </c>
      <c r="L790" s="167">
        <v>17</v>
      </c>
      <c r="M790" s="157" t="s">
        <v>259</v>
      </c>
      <c r="N790" s="157" t="s">
        <v>263</v>
      </c>
      <c r="O790" s="160" t="s">
        <v>1270</v>
      </c>
      <c r="P790" s="161">
        <v>55087.88</v>
      </c>
      <c r="Q790" s="161">
        <v>0</v>
      </c>
      <c r="R790" s="161">
        <v>0</v>
      </c>
      <c r="S790" s="161">
        <v>55087.88</v>
      </c>
      <c r="T790" s="161">
        <v>157.84492836676216</v>
      </c>
      <c r="U790" s="161">
        <v>157.84492836676216</v>
      </c>
      <c r="V790" s="168">
        <v>8244.5572126074512</v>
      </c>
      <c r="W790" s="168">
        <f t="shared" si="139"/>
        <v>0</v>
      </c>
      <c r="X790" s="168">
        <f t="shared" si="140"/>
        <v>0</v>
      </c>
      <c r="Y790" s="163">
        <v>0</v>
      </c>
      <c r="Z790" s="163">
        <v>0</v>
      </c>
      <c r="AA790" s="163">
        <v>0</v>
      </c>
      <c r="AB790" s="163">
        <v>0</v>
      </c>
      <c r="AC790" s="163">
        <v>0</v>
      </c>
      <c r="AD790" s="163">
        <v>0</v>
      </c>
      <c r="AE790" s="163">
        <v>0</v>
      </c>
      <c r="AF790" s="169">
        <v>0</v>
      </c>
      <c r="AG790" s="163">
        <v>0</v>
      </c>
      <c r="AH790" s="169">
        <v>0</v>
      </c>
      <c r="AI790" s="163">
        <v>0</v>
      </c>
      <c r="AJ790" s="163">
        <v>0</v>
      </c>
      <c r="AK790" s="163">
        <v>0</v>
      </c>
      <c r="AL790" s="169">
        <v>0</v>
      </c>
      <c r="AM790" s="163">
        <v>0</v>
      </c>
      <c r="AN790" s="163">
        <v>0</v>
      </c>
      <c r="AO790" s="169">
        <v>0</v>
      </c>
      <c r="AP790" s="163">
        <v>0</v>
      </c>
      <c r="AQ790" s="162">
        <v>0</v>
      </c>
      <c r="AR790" s="162">
        <v>0</v>
      </c>
    </row>
    <row r="791" spans="1:44" s="162" customFormat="1" ht="36" customHeight="1" x14ac:dyDescent="0.25">
      <c r="A791" s="162">
        <v>1</v>
      </c>
      <c r="B791" s="165">
        <v>229</v>
      </c>
      <c r="C791" s="155" t="s">
        <v>586</v>
      </c>
      <c r="D791" s="157">
        <v>1966</v>
      </c>
      <c r="E791" s="157"/>
      <c r="F791" s="166" t="s">
        <v>261</v>
      </c>
      <c r="G791" s="157">
        <v>5</v>
      </c>
      <c r="H791" s="157" t="s">
        <v>305</v>
      </c>
      <c r="I791" s="158">
        <v>4109.6000000000004</v>
      </c>
      <c r="J791" s="158">
        <v>2516.14</v>
      </c>
      <c r="K791" s="158">
        <v>2269.44</v>
      </c>
      <c r="L791" s="167">
        <v>105</v>
      </c>
      <c r="M791" s="157" t="s">
        <v>259</v>
      </c>
      <c r="N791" s="157" t="s">
        <v>263</v>
      </c>
      <c r="O791" s="160" t="s">
        <v>1041</v>
      </c>
      <c r="P791" s="161">
        <v>5078568.7700000005</v>
      </c>
      <c r="Q791" s="161">
        <v>0</v>
      </c>
      <c r="R791" s="161">
        <v>0</v>
      </c>
      <c r="S791" s="161">
        <v>5078568.7700000005</v>
      </c>
      <c r="T791" s="161">
        <v>1235.7817719486081</v>
      </c>
      <c r="U791" s="161">
        <v>1756.8929550321202</v>
      </c>
      <c r="V791" s="168">
        <v>1756.8929550321202</v>
      </c>
      <c r="W791" s="168">
        <f t="shared" si="139"/>
        <v>1756.8929550321202</v>
      </c>
      <c r="X791" s="168">
        <f t="shared" si="140"/>
        <v>521.11118308351206</v>
      </c>
      <c r="Y791" s="163">
        <v>0</v>
      </c>
      <c r="Z791" s="163">
        <v>0</v>
      </c>
      <c r="AA791" s="163">
        <v>0</v>
      </c>
      <c r="AB791" s="163">
        <v>0</v>
      </c>
      <c r="AC791" s="163">
        <v>0</v>
      </c>
      <c r="AD791" s="163">
        <v>0</v>
      </c>
      <c r="AE791" s="163">
        <v>0</v>
      </c>
      <c r="AF791" s="169">
        <v>0</v>
      </c>
      <c r="AG791" s="163">
        <v>809.7</v>
      </c>
      <c r="AH791" s="169">
        <f t="shared" ref="AH791:AH798" si="141">8917.04*AG791/I791</f>
        <v>1756.8929550321202</v>
      </c>
      <c r="AI791" s="163">
        <v>0</v>
      </c>
      <c r="AJ791" s="163">
        <v>0</v>
      </c>
      <c r="AK791" s="163">
        <v>0</v>
      </c>
      <c r="AL791" s="169">
        <v>0</v>
      </c>
      <c r="AM791" s="163">
        <v>0</v>
      </c>
      <c r="AN791" s="163">
        <v>0</v>
      </c>
      <c r="AO791" s="169">
        <v>0</v>
      </c>
      <c r="AP791" s="163">
        <v>0</v>
      </c>
      <c r="AQ791" s="162">
        <v>0</v>
      </c>
      <c r="AR791" s="162">
        <v>0</v>
      </c>
    </row>
    <row r="792" spans="1:44" s="162" customFormat="1" ht="36" customHeight="1" x14ac:dyDescent="0.25">
      <c r="A792" s="162">
        <v>1</v>
      </c>
      <c r="B792" s="165">
        <v>230</v>
      </c>
      <c r="C792" s="155" t="s">
        <v>587</v>
      </c>
      <c r="D792" s="157">
        <v>1965</v>
      </c>
      <c r="E792" s="157"/>
      <c r="F792" s="166" t="s">
        <v>261</v>
      </c>
      <c r="G792" s="157" t="s">
        <v>344</v>
      </c>
      <c r="H792" s="157" t="s">
        <v>301</v>
      </c>
      <c r="I792" s="158">
        <v>4233.3599999999997</v>
      </c>
      <c r="J792" s="158">
        <v>3105.6</v>
      </c>
      <c r="K792" s="158">
        <v>3105.6</v>
      </c>
      <c r="L792" s="167">
        <v>208</v>
      </c>
      <c r="M792" s="157" t="s">
        <v>259</v>
      </c>
      <c r="N792" s="157" t="s">
        <v>263</v>
      </c>
      <c r="O792" s="160" t="s">
        <v>674</v>
      </c>
      <c r="P792" s="161">
        <v>6413646.6999999993</v>
      </c>
      <c r="Q792" s="161">
        <v>0</v>
      </c>
      <c r="R792" s="161">
        <v>0</v>
      </c>
      <c r="S792" s="161">
        <v>6413646.6999999993</v>
      </c>
      <c r="T792" s="161">
        <v>1515.0251100780467</v>
      </c>
      <c r="U792" s="161">
        <v>2208.5332785305295</v>
      </c>
      <c r="V792" s="168">
        <v>2208.5332785305295</v>
      </c>
      <c r="W792" s="168">
        <f t="shared" si="139"/>
        <v>2208.5332785305295</v>
      </c>
      <c r="X792" s="168">
        <f t="shared" si="140"/>
        <v>693.50816845248278</v>
      </c>
      <c r="Y792" s="163">
        <v>0</v>
      </c>
      <c r="Z792" s="163">
        <v>0</v>
      </c>
      <c r="AA792" s="163">
        <v>0</v>
      </c>
      <c r="AB792" s="163">
        <v>0</v>
      </c>
      <c r="AC792" s="163">
        <v>0</v>
      </c>
      <c r="AD792" s="163">
        <v>0</v>
      </c>
      <c r="AE792" s="163">
        <v>0</v>
      </c>
      <c r="AF792" s="169">
        <v>0</v>
      </c>
      <c r="AG792" s="163">
        <v>1048.5</v>
      </c>
      <c r="AH792" s="169">
        <f t="shared" si="141"/>
        <v>2208.5332785305295</v>
      </c>
      <c r="AI792" s="163">
        <v>0</v>
      </c>
      <c r="AJ792" s="163">
        <v>0</v>
      </c>
      <c r="AK792" s="163">
        <v>0</v>
      </c>
      <c r="AL792" s="169">
        <v>0</v>
      </c>
      <c r="AM792" s="163">
        <v>0</v>
      </c>
      <c r="AN792" s="163">
        <v>0</v>
      </c>
      <c r="AO792" s="169">
        <v>0</v>
      </c>
      <c r="AP792" s="163">
        <v>0</v>
      </c>
      <c r="AQ792" s="162">
        <v>0</v>
      </c>
      <c r="AR792" s="162">
        <v>0</v>
      </c>
    </row>
    <row r="793" spans="1:44" s="162" customFormat="1" ht="36" customHeight="1" x14ac:dyDescent="0.25">
      <c r="A793" s="162">
        <v>1</v>
      </c>
      <c r="B793" s="165">
        <v>231</v>
      </c>
      <c r="C793" s="155" t="s">
        <v>588</v>
      </c>
      <c r="D793" s="157">
        <v>1964</v>
      </c>
      <c r="E793" s="157"/>
      <c r="F793" s="166" t="s">
        <v>261</v>
      </c>
      <c r="G793" s="157" t="s">
        <v>301</v>
      </c>
      <c r="H793" s="157" t="s">
        <v>301</v>
      </c>
      <c r="I793" s="158">
        <v>3054.2</v>
      </c>
      <c r="J793" s="158">
        <v>2812.7</v>
      </c>
      <c r="K793" s="158">
        <v>2812.7</v>
      </c>
      <c r="L793" s="167">
        <v>156</v>
      </c>
      <c r="M793" s="157" t="s">
        <v>259</v>
      </c>
      <c r="N793" s="157" t="s">
        <v>263</v>
      </c>
      <c r="O793" s="160" t="s">
        <v>674</v>
      </c>
      <c r="P793" s="161">
        <v>5106188.7799999993</v>
      </c>
      <c r="Q793" s="161">
        <v>0</v>
      </c>
      <c r="R793" s="161">
        <v>0</v>
      </c>
      <c r="S793" s="161">
        <v>5106188.7799999993</v>
      </c>
      <c r="T793" s="161">
        <v>1671.8580250147336</v>
      </c>
      <c r="U793" s="161">
        <v>2899.8627495252445</v>
      </c>
      <c r="V793" s="168">
        <v>2899.8627495252445</v>
      </c>
      <c r="W793" s="168">
        <f t="shared" si="139"/>
        <v>2899.8627495252445</v>
      </c>
      <c r="X793" s="168">
        <f t="shared" si="140"/>
        <v>1228.0047245105109</v>
      </c>
      <c r="Y793" s="163">
        <v>0</v>
      </c>
      <c r="Z793" s="163">
        <v>0</v>
      </c>
      <c r="AA793" s="163">
        <v>0</v>
      </c>
      <c r="AB793" s="163">
        <v>0</v>
      </c>
      <c r="AC793" s="163">
        <v>0</v>
      </c>
      <c r="AD793" s="163">
        <v>0</v>
      </c>
      <c r="AE793" s="163">
        <v>0</v>
      </c>
      <c r="AF793" s="169">
        <v>0</v>
      </c>
      <c r="AG793" s="163">
        <v>993.24</v>
      </c>
      <c r="AH793" s="169">
        <f t="shared" si="141"/>
        <v>2899.8627495252445</v>
      </c>
      <c r="AI793" s="163">
        <v>0</v>
      </c>
      <c r="AJ793" s="163">
        <v>0</v>
      </c>
      <c r="AK793" s="163">
        <v>0</v>
      </c>
      <c r="AL793" s="169">
        <v>0</v>
      </c>
      <c r="AM793" s="163">
        <v>0</v>
      </c>
      <c r="AN793" s="163">
        <v>0</v>
      </c>
      <c r="AO793" s="169">
        <v>0</v>
      </c>
      <c r="AP793" s="163">
        <v>0</v>
      </c>
      <c r="AQ793" s="162">
        <v>0</v>
      </c>
      <c r="AR793" s="162">
        <v>0</v>
      </c>
    </row>
    <row r="794" spans="1:44" s="162" customFormat="1" ht="36" customHeight="1" x14ac:dyDescent="0.25">
      <c r="A794" s="162">
        <v>1</v>
      </c>
      <c r="B794" s="165">
        <v>232</v>
      </c>
      <c r="C794" s="155" t="s">
        <v>592</v>
      </c>
      <c r="D794" s="157">
        <v>1955</v>
      </c>
      <c r="E794" s="157"/>
      <c r="F794" s="166" t="s">
        <v>261</v>
      </c>
      <c r="G794" s="157">
        <v>2</v>
      </c>
      <c r="H794" s="157">
        <v>1</v>
      </c>
      <c r="I794" s="158">
        <v>424.9</v>
      </c>
      <c r="J794" s="158">
        <v>343.85</v>
      </c>
      <c r="K794" s="158">
        <v>248.25</v>
      </c>
      <c r="L794" s="167">
        <v>21</v>
      </c>
      <c r="M794" s="157" t="s">
        <v>259</v>
      </c>
      <c r="N794" s="157" t="s">
        <v>260</v>
      </c>
      <c r="O794" s="160" t="s">
        <v>262</v>
      </c>
      <c r="P794" s="161">
        <v>1761455.3699999999</v>
      </c>
      <c r="Q794" s="161">
        <v>0</v>
      </c>
      <c r="R794" s="161">
        <v>0</v>
      </c>
      <c r="S794" s="161">
        <v>1761455.3699999999</v>
      </c>
      <c r="T794" s="161">
        <v>4145.5763003059546</v>
      </c>
      <c r="U794" s="161">
        <v>8446.9489291598038</v>
      </c>
      <c r="V794" s="168">
        <v>8446.9489291598038</v>
      </c>
      <c r="W794" s="168">
        <f t="shared" si="139"/>
        <v>8446.9489291598038</v>
      </c>
      <c r="X794" s="168">
        <f t="shared" si="140"/>
        <v>4301.3726288538492</v>
      </c>
      <c r="Y794" s="163">
        <v>0</v>
      </c>
      <c r="Z794" s="163">
        <v>0</v>
      </c>
      <c r="AA794" s="163">
        <v>0</v>
      </c>
      <c r="AB794" s="163">
        <v>0</v>
      </c>
      <c r="AC794" s="163">
        <v>0</v>
      </c>
      <c r="AD794" s="163">
        <v>0</v>
      </c>
      <c r="AE794" s="163">
        <v>0</v>
      </c>
      <c r="AF794" s="169">
        <v>0</v>
      </c>
      <c r="AG794" s="163">
        <v>402.5</v>
      </c>
      <c r="AH794" s="169">
        <f t="shared" si="141"/>
        <v>8446.9489291598038</v>
      </c>
      <c r="AI794" s="163">
        <v>0</v>
      </c>
      <c r="AJ794" s="163">
        <v>0</v>
      </c>
      <c r="AK794" s="163">
        <v>0</v>
      </c>
      <c r="AL794" s="169">
        <v>0</v>
      </c>
      <c r="AM794" s="163">
        <v>0</v>
      </c>
      <c r="AN794" s="163">
        <v>0</v>
      </c>
      <c r="AO794" s="169">
        <v>0</v>
      </c>
      <c r="AP794" s="163">
        <v>0</v>
      </c>
      <c r="AQ794" s="162">
        <v>0</v>
      </c>
      <c r="AR794" s="162">
        <v>0</v>
      </c>
    </row>
    <row r="795" spans="1:44" s="162" customFormat="1" ht="36" customHeight="1" x14ac:dyDescent="0.25">
      <c r="A795" s="162">
        <v>1</v>
      </c>
      <c r="B795" s="165">
        <v>233</v>
      </c>
      <c r="C795" s="155" t="s">
        <v>593</v>
      </c>
      <c r="D795" s="157">
        <v>1977</v>
      </c>
      <c r="E795" s="157"/>
      <c r="F795" s="166" t="s">
        <v>261</v>
      </c>
      <c r="G795" s="157">
        <v>5</v>
      </c>
      <c r="H795" s="157" t="s">
        <v>363</v>
      </c>
      <c r="I795" s="158">
        <v>4398.3999999999996</v>
      </c>
      <c r="J795" s="158">
        <v>3962.5</v>
      </c>
      <c r="K795" s="158">
        <v>3962.5</v>
      </c>
      <c r="L795" s="167">
        <v>234</v>
      </c>
      <c r="M795" s="157" t="s">
        <v>259</v>
      </c>
      <c r="N795" s="157" t="s">
        <v>263</v>
      </c>
      <c r="O795" s="160" t="s">
        <v>1044</v>
      </c>
      <c r="P795" s="161">
        <v>5654807.2299999995</v>
      </c>
      <c r="Q795" s="161">
        <v>0</v>
      </c>
      <c r="R795" s="161">
        <v>0</v>
      </c>
      <c r="S795" s="161">
        <v>5654807.2299999995</v>
      </c>
      <c r="T795" s="161">
        <v>1285.6509708075664</v>
      </c>
      <c r="U795" s="161">
        <v>2170.0617533648606</v>
      </c>
      <c r="V795" s="168">
        <v>2170.0617533648606</v>
      </c>
      <c r="W795" s="168">
        <f t="shared" si="139"/>
        <v>2170.0617533648606</v>
      </c>
      <c r="X795" s="168">
        <f t="shared" si="140"/>
        <v>884.41078255729417</v>
      </c>
      <c r="Y795" s="163">
        <v>0</v>
      </c>
      <c r="Z795" s="163">
        <v>0</v>
      </c>
      <c r="AA795" s="163">
        <v>0</v>
      </c>
      <c r="AB795" s="163">
        <v>0</v>
      </c>
      <c r="AC795" s="163">
        <v>0</v>
      </c>
      <c r="AD795" s="163">
        <v>0</v>
      </c>
      <c r="AE795" s="163">
        <v>0</v>
      </c>
      <c r="AF795" s="169">
        <v>0</v>
      </c>
      <c r="AG795" s="163">
        <v>1070.4000000000001</v>
      </c>
      <c r="AH795" s="169">
        <f t="shared" si="141"/>
        <v>2170.0617533648606</v>
      </c>
      <c r="AI795" s="163">
        <v>0</v>
      </c>
      <c r="AJ795" s="163">
        <v>0</v>
      </c>
      <c r="AK795" s="163">
        <v>0</v>
      </c>
      <c r="AL795" s="169">
        <v>0</v>
      </c>
      <c r="AM795" s="163">
        <v>0</v>
      </c>
      <c r="AN795" s="163">
        <v>0</v>
      </c>
      <c r="AO795" s="169">
        <v>0</v>
      </c>
      <c r="AP795" s="163">
        <v>0</v>
      </c>
      <c r="AQ795" s="162">
        <v>0</v>
      </c>
      <c r="AR795" s="162">
        <v>0</v>
      </c>
    </row>
    <row r="796" spans="1:44" s="162" customFormat="1" ht="36" customHeight="1" x14ac:dyDescent="0.25">
      <c r="A796" s="162">
        <v>1</v>
      </c>
      <c r="B796" s="165">
        <v>234</v>
      </c>
      <c r="C796" s="155" t="s">
        <v>583</v>
      </c>
      <c r="D796" s="157">
        <v>1960</v>
      </c>
      <c r="E796" s="157"/>
      <c r="F796" s="166" t="s">
        <v>261</v>
      </c>
      <c r="G796" s="157">
        <v>2</v>
      </c>
      <c r="H796" s="157" t="s">
        <v>296</v>
      </c>
      <c r="I796" s="158">
        <v>676.9</v>
      </c>
      <c r="J796" s="158">
        <v>629.70000000000005</v>
      </c>
      <c r="K796" s="158">
        <v>629.70000000000005</v>
      </c>
      <c r="L796" s="167">
        <v>34</v>
      </c>
      <c r="M796" s="157" t="s">
        <v>259</v>
      </c>
      <c r="N796" s="157" t="s">
        <v>263</v>
      </c>
      <c r="O796" s="160" t="s">
        <v>672</v>
      </c>
      <c r="P796" s="161">
        <v>3419017.6999999997</v>
      </c>
      <c r="Q796" s="161">
        <v>0</v>
      </c>
      <c r="R796" s="161">
        <v>0</v>
      </c>
      <c r="S796" s="161">
        <v>3419017.6999999997</v>
      </c>
      <c r="T796" s="161">
        <v>5050.9937952430191</v>
      </c>
      <c r="U796" s="161">
        <v>7284.8620475698035</v>
      </c>
      <c r="V796" s="168">
        <v>7284.8620475698035</v>
      </c>
      <c r="W796" s="168">
        <f t="shared" si="139"/>
        <v>7284.8620475698035</v>
      </c>
      <c r="X796" s="168">
        <f t="shared" si="140"/>
        <v>2233.8682523267844</v>
      </c>
      <c r="Y796" s="163">
        <v>0</v>
      </c>
      <c r="Z796" s="163">
        <v>0</v>
      </c>
      <c r="AA796" s="163">
        <v>0</v>
      </c>
      <c r="AB796" s="163">
        <v>0</v>
      </c>
      <c r="AC796" s="163">
        <v>0</v>
      </c>
      <c r="AD796" s="163">
        <v>0</v>
      </c>
      <c r="AE796" s="163">
        <v>0</v>
      </c>
      <c r="AF796" s="169">
        <v>0</v>
      </c>
      <c r="AG796" s="163">
        <v>553</v>
      </c>
      <c r="AH796" s="169">
        <f t="shared" si="141"/>
        <v>7284.8620475698035</v>
      </c>
      <c r="AI796" s="163">
        <v>0</v>
      </c>
      <c r="AJ796" s="163">
        <v>0</v>
      </c>
      <c r="AK796" s="163">
        <v>0</v>
      </c>
      <c r="AL796" s="169">
        <v>0</v>
      </c>
      <c r="AM796" s="163">
        <v>0</v>
      </c>
      <c r="AN796" s="163">
        <v>0</v>
      </c>
      <c r="AO796" s="169">
        <v>0</v>
      </c>
      <c r="AP796" s="163">
        <v>0</v>
      </c>
      <c r="AQ796" s="162">
        <v>0</v>
      </c>
      <c r="AR796" s="162">
        <v>0</v>
      </c>
    </row>
    <row r="797" spans="1:44" s="162" customFormat="1" ht="36" customHeight="1" x14ac:dyDescent="0.25">
      <c r="A797" s="162">
        <v>1</v>
      </c>
      <c r="B797" s="165">
        <v>235</v>
      </c>
      <c r="C797" s="155" t="s">
        <v>597</v>
      </c>
      <c r="D797" s="157">
        <v>1959</v>
      </c>
      <c r="E797" s="157"/>
      <c r="F797" s="166" t="s">
        <v>261</v>
      </c>
      <c r="G797" s="157" t="s">
        <v>305</v>
      </c>
      <c r="H797" s="157" t="s">
        <v>297</v>
      </c>
      <c r="I797" s="158">
        <v>1671.6</v>
      </c>
      <c r="J797" s="158">
        <v>1327.3</v>
      </c>
      <c r="K797" s="158">
        <v>1327.3</v>
      </c>
      <c r="L797" s="167">
        <v>138</v>
      </c>
      <c r="M797" s="157" t="s">
        <v>259</v>
      </c>
      <c r="N797" s="157" t="s">
        <v>276</v>
      </c>
      <c r="O797" s="160" t="s">
        <v>262</v>
      </c>
      <c r="P797" s="161">
        <v>4894076.08</v>
      </c>
      <c r="Q797" s="161">
        <v>0</v>
      </c>
      <c r="R797" s="161">
        <v>0</v>
      </c>
      <c r="S797" s="161">
        <v>4894076.08</v>
      </c>
      <c r="T797" s="161">
        <v>2927.7794209140943</v>
      </c>
      <c r="U797" s="161">
        <v>4147.5224934194785</v>
      </c>
      <c r="V797" s="168">
        <v>4147.5224934194785</v>
      </c>
      <c r="W797" s="168">
        <f t="shared" si="139"/>
        <v>4147.5224934194785</v>
      </c>
      <c r="X797" s="168">
        <f t="shared" si="140"/>
        <v>1219.7430725053841</v>
      </c>
      <c r="Y797" s="163">
        <v>0</v>
      </c>
      <c r="Z797" s="163">
        <v>0</v>
      </c>
      <c r="AA797" s="163">
        <v>0</v>
      </c>
      <c r="AB797" s="163">
        <v>0</v>
      </c>
      <c r="AC797" s="163">
        <v>0</v>
      </c>
      <c r="AD797" s="163">
        <v>0</v>
      </c>
      <c r="AE797" s="163">
        <v>0</v>
      </c>
      <c r="AF797" s="169">
        <v>0</v>
      </c>
      <c r="AG797" s="163">
        <v>777.5</v>
      </c>
      <c r="AH797" s="169">
        <f t="shared" si="141"/>
        <v>4147.5224934194785</v>
      </c>
      <c r="AI797" s="163">
        <v>0</v>
      </c>
      <c r="AJ797" s="163">
        <v>0</v>
      </c>
      <c r="AK797" s="163">
        <v>0</v>
      </c>
      <c r="AL797" s="169">
        <v>0</v>
      </c>
      <c r="AM797" s="163">
        <v>0</v>
      </c>
      <c r="AN797" s="163">
        <v>0</v>
      </c>
      <c r="AO797" s="169">
        <v>0</v>
      </c>
      <c r="AP797" s="163">
        <v>0</v>
      </c>
      <c r="AQ797" s="162">
        <v>0</v>
      </c>
      <c r="AR797" s="162">
        <v>0</v>
      </c>
    </row>
    <row r="798" spans="1:44" s="162" customFormat="1" ht="36" customHeight="1" x14ac:dyDescent="0.25">
      <c r="A798" s="162">
        <v>1</v>
      </c>
      <c r="B798" s="165">
        <v>236</v>
      </c>
      <c r="C798" s="155" t="s">
        <v>596</v>
      </c>
      <c r="D798" s="157">
        <v>1956</v>
      </c>
      <c r="E798" s="157"/>
      <c r="F798" s="166" t="s">
        <v>261</v>
      </c>
      <c r="G798" s="157">
        <v>2</v>
      </c>
      <c r="H798" s="157">
        <v>1</v>
      </c>
      <c r="I798" s="158">
        <v>418.2</v>
      </c>
      <c r="J798" s="158">
        <v>378.1</v>
      </c>
      <c r="K798" s="158">
        <v>378.1</v>
      </c>
      <c r="L798" s="167">
        <v>21</v>
      </c>
      <c r="M798" s="157" t="s">
        <v>259</v>
      </c>
      <c r="N798" s="157" t="s">
        <v>260</v>
      </c>
      <c r="O798" s="160" t="s">
        <v>262</v>
      </c>
      <c r="P798" s="161">
        <v>1881436.15</v>
      </c>
      <c r="Q798" s="161">
        <v>0</v>
      </c>
      <c r="R798" s="161">
        <v>0</v>
      </c>
      <c r="S798" s="161">
        <v>1881436.15</v>
      </c>
      <c r="T798" s="161">
        <v>4498.890841702535</v>
      </c>
      <c r="U798" s="161">
        <v>8170.7549689143952</v>
      </c>
      <c r="V798" s="168">
        <v>8170.7549689143952</v>
      </c>
      <c r="W798" s="168">
        <f t="shared" si="139"/>
        <v>8170.7549689143952</v>
      </c>
      <c r="X798" s="168">
        <f t="shared" si="140"/>
        <v>3671.8641272118603</v>
      </c>
      <c r="Y798" s="163">
        <v>0</v>
      </c>
      <c r="Z798" s="163">
        <v>0</v>
      </c>
      <c r="AA798" s="163">
        <v>0</v>
      </c>
      <c r="AB798" s="163">
        <v>0</v>
      </c>
      <c r="AC798" s="163">
        <v>0</v>
      </c>
      <c r="AD798" s="163">
        <v>0</v>
      </c>
      <c r="AE798" s="163">
        <v>0</v>
      </c>
      <c r="AF798" s="169">
        <v>0</v>
      </c>
      <c r="AG798" s="163">
        <v>383.2</v>
      </c>
      <c r="AH798" s="169">
        <f t="shared" si="141"/>
        <v>8170.7549689143952</v>
      </c>
      <c r="AI798" s="163">
        <v>0</v>
      </c>
      <c r="AJ798" s="163">
        <v>0</v>
      </c>
      <c r="AK798" s="163">
        <v>0</v>
      </c>
      <c r="AL798" s="169">
        <v>0</v>
      </c>
      <c r="AM798" s="163">
        <v>0</v>
      </c>
      <c r="AN798" s="163">
        <v>0</v>
      </c>
      <c r="AO798" s="169">
        <v>0</v>
      </c>
      <c r="AP798" s="163">
        <v>0</v>
      </c>
      <c r="AQ798" s="162">
        <v>0</v>
      </c>
      <c r="AR798" s="162">
        <v>0</v>
      </c>
    </row>
    <row r="799" spans="1:44" s="162" customFormat="1" ht="36" customHeight="1" x14ac:dyDescent="0.25">
      <c r="A799" s="162">
        <v>1</v>
      </c>
      <c r="B799" s="165">
        <v>237</v>
      </c>
      <c r="C799" s="155" t="s">
        <v>601</v>
      </c>
      <c r="D799" s="157">
        <v>1994</v>
      </c>
      <c r="E799" s="157"/>
      <c r="F799" s="166" t="s">
        <v>261</v>
      </c>
      <c r="G799" s="157">
        <v>9</v>
      </c>
      <c r="H799" s="157" t="s">
        <v>297</v>
      </c>
      <c r="I799" s="158">
        <v>2814.2</v>
      </c>
      <c r="J799" s="158">
        <v>2472.3000000000002</v>
      </c>
      <c r="K799" s="158">
        <v>2197.6999999999998</v>
      </c>
      <c r="L799" s="167">
        <v>95</v>
      </c>
      <c r="M799" s="157" t="s">
        <v>259</v>
      </c>
      <c r="N799" s="157" t="s">
        <v>263</v>
      </c>
      <c r="O799" s="160" t="s">
        <v>672</v>
      </c>
      <c r="P799" s="161">
        <v>1652600.62</v>
      </c>
      <c r="Q799" s="161">
        <v>0</v>
      </c>
      <c r="R799" s="161">
        <v>0</v>
      </c>
      <c r="S799" s="161">
        <v>1652600.62</v>
      </c>
      <c r="T799" s="161">
        <v>587.23637978821694</v>
      </c>
      <c r="U799" s="161">
        <v>873.35654893042431</v>
      </c>
      <c r="V799" s="168">
        <v>873.35654893042431</v>
      </c>
      <c r="W799" s="168">
        <f t="shared" si="139"/>
        <v>873.35654893042431</v>
      </c>
      <c r="X799" s="168">
        <f t="shared" si="140"/>
        <v>286.12016914220737</v>
      </c>
      <c r="Y799" s="163">
        <v>0</v>
      </c>
      <c r="Z799" s="163">
        <v>0</v>
      </c>
      <c r="AA799" s="163">
        <v>0</v>
      </c>
      <c r="AB799" s="163">
        <v>0</v>
      </c>
      <c r="AC799" s="163">
        <v>0</v>
      </c>
      <c r="AD799" s="163">
        <v>0</v>
      </c>
      <c r="AE799" s="163">
        <v>1</v>
      </c>
      <c r="AF799" s="169">
        <f>2457800*AE799/I799</f>
        <v>873.35654893042431</v>
      </c>
      <c r="AG799" s="163">
        <v>0</v>
      </c>
      <c r="AH799" s="163">
        <v>0</v>
      </c>
      <c r="AI799" s="163">
        <v>0</v>
      </c>
      <c r="AJ799" s="163">
        <v>0</v>
      </c>
      <c r="AK799" s="163">
        <v>0</v>
      </c>
      <c r="AL799" s="169">
        <v>0</v>
      </c>
      <c r="AM799" s="163">
        <v>0</v>
      </c>
      <c r="AN799" s="163">
        <v>0</v>
      </c>
      <c r="AO799" s="169">
        <v>0</v>
      </c>
      <c r="AP799" s="163">
        <v>0</v>
      </c>
      <c r="AQ799" s="162">
        <v>0</v>
      </c>
      <c r="AR799" s="162">
        <v>0</v>
      </c>
    </row>
    <row r="800" spans="1:44" s="162" customFormat="1" ht="36" customHeight="1" x14ac:dyDescent="0.25">
      <c r="A800" s="162">
        <v>1</v>
      </c>
      <c r="B800" s="165">
        <v>238</v>
      </c>
      <c r="C800" s="155" t="s">
        <v>599</v>
      </c>
      <c r="D800" s="157">
        <v>1981</v>
      </c>
      <c r="E800" s="157"/>
      <c r="F800" s="166" t="s">
        <v>261</v>
      </c>
      <c r="G800" s="157" t="s">
        <v>301</v>
      </c>
      <c r="H800" s="157" t="s">
        <v>301</v>
      </c>
      <c r="I800" s="158">
        <v>2423.8000000000002</v>
      </c>
      <c r="J800" s="158">
        <v>2218.9</v>
      </c>
      <c r="K800" s="158">
        <v>2218.9</v>
      </c>
      <c r="L800" s="167">
        <v>110</v>
      </c>
      <c r="M800" s="157" t="s">
        <v>259</v>
      </c>
      <c r="N800" s="157" t="s">
        <v>263</v>
      </c>
      <c r="O800" s="160" t="s">
        <v>672</v>
      </c>
      <c r="P800" s="161">
        <v>2629684.4900000002</v>
      </c>
      <c r="Q800" s="161">
        <v>0</v>
      </c>
      <c r="R800" s="161">
        <v>0</v>
      </c>
      <c r="S800" s="161">
        <v>2629684.4900000002</v>
      </c>
      <c r="T800" s="161">
        <v>1084.9428541958907</v>
      </c>
      <c r="U800" s="161">
        <v>2894.1934968231708</v>
      </c>
      <c r="V800" s="168">
        <v>2894.1934968231708</v>
      </c>
      <c r="W800" s="168">
        <f t="shared" si="139"/>
        <v>2894.1934968231708</v>
      </c>
      <c r="X800" s="168">
        <f t="shared" si="140"/>
        <v>1809.2506426272801</v>
      </c>
      <c r="Y800" s="163">
        <v>0</v>
      </c>
      <c r="Z800" s="163">
        <v>0</v>
      </c>
      <c r="AA800" s="163">
        <v>0</v>
      </c>
      <c r="AB800" s="163">
        <v>0</v>
      </c>
      <c r="AC800" s="163">
        <v>0</v>
      </c>
      <c r="AD800" s="163">
        <v>0</v>
      </c>
      <c r="AE800" s="163">
        <v>0</v>
      </c>
      <c r="AF800" s="169">
        <v>0</v>
      </c>
      <c r="AG800" s="163">
        <v>786.69</v>
      </c>
      <c r="AH800" s="169">
        <f t="shared" ref="AH800:AH805" si="142">8917.04*AG800/I800</f>
        <v>2894.1934968231708</v>
      </c>
      <c r="AI800" s="163">
        <v>0</v>
      </c>
      <c r="AJ800" s="163">
        <v>0</v>
      </c>
      <c r="AK800" s="163">
        <v>0</v>
      </c>
      <c r="AL800" s="169">
        <v>0</v>
      </c>
      <c r="AM800" s="163">
        <v>0</v>
      </c>
      <c r="AN800" s="163">
        <v>0</v>
      </c>
      <c r="AO800" s="169">
        <v>0</v>
      </c>
      <c r="AP800" s="163">
        <v>0</v>
      </c>
      <c r="AQ800" s="162">
        <v>0</v>
      </c>
      <c r="AR800" s="162">
        <v>0</v>
      </c>
    </row>
    <row r="801" spans="1:44" s="162" customFormat="1" ht="36" customHeight="1" x14ac:dyDescent="0.25">
      <c r="A801" s="162">
        <v>1</v>
      </c>
      <c r="B801" s="165">
        <v>239</v>
      </c>
      <c r="C801" s="155" t="s">
        <v>1544</v>
      </c>
      <c r="D801" s="157">
        <v>1969</v>
      </c>
      <c r="E801" s="157"/>
      <c r="F801" s="166" t="s">
        <v>1545</v>
      </c>
      <c r="G801" s="157">
        <v>2</v>
      </c>
      <c r="H801" s="157" t="s">
        <v>296</v>
      </c>
      <c r="I801" s="161">
        <v>783.74</v>
      </c>
      <c r="J801" s="161">
        <v>722.64</v>
      </c>
      <c r="K801" s="161">
        <v>722.64</v>
      </c>
      <c r="L801" s="167">
        <v>28</v>
      </c>
      <c r="M801" s="157" t="s">
        <v>259</v>
      </c>
      <c r="N801" s="157" t="s">
        <v>263</v>
      </c>
      <c r="O801" s="160" t="s">
        <v>675</v>
      </c>
      <c r="P801" s="161">
        <v>3190209.33</v>
      </c>
      <c r="Q801" s="161">
        <v>0</v>
      </c>
      <c r="R801" s="161">
        <v>0</v>
      </c>
      <c r="S801" s="161">
        <v>3190209.33</v>
      </c>
      <c r="T801" s="161">
        <v>4070.4944624492819</v>
      </c>
      <c r="U801" s="161">
        <v>7013.3485553882674</v>
      </c>
      <c r="V801" s="168">
        <v>7013.3485553882674</v>
      </c>
      <c r="W801" s="168">
        <f t="shared" si="139"/>
        <v>7013.3485553882674</v>
      </c>
      <c r="X801" s="168">
        <f t="shared" si="140"/>
        <v>2942.8540929389856</v>
      </c>
      <c r="Y801" s="163">
        <v>0</v>
      </c>
      <c r="Z801" s="163">
        <v>0</v>
      </c>
      <c r="AA801" s="163">
        <v>0</v>
      </c>
      <c r="AB801" s="163">
        <v>0</v>
      </c>
      <c r="AC801" s="163">
        <v>0</v>
      </c>
      <c r="AD801" s="163">
        <v>0</v>
      </c>
      <c r="AE801" s="163">
        <v>0</v>
      </c>
      <c r="AF801" s="169">
        <v>0</v>
      </c>
      <c r="AG801" s="163">
        <v>616.41999999999996</v>
      </c>
      <c r="AH801" s="169">
        <f t="shared" si="142"/>
        <v>7013.3485553882674</v>
      </c>
      <c r="AI801" s="163">
        <v>0</v>
      </c>
      <c r="AJ801" s="163">
        <v>0</v>
      </c>
      <c r="AK801" s="163">
        <v>0</v>
      </c>
      <c r="AL801" s="169">
        <v>0</v>
      </c>
      <c r="AM801" s="163">
        <v>0</v>
      </c>
      <c r="AN801" s="163">
        <v>0</v>
      </c>
      <c r="AO801" s="169">
        <v>0</v>
      </c>
      <c r="AP801" s="163">
        <v>0</v>
      </c>
      <c r="AQ801" s="162">
        <v>0</v>
      </c>
      <c r="AR801" s="162">
        <v>0</v>
      </c>
    </row>
    <row r="802" spans="1:44" s="162" customFormat="1" ht="36" customHeight="1" x14ac:dyDescent="0.25">
      <c r="A802" s="162">
        <v>1</v>
      </c>
      <c r="B802" s="165">
        <v>240</v>
      </c>
      <c r="C802" s="155" t="s">
        <v>1566</v>
      </c>
      <c r="D802" s="157">
        <v>1978</v>
      </c>
      <c r="E802" s="157"/>
      <c r="F802" s="166" t="s">
        <v>311</v>
      </c>
      <c r="G802" s="157">
        <v>5</v>
      </c>
      <c r="H802" s="157" t="s">
        <v>301</v>
      </c>
      <c r="I802" s="158">
        <v>2991.2</v>
      </c>
      <c r="J802" s="158">
        <v>2708</v>
      </c>
      <c r="K802" s="158">
        <v>2708</v>
      </c>
      <c r="L802" s="167">
        <v>123</v>
      </c>
      <c r="M802" s="157" t="s">
        <v>259</v>
      </c>
      <c r="N802" s="157" t="s">
        <v>263</v>
      </c>
      <c r="O802" s="160" t="s">
        <v>1598</v>
      </c>
      <c r="P802" s="161">
        <v>4351949.0999999996</v>
      </c>
      <c r="Q802" s="161">
        <v>0</v>
      </c>
      <c r="R802" s="161">
        <v>0</v>
      </c>
      <c r="S802" s="161">
        <v>4351949.0999999996</v>
      </c>
      <c r="T802" s="161">
        <v>1454.9174578764375</v>
      </c>
      <c r="U802" s="161">
        <v>2036.9796175447982</v>
      </c>
      <c r="V802" s="168">
        <v>2036.9796175447982</v>
      </c>
      <c r="W802" s="168">
        <f t="shared" si="139"/>
        <v>2036.9796175447982</v>
      </c>
      <c r="X802" s="168">
        <f t="shared" si="140"/>
        <v>582.06215966836066</v>
      </c>
      <c r="Y802" s="163">
        <v>0</v>
      </c>
      <c r="Z802" s="163">
        <v>0</v>
      </c>
      <c r="AA802" s="163">
        <v>0</v>
      </c>
      <c r="AB802" s="163">
        <v>0</v>
      </c>
      <c r="AC802" s="163">
        <v>0</v>
      </c>
      <c r="AD802" s="163">
        <v>0</v>
      </c>
      <c r="AE802" s="163">
        <v>0</v>
      </c>
      <c r="AF802" s="169">
        <v>0</v>
      </c>
      <c r="AG802" s="163">
        <v>683.3</v>
      </c>
      <c r="AH802" s="169">
        <f t="shared" si="142"/>
        <v>2036.9796175447982</v>
      </c>
      <c r="AI802" s="163">
        <v>0</v>
      </c>
      <c r="AJ802" s="163">
        <v>0</v>
      </c>
      <c r="AK802" s="163">
        <v>0</v>
      </c>
      <c r="AL802" s="169">
        <v>0</v>
      </c>
      <c r="AM802" s="163">
        <v>0</v>
      </c>
      <c r="AN802" s="163">
        <v>0</v>
      </c>
      <c r="AO802" s="169">
        <v>0</v>
      </c>
      <c r="AP802" s="163">
        <v>0</v>
      </c>
      <c r="AQ802" s="162">
        <v>0</v>
      </c>
      <c r="AR802" s="162">
        <v>0</v>
      </c>
    </row>
    <row r="803" spans="1:44" s="162" customFormat="1" ht="36" customHeight="1" x14ac:dyDescent="0.25">
      <c r="A803" s="162">
        <v>1</v>
      </c>
      <c r="B803" s="165">
        <v>241</v>
      </c>
      <c r="C803" s="155" t="s">
        <v>1567</v>
      </c>
      <c r="D803" s="157">
        <v>1955</v>
      </c>
      <c r="E803" s="157"/>
      <c r="F803" s="166" t="s">
        <v>1296</v>
      </c>
      <c r="G803" s="157">
        <v>2</v>
      </c>
      <c r="H803" s="157" t="s">
        <v>297</v>
      </c>
      <c r="I803" s="158">
        <v>370.1</v>
      </c>
      <c r="J803" s="158">
        <v>335.1</v>
      </c>
      <c r="K803" s="158">
        <v>335.1</v>
      </c>
      <c r="L803" s="167">
        <v>28</v>
      </c>
      <c r="M803" s="157" t="s">
        <v>259</v>
      </c>
      <c r="N803" s="157" t="s">
        <v>263</v>
      </c>
      <c r="O803" s="160" t="s">
        <v>672</v>
      </c>
      <c r="P803" s="161">
        <v>1599599.44</v>
      </c>
      <c r="Q803" s="161">
        <v>0</v>
      </c>
      <c r="R803" s="161">
        <v>0</v>
      </c>
      <c r="S803" s="161">
        <v>1599599.44</v>
      </c>
      <c r="T803" s="161">
        <v>4322.073601729262</v>
      </c>
      <c r="U803" s="161">
        <v>8100.9898924614972</v>
      </c>
      <c r="V803" s="168">
        <v>8100.9898924614972</v>
      </c>
      <c r="W803" s="168">
        <f t="shared" si="139"/>
        <v>8100.9898924614972</v>
      </c>
      <c r="X803" s="168">
        <f t="shared" si="140"/>
        <v>3778.9162907322352</v>
      </c>
      <c r="Y803" s="163">
        <v>0</v>
      </c>
      <c r="Z803" s="163">
        <v>0</v>
      </c>
      <c r="AA803" s="163">
        <v>0</v>
      </c>
      <c r="AB803" s="163">
        <v>0</v>
      </c>
      <c r="AC803" s="163">
        <v>0</v>
      </c>
      <c r="AD803" s="163">
        <v>0</v>
      </c>
      <c r="AE803" s="163">
        <v>0</v>
      </c>
      <c r="AF803" s="169">
        <v>0</v>
      </c>
      <c r="AG803" s="163">
        <v>336.23</v>
      </c>
      <c r="AH803" s="169">
        <f t="shared" si="142"/>
        <v>8100.9898924614972</v>
      </c>
      <c r="AI803" s="163">
        <v>0</v>
      </c>
      <c r="AJ803" s="163">
        <v>0</v>
      </c>
      <c r="AK803" s="163">
        <v>0</v>
      </c>
      <c r="AL803" s="169">
        <v>0</v>
      </c>
      <c r="AM803" s="163">
        <v>0</v>
      </c>
      <c r="AN803" s="163">
        <v>0</v>
      </c>
      <c r="AO803" s="169">
        <v>0</v>
      </c>
      <c r="AP803" s="163">
        <v>0</v>
      </c>
      <c r="AQ803" s="162">
        <v>0</v>
      </c>
      <c r="AR803" s="162">
        <v>0</v>
      </c>
    </row>
    <row r="804" spans="1:44" s="162" customFormat="1" ht="36" customHeight="1" x14ac:dyDescent="0.25">
      <c r="A804" s="162">
        <v>1</v>
      </c>
      <c r="B804" s="165">
        <v>242</v>
      </c>
      <c r="C804" s="155" t="s">
        <v>1568</v>
      </c>
      <c r="D804" s="157">
        <v>1962</v>
      </c>
      <c r="E804" s="157"/>
      <c r="F804" s="166" t="s">
        <v>1296</v>
      </c>
      <c r="G804" s="157">
        <v>2</v>
      </c>
      <c r="H804" s="157" t="s">
        <v>301</v>
      </c>
      <c r="I804" s="158">
        <v>1305.4000000000001</v>
      </c>
      <c r="J804" s="158">
        <v>709.6</v>
      </c>
      <c r="K804" s="158">
        <v>709.6</v>
      </c>
      <c r="L804" s="167">
        <v>27</v>
      </c>
      <c r="M804" s="157" t="s">
        <v>259</v>
      </c>
      <c r="N804" s="157" t="s">
        <v>260</v>
      </c>
      <c r="O804" s="160" t="s">
        <v>262</v>
      </c>
      <c r="P804" s="161">
        <v>4130824.7</v>
      </c>
      <c r="Q804" s="161">
        <v>0</v>
      </c>
      <c r="R804" s="161">
        <v>0</v>
      </c>
      <c r="S804" s="161">
        <v>4130824.7</v>
      </c>
      <c r="T804" s="161">
        <v>3164.4129768653283</v>
      </c>
      <c r="U804" s="161">
        <v>4692.2729560288035</v>
      </c>
      <c r="V804" s="168">
        <v>4692.2729560288035</v>
      </c>
      <c r="W804" s="168">
        <f t="shared" si="139"/>
        <v>4692.2729560288035</v>
      </c>
      <c r="X804" s="168">
        <f t="shared" si="140"/>
        <v>1527.8599791634751</v>
      </c>
      <c r="Y804" s="163">
        <v>0</v>
      </c>
      <c r="Z804" s="163">
        <v>0</v>
      </c>
      <c r="AA804" s="163">
        <v>0</v>
      </c>
      <c r="AB804" s="163">
        <v>0</v>
      </c>
      <c r="AC804" s="163">
        <v>0</v>
      </c>
      <c r="AD804" s="163">
        <v>0</v>
      </c>
      <c r="AE804" s="163">
        <v>0</v>
      </c>
      <c r="AF804" s="169">
        <v>0</v>
      </c>
      <c r="AG804" s="163">
        <v>686.92</v>
      </c>
      <c r="AH804" s="169">
        <f t="shared" si="142"/>
        <v>4692.2729560288035</v>
      </c>
      <c r="AI804" s="163">
        <v>0</v>
      </c>
      <c r="AJ804" s="163">
        <v>0</v>
      </c>
      <c r="AK804" s="163">
        <v>0</v>
      </c>
      <c r="AL804" s="169">
        <v>0</v>
      </c>
      <c r="AM804" s="163">
        <v>0</v>
      </c>
      <c r="AN804" s="163">
        <v>0</v>
      </c>
      <c r="AO804" s="169">
        <v>0</v>
      </c>
      <c r="AP804" s="163">
        <v>0</v>
      </c>
      <c r="AQ804" s="162">
        <v>0</v>
      </c>
      <c r="AR804" s="162">
        <v>0</v>
      </c>
    </row>
    <row r="805" spans="1:44" s="162" customFormat="1" ht="36" customHeight="1" x14ac:dyDescent="0.25">
      <c r="A805" s="162">
        <v>1</v>
      </c>
      <c r="B805" s="165">
        <v>243</v>
      </c>
      <c r="C805" s="155" t="s">
        <v>1569</v>
      </c>
      <c r="D805" s="157">
        <v>1954</v>
      </c>
      <c r="E805" s="157"/>
      <c r="F805" s="166" t="s">
        <v>1296</v>
      </c>
      <c r="G805" s="157">
        <v>2</v>
      </c>
      <c r="H805" s="157" t="s">
        <v>296</v>
      </c>
      <c r="I805" s="158">
        <v>510.78</v>
      </c>
      <c r="J805" s="158">
        <v>472.98</v>
      </c>
      <c r="K805" s="158">
        <v>472.98</v>
      </c>
      <c r="L805" s="167">
        <v>19</v>
      </c>
      <c r="M805" s="157" t="s">
        <v>259</v>
      </c>
      <c r="N805" s="157" t="s">
        <v>263</v>
      </c>
      <c r="O805" s="160" t="s">
        <v>1270</v>
      </c>
      <c r="P805" s="161">
        <v>2555076.9</v>
      </c>
      <c r="Q805" s="161">
        <v>0</v>
      </c>
      <c r="R805" s="161">
        <v>0</v>
      </c>
      <c r="S805" s="161">
        <v>2555076.9</v>
      </c>
      <c r="T805" s="161">
        <v>5002.3041231058378</v>
      </c>
      <c r="U805" s="161">
        <v>8095.1318532440591</v>
      </c>
      <c r="V805" s="168">
        <v>8095.1318532440591</v>
      </c>
      <c r="W805" s="168">
        <f t="shared" si="139"/>
        <v>8095.1318532440591</v>
      </c>
      <c r="X805" s="168">
        <f t="shared" si="140"/>
        <v>3092.8277301382213</v>
      </c>
      <c r="Y805" s="163">
        <v>0</v>
      </c>
      <c r="Z805" s="163">
        <v>0</v>
      </c>
      <c r="AA805" s="163">
        <v>0</v>
      </c>
      <c r="AB805" s="163">
        <v>0</v>
      </c>
      <c r="AC805" s="163">
        <v>0</v>
      </c>
      <c r="AD805" s="163">
        <v>0</v>
      </c>
      <c r="AE805" s="163">
        <v>0</v>
      </c>
      <c r="AF805" s="169">
        <v>0</v>
      </c>
      <c r="AG805" s="163">
        <v>463.7</v>
      </c>
      <c r="AH805" s="169">
        <f t="shared" si="142"/>
        <v>8095.1318532440591</v>
      </c>
      <c r="AI805" s="163">
        <v>0</v>
      </c>
      <c r="AJ805" s="163">
        <v>0</v>
      </c>
      <c r="AK805" s="163">
        <v>0</v>
      </c>
      <c r="AL805" s="169">
        <v>0</v>
      </c>
      <c r="AM805" s="163">
        <v>0</v>
      </c>
      <c r="AN805" s="163">
        <v>0</v>
      </c>
      <c r="AO805" s="169">
        <v>0</v>
      </c>
      <c r="AP805" s="163">
        <v>0</v>
      </c>
      <c r="AQ805" s="162">
        <v>0</v>
      </c>
      <c r="AR805" s="162">
        <v>0</v>
      </c>
    </row>
    <row r="806" spans="1:44" s="162" customFormat="1" ht="36" customHeight="1" x14ac:dyDescent="0.25">
      <c r="A806" s="162">
        <v>1</v>
      </c>
      <c r="B806" s="165">
        <v>244</v>
      </c>
      <c r="C806" s="155" t="s">
        <v>594</v>
      </c>
      <c r="D806" s="157">
        <v>1967</v>
      </c>
      <c r="E806" s="157"/>
      <c r="F806" s="166" t="s">
        <v>261</v>
      </c>
      <c r="G806" s="157">
        <v>5</v>
      </c>
      <c r="H806" s="157" t="s">
        <v>301</v>
      </c>
      <c r="I806" s="161">
        <v>3578.24</v>
      </c>
      <c r="J806" s="161">
        <v>3300</v>
      </c>
      <c r="K806" s="161">
        <v>3012.01</v>
      </c>
      <c r="L806" s="167">
        <v>117</v>
      </c>
      <c r="M806" s="157" t="s">
        <v>259</v>
      </c>
      <c r="N806" s="157" t="s">
        <v>263</v>
      </c>
      <c r="O806" s="160" t="s">
        <v>672</v>
      </c>
      <c r="P806" s="161">
        <v>5701591.5199999996</v>
      </c>
      <c r="Q806" s="161">
        <v>0</v>
      </c>
      <c r="R806" s="161">
        <v>0</v>
      </c>
      <c r="S806" s="161">
        <v>5701591.5199999996</v>
      </c>
      <c r="T806" s="161">
        <v>1593.4066803791809</v>
      </c>
      <c r="U806" s="161">
        <v>1863.2628283178324</v>
      </c>
      <c r="V806" s="168">
        <v>1863.2628283178324</v>
      </c>
      <c r="W806" s="168">
        <f t="shared" si="139"/>
        <v>1863.2628283178324</v>
      </c>
      <c r="X806" s="168">
        <f t="shared" si="140"/>
        <v>269.85614793865147</v>
      </c>
      <c r="Y806" s="163">
        <v>0</v>
      </c>
      <c r="Z806" s="163">
        <v>0</v>
      </c>
      <c r="AA806" s="163">
        <v>0</v>
      </c>
      <c r="AB806" s="163">
        <v>0</v>
      </c>
      <c r="AC806" s="163">
        <v>0</v>
      </c>
      <c r="AD806" s="163">
        <v>0</v>
      </c>
      <c r="AE806" s="163">
        <v>0</v>
      </c>
      <c r="AF806" s="169">
        <v>0</v>
      </c>
      <c r="AG806" s="163">
        <v>0</v>
      </c>
      <c r="AH806" s="163">
        <v>0</v>
      </c>
      <c r="AI806" s="163">
        <v>0</v>
      </c>
      <c r="AJ806" s="163">
        <v>0</v>
      </c>
      <c r="AK806" s="163">
        <v>0</v>
      </c>
      <c r="AL806" s="169">
        <v>0</v>
      </c>
      <c r="AM806" s="163">
        <v>0</v>
      </c>
      <c r="AN806" s="163">
        <v>0</v>
      </c>
      <c r="AO806" s="169">
        <v>1863.2628283178324</v>
      </c>
      <c r="AP806" s="163">
        <v>0</v>
      </c>
      <c r="AQ806" s="162">
        <v>0</v>
      </c>
      <c r="AR806" s="162">
        <v>0</v>
      </c>
    </row>
    <row r="807" spans="1:44" s="162" customFormat="1" ht="36" customHeight="1" x14ac:dyDescent="0.25">
      <c r="A807" s="162">
        <v>1</v>
      </c>
      <c r="B807" s="165">
        <v>245</v>
      </c>
      <c r="C807" s="155" t="s">
        <v>1505</v>
      </c>
      <c r="D807" s="157">
        <v>1965</v>
      </c>
      <c r="E807" s="157"/>
      <c r="F807" s="166" t="s">
        <v>1524</v>
      </c>
      <c r="G807" s="157">
        <v>5</v>
      </c>
      <c r="H807" s="157" t="s">
        <v>305</v>
      </c>
      <c r="I807" s="158">
        <v>4032.79</v>
      </c>
      <c r="J807" s="158">
        <v>2461.4</v>
      </c>
      <c r="K807" s="158">
        <v>2461.4</v>
      </c>
      <c r="L807" s="167">
        <v>120</v>
      </c>
      <c r="M807" s="157" t="s">
        <v>259</v>
      </c>
      <c r="N807" s="157" t="s">
        <v>263</v>
      </c>
      <c r="O807" s="160" t="s">
        <v>674</v>
      </c>
      <c r="P807" s="161">
        <v>3865869.22</v>
      </c>
      <c r="Q807" s="161">
        <v>0</v>
      </c>
      <c r="R807" s="161">
        <v>0</v>
      </c>
      <c r="S807" s="161">
        <v>3865869.22</v>
      </c>
      <c r="T807" s="161">
        <v>958.60910684662485</v>
      </c>
      <c r="U807" s="161">
        <v>1833.6936145943628</v>
      </c>
      <c r="V807" s="168">
        <v>1833.6936145943628</v>
      </c>
      <c r="W807" s="168">
        <f t="shared" si="139"/>
        <v>1833.6936145943628</v>
      </c>
      <c r="X807" s="168">
        <f t="shared" si="140"/>
        <v>875.08450774773792</v>
      </c>
      <c r="Y807" s="163">
        <v>0</v>
      </c>
      <c r="Z807" s="163">
        <v>0</v>
      </c>
      <c r="AA807" s="163">
        <v>0</v>
      </c>
      <c r="AB807" s="163">
        <v>0</v>
      </c>
      <c r="AC807" s="163">
        <v>0</v>
      </c>
      <c r="AD807" s="163">
        <v>0</v>
      </c>
      <c r="AE807" s="163">
        <v>0</v>
      </c>
      <c r="AF807" s="169">
        <v>0</v>
      </c>
      <c r="AG807" s="163">
        <v>829.3</v>
      </c>
      <c r="AH807" s="169">
        <f>8917.04*AG807/I807</f>
        <v>1833.6936145943628</v>
      </c>
      <c r="AI807" s="163">
        <v>0</v>
      </c>
      <c r="AJ807" s="163">
        <v>0</v>
      </c>
      <c r="AK807" s="163">
        <v>0</v>
      </c>
      <c r="AL807" s="169">
        <v>0</v>
      </c>
      <c r="AM807" s="163">
        <v>0</v>
      </c>
      <c r="AN807" s="163">
        <v>0</v>
      </c>
      <c r="AO807" s="169">
        <v>0</v>
      </c>
      <c r="AP807" s="163">
        <v>0</v>
      </c>
      <c r="AQ807" s="162">
        <v>0</v>
      </c>
      <c r="AR807" s="162">
        <v>0</v>
      </c>
    </row>
    <row r="808" spans="1:44" s="162" customFormat="1" ht="36" customHeight="1" x14ac:dyDescent="0.25">
      <c r="A808" s="162">
        <v>1</v>
      </c>
      <c r="B808" s="165">
        <v>246</v>
      </c>
      <c r="C808" s="155" t="s">
        <v>1864</v>
      </c>
      <c r="D808" s="157">
        <v>1957</v>
      </c>
      <c r="E808" s="157"/>
      <c r="F808" s="166" t="s">
        <v>1524</v>
      </c>
      <c r="G808" s="157" t="s">
        <v>296</v>
      </c>
      <c r="H808" s="157" t="s">
        <v>296</v>
      </c>
      <c r="I808" s="161">
        <v>832.6</v>
      </c>
      <c r="J808" s="161">
        <v>448</v>
      </c>
      <c r="K808" s="161">
        <v>448</v>
      </c>
      <c r="L808" s="167">
        <v>22</v>
      </c>
      <c r="M808" s="157" t="s">
        <v>259</v>
      </c>
      <c r="N808" s="157" t="s">
        <v>263</v>
      </c>
      <c r="O808" s="160" t="s">
        <v>672</v>
      </c>
      <c r="P808" s="161">
        <v>77282.759999999995</v>
      </c>
      <c r="Q808" s="161">
        <v>0</v>
      </c>
      <c r="R808" s="161">
        <v>0</v>
      </c>
      <c r="S808" s="161">
        <v>77282.759999999995</v>
      </c>
      <c r="T808" s="161">
        <v>92.820994475138107</v>
      </c>
      <c r="U808" s="176">
        <v>92.820994475138107</v>
      </c>
      <c r="V808" s="168">
        <v>92.820994475138107</v>
      </c>
      <c r="W808" s="168">
        <f t="shared" si="139"/>
        <v>0</v>
      </c>
      <c r="X808" s="168">
        <f t="shared" si="140"/>
        <v>0</v>
      </c>
      <c r="Y808" s="163">
        <v>0</v>
      </c>
      <c r="Z808" s="163">
        <v>0</v>
      </c>
      <c r="AA808" s="163">
        <v>0</v>
      </c>
      <c r="AB808" s="163">
        <v>0</v>
      </c>
      <c r="AC808" s="163">
        <v>0</v>
      </c>
      <c r="AD808" s="163">
        <v>0</v>
      </c>
      <c r="AE808" s="163">
        <v>0</v>
      </c>
      <c r="AF808" s="169">
        <v>0</v>
      </c>
      <c r="AG808" s="163">
        <v>0</v>
      </c>
      <c r="AH808" s="163">
        <v>0</v>
      </c>
      <c r="AI808" s="163">
        <v>0</v>
      </c>
      <c r="AJ808" s="163">
        <v>0</v>
      </c>
      <c r="AK808" s="163">
        <v>0</v>
      </c>
      <c r="AL808" s="169">
        <v>0</v>
      </c>
      <c r="AM808" s="163">
        <v>0</v>
      </c>
      <c r="AN808" s="163">
        <v>0</v>
      </c>
      <c r="AO808" s="169">
        <v>0</v>
      </c>
      <c r="AP808" s="163">
        <v>0</v>
      </c>
      <c r="AQ808" s="162">
        <v>0</v>
      </c>
      <c r="AR808" s="162">
        <v>0</v>
      </c>
    </row>
    <row r="809" spans="1:44" s="162" customFormat="1" ht="36" customHeight="1" x14ac:dyDescent="0.25">
      <c r="A809" s="162">
        <v>1</v>
      </c>
      <c r="B809" s="165">
        <v>247</v>
      </c>
      <c r="C809" s="155" t="s">
        <v>2229</v>
      </c>
      <c r="D809" s="157">
        <v>1959</v>
      </c>
      <c r="E809" s="157"/>
      <c r="F809" s="166" t="s">
        <v>1524</v>
      </c>
      <c r="G809" s="157" t="s">
        <v>296</v>
      </c>
      <c r="H809" s="157" t="s">
        <v>296</v>
      </c>
      <c r="I809" s="161">
        <v>575.79999999999995</v>
      </c>
      <c r="J809" s="161">
        <v>533.29999999999995</v>
      </c>
      <c r="K809" s="161">
        <v>533.29999999999995</v>
      </c>
      <c r="L809" s="167">
        <v>42</v>
      </c>
      <c r="M809" s="157" t="s">
        <v>259</v>
      </c>
      <c r="N809" s="157" t="s">
        <v>263</v>
      </c>
      <c r="O809" s="160" t="s">
        <v>675</v>
      </c>
      <c r="P809" s="161">
        <v>3996082.26</v>
      </c>
      <c r="Q809" s="161">
        <v>0</v>
      </c>
      <c r="R809" s="161">
        <v>0</v>
      </c>
      <c r="S809" s="161">
        <v>3996082.26</v>
      </c>
      <c r="T809" s="161">
        <v>6940.0525529697816</v>
      </c>
      <c r="U809" s="161">
        <v>7974.0761833970137</v>
      </c>
      <c r="V809" s="168">
        <f>W809</f>
        <v>7974.0761833970137</v>
      </c>
      <c r="W809" s="168">
        <f t="shared" si="139"/>
        <v>7974.0761833970137</v>
      </c>
      <c r="X809" s="168">
        <f t="shared" si="140"/>
        <v>1034.0236304272321</v>
      </c>
      <c r="Y809" s="163">
        <v>0</v>
      </c>
      <c r="Z809" s="163">
        <v>0</v>
      </c>
      <c r="AA809" s="163">
        <v>0</v>
      </c>
      <c r="AB809" s="163">
        <v>0</v>
      </c>
      <c r="AC809" s="163">
        <v>0</v>
      </c>
      <c r="AD809" s="163">
        <v>0</v>
      </c>
      <c r="AE809" s="163">
        <v>0</v>
      </c>
      <c r="AF809" s="169">
        <v>0</v>
      </c>
      <c r="AG809" s="163">
        <v>514.91</v>
      </c>
      <c r="AH809" s="169">
        <f>8917.04*AG809/I809</f>
        <v>7974.0761833970137</v>
      </c>
      <c r="AI809" s="163">
        <v>0</v>
      </c>
      <c r="AJ809" s="163">
        <v>0</v>
      </c>
      <c r="AK809" s="163">
        <v>0</v>
      </c>
      <c r="AL809" s="169">
        <v>0</v>
      </c>
      <c r="AM809" s="163">
        <v>0</v>
      </c>
      <c r="AN809" s="163">
        <v>0</v>
      </c>
      <c r="AO809" s="169">
        <v>0</v>
      </c>
      <c r="AP809" s="163">
        <v>0</v>
      </c>
      <c r="AQ809" s="162">
        <v>0</v>
      </c>
      <c r="AR809" s="162">
        <v>0</v>
      </c>
    </row>
    <row r="810" spans="1:44" s="162" customFormat="1" ht="36" customHeight="1" x14ac:dyDescent="0.25">
      <c r="B810" s="155" t="s">
        <v>781</v>
      </c>
      <c r="C810" s="155"/>
      <c r="D810" s="157" t="s">
        <v>855</v>
      </c>
      <c r="E810" s="157" t="s">
        <v>855</v>
      </c>
      <c r="F810" s="157" t="s">
        <v>855</v>
      </c>
      <c r="G810" s="157" t="s">
        <v>855</v>
      </c>
      <c r="H810" s="157" t="s">
        <v>855</v>
      </c>
      <c r="I810" s="158">
        <v>35250.9</v>
      </c>
      <c r="J810" s="158">
        <v>20149</v>
      </c>
      <c r="K810" s="158">
        <v>19981.8</v>
      </c>
      <c r="L810" s="159">
        <v>902</v>
      </c>
      <c r="M810" s="157" t="s">
        <v>855</v>
      </c>
      <c r="N810" s="157" t="s">
        <v>855</v>
      </c>
      <c r="O810" s="160" t="s">
        <v>855</v>
      </c>
      <c r="P810" s="158">
        <v>8413669.7699999996</v>
      </c>
      <c r="Q810" s="158">
        <v>0</v>
      </c>
      <c r="R810" s="158">
        <v>0</v>
      </c>
      <c r="S810" s="158">
        <v>8413669.7699999996</v>
      </c>
      <c r="T810" s="161">
        <v>238.67957328749051</v>
      </c>
      <c r="U810" s="161">
        <v>5076.3999999999996</v>
      </c>
      <c r="W810" s="175"/>
      <c r="Y810" s="163">
        <v>105445.54</v>
      </c>
      <c r="Z810" s="163">
        <v>271674.86</v>
      </c>
      <c r="AA810" s="163">
        <v>565239.94999999995</v>
      </c>
      <c r="AB810" s="163">
        <v>133112.60999999999</v>
      </c>
      <c r="AC810" s="163">
        <v>0</v>
      </c>
      <c r="AD810" s="163">
        <v>0</v>
      </c>
      <c r="AE810" s="163">
        <v>0</v>
      </c>
      <c r="AF810" s="163">
        <v>0</v>
      </c>
      <c r="AG810" s="163">
        <v>2134.9</v>
      </c>
      <c r="AH810" s="163">
        <v>6695056.4500000002</v>
      </c>
      <c r="AI810" s="163">
        <v>0</v>
      </c>
      <c r="AJ810" s="163">
        <v>0</v>
      </c>
      <c r="AK810" s="163">
        <v>0</v>
      </c>
      <c r="AL810" s="163">
        <v>0</v>
      </c>
      <c r="AM810" s="163">
        <v>0</v>
      </c>
      <c r="AN810" s="163">
        <v>0</v>
      </c>
      <c r="AO810" s="163">
        <v>0</v>
      </c>
      <c r="AP810" s="163">
        <v>0</v>
      </c>
      <c r="AQ810" s="162">
        <v>0</v>
      </c>
      <c r="AR810" s="162">
        <v>0</v>
      </c>
    </row>
    <row r="811" spans="1:44" s="162" customFormat="1" ht="36" customHeight="1" x14ac:dyDescent="0.25">
      <c r="A811" s="162">
        <v>1</v>
      </c>
      <c r="B811" s="165">
        <v>248</v>
      </c>
      <c r="C811" s="155" t="s">
        <v>2995</v>
      </c>
      <c r="D811" s="157">
        <v>1986</v>
      </c>
      <c r="E811" s="157"/>
      <c r="F811" s="166" t="s">
        <v>304</v>
      </c>
      <c r="G811" s="157">
        <v>5</v>
      </c>
      <c r="H811" s="157" t="s">
        <v>363</v>
      </c>
      <c r="I811" s="158">
        <v>7160.5</v>
      </c>
      <c r="J811" s="158">
        <v>3872.4</v>
      </c>
      <c r="K811" s="158">
        <v>3872.4</v>
      </c>
      <c r="L811" s="167">
        <v>185</v>
      </c>
      <c r="M811" s="157" t="s">
        <v>259</v>
      </c>
      <c r="N811" s="157" t="s">
        <v>263</v>
      </c>
      <c r="O811" s="160" t="s">
        <v>677</v>
      </c>
      <c r="P811" s="161">
        <v>3924906.3200000003</v>
      </c>
      <c r="Q811" s="161">
        <v>0</v>
      </c>
      <c r="R811" s="161">
        <v>0</v>
      </c>
      <c r="S811" s="161">
        <v>3924906.3200000003</v>
      </c>
      <c r="T811" s="161">
        <v>548.13299629914115</v>
      </c>
      <c r="U811" s="161">
        <v>1275.0725865512186</v>
      </c>
      <c r="V811" s="168">
        <v>1275.0725865512186</v>
      </c>
      <c r="W811" s="168">
        <f t="shared" ref="W811:W817" si="143">Y811+Z811+AA811+AB811+AC811+AF811+AH811+AJ811+AL811+AN811+AO811+AP811+AQ811+AR811</f>
        <v>1275.0725865512186</v>
      </c>
      <c r="X811" s="168">
        <f t="shared" ref="X811:X817" si="144">U811-T811</f>
        <v>726.93959025207744</v>
      </c>
      <c r="Y811" s="163">
        <v>0</v>
      </c>
      <c r="Z811" s="163">
        <v>0</v>
      </c>
      <c r="AA811" s="163">
        <v>0</v>
      </c>
      <c r="AB811" s="163">
        <v>0</v>
      </c>
      <c r="AC811" s="163">
        <v>0</v>
      </c>
      <c r="AD811" s="163">
        <v>0</v>
      </c>
      <c r="AE811" s="163">
        <v>0</v>
      </c>
      <c r="AF811" s="169">
        <v>0</v>
      </c>
      <c r="AG811" s="163">
        <v>1023.9</v>
      </c>
      <c r="AH811" s="169">
        <f>8917.04*AG811/I811</f>
        <v>1275.0725865512186</v>
      </c>
      <c r="AI811" s="163">
        <v>0</v>
      </c>
      <c r="AJ811" s="163">
        <v>0</v>
      </c>
      <c r="AK811" s="163">
        <v>0</v>
      </c>
      <c r="AL811" s="169">
        <v>0</v>
      </c>
      <c r="AM811" s="163">
        <v>0</v>
      </c>
      <c r="AN811" s="163">
        <v>0</v>
      </c>
      <c r="AO811" s="169">
        <v>0</v>
      </c>
      <c r="AP811" s="163">
        <v>0</v>
      </c>
      <c r="AQ811" s="162">
        <v>0</v>
      </c>
      <c r="AR811" s="162">
        <v>0</v>
      </c>
    </row>
    <row r="812" spans="1:44" s="162" customFormat="1" ht="36" customHeight="1" x14ac:dyDescent="0.25">
      <c r="A812" s="162">
        <v>1</v>
      </c>
      <c r="B812" s="165">
        <v>249</v>
      </c>
      <c r="C812" s="155" t="s">
        <v>2986</v>
      </c>
      <c r="D812" s="157">
        <v>2002</v>
      </c>
      <c r="E812" s="157"/>
      <c r="F812" s="166" t="s">
        <v>261</v>
      </c>
      <c r="G812" s="157">
        <v>5</v>
      </c>
      <c r="H812" s="157" t="s">
        <v>305</v>
      </c>
      <c r="I812" s="158">
        <v>5019</v>
      </c>
      <c r="J812" s="158">
        <v>2368</v>
      </c>
      <c r="K812" s="158">
        <v>2368</v>
      </c>
      <c r="L812" s="167">
        <v>93</v>
      </c>
      <c r="M812" s="157" t="s">
        <v>259</v>
      </c>
      <c r="N812" s="157" t="s">
        <v>263</v>
      </c>
      <c r="O812" s="160" t="s">
        <v>677</v>
      </c>
      <c r="P812" s="161">
        <v>105626.75</v>
      </c>
      <c r="Q812" s="161">
        <v>0</v>
      </c>
      <c r="R812" s="161">
        <v>0</v>
      </c>
      <c r="S812" s="161">
        <v>105626.75</v>
      </c>
      <c r="T812" s="161">
        <v>21.045377565252043</v>
      </c>
      <c r="U812" s="176">
        <v>21.045377565252043</v>
      </c>
      <c r="V812" s="168">
        <v>21.045377565252043</v>
      </c>
      <c r="W812" s="168">
        <f t="shared" si="143"/>
        <v>0</v>
      </c>
      <c r="X812" s="168">
        <f t="shared" si="144"/>
        <v>0</v>
      </c>
      <c r="Y812" s="163">
        <v>0</v>
      </c>
      <c r="Z812" s="163">
        <v>0</v>
      </c>
      <c r="AA812" s="163">
        <v>0</v>
      </c>
      <c r="AB812" s="163">
        <v>0</v>
      </c>
      <c r="AC812" s="163">
        <v>0</v>
      </c>
      <c r="AD812" s="163">
        <v>0</v>
      </c>
      <c r="AE812" s="163">
        <v>0</v>
      </c>
      <c r="AF812" s="169">
        <v>0</v>
      </c>
      <c r="AG812" s="163">
        <v>0</v>
      </c>
      <c r="AH812" s="163">
        <v>0</v>
      </c>
      <c r="AI812" s="163">
        <v>0</v>
      </c>
      <c r="AJ812" s="163">
        <v>0</v>
      </c>
      <c r="AK812" s="163">
        <v>0</v>
      </c>
      <c r="AL812" s="169">
        <v>0</v>
      </c>
      <c r="AM812" s="163">
        <v>0</v>
      </c>
      <c r="AN812" s="163">
        <v>0</v>
      </c>
      <c r="AO812" s="169">
        <v>0</v>
      </c>
      <c r="AP812" s="163">
        <v>0</v>
      </c>
      <c r="AQ812" s="162">
        <v>0</v>
      </c>
      <c r="AR812" s="162">
        <v>0</v>
      </c>
    </row>
    <row r="813" spans="1:44" s="162" customFormat="1" ht="36" customHeight="1" x14ac:dyDescent="0.25">
      <c r="A813" s="162">
        <v>1</v>
      </c>
      <c r="B813" s="165">
        <v>250</v>
      </c>
      <c r="C813" s="155" t="s">
        <v>2989</v>
      </c>
      <c r="D813" s="157">
        <v>1994</v>
      </c>
      <c r="E813" s="157"/>
      <c r="F813" s="166" t="s">
        <v>311</v>
      </c>
      <c r="G813" s="157" t="s">
        <v>344</v>
      </c>
      <c r="H813" s="157" t="s">
        <v>305</v>
      </c>
      <c r="I813" s="158">
        <v>5512.6</v>
      </c>
      <c r="J813" s="158">
        <v>3370.2</v>
      </c>
      <c r="K813" s="158">
        <v>3370.2</v>
      </c>
      <c r="L813" s="167">
        <v>137</v>
      </c>
      <c r="M813" s="157" t="s">
        <v>259</v>
      </c>
      <c r="N813" s="157" t="s">
        <v>263</v>
      </c>
      <c r="O813" s="160" t="s">
        <v>677</v>
      </c>
      <c r="P813" s="161">
        <v>176363.02</v>
      </c>
      <c r="Q813" s="161">
        <v>0</v>
      </c>
      <c r="R813" s="161">
        <v>0</v>
      </c>
      <c r="S813" s="161">
        <v>176363.02</v>
      </c>
      <c r="T813" s="161">
        <v>31.992711243333449</v>
      </c>
      <c r="U813" s="161">
        <v>31.992711243333449</v>
      </c>
      <c r="V813" s="168">
        <v>1702.0440134963537</v>
      </c>
      <c r="W813" s="168">
        <f t="shared" si="143"/>
        <v>0</v>
      </c>
      <c r="X813" s="168">
        <f t="shared" si="144"/>
        <v>0</v>
      </c>
      <c r="Y813" s="163">
        <v>0</v>
      </c>
      <c r="Z813" s="163">
        <v>0</v>
      </c>
      <c r="AA813" s="163">
        <v>0</v>
      </c>
      <c r="AB813" s="163">
        <v>0</v>
      </c>
      <c r="AC813" s="163">
        <v>0</v>
      </c>
      <c r="AD813" s="163">
        <v>0</v>
      </c>
      <c r="AE813" s="163">
        <v>0</v>
      </c>
      <c r="AF813" s="169">
        <v>0</v>
      </c>
      <c r="AG813" s="163">
        <v>0</v>
      </c>
      <c r="AH813" s="169">
        <v>0</v>
      </c>
      <c r="AI813" s="163">
        <v>0</v>
      </c>
      <c r="AJ813" s="163">
        <v>0</v>
      </c>
      <c r="AK813" s="163">
        <v>0</v>
      </c>
      <c r="AL813" s="169">
        <v>0</v>
      </c>
      <c r="AM813" s="163">
        <v>0</v>
      </c>
      <c r="AN813" s="163">
        <v>0</v>
      </c>
      <c r="AO813" s="169">
        <v>0</v>
      </c>
      <c r="AP813" s="163">
        <v>0</v>
      </c>
      <c r="AQ813" s="162">
        <v>0</v>
      </c>
      <c r="AR813" s="162">
        <v>0</v>
      </c>
    </row>
    <row r="814" spans="1:44" s="162" customFormat="1" ht="36" customHeight="1" x14ac:dyDescent="0.25">
      <c r="A814" s="162">
        <v>1</v>
      </c>
      <c r="B814" s="165">
        <v>251</v>
      </c>
      <c r="C814" s="155" t="s">
        <v>2996</v>
      </c>
      <c r="D814" s="157">
        <v>1989</v>
      </c>
      <c r="E814" s="157">
        <v>2015</v>
      </c>
      <c r="F814" s="166" t="s">
        <v>261</v>
      </c>
      <c r="G814" s="157">
        <v>9</v>
      </c>
      <c r="H814" s="157" t="s">
        <v>296</v>
      </c>
      <c r="I814" s="161">
        <v>6378.7</v>
      </c>
      <c r="J814" s="161">
        <v>3794.9</v>
      </c>
      <c r="K814" s="161">
        <v>3627.7</v>
      </c>
      <c r="L814" s="167">
        <v>187</v>
      </c>
      <c r="M814" s="157" t="s">
        <v>259</v>
      </c>
      <c r="N814" s="157" t="s">
        <v>263</v>
      </c>
      <c r="O814" s="160" t="s">
        <v>677</v>
      </c>
      <c r="P814" s="161">
        <v>1081603.1399999999</v>
      </c>
      <c r="Q814" s="161">
        <v>0</v>
      </c>
      <c r="R814" s="161">
        <v>0</v>
      </c>
      <c r="S814" s="161">
        <v>1081603.1399999999</v>
      </c>
      <c r="T814" s="161">
        <v>169.56482355338861</v>
      </c>
      <c r="U814" s="161">
        <v>5076.3999999999996</v>
      </c>
      <c r="V814" s="168">
        <v>3820.48</v>
      </c>
      <c r="W814" s="168">
        <f t="shared" si="143"/>
        <v>3820.48</v>
      </c>
      <c r="X814" s="168">
        <f t="shared" si="144"/>
        <v>4906.8351764466106</v>
      </c>
      <c r="Y814" s="163">
        <v>113.09</v>
      </c>
      <c r="Z814" s="163">
        <v>262.75</v>
      </c>
      <c r="AA814" s="163">
        <v>3259.66</v>
      </c>
      <c r="AB814" s="163">
        <v>184.98</v>
      </c>
      <c r="AC814" s="163">
        <v>0</v>
      </c>
      <c r="AD814" s="163">
        <v>0</v>
      </c>
      <c r="AE814" s="163">
        <v>0</v>
      </c>
      <c r="AF814" s="169">
        <v>0</v>
      </c>
      <c r="AG814" s="163">
        <v>0</v>
      </c>
      <c r="AH814" s="163">
        <v>0</v>
      </c>
      <c r="AI814" s="163">
        <v>0</v>
      </c>
      <c r="AJ814" s="163">
        <v>0</v>
      </c>
      <c r="AK814" s="163">
        <v>0</v>
      </c>
      <c r="AL814" s="169">
        <v>0</v>
      </c>
      <c r="AM814" s="163">
        <v>0</v>
      </c>
      <c r="AN814" s="163">
        <v>0</v>
      </c>
      <c r="AO814" s="169">
        <v>0</v>
      </c>
      <c r="AP814" s="163">
        <v>0</v>
      </c>
      <c r="AQ814" s="162">
        <v>0</v>
      </c>
      <c r="AR814" s="162">
        <v>0</v>
      </c>
    </row>
    <row r="815" spans="1:44" s="162" customFormat="1" ht="36" customHeight="1" x14ac:dyDescent="0.25">
      <c r="A815" s="162">
        <v>1</v>
      </c>
      <c r="B815" s="165">
        <v>252</v>
      </c>
      <c r="C815" s="155" t="s">
        <v>2987</v>
      </c>
      <c r="D815" s="157">
        <v>1964</v>
      </c>
      <c r="E815" s="157"/>
      <c r="F815" s="166" t="s">
        <v>261</v>
      </c>
      <c r="G815" s="157">
        <v>2</v>
      </c>
      <c r="H815" s="157" t="s">
        <v>296</v>
      </c>
      <c r="I815" s="158">
        <v>680.2</v>
      </c>
      <c r="J815" s="158">
        <v>356</v>
      </c>
      <c r="K815" s="158">
        <v>356</v>
      </c>
      <c r="L815" s="167">
        <v>22</v>
      </c>
      <c r="M815" s="157" t="s">
        <v>259</v>
      </c>
      <c r="N815" s="157" t="s">
        <v>263</v>
      </c>
      <c r="O815" s="160" t="s">
        <v>677</v>
      </c>
      <c r="P815" s="161">
        <v>84899.97</v>
      </c>
      <c r="Q815" s="161">
        <v>0</v>
      </c>
      <c r="R815" s="161">
        <v>0</v>
      </c>
      <c r="S815" s="161">
        <v>84899.97</v>
      </c>
      <c r="T815" s="161">
        <v>124.81618641576006</v>
      </c>
      <c r="U815" s="176">
        <v>124.81618641576006</v>
      </c>
      <c r="V815" s="168">
        <v>124.81618641576006</v>
      </c>
      <c r="W815" s="168">
        <f t="shared" si="143"/>
        <v>0</v>
      </c>
      <c r="X815" s="168">
        <f t="shared" si="144"/>
        <v>0</v>
      </c>
      <c r="Y815" s="163">
        <v>0</v>
      </c>
      <c r="Z815" s="163">
        <v>0</v>
      </c>
      <c r="AA815" s="163">
        <v>0</v>
      </c>
      <c r="AB815" s="163">
        <v>0</v>
      </c>
      <c r="AC815" s="163">
        <v>0</v>
      </c>
      <c r="AD815" s="163">
        <v>0</v>
      </c>
      <c r="AE815" s="163">
        <v>0</v>
      </c>
      <c r="AF815" s="169">
        <v>0</v>
      </c>
      <c r="AG815" s="163">
        <v>0</v>
      </c>
      <c r="AH815" s="163">
        <v>0</v>
      </c>
      <c r="AI815" s="163">
        <v>0</v>
      </c>
      <c r="AJ815" s="163">
        <v>0</v>
      </c>
      <c r="AK815" s="163">
        <v>0</v>
      </c>
      <c r="AL815" s="169">
        <v>0</v>
      </c>
      <c r="AM815" s="163">
        <v>0</v>
      </c>
      <c r="AN815" s="163">
        <v>0</v>
      </c>
      <c r="AO815" s="169">
        <v>0</v>
      </c>
      <c r="AP815" s="163">
        <v>0</v>
      </c>
      <c r="AQ815" s="162">
        <v>0</v>
      </c>
      <c r="AR815" s="162">
        <v>0</v>
      </c>
    </row>
    <row r="816" spans="1:44" s="162" customFormat="1" ht="36" customHeight="1" x14ac:dyDescent="0.25">
      <c r="A816" s="162">
        <v>1</v>
      </c>
      <c r="B816" s="165">
        <v>253</v>
      </c>
      <c r="C816" s="155" t="s">
        <v>2988</v>
      </c>
      <c r="D816" s="157">
        <v>1983</v>
      </c>
      <c r="E816" s="157"/>
      <c r="F816" s="166" t="s">
        <v>261</v>
      </c>
      <c r="G816" s="157">
        <v>5</v>
      </c>
      <c r="H816" s="157" t="s">
        <v>301</v>
      </c>
      <c r="I816" s="161">
        <v>4169.3</v>
      </c>
      <c r="J816" s="161">
        <v>2760.1</v>
      </c>
      <c r="K816" s="161">
        <v>2760.1</v>
      </c>
      <c r="L816" s="167">
        <v>121</v>
      </c>
      <c r="M816" s="157" t="s">
        <v>259</v>
      </c>
      <c r="N816" s="157" t="s">
        <v>263</v>
      </c>
      <c r="O816" s="160" t="s">
        <v>1311</v>
      </c>
      <c r="P816" s="161">
        <v>108323.22</v>
      </c>
      <c r="Q816" s="161">
        <v>0</v>
      </c>
      <c r="R816" s="161">
        <v>0</v>
      </c>
      <c r="S816" s="161">
        <v>108323.22</v>
      </c>
      <c r="T816" s="161">
        <v>25.981152711486338</v>
      </c>
      <c r="U816" s="176">
        <v>25.981152711486338</v>
      </c>
      <c r="V816" s="168">
        <v>25.981152711486338</v>
      </c>
      <c r="W816" s="168">
        <f t="shared" si="143"/>
        <v>0</v>
      </c>
      <c r="X816" s="168">
        <f t="shared" si="144"/>
        <v>0</v>
      </c>
      <c r="Y816" s="163">
        <v>0</v>
      </c>
      <c r="Z816" s="163">
        <v>0</v>
      </c>
      <c r="AA816" s="163">
        <v>0</v>
      </c>
      <c r="AB816" s="163">
        <v>0</v>
      </c>
      <c r="AC816" s="163">
        <v>0</v>
      </c>
      <c r="AD816" s="163">
        <v>0</v>
      </c>
      <c r="AE816" s="163">
        <v>0</v>
      </c>
      <c r="AF816" s="169">
        <v>0</v>
      </c>
      <c r="AG816" s="163">
        <v>0</v>
      </c>
      <c r="AH816" s="163">
        <v>0</v>
      </c>
      <c r="AI816" s="163">
        <v>0</v>
      </c>
      <c r="AJ816" s="163">
        <v>0</v>
      </c>
      <c r="AK816" s="163">
        <v>0</v>
      </c>
      <c r="AL816" s="169">
        <v>0</v>
      </c>
      <c r="AM816" s="163">
        <v>0</v>
      </c>
      <c r="AN816" s="163">
        <v>0</v>
      </c>
      <c r="AO816" s="169">
        <v>0</v>
      </c>
      <c r="AP816" s="163">
        <v>0</v>
      </c>
      <c r="AQ816" s="162">
        <v>0</v>
      </c>
      <c r="AR816" s="162">
        <v>0</v>
      </c>
    </row>
    <row r="817" spans="1:44" s="162" customFormat="1" ht="36" customHeight="1" x14ac:dyDescent="0.25">
      <c r="A817" s="162">
        <v>1</v>
      </c>
      <c r="B817" s="165">
        <v>254</v>
      </c>
      <c r="C817" s="155" t="s">
        <v>2997</v>
      </c>
      <c r="D817" s="157">
        <v>2001</v>
      </c>
      <c r="E817" s="157"/>
      <c r="F817" s="166" t="s">
        <v>261</v>
      </c>
      <c r="G817" s="157">
        <v>5</v>
      </c>
      <c r="H817" s="157" t="s">
        <v>344</v>
      </c>
      <c r="I817" s="158">
        <v>6330.6</v>
      </c>
      <c r="J817" s="158">
        <v>3627.4</v>
      </c>
      <c r="K817" s="158">
        <v>3627.4</v>
      </c>
      <c r="L817" s="167">
        <v>157</v>
      </c>
      <c r="M817" s="157" t="s">
        <v>259</v>
      </c>
      <c r="N817" s="157" t="s">
        <v>263</v>
      </c>
      <c r="O817" s="160" t="s">
        <v>677</v>
      </c>
      <c r="P817" s="161">
        <v>2931947.35</v>
      </c>
      <c r="Q817" s="161">
        <v>0</v>
      </c>
      <c r="R817" s="161">
        <v>0</v>
      </c>
      <c r="S817" s="161">
        <v>2931947.35</v>
      </c>
      <c r="T817" s="161">
        <v>463.13893627776196</v>
      </c>
      <c r="U817" s="161">
        <v>1564.9119261997284</v>
      </c>
      <c r="V817" s="168">
        <v>1564.9119261997284</v>
      </c>
      <c r="W817" s="168">
        <f t="shared" si="143"/>
        <v>1564.9119261997284</v>
      </c>
      <c r="X817" s="168">
        <f t="shared" si="144"/>
        <v>1101.7729899219664</v>
      </c>
      <c r="Y817" s="163">
        <v>0</v>
      </c>
      <c r="Z817" s="163">
        <v>0</v>
      </c>
      <c r="AA817" s="163">
        <v>0</v>
      </c>
      <c r="AB817" s="163">
        <v>0</v>
      </c>
      <c r="AC817" s="163">
        <v>0</v>
      </c>
      <c r="AD817" s="163">
        <v>0</v>
      </c>
      <c r="AE817" s="163">
        <v>0</v>
      </c>
      <c r="AF817" s="169">
        <v>0</v>
      </c>
      <c r="AG817" s="163">
        <v>1111</v>
      </c>
      <c r="AH817" s="169">
        <f>8917.04*AG817/I817</f>
        <v>1564.9119261997284</v>
      </c>
      <c r="AI817" s="163">
        <v>0</v>
      </c>
      <c r="AJ817" s="163">
        <v>0</v>
      </c>
      <c r="AK817" s="163">
        <v>0</v>
      </c>
      <c r="AL817" s="169">
        <v>0</v>
      </c>
      <c r="AM817" s="163">
        <v>0</v>
      </c>
      <c r="AN817" s="163">
        <v>0</v>
      </c>
      <c r="AO817" s="169">
        <v>0</v>
      </c>
      <c r="AP817" s="163">
        <v>0</v>
      </c>
      <c r="AQ817" s="162">
        <v>0</v>
      </c>
      <c r="AR817" s="162">
        <v>0</v>
      </c>
    </row>
    <row r="818" spans="1:44" s="162" customFormat="1" ht="36" customHeight="1" x14ac:dyDescent="0.25">
      <c r="B818" s="155" t="s">
        <v>782</v>
      </c>
      <c r="C818" s="155"/>
      <c r="D818" s="157" t="s">
        <v>855</v>
      </c>
      <c r="E818" s="157" t="s">
        <v>855</v>
      </c>
      <c r="F818" s="157" t="s">
        <v>855</v>
      </c>
      <c r="G818" s="157" t="s">
        <v>855</v>
      </c>
      <c r="H818" s="157" t="s">
        <v>855</v>
      </c>
      <c r="I818" s="158">
        <v>5268.6</v>
      </c>
      <c r="J818" s="158">
        <v>4273.6000000000004</v>
      </c>
      <c r="K818" s="158">
        <v>4114.7000000000007</v>
      </c>
      <c r="L818" s="159">
        <v>209</v>
      </c>
      <c r="M818" s="157" t="s">
        <v>855</v>
      </c>
      <c r="N818" s="157" t="s">
        <v>855</v>
      </c>
      <c r="O818" s="160" t="s">
        <v>855</v>
      </c>
      <c r="P818" s="158">
        <v>7749775.5699999994</v>
      </c>
      <c r="Q818" s="158">
        <v>0</v>
      </c>
      <c r="R818" s="158">
        <v>0</v>
      </c>
      <c r="S818" s="158">
        <v>7749775.5699999994</v>
      </c>
      <c r="T818" s="161">
        <v>1470.9364100520061</v>
      </c>
      <c r="U818" s="161">
        <v>4689.6684446737181</v>
      </c>
      <c r="W818" s="175"/>
      <c r="Y818" s="163">
        <v>0</v>
      </c>
      <c r="Z818" s="163">
        <v>0</v>
      </c>
      <c r="AA818" s="163">
        <v>0</v>
      </c>
      <c r="AB818" s="163">
        <v>0</v>
      </c>
      <c r="AC818" s="163">
        <v>0</v>
      </c>
      <c r="AD818" s="163">
        <v>0</v>
      </c>
      <c r="AE818" s="163">
        <v>0</v>
      </c>
      <c r="AF818" s="163">
        <v>0</v>
      </c>
      <c r="AG818" s="163">
        <v>1222.7</v>
      </c>
      <c r="AH818" s="163">
        <v>7210619</v>
      </c>
      <c r="AI818" s="163">
        <v>0</v>
      </c>
      <c r="AJ818" s="163">
        <v>0</v>
      </c>
      <c r="AK818" s="163">
        <v>0</v>
      </c>
      <c r="AL818" s="163">
        <v>0</v>
      </c>
      <c r="AM818" s="163">
        <v>0</v>
      </c>
      <c r="AN818" s="163">
        <v>0</v>
      </c>
      <c r="AO818" s="163">
        <v>0</v>
      </c>
      <c r="AP818" s="163">
        <v>0</v>
      </c>
      <c r="AQ818" s="162">
        <v>0</v>
      </c>
      <c r="AR818" s="162">
        <v>0</v>
      </c>
    </row>
    <row r="819" spans="1:44" s="162" customFormat="1" ht="36" customHeight="1" x14ac:dyDescent="0.25">
      <c r="A819" s="162">
        <v>1</v>
      </c>
      <c r="B819" s="165">
        <v>255</v>
      </c>
      <c r="C819" s="155" t="s">
        <v>615</v>
      </c>
      <c r="D819" s="157">
        <v>1937</v>
      </c>
      <c r="E819" s="157"/>
      <c r="F819" s="166" t="s">
        <v>323</v>
      </c>
      <c r="G819" s="157">
        <v>2</v>
      </c>
      <c r="H819" s="157" t="s">
        <v>296</v>
      </c>
      <c r="I819" s="158">
        <v>423.5</v>
      </c>
      <c r="J819" s="158">
        <v>301.89999999999998</v>
      </c>
      <c r="K819" s="158">
        <v>301.89999999999998</v>
      </c>
      <c r="L819" s="167">
        <v>26</v>
      </c>
      <c r="M819" s="157" t="s">
        <v>259</v>
      </c>
      <c r="N819" s="157" t="s">
        <v>276</v>
      </c>
      <c r="O819" s="160" t="s">
        <v>262</v>
      </c>
      <c r="P819" s="161">
        <v>55616.21</v>
      </c>
      <c r="Q819" s="161">
        <v>0</v>
      </c>
      <c r="R819" s="161">
        <v>0</v>
      </c>
      <c r="S819" s="161">
        <v>55616.21</v>
      </c>
      <c r="T819" s="161">
        <v>131.32517119244392</v>
      </c>
      <c r="U819" s="176">
        <v>131.32517119244392</v>
      </c>
      <c r="V819" s="168">
        <v>131.32517119244392</v>
      </c>
      <c r="W819" s="168">
        <f t="shared" ref="W819:W823" si="145">Y819+Z819+AA819+AB819+AC819+AF819+AH819+AJ819+AL819+AN819+AO819+AP819+AQ819+AR819</f>
        <v>0</v>
      </c>
      <c r="X819" s="168">
        <f t="shared" ref="X819:X823" si="146">U819-T819</f>
        <v>0</v>
      </c>
      <c r="Y819" s="163">
        <v>0</v>
      </c>
      <c r="Z819" s="163">
        <v>0</v>
      </c>
      <c r="AA819" s="163">
        <v>0</v>
      </c>
      <c r="AB819" s="163">
        <v>0</v>
      </c>
      <c r="AC819" s="163">
        <v>0</v>
      </c>
      <c r="AD819" s="163">
        <v>0</v>
      </c>
      <c r="AE819" s="163">
        <v>0</v>
      </c>
      <c r="AF819" s="169">
        <v>0</v>
      </c>
      <c r="AG819" s="163">
        <v>0</v>
      </c>
      <c r="AH819" s="163">
        <v>0</v>
      </c>
      <c r="AI819" s="163">
        <v>0</v>
      </c>
      <c r="AJ819" s="163">
        <v>0</v>
      </c>
      <c r="AK819" s="163">
        <v>0</v>
      </c>
      <c r="AL819" s="169">
        <v>0</v>
      </c>
      <c r="AM819" s="163">
        <v>0</v>
      </c>
      <c r="AN819" s="163">
        <v>0</v>
      </c>
      <c r="AO819" s="169">
        <v>0</v>
      </c>
      <c r="AP819" s="163">
        <v>0</v>
      </c>
      <c r="AQ819" s="162">
        <v>0</v>
      </c>
      <c r="AR819" s="162">
        <v>0</v>
      </c>
    </row>
    <row r="820" spans="1:44" s="162" customFormat="1" ht="36" customHeight="1" x14ac:dyDescent="0.25">
      <c r="A820" s="162">
        <v>1</v>
      </c>
      <c r="B820" s="165">
        <v>256</v>
      </c>
      <c r="C820" s="155" t="s">
        <v>1877</v>
      </c>
      <c r="D820" s="157">
        <v>1972</v>
      </c>
      <c r="E820" s="157"/>
      <c r="F820" s="166" t="s">
        <v>1524</v>
      </c>
      <c r="G820" s="157" t="s">
        <v>296</v>
      </c>
      <c r="H820" s="157" t="s">
        <v>296</v>
      </c>
      <c r="I820" s="158">
        <v>770.7</v>
      </c>
      <c r="J820" s="158">
        <v>710.1</v>
      </c>
      <c r="K820" s="158">
        <v>710.1</v>
      </c>
      <c r="L820" s="167">
        <v>29</v>
      </c>
      <c r="M820" s="157" t="s">
        <v>259</v>
      </c>
      <c r="N820" s="157" t="s">
        <v>263</v>
      </c>
      <c r="O820" s="160" t="s">
        <v>678</v>
      </c>
      <c r="P820" s="161">
        <v>84253.17</v>
      </c>
      <c r="Q820" s="161">
        <v>0</v>
      </c>
      <c r="R820" s="161">
        <v>0</v>
      </c>
      <c r="S820" s="161">
        <v>84253.17</v>
      </c>
      <c r="T820" s="161">
        <v>109.32031919034642</v>
      </c>
      <c r="U820" s="161">
        <v>109.32031919034642</v>
      </c>
      <c r="V820" s="168">
        <v>7194.2590787595691</v>
      </c>
      <c r="W820" s="168">
        <f t="shared" si="145"/>
        <v>0</v>
      </c>
      <c r="X820" s="168">
        <f t="shared" si="146"/>
        <v>0</v>
      </c>
      <c r="Y820" s="163">
        <v>0</v>
      </c>
      <c r="Z820" s="163">
        <v>0</v>
      </c>
      <c r="AA820" s="163">
        <v>0</v>
      </c>
      <c r="AB820" s="163">
        <v>0</v>
      </c>
      <c r="AC820" s="163">
        <v>0</v>
      </c>
      <c r="AD820" s="163">
        <v>0</v>
      </c>
      <c r="AE820" s="163">
        <v>0</v>
      </c>
      <c r="AF820" s="169">
        <v>0</v>
      </c>
      <c r="AG820" s="163">
        <v>0</v>
      </c>
      <c r="AH820" s="169">
        <v>0</v>
      </c>
      <c r="AI820" s="163">
        <v>0</v>
      </c>
      <c r="AJ820" s="163">
        <v>0</v>
      </c>
      <c r="AK820" s="163">
        <v>0</v>
      </c>
      <c r="AL820" s="169">
        <v>0</v>
      </c>
      <c r="AM820" s="163">
        <v>0</v>
      </c>
      <c r="AN820" s="163">
        <v>0</v>
      </c>
      <c r="AO820" s="169">
        <v>0</v>
      </c>
      <c r="AP820" s="163">
        <v>0</v>
      </c>
      <c r="AQ820" s="162">
        <v>0</v>
      </c>
      <c r="AR820" s="162">
        <v>0</v>
      </c>
    </row>
    <row r="821" spans="1:44" s="162" customFormat="1" ht="36" customHeight="1" x14ac:dyDescent="0.25">
      <c r="A821" s="162">
        <v>1</v>
      </c>
      <c r="B821" s="165">
        <v>257</v>
      </c>
      <c r="C821" s="155" t="s">
        <v>616</v>
      </c>
      <c r="D821" s="157">
        <v>1975</v>
      </c>
      <c r="E821" s="157"/>
      <c r="F821" s="166" t="s">
        <v>261</v>
      </c>
      <c r="G821" s="157">
        <v>3</v>
      </c>
      <c r="H821" s="157" t="s">
        <v>296</v>
      </c>
      <c r="I821" s="158">
        <v>1248.5999999999999</v>
      </c>
      <c r="J821" s="158">
        <v>1155.9000000000001</v>
      </c>
      <c r="K821" s="158">
        <v>1155.9000000000001</v>
      </c>
      <c r="L821" s="167">
        <v>53</v>
      </c>
      <c r="M821" s="157" t="s">
        <v>259</v>
      </c>
      <c r="N821" s="157" t="s">
        <v>263</v>
      </c>
      <c r="O821" s="160" t="s">
        <v>672</v>
      </c>
      <c r="P821" s="161">
        <v>3479820.42</v>
      </c>
      <c r="Q821" s="161">
        <v>0</v>
      </c>
      <c r="R821" s="161">
        <v>0</v>
      </c>
      <c r="S821" s="161">
        <v>3479820.42</v>
      </c>
      <c r="T821" s="161">
        <v>2786.977751081211</v>
      </c>
      <c r="U821" s="161">
        <v>4363.5363126701914</v>
      </c>
      <c r="V821" s="168">
        <v>4363.5363126701914</v>
      </c>
      <c r="W821" s="168">
        <f t="shared" si="145"/>
        <v>4363.5363126701914</v>
      </c>
      <c r="X821" s="168">
        <f t="shared" si="146"/>
        <v>1576.5585615889804</v>
      </c>
      <c r="Y821" s="163">
        <v>0</v>
      </c>
      <c r="Z821" s="163">
        <v>0</v>
      </c>
      <c r="AA821" s="163">
        <v>0</v>
      </c>
      <c r="AB821" s="163">
        <v>0</v>
      </c>
      <c r="AC821" s="163">
        <v>0</v>
      </c>
      <c r="AD821" s="163">
        <v>0</v>
      </c>
      <c r="AE821" s="163">
        <v>0</v>
      </c>
      <c r="AF821" s="169">
        <v>0</v>
      </c>
      <c r="AG821" s="163">
        <v>611</v>
      </c>
      <c r="AH821" s="169">
        <f t="shared" ref="AH821:AH822" si="147">8917.04*AG821/I821</f>
        <v>4363.5363126701914</v>
      </c>
      <c r="AI821" s="163">
        <v>0</v>
      </c>
      <c r="AJ821" s="163">
        <v>0</v>
      </c>
      <c r="AK821" s="163">
        <v>0</v>
      </c>
      <c r="AL821" s="169">
        <v>0</v>
      </c>
      <c r="AM821" s="163">
        <v>0</v>
      </c>
      <c r="AN821" s="163">
        <v>0</v>
      </c>
      <c r="AO821" s="169">
        <v>0</v>
      </c>
      <c r="AP821" s="163">
        <v>0</v>
      </c>
      <c r="AQ821" s="162">
        <v>0</v>
      </c>
      <c r="AR821" s="162">
        <v>0</v>
      </c>
    </row>
    <row r="822" spans="1:44" s="162" customFormat="1" ht="36" customHeight="1" x14ac:dyDescent="0.25">
      <c r="A822" s="162">
        <v>1</v>
      </c>
      <c r="B822" s="165">
        <v>258</v>
      </c>
      <c r="C822" s="155" t="s">
        <v>614</v>
      </c>
      <c r="D822" s="157">
        <v>1959</v>
      </c>
      <c r="E822" s="157"/>
      <c r="F822" s="166" t="s">
        <v>261</v>
      </c>
      <c r="G822" s="157">
        <v>3</v>
      </c>
      <c r="H822" s="157" t="s">
        <v>305</v>
      </c>
      <c r="I822" s="158">
        <v>1163.0999999999999</v>
      </c>
      <c r="J822" s="158">
        <v>1058.9000000000001</v>
      </c>
      <c r="K822" s="158">
        <v>996.7</v>
      </c>
      <c r="L822" s="167">
        <v>42</v>
      </c>
      <c r="M822" s="157" t="s">
        <v>259</v>
      </c>
      <c r="N822" s="157" t="s">
        <v>263</v>
      </c>
      <c r="O822" s="160" t="s">
        <v>678</v>
      </c>
      <c r="P822" s="161">
        <v>4016621.56</v>
      </c>
      <c r="Q822" s="161">
        <v>0</v>
      </c>
      <c r="R822" s="161">
        <v>0</v>
      </c>
      <c r="S822" s="161">
        <v>4016621.56</v>
      </c>
      <c r="T822" s="161">
        <v>3453.3759435990028</v>
      </c>
      <c r="U822" s="161">
        <v>4689.6684446737181</v>
      </c>
      <c r="V822" s="168">
        <f>W822</f>
        <v>4689.6684446737181</v>
      </c>
      <c r="W822" s="168">
        <f t="shared" si="145"/>
        <v>4689.6684446737181</v>
      </c>
      <c r="X822" s="168">
        <f t="shared" si="146"/>
        <v>1236.2925010747153</v>
      </c>
      <c r="Y822" s="163">
        <v>0</v>
      </c>
      <c r="Z822" s="163">
        <v>0</v>
      </c>
      <c r="AA822" s="163">
        <v>0</v>
      </c>
      <c r="AB822" s="163">
        <v>0</v>
      </c>
      <c r="AC822" s="163">
        <v>0</v>
      </c>
      <c r="AD822" s="163">
        <v>0</v>
      </c>
      <c r="AE822" s="163">
        <v>0</v>
      </c>
      <c r="AF822" s="169">
        <v>0</v>
      </c>
      <c r="AG822" s="163">
        <v>611.70000000000005</v>
      </c>
      <c r="AH822" s="169">
        <f t="shared" si="147"/>
        <v>4689.6684446737181</v>
      </c>
      <c r="AI822" s="163">
        <v>0</v>
      </c>
      <c r="AJ822" s="163">
        <v>0</v>
      </c>
      <c r="AK822" s="163">
        <v>0</v>
      </c>
      <c r="AL822" s="169">
        <v>0</v>
      </c>
      <c r="AM822" s="163">
        <v>0</v>
      </c>
      <c r="AN822" s="163">
        <v>0</v>
      </c>
      <c r="AO822" s="169">
        <v>0</v>
      </c>
      <c r="AP822" s="163">
        <v>0</v>
      </c>
      <c r="AQ822" s="162">
        <v>0</v>
      </c>
      <c r="AR822" s="162">
        <v>0</v>
      </c>
    </row>
    <row r="823" spans="1:44" s="162" customFormat="1" ht="36" customHeight="1" x14ac:dyDescent="0.25">
      <c r="A823" s="162">
        <v>1</v>
      </c>
      <c r="B823" s="165">
        <v>259</v>
      </c>
      <c r="C823" s="155" t="s">
        <v>1878</v>
      </c>
      <c r="D823" s="157">
        <v>1959</v>
      </c>
      <c r="E823" s="157"/>
      <c r="F823" s="166" t="s">
        <v>1524</v>
      </c>
      <c r="G823" s="157" t="s">
        <v>305</v>
      </c>
      <c r="H823" s="157" t="s">
        <v>305</v>
      </c>
      <c r="I823" s="158">
        <v>1662.7</v>
      </c>
      <c r="J823" s="158">
        <v>1046.8</v>
      </c>
      <c r="K823" s="158">
        <v>950.1</v>
      </c>
      <c r="L823" s="167">
        <v>59</v>
      </c>
      <c r="M823" s="157" t="s">
        <v>259</v>
      </c>
      <c r="N823" s="157" t="s">
        <v>263</v>
      </c>
      <c r="O823" s="160" t="s">
        <v>678</v>
      </c>
      <c r="P823" s="161">
        <v>113464.21</v>
      </c>
      <c r="Q823" s="161">
        <v>0</v>
      </c>
      <c r="R823" s="161">
        <v>0</v>
      </c>
      <c r="S823" s="161">
        <v>113464.21</v>
      </c>
      <c r="T823" s="161">
        <v>68.240939435857342</v>
      </c>
      <c r="U823" s="161">
        <v>68.240939435857342</v>
      </c>
      <c r="V823" s="168">
        <v>3280.9151144523967</v>
      </c>
      <c r="W823" s="168">
        <f t="shared" si="145"/>
        <v>0</v>
      </c>
      <c r="X823" s="168">
        <f t="shared" si="146"/>
        <v>0</v>
      </c>
      <c r="Y823" s="163">
        <v>0</v>
      </c>
      <c r="Z823" s="163">
        <v>0</v>
      </c>
      <c r="AA823" s="163">
        <v>0</v>
      </c>
      <c r="AB823" s="163">
        <v>0</v>
      </c>
      <c r="AC823" s="163">
        <v>0</v>
      </c>
      <c r="AD823" s="163">
        <v>0</v>
      </c>
      <c r="AE823" s="163">
        <v>0</v>
      </c>
      <c r="AF823" s="169">
        <v>0</v>
      </c>
      <c r="AG823" s="163">
        <v>0</v>
      </c>
      <c r="AH823" s="169">
        <v>0</v>
      </c>
      <c r="AI823" s="163">
        <v>0</v>
      </c>
      <c r="AJ823" s="163">
        <v>0</v>
      </c>
      <c r="AK823" s="163">
        <v>0</v>
      </c>
      <c r="AL823" s="169">
        <v>0</v>
      </c>
      <c r="AM823" s="163">
        <v>0</v>
      </c>
      <c r="AN823" s="163">
        <v>0</v>
      </c>
      <c r="AO823" s="169">
        <v>0</v>
      </c>
      <c r="AP823" s="163">
        <v>0</v>
      </c>
      <c r="AQ823" s="162">
        <v>0</v>
      </c>
      <c r="AR823" s="162">
        <v>0</v>
      </c>
    </row>
    <row r="824" spans="1:44" s="162" customFormat="1" ht="36" customHeight="1" x14ac:dyDescent="0.25">
      <c r="B824" s="155" t="s">
        <v>783</v>
      </c>
      <c r="C824" s="155"/>
      <c r="D824" s="157" t="s">
        <v>855</v>
      </c>
      <c r="E824" s="157" t="s">
        <v>855</v>
      </c>
      <c r="F824" s="157" t="s">
        <v>855</v>
      </c>
      <c r="G824" s="157" t="s">
        <v>855</v>
      </c>
      <c r="H824" s="157" t="s">
        <v>855</v>
      </c>
      <c r="I824" s="158">
        <v>11803.32</v>
      </c>
      <c r="J824" s="158">
        <v>8101.62</v>
      </c>
      <c r="K824" s="158">
        <v>8101.62</v>
      </c>
      <c r="L824" s="159">
        <v>483</v>
      </c>
      <c r="M824" s="157" t="s">
        <v>855</v>
      </c>
      <c r="N824" s="157" t="s">
        <v>855</v>
      </c>
      <c r="O824" s="160" t="s">
        <v>855</v>
      </c>
      <c r="P824" s="158">
        <v>8707199.9100000001</v>
      </c>
      <c r="Q824" s="158">
        <v>0</v>
      </c>
      <c r="R824" s="158">
        <v>0</v>
      </c>
      <c r="S824" s="158">
        <v>8707199.9100000001</v>
      </c>
      <c r="T824" s="161">
        <v>737.69074379073015</v>
      </c>
      <c r="U824" s="161">
        <v>3505.7206376523254</v>
      </c>
      <c r="W824" s="175"/>
      <c r="Y824" s="163">
        <v>0</v>
      </c>
      <c r="Z824" s="163">
        <v>0</v>
      </c>
      <c r="AA824" s="163">
        <v>0</v>
      </c>
      <c r="AB824" s="163">
        <v>0</v>
      </c>
      <c r="AC824" s="163">
        <v>0</v>
      </c>
      <c r="AD824" s="163">
        <v>0</v>
      </c>
      <c r="AE824" s="163">
        <v>0</v>
      </c>
      <c r="AF824" s="163">
        <v>0</v>
      </c>
      <c r="AG824" s="163">
        <v>1697.63</v>
      </c>
      <c r="AH824" s="163">
        <v>8179016</v>
      </c>
      <c r="AI824" s="163">
        <v>0</v>
      </c>
      <c r="AJ824" s="163">
        <v>0</v>
      </c>
      <c r="AK824" s="163">
        <v>0</v>
      </c>
      <c r="AL824" s="163">
        <v>0</v>
      </c>
      <c r="AM824" s="163">
        <v>0</v>
      </c>
      <c r="AN824" s="163">
        <v>0</v>
      </c>
      <c r="AO824" s="163">
        <v>0</v>
      </c>
      <c r="AP824" s="163">
        <v>0</v>
      </c>
      <c r="AQ824" s="162">
        <v>0</v>
      </c>
      <c r="AR824" s="162">
        <v>0</v>
      </c>
    </row>
    <row r="825" spans="1:44" s="162" customFormat="1" ht="36" customHeight="1" x14ac:dyDescent="0.25">
      <c r="A825" s="162">
        <v>1</v>
      </c>
      <c r="B825" s="165">
        <v>260</v>
      </c>
      <c r="C825" s="155" t="s">
        <v>621</v>
      </c>
      <c r="D825" s="157">
        <v>1978</v>
      </c>
      <c r="E825" s="157"/>
      <c r="F825" s="166" t="s">
        <v>261</v>
      </c>
      <c r="G825" s="157">
        <v>3</v>
      </c>
      <c r="H825" s="157" t="s">
        <v>296</v>
      </c>
      <c r="I825" s="158">
        <v>1608.4</v>
      </c>
      <c r="J825" s="158">
        <v>1122.9000000000001</v>
      </c>
      <c r="K825" s="158">
        <v>1122.9000000000001</v>
      </c>
      <c r="L825" s="167">
        <v>53</v>
      </c>
      <c r="M825" s="157" t="s">
        <v>259</v>
      </c>
      <c r="N825" s="157" t="s">
        <v>263</v>
      </c>
      <c r="O825" s="160" t="s">
        <v>955</v>
      </c>
      <c r="P825" s="161">
        <v>4280600.08</v>
      </c>
      <c r="Q825" s="161">
        <v>0</v>
      </c>
      <c r="R825" s="161">
        <v>0</v>
      </c>
      <c r="S825" s="161">
        <v>4280600.08</v>
      </c>
      <c r="T825" s="161">
        <v>2661.4026858990301</v>
      </c>
      <c r="U825" s="161">
        <v>3505.7206376523254</v>
      </c>
      <c r="V825" s="168">
        <f t="shared" ref="V825:V826" si="148">W825</f>
        <v>3505.7206376523254</v>
      </c>
      <c r="W825" s="168">
        <f t="shared" ref="W825:W828" si="149">Y825+Z825+AA825+AB825+AC825+AF825+AH825+AJ825+AL825+AN825+AO825+AP825+AQ825+AR825</f>
        <v>3505.7206376523254</v>
      </c>
      <c r="X825" s="168">
        <f t="shared" ref="X825:X828" si="150">U825-T825</f>
        <v>844.31795175329535</v>
      </c>
      <c r="Y825" s="163">
        <v>0</v>
      </c>
      <c r="Z825" s="163">
        <v>0</v>
      </c>
      <c r="AA825" s="163">
        <v>0</v>
      </c>
      <c r="AB825" s="163">
        <v>0</v>
      </c>
      <c r="AC825" s="163">
        <v>0</v>
      </c>
      <c r="AD825" s="163">
        <v>0</v>
      </c>
      <c r="AE825" s="163">
        <v>0</v>
      </c>
      <c r="AF825" s="169">
        <v>0</v>
      </c>
      <c r="AG825" s="163">
        <v>632.34</v>
      </c>
      <c r="AH825" s="169">
        <f t="shared" ref="AH825:AH826" si="151">8917.04*AG825/I825</f>
        <v>3505.7206376523254</v>
      </c>
      <c r="AI825" s="163">
        <v>0</v>
      </c>
      <c r="AJ825" s="163">
        <v>0</v>
      </c>
      <c r="AK825" s="163">
        <v>0</v>
      </c>
      <c r="AL825" s="169">
        <v>0</v>
      </c>
      <c r="AM825" s="163">
        <v>0</v>
      </c>
      <c r="AN825" s="163">
        <v>0</v>
      </c>
      <c r="AO825" s="169">
        <v>0</v>
      </c>
      <c r="AP825" s="163">
        <v>0</v>
      </c>
      <c r="AQ825" s="162">
        <v>0</v>
      </c>
      <c r="AR825" s="162">
        <v>0</v>
      </c>
    </row>
    <row r="826" spans="1:44" s="162" customFormat="1" ht="36" customHeight="1" x14ac:dyDescent="0.25">
      <c r="A826" s="162">
        <v>1</v>
      </c>
      <c r="B826" s="165">
        <v>261</v>
      </c>
      <c r="C826" s="155" t="s">
        <v>624</v>
      </c>
      <c r="D826" s="157">
        <v>1986</v>
      </c>
      <c r="E826" s="157"/>
      <c r="F826" s="166" t="s">
        <v>261</v>
      </c>
      <c r="G826" s="157">
        <v>5</v>
      </c>
      <c r="H826" s="157" t="s">
        <v>363</v>
      </c>
      <c r="I826" s="158">
        <v>5164.1000000000004</v>
      </c>
      <c r="J826" s="158">
        <v>3835.7</v>
      </c>
      <c r="K826" s="158">
        <v>3835.7</v>
      </c>
      <c r="L826" s="167">
        <v>196</v>
      </c>
      <c r="M826" s="157" t="s">
        <v>259</v>
      </c>
      <c r="N826" s="157" t="s">
        <v>263</v>
      </c>
      <c r="O826" s="160" t="s">
        <v>682</v>
      </c>
      <c r="P826" s="161">
        <v>4194843.93</v>
      </c>
      <c r="Q826" s="161">
        <v>0</v>
      </c>
      <c r="R826" s="161">
        <v>0</v>
      </c>
      <c r="S826" s="161">
        <v>4194843.93</v>
      </c>
      <c r="T826" s="161">
        <v>812.30881082860503</v>
      </c>
      <c r="U826" s="161">
        <v>1839.4751344087063</v>
      </c>
      <c r="V826" s="168">
        <f t="shared" si="148"/>
        <v>1839.4751344087063</v>
      </c>
      <c r="W826" s="168">
        <f t="shared" si="149"/>
        <v>1839.4751344087063</v>
      </c>
      <c r="X826" s="168">
        <f t="shared" si="150"/>
        <v>1027.1663235801011</v>
      </c>
      <c r="Y826" s="163">
        <v>0</v>
      </c>
      <c r="Z826" s="163">
        <v>0</v>
      </c>
      <c r="AA826" s="163">
        <v>0</v>
      </c>
      <c r="AB826" s="163">
        <v>0</v>
      </c>
      <c r="AC826" s="163">
        <v>0</v>
      </c>
      <c r="AD826" s="163">
        <v>0</v>
      </c>
      <c r="AE826" s="163">
        <v>0</v>
      </c>
      <c r="AF826" s="169">
        <v>0</v>
      </c>
      <c r="AG826" s="163">
        <v>1065.29</v>
      </c>
      <c r="AH826" s="169">
        <f t="shared" si="151"/>
        <v>1839.4751344087063</v>
      </c>
      <c r="AI826" s="163">
        <v>0</v>
      </c>
      <c r="AJ826" s="163">
        <v>0</v>
      </c>
      <c r="AK826" s="163">
        <v>0</v>
      </c>
      <c r="AL826" s="169">
        <v>0</v>
      </c>
      <c r="AM826" s="163">
        <v>0</v>
      </c>
      <c r="AN826" s="163">
        <v>0</v>
      </c>
      <c r="AO826" s="169">
        <v>0</v>
      </c>
      <c r="AP826" s="163">
        <v>0</v>
      </c>
      <c r="AQ826" s="162">
        <v>0</v>
      </c>
      <c r="AR826" s="162">
        <v>0</v>
      </c>
    </row>
    <row r="827" spans="1:44" s="162" customFormat="1" ht="36" customHeight="1" x14ac:dyDescent="0.25">
      <c r="A827" s="162">
        <v>1</v>
      </c>
      <c r="B827" s="165">
        <v>262</v>
      </c>
      <c r="C827" s="155" t="s">
        <v>1849</v>
      </c>
      <c r="D827" s="157">
        <v>1965</v>
      </c>
      <c r="E827" s="157"/>
      <c r="F827" s="166" t="s">
        <v>261</v>
      </c>
      <c r="G827" s="157">
        <v>4</v>
      </c>
      <c r="H827" s="157" t="s">
        <v>305</v>
      </c>
      <c r="I827" s="158">
        <v>3674.31</v>
      </c>
      <c r="J827" s="158">
        <v>2209.41</v>
      </c>
      <c r="K827" s="158">
        <v>2209.41</v>
      </c>
      <c r="L827" s="167">
        <v>170</v>
      </c>
      <c r="M827" s="157" t="s">
        <v>259</v>
      </c>
      <c r="N827" s="157" t="s">
        <v>263</v>
      </c>
      <c r="O827" s="160" t="s">
        <v>1850</v>
      </c>
      <c r="P827" s="161">
        <v>175453.56</v>
      </c>
      <c r="Q827" s="161">
        <v>0</v>
      </c>
      <c r="R827" s="161">
        <v>0</v>
      </c>
      <c r="S827" s="161">
        <v>175453.56</v>
      </c>
      <c r="T827" s="161">
        <v>47.751430880900088</v>
      </c>
      <c r="U827" s="176">
        <v>47.751430880900088</v>
      </c>
      <c r="V827" s="168">
        <v>47.751430880900088</v>
      </c>
      <c r="W827" s="168">
        <f t="shared" si="149"/>
        <v>0</v>
      </c>
      <c r="X827" s="168">
        <f t="shared" si="150"/>
        <v>0</v>
      </c>
      <c r="Y827" s="163">
        <v>0</v>
      </c>
      <c r="Z827" s="163">
        <v>0</v>
      </c>
      <c r="AA827" s="163">
        <v>0</v>
      </c>
      <c r="AB827" s="163">
        <v>0</v>
      </c>
      <c r="AC827" s="163">
        <v>0</v>
      </c>
      <c r="AD827" s="163">
        <v>0</v>
      </c>
      <c r="AE827" s="163">
        <v>0</v>
      </c>
      <c r="AF827" s="169">
        <v>0</v>
      </c>
      <c r="AG827" s="163">
        <v>0</v>
      </c>
      <c r="AH827" s="163">
        <v>0</v>
      </c>
      <c r="AI827" s="163">
        <v>0</v>
      </c>
      <c r="AJ827" s="163">
        <v>0</v>
      </c>
      <c r="AK827" s="163">
        <v>0</v>
      </c>
      <c r="AL827" s="169">
        <v>0</v>
      </c>
      <c r="AM827" s="163">
        <v>0</v>
      </c>
      <c r="AN827" s="163">
        <v>0</v>
      </c>
      <c r="AO827" s="169">
        <v>0</v>
      </c>
      <c r="AP827" s="163">
        <v>0</v>
      </c>
      <c r="AQ827" s="162">
        <v>0</v>
      </c>
      <c r="AR827" s="162">
        <v>0</v>
      </c>
    </row>
    <row r="828" spans="1:44" s="162" customFormat="1" ht="36" customHeight="1" x14ac:dyDescent="0.25">
      <c r="A828" s="162">
        <v>1</v>
      </c>
      <c r="B828" s="165">
        <v>263</v>
      </c>
      <c r="C828" s="155" t="s">
        <v>1865</v>
      </c>
      <c r="D828" s="157">
        <v>1962</v>
      </c>
      <c r="E828" s="157"/>
      <c r="F828" s="166" t="s">
        <v>1524</v>
      </c>
      <c r="G828" s="157" t="s">
        <v>305</v>
      </c>
      <c r="H828" s="157" t="s">
        <v>296</v>
      </c>
      <c r="I828" s="158">
        <v>1356.51</v>
      </c>
      <c r="J828" s="158">
        <v>933.61</v>
      </c>
      <c r="K828" s="158">
        <v>933.61</v>
      </c>
      <c r="L828" s="167">
        <v>64</v>
      </c>
      <c r="M828" s="157" t="s">
        <v>259</v>
      </c>
      <c r="N828" s="157" t="s">
        <v>263</v>
      </c>
      <c r="O828" s="160" t="s">
        <v>1271</v>
      </c>
      <c r="P828" s="161">
        <v>56302.34</v>
      </c>
      <c r="Q828" s="161">
        <v>0</v>
      </c>
      <c r="R828" s="161">
        <v>0</v>
      </c>
      <c r="S828" s="161">
        <v>56302.34</v>
      </c>
      <c r="T828" s="161">
        <v>41.505289308593376</v>
      </c>
      <c r="U828" s="176">
        <v>41.505289308593376</v>
      </c>
      <c r="V828" s="168">
        <v>41.505289308593376</v>
      </c>
      <c r="W828" s="168">
        <f t="shared" si="149"/>
        <v>0</v>
      </c>
      <c r="X828" s="168">
        <f t="shared" si="150"/>
        <v>0</v>
      </c>
      <c r="Y828" s="163">
        <v>0</v>
      </c>
      <c r="Z828" s="163">
        <v>0</v>
      </c>
      <c r="AA828" s="163">
        <v>0</v>
      </c>
      <c r="AB828" s="163">
        <v>0</v>
      </c>
      <c r="AC828" s="163">
        <v>0</v>
      </c>
      <c r="AD828" s="163">
        <v>0</v>
      </c>
      <c r="AE828" s="163">
        <v>0</v>
      </c>
      <c r="AF828" s="169">
        <v>0</v>
      </c>
      <c r="AG828" s="163">
        <v>0</v>
      </c>
      <c r="AH828" s="163">
        <v>0</v>
      </c>
      <c r="AI828" s="163">
        <v>0</v>
      </c>
      <c r="AJ828" s="163">
        <v>0</v>
      </c>
      <c r="AK828" s="163">
        <v>0</v>
      </c>
      <c r="AL828" s="169">
        <v>0</v>
      </c>
      <c r="AM828" s="163">
        <v>0</v>
      </c>
      <c r="AN828" s="163">
        <v>0</v>
      </c>
      <c r="AO828" s="169">
        <v>0</v>
      </c>
      <c r="AP828" s="163">
        <v>0</v>
      </c>
      <c r="AQ828" s="162">
        <v>0</v>
      </c>
      <c r="AR828" s="162">
        <v>0</v>
      </c>
    </row>
    <row r="829" spans="1:44" s="162" customFormat="1" ht="36" customHeight="1" x14ac:dyDescent="0.25">
      <c r="B829" s="155" t="s">
        <v>784</v>
      </c>
      <c r="C829" s="170"/>
      <c r="D829" s="157" t="s">
        <v>855</v>
      </c>
      <c r="E829" s="157" t="s">
        <v>855</v>
      </c>
      <c r="F829" s="157" t="s">
        <v>855</v>
      </c>
      <c r="G829" s="157" t="s">
        <v>855</v>
      </c>
      <c r="H829" s="157" t="s">
        <v>855</v>
      </c>
      <c r="I829" s="158">
        <v>2782.7</v>
      </c>
      <c r="J829" s="158">
        <v>2782.7</v>
      </c>
      <c r="K829" s="158">
        <v>2782.7</v>
      </c>
      <c r="L829" s="159">
        <v>103</v>
      </c>
      <c r="M829" s="157" t="s">
        <v>855</v>
      </c>
      <c r="N829" s="157" t="s">
        <v>855</v>
      </c>
      <c r="O829" s="160" t="s">
        <v>855</v>
      </c>
      <c r="P829" s="158">
        <v>3324897.97</v>
      </c>
      <c r="Q829" s="158">
        <v>0</v>
      </c>
      <c r="R829" s="158">
        <v>0</v>
      </c>
      <c r="S829" s="158">
        <v>3324897.97</v>
      </c>
      <c r="T829" s="161">
        <v>1194.8460020843067</v>
      </c>
      <c r="U829" s="161">
        <v>2504.3465342293457</v>
      </c>
      <c r="W829" s="175"/>
      <c r="Y829" s="163">
        <v>0</v>
      </c>
      <c r="Z829" s="163">
        <v>0</v>
      </c>
      <c r="AA829" s="163">
        <v>0</v>
      </c>
      <c r="AB829" s="163">
        <v>0</v>
      </c>
      <c r="AC829" s="163">
        <v>0</v>
      </c>
      <c r="AD829" s="163">
        <v>0</v>
      </c>
      <c r="AE829" s="163">
        <v>0</v>
      </c>
      <c r="AF829" s="163">
        <v>0</v>
      </c>
      <c r="AG829" s="163">
        <v>781.52</v>
      </c>
      <c r="AH829" s="163">
        <v>3179095</v>
      </c>
      <c r="AI829" s="163">
        <v>0</v>
      </c>
      <c r="AJ829" s="163">
        <v>0</v>
      </c>
      <c r="AK829" s="163">
        <v>0</v>
      </c>
      <c r="AL829" s="163">
        <v>0</v>
      </c>
      <c r="AM829" s="163">
        <v>0</v>
      </c>
      <c r="AN829" s="163">
        <v>0</v>
      </c>
      <c r="AO829" s="163">
        <v>0</v>
      </c>
      <c r="AP829" s="163">
        <v>0</v>
      </c>
      <c r="AQ829" s="162">
        <v>0</v>
      </c>
      <c r="AR829" s="162">
        <v>0</v>
      </c>
    </row>
    <row r="830" spans="1:44" s="162" customFormat="1" ht="36" customHeight="1" x14ac:dyDescent="0.25">
      <c r="A830" s="162">
        <v>1</v>
      </c>
      <c r="B830" s="165">
        <v>264</v>
      </c>
      <c r="C830" s="155" t="s">
        <v>726</v>
      </c>
      <c r="D830" s="157">
        <v>1985</v>
      </c>
      <c r="E830" s="157"/>
      <c r="F830" s="166" t="s">
        <v>261</v>
      </c>
      <c r="G830" s="157">
        <v>5</v>
      </c>
      <c r="H830" s="157" t="s">
        <v>301</v>
      </c>
      <c r="I830" s="158">
        <v>2782.7</v>
      </c>
      <c r="J830" s="158">
        <v>2782.7</v>
      </c>
      <c r="K830" s="158">
        <v>2782.7</v>
      </c>
      <c r="L830" s="167">
        <v>103</v>
      </c>
      <c r="M830" s="157" t="s">
        <v>259</v>
      </c>
      <c r="N830" s="157" t="s">
        <v>334</v>
      </c>
      <c r="O830" s="160" t="s">
        <v>687</v>
      </c>
      <c r="P830" s="161">
        <v>3324897.97</v>
      </c>
      <c r="Q830" s="161">
        <v>0</v>
      </c>
      <c r="R830" s="161">
        <v>0</v>
      </c>
      <c r="S830" s="161">
        <v>3324897.97</v>
      </c>
      <c r="T830" s="161">
        <v>1194.8460020843067</v>
      </c>
      <c r="U830" s="161">
        <v>2504.3465342293457</v>
      </c>
      <c r="V830" s="168">
        <v>2504.3465342293457</v>
      </c>
      <c r="W830" s="168">
        <f>Y830+Z830+AA830+AB830+AC830+AF830+AH830+AJ830+AL830+AN830+AO830+AP830+AQ830+AR830</f>
        <v>2504.3465342293457</v>
      </c>
      <c r="X830" s="168">
        <f>U830-T830</f>
        <v>1309.500532145039</v>
      </c>
      <c r="Y830" s="163">
        <v>0</v>
      </c>
      <c r="Z830" s="163">
        <v>0</v>
      </c>
      <c r="AA830" s="163">
        <v>0</v>
      </c>
      <c r="AB830" s="163">
        <v>0</v>
      </c>
      <c r="AC830" s="163">
        <v>0</v>
      </c>
      <c r="AD830" s="163">
        <v>0</v>
      </c>
      <c r="AE830" s="163">
        <v>0</v>
      </c>
      <c r="AF830" s="169">
        <v>0</v>
      </c>
      <c r="AG830" s="163">
        <v>781.52</v>
      </c>
      <c r="AH830" s="169">
        <f>8917.04*AG830/I830</f>
        <v>2504.3465342293457</v>
      </c>
      <c r="AI830" s="163">
        <v>0</v>
      </c>
      <c r="AJ830" s="163">
        <v>0</v>
      </c>
      <c r="AK830" s="163">
        <v>0</v>
      </c>
      <c r="AL830" s="169">
        <v>0</v>
      </c>
      <c r="AM830" s="163">
        <v>0</v>
      </c>
      <c r="AN830" s="163">
        <v>0</v>
      </c>
      <c r="AO830" s="169">
        <v>0</v>
      </c>
      <c r="AP830" s="163">
        <v>0</v>
      </c>
      <c r="AQ830" s="162">
        <v>0</v>
      </c>
      <c r="AR830" s="162">
        <v>0</v>
      </c>
    </row>
    <row r="831" spans="1:44" s="162" customFormat="1" ht="36" customHeight="1" x14ac:dyDescent="0.25">
      <c r="B831" s="155" t="s">
        <v>786</v>
      </c>
      <c r="C831" s="155"/>
      <c r="D831" s="157" t="s">
        <v>855</v>
      </c>
      <c r="E831" s="157" t="s">
        <v>855</v>
      </c>
      <c r="F831" s="157" t="s">
        <v>855</v>
      </c>
      <c r="G831" s="157" t="s">
        <v>855</v>
      </c>
      <c r="H831" s="157" t="s">
        <v>855</v>
      </c>
      <c r="I831" s="158">
        <v>1151.5</v>
      </c>
      <c r="J831" s="158">
        <v>984.9</v>
      </c>
      <c r="K831" s="158">
        <v>984.9</v>
      </c>
      <c r="L831" s="159">
        <v>39</v>
      </c>
      <c r="M831" s="157" t="s">
        <v>855</v>
      </c>
      <c r="N831" s="157" t="s">
        <v>855</v>
      </c>
      <c r="O831" s="160" t="s">
        <v>855</v>
      </c>
      <c r="P831" s="158">
        <v>221036.09999999998</v>
      </c>
      <c r="Q831" s="158">
        <v>0</v>
      </c>
      <c r="R831" s="158">
        <v>0</v>
      </c>
      <c r="S831" s="158">
        <v>221036.09999999998</v>
      </c>
      <c r="T831" s="161">
        <v>191.95492835432043</v>
      </c>
      <c r="U831" s="161">
        <v>810.46</v>
      </c>
      <c r="W831" s="175"/>
      <c r="Y831" s="163">
        <v>0</v>
      </c>
      <c r="Z831" s="163">
        <v>0</v>
      </c>
      <c r="AA831" s="163">
        <v>0</v>
      </c>
      <c r="AB831" s="163">
        <v>0</v>
      </c>
      <c r="AC831" s="163">
        <v>115338.4</v>
      </c>
      <c r="AD831" s="163">
        <v>0</v>
      </c>
      <c r="AE831" s="163">
        <v>0</v>
      </c>
      <c r="AF831" s="163">
        <v>0</v>
      </c>
      <c r="AG831" s="163">
        <v>0</v>
      </c>
      <c r="AH831" s="163">
        <v>0</v>
      </c>
      <c r="AI831" s="163">
        <v>0</v>
      </c>
      <c r="AJ831" s="163">
        <v>0</v>
      </c>
      <c r="AK831" s="163">
        <v>0</v>
      </c>
      <c r="AL831" s="163">
        <v>0</v>
      </c>
      <c r="AM831" s="163">
        <v>0</v>
      </c>
      <c r="AN831" s="163">
        <v>0</v>
      </c>
      <c r="AO831" s="163">
        <v>0</v>
      </c>
      <c r="AP831" s="163">
        <v>0</v>
      </c>
      <c r="AQ831" s="162">
        <v>0</v>
      </c>
      <c r="AR831" s="162">
        <v>0</v>
      </c>
    </row>
    <row r="832" spans="1:44" s="162" customFormat="1" ht="36" customHeight="1" x14ac:dyDescent="0.25">
      <c r="A832" s="162">
        <v>1</v>
      </c>
      <c r="B832" s="165">
        <v>265</v>
      </c>
      <c r="C832" s="155" t="s">
        <v>655</v>
      </c>
      <c r="D832" s="157">
        <v>1975</v>
      </c>
      <c r="E832" s="157"/>
      <c r="F832" s="166" t="s">
        <v>261</v>
      </c>
      <c r="G832" s="157">
        <v>2</v>
      </c>
      <c r="H832" s="157" t="s">
        <v>296</v>
      </c>
      <c r="I832" s="158">
        <v>850.7</v>
      </c>
      <c r="J832" s="158">
        <v>705.9</v>
      </c>
      <c r="K832" s="158">
        <v>705.9</v>
      </c>
      <c r="L832" s="167">
        <v>22</v>
      </c>
      <c r="M832" s="157" t="s">
        <v>259</v>
      </c>
      <c r="N832" s="157" t="s">
        <v>260</v>
      </c>
      <c r="O832" s="160" t="s">
        <v>262</v>
      </c>
      <c r="P832" s="161">
        <v>77608.14</v>
      </c>
      <c r="Q832" s="161">
        <v>0</v>
      </c>
      <c r="R832" s="161">
        <v>0</v>
      </c>
      <c r="S832" s="161">
        <v>77608.14</v>
      </c>
      <c r="T832" s="161">
        <v>91.228564711414123</v>
      </c>
      <c r="U832" s="176">
        <v>91.228564711414123</v>
      </c>
      <c r="V832" s="168">
        <v>91.228564711414123</v>
      </c>
      <c r="W832" s="168">
        <f t="shared" ref="W832:W833" si="152">Y832+Z832+AA832+AB832+AC832+AF832+AH832+AJ832+AL832+AN832+AO832+AP832+AQ832+AR832</f>
        <v>0</v>
      </c>
      <c r="X832" s="168">
        <f t="shared" ref="X832:X833" si="153">U832-T832</f>
        <v>0</v>
      </c>
      <c r="Y832" s="163">
        <v>0</v>
      </c>
      <c r="Z832" s="163">
        <v>0</v>
      </c>
      <c r="AA832" s="163">
        <v>0</v>
      </c>
      <c r="AB832" s="163">
        <v>0</v>
      </c>
      <c r="AC832" s="163">
        <v>0</v>
      </c>
      <c r="AD832" s="163">
        <v>0</v>
      </c>
      <c r="AE832" s="163">
        <v>0</v>
      </c>
      <c r="AF832" s="169">
        <v>0</v>
      </c>
      <c r="AG832" s="163">
        <v>0</v>
      </c>
      <c r="AH832" s="163">
        <v>0</v>
      </c>
      <c r="AI832" s="163">
        <v>0</v>
      </c>
      <c r="AJ832" s="163">
        <v>0</v>
      </c>
      <c r="AK832" s="163">
        <v>0</v>
      </c>
      <c r="AL832" s="169">
        <v>0</v>
      </c>
      <c r="AM832" s="163">
        <v>0</v>
      </c>
      <c r="AN832" s="163">
        <v>0</v>
      </c>
      <c r="AO832" s="169">
        <v>0</v>
      </c>
      <c r="AP832" s="163">
        <v>0</v>
      </c>
      <c r="AQ832" s="162">
        <v>0</v>
      </c>
      <c r="AR832" s="162">
        <v>0</v>
      </c>
    </row>
    <row r="833" spans="1:77" s="162" customFormat="1" ht="36" customHeight="1" x14ac:dyDescent="0.25">
      <c r="A833" s="162">
        <v>1</v>
      </c>
      <c r="B833" s="165">
        <v>266</v>
      </c>
      <c r="C833" s="155" t="s">
        <v>647</v>
      </c>
      <c r="D833" s="157">
        <v>1961</v>
      </c>
      <c r="E833" s="157"/>
      <c r="F833" s="166" t="s">
        <v>261</v>
      </c>
      <c r="G833" s="157">
        <v>2</v>
      </c>
      <c r="H833" s="157" t="s">
        <v>297</v>
      </c>
      <c r="I833" s="158">
        <v>300.8</v>
      </c>
      <c r="J833" s="158">
        <v>279</v>
      </c>
      <c r="K833" s="158">
        <v>279</v>
      </c>
      <c r="L833" s="167">
        <v>17</v>
      </c>
      <c r="M833" s="157" t="s">
        <v>259</v>
      </c>
      <c r="N833" s="157" t="s">
        <v>260</v>
      </c>
      <c r="O833" s="160" t="s">
        <v>262</v>
      </c>
      <c r="P833" s="161">
        <v>143427.96</v>
      </c>
      <c r="Q833" s="161">
        <v>0</v>
      </c>
      <c r="R833" s="161">
        <v>0</v>
      </c>
      <c r="S833" s="161">
        <v>143427.96</v>
      </c>
      <c r="T833" s="161">
        <v>476.82167553191482</v>
      </c>
      <c r="U833" s="161">
        <v>810.46</v>
      </c>
      <c r="V833" s="168">
        <v>810.46</v>
      </c>
      <c r="W833" s="168">
        <f t="shared" si="152"/>
        <v>810.46</v>
      </c>
      <c r="X833" s="168">
        <f t="shared" si="153"/>
        <v>333.63832446808522</v>
      </c>
      <c r="Y833" s="163">
        <v>0</v>
      </c>
      <c r="Z833" s="163">
        <v>0</v>
      </c>
      <c r="AA833" s="163">
        <v>0</v>
      </c>
      <c r="AB833" s="163">
        <v>0</v>
      </c>
      <c r="AC833" s="163">
        <v>810.46</v>
      </c>
      <c r="AD833" s="163">
        <v>0</v>
      </c>
      <c r="AE833" s="163">
        <v>0</v>
      </c>
      <c r="AF833" s="169">
        <v>0</v>
      </c>
      <c r="AG833" s="163">
        <v>0</v>
      </c>
      <c r="AH833" s="163">
        <v>0</v>
      </c>
      <c r="AI833" s="163">
        <v>0</v>
      </c>
      <c r="AJ833" s="163">
        <v>0</v>
      </c>
      <c r="AK833" s="163">
        <v>0</v>
      </c>
      <c r="AL833" s="169">
        <v>0</v>
      </c>
      <c r="AM833" s="163">
        <v>0</v>
      </c>
      <c r="AN833" s="163">
        <v>0</v>
      </c>
      <c r="AO833" s="169">
        <v>0</v>
      </c>
      <c r="AP833" s="163">
        <v>0</v>
      </c>
      <c r="AQ833" s="162">
        <v>0</v>
      </c>
      <c r="AR833" s="162">
        <v>0</v>
      </c>
    </row>
    <row r="834" spans="1:77" s="162" customFormat="1" ht="36" customHeight="1" x14ac:dyDescent="0.25">
      <c r="B834" s="155" t="s">
        <v>831</v>
      </c>
      <c r="C834" s="155"/>
      <c r="D834" s="157" t="s">
        <v>855</v>
      </c>
      <c r="E834" s="157" t="s">
        <v>855</v>
      </c>
      <c r="F834" s="157" t="s">
        <v>855</v>
      </c>
      <c r="G834" s="157" t="s">
        <v>855</v>
      </c>
      <c r="H834" s="157" t="s">
        <v>855</v>
      </c>
      <c r="I834" s="158">
        <v>618.29999999999995</v>
      </c>
      <c r="J834" s="158">
        <v>561.1</v>
      </c>
      <c r="K834" s="158">
        <v>561.1</v>
      </c>
      <c r="L834" s="159">
        <v>24</v>
      </c>
      <c r="M834" s="157" t="s">
        <v>855</v>
      </c>
      <c r="N834" s="157" t="s">
        <v>855</v>
      </c>
      <c r="O834" s="160" t="s">
        <v>855</v>
      </c>
      <c r="P834" s="158">
        <v>63207.3</v>
      </c>
      <c r="Q834" s="158">
        <v>0</v>
      </c>
      <c r="R834" s="158">
        <v>0</v>
      </c>
      <c r="S834" s="158">
        <v>63207.3</v>
      </c>
      <c r="T834" s="161">
        <v>102.22755943716643</v>
      </c>
      <c r="U834" s="161">
        <v>102.22755943716643</v>
      </c>
      <c r="W834" s="175"/>
      <c r="Y834" s="163">
        <v>0</v>
      </c>
      <c r="Z834" s="163">
        <v>0</v>
      </c>
      <c r="AA834" s="163">
        <v>0</v>
      </c>
      <c r="AB834" s="163">
        <v>0</v>
      </c>
      <c r="AC834" s="163">
        <v>0</v>
      </c>
      <c r="AD834" s="163">
        <v>0</v>
      </c>
      <c r="AE834" s="163">
        <v>0</v>
      </c>
      <c r="AF834" s="163">
        <v>0</v>
      </c>
      <c r="AG834" s="163">
        <v>0</v>
      </c>
      <c r="AH834" s="163">
        <v>0</v>
      </c>
      <c r="AI834" s="163">
        <v>0</v>
      </c>
      <c r="AJ834" s="163">
        <v>0</v>
      </c>
      <c r="AK834" s="163">
        <v>0</v>
      </c>
      <c r="AL834" s="163">
        <v>0</v>
      </c>
      <c r="AM834" s="163">
        <v>0</v>
      </c>
      <c r="AN834" s="163">
        <v>0</v>
      </c>
      <c r="AO834" s="163">
        <v>0</v>
      </c>
      <c r="AP834" s="163">
        <v>0</v>
      </c>
      <c r="AQ834" s="162">
        <v>0</v>
      </c>
      <c r="AR834" s="162">
        <v>0</v>
      </c>
    </row>
    <row r="835" spans="1:77" s="162" customFormat="1" ht="36" customHeight="1" x14ac:dyDescent="0.25">
      <c r="A835" s="162">
        <v>1</v>
      </c>
      <c r="B835" s="165">
        <v>267</v>
      </c>
      <c r="C835" s="155" t="s">
        <v>641</v>
      </c>
      <c r="D835" s="157">
        <v>1984</v>
      </c>
      <c r="E835" s="157"/>
      <c r="F835" s="166" t="s">
        <v>311</v>
      </c>
      <c r="G835" s="157">
        <v>2</v>
      </c>
      <c r="H835" s="157" t="s">
        <v>296</v>
      </c>
      <c r="I835" s="158">
        <v>618.29999999999995</v>
      </c>
      <c r="J835" s="158">
        <v>561.1</v>
      </c>
      <c r="K835" s="158">
        <v>561.1</v>
      </c>
      <c r="L835" s="167">
        <v>24</v>
      </c>
      <c r="M835" s="157" t="s">
        <v>259</v>
      </c>
      <c r="N835" s="157" t="s">
        <v>260</v>
      </c>
      <c r="O835" s="160" t="s">
        <v>262</v>
      </c>
      <c r="P835" s="161">
        <v>63207.3</v>
      </c>
      <c r="Q835" s="161">
        <v>0</v>
      </c>
      <c r="R835" s="161">
        <v>0</v>
      </c>
      <c r="S835" s="161">
        <v>63207.3</v>
      </c>
      <c r="T835" s="161">
        <v>102.22755943716643</v>
      </c>
      <c r="U835" s="176">
        <v>102.22755943716643</v>
      </c>
      <c r="V835" s="168">
        <v>102.22755943716643</v>
      </c>
      <c r="W835" s="168">
        <f>Y835+Z835+AA835+AB835+AC835+AF835+AH835+AJ835+AL835+AN835+AO835+AP835+AQ835+AR835</f>
        <v>0</v>
      </c>
      <c r="X835" s="168">
        <f>U835-T835</f>
        <v>0</v>
      </c>
      <c r="Y835" s="163">
        <v>0</v>
      </c>
      <c r="Z835" s="163">
        <v>0</v>
      </c>
      <c r="AA835" s="163">
        <v>0</v>
      </c>
      <c r="AB835" s="163">
        <v>0</v>
      </c>
      <c r="AC835" s="163">
        <v>0</v>
      </c>
      <c r="AD835" s="163">
        <v>0</v>
      </c>
      <c r="AE835" s="163">
        <v>0</v>
      </c>
      <c r="AF835" s="169">
        <v>0</v>
      </c>
      <c r="AG835" s="163">
        <v>0</v>
      </c>
      <c r="AH835" s="163">
        <v>0</v>
      </c>
      <c r="AI835" s="163">
        <v>0</v>
      </c>
      <c r="AJ835" s="163">
        <v>0</v>
      </c>
      <c r="AK835" s="163">
        <v>0</v>
      </c>
      <c r="AL835" s="169">
        <v>0</v>
      </c>
      <c r="AM835" s="163">
        <v>0</v>
      </c>
      <c r="AN835" s="163">
        <v>0</v>
      </c>
      <c r="AO835" s="169">
        <v>0</v>
      </c>
      <c r="AP835" s="163">
        <v>0</v>
      </c>
      <c r="AQ835" s="162">
        <v>0</v>
      </c>
      <c r="AR835" s="162">
        <v>0</v>
      </c>
    </row>
    <row r="836" spans="1:77" s="162" customFormat="1" ht="36" customHeight="1" x14ac:dyDescent="0.25">
      <c r="B836" s="155" t="s">
        <v>787</v>
      </c>
      <c r="C836" s="155"/>
      <c r="D836" s="157" t="s">
        <v>855</v>
      </c>
      <c r="E836" s="157" t="s">
        <v>855</v>
      </c>
      <c r="F836" s="157" t="s">
        <v>855</v>
      </c>
      <c r="G836" s="157" t="s">
        <v>855</v>
      </c>
      <c r="H836" s="157" t="s">
        <v>855</v>
      </c>
      <c r="I836" s="158">
        <v>4097</v>
      </c>
      <c r="J836" s="158">
        <v>3097</v>
      </c>
      <c r="K836" s="158">
        <v>3097</v>
      </c>
      <c r="L836" s="159">
        <v>158</v>
      </c>
      <c r="M836" s="157" t="s">
        <v>855</v>
      </c>
      <c r="N836" s="157" t="s">
        <v>855</v>
      </c>
      <c r="O836" s="160" t="s">
        <v>855</v>
      </c>
      <c r="P836" s="158">
        <v>105310.57</v>
      </c>
      <c r="Q836" s="158">
        <v>0</v>
      </c>
      <c r="R836" s="158">
        <v>0</v>
      </c>
      <c r="S836" s="158">
        <v>105310.57</v>
      </c>
      <c r="T836" s="161">
        <v>25.704312911886749</v>
      </c>
      <c r="U836" s="161">
        <v>25.704312911886749</v>
      </c>
      <c r="W836" s="175"/>
      <c r="Y836" s="163">
        <v>0</v>
      </c>
      <c r="Z836" s="163">
        <v>0</v>
      </c>
      <c r="AA836" s="163">
        <v>0</v>
      </c>
      <c r="AB836" s="163">
        <v>0</v>
      </c>
      <c r="AC836" s="163">
        <v>0</v>
      </c>
      <c r="AD836" s="163">
        <v>0</v>
      </c>
      <c r="AE836" s="163">
        <v>0</v>
      </c>
      <c r="AF836" s="163">
        <v>0</v>
      </c>
      <c r="AG836" s="163">
        <v>0</v>
      </c>
      <c r="AH836" s="163">
        <v>0</v>
      </c>
      <c r="AI836" s="163">
        <v>0</v>
      </c>
      <c r="AJ836" s="163">
        <v>0</v>
      </c>
      <c r="AK836" s="163">
        <v>0</v>
      </c>
      <c r="AL836" s="163">
        <v>0</v>
      </c>
      <c r="AM836" s="163">
        <v>0</v>
      </c>
      <c r="AN836" s="163">
        <v>0</v>
      </c>
      <c r="AO836" s="163">
        <v>0</v>
      </c>
      <c r="AP836" s="163">
        <v>0</v>
      </c>
      <c r="AQ836" s="162">
        <v>0</v>
      </c>
      <c r="AR836" s="162">
        <v>0</v>
      </c>
    </row>
    <row r="837" spans="1:77" s="95" customFormat="1" ht="36" customHeight="1" x14ac:dyDescent="0.25">
      <c r="A837" s="162">
        <v>1</v>
      </c>
      <c r="B837" s="165">
        <v>268</v>
      </c>
      <c r="C837" s="186" t="s">
        <v>648</v>
      </c>
      <c r="D837" s="157">
        <v>1979</v>
      </c>
      <c r="E837" s="157"/>
      <c r="F837" s="187" t="s">
        <v>691</v>
      </c>
      <c r="G837" s="157">
        <v>5</v>
      </c>
      <c r="H837" s="157" t="s">
        <v>301</v>
      </c>
      <c r="I837" s="158">
        <v>4097</v>
      </c>
      <c r="J837" s="158">
        <v>3097</v>
      </c>
      <c r="K837" s="158">
        <v>3097</v>
      </c>
      <c r="L837" s="188">
        <v>158</v>
      </c>
      <c r="M837" s="157" t="s">
        <v>259</v>
      </c>
      <c r="N837" s="157" t="s">
        <v>263</v>
      </c>
      <c r="O837" s="157" t="s">
        <v>688</v>
      </c>
      <c r="P837" s="158">
        <v>105310.57</v>
      </c>
      <c r="Q837" s="158">
        <v>0</v>
      </c>
      <c r="R837" s="158">
        <v>0</v>
      </c>
      <c r="S837" s="158">
        <v>105310.57</v>
      </c>
      <c r="T837" s="161">
        <v>25.704312911886749</v>
      </c>
      <c r="U837" s="176">
        <v>25.704312911886749</v>
      </c>
      <c r="V837" s="168">
        <v>25.704312911886749</v>
      </c>
      <c r="W837" s="168">
        <f>Y837+Z837+AA837+AB837+AC837+AF837+AH837+AJ837+AL837+AN837+AO837+AP837+AQ837+AR837</f>
        <v>0</v>
      </c>
      <c r="X837" s="168">
        <f>U837-T837</f>
        <v>0</v>
      </c>
      <c r="Y837" s="163">
        <v>0</v>
      </c>
      <c r="Z837" s="163">
        <v>0</v>
      </c>
      <c r="AA837" s="189">
        <v>0</v>
      </c>
      <c r="AB837" s="189">
        <v>0</v>
      </c>
      <c r="AC837" s="189">
        <v>0</v>
      </c>
      <c r="AD837" s="189">
        <v>0</v>
      </c>
      <c r="AE837" s="189">
        <v>0</v>
      </c>
      <c r="AF837" s="169">
        <v>0</v>
      </c>
      <c r="AG837" s="189">
        <v>0</v>
      </c>
      <c r="AH837" s="189">
        <v>0</v>
      </c>
      <c r="AI837" s="189">
        <v>0</v>
      </c>
      <c r="AJ837" s="189">
        <v>0</v>
      </c>
      <c r="AK837" s="189">
        <v>0</v>
      </c>
      <c r="AL837" s="190">
        <v>0</v>
      </c>
      <c r="AM837" s="189">
        <v>0</v>
      </c>
      <c r="AN837" s="189">
        <v>0</v>
      </c>
      <c r="AO837" s="190">
        <v>0</v>
      </c>
      <c r="AP837" s="189">
        <v>0</v>
      </c>
      <c r="AQ837" s="95">
        <v>0</v>
      </c>
      <c r="AR837" s="95">
        <v>0</v>
      </c>
      <c r="BC837" s="191"/>
      <c r="BD837" s="191"/>
      <c r="BE837" s="191"/>
      <c r="BY837" s="192"/>
    </row>
    <row r="838" spans="1:77" s="162" customFormat="1" ht="36" customHeight="1" x14ac:dyDescent="0.25">
      <c r="B838" s="155" t="s">
        <v>788</v>
      </c>
      <c r="C838" s="155"/>
      <c r="D838" s="157" t="s">
        <v>855</v>
      </c>
      <c r="E838" s="157" t="s">
        <v>855</v>
      </c>
      <c r="F838" s="157" t="s">
        <v>855</v>
      </c>
      <c r="G838" s="157" t="s">
        <v>855</v>
      </c>
      <c r="H838" s="157" t="s">
        <v>855</v>
      </c>
      <c r="I838" s="158">
        <v>29874.799999999999</v>
      </c>
      <c r="J838" s="158">
        <v>28277.999999999996</v>
      </c>
      <c r="K838" s="158">
        <v>27026.5</v>
      </c>
      <c r="L838" s="159">
        <v>1418</v>
      </c>
      <c r="M838" s="157" t="s">
        <v>855</v>
      </c>
      <c r="N838" s="157" t="s">
        <v>855</v>
      </c>
      <c r="O838" s="160" t="s">
        <v>855</v>
      </c>
      <c r="P838" s="158">
        <v>29576718.629999999</v>
      </c>
      <c r="Q838" s="158">
        <v>0</v>
      </c>
      <c r="R838" s="158">
        <v>0</v>
      </c>
      <c r="S838" s="158">
        <v>29576718.629999999</v>
      </c>
      <c r="T838" s="161">
        <v>990.02231412427864</v>
      </c>
      <c r="U838" s="161">
        <v>8318.4105800023735</v>
      </c>
      <c r="W838" s="175"/>
      <c r="Y838" s="163">
        <v>0</v>
      </c>
      <c r="Z838" s="163">
        <v>0</v>
      </c>
      <c r="AA838" s="163">
        <v>0</v>
      </c>
      <c r="AB838" s="163">
        <v>0</v>
      </c>
      <c r="AC838" s="163">
        <v>0</v>
      </c>
      <c r="AD838" s="163">
        <v>0</v>
      </c>
      <c r="AE838" s="163">
        <v>2</v>
      </c>
      <c r="AF838" s="163">
        <v>3925408.8</v>
      </c>
      <c r="AG838" s="163">
        <v>5475.4699999999993</v>
      </c>
      <c r="AH838" s="163">
        <v>24117943</v>
      </c>
      <c r="AI838" s="163">
        <v>0</v>
      </c>
      <c r="AJ838" s="163">
        <v>0</v>
      </c>
      <c r="AK838" s="163">
        <v>0</v>
      </c>
      <c r="AL838" s="163">
        <v>0</v>
      </c>
      <c r="AM838" s="163">
        <v>0</v>
      </c>
      <c r="AN838" s="163">
        <v>0</v>
      </c>
      <c r="AO838" s="163">
        <v>0</v>
      </c>
      <c r="AP838" s="163">
        <v>0</v>
      </c>
      <c r="AQ838" s="162">
        <v>0</v>
      </c>
      <c r="AR838" s="162">
        <v>0</v>
      </c>
    </row>
    <row r="839" spans="1:77" s="162" customFormat="1" ht="36" customHeight="1" x14ac:dyDescent="0.25">
      <c r="A839" s="162">
        <v>1</v>
      </c>
      <c r="B839" s="165">
        <v>269</v>
      </c>
      <c r="C839" s="155" t="s">
        <v>638</v>
      </c>
      <c r="D839" s="157">
        <v>1993</v>
      </c>
      <c r="E839" s="157"/>
      <c r="F839" s="166" t="s">
        <v>304</v>
      </c>
      <c r="G839" s="157">
        <v>5</v>
      </c>
      <c r="H839" s="157" t="s">
        <v>305</v>
      </c>
      <c r="I839" s="158">
        <v>3247.3</v>
      </c>
      <c r="J839" s="158">
        <v>3247.3</v>
      </c>
      <c r="K839" s="158">
        <v>3247.3</v>
      </c>
      <c r="L839" s="167">
        <v>133</v>
      </c>
      <c r="M839" s="157" t="s">
        <v>259</v>
      </c>
      <c r="N839" s="157" t="s">
        <v>334</v>
      </c>
      <c r="O839" s="160" t="s">
        <v>689</v>
      </c>
      <c r="P839" s="161">
        <v>132374.42000000001</v>
      </c>
      <c r="Q839" s="161">
        <v>0</v>
      </c>
      <c r="R839" s="161">
        <v>0</v>
      </c>
      <c r="S839" s="161">
        <v>132374.42000000001</v>
      </c>
      <c r="T839" s="161">
        <v>40.764456625504266</v>
      </c>
      <c r="U839" s="176">
        <v>40.764456625504266</v>
      </c>
      <c r="V839" s="168">
        <v>40.764456625504266</v>
      </c>
      <c r="W839" s="168">
        <f t="shared" ref="W839:W851" si="154">Y839+Z839+AA839+AB839+AC839+AF839+AH839+AJ839+AL839+AN839+AO839+AP839+AQ839+AR839</f>
        <v>0</v>
      </c>
      <c r="X839" s="168">
        <f t="shared" ref="X839:X851" si="155">U839-T839</f>
        <v>0</v>
      </c>
      <c r="Y839" s="163">
        <v>0</v>
      </c>
      <c r="Z839" s="163">
        <v>0</v>
      </c>
      <c r="AA839" s="163">
        <v>0</v>
      </c>
      <c r="AB839" s="163">
        <v>0</v>
      </c>
      <c r="AC839" s="163">
        <v>0</v>
      </c>
      <c r="AD839" s="163">
        <v>0</v>
      </c>
      <c r="AE839" s="163">
        <v>0</v>
      </c>
      <c r="AF839" s="169">
        <v>0</v>
      </c>
      <c r="AG839" s="163">
        <v>0</v>
      </c>
      <c r="AH839" s="163">
        <v>0</v>
      </c>
      <c r="AI839" s="163">
        <v>0</v>
      </c>
      <c r="AJ839" s="163">
        <v>0</v>
      </c>
      <c r="AK839" s="163">
        <v>0</v>
      </c>
      <c r="AL839" s="169">
        <v>0</v>
      </c>
      <c r="AM839" s="163">
        <v>0</v>
      </c>
      <c r="AN839" s="163">
        <v>0</v>
      </c>
      <c r="AO839" s="169">
        <v>0</v>
      </c>
      <c r="AP839" s="163">
        <v>0</v>
      </c>
      <c r="AQ839" s="162">
        <v>0</v>
      </c>
      <c r="AR839" s="162">
        <v>0</v>
      </c>
    </row>
    <row r="840" spans="1:77" s="162" customFormat="1" ht="36" customHeight="1" x14ac:dyDescent="0.25">
      <c r="A840" s="162">
        <v>1</v>
      </c>
      <c r="B840" s="165">
        <v>270</v>
      </c>
      <c r="C840" s="155" t="s">
        <v>626</v>
      </c>
      <c r="D840" s="157">
        <v>1972</v>
      </c>
      <c r="E840" s="157"/>
      <c r="F840" s="166" t="s">
        <v>261</v>
      </c>
      <c r="G840" s="157">
        <v>5</v>
      </c>
      <c r="H840" s="157" t="s">
        <v>363</v>
      </c>
      <c r="I840" s="158">
        <v>4860.8999999999996</v>
      </c>
      <c r="J840" s="158">
        <v>4466.5</v>
      </c>
      <c r="K840" s="158">
        <v>4344.3</v>
      </c>
      <c r="L840" s="167">
        <v>257</v>
      </c>
      <c r="M840" s="157" t="s">
        <v>259</v>
      </c>
      <c r="N840" s="157" t="s">
        <v>263</v>
      </c>
      <c r="O840" s="160" t="s">
        <v>1045</v>
      </c>
      <c r="P840" s="161">
        <v>5104924.47</v>
      </c>
      <c r="Q840" s="161">
        <v>0</v>
      </c>
      <c r="R840" s="161">
        <v>0</v>
      </c>
      <c r="S840" s="161">
        <v>5104924.47</v>
      </c>
      <c r="T840" s="161">
        <v>1050.2014997222736</v>
      </c>
      <c r="U840" s="161">
        <v>2338.271726634986</v>
      </c>
      <c r="V840" s="168">
        <v>2338.271726634986</v>
      </c>
      <c r="W840" s="168">
        <f t="shared" si="154"/>
        <v>2338.271726634986</v>
      </c>
      <c r="X840" s="168">
        <f t="shared" si="155"/>
        <v>1288.0702269127123</v>
      </c>
      <c r="Y840" s="163">
        <v>0</v>
      </c>
      <c r="Z840" s="163">
        <v>0</v>
      </c>
      <c r="AA840" s="163">
        <v>0</v>
      </c>
      <c r="AB840" s="163">
        <v>0</v>
      </c>
      <c r="AC840" s="163">
        <v>0</v>
      </c>
      <c r="AD840" s="163">
        <v>0</v>
      </c>
      <c r="AE840" s="163">
        <v>0</v>
      </c>
      <c r="AF840" s="169">
        <v>0</v>
      </c>
      <c r="AG840" s="163">
        <v>1274.6500000000001</v>
      </c>
      <c r="AH840" s="169">
        <f t="shared" ref="AH840:AH841" si="156">8917.04*AG840/I840</f>
        <v>2338.271726634986</v>
      </c>
      <c r="AI840" s="163">
        <v>0</v>
      </c>
      <c r="AJ840" s="163">
        <v>0</v>
      </c>
      <c r="AK840" s="163">
        <v>0</v>
      </c>
      <c r="AL840" s="169">
        <v>0</v>
      </c>
      <c r="AM840" s="163">
        <v>0</v>
      </c>
      <c r="AN840" s="163">
        <v>0</v>
      </c>
      <c r="AO840" s="169">
        <v>0</v>
      </c>
      <c r="AP840" s="163">
        <v>0</v>
      </c>
      <c r="AQ840" s="162">
        <v>0</v>
      </c>
      <c r="AR840" s="162">
        <v>0</v>
      </c>
    </row>
    <row r="841" spans="1:77" s="162" customFormat="1" ht="36" customHeight="1" x14ac:dyDescent="0.25">
      <c r="A841" s="162">
        <v>1</v>
      </c>
      <c r="B841" s="165">
        <v>271</v>
      </c>
      <c r="C841" s="155" t="s">
        <v>654</v>
      </c>
      <c r="D841" s="157">
        <v>1981</v>
      </c>
      <c r="E841" s="157"/>
      <c r="F841" s="166" t="s">
        <v>261</v>
      </c>
      <c r="G841" s="157">
        <v>2</v>
      </c>
      <c r="H841" s="157">
        <v>3</v>
      </c>
      <c r="I841" s="158">
        <v>843.1</v>
      </c>
      <c r="J841" s="158">
        <v>843.1</v>
      </c>
      <c r="K841" s="158">
        <v>843.1</v>
      </c>
      <c r="L841" s="167">
        <v>47</v>
      </c>
      <c r="M841" s="157" t="s">
        <v>259</v>
      </c>
      <c r="N841" s="157" t="s">
        <v>260</v>
      </c>
      <c r="O841" s="160" t="s">
        <v>262</v>
      </c>
      <c r="P841" s="161">
        <v>4285842.99</v>
      </c>
      <c r="Q841" s="161">
        <v>0</v>
      </c>
      <c r="R841" s="161">
        <v>0</v>
      </c>
      <c r="S841" s="161">
        <v>4285842.99</v>
      </c>
      <c r="T841" s="161">
        <v>5083.4337445142928</v>
      </c>
      <c r="U841" s="161">
        <v>8318.4105800023735</v>
      </c>
      <c r="V841" s="168">
        <v>8318.4105800023735</v>
      </c>
      <c r="W841" s="168">
        <f t="shared" si="154"/>
        <v>8318.4105800023735</v>
      </c>
      <c r="X841" s="168">
        <f t="shared" si="155"/>
        <v>3234.9768354880807</v>
      </c>
      <c r="Y841" s="163">
        <v>0</v>
      </c>
      <c r="Z841" s="163">
        <v>0</v>
      </c>
      <c r="AA841" s="163">
        <v>0</v>
      </c>
      <c r="AB841" s="163">
        <v>0</v>
      </c>
      <c r="AC841" s="163">
        <v>0</v>
      </c>
      <c r="AD841" s="163">
        <v>0</v>
      </c>
      <c r="AE841" s="163">
        <v>0</v>
      </c>
      <c r="AF841" s="169">
        <v>0</v>
      </c>
      <c r="AG841" s="163">
        <v>786.5</v>
      </c>
      <c r="AH841" s="169">
        <f t="shared" si="156"/>
        <v>8318.4105800023735</v>
      </c>
      <c r="AI841" s="163">
        <v>0</v>
      </c>
      <c r="AJ841" s="163">
        <v>0</v>
      </c>
      <c r="AK841" s="163">
        <v>0</v>
      </c>
      <c r="AL841" s="169">
        <v>0</v>
      </c>
      <c r="AM841" s="163">
        <v>0</v>
      </c>
      <c r="AN841" s="163">
        <v>0</v>
      </c>
      <c r="AO841" s="169">
        <v>0</v>
      </c>
      <c r="AP841" s="163">
        <v>0</v>
      </c>
      <c r="AQ841" s="162">
        <v>0</v>
      </c>
      <c r="AR841" s="162">
        <v>0</v>
      </c>
    </row>
    <row r="842" spans="1:77" s="162" customFormat="1" ht="36" customHeight="1" x14ac:dyDescent="0.25">
      <c r="A842" s="162">
        <v>1</v>
      </c>
      <c r="B842" s="165">
        <v>272</v>
      </c>
      <c r="C842" s="155" t="s">
        <v>631</v>
      </c>
      <c r="D842" s="157">
        <v>1940</v>
      </c>
      <c r="E842" s="157"/>
      <c r="F842" s="166" t="s">
        <v>261</v>
      </c>
      <c r="G842" s="157" t="s">
        <v>301</v>
      </c>
      <c r="H842" s="157">
        <v>3</v>
      </c>
      <c r="I842" s="158">
        <v>2521.1999999999998</v>
      </c>
      <c r="J842" s="158">
        <v>2421.1999999999998</v>
      </c>
      <c r="K842" s="158">
        <v>2421.1999999999998</v>
      </c>
      <c r="L842" s="167">
        <v>94</v>
      </c>
      <c r="M842" s="157" t="s">
        <v>259</v>
      </c>
      <c r="N842" s="157" t="s">
        <v>334</v>
      </c>
      <c r="O842" s="160" t="s">
        <v>690</v>
      </c>
      <c r="P842" s="161">
        <v>182408.64</v>
      </c>
      <c r="Q842" s="161">
        <v>0</v>
      </c>
      <c r="R842" s="161">
        <v>0</v>
      </c>
      <c r="S842" s="161">
        <v>182408.64</v>
      </c>
      <c r="T842" s="161">
        <v>72.349928605426001</v>
      </c>
      <c r="U842" s="161">
        <v>72.349928605426001</v>
      </c>
      <c r="V842" s="168">
        <v>72.349928605426001</v>
      </c>
      <c r="W842" s="168">
        <f t="shared" si="154"/>
        <v>0</v>
      </c>
      <c r="X842" s="168">
        <f t="shared" si="155"/>
        <v>0</v>
      </c>
      <c r="Y842" s="163">
        <v>0</v>
      </c>
      <c r="Z842" s="163">
        <v>0</v>
      </c>
      <c r="AA842" s="163">
        <v>0</v>
      </c>
      <c r="AB842" s="163">
        <v>0</v>
      </c>
      <c r="AC842" s="163">
        <v>0</v>
      </c>
      <c r="AD842" s="163">
        <v>0</v>
      </c>
      <c r="AE842" s="163">
        <v>0</v>
      </c>
      <c r="AF842" s="169">
        <v>0</v>
      </c>
      <c r="AG842" s="163">
        <v>0</v>
      </c>
      <c r="AH842" s="163">
        <v>0</v>
      </c>
      <c r="AI842" s="163">
        <v>0</v>
      </c>
      <c r="AJ842" s="163">
        <v>0</v>
      </c>
      <c r="AK842" s="163">
        <v>0</v>
      </c>
      <c r="AL842" s="169">
        <v>0</v>
      </c>
      <c r="AM842" s="163">
        <v>0</v>
      </c>
      <c r="AN842" s="163">
        <v>0</v>
      </c>
      <c r="AO842" s="169">
        <v>0</v>
      </c>
      <c r="AP842" s="163">
        <v>0</v>
      </c>
      <c r="AQ842" s="162">
        <v>0</v>
      </c>
      <c r="AR842" s="162">
        <v>0</v>
      </c>
    </row>
    <row r="843" spans="1:77" s="162" customFormat="1" ht="36" customHeight="1" x14ac:dyDescent="0.25">
      <c r="A843" s="162">
        <v>1</v>
      </c>
      <c r="B843" s="165">
        <v>273</v>
      </c>
      <c r="C843" s="155" t="s">
        <v>636</v>
      </c>
      <c r="D843" s="157">
        <v>1979</v>
      </c>
      <c r="E843" s="157"/>
      <c r="F843" s="166" t="s">
        <v>261</v>
      </c>
      <c r="G843" s="157">
        <v>2</v>
      </c>
      <c r="H843" s="157" t="s">
        <v>305</v>
      </c>
      <c r="I843" s="158">
        <v>1052.4000000000001</v>
      </c>
      <c r="J843" s="158">
        <v>934.4</v>
      </c>
      <c r="K843" s="158">
        <v>934.4</v>
      </c>
      <c r="L843" s="167">
        <v>57</v>
      </c>
      <c r="M843" s="157" t="s">
        <v>259</v>
      </c>
      <c r="N843" s="157" t="s">
        <v>290</v>
      </c>
      <c r="O843" s="160" t="s">
        <v>1042</v>
      </c>
      <c r="P843" s="161">
        <v>100139.03</v>
      </c>
      <c r="Q843" s="161">
        <v>0</v>
      </c>
      <c r="R843" s="161">
        <v>0</v>
      </c>
      <c r="S843" s="161">
        <v>100139.03</v>
      </c>
      <c r="T843" s="161">
        <v>95.153012162675779</v>
      </c>
      <c r="U843" s="161">
        <v>95.153012162675779</v>
      </c>
      <c r="V843" s="168">
        <v>95.153012162675779</v>
      </c>
      <c r="W843" s="168">
        <f t="shared" si="154"/>
        <v>0</v>
      </c>
      <c r="X843" s="168">
        <f t="shared" si="155"/>
        <v>0</v>
      </c>
      <c r="Y843" s="163">
        <v>0</v>
      </c>
      <c r="Z843" s="163">
        <v>0</v>
      </c>
      <c r="AA843" s="163">
        <v>0</v>
      </c>
      <c r="AB843" s="163">
        <v>0</v>
      </c>
      <c r="AC843" s="163">
        <v>0</v>
      </c>
      <c r="AD843" s="163">
        <v>0</v>
      </c>
      <c r="AE843" s="163">
        <v>0</v>
      </c>
      <c r="AF843" s="169">
        <v>0</v>
      </c>
      <c r="AG843" s="163">
        <v>0</v>
      </c>
      <c r="AH843" s="163">
        <v>0</v>
      </c>
      <c r="AI843" s="163">
        <v>0</v>
      </c>
      <c r="AJ843" s="163">
        <v>0</v>
      </c>
      <c r="AK843" s="163">
        <v>0</v>
      </c>
      <c r="AL843" s="169">
        <v>0</v>
      </c>
      <c r="AM843" s="163">
        <v>0</v>
      </c>
      <c r="AN843" s="163">
        <v>0</v>
      </c>
      <c r="AO843" s="169">
        <v>0</v>
      </c>
      <c r="AP843" s="163">
        <v>0</v>
      </c>
      <c r="AQ843" s="162">
        <v>0</v>
      </c>
      <c r="AR843" s="162">
        <v>0</v>
      </c>
    </row>
    <row r="844" spans="1:77" s="162" customFormat="1" ht="36" customHeight="1" x14ac:dyDescent="0.25">
      <c r="A844" s="162">
        <v>1</v>
      </c>
      <c r="B844" s="165">
        <v>274</v>
      </c>
      <c r="C844" s="155" t="s">
        <v>635</v>
      </c>
      <c r="D844" s="157">
        <v>1977</v>
      </c>
      <c r="E844" s="157"/>
      <c r="F844" s="166" t="s">
        <v>261</v>
      </c>
      <c r="G844" s="157">
        <v>5</v>
      </c>
      <c r="H844" s="157" t="s">
        <v>301</v>
      </c>
      <c r="I844" s="158">
        <v>2827.6</v>
      </c>
      <c r="J844" s="158">
        <v>2827.6</v>
      </c>
      <c r="K844" s="158">
        <v>2827.6</v>
      </c>
      <c r="L844" s="167">
        <v>156</v>
      </c>
      <c r="M844" s="157" t="s">
        <v>259</v>
      </c>
      <c r="N844" s="157" t="s">
        <v>263</v>
      </c>
      <c r="O844" s="160" t="s">
        <v>686</v>
      </c>
      <c r="P844" s="161">
        <v>3276117.4600000004</v>
      </c>
      <c r="Q844" s="161">
        <v>0</v>
      </c>
      <c r="R844" s="161">
        <v>0</v>
      </c>
      <c r="S844" s="161">
        <v>3276117.4600000004</v>
      </c>
      <c r="T844" s="161">
        <v>1158.6212547743671</v>
      </c>
      <c r="U844" s="161">
        <v>2487.9159700099026</v>
      </c>
      <c r="V844" s="168">
        <v>2487.9159700099026</v>
      </c>
      <c r="W844" s="168">
        <f t="shared" si="154"/>
        <v>2487.9159700099026</v>
      </c>
      <c r="X844" s="168">
        <f t="shared" si="155"/>
        <v>1329.2947152355355</v>
      </c>
      <c r="Y844" s="163">
        <v>0</v>
      </c>
      <c r="Z844" s="163">
        <v>0</v>
      </c>
      <c r="AA844" s="163">
        <v>0</v>
      </c>
      <c r="AB844" s="163">
        <v>0</v>
      </c>
      <c r="AC844" s="163">
        <v>0</v>
      </c>
      <c r="AD844" s="163">
        <v>0</v>
      </c>
      <c r="AE844" s="163">
        <v>0</v>
      </c>
      <c r="AF844" s="169">
        <v>0</v>
      </c>
      <c r="AG844" s="163">
        <v>788.92</v>
      </c>
      <c r="AH844" s="169">
        <f t="shared" ref="AH844:AH847" si="157">8917.04*AG844/I844</f>
        <v>2487.9159700099026</v>
      </c>
      <c r="AI844" s="163">
        <v>0</v>
      </c>
      <c r="AJ844" s="163">
        <v>0</v>
      </c>
      <c r="AK844" s="163">
        <v>0</v>
      </c>
      <c r="AL844" s="169">
        <v>0</v>
      </c>
      <c r="AM844" s="163">
        <v>0</v>
      </c>
      <c r="AN844" s="163">
        <v>0</v>
      </c>
      <c r="AO844" s="169">
        <v>0</v>
      </c>
      <c r="AP844" s="163">
        <v>0</v>
      </c>
      <c r="AQ844" s="162">
        <v>0</v>
      </c>
      <c r="AR844" s="162">
        <v>0</v>
      </c>
    </row>
    <row r="845" spans="1:77" s="162" customFormat="1" ht="36" customHeight="1" x14ac:dyDescent="0.25">
      <c r="A845" s="162">
        <v>1</v>
      </c>
      <c r="B845" s="165">
        <v>275</v>
      </c>
      <c r="C845" s="155" t="s">
        <v>653</v>
      </c>
      <c r="D845" s="157">
        <v>1981</v>
      </c>
      <c r="E845" s="157"/>
      <c r="F845" s="166" t="s">
        <v>261</v>
      </c>
      <c r="G845" s="157">
        <v>2</v>
      </c>
      <c r="H845" s="157">
        <v>3</v>
      </c>
      <c r="I845" s="158">
        <v>975</v>
      </c>
      <c r="J845" s="158">
        <v>975</v>
      </c>
      <c r="K845" s="158">
        <v>975</v>
      </c>
      <c r="L845" s="167">
        <v>47</v>
      </c>
      <c r="M845" s="157" t="s">
        <v>259</v>
      </c>
      <c r="N845" s="157" t="s">
        <v>260</v>
      </c>
      <c r="O845" s="160" t="s">
        <v>262</v>
      </c>
      <c r="P845" s="161">
        <v>4306090.1500000004</v>
      </c>
      <c r="Q845" s="161">
        <v>0</v>
      </c>
      <c r="R845" s="161">
        <v>0</v>
      </c>
      <c r="S845" s="161">
        <v>4306090.1500000004</v>
      </c>
      <c r="T845" s="161">
        <v>4416.5027179487188</v>
      </c>
      <c r="U845" s="161">
        <v>7956.7433846153854</v>
      </c>
      <c r="V845" s="168">
        <v>7956.7433846153854</v>
      </c>
      <c r="W845" s="168">
        <f t="shared" si="154"/>
        <v>7956.7433846153854</v>
      </c>
      <c r="X845" s="168">
        <f t="shared" si="155"/>
        <v>3540.2406666666666</v>
      </c>
      <c r="Y845" s="163">
        <v>0</v>
      </c>
      <c r="Z845" s="163">
        <v>0</v>
      </c>
      <c r="AA845" s="163">
        <v>0</v>
      </c>
      <c r="AB845" s="163">
        <v>0</v>
      </c>
      <c r="AC845" s="163">
        <v>0</v>
      </c>
      <c r="AD845" s="163">
        <v>0</v>
      </c>
      <c r="AE845" s="163">
        <v>0</v>
      </c>
      <c r="AF845" s="169">
        <v>0</v>
      </c>
      <c r="AG845" s="163">
        <v>870</v>
      </c>
      <c r="AH845" s="169">
        <f t="shared" si="157"/>
        <v>7956.7433846153854</v>
      </c>
      <c r="AI845" s="163">
        <v>0</v>
      </c>
      <c r="AJ845" s="163">
        <v>0</v>
      </c>
      <c r="AK845" s="163">
        <v>0</v>
      </c>
      <c r="AL845" s="169">
        <v>0</v>
      </c>
      <c r="AM845" s="163">
        <v>0</v>
      </c>
      <c r="AN845" s="163">
        <v>0</v>
      </c>
      <c r="AO845" s="169">
        <v>0</v>
      </c>
      <c r="AP845" s="163">
        <v>0</v>
      </c>
      <c r="AQ845" s="162">
        <v>0</v>
      </c>
      <c r="AR845" s="162">
        <v>0</v>
      </c>
    </row>
    <row r="846" spans="1:77" s="162" customFormat="1" ht="36" customHeight="1" x14ac:dyDescent="0.25">
      <c r="A846" s="162">
        <v>1</v>
      </c>
      <c r="B846" s="165">
        <v>276</v>
      </c>
      <c r="C846" s="155" t="s">
        <v>628</v>
      </c>
      <c r="D846" s="157">
        <v>1963</v>
      </c>
      <c r="E846" s="157"/>
      <c r="F846" s="166" t="s">
        <v>261</v>
      </c>
      <c r="G846" s="157">
        <v>3</v>
      </c>
      <c r="H846" s="157" t="s">
        <v>296</v>
      </c>
      <c r="I846" s="158">
        <v>1703.8</v>
      </c>
      <c r="J846" s="158">
        <v>1339.8</v>
      </c>
      <c r="K846" s="158">
        <v>1339.8</v>
      </c>
      <c r="L846" s="167">
        <v>62</v>
      </c>
      <c r="M846" s="157" t="s">
        <v>259</v>
      </c>
      <c r="N846" s="157" t="s">
        <v>263</v>
      </c>
      <c r="O846" s="160" t="s">
        <v>686</v>
      </c>
      <c r="P846" s="161">
        <v>5118136.7</v>
      </c>
      <c r="Q846" s="161">
        <v>0</v>
      </c>
      <c r="R846" s="161">
        <v>0</v>
      </c>
      <c r="S846" s="161">
        <v>5118136.7</v>
      </c>
      <c r="T846" s="161">
        <v>3003.953926517197</v>
      </c>
      <c r="U846" s="161">
        <v>5319.9736823570847</v>
      </c>
      <c r="V846" s="168">
        <v>5319.9736823570847</v>
      </c>
      <c r="W846" s="168">
        <f t="shared" si="154"/>
        <v>5319.9736823570847</v>
      </c>
      <c r="X846" s="168">
        <f t="shared" si="155"/>
        <v>2316.0197558398877</v>
      </c>
      <c r="Y846" s="163">
        <v>0</v>
      </c>
      <c r="Z846" s="163">
        <v>0</v>
      </c>
      <c r="AA846" s="163">
        <v>0</v>
      </c>
      <c r="AB846" s="163">
        <v>0</v>
      </c>
      <c r="AC846" s="163">
        <v>0</v>
      </c>
      <c r="AD846" s="163">
        <v>0</v>
      </c>
      <c r="AE846" s="163">
        <v>0</v>
      </c>
      <c r="AF846" s="169">
        <v>0</v>
      </c>
      <c r="AG846" s="163">
        <v>1016.5</v>
      </c>
      <c r="AH846" s="169">
        <f t="shared" si="157"/>
        <v>5319.9736823570847</v>
      </c>
      <c r="AI846" s="163">
        <v>0</v>
      </c>
      <c r="AJ846" s="163">
        <v>0</v>
      </c>
      <c r="AK846" s="163">
        <v>0</v>
      </c>
      <c r="AL846" s="169">
        <v>0</v>
      </c>
      <c r="AM846" s="163">
        <v>0</v>
      </c>
      <c r="AN846" s="163">
        <v>0</v>
      </c>
      <c r="AO846" s="169">
        <v>0</v>
      </c>
      <c r="AP846" s="163">
        <v>0</v>
      </c>
      <c r="AQ846" s="162">
        <v>0</v>
      </c>
      <c r="AR846" s="162">
        <v>0</v>
      </c>
    </row>
    <row r="847" spans="1:77" s="162" customFormat="1" ht="36" customHeight="1" x14ac:dyDescent="0.25">
      <c r="A847" s="162">
        <v>1</v>
      </c>
      <c r="B847" s="165">
        <v>277</v>
      </c>
      <c r="C847" s="155" t="s">
        <v>1161</v>
      </c>
      <c r="D847" s="157">
        <v>1957</v>
      </c>
      <c r="E847" s="157"/>
      <c r="F847" s="166" t="s">
        <v>261</v>
      </c>
      <c r="G847" s="157" t="s">
        <v>305</v>
      </c>
      <c r="H847" s="157" t="s">
        <v>305</v>
      </c>
      <c r="I847" s="158">
        <v>988</v>
      </c>
      <c r="J847" s="158">
        <v>627.1</v>
      </c>
      <c r="K847" s="158">
        <v>627.1</v>
      </c>
      <c r="L847" s="167">
        <v>55</v>
      </c>
      <c r="M847" s="157" t="s">
        <v>259</v>
      </c>
      <c r="N847" s="157" t="s">
        <v>263</v>
      </c>
      <c r="O847" s="160" t="s">
        <v>1032</v>
      </c>
      <c r="P847" s="161">
        <v>2630502.91</v>
      </c>
      <c r="Q847" s="161">
        <v>0</v>
      </c>
      <c r="R847" s="161">
        <v>0</v>
      </c>
      <c r="S847" s="161">
        <v>2630502.91</v>
      </c>
      <c r="T847" s="161">
        <v>2662.4523380566802</v>
      </c>
      <c r="U847" s="161">
        <v>6668.8267773279358</v>
      </c>
      <c r="V847" s="168">
        <v>6668.8267773279358</v>
      </c>
      <c r="W847" s="168">
        <f t="shared" si="154"/>
        <v>6668.8267773279358</v>
      </c>
      <c r="X847" s="168">
        <f t="shared" si="155"/>
        <v>4006.3744392712556</v>
      </c>
      <c r="Y847" s="163">
        <v>0</v>
      </c>
      <c r="Z847" s="163">
        <v>0</v>
      </c>
      <c r="AA847" s="163">
        <v>0</v>
      </c>
      <c r="AB847" s="163">
        <v>0</v>
      </c>
      <c r="AC847" s="163">
        <v>0</v>
      </c>
      <c r="AD847" s="163">
        <v>0</v>
      </c>
      <c r="AE847" s="163">
        <v>0</v>
      </c>
      <c r="AF847" s="169">
        <v>0</v>
      </c>
      <c r="AG847" s="163">
        <v>738.9</v>
      </c>
      <c r="AH847" s="169">
        <f t="shared" si="157"/>
        <v>6668.8267773279358</v>
      </c>
      <c r="AI847" s="163">
        <v>0</v>
      </c>
      <c r="AJ847" s="163">
        <v>0</v>
      </c>
      <c r="AK847" s="163">
        <v>0</v>
      </c>
      <c r="AL847" s="169">
        <v>0</v>
      </c>
      <c r="AM847" s="163">
        <v>0</v>
      </c>
      <c r="AN847" s="163">
        <v>0</v>
      </c>
      <c r="AO847" s="169">
        <v>0</v>
      </c>
      <c r="AP847" s="163">
        <v>0</v>
      </c>
      <c r="AQ847" s="162">
        <v>0</v>
      </c>
      <c r="AR847" s="162">
        <v>0</v>
      </c>
    </row>
    <row r="848" spans="1:77" s="162" customFormat="1" ht="36" customHeight="1" x14ac:dyDescent="0.25">
      <c r="A848" s="162">
        <v>1</v>
      </c>
      <c r="B848" s="165">
        <v>278</v>
      </c>
      <c r="C848" s="155" t="s">
        <v>1873</v>
      </c>
      <c r="D848" s="157">
        <v>1947</v>
      </c>
      <c r="E848" s="157"/>
      <c r="F848" s="166" t="s">
        <v>261</v>
      </c>
      <c r="G848" s="157">
        <v>2</v>
      </c>
      <c r="H848" s="157" t="s">
        <v>297</v>
      </c>
      <c r="I848" s="158">
        <v>511.5</v>
      </c>
      <c r="J848" s="158">
        <v>511.5</v>
      </c>
      <c r="K848" s="158">
        <v>511.5</v>
      </c>
      <c r="L848" s="167">
        <v>31</v>
      </c>
      <c r="M848" s="157" t="s">
        <v>259</v>
      </c>
      <c r="N848" s="157" t="s">
        <v>260</v>
      </c>
      <c r="O848" s="160" t="s">
        <v>262</v>
      </c>
      <c r="P848" s="161">
        <v>81858.100000000006</v>
      </c>
      <c r="Q848" s="161">
        <v>0</v>
      </c>
      <c r="R848" s="161">
        <v>0</v>
      </c>
      <c r="S848" s="161">
        <v>81858.100000000006</v>
      </c>
      <c r="T848" s="161">
        <v>160.03538611925711</v>
      </c>
      <c r="U848" s="176">
        <v>160.03538611925711</v>
      </c>
      <c r="V848" s="168">
        <v>160.03538611925711</v>
      </c>
      <c r="W848" s="168">
        <f t="shared" si="154"/>
        <v>0</v>
      </c>
      <c r="X848" s="168">
        <f t="shared" si="155"/>
        <v>0</v>
      </c>
      <c r="Y848" s="163">
        <v>0</v>
      </c>
      <c r="Z848" s="163">
        <v>0</v>
      </c>
      <c r="AA848" s="163">
        <v>0</v>
      </c>
      <c r="AB848" s="163">
        <v>0</v>
      </c>
      <c r="AC848" s="163">
        <v>0</v>
      </c>
      <c r="AD848" s="163">
        <v>0</v>
      </c>
      <c r="AE848" s="163">
        <v>0</v>
      </c>
      <c r="AF848" s="169">
        <v>0</v>
      </c>
      <c r="AG848" s="163">
        <v>0</v>
      </c>
      <c r="AH848" s="163">
        <v>0</v>
      </c>
      <c r="AI848" s="163">
        <v>0</v>
      </c>
      <c r="AJ848" s="163">
        <v>0</v>
      </c>
      <c r="AK848" s="163">
        <v>0</v>
      </c>
      <c r="AL848" s="169">
        <v>0</v>
      </c>
      <c r="AM848" s="163">
        <v>0</v>
      </c>
      <c r="AN848" s="163">
        <v>0</v>
      </c>
      <c r="AO848" s="169">
        <v>0</v>
      </c>
      <c r="AP848" s="163">
        <v>0</v>
      </c>
      <c r="AQ848" s="162">
        <v>0</v>
      </c>
      <c r="AR848" s="162">
        <v>0</v>
      </c>
    </row>
    <row r="849" spans="1:77" s="162" customFormat="1" ht="36" customHeight="1" x14ac:dyDescent="0.25">
      <c r="A849" s="162">
        <v>1</v>
      </c>
      <c r="B849" s="165">
        <v>279</v>
      </c>
      <c r="C849" s="155" t="s">
        <v>625</v>
      </c>
      <c r="D849" s="157">
        <v>1983</v>
      </c>
      <c r="E849" s="157"/>
      <c r="F849" s="166" t="s">
        <v>311</v>
      </c>
      <c r="G849" s="157">
        <v>9</v>
      </c>
      <c r="H849" s="157" t="s">
        <v>296</v>
      </c>
      <c r="I849" s="161">
        <v>3834</v>
      </c>
      <c r="J849" s="161">
        <v>3834</v>
      </c>
      <c r="K849" s="161">
        <v>3802</v>
      </c>
      <c r="L849" s="167">
        <v>141</v>
      </c>
      <c r="M849" s="157" t="s">
        <v>259</v>
      </c>
      <c r="N849" s="157" t="s">
        <v>334</v>
      </c>
      <c r="O849" s="160" t="s">
        <v>2355</v>
      </c>
      <c r="P849" s="161">
        <v>4100553.42</v>
      </c>
      <c r="Q849" s="161">
        <v>0</v>
      </c>
      <c r="R849" s="161">
        <v>0</v>
      </c>
      <c r="S849" s="161">
        <v>4100553.42</v>
      </c>
      <c r="T849" s="161">
        <v>1069.5235837245696</v>
      </c>
      <c r="U849" s="161">
        <v>1282.1074595722482</v>
      </c>
      <c r="V849" s="168">
        <v>1282.1074595722482</v>
      </c>
      <c r="W849" s="168">
        <f t="shared" si="154"/>
        <v>1282.1074595722482</v>
      </c>
      <c r="X849" s="168">
        <f t="shared" si="155"/>
        <v>212.58387584767866</v>
      </c>
      <c r="Y849" s="163">
        <v>0</v>
      </c>
      <c r="Z849" s="163">
        <v>0</v>
      </c>
      <c r="AA849" s="163">
        <v>0</v>
      </c>
      <c r="AB849" s="163">
        <v>0</v>
      </c>
      <c r="AC849" s="163">
        <v>0</v>
      </c>
      <c r="AD849" s="163">
        <v>0</v>
      </c>
      <c r="AE849" s="163">
        <v>2</v>
      </c>
      <c r="AF849" s="169">
        <f>2457800*AE849/I849</f>
        <v>1282.1074595722482</v>
      </c>
      <c r="AG849" s="163">
        <v>0</v>
      </c>
      <c r="AH849" s="163">
        <v>0</v>
      </c>
      <c r="AI849" s="163">
        <v>0</v>
      </c>
      <c r="AJ849" s="163">
        <v>0</v>
      </c>
      <c r="AK849" s="163">
        <v>0</v>
      </c>
      <c r="AL849" s="169">
        <v>0</v>
      </c>
      <c r="AM849" s="163">
        <v>0</v>
      </c>
      <c r="AN849" s="163">
        <v>0</v>
      </c>
      <c r="AO849" s="169">
        <v>0</v>
      </c>
      <c r="AP849" s="163">
        <v>0</v>
      </c>
      <c r="AQ849" s="162">
        <v>0</v>
      </c>
      <c r="AR849" s="162">
        <v>0</v>
      </c>
    </row>
    <row r="850" spans="1:77" s="95" customFormat="1" ht="36" customHeight="1" x14ac:dyDescent="0.25">
      <c r="A850" s="162">
        <v>1</v>
      </c>
      <c r="B850" s="165">
        <v>280</v>
      </c>
      <c r="C850" s="186" t="s">
        <v>630</v>
      </c>
      <c r="D850" s="157">
        <v>1981</v>
      </c>
      <c r="E850" s="157"/>
      <c r="F850" s="187" t="s">
        <v>261</v>
      </c>
      <c r="G850" s="157">
        <v>5</v>
      </c>
      <c r="H850" s="157" t="s">
        <v>301</v>
      </c>
      <c r="I850" s="158">
        <v>2798</v>
      </c>
      <c r="J850" s="158">
        <v>2798</v>
      </c>
      <c r="K850" s="158">
        <v>1700.7</v>
      </c>
      <c r="L850" s="188">
        <v>156</v>
      </c>
      <c r="M850" s="157" t="s">
        <v>259</v>
      </c>
      <c r="N850" s="157" t="s">
        <v>263</v>
      </c>
      <c r="O850" s="157" t="s">
        <v>686</v>
      </c>
      <c r="P850" s="158">
        <v>126963.15</v>
      </c>
      <c r="Q850" s="158">
        <v>0</v>
      </c>
      <c r="R850" s="158">
        <v>0</v>
      </c>
      <c r="S850" s="158">
        <v>126963.15</v>
      </c>
      <c r="T850" s="161">
        <v>45.376393852751967</v>
      </c>
      <c r="U850" s="161">
        <v>45.376393852751967</v>
      </c>
      <c r="V850" s="168">
        <v>45.376393852751967</v>
      </c>
      <c r="W850" s="168">
        <f t="shared" si="154"/>
        <v>0</v>
      </c>
      <c r="X850" s="168">
        <f t="shared" si="155"/>
        <v>0</v>
      </c>
      <c r="Y850" s="163">
        <v>0</v>
      </c>
      <c r="Z850" s="163">
        <v>0</v>
      </c>
      <c r="AA850" s="189">
        <v>0</v>
      </c>
      <c r="AB850" s="189">
        <v>0</v>
      </c>
      <c r="AC850" s="189">
        <v>0</v>
      </c>
      <c r="AD850" s="189">
        <v>0</v>
      </c>
      <c r="AE850" s="189">
        <v>0</v>
      </c>
      <c r="AF850" s="169">
        <v>0</v>
      </c>
      <c r="AG850" s="189">
        <v>0</v>
      </c>
      <c r="AH850" s="189">
        <v>0</v>
      </c>
      <c r="AI850" s="189">
        <v>0</v>
      </c>
      <c r="AJ850" s="189">
        <v>0</v>
      </c>
      <c r="AK850" s="189">
        <v>0</v>
      </c>
      <c r="AL850" s="190">
        <v>0</v>
      </c>
      <c r="AM850" s="189">
        <v>0</v>
      </c>
      <c r="AN850" s="189">
        <v>0</v>
      </c>
      <c r="AO850" s="190">
        <v>0</v>
      </c>
      <c r="AP850" s="189">
        <v>0</v>
      </c>
      <c r="AQ850" s="95">
        <v>0</v>
      </c>
      <c r="AR850" s="95">
        <v>0</v>
      </c>
      <c r="BC850" s="191"/>
      <c r="BD850" s="191"/>
      <c r="BE850" s="191"/>
      <c r="BY850" s="192"/>
    </row>
    <row r="851" spans="1:77" s="95" customFormat="1" ht="36" customHeight="1" x14ac:dyDescent="0.25">
      <c r="A851" s="162">
        <v>1</v>
      </c>
      <c r="B851" s="165">
        <v>281</v>
      </c>
      <c r="C851" s="186" t="s">
        <v>2361</v>
      </c>
      <c r="D851" s="157">
        <v>1972</v>
      </c>
      <c r="E851" s="157"/>
      <c r="F851" s="187" t="s">
        <v>1524</v>
      </c>
      <c r="G851" s="157">
        <v>5</v>
      </c>
      <c r="H851" s="157">
        <v>4</v>
      </c>
      <c r="I851" s="158">
        <v>3712</v>
      </c>
      <c r="J851" s="158">
        <v>3452.5</v>
      </c>
      <c r="K851" s="158">
        <v>3452.5</v>
      </c>
      <c r="L851" s="188">
        <v>182</v>
      </c>
      <c r="M851" s="157" t="s">
        <v>259</v>
      </c>
      <c r="N851" s="157" t="s">
        <v>263</v>
      </c>
      <c r="O851" s="157" t="s">
        <v>1045</v>
      </c>
      <c r="P851" s="158">
        <v>130807.19</v>
      </c>
      <c r="Q851" s="158">
        <v>0</v>
      </c>
      <c r="R851" s="158">
        <v>0</v>
      </c>
      <c r="S851" s="158">
        <v>130807.19</v>
      </c>
      <c r="T851" s="161">
        <v>35.23900592672414</v>
      </c>
      <c r="U851" s="176">
        <v>35.23900592672414</v>
      </c>
      <c r="V851" s="168">
        <v>35.23900592672414</v>
      </c>
      <c r="W851" s="168">
        <f t="shared" si="154"/>
        <v>0</v>
      </c>
      <c r="X851" s="168">
        <f t="shared" si="155"/>
        <v>0</v>
      </c>
      <c r="Y851" s="163">
        <v>0</v>
      </c>
      <c r="Z851" s="163">
        <v>0</v>
      </c>
      <c r="AA851" s="189">
        <v>0</v>
      </c>
      <c r="AB851" s="189">
        <v>0</v>
      </c>
      <c r="AC851" s="189">
        <v>0</v>
      </c>
      <c r="AD851" s="189">
        <v>0</v>
      </c>
      <c r="AE851" s="189">
        <v>0</v>
      </c>
      <c r="AF851" s="169">
        <v>0</v>
      </c>
      <c r="AG851" s="189">
        <v>0</v>
      </c>
      <c r="AH851" s="189">
        <v>0</v>
      </c>
      <c r="AI851" s="189">
        <v>0</v>
      </c>
      <c r="AJ851" s="189">
        <v>0</v>
      </c>
      <c r="AK851" s="189">
        <v>0</v>
      </c>
      <c r="AL851" s="190">
        <v>0</v>
      </c>
      <c r="AM851" s="189">
        <v>0</v>
      </c>
      <c r="AN851" s="189">
        <v>0</v>
      </c>
      <c r="AO851" s="190">
        <v>0</v>
      </c>
      <c r="AP851" s="189">
        <v>0</v>
      </c>
      <c r="AQ851" s="95">
        <v>0</v>
      </c>
      <c r="AR851" s="95">
        <v>0</v>
      </c>
      <c r="BC851" s="191"/>
      <c r="BD851" s="191"/>
      <c r="BE851" s="191"/>
      <c r="BY851" s="192"/>
    </row>
    <row r="852" spans="1:77" s="162" customFormat="1" ht="36" customHeight="1" x14ac:dyDescent="0.25">
      <c r="B852" s="155" t="s">
        <v>789</v>
      </c>
      <c r="C852" s="170"/>
      <c r="D852" s="157" t="s">
        <v>855</v>
      </c>
      <c r="E852" s="157" t="s">
        <v>855</v>
      </c>
      <c r="F852" s="157" t="s">
        <v>855</v>
      </c>
      <c r="G852" s="157" t="s">
        <v>855</v>
      </c>
      <c r="H852" s="157" t="s">
        <v>855</v>
      </c>
      <c r="I852" s="158">
        <v>10319.11</v>
      </c>
      <c r="J852" s="158">
        <v>9746.81</v>
      </c>
      <c r="K852" s="158">
        <v>7306.8099999999995</v>
      </c>
      <c r="L852" s="159">
        <v>712</v>
      </c>
      <c r="M852" s="157" t="s">
        <v>855</v>
      </c>
      <c r="N852" s="157" t="s">
        <v>855</v>
      </c>
      <c r="O852" s="160" t="s">
        <v>855</v>
      </c>
      <c r="P852" s="158">
        <v>19474666.420000002</v>
      </c>
      <c r="Q852" s="158">
        <v>0</v>
      </c>
      <c r="R852" s="158">
        <v>0</v>
      </c>
      <c r="S852" s="158">
        <v>19474666.420000002</v>
      </c>
      <c r="T852" s="161">
        <v>1887.242835864721</v>
      </c>
      <c r="U852" s="161">
        <v>8385.320207407407</v>
      </c>
      <c r="W852" s="175"/>
      <c r="Y852" s="163">
        <v>297009.18</v>
      </c>
      <c r="Z852" s="163">
        <v>0</v>
      </c>
      <c r="AA852" s="163">
        <v>0</v>
      </c>
      <c r="AB852" s="163">
        <v>398267.64</v>
      </c>
      <c r="AC852" s="163">
        <v>0</v>
      </c>
      <c r="AD852" s="163">
        <v>0</v>
      </c>
      <c r="AE852" s="163">
        <v>0</v>
      </c>
      <c r="AF852" s="163">
        <v>0</v>
      </c>
      <c r="AG852" s="163">
        <v>2459.36</v>
      </c>
      <c r="AH852" s="163">
        <v>11744460.039999999</v>
      </c>
      <c r="AI852" s="163">
        <v>0</v>
      </c>
      <c r="AJ852" s="163">
        <v>0</v>
      </c>
      <c r="AK852" s="163">
        <v>0</v>
      </c>
      <c r="AL852" s="163">
        <v>0</v>
      </c>
      <c r="AM852" s="163">
        <v>84.3</v>
      </c>
      <c r="AN852" s="163">
        <v>1861520.48</v>
      </c>
      <c r="AO852" s="163">
        <v>4694646</v>
      </c>
      <c r="AP852" s="163">
        <v>0</v>
      </c>
      <c r="AQ852" s="162">
        <v>0</v>
      </c>
      <c r="AR852" s="162">
        <v>0</v>
      </c>
    </row>
    <row r="853" spans="1:77" s="162" customFormat="1" ht="36" customHeight="1" x14ac:dyDescent="0.25">
      <c r="A853" s="162">
        <v>1</v>
      </c>
      <c r="B853" s="165">
        <v>282</v>
      </c>
      <c r="C853" s="155" t="s">
        <v>229</v>
      </c>
      <c r="D853" s="157">
        <v>1973</v>
      </c>
      <c r="E853" s="157"/>
      <c r="F853" s="166" t="s">
        <v>261</v>
      </c>
      <c r="G853" s="157">
        <v>5</v>
      </c>
      <c r="H853" s="157" t="s">
        <v>363</v>
      </c>
      <c r="I853" s="158">
        <v>4741.1099999999997</v>
      </c>
      <c r="J853" s="158">
        <v>4403.51</v>
      </c>
      <c r="K853" s="158">
        <v>4403.51</v>
      </c>
      <c r="L853" s="167">
        <v>260</v>
      </c>
      <c r="M853" s="157" t="s">
        <v>259</v>
      </c>
      <c r="N853" s="157" t="s">
        <v>263</v>
      </c>
      <c r="O853" s="160" t="s">
        <v>327</v>
      </c>
      <c r="P853" s="161">
        <v>7716315.5500000007</v>
      </c>
      <c r="Q853" s="161">
        <v>0</v>
      </c>
      <c r="R853" s="161">
        <v>0</v>
      </c>
      <c r="S853" s="161">
        <v>7716315.5500000007</v>
      </c>
      <c r="T853" s="161">
        <v>1627.5335417233521</v>
      </c>
      <c r="U853" s="161">
        <v>2699.2745300573079</v>
      </c>
      <c r="V853" s="168">
        <v>2699.2745300573079</v>
      </c>
      <c r="W853" s="168">
        <f t="shared" ref="W853:W858" si="158">Y853+Z853+AA853+AB853+AC853+AF853+AH853+AJ853+AL853+AN853+AO853+AP853+AQ853+AR853</f>
        <v>2699.2745300573079</v>
      </c>
      <c r="X853" s="168">
        <f t="shared" ref="X853:X858" si="159">U853-T853</f>
        <v>1071.7409883339558</v>
      </c>
      <c r="Y853" s="163">
        <v>0</v>
      </c>
      <c r="Z853" s="163">
        <v>0</v>
      </c>
      <c r="AA853" s="163">
        <v>0</v>
      </c>
      <c r="AB853" s="163">
        <v>0</v>
      </c>
      <c r="AC853" s="163">
        <v>0</v>
      </c>
      <c r="AD853" s="163">
        <v>0</v>
      </c>
      <c r="AE853" s="163">
        <v>0</v>
      </c>
      <c r="AF853" s="169">
        <v>0</v>
      </c>
      <c r="AG853" s="163">
        <v>1435.18</v>
      </c>
      <c r="AH853" s="169">
        <f>8917.04*AG853/I853</f>
        <v>2699.2745300573079</v>
      </c>
      <c r="AI853" s="163">
        <v>0</v>
      </c>
      <c r="AJ853" s="163">
        <v>0</v>
      </c>
      <c r="AK853" s="163">
        <v>0</v>
      </c>
      <c r="AL853" s="169">
        <v>0</v>
      </c>
      <c r="AM853" s="163">
        <v>0</v>
      </c>
      <c r="AN853" s="163">
        <v>0</v>
      </c>
      <c r="AO853" s="169">
        <v>0</v>
      </c>
      <c r="AP853" s="163">
        <v>0</v>
      </c>
      <c r="AQ853" s="162">
        <v>0</v>
      </c>
      <c r="AR853" s="162">
        <v>0</v>
      </c>
    </row>
    <row r="854" spans="1:77" s="162" customFormat="1" ht="36" customHeight="1" x14ac:dyDescent="0.25">
      <c r="A854" s="162">
        <v>1</v>
      </c>
      <c r="B854" s="165">
        <v>283</v>
      </c>
      <c r="C854" s="155" t="s">
        <v>234</v>
      </c>
      <c r="D854" s="157">
        <v>1989</v>
      </c>
      <c r="E854" s="157"/>
      <c r="F854" s="166" t="s">
        <v>261</v>
      </c>
      <c r="G854" s="157">
        <v>2</v>
      </c>
      <c r="H854" s="157" t="s">
        <v>305</v>
      </c>
      <c r="I854" s="158">
        <v>946.8</v>
      </c>
      <c r="J854" s="158">
        <v>859.3</v>
      </c>
      <c r="K854" s="158">
        <v>816</v>
      </c>
      <c r="L854" s="167">
        <v>40</v>
      </c>
      <c r="M854" s="157" t="s">
        <v>259</v>
      </c>
      <c r="N854" s="157" t="s">
        <v>263</v>
      </c>
      <c r="O854" s="160" t="s">
        <v>326</v>
      </c>
      <c r="P854" s="161">
        <v>4844326.3099999996</v>
      </c>
      <c r="Q854" s="161">
        <v>0</v>
      </c>
      <c r="R854" s="161">
        <v>0</v>
      </c>
      <c r="S854" s="161">
        <v>4844326.3099999996</v>
      </c>
      <c r="T854" s="161">
        <v>5116.5254647232787</v>
      </c>
      <c r="U854" s="161">
        <v>5229.2012779890156</v>
      </c>
      <c r="V854" s="168">
        <f>W854</f>
        <v>5229.2012779890156</v>
      </c>
      <c r="W854" s="168">
        <f t="shared" si="158"/>
        <v>5229.2012779890156</v>
      </c>
      <c r="X854" s="168">
        <f t="shared" si="159"/>
        <v>112.67581326573691</v>
      </c>
      <c r="Y854" s="163">
        <v>0</v>
      </c>
      <c r="Z854" s="163">
        <v>0</v>
      </c>
      <c r="AA854" s="163">
        <v>0</v>
      </c>
      <c r="AB854" s="163">
        <v>0</v>
      </c>
      <c r="AC854" s="163">
        <v>0</v>
      </c>
      <c r="AD854" s="163">
        <v>0</v>
      </c>
      <c r="AE854" s="163">
        <v>0</v>
      </c>
      <c r="AF854" s="169">
        <v>0</v>
      </c>
      <c r="AG854" s="163">
        <v>0</v>
      </c>
      <c r="AH854" s="163">
        <v>0</v>
      </c>
      <c r="AI854" s="163">
        <v>0</v>
      </c>
      <c r="AJ854" s="163">
        <v>0</v>
      </c>
      <c r="AK854" s="163">
        <v>0</v>
      </c>
      <c r="AL854" s="169">
        <v>0</v>
      </c>
      <c r="AM854" s="163">
        <v>0</v>
      </c>
      <c r="AN854" s="163">
        <v>0</v>
      </c>
      <c r="AO854" s="169">
        <v>5229.2012779890156</v>
      </c>
      <c r="AP854" s="163">
        <v>0</v>
      </c>
      <c r="AQ854" s="162">
        <v>0</v>
      </c>
      <c r="AR854" s="162">
        <v>0</v>
      </c>
    </row>
    <row r="855" spans="1:77" s="162" customFormat="1" ht="36" customHeight="1" x14ac:dyDescent="0.25">
      <c r="A855" s="162">
        <v>1</v>
      </c>
      <c r="B855" s="165">
        <v>284</v>
      </c>
      <c r="C855" s="155" t="s">
        <v>1555</v>
      </c>
      <c r="D855" s="157">
        <v>1940</v>
      </c>
      <c r="E855" s="157"/>
      <c r="F855" s="166" t="s">
        <v>323</v>
      </c>
      <c r="G855" s="157">
        <v>2</v>
      </c>
      <c r="H855" s="157" t="s">
        <v>297</v>
      </c>
      <c r="I855" s="158">
        <v>324</v>
      </c>
      <c r="J855" s="158">
        <v>303.10000000000002</v>
      </c>
      <c r="K855" s="158">
        <v>250.5</v>
      </c>
      <c r="L855" s="167">
        <v>15</v>
      </c>
      <c r="M855" s="157" t="s">
        <v>259</v>
      </c>
      <c r="N855" s="157" t="s">
        <v>263</v>
      </c>
      <c r="O855" s="160" t="s">
        <v>326</v>
      </c>
      <c r="P855" s="161">
        <v>1255062.24</v>
      </c>
      <c r="Q855" s="161">
        <v>0</v>
      </c>
      <c r="R855" s="161">
        <v>0</v>
      </c>
      <c r="S855" s="161">
        <v>1255062.24</v>
      </c>
      <c r="T855" s="161">
        <v>3873.6488888888889</v>
      </c>
      <c r="U855" s="161">
        <v>8385.320207407407</v>
      </c>
      <c r="V855" s="168">
        <v>8385.320207407407</v>
      </c>
      <c r="W855" s="168">
        <f t="shared" si="158"/>
        <v>8385.320207407407</v>
      </c>
      <c r="X855" s="168">
        <f t="shared" si="159"/>
        <v>4511.6713185185181</v>
      </c>
      <c r="Y855" s="163">
        <v>0</v>
      </c>
      <c r="Z855" s="163">
        <v>0</v>
      </c>
      <c r="AA855" s="163">
        <v>0</v>
      </c>
      <c r="AB855" s="163">
        <v>0</v>
      </c>
      <c r="AC855" s="163">
        <v>0</v>
      </c>
      <c r="AD855" s="163">
        <v>0</v>
      </c>
      <c r="AE855" s="163">
        <v>0</v>
      </c>
      <c r="AF855" s="169">
        <v>0</v>
      </c>
      <c r="AG855" s="163">
        <v>304.68</v>
      </c>
      <c r="AH855" s="169">
        <f t="shared" ref="AH855:AH856" si="160">8917.04*AG855/I855</f>
        <v>8385.320207407407</v>
      </c>
      <c r="AI855" s="163">
        <v>0</v>
      </c>
      <c r="AJ855" s="163">
        <v>0</v>
      </c>
      <c r="AK855" s="163">
        <v>0</v>
      </c>
      <c r="AL855" s="169">
        <v>0</v>
      </c>
      <c r="AM855" s="163">
        <v>0</v>
      </c>
      <c r="AN855" s="163">
        <v>0</v>
      </c>
      <c r="AO855" s="169">
        <v>0</v>
      </c>
      <c r="AP855" s="163">
        <v>0</v>
      </c>
      <c r="AQ855" s="162">
        <v>0</v>
      </c>
      <c r="AR855" s="162">
        <v>0</v>
      </c>
    </row>
    <row r="856" spans="1:77" s="162" customFormat="1" ht="36" customHeight="1" x14ac:dyDescent="0.25">
      <c r="A856" s="162">
        <v>1</v>
      </c>
      <c r="B856" s="165">
        <v>285</v>
      </c>
      <c r="C856" s="155" t="s">
        <v>1167</v>
      </c>
      <c r="D856" s="157">
        <v>1955</v>
      </c>
      <c r="E856" s="157"/>
      <c r="F856" s="166" t="s">
        <v>1265</v>
      </c>
      <c r="G856" s="157">
        <v>2</v>
      </c>
      <c r="H856" s="157" t="s">
        <v>296</v>
      </c>
      <c r="I856" s="158">
        <v>805.7</v>
      </c>
      <c r="J856" s="158">
        <v>731</v>
      </c>
      <c r="K856" s="158">
        <v>705.2</v>
      </c>
      <c r="L856" s="167">
        <v>37</v>
      </c>
      <c r="M856" s="157" t="s">
        <v>259</v>
      </c>
      <c r="N856" s="157" t="s">
        <v>263</v>
      </c>
      <c r="O856" s="160" t="s">
        <v>326</v>
      </c>
      <c r="P856" s="161">
        <v>3076469.21</v>
      </c>
      <c r="Q856" s="161">
        <v>0</v>
      </c>
      <c r="R856" s="161">
        <v>0</v>
      </c>
      <c r="S856" s="161">
        <v>3076469.21</v>
      </c>
      <c r="T856" s="161">
        <v>3818.3805510736001</v>
      </c>
      <c r="U856" s="161">
        <v>7963.026287700136</v>
      </c>
      <c r="V856" s="168">
        <v>7963.026287700136</v>
      </c>
      <c r="W856" s="168">
        <f t="shared" si="158"/>
        <v>7963.026287700136</v>
      </c>
      <c r="X856" s="168">
        <f t="shared" si="159"/>
        <v>4144.6457366265358</v>
      </c>
      <c r="Y856" s="163">
        <v>0</v>
      </c>
      <c r="Z856" s="163">
        <v>0</v>
      </c>
      <c r="AA856" s="163">
        <v>0</v>
      </c>
      <c r="AB856" s="163">
        <v>0</v>
      </c>
      <c r="AC856" s="163">
        <v>0</v>
      </c>
      <c r="AD856" s="163">
        <v>0</v>
      </c>
      <c r="AE856" s="163">
        <v>0</v>
      </c>
      <c r="AF856" s="169">
        <v>0</v>
      </c>
      <c r="AG856" s="163">
        <v>719.5</v>
      </c>
      <c r="AH856" s="169">
        <f t="shared" si="160"/>
        <v>7963.026287700136</v>
      </c>
      <c r="AI856" s="163">
        <v>0</v>
      </c>
      <c r="AJ856" s="163">
        <v>0</v>
      </c>
      <c r="AK856" s="163">
        <v>0</v>
      </c>
      <c r="AL856" s="169">
        <v>0</v>
      </c>
      <c r="AM856" s="163">
        <v>0</v>
      </c>
      <c r="AN856" s="163">
        <v>0</v>
      </c>
      <c r="AO856" s="169">
        <v>0</v>
      </c>
      <c r="AP856" s="163">
        <v>0</v>
      </c>
      <c r="AQ856" s="162">
        <v>0</v>
      </c>
      <c r="AR856" s="162">
        <v>0</v>
      </c>
    </row>
    <row r="857" spans="1:77" s="162" customFormat="1" ht="36" customHeight="1" x14ac:dyDescent="0.25">
      <c r="A857" s="162">
        <v>1</v>
      </c>
      <c r="B857" s="165">
        <v>286</v>
      </c>
      <c r="C857" s="155" t="s">
        <v>1165</v>
      </c>
      <c r="D857" s="157">
        <v>1977</v>
      </c>
      <c r="E857" s="157"/>
      <c r="F857" s="166" t="s">
        <v>261</v>
      </c>
      <c r="G857" s="157">
        <v>5</v>
      </c>
      <c r="H857" s="157" t="s">
        <v>297</v>
      </c>
      <c r="I857" s="158">
        <v>3019</v>
      </c>
      <c r="J857" s="158">
        <v>3019</v>
      </c>
      <c r="K857" s="158">
        <v>764.2</v>
      </c>
      <c r="L857" s="167">
        <v>333</v>
      </c>
      <c r="M857" s="157" t="s">
        <v>259</v>
      </c>
      <c r="N857" s="157" t="s">
        <v>263</v>
      </c>
      <c r="O857" s="160" t="s">
        <v>1264</v>
      </c>
      <c r="P857" s="161">
        <v>702264.35000000009</v>
      </c>
      <c r="Q857" s="161">
        <v>0</v>
      </c>
      <c r="R857" s="161">
        <v>0</v>
      </c>
      <c r="S857" s="161">
        <v>702264.35000000009</v>
      </c>
      <c r="T857" s="161">
        <v>232.6148890361047</v>
      </c>
      <c r="U857" s="161">
        <v>449.59999999999997</v>
      </c>
      <c r="V857" s="168">
        <v>298.07</v>
      </c>
      <c r="W857" s="168">
        <f t="shared" si="158"/>
        <v>298.07</v>
      </c>
      <c r="X857" s="168">
        <f t="shared" si="159"/>
        <v>216.98511096389527</v>
      </c>
      <c r="Y857" s="163">
        <v>113.09</v>
      </c>
      <c r="Z857" s="163">
        <v>0</v>
      </c>
      <c r="AA857" s="163">
        <v>0</v>
      </c>
      <c r="AB857" s="163">
        <v>184.98</v>
      </c>
      <c r="AC857" s="163">
        <v>0</v>
      </c>
      <c r="AD857" s="163">
        <v>0</v>
      </c>
      <c r="AE857" s="163">
        <v>0</v>
      </c>
      <c r="AF857" s="169">
        <v>0</v>
      </c>
      <c r="AG857" s="163">
        <v>0</v>
      </c>
      <c r="AH857" s="163">
        <v>0</v>
      </c>
      <c r="AI857" s="163">
        <v>0</v>
      </c>
      <c r="AJ857" s="163">
        <v>0</v>
      </c>
      <c r="AK857" s="163">
        <v>0</v>
      </c>
      <c r="AL857" s="169">
        <v>0</v>
      </c>
      <c r="AM857" s="163">
        <v>0</v>
      </c>
      <c r="AN857" s="163">
        <v>0</v>
      </c>
      <c r="AO857" s="169">
        <v>0</v>
      </c>
      <c r="AP857" s="163">
        <v>0</v>
      </c>
      <c r="AQ857" s="162">
        <v>0</v>
      </c>
      <c r="AR857" s="162">
        <v>0</v>
      </c>
    </row>
    <row r="858" spans="1:77" s="162" customFormat="1" ht="36" customHeight="1" x14ac:dyDescent="0.25">
      <c r="A858" s="162">
        <v>1</v>
      </c>
      <c r="B858" s="165">
        <v>287</v>
      </c>
      <c r="C858" s="155" t="s">
        <v>1168</v>
      </c>
      <c r="D858" s="157">
        <v>1958</v>
      </c>
      <c r="E858" s="157"/>
      <c r="F858" s="166" t="s">
        <v>261</v>
      </c>
      <c r="G858" s="157">
        <v>2</v>
      </c>
      <c r="H858" s="157" t="s">
        <v>296</v>
      </c>
      <c r="I858" s="158">
        <v>482.5</v>
      </c>
      <c r="J858" s="158">
        <v>430.9</v>
      </c>
      <c r="K858" s="158">
        <v>367.4</v>
      </c>
      <c r="L858" s="167">
        <v>27</v>
      </c>
      <c r="M858" s="157" t="s">
        <v>259</v>
      </c>
      <c r="N858" s="157" t="s">
        <v>263</v>
      </c>
      <c r="O858" s="160" t="s">
        <v>326</v>
      </c>
      <c r="P858" s="161">
        <v>1880228.76</v>
      </c>
      <c r="Q858" s="161">
        <v>0</v>
      </c>
      <c r="R858" s="161">
        <v>0</v>
      </c>
      <c r="S858" s="161">
        <v>1880228.76</v>
      </c>
      <c r="T858" s="161">
        <v>3896.8471709844562</v>
      </c>
      <c r="U858" s="161">
        <v>5900.6680414507764</v>
      </c>
      <c r="V858" s="168">
        <v>5900.6680414507764</v>
      </c>
      <c r="W858" s="168">
        <f t="shared" si="158"/>
        <v>5900.6680414507764</v>
      </c>
      <c r="X858" s="168">
        <f t="shared" si="159"/>
        <v>2003.8208704663202</v>
      </c>
      <c r="Y858" s="163">
        <v>0</v>
      </c>
      <c r="Z858" s="163">
        <v>0</v>
      </c>
      <c r="AA858" s="163">
        <v>0</v>
      </c>
      <c r="AB858" s="163">
        <v>0</v>
      </c>
      <c r="AC858" s="163">
        <v>0</v>
      </c>
      <c r="AD858" s="163">
        <v>0</v>
      </c>
      <c r="AE858" s="163">
        <v>0</v>
      </c>
      <c r="AF858" s="169">
        <v>0</v>
      </c>
      <c r="AG858" s="163">
        <v>0</v>
      </c>
      <c r="AH858" s="163">
        <v>0</v>
      </c>
      <c r="AI858" s="163">
        <v>0</v>
      </c>
      <c r="AJ858" s="163">
        <v>0</v>
      </c>
      <c r="AK858" s="163">
        <v>0</v>
      </c>
      <c r="AL858" s="169">
        <v>0</v>
      </c>
      <c r="AM858" s="163">
        <v>84.3</v>
      </c>
      <c r="AN858" s="163">
        <f>33773.1*AM858/I858</f>
        <v>5900.6680414507764</v>
      </c>
      <c r="AO858" s="169">
        <v>0</v>
      </c>
      <c r="AP858" s="163">
        <v>0</v>
      </c>
      <c r="AQ858" s="162">
        <v>0</v>
      </c>
      <c r="AR858" s="162">
        <v>0</v>
      </c>
    </row>
    <row r="859" spans="1:77" s="162" customFormat="1" ht="36" customHeight="1" x14ac:dyDescent="0.25">
      <c r="B859" s="155" t="s">
        <v>1233</v>
      </c>
      <c r="C859" s="155"/>
      <c r="D859" s="157" t="s">
        <v>855</v>
      </c>
      <c r="E859" s="157" t="s">
        <v>855</v>
      </c>
      <c r="F859" s="157" t="s">
        <v>855</v>
      </c>
      <c r="G859" s="157" t="s">
        <v>855</v>
      </c>
      <c r="H859" s="157" t="s">
        <v>855</v>
      </c>
      <c r="I859" s="158">
        <v>2334.1999999999998</v>
      </c>
      <c r="J859" s="158">
        <v>2120.1999999999998</v>
      </c>
      <c r="K859" s="158">
        <v>1964.1000000000001</v>
      </c>
      <c r="L859" s="159">
        <v>72</v>
      </c>
      <c r="M859" s="157" t="s">
        <v>855</v>
      </c>
      <c r="N859" s="157" t="s">
        <v>855</v>
      </c>
      <c r="O859" s="160" t="s">
        <v>855</v>
      </c>
      <c r="P859" s="161">
        <v>189626.95</v>
      </c>
      <c r="Q859" s="161">
        <v>0</v>
      </c>
      <c r="R859" s="161">
        <v>0</v>
      </c>
      <c r="S859" s="161">
        <v>189626.95</v>
      </c>
      <c r="T859" s="161">
        <v>81.238518550252778</v>
      </c>
      <c r="U859" s="161">
        <v>82.848389009685718</v>
      </c>
      <c r="W859" s="175"/>
      <c r="Y859" s="163">
        <v>0</v>
      </c>
      <c r="Z859" s="163">
        <v>0</v>
      </c>
      <c r="AA859" s="163">
        <v>0</v>
      </c>
      <c r="AB859" s="163">
        <v>0</v>
      </c>
      <c r="AC859" s="163">
        <v>0</v>
      </c>
      <c r="AD859" s="163">
        <v>0</v>
      </c>
      <c r="AE859" s="163">
        <v>0</v>
      </c>
      <c r="AF859" s="163">
        <v>0</v>
      </c>
      <c r="AG859" s="163">
        <v>0</v>
      </c>
      <c r="AH859" s="163">
        <v>0</v>
      </c>
      <c r="AI859" s="163">
        <v>0</v>
      </c>
      <c r="AJ859" s="163">
        <v>0</v>
      </c>
      <c r="AK859" s="163">
        <v>0</v>
      </c>
      <c r="AL859" s="163">
        <v>0</v>
      </c>
      <c r="AM859" s="163">
        <v>0</v>
      </c>
      <c r="AN859" s="163">
        <v>0</v>
      </c>
      <c r="AO859" s="163">
        <v>0</v>
      </c>
      <c r="AP859" s="163">
        <v>0</v>
      </c>
      <c r="AQ859" s="162">
        <v>0</v>
      </c>
      <c r="AR859" s="162">
        <v>0</v>
      </c>
    </row>
    <row r="860" spans="1:77" s="162" customFormat="1" ht="36" customHeight="1" x14ac:dyDescent="0.25">
      <c r="A860" s="162">
        <v>1</v>
      </c>
      <c r="B860" s="165">
        <v>288</v>
      </c>
      <c r="C860" s="155" t="s">
        <v>1234</v>
      </c>
      <c r="D860" s="157">
        <v>1981</v>
      </c>
      <c r="E860" s="157"/>
      <c r="F860" s="166" t="s">
        <v>311</v>
      </c>
      <c r="G860" s="157">
        <v>2</v>
      </c>
      <c r="H860" s="157" t="s">
        <v>301</v>
      </c>
      <c r="I860" s="158">
        <v>1322.4</v>
      </c>
      <c r="J860" s="158">
        <v>1191.4000000000001</v>
      </c>
      <c r="K860" s="158">
        <v>1136.8000000000002</v>
      </c>
      <c r="L860" s="167">
        <v>36</v>
      </c>
      <c r="M860" s="157" t="s">
        <v>259</v>
      </c>
      <c r="N860" s="157" t="s">
        <v>260</v>
      </c>
      <c r="O860" s="160" t="s">
        <v>262</v>
      </c>
      <c r="P860" s="161">
        <v>105800.95</v>
      </c>
      <c r="Q860" s="161">
        <v>0</v>
      </c>
      <c r="R860" s="161">
        <v>0</v>
      </c>
      <c r="S860" s="161">
        <v>105800.95</v>
      </c>
      <c r="T860" s="161">
        <v>80.006767997580155</v>
      </c>
      <c r="U860" s="176">
        <v>80.006767997580155</v>
      </c>
      <c r="V860" s="168">
        <v>80.006767997580155</v>
      </c>
      <c r="W860" s="168">
        <f t="shared" ref="W860:W861" si="161">Y860+Z860+AA860+AB860+AC860+AF860+AH860+AJ860+AL860+AN860+AO860+AP860+AQ860+AR860</f>
        <v>0</v>
      </c>
      <c r="X860" s="168">
        <f t="shared" ref="X860:X861" si="162">U860-T860</f>
        <v>0</v>
      </c>
      <c r="Y860" s="163">
        <v>0</v>
      </c>
      <c r="Z860" s="163">
        <v>0</v>
      </c>
      <c r="AA860" s="163">
        <v>0</v>
      </c>
      <c r="AB860" s="163">
        <v>0</v>
      </c>
      <c r="AC860" s="163">
        <v>0</v>
      </c>
      <c r="AD860" s="163">
        <v>0</v>
      </c>
      <c r="AE860" s="163">
        <v>0</v>
      </c>
      <c r="AF860" s="169">
        <v>0</v>
      </c>
      <c r="AG860" s="163">
        <v>0</v>
      </c>
      <c r="AH860" s="163">
        <v>0</v>
      </c>
      <c r="AI860" s="163">
        <v>0</v>
      </c>
      <c r="AJ860" s="163">
        <v>0</v>
      </c>
      <c r="AK860" s="163">
        <v>0</v>
      </c>
      <c r="AL860" s="169">
        <v>0</v>
      </c>
      <c r="AM860" s="163">
        <v>0</v>
      </c>
      <c r="AN860" s="163">
        <v>0</v>
      </c>
      <c r="AO860" s="169">
        <v>0</v>
      </c>
      <c r="AP860" s="163">
        <v>0</v>
      </c>
      <c r="AQ860" s="162">
        <v>0</v>
      </c>
      <c r="AR860" s="162">
        <v>0</v>
      </c>
    </row>
    <row r="861" spans="1:77" s="95" customFormat="1" ht="36" customHeight="1" x14ac:dyDescent="0.25">
      <c r="A861" s="162">
        <v>1</v>
      </c>
      <c r="B861" s="165">
        <v>289</v>
      </c>
      <c r="C861" s="186" t="s">
        <v>239</v>
      </c>
      <c r="D861" s="157">
        <v>1979</v>
      </c>
      <c r="E861" s="157"/>
      <c r="F861" s="187" t="s">
        <v>304</v>
      </c>
      <c r="G861" s="157">
        <v>3</v>
      </c>
      <c r="H861" s="157" t="s">
        <v>296</v>
      </c>
      <c r="I861" s="158">
        <v>1011.8</v>
      </c>
      <c r="J861" s="158">
        <v>928.8</v>
      </c>
      <c r="K861" s="158">
        <v>827.3</v>
      </c>
      <c r="L861" s="188">
        <v>36</v>
      </c>
      <c r="M861" s="157" t="s">
        <v>259</v>
      </c>
      <c r="N861" s="157" t="s">
        <v>260</v>
      </c>
      <c r="O861" s="157" t="s">
        <v>262</v>
      </c>
      <c r="P861" s="158">
        <v>83826</v>
      </c>
      <c r="Q861" s="158">
        <v>0</v>
      </c>
      <c r="R861" s="158">
        <v>0</v>
      </c>
      <c r="S861" s="158">
        <v>83826</v>
      </c>
      <c r="T861" s="161">
        <v>82.848389009685718</v>
      </c>
      <c r="U861" s="176">
        <v>82.848389009685718</v>
      </c>
      <c r="V861" s="168">
        <v>82.848389009685718</v>
      </c>
      <c r="W861" s="168">
        <f t="shared" si="161"/>
        <v>0</v>
      </c>
      <c r="X861" s="168">
        <f t="shared" si="162"/>
        <v>0</v>
      </c>
      <c r="Y861" s="163">
        <v>0</v>
      </c>
      <c r="Z861" s="163">
        <v>0</v>
      </c>
      <c r="AA861" s="189">
        <v>0</v>
      </c>
      <c r="AB861" s="189">
        <v>0</v>
      </c>
      <c r="AC861" s="189">
        <v>0</v>
      </c>
      <c r="AD861" s="189">
        <v>0</v>
      </c>
      <c r="AE861" s="189">
        <v>0</v>
      </c>
      <c r="AF861" s="169">
        <v>0</v>
      </c>
      <c r="AG861" s="189">
        <v>0</v>
      </c>
      <c r="AH861" s="189">
        <v>0</v>
      </c>
      <c r="AI861" s="189">
        <v>0</v>
      </c>
      <c r="AJ861" s="189">
        <v>0</v>
      </c>
      <c r="AK861" s="189">
        <v>0</v>
      </c>
      <c r="AL861" s="190">
        <v>0</v>
      </c>
      <c r="AM861" s="189">
        <v>0</v>
      </c>
      <c r="AN861" s="189">
        <v>0</v>
      </c>
      <c r="AO861" s="190">
        <v>0</v>
      </c>
      <c r="AP861" s="189">
        <v>0</v>
      </c>
      <c r="AQ861" s="95">
        <v>0</v>
      </c>
      <c r="AR861" s="95">
        <v>0</v>
      </c>
      <c r="BC861" s="191"/>
      <c r="BD861" s="191"/>
      <c r="BE861" s="191"/>
      <c r="BY861" s="192"/>
    </row>
    <row r="862" spans="1:77" s="162" customFormat="1" ht="36" customHeight="1" x14ac:dyDescent="0.25">
      <c r="B862" s="155" t="s">
        <v>790</v>
      </c>
      <c r="C862" s="155"/>
      <c r="D862" s="157" t="s">
        <v>855</v>
      </c>
      <c r="E862" s="157" t="s">
        <v>855</v>
      </c>
      <c r="F862" s="157" t="s">
        <v>855</v>
      </c>
      <c r="G862" s="157" t="s">
        <v>855</v>
      </c>
      <c r="H862" s="157" t="s">
        <v>855</v>
      </c>
      <c r="I862" s="158">
        <v>383.8</v>
      </c>
      <c r="J862" s="158">
        <v>334.9</v>
      </c>
      <c r="K862" s="158">
        <v>302.2</v>
      </c>
      <c r="L862" s="159">
        <v>16</v>
      </c>
      <c r="M862" s="157" t="s">
        <v>855</v>
      </c>
      <c r="N862" s="157" t="s">
        <v>855</v>
      </c>
      <c r="O862" s="160" t="s">
        <v>855</v>
      </c>
      <c r="P862" s="161">
        <v>379110.22000000003</v>
      </c>
      <c r="Q862" s="161">
        <v>0</v>
      </c>
      <c r="R862" s="161">
        <v>0</v>
      </c>
      <c r="S862" s="161">
        <v>379110.22000000003</v>
      </c>
      <c r="T862" s="161">
        <v>987.78066701406988</v>
      </c>
      <c r="U862" s="161">
        <v>3660.6590932777485</v>
      </c>
      <c r="W862" s="175"/>
      <c r="Y862" s="163">
        <v>0</v>
      </c>
      <c r="Z862" s="163">
        <v>0</v>
      </c>
      <c r="AA862" s="163">
        <v>0</v>
      </c>
      <c r="AB862" s="163">
        <v>0</v>
      </c>
      <c r="AC862" s="163">
        <v>0</v>
      </c>
      <c r="AD862" s="163">
        <v>0</v>
      </c>
      <c r="AE862" s="163">
        <v>0</v>
      </c>
      <c r="AF862" s="163">
        <v>0</v>
      </c>
      <c r="AG862" s="163">
        <v>0</v>
      </c>
      <c r="AH862" s="163">
        <v>0</v>
      </c>
      <c r="AI862" s="163">
        <v>0</v>
      </c>
      <c r="AJ862" s="163">
        <v>0</v>
      </c>
      <c r="AK862" s="163">
        <v>0</v>
      </c>
      <c r="AL862" s="163">
        <v>0</v>
      </c>
      <c r="AM862" s="163">
        <v>41.6</v>
      </c>
      <c r="AN862" s="163">
        <v>373535.21</v>
      </c>
      <c r="AO862" s="163">
        <v>0</v>
      </c>
      <c r="AP862" s="163">
        <v>0</v>
      </c>
      <c r="AQ862" s="162">
        <v>0</v>
      </c>
      <c r="AR862" s="162">
        <v>0</v>
      </c>
    </row>
    <row r="863" spans="1:77" s="162" customFormat="1" ht="36" customHeight="1" x14ac:dyDescent="0.25">
      <c r="A863" s="162">
        <v>1</v>
      </c>
      <c r="B863" s="165">
        <v>290</v>
      </c>
      <c r="C863" s="155" t="s">
        <v>1172</v>
      </c>
      <c r="D863" s="157">
        <v>1973</v>
      </c>
      <c r="E863" s="157"/>
      <c r="F863" s="166" t="s">
        <v>261</v>
      </c>
      <c r="G863" s="157">
        <v>2</v>
      </c>
      <c r="H863" s="157" t="s">
        <v>297</v>
      </c>
      <c r="I863" s="161">
        <v>383.8</v>
      </c>
      <c r="J863" s="161">
        <v>334.9</v>
      </c>
      <c r="K863" s="161">
        <v>302.2</v>
      </c>
      <c r="L863" s="167">
        <v>16</v>
      </c>
      <c r="M863" s="157" t="s">
        <v>259</v>
      </c>
      <c r="N863" s="157" t="s">
        <v>260</v>
      </c>
      <c r="O863" s="160" t="s">
        <v>262</v>
      </c>
      <c r="P863" s="161">
        <v>379110.22000000003</v>
      </c>
      <c r="Q863" s="161">
        <v>0</v>
      </c>
      <c r="R863" s="161">
        <v>0</v>
      </c>
      <c r="S863" s="161">
        <v>379110.22000000003</v>
      </c>
      <c r="T863" s="161">
        <v>987.78066701406988</v>
      </c>
      <c r="U863" s="161">
        <v>3660.6590932777485</v>
      </c>
      <c r="V863" s="168">
        <v>3660.6590932777485</v>
      </c>
      <c r="W863" s="168">
        <f>Y863+Z863+AA863+AB863+AC863+AF863+AH863+AJ863+AL863+AN863+AO863+AP863+AQ863+AR863</f>
        <v>3660.6590932777485</v>
      </c>
      <c r="X863" s="168">
        <f>U863-T863</f>
        <v>2672.8784262636786</v>
      </c>
      <c r="Y863" s="163">
        <v>0</v>
      </c>
      <c r="Z863" s="163">
        <v>0</v>
      </c>
      <c r="AA863" s="163">
        <v>0</v>
      </c>
      <c r="AB863" s="163">
        <v>0</v>
      </c>
      <c r="AC863" s="163">
        <v>0</v>
      </c>
      <c r="AD863" s="163">
        <v>0</v>
      </c>
      <c r="AE863" s="163">
        <v>0</v>
      </c>
      <c r="AF863" s="169">
        <v>0</v>
      </c>
      <c r="AG863" s="163">
        <v>0</v>
      </c>
      <c r="AH863" s="163">
        <v>0</v>
      </c>
      <c r="AI863" s="163">
        <v>0</v>
      </c>
      <c r="AJ863" s="163">
        <v>0</v>
      </c>
      <c r="AK863" s="163">
        <v>0</v>
      </c>
      <c r="AL863" s="169">
        <v>0</v>
      </c>
      <c r="AM863" s="163">
        <v>41.6</v>
      </c>
      <c r="AN863" s="163">
        <f>33773.1*AM863/I863</f>
        <v>3660.6590932777485</v>
      </c>
      <c r="AO863" s="169">
        <v>0</v>
      </c>
      <c r="AP863" s="163">
        <v>0</v>
      </c>
      <c r="AQ863" s="162">
        <v>0</v>
      </c>
      <c r="AR863" s="162">
        <v>0</v>
      </c>
    </row>
    <row r="864" spans="1:77" s="162" customFormat="1" ht="36" customHeight="1" x14ac:dyDescent="0.25">
      <c r="B864" s="155" t="s">
        <v>832</v>
      </c>
      <c r="C864" s="155"/>
      <c r="D864" s="157" t="s">
        <v>855</v>
      </c>
      <c r="E864" s="157" t="s">
        <v>855</v>
      </c>
      <c r="F864" s="157" t="s">
        <v>855</v>
      </c>
      <c r="G864" s="157" t="s">
        <v>855</v>
      </c>
      <c r="H864" s="157" t="s">
        <v>855</v>
      </c>
      <c r="I864" s="158">
        <v>924.3</v>
      </c>
      <c r="J864" s="158">
        <v>558.9</v>
      </c>
      <c r="K864" s="158">
        <v>527.1</v>
      </c>
      <c r="L864" s="159">
        <v>22</v>
      </c>
      <c r="M864" s="157" t="s">
        <v>855</v>
      </c>
      <c r="N864" s="157" t="s">
        <v>855</v>
      </c>
      <c r="O864" s="160" t="s">
        <v>855</v>
      </c>
      <c r="P864" s="161">
        <v>62038.82</v>
      </c>
      <c r="Q864" s="161">
        <v>0</v>
      </c>
      <c r="R864" s="161">
        <v>0</v>
      </c>
      <c r="S864" s="161">
        <v>62038.82</v>
      </c>
      <c r="T864" s="161">
        <v>67.119787947636055</v>
      </c>
      <c r="U864" s="161">
        <v>67.119787947636055</v>
      </c>
      <c r="W864" s="175"/>
      <c r="Y864" s="163">
        <v>0</v>
      </c>
      <c r="Z864" s="163">
        <v>0</v>
      </c>
      <c r="AA864" s="163">
        <v>0</v>
      </c>
      <c r="AB864" s="163">
        <v>0</v>
      </c>
      <c r="AC864" s="163">
        <v>0</v>
      </c>
      <c r="AD864" s="163">
        <v>0</v>
      </c>
      <c r="AE864" s="163">
        <v>0</v>
      </c>
      <c r="AF864" s="163">
        <v>0</v>
      </c>
      <c r="AG864" s="163">
        <v>0</v>
      </c>
      <c r="AH864" s="163">
        <v>0</v>
      </c>
      <c r="AI864" s="163">
        <v>0</v>
      </c>
      <c r="AJ864" s="163">
        <v>0</v>
      </c>
      <c r="AK864" s="163">
        <v>0</v>
      </c>
      <c r="AL864" s="163">
        <v>0</v>
      </c>
      <c r="AM864" s="163">
        <v>0</v>
      </c>
      <c r="AN864" s="163">
        <v>0</v>
      </c>
      <c r="AO864" s="163">
        <v>0</v>
      </c>
      <c r="AP864" s="163">
        <v>0</v>
      </c>
      <c r="AQ864" s="162">
        <v>0</v>
      </c>
      <c r="AR864" s="162">
        <v>0</v>
      </c>
    </row>
    <row r="865" spans="1:44" s="162" customFormat="1" ht="36" customHeight="1" x14ac:dyDescent="0.25">
      <c r="A865" s="162">
        <v>1</v>
      </c>
      <c r="B865" s="165">
        <v>291</v>
      </c>
      <c r="C865" s="155" t="s">
        <v>236</v>
      </c>
      <c r="D865" s="157">
        <v>1986</v>
      </c>
      <c r="E865" s="157"/>
      <c r="F865" s="166" t="s">
        <v>304</v>
      </c>
      <c r="G865" s="157">
        <v>2</v>
      </c>
      <c r="H865" s="157" t="s">
        <v>296</v>
      </c>
      <c r="I865" s="158">
        <v>924.3</v>
      </c>
      <c r="J865" s="158">
        <v>558.9</v>
      </c>
      <c r="K865" s="158">
        <v>527.1</v>
      </c>
      <c r="L865" s="167">
        <v>22</v>
      </c>
      <c r="M865" s="157" t="s">
        <v>259</v>
      </c>
      <c r="N865" s="157" t="s">
        <v>260</v>
      </c>
      <c r="O865" s="160" t="s">
        <v>262</v>
      </c>
      <c r="P865" s="161">
        <v>62038.82</v>
      </c>
      <c r="Q865" s="161">
        <v>0</v>
      </c>
      <c r="R865" s="161">
        <v>0</v>
      </c>
      <c r="S865" s="161">
        <v>62038.82</v>
      </c>
      <c r="T865" s="161">
        <v>67.119787947636055</v>
      </c>
      <c r="U865" s="176">
        <v>67.119787947636055</v>
      </c>
      <c r="V865" s="168">
        <v>67.119787947636055</v>
      </c>
      <c r="W865" s="168">
        <f>Y865+Z865+AA865+AB865+AC865+AF865+AH865+AJ865+AL865+AN865+AO865+AP865+AQ865+AR865</f>
        <v>0</v>
      </c>
      <c r="X865" s="168">
        <f>U865-T865</f>
        <v>0</v>
      </c>
      <c r="Y865" s="163">
        <v>0</v>
      </c>
      <c r="Z865" s="163">
        <v>0</v>
      </c>
      <c r="AA865" s="163">
        <v>0</v>
      </c>
      <c r="AB865" s="163">
        <v>0</v>
      </c>
      <c r="AC865" s="163">
        <v>0</v>
      </c>
      <c r="AD865" s="163">
        <v>0</v>
      </c>
      <c r="AE865" s="163">
        <v>0</v>
      </c>
      <c r="AF865" s="169">
        <v>0</v>
      </c>
      <c r="AG865" s="163">
        <v>0</v>
      </c>
      <c r="AH865" s="163">
        <v>0</v>
      </c>
      <c r="AI865" s="163">
        <v>0</v>
      </c>
      <c r="AJ865" s="163">
        <v>0</v>
      </c>
      <c r="AK865" s="163">
        <v>0</v>
      </c>
      <c r="AL865" s="169">
        <v>0</v>
      </c>
      <c r="AM865" s="163">
        <v>0</v>
      </c>
      <c r="AN865" s="163">
        <v>0</v>
      </c>
      <c r="AO865" s="169">
        <v>0</v>
      </c>
      <c r="AP865" s="163">
        <v>0</v>
      </c>
      <c r="AQ865" s="162">
        <v>0</v>
      </c>
      <c r="AR865" s="162">
        <v>0</v>
      </c>
    </row>
    <row r="866" spans="1:44" s="162" customFormat="1" ht="36" customHeight="1" x14ac:dyDescent="0.25">
      <c r="B866" s="155" t="s">
        <v>833</v>
      </c>
      <c r="C866" s="172"/>
      <c r="D866" s="157" t="s">
        <v>855</v>
      </c>
      <c r="E866" s="157" t="s">
        <v>855</v>
      </c>
      <c r="F866" s="157" t="s">
        <v>855</v>
      </c>
      <c r="G866" s="157" t="s">
        <v>855</v>
      </c>
      <c r="H866" s="157" t="s">
        <v>855</v>
      </c>
      <c r="I866" s="158">
        <v>672</v>
      </c>
      <c r="J866" s="158">
        <v>625.9</v>
      </c>
      <c r="K866" s="158">
        <v>453.4</v>
      </c>
      <c r="L866" s="159">
        <v>35</v>
      </c>
      <c r="M866" s="157" t="s">
        <v>855</v>
      </c>
      <c r="N866" s="157" t="s">
        <v>855</v>
      </c>
      <c r="O866" s="160" t="s">
        <v>855</v>
      </c>
      <c r="P866" s="161">
        <v>2713692.58</v>
      </c>
      <c r="Q866" s="161">
        <v>0</v>
      </c>
      <c r="R866" s="161">
        <v>0</v>
      </c>
      <c r="S866" s="161">
        <v>2713692.58</v>
      </c>
      <c r="T866" s="161">
        <v>4038.2330059523811</v>
      </c>
      <c r="U866" s="161">
        <v>8173.2898630952386</v>
      </c>
      <c r="W866" s="175"/>
      <c r="Y866" s="163">
        <v>0</v>
      </c>
      <c r="Z866" s="163">
        <v>0</v>
      </c>
      <c r="AA866" s="163">
        <v>0</v>
      </c>
      <c r="AB866" s="163">
        <v>0</v>
      </c>
      <c r="AC866" s="163">
        <v>0</v>
      </c>
      <c r="AD866" s="163">
        <v>0</v>
      </c>
      <c r="AE866" s="163">
        <v>0</v>
      </c>
      <c r="AF866" s="163">
        <v>0</v>
      </c>
      <c r="AG866" s="163">
        <v>500</v>
      </c>
      <c r="AH866" s="163">
        <v>4100000</v>
      </c>
      <c r="AI866" s="163">
        <v>0</v>
      </c>
      <c r="AJ866" s="163">
        <v>0</v>
      </c>
      <c r="AK866" s="163">
        <v>0</v>
      </c>
      <c r="AL866" s="163">
        <v>0</v>
      </c>
      <c r="AM866" s="163">
        <v>0</v>
      </c>
      <c r="AN866" s="163">
        <v>0</v>
      </c>
      <c r="AO866" s="163">
        <v>0</v>
      </c>
      <c r="AP866" s="163">
        <v>0</v>
      </c>
      <c r="AQ866" s="162">
        <v>0</v>
      </c>
      <c r="AR866" s="162">
        <v>0</v>
      </c>
    </row>
    <row r="867" spans="1:44" s="162" customFormat="1" ht="36" customHeight="1" x14ac:dyDescent="0.25">
      <c r="A867" s="162">
        <v>1</v>
      </c>
      <c r="B867" s="165">
        <v>292</v>
      </c>
      <c r="C867" s="173" t="s">
        <v>2</v>
      </c>
      <c r="D867" s="157">
        <v>1963</v>
      </c>
      <c r="E867" s="157"/>
      <c r="F867" s="166" t="s">
        <v>261</v>
      </c>
      <c r="G867" s="157">
        <v>2</v>
      </c>
      <c r="H867" s="157" t="s">
        <v>296</v>
      </c>
      <c r="I867" s="158">
        <v>672</v>
      </c>
      <c r="J867" s="158">
        <v>625.9</v>
      </c>
      <c r="K867" s="158">
        <v>453.4</v>
      </c>
      <c r="L867" s="167">
        <v>35</v>
      </c>
      <c r="M867" s="157" t="s">
        <v>259</v>
      </c>
      <c r="N867" s="157" t="s">
        <v>260</v>
      </c>
      <c r="O867" s="160" t="s">
        <v>262</v>
      </c>
      <c r="P867" s="161">
        <v>2713692.58</v>
      </c>
      <c r="Q867" s="161">
        <v>0</v>
      </c>
      <c r="R867" s="161">
        <v>0</v>
      </c>
      <c r="S867" s="161">
        <v>2713692.58</v>
      </c>
      <c r="T867" s="161">
        <v>4038.2330059523811</v>
      </c>
      <c r="U867" s="161">
        <v>8173.2898630952386</v>
      </c>
      <c r="V867" s="168">
        <v>6634.7023809523807</v>
      </c>
      <c r="W867" s="168">
        <f>Y867+Z867+AA867+AB867+AC867+AF867+AH867+AJ867+AL867+AN867+AO867+AP867+AQ867+AR867</f>
        <v>6634.7023809523807</v>
      </c>
      <c r="X867" s="168">
        <f>U867-T867</f>
        <v>4135.0568571428576</v>
      </c>
      <c r="Y867" s="163">
        <v>0</v>
      </c>
      <c r="Z867" s="163">
        <v>0</v>
      </c>
      <c r="AA867" s="163">
        <v>0</v>
      </c>
      <c r="AB867" s="163">
        <v>0</v>
      </c>
      <c r="AC867" s="163">
        <v>0</v>
      </c>
      <c r="AD867" s="163">
        <v>0</v>
      </c>
      <c r="AE867" s="163">
        <v>0</v>
      </c>
      <c r="AF867" s="169">
        <v>0</v>
      </c>
      <c r="AG867" s="163">
        <v>500</v>
      </c>
      <c r="AH867" s="169">
        <f>8917.04*AG867/I867</f>
        <v>6634.7023809523807</v>
      </c>
      <c r="AI867" s="163">
        <v>0</v>
      </c>
      <c r="AJ867" s="163">
        <v>0</v>
      </c>
      <c r="AK867" s="163">
        <v>0</v>
      </c>
      <c r="AL867" s="169">
        <v>0</v>
      </c>
      <c r="AM867" s="163">
        <v>0</v>
      </c>
      <c r="AN867" s="163">
        <v>0</v>
      </c>
      <c r="AO867" s="169">
        <v>0</v>
      </c>
      <c r="AP867" s="163">
        <v>0</v>
      </c>
      <c r="AQ867" s="162">
        <v>0</v>
      </c>
      <c r="AR867" s="162">
        <v>0</v>
      </c>
    </row>
    <row r="868" spans="1:44" s="162" customFormat="1" ht="36" customHeight="1" x14ac:dyDescent="0.25">
      <c r="B868" s="155" t="s">
        <v>834</v>
      </c>
      <c r="C868" s="173"/>
      <c r="D868" s="157" t="s">
        <v>855</v>
      </c>
      <c r="E868" s="157" t="s">
        <v>855</v>
      </c>
      <c r="F868" s="157" t="s">
        <v>855</v>
      </c>
      <c r="G868" s="157" t="s">
        <v>855</v>
      </c>
      <c r="H868" s="157" t="s">
        <v>855</v>
      </c>
      <c r="I868" s="158">
        <v>531.9</v>
      </c>
      <c r="J868" s="158">
        <v>471.5</v>
      </c>
      <c r="K868" s="158">
        <v>438.4</v>
      </c>
      <c r="L868" s="159">
        <v>14</v>
      </c>
      <c r="M868" s="157" t="s">
        <v>855</v>
      </c>
      <c r="N868" s="157" t="s">
        <v>855</v>
      </c>
      <c r="O868" s="160" t="s">
        <v>855</v>
      </c>
      <c r="P868" s="161">
        <v>2079679.89</v>
      </c>
      <c r="Q868" s="161">
        <v>0</v>
      </c>
      <c r="R868" s="161">
        <v>0</v>
      </c>
      <c r="S868" s="161">
        <v>2079679.89</v>
      </c>
      <c r="T868" s="161">
        <v>3909.9076706147771</v>
      </c>
      <c r="U868" s="161">
        <v>7928.2695183305141</v>
      </c>
      <c r="W868" s="175"/>
      <c r="Y868" s="163">
        <v>0</v>
      </c>
      <c r="Z868" s="163">
        <v>0</v>
      </c>
      <c r="AA868" s="163">
        <v>0</v>
      </c>
      <c r="AB868" s="163">
        <v>0</v>
      </c>
      <c r="AC868" s="163">
        <v>0</v>
      </c>
      <c r="AD868" s="163">
        <v>0</v>
      </c>
      <c r="AE868" s="163">
        <v>0</v>
      </c>
      <c r="AF868" s="163">
        <v>0</v>
      </c>
      <c r="AG868" s="163">
        <v>600</v>
      </c>
      <c r="AH868" s="163">
        <v>4920000</v>
      </c>
      <c r="AI868" s="163">
        <v>0</v>
      </c>
      <c r="AJ868" s="163">
        <v>0</v>
      </c>
      <c r="AK868" s="163">
        <v>0</v>
      </c>
      <c r="AL868" s="163">
        <v>0</v>
      </c>
      <c r="AM868" s="163">
        <v>0</v>
      </c>
      <c r="AN868" s="163">
        <v>0</v>
      </c>
      <c r="AO868" s="163">
        <v>0</v>
      </c>
      <c r="AP868" s="163">
        <v>0</v>
      </c>
      <c r="AQ868" s="162">
        <v>0</v>
      </c>
      <c r="AR868" s="162">
        <v>0</v>
      </c>
    </row>
    <row r="869" spans="1:44" s="162" customFormat="1" ht="36" customHeight="1" x14ac:dyDescent="0.25">
      <c r="A869" s="162">
        <v>1</v>
      </c>
      <c r="B869" s="165">
        <v>293</v>
      </c>
      <c r="C869" s="173" t="s">
        <v>1</v>
      </c>
      <c r="D869" s="157">
        <v>1962</v>
      </c>
      <c r="E869" s="157"/>
      <c r="F869" s="166" t="s">
        <v>261</v>
      </c>
      <c r="G869" s="157">
        <v>2</v>
      </c>
      <c r="H869" s="157" t="s">
        <v>296</v>
      </c>
      <c r="I869" s="158">
        <v>531.9</v>
      </c>
      <c r="J869" s="158">
        <v>471.5</v>
      </c>
      <c r="K869" s="158">
        <v>438.4</v>
      </c>
      <c r="L869" s="167">
        <v>14</v>
      </c>
      <c r="M869" s="157" t="s">
        <v>259</v>
      </c>
      <c r="N869" s="157" t="s">
        <v>260</v>
      </c>
      <c r="O869" s="160" t="s">
        <v>262</v>
      </c>
      <c r="P869" s="161">
        <v>2079679.89</v>
      </c>
      <c r="Q869" s="161">
        <v>0</v>
      </c>
      <c r="R869" s="161">
        <v>0</v>
      </c>
      <c r="S869" s="161">
        <v>2079679.89</v>
      </c>
      <c r="T869" s="161">
        <v>3909.9076706147771</v>
      </c>
      <c r="U869" s="161">
        <v>7928.2695183305141</v>
      </c>
      <c r="V869" s="168">
        <v>10058.702763677386</v>
      </c>
      <c r="W869" s="168">
        <f>Y869+Z869+AA869+AB869+AC869+AF869+AH869+AJ869+AL869+AN869+AO869+AP869+AQ869+AR869</f>
        <v>10058.702763677386</v>
      </c>
      <c r="X869" s="168">
        <f>U869-T869</f>
        <v>4018.361847715737</v>
      </c>
      <c r="Y869" s="163">
        <v>0</v>
      </c>
      <c r="Z869" s="163">
        <v>0</v>
      </c>
      <c r="AA869" s="163">
        <v>0</v>
      </c>
      <c r="AB869" s="163">
        <v>0</v>
      </c>
      <c r="AC869" s="163">
        <v>0</v>
      </c>
      <c r="AD869" s="163">
        <v>0</v>
      </c>
      <c r="AE869" s="163">
        <v>0</v>
      </c>
      <c r="AF869" s="169">
        <v>0</v>
      </c>
      <c r="AG869" s="163">
        <v>600</v>
      </c>
      <c r="AH869" s="169">
        <f>8917.04*AG869/I869</f>
        <v>10058.702763677386</v>
      </c>
      <c r="AI869" s="163">
        <v>0</v>
      </c>
      <c r="AJ869" s="163">
        <v>0</v>
      </c>
      <c r="AK869" s="163">
        <v>0</v>
      </c>
      <c r="AL869" s="169">
        <v>0</v>
      </c>
      <c r="AM869" s="163">
        <v>0</v>
      </c>
      <c r="AN869" s="163">
        <v>0</v>
      </c>
      <c r="AO869" s="169">
        <v>0</v>
      </c>
      <c r="AP869" s="163">
        <v>0</v>
      </c>
      <c r="AQ869" s="162">
        <v>0</v>
      </c>
      <c r="AR869" s="162">
        <v>0</v>
      </c>
    </row>
    <row r="870" spans="1:44" s="162" customFormat="1" ht="36" customHeight="1" x14ac:dyDescent="0.25">
      <c r="B870" s="155" t="s">
        <v>793</v>
      </c>
      <c r="C870" s="170"/>
      <c r="D870" s="157" t="s">
        <v>855</v>
      </c>
      <c r="E870" s="157" t="s">
        <v>855</v>
      </c>
      <c r="F870" s="157" t="s">
        <v>855</v>
      </c>
      <c r="G870" s="157" t="s">
        <v>855</v>
      </c>
      <c r="H870" s="157" t="s">
        <v>855</v>
      </c>
      <c r="I870" s="158">
        <v>7845.75</v>
      </c>
      <c r="J870" s="158">
        <v>6103.15</v>
      </c>
      <c r="K870" s="158">
        <v>5920.85</v>
      </c>
      <c r="L870" s="159">
        <v>252</v>
      </c>
      <c r="M870" s="157" t="s">
        <v>855</v>
      </c>
      <c r="N870" s="157" t="s">
        <v>855</v>
      </c>
      <c r="O870" s="160" t="s">
        <v>855</v>
      </c>
      <c r="P870" s="161">
        <v>105976.66</v>
      </c>
      <c r="Q870" s="161">
        <v>0</v>
      </c>
      <c r="R870" s="161">
        <v>0</v>
      </c>
      <c r="S870" s="161">
        <v>105976.66</v>
      </c>
      <c r="T870" s="161">
        <v>13.507524455915624</v>
      </c>
      <c r="U870" s="161">
        <v>13.507524455915624</v>
      </c>
      <c r="W870" s="175"/>
      <c r="Y870" s="163">
        <v>0</v>
      </c>
      <c r="Z870" s="163">
        <v>0</v>
      </c>
      <c r="AA870" s="163">
        <v>0</v>
      </c>
      <c r="AB870" s="163">
        <v>0</v>
      </c>
      <c r="AC870" s="163">
        <v>0</v>
      </c>
      <c r="AD870" s="163">
        <v>0</v>
      </c>
      <c r="AE870" s="163">
        <v>0</v>
      </c>
      <c r="AF870" s="163">
        <v>0</v>
      </c>
      <c r="AG870" s="163">
        <v>0</v>
      </c>
      <c r="AH870" s="163">
        <v>0</v>
      </c>
      <c r="AI870" s="163">
        <v>0</v>
      </c>
      <c r="AJ870" s="163">
        <v>0</v>
      </c>
      <c r="AK870" s="163">
        <v>0</v>
      </c>
      <c r="AL870" s="163">
        <v>0</v>
      </c>
      <c r="AM870" s="163">
        <v>0</v>
      </c>
      <c r="AN870" s="163">
        <v>0</v>
      </c>
      <c r="AO870" s="163">
        <v>0</v>
      </c>
      <c r="AP870" s="163">
        <v>0</v>
      </c>
      <c r="AQ870" s="162">
        <v>0</v>
      </c>
      <c r="AR870" s="162">
        <v>0</v>
      </c>
    </row>
    <row r="871" spans="1:44" s="162" customFormat="1" ht="36" customHeight="1" x14ac:dyDescent="0.25">
      <c r="A871" s="162">
        <v>1</v>
      </c>
      <c r="B871" s="165">
        <v>294</v>
      </c>
      <c r="C871" s="155" t="s">
        <v>662</v>
      </c>
      <c r="D871" s="157">
        <v>1973</v>
      </c>
      <c r="E871" s="157">
        <v>1973</v>
      </c>
      <c r="F871" s="166" t="s">
        <v>311</v>
      </c>
      <c r="G871" s="157">
        <v>5</v>
      </c>
      <c r="H871" s="157" t="s">
        <v>2189</v>
      </c>
      <c r="I871" s="158">
        <v>7845.75</v>
      </c>
      <c r="J871" s="158">
        <v>6103.15</v>
      </c>
      <c r="K871" s="158">
        <v>5920.85</v>
      </c>
      <c r="L871" s="167">
        <v>252</v>
      </c>
      <c r="M871" s="157" t="s">
        <v>259</v>
      </c>
      <c r="N871" s="157" t="s">
        <v>263</v>
      </c>
      <c r="O871" s="160" t="s">
        <v>695</v>
      </c>
      <c r="P871" s="161">
        <v>105976.66</v>
      </c>
      <c r="Q871" s="161">
        <v>0</v>
      </c>
      <c r="R871" s="161">
        <v>0</v>
      </c>
      <c r="S871" s="161">
        <v>105976.66</v>
      </c>
      <c r="T871" s="161">
        <v>13.507524455915624</v>
      </c>
      <c r="U871" s="176">
        <v>13.507524455915624</v>
      </c>
      <c r="V871" s="168">
        <v>13.507524455915624</v>
      </c>
      <c r="W871" s="168">
        <f>Y871+Z871+AA871+AB871+AC871+AF871+AH871+AJ871+AL871+AN871+AO871+AP871+AQ871+AR871</f>
        <v>0</v>
      </c>
      <c r="X871" s="168">
        <f>U871-T871</f>
        <v>0</v>
      </c>
      <c r="Y871" s="163">
        <v>0</v>
      </c>
      <c r="Z871" s="163">
        <v>0</v>
      </c>
      <c r="AA871" s="163">
        <v>0</v>
      </c>
      <c r="AB871" s="163">
        <v>0</v>
      </c>
      <c r="AC871" s="163">
        <v>0</v>
      </c>
      <c r="AD871" s="163">
        <v>0</v>
      </c>
      <c r="AE871" s="163">
        <v>0</v>
      </c>
      <c r="AF871" s="169">
        <v>0</v>
      </c>
      <c r="AG871" s="163">
        <v>0</v>
      </c>
      <c r="AH871" s="163">
        <v>0</v>
      </c>
      <c r="AI871" s="163">
        <v>0</v>
      </c>
      <c r="AJ871" s="163">
        <v>0</v>
      </c>
      <c r="AK871" s="163">
        <v>0</v>
      </c>
      <c r="AL871" s="169">
        <v>0</v>
      </c>
      <c r="AM871" s="163">
        <v>0</v>
      </c>
      <c r="AN871" s="163">
        <v>0</v>
      </c>
      <c r="AO871" s="169">
        <v>0</v>
      </c>
      <c r="AP871" s="163">
        <v>0</v>
      </c>
      <c r="AQ871" s="162">
        <v>0</v>
      </c>
      <c r="AR871" s="162">
        <v>0</v>
      </c>
    </row>
    <row r="872" spans="1:44" s="162" customFormat="1" ht="36" customHeight="1" x14ac:dyDescent="0.25">
      <c r="B872" s="155" t="s">
        <v>835</v>
      </c>
      <c r="C872" s="155"/>
      <c r="D872" s="157" t="s">
        <v>855</v>
      </c>
      <c r="E872" s="157" t="s">
        <v>855</v>
      </c>
      <c r="F872" s="157" t="s">
        <v>855</v>
      </c>
      <c r="G872" s="157" t="s">
        <v>855</v>
      </c>
      <c r="H872" s="157" t="s">
        <v>855</v>
      </c>
      <c r="I872" s="158">
        <v>550.20000000000005</v>
      </c>
      <c r="J872" s="158">
        <v>517.6</v>
      </c>
      <c r="K872" s="158">
        <v>517.6</v>
      </c>
      <c r="L872" s="159">
        <v>20</v>
      </c>
      <c r="M872" s="157" t="s">
        <v>855</v>
      </c>
      <c r="N872" s="157" t="s">
        <v>855</v>
      </c>
      <c r="O872" s="160" t="s">
        <v>855</v>
      </c>
      <c r="P872" s="161">
        <v>65297.52</v>
      </c>
      <c r="Q872" s="161">
        <v>0</v>
      </c>
      <c r="R872" s="161">
        <v>0</v>
      </c>
      <c r="S872" s="161">
        <v>65297.52</v>
      </c>
      <c r="T872" s="161">
        <v>118.67960741548526</v>
      </c>
      <c r="U872" s="161">
        <v>118.67960741548526</v>
      </c>
      <c r="W872" s="175"/>
      <c r="Y872" s="163">
        <v>0</v>
      </c>
      <c r="Z872" s="163">
        <v>0</v>
      </c>
      <c r="AA872" s="163">
        <v>0</v>
      </c>
      <c r="AB872" s="163">
        <v>0</v>
      </c>
      <c r="AC872" s="163">
        <v>0</v>
      </c>
      <c r="AD872" s="163">
        <v>0</v>
      </c>
      <c r="AE872" s="163">
        <v>0</v>
      </c>
      <c r="AF872" s="163">
        <v>0</v>
      </c>
      <c r="AG872" s="163">
        <v>0</v>
      </c>
      <c r="AH872" s="163">
        <v>0</v>
      </c>
      <c r="AI872" s="163">
        <v>0</v>
      </c>
      <c r="AJ872" s="163">
        <v>0</v>
      </c>
      <c r="AK872" s="163">
        <v>0</v>
      </c>
      <c r="AL872" s="163">
        <v>0</v>
      </c>
      <c r="AM872" s="163">
        <v>0</v>
      </c>
      <c r="AN872" s="163">
        <v>0</v>
      </c>
      <c r="AO872" s="163">
        <v>0</v>
      </c>
      <c r="AP872" s="163">
        <v>0</v>
      </c>
      <c r="AQ872" s="162">
        <v>0</v>
      </c>
      <c r="AR872" s="162">
        <v>0</v>
      </c>
    </row>
    <row r="873" spans="1:44" s="162" customFormat="1" ht="36" customHeight="1" x14ac:dyDescent="0.25">
      <c r="A873" s="162">
        <v>1</v>
      </c>
      <c r="B873" s="165">
        <v>295</v>
      </c>
      <c r="C873" s="155" t="s">
        <v>668</v>
      </c>
      <c r="D873" s="157">
        <v>1970</v>
      </c>
      <c r="E873" s="157"/>
      <c r="F873" s="166" t="s">
        <v>261</v>
      </c>
      <c r="G873" s="157">
        <v>2</v>
      </c>
      <c r="H873" s="157" t="s">
        <v>296</v>
      </c>
      <c r="I873" s="158">
        <v>550.20000000000005</v>
      </c>
      <c r="J873" s="158">
        <v>517.6</v>
      </c>
      <c r="K873" s="158">
        <v>517.6</v>
      </c>
      <c r="L873" s="167">
        <v>20</v>
      </c>
      <c r="M873" s="157" t="s">
        <v>259</v>
      </c>
      <c r="N873" s="157" t="s">
        <v>260</v>
      </c>
      <c r="O873" s="160" t="s">
        <v>262</v>
      </c>
      <c r="P873" s="161">
        <v>65297.52</v>
      </c>
      <c r="Q873" s="161">
        <v>0</v>
      </c>
      <c r="R873" s="161">
        <v>0</v>
      </c>
      <c r="S873" s="161">
        <v>65297.52</v>
      </c>
      <c r="T873" s="161">
        <v>118.67960741548526</v>
      </c>
      <c r="U873" s="176">
        <v>118.67960741548526</v>
      </c>
      <c r="V873" s="168">
        <v>118.67960741548526</v>
      </c>
      <c r="W873" s="168">
        <f>Y873+Z873+AA873+AB873+AC873+AF873+AH873+AJ873+AL873+AN873+AO873+AP873+AQ873+AR873</f>
        <v>0</v>
      </c>
      <c r="X873" s="168">
        <f>U873-T873</f>
        <v>0</v>
      </c>
      <c r="Y873" s="163">
        <v>0</v>
      </c>
      <c r="Z873" s="163">
        <v>0</v>
      </c>
      <c r="AA873" s="163">
        <v>0</v>
      </c>
      <c r="AB873" s="163">
        <v>0</v>
      </c>
      <c r="AC873" s="163">
        <v>0</v>
      </c>
      <c r="AD873" s="163">
        <v>0</v>
      </c>
      <c r="AE873" s="163">
        <v>0</v>
      </c>
      <c r="AF873" s="169">
        <v>0</v>
      </c>
      <c r="AG873" s="163">
        <v>0</v>
      </c>
      <c r="AH873" s="163">
        <v>0</v>
      </c>
      <c r="AI873" s="163">
        <v>0</v>
      </c>
      <c r="AJ873" s="163">
        <v>0</v>
      </c>
      <c r="AK873" s="163">
        <v>0</v>
      </c>
      <c r="AL873" s="169">
        <v>0</v>
      </c>
      <c r="AM873" s="163">
        <v>0</v>
      </c>
      <c r="AN873" s="163">
        <v>0</v>
      </c>
      <c r="AO873" s="169">
        <v>0</v>
      </c>
      <c r="AP873" s="163">
        <v>0</v>
      </c>
      <c r="AQ873" s="162">
        <v>0</v>
      </c>
      <c r="AR873" s="162">
        <v>0</v>
      </c>
    </row>
    <row r="874" spans="1:44" s="162" customFormat="1" ht="36" customHeight="1" x14ac:dyDescent="0.25">
      <c r="B874" s="155" t="s">
        <v>794</v>
      </c>
      <c r="C874" s="155"/>
      <c r="D874" s="157" t="s">
        <v>855</v>
      </c>
      <c r="E874" s="157" t="s">
        <v>855</v>
      </c>
      <c r="F874" s="157" t="s">
        <v>855</v>
      </c>
      <c r="G874" s="157" t="s">
        <v>855</v>
      </c>
      <c r="H874" s="157" t="s">
        <v>855</v>
      </c>
      <c r="I874" s="158">
        <v>4299.2</v>
      </c>
      <c r="J874" s="158">
        <v>4200.2</v>
      </c>
      <c r="K874" s="158">
        <v>4200.2</v>
      </c>
      <c r="L874" s="159">
        <v>181</v>
      </c>
      <c r="M874" s="157" t="s">
        <v>855</v>
      </c>
      <c r="N874" s="157" t="s">
        <v>855</v>
      </c>
      <c r="O874" s="160" t="s">
        <v>855</v>
      </c>
      <c r="P874" s="161">
        <v>3106581.3099999996</v>
      </c>
      <c r="Q874" s="161">
        <v>0</v>
      </c>
      <c r="R874" s="161">
        <v>0</v>
      </c>
      <c r="S874" s="161">
        <v>3106581.3099999996</v>
      </c>
      <c r="T874" s="161">
        <v>722.59520608485298</v>
      </c>
      <c r="U874" s="161">
        <v>2199.5596016039322</v>
      </c>
      <c r="W874" s="175"/>
      <c r="Y874" s="163">
        <v>0</v>
      </c>
      <c r="Z874" s="163">
        <v>0</v>
      </c>
      <c r="AA874" s="163">
        <v>0</v>
      </c>
      <c r="AB874" s="163">
        <v>0</v>
      </c>
      <c r="AC874" s="163">
        <v>0</v>
      </c>
      <c r="AD874" s="163">
        <v>0</v>
      </c>
      <c r="AE874" s="163">
        <v>0</v>
      </c>
      <c r="AF874" s="163">
        <v>0</v>
      </c>
      <c r="AG874" s="163">
        <v>762.8</v>
      </c>
      <c r="AH874" s="163">
        <v>3000784.51</v>
      </c>
      <c r="AI874" s="163">
        <v>0</v>
      </c>
      <c r="AJ874" s="163">
        <v>0</v>
      </c>
      <c r="AK874" s="163">
        <v>0</v>
      </c>
      <c r="AL874" s="163">
        <v>0</v>
      </c>
      <c r="AM874" s="163">
        <v>0</v>
      </c>
      <c r="AN874" s="163">
        <v>0</v>
      </c>
      <c r="AO874" s="163">
        <v>0</v>
      </c>
      <c r="AP874" s="163">
        <v>0</v>
      </c>
      <c r="AQ874" s="162">
        <v>0</v>
      </c>
      <c r="AR874" s="162">
        <v>0</v>
      </c>
    </row>
    <row r="875" spans="1:44" s="162" customFormat="1" ht="36" customHeight="1" x14ac:dyDescent="0.25">
      <c r="A875" s="162">
        <v>1</v>
      </c>
      <c r="B875" s="165">
        <v>296</v>
      </c>
      <c r="C875" s="155" t="s">
        <v>665</v>
      </c>
      <c r="D875" s="157">
        <v>1973</v>
      </c>
      <c r="E875" s="157">
        <v>2006</v>
      </c>
      <c r="F875" s="166" t="s">
        <v>261</v>
      </c>
      <c r="G875" s="157">
        <v>3</v>
      </c>
      <c r="H875" s="157" t="s">
        <v>296</v>
      </c>
      <c r="I875" s="158">
        <v>1206.8</v>
      </c>
      <c r="J875" s="158">
        <v>1107.8</v>
      </c>
      <c r="K875" s="158">
        <v>1107.8</v>
      </c>
      <c r="L875" s="167">
        <v>30</v>
      </c>
      <c r="M875" s="157" t="s">
        <v>259</v>
      </c>
      <c r="N875" s="157" t="s">
        <v>263</v>
      </c>
      <c r="O875" s="160" t="s">
        <v>696</v>
      </c>
      <c r="P875" s="161">
        <v>105796.8</v>
      </c>
      <c r="Q875" s="161">
        <v>0</v>
      </c>
      <c r="R875" s="161">
        <v>0</v>
      </c>
      <c r="S875" s="161">
        <v>105796.8</v>
      </c>
      <c r="T875" s="161">
        <v>87.667219091813067</v>
      </c>
      <c r="U875" s="176">
        <v>87.667219091813067</v>
      </c>
      <c r="V875" s="168">
        <v>87.667219091813067</v>
      </c>
      <c r="W875" s="168">
        <f t="shared" ref="W875:W876" si="163">Y875+Z875+AA875+AB875+AC875+AF875+AH875+AJ875+AL875+AN875+AO875+AP875+AQ875+AR875</f>
        <v>0</v>
      </c>
      <c r="X875" s="168">
        <f t="shared" ref="X875:X876" si="164">U875-T875</f>
        <v>0</v>
      </c>
      <c r="Y875" s="163">
        <v>0</v>
      </c>
      <c r="Z875" s="163">
        <v>0</v>
      </c>
      <c r="AA875" s="163">
        <v>0</v>
      </c>
      <c r="AB875" s="163">
        <v>0</v>
      </c>
      <c r="AC875" s="163">
        <v>0</v>
      </c>
      <c r="AD875" s="163">
        <v>0</v>
      </c>
      <c r="AE875" s="163">
        <v>0</v>
      </c>
      <c r="AF875" s="169">
        <v>0</v>
      </c>
      <c r="AG875" s="163">
        <v>0</v>
      </c>
      <c r="AH875" s="163">
        <v>0</v>
      </c>
      <c r="AI875" s="163">
        <v>0</v>
      </c>
      <c r="AJ875" s="163">
        <v>0</v>
      </c>
      <c r="AK875" s="163">
        <v>0</v>
      </c>
      <c r="AL875" s="169">
        <v>0</v>
      </c>
      <c r="AM875" s="163">
        <v>0</v>
      </c>
      <c r="AN875" s="163">
        <v>0</v>
      </c>
      <c r="AO875" s="169">
        <v>0</v>
      </c>
      <c r="AP875" s="163">
        <v>0</v>
      </c>
      <c r="AQ875" s="162">
        <v>0</v>
      </c>
      <c r="AR875" s="162">
        <v>0</v>
      </c>
    </row>
    <row r="876" spans="1:44" s="162" customFormat="1" ht="36" customHeight="1" x14ac:dyDescent="0.25">
      <c r="A876" s="162">
        <v>1</v>
      </c>
      <c r="B876" s="165">
        <v>297</v>
      </c>
      <c r="C876" s="155" t="s">
        <v>1503</v>
      </c>
      <c r="D876" s="157">
        <v>1978</v>
      </c>
      <c r="E876" s="157"/>
      <c r="F876" s="166" t="s">
        <v>311</v>
      </c>
      <c r="G876" s="157">
        <v>5</v>
      </c>
      <c r="H876" s="157" t="s">
        <v>301</v>
      </c>
      <c r="I876" s="158">
        <v>3092.4</v>
      </c>
      <c r="J876" s="158">
        <v>3092.4</v>
      </c>
      <c r="K876" s="158">
        <v>3092.4</v>
      </c>
      <c r="L876" s="167">
        <v>151</v>
      </c>
      <c r="M876" s="157" t="s">
        <v>259</v>
      </c>
      <c r="N876" s="157" t="s">
        <v>263</v>
      </c>
      <c r="O876" s="160" t="s">
        <v>1529</v>
      </c>
      <c r="P876" s="161">
        <v>3000784.51</v>
      </c>
      <c r="Q876" s="161">
        <v>0</v>
      </c>
      <c r="R876" s="161">
        <v>0</v>
      </c>
      <c r="S876" s="161">
        <v>3000784.51</v>
      </c>
      <c r="T876" s="161">
        <v>970.37398460742452</v>
      </c>
      <c r="U876" s="161">
        <v>2199.5596016039322</v>
      </c>
      <c r="V876" s="168">
        <v>2199.5596016039322</v>
      </c>
      <c r="W876" s="168">
        <f t="shared" si="163"/>
        <v>2199.5596016039322</v>
      </c>
      <c r="X876" s="168">
        <f t="shared" si="164"/>
        <v>1229.1856169965076</v>
      </c>
      <c r="Y876" s="163">
        <v>0</v>
      </c>
      <c r="Z876" s="163">
        <v>0</v>
      </c>
      <c r="AA876" s="163">
        <v>0</v>
      </c>
      <c r="AB876" s="163">
        <v>0</v>
      </c>
      <c r="AC876" s="163">
        <v>0</v>
      </c>
      <c r="AD876" s="163">
        <v>0</v>
      </c>
      <c r="AE876" s="163">
        <v>0</v>
      </c>
      <c r="AF876" s="169">
        <v>0</v>
      </c>
      <c r="AG876" s="163">
        <v>762.8</v>
      </c>
      <c r="AH876" s="169">
        <f>8917.04*AG876/I876</f>
        <v>2199.5596016039322</v>
      </c>
      <c r="AI876" s="163">
        <v>0</v>
      </c>
      <c r="AJ876" s="163">
        <v>0</v>
      </c>
      <c r="AK876" s="163">
        <v>0</v>
      </c>
      <c r="AL876" s="169">
        <v>0</v>
      </c>
      <c r="AM876" s="163">
        <v>0</v>
      </c>
      <c r="AN876" s="163">
        <v>0</v>
      </c>
      <c r="AO876" s="169">
        <v>0</v>
      </c>
      <c r="AP876" s="163">
        <v>0</v>
      </c>
      <c r="AQ876" s="162">
        <v>0</v>
      </c>
      <c r="AR876" s="162">
        <v>0</v>
      </c>
    </row>
    <row r="877" spans="1:44" s="162" customFormat="1" ht="36" customHeight="1" x14ac:dyDescent="0.25">
      <c r="B877" s="155" t="s">
        <v>796</v>
      </c>
      <c r="C877" s="170"/>
      <c r="D877" s="157" t="s">
        <v>855</v>
      </c>
      <c r="E877" s="157" t="s">
        <v>855</v>
      </c>
      <c r="F877" s="157" t="s">
        <v>855</v>
      </c>
      <c r="G877" s="157" t="s">
        <v>855</v>
      </c>
      <c r="H877" s="157" t="s">
        <v>855</v>
      </c>
      <c r="I877" s="158">
        <v>16744.129999999997</v>
      </c>
      <c r="J877" s="158">
        <v>13873.08</v>
      </c>
      <c r="K877" s="158">
        <v>13602.8</v>
      </c>
      <c r="L877" s="159">
        <v>660</v>
      </c>
      <c r="M877" s="157" t="s">
        <v>855</v>
      </c>
      <c r="N877" s="157" t="s">
        <v>855</v>
      </c>
      <c r="O877" s="160" t="s">
        <v>855</v>
      </c>
      <c r="P877" s="161">
        <v>22328326.73</v>
      </c>
      <c r="Q877" s="161">
        <v>0</v>
      </c>
      <c r="R877" s="161">
        <v>0</v>
      </c>
      <c r="S877" s="161">
        <v>22328326.73</v>
      </c>
      <c r="T877" s="161">
        <v>1333.5017543461502</v>
      </c>
      <c r="U877" s="161">
        <v>7603.5888839670815</v>
      </c>
      <c r="W877" s="175"/>
      <c r="Y877" s="163">
        <v>0</v>
      </c>
      <c r="Z877" s="163">
        <v>0</v>
      </c>
      <c r="AA877" s="163">
        <v>796456.11</v>
      </c>
      <c r="AB877" s="163">
        <v>94173.67</v>
      </c>
      <c r="AC877" s="163">
        <v>0</v>
      </c>
      <c r="AD877" s="163">
        <v>0</v>
      </c>
      <c r="AE877" s="163">
        <v>0</v>
      </c>
      <c r="AF877" s="163">
        <v>0</v>
      </c>
      <c r="AG877" s="163">
        <v>3100.2</v>
      </c>
      <c r="AH877" s="163">
        <v>15039683.699999999</v>
      </c>
      <c r="AI877" s="163">
        <v>0</v>
      </c>
      <c r="AJ877" s="163">
        <v>0</v>
      </c>
      <c r="AK877" s="163">
        <v>0</v>
      </c>
      <c r="AL877" s="163">
        <v>0</v>
      </c>
      <c r="AM877" s="163">
        <v>0</v>
      </c>
      <c r="AN877" s="163">
        <v>0</v>
      </c>
      <c r="AO877" s="163">
        <v>5487161</v>
      </c>
      <c r="AP877" s="163">
        <v>0</v>
      </c>
      <c r="AQ877" s="162">
        <v>0</v>
      </c>
      <c r="AR877" s="162">
        <v>0</v>
      </c>
    </row>
    <row r="878" spans="1:44" s="162" customFormat="1" ht="36" customHeight="1" x14ac:dyDescent="0.25">
      <c r="A878" s="162">
        <v>1</v>
      </c>
      <c r="B878" s="165">
        <v>298</v>
      </c>
      <c r="C878" s="155" t="s">
        <v>121</v>
      </c>
      <c r="D878" s="157">
        <v>1992</v>
      </c>
      <c r="E878" s="157"/>
      <c r="F878" s="166" t="s">
        <v>261</v>
      </c>
      <c r="G878" s="157">
        <v>3</v>
      </c>
      <c r="H878" s="157" t="s">
        <v>296</v>
      </c>
      <c r="I878" s="158">
        <v>1555.9</v>
      </c>
      <c r="J878" s="158">
        <v>1062.8</v>
      </c>
      <c r="K878" s="158">
        <v>1019.8</v>
      </c>
      <c r="L878" s="167">
        <v>50</v>
      </c>
      <c r="M878" s="157" t="s">
        <v>259</v>
      </c>
      <c r="N878" s="157" t="s">
        <v>263</v>
      </c>
      <c r="O878" s="160" t="s">
        <v>277</v>
      </c>
      <c r="P878" s="161">
        <v>119941.93</v>
      </c>
      <c r="Q878" s="161">
        <v>0</v>
      </c>
      <c r="R878" s="161">
        <v>0</v>
      </c>
      <c r="S878" s="161">
        <v>119941.93</v>
      </c>
      <c r="T878" s="161">
        <v>77.088456841699326</v>
      </c>
      <c r="U878" s="176">
        <v>77.088456841699326</v>
      </c>
      <c r="V878" s="168">
        <v>77.088456841699326</v>
      </c>
      <c r="W878" s="168">
        <f t="shared" ref="W878:W888" si="165">Y878+Z878+AA878+AB878+AC878+AF878+AH878+AJ878+AL878+AN878+AO878+AP878+AQ878+AR878</f>
        <v>0</v>
      </c>
      <c r="X878" s="168">
        <f t="shared" ref="X878:X888" si="166">U878-T878</f>
        <v>0</v>
      </c>
      <c r="Y878" s="163">
        <v>0</v>
      </c>
      <c r="Z878" s="163">
        <v>0</v>
      </c>
      <c r="AA878" s="163">
        <v>0</v>
      </c>
      <c r="AB878" s="163">
        <v>0</v>
      </c>
      <c r="AC878" s="163">
        <v>0</v>
      </c>
      <c r="AD878" s="163">
        <v>0</v>
      </c>
      <c r="AE878" s="163">
        <v>0</v>
      </c>
      <c r="AF878" s="169">
        <v>0</v>
      </c>
      <c r="AG878" s="163">
        <v>0</v>
      </c>
      <c r="AH878" s="163">
        <v>0</v>
      </c>
      <c r="AI878" s="163">
        <v>0</v>
      </c>
      <c r="AJ878" s="163">
        <v>0</v>
      </c>
      <c r="AK878" s="163">
        <v>0</v>
      </c>
      <c r="AL878" s="169">
        <v>0</v>
      </c>
      <c r="AM878" s="163">
        <v>0</v>
      </c>
      <c r="AN878" s="163">
        <v>0</v>
      </c>
      <c r="AO878" s="169">
        <v>0</v>
      </c>
      <c r="AP878" s="163">
        <v>0</v>
      </c>
      <c r="AQ878" s="162">
        <v>0</v>
      </c>
      <c r="AR878" s="162">
        <v>0</v>
      </c>
    </row>
    <row r="879" spans="1:44" s="162" customFormat="1" ht="36" customHeight="1" x14ac:dyDescent="0.25">
      <c r="A879" s="162">
        <v>1</v>
      </c>
      <c r="B879" s="165">
        <v>299</v>
      </c>
      <c r="C879" s="155" t="s">
        <v>126</v>
      </c>
      <c r="D879" s="157">
        <v>1983</v>
      </c>
      <c r="E879" s="157"/>
      <c r="F879" s="166" t="s">
        <v>261</v>
      </c>
      <c r="G879" s="157">
        <v>2</v>
      </c>
      <c r="H879" s="157" t="s">
        <v>305</v>
      </c>
      <c r="I879" s="158">
        <v>1039.7</v>
      </c>
      <c r="J879" s="158">
        <v>968.1</v>
      </c>
      <c r="K879" s="158">
        <v>908.6</v>
      </c>
      <c r="L879" s="167">
        <v>39</v>
      </c>
      <c r="M879" s="157" t="s">
        <v>259</v>
      </c>
      <c r="N879" s="157" t="s">
        <v>263</v>
      </c>
      <c r="O879" s="160" t="s">
        <v>277</v>
      </c>
      <c r="P879" s="161">
        <v>5544364.6500000004</v>
      </c>
      <c r="Q879" s="161">
        <v>0</v>
      </c>
      <c r="R879" s="161">
        <v>0</v>
      </c>
      <c r="S879" s="161">
        <v>5544364.6500000004</v>
      </c>
      <c r="T879" s="161">
        <v>5332.6581225353466</v>
      </c>
      <c r="U879" s="176">
        <v>5332.6581225353466</v>
      </c>
      <c r="V879" s="168">
        <v>5332.6581225353466</v>
      </c>
      <c r="W879" s="168">
        <f t="shared" si="165"/>
        <v>5332.6581225353466</v>
      </c>
      <c r="X879" s="168">
        <f t="shared" si="166"/>
        <v>0</v>
      </c>
      <c r="Y879" s="163">
        <v>0</v>
      </c>
      <c r="Z879" s="163">
        <v>0</v>
      </c>
      <c r="AA879" s="163">
        <v>0</v>
      </c>
      <c r="AB879" s="163">
        <v>0</v>
      </c>
      <c r="AC879" s="163">
        <v>0</v>
      </c>
      <c r="AD879" s="163">
        <v>0</v>
      </c>
      <c r="AE879" s="163">
        <v>0</v>
      </c>
      <c r="AF879" s="169">
        <v>0</v>
      </c>
      <c r="AG879" s="163">
        <v>0</v>
      </c>
      <c r="AH879" s="163">
        <v>0</v>
      </c>
      <c r="AI879" s="163">
        <v>0</v>
      </c>
      <c r="AJ879" s="163">
        <v>0</v>
      </c>
      <c r="AK879" s="163">
        <v>0</v>
      </c>
      <c r="AL879" s="169">
        <v>0</v>
      </c>
      <c r="AM879" s="163">
        <v>0</v>
      </c>
      <c r="AN879" s="163">
        <v>0</v>
      </c>
      <c r="AO879" s="169">
        <v>5332.6581225353466</v>
      </c>
      <c r="AP879" s="163">
        <v>0</v>
      </c>
      <c r="AQ879" s="162">
        <v>0</v>
      </c>
      <c r="AR879" s="162">
        <v>0</v>
      </c>
    </row>
    <row r="880" spans="1:44" s="162" customFormat="1" ht="36" customHeight="1" x14ac:dyDescent="0.25">
      <c r="A880" s="162">
        <v>1</v>
      </c>
      <c r="B880" s="165">
        <v>300</v>
      </c>
      <c r="C880" s="155" t="s">
        <v>124</v>
      </c>
      <c r="D880" s="157">
        <v>1981</v>
      </c>
      <c r="E880" s="157"/>
      <c r="F880" s="166" t="s">
        <v>261</v>
      </c>
      <c r="G880" s="157">
        <v>2</v>
      </c>
      <c r="H880" s="157" t="s">
        <v>305</v>
      </c>
      <c r="I880" s="158">
        <v>1572.8</v>
      </c>
      <c r="J880" s="158">
        <v>986.3</v>
      </c>
      <c r="K880" s="158">
        <v>925.2</v>
      </c>
      <c r="L880" s="167">
        <v>49</v>
      </c>
      <c r="M880" s="157" t="s">
        <v>259</v>
      </c>
      <c r="N880" s="157" t="s">
        <v>263</v>
      </c>
      <c r="O880" s="160" t="s">
        <v>277</v>
      </c>
      <c r="P880" s="161">
        <v>4164322.15</v>
      </c>
      <c r="Q880" s="161">
        <v>0</v>
      </c>
      <c r="R880" s="161">
        <v>0</v>
      </c>
      <c r="S880" s="161">
        <v>4164322.15</v>
      </c>
      <c r="T880" s="161">
        <v>2647.7124554933876</v>
      </c>
      <c r="U880" s="161">
        <v>5088.8018774160746</v>
      </c>
      <c r="V880" s="168">
        <v>5088.8018774160746</v>
      </c>
      <c r="W880" s="168">
        <f t="shared" si="165"/>
        <v>5088.8018774160746</v>
      </c>
      <c r="X880" s="168">
        <f t="shared" si="166"/>
        <v>2441.0894219226871</v>
      </c>
      <c r="Y880" s="163">
        <v>0</v>
      </c>
      <c r="Z880" s="163">
        <v>0</v>
      </c>
      <c r="AA880" s="163">
        <v>0</v>
      </c>
      <c r="AB880" s="163">
        <v>0</v>
      </c>
      <c r="AC880" s="163">
        <v>0</v>
      </c>
      <c r="AD880" s="163">
        <v>0</v>
      </c>
      <c r="AE880" s="163">
        <v>0</v>
      </c>
      <c r="AF880" s="169">
        <v>0</v>
      </c>
      <c r="AG880" s="163">
        <v>897.57</v>
      </c>
      <c r="AH880" s="169">
        <f t="shared" ref="AH880:AH882" si="167">8917.04*AG880/I880</f>
        <v>5088.8018774160746</v>
      </c>
      <c r="AI880" s="163">
        <v>0</v>
      </c>
      <c r="AJ880" s="163">
        <v>0</v>
      </c>
      <c r="AK880" s="163">
        <v>0</v>
      </c>
      <c r="AL880" s="169">
        <v>0</v>
      </c>
      <c r="AM880" s="163">
        <v>0</v>
      </c>
      <c r="AN880" s="163">
        <v>0</v>
      </c>
      <c r="AO880" s="169">
        <v>0</v>
      </c>
      <c r="AP880" s="163">
        <v>0</v>
      </c>
      <c r="AQ880" s="162">
        <v>0</v>
      </c>
      <c r="AR880" s="162">
        <v>0</v>
      </c>
    </row>
    <row r="881" spans="1:44" s="162" customFormat="1" ht="36" customHeight="1" x14ac:dyDescent="0.25">
      <c r="A881" s="162">
        <v>1</v>
      </c>
      <c r="B881" s="165">
        <v>301</v>
      </c>
      <c r="C881" s="155" t="s">
        <v>127</v>
      </c>
      <c r="D881" s="157">
        <v>1975</v>
      </c>
      <c r="E881" s="157"/>
      <c r="F881" s="166" t="s">
        <v>261</v>
      </c>
      <c r="G881" s="157">
        <v>2</v>
      </c>
      <c r="H881" s="157" t="s">
        <v>305</v>
      </c>
      <c r="I881" s="158">
        <v>786.44</v>
      </c>
      <c r="J881" s="158">
        <v>726.3</v>
      </c>
      <c r="K881" s="158">
        <v>726.3</v>
      </c>
      <c r="L881" s="167">
        <v>32</v>
      </c>
      <c r="M881" s="157" t="s">
        <v>259</v>
      </c>
      <c r="N881" s="157" t="s">
        <v>263</v>
      </c>
      <c r="O881" s="160" t="s">
        <v>277</v>
      </c>
      <c r="P881" s="161">
        <v>3561345.98</v>
      </c>
      <c r="Q881" s="161">
        <v>0</v>
      </c>
      <c r="R881" s="161">
        <v>0</v>
      </c>
      <c r="S881" s="161">
        <v>3561345.98</v>
      </c>
      <c r="T881" s="161">
        <v>4528.4395249478657</v>
      </c>
      <c r="U881" s="161">
        <v>7291.78122170795</v>
      </c>
      <c r="V881" s="168">
        <v>7291.78122170795</v>
      </c>
      <c r="W881" s="168">
        <f t="shared" si="165"/>
        <v>7291.78122170795</v>
      </c>
      <c r="X881" s="168">
        <f t="shared" si="166"/>
        <v>2763.3416967600842</v>
      </c>
      <c r="Y881" s="163">
        <v>0</v>
      </c>
      <c r="Z881" s="163">
        <v>0</v>
      </c>
      <c r="AA881" s="163">
        <v>0</v>
      </c>
      <c r="AB881" s="163">
        <v>0</v>
      </c>
      <c r="AC881" s="163">
        <v>0</v>
      </c>
      <c r="AD881" s="163">
        <v>0</v>
      </c>
      <c r="AE881" s="163">
        <v>0</v>
      </c>
      <c r="AF881" s="169">
        <v>0</v>
      </c>
      <c r="AG881" s="163">
        <v>643.1</v>
      </c>
      <c r="AH881" s="169">
        <f t="shared" si="167"/>
        <v>7291.78122170795</v>
      </c>
      <c r="AI881" s="163">
        <v>0</v>
      </c>
      <c r="AJ881" s="163">
        <v>0</v>
      </c>
      <c r="AK881" s="163">
        <v>0</v>
      </c>
      <c r="AL881" s="169">
        <v>0</v>
      </c>
      <c r="AM881" s="163">
        <v>0</v>
      </c>
      <c r="AN881" s="163">
        <v>0</v>
      </c>
      <c r="AO881" s="169">
        <v>0</v>
      </c>
      <c r="AP881" s="163">
        <v>0</v>
      </c>
      <c r="AQ881" s="162">
        <v>0</v>
      </c>
      <c r="AR881" s="162">
        <v>0</v>
      </c>
    </row>
    <row r="882" spans="1:44" s="162" customFormat="1" ht="36" customHeight="1" x14ac:dyDescent="0.25">
      <c r="A882" s="162">
        <v>1</v>
      </c>
      <c r="B882" s="165">
        <v>302</v>
      </c>
      <c r="C882" s="155" t="s">
        <v>125</v>
      </c>
      <c r="D882" s="157">
        <v>1972</v>
      </c>
      <c r="E882" s="157"/>
      <c r="F882" s="166" t="s">
        <v>261</v>
      </c>
      <c r="G882" s="157">
        <v>2</v>
      </c>
      <c r="H882" s="157" t="s">
        <v>296</v>
      </c>
      <c r="I882" s="158">
        <v>669.61</v>
      </c>
      <c r="J882" s="158">
        <v>669.61</v>
      </c>
      <c r="K882" s="158">
        <v>621.29</v>
      </c>
      <c r="L882" s="167">
        <v>12</v>
      </c>
      <c r="M882" s="157" t="s">
        <v>259</v>
      </c>
      <c r="N882" s="157" t="s">
        <v>263</v>
      </c>
      <c r="O882" s="160" t="s">
        <v>278</v>
      </c>
      <c r="P882" s="161">
        <v>2858655.04</v>
      </c>
      <c r="Q882" s="161">
        <v>0</v>
      </c>
      <c r="R882" s="161">
        <v>0</v>
      </c>
      <c r="S882" s="161">
        <v>2858655.04</v>
      </c>
      <c r="T882" s="161">
        <v>4269.1343319245534</v>
      </c>
      <c r="U882" s="161">
        <v>7419.8359451023725</v>
      </c>
      <c r="V882" s="168">
        <v>7419.8359451023725</v>
      </c>
      <c r="W882" s="168">
        <f t="shared" si="165"/>
        <v>7419.8359451023725</v>
      </c>
      <c r="X882" s="168">
        <f t="shared" si="166"/>
        <v>3150.7016131778191</v>
      </c>
      <c r="Y882" s="163">
        <v>0</v>
      </c>
      <c r="Z882" s="163">
        <v>0</v>
      </c>
      <c r="AA882" s="163">
        <v>0</v>
      </c>
      <c r="AB882" s="163">
        <v>0</v>
      </c>
      <c r="AC882" s="163">
        <v>0</v>
      </c>
      <c r="AD882" s="163">
        <v>0</v>
      </c>
      <c r="AE882" s="163">
        <v>0</v>
      </c>
      <c r="AF882" s="169">
        <v>0</v>
      </c>
      <c r="AG882" s="163">
        <v>557.17999999999995</v>
      </c>
      <c r="AH882" s="169">
        <f t="shared" si="167"/>
        <v>7419.8359451023725</v>
      </c>
      <c r="AI882" s="163">
        <v>0</v>
      </c>
      <c r="AJ882" s="163">
        <v>0</v>
      </c>
      <c r="AK882" s="163">
        <v>0</v>
      </c>
      <c r="AL882" s="169">
        <v>0</v>
      </c>
      <c r="AM882" s="163">
        <v>0</v>
      </c>
      <c r="AN882" s="163">
        <v>0</v>
      </c>
      <c r="AO882" s="169">
        <v>0</v>
      </c>
      <c r="AP882" s="163">
        <v>0</v>
      </c>
      <c r="AQ882" s="162">
        <v>0</v>
      </c>
      <c r="AR882" s="162">
        <v>0</v>
      </c>
    </row>
    <row r="883" spans="1:44" s="162" customFormat="1" ht="36" customHeight="1" x14ac:dyDescent="0.25">
      <c r="A883" s="162">
        <v>1</v>
      </c>
      <c r="B883" s="165">
        <v>303</v>
      </c>
      <c r="C883" s="155" t="s">
        <v>122</v>
      </c>
      <c r="D883" s="157">
        <v>1978</v>
      </c>
      <c r="E883" s="157"/>
      <c r="F883" s="166" t="s">
        <v>280</v>
      </c>
      <c r="G883" s="157">
        <v>5</v>
      </c>
      <c r="H883" s="157" t="s">
        <v>301</v>
      </c>
      <c r="I883" s="158">
        <v>4027.2</v>
      </c>
      <c r="J883" s="158">
        <v>3079.4</v>
      </c>
      <c r="K883" s="158">
        <v>3079.4</v>
      </c>
      <c r="L883" s="167">
        <v>157</v>
      </c>
      <c r="M883" s="157" t="s">
        <v>259</v>
      </c>
      <c r="N883" s="157" t="s">
        <v>263</v>
      </c>
      <c r="O883" s="160" t="s">
        <v>278</v>
      </c>
      <c r="P883" s="161">
        <v>120068.08</v>
      </c>
      <c r="Q883" s="161">
        <v>0</v>
      </c>
      <c r="R883" s="161">
        <v>0</v>
      </c>
      <c r="S883" s="161">
        <v>120068.08</v>
      </c>
      <c r="T883" s="161">
        <v>29.81428287644021</v>
      </c>
      <c r="U883" s="176">
        <v>29.81428287644021</v>
      </c>
      <c r="V883" s="168">
        <v>29.81428287644021</v>
      </c>
      <c r="W883" s="168">
        <f t="shared" si="165"/>
        <v>0</v>
      </c>
      <c r="X883" s="168">
        <f t="shared" si="166"/>
        <v>0</v>
      </c>
      <c r="Y883" s="163">
        <v>0</v>
      </c>
      <c r="Z883" s="163">
        <v>0</v>
      </c>
      <c r="AA883" s="163">
        <v>0</v>
      </c>
      <c r="AB883" s="163">
        <v>0</v>
      </c>
      <c r="AC883" s="163">
        <v>0</v>
      </c>
      <c r="AD883" s="163">
        <v>0</v>
      </c>
      <c r="AE883" s="163">
        <v>0</v>
      </c>
      <c r="AF883" s="169">
        <v>0</v>
      </c>
      <c r="AG883" s="163">
        <v>0</v>
      </c>
      <c r="AH883" s="163">
        <v>0</v>
      </c>
      <c r="AI883" s="163">
        <v>0</v>
      </c>
      <c r="AJ883" s="163">
        <v>0</v>
      </c>
      <c r="AK883" s="163">
        <v>0</v>
      </c>
      <c r="AL883" s="169">
        <v>0</v>
      </c>
      <c r="AM883" s="163">
        <v>0</v>
      </c>
      <c r="AN883" s="163">
        <v>0</v>
      </c>
      <c r="AO883" s="169">
        <v>0</v>
      </c>
      <c r="AP883" s="163">
        <v>0</v>
      </c>
      <c r="AQ883" s="162">
        <v>0</v>
      </c>
      <c r="AR883" s="162">
        <v>0</v>
      </c>
    </row>
    <row r="884" spans="1:44" s="162" customFormat="1" ht="36" customHeight="1" x14ac:dyDescent="0.25">
      <c r="A884" s="162">
        <v>1</v>
      </c>
      <c r="B884" s="165">
        <v>304</v>
      </c>
      <c r="C884" s="155" t="s">
        <v>123</v>
      </c>
      <c r="D884" s="157">
        <v>1986</v>
      </c>
      <c r="E884" s="157"/>
      <c r="F884" s="166" t="s">
        <v>261</v>
      </c>
      <c r="G884" s="157">
        <v>5</v>
      </c>
      <c r="H884" s="157" t="s">
        <v>297</v>
      </c>
      <c r="I884" s="158">
        <v>2851.99</v>
      </c>
      <c r="J884" s="158">
        <v>2360.59</v>
      </c>
      <c r="K884" s="158">
        <v>2342</v>
      </c>
      <c r="L884" s="167">
        <v>145</v>
      </c>
      <c r="M884" s="157" t="s">
        <v>259</v>
      </c>
      <c r="N884" s="157" t="s">
        <v>263</v>
      </c>
      <c r="O884" s="160" t="s">
        <v>278</v>
      </c>
      <c r="P884" s="161">
        <v>119926.1</v>
      </c>
      <c r="Q884" s="161">
        <v>0</v>
      </c>
      <c r="R884" s="161">
        <v>0</v>
      </c>
      <c r="S884" s="161">
        <v>119926.1</v>
      </c>
      <c r="T884" s="161">
        <v>42.049972124726949</v>
      </c>
      <c r="U884" s="176">
        <v>42.049972124726949</v>
      </c>
      <c r="V884" s="168">
        <v>42.049972124726949</v>
      </c>
      <c r="W884" s="168">
        <f t="shared" si="165"/>
        <v>0</v>
      </c>
      <c r="X884" s="168">
        <f t="shared" si="166"/>
        <v>0</v>
      </c>
      <c r="Y884" s="163">
        <v>0</v>
      </c>
      <c r="Z884" s="163">
        <v>0</v>
      </c>
      <c r="AA884" s="163">
        <v>0</v>
      </c>
      <c r="AB884" s="163">
        <v>0</v>
      </c>
      <c r="AC884" s="163">
        <v>0</v>
      </c>
      <c r="AD884" s="163">
        <v>0</v>
      </c>
      <c r="AE884" s="163">
        <v>0</v>
      </c>
      <c r="AF884" s="169">
        <v>0</v>
      </c>
      <c r="AG884" s="163">
        <v>0</v>
      </c>
      <c r="AH884" s="163">
        <v>0</v>
      </c>
      <c r="AI884" s="163">
        <v>0</v>
      </c>
      <c r="AJ884" s="163">
        <v>0</v>
      </c>
      <c r="AK884" s="163">
        <v>0</v>
      </c>
      <c r="AL884" s="169">
        <v>0</v>
      </c>
      <c r="AM884" s="163">
        <v>0</v>
      </c>
      <c r="AN884" s="163">
        <v>0</v>
      </c>
      <c r="AO884" s="169">
        <v>0</v>
      </c>
      <c r="AP884" s="163">
        <v>0</v>
      </c>
      <c r="AQ884" s="162">
        <v>0</v>
      </c>
      <c r="AR884" s="162">
        <v>0</v>
      </c>
    </row>
    <row r="885" spans="1:44" s="162" customFormat="1" ht="36" customHeight="1" x14ac:dyDescent="0.25">
      <c r="A885" s="162">
        <v>1</v>
      </c>
      <c r="B885" s="165">
        <v>305</v>
      </c>
      <c r="C885" s="155" t="s">
        <v>128</v>
      </c>
      <c r="D885" s="157">
        <v>1978</v>
      </c>
      <c r="E885" s="157"/>
      <c r="F885" s="166" t="s">
        <v>261</v>
      </c>
      <c r="G885" s="157">
        <v>3</v>
      </c>
      <c r="H885" s="157" t="s">
        <v>305</v>
      </c>
      <c r="I885" s="158">
        <v>1582.3</v>
      </c>
      <c r="J885" s="158">
        <v>1471.8</v>
      </c>
      <c r="K885" s="158">
        <v>1471.8</v>
      </c>
      <c r="L885" s="167">
        <v>69</v>
      </c>
      <c r="M885" s="157" t="s">
        <v>259</v>
      </c>
      <c r="N885" s="157" t="s">
        <v>263</v>
      </c>
      <c r="O885" s="160" t="s">
        <v>278</v>
      </c>
      <c r="P885" s="161">
        <v>194982.26</v>
      </c>
      <c r="Q885" s="161">
        <v>0</v>
      </c>
      <c r="R885" s="161">
        <v>0</v>
      </c>
      <c r="S885" s="161">
        <v>194982.26</v>
      </c>
      <c r="T885" s="161">
        <v>123.22711243127094</v>
      </c>
      <c r="U885" s="176">
        <v>123.22711243127094</v>
      </c>
      <c r="V885" s="168">
        <v>123.22711243127094</v>
      </c>
      <c r="W885" s="168">
        <f t="shared" si="165"/>
        <v>0</v>
      </c>
      <c r="X885" s="168">
        <f t="shared" si="166"/>
        <v>0</v>
      </c>
      <c r="Y885" s="163">
        <v>0</v>
      </c>
      <c r="Z885" s="163">
        <v>0</v>
      </c>
      <c r="AA885" s="163">
        <v>0</v>
      </c>
      <c r="AB885" s="163">
        <v>0</v>
      </c>
      <c r="AC885" s="163">
        <v>0</v>
      </c>
      <c r="AD885" s="163">
        <v>0</v>
      </c>
      <c r="AE885" s="163">
        <v>0</v>
      </c>
      <c r="AF885" s="169">
        <v>0</v>
      </c>
      <c r="AG885" s="163">
        <v>0</v>
      </c>
      <c r="AH885" s="163">
        <v>0</v>
      </c>
      <c r="AI885" s="163">
        <v>0</v>
      </c>
      <c r="AJ885" s="163">
        <v>0</v>
      </c>
      <c r="AK885" s="163">
        <v>0</v>
      </c>
      <c r="AL885" s="169">
        <v>0</v>
      </c>
      <c r="AM885" s="163">
        <v>0</v>
      </c>
      <c r="AN885" s="163">
        <v>0</v>
      </c>
      <c r="AO885" s="169">
        <v>0</v>
      </c>
      <c r="AP885" s="163">
        <v>0</v>
      </c>
      <c r="AQ885" s="162">
        <v>0</v>
      </c>
      <c r="AR885" s="162">
        <v>0</v>
      </c>
    </row>
    <row r="886" spans="1:44" s="162" customFormat="1" ht="36" customHeight="1" x14ac:dyDescent="0.25">
      <c r="A886" s="162">
        <v>1</v>
      </c>
      <c r="B886" s="165">
        <v>306</v>
      </c>
      <c r="C886" s="155" t="s">
        <v>113</v>
      </c>
      <c r="D886" s="157">
        <v>1973</v>
      </c>
      <c r="E886" s="157"/>
      <c r="F886" s="166" t="s">
        <v>261</v>
      </c>
      <c r="G886" s="157">
        <v>2</v>
      </c>
      <c r="H886" s="157" t="s">
        <v>296</v>
      </c>
      <c r="I886" s="158">
        <v>781.06</v>
      </c>
      <c r="J886" s="158">
        <v>721</v>
      </c>
      <c r="K886" s="158">
        <v>681.23</v>
      </c>
      <c r="L886" s="167">
        <v>38</v>
      </c>
      <c r="M886" s="157" t="s">
        <v>259</v>
      </c>
      <c r="N886" s="157" t="s">
        <v>263</v>
      </c>
      <c r="O886" s="160" t="s">
        <v>277</v>
      </c>
      <c r="P886" s="161">
        <v>2512737.2000000002</v>
      </c>
      <c r="Q886" s="161">
        <v>0</v>
      </c>
      <c r="R886" s="161">
        <v>0</v>
      </c>
      <c r="S886" s="161">
        <v>2512737.2000000002</v>
      </c>
      <c r="T886" s="161">
        <v>3217.0860113179529</v>
      </c>
      <c r="U886" s="161">
        <v>7267.7997388164813</v>
      </c>
      <c r="V886" s="168">
        <v>7267.7997388164813</v>
      </c>
      <c r="W886" s="168">
        <f t="shared" si="165"/>
        <v>7267.7997388164813</v>
      </c>
      <c r="X886" s="168">
        <f t="shared" si="166"/>
        <v>4050.7137274985284</v>
      </c>
      <c r="Y886" s="163">
        <v>0</v>
      </c>
      <c r="Z886" s="163">
        <v>0</v>
      </c>
      <c r="AA886" s="163">
        <v>0</v>
      </c>
      <c r="AB886" s="163">
        <v>0</v>
      </c>
      <c r="AC886" s="163">
        <v>0</v>
      </c>
      <c r="AD886" s="163">
        <v>0</v>
      </c>
      <c r="AE886" s="163">
        <v>0</v>
      </c>
      <c r="AF886" s="169">
        <v>0</v>
      </c>
      <c r="AG886" s="163">
        <v>636.6</v>
      </c>
      <c r="AH886" s="169">
        <f>8917.04*AG886/I886</f>
        <v>7267.7997388164813</v>
      </c>
      <c r="AI886" s="163">
        <v>0</v>
      </c>
      <c r="AJ886" s="163">
        <v>0</v>
      </c>
      <c r="AK886" s="163">
        <v>0</v>
      </c>
      <c r="AL886" s="169">
        <v>0</v>
      </c>
      <c r="AM886" s="163">
        <v>0</v>
      </c>
      <c r="AN886" s="163">
        <v>0</v>
      </c>
      <c r="AO886" s="169">
        <v>0</v>
      </c>
      <c r="AP886" s="163">
        <v>0</v>
      </c>
      <c r="AQ886" s="162">
        <v>0</v>
      </c>
      <c r="AR886" s="162">
        <v>0</v>
      </c>
    </row>
    <row r="887" spans="1:44" s="162" customFormat="1" ht="36" customHeight="1" x14ac:dyDescent="0.25">
      <c r="A887" s="162">
        <v>1</v>
      </c>
      <c r="B887" s="165">
        <v>307</v>
      </c>
      <c r="C887" s="155" t="s">
        <v>1179</v>
      </c>
      <c r="D887" s="157">
        <v>1987</v>
      </c>
      <c r="E887" s="157"/>
      <c r="F887" s="166" t="s">
        <v>261</v>
      </c>
      <c r="G887" s="157">
        <v>2</v>
      </c>
      <c r="H887" s="157" t="s">
        <v>305</v>
      </c>
      <c r="I887" s="161">
        <v>1448.2</v>
      </c>
      <c r="J887" s="161">
        <v>1448.2</v>
      </c>
      <c r="K887" s="161">
        <v>1448.2</v>
      </c>
      <c r="L887" s="167">
        <v>53</v>
      </c>
      <c r="M887" s="157" t="s">
        <v>259</v>
      </c>
      <c r="N887" s="157" t="s">
        <v>263</v>
      </c>
      <c r="O887" s="160" t="s">
        <v>1284</v>
      </c>
      <c r="P887" s="161">
        <v>903922.43</v>
      </c>
      <c r="Q887" s="161">
        <v>0</v>
      </c>
      <c r="R887" s="161">
        <v>0</v>
      </c>
      <c r="S887" s="161">
        <v>903922.43</v>
      </c>
      <c r="T887" s="161">
        <v>624.16961055102888</v>
      </c>
      <c r="U887" s="161">
        <v>4500.21</v>
      </c>
      <c r="V887" s="168">
        <v>3444.64</v>
      </c>
      <c r="W887" s="168">
        <f t="shared" si="165"/>
        <v>3444.64</v>
      </c>
      <c r="X887" s="168">
        <f t="shared" si="166"/>
        <v>3876.0403894489709</v>
      </c>
      <c r="Y887" s="163">
        <v>0</v>
      </c>
      <c r="Z887" s="163">
        <v>0</v>
      </c>
      <c r="AA887" s="163">
        <v>3259.66</v>
      </c>
      <c r="AB887" s="163">
        <v>184.98</v>
      </c>
      <c r="AC887" s="163">
        <v>0</v>
      </c>
      <c r="AD887" s="163">
        <v>0</v>
      </c>
      <c r="AE887" s="163">
        <v>0</v>
      </c>
      <c r="AF887" s="169">
        <v>0</v>
      </c>
      <c r="AG887" s="163">
        <v>0</v>
      </c>
      <c r="AH887" s="163">
        <v>0</v>
      </c>
      <c r="AI887" s="163">
        <v>0</v>
      </c>
      <c r="AJ887" s="163">
        <v>0</v>
      </c>
      <c r="AK887" s="163">
        <v>0</v>
      </c>
      <c r="AL887" s="169">
        <v>0</v>
      </c>
      <c r="AM887" s="163">
        <v>0</v>
      </c>
      <c r="AN887" s="163">
        <v>0</v>
      </c>
      <c r="AO887" s="169">
        <v>0</v>
      </c>
      <c r="AP887" s="163">
        <v>0</v>
      </c>
      <c r="AQ887" s="162">
        <v>0</v>
      </c>
      <c r="AR887" s="162">
        <v>0</v>
      </c>
    </row>
    <row r="888" spans="1:44" s="162" customFormat="1" ht="36" customHeight="1" x14ac:dyDescent="0.25">
      <c r="A888" s="162">
        <v>1</v>
      </c>
      <c r="B888" s="165">
        <v>308</v>
      </c>
      <c r="C888" s="155" t="s">
        <v>2231</v>
      </c>
      <c r="D888" s="157">
        <v>1959</v>
      </c>
      <c r="E888" s="157"/>
      <c r="F888" s="166" t="s">
        <v>261</v>
      </c>
      <c r="G888" s="157">
        <v>2</v>
      </c>
      <c r="H888" s="157">
        <v>1</v>
      </c>
      <c r="I888" s="161">
        <v>428.93</v>
      </c>
      <c r="J888" s="161">
        <v>378.98</v>
      </c>
      <c r="K888" s="161">
        <v>378.98</v>
      </c>
      <c r="L888" s="167">
        <v>16</v>
      </c>
      <c r="M888" s="157" t="s">
        <v>259</v>
      </c>
      <c r="N888" s="157" t="s">
        <v>260</v>
      </c>
      <c r="O888" s="160" t="s">
        <v>262</v>
      </c>
      <c r="P888" s="161">
        <v>2228060.91</v>
      </c>
      <c r="Q888" s="161">
        <v>0</v>
      </c>
      <c r="R888" s="161">
        <v>0</v>
      </c>
      <c r="S888" s="161">
        <v>2228060.91</v>
      </c>
      <c r="T888" s="161">
        <v>5194.4627561606794</v>
      </c>
      <c r="U888" s="161">
        <v>7603.5888839670815</v>
      </c>
      <c r="V888" s="168">
        <v>7603.5888839670815</v>
      </c>
      <c r="W888" s="168">
        <f t="shared" si="165"/>
        <v>7603.5888839670815</v>
      </c>
      <c r="X888" s="168">
        <f t="shared" si="166"/>
        <v>2409.1261278064021</v>
      </c>
      <c r="Y888" s="163">
        <v>0</v>
      </c>
      <c r="Z888" s="163">
        <v>0</v>
      </c>
      <c r="AA888" s="163">
        <v>0</v>
      </c>
      <c r="AB888" s="163">
        <v>0</v>
      </c>
      <c r="AC888" s="163">
        <v>0</v>
      </c>
      <c r="AD888" s="163">
        <v>0</v>
      </c>
      <c r="AE888" s="163">
        <v>0</v>
      </c>
      <c r="AF888" s="169">
        <v>0</v>
      </c>
      <c r="AG888" s="163">
        <v>365.75</v>
      </c>
      <c r="AH888" s="169">
        <f>8917.04*AG888/I888</f>
        <v>7603.5888839670815</v>
      </c>
      <c r="AI888" s="163">
        <v>0</v>
      </c>
      <c r="AJ888" s="163">
        <v>0</v>
      </c>
      <c r="AK888" s="163">
        <v>0</v>
      </c>
      <c r="AL888" s="169">
        <v>0</v>
      </c>
      <c r="AM888" s="163">
        <v>0</v>
      </c>
      <c r="AN888" s="163">
        <v>0</v>
      </c>
      <c r="AO888" s="169">
        <v>0</v>
      </c>
      <c r="AP888" s="163">
        <v>0</v>
      </c>
      <c r="AQ888" s="162">
        <v>0</v>
      </c>
      <c r="AR888" s="162">
        <v>0</v>
      </c>
    </row>
    <row r="889" spans="1:44" s="162" customFormat="1" ht="36" customHeight="1" x14ac:dyDescent="0.25">
      <c r="B889" s="155" t="s">
        <v>799</v>
      </c>
      <c r="C889" s="155"/>
      <c r="D889" s="157" t="s">
        <v>855</v>
      </c>
      <c r="E889" s="157" t="s">
        <v>855</v>
      </c>
      <c r="F889" s="157" t="s">
        <v>855</v>
      </c>
      <c r="G889" s="157" t="s">
        <v>855</v>
      </c>
      <c r="H889" s="157" t="s">
        <v>855</v>
      </c>
      <c r="I889" s="161">
        <v>1443.4</v>
      </c>
      <c r="J889" s="161">
        <v>1238.9000000000001</v>
      </c>
      <c r="K889" s="161">
        <v>1204.5999999999999</v>
      </c>
      <c r="L889" s="159">
        <v>68</v>
      </c>
      <c r="M889" s="157" t="s">
        <v>855</v>
      </c>
      <c r="N889" s="157" t="s">
        <v>855</v>
      </c>
      <c r="O889" s="160" t="s">
        <v>855</v>
      </c>
      <c r="P889" s="161">
        <v>5513180.9399999995</v>
      </c>
      <c r="Q889" s="161">
        <v>0</v>
      </c>
      <c r="R889" s="161">
        <v>0</v>
      </c>
      <c r="S889" s="161">
        <v>5513180.9399999995</v>
      </c>
      <c r="T889" s="161">
        <v>3819.5794235832059</v>
      </c>
      <c r="U889" s="161">
        <v>6548.1020551378451</v>
      </c>
      <c r="W889" s="175"/>
      <c r="Y889" s="163">
        <v>0</v>
      </c>
      <c r="Z889" s="163">
        <v>0</v>
      </c>
      <c r="AA889" s="163">
        <v>0</v>
      </c>
      <c r="AB889" s="163">
        <v>0</v>
      </c>
      <c r="AC889" s="163">
        <v>0</v>
      </c>
      <c r="AD889" s="163">
        <v>0</v>
      </c>
      <c r="AE889" s="163">
        <v>0</v>
      </c>
      <c r="AF889" s="163">
        <v>0</v>
      </c>
      <c r="AG889" s="163">
        <v>293</v>
      </c>
      <c r="AH889" s="163">
        <v>1132822</v>
      </c>
      <c r="AI889" s="163">
        <v>0</v>
      </c>
      <c r="AJ889" s="163">
        <v>0</v>
      </c>
      <c r="AK889" s="163">
        <v>0</v>
      </c>
      <c r="AL889" s="163">
        <v>0</v>
      </c>
      <c r="AM889" s="163">
        <v>0</v>
      </c>
      <c r="AN889" s="163">
        <v>0</v>
      </c>
      <c r="AO889" s="163">
        <v>4310144.67</v>
      </c>
      <c r="AP889" s="163">
        <v>0</v>
      </c>
      <c r="AQ889" s="162">
        <v>0</v>
      </c>
      <c r="AR889" s="162">
        <v>0</v>
      </c>
    </row>
    <row r="890" spans="1:44" s="162" customFormat="1" ht="36" customHeight="1" x14ac:dyDescent="0.25">
      <c r="A890" s="162">
        <v>1</v>
      </c>
      <c r="B890" s="165">
        <v>309</v>
      </c>
      <c r="C890" s="155" t="s">
        <v>166</v>
      </c>
      <c r="D890" s="157">
        <v>1983</v>
      </c>
      <c r="E890" s="157"/>
      <c r="F890" s="166" t="s">
        <v>261</v>
      </c>
      <c r="G890" s="157">
        <v>2</v>
      </c>
      <c r="H890" s="157" t="s">
        <v>305</v>
      </c>
      <c r="I890" s="158">
        <v>1044.4000000000001</v>
      </c>
      <c r="J890" s="158">
        <v>943.9</v>
      </c>
      <c r="K890" s="158">
        <v>943.9</v>
      </c>
      <c r="L890" s="167">
        <v>47</v>
      </c>
      <c r="M890" s="157" t="s">
        <v>259</v>
      </c>
      <c r="N890" s="157" t="s">
        <v>330</v>
      </c>
      <c r="O890" s="160" t="s">
        <v>775</v>
      </c>
      <c r="P890" s="161">
        <v>4365745.54</v>
      </c>
      <c r="Q890" s="161">
        <v>0</v>
      </c>
      <c r="R890" s="161">
        <v>0</v>
      </c>
      <c r="S890" s="161">
        <v>4365745.54</v>
      </c>
      <c r="T890" s="161">
        <v>4180.1470126388358</v>
      </c>
      <c r="U890" s="161">
        <v>4564.9340291076214</v>
      </c>
      <c r="V890" s="168">
        <v>4564.9340291076214</v>
      </c>
      <c r="W890" s="168">
        <f t="shared" ref="W890:W891" si="168">Y890+Z890+AA890+AB890+AC890+AF890+AH890+AJ890+AL890+AN890+AO890+AP890+AQ890+AR890</f>
        <v>4564.9340291076214</v>
      </c>
      <c r="X890" s="168">
        <f t="shared" ref="X890:X891" si="169">U890-T890</f>
        <v>384.78701646878562</v>
      </c>
      <c r="Y890" s="163">
        <v>0</v>
      </c>
      <c r="Z890" s="163">
        <v>0</v>
      </c>
      <c r="AA890" s="163">
        <v>0</v>
      </c>
      <c r="AB890" s="163">
        <v>0</v>
      </c>
      <c r="AC890" s="163">
        <v>0</v>
      </c>
      <c r="AD890" s="163">
        <v>0</v>
      </c>
      <c r="AE890" s="163">
        <v>0</v>
      </c>
      <c r="AF890" s="169">
        <v>0</v>
      </c>
      <c r="AG890" s="163">
        <v>0</v>
      </c>
      <c r="AH890" s="163">
        <v>0</v>
      </c>
      <c r="AI890" s="163">
        <v>0</v>
      </c>
      <c r="AJ890" s="163">
        <v>0</v>
      </c>
      <c r="AK890" s="163">
        <v>0</v>
      </c>
      <c r="AL890" s="169">
        <v>0</v>
      </c>
      <c r="AM890" s="163">
        <v>0</v>
      </c>
      <c r="AN890" s="163">
        <v>0</v>
      </c>
      <c r="AO890" s="169">
        <v>4564.9340291076214</v>
      </c>
      <c r="AP890" s="163">
        <v>0</v>
      </c>
      <c r="AQ890" s="162">
        <v>0</v>
      </c>
      <c r="AR890" s="162">
        <v>0</v>
      </c>
    </row>
    <row r="891" spans="1:44" s="162" customFormat="1" ht="36" customHeight="1" x14ac:dyDescent="0.25">
      <c r="A891" s="162">
        <v>1</v>
      </c>
      <c r="B891" s="165">
        <v>310</v>
      </c>
      <c r="C891" s="155" t="s">
        <v>1522</v>
      </c>
      <c r="D891" s="157">
        <v>1967</v>
      </c>
      <c r="E891" s="157"/>
      <c r="F891" s="166" t="s">
        <v>1524</v>
      </c>
      <c r="G891" s="157">
        <v>2</v>
      </c>
      <c r="H891" s="157" t="s">
        <v>297</v>
      </c>
      <c r="I891" s="158">
        <v>399</v>
      </c>
      <c r="J891" s="158">
        <v>295</v>
      </c>
      <c r="K891" s="158">
        <v>260.7</v>
      </c>
      <c r="L891" s="167">
        <v>21</v>
      </c>
      <c r="M891" s="157" t="s">
        <v>259</v>
      </c>
      <c r="N891" s="157" t="s">
        <v>330</v>
      </c>
      <c r="O891" s="160" t="s">
        <v>775</v>
      </c>
      <c r="P891" s="161">
        <v>1147435.3999999999</v>
      </c>
      <c r="Q891" s="161">
        <v>0</v>
      </c>
      <c r="R891" s="161">
        <v>0</v>
      </c>
      <c r="S891" s="161">
        <v>1147435.3999999999</v>
      </c>
      <c r="T891" s="161">
        <v>2875.777944862155</v>
      </c>
      <c r="U891" s="161">
        <v>6548.1020551378451</v>
      </c>
      <c r="V891" s="168">
        <v>6548.1020551378451</v>
      </c>
      <c r="W891" s="168">
        <f t="shared" si="168"/>
        <v>6548.1020551378451</v>
      </c>
      <c r="X891" s="168">
        <f t="shared" si="169"/>
        <v>3672.3241102756901</v>
      </c>
      <c r="Y891" s="163">
        <v>0</v>
      </c>
      <c r="Z891" s="163">
        <v>0</v>
      </c>
      <c r="AA891" s="163">
        <v>0</v>
      </c>
      <c r="AB891" s="163">
        <v>0</v>
      </c>
      <c r="AC891" s="163">
        <v>0</v>
      </c>
      <c r="AD891" s="163">
        <v>0</v>
      </c>
      <c r="AE891" s="163">
        <v>0</v>
      </c>
      <c r="AF891" s="169">
        <v>0</v>
      </c>
      <c r="AG891" s="163">
        <v>293</v>
      </c>
      <c r="AH891" s="169">
        <f>8917.04*AG891/I891</f>
        <v>6548.1020551378451</v>
      </c>
      <c r="AI891" s="163">
        <v>0</v>
      </c>
      <c r="AJ891" s="163">
        <v>0</v>
      </c>
      <c r="AK891" s="163">
        <v>0</v>
      </c>
      <c r="AL891" s="169">
        <v>0</v>
      </c>
      <c r="AM891" s="163">
        <v>0</v>
      </c>
      <c r="AN891" s="163">
        <v>0</v>
      </c>
      <c r="AO891" s="169">
        <v>0</v>
      </c>
      <c r="AP891" s="163">
        <v>0</v>
      </c>
      <c r="AQ891" s="162">
        <v>0</v>
      </c>
      <c r="AR891" s="162">
        <v>0</v>
      </c>
    </row>
    <row r="892" spans="1:44" s="162" customFormat="1" ht="36" customHeight="1" x14ac:dyDescent="0.25">
      <c r="B892" s="155" t="s">
        <v>801</v>
      </c>
      <c r="C892" s="170"/>
      <c r="D892" s="157" t="s">
        <v>855</v>
      </c>
      <c r="E892" s="157" t="s">
        <v>855</v>
      </c>
      <c r="F892" s="157" t="s">
        <v>855</v>
      </c>
      <c r="G892" s="157" t="s">
        <v>855</v>
      </c>
      <c r="H892" s="157" t="s">
        <v>855</v>
      </c>
      <c r="I892" s="158">
        <v>1854.1999999999998</v>
      </c>
      <c r="J892" s="158">
        <v>1598.8000000000002</v>
      </c>
      <c r="K892" s="158">
        <v>1394.4</v>
      </c>
      <c r="L892" s="159">
        <v>87</v>
      </c>
      <c r="M892" s="157" t="s">
        <v>855</v>
      </c>
      <c r="N892" s="157" t="s">
        <v>855</v>
      </c>
      <c r="O892" s="160" t="s">
        <v>855</v>
      </c>
      <c r="P892" s="161">
        <v>4300110.49</v>
      </c>
      <c r="Q892" s="161">
        <v>0</v>
      </c>
      <c r="R892" s="161">
        <v>0</v>
      </c>
      <c r="S892" s="161">
        <v>4300110.49</v>
      </c>
      <c r="T892" s="161">
        <v>2319.1190216805094</v>
      </c>
      <c r="U892" s="161">
        <v>8468.2797569648083</v>
      </c>
      <c r="W892" s="175"/>
      <c r="Y892" s="163">
        <v>0</v>
      </c>
      <c r="Z892" s="163">
        <v>0</v>
      </c>
      <c r="AA892" s="163">
        <v>0</v>
      </c>
      <c r="AB892" s="163">
        <v>0</v>
      </c>
      <c r="AC892" s="163">
        <v>0</v>
      </c>
      <c r="AD892" s="163">
        <v>0</v>
      </c>
      <c r="AE892" s="163">
        <v>0</v>
      </c>
      <c r="AF892" s="163">
        <v>0</v>
      </c>
      <c r="AG892" s="163">
        <v>0</v>
      </c>
      <c r="AH892" s="163">
        <v>0</v>
      </c>
      <c r="AI892" s="163">
        <v>0</v>
      </c>
      <c r="AJ892" s="163">
        <v>0</v>
      </c>
      <c r="AK892" s="163">
        <v>655.53</v>
      </c>
      <c r="AL892" s="163">
        <v>2352267</v>
      </c>
      <c r="AM892" s="163">
        <v>0</v>
      </c>
      <c r="AN892" s="163">
        <v>0</v>
      </c>
      <c r="AO892" s="163">
        <v>1815231</v>
      </c>
      <c r="AP892" s="163">
        <v>0</v>
      </c>
      <c r="AQ892" s="162">
        <v>0</v>
      </c>
      <c r="AR892" s="162">
        <v>0</v>
      </c>
    </row>
    <row r="893" spans="1:44" s="162" customFormat="1" ht="36" customHeight="1" x14ac:dyDescent="0.25">
      <c r="A893" s="162">
        <v>1</v>
      </c>
      <c r="B893" s="165">
        <v>311</v>
      </c>
      <c r="C893" s="155" t="s">
        <v>173</v>
      </c>
      <c r="D893" s="157">
        <v>1968</v>
      </c>
      <c r="E893" s="157">
        <v>2009</v>
      </c>
      <c r="F893" s="166" t="s">
        <v>261</v>
      </c>
      <c r="G893" s="157">
        <v>2</v>
      </c>
      <c r="H893" s="157" t="s">
        <v>296</v>
      </c>
      <c r="I893" s="158">
        <v>791.5</v>
      </c>
      <c r="J893" s="158">
        <v>725.1</v>
      </c>
      <c r="K893" s="158">
        <v>725.1</v>
      </c>
      <c r="L893" s="167">
        <v>42</v>
      </c>
      <c r="M893" s="157" t="s">
        <v>259</v>
      </c>
      <c r="N893" s="157" t="s">
        <v>260</v>
      </c>
      <c r="O893" s="160" t="s">
        <v>262</v>
      </c>
      <c r="P893" s="161">
        <v>78851.77</v>
      </c>
      <c r="Q893" s="161">
        <v>0</v>
      </c>
      <c r="R893" s="161">
        <v>0</v>
      </c>
      <c r="S893" s="161">
        <v>78851.77</v>
      </c>
      <c r="T893" s="161">
        <v>99.623209096651934</v>
      </c>
      <c r="U893" s="176">
        <v>99.623209096651934</v>
      </c>
      <c r="V893" s="168">
        <v>99.623209096651934</v>
      </c>
      <c r="W893" s="168">
        <f t="shared" ref="W893:W895" si="170">Y893+Z893+AA893+AB893+AC893+AF893+AH893+AJ893+AL893+AN893+AO893+AP893+AQ893+AR893</f>
        <v>0</v>
      </c>
      <c r="X893" s="168">
        <f t="shared" ref="X893:X895" si="171">U893-T893</f>
        <v>0</v>
      </c>
      <c r="Y893" s="163">
        <v>0</v>
      </c>
      <c r="Z893" s="163">
        <v>0</v>
      </c>
      <c r="AA893" s="163">
        <v>0</v>
      </c>
      <c r="AB893" s="163">
        <v>0</v>
      </c>
      <c r="AC893" s="163">
        <v>0</v>
      </c>
      <c r="AD893" s="163">
        <v>0</v>
      </c>
      <c r="AE893" s="163">
        <v>0</v>
      </c>
      <c r="AF893" s="169">
        <v>0</v>
      </c>
      <c r="AG893" s="163">
        <v>0</v>
      </c>
      <c r="AH893" s="163">
        <v>0</v>
      </c>
      <c r="AI893" s="163">
        <v>0</v>
      </c>
      <c r="AJ893" s="163">
        <v>0</v>
      </c>
      <c r="AK893" s="163">
        <v>0</v>
      </c>
      <c r="AL893" s="169">
        <v>0</v>
      </c>
      <c r="AM893" s="163">
        <v>0</v>
      </c>
      <c r="AN893" s="163">
        <v>0</v>
      </c>
      <c r="AO893" s="169">
        <v>0</v>
      </c>
      <c r="AP893" s="163">
        <v>0</v>
      </c>
      <c r="AQ893" s="162">
        <v>0</v>
      </c>
      <c r="AR893" s="162">
        <v>0</v>
      </c>
    </row>
    <row r="894" spans="1:44" s="162" customFormat="1" ht="36" customHeight="1" x14ac:dyDescent="0.25">
      <c r="A894" s="162">
        <v>1</v>
      </c>
      <c r="B894" s="165">
        <v>312</v>
      </c>
      <c r="C894" s="155" t="s">
        <v>178</v>
      </c>
      <c r="D894" s="157">
        <v>1955</v>
      </c>
      <c r="E894" s="157"/>
      <c r="F894" s="166" t="s">
        <v>261</v>
      </c>
      <c r="G894" s="157">
        <v>2</v>
      </c>
      <c r="H894" s="157" t="s">
        <v>297</v>
      </c>
      <c r="I894" s="158">
        <v>545.6</v>
      </c>
      <c r="J894" s="158">
        <v>501.6</v>
      </c>
      <c r="K894" s="158">
        <v>384.3</v>
      </c>
      <c r="L894" s="167">
        <v>27</v>
      </c>
      <c r="M894" s="157" t="s">
        <v>259</v>
      </c>
      <c r="N894" s="157" t="s">
        <v>260</v>
      </c>
      <c r="O894" s="160" t="s">
        <v>262</v>
      </c>
      <c r="P894" s="161">
        <v>2382611.2400000002</v>
      </c>
      <c r="Q894" s="161">
        <v>0</v>
      </c>
      <c r="R894" s="161">
        <v>0</v>
      </c>
      <c r="S894" s="161">
        <v>2382611.2400000002</v>
      </c>
      <c r="T894" s="161">
        <v>4366.9560850439884</v>
      </c>
      <c r="U894" s="161">
        <v>8468.2797569648083</v>
      </c>
      <c r="V894" s="168">
        <v>8468.2797569648083</v>
      </c>
      <c r="W894" s="168">
        <f t="shared" si="170"/>
        <v>8468.2797569648083</v>
      </c>
      <c r="X894" s="168">
        <f t="shared" si="171"/>
        <v>4101.3236719208198</v>
      </c>
      <c r="Y894" s="163">
        <v>0</v>
      </c>
      <c r="Z894" s="163">
        <v>0</v>
      </c>
      <c r="AA894" s="163">
        <v>0</v>
      </c>
      <c r="AB894" s="163">
        <v>0</v>
      </c>
      <c r="AC894" s="163">
        <v>0</v>
      </c>
      <c r="AD894" s="163">
        <v>0</v>
      </c>
      <c r="AE894" s="163">
        <v>0</v>
      </c>
      <c r="AF894" s="169">
        <v>0</v>
      </c>
      <c r="AG894" s="163">
        <v>0</v>
      </c>
      <c r="AH894" s="163">
        <v>0</v>
      </c>
      <c r="AI894" s="163">
        <v>0</v>
      </c>
      <c r="AJ894" s="163">
        <v>0</v>
      </c>
      <c r="AK894" s="163">
        <v>655.53</v>
      </c>
      <c r="AL894" s="169">
        <f>7048.18*AK894/I894</f>
        <v>8468.2797569648083</v>
      </c>
      <c r="AM894" s="163">
        <v>0</v>
      </c>
      <c r="AN894" s="163">
        <v>0</v>
      </c>
      <c r="AO894" s="169">
        <v>0</v>
      </c>
      <c r="AP894" s="163">
        <v>0</v>
      </c>
      <c r="AQ894" s="162">
        <v>0</v>
      </c>
      <c r="AR894" s="162">
        <v>0</v>
      </c>
    </row>
    <row r="895" spans="1:44" s="162" customFormat="1" ht="36" customHeight="1" x14ac:dyDescent="0.25">
      <c r="A895" s="162">
        <v>1</v>
      </c>
      <c r="B895" s="165">
        <v>313</v>
      </c>
      <c r="C895" s="155" t="s">
        <v>1521</v>
      </c>
      <c r="D895" s="157">
        <v>1976</v>
      </c>
      <c r="E895" s="157"/>
      <c r="F895" s="166" t="s">
        <v>1524</v>
      </c>
      <c r="G895" s="157">
        <v>2</v>
      </c>
      <c r="H895" s="157" t="s">
        <v>297</v>
      </c>
      <c r="I895" s="158">
        <v>517.1</v>
      </c>
      <c r="J895" s="158">
        <v>372.1</v>
      </c>
      <c r="K895" s="158">
        <v>285</v>
      </c>
      <c r="L895" s="167">
        <v>18</v>
      </c>
      <c r="M895" s="157" t="s">
        <v>259</v>
      </c>
      <c r="N895" s="157" t="s">
        <v>260</v>
      </c>
      <c r="O895" s="160" t="s">
        <v>262</v>
      </c>
      <c r="P895" s="161">
        <v>1838647.48</v>
      </c>
      <c r="Q895" s="161">
        <v>0</v>
      </c>
      <c r="R895" s="161">
        <v>0</v>
      </c>
      <c r="S895" s="161">
        <v>1838647.48</v>
      </c>
      <c r="T895" s="161">
        <v>3555.6903500290077</v>
      </c>
      <c r="U895" s="161">
        <v>3555.6903500290077</v>
      </c>
      <c r="V895" s="168">
        <v>3555.6903500290077</v>
      </c>
      <c r="W895" s="168">
        <f t="shared" si="170"/>
        <v>3555.6903500290077</v>
      </c>
      <c r="X895" s="168">
        <f t="shared" si="171"/>
        <v>0</v>
      </c>
      <c r="Y895" s="163">
        <v>0</v>
      </c>
      <c r="Z895" s="163">
        <v>0</v>
      </c>
      <c r="AA895" s="163">
        <v>0</v>
      </c>
      <c r="AB895" s="163">
        <v>0</v>
      </c>
      <c r="AC895" s="163">
        <v>0</v>
      </c>
      <c r="AD895" s="163">
        <v>0</v>
      </c>
      <c r="AE895" s="163">
        <v>0</v>
      </c>
      <c r="AF895" s="169">
        <v>0</v>
      </c>
      <c r="AG895" s="163">
        <v>0</v>
      </c>
      <c r="AH895" s="163">
        <v>0</v>
      </c>
      <c r="AI895" s="163">
        <v>0</v>
      </c>
      <c r="AJ895" s="163">
        <v>0</v>
      </c>
      <c r="AK895" s="163">
        <v>0</v>
      </c>
      <c r="AL895" s="169">
        <v>0</v>
      </c>
      <c r="AM895" s="163">
        <v>0</v>
      </c>
      <c r="AN895" s="163">
        <v>0</v>
      </c>
      <c r="AO895" s="169">
        <v>3555.6903500290077</v>
      </c>
      <c r="AP895" s="163">
        <v>0</v>
      </c>
      <c r="AQ895" s="162">
        <v>0</v>
      </c>
      <c r="AR895" s="162">
        <v>0</v>
      </c>
    </row>
    <row r="896" spans="1:44" s="162" customFormat="1" ht="36" customHeight="1" x14ac:dyDescent="0.25">
      <c r="B896" s="155" t="s">
        <v>800</v>
      </c>
      <c r="C896" s="155"/>
      <c r="D896" s="157" t="s">
        <v>855</v>
      </c>
      <c r="E896" s="157" t="s">
        <v>855</v>
      </c>
      <c r="F896" s="157" t="s">
        <v>855</v>
      </c>
      <c r="G896" s="157" t="s">
        <v>855</v>
      </c>
      <c r="H896" s="157" t="s">
        <v>855</v>
      </c>
      <c r="I896" s="161">
        <v>448.2</v>
      </c>
      <c r="J896" s="161">
        <v>401.4</v>
      </c>
      <c r="K896" s="161">
        <v>358.5</v>
      </c>
      <c r="L896" s="159">
        <v>21</v>
      </c>
      <c r="M896" s="157" t="s">
        <v>855</v>
      </c>
      <c r="N896" s="157" t="s">
        <v>855</v>
      </c>
      <c r="O896" s="160" t="s">
        <v>855</v>
      </c>
      <c r="P896" s="161">
        <v>63914.7</v>
      </c>
      <c r="Q896" s="161">
        <v>0</v>
      </c>
      <c r="R896" s="161">
        <v>0</v>
      </c>
      <c r="S896" s="161">
        <v>63914.7</v>
      </c>
      <c r="T896" s="161">
        <v>142.60307898259705</v>
      </c>
      <c r="U896" s="161">
        <v>142.60307898259705</v>
      </c>
      <c r="W896" s="175"/>
      <c r="Y896" s="163">
        <v>0</v>
      </c>
      <c r="Z896" s="163">
        <v>0</v>
      </c>
      <c r="AA896" s="163">
        <v>0</v>
      </c>
      <c r="AB896" s="163">
        <v>0</v>
      </c>
      <c r="AC896" s="163">
        <v>0</v>
      </c>
      <c r="AD896" s="163">
        <v>0</v>
      </c>
      <c r="AE896" s="163">
        <v>0</v>
      </c>
      <c r="AF896" s="163">
        <v>0</v>
      </c>
      <c r="AG896" s="163">
        <v>0</v>
      </c>
      <c r="AH896" s="163">
        <v>0</v>
      </c>
      <c r="AI896" s="163">
        <v>0</v>
      </c>
      <c r="AJ896" s="163">
        <v>0</v>
      </c>
      <c r="AK896" s="163">
        <v>0</v>
      </c>
      <c r="AL896" s="163">
        <v>0</v>
      </c>
      <c r="AM896" s="163">
        <v>0</v>
      </c>
      <c r="AN896" s="163">
        <v>0</v>
      </c>
      <c r="AO896" s="163">
        <v>0</v>
      </c>
      <c r="AP896" s="163">
        <v>0</v>
      </c>
      <c r="AQ896" s="162">
        <v>0</v>
      </c>
      <c r="AR896" s="162">
        <v>0</v>
      </c>
    </row>
    <row r="897" spans="1:44" s="162" customFormat="1" ht="36" customHeight="1" x14ac:dyDescent="0.25">
      <c r="A897" s="162">
        <v>1</v>
      </c>
      <c r="B897" s="165">
        <v>314</v>
      </c>
      <c r="C897" s="155" t="s">
        <v>172</v>
      </c>
      <c r="D897" s="157">
        <v>1955</v>
      </c>
      <c r="E897" s="157">
        <v>2010</v>
      </c>
      <c r="F897" s="166" t="s">
        <v>261</v>
      </c>
      <c r="G897" s="157">
        <v>2</v>
      </c>
      <c r="H897" s="157" t="s">
        <v>296</v>
      </c>
      <c r="I897" s="158">
        <v>448.2</v>
      </c>
      <c r="J897" s="158">
        <v>401.4</v>
      </c>
      <c r="K897" s="158">
        <v>358.5</v>
      </c>
      <c r="L897" s="167">
        <v>21</v>
      </c>
      <c r="M897" s="157" t="s">
        <v>259</v>
      </c>
      <c r="N897" s="157" t="s">
        <v>330</v>
      </c>
      <c r="O897" s="160" t="s">
        <v>332</v>
      </c>
      <c r="P897" s="161">
        <v>63914.7</v>
      </c>
      <c r="Q897" s="161">
        <v>0</v>
      </c>
      <c r="R897" s="161">
        <v>0</v>
      </c>
      <c r="S897" s="161">
        <v>63914.7</v>
      </c>
      <c r="T897" s="161">
        <v>142.60307898259705</v>
      </c>
      <c r="U897" s="176">
        <v>142.60307898259705</v>
      </c>
      <c r="V897" s="168">
        <v>142.60307898259705</v>
      </c>
      <c r="W897" s="168">
        <f>Y897+Z897+AA897+AB897+AC897+AF897+AH897+AJ897+AL897+AN897+AO897+AP897+AQ897+AR897</f>
        <v>0</v>
      </c>
      <c r="X897" s="168">
        <f>U897-T897</f>
        <v>0</v>
      </c>
      <c r="Y897" s="163">
        <v>0</v>
      </c>
      <c r="Z897" s="163">
        <v>0</v>
      </c>
      <c r="AA897" s="163">
        <v>0</v>
      </c>
      <c r="AB897" s="163">
        <v>0</v>
      </c>
      <c r="AC897" s="163">
        <v>0</v>
      </c>
      <c r="AD897" s="163">
        <v>0</v>
      </c>
      <c r="AE897" s="163">
        <v>0</v>
      </c>
      <c r="AF897" s="169">
        <v>0</v>
      </c>
      <c r="AG897" s="163">
        <v>0</v>
      </c>
      <c r="AH897" s="163">
        <v>0</v>
      </c>
      <c r="AI897" s="163">
        <v>0</v>
      </c>
      <c r="AJ897" s="163">
        <v>0</v>
      </c>
      <c r="AK897" s="163">
        <v>0</v>
      </c>
      <c r="AL897" s="169">
        <v>0</v>
      </c>
      <c r="AM897" s="163">
        <v>0</v>
      </c>
      <c r="AN897" s="163">
        <v>0</v>
      </c>
      <c r="AO897" s="169">
        <v>0</v>
      </c>
      <c r="AP897" s="163">
        <v>0</v>
      </c>
      <c r="AQ897" s="162">
        <v>0</v>
      </c>
      <c r="AR897" s="162">
        <v>0</v>
      </c>
    </row>
    <row r="898" spans="1:44" s="162" customFormat="1" ht="36" customHeight="1" x14ac:dyDescent="0.25">
      <c r="B898" s="155" t="s">
        <v>836</v>
      </c>
      <c r="C898" s="155"/>
      <c r="D898" s="157" t="s">
        <v>855</v>
      </c>
      <c r="E898" s="157" t="s">
        <v>855</v>
      </c>
      <c r="F898" s="157" t="s">
        <v>855</v>
      </c>
      <c r="G898" s="157" t="s">
        <v>855</v>
      </c>
      <c r="H898" s="157" t="s">
        <v>855</v>
      </c>
      <c r="I898" s="161">
        <v>1323.09</v>
      </c>
      <c r="J898" s="161">
        <v>1207.72</v>
      </c>
      <c r="K898" s="161">
        <v>1207.72</v>
      </c>
      <c r="L898" s="159">
        <v>68</v>
      </c>
      <c r="M898" s="157" t="s">
        <v>855</v>
      </c>
      <c r="N898" s="157" t="s">
        <v>855</v>
      </c>
      <c r="O898" s="160" t="s">
        <v>855</v>
      </c>
      <c r="P898" s="161">
        <v>5200378.79</v>
      </c>
      <c r="Q898" s="161">
        <v>0</v>
      </c>
      <c r="R898" s="161">
        <v>0</v>
      </c>
      <c r="S898" s="161">
        <v>5200378.79</v>
      </c>
      <c r="T898" s="161">
        <v>3930.4800051394845</v>
      </c>
      <c r="U898" s="161">
        <v>7358.2130176282562</v>
      </c>
      <c r="W898" s="175"/>
      <c r="Y898" s="163">
        <v>0</v>
      </c>
      <c r="Z898" s="163">
        <v>0</v>
      </c>
      <c r="AA898" s="163">
        <v>0</v>
      </c>
      <c r="AB898" s="163">
        <v>0</v>
      </c>
      <c r="AC898" s="163">
        <v>0</v>
      </c>
      <c r="AD898" s="163">
        <v>0</v>
      </c>
      <c r="AE898" s="163">
        <v>0</v>
      </c>
      <c r="AF898" s="163">
        <v>0</v>
      </c>
      <c r="AG898" s="163">
        <v>792.5</v>
      </c>
      <c r="AH898" s="163">
        <v>5000000</v>
      </c>
      <c r="AI898" s="163">
        <v>0</v>
      </c>
      <c r="AJ898" s="163">
        <v>0</v>
      </c>
      <c r="AK898" s="163">
        <v>0</v>
      </c>
      <c r="AL898" s="163">
        <v>0</v>
      </c>
      <c r="AM898" s="163">
        <v>0</v>
      </c>
      <c r="AN898" s="163">
        <v>0</v>
      </c>
      <c r="AO898" s="163">
        <v>0</v>
      </c>
      <c r="AP898" s="163">
        <v>0</v>
      </c>
      <c r="AQ898" s="162">
        <v>0</v>
      </c>
      <c r="AR898" s="162">
        <v>0</v>
      </c>
    </row>
    <row r="899" spans="1:44" s="162" customFormat="1" ht="36" customHeight="1" x14ac:dyDescent="0.25">
      <c r="A899" s="162">
        <v>1</v>
      </c>
      <c r="B899" s="165">
        <v>315</v>
      </c>
      <c r="C899" s="155" t="s">
        <v>170</v>
      </c>
      <c r="D899" s="157">
        <v>1969</v>
      </c>
      <c r="E899" s="157"/>
      <c r="F899" s="166" t="s">
        <v>261</v>
      </c>
      <c r="G899" s="157">
        <v>2</v>
      </c>
      <c r="H899" s="157" t="s">
        <v>305</v>
      </c>
      <c r="I899" s="158">
        <v>960.39</v>
      </c>
      <c r="J899" s="158">
        <v>880.42</v>
      </c>
      <c r="K899" s="158">
        <v>880.42</v>
      </c>
      <c r="L899" s="167">
        <v>47</v>
      </c>
      <c r="M899" s="157" t="s">
        <v>259</v>
      </c>
      <c r="N899" s="157" t="s">
        <v>330</v>
      </c>
      <c r="O899" s="160" t="s">
        <v>331</v>
      </c>
      <c r="P899" s="161">
        <v>5103668.53</v>
      </c>
      <c r="Q899" s="161">
        <v>0</v>
      </c>
      <c r="R899" s="161">
        <v>0</v>
      </c>
      <c r="S899" s="161">
        <v>5103668.53</v>
      </c>
      <c r="T899" s="161">
        <v>5314.1625068982394</v>
      </c>
      <c r="U899" s="161">
        <v>7358.2130176282562</v>
      </c>
      <c r="V899" s="168">
        <f>W899</f>
        <v>7358.2130176282562</v>
      </c>
      <c r="W899" s="168">
        <f t="shared" ref="W899:W900" si="172">Y899+Z899+AA899+AB899+AC899+AF899+AH899+AJ899+AL899+AN899+AO899+AP899+AQ899+AR899</f>
        <v>7358.2130176282562</v>
      </c>
      <c r="X899" s="168">
        <f t="shared" ref="X899:X900" si="173">U899-T899</f>
        <v>2044.0505107300169</v>
      </c>
      <c r="Y899" s="163">
        <v>0</v>
      </c>
      <c r="Z899" s="163">
        <v>0</v>
      </c>
      <c r="AA899" s="163">
        <v>0</v>
      </c>
      <c r="AB899" s="163">
        <v>0</v>
      </c>
      <c r="AC899" s="163">
        <v>0</v>
      </c>
      <c r="AD899" s="163">
        <v>0</v>
      </c>
      <c r="AE899" s="163">
        <v>0</v>
      </c>
      <c r="AF899" s="169">
        <v>0</v>
      </c>
      <c r="AG899" s="163">
        <v>792.5</v>
      </c>
      <c r="AH899" s="169">
        <f>8917.04*AG899/I899</f>
        <v>7358.2130176282562</v>
      </c>
      <c r="AI899" s="163">
        <v>0</v>
      </c>
      <c r="AJ899" s="163">
        <v>0</v>
      </c>
      <c r="AK899" s="163">
        <v>0</v>
      </c>
      <c r="AL899" s="169">
        <v>0</v>
      </c>
      <c r="AM899" s="163">
        <v>0</v>
      </c>
      <c r="AN899" s="163">
        <v>0</v>
      </c>
      <c r="AO899" s="169">
        <v>0</v>
      </c>
      <c r="AP899" s="163">
        <v>0</v>
      </c>
      <c r="AQ899" s="162">
        <v>0</v>
      </c>
      <c r="AR899" s="162">
        <v>0</v>
      </c>
    </row>
    <row r="900" spans="1:44" s="162" customFormat="1" ht="36" customHeight="1" x14ac:dyDescent="0.25">
      <c r="A900" s="162">
        <v>1</v>
      </c>
      <c r="B900" s="165">
        <v>316</v>
      </c>
      <c r="C900" s="155" t="s">
        <v>1881</v>
      </c>
      <c r="D900" s="157">
        <v>1966</v>
      </c>
      <c r="E900" s="157"/>
      <c r="F900" s="166" t="s">
        <v>1524</v>
      </c>
      <c r="G900" s="157" t="s">
        <v>296</v>
      </c>
      <c r="H900" s="157" t="s">
        <v>297</v>
      </c>
      <c r="I900" s="158">
        <v>362.7</v>
      </c>
      <c r="J900" s="158">
        <v>327.3</v>
      </c>
      <c r="K900" s="158">
        <v>327.3</v>
      </c>
      <c r="L900" s="167">
        <v>21</v>
      </c>
      <c r="M900" s="157" t="s">
        <v>259</v>
      </c>
      <c r="N900" s="157" t="s">
        <v>263</v>
      </c>
      <c r="O900" s="160" t="s">
        <v>2196</v>
      </c>
      <c r="P900" s="161">
        <v>96710.26</v>
      </c>
      <c r="Q900" s="161">
        <v>0</v>
      </c>
      <c r="R900" s="161">
        <v>0</v>
      </c>
      <c r="S900" s="161">
        <v>96710.26</v>
      </c>
      <c r="T900" s="161">
        <v>266.63981251723186</v>
      </c>
      <c r="U900" s="176">
        <v>266.63981251723186</v>
      </c>
      <c r="V900" s="168">
        <v>266.63981251723186</v>
      </c>
      <c r="W900" s="168">
        <f t="shared" si="172"/>
        <v>0</v>
      </c>
      <c r="X900" s="168">
        <f t="shared" si="173"/>
        <v>0</v>
      </c>
      <c r="Y900" s="163">
        <v>0</v>
      </c>
      <c r="Z900" s="163">
        <v>0</v>
      </c>
      <c r="AA900" s="163">
        <v>0</v>
      </c>
      <c r="AB900" s="163">
        <v>0</v>
      </c>
      <c r="AC900" s="163">
        <v>0</v>
      </c>
      <c r="AD900" s="163">
        <v>0</v>
      </c>
      <c r="AE900" s="163">
        <v>0</v>
      </c>
      <c r="AF900" s="169">
        <v>0</v>
      </c>
      <c r="AG900" s="163">
        <v>0</v>
      </c>
      <c r="AH900" s="163">
        <v>0</v>
      </c>
      <c r="AI900" s="163">
        <v>0</v>
      </c>
      <c r="AJ900" s="163">
        <v>0</v>
      </c>
      <c r="AK900" s="163">
        <v>0</v>
      </c>
      <c r="AL900" s="169">
        <v>0</v>
      </c>
      <c r="AM900" s="163">
        <v>0</v>
      </c>
      <c r="AN900" s="163">
        <v>0</v>
      </c>
      <c r="AO900" s="169">
        <v>0</v>
      </c>
      <c r="AP900" s="163">
        <v>0</v>
      </c>
      <c r="AQ900" s="162">
        <v>0</v>
      </c>
      <c r="AR900" s="162">
        <v>0</v>
      </c>
    </row>
    <row r="901" spans="1:44" s="162" customFormat="1" ht="36" customHeight="1" x14ac:dyDescent="0.25">
      <c r="B901" s="155" t="s">
        <v>802</v>
      </c>
      <c r="C901" s="155"/>
      <c r="D901" s="157" t="s">
        <v>855</v>
      </c>
      <c r="E901" s="157" t="s">
        <v>855</v>
      </c>
      <c r="F901" s="157" t="s">
        <v>855</v>
      </c>
      <c r="G901" s="157" t="s">
        <v>855</v>
      </c>
      <c r="H901" s="157" t="s">
        <v>855</v>
      </c>
      <c r="I901" s="161">
        <v>804.7</v>
      </c>
      <c r="J901" s="161">
        <v>706.5</v>
      </c>
      <c r="K901" s="161">
        <v>662.5</v>
      </c>
      <c r="L901" s="159">
        <v>36</v>
      </c>
      <c r="M901" s="157" t="s">
        <v>855</v>
      </c>
      <c r="N901" s="157" t="s">
        <v>855</v>
      </c>
      <c r="O901" s="160" t="s">
        <v>855</v>
      </c>
      <c r="P901" s="161">
        <v>1314396.72</v>
      </c>
      <c r="Q901" s="161">
        <v>0</v>
      </c>
      <c r="R901" s="161">
        <v>0</v>
      </c>
      <c r="S901" s="161">
        <v>1314396.72</v>
      </c>
      <c r="T901" s="161">
        <v>1633.3996768982229</v>
      </c>
      <c r="U901" s="161">
        <v>7783.1178014219186</v>
      </c>
      <c r="W901" s="175"/>
      <c r="Y901" s="163">
        <v>0</v>
      </c>
      <c r="Z901" s="163">
        <v>0</v>
      </c>
      <c r="AA901" s="163">
        <v>0</v>
      </c>
      <c r="AB901" s="163">
        <v>0</v>
      </c>
      <c r="AC901" s="163">
        <v>0</v>
      </c>
      <c r="AD901" s="163">
        <v>0</v>
      </c>
      <c r="AE901" s="163">
        <v>0</v>
      </c>
      <c r="AF901" s="163">
        <v>0</v>
      </c>
      <c r="AG901" s="163">
        <v>356.03</v>
      </c>
      <c r="AH901" s="163">
        <v>1243080.82</v>
      </c>
      <c r="AI901" s="163">
        <v>0</v>
      </c>
      <c r="AJ901" s="163">
        <v>0</v>
      </c>
      <c r="AK901" s="163">
        <v>0</v>
      </c>
      <c r="AL901" s="163">
        <v>0</v>
      </c>
      <c r="AM901" s="163">
        <v>0</v>
      </c>
      <c r="AN901" s="163">
        <v>0</v>
      </c>
      <c r="AO901" s="163">
        <v>0</v>
      </c>
      <c r="AP901" s="163">
        <v>0</v>
      </c>
      <c r="AQ901" s="162">
        <v>0</v>
      </c>
      <c r="AR901" s="162">
        <v>0</v>
      </c>
    </row>
    <row r="902" spans="1:44" s="162" customFormat="1" ht="36" customHeight="1" x14ac:dyDescent="0.25">
      <c r="A902" s="162">
        <v>1</v>
      </c>
      <c r="B902" s="165">
        <v>317</v>
      </c>
      <c r="C902" s="155" t="s">
        <v>169</v>
      </c>
      <c r="D902" s="157">
        <v>1969</v>
      </c>
      <c r="E902" s="157"/>
      <c r="F902" s="166" t="s">
        <v>261</v>
      </c>
      <c r="G902" s="157">
        <v>2</v>
      </c>
      <c r="H902" s="157" t="s">
        <v>297</v>
      </c>
      <c r="I902" s="158">
        <v>396.8</v>
      </c>
      <c r="J902" s="158">
        <v>354.2</v>
      </c>
      <c r="K902" s="158">
        <v>354.2</v>
      </c>
      <c r="L902" s="167">
        <v>15</v>
      </c>
      <c r="M902" s="157" t="s">
        <v>259</v>
      </c>
      <c r="N902" s="157" t="s">
        <v>330</v>
      </c>
      <c r="O902" s="160" t="s">
        <v>331</v>
      </c>
      <c r="P902" s="161">
        <v>55280.160000000003</v>
      </c>
      <c r="Q902" s="161">
        <v>0</v>
      </c>
      <c r="R902" s="161">
        <v>0</v>
      </c>
      <c r="S902" s="161">
        <v>55280.160000000003</v>
      </c>
      <c r="T902" s="161">
        <v>139.31491935483871</v>
      </c>
      <c r="U902" s="176">
        <v>139.31491935483871</v>
      </c>
      <c r="V902" s="168">
        <v>139.31491935483871</v>
      </c>
      <c r="W902" s="168">
        <f t="shared" ref="W902:W903" si="174">Y902+Z902+AA902+AB902+AC902+AF902+AH902+AJ902+AL902+AN902+AO902+AP902+AQ902+AR902</f>
        <v>0</v>
      </c>
      <c r="X902" s="168">
        <f t="shared" ref="X902:X903" si="175">U902-T902</f>
        <v>0</v>
      </c>
      <c r="Y902" s="163">
        <v>0</v>
      </c>
      <c r="Z902" s="163">
        <v>0</v>
      </c>
      <c r="AA902" s="163">
        <v>0</v>
      </c>
      <c r="AB902" s="163">
        <v>0</v>
      </c>
      <c r="AC902" s="163">
        <v>0</v>
      </c>
      <c r="AD902" s="163">
        <v>0</v>
      </c>
      <c r="AE902" s="163">
        <v>0</v>
      </c>
      <c r="AF902" s="169">
        <v>0</v>
      </c>
      <c r="AG902" s="163">
        <v>0</v>
      </c>
      <c r="AH902" s="163">
        <v>0</v>
      </c>
      <c r="AI902" s="163">
        <v>0</v>
      </c>
      <c r="AJ902" s="163">
        <v>0</v>
      </c>
      <c r="AK902" s="163">
        <v>0</v>
      </c>
      <c r="AL902" s="169">
        <v>0</v>
      </c>
      <c r="AM902" s="163">
        <v>0</v>
      </c>
      <c r="AN902" s="163">
        <v>0</v>
      </c>
      <c r="AO902" s="169">
        <v>0</v>
      </c>
      <c r="AP902" s="163">
        <v>0</v>
      </c>
      <c r="AQ902" s="162">
        <v>0</v>
      </c>
      <c r="AR902" s="162">
        <v>0</v>
      </c>
    </row>
    <row r="903" spans="1:44" s="162" customFormat="1" ht="36" customHeight="1" x14ac:dyDescent="0.25">
      <c r="A903" s="162">
        <v>1</v>
      </c>
      <c r="B903" s="165">
        <v>318</v>
      </c>
      <c r="C903" s="155" t="s">
        <v>164</v>
      </c>
      <c r="D903" s="157">
        <v>1954</v>
      </c>
      <c r="E903" s="157"/>
      <c r="F903" s="166" t="s">
        <v>261</v>
      </c>
      <c r="G903" s="157">
        <v>2</v>
      </c>
      <c r="H903" s="157" t="s">
        <v>297</v>
      </c>
      <c r="I903" s="158">
        <v>407.9</v>
      </c>
      <c r="J903" s="158">
        <v>352.3</v>
      </c>
      <c r="K903" s="158">
        <v>308.3</v>
      </c>
      <c r="L903" s="167">
        <v>21</v>
      </c>
      <c r="M903" s="157" t="s">
        <v>259</v>
      </c>
      <c r="N903" s="157" t="s">
        <v>260</v>
      </c>
      <c r="O903" s="160" t="s">
        <v>262</v>
      </c>
      <c r="P903" s="161">
        <v>1259116.56</v>
      </c>
      <c r="Q903" s="161">
        <v>0</v>
      </c>
      <c r="R903" s="161">
        <v>0</v>
      </c>
      <c r="S903" s="161">
        <v>1259116.56</v>
      </c>
      <c r="T903" s="161">
        <v>3086.8265751409663</v>
      </c>
      <c r="U903" s="161">
        <v>7783.1178014219186</v>
      </c>
      <c r="V903" s="168">
        <v>7783.1178014219186</v>
      </c>
      <c r="W903" s="168">
        <f t="shared" si="174"/>
        <v>7783.1178014219186</v>
      </c>
      <c r="X903" s="168">
        <f t="shared" si="175"/>
        <v>4696.2912262809523</v>
      </c>
      <c r="Y903" s="163">
        <v>0</v>
      </c>
      <c r="Z903" s="163">
        <v>0</v>
      </c>
      <c r="AA903" s="163">
        <v>0</v>
      </c>
      <c r="AB903" s="163">
        <v>0</v>
      </c>
      <c r="AC903" s="163">
        <v>0</v>
      </c>
      <c r="AD903" s="163">
        <v>0</v>
      </c>
      <c r="AE903" s="163">
        <v>0</v>
      </c>
      <c r="AF903" s="169">
        <v>0</v>
      </c>
      <c r="AG903" s="163">
        <v>356.03</v>
      </c>
      <c r="AH903" s="169">
        <f>8917.04*AG903/I903</f>
        <v>7783.1178014219186</v>
      </c>
      <c r="AI903" s="163">
        <v>0</v>
      </c>
      <c r="AJ903" s="163">
        <v>0</v>
      </c>
      <c r="AK903" s="163">
        <v>0</v>
      </c>
      <c r="AL903" s="169">
        <v>0</v>
      </c>
      <c r="AM903" s="163">
        <v>0</v>
      </c>
      <c r="AN903" s="163">
        <v>0</v>
      </c>
      <c r="AO903" s="169">
        <v>0</v>
      </c>
      <c r="AP903" s="163">
        <v>0</v>
      </c>
      <c r="AQ903" s="162">
        <v>0</v>
      </c>
      <c r="AR903" s="162">
        <v>0</v>
      </c>
    </row>
    <row r="904" spans="1:44" s="162" customFormat="1" ht="36" customHeight="1" x14ac:dyDescent="0.25">
      <c r="B904" s="155" t="s">
        <v>803</v>
      </c>
      <c r="C904" s="170"/>
      <c r="D904" s="157" t="s">
        <v>855</v>
      </c>
      <c r="E904" s="157" t="s">
        <v>855</v>
      </c>
      <c r="F904" s="157" t="s">
        <v>855</v>
      </c>
      <c r="G904" s="157" t="s">
        <v>855</v>
      </c>
      <c r="H904" s="157" t="s">
        <v>855</v>
      </c>
      <c r="I904" s="158">
        <v>6122.7</v>
      </c>
      <c r="J904" s="158">
        <v>5641.0999999999995</v>
      </c>
      <c r="K904" s="158">
        <v>4582.5999999999995</v>
      </c>
      <c r="L904" s="159">
        <v>226</v>
      </c>
      <c r="M904" s="157" t="s">
        <v>855</v>
      </c>
      <c r="N904" s="157" t="s">
        <v>855</v>
      </c>
      <c r="O904" s="160" t="s">
        <v>855</v>
      </c>
      <c r="P904" s="161">
        <v>21705858.420000002</v>
      </c>
      <c r="Q904" s="161">
        <v>0</v>
      </c>
      <c r="R904" s="161">
        <v>0</v>
      </c>
      <c r="S904" s="161">
        <v>21705858.420000002</v>
      </c>
      <c r="T904" s="161">
        <v>3545.1448576608364</v>
      </c>
      <c r="U904" s="161">
        <v>8527.6300612388332</v>
      </c>
      <c r="W904" s="175"/>
      <c r="Y904" s="163">
        <v>0</v>
      </c>
      <c r="Z904" s="163">
        <v>0</v>
      </c>
      <c r="AA904" s="163">
        <v>0</v>
      </c>
      <c r="AB904" s="163">
        <v>0</v>
      </c>
      <c r="AC904" s="163">
        <v>0</v>
      </c>
      <c r="AD904" s="163">
        <v>0</v>
      </c>
      <c r="AE904" s="163">
        <v>0</v>
      </c>
      <c r="AF904" s="163">
        <v>0</v>
      </c>
      <c r="AG904" s="163">
        <v>4004.7999999999997</v>
      </c>
      <c r="AH904" s="163">
        <v>21279686.969999999</v>
      </c>
      <c r="AI904" s="163">
        <v>0</v>
      </c>
      <c r="AJ904" s="163">
        <v>0</v>
      </c>
      <c r="AK904" s="163">
        <v>0</v>
      </c>
      <c r="AL904" s="163">
        <v>0</v>
      </c>
      <c r="AM904" s="163">
        <v>0</v>
      </c>
      <c r="AN904" s="163">
        <v>0</v>
      </c>
      <c r="AO904" s="163">
        <v>0</v>
      </c>
      <c r="AP904" s="163">
        <v>0</v>
      </c>
      <c r="AQ904" s="162">
        <v>0</v>
      </c>
      <c r="AR904" s="162">
        <v>0</v>
      </c>
    </row>
    <row r="905" spans="1:44" s="162" customFormat="1" ht="36" customHeight="1" x14ac:dyDescent="0.25">
      <c r="A905" s="162">
        <v>1</v>
      </c>
      <c r="B905" s="165">
        <v>319</v>
      </c>
      <c r="C905" s="155" t="s">
        <v>1622</v>
      </c>
      <c r="D905" s="157">
        <v>1982</v>
      </c>
      <c r="E905" s="157"/>
      <c r="F905" s="166" t="s">
        <v>311</v>
      </c>
      <c r="G905" s="157">
        <v>2</v>
      </c>
      <c r="H905" s="157" t="s">
        <v>296</v>
      </c>
      <c r="I905" s="158">
        <v>626.1</v>
      </c>
      <c r="J905" s="158">
        <v>566.6</v>
      </c>
      <c r="K905" s="158">
        <v>566.6</v>
      </c>
      <c r="L905" s="167">
        <v>21</v>
      </c>
      <c r="M905" s="157" t="s">
        <v>259</v>
      </c>
      <c r="N905" s="157" t="s">
        <v>260</v>
      </c>
      <c r="O905" s="160" t="s">
        <v>262</v>
      </c>
      <c r="P905" s="161">
        <v>2926372.8400000003</v>
      </c>
      <c r="Q905" s="161">
        <v>0</v>
      </c>
      <c r="R905" s="161">
        <v>0</v>
      </c>
      <c r="S905" s="161">
        <v>2926372.8400000003</v>
      </c>
      <c r="T905" s="161">
        <v>4673.9703561731358</v>
      </c>
      <c r="U905" s="161">
        <v>6209.5982111483791</v>
      </c>
      <c r="V905" s="168">
        <v>6209.5982111483791</v>
      </c>
      <c r="W905" s="168">
        <f t="shared" ref="W905:W912" si="176">Y905+Z905+AA905+AB905+AC905+AF905+AH905+AJ905+AL905+AN905+AO905+AP905+AQ905+AR905</f>
        <v>6209.5982111483791</v>
      </c>
      <c r="X905" s="168">
        <f t="shared" ref="X905:X912" si="177">U905-T905</f>
        <v>1535.6278549752433</v>
      </c>
      <c r="Y905" s="163">
        <v>0</v>
      </c>
      <c r="Z905" s="163">
        <v>0</v>
      </c>
      <c r="AA905" s="163">
        <v>0</v>
      </c>
      <c r="AB905" s="163">
        <v>0</v>
      </c>
      <c r="AC905" s="163">
        <v>0</v>
      </c>
      <c r="AD905" s="163">
        <v>0</v>
      </c>
      <c r="AE905" s="163">
        <v>0</v>
      </c>
      <c r="AF905" s="169">
        <v>0</v>
      </c>
      <c r="AG905" s="163">
        <v>436</v>
      </c>
      <c r="AH905" s="169">
        <f t="shared" ref="AH905:AH907" si="178">8917.04*AG905/I905</f>
        <v>6209.5982111483791</v>
      </c>
      <c r="AI905" s="163">
        <v>0</v>
      </c>
      <c r="AJ905" s="163">
        <v>0</v>
      </c>
      <c r="AK905" s="163">
        <v>0</v>
      </c>
      <c r="AL905" s="169">
        <v>0</v>
      </c>
      <c r="AM905" s="163">
        <v>0</v>
      </c>
      <c r="AN905" s="163">
        <v>0</v>
      </c>
      <c r="AO905" s="169">
        <v>0</v>
      </c>
      <c r="AP905" s="163">
        <v>0</v>
      </c>
      <c r="AQ905" s="162">
        <v>0</v>
      </c>
      <c r="AR905" s="162">
        <v>0</v>
      </c>
    </row>
    <row r="906" spans="1:44" s="162" customFormat="1" ht="36" customHeight="1" x14ac:dyDescent="0.25">
      <c r="A906" s="162">
        <v>1</v>
      </c>
      <c r="B906" s="165">
        <v>320</v>
      </c>
      <c r="C906" s="155" t="s">
        <v>78</v>
      </c>
      <c r="D906" s="157">
        <v>1962</v>
      </c>
      <c r="E906" s="157"/>
      <c r="F906" s="166" t="s">
        <v>261</v>
      </c>
      <c r="G906" s="157">
        <v>2</v>
      </c>
      <c r="H906" s="157" t="s">
        <v>296</v>
      </c>
      <c r="I906" s="158">
        <v>355.8</v>
      </c>
      <c r="J906" s="158">
        <v>326.10000000000002</v>
      </c>
      <c r="K906" s="158">
        <v>212</v>
      </c>
      <c r="L906" s="167">
        <v>21</v>
      </c>
      <c r="M906" s="157" t="s">
        <v>259</v>
      </c>
      <c r="N906" s="157" t="s">
        <v>260</v>
      </c>
      <c r="O906" s="160" t="s">
        <v>262</v>
      </c>
      <c r="P906" s="161">
        <v>1606349.41</v>
      </c>
      <c r="Q906" s="161">
        <v>0</v>
      </c>
      <c r="R906" s="161">
        <v>0</v>
      </c>
      <c r="S906" s="161">
        <v>1606349.41</v>
      </c>
      <c r="T906" s="161">
        <v>4514.7538223721185</v>
      </c>
      <c r="U906" s="161">
        <v>8195.2559865092753</v>
      </c>
      <c r="V906" s="168">
        <v>8195.2559865092753</v>
      </c>
      <c r="W906" s="168">
        <f t="shared" si="176"/>
        <v>8195.2559865092753</v>
      </c>
      <c r="X906" s="168">
        <f t="shared" si="177"/>
        <v>3680.5021641371568</v>
      </c>
      <c r="Y906" s="163">
        <v>0</v>
      </c>
      <c r="Z906" s="163">
        <v>0</v>
      </c>
      <c r="AA906" s="163">
        <v>0</v>
      </c>
      <c r="AB906" s="163">
        <v>0</v>
      </c>
      <c r="AC906" s="163">
        <v>0</v>
      </c>
      <c r="AD906" s="163">
        <v>0</v>
      </c>
      <c r="AE906" s="163">
        <v>0</v>
      </c>
      <c r="AF906" s="169">
        <v>0</v>
      </c>
      <c r="AG906" s="163">
        <v>327</v>
      </c>
      <c r="AH906" s="169">
        <f t="shared" si="178"/>
        <v>8195.2559865092753</v>
      </c>
      <c r="AI906" s="163">
        <v>0</v>
      </c>
      <c r="AJ906" s="163">
        <v>0</v>
      </c>
      <c r="AK906" s="163">
        <v>0</v>
      </c>
      <c r="AL906" s="169">
        <v>0</v>
      </c>
      <c r="AM906" s="163">
        <v>0</v>
      </c>
      <c r="AN906" s="163">
        <v>0</v>
      </c>
      <c r="AO906" s="169">
        <v>0</v>
      </c>
      <c r="AP906" s="163">
        <v>0</v>
      </c>
      <c r="AQ906" s="162">
        <v>0</v>
      </c>
      <c r="AR906" s="162">
        <v>0</v>
      </c>
    </row>
    <row r="907" spans="1:44" s="162" customFormat="1" ht="36" customHeight="1" x14ac:dyDescent="0.25">
      <c r="A907" s="162">
        <v>1</v>
      </c>
      <c r="B907" s="165">
        <v>321</v>
      </c>
      <c r="C907" s="155" t="s">
        <v>79</v>
      </c>
      <c r="D907" s="157">
        <v>1964</v>
      </c>
      <c r="E907" s="157"/>
      <c r="F907" s="166" t="s">
        <v>261</v>
      </c>
      <c r="G907" s="157">
        <v>2</v>
      </c>
      <c r="H907" s="157" t="s">
        <v>296</v>
      </c>
      <c r="I907" s="158">
        <v>651.6</v>
      </c>
      <c r="J907" s="158">
        <v>628.9</v>
      </c>
      <c r="K907" s="158">
        <v>385</v>
      </c>
      <c r="L907" s="167">
        <v>42</v>
      </c>
      <c r="M907" s="157" t="s">
        <v>259</v>
      </c>
      <c r="N907" s="157" t="s">
        <v>260</v>
      </c>
      <c r="O907" s="160" t="s">
        <v>262</v>
      </c>
      <c r="P907" s="161">
        <v>2453934.3199999998</v>
      </c>
      <c r="Q907" s="161">
        <v>0</v>
      </c>
      <c r="R907" s="161">
        <v>0</v>
      </c>
      <c r="S907" s="161">
        <v>2453934.3199999998</v>
      </c>
      <c r="T907" s="161">
        <v>3766.0133824432164</v>
      </c>
      <c r="U907" s="161">
        <v>7266.6486187845303</v>
      </c>
      <c r="V907" s="168">
        <v>7266.6486187845303</v>
      </c>
      <c r="W907" s="168">
        <f t="shared" si="176"/>
        <v>7266.6486187845303</v>
      </c>
      <c r="X907" s="168">
        <f t="shared" si="177"/>
        <v>3500.6352363413139</v>
      </c>
      <c r="Y907" s="163">
        <v>0</v>
      </c>
      <c r="Z907" s="163">
        <v>0</v>
      </c>
      <c r="AA907" s="163">
        <v>0</v>
      </c>
      <c r="AB907" s="163">
        <v>0</v>
      </c>
      <c r="AC907" s="163">
        <v>0</v>
      </c>
      <c r="AD907" s="163">
        <v>0</v>
      </c>
      <c r="AE907" s="163">
        <v>0</v>
      </c>
      <c r="AF907" s="169">
        <v>0</v>
      </c>
      <c r="AG907" s="163">
        <v>531</v>
      </c>
      <c r="AH907" s="169">
        <f t="shared" si="178"/>
        <v>7266.6486187845303</v>
      </c>
      <c r="AI907" s="163">
        <v>0</v>
      </c>
      <c r="AJ907" s="163">
        <v>0</v>
      </c>
      <c r="AK907" s="163">
        <v>0</v>
      </c>
      <c r="AL907" s="169">
        <v>0</v>
      </c>
      <c r="AM907" s="163">
        <v>0</v>
      </c>
      <c r="AN907" s="163">
        <v>0</v>
      </c>
      <c r="AO907" s="169">
        <v>0</v>
      </c>
      <c r="AP907" s="163">
        <v>0</v>
      </c>
      <c r="AQ907" s="162">
        <v>0</v>
      </c>
      <c r="AR907" s="162">
        <v>0</v>
      </c>
    </row>
    <row r="908" spans="1:44" s="162" customFormat="1" ht="36" customHeight="1" x14ac:dyDescent="0.25">
      <c r="A908" s="162">
        <v>1</v>
      </c>
      <c r="B908" s="165">
        <v>322</v>
      </c>
      <c r="C908" s="155" t="s">
        <v>77</v>
      </c>
      <c r="D908" s="157">
        <v>1929</v>
      </c>
      <c r="E908" s="157"/>
      <c r="F908" s="166" t="s">
        <v>261</v>
      </c>
      <c r="G908" s="157" t="s">
        <v>296</v>
      </c>
      <c r="H908" s="157" t="s">
        <v>297</v>
      </c>
      <c r="I908" s="158">
        <v>475.3</v>
      </c>
      <c r="J908" s="158">
        <v>435.5</v>
      </c>
      <c r="K908" s="158">
        <v>253</v>
      </c>
      <c r="L908" s="167">
        <v>5</v>
      </c>
      <c r="M908" s="157" t="s">
        <v>259</v>
      </c>
      <c r="N908" s="157" t="s">
        <v>260</v>
      </c>
      <c r="O908" s="160" t="s">
        <v>262</v>
      </c>
      <c r="P908" s="161">
        <v>85575.03</v>
      </c>
      <c r="Q908" s="161">
        <v>0</v>
      </c>
      <c r="R908" s="161">
        <v>0</v>
      </c>
      <c r="S908" s="161">
        <v>85575.03</v>
      </c>
      <c r="T908" s="161">
        <v>180.04424573953293</v>
      </c>
      <c r="U908" s="176">
        <v>180.04424573953293</v>
      </c>
      <c r="V908" s="168">
        <v>180.04424573953293</v>
      </c>
      <c r="W908" s="168">
        <f t="shared" si="176"/>
        <v>0</v>
      </c>
      <c r="X908" s="168">
        <f t="shared" si="177"/>
        <v>0</v>
      </c>
      <c r="Y908" s="163">
        <v>0</v>
      </c>
      <c r="Z908" s="163">
        <v>0</v>
      </c>
      <c r="AA908" s="163">
        <v>0</v>
      </c>
      <c r="AB908" s="163">
        <v>0</v>
      </c>
      <c r="AC908" s="163">
        <v>0</v>
      </c>
      <c r="AD908" s="163">
        <v>0</v>
      </c>
      <c r="AE908" s="163">
        <v>0</v>
      </c>
      <c r="AF908" s="169">
        <v>0</v>
      </c>
      <c r="AG908" s="163">
        <v>0</v>
      </c>
      <c r="AH908" s="163">
        <v>0</v>
      </c>
      <c r="AI908" s="163">
        <v>0</v>
      </c>
      <c r="AJ908" s="163">
        <v>0</v>
      </c>
      <c r="AK908" s="163">
        <v>0</v>
      </c>
      <c r="AL908" s="169">
        <v>0</v>
      </c>
      <c r="AM908" s="163">
        <v>0</v>
      </c>
      <c r="AN908" s="163">
        <v>0</v>
      </c>
      <c r="AO908" s="169">
        <v>0</v>
      </c>
      <c r="AP908" s="163">
        <v>0</v>
      </c>
      <c r="AQ908" s="162">
        <v>0</v>
      </c>
      <c r="AR908" s="162">
        <v>0</v>
      </c>
    </row>
    <row r="909" spans="1:44" s="162" customFormat="1" ht="36" customHeight="1" x14ac:dyDescent="0.25">
      <c r="A909" s="162">
        <v>1</v>
      </c>
      <c r="B909" s="165">
        <v>323</v>
      </c>
      <c r="C909" s="155" t="s">
        <v>1621</v>
      </c>
      <c r="D909" s="157">
        <v>1953</v>
      </c>
      <c r="E909" s="157"/>
      <c r="F909" s="166" t="s">
        <v>261</v>
      </c>
      <c r="G909" s="157">
        <v>2</v>
      </c>
      <c r="H909" s="157" t="s">
        <v>305</v>
      </c>
      <c r="I909" s="158">
        <v>996.1</v>
      </c>
      <c r="J909" s="158">
        <v>882.6</v>
      </c>
      <c r="K909" s="158">
        <v>782.6</v>
      </c>
      <c r="L909" s="167">
        <v>30</v>
      </c>
      <c r="M909" s="157" t="s">
        <v>259</v>
      </c>
      <c r="N909" s="157" t="s">
        <v>260</v>
      </c>
      <c r="O909" s="160" t="s">
        <v>262</v>
      </c>
      <c r="P909" s="161">
        <v>5741880.5099999998</v>
      </c>
      <c r="Q909" s="161">
        <v>0</v>
      </c>
      <c r="R909" s="161">
        <v>0</v>
      </c>
      <c r="S909" s="161">
        <v>5741880.5099999998</v>
      </c>
      <c r="T909" s="161">
        <v>5764.3615199277174</v>
      </c>
      <c r="U909" s="161">
        <v>8527.6300612388332</v>
      </c>
      <c r="V909" s="168">
        <v>8527.6300612388332</v>
      </c>
      <c r="W909" s="168">
        <f t="shared" si="176"/>
        <v>8527.6300612388332</v>
      </c>
      <c r="X909" s="168">
        <f t="shared" si="177"/>
        <v>2763.2685413111158</v>
      </c>
      <c r="Y909" s="163">
        <v>0</v>
      </c>
      <c r="Z909" s="163">
        <v>0</v>
      </c>
      <c r="AA909" s="163">
        <v>0</v>
      </c>
      <c r="AB909" s="163">
        <v>0</v>
      </c>
      <c r="AC909" s="163">
        <v>0</v>
      </c>
      <c r="AD909" s="163">
        <v>0</v>
      </c>
      <c r="AE909" s="163">
        <v>0</v>
      </c>
      <c r="AF909" s="169">
        <v>0</v>
      </c>
      <c r="AG909" s="163">
        <v>952.6</v>
      </c>
      <c r="AH909" s="169">
        <f t="shared" ref="AH909:AH912" si="179">8917.04*AG909/I909</f>
        <v>8527.6300612388332</v>
      </c>
      <c r="AI909" s="163">
        <v>0</v>
      </c>
      <c r="AJ909" s="163">
        <v>0</v>
      </c>
      <c r="AK909" s="163">
        <v>0</v>
      </c>
      <c r="AL909" s="169">
        <v>0</v>
      </c>
      <c r="AM909" s="163">
        <v>0</v>
      </c>
      <c r="AN909" s="163">
        <v>0</v>
      </c>
      <c r="AO909" s="169">
        <v>0</v>
      </c>
      <c r="AP909" s="163">
        <v>0</v>
      </c>
      <c r="AQ909" s="162">
        <v>0</v>
      </c>
      <c r="AR909" s="162">
        <v>0</v>
      </c>
    </row>
    <row r="910" spans="1:44" s="162" customFormat="1" ht="36" customHeight="1" x14ac:dyDescent="0.25">
      <c r="A910" s="162">
        <v>1</v>
      </c>
      <c r="B910" s="165">
        <v>324</v>
      </c>
      <c r="C910" s="155" t="s">
        <v>75</v>
      </c>
      <c r="D910" s="157">
        <v>1948</v>
      </c>
      <c r="E910" s="157"/>
      <c r="F910" s="166" t="s">
        <v>261</v>
      </c>
      <c r="G910" s="157">
        <v>4</v>
      </c>
      <c r="H910" s="157" t="s">
        <v>305</v>
      </c>
      <c r="I910" s="158">
        <v>1954.5</v>
      </c>
      <c r="J910" s="158">
        <v>1781</v>
      </c>
      <c r="K910" s="158">
        <v>1540</v>
      </c>
      <c r="L910" s="167">
        <v>58</v>
      </c>
      <c r="M910" s="157" t="s">
        <v>259</v>
      </c>
      <c r="N910" s="157" t="s">
        <v>263</v>
      </c>
      <c r="O910" s="160" t="s">
        <v>271</v>
      </c>
      <c r="P910" s="161">
        <v>4099254.73</v>
      </c>
      <c r="Q910" s="161">
        <v>0</v>
      </c>
      <c r="R910" s="161">
        <v>0</v>
      </c>
      <c r="S910" s="161">
        <v>4099254.73</v>
      </c>
      <c r="T910" s="161">
        <v>2097.3418930672806</v>
      </c>
      <c r="U910" s="161">
        <v>3554.041524686621</v>
      </c>
      <c r="V910" s="168">
        <v>3554.041524686621</v>
      </c>
      <c r="W910" s="168">
        <f t="shared" si="176"/>
        <v>3554.041524686621</v>
      </c>
      <c r="X910" s="168">
        <f t="shared" si="177"/>
        <v>1456.6996316193404</v>
      </c>
      <c r="Y910" s="163">
        <v>0</v>
      </c>
      <c r="Z910" s="163">
        <v>0</v>
      </c>
      <c r="AA910" s="163">
        <v>0</v>
      </c>
      <c r="AB910" s="163">
        <v>0</v>
      </c>
      <c r="AC910" s="163">
        <v>0</v>
      </c>
      <c r="AD910" s="163">
        <v>0</v>
      </c>
      <c r="AE910" s="163">
        <v>0</v>
      </c>
      <c r="AF910" s="169">
        <v>0</v>
      </c>
      <c r="AG910" s="163">
        <v>779</v>
      </c>
      <c r="AH910" s="169">
        <f t="shared" si="179"/>
        <v>3554.041524686621</v>
      </c>
      <c r="AI910" s="163">
        <v>0</v>
      </c>
      <c r="AJ910" s="163">
        <v>0</v>
      </c>
      <c r="AK910" s="163">
        <v>0</v>
      </c>
      <c r="AL910" s="169">
        <v>0</v>
      </c>
      <c r="AM910" s="163">
        <v>0</v>
      </c>
      <c r="AN910" s="163">
        <v>0</v>
      </c>
      <c r="AO910" s="169">
        <v>0</v>
      </c>
      <c r="AP910" s="163">
        <v>0</v>
      </c>
      <c r="AQ910" s="162">
        <v>0</v>
      </c>
      <c r="AR910" s="162">
        <v>0</v>
      </c>
    </row>
    <row r="911" spans="1:44" s="162" customFormat="1" ht="36" customHeight="1" x14ac:dyDescent="0.25">
      <c r="A911" s="162">
        <v>1</v>
      </c>
      <c r="B911" s="165">
        <v>325</v>
      </c>
      <c r="C911" s="155" t="s">
        <v>1187</v>
      </c>
      <c r="D911" s="157">
        <v>1955</v>
      </c>
      <c r="E911" s="157"/>
      <c r="F911" s="166" t="s">
        <v>261</v>
      </c>
      <c r="G911" s="157">
        <v>2</v>
      </c>
      <c r="H911" s="157" t="s">
        <v>296</v>
      </c>
      <c r="I911" s="158">
        <v>640</v>
      </c>
      <c r="J911" s="158">
        <v>629</v>
      </c>
      <c r="K911" s="158">
        <v>452</v>
      </c>
      <c r="L911" s="167">
        <v>27</v>
      </c>
      <c r="M911" s="157" t="s">
        <v>259</v>
      </c>
      <c r="N911" s="157" t="s">
        <v>263</v>
      </c>
      <c r="O911" s="160" t="s">
        <v>1258</v>
      </c>
      <c r="P911" s="161">
        <v>2057864.07</v>
      </c>
      <c r="Q911" s="161">
        <v>0</v>
      </c>
      <c r="R911" s="161">
        <v>0</v>
      </c>
      <c r="S911" s="161">
        <v>2057864.07</v>
      </c>
      <c r="T911" s="161">
        <v>3215.4126093750001</v>
      </c>
      <c r="U911" s="161">
        <v>8359.7250000000022</v>
      </c>
      <c r="V911" s="168">
        <v>8359.7250000000022</v>
      </c>
      <c r="W911" s="168">
        <f t="shared" si="176"/>
        <v>8359.7250000000022</v>
      </c>
      <c r="X911" s="168">
        <f t="shared" si="177"/>
        <v>5144.3123906250021</v>
      </c>
      <c r="Y911" s="163">
        <v>0</v>
      </c>
      <c r="Z911" s="163">
        <v>0</v>
      </c>
      <c r="AA911" s="163">
        <v>0</v>
      </c>
      <c r="AB911" s="163">
        <v>0</v>
      </c>
      <c r="AC911" s="163">
        <v>0</v>
      </c>
      <c r="AD911" s="163">
        <v>0</v>
      </c>
      <c r="AE911" s="163">
        <v>0</v>
      </c>
      <c r="AF911" s="169">
        <v>0</v>
      </c>
      <c r="AG911" s="163">
        <v>600</v>
      </c>
      <c r="AH911" s="169">
        <f t="shared" si="179"/>
        <v>8359.7250000000022</v>
      </c>
      <c r="AI911" s="163">
        <v>0</v>
      </c>
      <c r="AJ911" s="163">
        <v>0</v>
      </c>
      <c r="AK911" s="163">
        <v>0</v>
      </c>
      <c r="AL911" s="169">
        <v>0</v>
      </c>
      <c r="AM911" s="163">
        <v>0</v>
      </c>
      <c r="AN911" s="163">
        <v>0</v>
      </c>
      <c r="AO911" s="169">
        <v>0</v>
      </c>
      <c r="AP911" s="163">
        <v>0</v>
      </c>
      <c r="AQ911" s="162">
        <v>0</v>
      </c>
      <c r="AR911" s="162">
        <v>0</v>
      </c>
    </row>
    <row r="912" spans="1:44" s="162" customFormat="1" ht="36" customHeight="1" x14ac:dyDescent="0.25">
      <c r="A912" s="162">
        <v>1</v>
      </c>
      <c r="B912" s="165">
        <v>326</v>
      </c>
      <c r="C912" s="155" t="s">
        <v>2199</v>
      </c>
      <c r="D912" s="157">
        <v>1958</v>
      </c>
      <c r="E912" s="157"/>
      <c r="F912" s="166" t="s">
        <v>261</v>
      </c>
      <c r="G912" s="157">
        <v>2</v>
      </c>
      <c r="H912" s="157">
        <v>1</v>
      </c>
      <c r="I912" s="158">
        <v>423.3</v>
      </c>
      <c r="J912" s="158">
        <v>391.4</v>
      </c>
      <c r="K912" s="158">
        <v>391.4</v>
      </c>
      <c r="L912" s="167">
        <v>22</v>
      </c>
      <c r="M912" s="157" t="s">
        <v>259</v>
      </c>
      <c r="N912" s="157" t="s">
        <v>263</v>
      </c>
      <c r="O912" s="160" t="s">
        <v>2200</v>
      </c>
      <c r="P912" s="161">
        <v>2734627.5100000002</v>
      </c>
      <c r="Q912" s="161">
        <v>0</v>
      </c>
      <c r="R912" s="161">
        <v>0</v>
      </c>
      <c r="S912" s="161">
        <v>2734627.5100000002</v>
      </c>
      <c r="T912" s="161">
        <v>6460.2587054098749</v>
      </c>
      <c r="U912" s="161">
        <v>7988.0500070871731</v>
      </c>
      <c r="V912" s="168">
        <f>W912</f>
        <v>7988.0500070871731</v>
      </c>
      <c r="W912" s="168">
        <f t="shared" si="176"/>
        <v>7988.0500070871731</v>
      </c>
      <c r="X912" s="168">
        <f t="shared" si="177"/>
        <v>1527.7913016772982</v>
      </c>
      <c r="Y912" s="163">
        <v>0</v>
      </c>
      <c r="Z912" s="163">
        <v>0</v>
      </c>
      <c r="AA912" s="163">
        <v>0</v>
      </c>
      <c r="AB912" s="163">
        <v>0</v>
      </c>
      <c r="AC912" s="163">
        <v>0</v>
      </c>
      <c r="AD912" s="163">
        <v>0</v>
      </c>
      <c r="AE912" s="163">
        <v>0</v>
      </c>
      <c r="AF912" s="169">
        <v>0</v>
      </c>
      <c r="AG912" s="163">
        <v>379.2</v>
      </c>
      <c r="AH912" s="169">
        <f t="shared" si="179"/>
        <v>7988.0500070871731</v>
      </c>
      <c r="AI912" s="163">
        <v>0</v>
      </c>
      <c r="AJ912" s="163">
        <v>0</v>
      </c>
      <c r="AK912" s="163">
        <v>0</v>
      </c>
      <c r="AL912" s="169">
        <v>0</v>
      </c>
      <c r="AM912" s="163">
        <v>0</v>
      </c>
      <c r="AN912" s="163">
        <v>0</v>
      </c>
      <c r="AO912" s="169">
        <v>0</v>
      </c>
      <c r="AP912" s="163">
        <v>0</v>
      </c>
      <c r="AQ912" s="162">
        <v>0</v>
      </c>
      <c r="AR912" s="162">
        <v>0</v>
      </c>
    </row>
    <row r="913" spans="1:44" s="162" customFormat="1" ht="36" customHeight="1" x14ac:dyDescent="0.25">
      <c r="B913" s="155" t="s">
        <v>837</v>
      </c>
      <c r="C913" s="155"/>
      <c r="D913" s="157" t="s">
        <v>855</v>
      </c>
      <c r="E913" s="157" t="s">
        <v>855</v>
      </c>
      <c r="F913" s="157" t="s">
        <v>855</v>
      </c>
      <c r="G913" s="157" t="s">
        <v>855</v>
      </c>
      <c r="H913" s="157" t="s">
        <v>855</v>
      </c>
      <c r="I913" s="161">
        <v>1222.5999999999999</v>
      </c>
      <c r="J913" s="161">
        <v>1134.8</v>
      </c>
      <c r="K913" s="161">
        <v>1109.2</v>
      </c>
      <c r="L913" s="159">
        <v>66</v>
      </c>
      <c r="M913" s="157" t="s">
        <v>855</v>
      </c>
      <c r="N913" s="157" t="s">
        <v>855</v>
      </c>
      <c r="O913" s="160" t="s">
        <v>855</v>
      </c>
      <c r="P913" s="161">
        <v>2242341.23</v>
      </c>
      <c r="Q913" s="161">
        <v>0</v>
      </c>
      <c r="R913" s="161">
        <v>0</v>
      </c>
      <c r="S913" s="161">
        <v>2242341.23</v>
      </c>
      <c r="T913" s="161">
        <v>1834.0759283494194</v>
      </c>
      <c r="U913" s="161">
        <v>7811.1306635757755</v>
      </c>
      <c r="W913" s="175"/>
      <c r="Y913" s="163">
        <v>0</v>
      </c>
      <c r="Z913" s="163">
        <v>0</v>
      </c>
      <c r="AA913" s="163">
        <v>0</v>
      </c>
      <c r="AB913" s="163">
        <v>231448</v>
      </c>
      <c r="AC913" s="163">
        <v>0</v>
      </c>
      <c r="AD913" s="163">
        <v>0</v>
      </c>
      <c r="AE913" s="163">
        <v>0</v>
      </c>
      <c r="AF913" s="163">
        <v>0</v>
      </c>
      <c r="AG913" s="163">
        <v>482.9</v>
      </c>
      <c r="AH913" s="163">
        <v>1987758</v>
      </c>
      <c r="AI913" s="163">
        <v>0</v>
      </c>
      <c r="AJ913" s="163">
        <v>0</v>
      </c>
      <c r="AK913" s="163">
        <v>0</v>
      </c>
      <c r="AL913" s="163">
        <v>0</v>
      </c>
      <c r="AM913" s="163">
        <v>0</v>
      </c>
      <c r="AN913" s="163">
        <v>0</v>
      </c>
      <c r="AO913" s="163">
        <v>0</v>
      </c>
      <c r="AP913" s="163">
        <v>0</v>
      </c>
      <c r="AQ913" s="162">
        <v>0</v>
      </c>
      <c r="AR913" s="162">
        <v>0</v>
      </c>
    </row>
    <row r="914" spans="1:44" s="162" customFormat="1" ht="36" customHeight="1" x14ac:dyDescent="0.25">
      <c r="A914" s="162">
        <v>1</v>
      </c>
      <c r="B914" s="165">
        <v>327</v>
      </c>
      <c r="C914" s="155" t="s">
        <v>80</v>
      </c>
      <c r="D914" s="157">
        <v>1931</v>
      </c>
      <c r="E914" s="157"/>
      <c r="F914" s="166" t="s">
        <v>261</v>
      </c>
      <c r="G914" s="157">
        <v>2</v>
      </c>
      <c r="H914" s="157" t="s">
        <v>297</v>
      </c>
      <c r="I914" s="158">
        <v>345.1</v>
      </c>
      <c r="J914" s="158">
        <v>319.60000000000002</v>
      </c>
      <c r="K914" s="158">
        <v>297</v>
      </c>
      <c r="L914" s="167">
        <v>9</v>
      </c>
      <c r="M914" s="157" t="s">
        <v>259</v>
      </c>
      <c r="N914" s="157" t="s">
        <v>260</v>
      </c>
      <c r="O914" s="160" t="s">
        <v>262</v>
      </c>
      <c r="P914" s="161">
        <v>1196861.55</v>
      </c>
      <c r="Q914" s="161">
        <v>0</v>
      </c>
      <c r="R914" s="161">
        <v>0</v>
      </c>
      <c r="S914" s="161">
        <v>1196861.55</v>
      </c>
      <c r="T914" s="161">
        <v>3468.1586496667633</v>
      </c>
      <c r="U914" s="161">
        <v>7811.1306635757755</v>
      </c>
      <c r="V914" s="168">
        <v>7811.1306635757755</v>
      </c>
      <c r="W914" s="168">
        <f t="shared" ref="W914:W916" si="180">Y914+Z914+AA914+AB914+AC914+AF914+AH914+AJ914+AL914+AN914+AO914+AP914+AQ914+AR914</f>
        <v>7811.1306635757755</v>
      </c>
      <c r="X914" s="168">
        <f t="shared" ref="X914:X916" si="181">U914-T914</f>
        <v>4342.9720139090123</v>
      </c>
      <c r="Y914" s="163">
        <v>0</v>
      </c>
      <c r="Z914" s="163">
        <v>0</v>
      </c>
      <c r="AA914" s="163">
        <v>0</v>
      </c>
      <c r="AB914" s="163">
        <v>0</v>
      </c>
      <c r="AC914" s="163">
        <v>0</v>
      </c>
      <c r="AD914" s="163">
        <v>0</v>
      </c>
      <c r="AE914" s="163">
        <v>0</v>
      </c>
      <c r="AF914" s="169">
        <v>0</v>
      </c>
      <c r="AG914" s="163">
        <v>302.3</v>
      </c>
      <c r="AH914" s="169">
        <f t="shared" ref="AH914:AH915" si="182">8917.04*AG914/I914</f>
        <v>7811.1306635757755</v>
      </c>
      <c r="AI914" s="163">
        <v>0</v>
      </c>
      <c r="AJ914" s="163">
        <v>0</v>
      </c>
      <c r="AK914" s="163">
        <v>0</v>
      </c>
      <c r="AL914" s="169">
        <v>0</v>
      </c>
      <c r="AM914" s="163">
        <v>0</v>
      </c>
      <c r="AN914" s="163">
        <v>0</v>
      </c>
      <c r="AO914" s="169">
        <v>0</v>
      </c>
      <c r="AP914" s="163">
        <v>0</v>
      </c>
      <c r="AQ914" s="162">
        <v>0</v>
      </c>
      <c r="AR914" s="162">
        <v>0</v>
      </c>
    </row>
    <row r="915" spans="1:44" s="162" customFormat="1" ht="36" customHeight="1" x14ac:dyDescent="0.25">
      <c r="A915" s="162">
        <v>1</v>
      </c>
      <c r="B915" s="165">
        <v>328</v>
      </c>
      <c r="C915" s="155" t="s">
        <v>81</v>
      </c>
      <c r="D915" s="157">
        <v>1965</v>
      </c>
      <c r="E915" s="157"/>
      <c r="F915" s="166" t="s">
        <v>261</v>
      </c>
      <c r="G915" s="157">
        <v>2</v>
      </c>
      <c r="H915" s="157" t="s">
        <v>297</v>
      </c>
      <c r="I915" s="158">
        <v>210.5</v>
      </c>
      <c r="J915" s="158">
        <v>187.3</v>
      </c>
      <c r="K915" s="158">
        <v>184.3</v>
      </c>
      <c r="L915" s="167">
        <v>15</v>
      </c>
      <c r="M915" s="157" t="s">
        <v>259</v>
      </c>
      <c r="N915" s="157" t="s">
        <v>263</v>
      </c>
      <c r="O915" s="160" t="s">
        <v>272</v>
      </c>
      <c r="P915" s="161">
        <v>811618.83</v>
      </c>
      <c r="Q915" s="161">
        <v>0</v>
      </c>
      <c r="R915" s="161">
        <v>0</v>
      </c>
      <c r="S915" s="161">
        <v>811618.83</v>
      </c>
      <c r="T915" s="161">
        <v>3855.6714014251779</v>
      </c>
      <c r="U915" s="161">
        <v>7650.4390688836111</v>
      </c>
      <c r="V915" s="168">
        <v>7650.4390688836111</v>
      </c>
      <c r="W915" s="168">
        <f t="shared" si="180"/>
        <v>7650.4390688836111</v>
      </c>
      <c r="X915" s="168">
        <f t="shared" si="181"/>
        <v>3794.7676674584332</v>
      </c>
      <c r="Y915" s="163">
        <v>0</v>
      </c>
      <c r="Z915" s="163">
        <v>0</v>
      </c>
      <c r="AA915" s="163">
        <v>0</v>
      </c>
      <c r="AB915" s="163">
        <v>0</v>
      </c>
      <c r="AC915" s="163">
        <v>0</v>
      </c>
      <c r="AD915" s="163">
        <v>0</v>
      </c>
      <c r="AE915" s="163">
        <v>0</v>
      </c>
      <c r="AF915" s="169">
        <v>0</v>
      </c>
      <c r="AG915" s="163">
        <v>180.6</v>
      </c>
      <c r="AH915" s="169">
        <f t="shared" si="182"/>
        <v>7650.4390688836111</v>
      </c>
      <c r="AI915" s="163">
        <v>0</v>
      </c>
      <c r="AJ915" s="163">
        <v>0</v>
      </c>
      <c r="AK915" s="163">
        <v>0</v>
      </c>
      <c r="AL915" s="169">
        <v>0</v>
      </c>
      <c r="AM915" s="163">
        <v>0</v>
      </c>
      <c r="AN915" s="163">
        <v>0</v>
      </c>
      <c r="AO915" s="169">
        <v>0</v>
      </c>
      <c r="AP915" s="163">
        <v>0</v>
      </c>
      <c r="AQ915" s="162">
        <v>0</v>
      </c>
      <c r="AR915" s="162">
        <v>0</v>
      </c>
    </row>
    <row r="916" spans="1:44" s="162" customFormat="1" ht="36" customHeight="1" x14ac:dyDescent="0.25">
      <c r="A916" s="162">
        <v>1</v>
      </c>
      <c r="B916" s="165">
        <v>329</v>
      </c>
      <c r="C916" s="155" t="s">
        <v>2201</v>
      </c>
      <c r="D916" s="157">
        <v>1966</v>
      </c>
      <c r="E916" s="157"/>
      <c r="F916" s="166" t="s">
        <v>261</v>
      </c>
      <c r="G916" s="157">
        <v>2</v>
      </c>
      <c r="H916" s="157">
        <v>2</v>
      </c>
      <c r="I916" s="158">
        <v>667</v>
      </c>
      <c r="J916" s="158">
        <v>627.9</v>
      </c>
      <c r="K916" s="158">
        <v>627.9</v>
      </c>
      <c r="L916" s="167">
        <v>42</v>
      </c>
      <c r="M916" s="157" t="s">
        <v>259</v>
      </c>
      <c r="N916" s="157" t="s">
        <v>260</v>
      </c>
      <c r="O916" s="160" t="s">
        <v>262</v>
      </c>
      <c r="P916" s="161">
        <v>233860.85</v>
      </c>
      <c r="Q916" s="161">
        <v>0</v>
      </c>
      <c r="R916" s="161">
        <v>0</v>
      </c>
      <c r="S916" s="161">
        <v>233860.85</v>
      </c>
      <c r="T916" s="161">
        <v>350.61596701649177</v>
      </c>
      <c r="U916" s="161">
        <v>350.61596701649177</v>
      </c>
      <c r="V916" s="168">
        <f>W916</f>
        <v>184.98</v>
      </c>
      <c r="W916" s="168">
        <f t="shared" si="180"/>
        <v>184.98</v>
      </c>
      <c r="X916" s="168">
        <f t="shared" si="181"/>
        <v>0</v>
      </c>
      <c r="Y916" s="163">
        <v>0</v>
      </c>
      <c r="Z916" s="163">
        <v>0</v>
      </c>
      <c r="AA916" s="163">
        <v>0</v>
      </c>
      <c r="AB916" s="163">
        <v>184.98</v>
      </c>
      <c r="AC916" s="163">
        <v>0</v>
      </c>
      <c r="AD916" s="163">
        <v>0</v>
      </c>
      <c r="AE916" s="163">
        <v>0</v>
      </c>
      <c r="AF916" s="169">
        <v>0</v>
      </c>
      <c r="AG916" s="163">
        <v>0</v>
      </c>
      <c r="AH916" s="163">
        <v>0</v>
      </c>
      <c r="AI916" s="163">
        <v>0</v>
      </c>
      <c r="AJ916" s="163">
        <v>0</v>
      </c>
      <c r="AK916" s="163">
        <v>0</v>
      </c>
      <c r="AL916" s="169">
        <v>0</v>
      </c>
      <c r="AM916" s="163">
        <v>0</v>
      </c>
      <c r="AN916" s="163">
        <v>0</v>
      </c>
      <c r="AO916" s="169">
        <v>0</v>
      </c>
      <c r="AP916" s="163">
        <v>0</v>
      </c>
      <c r="AQ916" s="162">
        <v>0</v>
      </c>
      <c r="AR916" s="162">
        <v>0</v>
      </c>
    </row>
    <row r="917" spans="1:44" s="162" customFormat="1" ht="36" customHeight="1" x14ac:dyDescent="0.25">
      <c r="B917" s="155" t="s">
        <v>838</v>
      </c>
      <c r="C917" s="155"/>
      <c r="D917" s="157" t="s">
        <v>855</v>
      </c>
      <c r="E917" s="157" t="s">
        <v>855</v>
      </c>
      <c r="F917" s="157" t="s">
        <v>855</v>
      </c>
      <c r="G917" s="157" t="s">
        <v>855</v>
      </c>
      <c r="H917" s="157" t="s">
        <v>855</v>
      </c>
      <c r="I917" s="158">
        <v>654.5</v>
      </c>
      <c r="J917" s="158">
        <v>614.5</v>
      </c>
      <c r="K917" s="158">
        <v>614.5</v>
      </c>
      <c r="L917" s="159">
        <v>32</v>
      </c>
      <c r="M917" s="157" t="s">
        <v>855</v>
      </c>
      <c r="N917" s="157" t="s">
        <v>855</v>
      </c>
      <c r="O917" s="160" t="s">
        <v>855</v>
      </c>
      <c r="P917" s="161">
        <v>3520710.77</v>
      </c>
      <c r="Q917" s="161">
        <v>0</v>
      </c>
      <c r="R917" s="161">
        <v>0</v>
      </c>
      <c r="S917" s="161">
        <v>3520710.77</v>
      </c>
      <c r="T917" s="161">
        <v>5379.2372345301756</v>
      </c>
      <c r="U917" s="161">
        <v>7503.2565915966397</v>
      </c>
      <c r="W917" s="175"/>
      <c r="Y917" s="163">
        <v>0</v>
      </c>
      <c r="Z917" s="163">
        <v>0</v>
      </c>
      <c r="AA917" s="163">
        <v>0</v>
      </c>
      <c r="AB917" s="163">
        <v>0</v>
      </c>
      <c r="AC917" s="163">
        <v>0</v>
      </c>
      <c r="AD917" s="163">
        <v>0</v>
      </c>
      <c r="AE917" s="163">
        <v>0</v>
      </c>
      <c r="AF917" s="163">
        <v>0</v>
      </c>
      <c r="AG917" s="163">
        <v>550.73</v>
      </c>
      <c r="AH917" s="163">
        <v>3401020</v>
      </c>
      <c r="AI917" s="163">
        <v>0</v>
      </c>
      <c r="AJ917" s="163">
        <v>0</v>
      </c>
      <c r="AK917" s="163">
        <v>0</v>
      </c>
      <c r="AL917" s="163">
        <v>0</v>
      </c>
      <c r="AM917" s="163">
        <v>0</v>
      </c>
      <c r="AN917" s="163">
        <v>0</v>
      </c>
      <c r="AO917" s="163">
        <v>0</v>
      </c>
      <c r="AP917" s="163">
        <v>0</v>
      </c>
      <c r="AQ917" s="162">
        <v>0</v>
      </c>
      <c r="AR917" s="162">
        <v>0</v>
      </c>
    </row>
    <row r="918" spans="1:44" s="162" customFormat="1" ht="36" customHeight="1" x14ac:dyDescent="0.25">
      <c r="A918" s="162">
        <v>1</v>
      </c>
      <c r="B918" s="165">
        <v>330</v>
      </c>
      <c r="C918" s="155" t="s">
        <v>82</v>
      </c>
      <c r="D918" s="157">
        <v>1964</v>
      </c>
      <c r="E918" s="157"/>
      <c r="F918" s="166" t="s">
        <v>261</v>
      </c>
      <c r="G918" s="157">
        <v>2</v>
      </c>
      <c r="H918" s="157" t="s">
        <v>296</v>
      </c>
      <c r="I918" s="158">
        <v>654.5</v>
      </c>
      <c r="J918" s="158">
        <v>614.5</v>
      </c>
      <c r="K918" s="158">
        <v>614.5</v>
      </c>
      <c r="L918" s="167">
        <v>32</v>
      </c>
      <c r="M918" s="157" t="s">
        <v>259</v>
      </c>
      <c r="N918" s="157" t="s">
        <v>260</v>
      </c>
      <c r="O918" s="160" t="s">
        <v>262</v>
      </c>
      <c r="P918" s="161">
        <v>3520710.77</v>
      </c>
      <c r="Q918" s="161">
        <v>0</v>
      </c>
      <c r="R918" s="161">
        <v>0</v>
      </c>
      <c r="S918" s="161">
        <v>3520710.77</v>
      </c>
      <c r="T918" s="161">
        <v>5379.2372345301756</v>
      </c>
      <c r="U918" s="161">
        <v>7503.2565915966397</v>
      </c>
      <c r="V918" s="168">
        <v>7503.2565915966397</v>
      </c>
      <c r="W918" s="168">
        <f>Y918+Z918+AA918+AB918+AC918+AF918+AH918+AJ918+AL918+AN918+AO918+AP918+AQ918+AR918</f>
        <v>7503.2565915966397</v>
      </c>
      <c r="X918" s="168">
        <f>U918-T918</f>
        <v>2124.0193570664642</v>
      </c>
      <c r="Y918" s="163">
        <v>0</v>
      </c>
      <c r="Z918" s="163">
        <v>0</v>
      </c>
      <c r="AA918" s="163">
        <v>0</v>
      </c>
      <c r="AB918" s="163">
        <v>0</v>
      </c>
      <c r="AC918" s="163">
        <v>0</v>
      </c>
      <c r="AD918" s="163">
        <v>0</v>
      </c>
      <c r="AE918" s="163">
        <v>0</v>
      </c>
      <c r="AF918" s="169">
        <v>0</v>
      </c>
      <c r="AG918" s="163">
        <v>550.73</v>
      </c>
      <c r="AH918" s="169">
        <f>8917.04*AG918/I918</f>
        <v>7503.2565915966397</v>
      </c>
      <c r="AI918" s="163">
        <v>0</v>
      </c>
      <c r="AJ918" s="163">
        <v>0</v>
      </c>
      <c r="AK918" s="163">
        <v>0</v>
      </c>
      <c r="AL918" s="169">
        <v>0</v>
      </c>
      <c r="AM918" s="163">
        <v>0</v>
      </c>
      <c r="AN918" s="163">
        <v>0</v>
      </c>
      <c r="AO918" s="169">
        <v>0</v>
      </c>
      <c r="AP918" s="163">
        <v>0</v>
      </c>
      <c r="AQ918" s="162">
        <v>0</v>
      </c>
      <c r="AR918" s="162">
        <v>0</v>
      </c>
    </row>
    <row r="919" spans="1:44" s="162" customFormat="1" ht="36" customHeight="1" x14ac:dyDescent="0.25">
      <c r="B919" s="155" t="s">
        <v>805</v>
      </c>
      <c r="C919" s="170"/>
      <c r="D919" s="157" t="s">
        <v>855</v>
      </c>
      <c r="E919" s="157" t="s">
        <v>855</v>
      </c>
      <c r="F919" s="157" t="s">
        <v>855</v>
      </c>
      <c r="G919" s="157" t="s">
        <v>855</v>
      </c>
      <c r="H919" s="157" t="s">
        <v>855</v>
      </c>
      <c r="I919" s="158">
        <v>6768.3</v>
      </c>
      <c r="J919" s="158">
        <v>4169.8999999999996</v>
      </c>
      <c r="K919" s="158">
        <v>3718.0999999999995</v>
      </c>
      <c r="L919" s="159">
        <v>187</v>
      </c>
      <c r="M919" s="157" t="s">
        <v>855</v>
      </c>
      <c r="N919" s="157" t="s">
        <v>855</v>
      </c>
      <c r="O919" s="160" t="s">
        <v>855</v>
      </c>
      <c r="P919" s="161">
        <v>4927013.3100000005</v>
      </c>
      <c r="Q919" s="161">
        <v>0</v>
      </c>
      <c r="R919" s="161">
        <v>0</v>
      </c>
      <c r="S919" s="161">
        <v>4927013.3100000005</v>
      </c>
      <c r="T919" s="161">
        <v>727.95433269801879</v>
      </c>
      <c r="U919" s="161">
        <v>1289.8216539016105</v>
      </c>
      <c r="W919" s="175"/>
      <c r="Y919" s="163">
        <v>0</v>
      </c>
      <c r="Z919" s="163">
        <v>0</v>
      </c>
      <c r="AA919" s="163">
        <v>0</v>
      </c>
      <c r="AB919" s="163">
        <v>0</v>
      </c>
      <c r="AC919" s="163">
        <v>0</v>
      </c>
      <c r="AD919" s="163">
        <v>0</v>
      </c>
      <c r="AE919" s="163">
        <v>0</v>
      </c>
      <c r="AF919" s="163">
        <v>0</v>
      </c>
      <c r="AG919" s="163">
        <v>0</v>
      </c>
      <c r="AH919" s="163">
        <v>0</v>
      </c>
      <c r="AI919" s="163">
        <v>0</v>
      </c>
      <c r="AJ919" s="163">
        <v>0</v>
      </c>
      <c r="AK919" s="163">
        <v>0</v>
      </c>
      <c r="AL919" s="163">
        <v>0</v>
      </c>
      <c r="AM919" s="163">
        <v>0</v>
      </c>
      <c r="AN919" s="163">
        <v>0</v>
      </c>
      <c r="AO919" s="163">
        <v>4730250.49</v>
      </c>
      <c r="AP919" s="163">
        <v>0</v>
      </c>
      <c r="AQ919" s="162">
        <v>0</v>
      </c>
      <c r="AR919" s="162">
        <v>0</v>
      </c>
    </row>
    <row r="920" spans="1:44" s="162" customFormat="1" ht="36" customHeight="1" x14ac:dyDescent="0.25">
      <c r="A920" s="162">
        <v>1</v>
      </c>
      <c r="B920" s="165">
        <v>331</v>
      </c>
      <c r="C920" s="155" t="s">
        <v>105</v>
      </c>
      <c r="D920" s="157">
        <v>1975</v>
      </c>
      <c r="E920" s="157"/>
      <c r="F920" s="166" t="s">
        <v>261</v>
      </c>
      <c r="G920" s="157">
        <v>2</v>
      </c>
      <c r="H920" s="157" t="s">
        <v>296</v>
      </c>
      <c r="I920" s="158">
        <v>1244.4000000000001</v>
      </c>
      <c r="J920" s="158">
        <v>727.8</v>
      </c>
      <c r="K920" s="158">
        <v>584.79999999999995</v>
      </c>
      <c r="L920" s="167">
        <v>34</v>
      </c>
      <c r="M920" s="157" t="s">
        <v>259</v>
      </c>
      <c r="N920" s="157" t="s">
        <v>260</v>
      </c>
      <c r="O920" s="160" t="s">
        <v>262</v>
      </c>
      <c r="P920" s="161">
        <v>79698.36</v>
      </c>
      <c r="Q920" s="161">
        <v>0</v>
      </c>
      <c r="R920" s="161">
        <v>0</v>
      </c>
      <c r="S920" s="161">
        <v>79698.36</v>
      </c>
      <c r="T920" s="161">
        <v>64.045612343297975</v>
      </c>
      <c r="U920" s="176">
        <v>64.045612343297975</v>
      </c>
      <c r="V920" s="168">
        <v>64.045612343297975</v>
      </c>
      <c r="W920" s="168">
        <f t="shared" ref="W920:W922" si="183">Y920+Z920+AA920+AB920+AC920+AF920+AH920+AJ920+AL920+AN920+AO920+AP920+AQ920+AR920</f>
        <v>0</v>
      </c>
      <c r="X920" s="168">
        <f t="shared" ref="X920:X922" si="184">U920-T920</f>
        <v>0</v>
      </c>
      <c r="Y920" s="163">
        <v>0</v>
      </c>
      <c r="Z920" s="163">
        <v>0</v>
      </c>
      <c r="AA920" s="163">
        <v>0</v>
      </c>
      <c r="AB920" s="163">
        <v>0</v>
      </c>
      <c r="AC920" s="163">
        <v>0</v>
      </c>
      <c r="AD920" s="163">
        <v>0</v>
      </c>
      <c r="AE920" s="163">
        <v>0</v>
      </c>
      <c r="AF920" s="169">
        <v>0</v>
      </c>
      <c r="AG920" s="163">
        <v>0</v>
      </c>
      <c r="AH920" s="163">
        <v>0</v>
      </c>
      <c r="AI920" s="163">
        <v>0</v>
      </c>
      <c r="AJ920" s="163">
        <v>0</v>
      </c>
      <c r="AK920" s="163">
        <v>0</v>
      </c>
      <c r="AL920" s="169">
        <v>0</v>
      </c>
      <c r="AM920" s="163">
        <v>0</v>
      </c>
      <c r="AN920" s="163">
        <v>0</v>
      </c>
      <c r="AO920" s="169">
        <v>0</v>
      </c>
      <c r="AP920" s="163">
        <v>0</v>
      </c>
      <c r="AQ920" s="162">
        <v>0</v>
      </c>
      <c r="AR920" s="162">
        <v>0</v>
      </c>
    </row>
    <row r="921" spans="1:44" s="162" customFormat="1" ht="36" customHeight="1" x14ac:dyDescent="0.25">
      <c r="A921" s="162">
        <v>1</v>
      </c>
      <c r="B921" s="165">
        <v>332</v>
      </c>
      <c r="C921" s="155" t="s">
        <v>1190</v>
      </c>
      <c r="D921" s="157">
        <v>1985</v>
      </c>
      <c r="E921" s="157"/>
      <c r="F921" s="166" t="s">
        <v>261</v>
      </c>
      <c r="G921" s="157">
        <v>5</v>
      </c>
      <c r="H921" s="157" t="s">
        <v>301</v>
      </c>
      <c r="I921" s="161">
        <v>4091.9</v>
      </c>
      <c r="J921" s="161">
        <v>2619.4</v>
      </c>
      <c r="K921" s="161">
        <v>2310.6</v>
      </c>
      <c r="L921" s="167">
        <v>119</v>
      </c>
      <c r="M921" s="157" t="s">
        <v>259</v>
      </c>
      <c r="N921" s="157" t="s">
        <v>263</v>
      </c>
      <c r="O921" s="160" t="s">
        <v>1292</v>
      </c>
      <c r="P921" s="161">
        <v>4756503.38</v>
      </c>
      <c r="Q921" s="161">
        <v>0</v>
      </c>
      <c r="R921" s="161">
        <v>0</v>
      </c>
      <c r="S921" s="161">
        <v>4756503.38</v>
      </c>
      <c r="T921" s="161">
        <v>1162.4192624453187</v>
      </c>
      <c r="U921" s="161">
        <v>1289.8216539016105</v>
      </c>
      <c r="V921" s="168">
        <v>1289.8216539016105</v>
      </c>
      <c r="W921" s="168">
        <f t="shared" si="183"/>
        <v>1289.8216539016105</v>
      </c>
      <c r="X921" s="168">
        <f t="shared" si="184"/>
        <v>127.40239145629175</v>
      </c>
      <c r="Y921" s="163">
        <v>0</v>
      </c>
      <c r="Z921" s="163">
        <v>0</v>
      </c>
      <c r="AA921" s="163">
        <v>0</v>
      </c>
      <c r="AB921" s="163">
        <v>0</v>
      </c>
      <c r="AC921" s="163">
        <v>0</v>
      </c>
      <c r="AD921" s="163">
        <v>0</v>
      </c>
      <c r="AE921" s="163">
        <v>0</v>
      </c>
      <c r="AF921" s="169">
        <v>0</v>
      </c>
      <c r="AG921" s="163">
        <v>0</v>
      </c>
      <c r="AH921" s="163">
        <v>0</v>
      </c>
      <c r="AI921" s="163">
        <v>0</v>
      </c>
      <c r="AJ921" s="163">
        <v>0</v>
      </c>
      <c r="AK921" s="163">
        <v>0</v>
      </c>
      <c r="AL921" s="169">
        <v>0</v>
      </c>
      <c r="AM921" s="163">
        <v>0</v>
      </c>
      <c r="AN921" s="163">
        <v>0</v>
      </c>
      <c r="AO921" s="169">
        <v>1289.8216539016105</v>
      </c>
      <c r="AP921" s="163">
        <v>0</v>
      </c>
      <c r="AQ921" s="162">
        <v>0</v>
      </c>
      <c r="AR921" s="162">
        <v>0</v>
      </c>
    </row>
    <row r="922" spans="1:44" s="162" customFormat="1" ht="36" customHeight="1" x14ac:dyDescent="0.25">
      <c r="A922" s="162">
        <v>1</v>
      </c>
      <c r="B922" s="165">
        <v>333</v>
      </c>
      <c r="C922" s="155" t="s">
        <v>2236</v>
      </c>
      <c r="D922" s="157">
        <v>1979</v>
      </c>
      <c r="E922" s="157"/>
      <c r="F922" s="166" t="s">
        <v>261</v>
      </c>
      <c r="G922" s="157">
        <v>2</v>
      </c>
      <c r="H922" s="157">
        <v>3</v>
      </c>
      <c r="I922" s="161">
        <v>1432</v>
      </c>
      <c r="J922" s="161">
        <v>822.7</v>
      </c>
      <c r="K922" s="161">
        <v>822.7</v>
      </c>
      <c r="L922" s="167">
        <v>34</v>
      </c>
      <c r="M922" s="157" t="s">
        <v>259</v>
      </c>
      <c r="N922" s="157" t="s">
        <v>260</v>
      </c>
      <c r="O922" s="160" t="s">
        <v>262</v>
      </c>
      <c r="P922" s="161">
        <v>90811.57</v>
      </c>
      <c r="Q922" s="161">
        <v>0</v>
      </c>
      <c r="R922" s="161">
        <v>0</v>
      </c>
      <c r="S922" s="161">
        <v>90811.57</v>
      </c>
      <c r="T922" s="161">
        <v>63.415900837988829</v>
      </c>
      <c r="U922" s="176">
        <v>63.415900837988829</v>
      </c>
      <c r="V922" s="168">
        <v>63.415900837988829</v>
      </c>
      <c r="W922" s="168">
        <f t="shared" si="183"/>
        <v>0</v>
      </c>
      <c r="X922" s="168">
        <f t="shared" si="184"/>
        <v>0</v>
      </c>
      <c r="Y922" s="163">
        <v>0</v>
      </c>
      <c r="Z922" s="163">
        <v>0</v>
      </c>
      <c r="AA922" s="163">
        <v>0</v>
      </c>
      <c r="AB922" s="163">
        <v>0</v>
      </c>
      <c r="AC922" s="163">
        <v>0</v>
      </c>
      <c r="AD922" s="163">
        <v>0</v>
      </c>
      <c r="AE922" s="163">
        <v>0</v>
      </c>
      <c r="AF922" s="169">
        <v>0</v>
      </c>
      <c r="AG922" s="163">
        <v>0</v>
      </c>
      <c r="AH922" s="163">
        <v>0</v>
      </c>
      <c r="AI922" s="163">
        <v>0</v>
      </c>
      <c r="AJ922" s="163">
        <v>0</v>
      </c>
      <c r="AK922" s="163">
        <v>0</v>
      </c>
      <c r="AL922" s="169">
        <v>0</v>
      </c>
      <c r="AM922" s="163">
        <v>0</v>
      </c>
      <c r="AN922" s="163">
        <v>0</v>
      </c>
      <c r="AO922" s="169">
        <v>0</v>
      </c>
      <c r="AP922" s="163">
        <v>0</v>
      </c>
      <c r="AQ922" s="162">
        <v>0</v>
      </c>
      <c r="AR922" s="162">
        <v>0</v>
      </c>
    </row>
    <row r="923" spans="1:44" s="162" customFormat="1" ht="36" customHeight="1" x14ac:dyDescent="0.25">
      <c r="B923" s="155" t="s">
        <v>2233</v>
      </c>
      <c r="C923" s="155"/>
      <c r="D923" s="157" t="s">
        <v>855</v>
      </c>
      <c r="E923" s="157" t="s">
        <v>855</v>
      </c>
      <c r="F923" s="157" t="s">
        <v>855</v>
      </c>
      <c r="G923" s="157" t="s">
        <v>855</v>
      </c>
      <c r="H923" s="157" t="s">
        <v>855</v>
      </c>
      <c r="I923" s="158">
        <v>327.60000000000002</v>
      </c>
      <c r="J923" s="158">
        <v>295.2</v>
      </c>
      <c r="K923" s="158">
        <v>295.2</v>
      </c>
      <c r="L923" s="159">
        <v>21</v>
      </c>
      <c r="M923" s="157" t="s">
        <v>855</v>
      </c>
      <c r="N923" s="157" t="s">
        <v>855</v>
      </c>
      <c r="O923" s="160" t="s">
        <v>855</v>
      </c>
      <c r="P923" s="161">
        <v>52057.33</v>
      </c>
      <c r="Q923" s="161">
        <v>0</v>
      </c>
      <c r="R923" s="161">
        <v>0</v>
      </c>
      <c r="S923" s="161">
        <v>52057.33</v>
      </c>
      <c r="T923" s="161">
        <v>158.90515873015872</v>
      </c>
      <c r="U923" s="161">
        <v>158.90515873015872</v>
      </c>
      <c r="W923" s="175"/>
      <c r="Y923" s="163">
        <v>0</v>
      </c>
      <c r="Z923" s="163">
        <v>0</v>
      </c>
      <c r="AA923" s="163">
        <v>0</v>
      </c>
      <c r="AB923" s="163">
        <v>0</v>
      </c>
      <c r="AC923" s="163">
        <v>0</v>
      </c>
      <c r="AD923" s="163">
        <v>0</v>
      </c>
      <c r="AE923" s="163">
        <v>0</v>
      </c>
      <c r="AF923" s="163">
        <v>0</v>
      </c>
      <c r="AG923" s="163">
        <v>0</v>
      </c>
      <c r="AH923" s="163">
        <v>0</v>
      </c>
      <c r="AI923" s="163">
        <v>0</v>
      </c>
      <c r="AJ923" s="163">
        <v>0</v>
      </c>
      <c r="AK923" s="163">
        <v>0</v>
      </c>
      <c r="AL923" s="163">
        <v>0</v>
      </c>
      <c r="AM923" s="163">
        <v>0</v>
      </c>
      <c r="AN923" s="163">
        <v>0</v>
      </c>
      <c r="AO923" s="163">
        <v>0</v>
      </c>
      <c r="AP923" s="163">
        <v>0</v>
      </c>
      <c r="AQ923" s="162">
        <v>0</v>
      </c>
      <c r="AR923" s="162">
        <v>0</v>
      </c>
    </row>
    <row r="924" spans="1:44" s="162" customFormat="1" ht="36" customHeight="1" x14ac:dyDescent="0.25">
      <c r="A924" s="162">
        <v>1</v>
      </c>
      <c r="B924" s="165">
        <v>334</v>
      </c>
      <c r="C924" s="155" t="s">
        <v>2234</v>
      </c>
      <c r="D924" s="157">
        <v>1964</v>
      </c>
      <c r="E924" s="157"/>
      <c r="F924" s="166" t="s">
        <v>261</v>
      </c>
      <c r="G924" s="157">
        <v>2</v>
      </c>
      <c r="H924" s="157">
        <v>1</v>
      </c>
      <c r="I924" s="158">
        <v>327.60000000000002</v>
      </c>
      <c r="J924" s="158">
        <v>295.2</v>
      </c>
      <c r="K924" s="158">
        <v>295.2</v>
      </c>
      <c r="L924" s="167">
        <v>21</v>
      </c>
      <c r="M924" s="157" t="s">
        <v>259</v>
      </c>
      <c r="N924" s="157" t="s">
        <v>260</v>
      </c>
      <c r="O924" s="160" t="s">
        <v>262</v>
      </c>
      <c r="P924" s="161">
        <v>52057.33</v>
      </c>
      <c r="Q924" s="161">
        <v>0</v>
      </c>
      <c r="R924" s="161">
        <v>0</v>
      </c>
      <c r="S924" s="161">
        <v>52057.33</v>
      </c>
      <c r="T924" s="161">
        <v>158.90515873015872</v>
      </c>
      <c r="U924" s="176">
        <v>158.90515873015872</v>
      </c>
      <c r="V924" s="168">
        <v>158.90515873015872</v>
      </c>
      <c r="W924" s="168">
        <f>Y924+Z924+AA924+AB924+AC924+AF924+AH924+AJ924+AL924+AN924+AO924+AP924+AQ924+AR924</f>
        <v>0</v>
      </c>
      <c r="X924" s="168">
        <f>U924-T924</f>
        <v>0</v>
      </c>
      <c r="Y924" s="163">
        <v>0</v>
      </c>
      <c r="Z924" s="163">
        <v>0</v>
      </c>
      <c r="AA924" s="163">
        <v>0</v>
      </c>
      <c r="AB924" s="163">
        <v>0</v>
      </c>
      <c r="AC924" s="163">
        <v>0</v>
      </c>
      <c r="AD924" s="163">
        <v>0</v>
      </c>
      <c r="AE924" s="163">
        <v>0</v>
      </c>
      <c r="AF924" s="169">
        <v>0</v>
      </c>
      <c r="AG924" s="163">
        <v>0</v>
      </c>
      <c r="AH924" s="163">
        <v>0</v>
      </c>
      <c r="AI924" s="163">
        <v>0</v>
      </c>
      <c r="AJ924" s="163">
        <v>0</v>
      </c>
      <c r="AK924" s="163">
        <v>0</v>
      </c>
      <c r="AL924" s="169">
        <v>0</v>
      </c>
      <c r="AM924" s="163">
        <v>0</v>
      </c>
      <c r="AN924" s="163">
        <v>0</v>
      </c>
      <c r="AO924" s="169">
        <v>0</v>
      </c>
      <c r="AP924" s="163">
        <v>0</v>
      </c>
      <c r="AQ924" s="162">
        <v>0</v>
      </c>
      <c r="AR924" s="162">
        <v>0</v>
      </c>
    </row>
    <row r="925" spans="1:44" s="162" customFormat="1" ht="36" customHeight="1" x14ac:dyDescent="0.25">
      <c r="B925" s="155" t="s">
        <v>839</v>
      </c>
      <c r="C925" s="155"/>
      <c r="D925" s="157" t="s">
        <v>855</v>
      </c>
      <c r="E925" s="157" t="s">
        <v>855</v>
      </c>
      <c r="F925" s="157" t="s">
        <v>855</v>
      </c>
      <c r="G925" s="157" t="s">
        <v>855</v>
      </c>
      <c r="H925" s="157" t="s">
        <v>855</v>
      </c>
      <c r="I925" s="158">
        <v>948.3</v>
      </c>
      <c r="J925" s="158">
        <v>848.3</v>
      </c>
      <c r="K925" s="158">
        <v>803.9</v>
      </c>
      <c r="L925" s="159">
        <v>64</v>
      </c>
      <c r="M925" s="157" t="s">
        <v>855</v>
      </c>
      <c r="N925" s="157" t="s">
        <v>855</v>
      </c>
      <c r="O925" s="160" t="s">
        <v>855</v>
      </c>
      <c r="P925" s="161">
        <v>3760087.36</v>
      </c>
      <c r="Q925" s="161">
        <v>0</v>
      </c>
      <c r="R925" s="161">
        <v>0</v>
      </c>
      <c r="S925" s="161">
        <v>3760087.36</v>
      </c>
      <c r="T925" s="161">
        <v>3965.0821048191501</v>
      </c>
      <c r="U925" s="161">
        <v>7880.4329246019206</v>
      </c>
      <c r="W925" s="175"/>
      <c r="Y925" s="163">
        <v>0</v>
      </c>
      <c r="Z925" s="163">
        <v>0</v>
      </c>
      <c r="AA925" s="163">
        <v>0</v>
      </c>
      <c r="AB925" s="163">
        <v>0</v>
      </c>
      <c r="AC925" s="163">
        <v>0</v>
      </c>
      <c r="AD925" s="163">
        <v>0</v>
      </c>
      <c r="AE925" s="163">
        <v>0</v>
      </c>
      <c r="AF925" s="163">
        <v>0</v>
      </c>
      <c r="AG925" s="163">
        <v>838.06</v>
      </c>
      <c r="AH925" s="163">
        <v>3635096.33</v>
      </c>
      <c r="AI925" s="163">
        <v>0</v>
      </c>
      <c r="AJ925" s="163">
        <v>0</v>
      </c>
      <c r="AK925" s="163">
        <v>0</v>
      </c>
      <c r="AL925" s="163">
        <v>0</v>
      </c>
      <c r="AM925" s="163">
        <v>0</v>
      </c>
      <c r="AN925" s="163">
        <v>0</v>
      </c>
      <c r="AO925" s="163">
        <v>0</v>
      </c>
      <c r="AP925" s="163">
        <v>0</v>
      </c>
      <c r="AQ925" s="162">
        <v>0</v>
      </c>
      <c r="AR925" s="162">
        <v>0</v>
      </c>
    </row>
    <row r="926" spans="1:44" s="162" customFormat="1" ht="36" customHeight="1" x14ac:dyDescent="0.25">
      <c r="A926" s="162">
        <v>1</v>
      </c>
      <c r="B926" s="165">
        <v>335</v>
      </c>
      <c r="C926" s="155" t="s">
        <v>111</v>
      </c>
      <c r="D926" s="157">
        <v>1978</v>
      </c>
      <c r="E926" s="157"/>
      <c r="F926" s="166" t="s">
        <v>261</v>
      </c>
      <c r="G926" s="157">
        <v>2</v>
      </c>
      <c r="H926" s="157" t="s">
        <v>305</v>
      </c>
      <c r="I926" s="158">
        <v>948.3</v>
      </c>
      <c r="J926" s="158">
        <v>848.3</v>
      </c>
      <c r="K926" s="158">
        <v>803.9</v>
      </c>
      <c r="L926" s="167">
        <v>64</v>
      </c>
      <c r="M926" s="157" t="s">
        <v>259</v>
      </c>
      <c r="N926" s="157" t="s">
        <v>260</v>
      </c>
      <c r="O926" s="160" t="s">
        <v>262</v>
      </c>
      <c r="P926" s="161">
        <v>3760087.36</v>
      </c>
      <c r="Q926" s="161">
        <v>0</v>
      </c>
      <c r="R926" s="161">
        <v>0</v>
      </c>
      <c r="S926" s="161">
        <v>3760087.36</v>
      </c>
      <c r="T926" s="161">
        <v>3965.0821048191501</v>
      </c>
      <c r="U926" s="161">
        <v>7880.4329246019206</v>
      </c>
      <c r="V926" s="168">
        <v>7880.4329246019206</v>
      </c>
      <c r="W926" s="168">
        <f>Y926+Z926+AA926+AB926+AC926+AF926+AH926+AJ926+AL926+AN926+AO926+AP926+AQ926+AR926</f>
        <v>7880.4329246019206</v>
      </c>
      <c r="X926" s="168">
        <f>U926-T926</f>
        <v>3915.3508197827705</v>
      </c>
      <c r="Y926" s="163">
        <v>0</v>
      </c>
      <c r="Z926" s="163">
        <v>0</v>
      </c>
      <c r="AA926" s="163">
        <v>0</v>
      </c>
      <c r="AB926" s="163">
        <v>0</v>
      </c>
      <c r="AC926" s="163">
        <v>0</v>
      </c>
      <c r="AD926" s="163">
        <v>0</v>
      </c>
      <c r="AE926" s="163">
        <v>0</v>
      </c>
      <c r="AF926" s="169">
        <v>0</v>
      </c>
      <c r="AG926" s="163">
        <v>838.06</v>
      </c>
      <c r="AH926" s="169">
        <f>8917.04*AG926/I926</f>
        <v>7880.4329246019206</v>
      </c>
      <c r="AI926" s="163">
        <v>0</v>
      </c>
      <c r="AJ926" s="163">
        <v>0</v>
      </c>
      <c r="AK926" s="163">
        <v>0</v>
      </c>
      <c r="AL926" s="169">
        <v>0</v>
      </c>
      <c r="AM926" s="163">
        <v>0</v>
      </c>
      <c r="AN926" s="163">
        <v>0</v>
      </c>
      <c r="AO926" s="169">
        <v>0</v>
      </c>
      <c r="AP926" s="163">
        <v>0</v>
      </c>
      <c r="AQ926" s="162">
        <v>0</v>
      </c>
      <c r="AR926" s="162">
        <v>0</v>
      </c>
    </row>
    <row r="927" spans="1:44" s="162" customFormat="1" ht="36" customHeight="1" x14ac:dyDescent="0.25">
      <c r="B927" s="155" t="s">
        <v>840</v>
      </c>
      <c r="C927" s="155"/>
      <c r="D927" s="157" t="s">
        <v>855</v>
      </c>
      <c r="E927" s="157" t="s">
        <v>855</v>
      </c>
      <c r="F927" s="157" t="s">
        <v>855</v>
      </c>
      <c r="G927" s="157" t="s">
        <v>855</v>
      </c>
      <c r="H927" s="157" t="s">
        <v>855</v>
      </c>
      <c r="I927" s="158">
        <v>779.2</v>
      </c>
      <c r="J927" s="158">
        <v>778.9</v>
      </c>
      <c r="K927" s="158">
        <v>720.2</v>
      </c>
      <c r="L927" s="159">
        <v>33</v>
      </c>
      <c r="M927" s="157" t="s">
        <v>855</v>
      </c>
      <c r="N927" s="157" t="s">
        <v>855</v>
      </c>
      <c r="O927" s="160" t="s">
        <v>855</v>
      </c>
      <c r="P927" s="161">
        <v>2964091.65</v>
      </c>
      <c r="Q927" s="161">
        <v>0</v>
      </c>
      <c r="R927" s="161">
        <v>0</v>
      </c>
      <c r="S927" s="161">
        <v>2964091.65</v>
      </c>
      <c r="T927" s="161">
        <v>3804.0190580082131</v>
      </c>
      <c r="U927" s="161">
        <v>7335.7302114989725</v>
      </c>
      <c r="W927" s="175"/>
      <c r="Y927" s="163">
        <v>0</v>
      </c>
      <c r="Z927" s="163">
        <v>0</v>
      </c>
      <c r="AA927" s="163">
        <v>0</v>
      </c>
      <c r="AB927" s="163">
        <v>0</v>
      </c>
      <c r="AC927" s="163">
        <v>0</v>
      </c>
      <c r="AD927" s="163">
        <v>0</v>
      </c>
      <c r="AE927" s="163">
        <v>0</v>
      </c>
      <c r="AF927" s="163">
        <v>0</v>
      </c>
      <c r="AG927" s="163">
        <v>641.02</v>
      </c>
      <c r="AH927" s="163">
        <v>2848618.86</v>
      </c>
      <c r="AI927" s="163">
        <v>0</v>
      </c>
      <c r="AJ927" s="163">
        <v>0</v>
      </c>
      <c r="AK927" s="163">
        <v>0</v>
      </c>
      <c r="AL927" s="163">
        <v>0</v>
      </c>
      <c r="AM927" s="163">
        <v>0</v>
      </c>
      <c r="AN927" s="163">
        <v>0</v>
      </c>
      <c r="AO927" s="163">
        <v>0</v>
      </c>
      <c r="AP927" s="163">
        <v>0</v>
      </c>
      <c r="AQ927" s="162">
        <v>0</v>
      </c>
      <c r="AR927" s="162">
        <v>0</v>
      </c>
    </row>
    <row r="928" spans="1:44" s="162" customFormat="1" ht="36" customHeight="1" x14ac:dyDescent="0.25">
      <c r="A928" s="162">
        <v>1</v>
      </c>
      <c r="B928" s="165">
        <v>336</v>
      </c>
      <c r="C928" s="155" t="s">
        <v>110</v>
      </c>
      <c r="D928" s="157">
        <v>1974</v>
      </c>
      <c r="E928" s="157"/>
      <c r="F928" s="166" t="s">
        <v>261</v>
      </c>
      <c r="G928" s="157">
        <v>2</v>
      </c>
      <c r="H928" s="157" t="s">
        <v>296</v>
      </c>
      <c r="I928" s="158">
        <v>779.2</v>
      </c>
      <c r="J928" s="158">
        <v>778.9</v>
      </c>
      <c r="K928" s="158">
        <v>720.2</v>
      </c>
      <c r="L928" s="167">
        <v>33</v>
      </c>
      <c r="M928" s="157" t="s">
        <v>259</v>
      </c>
      <c r="N928" s="157" t="s">
        <v>260</v>
      </c>
      <c r="O928" s="160" t="s">
        <v>262</v>
      </c>
      <c r="P928" s="161">
        <v>2964091.65</v>
      </c>
      <c r="Q928" s="161">
        <v>0</v>
      </c>
      <c r="R928" s="161">
        <v>0</v>
      </c>
      <c r="S928" s="161">
        <v>2964091.65</v>
      </c>
      <c r="T928" s="161">
        <v>3804.0190580082131</v>
      </c>
      <c r="U928" s="161">
        <v>7335.7302114989725</v>
      </c>
      <c r="V928" s="168">
        <v>7335.7302114989725</v>
      </c>
      <c r="W928" s="168">
        <f>Y928+Z928+AA928+AB928+AC928+AF928+AH928+AJ928+AL928+AN928+AO928+AP928+AQ928+AR928</f>
        <v>7335.7302114989725</v>
      </c>
      <c r="X928" s="168">
        <f>U928-T928</f>
        <v>3531.7111534907594</v>
      </c>
      <c r="Y928" s="163">
        <v>0</v>
      </c>
      <c r="Z928" s="163">
        <v>0</v>
      </c>
      <c r="AA928" s="163">
        <v>0</v>
      </c>
      <c r="AB928" s="163">
        <v>0</v>
      </c>
      <c r="AC928" s="163">
        <v>0</v>
      </c>
      <c r="AD928" s="163">
        <v>0</v>
      </c>
      <c r="AE928" s="163">
        <v>0</v>
      </c>
      <c r="AF928" s="169">
        <v>0</v>
      </c>
      <c r="AG928" s="163">
        <v>641.02</v>
      </c>
      <c r="AH928" s="169">
        <f>8917.04*AG928/I928</f>
        <v>7335.7302114989725</v>
      </c>
      <c r="AI928" s="163">
        <v>0</v>
      </c>
      <c r="AJ928" s="163">
        <v>0</v>
      </c>
      <c r="AK928" s="163">
        <v>0</v>
      </c>
      <c r="AL928" s="169">
        <v>0</v>
      </c>
      <c r="AM928" s="163">
        <v>0</v>
      </c>
      <c r="AN928" s="163">
        <v>0</v>
      </c>
      <c r="AO928" s="169">
        <v>0</v>
      </c>
      <c r="AP928" s="163">
        <v>0</v>
      </c>
      <c r="AQ928" s="162">
        <v>0</v>
      </c>
      <c r="AR928" s="162">
        <v>0</v>
      </c>
    </row>
    <row r="929" spans="1:44" s="162" customFormat="1" ht="36" customHeight="1" x14ac:dyDescent="0.25">
      <c r="B929" s="155" t="s">
        <v>807</v>
      </c>
      <c r="C929" s="155"/>
      <c r="D929" s="157" t="s">
        <v>855</v>
      </c>
      <c r="E929" s="157" t="s">
        <v>855</v>
      </c>
      <c r="F929" s="157" t="s">
        <v>855</v>
      </c>
      <c r="G929" s="157" t="s">
        <v>855</v>
      </c>
      <c r="H929" s="157" t="s">
        <v>855</v>
      </c>
      <c r="I929" s="158">
        <v>17933</v>
      </c>
      <c r="J929" s="158">
        <v>14074.539999999999</v>
      </c>
      <c r="K929" s="158">
        <v>10685.55</v>
      </c>
      <c r="L929" s="159">
        <v>625</v>
      </c>
      <c r="M929" s="157" t="s">
        <v>855</v>
      </c>
      <c r="N929" s="157" t="s">
        <v>855</v>
      </c>
      <c r="O929" s="160" t="s">
        <v>855</v>
      </c>
      <c r="P929" s="161">
        <v>11207892.280000001</v>
      </c>
      <c r="Q929" s="161">
        <v>0</v>
      </c>
      <c r="R929" s="161">
        <v>0</v>
      </c>
      <c r="S929" s="161">
        <v>11207892.280000001</v>
      </c>
      <c r="T929" s="161">
        <v>624.98702280711541</v>
      </c>
      <c r="U929" s="161">
        <v>1738.8274632360633</v>
      </c>
      <c r="W929" s="175"/>
      <c r="Y929" s="163">
        <v>0</v>
      </c>
      <c r="Z929" s="163">
        <v>0</v>
      </c>
      <c r="AA929" s="163">
        <v>0</v>
      </c>
      <c r="AB929" s="163">
        <v>0</v>
      </c>
      <c r="AC929" s="163">
        <v>0</v>
      </c>
      <c r="AD929" s="163">
        <v>0</v>
      </c>
      <c r="AE929" s="163">
        <v>0</v>
      </c>
      <c r="AF929" s="163">
        <v>0</v>
      </c>
      <c r="AG929" s="163">
        <v>2660.5</v>
      </c>
      <c r="AH929" s="163">
        <v>10878972.210000001</v>
      </c>
      <c r="AI929" s="163">
        <v>0</v>
      </c>
      <c r="AJ929" s="163">
        <v>0</v>
      </c>
      <c r="AK929" s="163">
        <v>0</v>
      </c>
      <c r="AL929" s="163">
        <v>0</v>
      </c>
      <c r="AM929" s="163">
        <v>0</v>
      </c>
      <c r="AN929" s="163">
        <v>0</v>
      </c>
      <c r="AO929" s="163">
        <v>0</v>
      </c>
      <c r="AP929" s="163">
        <v>0</v>
      </c>
      <c r="AQ929" s="162">
        <v>0</v>
      </c>
      <c r="AR929" s="162">
        <v>0</v>
      </c>
    </row>
    <row r="930" spans="1:44" s="162" customFormat="1" ht="36" customHeight="1" x14ac:dyDescent="0.25">
      <c r="A930" s="162">
        <v>1</v>
      </c>
      <c r="B930" s="165">
        <v>337</v>
      </c>
      <c r="C930" s="155" t="s">
        <v>41</v>
      </c>
      <c r="D930" s="157">
        <v>1974</v>
      </c>
      <c r="E930" s="157"/>
      <c r="F930" s="166" t="s">
        <v>261</v>
      </c>
      <c r="G930" s="157">
        <v>5</v>
      </c>
      <c r="H930" s="157" t="s">
        <v>363</v>
      </c>
      <c r="I930" s="158">
        <v>5979.1</v>
      </c>
      <c r="J930" s="158">
        <v>4563.9399999999996</v>
      </c>
      <c r="K930" s="158">
        <v>4563.9399999999996</v>
      </c>
      <c r="L930" s="167">
        <v>217</v>
      </c>
      <c r="M930" s="157" t="s">
        <v>259</v>
      </c>
      <c r="N930" s="157" t="s">
        <v>263</v>
      </c>
      <c r="O930" s="160" t="s">
        <v>264</v>
      </c>
      <c r="P930" s="161">
        <v>176342.49</v>
      </c>
      <c r="Q930" s="161">
        <v>0</v>
      </c>
      <c r="R930" s="161">
        <v>0</v>
      </c>
      <c r="S930" s="161">
        <v>176342.49</v>
      </c>
      <c r="T930" s="161">
        <v>29.493149470656114</v>
      </c>
      <c r="U930" s="161">
        <v>29.493149470656114</v>
      </c>
      <c r="V930" s="168">
        <v>29.493149470656114</v>
      </c>
      <c r="W930" s="168">
        <f t="shared" ref="W930:W932" si="185">Y930+Z930+AA930+AB930+AC930+AF930+AH930+AJ930+AL930+AN930+AO930+AP930+AQ930+AR930</f>
        <v>0</v>
      </c>
      <c r="X930" s="168">
        <f t="shared" ref="X930:X932" si="186">U930-T930</f>
        <v>0</v>
      </c>
      <c r="Y930" s="163">
        <v>0</v>
      </c>
      <c r="Z930" s="163">
        <v>0</v>
      </c>
      <c r="AA930" s="163">
        <v>0</v>
      </c>
      <c r="AB930" s="163">
        <v>0</v>
      </c>
      <c r="AC930" s="163">
        <v>0</v>
      </c>
      <c r="AD930" s="163">
        <v>0</v>
      </c>
      <c r="AE930" s="163">
        <v>0</v>
      </c>
      <c r="AF930" s="169">
        <v>0</v>
      </c>
      <c r="AG930" s="163">
        <v>0</v>
      </c>
      <c r="AH930" s="163">
        <v>0</v>
      </c>
      <c r="AI930" s="163">
        <v>0</v>
      </c>
      <c r="AJ930" s="163">
        <v>0</v>
      </c>
      <c r="AK930" s="163">
        <v>0</v>
      </c>
      <c r="AL930" s="169">
        <v>0</v>
      </c>
      <c r="AM930" s="163">
        <v>0</v>
      </c>
      <c r="AN930" s="163">
        <v>0</v>
      </c>
      <c r="AO930" s="169">
        <v>0</v>
      </c>
      <c r="AP930" s="163">
        <v>0</v>
      </c>
      <c r="AQ930" s="162">
        <v>0</v>
      </c>
      <c r="AR930" s="162">
        <v>0</v>
      </c>
    </row>
    <row r="931" spans="1:44" s="162" customFormat="1" ht="36" customHeight="1" x14ac:dyDescent="0.25">
      <c r="A931" s="162">
        <v>1</v>
      </c>
      <c r="B931" s="165">
        <v>338</v>
      </c>
      <c r="C931" s="155" t="s">
        <v>63</v>
      </c>
      <c r="D931" s="157">
        <v>1976</v>
      </c>
      <c r="E931" s="157"/>
      <c r="F931" s="166" t="s">
        <v>261</v>
      </c>
      <c r="G931" s="157">
        <v>5</v>
      </c>
      <c r="H931" s="157" t="s">
        <v>363</v>
      </c>
      <c r="I931" s="161">
        <v>4783.1499999999996</v>
      </c>
      <c r="J931" s="161">
        <v>4417.7</v>
      </c>
      <c r="K931" s="161">
        <v>3106.56</v>
      </c>
      <c r="L931" s="167">
        <v>190</v>
      </c>
      <c r="M931" s="157" t="s">
        <v>259</v>
      </c>
      <c r="N931" s="157" t="s">
        <v>263</v>
      </c>
      <c r="O931" s="160" t="s">
        <v>264</v>
      </c>
      <c r="P931" s="161">
        <v>7536748.7000000002</v>
      </c>
      <c r="Q931" s="161">
        <v>0</v>
      </c>
      <c r="R931" s="161">
        <v>0</v>
      </c>
      <c r="S931" s="161">
        <v>7536748.7000000002</v>
      </c>
      <c r="T931" s="161">
        <v>1575.6872981194404</v>
      </c>
      <c r="U931" s="161">
        <v>2353.0702336326485</v>
      </c>
      <c r="V931" s="168">
        <v>2353.0702336326485</v>
      </c>
      <c r="W931" s="168">
        <f t="shared" si="185"/>
        <v>2353.0702336326485</v>
      </c>
      <c r="X931" s="168">
        <f t="shared" si="186"/>
        <v>777.38293551320817</v>
      </c>
      <c r="Y931" s="163">
        <v>0</v>
      </c>
      <c r="Z931" s="163">
        <v>0</v>
      </c>
      <c r="AA931" s="163">
        <v>0</v>
      </c>
      <c r="AB931" s="163">
        <v>0</v>
      </c>
      <c r="AC931" s="163">
        <v>0</v>
      </c>
      <c r="AD931" s="163">
        <v>0</v>
      </c>
      <c r="AE931" s="163">
        <v>0</v>
      </c>
      <c r="AF931" s="169">
        <v>0</v>
      </c>
      <c r="AG931" s="163">
        <v>1262.2</v>
      </c>
      <c r="AH931" s="169">
        <f t="shared" ref="AH931:AH932" si="187">8917.04*AG931/I931</f>
        <v>2353.0702336326485</v>
      </c>
      <c r="AI931" s="163">
        <v>0</v>
      </c>
      <c r="AJ931" s="163">
        <v>0</v>
      </c>
      <c r="AK931" s="163">
        <v>0</v>
      </c>
      <c r="AL931" s="169">
        <v>0</v>
      </c>
      <c r="AM931" s="163">
        <v>0</v>
      </c>
      <c r="AN931" s="163">
        <v>0</v>
      </c>
      <c r="AO931" s="169">
        <v>0</v>
      </c>
      <c r="AP931" s="163">
        <v>0</v>
      </c>
      <c r="AQ931" s="162">
        <v>0</v>
      </c>
      <c r="AR931" s="162">
        <v>0</v>
      </c>
    </row>
    <row r="932" spans="1:44" s="162" customFormat="1" ht="36" customHeight="1" x14ac:dyDescent="0.25">
      <c r="A932" s="162">
        <v>1</v>
      </c>
      <c r="B932" s="165">
        <v>339</v>
      </c>
      <c r="C932" s="155" t="s">
        <v>52</v>
      </c>
      <c r="D932" s="157">
        <v>1981</v>
      </c>
      <c r="E932" s="157"/>
      <c r="F932" s="166" t="s">
        <v>261</v>
      </c>
      <c r="G932" s="157">
        <v>5</v>
      </c>
      <c r="H932" s="157" t="s">
        <v>2189</v>
      </c>
      <c r="I932" s="161">
        <v>7170.75</v>
      </c>
      <c r="J932" s="161">
        <v>5092.8999999999996</v>
      </c>
      <c r="K932" s="161">
        <v>3015.05</v>
      </c>
      <c r="L932" s="167">
        <v>218</v>
      </c>
      <c r="M932" s="157" t="s">
        <v>259</v>
      </c>
      <c r="N932" s="157" t="s">
        <v>263</v>
      </c>
      <c r="O932" s="160" t="s">
        <v>264</v>
      </c>
      <c r="P932" s="161">
        <v>3494801.0900000003</v>
      </c>
      <c r="Q932" s="161">
        <v>0</v>
      </c>
      <c r="R932" s="161">
        <v>0</v>
      </c>
      <c r="S932" s="161">
        <v>3494801.0900000003</v>
      </c>
      <c r="T932" s="161">
        <v>487.36897674580769</v>
      </c>
      <c r="U932" s="161">
        <v>1738.8274632360633</v>
      </c>
      <c r="V932" s="168">
        <f>W932</f>
        <v>1738.8274632360633</v>
      </c>
      <c r="W932" s="168">
        <f t="shared" si="185"/>
        <v>1738.8274632360633</v>
      </c>
      <c r="X932" s="168">
        <f t="shared" si="186"/>
        <v>1251.4584864902556</v>
      </c>
      <c r="Y932" s="163">
        <v>0</v>
      </c>
      <c r="Z932" s="163">
        <v>0</v>
      </c>
      <c r="AA932" s="163">
        <v>0</v>
      </c>
      <c r="AB932" s="163">
        <v>0</v>
      </c>
      <c r="AC932" s="163">
        <v>0</v>
      </c>
      <c r="AD932" s="163">
        <v>0</v>
      </c>
      <c r="AE932" s="163">
        <v>0</v>
      </c>
      <c r="AF932" s="169">
        <v>0</v>
      </c>
      <c r="AG932" s="163">
        <v>1398.3</v>
      </c>
      <c r="AH932" s="169">
        <f t="shared" si="187"/>
        <v>1738.8274632360633</v>
      </c>
      <c r="AI932" s="163">
        <v>0</v>
      </c>
      <c r="AJ932" s="163">
        <v>0</v>
      </c>
      <c r="AK932" s="163">
        <v>0</v>
      </c>
      <c r="AL932" s="169">
        <v>0</v>
      </c>
      <c r="AM932" s="163">
        <v>0</v>
      </c>
      <c r="AN932" s="163">
        <v>0</v>
      </c>
      <c r="AO932" s="169">
        <v>0</v>
      </c>
      <c r="AP932" s="163">
        <v>0</v>
      </c>
      <c r="AQ932" s="162">
        <v>0</v>
      </c>
      <c r="AR932" s="162">
        <v>0</v>
      </c>
    </row>
    <row r="933" spans="1:44" s="162" customFormat="1" ht="36" customHeight="1" x14ac:dyDescent="0.25">
      <c r="B933" s="155" t="s">
        <v>808</v>
      </c>
      <c r="C933" s="155"/>
      <c r="D933" s="157" t="s">
        <v>855</v>
      </c>
      <c r="E933" s="157" t="s">
        <v>855</v>
      </c>
      <c r="F933" s="157" t="s">
        <v>855</v>
      </c>
      <c r="G933" s="157" t="s">
        <v>855</v>
      </c>
      <c r="H933" s="157" t="s">
        <v>855</v>
      </c>
      <c r="I933" s="158">
        <v>13217.54</v>
      </c>
      <c r="J933" s="158">
        <v>11365.689999999999</v>
      </c>
      <c r="K933" s="158">
        <v>10013.82</v>
      </c>
      <c r="L933" s="159">
        <v>505</v>
      </c>
      <c r="M933" s="157" t="s">
        <v>855</v>
      </c>
      <c r="N933" s="157" t="s">
        <v>855</v>
      </c>
      <c r="O933" s="160" t="s">
        <v>855</v>
      </c>
      <c r="P933" s="161">
        <v>20102541.969999999</v>
      </c>
      <c r="Q933" s="161">
        <v>0</v>
      </c>
      <c r="R933" s="161">
        <v>0</v>
      </c>
      <c r="S933" s="161">
        <v>20102541.969999999</v>
      </c>
      <c r="T933" s="161">
        <v>1520.8988941966506</v>
      </c>
      <c r="U933" s="161">
        <v>8028.9456337241763</v>
      </c>
      <c r="W933" s="175"/>
      <c r="Y933" s="163">
        <v>743426.02</v>
      </c>
      <c r="Z933" s="163">
        <v>1897766</v>
      </c>
      <c r="AA933" s="163">
        <v>4618830.8100000005</v>
      </c>
      <c r="AB933" s="163">
        <v>776570.65</v>
      </c>
      <c r="AC933" s="163">
        <v>2070220.51</v>
      </c>
      <c r="AD933" s="163">
        <v>0</v>
      </c>
      <c r="AE933" s="163">
        <v>0</v>
      </c>
      <c r="AF933" s="163">
        <v>0</v>
      </c>
      <c r="AG933" s="163">
        <v>1803.25</v>
      </c>
      <c r="AH933" s="163">
        <v>9462274</v>
      </c>
      <c r="AI933" s="163">
        <v>0</v>
      </c>
      <c r="AJ933" s="163">
        <v>0</v>
      </c>
      <c r="AK933" s="163">
        <v>0</v>
      </c>
      <c r="AL933" s="163">
        <v>0</v>
      </c>
      <c r="AM933" s="163">
        <v>0</v>
      </c>
      <c r="AN933" s="163">
        <v>0</v>
      </c>
      <c r="AO933" s="163">
        <v>0</v>
      </c>
      <c r="AP933" s="163">
        <v>0</v>
      </c>
      <c r="AQ933" s="162">
        <v>0</v>
      </c>
      <c r="AR933" s="162">
        <v>0</v>
      </c>
    </row>
    <row r="934" spans="1:44" s="162" customFormat="1" ht="36" customHeight="1" x14ac:dyDescent="0.25">
      <c r="A934" s="162">
        <v>1</v>
      </c>
      <c r="B934" s="165">
        <v>340</v>
      </c>
      <c r="C934" s="155" t="s">
        <v>56</v>
      </c>
      <c r="D934" s="157">
        <v>1972</v>
      </c>
      <c r="E934" s="157"/>
      <c r="F934" s="166" t="s">
        <v>261</v>
      </c>
      <c r="G934" s="157">
        <v>5</v>
      </c>
      <c r="H934" s="157" t="s">
        <v>2189</v>
      </c>
      <c r="I934" s="158">
        <v>4571.29</v>
      </c>
      <c r="J934" s="158">
        <v>4234.29</v>
      </c>
      <c r="K934" s="158">
        <v>2975.61</v>
      </c>
      <c r="L934" s="167">
        <v>227</v>
      </c>
      <c r="M934" s="157" t="s">
        <v>259</v>
      </c>
      <c r="N934" s="157" t="s">
        <v>263</v>
      </c>
      <c r="O934" s="160" t="s">
        <v>265</v>
      </c>
      <c r="P934" s="161">
        <v>3715287.42</v>
      </c>
      <c r="Q934" s="161">
        <v>0</v>
      </c>
      <c r="R934" s="161">
        <v>0</v>
      </c>
      <c r="S934" s="161">
        <v>3715287.42</v>
      </c>
      <c r="T934" s="161">
        <v>812.74375942020743</v>
      </c>
      <c r="U934" s="161">
        <v>4500.21</v>
      </c>
      <c r="V934" s="168">
        <v>3444.64</v>
      </c>
      <c r="W934" s="168">
        <f t="shared" ref="W934:W938" si="188">Y934+Z934+AA934+AB934+AC934+AF934+AH934+AJ934+AL934+AN934+AO934+AP934+AQ934+AR934</f>
        <v>3444.64</v>
      </c>
      <c r="X934" s="168">
        <f t="shared" ref="X934:X938" si="189">U934-T934</f>
        <v>3687.4662405797926</v>
      </c>
      <c r="Y934" s="163">
        <v>0</v>
      </c>
      <c r="Z934" s="163">
        <v>0</v>
      </c>
      <c r="AA934" s="163">
        <v>3259.66</v>
      </c>
      <c r="AB934" s="163">
        <v>184.98</v>
      </c>
      <c r="AC934" s="163">
        <v>0</v>
      </c>
      <c r="AD934" s="163">
        <v>0</v>
      </c>
      <c r="AE934" s="163">
        <v>0</v>
      </c>
      <c r="AF934" s="169">
        <v>0</v>
      </c>
      <c r="AG934" s="163">
        <v>0</v>
      </c>
      <c r="AH934" s="163">
        <v>0</v>
      </c>
      <c r="AI934" s="163">
        <v>0</v>
      </c>
      <c r="AJ934" s="163">
        <v>0</v>
      </c>
      <c r="AK934" s="163">
        <v>0</v>
      </c>
      <c r="AL934" s="169">
        <v>0</v>
      </c>
      <c r="AM934" s="163">
        <v>0</v>
      </c>
      <c r="AN934" s="163">
        <v>0</v>
      </c>
      <c r="AO934" s="169">
        <v>0</v>
      </c>
      <c r="AP934" s="163">
        <v>0</v>
      </c>
      <c r="AQ934" s="162">
        <v>0</v>
      </c>
      <c r="AR934" s="162">
        <v>0</v>
      </c>
    </row>
    <row r="935" spans="1:44" s="162" customFormat="1" ht="36" customHeight="1" x14ac:dyDescent="0.25">
      <c r="A935" s="162">
        <v>1</v>
      </c>
      <c r="B935" s="165">
        <v>341</v>
      </c>
      <c r="C935" s="155" t="s">
        <v>46</v>
      </c>
      <c r="D935" s="157">
        <v>1972</v>
      </c>
      <c r="E935" s="157"/>
      <c r="F935" s="166" t="s">
        <v>261</v>
      </c>
      <c r="G935" s="157">
        <v>2</v>
      </c>
      <c r="H935" s="157" t="s">
        <v>296</v>
      </c>
      <c r="I935" s="158">
        <v>716.4</v>
      </c>
      <c r="J935" s="158">
        <v>656.7</v>
      </c>
      <c r="K935" s="158">
        <v>656.7</v>
      </c>
      <c r="L935" s="167">
        <v>28</v>
      </c>
      <c r="M935" s="157" t="s">
        <v>259</v>
      </c>
      <c r="N935" s="157" t="s">
        <v>263</v>
      </c>
      <c r="O935" s="160" t="s">
        <v>265</v>
      </c>
      <c r="P935" s="161">
        <v>3174297.4299999997</v>
      </c>
      <c r="Q935" s="161">
        <v>0</v>
      </c>
      <c r="R935" s="161">
        <v>0</v>
      </c>
      <c r="S935" s="161">
        <v>3174297.4299999997</v>
      </c>
      <c r="T935" s="161">
        <v>4430.9009352317134</v>
      </c>
      <c r="U935" s="161">
        <v>8028.9456337241763</v>
      </c>
      <c r="V935" s="168">
        <v>8028.9456337241763</v>
      </c>
      <c r="W935" s="168">
        <f t="shared" si="188"/>
        <v>8028.9456337241763</v>
      </c>
      <c r="X935" s="168">
        <f t="shared" si="189"/>
        <v>3598.0446984924629</v>
      </c>
      <c r="Y935" s="163">
        <v>0</v>
      </c>
      <c r="Z935" s="163">
        <v>0</v>
      </c>
      <c r="AA935" s="163">
        <v>0</v>
      </c>
      <c r="AB935" s="163">
        <v>0</v>
      </c>
      <c r="AC935" s="163">
        <v>0</v>
      </c>
      <c r="AD935" s="163">
        <v>0</v>
      </c>
      <c r="AE935" s="163">
        <v>0</v>
      </c>
      <c r="AF935" s="169">
        <v>0</v>
      </c>
      <c r="AG935" s="163">
        <v>645.04999999999995</v>
      </c>
      <c r="AH935" s="169">
        <f t="shared" ref="AH935:AH937" si="190">8917.04*AG935/I935</f>
        <v>8028.9456337241763</v>
      </c>
      <c r="AI935" s="163">
        <v>0</v>
      </c>
      <c r="AJ935" s="163">
        <v>0</v>
      </c>
      <c r="AK935" s="163">
        <v>0</v>
      </c>
      <c r="AL935" s="169">
        <v>0</v>
      </c>
      <c r="AM935" s="163">
        <v>0</v>
      </c>
      <c r="AN935" s="163">
        <v>0</v>
      </c>
      <c r="AO935" s="169">
        <v>0</v>
      </c>
      <c r="AP935" s="163">
        <v>0</v>
      </c>
      <c r="AQ935" s="162">
        <v>0</v>
      </c>
      <c r="AR935" s="162">
        <v>0</v>
      </c>
    </row>
    <row r="936" spans="1:44" s="162" customFormat="1" ht="36" customHeight="1" x14ac:dyDescent="0.25">
      <c r="A936" s="162">
        <v>1</v>
      </c>
      <c r="B936" s="165">
        <v>342</v>
      </c>
      <c r="C936" s="155" t="s">
        <v>1546</v>
      </c>
      <c r="D936" s="157">
        <v>1963</v>
      </c>
      <c r="E936" s="157"/>
      <c r="F936" s="166" t="s">
        <v>261</v>
      </c>
      <c r="G936" s="157">
        <v>2</v>
      </c>
      <c r="H936" s="157" t="s">
        <v>296</v>
      </c>
      <c r="I936" s="161">
        <v>636.79999999999995</v>
      </c>
      <c r="J936" s="161">
        <v>636.79999999999995</v>
      </c>
      <c r="K936" s="161">
        <v>591.59999999999991</v>
      </c>
      <c r="L936" s="167">
        <v>27</v>
      </c>
      <c r="M936" s="157" t="s">
        <v>259</v>
      </c>
      <c r="N936" s="157" t="s">
        <v>260</v>
      </c>
      <c r="O936" s="160" t="s">
        <v>262</v>
      </c>
      <c r="P936" s="161">
        <v>2627345.86</v>
      </c>
      <c r="Q936" s="161">
        <v>0</v>
      </c>
      <c r="R936" s="161">
        <v>0</v>
      </c>
      <c r="S936" s="161">
        <v>2627345.86</v>
      </c>
      <c r="T936" s="161">
        <v>4125.857192211055</v>
      </c>
      <c r="U936" s="161">
        <v>7963.4432286432184</v>
      </c>
      <c r="V936" s="168">
        <v>7963.4432286432184</v>
      </c>
      <c r="W936" s="168">
        <f t="shared" si="188"/>
        <v>7963.4432286432184</v>
      </c>
      <c r="X936" s="168">
        <f t="shared" si="189"/>
        <v>3837.5860364321634</v>
      </c>
      <c r="Y936" s="163">
        <v>0</v>
      </c>
      <c r="Z936" s="163">
        <v>0</v>
      </c>
      <c r="AA936" s="163">
        <v>0</v>
      </c>
      <c r="AB936" s="163">
        <v>0</v>
      </c>
      <c r="AC936" s="163">
        <v>0</v>
      </c>
      <c r="AD936" s="163">
        <v>0</v>
      </c>
      <c r="AE936" s="163">
        <v>0</v>
      </c>
      <c r="AF936" s="169">
        <v>0</v>
      </c>
      <c r="AG936" s="163">
        <v>568.70000000000005</v>
      </c>
      <c r="AH936" s="169">
        <f t="shared" si="190"/>
        <v>7963.4432286432184</v>
      </c>
      <c r="AI936" s="163">
        <v>0</v>
      </c>
      <c r="AJ936" s="163">
        <v>0</v>
      </c>
      <c r="AK936" s="163">
        <v>0</v>
      </c>
      <c r="AL936" s="169">
        <v>0</v>
      </c>
      <c r="AM936" s="163">
        <v>0</v>
      </c>
      <c r="AN936" s="163">
        <v>0</v>
      </c>
      <c r="AO936" s="169">
        <v>0</v>
      </c>
      <c r="AP936" s="163">
        <v>0</v>
      </c>
      <c r="AQ936" s="162">
        <v>0</v>
      </c>
      <c r="AR936" s="162">
        <v>0</v>
      </c>
    </row>
    <row r="937" spans="1:44" s="162" customFormat="1" ht="36" customHeight="1" x14ac:dyDescent="0.25">
      <c r="A937" s="162">
        <v>1</v>
      </c>
      <c r="B937" s="165">
        <v>343</v>
      </c>
      <c r="C937" s="155" t="s">
        <v>47</v>
      </c>
      <c r="D937" s="157">
        <v>1964</v>
      </c>
      <c r="E937" s="157"/>
      <c r="F937" s="166" t="s">
        <v>261</v>
      </c>
      <c r="G937" s="157">
        <v>3</v>
      </c>
      <c r="H937" s="157" t="s">
        <v>296</v>
      </c>
      <c r="I937" s="158">
        <v>961.6</v>
      </c>
      <c r="J937" s="158">
        <v>723.4</v>
      </c>
      <c r="K937" s="158">
        <v>723.4</v>
      </c>
      <c r="L937" s="167">
        <v>25</v>
      </c>
      <c r="M937" s="157" t="s">
        <v>259</v>
      </c>
      <c r="N937" s="157" t="s">
        <v>263</v>
      </c>
      <c r="O937" s="160" t="s">
        <v>265</v>
      </c>
      <c r="P937" s="161">
        <v>3912999.78</v>
      </c>
      <c r="Q937" s="161">
        <v>0</v>
      </c>
      <c r="R937" s="161">
        <v>0</v>
      </c>
      <c r="S937" s="161">
        <v>3912999.78</v>
      </c>
      <c r="T937" s="161">
        <v>4069.2593386023291</v>
      </c>
      <c r="U937" s="161">
        <v>5466.509026622296</v>
      </c>
      <c r="V937" s="168">
        <v>5466.509026622296</v>
      </c>
      <c r="W937" s="168">
        <f t="shared" si="188"/>
        <v>5466.509026622296</v>
      </c>
      <c r="X937" s="168">
        <f t="shared" si="189"/>
        <v>1397.2496880199669</v>
      </c>
      <c r="Y937" s="163">
        <v>0</v>
      </c>
      <c r="Z937" s="163">
        <v>0</v>
      </c>
      <c r="AA937" s="163">
        <v>0</v>
      </c>
      <c r="AB937" s="163">
        <v>0</v>
      </c>
      <c r="AC937" s="163">
        <v>0</v>
      </c>
      <c r="AD937" s="163">
        <v>0</v>
      </c>
      <c r="AE937" s="163">
        <v>0</v>
      </c>
      <c r="AF937" s="169">
        <v>0</v>
      </c>
      <c r="AG937" s="163">
        <v>589.5</v>
      </c>
      <c r="AH937" s="169">
        <f t="shared" si="190"/>
        <v>5466.509026622296</v>
      </c>
      <c r="AI937" s="163">
        <v>0</v>
      </c>
      <c r="AJ937" s="163">
        <v>0</v>
      </c>
      <c r="AK937" s="163">
        <v>0</v>
      </c>
      <c r="AL937" s="169">
        <v>0</v>
      </c>
      <c r="AM937" s="163">
        <v>0</v>
      </c>
      <c r="AN937" s="163">
        <v>0</v>
      </c>
      <c r="AO937" s="169">
        <v>0</v>
      </c>
      <c r="AP937" s="163">
        <v>0</v>
      </c>
      <c r="AQ937" s="162">
        <v>0</v>
      </c>
      <c r="AR937" s="162">
        <v>0</v>
      </c>
    </row>
    <row r="938" spans="1:44" s="162" customFormat="1" ht="36" customHeight="1" x14ac:dyDescent="0.25">
      <c r="A938" s="162">
        <v>1</v>
      </c>
      <c r="B938" s="165">
        <v>344</v>
      </c>
      <c r="C938" s="155" t="s">
        <v>1195</v>
      </c>
      <c r="D938" s="157">
        <v>1982</v>
      </c>
      <c r="E938" s="157"/>
      <c r="F938" s="166" t="s">
        <v>261</v>
      </c>
      <c r="G938" s="157">
        <v>5</v>
      </c>
      <c r="H938" s="157" t="s">
        <v>2190</v>
      </c>
      <c r="I938" s="161">
        <v>6331.45</v>
      </c>
      <c r="J938" s="161">
        <v>5114.5</v>
      </c>
      <c r="K938" s="161">
        <v>5066.51</v>
      </c>
      <c r="L938" s="167">
        <v>198</v>
      </c>
      <c r="M938" s="157" t="s">
        <v>259</v>
      </c>
      <c r="N938" s="157" t="s">
        <v>263</v>
      </c>
      <c r="O938" s="160" t="s">
        <v>265</v>
      </c>
      <c r="P938" s="161">
        <v>6672611.4800000004</v>
      </c>
      <c r="Q938" s="161">
        <v>0</v>
      </c>
      <c r="R938" s="161">
        <v>0</v>
      </c>
      <c r="S938" s="161">
        <v>6672611.4800000004</v>
      </c>
      <c r="T938" s="161">
        <v>1053.8836253938673</v>
      </c>
      <c r="U938" s="161">
        <v>5886.86</v>
      </c>
      <c r="V938" s="168">
        <v>4630.9400000000005</v>
      </c>
      <c r="W938" s="168">
        <f t="shared" si="188"/>
        <v>4630.9400000000005</v>
      </c>
      <c r="X938" s="168">
        <f t="shared" si="189"/>
        <v>4832.9763746061326</v>
      </c>
      <c r="Y938" s="163">
        <v>113.09</v>
      </c>
      <c r="Z938" s="163">
        <v>262.75</v>
      </c>
      <c r="AA938" s="163">
        <v>3259.66</v>
      </c>
      <c r="AB938" s="163">
        <v>184.98</v>
      </c>
      <c r="AC938" s="163">
        <v>810.46</v>
      </c>
      <c r="AD938" s="163">
        <v>0</v>
      </c>
      <c r="AE938" s="163">
        <v>0</v>
      </c>
      <c r="AF938" s="169">
        <v>0</v>
      </c>
      <c r="AG938" s="163">
        <v>0</v>
      </c>
      <c r="AH938" s="163">
        <v>0</v>
      </c>
      <c r="AI938" s="163">
        <v>0</v>
      </c>
      <c r="AJ938" s="163">
        <v>0</v>
      </c>
      <c r="AK938" s="163">
        <v>0</v>
      </c>
      <c r="AL938" s="169">
        <v>0</v>
      </c>
      <c r="AM938" s="163">
        <v>0</v>
      </c>
      <c r="AN938" s="163">
        <v>0</v>
      </c>
      <c r="AO938" s="169">
        <v>0</v>
      </c>
      <c r="AP938" s="163">
        <v>0</v>
      </c>
      <c r="AQ938" s="162">
        <v>0</v>
      </c>
      <c r="AR938" s="162">
        <v>0</v>
      </c>
    </row>
    <row r="939" spans="1:44" s="162" customFormat="1" ht="36" customHeight="1" x14ac:dyDescent="0.25">
      <c r="B939" s="155" t="s">
        <v>809</v>
      </c>
      <c r="C939" s="155"/>
      <c r="D939" s="157" t="s">
        <v>855</v>
      </c>
      <c r="E939" s="157" t="s">
        <v>855</v>
      </c>
      <c r="F939" s="157" t="s">
        <v>855</v>
      </c>
      <c r="G939" s="157" t="s">
        <v>855</v>
      </c>
      <c r="H939" s="157" t="s">
        <v>855</v>
      </c>
      <c r="I939" s="158">
        <v>8831.67</v>
      </c>
      <c r="J939" s="158">
        <v>7120.7900000000009</v>
      </c>
      <c r="K939" s="158">
        <v>6353.68</v>
      </c>
      <c r="L939" s="159">
        <v>282</v>
      </c>
      <c r="M939" s="157" t="s">
        <v>855</v>
      </c>
      <c r="N939" s="157" t="s">
        <v>855</v>
      </c>
      <c r="O939" s="160" t="s">
        <v>855</v>
      </c>
      <c r="P939" s="161">
        <v>462525.75</v>
      </c>
      <c r="Q939" s="161">
        <v>0</v>
      </c>
      <c r="R939" s="161">
        <v>0</v>
      </c>
      <c r="S939" s="161">
        <v>462525.75</v>
      </c>
      <c r="T939" s="161">
        <v>52.371267268817789</v>
      </c>
      <c r="U939" s="161">
        <v>271.14999999999998</v>
      </c>
      <c r="W939" s="175"/>
      <c r="Y939" s="163">
        <v>0</v>
      </c>
      <c r="Z939" s="163">
        <v>0</v>
      </c>
      <c r="AA939" s="163">
        <v>0</v>
      </c>
      <c r="AB939" s="163">
        <v>200000</v>
      </c>
      <c r="AC939" s="163">
        <v>0</v>
      </c>
      <c r="AD939" s="163">
        <v>0</v>
      </c>
      <c r="AE939" s="163">
        <v>0</v>
      </c>
      <c r="AF939" s="163">
        <v>0</v>
      </c>
      <c r="AG939" s="163">
        <v>0</v>
      </c>
      <c r="AH939" s="163">
        <v>0</v>
      </c>
      <c r="AI939" s="163">
        <v>0</v>
      </c>
      <c r="AJ939" s="163">
        <v>0</v>
      </c>
      <c r="AK939" s="163">
        <v>0</v>
      </c>
      <c r="AL939" s="163">
        <v>0</v>
      </c>
      <c r="AM939" s="163">
        <v>0</v>
      </c>
      <c r="AN939" s="163">
        <v>0</v>
      </c>
      <c r="AO939" s="163">
        <v>0</v>
      </c>
      <c r="AP939" s="163">
        <v>0</v>
      </c>
      <c r="AQ939" s="162">
        <v>0</v>
      </c>
      <c r="AR939" s="162">
        <v>0</v>
      </c>
    </row>
    <row r="940" spans="1:44" s="162" customFormat="1" ht="36" customHeight="1" x14ac:dyDescent="0.25">
      <c r="A940" s="162">
        <v>1</v>
      </c>
      <c r="B940" s="165">
        <v>345</v>
      </c>
      <c r="C940" s="155" t="s">
        <v>1628</v>
      </c>
      <c r="D940" s="157">
        <v>1958</v>
      </c>
      <c r="E940" s="157"/>
      <c r="F940" s="166" t="s">
        <v>261</v>
      </c>
      <c r="G940" s="157">
        <v>2</v>
      </c>
      <c r="H940" s="157" t="s">
        <v>296</v>
      </c>
      <c r="I940" s="158">
        <v>796.13</v>
      </c>
      <c r="J940" s="158">
        <v>704.01</v>
      </c>
      <c r="K940" s="158">
        <v>474.19</v>
      </c>
      <c r="L940" s="167">
        <v>11</v>
      </c>
      <c r="M940" s="157" t="s">
        <v>259</v>
      </c>
      <c r="N940" s="157" t="s">
        <v>263</v>
      </c>
      <c r="O940" s="160" t="s">
        <v>266</v>
      </c>
      <c r="P940" s="161">
        <v>83194.759999999995</v>
      </c>
      <c r="Q940" s="161">
        <v>0</v>
      </c>
      <c r="R940" s="161">
        <v>0</v>
      </c>
      <c r="S940" s="161">
        <v>83194.759999999995</v>
      </c>
      <c r="T940" s="161">
        <v>104.49896373707811</v>
      </c>
      <c r="U940" s="176">
        <v>104.49896373707811</v>
      </c>
      <c r="V940" s="168">
        <v>104.49896373707811</v>
      </c>
      <c r="W940" s="168">
        <f t="shared" ref="W940:W942" si="191">Y940+Z940+AA940+AB940+AC940+AF940+AH940+AJ940+AL940+AN940+AO940+AP940+AQ940+AR940</f>
        <v>0</v>
      </c>
      <c r="X940" s="168">
        <f t="shared" ref="X940:X942" si="192">U940-T940</f>
        <v>0</v>
      </c>
      <c r="Y940" s="163">
        <v>0</v>
      </c>
      <c r="Z940" s="163">
        <v>0</v>
      </c>
      <c r="AA940" s="163">
        <v>0</v>
      </c>
      <c r="AB940" s="163">
        <v>0</v>
      </c>
      <c r="AC940" s="163">
        <v>0</v>
      </c>
      <c r="AD940" s="163">
        <v>0</v>
      </c>
      <c r="AE940" s="163">
        <v>0</v>
      </c>
      <c r="AF940" s="169">
        <v>0</v>
      </c>
      <c r="AG940" s="163">
        <v>0</v>
      </c>
      <c r="AH940" s="163">
        <v>0</v>
      </c>
      <c r="AI940" s="163">
        <v>0</v>
      </c>
      <c r="AJ940" s="163">
        <v>0</v>
      </c>
      <c r="AK940" s="163">
        <v>0</v>
      </c>
      <c r="AL940" s="169">
        <v>0</v>
      </c>
      <c r="AM940" s="163">
        <v>0</v>
      </c>
      <c r="AN940" s="163">
        <v>0</v>
      </c>
      <c r="AO940" s="169">
        <v>0</v>
      </c>
      <c r="AP940" s="163">
        <v>0</v>
      </c>
      <c r="AQ940" s="162">
        <v>0</v>
      </c>
      <c r="AR940" s="162">
        <v>0</v>
      </c>
    </row>
    <row r="941" spans="1:44" s="162" customFormat="1" ht="36" customHeight="1" x14ac:dyDescent="0.25">
      <c r="A941" s="162">
        <v>1</v>
      </c>
      <c r="B941" s="165">
        <v>346</v>
      </c>
      <c r="C941" s="155" t="s">
        <v>54</v>
      </c>
      <c r="D941" s="157">
        <v>1989</v>
      </c>
      <c r="E941" s="157"/>
      <c r="F941" s="166" t="s">
        <v>261</v>
      </c>
      <c r="G941" s="157">
        <v>5</v>
      </c>
      <c r="H941" s="157" t="s">
        <v>363</v>
      </c>
      <c r="I941" s="158">
        <v>5889.36</v>
      </c>
      <c r="J941" s="158">
        <v>4270.6000000000004</v>
      </c>
      <c r="K941" s="158">
        <v>4123.1000000000004</v>
      </c>
      <c r="L941" s="167">
        <v>193</v>
      </c>
      <c r="M941" s="157" t="s">
        <v>259</v>
      </c>
      <c r="N941" s="157" t="s">
        <v>263</v>
      </c>
      <c r="O941" s="160" t="s">
        <v>266</v>
      </c>
      <c r="P941" s="161">
        <v>176330.99</v>
      </c>
      <c r="Q941" s="161">
        <v>0</v>
      </c>
      <c r="R941" s="161">
        <v>0</v>
      </c>
      <c r="S941" s="161">
        <v>176330.99</v>
      </c>
      <c r="T941" s="161">
        <v>29.940603053642501</v>
      </c>
      <c r="U941" s="161">
        <v>29.940603053642501</v>
      </c>
      <c r="V941" s="168">
        <v>2527.3243897469338</v>
      </c>
      <c r="W941" s="168">
        <f t="shared" si="191"/>
        <v>0</v>
      </c>
      <c r="X941" s="168">
        <f t="shared" si="192"/>
        <v>0</v>
      </c>
      <c r="Y941" s="163">
        <v>0</v>
      </c>
      <c r="Z941" s="163">
        <v>0</v>
      </c>
      <c r="AA941" s="163">
        <v>0</v>
      </c>
      <c r="AB941" s="163">
        <v>0</v>
      </c>
      <c r="AC941" s="163">
        <v>0</v>
      </c>
      <c r="AD941" s="163">
        <v>0</v>
      </c>
      <c r="AE941" s="163">
        <v>0</v>
      </c>
      <c r="AF941" s="169">
        <v>0</v>
      </c>
      <c r="AG941" s="163">
        <v>0</v>
      </c>
      <c r="AH941" s="169">
        <v>0</v>
      </c>
      <c r="AI941" s="163">
        <v>0</v>
      </c>
      <c r="AJ941" s="163">
        <v>0</v>
      </c>
      <c r="AK941" s="163">
        <v>0</v>
      </c>
      <c r="AL941" s="169">
        <v>0</v>
      </c>
      <c r="AM941" s="163">
        <v>0</v>
      </c>
      <c r="AN941" s="163">
        <v>0</v>
      </c>
      <c r="AO941" s="169">
        <v>0</v>
      </c>
      <c r="AP941" s="163">
        <v>0</v>
      </c>
      <c r="AQ941" s="162">
        <v>0</v>
      </c>
      <c r="AR941" s="162">
        <v>0</v>
      </c>
    </row>
    <row r="942" spans="1:44" s="162" customFormat="1" ht="36" customHeight="1" x14ac:dyDescent="0.25">
      <c r="A942" s="162">
        <v>1</v>
      </c>
      <c r="B942" s="165">
        <v>347</v>
      </c>
      <c r="C942" s="155" t="s">
        <v>1202</v>
      </c>
      <c r="D942" s="157">
        <v>1974</v>
      </c>
      <c r="E942" s="157"/>
      <c r="F942" s="166" t="s">
        <v>261</v>
      </c>
      <c r="G942" s="157">
        <v>5</v>
      </c>
      <c r="H942" s="157" t="s">
        <v>296</v>
      </c>
      <c r="I942" s="161">
        <v>2146.1799999999998</v>
      </c>
      <c r="J942" s="161">
        <v>2146.1799999999998</v>
      </c>
      <c r="K942" s="161">
        <v>1756.39</v>
      </c>
      <c r="L942" s="167">
        <v>78</v>
      </c>
      <c r="M942" s="157" t="s">
        <v>259</v>
      </c>
      <c r="N942" s="157" t="s">
        <v>263</v>
      </c>
      <c r="O942" s="160" t="s">
        <v>266</v>
      </c>
      <c r="P942" s="161">
        <v>203000</v>
      </c>
      <c r="Q942" s="161">
        <v>0</v>
      </c>
      <c r="R942" s="161">
        <v>0</v>
      </c>
      <c r="S942" s="161">
        <v>203000</v>
      </c>
      <c r="T942" s="161">
        <v>94.586660951085193</v>
      </c>
      <c r="U942" s="161">
        <v>271.14999999999998</v>
      </c>
      <c r="V942" s="168">
        <v>184.98</v>
      </c>
      <c r="W942" s="168">
        <f t="shared" si="191"/>
        <v>184.98</v>
      </c>
      <c r="X942" s="168">
        <f t="shared" si="192"/>
        <v>176.56333904891477</v>
      </c>
      <c r="Y942" s="163">
        <v>0</v>
      </c>
      <c r="Z942" s="163">
        <v>0</v>
      </c>
      <c r="AA942" s="163">
        <v>0</v>
      </c>
      <c r="AB942" s="163">
        <v>184.98</v>
      </c>
      <c r="AC942" s="163">
        <v>0</v>
      </c>
      <c r="AD942" s="163">
        <v>0</v>
      </c>
      <c r="AE942" s="163">
        <v>0</v>
      </c>
      <c r="AF942" s="169">
        <v>0</v>
      </c>
      <c r="AG942" s="163">
        <v>0</v>
      </c>
      <c r="AH942" s="163">
        <v>0</v>
      </c>
      <c r="AI942" s="163">
        <v>0</v>
      </c>
      <c r="AJ942" s="163">
        <v>0</v>
      </c>
      <c r="AK942" s="163">
        <v>0</v>
      </c>
      <c r="AL942" s="169">
        <v>0</v>
      </c>
      <c r="AM942" s="163">
        <v>0</v>
      </c>
      <c r="AN942" s="163">
        <v>0</v>
      </c>
      <c r="AO942" s="169">
        <v>0</v>
      </c>
      <c r="AP942" s="163">
        <v>0</v>
      </c>
      <c r="AQ942" s="162">
        <v>0</v>
      </c>
      <c r="AR942" s="162">
        <v>0</v>
      </c>
    </row>
    <row r="943" spans="1:44" s="162" customFormat="1" ht="36" customHeight="1" x14ac:dyDescent="0.25">
      <c r="B943" s="155" t="s">
        <v>810</v>
      </c>
      <c r="C943" s="155"/>
      <c r="D943" s="157" t="s">
        <v>855</v>
      </c>
      <c r="E943" s="157" t="s">
        <v>855</v>
      </c>
      <c r="F943" s="157" t="s">
        <v>855</v>
      </c>
      <c r="G943" s="157" t="s">
        <v>855</v>
      </c>
      <c r="H943" s="157" t="s">
        <v>855</v>
      </c>
      <c r="I943" s="158">
        <v>485.3</v>
      </c>
      <c r="J943" s="158">
        <v>441.3</v>
      </c>
      <c r="K943" s="158">
        <v>441.3</v>
      </c>
      <c r="L943" s="159">
        <v>16</v>
      </c>
      <c r="M943" s="157" t="s">
        <v>855</v>
      </c>
      <c r="N943" s="157" t="s">
        <v>855</v>
      </c>
      <c r="O943" s="160" t="s">
        <v>855</v>
      </c>
      <c r="P943" s="161">
        <v>2077656.16</v>
      </c>
      <c r="Q943" s="161">
        <v>0</v>
      </c>
      <c r="R943" s="161">
        <v>0</v>
      </c>
      <c r="S943" s="161">
        <v>2077656.16</v>
      </c>
      <c r="T943" s="161">
        <v>4281.1789820729446</v>
      </c>
      <c r="U943" s="161">
        <v>7970.9481195137032</v>
      </c>
      <c r="W943" s="175"/>
      <c r="Y943" s="163">
        <v>0</v>
      </c>
      <c r="Z943" s="163">
        <v>0</v>
      </c>
      <c r="AA943" s="163">
        <v>0</v>
      </c>
      <c r="AB943" s="163">
        <v>0</v>
      </c>
      <c r="AC943" s="163">
        <v>0</v>
      </c>
      <c r="AD943" s="163">
        <v>0</v>
      </c>
      <c r="AE943" s="163">
        <v>0</v>
      </c>
      <c r="AF943" s="163">
        <v>0</v>
      </c>
      <c r="AG943" s="163">
        <v>433.81</v>
      </c>
      <c r="AH943" s="163">
        <v>1998394</v>
      </c>
      <c r="AI943" s="163">
        <v>0</v>
      </c>
      <c r="AJ943" s="163">
        <v>0</v>
      </c>
      <c r="AK943" s="163">
        <v>0</v>
      </c>
      <c r="AL943" s="163">
        <v>0</v>
      </c>
      <c r="AM943" s="163">
        <v>0</v>
      </c>
      <c r="AN943" s="163">
        <v>0</v>
      </c>
      <c r="AO943" s="163">
        <v>0</v>
      </c>
      <c r="AP943" s="163">
        <v>0</v>
      </c>
      <c r="AQ943" s="162">
        <v>0</v>
      </c>
      <c r="AR943" s="162">
        <v>0</v>
      </c>
    </row>
    <row r="944" spans="1:44" s="162" customFormat="1" ht="36" customHeight="1" x14ac:dyDescent="0.25">
      <c r="A944" s="162">
        <v>1</v>
      </c>
      <c r="B944" s="165">
        <v>348</v>
      </c>
      <c r="C944" s="155" t="s">
        <v>53</v>
      </c>
      <c r="D944" s="157">
        <v>1952</v>
      </c>
      <c r="E944" s="157"/>
      <c r="F944" s="166" t="s">
        <v>261</v>
      </c>
      <c r="G944" s="157">
        <v>2</v>
      </c>
      <c r="H944" s="157" t="s">
        <v>296</v>
      </c>
      <c r="I944" s="158">
        <v>485.3</v>
      </c>
      <c r="J944" s="158">
        <v>441.3</v>
      </c>
      <c r="K944" s="158">
        <v>441.3</v>
      </c>
      <c r="L944" s="167">
        <v>16</v>
      </c>
      <c r="M944" s="157" t="s">
        <v>259</v>
      </c>
      <c r="N944" s="157" t="s">
        <v>263</v>
      </c>
      <c r="O944" s="160" t="s">
        <v>267</v>
      </c>
      <c r="P944" s="161">
        <v>2077656.16</v>
      </c>
      <c r="Q944" s="161">
        <v>0</v>
      </c>
      <c r="R944" s="161">
        <v>0</v>
      </c>
      <c r="S944" s="161">
        <v>2077656.16</v>
      </c>
      <c r="T944" s="161">
        <v>4281.1789820729446</v>
      </c>
      <c r="U944" s="161">
        <v>7970.9481195137032</v>
      </c>
      <c r="V944" s="168">
        <v>7970.9481195137032</v>
      </c>
      <c r="W944" s="168">
        <f>Y944+Z944+AA944+AB944+AC944+AF944+AH944+AJ944+AL944+AN944+AO944+AP944+AQ944+AR944</f>
        <v>7970.9481195137032</v>
      </c>
      <c r="X944" s="168">
        <f>U944-T944</f>
        <v>3689.7691374407586</v>
      </c>
      <c r="Y944" s="163">
        <v>0</v>
      </c>
      <c r="Z944" s="163">
        <v>0</v>
      </c>
      <c r="AA944" s="163">
        <v>0</v>
      </c>
      <c r="AB944" s="163">
        <v>0</v>
      </c>
      <c r="AC944" s="163">
        <v>0</v>
      </c>
      <c r="AD944" s="163">
        <v>0</v>
      </c>
      <c r="AE944" s="163">
        <v>0</v>
      </c>
      <c r="AF944" s="169">
        <v>0</v>
      </c>
      <c r="AG944" s="163">
        <v>433.81</v>
      </c>
      <c r="AH944" s="169">
        <f>8917.04*AG944/I944</f>
        <v>7970.9481195137032</v>
      </c>
      <c r="AI944" s="163">
        <v>0</v>
      </c>
      <c r="AJ944" s="163">
        <v>0</v>
      </c>
      <c r="AK944" s="163">
        <v>0</v>
      </c>
      <c r="AL944" s="169">
        <v>0</v>
      </c>
      <c r="AM944" s="163">
        <v>0</v>
      </c>
      <c r="AN944" s="163">
        <v>0</v>
      </c>
      <c r="AO944" s="169">
        <v>0</v>
      </c>
      <c r="AP944" s="163">
        <v>0</v>
      </c>
      <c r="AQ944" s="162">
        <v>0</v>
      </c>
      <c r="AR944" s="162">
        <v>0</v>
      </c>
    </row>
    <row r="945" spans="1:77" s="162" customFormat="1" ht="36" customHeight="1" x14ac:dyDescent="0.25">
      <c r="B945" s="155" t="s">
        <v>811</v>
      </c>
      <c r="C945" s="155"/>
      <c r="D945" s="157" t="s">
        <v>855</v>
      </c>
      <c r="E945" s="157" t="s">
        <v>855</v>
      </c>
      <c r="F945" s="157" t="s">
        <v>855</v>
      </c>
      <c r="G945" s="157" t="s">
        <v>855</v>
      </c>
      <c r="H945" s="157" t="s">
        <v>855</v>
      </c>
      <c r="I945" s="158">
        <v>6797.2400000000007</v>
      </c>
      <c r="J945" s="158">
        <v>6359.41</v>
      </c>
      <c r="K945" s="158">
        <v>5432.18</v>
      </c>
      <c r="L945" s="159">
        <v>308</v>
      </c>
      <c r="M945" s="157" t="s">
        <v>855</v>
      </c>
      <c r="N945" s="157" t="s">
        <v>855</v>
      </c>
      <c r="O945" s="160" t="s">
        <v>855</v>
      </c>
      <c r="P945" s="161">
        <v>20595957.049999997</v>
      </c>
      <c r="Q945" s="161">
        <v>0</v>
      </c>
      <c r="R945" s="161">
        <v>0</v>
      </c>
      <c r="S945" s="161">
        <v>20595957.049999997</v>
      </c>
      <c r="T945" s="161">
        <v>3030.0470558638499</v>
      </c>
      <c r="U945" s="161">
        <v>9246.4054218908841</v>
      </c>
      <c r="W945" s="175"/>
      <c r="Y945" s="163">
        <v>0</v>
      </c>
      <c r="Z945" s="163">
        <v>0</v>
      </c>
      <c r="AA945" s="163">
        <v>0</v>
      </c>
      <c r="AB945" s="163">
        <v>0</v>
      </c>
      <c r="AC945" s="163">
        <v>0</v>
      </c>
      <c r="AD945" s="163">
        <v>0</v>
      </c>
      <c r="AE945" s="163">
        <v>0</v>
      </c>
      <c r="AF945" s="163">
        <v>0</v>
      </c>
      <c r="AG945" s="163">
        <v>3887.68</v>
      </c>
      <c r="AH945" s="163">
        <v>20144768</v>
      </c>
      <c r="AI945" s="163">
        <v>0</v>
      </c>
      <c r="AJ945" s="163">
        <v>0</v>
      </c>
      <c r="AK945" s="163">
        <v>0</v>
      </c>
      <c r="AL945" s="163">
        <v>0</v>
      </c>
      <c r="AM945" s="163">
        <v>0</v>
      </c>
      <c r="AN945" s="163">
        <v>0</v>
      </c>
      <c r="AO945" s="163">
        <v>0</v>
      </c>
      <c r="AP945" s="163">
        <v>0</v>
      </c>
      <c r="AQ945" s="162">
        <v>0</v>
      </c>
      <c r="AR945" s="162">
        <v>0</v>
      </c>
    </row>
    <row r="946" spans="1:77" s="162" customFormat="1" ht="36" customHeight="1" x14ac:dyDescent="0.25">
      <c r="A946" s="162">
        <v>1</v>
      </c>
      <c r="B946" s="165">
        <v>349</v>
      </c>
      <c r="C946" s="155" t="s">
        <v>60</v>
      </c>
      <c r="D946" s="157">
        <v>1970</v>
      </c>
      <c r="E946" s="157"/>
      <c r="F946" s="166" t="s">
        <v>261</v>
      </c>
      <c r="G946" s="157">
        <v>5</v>
      </c>
      <c r="H946" s="157" t="s">
        <v>296</v>
      </c>
      <c r="I946" s="158">
        <v>2323.8000000000002</v>
      </c>
      <c r="J946" s="158">
        <v>2094.89</v>
      </c>
      <c r="K946" s="158">
        <v>1789.25</v>
      </c>
      <c r="L946" s="167">
        <v>79</v>
      </c>
      <c r="M946" s="157" t="s">
        <v>259</v>
      </c>
      <c r="N946" s="157" t="s">
        <v>263</v>
      </c>
      <c r="O946" s="160" t="s">
        <v>268</v>
      </c>
      <c r="P946" s="161">
        <v>4272225.54</v>
      </c>
      <c r="Q946" s="161">
        <v>0</v>
      </c>
      <c r="R946" s="161">
        <v>0</v>
      </c>
      <c r="S946" s="161">
        <v>4272225.54</v>
      </c>
      <c r="T946" s="161">
        <v>1838.4652465788793</v>
      </c>
      <c r="U946" s="161">
        <v>2182.6372114639812</v>
      </c>
      <c r="V946" s="168">
        <v>2182.6372114639812</v>
      </c>
      <c r="W946" s="168">
        <f t="shared" ref="W946:W951" si="193">Y946+Z946+AA946+AB946+AC946+AF946+AH946+AJ946+AL946+AN946+AO946+AP946+AQ946+AR946</f>
        <v>2182.6372114639812</v>
      </c>
      <c r="X946" s="168">
        <f t="shared" ref="X946:X951" si="194">U946-T946</f>
        <v>344.17196488510194</v>
      </c>
      <c r="Y946" s="163">
        <v>0</v>
      </c>
      <c r="Z946" s="163">
        <v>0</v>
      </c>
      <c r="AA946" s="163">
        <v>0</v>
      </c>
      <c r="AB946" s="163">
        <v>0</v>
      </c>
      <c r="AC946" s="163">
        <v>0</v>
      </c>
      <c r="AD946" s="163">
        <v>0</v>
      </c>
      <c r="AE946" s="163">
        <v>0</v>
      </c>
      <c r="AF946" s="169">
        <v>0</v>
      </c>
      <c r="AG946" s="163">
        <v>568.79999999999995</v>
      </c>
      <c r="AH946" s="169">
        <f t="shared" ref="AH946:AH951" si="195">8917.04*AG946/I946</f>
        <v>2182.6372114639812</v>
      </c>
      <c r="AI946" s="163">
        <v>0</v>
      </c>
      <c r="AJ946" s="163">
        <v>0</v>
      </c>
      <c r="AK946" s="163">
        <v>0</v>
      </c>
      <c r="AL946" s="169">
        <v>0</v>
      </c>
      <c r="AM946" s="163">
        <v>0</v>
      </c>
      <c r="AN946" s="163">
        <v>0</v>
      </c>
      <c r="AO946" s="169">
        <v>0</v>
      </c>
      <c r="AP946" s="163">
        <v>0</v>
      </c>
      <c r="AQ946" s="162">
        <v>0</v>
      </c>
      <c r="AR946" s="162">
        <v>0</v>
      </c>
    </row>
    <row r="947" spans="1:77" s="162" customFormat="1" ht="36" customHeight="1" x14ac:dyDescent="0.25">
      <c r="A947" s="162">
        <v>1</v>
      </c>
      <c r="B947" s="165">
        <v>350</v>
      </c>
      <c r="C947" s="155" t="s">
        <v>61</v>
      </c>
      <c r="D947" s="157">
        <v>1972</v>
      </c>
      <c r="E947" s="157"/>
      <c r="F947" s="166" t="s">
        <v>261</v>
      </c>
      <c r="G947" s="157">
        <v>2</v>
      </c>
      <c r="H947" s="157" t="s">
        <v>296</v>
      </c>
      <c r="I947" s="158">
        <v>590.20000000000005</v>
      </c>
      <c r="J947" s="158">
        <v>590.20000000000005</v>
      </c>
      <c r="K947" s="158">
        <v>529.79999999999995</v>
      </c>
      <c r="L947" s="167">
        <v>36</v>
      </c>
      <c r="M947" s="157" t="s">
        <v>259</v>
      </c>
      <c r="N947" s="157" t="s">
        <v>260</v>
      </c>
      <c r="O947" s="160" t="s">
        <v>262</v>
      </c>
      <c r="P947" s="161">
        <v>3672377.8499999996</v>
      </c>
      <c r="Q947" s="161">
        <v>0</v>
      </c>
      <c r="R947" s="161">
        <v>0</v>
      </c>
      <c r="S947" s="161">
        <v>3672377.8499999996</v>
      </c>
      <c r="T947" s="161">
        <v>6222.2599966113166</v>
      </c>
      <c r="U947" s="161">
        <v>9246.4054218908841</v>
      </c>
      <c r="V947" s="168">
        <v>9246.4054218908841</v>
      </c>
      <c r="W947" s="168">
        <f t="shared" si="193"/>
        <v>9246.4054218908841</v>
      </c>
      <c r="X947" s="168">
        <f t="shared" si="194"/>
        <v>3024.1454252795675</v>
      </c>
      <c r="Y947" s="163">
        <v>0</v>
      </c>
      <c r="Z947" s="163">
        <v>0</v>
      </c>
      <c r="AA947" s="163">
        <v>0</v>
      </c>
      <c r="AB947" s="163">
        <v>0</v>
      </c>
      <c r="AC947" s="163">
        <v>0</v>
      </c>
      <c r="AD947" s="163">
        <v>0</v>
      </c>
      <c r="AE947" s="163">
        <v>0</v>
      </c>
      <c r="AF947" s="169">
        <v>0</v>
      </c>
      <c r="AG947" s="163">
        <v>612</v>
      </c>
      <c r="AH947" s="169">
        <f t="shared" si="195"/>
        <v>9246.4054218908841</v>
      </c>
      <c r="AI947" s="163">
        <v>0</v>
      </c>
      <c r="AJ947" s="163">
        <v>0</v>
      </c>
      <c r="AK947" s="163">
        <v>0</v>
      </c>
      <c r="AL947" s="169">
        <v>0</v>
      </c>
      <c r="AM947" s="163">
        <v>0</v>
      </c>
      <c r="AN947" s="163">
        <v>0</v>
      </c>
      <c r="AO947" s="169">
        <v>0</v>
      </c>
      <c r="AP947" s="163">
        <v>0</v>
      </c>
      <c r="AQ947" s="162">
        <v>0</v>
      </c>
      <c r="AR947" s="162">
        <v>0</v>
      </c>
    </row>
    <row r="948" spans="1:77" s="162" customFormat="1" ht="36" customHeight="1" x14ac:dyDescent="0.25">
      <c r="A948" s="162">
        <v>1</v>
      </c>
      <c r="B948" s="165">
        <v>351</v>
      </c>
      <c r="C948" s="155" t="s">
        <v>59</v>
      </c>
      <c r="D948" s="157">
        <v>1973</v>
      </c>
      <c r="E948" s="157"/>
      <c r="F948" s="166" t="s">
        <v>261</v>
      </c>
      <c r="G948" s="157">
        <v>2</v>
      </c>
      <c r="H948" s="157" t="s">
        <v>296</v>
      </c>
      <c r="I948" s="158">
        <v>701.7</v>
      </c>
      <c r="J948" s="158">
        <v>600.70000000000005</v>
      </c>
      <c r="K948" s="158">
        <v>482.5</v>
      </c>
      <c r="L948" s="167">
        <v>31</v>
      </c>
      <c r="M948" s="157" t="s">
        <v>259</v>
      </c>
      <c r="N948" s="157" t="s">
        <v>260</v>
      </c>
      <c r="O948" s="160" t="s">
        <v>262</v>
      </c>
      <c r="P948" s="161">
        <v>2799677.08</v>
      </c>
      <c r="Q948" s="161">
        <v>0</v>
      </c>
      <c r="R948" s="161">
        <v>0</v>
      </c>
      <c r="S948" s="161">
        <v>2799677.08</v>
      </c>
      <c r="T948" s="161">
        <v>3989.849052301553</v>
      </c>
      <c r="U948" s="161">
        <v>7653.506741912498</v>
      </c>
      <c r="V948" s="168">
        <v>7653.506741912498</v>
      </c>
      <c r="W948" s="168">
        <f t="shared" si="193"/>
        <v>7653.506741912498</v>
      </c>
      <c r="X948" s="168">
        <f t="shared" si="194"/>
        <v>3663.657689610945</v>
      </c>
      <c r="Y948" s="163">
        <v>0</v>
      </c>
      <c r="Z948" s="163">
        <v>0</v>
      </c>
      <c r="AA948" s="163">
        <v>0</v>
      </c>
      <c r="AB948" s="163">
        <v>0</v>
      </c>
      <c r="AC948" s="163">
        <v>0</v>
      </c>
      <c r="AD948" s="163">
        <v>0</v>
      </c>
      <c r="AE948" s="163">
        <v>0</v>
      </c>
      <c r="AF948" s="169">
        <v>0</v>
      </c>
      <c r="AG948" s="163">
        <v>602.27</v>
      </c>
      <c r="AH948" s="169">
        <f t="shared" si="195"/>
        <v>7653.506741912498</v>
      </c>
      <c r="AI948" s="163">
        <v>0</v>
      </c>
      <c r="AJ948" s="163">
        <v>0</v>
      </c>
      <c r="AK948" s="163">
        <v>0</v>
      </c>
      <c r="AL948" s="169">
        <v>0</v>
      </c>
      <c r="AM948" s="163">
        <v>0</v>
      </c>
      <c r="AN948" s="163">
        <v>0</v>
      </c>
      <c r="AO948" s="169">
        <v>0</v>
      </c>
      <c r="AP948" s="163">
        <v>0</v>
      </c>
      <c r="AQ948" s="162">
        <v>0</v>
      </c>
      <c r="AR948" s="162">
        <v>0</v>
      </c>
    </row>
    <row r="949" spans="1:77" s="162" customFormat="1" ht="36" customHeight="1" x14ac:dyDescent="0.25">
      <c r="A949" s="162">
        <v>1</v>
      </c>
      <c r="B949" s="165">
        <v>352</v>
      </c>
      <c r="C949" s="155" t="s">
        <v>62</v>
      </c>
      <c r="D949" s="157">
        <v>1982</v>
      </c>
      <c r="E949" s="157"/>
      <c r="F949" s="166" t="s">
        <v>261</v>
      </c>
      <c r="G949" s="157">
        <v>2</v>
      </c>
      <c r="H949" s="157" t="s">
        <v>296</v>
      </c>
      <c r="I949" s="158">
        <v>549.6</v>
      </c>
      <c r="J949" s="158">
        <v>502.6</v>
      </c>
      <c r="K949" s="158">
        <v>318.10000000000002</v>
      </c>
      <c r="L949" s="167">
        <v>28</v>
      </c>
      <c r="M949" s="157" t="s">
        <v>259</v>
      </c>
      <c r="N949" s="157" t="s">
        <v>260</v>
      </c>
      <c r="O949" s="160" t="s">
        <v>262</v>
      </c>
      <c r="P949" s="161">
        <v>2844503.1199999996</v>
      </c>
      <c r="Q949" s="161">
        <v>0</v>
      </c>
      <c r="R949" s="161">
        <v>0</v>
      </c>
      <c r="S949" s="161">
        <v>2844503.1199999996</v>
      </c>
      <c r="T949" s="161">
        <v>5175.5879184861706</v>
      </c>
      <c r="U949" s="161">
        <v>8968.6342270742352</v>
      </c>
      <c r="V949" s="168">
        <v>8968.6342270742352</v>
      </c>
      <c r="W949" s="168">
        <f t="shared" si="193"/>
        <v>8968.6342270742352</v>
      </c>
      <c r="X949" s="168">
        <f t="shared" si="194"/>
        <v>3793.0463085880647</v>
      </c>
      <c r="Y949" s="163">
        <v>0</v>
      </c>
      <c r="Z949" s="163">
        <v>0</v>
      </c>
      <c r="AA949" s="163">
        <v>0</v>
      </c>
      <c r="AB949" s="163">
        <v>0</v>
      </c>
      <c r="AC949" s="163">
        <v>0</v>
      </c>
      <c r="AD949" s="163">
        <v>0</v>
      </c>
      <c r="AE949" s="163">
        <v>0</v>
      </c>
      <c r="AF949" s="169">
        <v>0</v>
      </c>
      <c r="AG949" s="163">
        <v>552.78</v>
      </c>
      <c r="AH949" s="169">
        <f t="shared" si="195"/>
        <v>8968.6342270742352</v>
      </c>
      <c r="AI949" s="163">
        <v>0</v>
      </c>
      <c r="AJ949" s="163">
        <v>0</v>
      </c>
      <c r="AK949" s="163">
        <v>0</v>
      </c>
      <c r="AL949" s="169">
        <v>0</v>
      </c>
      <c r="AM949" s="163">
        <v>0</v>
      </c>
      <c r="AN949" s="163">
        <v>0</v>
      </c>
      <c r="AO949" s="169">
        <v>0</v>
      </c>
      <c r="AP949" s="163">
        <v>0</v>
      </c>
      <c r="AQ949" s="162">
        <v>0</v>
      </c>
      <c r="AR949" s="162">
        <v>0</v>
      </c>
    </row>
    <row r="950" spans="1:77" s="162" customFormat="1" ht="36" customHeight="1" x14ac:dyDescent="0.25">
      <c r="A950" s="162">
        <v>1</v>
      </c>
      <c r="B950" s="165">
        <v>353</v>
      </c>
      <c r="C950" s="155" t="s">
        <v>58</v>
      </c>
      <c r="D950" s="157">
        <v>1970</v>
      </c>
      <c r="E950" s="157"/>
      <c r="F950" s="166" t="s">
        <v>261</v>
      </c>
      <c r="G950" s="157">
        <v>2</v>
      </c>
      <c r="H950" s="157" t="s">
        <v>296</v>
      </c>
      <c r="I950" s="158">
        <v>726.6</v>
      </c>
      <c r="J950" s="158">
        <v>665.68</v>
      </c>
      <c r="K950" s="158">
        <v>482.19</v>
      </c>
      <c r="L950" s="167">
        <v>33</v>
      </c>
      <c r="M950" s="157" t="s">
        <v>259</v>
      </c>
      <c r="N950" s="157" t="s">
        <v>260</v>
      </c>
      <c r="O950" s="160" t="s">
        <v>262</v>
      </c>
      <c r="P950" s="161">
        <v>2708720.47</v>
      </c>
      <c r="Q950" s="161">
        <v>0</v>
      </c>
      <c r="R950" s="161">
        <v>0</v>
      </c>
      <c r="S950" s="161">
        <v>2708720.47</v>
      </c>
      <c r="T950" s="161">
        <v>3727.9389898155796</v>
      </c>
      <c r="U950" s="161">
        <v>7829.7158271401049</v>
      </c>
      <c r="V950" s="168">
        <v>7829.7158271401049</v>
      </c>
      <c r="W950" s="168">
        <f t="shared" si="193"/>
        <v>7829.7158271401049</v>
      </c>
      <c r="X950" s="168">
        <f t="shared" si="194"/>
        <v>4101.7768373245253</v>
      </c>
      <c r="Y950" s="163">
        <v>0</v>
      </c>
      <c r="Z950" s="163">
        <v>0</v>
      </c>
      <c r="AA950" s="163">
        <v>0</v>
      </c>
      <c r="AB950" s="163">
        <v>0</v>
      </c>
      <c r="AC950" s="163">
        <v>0</v>
      </c>
      <c r="AD950" s="163">
        <v>0</v>
      </c>
      <c r="AE950" s="163">
        <v>0</v>
      </c>
      <c r="AF950" s="169">
        <v>0</v>
      </c>
      <c r="AG950" s="163">
        <v>638</v>
      </c>
      <c r="AH950" s="169">
        <f t="shared" si="195"/>
        <v>7829.7158271401049</v>
      </c>
      <c r="AI950" s="163">
        <v>0</v>
      </c>
      <c r="AJ950" s="163">
        <v>0</v>
      </c>
      <c r="AK950" s="163">
        <v>0</v>
      </c>
      <c r="AL950" s="169">
        <v>0</v>
      </c>
      <c r="AM950" s="163">
        <v>0</v>
      </c>
      <c r="AN950" s="163">
        <v>0</v>
      </c>
      <c r="AO950" s="169">
        <v>0</v>
      </c>
      <c r="AP950" s="163">
        <v>0</v>
      </c>
      <c r="AQ950" s="162">
        <v>0</v>
      </c>
      <c r="AR950" s="162">
        <v>0</v>
      </c>
    </row>
    <row r="951" spans="1:77" s="162" customFormat="1" ht="36" customHeight="1" x14ac:dyDescent="0.25">
      <c r="A951" s="162">
        <v>1</v>
      </c>
      <c r="B951" s="165">
        <v>354</v>
      </c>
      <c r="C951" s="155" t="s">
        <v>49</v>
      </c>
      <c r="D951" s="157">
        <v>1962</v>
      </c>
      <c r="E951" s="157"/>
      <c r="F951" s="166" t="s">
        <v>261</v>
      </c>
      <c r="G951" s="157">
        <v>4</v>
      </c>
      <c r="H951" s="157" t="s">
        <v>305</v>
      </c>
      <c r="I951" s="161">
        <v>1905.34</v>
      </c>
      <c r="J951" s="161">
        <v>1905.34</v>
      </c>
      <c r="K951" s="161">
        <v>1830.34</v>
      </c>
      <c r="L951" s="167">
        <v>101</v>
      </c>
      <c r="M951" s="157" t="s">
        <v>259</v>
      </c>
      <c r="N951" s="157" t="s">
        <v>260</v>
      </c>
      <c r="O951" s="160" t="s">
        <v>262</v>
      </c>
      <c r="P951" s="161">
        <v>4298452.99</v>
      </c>
      <c r="Q951" s="161">
        <v>0</v>
      </c>
      <c r="R951" s="161">
        <v>0</v>
      </c>
      <c r="S951" s="161">
        <v>4298452.99</v>
      </c>
      <c r="T951" s="161">
        <v>2256.0031228022299</v>
      </c>
      <c r="U951" s="161">
        <v>4276.7478052211163</v>
      </c>
      <c r="V951" s="168">
        <v>4276.7478052211163</v>
      </c>
      <c r="W951" s="168">
        <f t="shared" si="193"/>
        <v>4276.7478052211163</v>
      </c>
      <c r="X951" s="168">
        <f t="shared" si="194"/>
        <v>2020.7446824188864</v>
      </c>
      <c r="Y951" s="163">
        <v>0</v>
      </c>
      <c r="Z951" s="163">
        <v>0</v>
      </c>
      <c r="AA951" s="163">
        <v>0</v>
      </c>
      <c r="AB951" s="163">
        <v>0</v>
      </c>
      <c r="AC951" s="163">
        <v>0</v>
      </c>
      <c r="AD951" s="163">
        <v>0</v>
      </c>
      <c r="AE951" s="163">
        <v>0</v>
      </c>
      <c r="AF951" s="169">
        <v>0</v>
      </c>
      <c r="AG951" s="163">
        <v>913.83</v>
      </c>
      <c r="AH951" s="169">
        <f t="shared" si="195"/>
        <v>4276.7478052211163</v>
      </c>
      <c r="AI951" s="163">
        <v>0</v>
      </c>
      <c r="AJ951" s="163">
        <v>0</v>
      </c>
      <c r="AK951" s="163">
        <v>0</v>
      </c>
      <c r="AL951" s="169">
        <v>0</v>
      </c>
      <c r="AM951" s="163">
        <v>0</v>
      </c>
      <c r="AN951" s="163">
        <v>0</v>
      </c>
      <c r="AO951" s="169">
        <v>0</v>
      </c>
      <c r="AP951" s="163">
        <v>0</v>
      </c>
      <c r="AQ951" s="162">
        <v>0</v>
      </c>
      <c r="AR951" s="162">
        <v>0</v>
      </c>
    </row>
    <row r="952" spans="1:77" s="162" customFormat="1" ht="36" customHeight="1" x14ac:dyDescent="0.25">
      <c r="B952" s="155" t="s">
        <v>806</v>
      </c>
      <c r="C952" s="170"/>
      <c r="D952" s="157" t="s">
        <v>718</v>
      </c>
      <c r="E952" s="157" t="s">
        <v>718</v>
      </c>
      <c r="F952" s="157" t="s">
        <v>718</v>
      </c>
      <c r="G952" s="157" t="s">
        <v>718</v>
      </c>
      <c r="H952" s="157" t="s">
        <v>718</v>
      </c>
      <c r="I952" s="158">
        <v>1752.3000000000002</v>
      </c>
      <c r="J952" s="158">
        <v>948.3</v>
      </c>
      <c r="K952" s="158">
        <v>945.1</v>
      </c>
      <c r="L952" s="159">
        <v>86</v>
      </c>
      <c r="M952" s="157" t="s">
        <v>855</v>
      </c>
      <c r="N952" s="157" t="s">
        <v>855</v>
      </c>
      <c r="O952" s="160" t="s">
        <v>855</v>
      </c>
      <c r="P952" s="161">
        <v>166016.51999999999</v>
      </c>
      <c r="Q952" s="161">
        <v>0</v>
      </c>
      <c r="R952" s="161">
        <v>0</v>
      </c>
      <c r="S952" s="161">
        <v>166016.51999999999</v>
      </c>
      <c r="T952" s="161">
        <v>94.742064714946054</v>
      </c>
      <c r="U952" s="161">
        <v>102.47674765847698</v>
      </c>
      <c r="W952" s="175"/>
      <c r="Y952" s="163">
        <v>0</v>
      </c>
      <c r="Z952" s="163">
        <v>0</v>
      </c>
      <c r="AA952" s="163">
        <v>0</v>
      </c>
      <c r="AB952" s="163">
        <v>0</v>
      </c>
      <c r="AC952" s="163">
        <v>0</v>
      </c>
      <c r="AD952" s="163">
        <v>0</v>
      </c>
      <c r="AE952" s="163">
        <v>0</v>
      </c>
      <c r="AF952" s="163">
        <v>0</v>
      </c>
      <c r="AG952" s="163">
        <v>0</v>
      </c>
      <c r="AH952" s="163">
        <v>0</v>
      </c>
      <c r="AI952" s="163">
        <v>0</v>
      </c>
      <c r="AJ952" s="163">
        <v>0</v>
      </c>
      <c r="AK952" s="163">
        <v>0</v>
      </c>
      <c r="AL952" s="163">
        <v>0</v>
      </c>
      <c r="AM952" s="163">
        <v>0</v>
      </c>
      <c r="AN952" s="163">
        <v>0</v>
      </c>
      <c r="AO952" s="163">
        <v>0</v>
      </c>
      <c r="AP952" s="163">
        <v>0</v>
      </c>
      <c r="AQ952" s="162">
        <v>0</v>
      </c>
      <c r="AR952" s="162">
        <v>0</v>
      </c>
    </row>
    <row r="953" spans="1:77" s="95" customFormat="1" ht="36" customHeight="1" x14ac:dyDescent="0.25">
      <c r="A953" s="162">
        <v>1</v>
      </c>
      <c r="B953" s="165">
        <v>355</v>
      </c>
      <c r="C953" s="186" t="s">
        <v>66</v>
      </c>
      <c r="D953" s="157">
        <v>1978</v>
      </c>
      <c r="E953" s="157"/>
      <c r="F953" s="187" t="s">
        <v>261</v>
      </c>
      <c r="G953" s="157">
        <v>2</v>
      </c>
      <c r="H953" s="157" t="s">
        <v>296</v>
      </c>
      <c r="I953" s="158">
        <v>736.7</v>
      </c>
      <c r="J953" s="158">
        <v>450.8</v>
      </c>
      <c r="K953" s="158">
        <v>447.6</v>
      </c>
      <c r="L953" s="188">
        <v>41</v>
      </c>
      <c r="M953" s="157" t="s">
        <v>259</v>
      </c>
      <c r="N953" s="157" t="s">
        <v>260</v>
      </c>
      <c r="O953" s="157" t="s">
        <v>262</v>
      </c>
      <c r="P953" s="158">
        <v>75494.62</v>
      </c>
      <c r="Q953" s="158">
        <v>0</v>
      </c>
      <c r="R953" s="158">
        <v>0</v>
      </c>
      <c r="S953" s="158">
        <v>75494.62</v>
      </c>
      <c r="T953" s="161">
        <v>102.47674765847698</v>
      </c>
      <c r="U953" s="176">
        <v>102.47674765847698</v>
      </c>
      <c r="V953" s="168">
        <v>102.47674765847698</v>
      </c>
      <c r="W953" s="168">
        <f t="shared" ref="W953:W954" si="196">Y953+Z953+AA953+AB953+AC953+AF953+AH953+AJ953+AL953+AN953+AO953+AP953+AQ953+AR953</f>
        <v>0</v>
      </c>
      <c r="X953" s="168">
        <f t="shared" ref="X953:X954" si="197">U953-T953</f>
        <v>0</v>
      </c>
      <c r="Y953" s="163">
        <v>0</v>
      </c>
      <c r="Z953" s="163">
        <v>0</v>
      </c>
      <c r="AA953" s="189">
        <v>0</v>
      </c>
      <c r="AB953" s="189">
        <v>0</v>
      </c>
      <c r="AC953" s="189">
        <v>0</v>
      </c>
      <c r="AD953" s="189">
        <v>0</v>
      </c>
      <c r="AE953" s="189">
        <v>0</v>
      </c>
      <c r="AF953" s="169">
        <v>0</v>
      </c>
      <c r="AG953" s="189">
        <v>0</v>
      </c>
      <c r="AH953" s="189">
        <v>0</v>
      </c>
      <c r="AI953" s="189">
        <v>0</v>
      </c>
      <c r="AJ953" s="189">
        <v>0</v>
      </c>
      <c r="AK953" s="189">
        <v>0</v>
      </c>
      <c r="AL953" s="190">
        <v>0</v>
      </c>
      <c r="AM953" s="189">
        <v>0</v>
      </c>
      <c r="AN953" s="189">
        <v>0</v>
      </c>
      <c r="AO953" s="190">
        <v>0</v>
      </c>
      <c r="AP953" s="189">
        <v>0</v>
      </c>
      <c r="AQ953" s="95">
        <v>0</v>
      </c>
      <c r="AR953" s="95">
        <v>0</v>
      </c>
      <c r="BC953" s="191"/>
      <c r="BD953" s="191"/>
      <c r="BE953" s="191"/>
      <c r="BY953" s="192"/>
    </row>
    <row r="954" spans="1:77" s="162" customFormat="1" ht="36" customHeight="1" x14ac:dyDescent="0.25">
      <c r="A954" s="162">
        <v>1</v>
      </c>
      <c r="B954" s="165">
        <v>356</v>
      </c>
      <c r="C954" s="155" t="s">
        <v>57</v>
      </c>
      <c r="D954" s="157">
        <v>1972</v>
      </c>
      <c r="E954" s="157"/>
      <c r="F954" s="166" t="s">
        <v>261</v>
      </c>
      <c r="G954" s="157">
        <v>2</v>
      </c>
      <c r="H954" s="157" t="s">
        <v>305</v>
      </c>
      <c r="I954" s="158">
        <v>1015.6</v>
      </c>
      <c r="J954" s="158">
        <v>497.5</v>
      </c>
      <c r="K954" s="158">
        <v>497.5</v>
      </c>
      <c r="L954" s="167">
        <v>45</v>
      </c>
      <c r="M954" s="157" t="s">
        <v>259</v>
      </c>
      <c r="N954" s="157" t="s">
        <v>260</v>
      </c>
      <c r="O954" s="160" t="s">
        <v>262</v>
      </c>
      <c r="P954" s="161">
        <v>90521.9</v>
      </c>
      <c r="Q954" s="161">
        <v>0</v>
      </c>
      <c r="R954" s="161">
        <v>0</v>
      </c>
      <c r="S954" s="161">
        <v>90521.9</v>
      </c>
      <c r="T954" s="161">
        <v>89.131449389523425</v>
      </c>
      <c r="U954" s="161">
        <v>89.131449389523425</v>
      </c>
      <c r="V954" s="168">
        <v>7148.2069176841278</v>
      </c>
      <c r="W954" s="168">
        <f t="shared" si="196"/>
        <v>0</v>
      </c>
      <c r="X954" s="168">
        <f t="shared" si="197"/>
        <v>0</v>
      </c>
      <c r="Y954" s="163">
        <v>0</v>
      </c>
      <c r="Z954" s="163">
        <v>0</v>
      </c>
      <c r="AA954" s="163">
        <v>0</v>
      </c>
      <c r="AB954" s="163">
        <v>0</v>
      </c>
      <c r="AC954" s="163">
        <v>0</v>
      </c>
      <c r="AD954" s="163">
        <v>0</v>
      </c>
      <c r="AE954" s="163">
        <v>0</v>
      </c>
      <c r="AF954" s="169">
        <v>0</v>
      </c>
      <c r="AG954" s="163">
        <v>0</v>
      </c>
      <c r="AH954" s="169">
        <v>0</v>
      </c>
      <c r="AI954" s="163">
        <v>0</v>
      </c>
      <c r="AJ954" s="163">
        <v>0</v>
      </c>
      <c r="AK954" s="163">
        <v>0</v>
      </c>
      <c r="AL954" s="169">
        <v>0</v>
      </c>
      <c r="AM954" s="163">
        <v>0</v>
      </c>
      <c r="AN954" s="163">
        <v>0</v>
      </c>
      <c r="AO954" s="169">
        <v>0</v>
      </c>
      <c r="AP954" s="163">
        <v>0</v>
      </c>
      <c r="AQ954" s="162">
        <v>0</v>
      </c>
      <c r="AR954" s="162">
        <v>0</v>
      </c>
    </row>
    <row r="955" spans="1:77" s="162" customFormat="1" ht="36" customHeight="1" x14ac:dyDescent="0.25">
      <c r="B955" s="155" t="s">
        <v>841</v>
      </c>
      <c r="C955" s="155"/>
      <c r="D955" s="157" t="s">
        <v>718</v>
      </c>
      <c r="E955" s="157" t="s">
        <v>718</v>
      </c>
      <c r="F955" s="157" t="s">
        <v>718</v>
      </c>
      <c r="G955" s="157" t="s">
        <v>718</v>
      </c>
      <c r="H955" s="157" t="s">
        <v>718</v>
      </c>
      <c r="I955" s="158">
        <v>822.2</v>
      </c>
      <c r="J955" s="158">
        <v>760.8</v>
      </c>
      <c r="K955" s="158">
        <v>760.8</v>
      </c>
      <c r="L955" s="159">
        <v>36</v>
      </c>
      <c r="M955" s="157" t="s">
        <v>855</v>
      </c>
      <c r="N955" s="157" t="s">
        <v>855</v>
      </c>
      <c r="O955" s="160" t="s">
        <v>855</v>
      </c>
      <c r="P955" s="161">
        <v>79976.490000000005</v>
      </c>
      <c r="Q955" s="161">
        <v>0</v>
      </c>
      <c r="R955" s="161">
        <v>0</v>
      </c>
      <c r="S955" s="161">
        <v>79976.490000000005</v>
      </c>
      <c r="T955" s="161">
        <v>97.271333009000244</v>
      </c>
      <c r="U955" s="161">
        <v>97.271333009000244</v>
      </c>
      <c r="W955" s="175"/>
      <c r="Y955" s="163">
        <v>0</v>
      </c>
      <c r="Z955" s="163">
        <v>0</v>
      </c>
      <c r="AA955" s="163">
        <v>0</v>
      </c>
      <c r="AB955" s="163">
        <v>0</v>
      </c>
      <c r="AC955" s="163">
        <v>0</v>
      </c>
      <c r="AD955" s="163">
        <v>0</v>
      </c>
      <c r="AE955" s="163">
        <v>0</v>
      </c>
      <c r="AF955" s="163">
        <v>0</v>
      </c>
      <c r="AG955" s="163">
        <v>0</v>
      </c>
      <c r="AH955" s="163">
        <v>0</v>
      </c>
      <c r="AI955" s="163">
        <v>0</v>
      </c>
      <c r="AJ955" s="163">
        <v>0</v>
      </c>
      <c r="AK955" s="163">
        <v>0</v>
      </c>
      <c r="AL955" s="163">
        <v>0</v>
      </c>
      <c r="AM955" s="163">
        <v>0</v>
      </c>
      <c r="AN955" s="163">
        <v>0</v>
      </c>
      <c r="AO955" s="163">
        <v>0</v>
      </c>
      <c r="AP955" s="163">
        <v>0</v>
      </c>
      <c r="AQ955" s="162">
        <v>0</v>
      </c>
      <c r="AR955" s="162">
        <v>0</v>
      </c>
    </row>
    <row r="956" spans="1:77" s="162" customFormat="1" ht="36" customHeight="1" x14ac:dyDescent="0.25">
      <c r="A956" s="162">
        <v>1</v>
      </c>
      <c r="B956" s="165">
        <v>357</v>
      </c>
      <c r="C956" s="155" t="s">
        <v>55</v>
      </c>
      <c r="D956" s="157">
        <v>1968</v>
      </c>
      <c r="E956" s="157"/>
      <c r="F956" s="166" t="s">
        <v>261</v>
      </c>
      <c r="G956" s="157">
        <v>2</v>
      </c>
      <c r="H956" s="157" t="s">
        <v>296</v>
      </c>
      <c r="I956" s="158">
        <v>822.2</v>
      </c>
      <c r="J956" s="158">
        <v>760.8</v>
      </c>
      <c r="K956" s="158">
        <v>760.8</v>
      </c>
      <c r="L956" s="167">
        <v>36</v>
      </c>
      <c r="M956" s="157" t="s">
        <v>259</v>
      </c>
      <c r="N956" s="157" t="s">
        <v>263</v>
      </c>
      <c r="O956" s="160" t="s">
        <v>2756</v>
      </c>
      <c r="P956" s="161">
        <v>79976.490000000005</v>
      </c>
      <c r="Q956" s="161">
        <v>0</v>
      </c>
      <c r="R956" s="161">
        <v>0</v>
      </c>
      <c r="S956" s="161">
        <v>79976.490000000005</v>
      </c>
      <c r="T956" s="161">
        <v>97.271333009000244</v>
      </c>
      <c r="U956" s="161">
        <v>97.271333009000244</v>
      </c>
      <c r="V956" s="168">
        <v>6613.489408902944</v>
      </c>
      <c r="W956" s="168">
        <f>Y956+Z956+AA956+AB956+AC956+AF956+AH956+AJ956+AL956+AN956+AO956+AP956+AQ956+AR956</f>
        <v>0</v>
      </c>
      <c r="X956" s="168">
        <f>U956-T956</f>
        <v>0</v>
      </c>
      <c r="Y956" s="163">
        <v>0</v>
      </c>
      <c r="Z956" s="163">
        <v>0</v>
      </c>
      <c r="AA956" s="163">
        <v>0</v>
      </c>
      <c r="AB956" s="163">
        <v>0</v>
      </c>
      <c r="AC956" s="163">
        <v>0</v>
      </c>
      <c r="AD956" s="163">
        <v>0</v>
      </c>
      <c r="AE956" s="163">
        <v>0</v>
      </c>
      <c r="AF956" s="169">
        <v>0</v>
      </c>
      <c r="AG956" s="163">
        <v>0</v>
      </c>
      <c r="AH956" s="169">
        <v>0</v>
      </c>
      <c r="AI956" s="163">
        <v>0</v>
      </c>
      <c r="AJ956" s="163">
        <v>0</v>
      </c>
      <c r="AK956" s="163">
        <v>0</v>
      </c>
      <c r="AL956" s="169">
        <v>0</v>
      </c>
      <c r="AM956" s="163">
        <v>0</v>
      </c>
      <c r="AN956" s="163">
        <v>0</v>
      </c>
      <c r="AO956" s="169">
        <v>0</v>
      </c>
      <c r="AP956" s="163">
        <v>0</v>
      </c>
      <c r="AQ956" s="162">
        <v>0</v>
      </c>
      <c r="AR956" s="162">
        <v>0</v>
      </c>
    </row>
    <row r="957" spans="1:77" s="162" customFormat="1" ht="36" customHeight="1" x14ac:dyDescent="0.25">
      <c r="B957" s="155" t="s">
        <v>812</v>
      </c>
      <c r="C957" s="170"/>
      <c r="D957" s="157" t="s">
        <v>855</v>
      </c>
      <c r="E957" s="157" t="s">
        <v>855</v>
      </c>
      <c r="F957" s="157" t="s">
        <v>855</v>
      </c>
      <c r="G957" s="157" t="s">
        <v>855</v>
      </c>
      <c r="H957" s="157" t="s">
        <v>855</v>
      </c>
      <c r="I957" s="158">
        <v>4675.3</v>
      </c>
      <c r="J957" s="158">
        <v>3635.9999999999995</v>
      </c>
      <c r="K957" s="158">
        <v>3472.5999999999995</v>
      </c>
      <c r="L957" s="159">
        <v>143</v>
      </c>
      <c r="M957" s="157" t="s">
        <v>855</v>
      </c>
      <c r="N957" s="157" t="s">
        <v>855</v>
      </c>
      <c r="O957" s="160" t="s">
        <v>855</v>
      </c>
      <c r="P957" s="161">
        <v>4904419.7699999996</v>
      </c>
      <c r="Q957" s="161">
        <v>0</v>
      </c>
      <c r="R957" s="161">
        <v>0</v>
      </c>
      <c r="S957" s="161">
        <v>4904419.7699999996</v>
      </c>
      <c r="T957" s="161">
        <v>1049.0064316728337</v>
      </c>
      <c r="U957" s="161">
        <v>7543.8386166028104</v>
      </c>
      <c r="W957" s="175"/>
      <c r="Y957" s="163">
        <v>0</v>
      </c>
      <c r="Z957" s="163">
        <v>0</v>
      </c>
      <c r="AA957" s="163">
        <v>0</v>
      </c>
      <c r="AB957" s="163">
        <v>0</v>
      </c>
      <c r="AC957" s="163">
        <v>0</v>
      </c>
      <c r="AD957" s="163">
        <v>0</v>
      </c>
      <c r="AE957" s="163">
        <v>0</v>
      </c>
      <c r="AF957" s="163">
        <v>0</v>
      </c>
      <c r="AG957" s="163">
        <v>1178.23</v>
      </c>
      <c r="AH957" s="163">
        <v>4616400.0600000005</v>
      </c>
      <c r="AI957" s="163">
        <v>0</v>
      </c>
      <c r="AJ957" s="163">
        <v>0</v>
      </c>
      <c r="AK957" s="163">
        <v>0</v>
      </c>
      <c r="AL957" s="163">
        <v>0</v>
      </c>
      <c r="AM957" s="163">
        <v>0</v>
      </c>
      <c r="AN957" s="163">
        <v>0</v>
      </c>
      <c r="AO957" s="163">
        <v>0</v>
      </c>
      <c r="AP957" s="163">
        <v>0</v>
      </c>
      <c r="AQ957" s="162">
        <v>0</v>
      </c>
      <c r="AR957" s="162">
        <v>0</v>
      </c>
    </row>
    <row r="958" spans="1:77" s="162" customFormat="1" ht="36" customHeight="1" x14ac:dyDescent="0.25">
      <c r="A958" s="162">
        <v>1</v>
      </c>
      <c r="B958" s="165">
        <v>358</v>
      </c>
      <c r="C958" s="155" t="s">
        <v>223</v>
      </c>
      <c r="D958" s="157">
        <v>1988</v>
      </c>
      <c r="E958" s="157"/>
      <c r="F958" s="166" t="s">
        <v>261</v>
      </c>
      <c r="G958" s="157">
        <v>5</v>
      </c>
      <c r="H958" s="157" t="s">
        <v>301</v>
      </c>
      <c r="I958" s="158">
        <v>3662.2</v>
      </c>
      <c r="J958" s="158">
        <v>2766.2</v>
      </c>
      <c r="K958" s="158">
        <v>2766.2</v>
      </c>
      <c r="L958" s="167">
        <v>110</v>
      </c>
      <c r="M958" s="157" t="s">
        <v>259</v>
      </c>
      <c r="N958" s="157" t="s">
        <v>263</v>
      </c>
      <c r="O958" s="160" t="s">
        <v>670</v>
      </c>
      <c r="P958" s="161">
        <v>3453753.26</v>
      </c>
      <c r="Q958" s="161">
        <v>0</v>
      </c>
      <c r="R958" s="161">
        <v>0</v>
      </c>
      <c r="S958" s="161">
        <v>3453753.26</v>
      </c>
      <c r="T958" s="161">
        <v>943.08155207252469</v>
      </c>
      <c r="U958" s="161">
        <v>2062.3972532357602</v>
      </c>
      <c r="V958" s="168">
        <v>2062.3972532357602</v>
      </c>
      <c r="W958" s="168">
        <f t="shared" ref="W958:W960" si="198">Y958+Z958+AA958+AB958+AC958+AF958+AH958+AJ958+AL958+AN958+AO958+AP958+AQ958+AR958</f>
        <v>2062.3972532357602</v>
      </c>
      <c r="X958" s="168">
        <f t="shared" ref="X958:X960" si="199">U958-T958</f>
        <v>1119.3157011632356</v>
      </c>
      <c r="Y958" s="163">
        <v>0</v>
      </c>
      <c r="Z958" s="163">
        <v>0</v>
      </c>
      <c r="AA958" s="163">
        <v>0</v>
      </c>
      <c r="AB958" s="163">
        <v>0</v>
      </c>
      <c r="AC958" s="163">
        <v>0</v>
      </c>
      <c r="AD958" s="163">
        <v>0</v>
      </c>
      <c r="AE958" s="163">
        <v>0</v>
      </c>
      <c r="AF958" s="169">
        <v>0</v>
      </c>
      <c r="AG958" s="163">
        <v>847.02</v>
      </c>
      <c r="AH958" s="169">
        <f t="shared" ref="AH958:AH959" si="200">8917.04*AG958/I958</f>
        <v>2062.3972532357602</v>
      </c>
      <c r="AI958" s="163">
        <v>0</v>
      </c>
      <c r="AJ958" s="163">
        <v>0</v>
      </c>
      <c r="AK958" s="163">
        <v>0</v>
      </c>
      <c r="AL958" s="169">
        <v>0</v>
      </c>
      <c r="AM958" s="163">
        <v>0</v>
      </c>
      <c r="AN958" s="163">
        <v>0</v>
      </c>
      <c r="AO958" s="169">
        <v>0</v>
      </c>
      <c r="AP958" s="163">
        <v>0</v>
      </c>
      <c r="AQ958" s="162">
        <v>0</v>
      </c>
      <c r="AR958" s="162">
        <v>0</v>
      </c>
    </row>
    <row r="959" spans="1:77" s="162" customFormat="1" ht="36" customHeight="1" x14ac:dyDescent="0.25">
      <c r="A959" s="162">
        <v>1</v>
      </c>
      <c r="B959" s="165">
        <v>359</v>
      </c>
      <c r="C959" s="155" t="s">
        <v>222</v>
      </c>
      <c r="D959" s="157">
        <v>1966</v>
      </c>
      <c r="E959" s="157"/>
      <c r="F959" s="166" t="s">
        <v>261</v>
      </c>
      <c r="G959" s="157">
        <v>2</v>
      </c>
      <c r="H959" s="157" t="s">
        <v>297</v>
      </c>
      <c r="I959" s="158">
        <v>391.5</v>
      </c>
      <c r="J959" s="158">
        <v>367.2</v>
      </c>
      <c r="K959" s="158">
        <v>367.2</v>
      </c>
      <c r="L959" s="167">
        <v>8</v>
      </c>
      <c r="M959" s="157" t="s">
        <v>259</v>
      </c>
      <c r="N959" s="157" t="s">
        <v>263</v>
      </c>
      <c r="O959" s="160" t="s">
        <v>670</v>
      </c>
      <c r="P959" s="161">
        <v>1378909.68</v>
      </c>
      <c r="Q959" s="161">
        <v>0</v>
      </c>
      <c r="R959" s="161">
        <v>0</v>
      </c>
      <c r="S959" s="161">
        <v>1378909.68</v>
      </c>
      <c r="T959" s="161">
        <v>3522.1192337164748</v>
      </c>
      <c r="U959" s="161">
        <v>7543.8386166028104</v>
      </c>
      <c r="V959" s="168">
        <v>7543.8386166028104</v>
      </c>
      <c r="W959" s="168">
        <f t="shared" si="198"/>
        <v>7543.8386166028104</v>
      </c>
      <c r="X959" s="168">
        <f t="shared" si="199"/>
        <v>4021.7193828863356</v>
      </c>
      <c r="Y959" s="163">
        <v>0</v>
      </c>
      <c r="Z959" s="163">
        <v>0</v>
      </c>
      <c r="AA959" s="163">
        <v>0</v>
      </c>
      <c r="AB959" s="163">
        <v>0</v>
      </c>
      <c r="AC959" s="163">
        <v>0</v>
      </c>
      <c r="AD959" s="163">
        <v>0</v>
      </c>
      <c r="AE959" s="163">
        <v>0</v>
      </c>
      <c r="AF959" s="169">
        <v>0</v>
      </c>
      <c r="AG959" s="163">
        <v>331.21</v>
      </c>
      <c r="AH959" s="169">
        <f t="shared" si="200"/>
        <v>7543.8386166028104</v>
      </c>
      <c r="AI959" s="163">
        <v>0</v>
      </c>
      <c r="AJ959" s="163">
        <v>0</v>
      </c>
      <c r="AK959" s="163">
        <v>0</v>
      </c>
      <c r="AL959" s="169">
        <v>0</v>
      </c>
      <c r="AM959" s="163">
        <v>0</v>
      </c>
      <c r="AN959" s="163">
        <v>0</v>
      </c>
      <c r="AO959" s="169">
        <v>0</v>
      </c>
      <c r="AP959" s="163">
        <v>0</v>
      </c>
      <c r="AQ959" s="162">
        <v>0</v>
      </c>
      <c r="AR959" s="162">
        <v>0</v>
      </c>
    </row>
    <row r="960" spans="1:77" s="162" customFormat="1" ht="36" customHeight="1" x14ac:dyDescent="0.25">
      <c r="A960" s="162">
        <v>1</v>
      </c>
      <c r="B960" s="165">
        <v>360</v>
      </c>
      <c r="C960" s="155" t="s">
        <v>1845</v>
      </c>
      <c r="D960" s="157">
        <v>1987</v>
      </c>
      <c r="E960" s="157"/>
      <c r="F960" s="166" t="s">
        <v>261</v>
      </c>
      <c r="G960" s="157">
        <v>2</v>
      </c>
      <c r="H960" s="157" t="s">
        <v>296</v>
      </c>
      <c r="I960" s="158">
        <v>621.6</v>
      </c>
      <c r="J960" s="158">
        <v>502.6</v>
      </c>
      <c r="K960" s="158">
        <v>339.2</v>
      </c>
      <c r="L960" s="167">
        <v>25</v>
      </c>
      <c r="M960" s="157" t="s">
        <v>259</v>
      </c>
      <c r="N960" s="157" t="s">
        <v>260</v>
      </c>
      <c r="O960" s="160" t="s">
        <v>262</v>
      </c>
      <c r="P960" s="161">
        <v>71756.83</v>
      </c>
      <c r="Q960" s="161">
        <v>0</v>
      </c>
      <c r="R960" s="161">
        <v>0</v>
      </c>
      <c r="S960" s="161">
        <v>71756.83</v>
      </c>
      <c r="T960" s="161">
        <v>115.4389157014157</v>
      </c>
      <c r="U960" s="176">
        <v>115.4389157014157</v>
      </c>
      <c r="V960" s="168">
        <v>115.4389157014157</v>
      </c>
      <c r="W960" s="168">
        <f t="shared" si="198"/>
        <v>0</v>
      </c>
      <c r="X960" s="168">
        <f t="shared" si="199"/>
        <v>0</v>
      </c>
      <c r="Y960" s="163">
        <v>0</v>
      </c>
      <c r="Z960" s="163">
        <v>0</v>
      </c>
      <c r="AA960" s="163">
        <v>0</v>
      </c>
      <c r="AB960" s="163">
        <v>0</v>
      </c>
      <c r="AC960" s="163">
        <v>0</v>
      </c>
      <c r="AD960" s="163">
        <v>0</v>
      </c>
      <c r="AE960" s="163">
        <v>0</v>
      </c>
      <c r="AF960" s="169">
        <v>0</v>
      </c>
      <c r="AG960" s="163">
        <v>0</v>
      </c>
      <c r="AH960" s="163">
        <v>0</v>
      </c>
      <c r="AI960" s="163">
        <v>0</v>
      </c>
      <c r="AJ960" s="163">
        <v>0</v>
      </c>
      <c r="AK960" s="163">
        <v>0</v>
      </c>
      <c r="AL960" s="169">
        <v>0</v>
      </c>
      <c r="AM960" s="163">
        <v>0</v>
      </c>
      <c r="AN960" s="163">
        <v>0</v>
      </c>
      <c r="AO960" s="169">
        <v>0</v>
      </c>
      <c r="AP960" s="163">
        <v>0</v>
      </c>
      <c r="AQ960" s="162">
        <v>0</v>
      </c>
      <c r="AR960" s="162">
        <v>0</v>
      </c>
    </row>
    <row r="961" spans="1:77" s="162" customFormat="1" ht="36" customHeight="1" x14ac:dyDescent="0.25">
      <c r="B961" s="155" t="s">
        <v>1243</v>
      </c>
      <c r="C961" s="170"/>
      <c r="D961" s="157" t="s">
        <v>855</v>
      </c>
      <c r="E961" s="157" t="s">
        <v>855</v>
      </c>
      <c r="F961" s="157" t="s">
        <v>855</v>
      </c>
      <c r="G961" s="157" t="s">
        <v>855</v>
      </c>
      <c r="H961" s="157" t="s">
        <v>855</v>
      </c>
      <c r="I961" s="158">
        <v>953.9</v>
      </c>
      <c r="J961" s="158">
        <v>865.7</v>
      </c>
      <c r="K961" s="158">
        <v>857.7</v>
      </c>
      <c r="L961" s="159">
        <v>28</v>
      </c>
      <c r="M961" s="157" t="s">
        <v>855</v>
      </c>
      <c r="N961" s="157" t="s">
        <v>855</v>
      </c>
      <c r="O961" s="160" t="s">
        <v>855</v>
      </c>
      <c r="P961" s="161">
        <v>3567998.53</v>
      </c>
      <c r="Q961" s="161">
        <v>0</v>
      </c>
      <c r="R961" s="161">
        <v>0</v>
      </c>
      <c r="S961" s="161">
        <v>3567998.53</v>
      </c>
      <c r="T961" s="161">
        <v>3740.4324667155884</v>
      </c>
      <c r="U961" s="161">
        <v>7197.9461159450684</v>
      </c>
      <c r="W961" s="175"/>
      <c r="Y961" s="163">
        <v>0</v>
      </c>
      <c r="Z961" s="163">
        <v>0</v>
      </c>
      <c r="AA961" s="163">
        <v>0</v>
      </c>
      <c r="AB961" s="163">
        <v>0</v>
      </c>
      <c r="AC961" s="163">
        <v>0</v>
      </c>
      <c r="AD961" s="163">
        <v>0</v>
      </c>
      <c r="AE961" s="163">
        <v>0</v>
      </c>
      <c r="AF961" s="163">
        <v>0</v>
      </c>
      <c r="AG961" s="163">
        <v>770</v>
      </c>
      <c r="AH961" s="163">
        <v>3532234.65</v>
      </c>
      <c r="AI961" s="163">
        <v>0</v>
      </c>
      <c r="AJ961" s="163">
        <v>0</v>
      </c>
      <c r="AK961" s="163">
        <v>0</v>
      </c>
      <c r="AL961" s="163">
        <v>0</v>
      </c>
      <c r="AM961" s="163">
        <v>0</v>
      </c>
      <c r="AN961" s="163">
        <v>0</v>
      </c>
      <c r="AO961" s="163">
        <v>0</v>
      </c>
      <c r="AP961" s="163">
        <v>0</v>
      </c>
      <c r="AQ961" s="162">
        <v>0</v>
      </c>
      <c r="AR961" s="162">
        <v>0</v>
      </c>
    </row>
    <row r="962" spans="1:77" s="162" customFormat="1" ht="36" customHeight="1" x14ac:dyDescent="0.25">
      <c r="A962" s="162">
        <v>1</v>
      </c>
      <c r="B962" s="165">
        <v>361</v>
      </c>
      <c r="C962" s="155" t="s">
        <v>1244</v>
      </c>
      <c r="D962" s="157">
        <v>1984</v>
      </c>
      <c r="E962" s="157"/>
      <c r="F962" s="166" t="s">
        <v>261</v>
      </c>
      <c r="G962" s="157">
        <v>2</v>
      </c>
      <c r="H962" s="157" t="s">
        <v>305</v>
      </c>
      <c r="I962" s="158">
        <v>953.9</v>
      </c>
      <c r="J962" s="158">
        <v>865.7</v>
      </c>
      <c r="K962" s="158">
        <v>857.7</v>
      </c>
      <c r="L962" s="167">
        <v>28</v>
      </c>
      <c r="M962" s="157" t="s">
        <v>259</v>
      </c>
      <c r="N962" s="157" t="s">
        <v>260</v>
      </c>
      <c r="O962" s="160" t="s">
        <v>262</v>
      </c>
      <c r="P962" s="161">
        <v>3567998.53</v>
      </c>
      <c r="Q962" s="161">
        <v>0</v>
      </c>
      <c r="R962" s="161">
        <v>0</v>
      </c>
      <c r="S962" s="161">
        <v>3567998.53</v>
      </c>
      <c r="T962" s="161">
        <v>3740.4324667155884</v>
      </c>
      <c r="U962" s="161">
        <v>7197.9461159450684</v>
      </c>
      <c r="V962" s="168">
        <v>7197.9461159450684</v>
      </c>
      <c r="W962" s="168">
        <f>Y962+Z962+AA962+AB962+AC962+AF962+AH962+AJ962+AL962+AN962+AO962+AP962+AQ962+AR962</f>
        <v>7197.9461159450684</v>
      </c>
      <c r="X962" s="168">
        <f>U962-T962</f>
        <v>3457.5136492294801</v>
      </c>
      <c r="Y962" s="163">
        <v>0</v>
      </c>
      <c r="Z962" s="163">
        <v>0</v>
      </c>
      <c r="AA962" s="163">
        <v>0</v>
      </c>
      <c r="AB962" s="163">
        <v>0</v>
      </c>
      <c r="AC962" s="163">
        <v>0</v>
      </c>
      <c r="AD962" s="163">
        <v>0</v>
      </c>
      <c r="AE962" s="163">
        <v>0</v>
      </c>
      <c r="AF962" s="169">
        <v>0</v>
      </c>
      <c r="AG962" s="163">
        <v>770</v>
      </c>
      <c r="AH962" s="169">
        <f>8917.04*AG962/I962</f>
        <v>7197.9461159450684</v>
      </c>
      <c r="AI962" s="163">
        <v>0</v>
      </c>
      <c r="AJ962" s="163">
        <v>0</v>
      </c>
      <c r="AK962" s="163">
        <v>0</v>
      </c>
      <c r="AL962" s="169">
        <v>0</v>
      </c>
      <c r="AM962" s="163">
        <v>0</v>
      </c>
      <c r="AN962" s="163">
        <v>0</v>
      </c>
      <c r="AO962" s="169">
        <v>0</v>
      </c>
      <c r="AP962" s="163">
        <v>0</v>
      </c>
      <c r="AQ962" s="162">
        <v>0</v>
      </c>
      <c r="AR962" s="162">
        <v>0</v>
      </c>
    </row>
    <row r="963" spans="1:77" s="162" customFormat="1" ht="36" customHeight="1" x14ac:dyDescent="0.25">
      <c r="B963" s="155" t="s">
        <v>814</v>
      </c>
      <c r="C963" s="170"/>
      <c r="D963" s="157" t="s">
        <v>855</v>
      </c>
      <c r="E963" s="157" t="s">
        <v>855</v>
      </c>
      <c r="F963" s="157" t="s">
        <v>855</v>
      </c>
      <c r="G963" s="157" t="s">
        <v>855</v>
      </c>
      <c r="H963" s="157" t="s">
        <v>855</v>
      </c>
      <c r="I963" s="158">
        <v>1446.38</v>
      </c>
      <c r="J963" s="158">
        <v>996.18</v>
      </c>
      <c r="K963" s="158">
        <v>229.3</v>
      </c>
      <c r="L963" s="159">
        <v>78</v>
      </c>
      <c r="M963" s="157" t="s">
        <v>855</v>
      </c>
      <c r="N963" s="157" t="s">
        <v>855</v>
      </c>
      <c r="O963" s="160" t="s">
        <v>855</v>
      </c>
      <c r="P963" s="161">
        <v>3892974.33</v>
      </c>
      <c r="Q963" s="161">
        <v>0</v>
      </c>
      <c r="R963" s="161">
        <v>0</v>
      </c>
      <c r="S963" s="161">
        <v>3892974.33</v>
      </c>
      <c r="T963" s="161">
        <v>2691.5294251856358</v>
      </c>
      <c r="U963" s="161">
        <v>6361.3701472642042</v>
      </c>
      <c r="W963" s="175"/>
      <c r="Y963" s="163">
        <v>0</v>
      </c>
      <c r="Z963" s="163">
        <v>0</v>
      </c>
      <c r="AA963" s="163">
        <v>0</v>
      </c>
      <c r="AB963" s="163">
        <v>0</v>
      </c>
      <c r="AC963" s="163">
        <v>0</v>
      </c>
      <c r="AD963" s="163">
        <v>0</v>
      </c>
      <c r="AE963" s="163">
        <v>0</v>
      </c>
      <c r="AF963" s="163">
        <v>0</v>
      </c>
      <c r="AG963" s="163">
        <v>1031.8399999999999</v>
      </c>
      <c r="AH963" s="163">
        <v>3839130.52</v>
      </c>
      <c r="AI963" s="163">
        <v>0</v>
      </c>
      <c r="AJ963" s="163">
        <v>0</v>
      </c>
      <c r="AK963" s="163">
        <v>0</v>
      </c>
      <c r="AL963" s="163">
        <v>0</v>
      </c>
      <c r="AM963" s="163">
        <v>0</v>
      </c>
      <c r="AN963" s="163">
        <v>0</v>
      </c>
      <c r="AO963" s="163">
        <v>0</v>
      </c>
      <c r="AP963" s="163">
        <v>0</v>
      </c>
      <c r="AQ963" s="162">
        <v>0</v>
      </c>
      <c r="AR963" s="162">
        <v>0</v>
      </c>
    </row>
    <row r="964" spans="1:77" s="162" customFormat="1" ht="36" customHeight="1" x14ac:dyDescent="0.25">
      <c r="A964" s="162">
        <v>1</v>
      </c>
      <c r="B964" s="165">
        <v>362</v>
      </c>
      <c r="C964" s="155" t="s">
        <v>137</v>
      </c>
      <c r="D964" s="157">
        <v>1969</v>
      </c>
      <c r="E964" s="157"/>
      <c r="F964" s="166" t="s">
        <v>261</v>
      </c>
      <c r="G964" s="157">
        <v>2</v>
      </c>
      <c r="H964" s="157" t="s">
        <v>297</v>
      </c>
      <c r="I964" s="158">
        <v>1446.38</v>
      </c>
      <c r="J964" s="158">
        <v>996.18</v>
      </c>
      <c r="K964" s="158">
        <v>229.3</v>
      </c>
      <c r="L964" s="167">
        <v>78</v>
      </c>
      <c r="M964" s="157" t="s">
        <v>259</v>
      </c>
      <c r="N964" s="157" t="s">
        <v>263</v>
      </c>
      <c r="O964" s="160" t="s">
        <v>957</v>
      </c>
      <c r="P964" s="161">
        <v>3892974.33</v>
      </c>
      <c r="Q964" s="161">
        <v>0</v>
      </c>
      <c r="R964" s="161">
        <v>0</v>
      </c>
      <c r="S964" s="161">
        <v>3892974.33</v>
      </c>
      <c r="T964" s="161">
        <v>2691.5294251856358</v>
      </c>
      <c r="U964" s="161">
        <v>6361.3701472642042</v>
      </c>
      <c r="V964" s="168">
        <v>6361.3701472642042</v>
      </c>
      <c r="W964" s="168">
        <f>Y964+Z964+AA964+AB964+AC964+AF964+AH964+AJ964+AL964+AN964+AO964+AP964+AQ964+AR964</f>
        <v>6361.3701472642042</v>
      </c>
      <c r="X964" s="168">
        <f>U964-T964</f>
        <v>3669.8407220785684</v>
      </c>
      <c r="Y964" s="163">
        <v>0</v>
      </c>
      <c r="Z964" s="163">
        <v>0</v>
      </c>
      <c r="AA964" s="163">
        <v>0</v>
      </c>
      <c r="AB964" s="163">
        <v>0</v>
      </c>
      <c r="AC964" s="163">
        <v>0</v>
      </c>
      <c r="AD964" s="163">
        <v>0</v>
      </c>
      <c r="AE964" s="163">
        <v>0</v>
      </c>
      <c r="AF964" s="169">
        <v>0</v>
      </c>
      <c r="AG964" s="163">
        <v>1031.8399999999999</v>
      </c>
      <c r="AH964" s="169">
        <f>8917.04*AG964/I964</f>
        <v>6361.3701472642042</v>
      </c>
      <c r="AI964" s="163">
        <v>0</v>
      </c>
      <c r="AJ964" s="163">
        <v>0</v>
      </c>
      <c r="AK964" s="163">
        <v>0</v>
      </c>
      <c r="AL964" s="169">
        <v>0</v>
      </c>
      <c r="AM964" s="163">
        <v>0</v>
      </c>
      <c r="AN964" s="163">
        <v>0</v>
      </c>
      <c r="AO964" s="169">
        <v>0</v>
      </c>
      <c r="AP964" s="163">
        <v>0</v>
      </c>
      <c r="AQ964" s="162">
        <v>0</v>
      </c>
      <c r="AR964" s="162">
        <v>0</v>
      </c>
    </row>
    <row r="965" spans="1:77" s="162" customFormat="1" ht="36" customHeight="1" x14ac:dyDescent="0.25">
      <c r="B965" s="155" t="s">
        <v>847</v>
      </c>
      <c r="C965" s="170"/>
      <c r="D965" s="157" t="s">
        <v>855</v>
      </c>
      <c r="E965" s="157" t="s">
        <v>855</v>
      </c>
      <c r="F965" s="157" t="s">
        <v>855</v>
      </c>
      <c r="G965" s="157" t="s">
        <v>855</v>
      </c>
      <c r="H965" s="157" t="s">
        <v>855</v>
      </c>
      <c r="I965" s="158">
        <v>3554.5</v>
      </c>
      <c r="J965" s="158">
        <v>3554.5</v>
      </c>
      <c r="K965" s="158">
        <v>3220.4</v>
      </c>
      <c r="L965" s="159">
        <v>158</v>
      </c>
      <c r="M965" s="157" t="s">
        <v>855</v>
      </c>
      <c r="N965" s="157" t="s">
        <v>855</v>
      </c>
      <c r="O965" s="160" t="s">
        <v>855</v>
      </c>
      <c r="P965" s="161">
        <v>7815780.1500000004</v>
      </c>
      <c r="Q965" s="161">
        <v>0</v>
      </c>
      <c r="R965" s="161">
        <v>0</v>
      </c>
      <c r="S965" s="161">
        <v>7815780.1500000004</v>
      </c>
      <c r="T965" s="161">
        <v>2198.8409480939654</v>
      </c>
      <c r="U965" s="161">
        <v>3446.9019440146294</v>
      </c>
      <c r="W965" s="175"/>
      <c r="Y965" s="163">
        <v>0</v>
      </c>
      <c r="Z965" s="163">
        <v>0</v>
      </c>
      <c r="AA965" s="163">
        <v>0</v>
      </c>
      <c r="AB965" s="163">
        <v>0</v>
      </c>
      <c r="AC965" s="163">
        <v>0</v>
      </c>
      <c r="AD965" s="163">
        <v>0</v>
      </c>
      <c r="AE965" s="163">
        <v>0</v>
      </c>
      <c r="AF965" s="163">
        <v>0</v>
      </c>
      <c r="AG965" s="163">
        <v>1374</v>
      </c>
      <c r="AH965" s="163">
        <v>7706668</v>
      </c>
      <c r="AI965" s="163">
        <v>0</v>
      </c>
      <c r="AJ965" s="163">
        <v>0</v>
      </c>
      <c r="AK965" s="163">
        <v>0</v>
      </c>
      <c r="AL965" s="163">
        <v>0</v>
      </c>
      <c r="AM965" s="163">
        <v>0</v>
      </c>
      <c r="AN965" s="163">
        <v>0</v>
      </c>
      <c r="AO965" s="163">
        <v>0</v>
      </c>
      <c r="AP965" s="163">
        <v>0</v>
      </c>
      <c r="AQ965" s="162">
        <v>0</v>
      </c>
      <c r="AR965" s="162">
        <v>0</v>
      </c>
    </row>
    <row r="966" spans="1:77" s="95" customFormat="1" ht="36" customHeight="1" x14ac:dyDescent="0.25">
      <c r="A966" s="162">
        <v>1</v>
      </c>
      <c r="B966" s="165">
        <v>363</v>
      </c>
      <c r="C966" s="186" t="s">
        <v>157</v>
      </c>
      <c r="D966" s="157">
        <v>1987</v>
      </c>
      <c r="E966" s="157"/>
      <c r="F966" s="187" t="s">
        <v>280</v>
      </c>
      <c r="G966" s="157">
        <v>3</v>
      </c>
      <c r="H966" s="157" t="s">
        <v>2190</v>
      </c>
      <c r="I966" s="158">
        <v>3554.5</v>
      </c>
      <c r="J966" s="158">
        <v>3554.5</v>
      </c>
      <c r="K966" s="158">
        <v>3220.4</v>
      </c>
      <c r="L966" s="188">
        <v>158</v>
      </c>
      <c r="M966" s="157" t="s">
        <v>259</v>
      </c>
      <c r="N966" s="157" t="s">
        <v>263</v>
      </c>
      <c r="O966" s="157" t="s">
        <v>957</v>
      </c>
      <c r="P966" s="158">
        <v>7815780.1500000004</v>
      </c>
      <c r="Q966" s="158">
        <v>0</v>
      </c>
      <c r="R966" s="158">
        <v>0</v>
      </c>
      <c r="S966" s="158">
        <v>7815780.1500000004</v>
      </c>
      <c r="T966" s="161">
        <v>2198.8409480939654</v>
      </c>
      <c r="U966" s="161">
        <v>3446.9019440146294</v>
      </c>
      <c r="V966" s="168">
        <f>W966</f>
        <v>3446.9019440146294</v>
      </c>
      <c r="W966" s="168">
        <f>Y966+Z966+AA966+AB966+AC966+AF966+AH966+AJ966+AL966+AN966+AO966+AP966+AQ966+AR966</f>
        <v>3446.9019440146294</v>
      </c>
      <c r="X966" s="168">
        <f>U966-T966</f>
        <v>1248.060995920664</v>
      </c>
      <c r="Y966" s="163">
        <v>0</v>
      </c>
      <c r="Z966" s="163">
        <v>0</v>
      </c>
      <c r="AA966" s="189">
        <v>0</v>
      </c>
      <c r="AB966" s="189">
        <v>0</v>
      </c>
      <c r="AC966" s="189">
        <v>0</v>
      </c>
      <c r="AD966" s="189">
        <v>0</v>
      </c>
      <c r="AE966" s="189">
        <v>0</v>
      </c>
      <c r="AF966" s="169">
        <v>0</v>
      </c>
      <c r="AG966" s="189">
        <v>1374</v>
      </c>
      <c r="AH966" s="169">
        <f>8917.04*AG966/I966</f>
        <v>3446.9019440146294</v>
      </c>
      <c r="AI966" s="189">
        <v>0</v>
      </c>
      <c r="AJ966" s="189">
        <v>0</v>
      </c>
      <c r="AK966" s="189">
        <v>0</v>
      </c>
      <c r="AL966" s="190">
        <v>0</v>
      </c>
      <c r="AM966" s="189">
        <v>0</v>
      </c>
      <c r="AN966" s="189">
        <v>0</v>
      </c>
      <c r="AO966" s="190">
        <v>0</v>
      </c>
      <c r="AP966" s="189">
        <v>0</v>
      </c>
      <c r="AQ966" s="95">
        <v>0</v>
      </c>
      <c r="AR966" s="95">
        <v>0</v>
      </c>
      <c r="BC966" s="191"/>
      <c r="BD966" s="191"/>
      <c r="BE966" s="191"/>
      <c r="BY966" s="192"/>
    </row>
    <row r="967" spans="1:77" s="162" customFormat="1" ht="36" customHeight="1" x14ac:dyDescent="0.25">
      <c r="B967" s="155" t="s">
        <v>842</v>
      </c>
      <c r="C967" s="155"/>
      <c r="D967" s="157" t="s">
        <v>855</v>
      </c>
      <c r="E967" s="157" t="s">
        <v>855</v>
      </c>
      <c r="F967" s="157" t="s">
        <v>855</v>
      </c>
      <c r="G967" s="157" t="s">
        <v>855</v>
      </c>
      <c r="H967" s="157" t="s">
        <v>855</v>
      </c>
      <c r="I967" s="158">
        <v>938.37</v>
      </c>
      <c r="J967" s="158">
        <v>938.37</v>
      </c>
      <c r="K967" s="158">
        <v>458.1</v>
      </c>
      <c r="L967" s="159">
        <v>47</v>
      </c>
      <c r="M967" s="157" t="s">
        <v>855</v>
      </c>
      <c r="N967" s="157" t="s">
        <v>855</v>
      </c>
      <c r="O967" s="160" t="s">
        <v>855</v>
      </c>
      <c r="P967" s="161">
        <v>4539478.7399999993</v>
      </c>
      <c r="Q967" s="161">
        <v>0</v>
      </c>
      <c r="R967" s="161">
        <v>0</v>
      </c>
      <c r="S967" s="161">
        <v>4539478.7399999993</v>
      </c>
      <c r="T967" s="161">
        <v>4837.6213433933299</v>
      </c>
      <c r="U967" s="161">
        <v>8011.6236171233113</v>
      </c>
      <c r="W967" s="175"/>
      <c r="Y967" s="163">
        <v>0</v>
      </c>
      <c r="Z967" s="163">
        <v>0</v>
      </c>
      <c r="AA967" s="163">
        <v>0</v>
      </c>
      <c r="AB967" s="163">
        <v>0</v>
      </c>
      <c r="AC967" s="163">
        <v>0</v>
      </c>
      <c r="AD967" s="163">
        <v>0</v>
      </c>
      <c r="AE967" s="163">
        <v>0</v>
      </c>
      <c r="AF967" s="163">
        <v>0</v>
      </c>
      <c r="AG967" s="163">
        <v>843.09</v>
      </c>
      <c r="AH967" s="163">
        <v>3763199</v>
      </c>
      <c r="AI967" s="163">
        <v>0</v>
      </c>
      <c r="AJ967" s="163">
        <v>0</v>
      </c>
      <c r="AK967" s="163">
        <v>0</v>
      </c>
      <c r="AL967" s="163">
        <v>0</v>
      </c>
      <c r="AM967" s="163">
        <v>0</v>
      </c>
      <c r="AN967" s="163">
        <v>0</v>
      </c>
      <c r="AO967" s="163">
        <v>0</v>
      </c>
      <c r="AP967" s="163">
        <v>0</v>
      </c>
      <c r="AQ967" s="162">
        <v>0</v>
      </c>
      <c r="AR967" s="162">
        <v>0</v>
      </c>
    </row>
    <row r="968" spans="1:77" s="162" customFormat="1" ht="36" customHeight="1" x14ac:dyDescent="0.25">
      <c r="A968" s="162">
        <v>1</v>
      </c>
      <c r="B968" s="165">
        <v>364</v>
      </c>
      <c r="C968" s="155" t="s">
        <v>148</v>
      </c>
      <c r="D968" s="157">
        <v>1979</v>
      </c>
      <c r="E968" s="157"/>
      <c r="F968" s="166" t="s">
        <v>261</v>
      </c>
      <c r="G968" s="157">
        <v>2</v>
      </c>
      <c r="H968" s="157" t="s">
        <v>305</v>
      </c>
      <c r="I968" s="158">
        <v>938.37</v>
      </c>
      <c r="J968" s="158">
        <v>938.37</v>
      </c>
      <c r="K968" s="158">
        <v>458.1</v>
      </c>
      <c r="L968" s="167">
        <v>47</v>
      </c>
      <c r="M968" s="157" t="s">
        <v>259</v>
      </c>
      <c r="N968" s="157" t="s">
        <v>263</v>
      </c>
      <c r="O968" s="160" t="s">
        <v>281</v>
      </c>
      <c r="P968" s="161">
        <v>4539478.7399999993</v>
      </c>
      <c r="Q968" s="161">
        <v>0</v>
      </c>
      <c r="R968" s="161">
        <v>0</v>
      </c>
      <c r="S968" s="161">
        <v>4539478.7399999993</v>
      </c>
      <c r="T968" s="161">
        <v>4837.6213433933299</v>
      </c>
      <c r="U968" s="161">
        <v>8011.6236171233113</v>
      </c>
      <c r="V968" s="168">
        <f>W968</f>
        <v>8011.6236171233113</v>
      </c>
      <c r="W968" s="168">
        <f>Y968+Z968+AA968+AB968+AC968+AF968+AH968+AJ968+AL968+AN968+AO968+AP968+AQ968+AR968</f>
        <v>8011.6236171233113</v>
      </c>
      <c r="X968" s="168">
        <f>U968-T968</f>
        <v>3174.0022737299814</v>
      </c>
      <c r="Y968" s="163">
        <v>0</v>
      </c>
      <c r="Z968" s="163">
        <v>0</v>
      </c>
      <c r="AA968" s="163">
        <v>0</v>
      </c>
      <c r="AB968" s="163">
        <v>0</v>
      </c>
      <c r="AC968" s="163">
        <v>0</v>
      </c>
      <c r="AD968" s="163">
        <v>0</v>
      </c>
      <c r="AE968" s="163">
        <v>0</v>
      </c>
      <c r="AF968" s="169">
        <v>0</v>
      </c>
      <c r="AG968" s="163">
        <v>843.09</v>
      </c>
      <c r="AH968" s="169">
        <f>8917.04*AG968/I968</f>
        <v>8011.6236171233113</v>
      </c>
      <c r="AI968" s="163">
        <v>0</v>
      </c>
      <c r="AJ968" s="163">
        <v>0</v>
      </c>
      <c r="AK968" s="163">
        <v>0</v>
      </c>
      <c r="AL968" s="169">
        <v>0</v>
      </c>
      <c r="AM968" s="163">
        <v>0</v>
      </c>
      <c r="AN968" s="163">
        <v>0</v>
      </c>
      <c r="AO968" s="169">
        <v>0</v>
      </c>
      <c r="AP968" s="163">
        <v>0</v>
      </c>
      <c r="AQ968" s="162">
        <v>0</v>
      </c>
      <c r="AR968" s="162">
        <v>0</v>
      </c>
    </row>
    <row r="969" spans="1:77" s="162" customFormat="1" ht="36" customHeight="1" x14ac:dyDescent="0.25">
      <c r="B969" s="155" t="s">
        <v>843</v>
      </c>
      <c r="C969" s="155"/>
      <c r="D969" s="157" t="s">
        <v>855</v>
      </c>
      <c r="E969" s="157" t="s">
        <v>855</v>
      </c>
      <c r="F969" s="157" t="s">
        <v>855</v>
      </c>
      <c r="G969" s="157" t="s">
        <v>855</v>
      </c>
      <c r="H969" s="157" t="s">
        <v>855</v>
      </c>
      <c r="I969" s="158">
        <v>2587.6400000000003</v>
      </c>
      <c r="J969" s="158">
        <v>1639.5</v>
      </c>
      <c r="K969" s="158">
        <v>1037.6999999999998</v>
      </c>
      <c r="L969" s="159">
        <v>123</v>
      </c>
      <c r="M969" s="157" t="s">
        <v>855</v>
      </c>
      <c r="N969" s="157" t="s">
        <v>855</v>
      </c>
      <c r="O969" s="160" t="s">
        <v>855</v>
      </c>
      <c r="P969" s="161">
        <v>147928.20000000001</v>
      </c>
      <c r="Q969" s="161">
        <v>0</v>
      </c>
      <c r="R969" s="161">
        <v>0</v>
      </c>
      <c r="S969" s="161">
        <v>147928.20000000001</v>
      </c>
      <c r="T969" s="161">
        <v>57.167225734646237</v>
      </c>
      <c r="U969" s="161">
        <v>61.551215832882413</v>
      </c>
      <c r="W969" s="175"/>
      <c r="Y969" s="163">
        <v>0</v>
      </c>
      <c r="Z969" s="163">
        <v>0</v>
      </c>
      <c r="AA969" s="163">
        <v>0</v>
      </c>
      <c r="AB969" s="163">
        <v>0</v>
      </c>
      <c r="AC969" s="163">
        <v>0</v>
      </c>
      <c r="AD969" s="163">
        <v>0</v>
      </c>
      <c r="AE969" s="163">
        <v>0</v>
      </c>
      <c r="AF969" s="163">
        <v>0</v>
      </c>
      <c r="AG969" s="163">
        <v>0</v>
      </c>
      <c r="AH969" s="163">
        <v>0</v>
      </c>
      <c r="AI969" s="163">
        <v>0</v>
      </c>
      <c r="AJ969" s="163">
        <v>0</v>
      </c>
      <c r="AK969" s="163">
        <v>0</v>
      </c>
      <c r="AL969" s="163">
        <v>0</v>
      </c>
      <c r="AM969" s="163">
        <v>0</v>
      </c>
      <c r="AN969" s="163">
        <v>0</v>
      </c>
      <c r="AO969" s="163">
        <v>0</v>
      </c>
      <c r="AP969" s="163">
        <v>0</v>
      </c>
      <c r="AQ969" s="162">
        <v>0</v>
      </c>
      <c r="AR969" s="162">
        <v>0</v>
      </c>
    </row>
    <row r="970" spans="1:77" s="95" customFormat="1" ht="36" customHeight="1" x14ac:dyDescent="0.25">
      <c r="A970" s="162">
        <v>1</v>
      </c>
      <c r="B970" s="165">
        <v>365</v>
      </c>
      <c r="C970" s="186" t="s">
        <v>161</v>
      </c>
      <c r="D970" s="157">
        <v>1978</v>
      </c>
      <c r="E970" s="157"/>
      <c r="F970" s="187" t="s">
        <v>261</v>
      </c>
      <c r="G970" s="157">
        <v>2</v>
      </c>
      <c r="H970" s="157" t="s">
        <v>296</v>
      </c>
      <c r="I970" s="158">
        <v>1219.74</v>
      </c>
      <c r="J970" s="158">
        <v>712.8</v>
      </c>
      <c r="K970" s="158">
        <v>712.8</v>
      </c>
      <c r="L970" s="188">
        <v>45</v>
      </c>
      <c r="M970" s="157" t="s">
        <v>259</v>
      </c>
      <c r="N970" s="157" t="s">
        <v>263</v>
      </c>
      <c r="O970" s="157" t="s">
        <v>957</v>
      </c>
      <c r="P970" s="158">
        <v>75076.479999999996</v>
      </c>
      <c r="Q970" s="158">
        <v>0</v>
      </c>
      <c r="R970" s="158">
        <v>0</v>
      </c>
      <c r="S970" s="158">
        <v>75076.479999999996</v>
      </c>
      <c r="T970" s="161">
        <v>61.551215832882413</v>
      </c>
      <c r="U970" s="176">
        <v>61.551215832882413</v>
      </c>
      <c r="V970" s="168">
        <v>61.551215832882413</v>
      </c>
      <c r="W970" s="168">
        <f t="shared" ref="W970:W971" si="201">Y970+Z970+AA970+AB970+AC970+AF970+AH970+AJ970+AL970+AN970+AO970+AP970+AQ970+AR970</f>
        <v>0</v>
      </c>
      <c r="X970" s="168">
        <f t="shared" ref="X970:X971" si="202">U970-T970</f>
        <v>0</v>
      </c>
      <c r="Y970" s="163">
        <v>0</v>
      </c>
      <c r="Z970" s="163">
        <v>0</v>
      </c>
      <c r="AA970" s="189">
        <v>0</v>
      </c>
      <c r="AB970" s="189">
        <v>0</v>
      </c>
      <c r="AC970" s="189">
        <v>0</v>
      </c>
      <c r="AD970" s="189">
        <v>0</v>
      </c>
      <c r="AE970" s="189">
        <v>0</v>
      </c>
      <c r="AF970" s="169">
        <v>0</v>
      </c>
      <c r="AG970" s="189">
        <v>0</v>
      </c>
      <c r="AH970" s="189">
        <v>0</v>
      </c>
      <c r="AI970" s="189">
        <v>0</v>
      </c>
      <c r="AJ970" s="189">
        <v>0</v>
      </c>
      <c r="AK970" s="189">
        <v>0</v>
      </c>
      <c r="AL970" s="190">
        <v>0</v>
      </c>
      <c r="AM970" s="189">
        <v>0</v>
      </c>
      <c r="AN970" s="189">
        <v>0</v>
      </c>
      <c r="AO970" s="190">
        <v>0</v>
      </c>
      <c r="AP970" s="189">
        <v>0</v>
      </c>
      <c r="AQ970" s="95">
        <v>0</v>
      </c>
      <c r="AR970" s="95">
        <v>0</v>
      </c>
      <c r="BC970" s="191"/>
      <c r="BD970" s="191"/>
      <c r="BE970" s="191"/>
      <c r="BY970" s="192"/>
    </row>
    <row r="971" spans="1:77" s="162" customFormat="1" ht="36" customHeight="1" x14ac:dyDescent="0.25">
      <c r="A971" s="162">
        <v>1</v>
      </c>
      <c r="B971" s="165">
        <v>366</v>
      </c>
      <c r="C971" s="155" t="s">
        <v>153</v>
      </c>
      <c r="D971" s="157">
        <v>1974</v>
      </c>
      <c r="E971" s="157"/>
      <c r="F971" s="166" t="s">
        <v>261</v>
      </c>
      <c r="G971" s="157">
        <v>2</v>
      </c>
      <c r="H971" s="157" t="s">
        <v>297</v>
      </c>
      <c r="I971" s="158">
        <v>1367.9</v>
      </c>
      <c r="J971" s="158">
        <v>926.7</v>
      </c>
      <c r="K971" s="158">
        <v>324.89999999999998</v>
      </c>
      <c r="L971" s="167">
        <v>78</v>
      </c>
      <c r="M971" s="157" t="s">
        <v>259</v>
      </c>
      <c r="N971" s="157" t="s">
        <v>263</v>
      </c>
      <c r="O971" s="160" t="s">
        <v>957</v>
      </c>
      <c r="P971" s="161">
        <v>72851.72</v>
      </c>
      <c r="Q971" s="161">
        <v>0</v>
      </c>
      <c r="R971" s="161">
        <v>0</v>
      </c>
      <c r="S971" s="161">
        <v>72851.72</v>
      </c>
      <c r="T971" s="161">
        <v>53.258074420644782</v>
      </c>
      <c r="U971" s="176">
        <v>53.258074420644782</v>
      </c>
      <c r="V971" s="168">
        <v>53.258074420644782</v>
      </c>
      <c r="W971" s="168">
        <f t="shared" si="201"/>
        <v>0</v>
      </c>
      <c r="X971" s="168">
        <f t="shared" si="202"/>
        <v>0</v>
      </c>
      <c r="Y971" s="163">
        <v>0</v>
      </c>
      <c r="Z971" s="163">
        <v>0</v>
      </c>
      <c r="AA971" s="163">
        <v>0</v>
      </c>
      <c r="AB971" s="163">
        <v>0</v>
      </c>
      <c r="AC971" s="163">
        <v>0</v>
      </c>
      <c r="AD971" s="163">
        <v>0</v>
      </c>
      <c r="AE971" s="163">
        <v>0</v>
      </c>
      <c r="AF971" s="169">
        <v>0</v>
      </c>
      <c r="AG971" s="163">
        <v>0</v>
      </c>
      <c r="AH971" s="163">
        <v>0</v>
      </c>
      <c r="AI971" s="163">
        <v>0</v>
      </c>
      <c r="AJ971" s="163">
        <v>0</v>
      </c>
      <c r="AK971" s="163">
        <v>0</v>
      </c>
      <c r="AL971" s="169">
        <v>0</v>
      </c>
      <c r="AM971" s="163">
        <v>0</v>
      </c>
      <c r="AN971" s="163">
        <v>0</v>
      </c>
      <c r="AO971" s="169">
        <v>0</v>
      </c>
      <c r="AP971" s="163">
        <v>0</v>
      </c>
      <c r="AQ971" s="162">
        <v>0</v>
      </c>
      <c r="AR971" s="162">
        <v>0</v>
      </c>
    </row>
    <row r="972" spans="1:77" s="162" customFormat="1" ht="36" customHeight="1" x14ac:dyDescent="0.25">
      <c r="B972" s="155" t="s">
        <v>815</v>
      </c>
      <c r="C972" s="155"/>
      <c r="D972" s="157" t="s">
        <v>855</v>
      </c>
      <c r="E972" s="157" t="s">
        <v>855</v>
      </c>
      <c r="F972" s="157" t="s">
        <v>855</v>
      </c>
      <c r="G972" s="157" t="s">
        <v>855</v>
      </c>
      <c r="H972" s="157" t="s">
        <v>855</v>
      </c>
      <c r="I972" s="158">
        <v>676.3</v>
      </c>
      <c r="J972" s="158">
        <v>633.29999999999995</v>
      </c>
      <c r="K972" s="158">
        <v>546.79</v>
      </c>
      <c r="L972" s="159">
        <v>32</v>
      </c>
      <c r="M972" s="157" t="s">
        <v>855</v>
      </c>
      <c r="N972" s="157" t="s">
        <v>855</v>
      </c>
      <c r="O972" s="160" t="s">
        <v>855</v>
      </c>
      <c r="P972" s="161">
        <v>2352260.79</v>
      </c>
      <c r="Q972" s="161">
        <v>0</v>
      </c>
      <c r="R972" s="161">
        <v>0</v>
      </c>
      <c r="S972" s="161">
        <v>2352260.79</v>
      </c>
      <c r="T972" s="161">
        <v>3478.1321750702355</v>
      </c>
      <c r="U972" s="161">
        <v>7348.9436415791815</v>
      </c>
      <c r="W972" s="175"/>
      <c r="Y972" s="163">
        <v>0</v>
      </c>
      <c r="Z972" s="163">
        <v>0</v>
      </c>
      <c r="AA972" s="163">
        <v>0</v>
      </c>
      <c r="AB972" s="163">
        <v>0</v>
      </c>
      <c r="AC972" s="163">
        <v>0</v>
      </c>
      <c r="AD972" s="163">
        <v>0</v>
      </c>
      <c r="AE972" s="163">
        <v>0</v>
      </c>
      <c r="AF972" s="163">
        <v>0</v>
      </c>
      <c r="AG972" s="163">
        <v>557.37</v>
      </c>
      <c r="AH972" s="163">
        <v>2319726.62</v>
      </c>
      <c r="AI972" s="163">
        <v>0</v>
      </c>
      <c r="AJ972" s="163">
        <v>0</v>
      </c>
      <c r="AK972" s="163">
        <v>0</v>
      </c>
      <c r="AL972" s="163">
        <v>0</v>
      </c>
      <c r="AM972" s="163">
        <v>0</v>
      </c>
      <c r="AN972" s="163">
        <v>0</v>
      </c>
      <c r="AO972" s="163">
        <v>0</v>
      </c>
      <c r="AP972" s="163">
        <v>0</v>
      </c>
      <c r="AQ972" s="162">
        <v>0</v>
      </c>
      <c r="AR972" s="162">
        <v>0</v>
      </c>
    </row>
    <row r="973" spans="1:77" s="162" customFormat="1" ht="36" customHeight="1" x14ac:dyDescent="0.25">
      <c r="A973" s="162">
        <v>1</v>
      </c>
      <c r="B973" s="165">
        <v>367</v>
      </c>
      <c r="C973" s="155" t="s">
        <v>142</v>
      </c>
      <c r="D973" s="157">
        <v>1965</v>
      </c>
      <c r="E973" s="157"/>
      <c r="F973" s="166" t="s">
        <v>261</v>
      </c>
      <c r="G973" s="157">
        <v>2</v>
      </c>
      <c r="H973" s="157" t="s">
        <v>296</v>
      </c>
      <c r="I973" s="158">
        <v>676.3</v>
      </c>
      <c r="J973" s="158">
        <v>633.29999999999995</v>
      </c>
      <c r="K973" s="158">
        <v>546.79</v>
      </c>
      <c r="L973" s="167">
        <v>32</v>
      </c>
      <c r="M973" s="157" t="s">
        <v>259</v>
      </c>
      <c r="N973" s="157" t="s">
        <v>263</v>
      </c>
      <c r="O973" s="160" t="s">
        <v>281</v>
      </c>
      <c r="P973" s="161">
        <v>2352260.79</v>
      </c>
      <c r="Q973" s="161">
        <v>0</v>
      </c>
      <c r="R973" s="161">
        <v>0</v>
      </c>
      <c r="S973" s="161">
        <v>2352260.79</v>
      </c>
      <c r="T973" s="161">
        <v>3478.1321750702355</v>
      </c>
      <c r="U973" s="161">
        <v>7348.9436415791815</v>
      </c>
      <c r="V973" s="168">
        <v>7348.9436415791815</v>
      </c>
      <c r="W973" s="168">
        <f>Y973+Z973+AA973+AB973+AC973+AF973+AH973+AJ973+AL973+AN973+AO973+AP973+AQ973+AR973</f>
        <v>7348.9436415791815</v>
      </c>
      <c r="X973" s="168">
        <f>U973-T973</f>
        <v>3870.8114665089461</v>
      </c>
      <c r="Y973" s="163">
        <v>0</v>
      </c>
      <c r="Z973" s="163">
        <v>0</v>
      </c>
      <c r="AA973" s="163">
        <v>0</v>
      </c>
      <c r="AB973" s="163">
        <v>0</v>
      </c>
      <c r="AC973" s="163">
        <v>0</v>
      </c>
      <c r="AD973" s="163">
        <v>0</v>
      </c>
      <c r="AE973" s="163">
        <v>0</v>
      </c>
      <c r="AF973" s="169">
        <v>0</v>
      </c>
      <c r="AG973" s="163">
        <v>557.37</v>
      </c>
      <c r="AH973" s="169">
        <f>8917.04*AG973/I973</f>
        <v>7348.9436415791815</v>
      </c>
      <c r="AI973" s="163">
        <v>0</v>
      </c>
      <c r="AJ973" s="163">
        <v>0</v>
      </c>
      <c r="AK973" s="163">
        <v>0</v>
      </c>
      <c r="AL973" s="169">
        <v>0</v>
      </c>
      <c r="AM973" s="163">
        <v>0</v>
      </c>
      <c r="AN973" s="163">
        <v>0</v>
      </c>
      <c r="AO973" s="169">
        <v>0</v>
      </c>
      <c r="AP973" s="163">
        <v>0</v>
      </c>
      <c r="AQ973" s="162">
        <v>0</v>
      </c>
      <c r="AR973" s="162">
        <v>0</v>
      </c>
    </row>
    <row r="974" spans="1:77" s="162" customFormat="1" ht="36" customHeight="1" x14ac:dyDescent="0.25">
      <c r="B974" s="155" t="s">
        <v>816</v>
      </c>
      <c r="C974" s="155"/>
      <c r="D974" s="157" t="s">
        <v>855</v>
      </c>
      <c r="E974" s="157" t="s">
        <v>855</v>
      </c>
      <c r="F974" s="157" t="s">
        <v>855</v>
      </c>
      <c r="G974" s="157" t="s">
        <v>855</v>
      </c>
      <c r="H974" s="157" t="s">
        <v>855</v>
      </c>
      <c r="I974" s="158">
        <v>5970.39</v>
      </c>
      <c r="J974" s="158">
        <v>5933</v>
      </c>
      <c r="K974" s="158">
        <v>4027.59</v>
      </c>
      <c r="L974" s="159">
        <v>236</v>
      </c>
      <c r="M974" s="157" t="s">
        <v>855</v>
      </c>
      <c r="N974" s="157" t="s">
        <v>855</v>
      </c>
      <c r="O974" s="160" t="s">
        <v>855</v>
      </c>
      <c r="P974" s="161">
        <v>2721719.48</v>
      </c>
      <c r="Q974" s="161">
        <v>0</v>
      </c>
      <c r="R974" s="161">
        <v>0</v>
      </c>
      <c r="S974" s="161">
        <v>2721719.48</v>
      </c>
      <c r="T974" s="161">
        <v>455.86962995717192</v>
      </c>
      <c r="U974" s="161">
        <v>7443.3162862129147</v>
      </c>
      <c r="W974" s="175"/>
      <c r="Y974" s="163">
        <v>0</v>
      </c>
      <c r="Z974" s="163">
        <v>0</v>
      </c>
      <c r="AA974" s="163">
        <v>0</v>
      </c>
      <c r="AB974" s="163">
        <v>0</v>
      </c>
      <c r="AC974" s="163">
        <v>0</v>
      </c>
      <c r="AD974" s="163">
        <v>0</v>
      </c>
      <c r="AE974" s="163">
        <v>0</v>
      </c>
      <c r="AF974" s="163">
        <v>0</v>
      </c>
      <c r="AG974" s="163">
        <v>669.62</v>
      </c>
      <c r="AH974" s="163">
        <v>2452131</v>
      </c>
      <c r="AI974" s="163">
        <v>0</v>
      </c>
      <c r="AJ974" s="163">
        <v>0</v>
      </c>
      <c r="AK974" s="163">
        <v>0</v>
      </c>
      <c r="AL974" s="163">
        <v>0</v>
      </c>
      <c r="AM974" s="163">
        <v>0</v>
      </c>
      <c r="AN974" s="163">
        <v>0</v>
      </c>
      <c r="AO974" s="163">
        <v>0</v>
      </c>
      <c r="AP974" s="163">
        <v>0</v>
      </c>
      <c r="AQ974" s="162">
        <v>0</v>
      </c>
      <c r="AR974" s="162">
        <v>0</v>
      </c>
    </row>
    <row r="975" spans="1:77" s="162" customFormat="1" ht="36" customHeight="1" x14ac:dyDescent="0.25">
      <c r="A975" s="162">
        <v>1</v>
      </c>
      <c r="B975" s="165">
        <v>368</v>
      </c>
      <c r="C975" s="155" t="s">
        <v>152</v>
      </c>
      <c r="D975" s="157">
        <v>1970</v>
      </c>
      <c r="E975" s="157"/>
      <c r="F975" s="166" t="s">
        <v>261</v>
      </c>
      <c r="G975" s="157" t="s">
        <v>301</v>
      </c>
      <c r="H975" s="157" t="s">
        <v>305</v>
      </c>
      <c r="I975" s="158">
        <v>2208.39</v>
      </c>
      <c r="J975" s="158">
        <v>2171</v>
      </c>
      <c r="K975" s="158">
        <v>446.69</v>
      </c>
      <c r="L975" s="167">
        <v>73</v>
      </c>
      <c r="M975" s="157" t="s">
        <v>259</v>
      </c>
      <c r="N975" s="157" t="s">
        <v>263</v>
      </c>
      <c r="O975" s="160" t="s">
        <v>282</v>
      </c>
      <c r="P975" s="161">
        <v>105919.15</v>
      </c>
      <c r="Q975" s="161">
        <v>0</v>
      </c>
      <c r="R975" s="161">
        <v>0</v>
      </c>
      <c r="S975" s="161">
        <v>105919.15</v>
      </c>
      <c r="T975" s="161">
        <v>47.9621579521733</v>
      </c>
      <c r="U975" s="176">
        <v>47.9621579521733</v>
      </c>
      <c r="V975" s="168">
        <v>47.9621579521733</v>
      </c>
      <c r="W975" s="168">
        <f t="shared" ref="W975:W977" si="203">Y975+Z975+AA975+AB975+AC975+AF975+AH975+AJ975+AL975+AN975+AO975+AP975+AQ975+AR975</f>
        <v>0</v>
      </c>
      <c r="X975" s="168">
        <f t="shared" ref="X975:X977" si="204">U975-T975</f>
        <v>0</v>
      </c>
      <c r="Y975" s="163">
        <v>0</v>
      </c>
      <c r="Z975" s="163">
        <v>0</v>
      </c>
      <c r="AA975" s="163">
        <v>0</v>
      </c>
      <c r="AB975" s="163">
        <v>0</v>
      </c>
      <c r="AC975" s="163">
        <v>0</v>
      </c>
      <c r="AD975" s="163">
        <v>0</v>
      </c>
      <c r="AE975" s="163">
        <v>0</v>
      </c>
      <c r="AF975" s="169">
        <v>0</v>
      </c>
      <c r="AG975" s="163">
        <v>0</v>
      </c>
      <c r="AH975" s="163">
        <v>0</v>
      </c>
      <c r="AI975" s="163">
        <v>0</v>
      </c>
      <c r="AJ975" s="163">
        <v>0</v>
      </c>
      <c r="AK975" s="163">
        <v>0</v>
      </c>
      <c r="AL975" s="169">
        <v>0</v>
      </c>
      <c r="AM975" s="163">
        <v>0</v>
      </c>
      <c r="AN975" s="163">
        <v>0</v>
      </c>
      <c r="AO975" s="169">
        <v>0</v>
      </c>
      <c r="AP975" s="163">
        <v>0</v>
      </c>
      <c r="AQ975" s="162">
        <v>0</v>
      </c>
      <c r="AR975" s="162">
        <v>0</v>
      </c>
    </row>
    <row r="976" spans="1:77" s="95" customFormat="1" ht="36" customHeight="1" x14ac:dyDescent="0.25">
      <c r="A976" s="162">
        <v>1</v>
      </c>
      <c r="B976" s="165">
        <v>369</v>
      </c>
      <c r="C976" s="186" t="s">
        <v>1875</v>
      </c>
      <c r="D976" s="157">
        <v>1986</v>
      </c>
      <c r="E976" s="157"/>
      <c r="F976" s="187" t="s">
        <v>261</v>
      </c>
      <c r="G976" s="157">
        <v>5</v>
      </c>
      <c r="H976" s="157" t="s">
        <v>301</v>
      </c>
      <c r="I976" s="158">
        <v>2959.8</v>
      </c>
      <c r="J976" s="158">
        <v>2959.8</v>
      </c>
      <c r="K976" s="158">
        <v>2846.7000000000003</v>
      </c>
      <c r="L976" s="188">
        <v>127</v>
      </c>
      <c r="M976" s="157" t="s">
        <v>259</v>
      </c>
      <c r="N976" s="157" t="s">
        <v>263</v>
      </c>
      <c r="O976" s="157" t="s">
        <v>282</v>
      </c>
      <c r="P976" s="158">
        <v>129278.19</v>
      </c>
      <c r="Q976" s="158">
        <v>0</v>
      </c>
      <c r="R976" s="158">
        <v>0</v>
      </c>
      <c r="S976" s="158">
        <v>129278.19</v>
      </c>
      <c r="T976" s="161">
        <v>43.678015406446377</v>
      </c>
      <c r="U976" s="176">
        <v>43.678015406446377</v>
      </c>
      <c r="V976" s="168">
        <v>43.678015406446377</v>
      </c>
      <c r="W976" s="168">
        <f t="shared" si="203"/>
        <v>0</v>
      </c>
      <c r="X976" s="168">
        <f t="shared" si="204"/>
        <v>0</v>
      </c>
      <c r="Y976" s="163">
        <v>0</v>
      </c>
      <c r="Z976" s="163">
        <v>0</v>
      </c>
      <c r="AA976" s="189">
        <v>0</v>
      </c>
      <c r="AB976" s="189">
        <v>0</v>
      </c>
      <c r="AC976" s="189">
        <v>0</v>
      </c>
      <c r="AD976" s="189">
        <v>0</v>
      </c>
      <c r="AE976" s="189">
        <v>0</v>
      </c>
      <c r="AF976" s="169">
        <v>0</v>
      </c>
      <c r="AG976" s="189">
        <v>0</v>
      </c>
      <c r="AH976" s="189">
        <v>0</v>
      </c>
      <c r="AI976" s="189">
        <v>0</v>
      </c>
      <c r="AJ976" s="189">
        <v>0</v>
      </c>
      <c r="AK976" s="189">
        <v>0</v>
      </c>
      <c r="AL976" s="190">
        <v>0</v>
      </c>
      <c r="AM976" s="189">
        <v>0</v>
      </c>
      <c r="AN976" s="189">
        <v>0</v>
      </c>
      <c r="AO976" s="190">
        <v>0</v>
      </c>
      <c r="AP976" s="189">
        <v>0</v>
      </c>
      <c r="AQ976" s="95">
        <v>0</v>
      </c>
      <c r="AR976" s="95">
        <v>0</v>
      </c>
      <c r="BC976" s="191"/>
      <c r="BD976" s="191"/>
      <c r="BE976" s="191"/>
      <c r="BY976" s="192"/>
    </row>
    <row r="977" spans="1:77" s="162" customFormat="1" ht="36" customHeight="1" x14ac:dyDescent="0.25">
      <c r="A977" s="162">
        <v>1</v>
      </c>
      <c r="B977" s="165">
        <v>370</v>
      </c>
      <c r="C977" s="155" t="s">
        <v>1250</v>
      </c>
      <c r="D977" s="157">
        <v>1974</v>
      </c>
      <c r="E977" s="157"/>
      <c r="F977" s="166" t="s">
        <v>261</v>
      </c>
      <c r="G977" s="157">
        <v>2</v>
      </c>
      <c r="H977" s="157" t="s">
        <v>296</v>
      </c>
      <c r="I977" s="158">
        <v>802.2</v>
      </c>
      <c r="J977" s="158">
        <v>802.2</v>
      </c>
      <c r="K977" s="158">
        <v>734.2</v>
      </c>
      <c r="L977" s="167">
        <v>36</v>
      </c>
      <c r="M977" s="157" t="s">
        <v>259</v>
      </c>
      <c r="N977" s="157" t="s">
        <v>260</v>
      </c>
      <c r="O977" s="160" t="s">
        <v>262</v>
      </c>
      <c r="P977" s="161">
        <v>2486522.14</v>
      </c>
      <c r="Q977" s="161">
        <v>0</v>
      </c>
      <c r="R977" s="161">
        <v>0</v>
      </c>
      <c r="S977" s="161">
        <v>2486522.14</v>
      </c>
      <c r="T977" s="161">
        <v>3099.6286960857642</v>
      </c>
      <c r="U977" s="161">
        <v>7443.3162862129147</v>
      </c>
      <c r="V977" s="168">
        <v>7443.3162862129147</v>
      </c>
      <c r="W977" s="168">
        <f t="shared" si="203"/>
        <v>7443.3162862129147</v>
      </c>
      <c r="X977" s="168">
        <f t="shared" si="204"/>
        <v>4343.6875901271505</v>
      </c>
      <c r="Y977" s="163">
        <v>0</v>
      </c>
      <c r="Z977" s="163">
        <v>0</v>
      </c>
      <c r="AA977" s="163">
        <v>0</v>
      </c>
      <c r="AB977" s="163">
        <v>0</v>
      </c>
      <c r="AC977" s="163">
        <v>0</v>
      </c>
      <c r="AD977" s="163">
        <v>0</v>
      </c>
      <c r="AE977" s="163">
        <v>0</v>
      </c>
      <c r="AF977" s="169">
        <v>0</v>
      </c>
      <c r="AG977" s="163">
        <v>669.62</v>
      </c>
      <c r="AH977" s="169">
        <f>8917.04*AG977/I977</f>
        <v>7443.3162862129147</v>
      </c>
      <c r="AI977" s="163">
        <v>0</v>
      </c>
      <c r="AJ977" s="163">
        <v>0</v>
      </c>
      <c r="AK977" s="163">
        <v>0</v>
      </c>
      <c r="AL977" s="169">
        <v>0</v>
      </c>
      <c r="AM977" s="163">
        <v>0</v>
      </c>
      <c r="AN977" s="163">
        <v>0</v>
      </c>
      <c r="AO977" s="169">
        <v>0</v>
      </c>
      <c r="AP977" s="163">
        <v>0</v>
      </c>
      <c r="AQ977" s="162">
        <v>0</v>
      </c>
      <c r="AR977" s="162">
        <v>0</v>
      </c>
    </row>
    <row r="978" spans="1:77" s="162" customFormat="1" ht="36" customHeight="1" x14ac:dyDescent="0.25">
      <c r="B978" s="155" t="s">
        <v>817</v>
      </c>
      <c r="C978" s="155"/>
      <c r="D978" s="157" t="s">
        <v>855</v>
      </c>
      <c r="E978" s="157" t="s">
        <v>855</v>
      </c>
      <c r="F978" s="157" t="s">
        <v>855</v>
      </c>
      <c r="G978" s="157" t="s">
        <v>855</v>
      </c>
      <c r="H978" s="157" t="s">
        <v>855</v>
      </c>
      <c r="I978" s="158">
        <v>13232.08</v>
      </c>
      <c r="J978" s="158">
        <v>8246.6</v>
      </c>
      <c r="K978" s="158">
        <v>1007.55</v>
      </c>
      <c r="L978" s="159">
        <v>508</v>
      </c>
      <c r="M978" s="157" t="s">
        <v>855</v>
      </c>
      <c r="N978" s="157" t="s">
        <v>855</v>
      </c>
      <c r="O978" s="160" t="s">
        <v>855</v>
      </c>
      <c r="P978" s="158">
        <v>8302059.419999999</v>
      </c>
      <c r="Q978" s="158">
        <v>0</v>
      </c>
      <c r="R978" s="158">
        <v>0</v>
      </c>
      <c r="S978" s="158">
        <v>8302059.419999999</v>
      </c>
      <c r="T978" s="161">
        <v>627.41907697051397</v>
      </c>
      <c r="U978" s="161">
        <v>3914.3488714190544</v>
      </c>
      <c r="W978" s="175"/>
      <c r="Y978" s="163">
        <v>0</v>
      </c>
      <c r="Z978" s="163">
        <v>0</v>
      </c>
      <c r="AA978" s="163">
        <v>0</v>
      </c>
      <c r="AB978" s="163">
        <v>0</v>
      </c>
      <c r="AC978" s="163">
        <v>0</v>
      </c>
      <c r="AD978" s="163">
        <v>0</v>
      </c>
      <c r="AE978" s="163">
        <v>0</v>
      </c>
      <c r="AF978" s="163">
        <v>0</v>
      </c>
      <c r="AG978" s="163">
        <v>1418.6999999999998</v>
      </c>
      <c r="AH978" s="163">
        <v>7875050</v>
      </c>
      <c r="AI978" s="163">
        <v>0</v>
      </c>
      <c r="AJ978" s="163">
        <v>0</v>
      </c>
      <c r="AK978" s="163">
        <v>0</v>
      </c>
      <c r="AL978" s="163">
        <v>0</v>
      </c>
      <c r="AM978" s="163">
        <v>0</v>
      </c>
      <c r="AN978" s="163">
        <v>0</v>
      </c>
      <c r="AO978" s="163">
        <v>0</v>
      </c>
      <c r="AP978" s="163">
        <v>0</v>
      </c>
      <c r="AQ978" s="162">
        <v>0</v>
      </c>
      <c r="AR978" s="162">
        <v>0</v>
      </c>
    </row>
    <row r="979" spans="1:77" s="162" customFormat="1" ht="36" customHeight="1" x14ac:dyDescent="0.25">
      <c r="A979" s="162">
        <v>1</v>
      </c>
      <c r="B979" s="165">
        <v>371</v>
      </c>
      <c r="C979" s="155" t="s">
        <v>151</v>
      </c>
      <c r="D979" s="157">
        <v>1978</v>
      </c>
      <c r="E979" s="157"/>
      <c r="F979" s="166" t="s">
        <v>261</v>
      </c>
      <c r="G979" s="157">
        <v>2</v>
      </c>
      <c r="H979" s="157" t="s">
        <v>296</v>
      </c>
      <c r="I979" s="158">
        <v>1501</v>
      </c>
      <c r="J979" s="158">
        <v>739.5</v>
      </c>
      <c r="K979" s="158">
        <v>358.85</v>
      </c>
      <c r="L979" s="167">
        <v>42</v>
      </c>
      <c r="M979" s="157" t="s">
        <v>259</v>
      </c>
      <c r="N979" s="157" t="s">
        <v>263</v>
      </c>
      <c r="O979" s="160" t="s">
        <v>287</v>
      </c>
      <c r="P979" s="161">
        <v>4714362.1499999994</v>
      </c>
      <c r="Q979" s="161">
        <v>0</v>
      </c>
      <c r="R979" s="161">
        <v>0</v>
      </c>
      <c r="S979" s="161">
        <v>4714362.1499999994</v>
      </c>
      <c r="T979" s="161">
        <v>3140.8142238507658</v>
      </c>
      <c r="U979" s="161">
        <v>3914.3488714190544</v>
      </c>
      <c r="V979" s="168">
        <f>W979</f>
        <v>3914.3488714190544</v>
      </c>
      <c r="W979" s="168">
        <f t="shared" ref="W979:W982" si="205">Y979+Z979+AA979+AB979+AC979+AF979+AH979+AJ979+AL979+AN979+AO979+AP979+AQ979+AR979</f>
        <v>3914.3488714190544</v>
      </c>
      <c r="X979" s="168">
        <f t="shared" ref="X979:X982" si="206">U979-T979</f>
        <v>773.53464756828862</v>
      </c>
      <c r="Y979" s="163">
        <v>0</v>
      </c>
      <c r="Z979" s="163">
        <v>0</v>
      </c>
      <c r="AA979" s="163">
        <v>0</v>
      </c>
      <c r="AB979" s="163">
        <v>0</v>
      </c>
      <c r="AC979" s="163">
        <v>0</v>
      </c>
      <c r="AD979" s="163">
        <v>0</v>
      </c>
      <c r="AE979" s="163">
        <v>0</v>
      </c>
      <c r="AF979" s="169">
        <v>0</v>
      </c>
      <c r="AG979" s="163">
        <v>658.9</v>
      </c>
      <c r="AH979" s="169">
        <f>8917.04*AG979/I979</f>
        <v>3914.3488714190544</v>
      </c>
      <c r="AI979" s="163">
        <v>0</v>
      </c>
      <c r="AJ979" s="163">
        <v>0</v>
      </c>
      <c r="AK979" s="163">
        <v>0</v>
      </c>
      <c r="AL979" s="169">
        <v>0</v>
      </c>
      <c r="AM979" s="163">
        <v>0</v>
      </c>
      <c r="AN979" s="163">
        <v>0</v>
      </c>
      <c r="AO979" s="169">
        <v>0</v>
      </c>
      <c r="AP979" s="163">
        <v>0</v>
      </c>
      <c r="AQ979" s="162">
        <v>0</v>
      </c>
      <c r="AR979" s="162">
        <v>0</v>
      </c>
    </row>
    <row r="980" spans="1:77" s="162" customFormat="1" ht="36" customHeight="1" x14ac:dyDescent="0.25">
      <c r="A980" s="162">
        <v>1</v>
      </c>
      <c r="B980" s="165">
        <v>372</v>
      </c>
      <c r="C980" s="155" t="s">
        <v>1208</v>
      </c>
      <c r="D980" s="157">
        <v>1964</v>
      </c>
      <c r="E980" s="157"/>
      <c r="F980" s="166" t="s">
        <v>261</v>
      </c>
      <c r="G980" s="157">
        <v>2</v>
      </c>
      <c r="H980" s="157" t="s">
        <v>301</v>
      </c>
      <c r="I980" s="158">
        <v>768.3</v>
      </c>
      <c r="J980" s="158">
        <v>297</v>
      </c>
      <c r="K980" s="158">
        <v>253.5</v>
      </c>
      <c r="L980" s="167">
        <v>80</v>
      </c>
      <c r="M980" s="157" t="s">
        <v>259</v>
      </c>
      <c r="N980" s="157" t="s">
        <v>263</v>
      </c>
      <c r="O980" s="160" t="s">
        <v>281</v>
      </c>
      <c r="P980" s="161">
        <v>23660.13</v>
      </c>
      <c r="Q980" s="161">
        <v>0</v>
      </c>
      <c r="R980" s="161">
        <v>0</v>
      </c>
      <c r="S980" s="161">
        <v>23660.13</v>
      </c>
      <c r="T980" s="161">
        <v>30.795431472081223</v>
      </c>
      <c r="U980" s="176">
        <v>30.795431472081223</v>
      </c>
      <c r="V980" s="168">
        <v>30.795431472081223</v>
      </c>
      <c r="W980" s="168">
        <f t="shared" si="205"/>
        <v>0</v>
      </c>
      <c r="X980" s="168">
        <f t="shared" si="206"/>
        <v>0</v>
      </c>
      <c r="Y980" s="163">
        <v>0</v>
      </c>
      <c r="Z980" s="163">
        <v>0</v>
      </c>
      <c r="AA980" s="163">
        <v>0</v>
      </c>
      <c r="AB980" s="163">
        <v>0</v>
      </c>
      <c r="AC980" s="163">
        <v>0</v>
      </c>
      <c r="AD980" s="163">
        <v>0</v>
      </c>
      <c r="AE980" s="163">
        <v>0</v>
      </c>
      <c r="AF980" s="169">
        <v>0</v>
      </c>
      <c r="AG980" s="163">
        <v>0</v>
      </c>
      <c r="AH980" s="163">
        <v>0</v>
      </c>
      <c r="AI980" s="163">
        <v>0</v>
      </c>
      <c r="AJ980" s="163">
        <v>0</v>
      </c>
      <c r="AK980" s="163">
        <v>0</v>
      </c>
      <c r="AL980" s="169">
        <v>0</v>
      </c>
      <c r="AM980" s="163">
        <v>0</v>
      </c>
      <c r="AN980" s="163">
        <v>0</v>
      </c>
      <c r="AO980" s="169">
        <v>0</v>
      </c>
      <c r="AP980" s="163">
        <v>0</v>
      </c>
      <c r="AQ980" s="162">
        <v>0</v>
      </c>
      <c r="AR980" s="162">
        <v>0</v>
      </c>
    </row>
    <row r="981" spans="1:77" s="95" customFormat="1" ht="36" customHeight="1" x14ac:dyDescent="0.25">
      <c r="A981" s="162">
        <v>1</v>
      </c>
      <c r="B981" s="165">
        <v>373</v>
      </c>
      <c r="C981" s="186" t="s">
        <v>159</v>
      </c>
      <c r="D981" s="157">
        <v>1985</v>
      </c>
      <c r="E981" s="157"/>
      <c r="F981" s="187" t="s">
        <v>261</v>
      </c>
      <c r="G981" s="157">
        <v>5</v>
      </c>
      <c r="H981" s="157" t="s">
        <v>344</v>
      </c>
      <c r="I981" s="158">
        <v>4844.24</v>
      </c>
      <c r="J981" s="158">
        <v>2814.6</v>
      </c>
      <c r="K981" s="158">
        <v>192.4</v>
      </c>
      <c r="L981" s="188">
        <v>152</v>
      </c>
      <c r="M981" s="157" t="s">
        <v>259</v>
      </c>
      <c r="N981" s="157" t="s">
        <v>263</v>
      </c>
      <c r="O981" s="157" t="s">
        <v>283</v>
      </c>
      <c r="P981" s="158">
        <v>3412382.8</v>
      </c>
      <c r="Q981" s="158">
        <v>0</v>
      </c>
      <c r="R981" s="158">
        <v>0</v>
      </c>
      <c r="S981" s="158">
        <v>3412382.8</v>
      </c>
      <c r="T981" s="161">
        <v>704.42067279903551</v>
      </c>
      <c r="U981" s="161">
        <v>1398.602668736479</v>
      </c>
      <c r="V981" s="168">
        <f>W981</f>
        <v>1398.602668736479</v>
      </c>
      <c r="W981" s="168">
        <f t="shared" si="205"/>
        <v>1398.602668736479</v>
      </c>
      <c r="X981" s="168">
        <f t="shared" si="206"/>
        <v>694.1819959374435</v>
      </c>
      <c r="Y981" s="163">
        <v>0</v>
      </c>
      <c r="Z981" s="163">
        <v>0</v>
      </c>
      <c r="AA981" s="189">
        <v>0</v>
      </c>
      <c r="AB981" s="189">
        <v>0</v>
      </c>
      <c r="AC981" s="189">
        <v>0</v>
      </c>
      <c r="AD981" s="189">
        <v>0</v>
      </c>
      <c r="AE981" s="189">
        <v>0</v>
      </c>
      <c r="AF981" s="169">
        <v>0</v>
      </c>
      <c r="AG981" s="189">
        <v>759.8</v>
      </c>
      <c r="AH981" s="169">
        <f>8917.04*AG981/I981</f>
        <v>1398.602668736479</v>
      </c>
      <c r="AI981" s="189">
        <v>0</v>
      </c>
      <c r="AJ981" s="189">
        <v>0</v>
      </c>
      <c r="AK981" s="189">
        <v>0</v>
      </c>
      <c r="AL981" s="190">
        <v>0</v>
      </c>
      <c r="AM981" s="189">
        <v>0</v>
      </c>
      <c r="AN981" s="189">
        <v>0</v>
      </c>
      <c r="AO981" s="190">
        <v>0</v>
      </c>
      <c r="AP981" s="189">
        <v>0</v>
      </c>
      <c r="AQ981" s="95">
        <v>0</v>
      </c>
      <c r="AR981" s="95">
        <v>0</v>
      </c>
      <c r="BC981" s="191"/>
      <c r="BD981" s="191"/>
      <c r="BE981" s="191"/>
      <c r="BY981" s="192"/>
    </row>
    <row r="982" spans="1:77" s="95" customFormat="1" ht="36" customHeight="1" x14ac:dyDescent="0.25">
      <c r="A982" s="162">
        <v>1</v>
      </c>
      <c r="B982" s="165">
        <v>374</v>
      </c>
      <c r="C982" s="186" t="s">
        <v>158</v>
      </c>
      <c r="D982" s="157">
        <v>1988</v>
      </c>
      <c r="E982" s="157"/>
      <c r="F982" s="187" t="s">
        <v>261</v>
      </c>
      <c r="G982" s="157">
        <v>5</v>
      </c>
      <c r="H982" s="157" t="s">
        <v>363</v>
      </c>
      <c r="I982" s="158">
        <v>6118.54</v>
      </c>
      <c r="J982" s="158">
        <v>4395.5</v>
      </c>
      <c r="K982" s="158">
        <v>202.8</v>
      </c>
      <c r="L982" s="188">
        <v>234</v>
      </c>
      <c r="M982" s="157" t="s">
        <v>259</v>
      </c>
      <c r="N982" s="157" t="s">
        <v>263</v>
      </c>
      <c r="O982" s="157" t="s">
        <v>283</v>
      </c>
      <c r="P982" s="158">
        <v>151654.34</v>
      </c>
      <c r="Q982" s="158">
        <v>0</v>
      </c>
      <c r="R982" s="158">
        <v>0</v>
      </c>
      <c r="S982" s="158">
        <v>151654.34</v>
      </c>
      <c r="T982" s="161">
        <v>24.786033923125451</v>
      </c>
      <c r="U982" s="176">
        <v>24.786033923125451</v>
      </c>
      <c r="V982" s="168">
        <v>24.786033923125451</v>
      </c>
      <c r="W982" s="168">
        <f t="shared" si="205"/>
        <v>0</v>
      </c>
      <c r="X982" s="168">
        <f t="shared" si="206"/>
        <v>0</v>
      </c>
      <c r="Y982" s="163">
        <v>0</v>
      </c>
      <c r="Z982" s="163">
        <v>0</v>
      </c>
      <c r="AA982" s="189">
        <v>0</v>
      </c>
      <c r="AB982" s="189">
        <v>0</v>
      </c>
      <c r="AC982" s="189">
        <v>0</v>
      </c>
      <c r="AD982" s="189">
        <v>0</v>
      </c>
      <c r="AE982" s="189">
        <v>0</v>
      </c>
      <c r="AF982" s="169">
        <v>0</v>
      </c>
      <c r="AG982" s="189">
        <v>0</v>
      </c>
      <c r="AH982" s="189">
        <v>0</v>
      </c>
      <c r="AI982" s="189">
        <v>0</v>
      </c>
      <c r="AJ982" s="189">
        <v>0</v>
      </c>
      <c r="AK982" s="189">
        <v>0</v>
      </c>
      <c r="AL982" s="190">
        <v>0</v>
      </c>
      <c r="AM982" s="189">
        <v>0</v>
      </c>
      <c r="AN982" s="189">
        <v>0</v>
      </c>
      <c r="AO982" s="190">
        <v>0</v>
      </c>
      <c r="AP982" s="189">
        <v>0</v>
      </c>
      <c r="AQ982" s="95">
        <v>0</v>
      </c>
      <c r="AR982" s="95">
        <v>0</v>
      </c>
      <c r="BC982" s="191"/>
      <c r="BD982" s="191"/>
      <c r="BE982" s="191"/>
      <c r="BY982" s="192"/>
    </row>
    <row r="983" spans="1:77" s="162" customFormat="1" ht="36" customHeight="1" x14ac:dyDescent="0.25">
      <c r="B983" s="155" t="s">
        <v>818</v>
      </c>
      <c r="C983" s="155"/>
      <c r="D983" s="157" t="s">
        <v>855</v>
      </c>
      <c r="E983" s="157" t="s">
        <v>855</v>
      </c>
      <c r="F983" s="157" t="s">
        <v>855</v>
      </c>
      <c r="G983" s="157" t="s">
        <v>855</v>
      </c>
      <c r="H983" s="157" t="s">
        <v>855</v>
      </c>
      <c r="I983" s="158">
        <v>24169.11</v>
      </c>
      <c r="J983" s="158">
        <v>19441.37</v>
      </c>
      <c r="K983" s="158">
        <v>16258.310000000001</v>
      </c>
      <c r="L983" s="159">
        <v>990</v>
      </c>
      <c r="M983" s="157" t="s">
        <v>855</v>
      </c>
      <c r="N983" s="157" t="s">
        <v>855</v>
      </c>
      <c r="O983" s="160" t="s">
        <v>855</v>
      </c>
      <c r="P983" s="161">
        <v>26351691.239999998</v>
      </c>
      <c r="Q983" s="161">
        <v>0</v>
      </c>
      <c r="R983" s="161">
        <v>0</v>
      </c>
      <c r="S983" s="161">
        <v>26351691.239999998</v>
      </c>
      <c r="T983" s="161">
        <v>1090.3045763786915</v>
      </c>
      <c r="U983" s="161">
        <v>5312.0740416331228</v>
      </c>
      <c r="W983" s="175"/>
      <c r="Y983" s="163">
        <v>0</v>
      </c>
      <c r="Z983" s="163">
        <v>0</v>
      </c>
      <c r="AA983" s="163">
        <v>0</v>
      </c>
      <c r="AB983" s="163">
        <v>0</v>
      </c>
      <c r="AC983" s="163">
        <v>0</v>
      </c>
      <c r="AD983" s="163">
        <v>0</v>
      </c>
      <c r="AE983" s="163">
        <v>0</v>
      </c>
      <c r="AF983" s="163">
        <v>0</v>
      </c>
      <c r="AG983" s="163">
        <v>5592.3</v>
      </c>
      <c r="AH983" s="163">
        <v>25573247.449999999</v>
      </c>
      <c r="AI983" s="163">
        <v>0</v>
      </c>
      <c r="AJ983" s="163">
        <v>0</v>
      </c>
      <c r="AK983" s="163">
        <v>0</v>
      </c>
      <c r="AL983" s="163">
        <v>0</v>
      </c>
      <c r="AM983" s="163">
        <v>0</v>
      </c>
      <c r="AN983" s="163">
        <v>0</v>
      </c>
      <c r="AO983" s="163">
        <v>0</v>
      </c>
      <c r="AP983" s="163">
        <v>0</v>
      </c>
      <c r="AQ983" s="162">
        <v>0</v>
      </c>
      <c r="AR983" s="162">
        <v>0</v>
      </c>
    </row>
    <row r="984" spans="1:77" s="162" customFormat="1" ht="36" customHeight="1" x14ac:dyDescent="0.25">
      <c r="A984" s="162">
        <v>1</v>
      </c>
      <c r="B984" s="165">
        <v>375</v>
      </c>
      <c r="C984" s="155" t="s">
        <v>144</v>
      </c>
      <c r="D984" s="157">
        <v>1989</v>
      </c>
      <c r="E984" s="157"/>
      <c r="F984" s="166" t="s">
        <v>280</v>
      </c>
      <c r="G984" s="157">
        <v>5</v>
      </c>
      <c r="H984" s="157" t="s">
        <v>344</v>
      </c>
      <c r="I984" s="158">
        <v>3901.1</v>
      </c>
      <c r="J984" s="158">
        <v>3901.1</v>
      </c>
      <c r="K984" s="158">
        <v>2252.1999999999998</v>
      </c>
      <c r="L984" s="167">
        <v>188</v>
      </c>
      <c r="M984" s="157" t="s">
        <v>259</v>
      </c>
      <c r="N984" s="157" t="s">
        <v>284</v>
      </c>
      <c r="O984" s="160" t="s">
        <v>288</v>
      </c>
      <c r="P984" s="161">
        <v>3146708.2800000003</v>
      </c>
      <c r="Q984" s="161">
        <v>0</v>
      </c>
      <c r="R984" s="161">
        <v>0</v>
      </c>
      <c r="S984" s="161">
        <v>3146708.2800000003</v>
      </c>
      <c r="T984" s="161">
        <v>806.62076850119206</v>
      </c>
      <c r="U984" s="161">
        <v>2228.6314116531235</v>
      </c>
      <c r="V984" s="168">
        <v>2228.6314116531235</v>
      </c>
      <c r="W984" s="168">
        <f t="shared" ref="W984:W990" si="207">Y984+Z984+AA984+AB984+AC984+AF984+AH984+AJ984+AL984+AN984+AO984+AP984+AQ984+AR984</f>
        <v>2228.6314116531235</v>
      </c>
      <c r="X984" s="168">
        <f t="shared" ref="X984:X990" si="208">U984-T984</f>
        <v>1422.0106431519314</v>
      </c>
      <c r="Y984" s="163">
        <v>0</v>
      </c>
      <c r="Z984" s="163">
        <v>0</v>
      </c>
      <c r="AA984" s="163">
        <v>0</v>
      </c>
      <c r="AB984" s="163">
        <v>0</v>
      </c>
      <c r="AC984" s="163">
        <v>0</v>
      </c>
      <c r="AD984" s="163">
        <v>0</v>
      </c>
      <c r="AE984" s="163">
        <v>0</v>
      </c>
      <c r="AF984" s="169">
        <v>0</v>
      </c>
      <c r="AG984" s="163">
        <v>975</v>
      </c>
      <c r="AH984" s="169">
        <f t="shared" ref="AH984:AH988" si="209">8917.04*AG984/I984</f>
        <v>2228.6314116531235</v>
      </c>
      <c r="AI984" s="163">
        <v>0</v>
      </c>
      <c r="AJ984" s="163">
        <v>0</v>
      </c>
      <c r="AK984" s="163">
        <v>0</v>
      </c>
      <c r="AL984" s="169">
        <v>0</v>
      </c>
      <c r="AM984" s="163">
        <v>0</v>
      </c>
      <c r="AN984" s="163">
        <v>0</v>
      </c>
      <c r="AO984" s="169">
        <v>0</v>
      </c>
      <c r="AP984" s="163">
        <v>0</v>
      </c>
      <c r="AQ984" s="162">
        <v>0</v>
      </c>
      <c r="AR984" s="162">
        <v>0</v>
      </c>
    </row>
    <row r="985" spans="1:77" s="162" customFormat="1" ht="36" customHeight="1" x14ac:dyDescent="0.25">
      <c r="A985" s="162">
        <v>1</v>
      </c>
      <c r="B985" s="165">
        <v>376</v>
      </c>
      <c r="C985" s="155" t="s">
        <v>155</v>
      </c>
      <c r="D985" s="157">
        <v>1975</v>
      </c>
      <c r="E985" s="157"/>
      <c r="F985" s="166" t="s">
        <v>280</v>
      </c>
      <c r="G985" s="157">
        <v>5</v>
      </c>
      <c r="H985" s="157" t="s">
        <v>2189</v>
      </c>
      <c r="I985" s="158">
        <v>8270.9699999999993</v>
      </c>
      <c r="J985" s="158">
        <v>6155.11</v>
      </c>
      <c r="K985" s="158">
        <v>6155.11</v>
      </c>
      <c r="L985" s="167">
        <v>231</v>
      </c>
      <c r="M985" s="157" t="s">
        <v>259</v>
      </c>
      <c r="N985" s="157" t="s">
        <v>263</v>
      </c>
      <c r="O985" s="160" t="s">
        <v>287</v>
      </c>
      <c r="P985" s="161">
        <v>7292390.2700000005</v>
      </c>
      <c r="Q985" s="161">
        <v>0</v>
      </c>
      <c r="R985" s="161">
        <v>0</v>
      </c>
      <c r="S985" s="161">
        <v>7292390.2700000005</v>
      </c>
      <c r="T985" s="161">
        <v>881.68501034340602</v>
      </c>
      <c r="U985" s="161">
        <v>1588.5994556865764</v>
      </c>
      <c r="V985" s="168">
        <v>1588.5994556865764</v>
      </c>
      <c r="W985" s="168">
        <f t="shared" si="207"/>
        <v>1588.5994556865764</v>
      </c>
      <c r="X985" s="168">
        <f t="shared" si="208"/>
        <v>706.91444534317043</v>
      </c>
      <c r="Y985" s="163">
        <v>0</v>
      </c>
      <c r="Z985" s="163">
        <v>0</v>
      </c>
      <c r="AA985" s="163">
        <v>0</v>
      </c>
      <c r="AB985" s="163">
        <v>0</v>
      </c>
      <c r="AC985" s="163">
        <v>0</v>
      </c>
      <c r="AD985" s="163">
        <v>0</v>
      </c>
      <c r="AE985" s="163">
        <v>0</v>
      </c>
      <c r="AF985" s="169">
        <v>0</v>
      </c>
      <c r="AG985" s="163">
        <v>1473.5</v>
      </c>
      <c r="AH985" s="169">
        <f t="shared" si="209"/>
        <v>1588.5994556865764</v>
      </c>
      <c r="AI985" s="163">
        <v>0</v>
      </c>
      <c r="AJ985" s="163">
        <v>0</v>
      </c>
      <c r="AK985" s="163">
        <v>0</v>
      </c>
      <c r="AL985" s="169">
        <v>0</v>
      </c>
      <c r="AM985" s="163">
        <v>0</v>
      </c>
      <c r="AN985" s="163">
        <v>0</v>
      </c>
      <c r="AO985" s="169">
        <v>0</v>
      </c>
      <c r="AP985" s="163">
        <v>0</v>
      </c>
      <c r="AQ985" s="162">
        <v>0</v>
      </c>
      <c r="AR985" s="162">
        <v>0</v>
      </c>
    </row>
    <row r="986" spans="1:77" s="95" customFormat="1" ht="36" customHeight="1" x14ac:dyDescent="0.25">
      <c r="A986" s="162">
        <v>1</v>
      </c>
      <c r="B986" s="165">
        <v>377</v>
      </c>
      <c r="C986" s="186" t="s">
        <v>156</v>
      </c>
      <c r="D986" s="157">
        <v>1979</v>
      </c>
      <c r="E986" s="157"/>
      <c r="F986" s="187" t="s">
        <v>261</v>
      </c>
      <c r="G986" s="157">
        <v>2</v>
      </c>
      <c r="H986" s="157" t="s">
        <v>305</v>
      </c>
      <c r="I986" s="158">
        <v>1556.1</v>
      </c>
      <c r="J986" s="158">
        <v>863</v>
      </c>
      <c r="K986" s="158">
        <v>863</v>
      </c>
      <c r="L986" s="188">
        <v>32</v>
      </c>
      <c r="M986" s="157" t="s">
        <v>259</v>
      </c>
      <c r="N986" s="157" t="s">
        <v>263</v>
      </c>
      <c r="O986" s="157" t="s">
        <v>287</v>
      </c>
      <c r="P986" s="158">
        <v>4803024.51</v>
      </c>
      <c r="Q986" s="158">
        <v>0</v>
      </c>
      <c r="R986" s="158">
        <v>0</v>
      </c>
      <c r="S986" s="158">
        <v>4803024.51</v>
      </c>
      <c r="T986" s="161">
        <v>3086.5783111625219</v>
      </c>
      <c r="U986" s="161">
        <v>4616.2772850073916</v>
      </c>
      <c r="V986" s="168">
        <f>W986</f>
        <v>4616.2772850073916</v>
      </c>
      <c r="W986" s="168">
        <f t="shared" si="207"/>
        <v>4616.2772850073916</v>
      </c>
      <c r="X986" s="168">
        <f t="shared" si="208"/>
        <v>1529.6989738448697</v>
      </c>
      <c r="Y986" s="163">
        <v>0</v>
      </c>
      <c r="Z986" s="163">
        <v>0</v>
      </c>
      <c r="AA986" s="189">
        <v>0</v>
      </c>
      <c r="AB986" s="189">
        <v>0</v>
      </c>
      <c r="AC986" s="189">
        <v>0</v>
      </c>
      <c r="AD986" s="189">
        <v>0</v>
      </c>
      <c r="AE986" s="189">
        <v>0</v>
      </c>
      <c r="AF986" s="169">
        <v>0</v>
      </c>
      <c r="AG986" s="189">
        <v>805.58</v>
      </c>
      <c r="AH986" s="169">
        <f t="shared" si="209"/>
        <v>4616.2772850073916</v>
      </c>
      <c r="AI986" s="189">
        <v>0</v>
      </c>
      <c r="AJ986" s="189">
        <v>0</v>
      </c>
      <c r="AK986" s="189">
        <v>0</v>
      </c>
      <c r="AL986" s="190">
        <v>0</v>
      </c>
      <c r="AM986" s="189">
        <v>0</v>
      </c>
      <c r="AN986" s="189">
        <v>0</v>
      </c>
      <c r="AO986" s="190">
        <v>0</v>
      </c>
      <c r="AP986" s="189">
        <v>0</v>
      </c>
      <c r="AQ986" s="95">
        <v>0</v>
      </c>
      <c r="AR986" s="95">
        <v>0</v>
      </c>
      <c r="BC986" s="191"/>
      <c r="BD986" s="191"/>
      <c r="BE986" s="191"/>
      <c r="BY986" s="192"/>
    </row>
    <row r="987" spans="1:77" s="162" customFormat="1" ht="36" customHeight="1" x14ac:dyDescent="0.25">
      <c r="A987" s="162">
        <v>1</v>
      </c>
      <c r="B987" s="165">
        <v>378</v>
      </c>
      <c r="C987" s="155" t="s">
        <v>1211</v>
      </c>
      <c r="D987" s="157">
        <v>1928</v>
      </c>
      <c r="E987" s="157"/>
      <c r="F987" s="166" t="s">
        <v>261</v>
      </c>
      <c r="G987" s="157">
        <v>3</v>
      </c>
      <c r="H987" s="157" t="s">
        <v>305</v>
      </c>
      <c r="I987" s="158">
        <v>1739</v>
      </c>
      <c r="J987" s="158">
        <v>1665.2</v>
      </c>
      <c r="K987" s="158">
        <v>538.29999999999995</v>
      </c>
      <c r="L987" s="167">
        <v>235</v>
      </c>
      <c r="M987" s="157" t="s">
        <v>259</v>
      </c>
      <c r="N987" s="157" t="s">
        <v>263</v>
      </c>
      <c r="O987" s="160" t="s">
        <v>281</v>
      </c>
      <c r="P987" s="161">
        <v>5140591.66</v>
      </c>
      <c r="Q987" s="161">
        <v>0</v>
      </c>
      <c r="R987" s="161">
        <v>0</v>
      </c>
      <c r="S987" s="161">
        <v>5140591.66</v>
      </c>
      <c r="T987" s="161">
        <v>2956.0619091431859</v>
      </c>
      <c r="U987" s="161">
        <v>5312.0740416331228</v>
      </c>
      <c r="V987" s="168">
        <v>5666.0892466935029</v>
      </c>
      <c r="W987" s="168">
        <f t="shared" si="207"/>
        <v>5666.0892466935029</v>
      </c>
      <c r="X987" s="168">
        <f t="shared" si="208"/>
        <v>2356.0121324899369</v>
      </c>
      <c r="Y987" s="163">
        <v>0</v>
      </c>
      <c r="Z987" s="163">
        <v>0</v>
      </c>
      <c r="AA987" s="163">
        <v>0</v>
      </c>
      <c r="AB987" s="163">
        <v>0</v>
      </c>
      <c r="AC987" s="163">
        <v>0</v>
      </c>
      <c r="AD987" s="163">
        <v>0</v>
      </c>
      <c r="AE987" s="163">
        <v>0</v>
      </c>
      <c r="AF987" s="169">
        <v>0</v>
      </c>
      <c r="AG987" s="163">
        <v>1105</v>
      </c>
      <c r="AH987" s="169">
        <f t="shared" si="209"/>
        <v>5666.0892466935029</v>
      </c>
      <c r="AI987" s="163">
        <v>0</v>
      </c>
      <c r="AJ987" s="163">
        <v>0</v>
      </c>
      <c r="AK987" s="163">
        <v>0</v>
      </c>
      <c r="AL987" s="169">
        <v>0</v>
      </c>
      <c r="AM987" s="163">
        <v>0</v>
      </c>
      <c r="AN987" s="163">
        <v>0</v>
      </c>
      <c r="AO987" s="169">
        <v>0</v>
      </c>
      <c r="AP987" s="163">
        <v>0</v>
      </c>
      <c r="AQ987" s="162">
        <v>0</v>
      </c>
      <c r="AR987" s="162">
        <v>0</v>
      </c>
    </row>
    <row r="988" spans="1:77" s="95" customFormat="1" ht="36" customHeight="1" x14ac:dyDescent="0.25">
      <c r="A988" s="162">
        <v>1</v>
      </c>
      <c r="B988" s="165">
        <v>379</v>
      </c>
      <c r="C988" s="186" t="s">
        <v>1880</v>
      </c>
      <c r="D988" s="157">
        <v>1991</v>
      </c>
      <c r="E988" s="157"/>
      <c r="F988" s="187" t="s">
        <v>311</v>
      </c>
      <c r="G988" s="157" t="s">
        <v>344</v>
      </c>
      <c r="H988" s="157" t="s">
        <v>363</v>
      </c>
      <c r="I988" s="158">
        <v>6396.71</v>
      </c>
      <c r="J988" s="158">
        <v>4687.3900000000003</v>
      </c>
      <c r="K988" s="158">
        <v>4687.3900000000003</v>
      </c>
      <c r="L988" s="188">
        <v>185</v>
      </c>
      <c r="M988" s="157" t="s">
        <v>259</v>
      </c>
      <c r="N988" s="157" t="s">
        <v>263</v>
      </c>
      <c r="O988" s="157" t="s">
        <v>287</v>
      </c>
      <c r="P988" s="158">
        <v>5748598.1299999999</v>
      </c>
      <c r="Q988" s="158">
        <v>0</v>
      </c>
      <c r="R988" s="158">
        <v>0</v>
      </c>
      <c r="S988" s="158">
        <v>5748598.1299999999</v>
      </c>
      <c r="T988" s="161">
        <v>898.68043572398938</v>
      </c>
      <c r="U988" s="161">
        <v>1719.1137426583355</v>
      </c>
      <c r="V988" s="168">
        <v>1719.1137426583355</v>
      </c>
      <c r="W988" s="168">
        <f t="shared" si="207"/>
        <v>1719.1137426583355</v>
      </c>
      <c r="X988" s="168">
        <f t="shared" si="208"/>
        <v>820.43330693434609</v>
      </c>
      <c r="Y988" s="163">
        <v>0</v>
      </c>
      <c r="Z988" s="163">
        <v>0</v>
      </c>
      <c r="AA988" s="189">
        <v>0</v>
      </c>
      <c r="AB988" s="189">
        <v>0</v>
      </c>
      <c r="AC988" s="189">
        <v>0</v>
      </c>
      <c r="AD988" s="189">
        <v>0</v>
      </c>
      <c r="AE988" s="189">
        <v>0</v>
      </c>
      <c r="AF988" s="169">
        <v>0</v>
      </c>
      <c r="AG988" s="189">
        <v>1233.22</v>
      </c>
      <c r="AH988" s="169">
        <f t="shared" si="209"/>
        <v>1719.1137426583355</v>
      </c>
      <c r="AI988" s="189">
        <v>0</v>
      </c>
      <c r="AJ988" s="189">
        <v>0</v>
      </c>
      <c r="AK988" s="189">
        <v>0</v>
      </c>
      <c r="AL988" s="190">
        <v>0</v>
      </c>
      <c r="AM988" s="189">
        <v>0</v>
      </c>
      <c r="AN988" s="189">
        <v>0</v>
      </c>
      <c r="AO988" s="190">
        <v>0</v>
      </c>
      <c r="AP988" s="189">
        <v>0</v>
      </c>
      <c r="AQ988" s="95">
        <v>0</v>
      </c>
      <c r="AR988" s="95">
        <v>0</v>
      </c>
      <c r="BC988" s="191"/>
      <c r="BD988" s="191"/>
      <c r="BE988" s="191"/>
      <c r="BY988" s="192"/>
    </row>
    <row r="989" spans="1:77" s="95" customFormat="1" ht="36" customHeight="1" x14ac:dyDescent="0.25">
      <c r="A989" s="162">
        <v>1</v>
      </c>
      <c r="B989" s="165">
        <v>380</v>
      </c>
      <c r="C989" s="186" t="s">
        <v>2232</v>
      </c>
      <c r="D989" s="157">
        <v>1956</v>
      </c>
      <c r="E989" s="157"/>
      <c r="F989" s="166" t="s">
        <v>261</v>
      </c>
      <c r="G989" s="157">
        <v>2</v>
      </c>
      <c r="H989" s="157">
        <v>2</v>
      </c>
      <c r="I989" s="158">
        <v>586.9</v>
      </c>
      <c r="J989" s="158">
        <v>537.87</v>
      </c>
      <c r="K989" s="158">
        <v>537.87</v>
      </c>
      <c r="L989" s="188">
        <v>34</v>
      </c>
      <c r="M989" s="157" t="s">
        <v>259</v>
      </c>
      <c r="N989" s="157" t="s">
        <v>260</v>
      </c>
      <c r="O989" s="160" t="s">
        <v>262</v>
      </c>
      <c r="P989" s="158">
        <v>70859.63</v>
      </c>
      <c r="Q989" s="158">
        <v>0</v>
      </c>
      <c r="R989" s="158">
        <v>0</v>
      </c>
      <c r="S989" s="158">
        <v>70859.63</v>
      </c>
      <c r="T989" s="161">
        <v>120.73544044982111</v>
      </c>
      <c r="U989" s="176">
        <v>120.73544044982111</v>
      </c>
      <c r="V989" s="168">
        <v>120.73544044982111</v>
      </c>
      <c r="W989" s="168">
        <f t="shared" si="207"/>
        <v>0</v>
      </c>
      <c r="X989" s="168">
        <f t="shared" si="208"/>
        <v>0</v>
      </c>
      <c r="Y989" s="163">
        <v>0</v>
      </c>
      <c r="Z989" s="163">
        <v>0</v>
      </c>
      <c r="AA989" s="189">
        <v>0</v>
      </c>
      <c r="AB989" s="189">
        <v>0</v>
      </c>
      <c r="AC989" s="189">
        <v>0</v>
      </c>
      <c r="AD989" s="189">
        <v>0</v>
      </c>
      <c r="AE989" s="189">
        <v>0</v>
      </c>
      <c r="AF989" s="169">
        <v>0</v>
      </c>
      <c r="AG989" s="189">
        <v>0</v>
      </c>
      <c r="AH989" s="189">
        <v>0</v>
      </c>
      <c r="AI989" s="189">
        <v>0</v>
      </c>
      <c r="AJ989" s="189">
        <v>0</v>
      </c>
      <c r="AK989" s="189">
        <v>0</v>
      </c>
      <c r="AL989" s="190">
        <v>0</v>
      </c>
      <c r="AM989" s="189">
        <v>0</v>
      </c>
      <c r="AN989" s="189">
        <v>0</v>
      </c>
      <c r="AO989" s="190">
        <v>0</v>
      </c>
      <c r="AP989" s="189">
        <v>0</v>
      </c>
      <c r="AQ989" s="95">
        <v>0</v>
      </c>
      <c r="AR989" s="95">
        <v>0</v>
      </c>
      <c r="BC989" s="191"/>
      <c r="BD989" s="191"/>
      <c r="BE989" s="191"/>
      <c r="BY989" s="192"/>
    </row>
    <row r="990" spans="1:77" s="162" customFormat="1" ht="36" customHeight="1" x14ac:dyDescent="0.25">
      <c r="A990" s="162">
        <v>1</v>
      </c>
      <c r="B990" s="165">
        <v>381</v>
      </c>
      <c r="C990" s="155" t="s">
        <v>146</v>
      </c>
      <c r="D990" s="157">
        <v>1928</v>
      </c>
      <c r="E990" s="157"/>
      <c r="F990" s="166" t="s">
        <v>261</v>
      </c>
      <c r="G990" s="157">
        <v>3</v>
      </c>
      <c r="H990" s="157" t="s">
        <v>301</v>
      </c>
      <c r="I990" s="158">
        <v>1718.33</v>
      </c>
      <c r="J990" s="158">
        <v>1631.7</v>
      </c>
      <c r="K990" s="158">
        <v>1224.44</v>
      </c>
      <c r="L990" s="167">
        <v>85</v>
      </c>
      <c r="M990" s="157" t="s">
        <v>259</v>
      </c>
      <c r="N990" s="157" t="s">
        <v>263</v>
      </c>
      <c r="O990" s="160" t="s">
        <v>289</v>
      </c>
      <c r="P990" s="161">
        <v>149518.76</v>
      </c>
      <c r="Q990" s="161">
        <v>0</v>
      </c>
      <c r="R990" s="161">
        <v>0</v>
      </c>
      <c r="S990" s="161">
        <v>149518.76</v>
      </c>
      <c r="T990" s="161">
        <v>87.013996147422219</v>
      </c>
      <c r="U990" s="176">
        <v>87.013996147422219</v>
      </c>
      <c r="V990" s="168">
        <v>87.013996147422219</v>
      </c>
      <c r="W990" s="168">
        <f t="shared" si="207"/>
        <v>0</v>
      </c>
      <c r="X990" s="168">
        <f t="shared" si="208"/>
        <v>0</v>
      </c>
      <c r="Y990" s="163">
        <v>0</v>
      </c>
      <c r="Z990" s="163">
        <v>0</v>
      </c>
      <c r="AA990" s="163">
        <v>0</v>
      </c>
      <c r="AB990" s="163">
        <v>0</v>
      </c>
      <c r="AC990" s="163">
        <v>0</v>
      </c>
      <c r="AD990" s="163">
        <v>0</v>
      </c>
      <c r="AE990" s="163">
        <v>0</v>
      </c>
      <c r="AF990" s="169">
        <v>0</v>
      </c>
      <c r="AG990" s="163">
        <v>0</v>
      </c>
      <c r="AH990" s="163">
        <v>0</v>
      </c>
      <c r="AI990" s="163">
        <v>0</v>
      </c>
      <c r="AJ990" s="163">
        <v>0</v>
      </c>
      <c r="AK990" s="163">
        <v>0</v>
      </c>
      <c r="AL990" s="169">
        <v>0</v>
      </c>
      <c r="AM990" s="163">
        <v>0</v>
      </c>
      <c r="AN990" s="163">
        <v>0</v>
      </c>
      <c r="AO990" s="169">
        <v>0</v>
      </c>
      <c r="AP990" s="163">
        <v>0</v>
      </c>
      <c r="AQ990" s="162">
        <v>0</v>
      </c>
      <c r="AR990" s="162">
        <v>0</v>
      </c>
    </row>
    <row r="991" spans="1:77" s="162" customFormat="1" ht="36" customHeight="1" x14ac:dyDescent="0.25">
      <c r="B991" s="155" t="s">
        <v>819</v>
      </c>
      <c r="C991" s="170"/>
      <c r="D991" s="157" t="s">
        <v>855</v>
      </c>
      <c r="E991" s="157" t="s">
        <v>855</v>
      </c>
      <c r="F991" s="157" t="s">
        <v>855</v>
      </c>
      <c r="G991" s="157" t="s">
        <v>855</v>
      </c>
      <c r="H991" s="157" t="s">
        <v>855</v>
      </c>
      <c r="I991" s="158">
        <v>4721.28</v>
      </c>
      <c r="J991" s="158">
        <v>3756.3999999999996</v>
      </c>
      <c r="K991" s="158">
        <v>3632.2</v>
      </c>
      <c r="L991" s="159">
        <v>152</v>
      </c>
      <c r="M991" s="157" t="s">
        <v>855</v>
      </c>
      <c r="N991" s="157" t="s">
        <v>855</v>
      </c>
      <c r="O991" s="160" t="s">
        <v>855</v>
      </c>
      <c r="P991" s="161">
        <v>2052551.4100000001</v>
      </c>
      <c r="Q991" s="161">
        <v>0</v>
      </c>
      <c r="R991" s="161">
        <v>0</v>
      </c>
      <c r="S991" s="161">
        <v>2052551.4100000001</v>
      </c>
      <c r="T991" s="161">
        <v>434.74468999932225</v>
      </c>
      <c r="U991" s="161">
        <v>9734.5674287503916</v>
      </c>
      <c r="W991" s="175"/>
      <c r="Y991" s="163">
        <v>0</v>
      </c>
      <c r="Z991" s="163">
        <v>0</v>
      </c>
      <c r="AA991" s="163">
        <v>0</v>
      </c>
      <c r="AB991" s="163">
        <v>0</v>
      </c>
      <c r="AC991" s="163">
        <v>0</v>
      </c>
      <c r="AD991" s="163">
        <v>0</v>
      </c>
      <c r="AE991" s="163">
        <v>0</v>
      </c>
      <c r="AF991" s="163">
        <v>0</v>
      </c>
      <c r="AG991" s="163">
        <v>0</v>
      </c>
      <c r="AH991" s="163">
        <v>0</v>
      </c>
      <c r="AI991" s="163">
        <v>0</v>
      </c>
      <c r="AJ991" s="163">
        <v>0</v>
      </c>
      <c r="AK991" s="163">
        <v>441</v>
      </c>
      <c r="AL991" s="163">
        <v>1722150.93</v>
      </c>
      <c r="AM991" s="163">
        <v>0</v>
      </c>
      <c r="AN991" s="163">
        <v>0</v>
      </c>
      <c r="AO991" s="163">
        <v>0</v>
      </c>
      <c r="AP991" s="163">
        <v>0</v>
      </c>
      <c r="AQ991" s="162">
        <v>0</v>
      </c>
      <c r="AR991" s="162">
        <v>0</v>
      </c>
    </row>
    <row r="992" spans="1:77" s="162" customFormat="1" ht="36" customHeight="1" x14ac:dyDescent="0.25">
      <c r="A992" s="162">
        <v>1</v>
      </c>
      <c r="B992" s="165">
        <v>382</v>
      </c>
      <c r="C992" s="155" t="s">
        <v>95</v>
      </c>
      <c r="D992" s="157">
        <v>1967</v>
      </c>
      <c r="E992" s="157"/>
      <c r="F992" s="166" t="s">
        <v>261</v>
      </c>
      <c r="G992" s="157">
        <v>2</v>
      </c>
      <c r="H992" s="157" t="s">
        <v>305</v>
      </c>
      <c r="I992" s="158">
        <v>987</v>
      </c>
      <c r="J992" s="158">
        <v>987</v>
      </c>
      <c r="K992" s="158">
        <v>915.8</v>
      </c>
      <c r="L992" s="167">
        <v>20</v>
      </c>
      <c r="M992" s="157" t="s">
        <v>259</v>
      </c>
      <c r="N992" s="157" t="s">
        <v>263</v>
      </c>
      <c r="O992" s="160" t="s">
        <v>275</v>
      </c>
      <c r="P992" s="161">
        <v>95382.85</v>
      </c>
      <c r="Q992" s="161">
        <v>0</v>
      </c>
      <c r="R992" s="161">
        <v>0</v>
      </c>
      <c r="S992" s="161">
        <v>95382.85</v>
      </c>
      <c r="T992" s="161">
        <v>96.639159067882474</v>
      </c>
      <c r="U992" s="176">
        <v>96.639159067882474</v>
      </c>
      <c r="V992" s="168">
        <v>96.639159067882474</v>
      </c>
      <c r="W992" s="168">
        <f t="shared" ref="W992:W994" si="210">Y992+Z992+AA992+AB992+AC992+AF992+AH992+AJ992+AL992+AN992+AO992+AP992+AQ992+AR992</f>
        <v>0</v>
      </c>
      <c r="X992" s="168">
        <f t="shared" ref="X992:X994" si="211">U992-T992</f>
        <v>0</v>
      </c>
      <c r="Y992" s="163">
        <v>0</v>
      </c>
      <c r="Z992" s="163">
        <v>0</v>
      </c>
      <c r="AA992" s="163">
        <v>0</v>
      </c>
      <c r="AB992" s="163">
        <v>0</v>
      </c>
      <c r="AC992" s="163">
        <v>0</v>
      </c>
      <c r="AD992" s="163">
        <v>0</v>
      </c>
      <c r="AE992" s="163">
        <v>0</v>
      </c>
      <c r="AF992" s="169">
        <v>0</v>
      </c>
      <c r="AG992" s="163">
        <v>0</v>
      </c>
      <c r="AH992" s="163">
        <v>0</v>
      </c>
      <c r="AI992" s="163">
        <v>0</v>
      </c>
      <c r="AJ992" s="163">
        <v>0</v>
      </c>
      <c r="AK992" s="163">
        <v>0</v>
      </c>
      <c r="AL992" s="169">
        <v>0</v>
      </c>
      <c r="AM992" s="163">
        <v>0</v>
      </c>
      <c r="AN992" s="163">
        <v>0</v>
      </c>
      <c r="AO992" s="169">
        <v>0</v>
      </c>
      <c r="AP992" s="163">
        <v>0</v>
      </c>
      <c r="AQ992" s="162">
        <v>0</v>
      </c>
      <c r="AR992" s="162">
        <v>0</v>
      </c>
    </row>
    <row r="993" spans="1:77" s="162" customFormat="1" ht="36" customHeight="1" x14ac:dyDescent="0.25">
      <c r="A993" s="162">
        <v>1</v>
      </c>
      <c r="B993" s="165">
        <v>383</v>
      </c>
      <c r="C993" s="155" t="s">
        <v>94</v>
      </c>
      <c r="D993" s="157">
        <v>1971</v>
      </c>
      <c r="E993" s="157"/>
      <c r="F993" s="166" t="s">
        <v>261</v>
      </c>
      <c r="G993" s="157">
        <v>5</v>
      </c>
      <c r="H993" s="157" t="s">
        <v>301</v>
      </c>
      <c r="I993" s="158">
        <v>3414.98</v>
      </c>
      <c r="J993" s="158">
        <v>2564.1999999999998</v>
      </c>
      <c r="K993" s="158">
        <v>2564.1999999999998</v>
      </c>
      <c r="L993" s="167">
        <v>118</v>
      </c>
      <c r="M993" s="157" t="s">
        <v>259</v>
      </c>
      <c r="N993" s="157" t="s">
        <v>263</v>
      </c>
      <c r="O993" s="160" t="s">
        <v>273</v>
      </c>
      <c r="P993" s="161">
        <v>105656.02</v>
      </c>
      <c r="Q993" s="161">
        <v>0</v>
      </c>
      <c r="R993" s="161">
        <v>0</v>
      </c>
      <c r="S993" s="161">
        <v>105656.02</v>
      </c>
      <c r="T993" s="161">
        <v>30.938986465513707</v>
      </c>
      <c r="U993" s="176">
        <v>30.938986465513707</v>
      </c>
      <c r="V993" s="168">
        <v>30.938986465513707</v>
      </c>
      <c r="W993" s="168">
        <f t="shared" si="210"/>
        <v>0</v>
      </c>
      <c r="X993" s="168">
        <f t="shared" si="211"/>
        <v>0</v>
      </c>
      <c r="Y993" s="163">
        <v>0</v>
      </c>
      <c r="Z993" s="163">
        <v>0</v>
      </c>
      <c r="AA993" s="163">
        <v>0</v>
      </c>
      <c r="AB993" s="163">
        <v>0</v>
      </c>
      <c r="AC993" s="163">
        <v>0</v>
      </c>
      <c r="AD993" s="163">
        <v>0</v>
      </c>
      <c r="AE993" s="163">
        <v>0</v>
      </c>
      <c r="AF993" s="169">
        <v>0</v>
      </c>
      <c r="AG993" s="163">
        <v>0</v>
      </c>
      <c r="AH993" s="163">
        <v>0</v>
      </c>
      <c r="AI993" s="163">
        <v>0</v>
      </c>
      <c r="AJ993" s="163">
        <v>0</v>
      </c>
      <c r="AK993" s="163">
        <v>0</v>
      </c>
      <c r="AL993" s="169">
        <v>0</v>
      </c>
      <c r="AM993" s="163">
        <v>0</v>
      </c>
      <c r="AN993" s="163">
        <v>0</v>
      </c>
      <c r="AO993" s="169">
        <v>0</v>
      </c>
      <c r="AP993" s="163">
        <v>0</v>
      </c>
      <c r="AQ993" s="162">
        <v>0</v>
      </c>
      <c r="AR993" s="162">
        <v>0</v>
      </c>
    </row>
    <row r="994" spans="1:77" s="162" customFormat="1" ht="36" customHeight="1" x14ac:dyDescent="0.25">
      <c r="A994" s="162">
        <v>1</v>
      </c>
      <c r="B994" s="165">
        <v>384</v>
      </c>
      <c r="C994" s="155" t="s">
        <v>1217</v>
      </c>
      <c r="D994" s="157">
        <v>1917</v>
      </c>
      <c r="E994" s="157"/>
      <c r="F994" s="166" t="s">
        <v>261</v>
      </c>
      <c r="G994" s="157">
        <v>2</v>
      </c>
      <c r="H994" s="157" t="s">
        <v>297</v>
      </c>
      <c r="I994" s="161">
        <v>319.3</v>
      </c>
      <c r="J994" s="161">
        <v>205.2</v>
      </c>
      <c r="K994" s="161">
        <v>152.19999999999999</v>
      </c>
      <c r="L994" s="167">
        <v>14</v>
      </c>
      <c r="M994" s="157" t="s">
        <v>259</v>
      </c>
      <c r="N994" s="157" t="s">
        <v>260</v>
      </c>
      <c r="O994" s="160" t="s">
        <v>262</v>
      </c>
      <c r="P994" s="161">
        <v>1851512.54</v>
      </c>
      <c r="Q994" s="161">
        <v>0</v>
      </c>
      <c r="R994" s="161">
        <v>0</v>
      </c>
      <c r="S994" s="161">
        <v>1851512.54</v>
      </c>
      <c r="T994" s="161">
        <v>5798.6612590040713</v>
      </c>
      <c r="U994" s="161">
        <v>9734.5674287503916</v>
      </c>
      <c r="V994" s="168">
        <v>9734.5674287503916</v>
      </c>
      <c r="W994" s="168">
        <f t="shared" si="210"/>
        <v>9734.5674287503916</v>
      </c>
      <c r="X994" s="168">
        <f t="shared" si="211"/>
        <v>3935.9061697463203</v>
      </c>
      <c r="Y994" s="163">
        <v>0</v>
      </c>
      <c r="Z994" s="163">
        <v>0</v>
      </c>
      <c r="AA994" s="163">
        <v>0</v>
      </c>
      <c r="AB994" s="163">
        <v>0</v>
      </c>
      <c r="AC994" s="163">
        <v>0</v>
      </c>
      <c r="AD994" s="163">
        <v>0</v>
      </c>
      <c r="AE994" s="163">
        <v>0</v>
      </c>
      <c r="AF994" s="169">
        <v>0</v>
      </c>
      <c r="AG994" s="163">
        <v>0</v>
      </c>
      <c r="AH994" s="163">
        <v>0</v>
      </c>
      <c r="AI994" s="163">
        <v>0</v>
      </c>
      <c r="AJ994" s="163">
        <v>0</v>
      </c>
      <c r="AK994" s="163">
        <v>441</v>
      </c>
      <c r="AL994" s="169">
        <f>7048.18*AK994/I994</f>
        <v>9734.5674287503916</v>
      </c>
      <c r="AM994" s="163">
        <v>0</v>
      </c>
      <c r="AN994" s="163">
        <v>0</v>
      </c>
      <c r="AO994" s="169">
        <v>0</v>
      </c>
      <c r="AP994" s="163">
        <v>0</v>
      </c>
      <c r="AQ994" s="162">
        <v>0</v>
      </c>
      <c r="AR994" s="162">
        <v>0</v>
      </c>
    </row>
    <row r="995" spans="1:77" s="162" customFormat="1" ht="36" customHeight="1" x14ac:dyDescent="0.25">
      <c r="B995" s="155" t="s">
        <v>820</v>
      </c>
      <c r="C995" s="155"/>
      <c r="D995" s="157" t="s">
        <v>855</v>
      </c>
      <c r="E995" s="157" t="s">
        <v>855</v>
      </c>
      <c r="F995" s="157" t="s">
        <v>855</v>
      </c>
      <c r="G995" s="157" t="s">
        <v>855</v>
      </c>
      <c r="H995" s="157" t="s">
        <v>855</v>
      </c>
      <c r="I995" s="158">
        <v>708.1</v>
      </c>
      <c r="J995" s="158">
        <v>708.1</v>
      </c>
      <c r="K995" s="158">
        <v>650.9</v>
      </c>
      <c r="L995" s="159">
        <v>42</v>
      </c>
      <c r="M995" s="157" t="s">
        <v>855</v>
      </c>
      <c r="N995" s="157" t="s">
        <v>855</v>
      </c>
      <c r="O995" s="160" t="s">
        <v>855</v>
      </c>
      <c r="P995" s="161">
        <v>3784795.35</v>
      </c>
      <c r="Q995" s="161">
        <v>0</v>
      </c>
      <c r="R995" s="161">
        <v>0</v>
      </c>
      <c r="S995" s="161">
        <v>3784795.35</v>
      </c>
      <c r="T995" s="161">
        <v>5345.0012003954243</v>
      </c>
      <c r="U995" s="161">
        <v>7772.3444259285425</v>
      </c>
      <c r="W995" s="175"/>
      <c r="Y995" s="163">
        <v>0</v>
      </c>
      <c r="Z995" s="163">
        <v>0</v>
      </c>
      <c r="AA995" s="163">
        <v>0</v>
      </c>
      <c r="AB995" s="163">
        <v>0</v>
      </c>
      <c r="AC995" s="163">
        <v>0</v>
      </c>
      <c r="AD995" s="163">
        <v>0</v>
      </c>
      <c r="AE995" s="163">
        <v>0</v>
      </c>
      <c r="AF995" s="163">
        <v>0</v>
      </c>
      <c r="AG995" s="163">
        <v>617.20000000000005</v>
      </c>
      <c r="AH995" s="163">
        <v>3746024</v>
      </c>
      <c r="AI995" s="163">
        <v>0</v>
      </c>
      <c r="AJ995" s="163">
        <v>0</v>
      </c>
      <c r="AK995" s="163">
        <v>0</v>
      </c>
      <c r="AL995" s="163">
        <v>0</v>
      </c>
      <c r="AM995" s="163">
        <v>0</v>
      </c>
      <c r="AN995" s="163">
        <v>0</v>
      </c>
      <c r="AO995" s="163">
        <v>0</v>
      </c>
      <c r="AP995" s="163">
        <v>0</v>
      </c>
      <c r="AQ995" s="162">
        <v>0</v>
      </c>
      <c r="AR995" s="162">
        <v>0</v>
      </c>
    </row>
    <row r="996" spans="1:77" s="162" customFormat="1" ht="36" customHeight="1" x14ac:dyDescent="0.25">
      <c r="A996" s="162">
        <v>1</v>
      </c>
      <c r="B996" s="165">
        <v>385</v>
      </c>
      <c r="C996" s="155" t="s">
        <v>96</v>
      </c>
      <c r="D996" s="157">
        <v>1969</v>
      </c>
      <c r="E996" s="157"/>
      <c r="F996" s="166" t="s">
        <v>261</v>
      </c>
      <c r="G996" s="157">
        <v>2</v>
      </c>
      <c r="H996" s="157" t="s">
        <v>296</v>
      </c>
      <c r="I996" s="158">
        <v>708.1</v>
      </c>
      <c r="J996" s="158">
        <v>708.1</v>
      </c>
      <c r="K996" s="158">
        <v>650.9</v>
      </c>
      <c r="L996" s="167">
        <v>42</v>
      </c>
      <c r="M996" s="157" t="s">
        <v>259</v>
      </c>
      <c r="N996" s="157" t="s">
        <v>263</v>
      </c>
      <c r="O996" s="160" t="s">
        <v>958</v>
      </c>
      <c r="P996" s="161">
        <v>3784795.35</v>
      </c>
      <c r="Q996" s="161">
        <v>0</v>
      </c>
      <c r="R996" s="161">
        <v>0</v>
      </c>
      <c r="S996" s="161">
        <v>3784795.35</v>
      </c>
      <c r="T996" s="161">
        <v>5345.0012003954243</v>
      </c>
      <c r="U996" s="161">
        <v>7772.3444259285425</v>
      </c>
      <c r="V996" s="168">
        <v>7772.3444259285425</v>
      </c>
      <c r="W996" s="168">
        <f>Y996+Z996+AA996+AB996+AC996+AF996+AH996+AJ996+AL996+AN996+AO996+AP996+AQ996+AR996</f>
        <v>7772.3444259285425</v>
      </c>
      <c r="X996" s="168">
        <f>U996-T996</f>
        <v>2427.3432255331181</v>
      </c>
      <c r="Y996" s="163">
        <v>0</v>
      </c>
      <c r="Z996" s="163">
        <v>0</v>
      </c>
      <c r="AA996" s="163">
        <v>0</v>
      </c>
      <c r="AB996" s="163">
        <v>0</v>
      </c>
      <c r="AC996" s="163">
        <v>0</v>
      </c>
      <c r="AD996" s="163">
        <v>0</v>
      </c>
      <c r="AE996" s="163">
        <v>0</v>
      </c>
      <c r="AF996" s="169">
        <v>0</v>
      </c>
      <c r="AG996" s="163">
        <v>617.20000000000005</v>
      </c>
      <c r="AH996" s="169">
        <f>8917.04*AG996/I996</f>
        <v>7772.3444259285425</v>
      </c>
      <c r="AI996" s="163">
        <v>0</v>
      </c>
      <c r="AJ996" s="163">
        <v>0</v>
      </c>
      <c r="AK996" s="163">
        <v>0</v>
      </c>
      <c r="AL996" s="169">
        <v>0</v>
      </c>
      <c r="AM996" s="163">
        <v>0</v>
      </c>
      <c r="AN996" s="163">
        <v>0</v>
      </c>
      <c r="AO996" s="169">
        <v>0</v>
      </c>
      <c r="AP996" s="163">
        <v>0</v>
      </c>
      <c r="AQ996" s="162">
        <v>0</v>
      </c>
      <c r="AR996" s="162">
        <v>0</v>
      </c>
    </row>
    <row r="997" spans="1:77" s="162" customFormat="1" ht="36" customHeight="1" x14ac:dyDescent="0.25">
      <c r="B997" s="155" t="s">
        <v>844</v>
      </c>
      <c r="C997" s="155"/>
      <c r="D997" s="157" t="s">
        <v>855</v>
      </c>
      <c r="E997" s="157" t="s">
        <v>855</v>
      </c>
      <c r="F997" s="157" t="s">
        <v>855</v>
      </c>
      <c r="G997" s="157" t="s">
        <v>855</v>
      </c>
      <c r="H997" s="157" t="s">
        <v>855</v>
      </c>
      <c r="I997" s="158">
        <v>788.3</v>
      </c>
      <c r="J997" s="158">
        <v>726.9</v>
      </c>
      <c r="K997" s="158">
        <v>726.9</v>
      </c>
      <c r="L997" s="159">
        <v>16</v>
      </c>
      <c r="M997" s="157" t="s">
        <v>855</v>
      </c>
      <c r="N997" s="157" t="s">
        <v>855</v>
      </c>
      <c r="O997" s="160" t="s">
        <v>855</v>
      </c>
      <c r="P997" s="161">
        <v>3354785.3899999997</v>
      </c>
      <c r="Q997" s="161">
        <v>0</v>
      </c>
      <c r="R997" s="161">
        <v>0</v>
      </c>
      <c r="S997" s="161">
        <v>3354785.3899999997</v>
      </c>
      <c r="T997" s="161">
        <v>4255.721666878092</v>
      </c>
      <c r="U997" s="161">
        <v>7490.6303285551203</v>
      </c>
      <c r="W997" s="175"/>
      <c r="Y997" s="163">
        <v>0</v>
      </c>
      <c r="Z997" s="163">
        <v>0</v>
      </c>
      <c r="AA997" s="163">
        <v>0</v>
      </c>
      <c r="AB997" s="163">
        <v>0</v>
      </c>
      <c r="AC997" s="163">
        <v>0</v>
      </c>
      <c r="AD997" s="163">
        <v>0</v>
      </c>
      <c r="AE997" s="163">
        <v>0</v>
      </c>
      <c r="AF997" s="163">
        <v>0</v>
      </c>
      <c r="AG997" s="163">
        <v>662.2</v>
      </c>
      <c r="AH997" s="163">
        <v>3320419.05</v>
      </c>
      <c r="AI997" s="163">
        <v>0</v>
      </c>
      <c r="AJ997" s="163">
        <v>0</v>
      </c>
      <c r="AK997" s="163">
        <v>0</v>
      </c>
      <c r="AL997" s="163">
        <v>0</v>
      </c>
      <c r="AM997" s="163">
        <v>0</v>
      </c>
      <c r="AN997" s="163">
        <v>0</v>
      </c>
      <c r="AO997" s="163">
        <v>0</v>
      </c>
      <c r="AP997" s="163">
        <v>0</v>
      </c>
      <c r="AQ997" s="162">
        <v>0</v>
      </c>
      <c r="AR997" s="162">
        <v>0</v>
      </c>
    </row>
    <row r="998" spans="1:77" s="162" customFormat="1" ht="36" customHeight="1" x14ac:dyDescent="0.25">
      <c r="A998" s="162">
        <v>1</v>
      </c>
      <c r="B998" s="165">
        <v>386</v>
      </c>
      <c r="C998" s="155" t="s">
        <v>97</v>
      </c>
      <c r="D998" s="157">
        <v>1972</v>
      </c>
      <c r="E998" s="157"/>
      <c r="F998" s="166" t="s">
        <v>261</v>
      </c>
      <c r="G998" s="157">
        <v>2</v>
      </c>
      <c r="H998" s="157" t="s">
        <v>296</v>
      </c>
      <c r="I998" s="158">
        <v>788.3</v>
      </c>
      <c r="J998" s="158">
        <v>726.9</v>
      </c>
      <c r="K998" s="158">
        <v>726.9</v>
      </c>
      <c r="L998" s="167">
        <v>16</v>
      </c>
      <c r="M998" s="157" t="s">
        <v>259</v>
      </c>
      <c r="N998" s="157" t="s">
        <v>276</v>
      </c>
      <c r="O998" s="160" t="s">
        <v>262</v>
      </c>
      <c r="P998" s="161">
        <v>3354785.3899999997</v>
      </c>
      <c r="Q998" s="161">
        <v>0</v>
      </c>
      <c r="R998" s="161">
        <v>0</v>
      </c>
      <c r="S998" s="161">
        <v>3354785.3899999997</v>
      </c>
      <c r="T998" s="161">
        <v>4255.721666878092</v>
      </c>
      <c r="U998" s="161">
        <v>7490.6303285551203</v>
      </c>
      <c r="V998" s="168">
        <v>7490.6303285551203</v>
      </c>
      <c r="W998" s="168">
        <f>Y998+Z998+AA998+AB998+AC998+AF998+AH998+AJ998+AL998+AN998+AO998+AP998+AQ998+AR998</f>
        <v>7490.6303285551203</v>
      </c>
      <c r="X998" s="168">
        <f>U998-T998</f>
        <v>3234.9086616770282</v>
      </c>
      <c r="Y998" s="163">
        <v>0</v>
      </c>
      <c r="Z998" s="163">
        <v>0</v>
      </c>
      <c r="AA998" s="163">
        <v>0</v>
      </c>
      <c r="AB998" s="163">
        <v>0</v>
      </c>
      <c r="AC998" s="163">
        <v>0</v>
      </c>
      <c r="AD998" s="163">
        <v>0</v>
      </c>
      <c r="AE998" s="163">
        <v>0</v>
      </c>
      <c r="AF998" s="169">
        <v>0</v>
      </c>
      <c r="AG998" s="163">
        <v>662.2</v>
      </c>
      <c r="AH998" s="169">
        <f>8917.04*AG998/I998</f>
        <v>7490.6303285551203</v>
      </c>
      <c r="AI998" s="163">
        <v>0</v>
      </c>
      <c r="AJ998" s="163">
        <v>0</v>
      </c>
      <c r="AK998" s="163">
        <v>0</v>
      </c>
      <c r="AL998" s="169">
        <v>0</v>
      </c>
      <c r="AM998" s="163">
        <v>0</v>
      </c>
      <c r="AN998" s="163">
        <v>0</v>
      </c>
      <c r="AO998" s="169">
        <v>0</v>
      </c>
      <c r="AP998" s="163">
        <v>0</v>
      </c>
      <c r="AQ998" s="162">
        <v>0</v>
      </c>
      <c r="AR998" s="162">
        <v>0</v>
      </c>
    </row>
    <row r="999" spans="1:77" s="162" customFormat="1" ht="36" customHeight="1" x14ac:dyDescent="0.25">
      <c r="B999" s="155" t="s">
        <v>821</v>
      </c>
      <c r="C999" s="155"/>
      <c r="D999" s="157" t="s">
        <v>855</v>
      </c>
      <c r="E999" s="157" t="s">
        <v>855</v>
      </c>
      <c r="F999" s="157" t="s">
        <v>855</v>
      </c>
      <c r="G999" s="157" t="s">
        <v>855</v>
      </c>
      <c r="H999" s="157" t="s">
        <v>855</v>
      </c>
      <c r="I999" s="158">
        <v>758.5</v>
      </c>
      <c r="J999" s="158">
        <v>758.5</v>
      </c>
      <c r="K999" s="158">
        <v>400</v>
      </c>
      <c r="L999" s="159">
        <v>31</v>
      </c>
      <c r="M999" s="157" t="s">
        <v>855</v>
      </c>
      <c r="N999" s="157" t="s">
        <v>855</v>
      </c>
      <c r="O999" s="160" t="s">
        <v>855</v>
      </c>
      <c r="P999" s="161">
        <v>163805.13999999998</v>
      </c>
      <c r="Q999" s="161">
        <v>0</v>
      </c>
      <c r="R999" s="161">
        <v>0</v>
      </c>
      <c r="S999" s="161">
        <v>163805.13999999998</v>
      </c>
      <c r="T999" s="161">
        <v>215.95931443638759</v>
      </c>
      <c r="U999" s="161">
        <v>271.14999999999998</v>
      </c>
      <c r="W999" s="175"/>
      <c r="Y999" s="163">
        <v>0</v>
      </c>
      <c r="Z999" s="163">
        <v>0</v>
      </c>
      <c r="AA999" s="163">
        <v>0</v>
      </c>
      <c r="AB999" s="163">
        <v>162755.37</v>
      </c>
      <c r="AC999" s="163">
        <v>0</v>
      </c>
      <c r="AD999" s="163">
        <v>0</v>
      </c>
      <c r="AE999" s="163">
        <v>0</v>
      </c>
      <c r="AF999" s="163">
        <v>0</v>
      </c>
      <c r="AG999" s="163">
        <v>0</v>
      </c>
      <c r="AH999" s="163">
        <v>0</v>
      </c>
      <c r="AI999" s="163">
        <v>0</v>
      </c>
      <c r="AJ999" s="163">
        <v>0</v>
      </c>
      <c r="AK999" s="163">
        <v>0</v>
      </c>
      <c r="AL999" s="163">
        <v>0</v>
      </c>
      <c r="AM999" s="163">
        <v>0</v>
      </c>
      <c r="AN999" s="163">
        <v>0</v>
      </c>
      <c r="AO999" s="163">
        <v>0</v>
      </c>
      <c r="AP999" s="163">
        <v>0</v>
      </c>
      <c r="AQ999" s="162">
        <v>0</v>
      </c>
      <c r="AR999" s="162">
        <v>0</v>
      </c>
    </row>
    <row r="1000" spans="1:77" s="162" customFormat="1" ht="36" customHeight="1" x14ac:dyDescent="0.25">
      <c r="A1000" s="162">
        <v>1</v>
      </c>
      <c r="B1000" s="165">
        <v>387</v>
      </c>
      <c r="C1000" s="155" t="s">
        <v>1557</v>
      </c>
      <c r="D1000" s="157">
        <v>1974</v>
      </c>
      <c r="E1000" s="157"/>
      <c r="F1000" s="166" t="s">
        <v>1296</v>
      </c>
      <c r="G1000" s="157">
        <v>2</v>
      </c>
      <c r="H1000" s="157" t="s">
        <v>305</v>
      </c>
      <c r="I1000" s="158">
        <v>758.5</v>
      </c>
      <c r="J1000" s="158">
        <v>758.5</v>
      </c>
      <c r="K1000" s="158">
        <v>400</v>
      </c>
      <c r="L1000" s="167">
        <v>31</v>
      </c>
      <c r="M1000" s="157" t="s">
        <v>259</v>
      </c>
      <c r="N1000" s="157" t="s">
        <v>260</v>
      </c>
      <c r="O1000" s="160" t="s">
        <v>262</v>
      </c>
      <c r="P1000" s="161">
        <v>163805.13999999998</v>
      </c>
      <c r="Q1000" s="161">
        <v>0</v>
      </c>
      <c r="R1000" s="161">
        <v>0</v>
      </c>
      <c r="S1000" s="161">
        <v>163805.13999999998</v>
      </c>
      <c r="T1000" s="161">
        <v>215.95931443638759</v>
      </c>
      <c r="U1000" s="161">
        <v>271.14999999999998</v>
      </c>
      <c r="V1000" s="168">
        <f>W1000</f>
        <v>184.98</v>
      </c>
      <c r="W1000" s="168">
        <f>Y1000+Z1000+AA1000+AB1000+AC1000+AF1000+AH1000+AJ1000+AL1000+AN1000+AO1000+AP1000+AQ1000+AR1000</f>
        <v>184.98</v>
      </c>
      <c r="X1000" s="168">
        <f>U1000-T1000</f>
        <v>55.190685563612391</v>
      </c>
      <c r="Y1000" s="163">
        <v>0</v>
      </c>
      <c r="Z1000" s="163">
        <v>0</v>
      </c>
      <c r="AA1000" s="163">
        <v>0</v>
      </c>
      <c r="AB1000" s="163">
        <v>184.98</v>
      </c>
      <c r="AC1000" s="163">
        <v>0</v>
      </c>
      <c r="AD1000" s="163">
        <v>0</v>
      </c>
      <c r="AE1000" s="163">
        <v>0</v>
      </c>
      <c r="AF1000" s="169">
        <v>0</v>
      </c>
      <c r="AG1000" s="163">
        <v>0</v>
      </c>
      <c r="AH1000" s="163">
        <v>0</v>
      </c>
      <c r="AI1000" s="163">
        <v>0</v>
      </c>
      <c r="AJ1000" s="163">
        <v>0</v>
      </c>
      <c r="AK1000" s="163">
        <v>0</v>
      </c>
      <c r="AL1000" s="169">
        <v>0</v>
      </c>
      <c r="AM1000" s="163">
        <v>0</v>
      </c>
      <c r="AN1000" s="163">
        <v>0</v>
      </c>
      <c r="AO1000" s="169">
        <v>0</v>
      </c>
      <c r="AP1000" s="163">
        <v>0</v>
      </c>
      <c r="AQ1000" s="162">
        <v>0</v>
      </c>
      <c r="AR1000" s="162">
        <v>0</v>
      </c>
    </row>
    <row r="1001" spans="1:77" s="162" customFormat="1" ht="36" customHeight="1" x14ac:dyDescent="0.25">
      <c r="B1001" s="155" t="s">
        <v>822</v>
      </c>
      <c r="C1001" s="155"/>
      <c r="D1001" s="157" t="s">
        <v>855</v>
      </c>
      <c r="E1001" s="157" t="s">
        <v>855</v>
      </c>
      <c r="F1001" s="157" t="s">
        <v>855</v>
      </c>
      <c r="G1001" s="157" t="s">
        <v>855</v>
      </c>
      <c r="H1001" s="157" t="s">
        <v>855</v>
      </c>
      <c r="I1001" s="158">
        <v>707.1</v>
      </c>
      <c r="J1001" s="158">
        <v>649.5</v>
      </c>
      <c r="K1001" s="158">
        <v>464</v>
      </c>
      <c r="L1001" s="159">
        <v>16</v>
      </c>
      <c r="M1001" s="157" t="s">
        <v>855</v>
      </c>
      <c r="N1001" s="157" t="s">
        <v>855</v>
      </c>
      <c r="O1001" s="160" t="s">
        <v>855</v>
      </c>
      <c r="P1001" s="161">
        <v>2903691.31</v>
      </c>
      <c r="Q1001" s="161">
        <v>0</v>
      </c>
      <c r="R1001" s="161">
        <v>0</v>
      </c>
      <c r="S1001" s="161">
        <v>2903691.31</v>
      </c>
      <c r="T1001" s="161">
        <v>4106.4790128694667</v>
      </c>
      <c r="U1001" s="161">
        <v>8285.2429359355119</v>
      </c>
      <c r="W1001" s="175"/>
      <c r="Y1001" s="163">
        <v>0</v>
      </c>
      <c r="Z1001" s="163">
        <v>0</v>
      </c>
      <c r="AA1001" s="163">
        <v>0</v>
      </c>
      <c r="AB1001" s="163">
        <v>0</v>
      </c>
      <c r="AC1001" s="163">
        <v>0</v>
      </c>
      <c r="AD1001" s="163">
        <v>0</v>
      </c>
      <c r="AE1001" s="163">
        <v>0</v>
      </c>
      <c r="AF1001" s="163">
        <v>0</v>
      </c>
      <c r="AG1001" s="163">
        <v>657</v>
      </c>
      <c r="AH1001" s="163">
        <v>2801221.52</v>
      </c>
      <c r="AI1001" s="163">
        <v>0</v>
      </c>
      <c r="AJ1001" s="163">
        <v>0</v>
      </c>
      <c r="AK1001" s="163">
        <v>0</v>
      </c>
      <c r="AL1001" s="163">
        <v>0</v>
      </c>
      <c r="AM1001" s="163">
        <v>0</v>
      </c>
      <c r="AN1001" s="163">
        <v>0</v>
      </c>
      <c r="AO1001" s="163">
        <v>0</v>
      </c>
      <c r="AP1001" s="163">
        <v>0</v>
      </c>
      <c r="AQ1001" s="162">
        <v>0</v>
      </c>
      <c r="AR1001" s="162">
        <v>0</v>
      </c>
    </row>
    <row r="1002" spans="1:77" s="162" customFormat="1" ht="36" customHeight="1" x14ac:dyDescent="0.25">
      <c r="A1002" s="162">
        <v>1</v>
      </c>
      <c r="B1002" s="165">
        <v>388</v>
      </c>
      <c r="C1002" s="155" t="s">
        <v>98</v>
      </c>
      <c r="D1002" s="157">
        <v>1971</v>
      </c>
      <c r="E1002" s="157"/>
      <c r="F1002" s="166" t="s">
        <v>261</v>
      </c>
      <c r="G1002" s="157">
        <v>2</v>
      </c>
      <c r="H1002" s="157" t="s">
        <v>296</v>
      </c>
      <c r="I1002" s="158">
        <v>707.1</v>
      </c>
      <c r="J1002" s="158">
        <v>649.5</v>
      </c>
      <c r="K1002" s="158">
        <v>464</v>
      </c>
      <c r="L1002" s="167">
        <v>16</v>
      </c>
      <c r="M1002" s="157" t="s">
        <v>259</v>
      </c>
      <c r="N1002" s="157" t="s">
        <v>263</v>
      </c>
      <c r="O1002" s="160" t="s">
        <v>275</v>
      </c>
      <c r="P1002" s="161">
        <v>2903691.31</v>
      </c>
      <c r="Q1002" s="161">
        <v>0</v>
      </c>
      <c r="R1002" s="161">
        <v>0</v>
      </c>
      <c r="S1002" s="161">
        <v>2903691.31</v>
      </c>
      <c r="T1002" s="161">
        <v>4106.4790128694667</v>
      </c>
      <c r="U1002" s="161">
        <v>8285.2429359355119</v>
      </c>
      <c r="V1002" s="168">
        <v>8285.2429359355119</v>
      </c>
      <c r="W1002" s="168">
        <f>Y1002+Z1002+AA1002+AB1002+AC1002+AF1002+AH1002+AJ1002+AL1002+AN1002+AO1002+AP1002+AQ1002+AR1002</f>
        <v>8285.2429359355119</v>
      </c>
      <c r="X1002" s="168">
        <f>U1002-T1002</f>
        <v>4178.7639230660452</v>
      </c>
      <c r="Y1002" s="163">
        <v>0</v>
      </c>
      <c r="Z1002" s="163">
        <v>0</v>
      </c>
      <c r="AA1002" s="163">
        <v>0</v>
      </c>
      <c r="AB1002" s="163">
        <v>0</v>
      </c>
      <c r="AC1002" s="163">
        <v>0</v>
      </c>
      <c r="AD1002" s="163">
        <v>0</v>
      </c>
      <c r="AE1002" s="163">
        <v>0</v>
      </c>
      <c r="AF1002" s="169">
        <v>0</v>
      </c>
      <c r="AG1002" s="163">
        <v>657</v>
      </c>
      <c r="AH1002" s="169">
        <f>8917.04*AG1002/I1002</f>
        <v>8285.2429359355119</v>
      </c>
      <c r="AI1002" s="163">
        <v>0</v>
      </c>
      <c r="AJ1002" s="163">
        <v>0</v>
      </c>
      <c r="AK1002" s="163">
        <v>0</v>
      </c>
      <c r="AL1002" s="169">
        <v>0</v>
      </c>
      <c r="AM1002" s="163">
        <v>0</v>
      </c>
      <c r="AN1002" s="163">
        <v>0</v>
      </c>
      <c r="AO1002" s="169">
        <v>0</v>
      </c>
      <c r="AP1002" s="163">
        <v>0</v>
      </c>
      <c r="AQ1002" s="162">
        <v>0</v>
      </c>
      <c r="AR1002" s="162">
        <v>0</v>
      </c>
    </row>
    <row r="1003" spans="1:77" s="162" customFormat="1" ht="36" customHeight="1" x14ac:dyDescent="0.25">
      <c r="B1003" s="155" t="s">
        <v>823</v>
      </c>
      <c r="C1003" s="170"/>
      <c r="D1003" s="157" t="s">
        <v>855</v>
      </c>
      <c r="E1003" s="157" t="s">
        <v>855</v>
      </c>
      <c r="F1003" s="157" t="s">
        <v>855</v>
      </c>
      <c r="G1003" s="157" t="s">
        <v>855</v>
      </c>
      <c r="H1003" s="157" t="s">
        <v>855</v>
      </c>
      <c r="I1003" s="158">
        <v>4001.3</v>
      </c>
      <c r="J1003" s="158">
        <v>3229.2999999999997</v>
      </c>
      <c r="K1003" s="158">
        <v>2888.5</v>
      </c>
      <c r="L1003" s="159">
        <v>145</v>
      </c>
      <c r="M1003" s="157" t="s">
        <v>855</v>
      </c>
      <c r="N1003" s="157" t="s">
        <v>855</v>
      </c>
      <c r="O1003" s="160" t="s">
        <v>855</v>
      </c>
      <c r="P1003" s="161">
        <v>5215743.3599999994</v>
      </c>
      <c r="Q1003" s="161">
        <v>0</v>
      </c>
      <c r="R1003" s="161">
        <v>0</v>
      </c>
      <c r="S1003" s="161">
        <v>5215743.3599999994</v>
      </c>
      <c r="T1003" s="161">
        <v>1303.5121985354758</v>
      </c>
      <c r="U1003" s="161">
        <v>5486.6033592782969</v>
      </c>
      <c r="W1003" s="175"/>
      <c r="Y1003" s="163">
        <v>0</v>
      </c>
      <c r="Z1003" s="163">
        <v>0</v>
      </c>
      <c r="AA1003" s="163">
        <v>0</v>
      </c>
      <c r="AB1003" s="163">
        <v>0</v>
      </c>
      <c r="AC1003" s="163">
        <v>632620</v>
      </c>
      <c r="AD1003" s="163">
        <v>0</v>
      </c>
      <c r="AE1003" s="163">
        <v>0</v>
      </c>
      <c r="AF1003" s="163">
        <v>0</v>
      </c>
      <c r="AG1003" s="163">
        <v>586.55999999999995</v>
      </c>
      <c r="AH1003" s="163">
        <v>2337142.35</v>
      </c>
      <c r="AI1003" s="163">
        <v>0</v>
      </c>
      <c r="AJ1003" s="163">
        <v>0</v>
      </c>
      <c r="AK1003" s="163">
        <v>623.35</v>
      </c>
      <c r="AL1003" s="163">
        <v>1933497.22</v>
      </c>
      <c r="AM1003" s="163">
        <v>0</v>
      </c>
      <c r="AN1003" s="163">
        <v>0</v>
      </c>
      <c r="AO1003" s="163">
        <v>0</v>
      </c>
      <c r="AP1003" s="163">
        <v>0</v>
      </c>
      <c r="AQ1003" s="162">
        <v>0</v>
      </c>
      <c r="AR1003" s="162">
        <v>0</v>
      </c>
    </row>
    <row r="1004" spans="1:77" s="162" customFormat="1" ht="36" customHeight="1" x14ac:dyDescent="0.25">
      <c r="A1004" s="162">
        <v>1</v>
      </c>
      <c r="B1004" s="165">
        <v>389</v>
      </c>
      <c r="C1004" s="155" t="s">
        <v>185</v>
      </c>
      <c r="D1004" s="157" t="s">
        <v>302</v>
      </c>
      <c r="E1004" s="157"/>
      <c r="F1004" s="166" t="s">
        <v>261</v>
      </c>
      <c r="G1004" s="157" t="s">
        <v>296</v>
      </c>
      <c r="H1004" s="157" t="s">
        <v>296</v>
      </c>
      <c r="I1004" s="158">
        <v>953.3</v>
      </c>
      <c r="J1004" s="158">
        <v>668.7</v>
      </c>
      <c r="K1004" s="158">
        <v>542.29999999999995</v>
      </c>
      <c r="L1004" s="167">
        <v>31</v>
      </c>
      <c r="M1004" s="157" t="s">
        <v>259</v>
      </c>
      <c r="N1004" s="157" t="s">
        <v>260</v>
      </c>
      <c r="O1004" s="160" t="s">
        <v>262</v>
      </c>
      <c r="P1004" s="161">
        <v>2426773.7500000005</v>
      </c>
      <c r="Q1004" s="161">
        <v>0</v>
      </c>
      <c r="R1004" s="161">
        <v>0</v>
      </c>
      <c r="S1004" s="161">
        <v>2426773.7500000005</v>
      </c>
      <c r="T1004" s="161">
        <v>2545.6558795762094</v>
      </c>
      <c r="U1004" s="161">
        <v>5486.6033592782969</v>
      </c>
      <c r="V1004" s="168">
        <v>5486.6033592782969</v>
      </c>
      <c r="W1004" s="168">
        <f t="shared" ref="W1004:W1008" si="212">Y1004+Z1004+AA1004+AB1004+AC1004+AF1004+AH1004+AJ1004+AL1004+AN1004+AO1004+AP1004+AQ1004+AR1004</f>
        <v>5486.6033592782969</v>
      </c>
      <c r="X1004" s="168">
        <f t="shared" ref="X1004:X1008" si="213">U1004-T1004</f>
        <v>2940.9474797020875</v>
      </c>
      <c r="Y1004" s="163">
        <v>0</v>
      </c>
      <c r="Z1004" s="163">
        <v>0</v>
      </c>
      <c r="AA1004" s="163">
        <v>0</v>
      </c>
      <c r="AB1004" s="163">
        <v>0</v>
      </c>
      <c r="AC1004" s="163">
        <v>0</v>
      </c>
      <c r="AD1004" s="163">
        <v>0</v>
      </c>
      <c r="AE1004" s="163">
        <v>0</v>
      </c>
      <c r="AF1004" s="169">
        <v>0</v>
      </c>
      <c r="AG1004" s="163">
        <v>586.55999999999995</v>
      </c>
      <c r="AH1004" s="169">
        <f>8917.04*AG1004/I1004</f>
        <v>5486.6033592782969</v>
      </c>
      <c r="AI1004" s="163">
        <v>0</v>
      </c>
      <c r="AJ1004" s="163">
        <v>0</v>
      </c>
      <c r="AK1004" s="163">
        <v>0</v>
      </c>
      <c r="AL1004" s="169">
        <v>0</v>
      </c>
      <c r="AM1004" s="163">
        <v>0</v>
      </c>
      <c r="AN1004" s="163">
        <v>0</v>
      </c>
      <c r="AO1004" s="169">
        <v>0</v>
      </c>
      <c r="AP1004" s="163">
        <v>0</v>
      </c>
      <c r="AQ1004" s="162">
        <v>0</v>
      </c>
      <c r="AR1004" s="162">
        <v>0</v>
      </c>
    </row>
    <row r="1005" spans="1:77" s="162" customFormat="1" ht="36" customHeight="1" x14ac:dyDescent="0.25">
      <c r="A1005" s="162">
        <v>1</v>
      </c>
      <c r="B1005" s="165">
        <v>390</v>
      </c>
      <c r="C1005" s="155" t="s">
        <v>187</v>
      </c>
      <c r="D1005" s="157" t="s">
        <v>300</v>
      </c>
      <c r="E1005" s="157"/>
      <c r="F1005" s="166" t="s">
        <v>311</v>
      </c>
      <c r="G1005" s="157" t="s">
        <v>296</v>
      </c>
      <c r="H1005" s="157" t="s">
        <v>296</v>
      </c>
      <c r="I1005" s="158">
        <v>1058.5999999999999</v>
      </c>
      <c r="J1005" s="158">
        <v>653.79999999999995</v>
      </c>
      <c r="K1005" s="158">
        <v>608.29999999999995</v>
      </c>
      <c r="L1005" s="167">
        <v>42</v>
      </c>
      <c r="M1005" s="157" t="s">
        <v>259</v>
      </c>
      <c r="N1005" s="157" t="s">
        <v>260</v>
      </c>
      <c r="O1005" s="160" t="s">
        <v>262</v>
      </c>
      <c r="P1005" s="161">
        <v>2025661.5499999998</v>
      </c>
      <c r="Q1005" s="161">
        <v>0</v>
      </c>
      <c r="R1005" s="161">
        <v>0</v>
      </c>
      <c r="S1005" s="161">
        <v>2025661.5499999998</v>
      </c>
      <c r="T1005" s="161">
        <v>1913.5287644058189</v>
      </c>
      <c r="U1005" s="161">
        <v>4594.5181782542986</v>
      </c>
      <c r="V1005" s="168">
        <v>4594.5181782542986</v>
      </c>
      <c r="W1005" s="168">
        <f t="shared" si="212"/>
        <v>4594.5181782542986</v>
      </c>
      <c r="X1005" s="168">
        <f t="shared" si="213"/>
        <v>2680.9894138484797</v>
      </c>
      <c r="Y1005" s="163">
        <v>0</v>
      </c>
      <c r="Z1005" s="163">
        <v>0</v>
      </c>
      <c r="AA1005" s="163">
        <v>0</v>
      </c>
      <c r="AB1005" s="163">
        <v>0</v>
      </c>
      <c r="AC1005" s="163">
        <v>0</v>
      </c>
      <c r="AD1005" s="163">
        <v>0</v>
      </c>
      <c r="AE1005" s="163">
        <v>0</v>
      </c>
      <c r="AF1005" s="169">
        <v>0</v>
      </c>
      <c r="AG1005" s="163">
        <v>0</v>
      </c>
      <c r="AH1005" s="163">
        <v>0</v>
      </c>
      <c r="AI1005" s="163">
        <v>0</v>
      </c>
      <c r="AJ1005" s="163">
        <v>0</v>
      </c>
      <c r="AK1005" s="163">
        <v>623.35</v>
      </c>
      <c r="AL1005" s="169">
        <f>7802.61*AK1005/I1005</f>
        <v>4594.5181782542986</v>
      </c>
      <c r="AM1005" s="163">
        <v>0</v>
      </c>
      <c r="AN1005" s="163">
        <v>0</v>
      </c>
      <c r="AO1005" s="169">
        <v>0</v>
      </c>
      <c r="AP1005" s="163">
        <v>0</v>
      </c>
      <c r="AQ1005" s="162">
        <v>0</v>
      </c>
      <c r="AR1005" s="162">
        <v>0</v>
      </c>
    </row>
    <row r="1006" spans="1:77" s="162" customFormat="1" ht="36" customHeight="1" x14ac:dyDescent="0.25">
      <c r="A1006" s="162">
        <v>1</v>
      </c>
      <c r="B1006" s="165">
        <v>391</v>
      </c>
      <c r="C1006" s="155" t="s">
        <v>1224</v>
      </c>
      <c r="D1006" s="157">
        <v>1967</v>
      </c>
      <c r="E1006" s="157">
        <v>2014</v>
      </c>
      <c r="F1006" s="166" t="s">
        <v>261</v>
      </c>
      <c r="G1006" s="157">
        <v>2</v>
      </c>
      <c r="H1006" s="157" t="s">
        <v>301</v>
      </c>
      <c r="I1006" s="161">
        <v>925.4</v>
      </c>
      <c r="J1006" s="161">
        <v>925</v>
      </c>
      <c r="K1006" s="161">
        <v>759.4</v>
      </c>
      <c r="L1006" s="167">
        <v>28</v>
      </c>
      <c r="M1006" s="157" t="s">
        <v>259</v>
      </c>
      <c r="N1006" s="157" t="s">
        <v>263</v>
      </c>
      <c r="O1006" s="160" t="s">
        <v>1302</v>
      </c>
      <c r="P1006" s="161">
        <v>638882.93999999994</v>
      </c>
      <c r="Q1006" s="161">
        <v>0</v>
      </c>
      <c r="R1006" s="161">
        <v>0</v>
      </c>
      <c r="S1006" s="161">
        <v>638882.93999999994</v>
      </c>
      <c r="T1006" s="161">
        <v>690.38571428571424</v>
      </c>
      <c r="U1006" s="161">
        <v>810.46</v>
      </c>
      <c r="V1006" s="168">
        <v>810.46</v>
      </c>
      <c r="W1006" s="168">
        <f t="shared" si="212"/>
        <v>810.46</v>
      </c>
      <c r="X1006" s="168">
        <f t="shared" si="213"/>
        <v>120.07428571428579</v>
      </c>
      <c r="Y1006" s="163">
        <v>0</v>
      </c>
      <c r="Z1006" s="163">
        <v>0</v>
      </c>
      <c r="AA1006" s="163">
        <v>0</v>
      </c>
      <c r="AB1006" s="163">
        <v>0</v>
      </c>
      <c r="AC1006" s="163">
        <v>810.46</v>
      </c>
      <c r="AD1006" s="163">
        <v>0</v>
      </c>
      <c r="AE1006" s="163">
        <v>0</v>
      </c>
      <c r="AF1006" s="169">
        <v>0</v>
      </c>
      <c r="AG1006" s="163">
        <v>0</v>
      </c>
      <c r="AH1006" s="163">
        <v>0</v>
      </c>
      <c r="AI1006" s="163">
        <v>0</v>
      </c>
      <c r="AJ1006" s="163">
        <v>0</v>
      </c>
      <c r="AK1006" s="163">
        <v>0</v>
      </c>
      <c r="AL1006" s="169">
        <v>0</v>
      </c>
      <c r="AM1006" s="163">
        <v>0</v>
      </c>
      <c r="AN1006" s="163">
        <v>0</v>
      </c>
      <c r="AO1006" s="169">
        <v>0</v>
      </c>
      <c r="AP1006" s="163">
        <v>0</v>
      </c>
      <c r="AQ1006" s="162">
        <v>0</v>
      </c>
      <c r="AR1006" s="162">
        <v>0</v>
      </c>
    </row>
    <row r="1007" spans="1:77" s="95" customFormat="1" ht="36" customHeight="1" x14ac:dyDescent="0.25">
      <c r="A1007" s="162">
        <v>1</v>
      </c>
      <c r="B1007" s="165">
        <v>392</v>
      </c>
      <c r="C1007" s="186" t="s">
        <v>191</v>
      </c>
      <c r="D1007" s="157" t="s">
        <v>307</v>
      </c>
      <c r="E1007" s="157"/>
      <c r="F1007" s="187" t="s">
        <v>311</v>
      </c>
      <c r="G1007" s="157" t="s">
        <v>305</v>
      </c>
      <c r="H1007" s="157" t="s">
        <v>297</v>
      </c>
      <c r="I1007" s="158">
        <v>533.70000000000005</v>
      </c>
      <c r="J1007" s="158">
        <v>492.1</v>
      </c>
      <c r="K1007" s="158">
        <v>488.8</v>
      </c>
      <c r="L1007" s="188">
        <v>13</v>
      </c>
      <c r="M1007" s="157" t="s">
        <v>259</v>
      </c>
      <c r="N1007" s="157" t="s">
        <v>260</v>
      </c>
      <c r="O1007" s="157" t="s">
        <v>262</v>
      </c>
      <c r="P1007" s="158">
        <v>58730.77</v>
      </c>
      <c r="Q1007" s="158">
        <v>0</v>
      </c>
      <c r="R1007" s="158">
        <v>0</v>
      </c>
      <c r="S1007" s="158">
        <v>58730.77</v>
      </c>
      <c r="T1007" s="161">
        <v>110.04453813003559</v>
      </c>
      <c r="U1007" s="176">
        <v>110.04453813003559</v>
      </c>
      <c r="V1007" s="168">
        <v>110.04453813003559</v>
      </c>
      <c r="W1007" s="168">
        <f t="shared" si="212"/>
        <v>0</v>
      </c>
      <c r="X1007" s="168">
        <f t="shared" si="213"/>
        <v>0</v>
      </c>
      <c r="Y1007" s="163">
        <v>0</v>
      </c>
      <c r="Z1007" s="163">
        <v>0</v>
      </c>
      <c r="AA1007" s="189">
        <v>0</v>
      </c>
      <c r="AB1007" s="189">
        <v>0</v>
      </c>
      <c r="AC1007" s="189">
        <v>0</v>
      </c>
      <c r="AD1007" s="189">
        <v>0</v>
      </c>
      <c r="AE1007" s="189">
        <v>0</v>
      </c>
      <c r="AF1007" s="169">
        <v>0</v>
      </c>
      <c r="AG1007" s="189">
        <v>0</v>
      </c>
      <c r="AH1007" s="189">
        <v>0</v>
      </c>
      <c r="AI1007" s="189">
        <v>0</v>
      </c>
      <c r="AJ1007" s="189">
        <v>0</v>
      </c>
      <c r="AK1007" s="189">
        <v>0</v>
      </c>
      <c r="AL1007" s="190">
        <v>0</v>
      </c>
      <c r="AM1007" s="189">
        <v>0</v>
      </c>
      <c r="AN1007" s="189">
        <v>0</v>
      </c>
      <c r="AO1007" s="190">
        <v>0</v>
      </c>
      <c r="AP1007" s="189">
        <v>0</v>
      </c>
      <c r="AQ1007" s="95">
        <v>0</v>
      </c>
      <c r="AR1007" s="95">
        <v>0</v>
      </c>
      <c r="BC1007" s="191"/>
      <c r="BD1007" s="191"/>
      <c r="BE1007" s="191"/>
      <c r="BY1007" s="192"/>
    </row>
    <row r="1008" spans="1:77" s="95" customFormat="1" ht="36" customHeight="1" x14ac:dyDescent="0.25">
      <c r="A1008" s="162">
        <v>1</v>
      </c>
      <c r="B1008" s="165">
        <v>393</v>
      </c>
      <c r="C1008" s="186" t="s">
        <v>192</v>
      </c>
      <c r="D1008" s="157">
        <v>1971</v>
      </c>
      <c r="E1008" s="157"/>
      <c r="F1008" s="187" t="s">
        <v>311</v>
      </c>
      <c r="G1008" s="157" t="s">
        <v>305</v>
      </c>
      <c r="H1008" s="157" t="s">
        <v>297</v>
      </c>
      <c r="I1008" s="158">
        <v>530.29999999999995</v>
      </c>
      <c r="J1008" s="158">
        <v>489.7</v>
      </c>
      <c r="K1008" s="158">
        <v>489.7</v>
      </c>
      <c r="L1008" s="188">
        <v>31</v>
      </c>
      <c r="M1008" s="157" t="s">
        <v>259</v>
      </c>
      <c r="N1008" s="157" t="s">
        <v>260</v>
      </c>
      <c r="O1008" s="157" t="s">
        <v>262</v>
      </c>
      <c r="P1008" s="158">
        <v>65694.350000000006</v>
      </c>
      <c r="Q1008" s="158">
        <v>0</v>
      </c>
      <c r="R1008" s="158">
        <v>0</v>
      </c>
      <c r="S1008" s="158">
        <v>65694.350000000006</v>
      </c>
      <c r="T1008" s="161">
        <v>123.8814821798982</v>
      </c>
      <c r="U1008" s="176">
        <v>123.8814821798982</v>
      </c>
      <c r="V1008" s="168">
        <v>123.8814821798982</v>
      </c>
      <c r="W1008" s="168">
        <f t="shared" si="212"/>
        <v>0</v>
      </c>
      <c r="X1008" s="168">
        <f t="shared" si="213"/>
        <v>0</v>
      </c>
      <c r="Y1008" s="163">
        <v>0</v>
      </c>
      <c r="Z1008" s="163">
        <v>0</v>
      </c>
      <c r="AA1008" s="189">
        <v>0</v>
      </c>
      <c r="AB1008" s="189">
        <v>0</v>
      </c>
      <c r="AC1008" s="189">
        <v>0</v>
      </c>
      <c r="AD1008" s="189">
        <v>0</v>
      </c>
      <c r="AE1008" s="189">
        <v>0</v>
      </c>
      <c r="AF1008" s="169">
        <v>0</v>
      </c>
      <c r="AG1008" s="189">
        <v>0</v>
      </c>
      <c r="AH1008" s="189">
        <v>0</v>
      </c>
      <c r="AI1008" s="189">
        <v>0</v>
      </c>
      <c r="AJ1008" s="189">
        <v>0</v>
      </c>
      <c r="AK1008" s="189">
        <v>0</v>
      </c>
      <c r="AL1008" s="190">
        <v>0</v>
      </c>
      <c r="AM1008" s="189">
        <v>0</v>
      </c>
      <c r="AN1008" s="189">
        <v>0</v>
      </c>
      <c r="AO1008" s="190">
        <v>0</v>
      </c>
      <c r="AP1008" s="189">
        <v>0</v>
      </c>
      <c r="AQ1008" s="95">
        <v>0</v>
      </c>
      <c r="AR1008" s="95">
        <v>0</v>
      </c>
      <c r="BC1008" s="191"/>
      <c r="BD1008" s="191"/>
      <c r="BE1008" s="191"/>
      <c r="BY1008" s="192"/>
    </row>
    <row r="1009" spans="1:44" s="162" customFormat="1" ht="36" customHeight="1" x14ac:dyDescent="0.25">
      <c r="B1009" s="155" t="s">
        <v>824</v>
      </c>
      <c r="C1009" s="155"/>
      <c r="D1009" s="157" t="s">
        <v>855</v>
      </c>
      <c r="E1009" s="157" t="s">
        <v>855</v>
      </c>
      <c r="F1009" s="157" t="s">
        <v>855</v>
      </c>
      <c r="G1009" s="157" t="s">
        <v>855</v>
      </c>
      <c r="H1009" s="157" t="s">
        <v>855</v>
      </c>
      <c r="I1009" s="158">
        <v>1492</v>
      </c>
      <c r="J1009" s="158">
        <v>1369.9</v>
      </c>
      <c r="K1009" s="158">
        <v>1369.9</v>
      </c>
      <c r="L1009" s="159">
        <v>70</v>
      </c>
      <c r="M1009" s="157" t="s">
        <v>855</v>
      </c>
      <c r="N1009" s="157" t="s">
        <v>855</v>
      </c>
      <c r="O1009" s="160" t="s">
        <v>855</v>
      </c>
      <c r="P1009" s="161">
        <v>68452.92</v>
      </c>
      <c r="Q1009" s="161">
        <v>0</v>
      </c>
      <c r="R1009" s="161">
        <v>0</v>
      </c>
      <c r="S1009" s="161">
        <v>68452.92</v>
      </c>
      <c r="T1009" s="161">
        <v>45.879973190348522</v>
      </c>
      <c r="U1009" s="161">
        <v>45.879973190348522</v>
      </c>
      <c r="W1009" s="175"/>
      <c r="Y1009" s="163">
        <v>0</v>
      </c>
      <c r="Z1009" s="163">
        <v>0</v>
      </c>
      <c r="AA1009" s="163">
        <v>0</v>
      </c>
      <c r="AB1009" s="163">
        <v>0</v>
      </c>
      <c r="AC1009" s="163">
        <v>0</v>
      </c>
      <c r="AD1009" s="163">
        <v>0</v>
      </c>
      <c r="AE1009" s="163">
        <v>0</v>
      </c>
      <c r="AF1009" s="163">
        <v>0</v>
      </c>
      <c r="AG1009" s="163">
        <v>0</v>
      </c>
      <c r="AH1009" s="163">
        <v>0</v>
      </c>
      <c r="AI1009" s="163">
        <v>0</v>
      </c>
      <c r="AJ1009" s="163">
        <v>0</v>
      </c>
      <c r="AK1009" s="163">
        <v>0</v>
      </c>
      <c r="AL1009" s="163">
        <v>0</v>
      </c>
      <c r="AM1009" s="163">
        <v>0</v>
      </c>
      <c r="AN1009" s="163">
        <v>0</v>
      </c>
      <c r="AO1009" s="163">
        <v>0</v>
      </c>
      <c r="AP1009" s="163">
        <v>0</v>
      </c>
      <c r="AQ1009" s="162">
        <v>0</v>
      </c>
      <c r="AR1009" s="162">
        <v>0</v>
      </c>
    </row>
    <row r="1010" spans="1:44" s="162" customFormat="1" ht="36" customHeight="1" x14ac:dyDescent="0.25">
      <c r="A1010" s="162">
        <v>1</v>
      </c>
      <c r="B1010" s="165">
        <v>394</v>
      </c>
      <c r="C1010" s="155" t="s">
        <v>2221</v>
      </c>
      <c r="D1010" s="157">
        <v>1982</v>
      </c>
      <c r="E1010" s="157"/>
      <c r="F1010" s="166" t="s">
        <v>311</v>
      </c>
      <c r="G1010" s="157">
        <v>3</v>
      </c>
      <c r="H1010" s="157" t="s">
        <v>305</v>
      </c>
      <c r="I1010" s="158">
        <v>1492</v>
      </c>
      <c r="J1010" s="158">
        <v>1369.9</v>
      </c>
      <c r="K1010" s="158">
        <v>1369.9</v>
      </c>
      <c r="L1010" s="167">
        <v>70</v>
      </c>
      <c r="M1010" s="157" t="s">
        <v>259</v>
      </c>
      <c r="N1010" s="157" t="s">
        <v>260</v>
      </c>
      <c r="O1010" s="160" t="s">
        <v>262</v>
      </c>
      <c r="P1010" s="161">
        <v>68452.92</v>
      </c>
      <c r="Q1010" s="161">
        <v>0</v>
      </c>
      <c r="R1010" s="161">
        <v>0</v>
      </c>
      <c r="S1010" s="161">
        <v>68452.92</v>
      </c>
      <c r="T1010" s="161">
        <v>45.879973190348522</v>
      </c>
      <c r="U1010" s="161">
        <v>45.879973190348522</v>
      </c>
      <c r="V1010" s="168">
        <v>45.879973190348522</v>
      </c>
      <c r="W1010" s="168">
        <f>Y1010+Z1010+AA1010+AB1010+AC1010+AF1010+AH1010+AJ1010+AL1010+AN1010+AO1010+AP1010+AQ1010+AR1010</f>
        <v>0</v>
      </c>
      <c r="X1010" s="168">
        <f>U1010-T1010</f>
        <v>0</v>
      </c>
      <c r="Y1010" s="163">
        <v>0</v>
      </c>
      <c r="Z1010" s="163">
        <v>0</v>
      </c>
      <c r="AA1010" s="163">
        <v>0</v>
      </c>
      <c r="AB1010" s="163">
        <v>0</v>
      </c>
      <c r="AC1010" s="163">
        <v>0</v>
      </c>
      <c r="AD1010" s="163">
        <v>0</v>
      </c>
      <c r="AE1010" s="163">
        <v>0</v>
      </c>
      <c r="AF1010" s="169">
        <v>0</v>
      </c>
      <c r="AG1010" s="163">
        <v>0</v>
      </c>
      <c r="AH1010" s="163">
        <v>0</v>
      </c>
      <c r="AI1010" s="163">
        <v>0</v>
      </c>
      <c r="AJ1010" s="163">
        <v>0</v>
      </c>
      <c r="AK1010" s="163">
        <v>0</v>
      </c>
      <c r="AL1010" s="169">
        <v>0</v>
      </c>
      <c r="AM1010" s="163">
        <v>0</v>
      </c>
      <c r="AN1010" s="163">
        <v>0</v>
      </c>
      <c r="AO1010" s="169">
        <v>0</v>
      </c>
      <c r="AP1010" s="163">
        <v>0</v>
      </c>
      <c r="AQ1010" s="162">
        <v>0</v>
      </c>
      <c r="AR1010" s="162">
        <v>0</v>
      </c>
    </row>
    <row r="1011" spans="1:44" s="162" customFormat="1" ht="36" customHeight="1" x14ac:dyDescent="0.25">
      <c r="B1011" s="155" t="s">
        <v>825</v>
      </c>
      <c r="C1011" s="155"/>
      <c r="D1011" s="157" t="s">
        <v>855</v>
      </c>
      <c r="E1011" s="157" t="s">
        <v>855</v>
      </c>
      <c r="F1011" s="157" t="s">
        <v>855</v>
      </c>
      <c r="G1011" s="157" t="s">
        <v>855</v>
      </c>
      <c r="H1011" s="157" t="s">
        <v>855</v>
      </c>
      <c r="I1011" s="158">
        <v>834.7</v>
      </c>
      <c r="J1011" s="158">
        <v>476.3</v>
      </c>
      <c r="K1011" s="158">
        <v>476.3</v>
      </c>
      <c r="L1011" s="159">
        <v>56</v>
      </c>
      <c r="M1011" s="157" t="s">
        <v>855</v>
      </c>
      <c r="N1011" s="157" t="s">
        <v>855</v>
      </c>
      <c r="O1011" s="160" t="s">
        <v>855</v>
      </c>
      <c r="P1011" s="161">
        <v>3897762.39</v>
      </c>
      <c r="Q1011" s="161">
        <v>0</v>
      </c>
      <c r="R1011" s="161">
        <v>0</v>
      </c>
      <c r="S1011" s="161">
        <v>3897762.39</v>
      </c>
      <c r="T1011" s="161">
        <v>4669.6566311249553</v>
      </c>
      <c r="U1011" s="161">
        <v>45.879973190348522</v>
      </c>
      <c r="W1011" s="175"/>
      <c r="Y1011" s="163">
        <v>0</v>
      </c>
      <c r="Z1011" s="163">
        <v>0</v>
      </c>
      <c r="AA1011" s="163">
        <v>0</v>
      </c>
      <c r="AB1011" s="163">
        <v>0</v>
      </c>
      <c r="AC1011" s="163">
        <v>0</v>
      </c>
      <c r="AD1011" s="163">
        <v>0</v>
      </c>
      <c r="AE1011" s="163">
        <v>0</v>
      </c>
      <c r="AF1011" s="163">
        <v>0</v>
      </c>
      <c r="AG1011" s="163">
        <v>817.7</v>
      </c>
      <c r="AH1011" s="163">
        <v>3772353.64</v>
      </c>
      <c r="AI1011" s="163">
        <v>0</v>
      </c>
      <c r="AJ1011" s="163">
        <v>0</v>
      </c>
      <c r="AK1011" s="163">
        <v>0</v>
      </c>
      <c r="AL1011" s="163">
        <v>0</v>
      </c>
      <c r="AM1011" s="163">
        <v>0</v>
      </c>
      <c r="AN1011" s="163">
        <v>0</v>
      </c>
      <c r="AO1011" s="163">
        <v>0</v>
      </c>
      <c r="AP1011" s="163">
        <v>0</v>
      </c>
      <c r="AQ1011" s="162">
        <v>0</v>
      </c>
      <c r="AR1011" s="162">
        <v>0</v>
      </c>
    </row>
    <row r="1012" spans="1:44" s="162" customFormat="1" ht="36" customHeight="1" x14ac:dyDescent="0.25">
      <c r="A1012" s="162">
        <v>1</v>
      </c>
      <c r="B1012" s="165">
        <v>395</v>
      </c>
      <c r="C1012" s="155" t="s">
        <v>189</v>
      </c>
      <c r="D1012" s="157" t="s">
        <v>303</v>
      </c>
      <c r="E1012" s="157"/>
      <c r="F1012" s="166" t="s">
        <v>304</v>
      </c>
      <c r="G1012" s="157" t="s">
        <v>296</v>
      </c>
      <c r="H1012" s="157" t="s">
        <v>305</v>
      </c>
      <c r="I1012" s="158">
        <v>834.7</v>
      </c>
      <c r="J1012" s="158">
        <v>476.3</v>
      </c>
      <c r="K1012" s="158">
        <v>476.3</v>
      </c>
      <c r="L1012" s="167">
        <v>56</v>
      </c>
      <c r="M1012" s="157" t="s">
        <v>259</v>
      </c>
      <c r="N1012" s="157" t="s">
        <v>260</v>
      </c>
      <c r="O1012" s="160" t="s">
        <v>262</v>
      </c>
      <c r="P1012" s="161">
        <v>3897762.39</v>
      </c>
      <c r="Q1012" s="161">
        <v>0</v>
      </c>
      <c r="R1012" s="161">
        <v>0</v>
      </c>
      <c r="S1012" s="161">
        <v>3897762.39</v>
      </c>
      <c r="T1012" s="161">
        <v>4669.6566311249553</v>
      </c>
      <c r="U1012" s="161">
        <v>45.879973190348522</v>
      </c>
      <c r="V1012" s="168">
        <v>8735.4302240325869</v>
      </c>
      <c r="W1012" s="168">
        <f>Y1012+Z1012+AA1012+AB1012+AC1012+AF1012+AH1012+AJ1012+AL1012+AN1012+AO1012+AP1012+AQ1012+AR1012</f>
        <v>8735.4302240325869</v>
      </c>
      <c r="X1012" s="168">
        <f>U1012-T1012</f>
        <v>-4623.7766579346071</v>
      </c>
      <c r="Y1012" s="163">
        <v>0</v>
      </c>
      <c r="Z1012" s="163">
        <v>0</v>
      </c>
      <c r="AA1012" s="163">
        <v>0</v>
      </c>
      <c r="AB1012" s="163">
        <v>0</v>
      </c>
      <c r="AC1012" s="163">
        <v>0</v>
      </c>
      <c r="AD1012" s="163">
        <v>0</v>
      </c>
      <c r="AE1012" s="163">
        <v>0</v>
      </c>
      <c r="AF1012" s="169">
        <v>0</v>
      </c>
      <c r="AG1012" s="163">
        <v>817.7</v>
      </c>
      <c r="AH1012" s="169">
        <f>8917.04*AG1012/I1012</f>
        <v>8735.4302240325869</v>
      </c>
      <c r="AI1012" s="163">
        <v>0</v>
      </c>
      <c r="AJ1012" s="163">
        <v>0</v>
      </c>
      <c r="AK1012" s="163">
        <v>0</v>
      </c>
      <c r="AL1012" s="169">
        <v>0</v>
      </c>
      <c r="AM1012" s="163">
        <v>0</v>
      </c>
      <c r="AN1012" s="163">
        <v>0</v>
      </c>
      <c r="AO1012" s="169">
        <v>0</v>
      </c>
      <c r="AP1012" s="163">
        <v>0</v>
      </c>
      <c r="AQ1012" s="162">
        <v>0</v>
      </c>
      <c r="AR1012" s="162">
        <v>0</v>
      </c>
    </row>
    <row r="1013" spans="1:44" s="162" customFormat="1" ht="36" customHeight="1" x14ac:dyDescent="0.25">
      <c r="B1013" s="155" t="s">
        <v>826</v>
      </c>
      <c r="C1013" s="155"/>
      <c r="D1013" s="157" t="s">
        <v>855</v>
      </c>
      <c r="E1013" s="157" t="s">
        <v>855</v>
      </c>
      <c r="F1013" s="157" t="s">
        <v>855</v>
      </c>
      <c r="G1013" s="157" t="s">
        <v>855</v>
      </c>
      <c r="H1013" s="157" t="s">
        <v>855</v>
      </c>
      <c r="I1013" s="158">
        <v>350.9</v>
      </c>
      <c r="J1013" s="158">
        <v>350.9</v>
      </c>
      <c r="K1013" s="158">
        <v>266.79999999999995</v>
      </c>
      <c r="L1013" s="159">
        <v>18</v>
      </c>
      <c r="M1013" s="157" t="s">
        <v>855</v>
      </c>
      <c r="N1013" s="157" t="s">
        <v>855</v>
      </c>
      <c r="O1013" s="160" t="s">
        <v>855</v>
      </c>
      <c r="P1013" s="161">
        <v>2331009.67</v>
      </c>
      <c r="Q1013" s="161">
        <v>0</v>
      </c>
      <c r="R1013" s="161">
        <v>0</v>
      </c>
      <c r="S1013" s="161">
        <v>2331009.67</v>
      </c>
      <c r="T1013" s="161">
        <v>6642.9457680250789</v>
      </c>
      <c r="U1013" s="161">
        <v>7620.5242382445149</v>
      </c>
      <c r="W1013" s="175"/>
      <c r="Y1013" s="163">
        <v>0</v>
      </c>
      <c r="Z1013" s="163">
        <v>0</v>
      </c>
      <c r="AA1013" s="163">
        <v>0</v>
      </c>
      <c r="AB1013" s="163">
        <v>0</v>
      </c>
      <c r="AC1013" s="163">
        <v>0</v>
      </c>
      <c r="AD1013" s="163">
        <v>0</v>
      </c>
      <c r="AE1013" s="163">
        <v>0</v>
      </c>
      <c r="AF1013" s="163">
        <v>0</v>
      </c>
      <c r="AG1013" s="163">
        <v>299.88</v>
      </c>
      <c r="AH1013" s="163">
        <v>2629919.35</v>
      </c>
      <c r="AI1013" s="163">
        <v>0</v>
      </c>
      <c r="AJ1013" s="163">
        <v>0</v>
      </c>
      <c r="AK1013" s="163">
        <v>0</v>
      </c>
      <c r="AL1013" s="163">
        <v>0</v>
      </c>
      <c r="AM1013" s="163">
        <v>0</v>
      </c>
      <c r="AN1013" s="163">
        <v>0</v>
      </c>
      <c r="AO1013" s="163">
        <v>0</v>
      </c>
      <c r="AP1013" s="163">
        <v>0</v>
      </c>
      <c r="AQ1013" s="162">
        <v>0</v>
      </c>
      <c r="AR1013" s="162">
        <v>0</v>
      </c>
    </row>
    <row r="1014" spans="1:44" s="162" customFormat="1" ht="36" customHeight="1" x14ac:dyDescent="0.25">
      <c r="A1014" s="162">
        <v>1</v>
      </c>
      <c r="B1014" s="165">
        <v>396</v>
      </c>
      <c r="C1014" s="155" t="s">
        <v>759</v>
      </c>
      <c r="D1014" s="157">
        <v>1930</v>
      </c>
      <c r="E1014" s="157"/>
      <c r="F1014" s="166" t="s">
        <v>261</v>
      </c>
      <c r="G1014" s="157">
        <v>2</v>
      </c>
      <c r="H1014" s="157" t="s">
        <v>297</v>
      </c>
      <c r="I1014" s="158">
        <v>350.9</v>
      </c>
      <c r="J1014" s="158">
        <v>350.9</v>
      </c>
      <c r="K1014" s="158">
        <v>266.79999999999995</v>
      </c>
      <c r="L1014" s="167">
        <v>18</v>
      </c>
      <c r="M1014" s="157" t="s">
        <v>259</v>
      </c>
      <c r="N1014" s="157" t="s">
        <v>260</v>
      </c>
      <c r="O1014" s="160" t="s">
        <v>262</v>
      </c>
      <c r="P1014" s="161">
        <v>2331009.67</v>
      </c>
      <c r="Q1014" s="161">
        <v>0</v>
      </c>
      <c r="R1014" s="161">
        <v>0</v>
      </c>
      <c r="S1014" s="161">
        <v>2331009.67</v>
      </c>
      <c r="T1014" s="161">
        <v>6642.9457680250789</v>
      </c>
      <c r="U1014" s="161">
        <v>7620.5242382445149</v>
      </c>
      <c r="V1014" s="168">
        <f>W1014</f>
        <v>7620.5242382445149</v>
      </c>
      <c r="W1014" s="168">
        <f>Y1014+Z1014+AA1014+AB1014+AC1014+AF1014+AH1014+AJ1014+AL1014+AN1014+AO1014+AP1014+AQ1014+AR1014</f>
        <v>7620.5242382445149</v>
      </c>
      <c r="X1014" s="168">
        <f>U1014-T1014</f>
        <v>977.57847021943599</v>
      </c>
      <c r="Y1014" s="163">
        <v>0</v>
      </c>
      <c r="Z1014" s="163">
        <v>0</v>
      </c>
      <c r="AA1014" s="163">
        <v>0</v>
      </c>
      <c r="AB1014" s="163">
        <v>0</v>
      </c>
      <c r="AC1014" s="163">
        <v>0</v>
      </c>
      <c r="AD1014" s="163">
        <v>0</v>
      </c>
      <c r="AE1014" s="163">
        <v>0</v>
      </c>
      <c r="AF1014" s="169">
        <v>0</v>
      </c>
      <c r="AG1014" s="163">
        <v>299.88</v>
      </c>
      <c r="AH1014" s="169">
        <f>8917.04*AG1014/I1014</f>
        <v>7620.5242382445149</v>
      </c>
      <c r="AI1014" s="163">
        <v>0</v>
      </c>
      <c r="AJ1014" s="163">
        <v>0</v>
      </c>
      <c r="AK1014" s="163">
        <v>0</v>
      </c>
      <c r="AL1014" s="169">
        <v>0</v>
      </c>
      <c r="AM1014" s="163">
        <v>0</v>
      </c>
      <c r="AN1014" s="163">
        <v>0</v>
      </c>
      <c r="AO1014" s="169">
        <v>0</v>
      </c>
      <c r="AP1014" s="163">
        <v>0</v>
      </c>
      <c r="AQ1014" s="162">
        <v>0</v>
      </c>
      <c r="AR1014" s="162">
        <v>0</v>
      </c>
    </row>
    <row r="1015" spans="1:44" s="162" customFormat="1" ht="36" customHeight="1" x14ac:dyDescent="0.25">
      <c r="B1015" s="155" t="s">
        <v>827</v>
      </c>
      <c r="C1015" s="170"/>
      <c r="D1015" s="157" t="s">
        <v>855</v>
      </c>
      <c r="E1015" s="157" t="s">
        <v>855</v>
      </c>
      <c r="F1015" s="157" t="s">
        <v>855</v>
      </c>
      <c r="G1015" s="157" t="s">
        <v>855</v>
      </c>
      <c r="H1015" s="157" t="s">
        <v>855</v>
      </c>
      <c r="I1015" s="158">
        <v>6192.18</v>
      </c>
      <c r="J1015" s="158">
        <v>5216.08</v>
      </c>
      <c r="K1015" s="158">
        <v>4834.8999999999996</v>
      </c>
      <c r="L1015" s="159">
        <v>315</v>
      </c>
      <c r="M1015" s="157" t="s">
        <v>855</v>
      </c>
      <c r="N1015" s="157" t="s">
        <v>855</v>
      </c>
      <c r="O1015" s="160" t="s">
        <v>855</v>
      </c>
      <c r="P1015" s="161">
        <v>6143252.4500000002</v>
      </c>
      <c r="Q1015" s="161">
        <v>0</v>
      </c>
      <c r="R1015" s="161">
        <v>0</v>
      </c>
      <c r="S1015" s="161">
        <v>6143252.4500000002</v>
      </c>
      <c r="T1015" s="161">
        <v>992.09849358384281</v>
      </c>
      <c r="U1015" s="161">
        <v>7210.8352945570978</v>
      </c>
      <c r="W1015" s="175"/>
      <c r="Y1015" s="163">
        <v>0</v>
      </c>
      <c r="Z1015" s="163">
        <v>0</v>
      </c>
      <c r="AA1015" s="163">
        <v>3249254.1399999997</v>
      </c>
      <c r="AB1015" s="163">
        <v>0</v>
      </c>
      <c r="AC1015" s="163">
        <v>0</v>
      </c>
      <c r="AD1015" s="163">
        <v>0</v>
      </c>
      <c r="AE1015" s="163">
        <v>0</v>
      </c>
      <c r="AF1015" s="163">
        <v>0</v>
      </c>
      <c r="AG1015" s="163">
        <v>606.16999999999996</v>
      </c>
      <c r="AH1015" s="163">
        <v>2679473.61</v>
      </c>
      <c r="AI1015" s="163">
        <v>0</v>
      </c>
      <c r="AJ1015" s="163">
        <v>0</v>
      </c>
      <c r="AK1015" s="163">
        <v>0</v>
      </c>
      <c r="AL1015" s="163">
        <v>0</v>
      </c>
      <c r="AM1015" s="163">
        <v>0</v>
      </c>
      <c r="AN1015" s="163">
        <v>0</v>
      </c>
      <c r="AO1015" s="163">
        <v>0</v>
      </c>
      <c r="AP1015" s="163">
        <v>0</v>
      </c>
      <c r="AQ1015" s="162">
        <v>0</v>
      </c>
      <c r="AR1015" s="162">
        <v>0</v>
      </c>
    </row>
    <row r="1016" spans="1:44" s="162" customFormat="1" ht="36" customHeight="1" x14ac:dyDescent="0.25">
      <c r="A1016" s="162">
        <v>1</v>
      </c>
      <c r="B1016" s="165">
        <v>397</v>
      </c>
      <c r="C1016" s="155" t="s">
        <v>206</v>
      </c>
      <c r="D1016" s="157">
        <v>1974</v>
      </c>
      <c r="E1016" s="157"/>
      <c r="F1016" s="166" t="s">
        <v>261</v>
      </c>
      <c r="G1016" s="157">
        <v>2</v>
      </c>
      <c r="H1016" s="157" t="s">
        <v>296</v>
      </c>
      <c r="I1016" s="158">
        <v>749.6</v>
      </c>
      <c r="J1016" s="158">
        <v>685.4</v>
      </c>
      <c r="K1016" s="158">
        <v>685.4</v>
      </c>
      <c r="L1016" s="167">
        <v>36</v>
      </c>
      <c r="M1016" s="157" t="s">
        <v>259</v>
      </c>
      <c r="N1016" s="157" t="s">
        <v>263</v>
      </c>
      <c r="O1016" s="160" t="s">
        <v>325</v>
      </c>
      <c r="P1016" s="161">
        <v>2703387.9099999997</v>
      </c>
      <c r="Q1016" s="161">
        <v>0</v>
      </c>
      <c r="R1016" s="161">
        <v>0</v>
      </c>
      <c r="S1016" s="161">
        <v>2703387.9099999997</v>
      </c>
      <c r="T1016" s="161">
        <v>3606.4406483457838</v>
      </c>
      <c r="U1016" s="161">
        <v>7210.8352945570978</v>
      </c>
      <c r="V1016" s="168">
        <v>7210.8352945570978</v>
      </c>
      <c r="W1016" s="168">
        <f t="shared" ref="W1016:W1021" si="214">Y1016+Z1016+AA1016+AB1016+AC1016+AF1016+AH1016+AJ1016+AL1016+AN1016+AO1016+AP1016+AQ1016+AR1016</f>
        <v>7210.8352945570978</v>
      </c>
      <c r="X1016" s="168">
        <f t="shared" ref="X1016:X1021" si="215">U1016-T1016</f>
        <v>3604.394646211314</v>
      </c>
      <c r="Y1016" s="163">
        <v>0</v>
      </c>
      <c r="Z1016" s="163">
        <v>0</v>
      </c>
      <c r="AA1016" s="163">
        <v>0</v>
      </c>
      <c r="AB1016" s="163">
        <v>0</v>
      </c>
      <c r="AC1016" s="163">
        <v>0</v>
      </c>
      <c r="AD1016" s="163">
        <v>0</v>
      </c>
      <c r="AE1016" s="163">
        <v>0</v>
      </c>
      <c r="AF1016" s="169">
        <v>0</v>
      </c>
      <c r="AG1016" s="163">
        <v>606.16999999999996</v>
      </c>
      <c r="AH1016" s="169">
        <f>8917.04*AG1016/I1016</f>
        <v>7210.8352945570978</v>
      </c>
      <c r="AI1016" s="163">
        <v>0</v>
      </c>
      <c r="AJ1016" s="163">
        <v>0</v>
      </c>
      <c r="AK1016" s="163">
        <v>0</v>
      </c>
      <c r="AL1016" s="169">
        <v>0</v>
      </c>
      <c r="AM1016" s="163">
        <v>0</v>
      </c>
      <c r="AN1016" s="163">
        <v>0</v>
      </c>
      <c r="AO1016" s="169">
        <v>0</v>
      </c>
      <c r="AP1016" s="163">
        <v>0</v>
      </c>
      <c r="AQ1016" s="162">
        <v>0</v>
      </c>
      <c r="AR1016" s="162">
        <v>0</v>
      </c>
    </row>
    <row r="1017" spans="1:44" s="162" customFormat="1" ht="36" customHeight="1" x14ac:dyDescent="0.25">
      <c r="A1017" s="162">
        <v>1</v>
      </c>
      <c r="B1017" s="165">
        <v>398</v>
      </c>
      <c r="C1017" s="155" t="s">
        <v>211</v>
      </c>
      <c r="D1017" s="157">
        <v>1992</v>
      </c>
      <c r="E1017" s="157"/>
      <c r="F1017" s="166" t="s">
        <v>304</v>
      </c>
      <c r="G1017" s="157">
        <v>2</v>
      </c>
      <c r="H1017" s="157" t="s">
        <v>296</v>
      </c>
      <c r="I1017" s="161">
        <v>690.3</v>
      </c>
      <c r="J1017" s="161">
        <v>630.29999999999995</v>
      </c>
      <c r="K1017" s="161">
        <v>630.29999999999995</v>
      </c>
      <c r="L1017" s="167">
        <v>29</v>
      </c>
      <c r="M1017" s="157" t="s">
        <v>259</v>
      </c>
      <c r="N1017" s="157" t="s">
        <v>263</v>
      </c>
      <c r="O1017" s="160" t="s">
        <v>325</v>
      </c>
      <c r="P1017" s="161">
        <v>355250</v>
      </c>
      <c r="Q1017" s="161">
        <v>0</v>
      </c>
      <c r="R1017" s="161">
        <v>0</v>
      </c>
      <c r="S1017" s="161">
        <v>355250</v>
      </c>
      <c r="T1017" s="161">
        <v>514.63131971606549</v>
      </c>
      <c r="U1017" s="161">
        <v>4229.0600000000004</v>
      </c>
      <c r="V1017" s="168">
        <v>3259.66</v>
      </c>
      <c r="W1017" s="168">
        <f t="shared" si="214"/>
        <v>3259.66</v>
      </c>
      <c r="X1017" s="168">
        <f t="shared" si="215"/>
        <v>3714.4286802839351</v>
      </c>
      <c r="Y1017" s="163">
        <v>0</v>
      </c>
      <c r="Z1017" s="163">
        <v>0</v>
      </c>
      <c r="AA1017" s="163">
        <v>3259.66</v>
      </c>
      <c r="AB1017" s="163">
        <v>0</v>
      </c>
      <c r="AC1017" s="163">
        <v>0</v>
      </c>
      <c r="AD1017" s="163">
        <v>0</v>
      </c>
      <c r="AE1017" s="163">
        <v>0</v>
      </c>
      <c r="AF1017" s="169">
        <v>0</v>
      </c>
      <c r="AG1017" s="163">
        <v>0</v>
      </c>
      <c r="AH1017" s="163">
        <v>0</v>
      </c>
      <c r="AI1017" s="163">
        <v>0</v>
      </c>
      <c r="AJ1017" s="163">
        <v>0</v>
      </c>
      <c r="AK1017" s="163">
        <v>0</v>
      </c>
      <c r="AL1017" s="169">
        <v>0</v>
      </c>
      <c r="AM1017" s="163">
        <v>0</v>
      </c>
      <c r="AN1017" s="163">
        <v>0</v>
      </c>
      <c r="AO1017" s="169">
        <v>0</v>
      </c>
      <c r="AP1017" s="163">
        <v>0</v>
      </c>
      <c r="AQ1017" s="162">
        <v>0</v>
      </c>
      <c r="AR1017" s="162">
        <v>0</v>
      </c>
    </row>
    <row r="1018" spans="1:44" s="162" customFormat="1" ht="36" customHeight="1" x14ac:dyDescent="0.25">
      <c r="A1018" s="162">
        <v>1</v>
      </c>
      <c r="B1018" s="165">
        <v>399</v>
      </c>
      <c r="C1018" s="155" t="s">
        <v>1509</v>
      </c>
      <c r="D1018" s="157">
        <v>1981</v>
      </c>
      <c r="E1018" s="157"/>
      <c r="F1018" s="166" t="s">
        <v>1524</v>
      </c>
      <c r="G1018" s="157">
        <v>2</v>
      </c>
      <c r="H1018" s="157" t="s">
        <v>305</v>
      </c>
      <c r="I1018" s="161">
        <v>922.9</v>
      </c>
      <c r="J1018" s="161">
        <v>838.7</v>
      </c>
      <c r="K1018" s="161">
        <v>838.7</v>
      </c>
      <c r="L1018" s="167">
        <v>43</v>
      </c>
      <c r="M1018" s="157" t="s">
        <v>259</v>
      </c>
      <c r="N1018" s="157" t="s">
        <v>260</v>
      </c>
      <c r="O1018" s="160" t="s">
        <v>262</v>
      </c>
      <c r="P1018" s="161">
        <v>683859.98</v>
      </c>
      <c r="Q1018" s="161">
        <v>0</v>
      </c>
      <c r="R1018" s="161">
        <v>0</v>
      </c>
      <c r="S1018" s="161">
        <v>683859.98</v>
      </c>
      <c r="T1018" s="161">
        <v>740.99033481417268</v>
      </c>
      <c r="U1018" s="161">
        <v>4229.0600000000004</v>
      </c>
      <c r="V1018" s="168">
        <v>3259.66</v>
      </c>
      <c r="W1018" s="168">
        <f t="shared" si="214"/>
        <v>3259.66</v>
      </c>
      <c r="X1018" s="168">
        <f t="shared" si="215"/>
        <v>3488.0696651858279</v>
      </c>
      <c r="Y1018" s="163">
        <v>0</v>
      </c>
      <c r="Z1018" s="163">
        <v>0</v>
      </c>
      <c r="AA1018" s="163">
        <v>3259.66</v>
      </c>
      <c r="AB1018" s="163">
        <v>0</v>
      </c>
      <c r="AC1018" s="163">
        <v>0</v>
      </c>
      <c r="AD1018" s="163">
        <v>0</v>
      </c>
      <c r="AE1018" s="163">
        <v>0</v>
      </c>
      <c r="AF1018" s="169">
        <v>0</v>
      </c>
      <c r="AG1018" s="163">
        <v>0</v>
      </c>
      <c r="AH1018" s="163">
        <v>0</v>
      </c>
      <c r="AI1018" s="163">
        <v>0</v>
      </c>
      <c r="AJ1018" s="163">
        <v>0</v>
      </c>
      <c r="AK1018" s="163">
        <v>0</v>
      </c>
      <c r="AL1018" s="169">
        <v>0</v>
      </c>
      <c r="AM1018" s="163">
        <v>0</v>
      </c>
      <c r="AN1018" s="163">
        <v>0</v>
      </c>
      <c r="AO1018" s="169">
        <v>0</v>
      </c>
      <c r="AP1018" s="163">
        <v>0</v>
      </c>
      <c r="AQ1018" s="162">
        <v>0</v>
      </c>
      <c r="AR1018" s="162">
        <v>0</v>
      </c>
    </row>
    <row r="1019" spans="1:44" s="162" customFormat="1" ht="36" customHeight="1" x14ac:dyDescent="0.25">
      <c r="A1019" s="162">
        <v>1</v>
      </c>
      <c r="B1019" s="165">
        <v>400</v>
      </c>
      <c r="C1019" s="155" t="s">
        <v>1510</v>
      </c>
      <c r="D1019" s="157">
        <v>1980</v>
      </c>
      <c r="E1019" s="157"/>
      <c r="F1019" s="166" t="s">
        <v>1524</v>
      </c>
      <c r="G1019" s="157">
        <v>2</v>
      </c>
      <c r="H1019" s="157" t="s">
        <v>305</v>
      </c>
      <c r="I1019" s="161">
        <v>1035.4000000000001</v>
      </c>
      <c r="J1019" s="161">
        <v>947.5</v>
      </c>
      <c r="K1019" s="161">
        <v>795.4</v>
      </c>
      <c r="L1019" s="167">
        <v>35</v>
      </c>
      <c r="M1019" s="157" t="s">
        <v>259</v>
      </c>
      <c r="N1019" s="157" t="s">
        <v>260</v>
      </c>
      <c r="O1019" s="160" t="s">
        <v>262</v>
      </c>
      <c r="P1019" s="161">
        <v>839768.86</v>
      </c>
      <c r="Q1019" s="161">
        <v>0</v>
      </c>
      <c r="R1019" s="161">
        <v>0</v>
      </c>
      <c r="S1019" s="161">
        <v>839768.86</v>
      </c>
      <c r="T1019" s="161">
        <v>811.05742708132118</v>
      </c>
      <c r="U1019" s="161">
        <v>4229.0600000000004</v>
      </c>
      <c r="V1019" s="168">
        <v>3259.66</v>
      </c>
      <c r="W1019" s="168">
        <f t="shared" si="214"/>
        <v>3259.66</v>
      </c>
      <c r="X1019" s="168">
        <f t="shared" si="215"/>
        <v>3418.0025729186791</v>
      </c>
      <c r="Y1019" s="163">
        <v>0</v>
      </c>
      <c r="Z1019" s="163">
        <v>0</v>
      </c>
      <c r="AA1019" s="163">
        <v>3259.66</v>
      </c>
      <c r="AB1019" s="163">
        <v>0</v>
      </c>
      <c r="AC1019" s="163">
        <v>0</v>
      </c>
      <c r="AD1019" s="163">
        <v>0</v>
      </c>
      <c r="AE1019" s="163">
        <v>0</v>
      </c>
      <c r="AF1019" s="169">
        <v>0</v>
      </c>
      <c r="AG1019" s="163">
        <v>0</v>
      </c>
      <c r="AH1019" s="163">
        <v>0</v>
      </c>
      <c r="AI1019" s="163">
        <v>0</v>
      </c>
      <c r="AJ1019" s="163">
        <v>0</v>
      </c>
      <c r="AK1019" s="163">
        <v>0</v>
      </c>
      <c r="AL1019" s="169">
        <v>0</v>
      </c>
      <c r="AM1019" s="163">
        <v>0</v>
      </c>
      <c r="AN1019" s="163">
        <v>0</v>
      </c>
      <c r="AO1019" s="169">
        <v>0</v>
      </c>
      <c r="AP1019" s="163">
        <v>0</v>
      </c>
      <c r="AQ1019" s="162">
        <v>0</v>
      </c>
      <c r="AR1019" s="162">
        <v>0</v>
      </c>
    </row>
    <row r="1020" spans="1:44" s="162" customFormat="1" ht="36" customHeight="1" x14ac:dyDescent="0.25">
      <c r="A1020" s="162">
        <v>1</v>
      </c>
      <c r="B1020" s="165">
        <v>401</v>
      </c>
      <c r="C1020" s="155" t="s">
        <v>1228</v>
      </c>
      <c r="D1020" s="157">
        <v>1964</v>
      </c>
      <c r="E1020" s="157"/>
      <c r="F1020" s="166" t="s">
        <v>261</v>
      </c>
      <c r="G1020" s="157">
        <v>2</v>
      </c>
      <c r="H1020" s="157" t="s">
        <v>301</v>
      </c>
      <c r="I1020" s="161">
        <v>1853.08</v>
      </c>
      <c r="J1020" s="161">
        <v>1215.3800000000001</v>
      </c>
      <c r="K1020" s="161">
        <v>986.3</v>
      </c>
      <c r="L1020" s="167">
        <v>115</v>
      </c>
      <c r="M1020" s="157" t="s">
        <v>259</v>
      </c>
      <c r="N1020" s="157" t="s">
        <v>263</v>
      </c>
      <c r="O1020" s="160" t="s">
        <v>1253</v>
      </c>
      <c r="P1020" s="161">
        <v>1468290.6199999999</v>
      </c>
      <c r="Q1020" s="161">
        <v>0</v>
      </c>
      <c r="R1020" s="161">
        <v>0</v>
      </c>
      <c r="S1020" s="161">
        <v>1468290.6199999999</v>
      </c>
      <c r="T1020" s="161">
        <v>792.35144732013725</v>
      </c>
      <c r="U1020" s="161">
        <v>4229.0600000000004</v>
      </c>
      <c r="V1020" s="168">
        <v>3259.66</v>
      </c>
      <c r="W1020" s="168">
        <f t="shared" si="214"/>
        <v>3259.66</v>
      </c>
      <c r="X1020" s="168">
        <f t="shared" si="215"/>
        <v>3436.7085526798633</v>
      </c>
      <c r="Y1020" s="163">
        <v>0</v>
      </c>
      <c r="Z1020" s="163">
        <v>0</v>
      </c>
      <c r="AA1020" s="163">
        <v>3259.66</v>
      </c>
      <c r="AB1020" s="163">
        <v>0</v>
      </c>
      <c r="AC1020" s="163">
        <v>0</v>
      </c>
      <c r="AD1020" s="163">
        <v>0</v>
      </c>
      <c r="AE1020" s="163">
        <v>0</v>
      </c>
      <c r="AF1020" s="169">
        <v>0</v>
      </c>
      <c r="AG1020" s="163">
        <v>0</v>
      </c>
      <c r="AH1020" s="163">
        <v>0</v>
      </c>
      <c r="AI1020" s="163">
        <v>0</v>
      </c>
      <c r="AJ1020" s="163">
        <v>0</v>
      </c>
      <c r="AK1020" s="163">
        <v>0</v>
      </c>
      <c r="AL1020" s="169">
        <v>0</v>
      </c>
      <c r="AM1020" s="163">
        <v>0</v>
      </c>
      <c r="AN1020" s="163">
        <v>0</v>
      </c>
      <c r="AO1020" s="169">
        <v>0</v>
      </c>
      <c r="AP1020" s="163">
        <v>0</v>
      </c>
      <c r="AQ1020" s="162">
        <v>0</v>
      </c>
      <c r="AR1020" s="162">
        <v>0</v>
      </c>
    </row>
    <row r="1021" spans="1:44" s="162" customFormat="1" ht="36" customHeight="1" x14ac:dyDescent="0.25">
      <c r="A1021" s="162">
        <v>1</v>
      </c>
      <c r="B1021" s="165">
        <v>402</v>
      </c>
      <c r="C1021" s="155" t="s">
        <v>2369</v>
      </c>
      <c r="D1021" s="157">
        <v>1969</v>
      </c>
      <c r="E1021" s="157"/>
      <c r="F1021" s="166" t="s">
        <v>261</v>
      </c>
      <c r="G1021" s="157">
        <v>2</v>
      </c>
      <c r="H1021" s="157">
        <v>3</v>
      </c>
      <c r="I1021" s="161">
        <v>940.9</v>
      </c>
      <c r="J1021" s="161">
        <v>898.8</v>
      </c>
      <c r="K1021" s="161">
        <v>898.8</v>
      </c>
      <c r="L1021" s="167">
        <v>57</v>
      </c>
      <c r="M1021" s="157" t="s">
        <v>259</v>
      </c>
      <c r="N1021" s="157" t="s">
        <v>263</v>
      </c>
      <c r="O1021" s="160" t="s">
        <v>1253</v>
      </c>
      <c r="P1021" s="161">
        <v>92695.08</v>
      </c>
      <c r="Q1021" s="161">
        <v>0</v>
      </c>
      <c r="R1021" s="161">
        <v>0</v>
      </c>
      <c r="S1021" s="161">
        <v>92695.08</v>
      </c>
      <c r="T1021" s="161">
        <v>98.517462004463809</v>
      </c>
      <c r="U1021" s="176">
        <v>98.517462004463809</v>
      </c>
      <c r="V1021" s="168">
        <v>98.517462004463809</v>
      </c>
      <c r="W1021" s="168">
        <f t="shared" si="214"/>
        <v>0</v>
      </c>
      <c r="X1021" s="168">
        <f t="shared" si="215"/>
        <v>0</v>
      </c>
      <c r="Y1021" s="163">
        <v>0</v>
      </c>
      <c r="Z1021" s="163">
        <v>0</v>
      </c>
      <c r="AA1021" s="163">
        <v>0</v>
      </c>
      <c r="AB1021" s="163">
        <v>0</v>
      </c>
      <c r="AC1021" s="163">
        <v>0</v>
      </c>
      <c r="AD1021" s="163">
        <v>0</v>
      </c>
      <c r="AE1021" s="163">
        <v>0</v>
      </c>
      <c r="AF1021" s="169">
        <v>0</v>
      </c>
      <c r="AG1021" s="163">
        <v>0</v>
      </c>
      <c r="AH1021" s="163">
        <v>0</v>
      </c>
      <c r="AI1021" s="163">
        <v>0</v>
      </c>
      <c r="AJ1021" s="163">
        <v>0</v>
      </c>
      <c r="AK1021" s="163">
        <v>0</v>
      </c>
      <c r="AL1021" s="169">
        <v>0</v>
      </c>
      <c r="AM1021" s="163">
        <v>0</v>
      </c>
      <c r="AN1021" s="163">
        <v>0</v>
      </c>
      <c r="AO1021" s="169">
        <v>0</v>
      </c>
      <c r="AP1021" s="163">
        <v>0</v>
      </c>
      <c r="AQ1021" s="162">
        <v>0</v>
      </c>
      <c r="AR1021" s="162">
        <v>0</v>
      </c>
    </row>
    <row r="1022" spans="1:44" s="162" customFormat="1" ht="36" customHeight="1" x14ac:dyDescent="0.25">
      <c r="B1022" s="155" t="s">
        <v>828</v>
      </c>
      <c r="C1022" s="155"/>
      <c r="D1022" s="157" t="s">
        <v>855</v>
      </c>
      <c r="E1022" s="157" t="s">
        <v>855</v>
      </c>
      <c r="F1022" s="157" t="s">
        <v>855</v>
      </c>
      <c r="G1022" s="157" t="s">
        <v>855</v>
      </c>
      <c r="H1022" s="157" t="s">
        <v>855</v>
      </c>
      <c r="I1022" s="158">
        <v>1971.3</v>
      </c>
      <c r="J1022" s="158">
        <v>1826.3</v>
      </c>
      <c r="K1022" s="158">
        <v>1801.3</v>
      </c>
      <c r="L1022" s="159">
        <v>85</v>
      </c>
      <c r="M1022" s="157" t="s">
        <v>855</v>
      </c>
      <c r="N1022" s="157" t="s">
        <v>855</v>
      </c>
      <c r="O1022" s="160" t="s">
        <v>855</v>
      </c>
      <c r="P1022" s="161">
        <v>3502383.27</v>
      </c>
      <c r="Q1022" s="161">
        <v>0</v>
      </c>
      <c r="R1022" s="161">
        <v>0</v>
      </c>
      <c r="S1022" s="161">
        <v>3502383.27</v>
      </c>
      <c r="T1022" s="161">
        <v>1776.6870948105311</v>
      </c>
      <c r="U1022" s="161">
        <v>7164.8679439528032</v>
      </c>
      <c r="W1022" s="175"/>
      <c r="Y1022" s="163">
        <v>0</v>
      </c>
      <c r="Z1022" s="163">
        <v>0</v>
      </c>
      <c r="AA1022" s="163">
        <v>0</v>
      </c>
      <c r="AB1022" s="163">
        <v>358958.98</v>
      </c>
      <c r="AC1022" s="163">
        <v>0</v>
      </c>
      <c r="AD1022" s="163">
        <v>0</v>
      </c>
      <c r="AE1022" s="163">
        <v>0</v>
      </c>
      <c r="AF1022" s="163">
        <v>0</v>
      </c>
      <c r="AG1022" s="163">
        <v>653.73</v>
      </c>
      <c r="AH1022" s="163">
        <v>3110520.06</v>
      </c>
      <c r="AI1022" s="163">
        <v>0</v>
      </c>
      <c r="AJ1022" s="163">
        <v>0</v>
      </c>
      <c r="AK1022" s="163">
        <v>0</v>
      </c>
      <c r="AL1022" s="163">
        <v>0</v>
      </c>
      <c r="AM1022" s="163">
        <v>0</v>
      </c>
      <c r="AN1022" s="163">
        <v>0</v>
      </c>
      <c r="AO1022" s="163">
        <v>0</v>
      </c>
      <c r="AP1022" s="163">
        <v>0</v>
      </c>
      <c r="AQ1022" s="162">
        <v>0</v>
      </c>
      <c r="AR1022" s="162">
        <v>0</v>
      </c>
    </row>
    <row r="1023" spans="1:44" s="162" customFormat="1" ht="36" customHeight="1" x14ac:dyDescent="0.25">
      <c r="A1023" s="162">
        <v>1</v>
      </c>
      <c r="B1023" s="165">
        <v>403</v>
      </c>
      <c r="C1023" s="155" t="s">
        <v>218</v>
      </c>
      <c r="D1023" s="157">
        <v>1973</v>
      </c>
      <c r="E1023" s="157"/>
      <c r="F1023" s="166" t="s">
        <v>261</v>
      </c>
      <c r="G1023" s="157">
        <v>2</v>
      </c>
      <c r="H1023" s="157" t="s">
        <v>296</v>
      </c>
      <c r="I1023" s="161">
        <v>813.6</v>
      </c>
      <c r="J1023" s="161">
        <v>752.3</v>
      </c>
      <c r="K1023" s="161">
        <v>752.3</v>
      </c>
      <c r="L1023" s="167">
        <v>39</v>
      </c>
      <c r="M1023" s="157" t="s">
        <v>259</v>
      </c>
      <c r="N1023" s="157" t="s">
        <v>260</v>
      </c>
      <c r="O1023" s="160" t="s">
        <v>262</v>
      </c>
      <c r="P1023" s="161">
        <v>3138281.45</v>
      </c>
      <c r="Q1023" s="161">
        <v>0</v>
      </c>
      <c r="R1023" s="161">
        <v>0</v>
      </c>
      <c r="S1023" s="161">
        <v>3138281.45</v>
      </c>
      <c r="T1023" s="161">
        <v>3857.2780850540807</v>
      </c>
      <c r="U1023" s="161">
        <v>7164.8679439528032</v>
      </c>
      <c r="V1023" s="168">
        <v>7164.8679439528032</v>
      </c>
      <c r="W1023" s="168">
        <f t="shared" ref="W1023:W1025" si="216">Y1023+Z1023+AA1023+AB1023+AC1023+AF1023+AH1023+AJ1023+AL1023+AN1023+AO1023+AP1023+AQ1023+AR1023</f>
        <v>7164.8679439528032</v>
      </c>
      <c r="X1023" s="168">
        <f t="shared" ref="X1023:X1025" si="217">U1023-T1023</f>
        <v>3307.5898588987225</v>
      </c>
      <c r="Y1023" s="163">
        <v>0</v>
      </c>
      <c r="Z1023" s="163">
        <v>0</v>
      </c>
      <c r="AA1023" s="163">
        <v>0</v>
      </c>
      <c r="AB1023" s="163">
        <v>0</v>
      </c>
      <c r="AC1023" s="163">
        <v>0</v>
      </c>
      <c r="AD1023" s="163">
        <v>0</v>
      </c>
      <c r="AE1023" s="163">
        <v>0</v>
      </c>
      <c r="AF1023" s="169">
        <v>0</v>
      </c>
      <c r="AG1023" s="163">
        <v>653.73</v>
      </c>
      <c r="AH1023" s="169">
        <f>8917.04*AG1023/I1023</f>
        <v>7164.8679439528032</v>
      </c>
      <c r="AI1023" s="163">
        <v>0</v>
      </c>
      <c r="AJ1023" s="163">
        <v>0</v>
      </c>
      <c r="AK1023" s="163">
        <v>0</v>
      </c>
      <c r="AL1023" s="169">
        <v>0</v>
      </c>
      <c r="AM1023" s="163">
        <v>0</v>
      </c>
      <c r="AN1023" s="163">
        <v>0</v>
      </c>
      <c r="AO1023" s="169">
        <v>0</v>
      </c>
      <c r="AP1023" s="163">
        <v>0</v>
      </c>
      <c r="AQ1023" s="162">
        <v>0</v>
      </c>
      <c r="AR1023" s="162">
        <v>0</v>
      </c>
    </row>
    <row r="1024" spans="1:44" s="162" customFormat="1" ht="36" customHeight="1" x14ac:dyDescent="0.25">
      <c r="A1024" s="162">
        <v>1</v>
      </c>
      <c r="B1024" s="165">
        <v>404</v>
      </c>
      <c r="C1024" s="155" t="s">
        <v>213</v>
      </c>
      <c r="D1024" s="157">
        <v>1973</v>
      </c>
      <c r="E1024" s="157"/>
      <c r="F1024" s="166" t="s">
        <v>261</v>
      </c>
      <c r="G1024" s="157">
        <v>2</v>
      </c>
      <c r="H1024" s="157" t="s">
        <v>296</v>
      </c>
      <c r="I1024" s="161">
        <v>775.5</v>
      </c>
      <c r="J1024" s="161">
        <v>715.8</v>
      </c>
      <c r="K1024" s="161">
        <v>715.8</v>
      </c>
      <c r="L1024" s="167">
        <v>31</v>
      </c>
      <c r="M1024" s="157" t="s">
        <v>259</v>
      </c>
      <c r="N1024" s="157" t="s">
        <v>263</v>
      </c>
      <c r="O1024" s="160" t="s">
        <v>325</v>
      </c>
      <c r="P1024" s="161">
        <v>241809.67</v>
      </c>
      <c r="Q1024" s="161">
        <v>0</v>
      </c>
      <c r="R1024" s="161">
        <v>0</v>
      </c>
      <c r="S1024" s="161">
        <v>241809.67</v>
      </c>
      <c r="T1024" s="161">
        <v>311.81130883301097</v>
      </c>
      <c r="U1024" s="161">
        <v>311.81130883301097</v>
      </c>
      <c r="V1024" s="168">
        <f t="shared" ref="V1024:V1025" si="218">W1024</f>
        <v>184.98</v>
      </c>
      <c r="W1024" s="168">
        <f t="shared" si="216"/>
        <v>184.98</v>
      </c>
      <c r="X1024" s="168">
        <f t="shared" si="217"/>
        <v>0</v>
      </c>
      <c r="Y1024" s="163">
        <v>0</v>
      </c>
      <c r="Z1024" s="163">
        <v>0</v>
      </c>
      <c r="AA1024" s="163">
        <v>0</v>
      </c>
      <c r="AB1024" s="163">
        <v>184.98</v>
      </c>
      <c r="AC1024" s="163">
        <v>0</v>
      </c>
      <c r="AD1024" s="163">
        <v>0</v>
      </c>
      <c r="AE1024" s="163">
        <v>0</v>
      </c>
      <c r="AF1024" s="169">
        <v>0</v>
      </c>
      <c r="AG1024" s="163">
        <v>0</v>
      </c>
      <c r="AH1024" s="163">
        <v>0</v>
      </c>
      <c r="AI1024" s="163">
        <v>0</v>
      </c>
      <c r="AJ1024" s="163">
        <v>0</v>
      </c>
      <c r="AK1024" s="163">
        <v>0</v>
      </c>
      <c r="AL1024" s="169">
        <v>0</v>
      </c>
      <c r="AM1024" s="163">
        <v>0</v>
      </c>
      <c r="AN1024" s="163">
        <v>0</v>
      </c>
      <c r="AO1024" s="169">
        <v>0</v>
      </c>
      <c r="AP1024" s="163">
        <v>0</v>
      </c>
      <c r="AQ1024" s="162">
        <v>0</v>
      </c>
      <c r="AR1024" s="162">
        <v>0</v>
      </c>
    </row>
    <row r="1025" spans="1:44" s="162" customFormat="1" ht="36" customHeight="1" x14ac:dyDescent="0.25">
      <c r="A1025" s="162">
        <v>1</v>
      </c>
      <c r="B1025" s="165">
        <v>405</v>
      </c>
      <c r="C1025" s="155" t="s">
        <v>1229</v>
      </c>
      <c r="D1025" s="157">
        <v>1970</v>
      </c>
      <c r="E1025" s="157"/>
      <c r="F1025" s="166" t="s">
        <v>261</v>
      </c>
      <c r="G1025" s="157">
        <v>2</v>
      </c>
      <c r="H1025" s="157" t="s">
        <v>297</v>
      </c>
      <c r="I1025" s="158">
        <v>382.2</v>
      </c>
      <c r="J1025" s="158">
        <v>358.2</v>
      </c>
      <c r="K1025" s="158">
        <v>333.2</v>
      </c>
      <c r="L1025" s="167">
        <v>15</v>
      </c>
      <c r="M1025" s="157" t="s">
        <v>259</v>
      </c>
      <c r="N1025" s="157" t="s">
        <v>263</v>
      </c>
      <c r="O1025" s="160" t="s">
        <v>1303</v>
      </c>
      <c r="P1025" s="161">
        <v>122292.15</v>
      </c>
      <c r="Q1025" s="161">
        <v>0</v>
      </c>
      <c r="R1025" s="161">
        <v>0</v>
      </c>
      <c r="S1025" s="161">
        <v>122292.15</v>
      </c>
      <c r="T1025" s="161">
        <v>319.96899529042383</v>
      </c>
      <c r="U1025" s="161">
        <v>319.96899529042383</v>
      </c>
      <c r="V1025" s="168">
        <f t="shared" si="218"/>
        <v>184.98</v>
      </c>
      <c r="W1025" s="168">
        <f t="shared" si="216"/>
        <v>184.98</v>
      </c>
      <c r="X1025" s="168">
        <f t="shared" si="217"/>
        <v>0</v>
      </c>
      <c r="Y1025" s="163">
        <v>0</v>
      </c>
      <c r="Z1025" s="163">
        <v>0</v>
      </c>
      <c r="AA1025" s="163">
        <v>0</v>
      </c>
      <c r="AB1025" s="163">
        <v>184.98</v>
      </c>
      <c r="AC1025" s="163">
        <v>0</v>
      </c>
      <c r="AD1025" s="163">
        <v>0</v>
      </c>
      <c r="AE1025" s="163">
        <v>0</v>
      </c>
      <c r="AF1025" s="169">
        <v>0</v>
      </c>
      <c r="AG1025" s="163">
        <v>0</v>
      </c>
      <c r="AH1025" s="163">
        <v>0</v>
      </c>
      <c r="AI1025" s="163">
        <v>0</v>
      </c>
      <c r="AJ1025" s="163">
        <v>0</v>
      </c>
      <c r="AK1025" s="163">
        <v>0</v>
      </c>
      <c r="AL1025" s="169">
        <v>0</v>
      </c>
      <c r="AM1025" s="163">
        <v>0</v>
      </c>
      <c r="AN1025" s="163">
        <v>0</v>
      </c>
      <c r="AO1025" s="169">
        <v>0</v>
      </c>
      <c r="AP1025" s="163">
        <v>0</v>
      </c>
      <c r="AQ1025" s="162">
        <v>0</v>
      </c>
      <c r="AR1025" s="162">
        <v>0</v>
      </c>
    </row>
    <row r="1026" spans="1:44" s="162" customFormat="1" ht="36" customHeight="1" x14ac:dyDescent="0.25">
      <c r="B1026" s="155" t="s">
        <v>830</v>
      </c>
      <c r="C1026" s="155"/>
      <c r="D1026" s="157" t="s">
        <v>855</v>
      </c>
      <c r="E1026" s="157" t="s">
        <v>855</v>
      </c>
      <c r="F1026" s="157" t="s">
        <v>855</v>
      </c>
      <c r="G1026" s="157" t="s">
        <v>855</v>
      </c>
      <c r="H1026" s="157" t="s">
        <v>855</v>
      </c>
      <c r="I1026" s="158">
        <v>791.9</v>
      </c>
      <c r="J1026" s="158">
        <v>736.9</v>
      </c>
      <c r="K1026" s="158">
        <v>695.3</v>
      </c>
      <c r="L1026" s="159">
        <v>27</v>
      </c>
      <c r="M1026" s="157" t="s">
        <v>855</v>
      </c>
      <c r="N1026" s="157" t="s">
        <v>855</v>
      </c>
      <c r="O1026" s="160" t="s">
        <v>855</v>
      </c>
      <c r="P1026" s="161">
        <v>2772593.48</v>
      </c>
      <c r="Q1026" s="161">
        <v>0</v>
      </c>
      <c r="R1026" s="161">
        <v>0</v>
      </c>
      <c r="S1026" s="161">
        <v>2772593.48</v>
      </c>
      <c r="T1026" s="161">
        <v>3501.191413057204</v>
      </c>
      <c r="U1026" s="161">
        <v>7136.1092683419629</v>
      </c>
      <c r="W1026" s="175"/>
      <c r="Y1026" s="163">
        <v>0</v>
      </c>
      <c r="Z1026" s="163">
        <v>0</v>
      </c>
      <c r="AA1026" s="163">
        <v>0</v>
      </c>
      <c r="AB1026" s="163">
        <v>0</v>
      </c>
      <c r="AC1026" s="163">
        <v>0</v>
      </c>
      <c r="AD1026" s="163">
        <v>0</v>
      </c>
      <c r="AE1026" s="163">
        <v>0</v>
      </c>
      <c r="AF1026" s="163">
        <v>0</v>
      </c>
      <c r="AG1026" s="163">
        <v>633.74</v>
      </c>
      <c r="AH1026" s="163">
        <v>3000000</v>
      </c>
      <c r="AI1026" s="163">
        <v>0</v>
      </c>
      <c r="AJ1026" s="163">
        <v>0</v>
      </c>
      <c r="AK1026" s="163">
        <v>0</v>
      </c>
      <c r="AL1026" s="163">
        <v>0</v>
      </c>
      <c r="AM1026" s="163">
        <v>0</v>
      </c>
      <c r="AN1026" s="163">
        <v>0</v>
      </c>
      <c r="AO1026" s="163">
        <v>0</v>
      </c>
      <c r="AP1026" s="163">
        <v>0</v>
      </c>
      <c r="AQ1026" s="162">
        <v>0</v>
      </c>
      <c r="AR1026" s="162">
        <v>0</v>
      </c>
    </row>
    <row r="1027" spans="1:44" s="162" customFormat="1" ht="36" customHeight="1" x14ac:dyDescent="0.25">
      <c r="A1027" s="162">
        <v>1</v>
      </c>
      <c r="B1027" s="165">
        <v>406</v>
      </c>
      <c r="C1027" s="155" t="s">
        <v>212</v>
      </c>
      <c r="D1027" s="157">
        <v>1979</v>
      </c>
      <c r="E1027" s="157"/>
      <c r="F1027" s="166" t="s">
        <v>261</v>
      </c>
      <c r="G1027" s="157">
        <v>2</v>
      </c>
      <c r="H1027" s="157" t="s">
        <v>296</v>
      </c>
      <c r="I1027" s="158">
        <v>791.9</v>
      </c>
      <c r="J1027" s="158">
        <v>736.9</v>
      </c>
      <c r="K1027" s="158">
        <v>695.3</v>
      </c>
      <c r="L1027" s="167">
        <v>27</v>
      </c>
      <c r="M1027" s="157" t="s">
        <v>259</v>
      </c>
      <c r="N1027" s="157" t="s">
        <v>260</v>
      </c>
      <c r="O1027" s="160" t="s">
        <v>262</v>
      </c>
      <c r="P1027" s="161">
        <v>2772593.48</v>
      </c>
      <c r="Q1027" s="161">
        <v>0</v>
      </c>
      <c r="R1027" s="161">
        <v>0</v>
      </c>
      <c r="S1027" s="161">
        <v>2772593.48</v>
      </c>
      <c r="T1027" s="161">
        <v>3501.191413057204</v>
      </c>
      <c r="U1027" s="161">
        <v>7136.1092683419629</v>
      </c>
      <c r="V1027" s="168">
        <f>W1027</f>
        <v>7136.1092683419629</v>
      </c>
      <c r="W1027" s="168">
        <f>Y1027+Z1027+AA1027+AB1027+AC1027+AF1027+AH1027+AJ1027+AL1027+AN1027+AO1027+AP1027+AQ1027+AR1027</f>
        <v>7136.1092683419629</v>
      </c>
      <c r="X1027" s="168">
        <f>U1027-T1027</f>
        <v>3634.9178552847588</v>
      </c>
      <c r="Y1027" s="163">
        <v>0</v>
      </c>
      <c r="Z1027" s="163">
        <v>0</v>
      </c>
      <c r="AA1027" s="163">
        <v>0</v>
      </c>
      <c r="AB1027" s="163">
        <v>0</v>
      </c>
      <c r="AC1027" s="163">
        <v>0</v>
      </c>
      <c r="AD1027" s="163">
        <v>0</v>
      </c>
      <c r="AE1027" s="163">
        <v>0</v>
      </c>
      <c r="AF1027" s="169">
        <v>0</v>
      </c>
      <c r="AG1027" s="163">
        <v>633.74</v>
      </c>
      <c r="AH1027" s="169">
        <f>8917.04*AG1027/I1027</f>
        <v>7136.1092683419629</v>
      </c>
      <c r="AI1027" s="163">
        <v>0</v>
      </c>
      <c r="AJ1027" s="163">
        <v>0</v>
      </c>
      <c r="AK1027" s="163">
        <v>0</v>
      </c>
      <c r="AL1027" s="169">
        <v>0</v>
      </c>
      <c r="AM1027" s="163">
        <v>0</v>
      </c>
      <c r="AN1027" s="163">
        <v>0</v>
      </c>
      <c r="AO1027" s="169">
        <v>0</v>
      </c>
      <c r="AP1027" s="163">
        <v>0</v>
      </c>
      <c r="AQ1027" s="162">
        <v>0</v>
      </c>
      <c r="AR1027" s="162">
        <v>0</v>
      </c>
    </row>
    <row r="1028" spans="1:44" s="162" customFormat="1" ht="36" customHeight="1" x14ac:dyDescent="0.25">
      <c r="B1028" s="155" t="s">
        <v>829</v>
      </c>
      <c r="C1028" s="155"/>
      <c r="D1028" s="157" t="s">
        <v>855</v>
      </c>
      <c r="E1028" s="157" t="s">
        <v>855</v>
      </c>
      <c r="F1028" s="157" t="s">
        <v>855</v>
      </c>
      <c r="G1028" s="157" t="s">
        <v>855</v>
      </c>
      <c r="H1028" s="157" t="s">
        <v>855</v>
      </c>
      <c r="I1028" s="158">
        <v>212.1</v>
      </c>
      <c r="J1028" s="158">
        <v>212.1</v>
      </c>
      <c r="K1028" s="158">
        <v>187.1</v>
      </c>
      <c r="L1028" s="159">
        <v>7</v>
      </c>
      <c r="M1028" s="157" t="s">
        <v>855</v>
      </c>
      <c r="N1028" s="157" t="s">
        <v>855</v>
      </c>
      <c r="O1028" s="160" t="s">
        <v>855</v>
      </c>
      <c r="P1028" s="161">
        <v>47652.14</v>
      </c>
      <c r="Q1028" s="161">
        <v>0</v>
      </c>
      <c r="R1028" s="161">
        <v>0</v>
      </c>
      <c r="S1028" s="161">
        <v>47652.14</v>
      </c>
      <c r="T1028" s="161">
        <v>224.66826968411127</v>
      </c>
      <c r="U1028" s="161">
        <v>224.66826968411127</v>
      </c>
      <c r="W1028" s="175"/>
      <c r="Y1028" s="163">
        <v>0</v>
      </c>
      <c r="Z1028" s="163">
        <v>0</v>
      </c>
      <c r="AA1028" s="163">
        <v>0</v>
      </c>
      <c r="AB1028" s="163">
        <v>0</v>
      </c>
      <c r="AC1028" s="163">
        <v>0</v>
      </c>
      <c r="AD1028" s="163">
        <v>0</v>
      </c>
      <c r="AE1028" s="163">
        <v>0</v>
      </c>
      <c r="AF1028" s="163">
        <v>0</v>
      </c>
      <c r="AG1028" s="163">
        <v>0</v>
      </c>
      <c r="AH1028" s="163">
        <v>0</v>
      </c>
      <c r="AI1028" s="163">
        <v>0</v>
      </c>
      <c r="AJ1028" s="163">
        <v>0</v>
      </c>
      <c r="AK1028" s="163">
        <v>0</v>
      </c>
      <c r="AL1028" s="163">
        <v>0</v>
      </c>
      <c r="AM1028" s="163">
        <v>0</v>
      </c>
      <c r="AN1028" s="163">
        <v>0</v>
      </c>
      <c r="AO1028" s="163">
        <v>0</v>
      </c>
      <c r="AP1028" s="163">
        <v>0</v>
      </c>
      <c r="AQ1028" s="162">
        <v>0</v>
      </c>
      <c r="AR1028" s="162">
        <v>0</v>
      </c>
    </row>
    <row r="1029" spans="1:44" s="162" customFormat="1" ht="36" customHeight="1" x14ac:dyDescent="0.25">
      <c r="A1029" s="162">
        <v>1</v>
      </c>
      <c r="B1029" s="165">
        <v>407</v>
      </c>
      <c r="C1029" s="155" t="s">
        <v>217</v>
      </c>
      <c r="D1029" s="157">
        <v>1962</v>
      </c>
      <c r="E1029" s="157"/>
      <c r="F1029" s="166" t="s">
        <v>261</v>
      </c>
      <c r="G1029" s="157">
        <v>2</v>
      </c>
      <c r="H1029" s="157" t="s">
        <v>297</v>
      </c>
      <c r="I1029" s="158">
        <v>212.1</v>
      </c>
      <c r="J1029" s="158">
        <v>212.1</v>
      </c>
      <c r="K1029" s="158">
        <v>187.1</v>
      </c>
      <c r="L1029" s="167">
        <v>7</v>
      </c>
      <c r="M1029" s="157" t="s">
        <v>259</v>
      </c>
      <c r="N1029" s="157" t="s">
        <v>260</v>
      </c>
      <c r="O1029" s="160" t="s">
        <v>262</v>
      </c>
      <c r="P1029" s="161">
        <v>47652.14</v>
      </c>
      <c r="Q1029" s="161">
        <v>0</v>
      </c>
      <c r="R1029" s="161">
        <v>0</v>
      </c>
      <c r="S1029" s="161">
        <v>47652.14</v>
      </c>
      <c r="T1029" s="161">
        <v>224.66826968411127</v>
      </c>
      <c r="U1029" s="176">
        <v>224.66826968411127</v>
      </c>
      <c r="V1029" s="168">
        <v>224.66826968411127</v>
      </c>
      <c r="W1029" s="168">
        <f>Y1029+Z1029+AA1029+AB1029+AC1029+AF1029+AH1029+AJ1029+AL1029+AN1029+AO1029+AP1029+AQ1029+AR1029</f>
        <v>0</v>
      </c>
      <c r="X1029" s="168">
        <f>U1029-T1029</f>
        <v>0</v>
      </c>
      <c r="Y1029" s="163">
        <v>0</v>
      </c>
      <c r="Z1029" s="163">
        <v>0</v>
      </c>
      <c r="AA1029" s="163">
        <v>0</v>
      </c>
      <c r="AB1029" s="163">
        <v>0</v>
      </c>
      <c r="AC1029" s="163">
        <v>0</v>
      </c>
      <c r="AD1029" s="163">
        <v>0</v>
      </c>
      <c r="AE1029" s="163">
        <v>0</v>
      </c>
      <c r="AF1029" s="169">
        <v>0</v>
      </c>
      <c r="AG1029" s="163">
        <v>0</v>
      </c>
      <c r="AH1029" s="163">
        <v>0</v>
      </c>
      <c r="AI1029" s="163">
        <v>0</v>
      </c>
      <c r="AJ1029" s="163">
        <v>0</v>
      </c>
      <c r="AK1029" s="163">
        <v>0</v>
      </c>
      <c r="AL1029" s="169">
        <v>0</v>
      </c>
      <c r="AM1029" s="163">
        <v>0</v>
      </c>
      <c r="AN1029" s="163">
        <v>0</v>
      </c>
      <c r="AO1029" s="169">
        <v>0</v>
      </c>
      <c r="AP1029" s="163">
        <v>0</v>
      </c>
      <c r="AQ1029" s="162">
        <v>0</v>
      </c>
      <c r="AR1029" s="162">
        <v>0</v>
      </c>
    </row>
    <row r="1030" spans="1:44" s="162" customFormat="1" ht="36" customHeight="1" x14ac:dyDescent="0.25">
      <c r="B1030" s="155" t="s">
        <v>722</v>
      </c>
      <c r="C1030" s="156"/>
      <c r="D1030" s="157" t="s">
        <v>855</v>
      </c>
      <c r="E1030" s="157" t="s">
        <v>855</v>
      </c>
      <c r="F1030" s="157" t="s">
        <v>855</v>
      </c>
      <c r="G1030" s="157" t="s">
        <v>855</v>
      </c>
      <c r="H1030" s="157" t="s">
        <v>855</v>
      </c>
      <c r="I1030" s="158">
        <v>926425.21999999951</v>
      </c>
      <c r="J1030" s="158">
        <v>772297.3200000003</v>
      </c>
      <c r="K1030" s="158">
        <v>682754.99</v>
      </c>
      <c r="L1030" s="159">
        <v>36137</v>
      </c>
      <c r="M1030" s="157" t="s">
        <v>855</v>
      </c>
      <c r="N1030" s="157" t="s">
        <v>855</v>
      </c>
      <c r="O1030" s="160" t="s">
        <v>855</v>
      </c>
      <c r="P1030" s="158">
        <v>2246384766.5700002</v>
      </c>
      <c r="Q1030" s="158">
        <v>0</v>
      </c>
      <c r="R1030" s="158">
        <v>3015567.51</v>
      </c>
      <c r="S1030" s="158">
        <v>2243369199.0599999</v>
      </c>
      <c r="T1030" s="158">
        <v>2424.7880110280262</v>
      </c>
      <c r="U1030" s="161">
        <v>32001.130919623469</v>
      </c>
      <c r="W1030" s="175"/>
      <c r="Y1030" s="163">
        <v>3345891.57</v>
      </c>
      <c r="Z1030" s="163">
        <v>6763187.7699999996</v>
      </c>
      <c r="AA1030" s="163">
        <v>53567423.230000004</v>
      </c>
      <c r="AB1030" s="163">
        <v>6317728.1100000003</v>
      </c>
      <c r="AC1030" s="163">
        <v>13787797.689999999</v>
      </c>
      <c r="AD1030" s="163">
        <v>0</v>
      </c>
      <c r="AE1030" s="163">
        <v>14</v>
      </c>
      <c r="AF1030" s="163">
        <v>31861742.399999999</v>
      </c>
      <c r="AG1030" s="163">
        <v>231797.05000000008</v>
      </c>
      <c r="AH1030" s="163">
        <v>1757636718.1199999</v>
      </c>
      <c r="AI1030" s="163">
        <v>1226</v>
      </c>
      <c r="AJ1030" s="163">
        <v>7683411.96</v>
      </c>
      <c r="AK1030" s="163">
        <v>62823.789999999994</v>
      </c>
      <c r="AL1030" s="163">
        <v>271896634.12</v>
      </c>
      <c r="AM1030" s="163">
        <v>366.46999999999997</v>
      </c>
      <c r="AN1030" s="163">
        <v>12806173.859999999</v>
      </c>
      <c r="AO1030" s="163">
        <v>17872827.800000001</v>
      </c>
      <c r="AP1030" s="163">
        <v>660000</v>
      </c>
      <c r="AQ1030" s="162">
        <v>400000</v>
      </c>
      <c r="AR1030" s="162">
        <v>12000000</v>
      </c>
    </row>
    <row r="1031" spans="1:44" s="162" customFormat="1" ht="36" customHeight="1" x14ac:dyDescent="0.25">
      <c r="B1031" s="155" t="s">
        <v>1050</v>
      </c>
      <c r="C1031" s="170"/>
      <c r="D1031" s="157" t="s">
        <v>855</v>
      </c>
      <c r="E1031" s="157" t="s">
        <v>855</v>
      </c>
      <c r="F1031" s="157" t="s">
        <v>855</v>
      </c>
      <c r="G1031" s="157" t="s">
        <v>855</v>
      </c>
      <c r="H1031" s="157" t="s">
        <v>855</v>
      </c>
      <c r="I1031" s="158">
        <v>325172.3</v>
      </c>
      <c r="J1031" s="158">
        <v>266098.43</v>
      </c>
      <c r="K1031" s="158">
        <v>234027.97999999998</v>
      </c>
      <c r="L1031" s="159">
        <v>13089</v>
      </c>
      <c r="M1031" s="157" t="s">
        <v>855</v>
      </c>
      <c r="N1031" s="157" t="s">
        <v>855</v>
      </c>
      <c r="O1031" s="160" t="s">
        <v>855</v>
      </c>
      <c r="P1031" s="158">
        <v>637782264.68000007</v>
      </c>
      <c r="Q1031" s="158">
        <v>0</v>
      </c>
      <c r="R1031" s="158">
        <v>0</v>
      </c>
      <c r="S1031" s="158">
        <v>637782264.68000007</v>
      </c>
      <c r="T1031" s="161">
        <v>1961.3671419121497</v>
      </c>
      <c r="U1031" s="161">
        <v>10238.045289855072</v>
      </c>
      <c r="W1031" s="175"/>
      <c r="Y1031" s="163">
        <v>485344.16</v>
      </c>
      <c r="Z1031" s="163">
        <v>0</v>
      </c>
      <c r="AA1031" s="163">
        <v>3281633.89</v>
      </c>
      <c r="AB1031" s="163">
        <v>742084.4800000001</v>
      </c>
      <c r="AC1031" s="163">
        <v>2743586.76</v>
      </c>
      <c r="AD1031" s="163">
        <v>0</v>
      </c>
      <c r="AE1031" s="163">
        <v>3</v>
      </c>
      <c r="AF1031" s="163">
        <v>6928720.7999999998</v>
      </c>
      <c r="AG1031" s="163">
        <v>70606.259999999995</v>
      </c>
      <c r="AH1031" s="163">
        <v>496526460.61000001</v>
      </c>
      <c r="AI1031" s="163">
        <v>1080</v>
      </c>
      <c r="AJ1031" s="163">
        <v>5968368.96</v>
      </c>
      <c r="AK1031" s="163">
        <v>18655.25</v>
      </c>
      <c r="AL1031" s="163">
        <v>113529333.72999999</v>
      </c>
      <c r="AM1031" s="163">
        <v>0</v>
      </c>
      <c r="AN1031" s="163">
        <v>0</v>
      </c>
      <c r="AO1031" s="163">
        <v>0</v>
      </c>
      <c r="AP1031" s="163">
        <v>0</v>
      </c>
      <c r="AQ1031" s="162">
        <v>0</v>
      </c>
      <c r="AR1031" s="162">
        <v>0</v>
      </c>
    </row>
    <row r="1032" spans="1:44" s="162" customFormat="1" ht="36" customHeight="1" x14ac:dyDescent="0.25">
      <c r="A1032" s="162">
        <v>1</v>
      </c>
      <c r="B1032" s="165">
        <v>1</v>
      </c>
      <c r="C1032" s="155" t="s">
        <v>1028</v>
      </c>
      <c r="D1032" s="157">
        <v>1962</v>
      </c>
      <c r="E1032" s="157"/>
      <c r="F1032" s="166" t="s">
        <v>261</v>
      </c>
      <c r="G1032" s="157">
        <v>3</v>
      </c>
      <c r="H1032" s="157" t="s">
        <v>296</v>
      </c>
      <c r="I1032" s="158">
        <v>970.2</v>
      </c>
      <c r="J1032" s="158">
        <v>615</v>
      </c>
      <c r="K1032" s="158">
        <v>615</v>
      </c>
      <c r="L1032" s="167">
        <v>53</v>
      </c>
      <c r="M1032" s="157" t="s">
        <v>259</v>
      </c>
      <c r="N1032" s="157" t="s">
        <v>263</v>
      </c>
      <c r="O1032" s="160" t="s">
        <v>1593</v>
      </c>
      <c r="P1032" s="161">
        <v>3492473.03</v>
      </c>
      <c r="Q1032" s="161">
        <v>0</v>
      </c>
      <c r="R1032" s="161">
        <v>0</v>
      </c>
      <c r="S1032" s="161">
        <v>3492473.03</v>
      </c>
      <c r="T1032" s="161">
        <v>3599.7454442383009</v>
      </c>
      <c r="U1032" s="161">
        <v>3786.6630385487533</v>
      </c>
      <c r="V1032" s="168">
        <v>3786.6630385487533</v>
      </c>
      <c r="W1032" s="168">
        <f t="shared" ref="W1032:W1094" si="219">Y1032+Z1032+AA1032+AB1032+AC1032+AF1032+AH1032+AJ1032+AL1032+AN1032+AO1032+AP1032+AQ1032+AR1032</f>
        <v>3786.6630385487533</v>
      </c>
      <c r="X1032" s="168">
        <f t="shared" ref="X1032:X1094" si="220">U1032-T1032</f>
        <v>186.91759431045239</v>
      </c>
      <c r="Y1032" s="163">
        <v>0</v>
      </c>
      <c r="Z1032" s="163">
        <v>0</v>
      </c>
      <c r="AA1032" s="163">
        <v>0</v>
      </c>
      <c r="AB1032" s="163">
        <v>0</v>
      </c>
      <c r="AC1032" s="163">
        <v>0</v>
      </c>
      <c r="AD1032" s="163">
        <v>0</v>
      </c>
      <c r="AE1032" s="163">
        <v>0</v>
      </c>
      <c r="AF1032" s="169">
        <v>0</v>
      </c>
      <c r="AG1032" s="163">
        <v>412</v>
      </c>
      <c r="AH1032" s="169">
        <f t="shared" ref="AH1032:AH1051" si="221">8917.04*AG1032/I1032</f>
        <v>3786.6630385487533</v>
      </c>
      <c r="AI1032" s="163">
        <v>0</v>
      </c>
      <c r="AJ1032" s="163">
        <v>0</v>
      </c>
      <c r="AK1032" s="163">
        <v>0</v>
      </c>
      <c r="AL1032" s="169">
        <v>0</v>
      </c>
      <c r="AM1032" s="163">
        <v>0</v>
      </c>
      <c r="AN1032" s="163">
        <v>0</v>
      </c>
      <c r="AO1032" s="169">
        <v>0</v>
      </c>
      <c r="AP1032" s="163">
        <v>0</v>
      </c>
      <c r="AQ1032" s="162">
        <v>0</v>
      </c>
      <c r="AR1032" s="162">
        <v>0</v>
      </c>
    </row>
    <row r="1033" spans="1:44" s="162" customFormat="1" ht="36" customHeight="1" x14ac:dyDescent="0.25">
      <c r="A1033" s="162">
        <v>1</v>
      </c>
      <c r="B1033" s="165">
        <v>2</v>
      </c>
      <c r="C1033" s="155" t="s">
        <v>553</v>
      </c>
      <c r="D1033" s="157" t="s">
        <v>307</v>
      </c>
      <c r="E1033" s="157"/>
      <c r="F1033" s="166" t="s">
        <v>304</v>
      </c>
      <c r="G1033" s="157" t="s">
        <v>344</v>
      </c>
      <c r="H1033" s="157" t="s">
        <v>305</v>
      </c>
      <c r="I1033" s="158">
        <v>2819.1</v>
      </c>
      <c r="J1033" s="158">
        <v>2572.5</v>
      </c>
      <c r="K1033" s="158">
        <v>1698</v>
      </c>
      <c r="L1033" s="167">
        <v>109</v>
      </c>
      <c r="M1033" s="157" t="s">
        <v>259</v>
      </c>
      <c r="N1033" s="157" t="s">
        <v>263</v>
      </c>
      <c r="O1033" s="160" t="s">
        <v>1034</v>
      </c>
      <c r="P1033" s="161">
        <v>5143334.13</v>
      </c>
      <c r="Q1033" s="161">
        <v>0</v>
      </c>
      <c r="R1033" s="161">
        <v>0</v>
      </c>
      <c r="S1033" s="161">
        <v>5143334.13</v>
      </c>
      <c r="T1033" s="161">
        <v>1824.4596254123658</v>
      </c>
      <c r="U1033" s="161">
        <v>2283.7440601610447</v>
      </c>
      <c r="V1033" s="168">
        <f t="shared" ref="V1033:V1038" si="222">W1033</f>
        <v>2283.7440601610447</v>
      </c>
      <c r="W1033" s="168">
        <f t="shared" si="219"/>
        <v>2283.7440601610447</v>
      </c>
      <c r="X1033" s="168">
        <f t="shared" si="220"/>
        <v>459.2844347486789</v>
      </c>
      <c r="Y1033" s="163">
        <v>0</v>
      </c>
      <c r="Z1033" s="163">
        <v>0</v>
      </c>
      <c r="AA1033" s="163">
        <v>0</v>
      </c>
      <c r="AB1033" s="163">
        <v>0</v>
      </c>
      <c r="AC1033" s="163">
        <v>0</v>
      </c>
      <c r="AD1033" s="163">
        <v>0</v>
      </c>
      <c r="AE1033" s="163">
        <v>0</v>
      </c>
      <c r="AF1033" s="169">
        <v>0</v>
      </c>
      <c r="AG1033" s="163">
        <v>722</v>
      </c>
      <c r="AH1033" s="169">
        <f t="shared" si="221"/>
        <v>2283.7440601610447</v>
      </c>
      <c r="AI1033" s="163">
        <v>0</v>
      </c>
      <c r="AJ1033" s="163">
        <v>0</v>
      </c>
      <c r="AK1033" s="163">
        <v>0</v>
      </c>
      <c r="AL1033" s="169">
        <v>0</v>
      </c>
      <c r="AM1033" s="163">
        <v>0</v>
      </c>
      <c r="AN1033" s="163">
        <v>0</v>
      </c>
      <c r="AO1033" s="169">
        <v>0</v>
      </c>
      <c r="AP1033" s="163">
        <v>0</v>
      </c>
      <c r="AQ1033" s="162">
        <v>0</v>
      </c>
      <c r="AR1033" s="162">
        <v>0</v>
      </c>
    </row>
    <row r="1034" spans="1:44" s="162" customFormat="1" ht="36" customHeight="1" x14ac:dyDescent="0.25">
      <c r="A1034" s="162">
        <v>1</v>
      </c>
      <c r="B1034" s="165">
        <v>3</v>
      </c>
      <c r="C1034" s="155" t="s">
        <v>2771</v>
      </c>
      <c r="D1034" s="157" t="s">
        <v>345</v>
      </c>
      <c r="E1034" s="157"/>
      <c r="F1034" s="166" t="s">
        <v>261</v>
      </c>
      <c r="G1034" s="157" t="s">
        <v>350</v>
      </c>
      <c r="H1034" s="157" t="s">
        <v>297</v>
      </c>
      <c r="I1034" s="158">
        <v>2826.2</v>
      </c>
      <c r="J1034" s="158">
        <v>2826.2</v>
      </c>
      <c r="K1034" s="158">
        <v>1324.2</v>
      </c>
      <c r="L1034" s="159">
        <v>97</v>
      </c>
      <c r="M1034" s="157" t="s">
        <v>259</v>
      </c>
      <c r="N1034" s="157" t="s">
        <v>263</v>
      </c>
      <c r="O1034" s="160" t="s">
        <v>1034</v>
      </c>
      <c r="P1034" s="161">
        <v>7668654.4000000004</v>
      </c>
      <c r="Q1034" s="161">
        <v>0</v>
      </c>
      <c r="R1034" s="161">
        <v>0</v>
      </c>
      <c r="S1034" s="161">
        <v>7668654.4000000004</v>
      </c>
      <c r="T1034" s="161">
        <v>2713.4153280022647</v>
      </c>
      <c r="U1034" s="161">
        <v>2713.4153280022647</v>
      </c>
      <c r="V1034" s="168">
        <f t="shared" si="222"/>
        <v>2713.4153280022647</v>
      </c>
      <c r="W1034" s="168">
        <f t="shared" si="219"/>
        <v>2713.4153280022647</v>
      </c>
      <c r="X1034" s="168">
        <f t="shared" si="220"/>
        <v>0</v>
      </c>
      <c r="Y1034" s="163">
        <v>0</v>
      </c>
      <c r="Z1034" s="163">
        <v>0</v>
      </c>
      <c r="AA1034" s="163">
        <v>0</v>
      </c>
      <c r="AB1034" s="163">
        <v>0</v>
      </c>
      <c r="AC1034" s="163">
        <v>0</v>
      </c>
      <c r="AD1034" s="163">
        <v>0</v>
      </c>
      <c r="AE1034" s="163">
        <v>0</v>
      </c>
      <c r="AF1034" s="169">
        <v>0</v>
      </c>
      <c r="AG1034" s="163">
        <v>860</v>
      </c>
      <c r="AH1034" s="169">
        <f t="shared" si="221"/>
        <v>2713.4153280022647</v>
      </c>
      <c r="AI1034" s="163">
        <v>0</v>
      </c>
      <c r="AJ1034" s="163">
        <v>0</v>
      </c>
      <c r="AK1034" s="163">
        <v>0</v>
      </c>
      <c r="AL1034" s="169">
        <v>0</v>
      </c>
      <c r="AM1034" s="163">
        <v>0</v>
      </c>
      <c r="AN1034" s="163">
        <v>0</v>
      </c>
      <c r="AO1034" s="169">
        <v>0</v>
      </c>
      <c r="AP1034" s="163">
        <v>0</v>
      </c>
      <c r="AQ1034" s="162">
        <v>0</v>
      </c>
      <c r="AR1034" s="162">
        <v>0</v>
      </c>
    </row>
    <row r="1035" spans="1:44" s="162" customFormat="1" ht="36" customHeight="1" x14ac:dyDescent="0.25">
      <c r="A1035" s="162">
        <v>1</v>
      </c>
      <c r="B1035" s="165">
        <v>4</v>
      </c>
      <c r="C1035" s="155" t="s">
        <v>554</v>
      </c>
      <c r="D1035" s="157" t="s">
        <v>310</v>
      </c>
      <c r="E1035" s="157"/>
      <c r="F1035" s="166" t="s">
        <v>304</v>
      </c>
      <c r="G1035" s="157" t="s">
        <v>344</v>
      </c>
      <c r="H1035" s="157" t="s">
        <v>305</v>
      </c>
      <c r="I1035" s="158">
        <v>2495.6</v>
      </c>
      <c r="J1035" s="158">
        <v>2297</v>
      </c>
      <c r="K1035" s="158">
        <v>2070.8000000000002</v>
      </c>
      <c r="L1035" s="167">
        <v>117</v>
      </c>
      <c r="M1035" s="157" t="s">
        <v>259</v>
      </c>
      <c r="N1035" s="157" t="s">
        <v>263</v>
      </c>
      <c r="O1035" s="160" t="s">
        <v>1596</v>
      </c>
      <c r="P1035" s="161">
        <v>3750979.21</v>
      </c>
      <c r="Q1035" s="161">
        <v>0</v>
      </c>
      <c r="R1035" s="161">
        <v>0</v>
      </c>
      <c r="S1035" s="161">
        <v>3750979.21</v>
      </c>
      <c r="T1035" s="161">
        <v>1503.0370291713416</v>
      </c>
      <c r="U1035" s="161">
        <v>2118.8510658759419</v>
      </c>
      <c r="V1035" s="168">
        <f t="shared" si="222"/>
        <v>2118.8510658759419</v>
      </c>
      <c r="W1035" s="168">
        <f t="shared" si="219"/>
        <v>2118.8510658759419</v>
      </c>
      <c r="X1035" s="168">
        <f t="shared" si="220"/>
        <v>615.81403670460031</v>
      </c>
      <c r="Y1035" s="163">
        <v>0</v>
      </c>
      <c r="Z1035" s="163">
        <v>0</v>
      </c>
      <c r="AA1035" s="163">
        <v>0</v>
      </c>
      <c r="AB1035" s="163">
        <v>0</v>
      </c>
      <c r="AC1035" s="163">
        <v>0</v>
      </c>
      <c r="AD1035" s="163">
        <v>0</v>
      </c>
      <c r="AE1035" s="163">
        <v>0</v>
      </c>
      <c r="AF1035" s="169">
        <v>0</v>
      </c>
      <c r="AG1035" s="163">
        <v>593</v>
      </c>
      <c r="AH1035" s="169">
        <f t="shared" si="221"/>
        <v>2118.8510658759419</v>
      </c>
      <c r="AI1035" s="163">
        <v>0</v>
      </c>
      <c r="AJ1035" s="163">
        <v>0</v>
      </c>
      <c r="AK1035" s="163">
        <v>0</v>
      </c>
      <c r="AL1035" s="169">
        <v>0</v>
      </c>
      <c r="AM1035" s="163">
        <v>0</v>
      </c>
      <c r="AN1035" s="163">
        <v>0</v>
      </c>
      <c r="AO1035" s="169">
        <v>0</v>
      </c>
      <c r="AP1035" s="163">
        <v>0</v>
      </c>
      <c r="AQ1035" s="162">
        <v>0</v>
      </c>
      <c r="AR1035" s="162">
        <v>0</v>
      </c>
    </row>
    <row r="1036" spans="1:44" s="162" customFormat="1" ht="36" customHeight="1" x14ac:dyDescent="0.25">
      <c r="A1036" s="162">
        <v>1</v>
      </c>
      <c r="B1036" s="165">
        <v>5</v>
      </c>
      <c r="C1036" s="155" t="s">
        <v>1577</v>
      </c>
      <c r="D1036" s="157">
        <v>1986</v>
      </c>
      <c r="E1036" s="157"/>
      <c r="F1036" s="166" t="s">
        <v>304</v>
      </c>
      <c r="G1036" s="157">
        <v>9</v>
      </c>
      <c r="H1036" s="157" t="s">
        <v>296</v>
      </c>
      <c r="I1036" s="158">
        <v>4308.3999999999996</v>
      </c>
      <c r="J1036" s="158">
        <v>3920.4</v>
      </c>
      <c r="K1036" s="158">
        <v>3608.2</v>
      </c>
      <c r="L1036" s="167">
        <v>108</v>
      </c>
      <c r="M1036" s="157" t="s">
        <v>259</v>
      </c>
      <c r="N1036" s="157" t="s">
        <v>263</v>
      </c>
      <c r="O1036" s="160" t="s">
        <v>1336</v>
      </c>
      <c r="P1036" s="161">
        <v>5089156.57</v>
      </c>
      <c r="Q1036" s="161">
        <v>0</v>
      </c>
      <c r="R1036" s="161">
        <v>0</v>
      </c>
      <c r="S1036" s="161">
        <v>5089156.57</v>
      </c>
      <c r="T1036" s="161">
        <v>1181.2172894810139</v>
      </c>
      <c r="U1036" s="161">
        <v>1181.2172894810139</v>
      </c>
      <c r="V1036" s="168">
        <f t="shared" si="222"/>
        <v>1156.95510166187</v>
      </c>
      <c r="W1036" s="168">
        <f t="shared" si="219"/>
        <v>1156.95510166187</v>
      </c>
      <c r="X1036" s="168">
        <f t="shared" si="220"/>
        <v>0</v>
      </c>
      <c r="Y1036" s="163">
        <v>0</v>
      </c>
      <c r="Z1036" s="163">
        <v>0</v>
      </c>
      <c r="AA1036" s="163">
        <v>0</v>
      </c>
      <c r="AB1036" s="163">
        <v>0</v>
      </c>
      <c r="AC1036" s="163">
        <v>0</v>
      </c>
      <c r="AD1036" s="163">
        <v>0</v>
      </c>
      <c r="AE1036" s="163">
        <v>0</v>
      </c>
      <c r="AF1036" s="169">
        <v>0</v>
      </c>
      <c r="AG1036" s="163">
        <v>559</v>
      </c>
      <c r="AH1036" s="169">
        <f t="shared" si="221"/>
        <v>1156.95510166187</v>
      </c>
      <c r="AI1036" s="163">
        <v>0</v>
      </c>
      <c r="AJ1036" s="163">
        <v>0</v>
      </c>
      <c r="AK1036" s="163">
        <v>0</v>
      </c>
      <c r="AL1036" s="169">
        <v>0</v>
      </c>
      <c r="AM1036" s="163">
        <v>0</v>
      </c>
      <c r="AN1036" s="163">
        <v>0</v>
      </c>
      <c r="AO1036" s="169">
        <v>0</v>
      </c>
      <c r="AP1036" s="163">
        <v>0</v>
      </c>
      <c r="AQ1036" s="162">
        <v>0</v>
      </c>
      <c r="AR1036" s="162">
        <v>0</v>
      </c>
    </row>
    <row r="1037" spans="1:44" s="162" customFormat="1" ht="36" customHeight="1" x14ac:dyDescent="0.25">
      <c r="A1037" s="162">
        <v>1</v>
      </c>
      <c r="B1037" s="165">
        <v>6</v>
      </c>
      <c r="C1037" s="155" t="s">
        <v>555</v>
      </c>
      <c r="D1037" s="157" t="s">
        <v>361</v>
      </c>
      <c r="E1037" s="157"/>
      <c r="F1037" s="166" t="s">
        <v>261</v>
      </c>
      <c r="G1037" s="157" t="s">
        <v>350</v>
      </c>
      <c r="H1037" s="157" t="s">
        <v>297</v>
      </c>
      <c r="I1037" s="158">
        <v>6352.8</v>
      </c>
      <c r="J1037" s="158">
        <v>4687.3999999999996</v>
      </c>
      <c r="K1037" s="158">
        <v>2543.4</v>
      </c>
      <c r="L1037" s="167">
        <v>201</v>
      </c>
      <c r="M1037" s="157" t="s">
        <v>259</v>
      </c>
      <c r="N1037" s="157" t="s">
        <v>263</v>
      </c>
      <c r="O1037" s="160" t="s">
        <v>1049</v>
      </c>
      <c r="P1037" s="161">
        <v>4642869.169999999</v>
      </c>
      <c r="Q1037" s="161">
        <v>0</v>
      </c>
      <c r="R1037" s="161">
        <v>0</v>
      </c>
      <c r="S1037" s="161">
        <v>4642869.169999999</v>
      </c>
      <c r="T1037" s="161">
        <v>730.83823983125535</v>
      </c>
      <c r="U1037" s="161">
        <v>1114.4896360659868</v>
      </c>
      <c r="V1037" s="168">
        <f t="shared" si="222"/>
        <v>1114.4896360659868</v>
      </c>
      <c r="W1037" s="168">
        <f t="shared" si="219"/>
        <v>1114.4896360659868</v>
      </c>
      <c r="X1037" s="168">
        <f t="shared" si="220"/>
        <v>383.65139623473146</v>
      </c>
      <c r="Y1037" s="163">
        <v>0</v>
      </c>
      <c r="Z1037" s="163">
        <v>0</v>
      </c>
      <c r="AA1037" s="163">
        <v>0</v>
      </c>
      <c r="AB1037" s="163">
        <v>0</v>
      </c>
      <c r="AC1037" s="163">
        <v>0</v>
      </c>
      <c r="AD1037" s="163">
        <v>0</v>
      </c>
      <c r="AE1037" s="163">
        <v>0</v>
      </c>
      <c r="AF1037" s="169">
        <v>0</v>
      </c>
      <c r="AG1037" s="163">
        <v>794</v>
      </c>
      <c r="AH1037" s="169">
        <f t="shared" si="221"/>
        <v>1114.4896360659868</v>
      </c>
      <c r="AI1037" s="163">
        <v>0</v>
      </c>
      <c r="AJ1037" s="163">
        <v>0</v>
      </c>
      <c r="AK1037" s="163">
        <v>0</v>
      </c>
      <c r="AL1037" s="169">
        <v>0</v>
      </c>
      <c r="AM1037" s="163">
        <v>0</v>
      </c>
      <c r="AN1037" s="163">
        <v>0</v>
      </c>
      <c r="AO1037" s="169">
        <v>0</v>
      </c>
      <c r="AP1037" s="163">
        <v>0</v>
      </c>
      <c r="AQ1037" s="162">
        <v>0</v>
      </c>
      <c r="AR1037" s="162">
        <v>0</v>
      </c>
    </row>
    <row r="1038" spans="1:44" s="162" customFormat="1" ht="36" customHeight="1" x14ac:dyDescent="0.25">
      <c r="A1038" s="162">
        <v>1</v>
      </c>
      <c r="B1038" s="165">
        <v>7</v>
      </c>
      <c r="C1038" s="155" t="s">
        <v>1578</v>
      </c>
      <c r="D1038" s="157">
        <v>1986</v>
      </c>
      <c r="E1038" s="157"/>
      <c r="F1038" s="166" t="s">
        <v>261</v>
      </c>
      <c r="G1038" s="157">
        <v>5</v>
      </c>
      <c r="H1038" s="157" t="s">
        <v>363</v>
      </c>
      <c r="I1038" s="158">
        <v>5760.4</v>
      </c>
      <c r="J1038" s="158">
        <v>4094.2</v>
      </c>
      <c r="K1038" s="158">
        <v>3478.1</v>
      </c>
      <c r="L1038" s="167">
        <v>194</v>
      </c>
      <c r="M1038" s="157" t="s">
        <v>259</v>
      </c>
      <c r="N1038" s="157" t="s">
        <v>263</v>
      </c>
      <c r="O1038" s="160" t="s">
        <v>1049</v>
      </c>
      <c r="P1038" s="161">
        <v>11634828.459999999</v>
      </c>
      <c r="Q1038" s="161">
        <v>0</v>
      </c>
      <c r="R1038" s="161">
        <v>0</v>
      </c>
      <c r="S1038" s="161">
        <v>11634828.459999999</v>
      </c>
      <c r="T1038" s="161">
        <v>2019.7952329699326</v>
      </c>
      <c r="U1038" s="161">
        <v>2420.2819318102911</v>
      </c>
      <c r="V1038" s="168">
        <f t="shared" si="222"/>
        <v>2420.2819318102911</v>
      </c>
      <c r="W1038" s="168">
        <f t="shared" si="219"/>
        <v>2420.2819318102911</v>
      </c>
      <c r="X1038" s="168">
        <f t="shared" si="220"/>
        <v>400.48669884035849</v>
      </c>
      <c r="Y1038" s="163">
        <v>0</v>
      </c>
      <c r="Z1038" s="163">
        <v>0</v>
      </c>
      <c r="AA1038" s="163">
        <v>0</v>
      </c>
      <c r="AB1038" s="163">
        <v>0</v>
      </c>
      <c r="AC1038" s="163">
        <v>0</v>
      </c>
      <c r="AD1038" s="163">
        <v>0</v>
      </c>
      <c r="AE1038" s="163">
        <v>0</v>
      </c>
      <c r="AF1038" s="169">
        <v>0</v>
      </c>
      <c r="AG1038" s="163">
        <v>1563.5</v>
      </c>
      <c r="AH1038" s="169">
        <f t="shared" si="221"/>
        <v>2420.2819318102911</v>
      </c>
      <c r="AI1038" s="163">
        <v>0</v>
      </c>
      <c r="AJ1038" s="163">
        <v>0</v>
      </c>
      <c r="AK1038" s="163">
        <v>0</v>
      </c>
      <c r="AL1038" s="169">
        <v>0</v>
      </c>
      <c r="AM1038" s="163">
        <v>0</v>
      </c>
      <c r="AN1038" s="163">
        <v>0</v>
      </c>
      <c r="AO1038" s="169">
        <v>0</v>
      </c>
      <c r="AP1038" s="163">
        <v>0</v>
      </c>
      <c r="AQ1038" s="162">
        <v>0</v>
      </c>
      <c r="AR1038" s="162">
        <v>0</v>
      </c>
    </row>
    <row r="1039" spans="1:44" s="162" customFormat="1" ht="36" customHeight="1" x14ac:dyDescent="0.25">
      <c r="A1039" s="162">
        <v>1</v>
      </c>
      <c r="B1039" s="165">
        <v>8</v>
      </c>
      <c r="C1039" s="155" t="s">
        <v>557</v>
      </c>
      <c r="D1039" s="157">
        <v>1971</v>
      </c>
      <c r="E1039" s="157"/>
      <c r="F1039" s="166" t="s">
        <v>261</v>
      </c>
      <c r="G1039" s="157">
        <v>5</v>
      </c>
      <c r="H1039" s="157" t="s">
        <v>363</v>
      </c>
      <c r="I1039" s="158">
        <v>4541.8</v>
      </c>
      <c r="J1039" s="158">
        <v>4541.8</v>
      </c>
      <c r="K1039" s="158">
        <v>4403.2</v>
      </c>
      <c r="L1039" s="167">
        <v>240</v>
      </c>
      <c r="M1039" s="157" t="s">
        <v>259</v>
      </c>
      <c r="N1039" s="157" t="s">
        <v>263</v>
      </c>
      <c r="O1039" s="160" t="s">
        <v>1337</v>
      </c>
      <c r="P1039" s="161">
        <v>10344647.950000001</v>
      </c>
      <c r="Q1039" s="161">
        <v>0</v>
      </c>
      <c r="R1039" s="161">
        <v>0</v>
      </c>
      <c r="S1039" s="161">
        <v>10344647.950000001</v>
      </c>
      <c r="T1039" s="161">
        <v>2277.6537826412437</v>
      </c>
      <c r="U1039" s="161">
        <v>3151.1403408340307</v>
      </c>
      <c r="V1039" s="168">
        <v>2474.5777480294159</v>
      </c>
      <c r="W1039" s="168">
        <f t="shared" si="219"/>
        <v>2474.5777480294159</v>
      </c>
      <c r="X1039" s="168">
        <f t="shared" si="220"/>
        <v>873.48655819278702</v>
      </c>
      <c r="Y1039" s="163">
        <v>0</v>
      </c>
      <c r="Z1039" s="163">
        <v>0</v>
      </c>
      <c r="AA1039" s="163">
        <v>0</v>
      </c>
      <c r="AB1039" s="163">
        <v>0</v>
      </c>
      <c r="AC1039" s="163">
        <v>0</v>
      </c>
      <c r="AD1039" s="163">
        <v>0</v>
      </c>
      <c r="AE1039" s="163">
        <v>0</v>
      </c>
      <c r="AF1039" s="169">
        <v>0</v>
      </c>
      <c r="AG1039" s="163">
        <v>1260.4000000000001</v>
      </c>
      <c r="AH1039" s="169">
        <f t="shared" si="221"/>
        <v>2474.5777480294159</v>
      </c>
      <c r="AI1039" s="163">
        <v>0</v>
      </c>
      <c r="AJ1039" s="163">
        <v>0</v>
      </c>
      <c r="AK1039" s="163">
        <v>0</v>
      </c>
      <c r="AL1039" s="169">
        <v>0</v>
      </c>
      <c r="AM1039" s="163">
        <v>0</v>
      </c>
      <c r="AN1039" s="163">
        <v>0</v>
      </c>
      <c r="AO1039" s="169">
        <v>0</v>
      </c>
      <c r="AP1039" s="163">
        <v>0</v>
      </c>
      <c r="AQ1039" s="162">
        <v>0</v>
      </c>
      <c r="AR1039" s="162">
        <v>0</v>
      </c>
    </row>
    <row r="1040" spans="1:44" s="162" customFormat="1" ht="36" customHeight="1" x14ac:dyDescent="0.25">
      <c r="A1040" s="162">
        <v>1</v>
      </c>
      <c r="B1040" s="165">
        <v>9</v>
      </c>
      <c r="C1040" s="155" t="s">
        <v>558</v>
      </c>
      <c r="D1040" s="157" t="s">
        <v>302</v>
      </c>
      <c r="E1040" s="157"/>
      <c r="F1040" s="166" t="s">
        <v>304</v>
      </c>
      <c r="G1040" s="157" t="s">
        <v>344</v>
      </c>
      <c r="H1040" s="157" t="s">
        <v>363</v>
      </c>
      <c r="I1040" s="158">
        <v>6071.1</v>
      </c>
      <c r="J1040" s="158">
        <v>4547.3999999999996</v>
      </c>
      <c r="K1040" s="158">
        <v>4155.2</v>
      </c>
      <c r="L1040" s="167">
        <v>218</v>
      </c>
      <c r="M1040" s="157" t="s">
        <v>259</v>
      </c>
      <c r="N1040" s="157" t="s">
        <v>263</v>
      </c>
      <c r="O1040" s="160" t="s">
        <v>1274</v>
      </c>
      <c r="P1040" s="161">
        <v>6629001.8300000001</v>
      </c>
      <c r="Q1040" s="161">
        <v>0</v>
      </c>
      <c r="R1040" s="161">
        <v>0</v>
      </c>
      <c r="S1040" s="161">
        <v>6629001.8300000001</v>
      </c>
      <c r="T1040" s="161">
        <v>1091.8946863006704</v>
      </c>
      <c r="U1040" s="161">
        <v>1690.5524600154833</v>
      </c>
      <c r="V1040" s="168">
        <f t="shared" ref="V1040:V1041" si="223">W1040</f>
        <v>1690.5524600154833</v>
      </c>
      <c r="W1040" s="168">
        <f t="shared" si="219"/>
        <v>1690.5524600154833</v>
      </c>
      <c r="X1040" s="168">
        <f t="shared" si="220"/>
        <v>598.65777371481295</v>
      </c>
      <c r="Y1040" s="163">
        <v>0</v>
      </c>
      <c r="Z1040" s="163">
        <v>0</v>
      </c>
      <c r="AA1040" s="163">
        <v>0</v>
      </c>
      <c r="AB1040" s="163">
        <v>0</v>
      </c>
      <c r="AC1040" s="163">
        <v>0</v>
      </c>
      <c r="AD1040" s="163">
        <v>0</v>
      </c>
      <c r="AE1040" s="163">
        <v>0</v>
      </c>
      <c r="AF1040" s="169">
        <v>0</v>
      </c>
      <c r="AG1040" s="163">
        <v>1151</v>
      </c>
      <c r="AH1040" s="169">
        <f t="shared" si="221"/>
        <v>1690.5524600154833</v>
      </c>
      <c r="AI1040" s="163">
        <v>0</v>
      </c>
      <c r="AJ1040" s="163">
        <v>0</v>
      </c>
      <c r="AK1040" s="163">
        <v>0</v>
      </c>
      <c r="AL1040" s="169">
        <v>0</v>
      </c>
      <c r="AM1040" s="163">
        <v>0</v>
      </c>
      <c r="AN1040" s="163">
        <v>0</v>
      </c>
      <c r="AO1040" s="169">
        <v>0</v>
      </c>
      <c r="AP1040" s="163">
        <v>0</v>
      </c>
      <c r="AQ1040" s="162">
        <v>0</v>
      </c>
      <c r="AR1040" s="162">
        <v>0</v>
      </c>
    </row>
    <row r="1041" spans="1:44" s="162" customFormat="1" ht="36" customHeight="1" x14ac:dyDescent="0.25">
      <c r="A1041" s="162">
        <v>1</v>
      </c>
      <c r="B1041" s="165">
        <v>10</v>
      </c>
      <c r="C1041" s="155" t="s">
        <v>559</v>
      </c>
      <c r="D1041" s="157" t="s">
        <v>306</v>
      </c>
      <c r="E1041" s="157"/>
      <c r="F1041" s="166" t="s">
        <v>304</v>
      </c>
      <c r="G1041" s="157" t="s">
        <v>363</v>
      </c>
      <c r="H1041" s="157" t="s">
        <v>296</v>
      </c>
      <c r="I1041" s="158">
        <v>2482.1</v>
      </c>
      <c r="J1041" s="158">
        <v>2181.1</v>
      </c>
      <c r="K1041" s="158">
        <v>1858.6</v>
      </c>
      <c r="L1041" s="167">
        <v>130</v>
      </c>
      <c r="M1041" s="157" t="s">
        <v>259</v>
      </c>
      <c r="N1041" s="157" t="s">
        <v>263</v>
      </c>
      <c r="O1041" s="160" t="s">
        <v>1335</v>
      </c>
      <c r="P1041" s="161">
        <v>3207966.85</v>
      </c>
      <c r="Q1041" s="161">
        <v>0</v>
      </c>
      <c r="R1041" s="161">
        <v>0</v>
      </c>
      <c r="S1041" s="161">
        <v>3207966.85</v>
      </c>
      <c r="T1041" s="161">
        <v>1292.4406148019823</v>
      </c>
      <c r="U1041" s="161">
        <v>1669.3808255912336</v>
      </c>
      <c r="V1041" s="168">
        <f t="shared" si="223"/>
        <v>1669.3808255912336</v>
      </c>
      <c r="W1041" s="168">
        <f t="shared" si="219"/>
        <v>1669.3808255912336</v>
      </c>
      <c r="X1041" s="168">
        <f t="shared" si="220"/>
        <v>376.9402107892513</v>
      </c>
      <c r="Y1041" s="163">
        <v>0</v>
      </c>
      <c r="Z1041" s="163">
        <v>0</v>
      </c>
      <c r="AA1041" s="163">
        <v>0</v>
      </c>
      <c r="AB1041" s="163">
        <v>0</v>
      </c>
      <c r="AC1041" s="163">
        <v>0</v>
      </c>
      <c r="AD1041" s="163">
        <v>0</v>
      </c>
      <c r="AE1041" s="163">
        <v>0</v>
      </c>
      <c r="AF1041" s="169">
        <v>0</v>
      </c>
      <c r="AG1041" s="163">
        <v>464.68</v>
      </c>
      <c r="AH1041" s="169">
        <f t="shared" si="221"/>
        <v>1669.3808255912336</v>
      </c>
      <c r="AI1041" s="163">
        <v>0</v>
      </c>
      <c r="AJ1041" s="163">
        <v>0</v>
      </c>
      <c r="AK1041" s="163">
        <v>0</v>
      </c>
      <c r="AL1041" s="169">
        <v>0</v>
      </c>
      <c r="AM1041" s="163">
        <v>0</v>
      </c>
      <c r="AN1041" s="163">
        <v>0</v>
      </c>
      <c r="AO1041" s="169">
        <v>0</v>
      </c>
      <c r="AP1041" s="163">
        <v>0</v>
      </c>
      <c r="AQ1041" s="162">
        <v>0</v>
      </c>
      <c r="AR1041" s="162">
        <v>0</v>
      </c>
    </row>
    <row r="1042" spans="1:44" s="162" customFormat="1" ht="36" customHeight="1" x14ac:dyDescent="0.25">
      <c r="A1042" s="162">
        <v>1</v>
      </c>
      <c r="B1042" s="165">
        <v>11</v>
      </c>
      <c r="C1042" s="155" t="s">
        <v>561</v>
      </c>
      <c r="D1042" s="157" t="s">
        <v>364</v>
      </c>
      <c r="E1042" s="157"/>
      <c r="F1042" s="166" t="s">
        <v>261</v>
      </c>
      <c r="G1042" s="157" t="s">
        <v>305</v>
      </c>
      <c r="H1042" s="157" t="s">
        <v>297</v>
      </c>
      <c r="I1042" s="158">
        <v>1637</v>
      </c>
      <c r="J1042" s="158">
        <v>1066.9000000000001</v>
      </c>
      <c r="K1042" s="158">
        <v>768.5</v>
      </c>
      <c r="L1042" s="167">
        <v>61</v>
      </c>
      <c r="M1042" s="157" t="s">
        <v>259</v>
      </c>
      <c r="N1042" s="157" t="s">
        <v>263</v>
      </c>
      <c r="O1042" s="160" t="s">
        <v>1335</v>
      </c>
      <c r="P1042" s="161">
        <v>6569950.1200000001</v>
      </c>
      <c r="Q1042" s="161">
        <v>0</v>
      </c>
      <c r="R1042" s="161">
        <v>0</v>
      </c>
      <c r="S1042" s="161">
        <v>6569950.1200000001</v>
      </c>
      <c r="T1042" s="161">
        <v>4013.4087477092244</v>
      </c>
      <c r="U1042" s="161">
        <v>4221.5675015271845</v>
      </c>
      <c r="V1042" s="168">
        <v>4221.5675015271845</v>
      </c>
      <c r="W1042" s="168">
        <f t="shared" si="219"/>
        <v>4221.5675015271845</v>
      </c>
      <c r="X1042" s="168">
        <f t="shared" si="220"/>
        <v>208.15875381796013</v>
      </c>
      <c r="Y1042" s="163">
        <v>0</v>
      </c>
      <c r="Z1042" s="163">
        <v>0</v>
      </c>
      <c r="AA1042" s="163">
        <v>0</v>
      </c>
      <c r="AB1042" s="163">
        <v>0</v>
      </c>
      <c r="AC1042" s="163">
        <v>0</v>
      </c>
      <c r="AD1042" s="163">
        <v>0</v>
      </c>
      <c r="AE1042" s="163">
        <v>0</v>
      </c>
      <c r="AF1042" s="169">
        <v>0</v>
      </c>
      <c r="AG1042" s="163">
        <v>775</v>
      </c>
      <c r="AH1042" s="169">
        <f t="shared" si="221"/>
        <v>4221.5675015271845</v>
      </c>
      <c r="AI1042" s="163">
        <v>0</v>
      </c>
      <c r="AJ1042" s="163">
        <v>0</v>
      </c>
      <c r="AK1042" s="163">
        <v>0</v>
      </c>
      <c r="AL1042" s="169">
        <v>0</v>
      </c>
      <c r="AM1042" s="163">
        <v>0</v>
      </c>
      <c r="AN1042" s="163">
        <v>0</v>
      </c>
      <c r="AO1042" s="169">
        <v>0</v>
      </c>
      <c r="AP1042" s="163">
        <v>0</v>
      </c>
      <c r="AQ1042" s="162">
        <v>0</v>
      </c>
      <c r="AR1042" s="162">
        <v>0</v>
      </c>
    </row>
    <row r="1043" spans="1:44" s="162" customFormat="1" ht="36" customHeight="1" x14ac:dyDescent="0.25">
      <c r="A1043" s="162">
        <v>1</v>
      </c>
      <c r="B1043" s="165">
        <v>12</v>
      </c>
      <c r="C1043" s="155" t="s">
        <v>563</v>
      </c>
      <c r="D1043" s="157" t="s">
        <v>303</v>
      </c>
      <c r="E1043" s="157"/>
      <c r="F1043" s="166" t="s">
        <v>261</v>
      </c>
      <c r="G1043" s="157" t="s">
        <v>344</v>
      </c>
      <c r="H1043" s="157" t="s">
        <v>297</v>
      </c>
      <c r="I1043" s="158">
        <v>867.9</v>
      </c>
      <c r="J1043" s="158">
        <v>809.2</v>
      </c>
      <c r="K1043" s="158">
        <v>766.2</v>
      </c>
      <c r="L1043" s="167">
        <v>39</v>
      </c>
      <c r="M1043" s="157" t="s">
        <v>259</v>
      </c>
      <c r="N1043" s="157" t="s">
        <v>263</v>
      </c>
      <c r="O1043" s="160" t="s">
        <v>1349</v>
      </c>
      <c r="P1043" s="161">
        <v>2056237.52</v>
      </c>
      <c r="Q1043" s="161">
        <v>0</v>
      </c>
      <c r="R1043" s="161">
        <v>0</v>
      </c>
      <c r="S1043" s="161">
        <v>2056237.52</v>
      </c>
      <c r="T1043" s="161">
        <v>2369.2101855052424</v>
      </c>
      <c r="U1043" s="161">
        <v>2369.2101855052424</v>
      </c>
      <c r="V1043" s="168">
        <f t="shared" ref="V1043:V1046" si="224">W1043</f>
        <v>2321.9852978453741</v>
      </c>
      <c r="W1043" s="168">
        <f t="shared" si="219"/>
        <v>2321.9852978453741</v>
      </c>
      <c r="X1043" s="168">
        <f>U1043-T1043</f>
        <v>0</v>
      </c>
      <c r="Y1043" s="163">
        <v>0</v>
      </c>
      <c r="Z1043" s="163">
        <v>0</v>
      </c>
      <c r="AA1043" s="163">
        <v>0</v>
      </c>
      <c r="AB1043" s="163">
        <v>0</v>
      </c>
      <c r="AC1043" s="163">
        <v>0</v>
      </c>
      <c r="AD1043" s="163">
        <v>0</v>
      </c>
      <c r="AE1043" s="163">
        <v>0</v>
      </c>
      <c r="AF1043" s="169">
        <v>0</v>
      </c>
      <c r="AG1043" s="163">
        <v>226</v>
      </c>
      <c r="AH1043" s="169">
        <f t="shared" si="221"/>
        <v>2321.9852978453741</v>
      </c>
      <c r="AI1043" s="163">
        <v>0</v>
      </c>
      <c r="AJ1043" s="163">
        <v>0</v>
      </c>
      <c r="AK1043" s="163">
        <v>0</v>
      </c>
      <c r="AL1043" s="169">
        <v>0</v>
      </c>
      <c r="AM1043" s="163">
        <v>0</v>
      </c>
      <c r="AN1043" s="163">
        <v>0</v>
      </c>
      <c r="AO1043" s="169">
        <v>0</v>
      </c>
      <c r="AP1043" s="163">
        <v>0</v>
      </c>
      <c r="AQ1043" s="162">
        <v>0</v>
      </c>
      <c r="AR1043" s="162">
        <v>0</v>
      </c>
    </row>
    <row r="1044" spans="1:44" s="162" customFormat="1" ht="36" customHeight="1" x14ac:dyDescent="0.25">
      <c r="A1044" s="162">
        <v>1</v>
      </c>
      <c r="B1044" s="165">
        <v>13</v>
      </c>
      <c r="C1044" s="155" t="s">
        <v>564</v>
      </c>
      <c r="D1044" s="157" t="s">
        <v>365</v>
      </c>
      <c r="E1044" s="157"/>
      <c r="F1044" s="166" t="s">
        <v>304</v>
      </c>
      <c r="G1044" s="157" t="s">
        <v>344</v>
      </c>
      <c r="H1044" s="157" t="s">
        <v>305</v>
      </c>
      <c r="I1044" s="158">
        <v>2653.8</v>
      </c>
      <c r="J1044" s="158">
        <v>2355.5</v>
      </c>
      <c r="K1044" s="158">
        <v>2354.1</v>
      </c>
      <c r="L1044" s="167">
        <v>102</v>
      </c>
      <c r="M1044" s="157" t="s">
        <v>259</v>
      </c>
      <c r="N1044" s="157" t="s">
        <v>263</v>
      </c>
      <c r="O1044" s="160" t="s">
        <v>1034</v>
      </c>
      <c r="P1044" s="161">
        <v>3880700.46</v>
      </c>
      <c r="Q1044" s="161">
        <v>0</v>
      </c>
      <c r="R1044" s="161">
        <v>0</v>
      </c>
      <c r="S1044" s="161">
        <v>3880700.46</v>
      </c>
      <c r="T1044" s="161">
        <v>1462.3183585801492</v>
      </c>
      <c r="U1044" s="161">
        <v>2123.5847765468384</v>
      </c>
      <c r="V1044" s="168">
        <f t="shared" si="224"/>
        <v>2123.5847765468384</v>
      </c>
      <c r="W1044" s="168">
        <f t="shared" si="219"/>
        <v>2123.5847765468384</v>
      </c>
      <c r="X1044" s="168">
        <f t="shared" si="220"/>
        <v>661.26641796668923</v>
      </c>
      <c r="Y1044" s="163">
        <v>0</v>
      </c>
      <c r="Z1044" s="163">
        <v>0</v>
      </c>
      <c r="AA1044" s="163">
        <v>0</v>
      </c>
      <c r="AB1044" s="163">
        <v>0</v>
      </c>
      <c r="AC1044" s="163">
        <v>0</v>
      </c>
      <c r="AD1044" s="163">
        <v>0</v>
      </c>
      <c r="AE1044" s="163">
        <v>0</v>
      </c>
      <c r="AF1044" s="169">
        <v>0</v>
      </c>
      <c r="AG1044" s="163">
        <v>632</v>
      </c>
      <c r="AH1044" s="169">
        <f t="shared" si="221"/>
        <v>2123.5847765468384</v>
      </c>
      <c r="AI1044" s="163">
        <v>0</v>
      </c>
      <c r="AJ1044" s="163">
        <v>0</v>
      </c>
      <c r="AK1044" s="163">
        <v>0</v>
      </c>
      <c r="AL1044" s="169">
        <v>0</v>
      </c>
      <c r="AM1044" s="163">
        <v>0</v>
      </c>
      <c r="AN1044" s="163">
        <v>0</v>
      </c>
      <c r="AO1044" s="169">
        <v>0</v>
      </c>
      <c r="AP1044" s="163">
        <v>0</v>
      </c>
      <c r="AQ1044" s="162">
        <v>0</v>
      </c>
      <c r="AR1044" s="162">
        <v>0</v>
      </c>
    </row>
    <row r="1045" spans="1:44" s="162" customFormat="1" ht="36" customHeight="1" x14ac:dyDescent="0.25">
      <c r="A1045" s="162">
        <v>1</v>
      </c>
      <c r="B1045" s="165">
        <v>14</v>
      </c>
      <c r="C1045" s="155" t="s">
        <v>565</v>
      </c>
      <c r="D1045" s="171" t="s">
        <v>365</v>
      </c>
      <c r="E1045" s="157"/>
      <c r="F1045" s="166" t="s">
        <v>304</v>
      </c>
      <c r="G1045" s="157" t="s">
        <v>344</v>
      </c>
      <c r="H1045" s="157" t="s">
        <v>305</v>
      </c>
      <c r="I1045" s="158">
        <v>2632.8</v>
      </c>
      <c r="J1045" s="158">
        <v>2335.8000000000002</v>
      </c>
      <c r="K1045" s="158">
        <v>2335.8000000000002</v>
      </c>
      <c r="L1045" s="167">
        <v>107</v>
      </c>
      <c r="M1045" s="157" t="s">
        <v>259</v>
      </c>
      <c r="N1045" s="157" t="s">
        <v>263</v>
      </c>
      <c r="O1045" s="160" t="s">
        <v>1034</v>
      </c>
      <c r="P1045" s="161">
        <v>2880635.14</v>
      </c>
      <c r="Q1045" s="161">
        <v>0</v>
      </c>
      <c r="R1045" s="161">
        <v>0</v>
      </c>
      <c r="S1045" s="161">
        <v>2880635.14</v>
      </c>
      <c r="T1045" s="161">
        <v>1094.133675174719</v>
      </c>
      <c r="U1045" s="161">
        <v>2160.8445457307807</v>
      </c>
      <c r="V1045" s="168">
        <f t="shared" si="224"/>
        <v>2140.5231236706168</v>
      </c>
      <c r="W1045" s="168">
        <f t="shared" si="219"/>
        <v>2140.5231236706168</v>
      </c>
      <c r="X1045" s="168">
        <f t="shared" si="220"/>
        <v>1066.7108705560618</v>
      </c>
      <c r="Y1045" s="163">
        <v>0</v>
      </c>
      <c r="Z1045" s="163">
        <v>0</v>
      </c>
      <c r="AA1045" s="163">
        <v>0</v>
      </c>
      <c r="AB1045" s="163">
        <v>0</v>
      </c>
      <c r="AC1045" s="163">
        <v>0</v>
      </c>
      <c r="AD1045" s="163">
        <v>0</v>
      </c>
      <c r="AE1045" s="163">
        <v>0</v>
      </c>
      <c r="AF1045" s="169">
        <v>0</v>
      </c>
      <c r="AG1045" s="163">
        <v>632</v>
      </c>
      <c r="AH1045" s="169">
        <f t="shared" si="221"/>
        <v>2140.5231236706168</v>
      </c>
      <c r="AI1045" s="163">
        <v>0</v>
      </c>
      <c r="AJ1045" s="163">
        <v>0</v>
      </c>
      <c r="AK1045" s="163">
        <v>0</v>
      </c>
      <c r="AL1045" s="169">
        <v>0</v>
      </c>
      <c r="AM1045" s="163">
        <v>0</v>
      </c>
      <c r="AN1045" s="163">
        <v>0</v>
      </c>
      <c r="AO1045" s="169">
        <v>0</v>
      </c>
      <c r="AP1045" s="163">
        <v>0</v>
      </c>
      <c r="AQ1045" s="162">
        <v>0</v>
      </c>
      <c r="AR1045" s="162">
        <v>0</v>
      </c>
    </row>
    <row r="1046" spans="1:44" s="162" customFormat="1" ht="36" customHeight="1" x14ac:dyDescent="0.25">
      <c r="A1046" s="162">
        <v>1</v>
      </c>
      <c r="B1046" s="165">
        <v>15</v>
      </c>
      <c r="C1046" s="155" t="s">
        <v>566</v>
      </c>
      <c r="D1046" s="157" t="s">
        <v>366</v>
      </c>
      <c r="E1046" s="157"/>
      <c r="F1046" s="166" t="s">
        <v>304</v>
      </c>
      <c r="G1046" s="157" t="s">
        <v>344</v>
      </c>
      <c r="H1046" s="157" t="s">
        <v>301</v>
      </c>
      <c r="I1046" s="158">
        <v>3861</v>
      </c>
      <c r="J1046" s="158">
        <v>3552.1</v>
      </c>
      <c r="K1046" s="158">
        <v>3552.1</v>
      </c>
      <c r="L1046" s="167">
        <v>165</v>
      </c>
      <c r="M1046" s="157" t="s">
        <v>259</v>
      </c>
      <c r="N1046" s="157" t="s">
        <v>263</v>
      </c>
      <c r="O1046" s="160" t="s">
        <v>1034</v>
      </c>
      <c r="P1046" s="161">
        <v>5635677.7599999998</v>
      </c>
      <c r="Q1046" s="161">
        <v>0</v>
      </c>
      <c r="R1046" s="161">
        <v>0</v>
      </c>
      <c r="S1046" s="161">
        <v>5635677.7599999998</v>
      </c>
      <c r="T1046" s="161">
        <v>1459.6419994819994</v>
      </c>
      <c r="U1046" s="161">
        <v>2242.5397150997155</v>
      </c>
      <c r="V1046" s="168">
        <f t="shared" si="224"/>
        <v>2242.5397150997155</v>
      </c>
      <c r="W1046" s="168">
        <f t="shared" si="219"/>
        <v>2242.5397150997155</v>
      </c>
      <c r="X1046" s="168">
        <f t="shared" si="220"/>
        <v>782.89771561771613</v>
      </c>
      <c r="Y1046" s="163">
        <v>0</v>
      </c>
      <c r="Z1046" s="163">
        <v>0</v>
      </c>
      <c r="AA1046" s="163">
        <v>0</v>
      </c>
      <c r="AB1046" s="163">
        <v>0</v>
      </c>
      <c r="AC1046" s="163">
        <v>0</v>
      </c>
      <c r="AD1046" s="163">
        <v>0</v>
      </c>
      <c r="AE1046" s="163">
        <v>0</v>
      </c>
      <c r="AF1046" s="169">
        <v>0</v>
      </c>
      <c r="AG1046" s="163">
        <v>971</v>
      </c>
      <c r="AH1046" s="169">
        <f t="shared" si="221"/>
        <v>2242.5397150997155</v>
      </c>
      <c r="AI1046" s="163">
        <v>0</v>
      </c>
      <c r="AJ1046" s="163">
        <v>0</v>
      </c>
      <c r="AK1046" s="163">
        <v>0</v>
      </c>
      <c r="AL1046" s="169">
        <v>0</v>
      </c>
      <c r="AM1046" s="163">
        <v>0</v>
      </c>
      <c r="AN1046" s="163">
        <v>0</v>
      </c>
      <c r="AO1046" s="169">
        <v>0</v>
      </c>
      <c r="AP1046" s="163">
        <v>0</v>
      </c>
      <c r="AQ1046" s="162">
        <v>0</v>
      </c>
      <c r="AR1046" s="162">
        <v>0</v>
      </c>
    </row>
    <row r="1047" spans="1:44" s="162" customFormat="1" ht="36" customHeight="1" x14ac:dyDescent="0.25">
      <c r="A1047" s="162">
        <v>1</v>
      </c>
      <c r="B1047" s="165">
        <v>16</v>
      </c>
      <c r="C1047" s="155" t="s">
        <v>568</v>
      </c>
      <c r="D1047" s="157">
        <v>1962</v>
      </c>
      <c r="E1047" s="157"/>
      <c r="F1047" s="166" t="s">
        <v>261</v>
      </c>
      <c r="G1047" s="157">
        <v>5</v>
      </c>
      <c r="H1047" s="157" t="s">
        <v>301</v>
      </c>
      <c r="I1047" s="158">
        <v>4073.9</v>
      </c>
      <c r="J1047" s="158">
        <v>3163.1</v>
      </c>
      <c r="K1047" s="158">
        <v>2004.3</v>
      </c>
      <c r="L1047" s="167">
        <v>146</v>
      </c>
      <c r="M1047" s="157" t="s">
        <v>259</v>
      </c>
      <c r="N1047" s="157" t="s">
        <v>263</v>
      </c>
      <c r="O1047" s="160" t="s">
        <v>1049</v>
      </c>
      <c r="P1047" s="161">
        <v>6675711.0599999996</v>
      </c>
      <c r="Q1047" s="161">
        <v>0</v>
      </c>
      <c r="R1047" s="161">
        <v>0</v>
      </c>
      <c r="S1047" s="161">
        <v>6675711.0599999996</v>
      </c>
      <c r="T1047" s="161">
        <v>1638.6536390191216</v>
      </c>
      <c r="U1047" s="161">
        <v>2232.5979528216208</v>
      </c>
      <c r="V1047" s="168">
        <v>2212.8985591202536</v>
      </c>
      <c r="W1047" s="168">
        <f t="shared" si="219"/>
        <v>2212.8985591202536</v>
      </c>
      <c r="X1047" s="168">
        <f t="shared" si="220"/>
        <v>593.94431380249921</v>
      </c>
      <c r="Y1047" s="163">
        <v>0</v>
      </c>
      <c r="Z1047" s="163">
        <v>0</v>
      </c>
      <c r="AA1047" s="163">
        <v>0</v>
      </c>
      <c r="AB1047" s="163">
        <v>0</v>
      </c>
      <c r="AC1047" s="163">
        <v>0</v>
      </c>
      <c r="AD1047" s="163">
        <v>0</v>
      </c>
      <c r="AE1047" s="163">
        <v>0</v>
      </c>
      <c r="AF1047" s="169">
        <v>0</v>
      </c>
      <c r="AG1047" s="163">
        <v>1011</v>
      </c>
      <c r="AH1047" s="169">
        <f t="shared" si="221"/>
        <v>2212.8985591202536</v>
      </c>
      <c r="AI1047" s="163">
        <v>0</v>
      </c>
      <c r="AJ1047" s="163">
        <v>0</v>
      </c>
      <c r="AK1047" s="163">
        <v>0</v>
      </c>
      <c r="AL1047" s="169">
        <v>0</v>
      </c>
      <c r="AM1047" s="163">
        <v>0</v>
      </c>
      <c r="AN1047" s="163">
        <v>0</v>
      </c>
      <c r="AO1047" s="169">
        <v>0</v>
      </c>
      <c r="AP1047" s="163">
        <v>0</v>
      </c>
      <c r="AQ1047" s="162">
        <v>0</v>
      </c>
      <c r="AR1047" s="162">
        <v>0</v>
      </c>
    </row>
    <row r="1048" spans="1:44" s="162" customFormat="1" ht="36" customHeight="1" x14ac:dyDescent="0.25">
      <c r="A1048" s="162">
        <v>1</v>
      </c>
      <c r="B1048" s="165">
        <v>17</v>
      </c>
      <c r="C1048" s="155" t="s">
        <v>1579</v>
      </c>
      <c r="D1048" s="157">
        <v>1962</v>
      </c>
      <c r="E1048" s="157"/>
      <c r="F1048" s="166" t="s">
        <v>261</v>
      </c>
      <c r="G1048" s="157">
        <v>4</v>
      </c>
      <c r="H1048" s="157" t="s">
        <v>305</v>
      </c>
      <c r="I1048" s="158">
        <v>2843.6</v>
      </c>
      <c r="J1048" s="158">
        <v>2001.7</v>
      </c>
      <c r="K1048" s="158">
        <v>1691.5</v>
      </c>
      <c r="L1048" s="167">
        <v>91</v>
      </c>
      <c r="M1048" s="157" t="s">
        <v>259</v>
      </c>
      <c r="N1048" s="157" t="s">
        <v>263</v>
      </c>
      <c r="O1048" s="160" t="s">
        <v>1049</v>
      </c>
      <c r="P1048" s="161">
        <v>5865414.4199999999</v>
      </c>
      <c r="Q1048" s="161">
        <v>0</v>
      </c>
      <c r="R1048" s="161">
        <v>0</v>
      </c>
      <c r="S1048" s="161">
        <v>5865414.4199999999</v>
      </c>
      <c r="T1048" s="161">
        <v>2062.6721128147419</v>
      </c>
      <c r="U1048" s="161">
        <v>2674.8611337740895</v>
      </c>
      <c r="V1048" s="168">
        <v>3010.3947109298074</v>
      </c>
      <c r="W1048" s="168">
        <f t="shared" si="219"/>
        <v>3010.3947109298074</v>
      </c>
      <c r="X1048" s="168">
        <f t="shared" si="220"/>
        <v>612.18902095934754</v>
      </c>
      <c r="Y1048" s="163">
        <v>0</v>
      </c>
      <c r="Z1048" s="163">
        <v>0</v>
      </c>
      <c r="AA1048" s="163">
        <v>0</v>
      </c>
      <c r="AB1048" s="163">
        <v>0</v>
      </c>
      <c r="AC1048" s="163">
        <v>0</v>
      </c>
      <c r="AD1048" s="163">
        <v>0</v>
      </c>
      <c r="AE1048" s="163">
        <v>0</v>
      </c>
      <c r="AF1048" s="169">
        <v>0</v>
      </c>
      <c r="AG1048" s="163">
        <v>960</v>
      </c>
      <c r="AH1048" s="169">
        <f t="shared" si="221"/>
        <v>3010.3947109298074</v>
      </c>
      <c r="AI1048" s="163">
        <v>0</v>
      </c>
      <c r="AJ1048" s="163">
        <v>0</v>
      </c>
      <c r="AK1048" s="163">
        <v>0</v>
      </c>
      <c r="AL1048" s="169">
        <v>0</v>
      </c>
      <c r="AM1048" s="163">
        <v>0</v>
      </c>
      <c r="AN1048" s="163">
        <v>0</v>
      </c>
      <c r="AO1048" s="169">
        <v>0</v>
      </c>
      <c r="AP1048" s="163">
        <v>0</v>
      </c>
      <c r="AQ1048" s="162">
        <v>0</v>
      </c>
      <c r="AR1048" s="162">
        <v>0</v>
      </c>
    </row>
    <row r="1049" spans="1:44" s="162" customFormat="1" ht="36" customHeight="1" x14ac:dyDescent="0.25">
      <c r="A1049" s="162">
        <v>1</v>
      </c>
      <c r="B1049" s="165">
        <v>18</v>
      </c>
      <c r="C1049" s="155" t="s">
        <v>1580</v>
      </c>
      <c r="D1049" s="157">
        <v>1961</v>
      </c>
      <c r="E1049" s="157"/>
      <c r="F1049" s="166" t="s">
        <v>261</v>
      </c>
      <c r="G1049" s="157">
        <v>5</v>
      </c>
      <c r="H1049" s="157" t="s">
        <v>301</v>
      </c>
      <c r="I1049" s="158">
        <v>3742.2</v>
      </c>
      <c r="J1049" s="158">
        <v>2832.1</v>
      </c>
      <c r="K1049" s="158">
        <v>2416.1999999999998</v>
      </c>
      <c r="L1049" s="167">
        <v>135</v>
      </c>
      <c r="M1049" s="157" t="s">
        <v>259</v>
      </c>
      <c r="N1049" s="157" t="s">
        <v>263</v>
      </c>
      <c r="O1049" s="160" t="s">
        <v>1049</v>
      </c>
      <c r="P1049" s="161">
        <v>9113370.4299999997</v>
      </c>
      <c r="Q1049" s="161">
        <v>0</v>
      </c>
      <c r="R1049" s="161">
        <v>0</v>
      </c>
      <c r="S1049" s="161">
        <v>9113370.4299999997</v>
      </c>
      <c r="T1049" s="161">
        <v>2435.2975335364226</v>
      </c>
      <c r="U1049" s="161">
        <v>2561.5461493239277</v>
      </c>
      <c r="V1049" s="168">
        <v>2561.5461493239277</v>
      </c>
      <c r="W1049" s="168">
        <f t="shared" si="219"/>
        <v>2561.5461493239277</v>
      </c>
      <c r="X1049" s="168">
        <f t="shared" si="220"/>
        <v>126.24861578750506</v>
      </c>
      <c r="Y1049" s="163">
        <v>0</v>
      </c>
      <c r="Z1049" s="163">
        <v>0</v>
      </c>
      <c r="AA1049" s="163">
        <v>0</v>
      </c>
      <c r="AB1049" s="163">
        <v>0</v>
      </c>
      <c r="AC1049" s="163">
        <v>0</v>
      </c>
      <c r="AD1049" s="163">
        <v>0</v>
      </c>
      <c r="AE1049" s="163">
        <v>0</v>
      </c>
      <c r="AF1049" s="169">
        <v>0</v>
      </c>
      <c r="AG1049" s="163">
        <v>1075</v>
      </c>
      <c r="AH1049" s="169">
        <f t="shared" si="221"/>
        <v>2561.5461493239277</v>
      </c>
      <c r="AI1049" s="163">
        <v>0</v>
      </c>
      <c r="AJ1049" s="163">
        <v>0</v>
      </c>
      <c r="AK1049" s="163">
        <v>0</v>
      </c>
      <c r="AL1049" s="169">
        <v>0</v>
      </c>
      <c r="AM1049" s="163">
        <v>0</v>
      </c>
      <c r="AN1049" s="163">
        <v>0</v>
      </c>
      <c r="AO1049" s="169">
        <v>0</v>
      </c>
      <c r="AP1049" s="163">
        <v>0</v>
      </c>
      <c r="AQ1049" s="162">
        <v>0</v>
      </c>
      <c r="AR1049" s="162">
        <v>0</v>
      </c>
    </row>
    <row r="1050" spans="1:44" s="162" customFormat="1" ht="36" customHeight="1" x14ac:dyDescent="0.25">
      <c r="A1050" s="162">
        <v>1</v>
      </c>
      <c r="B1050" s="165">
        <v>19</v>
      </c>
      <c r="C1050" s="155" t="s">
        <v>569</v>
      </c>
      <c r="D1050" s="157" t="s">
        <v>353</v>
      </c>
      <c r="E1050" s="157"/>
      <c r="F1050" s="166" t="s">
        <v>304</v>
      </c>
      <c r="G1050" s="157" t="s">
        <v>344</v>
      </c>
      <c r="H1050" s="157" t="s">
        <v>301</v>
      </c>
      <c r="I1050" s="158">
        <v>4425.6000000000004</v>
      </c>
      <c r="J1050" s="158">
        <v>3128.2</v>
      </c>
      <c r="K1050" s="158">
        <v>1799.3</v>
      </c>
      <c r="L1050" s="167">
        <v>135</v>
      </c>
      <c r="M1050" s="157" t="s">
        <v>259</v>
      </c>
      <c r="N1050" s="157" t="s">
        <v>263</v>
      </c>
      <c r="O1050" s="160" t="s">
        <v>1049</v>
      </c>
      <c r="P1050" s="161">
        <v>5206126.5999999996</v>
      </c>
      <c r="Q1050" s="161">
        <v>0</v>
      </c>
      <c r="R1050" s="161">
        <v>0</v>
      </c>
      <c r="S1050" s="161">
        <v>5206126.5999999996</v>
      </c>
      <c r="T1050" s="161">
        <v>1176.3662780187994</v>
      </c>
      <c r="U1050" s="161">
        <v>1676.3777295733912</v>
      </c>
      <c r="V1050" s="168">
        <f>W1050</f>
        <v>1676.3777295733912</v>
      </c>
      <c r="W1050" s="168">
        <f t="shared" si="219"/>
        <v>1676.3777295733912</v>
      </c>
      <c r="X1050" s="168">
        <f t="shared" si="220"/>
        <v>500.01145155459176</v>
      </c>
      <c r="Y1050" s="163">
        <v>0</v>
      </c>
      <c r="Z1050" s="163">
        <v>0</v>
      </c>
      <c r="AA1050" s="163">
        <v>0</v>
      </c>
      <c r="AB1050" s="163">
        <v>0</v>
      </c>
      <c r="AC1050" s="163">
        <v>0</v>
      </c>
      <c r="AD1050" s="163">
        <v>0</v>
      </c>
      <c r="AE1050" s="163">
        <v>0</v>
      </c>
      <c r="AF1050" s="169">
        <v>0</v>
      </c>
      <c r="AG1050" s="163">
        <v>832</v>
      </c>
      <c r="AH1050" s="169">
        <f t="shared" si="221"/>
        <v>1676.3777295733912</v>
      </c>
      <c r="AI1050" s="163">
        <v>0</v>
      </c>
      <c r="AJ1050" s="163">
        <v>0</v>
      </c>
      <c r="AK1050" s="163">
        <v>0</v>
      </c>
      <c r="AL1050" s="169">
        <v>0</v>
      </c>
      <c r="AM1050" s="163">
        <v>0</v>
      </c>
      <c r="AN1050" s="163">
        <v>0</v>
      </c>
      <c r="AO1050" s="169">
        <v>0</v>
      </c>
      <c r="AP1050" s="163">
        <v>0</v>
      </c>
      <c r="AQ1050" s="162">
        <v>0</v>
      </c>
      <c r="AR1050" s="162">
        <v>0</v>
      </c>
    </row>
    <row r="1051" spans="1:44" s="162" customFormat="1" ht="36" customHeight="1" x14ac:dyDescent="0.25">
      <c r="A1051" s="162">
        <v>1</v>
      </c>
      <c r="B1051" s="165">
        <v>20</v>
      </c>
      <c r="C1051" s="155" t="s">
        <v>571</v>
      </c>
      <c r="D1051" s="157">
        <v>1960</v>
      </c>
      <c r="E1051" s="157"/>
      <c r="F1051" s="166" t="s">
        <v>261</v>
      </c>
      <c r="G1051" s="157">
        <v>5</v>
      </c>
      <c r="H1051" s="157" t="s">
        <v>305</v>
      </c>
      <c r="I1051" s="158">
        <v>5055.5</v>
      </c>
      <c r="J1051" s="158">
        <v>4135.1000000000004</v>
      </c>
      <c r="K1051" s="158">
        <v>2288.9</v>
      </c>
      <c r="L1051" s="167">
        <v>135</v>
      </c>
      <c r="M1051" s="157" t="s">
        <v>259</v>
      </c>
      <c r="N1051" s="157" t="s">
        <v>263</v>
      </c>
      <c r="O1051" s="160" t="s">
        <v>1049</v>
      </c>
      <c r="P1051" s="161">
        <v>12267456.869999999</v>
      </c>
      <c r="Q1051" s="161">
        <v>0</v>
      </c>
      <c r="R1051" s="161">
        <v>0</v>
      </c>
      <c r="S1051" s="161">
        <v>12267456.869999999</v>
      </c>
      <c r="T1051" s="161">
        <v>2426.5565957867666</v>
      </c>
      <c r="U1051" s="161">
        <v>2552.2612758381961</v>
      </c>
      <c r="V1051" s="168">
        <v>2552.2612758381961</v>
      </c>
      <c r="W1051" s="168">
        <f t="shared" si="219"/>
        <v>2552.2612758381961</v>
      </c>
      <c r="X1051" s="168">
        <f t="shared" si="220"/>
        <v>125.70468005142948</v>
      </c>
      <c r="Y1051" s="163">
        <v>0</v>
      </c>
      <c r="Z1051" s="163">
        <v>0</v>
      </c>
      <c r="AA1051" s="163">
        <v>0</v>
      </c>
      <c r="AB1051" s="163">
        <v>0</v>
      </c>
      <c r="AC1051" s="163">
        <v>0</v>
      </c>
      <c r="AD1051" s="163">
        <v>0</v>
      </c>
      <c r="AE1051" s="163">
        <v>0</v>
      </c>
      <c r="AF1051" s="169">
        <v>0</v>
      </c>
      <c r="AG1051" s="163">
        <v>1447</v>
      </c>
      <c r="AH1051" s="169">
        <f t="shared" si="221"/>
        <v>2552.2612758381961</v>
      </c>
      <c r="AI1051" s="163">
        <v>0</v>
      </c>
      <c r="AJ1051" s="163">
        <v>0</v>
      </c>
      <c r="AK1051" s="163">
        <v>0</v>
      </c>
      <c r="AL1051" s="169">
        <v>0</v>
      </c>
      <c r="AM1051" s="163">
        <v>0</v>
      </c>
      <c r="AN1051" s="163">
        <v>0</v>
      </c>
      <c r="AO1051" s="169">
        <v>0</v>
      </c>
      <c r="AP1051" s="163">
        <v>0</v>
      </c>
      <c r="AQ1051" s="162">
        <v>0</v>
      </c>
      <c r="AR1051" s="162">
        <v>0</v>
      </c>
    </row>
    <row r="1052" spans="1:44" s="162" customFormat="1" ht="36" customHeight="1" x14ac:dyDescent="0.25">
      <c r="A1052" s="162">
        <v>1</v>
      </c>
      <c r="B1052" s="165">
        <v>21</v>
      </c>
      <c r="C1052" s="155" t="s">
        <v>572</v>
      </c>
      <c r="D1052" s="157" t="s">
        <v>354</v>
      </c>
      <c r="E1052" s="157"/>
      <c r="F1052" s="166" t="s">
        <v>261</v>
      </c>
      <c r="G1052" s="157" t="s">
        <v>344</v>
      </c>
      <c r="H1052" s="157" t="s">
        <v>305</v>
      </c>
      <c r="I1052" s="158">
        <v>2923.9</v>
      </c>
      <c r="J1052" s="158">
        <v>2704.4</v>
      </c>
      <c r="K1052" s="158">
        <v>1930.7</v>
      </c>
      <c r="L1052" s="167">
        <v>125</v>
      </c>
      <c r="M1052" s="157" t="s">
        <v>259</v>
      </c>
      <c r="N1052" s="157" t="s">
        <v>263</v>
      </c>
      <c r="O1052" s="160" t="s">
        <v>1596</v>
      </c>
      <c r="P1052" s="161">
        <v>7125433.75</v>
      </c>
      <c r="Q1052" s="161">
        <v>0</v>
      </c>
      <c r="R1052" s="161">
        <v>0</v>
      </c>
      <c r="S1052" s="161">
        <v>7125433.75</v>
      </c>
      <c r="T1052" s="161">
        <v>2436.9621909094017</v>
      </c>
      <c r="U1052" s="161">
        <v>4899.3275839803</v>
      </c>
      <c r="V1052" s="168">
        <v>3702.590540032149</v>
      </c>
      <c r="W1052" s="168">
        <f t="shared" si="219"/>
        <v>3702.590540032149</v>
      </c>
      <c r="X1052" s="168">
        <f t="shared" si="220"/>
        <v>2462.3653930708983</v>
      </c>
      <c r="Y1052" s="163">
        <v>0</v>
      </c>
      <c r="Z1052" s="163">
        <v>0</v>
      </c>
      <c r="AA1052" s="163">
        <v>0</v>
      </c>
      <c r="AB1052" s="163">
        <v>0</v>
      </c>
      <c r="AC1052" s="163">
        <v>0</v>
      </c>
      <c r="AD1052" s="163">
        <v>0</v>
      </c>
      <c r="AE1052" s="163">
        <v>0</v>
      </c>
      <c r="AF1052" s="169">
        <v>0</v>
      </c>
      <c r="AG1052" s="163">
        <v>0</v>
      </c>
      <c r="AH1052" s="163">
        <v>0</v>
      </c>
      <c r="AI1052" s="163">
        <v>0</v>
      </c>
      <c r="AJ1052" s="163">
        <v>0</v>
      </c>
      <c r="AK1052" s="163">
        <v>1536</v>
      </c>
      <c r="AL1052" s="169">
        <f>7048.18*AK1052/I1052</f>
        <v>3702.590540032149</v>
      </c>
      <c r="AM1052" s="163">
        <v>0</v>
      </c>
      <c r="AN1052" s="163">
        <v>0</v>
      </c>
      <c r="AO1052" s="169">
        <v>0</v>
      </c>
      <c r="AP1052" s="163">
        <v>0</v>
      </c>
      <c r="AQ1052" s="162">
        <v>0</v>
      </c>
      <c r="AR1052" s="162">
        <v>0</v>
      </c>
    </row>
    <row r="1053" spans="1:44" s="162" customFormat="1" ht="36" customHeight="1" x14ac:dyDescent="0.25">
      <c r="A1053" s="162">
        <v>1</v>
      </c>
      <c r="B1053" s="165">
        <v>22</v>
      </c>
      <c r="C1053" s="155" t="s">
        <v>1640</v>
      </c>
      <c r="D1053" s="157" t="s">
        <v>306</v>
      </c>
      <c r="E1053" s="157"/>
      <c r="F1053" s="166" t="s">
        <v>304</v>
      </c>
      <c r="G1053" s="157" t="s">
        <v>344</v>
      </c>
      <c r="H1053" s="157" t="s">
        <v>344</v>
      </c>
      <c r="I1053" s="158">
        <v>4700.6000000000004</v>
      </c>
      <c r="J1053" s="158">
        <v>3460</v>
      </c>
      <c r="K1053" s="158">
        <v>3460</v>
      </c>
      <c r="L1053" s="167">
        <v>148</v>
      </c>
      <c r="M1053" s="157" t="s">
        <v>259</v>
      </c>
      <c r="N1053" s="157" t="s">
        <v>263</v>
      </c>
      <c r="O1053" s="160" t="s">
        <v>1597</v>
      </c>
      <c r="P1053" s="161">
        <v>4907776.669999999</v>
      </c>
      <c r="Q1053" s="161">
        <v>0</v>
      </c>
      <c r="R1053" s="161">
        <v>0</v>
      </c>
      <c r="S1053" s="161">
        <v>4907776.669999999</v>
      </c>
      <c r="T1053" s="161">
        <v>1044.0745160192314</v>
      </c>
      <c r="U1053" s="161">
        <v>1781.4730596094116</v>
      </c>
      <c r="V1053" s="168">
        <f>W1053</f>
        <v>1781.4730596094116</v>
      </c>
      <c r="W1053" s="168">
        <f t="shared" si="219"/>
        <v>1781.4730596094116</v>
      </c>
      <c r="X1053" s="168">
        <f t="shared" si="220"/>
        <v>737.39854359018022</v>
      </c>
      <c r="Y1053" s="163">
        <v>0</v>
      </c>
      <c r="Z1053" s="163">
        <v>0</v>
      </c>
      <c r="AA1053" s="163">
        <v>0</v>
      </c>
      <c r="AB1053" s="163">
        <v>0</v>
      </c>
      <c r="AC1053" s="163">
        <v>0</v>
      </c>
      <c r="AD1053" s="163">
        <v>0</v>
      </c>
      <c r="AE1053" s="163">
        <v>0</v>
      </c>
      <c r="AF1053" s="169">
        <v>0</v>
      </c>
      <c r="AG1053" s="163">
        <v>939.1</v>
      </c>
      <c r="AH1053" s="169">
        <f t="shared" ref="AH1053:AH1054" si="225">8917.04*AG1053/I1053</f>
        <v>1781.4730596094116</v>
      </c>
      <c r="AI1053" s="163">
        <v>0</v>
      </c>
      <c r="AJ1053" s="163">
        <v>0</v>
      </c>
      <c r="AK1053" s="163">
        <v>0</v>
      </c>
      <c r="AL1053" s="169">
        <v>0</v>
      </c>
      <c r="AM1053" s="163">
        <v>0</v>
      </c>
      <c r="AN1053" s="163">
        <v>0</v>
      </c>
      <c r="AO1053" s="169">
        <v>0</v>
      </c>
      <c r="AP1053" s="163">
        <v>0</v>
      </c>
      <c r="AQ1053" s="162">
        <v>0</v>
      </c>
      <c r="AR1053" s="162">
        <v>0</v>
      </c>
    </row>
    <row r="1054" spans="1:44" s="162" customFormat="1" ht="36" customHeight="1" x14ac:dyDescent="0.25">
      <c r="A1054" s="162">
        <v>1</v>
      </c>
      <c r="B1054" s="165">
        <v>23</v>
      </c>
      <c r="C1054" s="155" t="s">
        <v>1576</v>
      </c>
      <c r="D1054" s="157" t="s">
        <v>355</v>
      </c>
      <c r="E1054" s="157"/>
      <c r="F1054" s="166" t="s">
        <v>261</v>
      </c>
      <c r="G1054" s="157" t="s">
        <v>296</v>
      </c>
      <c r="H1054" s="157" t="s">
        <v>305</v>
      </c>
      <c r="I1054" s="158">
        <v>574.1</v>
      </c>
      <c r="J1054" s="158">
        <v>444.8</v>
      </c>
      <c r="K1054" s="158">
        <v>444.8</v>
      </c>
      <c r="L1054" s="167">
        <v>19</v>
      </c>
      <c r="M1054" s="157" t="s">
        <v>259</v>
      </c>
      <c r="N1054" s="157" t="s">
        <v>263</v>
      </c>
      <c r="O1054" s="160" t="s">
        <v>1591</v>
      </c>
      <c r="P1054" s="161">
        <v>2178243.91</v>
      </c>
      <c r="Q1054" s="161">
        <v>0</v>
      </c>
      <c r="R1054" s="161">
        <v>0</v>
      </c>
      <c r="S1054" s="161">
        <v>2178243.91</v>
      </c>
      <c r="T1054" s="161">
        <v>3794.1890088834698</v>
      </c>
      <c r="U1054" s="161">
        <v>7595.2491900365794</v>
      </c>
      <c r="V1054" s="168">
        <v>7533.1203623062183</v>
      </c>
      <c r="W1054" s="168">
        <f t="shared" si="219"/>
        <v>7533.1203623062183</v>
      </c>
      <c r="X1054" s="168">
        <f t="shared" si="220"/>
        <v>3801.0601811531096</v>
      </c>
      <c r="Y1054" s="163">
        <v>0</v>
      </c>
      <c r="Z1054" s="163">
        <v>0</v>
      </c>
      <c r="AA1054" s="163">
        <v>0</v>
      </c>
      <c r="AB1054" s="163">
        <v>0</v>
      </c>
      <c r="AC1054" s="163">
        <v>0</v>
      </c>
      <c r="AD1054" s="163">
        <v>0</v>
      </c>
      <c r="AE1054" s="163">
        <v>0</v>
      </c>
      <c r="AF1054" s="169">
        <v>0</v>
      </c>
      <c r="AG1054" s="163">
        <v>485</v>
      </c>
      <c r="AH1054" s="169">
        <f t="shared" si="225"/>
        <v>7533.1203623062183</v>
      </c>
      <c r="AI1054" s="163">
        <v>0</v>
      </c>
      <c r="AJ1054" s="163">
        <v>0</v>
      </c>
      <c r="AK1054" s="163">
        <v>0</v>
      </c>
      <c r="AL1054" s="169">
        <v>0</v>
      </c>
      <c r="AM1054" s="163">
        <v>0</v>
      </c>
      <c r="AN1054" s="163">
        <v>0</v>
      </c>
      <c r="AO1054" s="169">
        <v>0</v>
      </c>
      <c r="AP1054" s="163">
        <v>0</v>
      </c>
      <c r="AQ1054" s="162">
        <v>0</v>
      </c>
      <c r="AR1054" s="162">
        <v>0</v>
      </c>
    </row>
    <row r="1055" spans="1:44" s="162" customFormat="1" ht="36" customHeight="1" x14ac:dyDescent="0.25">
      <c r="A1055" s="162">
        <v>1</v>
      </c>
      <c r="B1055" s="165">
        <v>24</v>
      </c>
      <c r="C1055" s="155" t="s">
        <v>573</v>
      </c>
      <c r="D1055" s="157">
        <v>1963</v>
      </c>
      <c r="E1055" s="157"/>
      <c r="F1055" s="166" t="s">
        <v>261</v>
      </c>
      <c r="G1055" s="157">
        <v>5</v>
      </c>
      <c r="H1055" s="157" t="s">
        <v>296</v>
      </c>
      <c r="I1055" s="158">
        <v>1703.9</v>
      </c>
      <c r="J1055" s="158">
        <v>1558.5</v>
      </c>
      <c r="K1055" s="158">
        <v>1516.4</v>
      </c>
      <c r="L1055" s="167">
        <v>68</v>
      </c>
      <c r="M1055" s="157" t="s">
        <v>259</v>
      </c>
      <c r="N1055" s="157" t="s">
        <v>263</v>
      </c>
      <c r="O1055" s="160" t="s">
        <v>1349</v>
      </c>
      <c r="P1055" s="161">
        <v>6840557.46</v>
      </c>
      <c r="Q1055" s="161">
        <v>0</v>
      </c>
      <c r="R1055" s="161">
        <v>0</v>
      </c>
      <c r="S1055" s="161">
        <v>6840557.46</v>
      </c>
      <c r="T1055" s="161">
        <v>4014.6472562943832</v>
      </c>
      <c r="U1055" s="161">
        <v>5821.8322538881393</v>
      </c>
      <c r="V1055" s="168">
        <v>5894.5105346557893</v>
      </c>
      <c r="W1055" s="168">
        <f t="shared" si="219"/>
        <v>5894.5105346557893</v>
      </c>
      <c r="X1055" s="168">
        <f t="shared" si="220"/>
        <v>1807.1849975937562</v>
      </c>
      <c r="Y1055" s="163">
        <v>0</v>
      </c>
      <c r="Z1055" s="163">
        <v>0</v>
      </c>
      <c r="AA1055" s="163">
        <v>0</v>
      </c>
      <c r="AB1055" s="163">
        <v>0</v>
      </c>
      <c r="AC1055" s="163">
        <v>0</v>
      </c>
      <c r="AD1055" s="163">
        <v>0</v>
      </c>
      <c r="AE1055" s="163">
        <v>0</v>
      </c>
      <c r="AF1055" s="169">
        <v>0</v>
      </c>
      <c r="AG1055" s="163">
        <v>0</v>
      </c>
      <c r="AH1055" s="163">
        <v>0</v>
      </c>
      <c r="AI1055" s="163">
        <v>0</v>
      </c>
      <c r="AJ1055" s="163">
        <v>0</v>
      </c>
      <c r="AK1055" s="163">
        <v>1425</v>
      </c>
      <c r="AL1055" s="169">
        <f t="shared" ref="AL1055:AL1056" si="226">7048.18*AK1055/I1055</f>
        <v>5894.5105346557893</v>
      </c>
      <c r="AM1055" s="163">
        <v>0</v>
      </c>
      <c r="AN1055" s="163">
        <v>0</v>
      </c>
      <c r="AO1055" s="169">
        <v>0</v>
      </c>
      <c r="AP1055" s="163">
        <v>0</v>
      </c>
      <c r="AQ1055" s="162">
        <v>0</v>
      </c>
      <c r="AR1055" s="162">
        <v>0</v>
      </c>
    </row>
    <row r="1056" spans="1:44" s="162" customFormat="1" ht="36" customHeight="1" x14ac:dyDescent="0.25">
      <c r="A1056" s="162">
        <v>1</v>
      </c>
      <c r="B1056" s="165">
        <v>25</v>
      </c>
      <c r="C1056" s="155" t="s">
        <v>575</v>
      </c>
      <c r="D1056" s="157">
        <v>1972</v>
      </c>
      <c r="E1056" s="157"/>
      <c r="F1056" s="166" t="s">
        <v>261</v>
      </c>
      <c r="G1056" s="157">
        <v>9</v>
      </c>
      <c r="H1056" s="157" t="s">
        <v>297</v>
      </c>
      <c r="I1056" s="158">
        <v>1896.4</v>
      </c>
      <c r="J1056" s="158">
        <v>1896.4</v>
      </c>
      <c r="K1056" s="158">
        <v>1859.1</v>
      </c>
      <c r="L1056" s="167">
        <v>90</v>
      </c>
      <c r="M1056" s="157" t="s">
        <v>259</v>
      </c>
      <c r="N1056" s="157" t="s">
        <v>263</v>
      </c>
      <c r="O1056" s="160" t="s">
        <v>1337</v>
      </c>
      <c r="P1056" s="161">
        <v>2837048.69</v>
      </c>
      <c r="Q1056" s="161">
        <v>0</v>
      </c>
      <c r="R1056" s="161">
        <v>0</v>
      </c>
      <c r="S1056" s="161">
        <v>2837048.69</v>
      </c>
      <c r="T1056" s="161">
        <v>1496.0180816283485</v>
      </c>
      <c r="U1056" s="161">
        <v>9127.0660382830629</v>
      </c>
      <c r="V1056" s="168">
        <v>1486.644167897068</v>
      </c>
      <c r="W1056" s="168">
        <f t="shared" si="219"/>
        <v>1486.644167897068</v>
      </c>
      <c r="X1056" s="168">
        <f t="shared" si="220"/>
        <v>7631.0479566547147</v>
      </c>
      <c r="Y1056" s="163">
        <v>0</v>
      </c>
      <c r="Z1056" s="163">
        <v>0</v>
      </c>
      <c r="AA1056" s="163">
        <v>0</v>
      </c>
      <c r="AB1056" s="163">
        <v>0</v>
      </c>
      <c r="AC1056" s="163">
        <v>0</v>
      </c>
      <c r="AD1056" s="163">
        <v>0</v>
      </c>
      <c r="AE1056" s="163">
        <v>0</v>
      </c>
      <c r="AF1056" s="169">
        <v>0</v>
      </c>
      <c r="AG1056" s="163">
        <v>0</v>
      </c>
      <c r="AH1056" s="163">
        <v>0</v>
      </c>
      <c r="AI1056" s="163">
        <v>0</v>
      </c>
      <c r="AJ1056" s="163">
        <v>0</v>
      </c>
      <c r="AK1056" s="163">
        <v>400</v>
      </c>
      <c r="AL1056" s="169">
        <f t="shared" si="226"/>
        <v>1486.644167897068</v>
      </c>
      <c r="AM1056" s="163">
        <v>0</v>
      </c>
      <c r="AN1056" s="163">
        <v>0</v>
      </c>
      <c r="AO1056" s="169">
        <v>0</v>
      </c>
      <c r="AP1056" s="163">
        <v>0</v>
      </c>
      <c r="AQ1056" s="162">
        <v>0</v>
      </c>
      <c r="AR1056" s="162">
        <v>0</v>
      </c>
    </row>
    <row r="1057" spans="1:44" s="162" customFormat="1" ht="36" customHeight="1" x14ac:dyDescent="0.25">
      <c r="A1057" s="162">
        <v>1</v>
      </c>
      <c r="B1057" s="165">
        <v>26</v>
      </c>
      <c r="C1057" s="155" t="s">
        <v>576</v>
      </c>
      <c r="D1057" s="157" t="s">
        <v>343</v>
      </c>
      <c r="E1057" s="157"/>
      <c r="F1057" s="166" t="s">
        <v>261</v>
      </c>
      <c r="G1057" s="157" t="s">
        <v>350</v>
      </c>
      <c r="H1057" s="157" t="s">
        <v>297</v>
      </c>
      <c r="I1057" s="158">
        <v>2154.4</v>
      </c>
      <c r="J1057" s="158">
        <v>1828.2</v>
      </c>
      <c r="K1057" s="158">
        <v>1783.4</v>
      </c>
      <c r="L1057" s="167">
        <v>76</v>
      </c>
      <c r="M1057" s="157" t="s">
        <v>259</v>
      </c>
      <c r="N1057" s="157" t="s">
        <v>263</v>
      </c>
      <c r="O1057" s="160" t="s">
        <v>1584</v>
      </c>
      <c r="P1057" s="161">
        <v>3320409.1700000004</v>
      </c>
      <c r="Q1057" s="161">
        <v>0</v>
      </c>
      <c r="R1057" s="161">
        <v>0</v>
      </c>
      <c r="S1057" s="161">
        <v>3320409.1700000004</v>
      </c>
      <c r="T1057" s="161">
        <v>1541.2222289268475</v>
      </c>
      <c r="U1057" s="161">
        <v>1541.2222289268475</v>
      </c>
      <c r="V1057" s="168">
        <f>W1057</f>
        <v>1509.9035425176385</v>
      </c>
      <c r="W1057" s="168">
        <f t="shared" si="219"/>
        <v>1509.9035425176385</v>
      </c>
      <c r="X1057" s="168">
        <f t="shared" si="220"/>
        <v>0</v>
      </c>
      <c r="Y1057" s="163">
        <v>0</v>
      </c>
      <c r="Z1057" s="163">
        <v>0</v>
      </c>
      <c r="AA1057" s="163">
        <v>0</v>
      </c>
      <c r="AB1057" s="163">
        <v>0</v>
      </c>
      <c r="AC1057" s="163">
        <v>0</v>
      </c>
      <c r="AD1057" s="163">
        <v>0</v>
      </c>
      <c r="AE1057" s="163">
        <v>0</v>
      </c>
      <c r="AF1057" s="169">
        <v>0</v>
      </c>
      <c r="AG1057" s="163">
        <v>364.8</v>
      </c>
      <c r="AH1057" s="169">
        <f>8917.04*AG1057/I1057</f>
        <v>1509.9035425176385</v>
      </c>
      <c r="AI1057" s="163">
        <v>0</v>
      </c>
      <c r="AJ1057" s="163">
        <v>0</v>
      </c>
      <c r="AK1057" s="163">
        <v>0</v>
      </c>
      <c r="AL1057" s="169">
        <v>0</v>
      </c>
      <c r="AM1057" s="163">
        <v>0</v>
      </c>
      <c r="AN1057" s="163">
        <v>0</v>
      </c>
      <c r="AO1057" s="169">
        <v>0</v>
      </c>
      <c r="AP1057" s="163">
        <v>0</v>
      </c>
      <c r="AQ1057" s="162">
        <v>0</v>
      </c>
      <c r="AR1057" s="162">
        <v>0</v>
      </c>
    </row>
    <row r="1058" spans="1:44" s="162" customFormat="1" ht="36" customHeight="1" x14ac:dyDescent="0.25">
      <c r="A1058" s="162">
        <v>1</v>
      </c>
      <c r="B1058" s="165">
        <v>27</v>
      </c>
      <c r="C1058" s="155" t="s">
        <v>577</v>
      </c>
      <c r="D1058" s="157" t="s">
        <v>365</v>
      </c>
      <c r="E1058" s="157"/>
      <c r="F1058" s="166" t="s">
        <v>261</v>
      </c>
      <c r="G1058" s="157" t="s">
        <v>344</v>
      </c>
      <c r="H1058" s="157" t="s">
        <v>305</v>
      </c>
      <c r="I1058" s="158">
        <v>2600.9</v>
      </c>
      <c r="J1058" s="158">
        <v>2217.3000000000002</v>
      </c>
      <c r="K1058" s="158">
        <v>2214.6</v>
      </c>
      <c r="L1058" s="167">
        <v>77</v>
      </c>
      <c r="M1058" s="157" t="s">
        <v>259</v>
      </c>
      <c r="N1058" s="157" t="s">
        <v>263</v>
      </c>
      <c r="O1058" s="160" t="s">
        <v>1335</v>
      </c>
      <c r="P1058" s="161">
        <v>5309746.51</v>
      </c>
      <c r="Q1058" s="161">
        <v>0</v>
      </c>
      <c r="R1058" s="161">
        <v>0</v>
      </c>
      <c r="S1058" s="161">
        <v>5309746.51</v>
      </c>
      <c r="T1058" s="161">
        <v>2041.5035218578182</v>
      </c>
      <c r="U1058" s="161">
        <v>4948.6846503133538</v>
      </c>
      <c r="V1058" s="168">
        <v>4525.5336998731209</v>
      </c>
      <c r="W1058" s="168">
        <f t="shared" si="219"/>
        <v>4525.5336998731209</v>
      </c>
      <c r="X1058" s="168">
        <f t="shared" si="220"/>
        <v>2907.1811284555356</v>
      </c>
      <c r="Y1058" s="163">
        <v>0</v>
      </c>
      <c r="Z1058" s="163">
        <v>0</v>
      </c>
      <c r="AA1058" s="163">
        <v>0</v>
      </c>
      <c r="AB1058" s="163">
        <v>0</v>
      </c>
      <c r="AC1058" s="163">
        <v>0</v>
      </c>
      <c r="AD1058" s="163">
        <v>0</v>
      </c>
      <c r="AE1058" s="163">
        <v>0</v>
      </c>
      <c r="AF1058" s="169">
        <v>0</v>
      </c>
      <c r="AG1058" s="163">
        <v>0</v>
      </c>
      <c r="AH1058" s="163">
        <v>0</v>
      </c>
      <c r="AI1058" s="163">
        <v>0</v>
      </c>
      <c r="AJ1058" s="163">
        <v>0</v>
      </c>
      <c r="AK1058" s="163">
        <v>1670</v>
      </c>
      <c r="AL1058" s="169">
        <f>7048.18*AK1058/I1058</f>
        <v>4525.5336998731209</v>
      </c>
      <c r="AM1058" s="163">
        <v>0</v>
      </c>
      <c r="AN1058" s="163">
        <v>0</v>
      </c>
      <c r="AO1058" s="169">
        <v>0</v>
      </c>
      <c r="AP1058" s="163">
        <v>0</v>
      </c>
      <c r="AQ1058" s="162">
        <v>0</v>
      </c>
      <c r="AR1058" s="162">
        <v>0</v>
      </c>
    </row>
    <row r="1059" spans="1:44" s="162" customFormat="1" ht="36" customHeight="1" x14ac:dyDescent="0.25">
      <c r="A1059" s="162">
        <v>1</v>
      </c>
      <c r="B1059" s="165">
        <v>28</v>
      </c>
      <c r="C1059" s="155" t="s">
        <v>578</v>
      </c>
      <c r="D1059" s="157" t="s">
        <v>361</v>
      </c>
      <c r="E1059" s="157"/>
      <c r="F1059" s="166" t="s">
        <v>261</v>
      </c>
      <c r="G1059" s="157" t="s">
        <v>344</v>
      </c>
      <c r="H1059" s="157" t="s">
        <v>297</v>
      </c>
      <c r="I1059" s="158">
        <v>1129.8</v>
      </c>
      <c r="J1059" s="158">
        <v>1033.3</v>
      </c>
      <c r="K1059" s="158">
        <v>841.7</v>
      </c>
      <c r="L1059" s="167">
        <v>42</v>
      </c>
      <c r="M1059" s="157" t="s">
        <v>259</v>
      </c>
      <c r="N1059" s="157" t="s">
        <v>263</v>
      </c>
      <c r="O1059" s="160" t="s">
        <v>1349</v>
      </c>
      <c r="P1059" s="161">
        <v>2138208.4300000002</v>
      </c>
      <c r="Q1059" s="161">
        <v>0</v>
      </c>
      <c r="R1059" s="161">
        <v>0</v>
      </c>
      <c r="S1059" s="161">
        <v>2138208.4300000002</v>
      </c>
      <c r="T1059" s="161">
        <v>1892.5548150115067</v>
      </c>
      <c r="U1059" s="161">
        <v>1892.5548150115067</v>
      </c>
      <c r="V1059" s="168">
        <f t="shared" ref="V1059:V1060" si="227">W1059</f>
        <v>1854.7569481324131</v>
      </c>
      <c r="W1059" s="168">
        <f t="shared" si="219"/>
        <v>1854.7569481324131</v>
      </c>
      <c r="X1059" s="168">
        <f t="shared" si="220"/>
        <v>0</v>
      </c>
      <c r="Y1059" s="163">
        <v>0</v>
      </c>
      <c r="Z1059" s="163">
        <v>0</v>
      </c>
      <c r="AA1059" s="163">
        <v>0</v>
      </c>
      <c r="AB1059" s="163">
        <v>0</v>
      </c>
      <c r="AC1059" s="163">
        <v>0</v>
      </c>
      <c r="AD1059" s="163">
        <v>0</v>
      </c>
      <c r="AE1059" s="163">
        <v>0</v>
      </c>
      <c r="AF1059" s="169">
        <v>0</v>
      </c>
      <c r="AG1059" s="163">
        <v>235</v>
      </c>
      <c r="AH1059" s="169">
        <f t="shared" ref="AH1059:AH1064" si="228">8917.04*AG1059/I1059</f>
        <v>1854.7569481324131</v>
      </c>
      <c r="AI1059" s="163">
        <v>0</v>
      </c>
      <c r="AJ1059" s="163">
        <v>0</v>
      </c>
      <c r="AK1059" s="163">
        <v>0</v>
      </c>
      <c r="AL1059" s="169">
        <v>0</v>
      </c>
      <c r="AM1059" s="163">
        <v>0</v>
      </c>
      <c r="AN1059" s="163">
        <v>0</v>
      </c>
      <c r="AO1059" s="169">
        <v>0</v>
      </c>
      <c r="AP1059" s="163">
        <v>0</v>
      </c>
      <c r="AQ1059" s="162">
        <v>0</v>
      </c>
      <c r="AR1059" s="162">
        <v>0</v>
      </c>
    </row>
    <row r="1060" spans="1:44" s="162" customFormat="1" ht="36" customHeight="1" x14ac:dyDescent="0.25">
      <c r="A1060" s="162">
        <v>1</v>
      </c>
      <c r="B1060" s="165">
        <v>29</v>
      </c>
      <c r="C1060" s="155" t="s">
        <v>579</v>
      </c>
      <c r="D1060" s="157" t="s">
        <v>302</v>
      </c>
      <c r="E1060" s="157"/>
      <c r="F1060" s="166" t="s">
        <v>304</v>
      </c>
      <c r="G1060" s="157" t="s">
        <v>344</v>
      </c>
      <c r="H1060" s="157" t="s">
        <v>301</v>
      </c>
      <c r="I1060" s="158">
        <v>4027.5</v>
      </c>
      <c r="J1060" s="158">
        <v>3037.2</v>
      </c>
      <c r="K1060" s="158">
        <v>3035.5</v>
      </c>
      <c r="L1060" s="167">
        <v>127</v>
      </c>
      <c r="M1060" s="157" t="s">
        <v>259</v>
      </c>
      <c r="N1060" s="157" t="s">
        <v>263</v>
      </c>
      <c r="O1060" s="160" t="s">
        <v>1274</v>
      </c>
      <c r="P1060" s="161">
        <v>6965376.6000000006</v>
      </c>
      <c r="Q1060" s="161">
        <v>0</v>
      </c>
      <c r="R1060" s="161">
        <v>0</v>
      </c>
      <c r="S1060" s="161">
        <v>6965376.6000000006</v>
      </c>
      <c r="T1060" s="161">
        <v>1729.4541527001863</v>
      </c>
      <c r="U1060" s="161">
        <v>1729.4541527001863</v>
      </c>
      <c r="V1060" s="168">
        <f t="shared" si="227"/>
        <v>1693.7394413407822</v>
      </c>
      <c r="W1060" s="168">
        <f t="shared" si="219"/>
        <v>1693.7394413407822</v>
      </c>
      <c r="X1060" s="168">
        <f t="shared" si="220"/>
        <v>0</v>
      </c>
      <c r="Y1060" s="163">
        <v>0</v>
      </c>
      <c r="Z1060" s="163">
        <v>0</v>
      </c>
      <c r="AA1060" s="163">
        <v>0</v>
      </c>
      <c r="AB1060" s="163">
        <v>0</v>
      </c>
      <c r="AC1060" s="163">
        <v>0</v>
      </c>
      <c r="AD1060" s="163">
        <v>0</v>
      </c>
      <c r="AE1060" s="163">
        <v>0</v>
      </c>
      <c r="AF1060" s="169">
        <v>0</v>
      </c>
      <c r="AG1060" s="163">
        <v>765</v>
      </c>
      <c r="AH1060" s="169">
        <f t="shared" si="228"/>
        <v>1693.7394413407822</v>
      </c>
      <c r="AI1060" s="163">
        <v>0</v>
      </c>
      <c r="AJ1060" s="163">
        <v>0</v>
      </c>
      <c r="AK1060" s="163">
        <v>0</v>
      </c>
      <c r="AL1060" s="169">
        <v>0</v>
      </c>
      <c r="AM1060" s="163">
        <v>0</v>
      </c>
      <c r="AN1060" s="163">
        <v>0</v>
      </c>
      <c r="AO1060" s="169">
        <v>0</v>
      </c>
      <c r="AP1060" s="163">
        <v>0</v>
      </c>
      <c r="AQ1060" s="162">
        <v>0</v>
      </c>
      <c r="AR1060" s="162">
        <v>0</v>
      </c>
    </row>
    <row r="1061" spans="1:44" s="162" customFormat="1" ht="36" customHeight="1" x14ac:dyDescent="0.25">
      <c r="A1061" s="162">
        <v>1</v>
      </c>
      <c r="B1061" s="165">
        <v>30</v>
      </c>
      <c r="C1061" s="155" t="s">
        <v>1581</v>
      </c>
      <c r="D1061" s="157">
        <v>1970</v>
      </c>
      <c r="E1061" s="157"/>
      <c r="F1061" s="166" t="s">
        <v>261</v>
      </c>
      <c r="G1061" s="157">
        <v>5</v>
      </c>
      <c r="H1061" s="157" t="s">
        <v>363</v>
      </c>
      <c r="I1061" s="158">
        <v>5849.4</v>
      </c>
      <c r="J1061" s="158">
        <v>4434.8999999999996</v>
      </c>
      <c r="K1061" s="158">
        <v>4190</v>
      </c>
      <c r="L1061" s="167">
        <v>242</v>
      </c>
      <c r="M1061" s="157" t="s">
        <v>259</v>
      </c>
      <c r="N1061" s="157" t="s">
        <v>263</v>
      </c>
      <c r="O1061" s="160" t="s">
        <v>1049</v>
      </c>
      <c r="P1061" s="161">
        <v>10673342.780000001</v>
      </c>
      <c r="Q1061" s="161">
        <v>0</v>
      </c>
      <c r="R1061" s="161">
        <v>0</v>
      </c>
      <c r="S1061" s="161">
        <v>10673342.780000001</v>
      </c>
      <c r="T1061" s="161">
        <v>1824.6901870277297</v>
      </c>
      <c r="U1061" s="161">
        <v>2359.8280028720901</v>
      </c>
      <c r="V1061" s="168">
        <v>1823.226286456731</v>
      </c>
      <c r="W1061" s="168">
        <f t="shared" si="219"/>
        <v>1823.226286456731</v>
      </c>
      <c r="X1061" s="168">
        <f t="shared" si="220"/>
        <v>535.13781584436038</v>
      </c>
      <c r="Y1061" s="163">
        <v>0</v>
      </c>
      <c r="Z1061" s="163">
        <v>0</v>
      </c>
      <c r="AA1061" s="163">
        <v>0</v>
      </c>
      <c r="AB1061" s="163">
        <v>0</v>
      </c>
      <c r="AC1061" s="163">
        <v>0</v>
      </c>
      <c r="AD1061" s="163">
        <v>0</v>
      </c>
      <c r="AE1061" s="163">
        <v>0</v>
      </c>
      <c r="AF1061" s="169">
        <v>0</v>
      </c>
      <c r="AG1061" s="163">
        <v>1196</v>
      </c>
      <c r="AH1061" s="169">
        <f t="shared" si="228"/>
        <v>1823.226286456731</v>
      </c>
      <c r="AI1061" s="163">
        <v>0</v>
      </c>
      <c r="AJ1061" s="163">
        <v>0</v>
      </c>
      <c r="AK1061" s="163">
        <v>0</v>
      </c>
      <c r="AL1061" s="169">
        <v>0</v>
      </c>
      <c r="AM1061" s="163">
        <v>0</v>
      </c>
      <c r="AN1061" s="163">
        <v>0</v>
      </c>
      <c r="AO1061" s="169">
        <v>0</v>
      </c>
      <c r="AP1061" s="163">
        <v>0</v>
      </c>
      <c r="AQ1061" s="162">
        <v>0</v>
      </c>
      <c r="AR1061" s="162">
        <v>0</v>
      </c>
    </row>
    <row r="1062" spans="1:44" s="162" customFormat="1" ht="36" customHeight="1" x14ac:dyDescent="0.25">
      <c r="A1062" s="162">
        <v>1</v>
      </c>
      <c r="B1062" s="165">
        <v>31</v>
      </c>
      <c r="C1062" s="155" t="s">
        <v>1565</v>
      </c>
      <c r="D1062" s="157">
        <v>1957</v>
      </c>
      <c r="E1062" s="157"/>
      <c r="F1062" s="166" t="s">
        <v>261</v>
      </c>
      <c r="G1062" s="157">
        <v>3</v>
      </c>
      <c r="H1062" s="157" t="s">
        <v>305</v>
      </c>
      <c r="I1062" s="158">
        <v>2341.1</v>
      </c>
      <c r="J1062" s="158">
        <v>1935.59</v>
      </c>
      <c r="K1062" s="158">
        <v>1467.6</v>
      </c>
      <c r="L1062" s="167">
        <v>56</v>
      </c>
      <c r="M1062" s="157" t="s">
        <v>259</v>
      </c>
      <c r="N1062" s="157" t="s">
        <v>263</v>
      </c>
      <c r="O1062" s="160" t="s">
        <v>1539</v>
      </c>
      <c r="P1062" s="161">
        <v>13791931.980000002</v>
      </c>
      <c r="Q1062" s="161">
        <v>0</v>
      </c>
      <c r="R1062" s="161">
        <v>0</v>
      </c>
      <c r="S1062" s="161">
        <v>13791931.980000002</v>
      </c>
      <c r="T1062" s="161">
        <v>5891.2186493528698</v>
      </c>
      <c r="U1062" s="161">
        <v>6196.3353432147287</v>
      </c>
      <c r="V1062" s="168">
        <v>6196.3353432147287</v>
      </c>
      <c r="W1062" s="168">
        <f t="shared" si="219"/>
        <v>6196.3353432147287</v>
      </c>
      <c r="X1062" s="168">
        <f t="shared" si="220"/>
        <v>305.11669386185895</v>
      </c>
      <c r="Y1062" s="163">
        <v>0</v>
      </c>
      <c r="Z1062" s="163">
        <v>0</v>
      </c>
      <c r="AA1062" s="163">
        <v>0</v>
      </c>
      <c r="AB1062" s="163">
        <v>0</v>
      </c>
      <c r="AC1062" s="163">
        <v>0</v>
      </c>
      <c r="AD1062" s="163">
        <v>0</v>
      </c>
      <c r="AE1062" s="163">
        <v>0</v>
      </c>
      <c r="AF1062" s="169">
        <v>0</v>
      </c>
      <c r="AG1062" s="163">
        <v>1626.8</v>
      </c>
      <c r="AH1062" s="169">
        <f t="shared" si="228"/>
        <v>6196.3353432147287</v>
      </c>
      <c r="AI1062" s="163">
        <v>0</v>
      </c>
      <c r="AJ1062" s="163">
        <v>0</v>
      </c>
      <c r="AK1062" s="163">
        <v>0</v>
      </c>
      <c r="AL1062" s="169">
        <v>0</v>
      </c>
      <c r="AM1062" s="163">
        <v>0</v>
      </c>
      <c r="AN1062" s="163">
        <v>0</v>
      </c>
      <c r="AO1062" s="169">
        <v>0</v>
      </c>
      <c r="AP1062" s="163">
        <v>0</v>
      </c>
      <c r="AQ1062" s="162">
        <v>0</v>
      </c>
      <c r="AR1062" s="162">
        <v>0</v>
      </c>
    </row>
    <row r="1063" spans="1:44" s="162" customFormat="1" ht="36" customHeight="1" x14ac:dyDescent="0.25">
      <c r="A1063" s="162">
        <v>1</v>
      </c>
      <c r="B1063" s="165">
        <v>32</v>
      </c>
      <c r="C1063" s="155" t="s">
        <v>581</v>
      </c>
      <c r="D1063" s="157">
        <v>1981</v>
      </c>
      <c r="E1063" s="157"/>
      <c r="F1063" s="166" t="s">
        <v>261</v>
      </c>
      <c r="G1063" s="157">
        <v>2</v>
      </c>
      <c r="H1063" s="157" t="s">
        <v>305</v>
      </c>
      <c r="I1063" s="158">
        <v>940.2</v>
      </c>
      <c r="J1063" s="158">
        <v>850.3</v>
      </c>
      <c r="K1063" s="158">
        <v>850.3</v>
      </c>
      <c r="L1063" s="167">
        <v>36</v>
      </c>
      <c r="M1063" s="157" t="s">
        <v>259</v>
      </c>
      <c r="N1063" s="157" t="s">
        <v>263</v>
      </c>
      <c r="O1063" s="160" t="s">
        <v>1582</v>
      </c>
      <c r="P1063" s="161">
        <v>6841795.3900000006</v>
      </c>
      <c r="Q1063" s="161">
        <v>0</v>
      </c>
      <c r="R1063" s="161">
        <v>0</v>
      </c>
      <c r="S1063" s="161">
        <v>6841795.3900000006</v>
      </c>
      <c r="T1063" s="161">
        <v>7276.9574452244206</v>
      </c>
      <c r="U1063" s="161">
        <v>7653.8400876409278</v>
      </c>
      <c r="V1063" s="168">
        <v>7653.8400876409278</v>
      </c>
      <c r="W1063" s="168">
        <f t="shared" si="219"/>
        <v>7653.8400876409278</v>
      </c>
      <c r="X1063" s="168">
        <f t="shared" si="220"/>
        <v>376.88264241650722</v>
      </c>
      <c r="Y1063" s="163">
        <v>0</v>
      </c>
      <c r="Z1063" s="163">
        <v>0</v>
      </c>
      <c r="AA1063" s="163">
        <v>0</v>
      </c>
      <c r="AB1063" s="163">
        <v>0</v>
      </c>
      <c r="AC1063" s="163">
        <v>0</v>
      </c>
      <c r="AD1063" s="163">
        <v>0</v>
      </c>
      <c r="AE1063" s="163">
        <v>0</v>
      </c>
      <c r="AF1063" s="169">
        <v>0</v>
      </c>
      <c r="AG1063" s="163">
        <v>807.01</v>
      </c>
      <c r="AH1063" s="169">
        <f t="shared" si="228"/>
        <v>7653.8400876409278</v>
      </c>
      <c r="AI1063" s="163">
        <v>0</v>
      </c>
      <c r="AJ1063" s="163">
        <v>0</v>
      </c>
      <c r="AK1063" s="163">
        <v>0</v>
      </c>
      <c r="AL1063" s="169">
        <v>0</v>
      </c>
      <c r="AM1063" s="163">
        <v>0</v>
      </c>
      <c r="AN1063" s="163">
        <v>0</v>
      </c>
      <c r="AO1063" s="169">
        <v>0</v>
      </c>
      <c r="AP1063" s="163">
        <v>0</v>
      </c>
      <c r="AQ1063" s="162">
        <v>0</v>
      </c>
      <c r="AR1063" s="162">
        <v>0</v>
      </c>
    </row>
    <row r="1064" spans="1:44" s="162" customFormat="1" ht="36" customHeight="1" x14ac:dyDescent="0.25">
      <c r="A1064" s="162">
        <v>1</v>
      </c>
      <c r="B1064" s="165">
        <v>33</v>
      </c>
      <c r="C1064" s="155" t="s">
        <v>582</v>
      </c>
      <c r="D1064" s="157" t="s">
        <v>362</v>
      </c>
      <c r="E1064" s="157"/>
      <c r="F1064" s="166" t="s">
        <v>304</v>
      </c>
      <c r="G1064" s="157" t="s">
        <v>344</v>
      </c>
      <c r="H1064" s="157" t="s">
        <v>344</v>
      </c>
      <c r="I1064" s="158">
        <v>5067.1000000000004</v>
      </c>
      <c r="J1064" s="158">
        <v>3815.6</v>
      </c>
      <c r="K1064" s="158">
        <v>3768.9</v>
      </c>
      <c r="L1064" s="167">
        <v>163</v>
      </c>
      <c r="M1064" s="157" t="s">
        <v>259</v>
      </c>
      <c r="N1064" s="157" t="s">
        <v>263</v>
      </c>
      <c r="O1064" s="160" t="s">
        <v>1274</v>
      </c>
      <c r="P1064" s="161">
        <v>5349890.45</v>
      </c>
      <c r="Q1064" s="161">
        <v>0</v>
      </c>
      <c r="R1064" s="161">
        <v>0</v>
      </c>
      <c r="S1064" s="161">
        <v>5349890.45</v>
      </c>
      <c r="T1064" s="161">
        <v>1055.8091314558624</v>
      </c>
      <c r="U1064" s="161">
        <v>1695.9991513883681</v>
      </c>
      <c r="V1064" s="168">
        <f>W1064</f>
        <v>1695.9991513883681</v>
      </c>
      <c r="W1064" s="168">
        <f t="shared" si="219"/>
        <v>1695.9991513883681</v>
      </c>
      <c r="X1064" s="168">
        <f t="shared" si="220"/>
        <v>640.19001993250572</v>
      </c>
      <c r="Y1064" s="163">
        <v>0</v>
      </c>
      <c r="Z1064" s="163">
        <v>0</v>
      </c>
      <c r="AA1064" s="163">
        <v>0</v>
      </c>
      <c r="AB1064" s="163">
        <v>0</v>
      </c>
      <c r="AC1064" s="163">
        <v>0</v>
      </c>
      <c r="AD1064" s="163">
        <v>0</v>
      </c>
      <c r="AE1064" s="163">
        <v>0</v>
      </c>
      <c r="AF1064" s="169">
        <v>0</v>
      </c>
      <c r="AG1064" s="163">
        <v>963.75</v>
      </c>
      <c r="AH1064" s="169">
        <f t="shared" si="228"/>
        <v>1695.9991513883681</v>
      </c>
      <c r="AI1064" s="163">
        <v>0</v>
      </c>
      <c r="AJ1064" s="163">
        <v>0</v>
      </c>
      <c r="AK1064" s="163">
        <v>0</v>
      </c>
      <c r="AL1064" s="169">
        <v>0</v>
      </c>
      <c r="AM1064" s="163">
        <v>0</v>
      </c>
      <c r="AN1064" s="163">
        <v>0</v>
      </c>
      <c r="AO1064" s="169">
        <v>0</v>
      </c>
      <c r="AP1064" s="163">
        <v>0</v>
      </c>
      <c r="AQ1064" s="162">
        <v>0</v>
      </c>
      <c r="AR1064" s="162">
        <v>0</v>
      </c>
    </row>
    <row r="1065" spans="1:44" s="162" customFormat="1" ht="36" customHeight="1" x14ac:dyDescent="0.25">
      <c r="A1065" s="162">
        <v>1</v>
      </c>
      <c r="B1065" s="165">
        <v>34</v>
      </c>
      <c r="C1065" s="155" t="s">
        <v>1029</v>
      </c>
      <c r="D1065" s="157">
        <v>1994</v>
      </c>
      <c r="E1065" s="157"/>
      <c r="F1065" s="166" t="s">
        <v>261</v>
      </c>
      <c r="G1065" s="157">
        <v>9</v>
      </c>
      <c r="H1065" s="157" t="s">
        <v>363</v>
      </c>
      <c r="I1065" s="158">
        <v>11615.7</v>
      </c>
      <c r="J1065" s="158">
        <v>9319.2999999999993</v>
      </c>
      <c r="K1065" s="158">
        <v>5667.8</v>
      </c>
      <c r="L1065" s="167">
        <v>441</v>
      </c>
      <c r="M1065" s="157" t="s">
        <v>259</v>
      </c>
      <c r="N1065" s="157" t="s">
        <v>263</v>
      </c>
      <c r="O1065" s="160" t="s">
        <v>1036</v>
      </c>
      <c r="P1065" s="161">
        <v>5712715.2800000003</v>
      </c>
      <c r="Q1065" s="161">
        <v>0</v>
      </c>
      <c r="R1065" s="161">
        <v>0</v>
      </c>
      <c r="S1065" s="161">
        <v>5712715.2800000003</v>
      </c>
      <c r="T1065" s="161">
        <v>491.80981602486287</v>
      </c>
      <c r="U1065" s="161">
        <v>634.77879077455509</v>
      </c>
      <c r="V1065" s="168">
        <v>634.77879077455509</v>
      </c>
      <c r="W1065" s="168">
        <f t="shared" si="219"/>
        <v>634.77879077455509</v>
      </c>
      <c r="X1065" s="168">
        <f t="shared" si="220"/>
        <v>142.96897474969222</v>
      </c>
      <c r="Y1065" s="163">
        <v>0</v>
      </c>
      <c r="Z1065" s="163">
        <v>0</v>
      </c>
      <c r="AA1065" s="163">
        <v>0</v>
      </c>
      <c r="AB1065" s="163">
        <v>0</v>
      </c>
      <c r="AC1065" s="163">
        <v>0</v>
      </c>
      <c r="AD1065" s="163">
        <v>0</v>
      </c>
      <c r="AE1065" s="163">
        <v>3</v>
      </c>
      <c r="AF1065" s="169">
        <f>2457800*AE1065/I1065</f>
        <v>634.77879077455509</v>
      </c>
      <c r="AG1065" s="163">
        <v>0</v>
      </c>
      <c r="AH1065" s="163">
        <v>0</v>
      </c>
      <c r="AI1065" s="163">
        <v>0</v>
      </c>
      <c r="AJ1065" s="163">
        <v>0</v>
      </c>
      <c r="AK1065" s="163">
        <v>0</v>
      </c>
      <c r="AL1065" s="169">
        <v>0</v>
      </c>
      <c r="AM1065" s="163">
        <v>0</v>
      </c>
      <c r="AN1065" s="163">
        <v>0</v>
      </c>
      <c r="AO1065" s="169">
        <v>0</v>
      </c>
      <c r="AP1065" s="163">
        <v>0</v>
      </c>
      <c r="AQ1065" s="162">
        <v>0</v>
      </c>
      <c r="AR1065" s="162">
        <v>0</v>
      </c>
    </row>
    <row r="1066" spans="1:44" s="162" customFormat="1" ht="36" customHeight="1" x14ac:dyDescent="0.25">
      <c r="A1066" s="162">
        <v>1</v>
      </c>
      <c r="B1066" s="165">
        <v>35</v>
      </c>
      <c r="C1066" s="155" t="s">
        <v>1629</v>
      </c>
      <c r="D1066" s="157">
        <v>1969</v>
      </c>
      <c r="E1066" s="157"/>
      <c r="F1066" s="166" t="s">
        <v>261</v>
      </c>
      <c r="G1066" s="157">
        <v>5</v>
      </c>
      <c r="H1066" s="157" t="s">
        <v>301</v>
      </c>
      <c r="I1066" s="158">
        <v>3567.4</v>
      </c>
      <c r="J1066" s="158">
        <v>3567.4</v>
      </c>
      <c r="K1066" s="158">
        <v>3567.4</v>
      </c>
      <c r="L1066" s="167">
        <v>111</v>
      </c>
      <c r="M1066" s="157" t="s">
        <v>259</v>
      </c>
      <c r="N1066" s="157" t="s">
        <v>263</v>
      </c>
      <c r="O1066" s="160" t="s">
        <v>1634</v>
      </c>
      <c r="P1066" s="161">
        <v>11236965.170000002</v>
      </c>
      <c r="Q1066" s="161">
        <v>0</v>
      </c>
      <c r="R1066" s="161">
        <v>0</v>
      </c>
      <c r="S1066" s="161">
        <v>11236965.170000002</v>
      </c>
      <c r="T1066" s="161">
        <v>3149.9033385659027</v>
      </c>
      <c r="U1066" s="161">
        <v>3149.9033385659027</v>
      </c>
      <c r="V1066" s="168">
        <f t="shared" ref="V1066:V1067" si="229">W1066</f>
        <v>3084.4949711274321</v>
      </c>
      <c r="W1066" s="168">
        <f t="shared" si="219"/>
        <v>3084.4949711274321</v>
      </c>
      <c r="X1066" s="168">
        <f t="shared" si="220"/>
        <v>0</v>
      </c>
      <c r="Y1066" s="163">
        <v>0</v>
      </c>
      <c r="Z1066" s="163">
        <v>0</v>
      </c>
      <c r="AA1066" s="163">
        <v>0</v>
      </c>
      <c r="AB1066" s="163">
        <v>0</v>
      </c>
      <c r="AC1066" s="163">
        <v>0</v>
      </c>
      <c r="AD1066" s="163">
        <v>0</v>
      </c>
      <c r="AE1066" s="163">
        <v>0</v>
      </c>
      <c r="AF1066" s="169">
        <v>0</v>
      </c>
      <c r="AG1066" s="163">
        <v>1234</v>
      </c>
      <c r="AH1066" s="169">
        <f t="shared" ref="AH1066:AH1067" si="230">8917.04*AG1066/I1066</f>
        <v>3084.4949711274321</v>
      </c>
      <c r="AI1066" s="163">
        <v>0</v>
      </c>
      <c r="AJ1066" s="163">
        <v>0</v>
      </c>
      <c r="AK1066" s="163">
        <v>0</v>
      </c>
      <c r="AL1066" s="169">
        <v>0</v>
      </c>
      <c r="AM1066" s="163">
        <v>0</v>
      </c>
      <c r="AN1066" s="163">
        <v>0</v>
      </c>
      <c r="AO1066" s="169">
        <v>0</v>
      </c>
      <c r="AP1066" s="163">
        <v>0</v>
      </c>
      <c r="AQ1066" s="162">
        <v>0</v>
      </c>
      <c r="AR1066" s="162">
        <v>0</v>
      </c>
    </row>
    <row r="1067" spans="1:44" s="162" customFormat="1" ht="36" customHeight="1" x14ac:dyDescent="0.25">
      <c r="A1067" s="162">
        <v>1</v>
      </c>
      <c r="B1067" s="165">
        <v>36</v>
      </c>
      <c r="C1067" s="155" t="s">
        <v>526</v>
      </c>
      <c r="D1067" s="157" t="s">
        <v>306</v>
      </c>
      <c r="E1067" s="157"/>
      <c r="F1067" s="166" t="s">
        <v>304</v>
      </c>
      <c r="G1067" s="157" t="s">
        <v>350</v>
      </c>
      <c r="H1067" s="157" t="s">
        <v>296</v>
      </c>
      <c r="I1067" s="158">
        <v>4990.2</v>
      </c>
      <c r="J1067" s="158">
        <v>3973.4</v>
      </c>
      <c r="K1067" s="158">
        <v>3799.4</v>
      </c>
      <c r="L1067" s="167">
        <v>190</v>
      </c>
      <c r="M1067" s="157" t="s">
        <v>259</v>
      </c>
      <c r="N1067" s="157" t="s">
        <v>263</v>
      </c>
      <c r="O1067" s="160" t="s">
        <v>1274</v>
      </c>
      <c r="P1067" s="161">
        <v>2559769.2599999998</v>
      </c>
      <c r="Q1067" s="161">
        <v>0</v>
      </c>
      <c r="R1067" s="161">
        <v>0</v>
      </c>
      <c r="S1067" s="161">
        <v>2559769.2599999998</v>
      </c>
      <c r="T1067" s="161">
        <v>512.95925213418298</v>
      </c>
      <c r="U1067" s="161">
        <v>1161.4917237786062</v>
      </c>
      <c r="V1067" s="168">
        <f t="shared" si="229"/>
        <v>1161.4917237786062</v>
      </c>
      <c r="W1067" s="168">
        <f t="shared" si="219"/>
        <v>1161.4917237786062</v>
      </c>
      <c r="X1067" s="168">
        <f t="shared" si="220"/>
        <v>648.53247164442325</v>
      </c>
      <c r="Y1067" s="163">
        <v>0</v>
      </c>
      <c r="Z1067" s="163">
        <v>0</v>
      </c>
      <c r="AA1067" s="163">
        <v>0</v>
      </c>
      <c r="AB1067" s="163">
        <v>0</v>
      </c>
      <c r="AC1067" s="163">
        <v>0</v>
      </c>
      <c r="AD1067" s="163">
        <v>0</v>
      </c>
      <c r="AE1067" s="163">
        <v>0</v>
      </c>
      <c r="AF1067" s="169">
        <v>0</v>
      </c>
      <c r="AG1067" s="163">
        <v>650</v>
      </c>
      <c r="AH1067" s="169">
        <f t="shared" si="230"/>
        <v>1161.4917237786062</v>
      </c>
      <c r="AI1067" s="163">
        <v>0</v>
      </c>
      <c r="AJ1067" s="163">
        <v>0</v>
      </c>
      <c r="AK1067" s="163">
        <v>0</v>
      </c>
      <c r="AL1067" s="169">
        <v>0</v>
      </c>
      <c r="AM1067" s="163">
        <v>0</v>
      </c>
      <c r="AN1067" s="163">
        <v>0</v>
      </c>
      <c r="AO1067" s="169">
        <v>0</v>
      </c>
      <c r="AP1067" s="163">
        <v>0</v>
      </c>
      <c r="AQ1067" s="162">
        <v>0</v>
      </c>
      <c r="AR1067" s="162">
        <v>0</v>
      </c>
    </row>
    <row r="1068" spans="1:44" s="162" customFormat="1" ht="36" customHeight="1" x14ac:dyDescent="0.25">
      <c r="A1068" s="162">
        <v>1</v>
      </c>
      <c r="B1068" s="165">
        <v>37</v>
      </c>
      <c r="C1068" s="155" t="s">
        <v>529</v>
      </c>
      <c r="D1068" s="157" t="s">
        <v>308</v>
      </c>
      <c r="E1068" s="157"/>
      <c r="F1068" s="166" t="s">
        <v>261</v>
      </c>
      <c r="G1068" s="157">
        <v>5</v>
      </c>
      <c r="H1068" s="157" t="s">
        <v>301</v>
      </c>
      <c r="I1068" s="158">
        <v>3436</v>
      </c>
      <c r="J1068" s="158">
        <v>3129.7</v>
      </c>
      <c r="K1068" s="158">
        <v>2775.3</v>
      </c>
      <c r="L1068" s="167">
        <v>145</v>
      </c>
      <c r="M1068" s="157" t="s">
        <v>259</v>
      </c>
      <c r="N1068" s="157" t="s">
        <v>263</v>
      </c>
      <c r="O1068" s="160" t="s">
        <v>1274</v>
      </c>
      <c r="P1068" s="161">
        <v>22871741.469999999</v>
      </c>
      <c r="Q1068" s="161">
        <v>0</v>
      </c>
      <c r="R1068" s="161">
        <v>0</v>
      </c>
      <c r="S1068" s="161">
        <v>22871741.469999999</v>
      </c>
      <c r="T1068" s="161">
        <v>6656.5021740395805</v>
      </c>
      <c r="U1068" s="161">
        <v>6656.5021740395805</v>
      </c>
      <c r="V1068" s="168">
        <v>4368.1900000000005</v>
      </c>
      <c r="W1068" s="168">
        <f t="shared" si="219"/>
        <v>4368.1900000000005</v>
      </c>
      <c r="X1068" s="168">
        <f t="shared" si="220"/>
        <v>0</v>
      </c>
      <c r="Y1068" s="163">
        <v>113.09</v>
      </c>
      <c r="Z1068" s="163">
        <v>0</v>
      </c>
      <c r="AA1068" s="163">
        <v>3259.66</v>
      </c>
      <c r="AB1068" s="163">
        <v>184.98</v>
      </c>
      <c r="AC1068" s="163">
        <v>810.46</v>
      </c>
      <c r="AD1068" s="163">
        <v>0</v>
      </c>
      <c r="AE1068" s="163">
        <v>0</v>
      </c>
      <c r="AF1068" s="169">
        <v>0</v>
      </c>
      <c r="AG1068" s="163">
        <v>0</v>
      </c>
      <c r="AH1068" s="163">
        <v>0</v>
      </c>
      <c r="AI1068" s="163">
        <v>0</v>
      </c>
      <c r="AJ1068" s="163">
        <v>0</v>
      </c>
      <c r="AK1068" s="163">
        <v>0</v>
      </c>
      <c r="AL1068" s="169">
        <v>0</v>
      </c>
      <c r="AM1068" s="163">
        <v>0</v>
      </c>
      <c r="AN1068" s="163">
        <v>0</v>
      </c>
      <c r="AO1068" s="169">
        <v>0</v>
      </c>
      <c r="AP1068" s="163">
        <v>0</v>
      </c>
      <c r="AQ1068" s="162">
        <v>0</v>
      </c>
      <c r="AR1068" s="162">
        <v>0</v>
      </c>
    </row>
    <row r="1069" spans="1:44" s="162" customFormat="1" ht="36" customHeight="1" x14ac:dyDescent="0.25">
      <c r="A1069" s="162">
        <v>1</v>
      </c>
      <c r="B1069" s="165">
        <v>38</v>
      </c>
      <c r="C1069" s="155" t="s">
        <v>514</v>
      </c>
      <c r="D1069" s="157" t="s">
        <v>343</v>
      </c>
      <c r="E1069" s="157"/>
      <c r="F1069" s="166" t="s">
        <v>261</v>
      </c>
      <c r="G1069" s="157" t="s">
        <v>344</v>
      </c>
      <c r="H1069" s="157" t="s">
        <v>301</v>
      </c>
      <c r="I1069" s="158">
        <v>3486.3</v>
      </c>
      <c r="J1069" s="158">
        <v>3486.3</v>
      </c>
      <c r="K1069" s="158">
        <v>2123</v>
      </c>
      <c r="L1069" s="167">
        <v>136</v>
      </c>
      <c r="M1069" s="157" t="s">
        <v>259</v>
      </c>
      <c r="N1069" s="157" t="s">
        <v>263</v>
      </c>
      <c r="O1069" s="160" t="s">
        <v>1034</v>
      </c>
      <c r="P1069" s="161">
        <v>6571105.5099999998</v>
      </c>
      <c r="Q1069" s="161">
        <v>0</v>
      </c>
      <c r="R1069" s="161">
        <v>0</v>
      </c>
      <c r="S1069" s="161">
        <v>6571105.5099999998</v>
      </c>
      <c r="T1069" s="161">
        <v>1884.8365057510825</v>
      </c>
      <c r="U1069" s="161">
        <v>2404.2731836043945</v>
      </c>
      <c r="V1069" s="168">
        <f>W1069</f>
        <v>2404.2731836043945</v>
      </c>
      <c r="W1069" s="168">
        <f t="shared" si="219"/>
        <v>2404.2731836043945</v>
      </c>
      <c r="X1069" s="168">
        <f t="shared" si="220"/>
        <v>519.43667785331195</v>
      </c>
      <c r="Y1069" s="163">
        <v>0</v>
      </c>
      <c r="Z1069" s="163">
        <v>0</v>
      </c>
      <c r="AA1069" s="163">
        <v>0</v>
      </c>
      <c r="AB1069" s="163">
        <v>0</v>
      </c>
      <c r="AC1069" s="163">
        <v>0</v>
      </c>
      <c r="AD1069" s="163">
        <v>0</v>
      </c>
      <c r="AE1069" s="163">
        <v>0</v>
      </c>
      <c r="AF1069" s="169">
        <v>0</v>
      </c>
      <c r="AG1069" s="163">
        <v>940</v>
      </c>
      <c r="AH1069" s="169">
        <f t="shared" ref="AH1069:AH1071" si="231">8917.04*AG1069/I1069</f>
        <v>2404.2731836043945</v>
      </c>
      <c r="AI1069" s="163">
        <v>0</v>
      </c>
      <c r="AJ1069" s="163">
        <v>0</v>
      </c>
      <c r="AK1069" s="163">
        <v>0</v>
      </c>
      <c r="AL1069" s="169">
        <v>0</v>
      </c>
      <c r="AM1069" s="163">
        <v>0</v>
      </c>
      <c r="AN1069" s="163">
        <v>0</v>
      </c>
      <c r="AO1069" s="169">
        <v>0</v>
      </c>
      <c r="AP1069" s="163">
        <v>0</v>
      </c>
      <c r="AQ1069" s="162">
        <v>0</v>
      </c>
      <c r="AR1069" s="162">
        <v>0</v>
      </c>
    </row>
    <row r="1070" spans="1:44" s="162" customFormat="1" ht="36" customHeight="1" x14ac:dyDescent="0.25">
      <c r="A1070" s="162">
        <v>1</v>
      </c>
      <c r="B1070" s="165">
        <v>39</v>
      </c>
      <c r="C1070" s="155" t="s">
        <v>537</v>
      </c>
      <c r="D1070" s="157" t="s">
        <v>354</v>
      </c>
      <c r="E1070" s="157"/>
      <c r="F1070" s="166" t="s">
        <v>261</v>
      </c>
      <c r="G1070" s="157" t="s">
        <v>344</v>
      </c>
      <c r="H1070" s="157" t="s">
        <v>305</v>
      </c>
      <c r="I1070" s="158">
        <v>2747.2</v>
      </c>
      <c r="J1070" s="158">
        <v>2475.6</v>
      </c>
      <c r="K1070" s="158">
        <v>2231</v>
      </c>
      <c r="L1070" s="167">
        <v>146</v>
      </c>
      <c r="M1070" s="157" t="s">
        <v>259</v>
      </c>
      <c r="N1070" s="157" t="s">
        <v>263</v>
      </c>
      <c r="O1070" s="160" t="s">
        <v>1035</v>
      </c>
      <c r="P1070" s="161">
        <v>7606700.6799999997</v>
      </c>
      <c r="Q1070" s="161">
        <v>0</v>
      </c>
      <c r="R1070" s="161">
        <v>0</v>
      </c>
      <c r="S1070" s="161">
        <v>7606700.6799999997</v>
      </c>
      <c r="T1070" s="161">
        <v>2768.8922102504371</v>
      </c>
      <c r="U1070" s="161">
        <v>2912.5145573675018</v>
      </c>
      <c r="V1070" s="168">
        <v>2912.5145573675018</v>
      </c>
      <c r="W1070" s="168">
        <f t="shared" si="219"/>
        <v>2912.5145573675018</v>
      </c>
      <c r="X1070" s="168">
        <f t="shared" si="220"/>
        <v>143.62234711706469</v>
      </c>
      <c r="Y1070" s="163">
        <v>0</v>
      </c>
      <c r="Z1070" s="163">
        <v>0</v>
      </c>
      <c r="AA1070" s="163">
        <v>0</v>
      </c>
      <c r="AB1070" s="163">
        <v>0</v>
      </c>
      <c r="AC1070" s="163">
        <v>0</v>
      </c>
      <c r="AD1070" s="163">
        <v>0</v>
      </c>
      <c r="AE1070" s="163">
        <v>0</v>
      </c>
      <c r="AF1070" s="169">
        <v>0</v>
      </c>
      <c r="AG1070" s="163">
        <v>897.3</v>
      </c>
      <c r="AH1070" s="169">
        <f t="shared" si="231"/>
        <v>2912.5145573675018</v>
      </c>
      <c r="AI1070" s="163">
        <v>0</v>
      </c>
      <c r="AJ1070" s="163">
        <v>0</v>
      </c>
      <c r="AK1070" s="163">
        <v>0</v>
      </c>
      <c r="AL1070" s="169">
        <v>0</v>
      </c>
      <c r="AM1070" s="163">
        <v>0</v>
      </c>
      <c r="AN1070" s="163">
        <v>0</v>
      </c>
      <c r="AO1070" s="169">
        <v>0</v>
      </c>
      <c r="AP1070" s="163">
        <v>0</v>
      </c>
      <c r="AQ1070" s="162">
        <v>0</v>
      </c>
      <c r="AR1070" s="162">
        <v>0</v>
      </c>
    </row>
    <row r="1071" spans="1:44" s="162" customFormat="1" ht="36" customHeight="1" x14ac:dyDescent="0.25">
      <c r="A1071" s="162">
        <v>1</v>
      </c>
      <c r="B1071" s="165">
        <v>40</v>
      </c>
      <c r="C1071" s="155" t="s">
        <v>471</v>
      </c>
      <c r="D1071" s="157">
        <v>1969</v>
      </c>
      <c r="E1071" s="157"/>
      <c r="F1071" s="166" t="s">
        <v>261</v>
      </c>
      <c r="G1071" s="157">
        <v>5</v>
      </c>
      <c r="H1071" s="157" t="s">
        <v>301</v>
      </c>
      <c r="I1071" s="158">
        <v>3463.9</v>
      </c>
      <c r="J1071" s="158">
        <v>3172.1</v>
      </c>
      <c r="K1071" s="158">
        <v>2927.7</v>
      </c>
      <c r="L1071" s="167">
        <v>132</v>
      </c>
      <c r="M1071" s="157" t="s">
        <v>259</v>
      </c>
      <c r="N1071" s="157" t="s">
        <v>263</v>
      </c>
      <c r="O1071" s="160" t="s">
        <v>1049</v>
      </c>
      <c r="P1071" s="161">
        <v>6942356.0499999998</v>
      </c>
      <c r="Q1071" s="161">
        <v>0</v>
      </c>
      <c r="R1071" s="161">
        <v>0</v>
      </c>
      <c r="S1071" s="161">
        <v>6942356.0499999998</v>
      </c>
      <c r="T1071" s="161">
        <v>2004.2022142671553</v>
      </c>
      <c r="U1071" s="161">
        <v>2804.9328167672275</v>
      </c>
      <c r="V1071" s="168">
        <v>2804.9328167672275</v>
      </c>
      <c r="W1071" s="168">
        <f t="shared" si="219"/>
        <v>2804.9328167672275</v>
      </c>
      <c r="X1071" s="168">
        <f t="shared" si="220"/>
        <v>800.73060250007211</v>
      </c>
      <c r="Y1071" s="163">
        <v>0</v>
      </c>
      <c r="Z1071" s="163">
        <v>0</v>
      </c>
      <c r="AA1071" s="163">
        <v>0</v>
      </c>
      <c r="AB1071" s="163">
        <v>0</v>
      </c>
      <c r="AC1071" s="163">
        <v>0</v>
      </c>
      <c r="AD1071" s="163">
        <v>0</v>
      </c>
      <c r="AE1071" s="163">
        <v>0</v>
      </c>
      <c r="AF1071" s="169">
        <v>0</v>
      </c>
      <c r="AG1071" s="163">
        <v>1089.5999999999999</v>
      </c>
      <c r="AH1071" s="169">
        <f t="shared" si="231"/>
        <v>2804.9328167672275</v>
      </c>
      <c r="AI1071" s="163">
        <v>0</v>
      </c>
      <c r="AJ1071" s="163">
        <v>0</v>
      </c>
      <c r="AK1071" s="163">
        <v>0</v>
      </c>
      <c r="AL1071" s="169">
        <v>0</v>
      </c>
      <c r="AM1071" s="163">
        <v>0</v>
      </c>
      <c r="AN1071" s="163">
        <v>0</v>
      </c>
      <c r="AO1071" s="169">
        <v>0</v>
      </c>
      <c r="AP1071" s="163">
        <v>0</v>
      </c>
      <c r="AQ1071" s="162">
        <v>0</v>
      </c>
      <c r="AR1071" s="162">
        <v>0</v>
      </c>
    </row>
    <row r="1072" spans="1:44" s="162" customFormat="1" ht="36" customHeight="1" x14ac:dyDescent="0.25">
      <c r="A1072" s="162">
        <v>1</v>
      </c>
      <c r="B1072" s="165">
        <v>41</v>
      </c>
      <c r="C1072" s="155" t="s">
        <v>1078</v>
      </c>
      <c r="D1072" s="157">
        <v>1991</v>
      </c>
      <c r="E1072" s="157">
        <v>2016</v>
      </c>
      <c r="F1072" s="166" t="s">
        <v>1273</v>
      </c>
      <c r="G1072" s="157">
        <v>13</v>
      </c>
      <c r="H1072" s="157" t="s">
        <v>297</v>
      </c>
      <c r="I1072" s="158">
        <v>4135.3</v>
      </c>
      <c r="J1072" s="158">
        <v>3928.6</v>
      </c>
      <c r="K1072" s="158">
        <v>3680.79</v>
      </c>
      <c r="L1072" s="167">
        <v>204</v>
      </c>
      <c r="M1072" s="157" t="s">
        <v>259</v>
      </c>
      <c r="N1072" s="157" t="s">
        <v>263</v>
      </c>
      <c r="O1072" s="160" t="s">
        <v>1337</v>
      </c>
      <c r="P1072" s="161">
        <v>18453348.700000003</v>
      </c>
      <c r="Q1072" s="161">
        <v>0</v>
      </c>
      <c r="R1072" s="161">
        <v>0</v>
      </c>
      <c r="S1072" s="161">
        <v>18453348.700000003</v>
      </c>
      <c r="T1072" s="161">
        <v>4462.3966096776539</v>
      </c>
      <c r="U1072" s="161">
        <v>8768.9502199356757</v>
      </c>
      <c r="V1072" s="168">
        <v>2620.8075085241694</v>
      </c>
      <c r="W1072" s="168">
        <f t="shared" si="219"/>
        <v>2620.8075085241694</v>
      </c>
      <c r="X1072" s="168">
        <f t="shared" si="220"/>
        <v>4306.5536102580218</v>
      </c>
      <c r="Y1072" s="163">
        <v>0</v>
      </c>
      <c r="Z1072" s="163">
        <v>0</v>
      </c>
      <c r="AA1072" s="163">
        <v>0</v>
      </c>
      <c r="AB1072" s="163">
        <v>0</v>
      </c>
      <c r="AC1072" s="163">
        <v>0</v>
      </c>
      <c r="AD1072" s="163">
        <v>0</v>
      </c>
      <c r="AE1072" s="163">
        <v>0</v>
      </c>
      <c r="AF1072" s="169">
        <v>0</v>
      </c>
      <c r="AG1072" s="163">
        <v>0</v>
      </c>
      <c r="AH1072" s="163">
        <v>0</v>
      </c>
      <c r="AI1072" s="163">
        <v>0</v>
      </c>
      <c r="AJ1072" s="163">
        <v>0</v>
      </c>
      <c r="AK1072" s="163">
        <v>1389</v>
      </c>
      <c r="AL1072" s="169">
        <f>7802.61*AK1072/I1072</f>
        <v>2620.8075085241694</v>
      </c>
      <c r="AM1072" s="163">
        <v>0</v>
      </c>
      <c r="AN1072" s="163">
        <v>0</v>
      </c>
      <c r="AO1072" s="169">
        <v>0</v>
      </c>
      <c r="AP1072" s="163">
        <v>0</v>
      </c>
      <c r="AQ1072" s="162">
        <v>0</v>
      </c>
      <c r="AR1072" s="162">
        <v>0</v>
      </c>
    </row>
    <row r="1073" spans="1:44" s="162" customFormat="1" ht="36" customHeight="1" x14ac:dyDescent="0.25">
      <c r="A1073" s="162">
        <v>1</v>
      </c>
      <c r="B1073" s="165">
        <v>42</v>
      </c>
      <c r="C1073" s="155" t="s">
        <v>534</v>
      </c>
      <c r="D1073" s="157" t="s">
        <v>351</v>
      </c>
      <c r="E1073" s="157"/>
      <c r="F1073" s="166" t="s">
        <v>261</v>
      </c>
      <c r="G1073" s="157" t="s">
        <v>301</v>
      </c>
      <c r="H1073" s="157" t="s">
        <v>297</v>
      </c>
      <c r="I1073" s="158">
        <v>946</v>
      </c>
      <c r="J1073" s="158">
        <v>977.4</v>
      </c>
      <c r="K1073" s="158">
        <v>688.5</v>
      </c>
      <c r="L1073" s="167">
        <v>25</v>
      </c>
      <c r="M1073" s="157" t="s">
        <v>259</v>
      </c>
      <c r="N1073" s="157" t="s">
        <v>263</v>
      </c>
      <c r="O1073" s="160" t="s">
        <v>1335</v>
      </c>
      <c r="P1073" s="161">
        <v>4398540.45</v>
      </c>
      <c r="Q1073" s="161">
        <v>0</v>
      </c>
      <c r="R1073" s="161">
        <v>0</v>
      </c>
      <c r="S1073" s="161">
        <v>4398540.45</v>
      </c>
      <c r="T1073" s="161">
        <v>4649.6199260042285</v>
      </c>
      <c r="U1073" s="161">
        <v>7956.3968520084582</v>
      </c>
      <c r="V1073" s="168">
        <v>7010.7784528541233</v>
      </c>
      <c r="W1073" s="168">
        <f t="shared" si="219"/>
        <v>7010.7784528541233</v>
      </c>
      <c r="X1073" s="168">
        <f t="shared" si="220"/>
        <v>3306.7769260042296</v>
      </c>
      <c r="Y1073" s="163">
        <v>0</v>
      </c>
      <c r="Z1073" s="163">
        <v>0</v>
      </c>
      <c r="AA1073" s="163">
        <v>0</v>
      </c>
      <c r="AB1073" s="163">
        <v>0</v>
      </c>
      <c r="AC1073" s="163">
        <v>0</v>
      </c>
      <c r="AD1073" s="163">
        <v>0</v>
      </c>
      <c r="AE1073" s="163">
        <v>0</v>
      </c>
      <c r="AF1073" s="169">
        <v>0</v>
      </c>
      <c r="AG1073" s="163">
        <v>0</v>
      </c>
      <c r="AH1073" s="163">
        <v>0</v>
      </c>
      <c r="AI1073" s="163">
        <v>0</v>
      </c>
      <c r="AJ1073" s="163">
        <v>0</v>
      </c>
      <c r="AK1073" s="163">
        <v>940.98</v>
      </c>
      <c r="AL1073" s="169">
        <f t="shared" ref="AL1073:AL1074" si="232">7048.18*AK1073/I1073</f>
        <v>7010.7784528541233</v>
      </c>
      <c r="AM1073" s="163">
        <v>0</v>
      </c>
      <c r="AN1073" s="163">
        <v>0</v>
      </c>
      <c r="AO1073" s="169">
        <v>0</v>
      </c>
      <c r="AP1073" s="163">
        <v>0</v>
      </c>
      <c r="AQ1073" s="162">
        <v>0</v>
      </c>
      <c r="AR1073" s="162">
        <v>0</v>
      </c>
    </row>
    <row r="1074" spans="1:44" s="162" customFormat="1" ht="36" customHeight="1" x14ac:dyDescent="0.25">
      <c r="A1074" s="162">
        <v>1</v>
      </c>
      <c r="B1074" s="165">
        <v>43</v>
      </c>
      <c r="C1074" s="155" t="s">
        <v>538</v>
      </c>
      <c r="D1074" s="157" t="s">
        <v>299</v>
      </c>
      <c r="E1074" s="157"/>
      <c r="F1074" s="166" t="s">
        <v>261</v>
      </c>
      <c r="G1074" s="157" t="s">
        <v>344</v>
      </c>
      <c r="H1074" s="157" t="s">
        <v>296</v>
      </c>
      <c r="I1074" s="158">
        <v>2023.4</v>
      </c>
      <c r="J1074" s="158">
        <v>1578.1</v>
      </c>
      <c r="K1074" s="158">
        <v>1536.2</v>
      </c>
      <c r="L1074" s="167">
        <v>72</v>
      </c>
      <c r="M1074" s="157" t="s">
        <v>259</v>
      </c>
      <c r="N1074" s="157" t="s">
        <v>263</v>
      </c>
      <c r="O1074" s="160" t="s">
        <v>1335</v>
      </c>
      <c r="P1074" s="161">
        <v>5992275.7299999995</v>
      </c>
      <c r="Q1074" s="161">
        <v>0</v>
      </c>
      <c r="R1074" s="161">
        <v>0</v>
      </c>
      <c r="S1074" s="161">
        <v>5992275.7299999995</v>
      </c>
      <c r="T1074" s="161">
        <v>2961.4884501334386</v>
      </c>
      <c r="U1074" s="161">
        <v>4925.4356627458728</v>
      </c>
      <c r="V1074" s="168">
        <v>3647.9225585647919</v>
      </c>
      <c r="W1074" s="168">
        <f t="shared" si="219"/>
        <v>3647.9225585647919</v>
      </c>
      <c r="X1074" s="168">
        <f t="shared" si="220"/>
        <v>1963.9472126124342</v>
      </c>
      <c r="Y1074" s="163">
        <v>0</v>
      </c>
      <c r="Z1074" s="163">
        <v>0</v>
      </c>
      <c r="AA1074" s="163">
        <v>0</v>
      </c>
      <c r="AB1074" s="163">
        <v>0</v>
      </c>
      <c r="AC1074" s="163">
        <v>0</v>
      </c>
      <c r="AD1074" s="163">
        <v>0</v>
      </c>
      <c r="AE1074" s="163">
        <v>0</v>
      </c>
      <c r="AF1074" s="169">
        <v>0</v>
      </c>
      <c r="AG1074" s="163">
        <v>0</v>
      </c>
      <c r="AH1074" s="163">
        <v>0</v>
      </c>
      <c r="AI1074" s="163">
        <v>0</v>
      </c>
      <c r="AJ1074" s="163">
        <v>0</v>
      </c>
      <c r="AK1074" s="163">
        <v>1047.25</v>
      </c>
      <c r="AL1074" s="169">
        <f t="shared" si="232"/>
        <v>3647.9225585647919</v>
      </c>
      <c r="AM1074" s="163">
        <v>0</v>
      </c>
      <c r="AN1074" s="163">
        <v>0</v>
      </c>
      <c r="AO1074" s="169">
        <v>0</v>
      </c>
      <c r="AP1074" s="163">
        <v>0</v>
      </c>
      <c r="AQ1074" s="162">
        <v>0</v>
      </c>
      <c r="AR1074" s="162">
        <v>0</v>
      </c>
    </row>
    <row r="1075" spans="1:44" s="162" customFormat="1" ht="36" customHeight="1" x14ac:dyDescent="0.25">
      <c r="A1075" s="162">
        <v>1</v>
      </c>
      <c r="B1075" s="165">
        <v>44</v>
      </c>
      <c r="C1075" s="155" t="s">
        <v>535</v>
      </c>
      <c r="D1075" s="157" t="s">
        <v>352</v>
      </c>
      <c r="E1075" s="157"/>
      <c r="F1075" s="166" t="s">
        <v>261</v>
      </c>
      <c r="G1075" s="157" t="s">
        <v>344</v>
      </c>
      <c r="H1075" s="157" t="s">
        <v>296</v>
      </c>
      <c r="I1075" s="158">
        <v>1953.8</v>
      </c>
      <c r="J1075" s="158">
        <v>1724.7</v>
      </c>
      <c r="K1075" s="158">
        <v>1572.5</v>
      </c>
      <c r="L1075" s="167">
        <v>52</v>
      </c>
      <c r="M1075" s="157" t="s">
        <v>259</v>
      </c>
      <c r="N1075" s="157" t="s">
        <v>263</v>
      </c>
      <c r="O1075" s="160" t="s">
        <v>1590</v>
      </c>
      <c r="P1075" s="161">
        <v>4746826.0500000007</v>
      </c>
      <c r="Q1075" s="161">
        <v>0</v>
      </c>
      <c r="R1075" s="161">
        <v>0</v>
      </c>
      <c r="S1075" s="161">
        <v>4746826.0500000007</v>
      </c>
      <c r="T1075" s="161">
        <v>2429.5352902037062</v>
      </c>
      <c r="U1075" s="161">
        <v>2555.8104207185997</v>
      </c>
      <c r="V1075" s="168">
        <v>2555.8104207185997</v>
      </c>
      <c r="W1075" s="168">
        <f t="shared" si="219"/>
        <v>2555.8104207185997</v>
      </c>
      <c r="X1075" s="168">
        <f t="shared" si="220"/>
        <v>126.27513051489359</v>
      </c>
      <c r="Y1075" s="163">
        <v>0</v>
      </c>
      <c r="Z1075" s="163">
        <v>0</v>
      </c>
      <c r="AA1075" s="163">
        <v>0</v>
      </c>
      <c r="AB1075" s="163">
        <v>0</v>
      </c>
      <c r="AC1075" s="163">
        <v>0</v>
      </c>
      <c r="AD1075" s="163">
        <v>0</v>
      </c>
      <c r="AE1075" s="163">
        <v>0</v>
      </c>
      <c r="AF1075" s="169">
        <v>0</v>
      </c>
      <c r="AG1075" s="163">
        <v>560</v>
      </c>
      <c r="AH1075" s="169">
        <f>8917.04*AG1075/I1075</f>
        <v>2555.8104207185997</v>
      </c>
      <c r="AI1075" s="163">
        <v>0</v>
      </c>
      <c r="AJ1075" s="163">
        <v>0</v>
      </c>
      <c r="AK1075" s="163">
        <v>0</v>
      </c>
      <c r="AL1075" s="169">
        <v>0</v>
      </c>
      <c r="AM1075" s="163">
        <v>0</v>
      </c>
      <c r="AN1075" s="163">
        <v>0</v>
      </c>
      <c r="AO1075" s="169">
        <v>0</v>
      </c>
      <c r="AP1075" s="163">
        <v>0</v>
      </c>
      <c r="AQ1075" s="162">
        <v>0</v>
      </c>
      <c r="AR1075" s="162">
        <v>0</v>
      </c>
    </row>
    <row r="1076" spans="1:44" s="162" customFormat="1" ht="36" customHeight="1" x14ac:dyDescent="0.25">
      <c r="A1076" s="162">
        <v>1</v>
      </c>
      <c r="B1076" s="165">
        <v>45</v>
      </c>
      <c r="C1076" s="155" t="s">
        <v>2211</v>
      </c>
      <c r="D1076" s="157">
        <v>1976</v>
      </c>
      <c r="E1076" s="157"/>
      <c r="F1076" s="166" t="s">
        <v>261</v>
      </c>
      <c r="G1076" s="157">
        <v>5</v>
      </c>
      <c r="H1076" s="157">
        <v>1</v>
      </c>
      <c r="I1076" s="158">
        <v>579.79999999999995</v>
      </c>
      <c r="J1076" s="158">
        <v>348.4</v>
      </c>
      <c r="K1076" s="158">
        <v>348.4</v>
      </c>
      <c r="L1076" s="167">
        <v>37</v>
      </c>
      <c r="M1076" s="157" t="s">
        <v>259</v>
      </c>
      <c r="N1076" s="157" t="s">
        <v>263</v>
      </c>
      <c r="O1076" s="160" t="s">
        <v>1593</v>
      </c>
      <c r="P1076" s="161">
        <v>2723228.51</v>
      </c>
      <c r="Q1076" s="161">
        <v>0</v>
      </c>
      <c r="R1076" s="161">
        <v>0</v>
      </c>
      <c r="S1076" s="161">
        <v>2723228.51</v>
      </c>
      <c r="T1076" s="161">
        <v>4696.8411693687476</v>
      </c>
      <c r="U1076" s="161">
        <v>9244.0807161090052</v>
      </c>
      <c r="V1076" s="168">
        <v>8368.3461745429468</v>
      </c>
      <c r="W1076" s="168">
        <f t="shared" si="219"/>
        <v>8368.3461745429468</v>
      </c>
      <c r="X1076" s="168">
        <f t="shared" si="220"/>
        <v>4547.2395467402575</v>
      </c>
      <c r="Y1076" s="163">
        <v>0</v>
      </c>
      <c r="Z1076" s="163">
        <v>0</v>
      </c>
      <c r="AA1076" s="163">
        <v>0</v>
      </c>
      <c r="AB1076" s="163">
        <v>0</v>
      </c>
      <c r="AC1076" s="163">
        <v>0</v>
      </c>
      <c r="AD1076" s="163">
        <v>0</v>
      </c>
      <c r="AE1076" s="163">
        <v>0</v>
      </c>
      <c r="AF1076" s="169">
        <v>0</v>
      </c>
      <c r="AG1076" s="163">
        <v>0</v>
      </c>
      <c r="AH1076" s="163">
        <v>0</v>
      </c>
      <c r="AI1076" s="163">
        <v>0</v>
      </c>
      <c r="AJ1076" s="163">
        <v>0</v>
      </c>
      <c r="AK1076" s="163">
        <v>688.4</v>
      </c>
      <c r="AL1076" s="169">
        <f>7048.18*AK1076/I1076</f>
        <v>8368.3461745429468</v>
      </c>
      <c r="AM1076" s="163">
        <v>0</v>
      </c>
      <c r="AN1076" s="163">
        <v>0</v>
      </c>
      <c r="AO1076" s="169">
        <v>0</v>
      </c>
      <c r="AP1076" s="163">
        <v>0</v>
      </c>
      <c r="AQ1076" s="162">
        <v>0</v>
      </c>
      <c r="AR1076" s="162">
        <v>0</v>
      </c>
    </row>
    <row r="1077" spans="1:44" s="162" customFormat="1" ht="36" customHeight="1" x14ac:dyDescent="0.25">
      <c r="A1077" s="162">
        <v>1</v>
      </c>
      <c r="B1077" s="165">
        <v>46</v>
      </c>
      <c r="C1077" s="155" t="s">
        <v>2212</v>
      </c>
      <c r="D1077" s="157">
        <v>1963</v>
      </c>
      <c r="E1077" s="157"/>
      <c r="F1077" s="166" t="s">
        <v>261</v>
      </c>
      <c r="G1077" s="157">
        <v>2</v>
      </c>
      <c r="H1077" s="157">
        <v>1</v>
      </c>
      <c r="I1077" s="158">
        <v>368</v>
      </c>
      <c r="J1077" s="158">
        <v>239.5</v>
      </c>
      <c r="K1077" s="158">
        <v>185.4</v>
      </c>
      <c r="L1077" s="167">
        <v>20</v>
      </c>
      <c r="M1077" s="157" t="s">
        <v>259</v>
      </c>
      <c r="N1077" s="157" t="s">
        <v>263</v>
      </c>
      <c r="O1077" s="160" t="s">
        <v>1593</v>
      </c>
      <c r="P1077" s="161">
        <v>2797577.0100000002</v>
      </c>
      <c r="Q1077" s="161">
        <v>0</v>
      </c>
      <c r="R1077" s="161">
        <v>0</v>
      </c>
      <c r="S1077" s="161">
        <v>2797577.0100000002</v>
      </c>
      <c r="T1077" s="161">
        <v>7602.1114402173916</v>
      </c>
      <c r="U1077" s="161">
        <v>7996.2586956521745</v>
      </c>
      <c r="V1077" s="168">
        <v>7996.2586956521745</v>
      </c>
      <c r="W1077" s="168">
        <f t="shared" si="219"/>
        <v>7996.2586956521745</v>
      </c>
      <c r="X1077" s="168">
        <f t="shared" si="220"/>
        <v>394.14725543478289</v>
      </c>
      <c r="Y1077" s="163">
        <v>0</v>
      </c>
      <c r="Z1077" s="163">
        <v>0</v>
      </c>
      <c r="AA1077" s="163">
        <v>0</v>
      </c>
      <c r="AB1077" s="163">
        <v>0</v>
      </c>
      <c r="AC1077" s="163">
        <v>0</v>
      </c>
      <c r="AD1077" s="163">
        <v>0</v>
      </c>
      <c r="AE1077" s="163">
        <v>0</v>
      </c>
      <c r="AF1077" s="169">
        <v>0</v>
      </c>
      <c r="AG1077" s="163">
        <v>330</v>
      </c>
      <c r="AH1077" s="169">
        <f>8917.04*AG1077/I1077</f>
        <v>7996.2586956521745</v>
      </c>
      <c r="AI1077" s="163">
        <v>0</v>
      </c>
      <c r="AJ1077" s="163">
        <v>0</v>
      </c>
      <c r="AK1077" s="163">
        <v>0</v>
      </c>
      <c r="AL1077" s="169">
        <v>0</v>
      </c>
      <c r="AM1077" s="163">
        <v>0</v>
      </c>
      <c r="AN1077" s="163">
        <v>0</v>
      </c>
      <c r="AO1077" s="169">
        <v>0</v>
      </c>
      <c r="AP1077" s="163">
        <v>0</v>
      </c>
      <c r="AQ1077" s="162">
        <v>0</v>
      </c>
      <c r="AR1077" s="162">
        <v>0</v>
      </c>
    </row>
    <row r="1078" spans="1:44" s="162" customFormat="1" ht="36" customHeight="1" x14ac:dyDescent="0.25">
      <c r="A1078" s="162">
        <v>1</v>
      </c>
      <c r="B1078" s="165">
        <v>47</v>
      </c>
      <c r="C1078" s="155" t="s">
        <v>2213</v>
      </c>
      <c r="D1078" s="157">
        <v>1956</v>
      </c>
      <c r="E1078" s="157"/>
      <c r="F1078" s="166" t="s">
        <v>261</v>
      </c>
      <c r="G1078" s="157">
        <v>3</v>
      </c>
      <c r="H1078" s="157">
        <v>1</v>
      </c>
      <c r="I1078" s="158">
        <v>1526.8</v>
      </c>
      <c r="J1078" s="158">
        <v>781.9</v>
      </c>
      <c r="K1078" s="158">
        <v>629.4</v>
      </c>
      <c r="L1078" s="167">
        <v>107</v>
      </c>
      <c r="M1078" s="157" t="s">
        <v>259</v>
      </c>
      <c r="N1078" s="157" t="s">
        <v>263</v>
      </c>
      <c r="O1078" s="160" t="s">
        <v>1335</v>
      </c>
      <c r="P1078" s="161">
        <v>3175954.68</v>
      </c>
      <c r="Q1078" s="161">
        <v>0</v>
      </c>
      <c r="R1078" s="161">
        <v>0</v>
      </c>
      <c r="S1078" s="161">
        <v>3175954.68</v>
      </c>
      <c r="T1078" s="161">
        <v>2080.1379879486508</v>
      </c>
      <c r="U1078" s="161">
        <v>4514.8421558815826</v>
      </c>
      <c r="V1078" s="168">
        <v>4810.193581346608</v>
      </c>
      <c r="W1078" s="168">
        <f t="shared" si="219"/>
        <v>4810.193581346608</v>
      </c>
      <c r="X1078" s="168">
        <f t="shared" si="220"/>
        <v>2434.7041679329318</v>
      </c>
      <c r="Y1078" s="163">
        <v>0</v>
      </c>
      <c r="Z1078" s="163">
        <v>0</v>
      </c>
      <c r="AA1078" s="163">
        <v>0</v>
      </c>
      <c r="AB1078" s="163">
        <v>0</v>
      </c>
      <c r="AC1078" s="163">
        <v>0</v>
      </c>
      <c r="AD1078" s="163">
        <v>0</v>
      </c>
      <c r="AE1078" s="163">
        <v>0</v>
      </c>
      <c r="AF1078" s="169">
        <v>0</v>
      </c>
      <c r="AG1078" s="163">
        <v>0</v>
      </c>
      <c r="AH1078" s="163">
        <v>0</v>
      </c>
      <c r="AI1078" s="163">
        <v>0</v>
      </c>
      <c r="AJ1078" s="163">
        <v>0</v>
      </c>
      <c r="AK1078" s="163">
        <v>1042</v>
      </c>
      <c r="AL1078" s="169">
        <f t="shared" ref="AL1078:AL1080" si="233">7048.18*AK1078/I1078</f>
        <v>4810.193581346608</v>
      </c>
      <c r="AM1078" s="163">
        <v>0</v>
      </c>
      <c r="AN1078" s="163">
        <v>0</v>
      </c>
      <c r="AO1078" s="169">
        <v>0</v>
      </c>
      <c r="AP1078" s="163">
        <v>0</v>
      </c>
      <c r="AQ1078" s="162">
        <v>0</v>
      </c>
      <c r="AR1078" s="162">
        <v>0</v>
      </c>
    </row>
    <row r="1079" spans="1:44" s="162" customFormat="1" ht="36" customHeight="1" x14ac:dyDescent="0.25">
      <c r="A1079" s="162">
        <v>1</v>
      </c>
      <c r="B1079" s="165">
        <v>48</v>
      </c>
      <c r="C1079" s="155" t="s">
        <v>2214</v>
      </c>
      <c r="D1079" s="157">
        <v>1958</v>
      </c>
      <c r="E1079" s="157"/>
      <c r="F1079" s="166" t="s">
        <v>261</v>
      </c>
      <c r="G1079" s="157">
        <v>3</v>
      </c>
      <c r="H1079" s="157">
        <v>3</v>
      </c>
      <c r="I1079" s="158">
        <v>1457.8</v>
      </c>
      <c r="J1079" s="158">
        <v>1370.6</v>
      </c>
      <c r="K1079" s="158">
        <v>1307.8</v>
      </c>
      <c r="L1079" s="167">
        <v>67</v>
      </c>
      <c r="M1079" s="157" t="s">
        <v>259</v>
      </c>
      <c r="N1079" s="157" t="s">
        <v>263</v>
      </c>
      <c r="O1079" s="160" t="s">
        <v>1335</v>
      </c>
      <c r="P1079" s="161">
        <v>6647449.7400000002</v>
      </c>
      <c r="Q1079" s="161">
        <v>0</v>
      </c>
      <c r="R1079" s="161">
        <v>0</v>
      </c>
      <c r="S1079" s="161">
        <v>6647449.7400000002</v>
      </c>
      <c r="T1079" s="161">
        <v>4559.9188777610098</v>
      </c>
      <c r="U1079" s="161">
        <v>6986.1494406640149</v>
      </c>
      <c r="V1079" s="168">
        <v>4857.5294594594598</v>
      </c>
      <c r="W1079" s="168">
        <f t="shared" si="219"/>
        <v>4857.5294594594598</v>
      </c>
      <c r="X1079" s="168">
        <f t="shared" si="220"/>
        <v>2426.2305629030052</v>
      </c>
      <c r="Y1079" s="163">
        <v>0</v>
      </c>
      <c r="Z1079" s="163">
        <v>0</v>
      </c>
      <c r="AA1079" s="163">
        <v>0</v>
      </c>
      <c r="AB1079" s="163">
        <v>0</v>
      </c>
      <c r="AC1079" s="163">
        <v>0</v>
      </c>
      <c r="AD1079" s="163">
        <v>0</v>
      </c>
      <c r="AE1079" s="163">
        <v>0</v>
      </c>
      <c r="AF1079" s="169">
        <v>0</v>
      </c>
      <c r="AG1079" s="163">
        <v>0</v>
      </c>
      <c r="AH1079" s="163">
        <v>0</v>
      </c>
      <c r="AI1079" s="163">
        <v>0</v>
      </c>
      <c r="AJ1079" s="163">
        <v>0</v>
      </c>
      <c r="AK1079" s="163">
        <v>1004.7</v>
      </c>
      <c r="AL1079" s="169">
        <f t="shared" si="233"/>
        <v>4857.5294594594598</v>
      </c>
      <c r="AM1079" s="163">
        <v>0</v>
      </c>
      <c r="AN1079" s="163">
        <v>0</v>
      </c>
      <c r="AO1079" s="169">
        <v>0</v>
      </c>
      <c r="AP1079" s="163">
        <v>0</v>
      </c>
      <c r="AQ1079" s="162">
        <v>0</v>
      </c>
      <c r="AR1079" s="162">
        <v>0</v>
      </c>
    </row>
    <row r="1080" spans="1:44" s="162" customFormat="1" ht="36" customHeight="1" x14ac:dyDescent="0.25">
      <c r="A1080" s="162">
        <v>1</v>
      </c>
      <c r="B1080" s="165">
        <v>49</v>
      </c>
      <c r="C1080" s="155" t="s">
        <v>2215</v>
      </c>
      <c r="D1080" s="157">
        <v>1959</v>
      </c>
      <c r="E1080" s="157"/>
      <c r="F1080" s="166" t="s">
        <v>261</v>
      </c>
      <c r="G1080" s="157">
        <v>3</v>
      </c>
      <c r="H1080" s="157">
        <v>3</v>
      </c>
      <c r="I1080" s="158">
        <v>1142.4000000000001</v>
      </c>
      <c r="J1080" s="158">
        <v>950.3</v>
      </c>
      <c r="K1080" s="158">
        <v>950.3</v>
      </c>
      <c r="L1080" s="167">
        <v>45</v>
      </c>
      <c r="M1080" s="157" t="s">
        <v>259</v>
      </c>
      <c r="N1080" s="157" t="s">
        <v>263</v>
      </c>
      <c r="O1080" s="160" t="s">
        <v>1035</v>
      </c>
      <c r="P1080" s="161">
        <v>4352533.33</v>
      </c>
      <c r="Q1080" s="161">
        <v>0</v>
      </c>
      <c r="R1080" s="161">
        <v>0</v>
      </c>
      <c r="S1080" s="161">
        <v>4352533.33</v>
      </c>
      <c r="T1080" s="161">
        <v>3809.9906600140052</v>
      </c>
      <c r="U1080" s="161">
        <v>5673.5874719887961</v>
      </c>
      <c r="V1080" s="168">
        <v>7045.7121498599436</v>
      </c>
      <c r="W1080" s="168">
        <f t="shared" si="219"/>
        <v>7045.7121498599436</v>
      </c>
      <c r="X1080" s="168">
        <f t="shared" si="220"/>
        <v>1863.5968119747909</v>
      </c>
      <c r="Y1080" s="163">
        <v>0</v>
      </c>
      <c r="Z1080" s="163">
        <v>0</v>
      </c>
      <c r="AA1080" s="163">
        <v>0</v>
      </c>
      <c r="AB1080" s="163">
        <v>0</v>
      </c>
      <c r="AC1080" s="163">
        <v>0</v>
      </c>
      <c r="AD1080" s="163">
        <v>0</v>
      </c>
      <c r="AE1080" s="163">
        <v>0</v>
      </c>
      <c r="AF1080" s="169">
        <v>0</v>
      </c>
      <c r="AG1080" s="163">
        <v>0</v>
      </c>
      <c r="AH1080" s="163">
        <v>0</v>
      </c>
      <c r="AI1080" s="163">
        <v>0</v>
      </c>
      <c r="AJ1080" s="163">
        <v>0</v>
      </c>
      <c r="AK1080" s="163">
        <v>1142</v>
      </c>
      <c r="AL1080" s="169">
        <f t="shared" si="233"/>
        <v>7045.7121498599436</v>
      </c>
      <c r="AM1080" s="163">
        <v>0</v>
      </c>
      <c r="AN1080" s="163">
        <v>0</v>
      </c>
      <c r="AO1080" s="169">
        <v>0</v>
      </c>
      <c r="AP1080" s="163">
        <v>0</v>
      </c>
      <c r="AQ1080" s="162">
        <v>0</v>
      </c>
      <c r="AR1080" s="162">
        <v>0</v>
      </c>
    </row>
    <row r="1081" spans="1:44" s="162" customFormat="1" ht="36" customHeight="1" x14ac:dyDescent="0.25">
      <c r="A1081" s="162">
        <v>1</v>
      </c>
      <c r="B1081" s="165">
        <v>50</v>
      </c>
      <c r="C1081" s="155" t="s">
        <v>2216</v>
      </c>
      <c r="D1081" s="157">
        <v>1989</v>
      </c>
      <c r="E1081" s="157"/>
      <c r="F1081" s="166" t="s">
        <v>261</v>
      </c>
      <c r="G1081" s="157">
        <v>9</v>
      </c>
      <c r="H1081" s="157">
        <v>1</v>
      </c>
      <c r="I1081" s="158">
        <v>3924.5</v>
      </c>
      <c r="J1081" s="158">
        <v>1948.1</v>
      </c>
      <c r="K1081" s="158">
        <v>1858.3</v>
      </c>
      <c r="L1081" s="167">
        <v>90</v>
      </c>
      <c r="M1081" s="157" t="s">
        <v>259</v>
      </c>
      <c r="N1081" s="157" t="s">
        <v>263</v>
      </c>
      <c r="O1081" s="160" t="s">
        <v>1335</v>
      </c>
      <c r="P1081" s="161">
        <v>7681138.25</v>
      </c>
      <c r="Q1081" s="161">
        <v>0</v>
      </c>
      <c r="R1081" s="161">
        <v>0</v>
      </c>
      <c r="S1081" s="161">
        <v>7681138.25</v>
      </c>
      <c r="T1081" s="161">
        <v>1957.2272263982672</v>
      </c>
      <c r="U1081" s="161">
        <v>1957.2272279271247</v>
      </c>
      <c r="V1081" s="168">
        <f>W1081</f>
        <v>1957.2272279271247</v>
      </c>
      <c r="W1081" s="168">
        <f t="shared" si="219"/>
        <v>1957.2272279271247</v>
      </c>
      <c r="X1081" s="168">
        <f t="shared" si="220"/>
        <v>1.5288574104488362E-6</v>
      </c>
      <c r="Y1081" s="163">
        <v>0</v>
      </c>
      <c r="Z1081" s="163">
        <v>0</v>
      </c>
      <c r="AA1081" s="163">
        <v>0</v>
      </c>
      <c r="AB1081" s="163">
        <v>0</v>
      </c>
      <c r="AC1081" s="163">
        <v>0</v>
      </c>
      <c r="AD1081" s="163">
        <v>0</v>
      </c>
      <c r="AE1081" s="163">
        <v>0</v>
      </c>
      <c r="AF1081" s="169">
        <v>0</v>
      </c>
      <c r="AG1081" s="163">
        <v>861.4</v>
      </c>
      <c r="AH1081" s="169">
        <f t="shared" ref="AH1081:AH1084" si="234">8917.04*AG1081/I1081</f>
        <v>1957.2272279271247</v>
      </c>
      <c r="AI1081" s="163">
        <v>0</v>
      </c>
      <c r="AJ1081" s="163">
        <v>0</v>
      </c>
      <c r="AK1081" s="163">
        <v>0</v>
      </c>
      <c r="AL1081" s="169">
        <v>0</v>
      </c>
      <c r="AM1081" s="163">
        <v>0</v>
      </c>
      <c r="AN1081" s="163">
        <v>0</v>
      </c>
      <c r="AO1081" s="169">
        <v>0</v>
      </c>
      <c r="AP1081" s="163">
        <v>0</v>
      </c>
      <c r="AQ1081" s="162">
        <v>0</v>
      </c>
      <c r="AR1081" s="162">
        <v>0</v>
      </c>
    </row>
    <row r="1082" spans="1:44" s="162" customFormat="1" ht="36" customHeight="1" x14ac:dyDescent="0.25">
      <c r="A1082" s="162">
        <v>1</v>
      </c>
      <c r="B1082" s="165">
        <v>51</v>
      </c>
      <c r="C1082" s="155" t="s">
        <v>2217</v>
      </c>
      <c r="D1082" s="157">
        <v>1963</v>
      </c>
      <c r="E1082" s="157"/>
      <c r="F1082" s="166" t="s">
        <v>261</v>
      </c>
      <c r="G1082" s="157">
        <v>5</v>
      </c>
      <c r="H1082" s="157">
        <v>3</v>
      </c>
      <c r="I1082" s="158">
        <v>2516.1</v>
      </c>
      <c r="J1082" s="158">
        <v>2179.8000000000002</v>
      </c>
      <c r="K1082" s="158">
        <v>2179.8000000000002</v>
      </c>
      <c r="L1082" s="167">
        <v>130</v>
      </c>
      <c r="M1082" s="157" t="s">
        <v>259</v>
      </c>
      <c r="N1082" s="157" t="s">
        <v>263</v>
      </c>
      <c r="O1082" s="160" t="s">
        <v>1035</v>
      </c>
      <c r="P1082" s="161">
        <v>7731164.2799999993</v>
      </c>
      <c r="Q1082" s="161">
        <v>0</v>
      </c>
      <c r="R1082" s="161">
        <v>0</v>
      </c>
      <c r="S1082" s="161">
        <v>7731164.2799999993</v>
      </c>
      <c r="T1082" s="161">
        <v>3072.6776678192441</v>
      </c>
      <c r="U1082" s="161">
        <v>3186.0494256985021</v>
      </c>
      <c r="V1082" s="168">
        <v>3186.0494256985021</v>
      </c>
      <c r="W1082" s="168">
        <f t="shared" si="219"/>
        <v>3186.0494256985021</v>
      </c>
      <c r="X1082" s="168">
        <f t="shared" si="220"/>
        <v>113.37175787925798</v>
      </c>
      <c r="Y1082" s="163">
        <v>0</v>
      </c>
      <c r="Z1082" s="163">
        <v>0</v>
      </c>
      <c r="AA1082" s="163">
        <v>0</v>
      </c>
      <c r="AB1082" s="163">
        <v>0</v>
      </c>
      <c r="AC1082" s="163">
        <v>0</v>
      </c>
      <c r="AD1082" s="163">
        <v>0</v>
      </c>
      <c r="AE1082" s="163">
        <v>0</v>
      </c>
      <c r="AF1082" s="169">
        <v>0</v>
      </c>
      <c r="AG1082" s="163">
        <v>899</v>
      </c>
      <c r="AH1082" s="169">
        <f t="shared" si="234"/>
        <v>3186.0494256985021</v>
      </c>
      <c r="AI1082" s="163">
        <v>0</v>
      </c>
      <c r="AJ1082" s="163">
        <v>0</v>
      </c>
      <c r="AK1082" s="163">
        <v>0</v>
      </c>
      <c r="AL1082" s="169">
        <v>0</v>
      </c>
      <c r="AM1082" s="163">
        <v>0</v>
      </c>
      <c r="AN1082" s="163">
        <v>0</v>
      </c>
      <c r="AO1082" s="169">
        <v>0</v>
      </c>
      <c r="AP1082" s="163">
        <v>0</v>
      </c>
      <c r="AQ1082" s="162">
        <v>0</v>
      </c>
      <c r="AR1082" s="162">
        <v>0</v>
      </c>
    </row>
    <row r="1083" spans="1:44" s="162" customFormat="1" ht="36" customHeight="1" x14ac:dyDescent="0.25">
      <c r="A1083" s="162">
        <v>1</v>
      </c>
      <c r="B1083" s="165">
        <v>52</v>
      </c>
      <c r="C1083" s="155" t="s">
        <v>2218</v>
      </c>
      <c r="D1083" s="157">
        <v>1959</v>
      </c>
      <c r="E1083" s="157"/>
      <c r="F1083" s="166" t="s">
        <v>261</v>
      </c>
      <c r="G1083" s="157">
        <v>2</v>
      </c>
      <c r="H1083" s="157">
        <v>1</v>
      </c>
      <c r="I1083" s="158">
        <v>373.3</v>
      </c>
      <c r="J1083" s="158">
        <v>330.4</v>
      </c>
      <c r="K1083" s="158">
        <v>288.7</v>
      </c>
      <c r="L1083" s="167">
        <v>20</v>
      </c>
      <c r="M1083" s="157" t="s">
        <v>259</v>
      </c>
      <c r="N1083" s="157" t="s">
        <v>263</v>
      </c>
      <c r="O1083" s="160" t="s">
        <v>1335</v>
      </c>
      <c r="P1083" s="161">
        <v>3314631.04</v>
      </c>
      <c r="Q1083" s="161">
        <v>0</v>
      </c>
      <c r="R1083" s="161">
        <v>0</v>
      </c>
      <c r="S1083" s="161">
        <v>3314631.04</v>
      </c>
      <c r="T1083" s="161">
        <v>8879.2687918564152</v>
      </c>
      <c r="U1083" s="161">
        <v>9397.1699330297361</v>
      </c>
      <c r="V1083" s="168">
        <v>6568.9418698098052</v>
      </c>
      <c r="W1083" s="168">
        <f t="shared" si="219"/>
        <v>6568.9418698098052</v>
      </c>
      <c r="X1083" s="168">
        <f t="shared" si="220"/>
        <v>517.90114117332087</v>
      </c>
      <c r="Y1083" s="163">
        <v>0</v>
      </c>
      <c r="Z1083" s="163">
        <v>0</v>
      </c>
      <c r="AA1083" s="163">
        <v>0</v>
      </c>
      <c r="AB1083" s="163">
        <v>0</v>
      </c>
      <c r="AC1083" s="163">
        <v>0</v>
      </c>
      <c r="AD1083" s="163">
        <v>0</v>
      </c>
      <c r="AE1083" s="163">
        <v>0</v>
      </c>
      <c r="AF1083" s="169">
        <v>0</v>
      </c>
      <c r="AG1083" s="163">
        <v>275</v>
      </c>
      <c r="AH1083" s="169">
        <f t="shared" si="234"/>
        <v>6568.9418698098052</v>
      </c>
      <c r="AI1083" s="163">
        <v>0</v>
      </c>
      <c r="AJ1083" s="163">
        <v>0</v>
      </c>
      <c r="AK1083" s="163">
        <v>0</v>
      </c>
      <c r="AL1083" s="169">
        <v>0</v>
      </c>
      <c r="AM1083" s="163">
        <v>0</v>
      </c>
      <c r="AN1083" s="163">
        <v>0</v>
      </c>
      <c r="AO1083" s="169">
        <v>0</v>
      </c>
      <c r="AP1083" s="163">
        <v>0</v>
      </c>
      <c r="AQ1083" s="162">
        <v>0</v>
      </c>
      <c r="AR1083" s="162">
        <v>0</v>
      </c>
    </row>
    <row r="1084" spans="1:44" s="162" customFormat="1" ht="36" customHeight="1" x14ac:dyDescent="0.25">
      <c r="A1084" s="162">
        <v>1</v>
      </c>
      <c r="B1084" s="165">
        <v>53</v>
      </c>
      <c r="C1084" s="155" t="s">
        <v>2219</v>
      </c>
      <c r="D1084" s="157">
        <v>1976</v>
      </c>
      <c r="E1084" s="157"/>
      <c r="F1084" s="166" t="s">
        <v>304</v>
      </c>
      <c r="G1084" s="157">
        <v>5</v>
      </c>
      <c r="H1084" s="157">
        <v>6</v>
      </c>
      <c r="I1084" s="158">
        <v>4602</v>
      </c>
      <c r="J1084" s="158">
        <v>4550.8999999999996</v>
      </c>
      <c r="K1084" s="158">
        <v>4397.8999999999996</v>
      </c>
      <c r="L1084" s="167">
        <v>225</v>
      </c>
      <c r="M1084" s="157" t="s">
        <v>259</v>
      </c>
      <c r="N1084" s="157" t="s">
        <v>263</v>
      </c>
      <c r="O1084" s="160" t="s">
        <v>1335</v>
      </c>
      <c r="P1084" s="161">
        <v>7825766</v>
      </c>
      <c r="Q1084" s="161">
        <v>0</v>
      </c>
      <c r="R1084" s="161">
        <v>0</v>
      </c>
      <c r="S1084" s="161">
        <v>7825766</v>
      </c>
      <c r="T1084" s="161">
        <v>1700.5141242937852</v>
      </c>
      <c r="U1084" s="161">
        <v>2223.4470664928294</v>
      </c>
      <c r="V1084" s="168">
        <v>2223.4470664928294</v>
      </c>
      <c r="W1084" s="168">
        <f t="shared" si="219"/>
        <v>2223.4470664928294</v>
      </c>
      <c r="X1084" s="168">
        <f t="shared" si="220"/>
        <v>522.93294219904419</v>
      </c>
      <c r="Y1084" s="163">
        <v>0</v>
      </c>
      <c r="Z1084" s="163">
        <v>0</v>
      </c>
      <c r="AA1084" s="163">
        <v>0</v>
      </c>
      <c r="AB1084" s="163">
        <v>0</v>
      </c>
      <c r="AC1084" s="163">
        <v>0</v>
      </c>
      <c r="AD1084" s="163">
        <v>0</v>
      </c>
      <c r="AE1084" s="163">
        <v>0</v>
      </c>
      <c r="AF1084" s="169">
        <v>0</v>
      </c>
      <c r="AG1084" s="163">
        <v>1147.5</v>
      </c>
      <c r="AH1084" s="169">
        <f t="shared" si="234"/>
        <v>2223.4470664928294</v>
      </c>
      <c r="AI1084" s="163">
        <v>0</v>
      </c>
      <c r="AJ1084" s="163">
        <v>0</v>
      </c>
      <c r="AK1084" s="163">
        <v>0</v>
      </c>
      <c r="AL1084" s="169">
        <v>0</v>
      </c>
      <c r="AM1084" s="163">
        <v>0</v>
      </c>
      <c r="AN1084" s="163">
        <v>0</v>
      </c>
      <c r="AO1084" s="169">
        <v>0</v>
      </c>
      <c r="AP1084" s="163">
        <v>0</v>
      </c>
      <c r="AQ1084" s="162">
        <v>0</v>
      </c>
      <c r="AR1084" s="162">
        <v>0</v>
      </c>
    </row>
    <row r="1085" spans="1:44" s="162" customFormat="1" ht="36" customHeight="1" x14ac:dyDescent="0.25">
      <c r="A1085" s="162">
        <v>1</v>
      </c>
      <c r="B1085" s="165">
        <v>54</v>
      </c>
      <c r="C1085" s="155" t="s">
        <v>1074</v>
      </c>
      <c r="D1085" s="157">
        <v>1950</v>
      </c>
      <c r="E1085" s="157"/>
      <c r="F1085" s="166" t="s">
        <v>261</v>
      </c>
      <c r="G1085" s="157">
        <v>2</v>
      </c>
      <c r="H1085" s="157" t="s">
        <v>296</v>
      </c>
      <c r="I1085" s="158">
        <v>814.1</v>
      </c>
      <c r="J1085" s="158">
        <v>739.6</v>
      </c>
      <c r="K1085" s="158">
        <v>739.6</v>
      </c>
      <c r="L1085" s="167">
        <v>34</v>
      </c>
      <c r="M1085" s="157" t="s">
        <v>259</v>
      </c>
      <c r="N1085" s="157" t="s">
        <v>263</v>
      </c>
      <c r="O1085" s="160" t="s">
        <v>1350</v>
      </c>
      <c r="P1085" s="161">
        <v>2692799.28</v>
      </c>
      <c r="Q1085" s="161">
        <v>0</v>
      </c>
      <c r="R1085" s="161">
        <v>0</v>
      </c>
      <c r="S1085" s="161">
        <v>2692799.28</v>
      </c>
      <c r="T1085" s="161">
        <v>3307.7008721287307</v>
      </c>
      <c r="U1085" s="161">
        <v>3307.7008721287307</v>
      </c>
      <c r="V1085" s="168">
        <f t="shared" ref="V1085" si="235">W1085</f>
        <v>3268.7728780248126</v>
      </c>
      <c r="W1085" s="168">
        <f t="shared" si="219"/>
        <v>3268.7728780248126</v>
      </c>
      <c r="X1085" s="168">
        <f t="shared" si="220"/>
        <v>0</v>
      </c>
      <c r="Y1085" s="163">
        <v>0</v>
      </c>
      <c r="Z1085" s="163">
        <v>0</v>
      </c>
      <c r="AA1085" s="163">
        <v>0</v>
      </c>
      <c r="AB1085" s="163">
        <v>0</v>
      </c>
      <c r="AC1085" s="163">
        <v>0</v>
      </c>
      <c r="AD1085" s="163">
        <v>0</v>
      </c>
      <c r="AE1085" s="163">
        <v>0</v>
      </c>
      <c r="AF1085" s="169">
        <v>0</v>
      </c>
      <c r="AG1085" s="163">
        <v>0</v>
      </c>
      <c r="AH1085" s="163">
        <v>0</v>
      </c>
      <c r="AI1085" s="163">
        <v>300</v>
      </c>
      <c r="AJ1085" s="169">
        <f>8870.36*AI1085/I1085</f>
        <v>3268.7728780248126</v>
      </c>
      <c r="AK1085" s="163">
        <v>0</v>
      </c>
      <c r="AL1085" s="169">
        <v>0</v>
      </c>
      <c r="AM1085" s="163">
        <v>0</v>
      </c>
      <c r="AN1085" s="163">
        <v>0</v>
      </c>
      <c r="AO1085" s="169">
        <v>0</v>
      </c>
      <c r="AP1085" s="163">
        <v>0</v>
      </c>
      <c r="AQ1085" s="162">
        <v>0</v>
      </c>
      <c r="AR1085" s="162">
        <v>0</v>
      </c>
    </row>
    <row r="1086" spans="1:44" s="162" customFormat="1" ht="36" customHeight="1" x14ac:dyDescent="0.25">
      <c r="A1086" s="162">
        <v>1</v>
      </c>
      <c r="B1086" s="165">
        <v>55</v>
      </c>
      <c r="C1086" s="155" t="s">
        <v>2376</v>
      </c>
      <c r="D1086" s="157">
        <v>1976</v>
      </c>
      <c r="E1086" s="157"/>
      <c r="F1086" s="166" t="s">
        <v>261</v>
      </c>
      <c r="G1086" s="157">
        <v>4</v>
      </c>
      <c r="H1086" s="157">
        <v>2</v>
      </c>
      <c r="I1086" s="158">
        <v>1667.6</v>
      </c>
      <c r="J1086" s="158">
        <v>1233.5</v>
      </c>
      <c r="K1086" s="158">
        <v>1233.5</v>
      </c>
      <c r="L1086" s="167">
        <v>57</v>
      </c>
      <c r="M1086" s="157" t="s">
        <v>259</v>
      </c>
      <c r="N1086" s="157" t="s">
        <v>263</v>
      </c>
      <c r="O1086" s="160" t="s">
        <v>1335</v>
      </c>
      <c r="P1086" s="161">
        <v>3911744.93</v>
      </c>
      <c r="Q1086" s="161">
        <v>0</v>
      </c>
      <c r="R1086" s="161">
        <v>0</v>
      </c>
      <c r="S1086" s="161">
        <v>3911744.93</v>
      </c>
      <c r="T1086" s="161">
        <v>2345.733347325498</v>
      </c>
      <c r="U1086" s="161">
        <v>2345.733347325498</v>
      </c>
      <c r="V1086" s="168">
        <v>2331.3920844327181</v>
      </c>
      <c r="W1086" s="168">
        <f t="shared" si="219"/>
        <v>2331.3920844327181</v>
      </c>
      <c r="X1086" s="168">
        <f t="shared" si="220"/>
        <v>0</v>
      </c>
      <c r="Y1086" s="163">
        <v>0</v>
      </c>
      <c r="Z1086" s="163">
        <v>0</v>
      </c>
      <c r="AA1086" s="163">
        <v>0</v>
      </c>
      <c r="AB1086" s="163">
        <v>0</v>
      </c>
      <c r="AC1086" s="163">
        <v>0</v>
      </c>
      <c r="AD1086" s="163">
        <v>0</v>
      </c>
      <c r="AE1086" s="163">
        <v>0</v>
      </c>
      <c r="AF1086" s="169">
        <v>0</v>
      </c>
      <c r="AG1086" s="163">
        <v>436</v>
      </c>
      <c r="AH1086" s="169">
        <f t="shared" ref="AH1086:AH1087" si="236">8917.04*AG1086/I1086</f>
        <v>2331.3920844327181</v>
      </c>
      <c r="AI1086" s="163">
        <v>0</v>
      </c>
      <c r="AJ1086" s="163">
        <v>0</v>
      </c>
      <c r="AK1086" s="163">
        <v>0</v>
      </c>
      <c r="AL1086" s="169">
        <v>0</v>
      </c>
      <c r="AM1086" s="163">
        <v>0</v>
      </c>
      <c r="AN1086" s="163">
        <v>0</v>
      </c>
      <c r="AO1086" s="169">
        <v>0</v>
      </c>
      <c r="AP1086" s="163">
        <v>0</v>
      </c>
      <c r="AQ1086" s="162">
        <v>0</v>
      </c>
      <c r="AR1086" s="162">
        <v>0</v>
      </c>
    </row>
    <row r="1087" spans="1:44" s="162" customFormat="1" ht="36" customHeight="1" x14ac:dyDescent="0.25">
      <c r="A1087" s="162">
        <v>1</v>
      </c>
      <c r="B1087" s="165">
        <v>56</v>
      </c>
      <c r="C1087" s="155" t="s">
        <v>2377</v>
      </c>
      <c r="D1087" s="157">
        <v>1988</v>
      </c>
      <c r="E1087" s="157"/>
      <c r="F1087" s="166" t="s">
        <v>261</v>
      </c>
      <c r="G1087" s="157">
        <v>9</v>
      </c>
      <c r="H1087" s="157">
        <v>1</v>
      </c>
      <c r="I1087" s="158">
        <v>2645.9</v>
      </c>
      <c r="J1087" s="158">
        <v>1463.3</v>
      </c>
      <c r="K1087" s="158">
        <v>1128</v>
      </c>
      <c r="L1087" s="167">
        <v>110</v>
      </c>
      <c r="M1087" s="157" t="s">
        <v>259</v>
      </c>
      <c r="N1087" s="157" t="s">
        <v>263</v>
      </c>
      <c r="O1087" s="160" t="s">
        <v>1593</v>
      </c>
      <c r="P1087" s="161">
        <v>1668902.51</v>
      </c>
      <c r="Q1087" s="161">
        <v>0</v>
      </c>
      <c r="R1087" s="161">
        <v>0</v>
      </c>
      <c r="S1087" s="161">
        <v>1668902.51</v>
      </c>
      <c r="T1087" s="161">
        <v>630.75041006840775</v>
      </c>
      <c r="U1087" s="161">
        <v>1462.6385577686233</v>
      </c>
      <c r="V1087" s="168">
        <f t="shared" ref="V1087:V1088" si="237">W1087</f>
        <v>2999.4200839033979</v>
      </c>
      <c r="W1087" s="168">
        <f t="shared" si="219"/>
        <v>2999.4200839033979</v>
      </c>
      <c r="X1087" s="168">
        <f t="shared" si="220"/>
        <v>831.88814770021554</v>
      </c>
      <c r="Y1087" s="163">
        <v>0</v>
      </c>
      <c r="Z1087" s="163">
        <v>0</v>
      </c>
      <c r="AA1087" s="163">
        <v>0</v>
      </c>
      <c r="AB1087" s="163">
        <v>0</v>
      </c>
      <c r="AC1087" s="163">
        <v>0</v>
      </c>
      <c r="AD1087" s="163">
        <v>0</v>
      </c>
      <c r="AE1087" s="163">
        <v>0</v>
      </c>
      <c r="AF1087" s="169">
        <v>0</v>
      </c>
      <c r="AG1087" s="163">
        <v>890</v>
      </c>
      <c r="AH1087" s="169">
        <f t="shared" si="236"/>
        <v>2999.4200839033979</v>
      </c>
      <c r="AI1087" s="163">
        <v>0</v>
      </c>
      <c r="AJ1087" s="163">
        <v>0</v>
      </c>
      <c r="AK1087" s="163">
        <v>0</v>
      </c>
      <c r="AL1087" s="169">
        <v>0</v>
      </c>
      <c r="AM1087" s="163">
        <v>0</v>
      </c>
      <c r="AN1087" s="163">
        <v>0</v>
      </c>
      <c r="AO1087" s="169">
        <v>0</v>
      </c>
      <c r="AP1087" s="163">
        <v>0</v>
      </c>
      <c r="AQ1087" s="162">
        <v>0</v>
      </c>
      <c r="AR1087" s="162">
        <v>0</v>
      </c>
    </row>
    <row r="1088" spans="1:44" s="162" customFormat="1" ht="36" customHeight="1" x14ac:dyDescent="0.25">
      <c r="A1088" s="162">
        <v>1</v>
      </c>
      <c r="B1088" s="165">
        <v>57</v>
      </c>
      <c r="C1088" s="155" t="s">
        <v>2378</v>
      </c>
      <c r="D1088" s="157">
        <v>1961</v>
      </c>
      <c r="E1088" s="157"/>
      <c r="F1088" s="166" t="s">
        <v>261</v>
      </c>
      <c r="G1088" s="157">
        <v>4</v>
      </c>
      <c r="H1088" s="157">
        <v>2</v>
      </c>
      <c r="I1088" s="158">
        <v>1356.2</v>
      </c>
      <c r="J1088" s="158">
        <v>1151.0999999999999</v>
      </c>
      <c r="K1088" s="158">
        <v>1151.0999999999999</v>
      </c>
      <c r="L1088" s="167">
        <v>80</v>
      </c>
      <c r="M1088" s="157" t="s">
        <v>259</v>
      </c>
      <c r="N1088" s="157" t="s">
        <v>263</v>
      </c>
      <c r="O1088" s="160" t="s">
        <v>1349</v>
      </c>
      <c r="P1088" s="161">
        <v>8360352.5800000001</v>
      </c>
      <c r="Q1088" s="161">
        <v>0</v>
      </c>
      <c r="R1088" s="161">
        <v>0</v>
      </c>
      <c r="S1088" s="161">
        <v>8360352.5800000001</v>
      </c>
      <c r="T1088" s="161">
        <v>6164.5425306002062</v>
      </c>
      <c r="U1088" s="161">
        <v>6164.5425306002062</v>
      </c>
      <c r="V1088" s="168">
        <f t="shared" si="237"/>
        <v>5980.7148975077416</v>
      </c>
      <c r="W1088" s="168">
        <f t="shared" si="219"/>
        <v>5980.7148975077416</v>
      </c>
      <c r="X1088" s="168">
        <f t="shared" si="220"/>
        <v>0</v>
      </c>
      <c r="Y1088" s="163">
        <v>0</v>
      </c>
      <c r="Z1088" s="163">
        <v>0</v>
      </c>
      <c r="AA1088" s="163">
        <v>0</v>
      </c>
      <c r="AB1088" s="163">
        <v>0</v>
      </c>
      <c r="AC1088" s="163">
        <v>0</v>
      </c>
      <c r="AD1088" s="163">
        <v>0</v>
      </c>
      <c r="AE1088" s="163">
        <v>0</v>
      </c>
      <c r="AF1088" s="169">
        <v>0</v>
      </c>
      <c r="AG1088" s="163">
        <v>0</v>
      </c>
      <c r="AH1088" s="163">
        <v>0</v>
      </c>
      <c r="AI1088" s="163">
        <v>0</v>
      </c>
      <c r="AJ1088" s="163">
        <v>0</v>
      </c>
      <c r="AK1088" s="163">
        <v>1150.8</v>
      </c>
      <c r="AL1088" s="169">
        <f>7048.18*AK1088/I1088</f>
        <v>5980.7148975077416</v>
      </c>
      <c r="AM1088" s="163">
        <v>0</v>
      </c>
      <c r="AN1088" s="163">
        <v>0</v>
      </c>
      <c r="AO1088" s="169">
        <v>0</v>
      </c>
      <c r="AP1088" s="163">
        <v>0</v>
      </c>
      <c r="AQ1088" s="162">
        <v>0</v>
      </c>
      <c r="AR1088" s="162">
        <v>0</v>
      </c>
    </row>
    <row r="1089" spans="1:44" s="162" customFormat="1" ht="36" customHeight="1" x14ac:dyDescent="0.25">
      <c r="A1089" s="162">
        <v>1</v>
      </c>
      <c r="B1089" s="165">
        <v>58</v>
      </c>
      <c r="C1089" s="155" t="s">
        <v>2379</v>
      </c>
      <c r="D1089" s="157">
        <v>1969</v>
      </c>
      <c r="E1089" s="157"/>
      <c r="F1089" s="166" t="s">
        <v>261</v>
      </c>
      <c r="G1089" s="157">
        <v>5</v>
      </c>
      <c r="H1089" s="157">
        <v>6</v>
      </c>
      <c r="I1089" s="158">
        <v>4534.3</v>
      </c>
      <c r="J1089" s="158">
        <v>4534.3</v>
      </c>
      <c r="K1089" s="158">
        <v>4452.3</v>
      </c>
      <c r="L1089" s="167">
        <v>250</v>
      </c>
      <c r="M1089" s="157" t="s">
        <v>259</v>
      </c>
      <c r="N1089" s="157" t="s">
        <v>263</v>
      </c>
      <c r="O1089" s="160" t="s">
        <v>1337</v>
      </c>
      <c r="P1089" s="161">
        <v>10314012.520000001</v>
      </c>
      <c r="Q1089" s="161">
        <v>0</v>
      </c>
      <c r="R1089" s="161">
        <v>0</v>
      </c>
      <c r="S1089" s="161">
        <v>10314012.520000001</v>
      </c>
      <c r="T1089" s="161">
        <v>2274.6647817744747</v>
      </c>
      <c r="U1089" s="161">
        <v>3154.3859382925702</v>
      </c>
      <c r="V1089" s="168">
        <v>3067.8566482147194</v>
      </c>
      <c r="W1089" s="168">
        <f t="shared" si="219"/>
        <v>3067.8566482147194</v>
      </c>
      <c r="X1089" s="168">
        <f t="shared" si="220"/>
        <v>879.72115651809554</v>
      </c>
      <c r="Y1089" s="163">
        <v>0</v>
      </c>
      <c r="Z1089" s="163">
        <v>0</v>
      </c>
      <c r="AA1089" s="163">
        <v>0</v>
      </c>
      <c r="AB1089" s="163">
        <v>0</v>
      </c>
      <c r="AC1089" s="163">
        <v>0</v>
      </c>
      <c r="AD1089" s="163">
        <v>0</v>
      </c>
      <c r="AE1089" s="163">
        <v>0</v>
      </c>
      <c r="AF1089" s="169">
        <v>0</v>
      </c>
      <c r="AG1089" s="163">
        <v>1560</v>
      </c>
      <c r="AH1089" s="169">
        <f t="shared" ref="AH1089:AH1090" si="238">8917.04*AG1089/I1089</f>
        <v>3067.8566482147194</v>
      </c>
      <c r="AI1089" s="163">
        <v>0</v>
      </c>
      <c r="AJ1089" s="163">
        <v>0</v>
      </c>
      <c r="AK1089" s="163">
        <v>0</v>
      </c>
      <c r="AL1089" s="169">
        <v>0</v>
      </c>
      <c r="AM1089" s="163">
        <v>0</v>
      </c>
      <c r="AN1089" s="163">
        <v>0</v>
      </c>
      <c r="AO1089" s="169">
        <v>0</v>
      </c>
      <c r="AP1089" s="163">
        <v>0</v>
      </c>
      <c r="AQ1089" s="162">
        <v>0</v>
      </c>
      <c r="AR1089" s="162">
        <v>0</v>
      </c>
    </row>
    <row r="1090" spans="1:44" s="162" customFormat="1" ht="36" customHeight="1" x14ac:dyDescent="0.25">
      <c r="A1090" s="162">
        <v>1</v>
      </c>
      <c r="B1090" s="165">
        <v>59</v>
      </c>
      <c r="C1090" s="155" t="s">
        <v>2380</v>
      </c>
      <c r="D1090" s="157">
        <v>1980</v>
      </c>
      <c r="E1090" s="157"/>
      <c r="F1090" s="166" t="s">
        <v>261</v>
      </c>
      <c r="G1090" s="157">
        <v>5</v>
      </c>
      <c r="H1090" s="157">
        <v>2</v>
      </c>
      <c r="I1090" s="158">
        <v>4698.3</v>
      </c>
      <c r="J1090" s="158">
        <v>1951.7</v>
      </c>
      <c r="K1090" s="158">
        <v>1745</v>
      </c>
      <c r="L1090" s="167">
        <v>350</v>
      </c>
      <c r="M1090" s="157" t="s">
        <v>259</v>
      </c>
      <c r="N1090" s="157" t="s">
        <v>263</v>
      </c>
      <c r="O1090" s="160" t="s">
        <v>1335</v>
      </c>
      <c r="P1090" s="161">
        <v>10693132.100000001</v>
      </c>
      <c r="Q1090" s="161">
        <v>0</v>
      </c>
      <c r="R1090" s="161">
        <v>0</v>
      </c>
      <c r="S1090" s="161">
        <v>10693132.100000001</v>
      </c>
      <c r="T1090" s="161">
        <v>2275.957708107188</v>
      </c>
      <c r="U1090" s="161">
        <v>3184.9147189408936</v>
      </c>
      <c r="V1090" s="168">
        <f>W1090</f>
        <v>3184.9147189408936</v>
      </c>
      <c r="W1090" s="168">
        <f t="shared" si="219"/>
        <v>3184.9147189408936</v>
      </c>
      <c r="X1090" s="168">
        <f t="shared" si="220"/>
        <v>908.95701083370568</v>
      </c>
      <c r="Y1090" s="163">
        <v>0</v>
      </c>
      <c r="Z1090" s="163">
        <v>0</v>
      </c>
      <c r="AA1090" s="163">
        <v>0</v>
      </c>
      <c r="AB1090" s="163">
        <v>0</v>
      </c>
      <c r="AC1090" s="163">
        <v>0</v>
      </c>
      <c r="AD1090" s="163">
        <v>0</v>
      </c>
      <c r="AE1090" s="163">
        <v>0</v>
      </c>
      <c r="AF1090" s="169">
        <v>0</v>
      </c>
      <c r="AG1090" s="163">
        <v>1678.1</v>
      </c>
      <c r="AH1090" s="169">
        <f t="shared" si="238"/>
        <v>3184.9147189408936</v>
      </c>
      <c r="AI1090" s="163">
        <v>0</v>
      </c>
      <c r="AJ1090" s="163">
        <v>0</v>
      </c>
      <c r="AK1090" s="163">
        <v>0</v>
      </c>
      <c r="AL1090" s="169">
        <v>0</v>
      </c>
      <c r="AM1090" s="163">
        <v>0</v>
      </c>
      <c r="AN1090" s="163">
        <v>0</v>
      </c>
      <c r="AO1090" s="169">
        <v>0</v>
      </c>
      <c r="AP1090" s="163">
        <v>0</v>
      </c>
      <c r="AQ1090" s="162">
        <v>0</v>
      </c>
      <c r="AR1090" s="162">
        <v>0</v>
      </c>
    </row>
    <row r="1091" spans="1:44" s="162" customFormat="1" ht="36" customHeight="1" x14ac:dyDescent="0.25">
      <c r="A1091" s="162">
        <v>1</v>
      </c>
      <c r="B1091" s="165">
        <v>60</v>
      </c>
      <c r="C1091" s="155" t="s">
        <v>2382</v>
      </c>
      <c r="D1091" s="157">
        <v>1961</v>
      </c>
      <c r="E1091" s="157"/>
      <c r="F1091" s="166" t="s">
        <v>261</v>
      </c>
      <c r="G1091" s="157">
        <v>2</v>
      </c>
      <c r="H1091" s="157">
        <v>1</v>
      </c>
      <c r="I1091" s="158">
        <v>276</v>
      </c>
      <c r="J1091" s="158">
        <v>189.9</v>
      </c>
      <c r="K1091" s="158">
        <v>189.9</v>
      </c>
      <c r="L1091" s="167">
        <v>20</v>
      </c>
      <c r="M1091" s="157" t="s">
        <v>259</v>
      </c>
      <c r="N1091" s="157" t="s">
        <v>263</v>
      </c>
      <c r="O1091" s="160" t="s">
        <v>1593</v>
      </c>
      <c r="P1091" s="161">
        <v>2825700.5</v>
      </c>
      <c r="Q1091" s="161">
        <v>0</v>
      </c>
      <c r="R1091" s="161">
        <v>0</v>
      </c>
      <c r="S1091" s="161">
        <v>2825700.5</v>
      </c>
      <c r="T1091" s="161">
        <v>10238.045289855072</v>
      </c>
      <c r="U1091" s="161">
        <v>10238.045289855072</v>
      </c>
      <c r="V1091" s="168">
        <v>10173.894608695653</v>
      </c>
      <c r="W1091" s="168">
        <f t="shared" si="219"/>
        <v>10173.894608695653</v>
      </c>
      <c r="X1091" s="168">
        <f t="shared" si="220"/>
        <v>0</v>
      </c>
      <c r="Y1091" s="163">
        <v>0</v>
      </c>
      <c r="Z1091" s="163">
        <v>0</v>
      </c>
      <c r="AA1091" s="163">
        <v>0</v>
      </c>
      <c r="AB1091" s="163">
        <v>0</v>
      </c>
      <c r="AC1091" s="163">
        <v>0</v>
      </c>
      <c r="AD1091" s="163">
        <v>0</v>
      </c>
      <c r="AE1091" s="163">
        <v>0</v>
      </c>
      <c r="AF1091" s="169">
        <v>0</v>
      </c>
      <c r="AG1091" s="163">
        <v>0</v>
      </c>
      <c r="AH1091" s="163">
        <v>0</v>
      </c>
      <c r="AI1091" s="163">
        <v>0</v>
      </c>
      <c r="AJ1091" s="163">
        <v>0</v>
      </c>
      <c r="AK1091" s="163">
        <v>398.4</v>
      </c>
      <c r="AL1091" s="169">
        <f>7048.18*AK1091/I1091</f>
        <v>10173.894608695653</v>
      </c>
      <c r="AM1091" s="163">
        <v>0</v>
      </c>
      <c r="AN1091" s="163">
        <v>0</v>
      </c>
      <c r="AO1091" s="169">
        <v>0</v>
      </c>
      <c r="AP1091" s="163">
        <v>0</v>
      </c>
      <c r="AQ1091" s="162">
        <v>0</v>
      </c>
      <c r="AR1091" s="162">
        <v>0</v>
      </c>
    </row>
    <row r="1092" spans="1:44" s="162" customFormat="1" ht="36" customHeight="1" x14ac:dyDescent="0.25">
      <c r="A1092" s="162">
        <v>1</v>
      </c>
      <c r="B1092" s="165">
        <v>61</v>
      </c>
      <c r="C1092" s="155" t="s">
        <v>2383</v>
      </c>
      <c r="D1092" s="157">
        <v>1959</v>
      </c>
      <c r="E1092" s="157"/>
      <c r="F1092" s="166" t="s">
        <v>261</v>
      </c>
      <c r="G1092" s="157">
        <v>3</v>
      </c>
      <c r="H1092" s="157">
        <v>1</v>
      </c>
      <c r="I1092" s="158">
        <v>2200.3000000000002</v>
      </c>
      <c r="J1092" s="158">
        <v>839</v>
      </c>
      <c r="K1092" s="158">
        <v>718.6</v>
      </c>
      <c r="L1092" s="167">
        <v>135</v>
      </c>
      <c r="M1092" s="157" t="s">
        <v>259</v>
      </c>
      <c r="N1092" s="157" t="s">
        <v>263</v>
      </c>
      <c r="O1092" s="160" t="s">
        <v>1335</v>
      </c>
      <c r="P1092" s="161">
        <v>7290632.1600000001</v>
      </c>
      <c r="Q1092" s="161">
        <v>0</v>
      </c>
      <c r="R1092" s="161">
        <v>0</v>
      </c>
      <c r="S1092" s="161">
        <v>7290632.1600000001</v>
      </c>
      <c r="T1092" s="161">
        <v>3313.4718720174519</v>
      </c>
      <c r="U1092" s="161">
        <v>3485.2767349906831</v>
      </c>
      <c r="V1092" s="168">
        <v>3485.2767349906831</v>
      </c>
      <c r="W1092" s="168">
        <f t="shared" si="219"/>
        <v>3485.2767349906831</v>
      </c>
      <c r="X1092" s="168">
        <f t="shared" si="220"/>
        <v>171.80486297323114</v>
      </c>
      <c r="Y1092" s="163">
        <v>0</v>
      </c>
      <c r="Z1092" s="163">
        <v>0</v>
      </c>
      <c r="AA1092" s="163">
        <v>0</v>
      </c>
      <c r="AB1092" s="163">
        <v>0</v>
      </c>
      <c r="AC1092" s="163">
        <v>0</v>
      </c>
      <c r="AD1092" s="163">
        <v>0</v>
      </c>
      <c r="AE1092" s="163">
        <v>0</v>
      </c>
      <c r="AF1092" s="169">
        <v>0</v>
      </c>
      <c r="AG1092" s="163">
        <v>860</v>
      </c>
      <c r="AH1092" s="169">
        <f t="shared" ref="AH1092:AH1102" si="239">8917.04*AG1092/I1092</f>
        <v>3485.2767349906831</v>
      </c>
      <c r="AI1092" s="163">
        <v>0</v>
      </c>
      <c r="AJ1092" s="163">
        <v>0</v>
      </c>
      <c r="AK1092" s="163">
        <v>0</v>
      </c>
      <c r="AL1092" s="169">
        <v>0</v>
      </c>
      <c r="AM1092" s="163">
        <v>0</v>
      </c>
      <c r="AN1092" s="163">
        <v>0</v>
      </c>
      <c r="AO1092" s="169">
        <v>0</v>
      </c>
      <c r="AP1092" s="163">
        <v>0</v>
      </c>
      <c r="AQ1092" s="162">
        <v>0</v>
      </c>
      <c r="AR1092" s="162">
        <v>0</v>
      </c>
    </row>
    <row r="1093" spans="1:44" s="162" customFormat="1" ht="36" customHeight="1" x14ac:dyDescent="0.25">
      <c r="A1093" s="162">
        <v>1</v>
      </c>
      <c r="B1093" s="165">
        <v>62</v>
      </c>
      <c r="C1093" s="155" t="s">
        <v>2384</v>
      </c>
      <c r="D1093" s="157">
        <v>1974</v>
      </c>
      <c r="E1093" s="157"/>
      <c r="F1093" s="166" t="s">
        <v>304</v>
      </c>
      <c r="G1093" s="157">
        <v>9</v>
      </c>
      <c r="H1093" s="157">
        <v>4</v>
      </c>
      <c r="I1093" s="158">
        <v>7765.2</v>
      </c>
      <c r="J1093" s="158">
        <v>7765.2</v>
      </c>
      <c r="K1093" s="158">
        <v>7643.8</v>
      </c>
      <c r="L1093" s="167">
        <v>360</v>
      </c>
      <c r="M1093" s="157" t="s">
        <v>259</v>
      </c>
      <c r="N1093" s="157" t="s">
        <v>263</v>
      </c>
      <c r="O1093" s="160" t="s">
        <v>1337</v>
      </c>
      <c r="P1093" s="161">
        <v>10599442.630000001</v>
      </c>
      <c r="Q1093" s="161">
        <v>0</v>
      </c>
      <c r="R1093" s="161">
        <v>0</v>
      </c>
      <c r="S1093" s="161">
        <v>10599442.630000001</v>
      </c>
      <c r="T1093" s="161">
        <v>1364.9928694689127</v>
      </c>
      <c r="U1093" s="161">
        <v>1364.9928694689127</v>
      </c>
      <c r="V1093" s="168">
        <f t="shared" ref="V1093:V1094" si="240">W1093</f>
        <v>1336.6602997991038</v>
      </c>
      <c r="W1093" s="168">
        <f t="shared" si="219"/>
        <v>1336.6602997991038</v>
      </c>
      <c r="X1093" s="168">
        <f t="shared" si="220"/>
        <v>0</v>
      </c>
      <c r="Y1093" s="163">
        <v>0</v>
      </c>
      <c r="Z1093" s="163">
        <v>0</v>
      </c>
      <c r="AA1093" s="163">
        <v>0</v>
      </c>
      <c r="AB1093" s="163">
        <v>0</v>
      </c>
      <c r="AC1093" s="163">
        <v>0</v>
      </c>
      <c r="AD1093" s="163">
        <v>0</v>
      </c>
      <c r="AE1093" s="163">
        <v>0</v>
      </c>
      <c r="AF1093" s="169">
        <v>0</v>
      </c>
      <c r="AG1093" s="163">
        <v>1164</v>
      </c>
      <c r="AH1093" s="169">
        <f t="shared" si="239"/>
        <v>1336.6602997991038</v>
      </c>
      <c r="AI1093" s="163">
        <v>0</v>
      </c>
      <c r="AJ1093" s="163">
        <v>0</v>
      </c>
      <c r="AK1093" s="163">
        <v>0</v>
      </c>
      <c r="AL1093" s="169">
        <v>0</v>
      </c>
      <c r="AM1093" s="163">
        <v>0</v>
      </c>
      <c r="AN1093" s="163">
        <v>0</v>
      </c>
      <c r="AO1093" s="169">
        <v>0</v>
      </c>
      <c r="AP1093" s="163">
        <v>0</v>
      </c>
      <c r="AQ1093" s="162">
        <v>0</v>
      </c>
      <c r="AR1093" s="162">
        <v>0</v>
      </c>
    </row>
    <row r="1094" spans="1:44" s="162" customFormat="1" ht="36" customHeight="1" x14ac:dyDescent="0.25">
      <c r="A1094" s="162">
        <v>1</v>
      </c>
      <c r="B1094" s="165">
        <v>63</v>
      </c>
      <c r="C1094" s="155" t="s">
        <v>2385</v>
      </c>
      <c r="D1094" s="157">
        <v>1980</v>
      </c>
      <c r="E1094" s="157"/>
      <c r="F1094" s="166" t="s">
        <v>261</v>
      </c>
      <c r="G1094" s="157">
        <v>5</v>
      </c>
      <c r="H1094" s="157">
        <v>1</v>
      </c>
      <c r="I1094" s="158">
        <v>3667.4</v>
      </c>
      <c r="J1094" s="158">
        <v>2482.3000000000002</v>
      </c>
      <c r="K1094" s="158">
        <v>2285.5</v>
      </c>
      <c r="L1094" s="167">
        <v>410</v>
      </c>
      <c r="M1094" s="157" t="s">
        <v>259</v>
      </c>
      <c r="N1094" s="157" t="s">
        <v>263</v>
      </c>
      <c r="O1094" s="160" t="s">
        <v>1335</v>
      </c>
      <c r="P1094" s="161">
        <v>9373255.1999999993</v>
      </c>
      <c r="Q1094" s="161">
        <v>0</v>
      </c>
      <c r="R1094" s="161">
        <v>0</v>
      </c>
      <c r="S1094" s="161">
        <v>9373255.1999999993</v>
      </c>
      <c r="T1094" s="161">
        <v>2555.831161040519</v>
      </c>
      <c r="U1094" s="161">
        <v>2555.831161040519</v>
      </c>
      <c r="V1094" s="168">
        <f t="shared" si="240"/>
        <v>2502.6747210557887</v>
      </c>
      <c r="W1094" s="168">
        <f t="shared" si="219"/>
        <v>2502.6747210557887</v>
      </c>
      <c r="X1094" s="168">
        <f t="shared" si="220"/>
        <v>0</v>
      </c>
      <c r="Y1094" s="163">
        <v>0</v>
      </c>
      <c r="Z1094" s="163">
        <v>0</v>
      </c>
      <c r="AA1094" s="163">
        <v>0</v>
      </c>
      <c r="AB1094" s="163">
        <v>0</v>
      </c>
      <c r="AC1094" s="163">
        <v>0</v>
      </c>
      <c r="AD1094" s="163">
        <v>0</v>
      </c>
      <c r="AE1094" s="163">
        <v>0</v>
      </c>
      <c r="AF1094" s="169">
        <v>0</v>
      </c>
      <c r="AG1094" s="163">
        <v>1029.3</v>
      </c>
      <c r="AH1094" s="169">
        <f t="shared" si="239"/>
        <v>2502.6747210557887</v>
      </c>
      <c r="AI1094" s="163">
        <v>0</v>
      </c>
      <c r="AJ1094" s="163">
        <v>0</v>
      </c>
      <c r="AK1094" s="163">
        <v>0</v>
      </c>
      <c r="AL1094" s="169">
        <v>0</v>
      </c>
      <c r="AM1094" s="163">
        <v>0</v>
      </c>
      <c r="AN1094" s="163">
        <v>0</v>
      </c>
      <c r="AO1094" s="169">
        <v>0</v>
      </c>
      <c r="AP1094" s="163">
        <v>0</v>
      </c>
      <c r="AQ1094" s="162">
        <v>0</v>
      </c>
      <c r="AR1094" s="162">
        <v>0</v>
      </c>
    </row>
    <row r="1095" spans="1:44" s="162" customFormat="1" ht="36" customHeight="1" x14ac:dyDescent="0.25">
      <c r="A1095" s="162">
        <v>1</v>
      </c>
      <c r="B1095" s="165">
        <v>64</v>
      </c>
      <c r="C1095" s="155" t="s">
        <v>1813</v>
      </c>
      <c r="D1095" s="157">
        <v>1970</v>
      </c>
      <c r="E1095" s="157"/>
      <c r="F1095" s="166" t="s">
        <v>261</v>
      </c>
      <c r="G1095" s="157">
        <v>5</v>
      </c>
      <c r="H1095" s="157" t="s">
        <v>296</v>
      </c>
      <c r="I1095" s="161">
        <v>2303.6999999999998</v>
      </c>
      <c r="J1095" s="161">
        <v>1759</v>
      </c>
      <c r="K1095" s="161">
        <v>1399.2</v>
      </c>
      <c r="L1095" s="167">
        <v>77</v>
      </c>
      <c r="M1095" s="157" t="s">
        <v>259</v>
      </c>
      <c r="N1095" s="157" t="s">
        <v>263</v>
      </c>
      <c r="O1095" s="160" t="s">
        <v>1335</v>
      </c>
      <c r="P1095" s="161">
        <v>2646161.4700000002</v>
      </c>
      <c r="Q1095" s="161">
        <v>0</v>
      </c>
      <c r="R1095" s="161">
        <v>0</v>
      </c>
      <c r="S1095" s="161">
        <v>2646161.4700000002</v>
      </c>
      <c r="T1095" s="161">
        <v>1148.657147197986</v>
      </c>
      <c r="U1095" s="161">
        <v>2314.7067413291666</v>
      </c>
      <c r="V1095" s="168">
        <v>2314.7067413291666</v>
      </c>
      <c r="W1095" s="168">
        <f t="shared" ref="W1095:W1135" si="241">Y1095+Z1095+AA1095+AB1095+AC1095+AF1095+AH1095+AJ1095+AL1095+AN1095+AO1095+AP1095+AQ1095+AR1095</f>
        <v>2314.7067413291666</v>
      </c>
      <c r="X1095" s="168">
        <f t="shared" ref="X1095:X1135" si="242">U1095-T1095</f>
        <v>1166.0495941311806</v>
      </c>
      <c r="Y1095" s="163">
        <v>0</v>
      </c>
      <c r="Z1095" s="163">
        <v>0</v>
      </c>
      <c r="AA1095" s="163">
        <v>0</v>
      </c>
      <c r="AB1095" s="163">
        <v>0</v>
      </c>
      <c r="AC1095" s="163">
        <v>0</v>
      </c>
      <c r="AD1095" s="163">
        <v>0</v>
      </c>
      <c r="AE1095" s="163">
        <v>0</v>
      </c>
      <c r="AF1095" s="169">
        <v>0</v>
      </c>
      <c r="AG1095" s="163">
        <v>598</v>
      </c>
      <c r="AH1095" s="169">
        <f t="shared" si="239"/>
        <v>2314.7067413291666</v>
      </c>
      <c r="AI1095" s="163">
        <v>0</v>
      </c>
      <c r="AJ1095" s="163">
        <v>0</v>
      </c>
      <c r="AK1095" s="163">
        <v>0</v>
      </c>
      <c r="AL1095" s="169">
        <v>0</v>
      </c>
      <c r="AM1095" s="163">
        <v>0</v>
      </c>
      <c r="AN1095" s="163">
        <v>0</v>
      </c>
      <c r="AO1095" s="169">
        <v>0</v>
      </c>
      <c r="AP1095" s="163">
        <v>0</v>
      </c>
      <c r="AQ1095" s="162">
        <v>0</v>
      </c>
      <c r="AR1095" s="162">
        <v>0</v>
      </c>
    </row>
    <row r="1096" spans="1:44" s="162" customFormat="1" ht="36" customHeight="1" x14ac:dyDescent="0.25">
      <c r="A1096" s="162">
        <v>1</v>
      </c>
      <c r="B1096" s="165">
        <v>65</v>
      </c>
      <c r="C1096" s="155" t="s">
        <v>556</v>
      </c>
      <c r="D1096" s="157" t="s">
        <v>362</v>
      </c>
      <c r="E1096" s="157"/>
      <c r="F1096" s="166" t="s">
        <v>304</v>
      </c>
      <c r="G1096" s="157" t="s">
        <v>344</v>
      </c>
      <c r="H1096" s="157" t="s">
        <v>301</v>
      </c>
      <c r="I1096" s="158">
        <v>4042.4</v>
      </c>
      <c r="J1096" s="158">
        <v>3045.4</v>
      </c>
      <c r="K1096" s="158">
        <v>2978.7</v>
      </c>
      <c r="L1096" s="167">
        <v>118</v>
      </c>
      <c r="M1096" s="157" t="s">
        <v>259</v>
      </c>
      <c r="N1096" s="157" t="s">
        <v>263</v>
      </c>
      <c r="O1096" s="160" t="s">
        <v>1274</v>
      </c>
      <c r="P1096" s="161">
        <v>6777505.0199999996</v>
      </c>
      <c r="Q1096" s="161">
        <v>0</v>
      </c>
      <c r="R1096" s="161">
        <v>0</v>
      </c>
      <c r="S1096" s="161">
        <v>6777505.0199999996</v>
      </c>
      <c r="T1096" s="161">
        <v>1676.6042499505243</v>
      </c>
      <c r="U1096" s="161">
        <v>1676.9082248169407</v>
      </c>
      <c r="V1096" s="168">
        <v>1676.9082248169407</v>
      </c>
      <c r="W1096" s="168">
        <f t="shared" si="241"/>
        <v>1676.9082248169407</v>
      </c>
      <c r="X1096" s="168">
        <f t="shared" si="242"/>
        <v>0.3039748664164108</v>
      </c>
      <c r="Y1096" s="163">
        <v>0</v>
      </c>
      <c r="Z1096" s="163">
        <v>0</v>
      </c>
      <c r="AA1096" s="163">
        <v>0</v>
      </c>
      <c r="AB1096" s="163">
        <v>0</v>
      </c>
      <c r="AC1096" s="163">
        <v>0</v>
      </c>
      <c r="AD1096" s="163">
        <v>0</v>
      </c>
      <c r="AE1096" s="163">
        <v>0</v>
      </c>
      <c r="AF1096" s="169">
        <v>0</v>
      </c>
      <c r="AG1096" s="163">
        <v>760.2</v>
      </c>
      <c r="AH1096" s="169">
        <f t="shared" si="239"/>
        <v>1676.9082248169407</v>
      </c>
      <c r="AI1096" s="163">
        <v>0</v>
      </c>
      <c r="AJ1096" s="163">
        <v>0</v>
      </c>
      <c r="AK1096" s="163">
        <v>0</v>
      </c>
      <c r="AL1096" s="169">
        <v>0</v>
      </c>
      <c r="AM1096" s="163">
        <v>0</v>
      </c>
      <c r="AN1096" s="163">
        <v>0</v>
      </c>
      <c r="AO1096" s="169">
        <v>0</v>
      </c>
      <c r="AP1096" s="163">
        <v>0</v>
      </c>
      <c r="AQ1096" s="162">
        <v>0</v>
      </c>
      <c r="AR1096" s="162">
        <v>0</v>
      </c>
    </row>
    <row r="1097" spans="1:44" s="162" customFormat="1" ht="36" customHeight="1" x14ac:dyDescent="0.25">
      <c r="A1097" s="162">
        <v>1</v>
      </c>
      <c r="B1097" s="165">
        <v>66</v>
      </c>
      <c r="C1097" s="155" t="s">
        <v>1855</v>
      </c>
      <c r="D1097" s="157">
        <v>1970</v>
      </c>
      <c r="E1097" s="157"/>
      <c r="F1097" s="166" t="s">
        <v>1524</v>
      </c>
      <c r="G1097" s="157" t="s">
        <v>301</v>
      </c>
      <c r="H1097" s="157" t="s">
        <v>297</v>
      </c>
      <c r="I1097" s="161">
        <v>1694.4</v>
      </c>
      <c r="J1097" s="161">
        <v>1418.1</v>
      </c>
      <c r="K1097" s="161">
        <v>1418.1</v>
      </c>
      <c r="L1097" s="167">
        <v>111</v>
      </c>
      <c r="M1097" s="157" t="s">
        <v>259</v>
      </c>
      <c r="N1097" s="157" t="s">
        <v>263</v>
      </c>
      <c r="O1097" s="160" t="s">
        <v>2192</v>
      </c>
      <c r="P1097" s="161">
        <v>5478518.96</v>
      </c>
      <c r="Q1097" s="161">
        <v>0</v>
      </c>
      <c r="R1097" s="161">
        <v>0</v>
      </c>
      <c r="S1097" s="161">
        <v>5478518.96</v>
      </c>
      <c r="T1097" s="161">
        <v>3233.3091123701602</v>
      </c>
      <c r="U1097" s="161">
        <v>5052.1473087818695</v>
      </c>
      <c r="V1097" s="168">
        <v>5052.1473087818695</v>
      </c>
      <c r="W1097" s="168">
        <f t="shared" si="241"/>
        <v>5052.1473087818695</v>
      </c>
      <c r="X1097" s="168">
        <f t="shared" si="242"/>
        <v>1818.8381964117093</v>
      </c>
      <c r="Y1097" s="163">
        <v>0</v>
      </c>
      <c r="Z1097" s="163">
        <v>0</v>
      </c>
      <c r="AA1097" s="163">
        <v>0</v>
      </c>
      <c r="AB1097" s="163">
        <v>0</v>
      </c>
      <c r="AC1097" s="163">
        <v>0</v>
      </c>
      <c r="AD1097" s="163">
        <v>0</v>
      </c>
      <c r="AE1097" s="163">
        <v>0</v>
      </c>
      <c r="AF1097" s="169">
        <v>0</v>
      </c>
      <c r="AG1097" s="163">
        <v>960</v>
      </c>
      <c r="AH1097" s="169">
        <f t="shared" si="239"/>
        <v>5052.1473087818695</v>
      </c>
      <c r="AI1097" s="163">
        <v>0</v>
      </c>
      <c r="AJ1097" s="163">
        <v>0</v>
      </c>
      <c r="AK1097" s="163">
        <v>0</v>
      </c>
      <c r="AL1097" s="169">
        <v>0</v>
      </c>
      <c r="AM1097" s="163">
        <v>0</v>
      </c>
      <c r="AN1097" s="163">
        <v>0</v>
      </c>
      <c r="AO1097" s="169">
        <v>0</v>
      </c>
      <c r="AP1097" s="163">
        <v>0</v>
      </c>
      <c r="AQ1097" s="162">
        <v>0</v>
      </c>
      <c r="AR1097" s="162">
        <v>0</v>
      </c>
    </row>
    <row r="1098" spans="1:44" s="162" customFormat="1" ht="36" customHeight="1" x14ac:dyDescent="0.25">
      <c r="A1098" s="162">
        <v>1</v>
      </c>
      <c r="B1098" s="165">
        <v>67</v>
      </c>
      <c r="C1098" s="155" t="s">
        <v>1333</v>
      </c>
      <c r="D1098" s="157">
        <v>1961</v>
      </c>
      <c r="E1098" s="157"/>
      <c r="F1098" s="166" t="s">
        <v>261</v>
      </c>
      <c r="G1098" s="157" t="s">
        <v>301</v>
      </c>
      <c r="H1098" s="157" t="s">
        <v>296</v>
      </c>
      <c r="I1098" s="158">
        <v>1478.4</v>
      </c>
      <c r="J1098" s="158">
        <v>1363.8</v>
      </c>
      <c r="K1098" s="158">
        <v>1044.5999999999999</v>
      </c>
      <c r="L1098" s="167">
        <v>50</v>
      </c>
      <c r="M1098" s="157" t="s">
        <v>259</v>
      </c>
      <c r="N1098" s="157" t="s">
        <v>263</v>
      </c>
      <c r="O1098" s="160" t="s">
        <v>1350</v>
      </c>
      <c r="P1098" s="161">
        <v>4423149.41</v>
      </c>
      <c r="Q1098" s="161">
        <v>0</v>
      </c>
      <c r="R1098" s="161">
        <v>0</v>
      </c>
      <c r="S1098" s="161">
        <v>4423149.41</v>
      </c>
      <c r="T1098" s="161">
        <v>2991.8488974567099</v>
      </c>
      <c r="U1098" s="161">
        <v>4023.0422619047622</v>
      </c>
      <c r="V1098" s="168">
        <v>3799.875</v>
      </c>
      <c r="W1098" s="168">
        <f t="shared" si="241"/>
        <v>3799.875</v>
      </c>
      <c r="X1098" s="168">
        <f t="shared" si="242"/>
        <v>1031.1933644480523</v>
      </c>
      <c r="Y1098" s="163">
        <v>0</v>
      </c>
      <c r="Z1098" s="163">
        <v>0</v>
      </c>
      <c r="AA1098" s="163">
        <v>0</v>
      </c>
      <c r="AB1098" s="163">
        <v>0</v>
      </c>
      <c r="AC1098" s="163">
        <v>0</v>
      </c>
      <c r="AD1098" s="163">
        <v>0</v>
      </c>
      <c r="AE1098" s="163">
        <v>0</v>
      </c>
      <c r="AF1098" s="169">
        <v>0</v>
      </c>
      <c r="AG1098" s="163">
        <v>630</v>
      </c>
      <c r="AH1098" s="169">
        <f t="shared" si="239"/>
        <v>3799.875</v>
      </c>
      <c r="AI1098" s="163">
        <v>0</v>
      </c>
      <c r="AJ1098" s="163">
        <v>0</v>
      </c>
      <c r="AK1098" s="163">
        <v>0</v>
      </c>
      <c r="AL1098" s="169">
        <v>0</v>
      </c>
      <c r="AM1098" s="163">
        <v>0</v>
      </c>
      <c r="AN1098" s="163">
        <v>0</v>
      </c>
      <c r="AO1098" s="169">
        <v>0</v>
      </c>
      <c r="AP1098" s="163">
        <v>0</v>
      </c>
      <c r="AQ1098" s="162">
        <v>0</v>
      </c>
      <c r="AR1098" s="162">
        <v>0</v>
      </c>
    </row>
    <row r="1099" spans="1:44" s="162" customFormat="1" ht="36" customHeight="1" x14ac:dyDescent="0.25">
      <c r="A1099" s="162">
        <v>1</v>
      </c>
      <c r="B1099" s="165">
        <v>68</v>
      </c>
      <c r="C1099" s="155" t="s">
        <v>562</v>
      </c>
      <c r="D1099" s="157" t="s">
        <v>303</v>
      </c>
      <c r="E1099" s="157"/>
      <c r="F1099" s="166" t="s">
        <v>304</v>
      </c>
      <c r="G1099" s="157" t="s">
        <v>344</v>
      </c>
      <c r="H1099" s="157" t="s">
        <v>305</v>
      </c>
      <c r="I1099" s="158">
        <v>2249.1</v>
      </c>
      <c r="J1099" s="158">
        <v>2046.7</v>
      </c>
      <c r="K1099" s="158">
        <v>2046.7</v>
      </c>
      <c r="L1099" s="167">
        <v>100</v>
      </c>
      <c r="M1099" s="157" t="s">
        <v>259</v>
      </c>
      <c r="N1099" s="157" t="s">
        <v>263</v>
      </c>
      <c r="O1099" s="160" t="s">
        <v>1336</v>
      </c>
      <c r="P1099" s="161">
        <v>2834825.02</v>
      </c>
      <c r="Q1099" s="161">
        <v>0</v>
      </c>
      <c r="R1099" s="161">
        <v>0</v>
      </c>
      <c r="S1099" s="161">
        <v>2834825.02</v>
      </c>
      <c r="T1099" s="161">
        <v>1260.4264016717798</v>
      </c>
      <c r="U1099" s="161">
        <v>2208.3461295629363</v>
      </c>
      <c r="V1099" s="168">
        <v>2208.3461295629363</v>
      </c>
      <c r="W1099" s="168">
        <f t="shared" si="241"/>
        <v>2208.3461295629363</v>
      </c>
      <c r="X1099" s="168">
        <f t="shared" si="242"/>
        <v>947.91972789115653</v>
      </c>
      <c r="Y1099" s="163">
        <v>0</v>
      </c>
      <c r="Z1099" s="163">
        <v>0</v>
      </c>
      <c r="AA1099" s="163">
        <v>0</v>
      </c>
      <c r="AB1099" s="163">
        <v>0</v>
      </c>
      <c r="AC1099" s="163">
        <v>0</v>
      </c>
      <c r="AD1099" s="163">
        <v>0</v>
      </c>
      <c r="AE1099" s="163">
        <v>0</v>
      </c>
      <c r="AF1099" s="169">
        <v>0</v>
      </c>
      <c r="AG1099" s="163">
        <v>557</v>
      </c>
      <c r="AH1099" s="169">
        <f t="shared" si="239"/>
        <v>2208.3461295629363</v>
      </c>
      <c r="AI1099" s="163">
        <v>0</v>
      </c>
      <c r="AJ1099" s="163">
        <v>0</v>
      </c>
      <c r="AK1099" s="163">
        <v>0</v>
      </c>
      <c r="AL1099" s="169">
        <v>0</v>
      </c>
      <c r="AM1099" s="163">
        <v>0</v>
      </c>
      <c r="AN1099" s="163">
        <v>0</v>
      </c>
      <c r="AO1099" s="169">
        <v>0</v>
      </c>
      <c r="AP1099" s="163">
        <v>0</v>
      </c>
      <c r="AQ1099" s="162">
        <v>0</v>
      </c>
      <c r="AR1099" s="162">
        <v>0</v>
      </c>
    </row>
    <row r="1100" spans="1:44" s="162" customFormat="1" ht="36" customHeight="1" x14ac:dyDescent="0.25">
      <c r="A1100" s="162">
        <v>1</v>
      </c>
      <c r="B1100" s="165">
        <v>69</v>
      </c>
      <c r="C1100" s="155" t="s">
        <v>482</v>
      </c>
      <c r="D1100" s="157">
        <v>1995</v>
      </c>
      <c r="E1100" s="157"/>
      <c r="F1100" s="166" t="s">
        <v>261</v>
      </c>
      <c r="G1100" s="157">
        <v>9</v>
      </c>
      <c r="H1100" s="157" t="s">
        <v>297</v>
      </c>
      <c r="I1100" s="158">
        <v>6176.6</v>
      </c>
      <c r="J1100" s="158">
        <v>5017.5</v>
      </c>
      <c r="K1100" s="158">
        <v>4212.5</v>
      </c>
      <c r="L1100" s="167">
        <v>299</v>
      </c>
      <c r="M1100" s="157" t="s">
        <v>259</v>
      </c>
      <c r="N1100" s="157" t="s">
        <v>263</v>
      </c>
      <c r="O1100" s="160" t="s">
        <v>1034</v>
      </c>
      <c r="P1100" s="161">
        <v>9095380.7999999989</v>
      </c>
      <c r="Q1100" s="161">
        <v>0</v>
      </c>
      <c r="R1100" s="161">
        <v>0</v>
      </c>
      <c r="S1100" s="161">
        <v>9095380.7999999989</v>
      </c>
      <c r="T1100" s="161">
        <v>1472.5546093319947</v>
      </c>
      <c r="U1100" s="161">
        <v>1472.5546093319949</v>
      </c>
      <c r="V1100" s="168">
        <v>1472.5546093319949</v>
      </c>
      <c r="W1100" s="168">
        <f t="shared" si="241"/>
        <v>1472.5546093319949</v>
      </c>
      <c r="X1100" s="168">
        <f t="shared" si="242"/>
        <v>0</v>
      </c>
      <c r="Y1100" s="163">
        <v>0</v>
      </c>
      <c r="Z1100" s="163">
        <v>0</v>
      </c>
      <c r="AA1100" s="163">
        <v>0</v>
      </c>
      <c r="AB1100" s="163">
        <v>0</v>
      </c>
      <c r="AC1100" s="163">
        <v>0</v>
      </c>
      <c r="AD1100" s="163">
        <v>0</v>
      </c>
      <c r="AE1100" s="163">
        <v>0</v>
      </c>
      <c r="AF1100" s="169">
        <v>0</v>
      </c>
      <c r="AG1100" s="163">
        <v>1020</v>
      </c>
      <c r="AH1100" s="169">
        <f t="shared" si="239"/>
        <v>1472.5546093319949</v>
      </c>
      <c r="AI1100" s="163">
        <v>0</v>
      </c>
      <c r="AJ1100" s="163">
        <v>0</v>
      </c>
      <c r="AK1100" s="163">
        <v>0</v>
      </c>
      <c r="AL1100" s="169">
        <v>0</v>
      </c>
      <c r="AM1100" s="163">
        <v>0</v>
      </c>
      <c r="AN1100" s="163">
        <v>0</v>
      </c>
      <c r="AO1100" s="169">
        <v>0</v>
      </c>
      <c r="AP1100" s="163">
        <v>0</v>
      </c>
      <c r="AQ1100" s="162">
        <v>0</v>
      </c>
      <c r="AR1100" s="162">
        <v>0</v>
      </c>
    </row>
    <row r="1101" spans="1:44" s="162" customFormat="1" ht="36" customHeight="1" x14ac:dyDescent="0.25">
      <c r="A1101" s="162">
        <v>1</v>
      </c>
      <c r="B1101" s="165">
        <v>70</v>
      </c>
      <c r="C1101" s="155" t="s">
        <v>483</v>
      </c>
      <c r="D1101" s="157">
        <v>1988</v>
      </c>
      <c r="E1101" s="157"/>
      <c r="F1101" s="166" t="s">
        <v>261</v>
      </c>
      <c r="G1101" s="157">
        <v>5</v>
      </c>
      <c r="H1101" s="157" t="s">
        <v>296</v>
      </c>
      <c r="I1101" s="158">
        <v>1410.8</v>
      </c>
      <c r="J1101" s="158">
        <v>1242.3</v>
      </c>
      <c r="K1101" s="158">
        <v>1242.3</v>
      </c>
      <c r="L1101" s="167">
        <v>70</v>
      </c>
      <c r="M1101" s="157" t="s">
        <v>259</v>
      </c>
      <c r="N1101" s="157" t="s">
        <v>263</v>
      </c>
      <c r="O1101" s="160" t="s">
        <v>1034</v>
      </c>
      <c r="P1101" s="161">
        <v>3120964</v>
      </c>
      <c r="Q1101" s="161">
        <v>0</v>
      </c>
      <c r="R1101" s="161">
        <v>0</v>
      </c>
      <c r="S1101" s="161">
        <v>3120964</v>
      </c>
      <c r="T1101" s="161">
        <v>2212.1944995747094</v>
      </c>
      <c r="U1101" s="161">
        <v>2212.1944995747099</v>
      </c>
      <c r="V1101" s="168">
        <v>2212.1944995747099</v>
      </c>
      <c r="W1101" s="168">
        <f t="shared" si="241"/>
        <v>2212.1944995747099</v>
      </c>
      <c r="X1101" s="168">
        <f t="shared" si="242"/>
        <v>0</v>
      </c>
      <c r="Y1101" s="163">
        <v>0</v>
      </c>
      <c r="Z1101" s="163">
        <v>0</v>
      </c>
      <c r="AA1101" s="163">
        <v>0</v>
      </c>
      <c r="AB1101" s="163">
        <v>0</v>
      </c>
      <c r="AC1101" s="163">
        <v>0</v>
      </c>
      <c r="AD1101" s="163">
        <v>0</v>
      </c>
      <c r="AE1101" s="163">
        <v>0</v>
      </c>
      <c r="AF1101" s="169">
        <v>0</v>
      </c>
      <c r="AG1101" s="163">
        <v>350</v>
      </c>
      <c r="AH1101" s="169">
        <f t="shared" si="239"/>
        <v>2212.1944995747099</v>
      </c>
      <c r="AI1101" s="163">
        <v>0</v>
      </c>
      <c r="AJ1101" s="163">
        <v>0</v>
      </c>
      <c r="AK1101" s="163">
        <v>0</v>
      </c>
      <c r="AL1101" s="169">
        <v>0</v>
      </c>
      <c r="AM1101" s="163">
        <v>0</v>
      </c>
      <c r="AN1101" s="163">
        <v>0</v>
      </c>
      <c r="AO1101" s="169">
        <v>0</v>
      </c>
      <c r="AP1101" s="163">
        <v>0</v>
      </c>
      <c r="AQ1101" s="162">
        <v>0</v>
      </c>
      <c r="AR1101" s="162">
        <v>0</v>
      </c>
    </row>
    <row r="1102" spans="1:44" s="162" customFormat="1" ht="36" customHeight="1" x14ac:dyDescent="0.25">
      <c r="A1102" s="162">
        <v>1</v>
      </c>
      <c r="B1102" s="165">
        <v>71</v>
      </c>
      <c r="C1102" s="155" t="s">
        <v>1329</v>
      </c>
      <c r="D1102" s="157">
        <v>1961</v>
      </c>
      <c r="E1102" s="157"/>
      <c r="F1102" s="166" t="s">
        <v>261</v>
      </c>
      <c r="G1102" s="157" t="s">
        <v>344</v>
      </c>
      <c r="H1102" s="157" t="s">
        <v>305</v>
      </c>
      <c r="I1102" s="158">
        <v>2946.9</v>
      </c>
      <c r="J1102" s="158">
        <v>2565.1</v>
      </c>
      <c r="K1102" s="158">
        <v>2131.1999999999998</v>
      </c>
      <c r="L1102" s="167">
        <v>129</v>
      </c>
      <c r="M1102" s="157" t="s">
        <v>259</v>
      </c>
      <c r="N1102" s="157" t="s">
        <v>263</v>
      </c>
      <c r="O1102" s="160" t="s">
        <v>1336</v>
      </c>
      <c r="P1102" s="161">
        <v>3947711</v>
      </c>
      <c r="Q1102" s="161">
        <v>0</v>
      </c>
      <c r="R1102" s="161">
        <v>0</v>
      </c>
      <c r="S1102" s="161">
        <v>3947711</v>
      </c>
      <c r="T1102" s="161">
        <v>1339.6148495028674</v>
      </c>
      <c r="U1102" s="161">
        <v>2287.5843225083986</v>
      </c>
      <c r="V1102" s="168">
        <v>2287.5843225083986</v>
      </c>
      <c r="W1102" s="168">
        <f t="shared" si="241"/>
        <v>2287.5843225083986</v>
      </c>
      <c r="X1102" s="168">
        <f t="shared" si="242"/>
        <v>947.9694730055312</v>
      </c>
      <c r="Y1102" s="163">
        <v>0</v>
      </c>
      <c r="Z1102" s="163">
        <v>0</v>
      </c>
      <c r="AA1102" s="163">
        <v>0</v>
      </c>
      <c r="AB1102" s="163">
        <v>0</v>
      </c>
      <c r="AC1102" s="163">
        <v>0</v>
      </c>
      <c r="AD1102" s="163">
        <v>0</v>
      </c>
      <c r="AE1102" s="163">
        <v>0</v>
      </c>
      <c r="AF1102" s="169">
        <v>0</v>
      </c>
      <c r="AG1102" s="163">
        <v>756</v>
      </c>
      <c r="AH1102" s="169">
        <f t="shared" si="239"/>
        <v>2287.5843225083986</v>
      </c>
      <c r="AI1102" s="163">
        <v>0</v>
      </c>
      <c r="AJ1102" s="163">
        <v>0</v>
      </c>
      <c r="AK1102" s="163">
        <v>0</v>
      </c>
      <c r="AL1102" s="169">
        <v>0</v>
      </c>
      <c r="AM1102" s="163">
        <v>0</v>
      </c>
      <c r="AN1102" s="163">
        <v>0</v>
      </c>
      <c r="AO1102" s="169">
        <v>0</v>
      </c>
      <c r="AP1102" s="163">
        <v>0</v>
      </c>
      <c r="AQ1102" s="162">
        <v>0</v>
      </c>
      <c r="AR1102" s="162">
        <v>0</v>
      </c>
    </row>
    <row r="1103" spans="1:44" s="162" customFormat="1" ht="36" customHeight="1" x14ac:dyDescent="0.25">
      <c r="A1103" s="162">
        <v>1</v>
      </c>
      <c r="B1103" s="165">
        <v>72</v>
      </c>
      <c r="C1103" s="155" t="s">
        <v>1564</v>
      </c>
      <c r="D1103" s="157">
        <v>1959</v>
      </c>
      <c r="E1103" s="157"/>
      <c r="F1103" s="166" t="s">
        <v>261</v>
      </c>
      <c r="G1103" s="157">
        <v>3</v>
      </c>
      <c r="H1103" s="157" t="s">
        <v>305</v>
      </c>
      <c r="I1103" s="158">
        <v>1365.9</v>
      </c>
      <c r="J1103" s="158">
        <v>1149.9000000000001</v>
      </c>
      <c r="K1103" s="158">
        <v>1149.9000000000001</v>
      </c>
      <c r="L1103" s="167">
        <v>40</v>
      </c>
      <c r="M1103" s="157" t="s">
        <v>259</v>
      </c>
      <c r="N1103" s="157" t="s">
        <v>263</v>
      </c>
      <c r="O1103" s="160" t="s">
        <v>1349</v>
      </c>
      <c r="P1103" s="161">
        <v>6799440.7799999993</v>
      </c>
      <c r="Q1103" s="161">
        <v>0</v>
      </c>
      <c r="R1103" s="161">
        <v>0</v>
      </c>
      <c r="S1103" s="161">
        <v>6799440.7799999993</v>
      </c>
      <c r="T1103" s="161">
        <v>4977.9931034482752</v>
      </c>
      <c r="U1103" s="161">
        <v>5904.7535367157179</v>
      </c>
      <c r="V1103" s="168">
        <v>6931.0457398052558</v>
      </c>
      <c r="W1103" s="168">
        <f t="shared" si="241"/>
        <v>6931.0457398052558</v>
      </c>
      <c r="X1103" s="168">
        <f t="shared" si="242"/>
        <v>926.76043326744275</v>
      </c>
      <c r="Y1103" s="163">
        <v>0</v>
      </c>
      <c r="Z1103" s="163">
        <v>0</v>
      </c>
      <c r="AA1103" s="163">
        <v>0</v>
      </c>
      <c r="AB1103" s="163">
        <v>0</v>
      </c>
      <c r="AC1103" s="163">
        <v>0</v>
      </c>
      <c r="AD1103" s="163">
        <v>0</v>
      </c>
      <c r="AE1103" s="163">
        <v>0</v>
      </c>
      <c r="AF1103" s="169">
        <v>0</v>
      </c>
      <c r="AG1103" s="163">
        <v>0</v>
      </c>
      <c r="AH1103" s="163">
        <v>0</v>
      </c>
      <c r="AI1103" s="163">
        <v>0</v>
      </c>
      <c r="AJ1103" s="163">
        <v>0</v>
      </c>
      <c r="AK1103" s="163">
        <v>1343.2</v>
      </c>
      <c r="AL1103" s="169">
        <f>7048.18*AK1103/I1103</f>
        <v>6931.0457398052558</v>
      </c>
      <c r="AM1103" s="163">
        <v>0</v>
      </c>
      <c r="AN1103" s="163">
        <v>0</v>
      </c>
      <c r="AO1103" s="169">
        <v>0</v>
      </c>
      <c r="AP1103" s="163">
        <v>0</v>
      </c>
      <c r="AQ1103" s="162">
        <v>0</v>
      </c>
      <c r="AR1103" s="162">
        <v>0</v>
      </c>
    </row>
    <row r="1104" spans="1:44" s="162" customFormat="1" ht="36" customHeight="1" x14ac:dyDescent="0.25">
      <c r="A1104" s="162">
        <v>1</v>
      </c>
      <c r="B1104" s="165">
        <v>73</v>
      </c>
      <c r="C1104" s="155" t="s">
        <v>765</v>
      </c>
      <c r="D1104" s="157">
        <v>1987</v>
      </c>
      <c r="E1104" s="157"/>
      <c r="F1104" s="166" t="s">
        <v>304</v>
      </c>
      <c r="G1104" s="157">
        <v>9</v>
      </c>
      <c r="H1104" s="157" t="s">
        <v>344</v>
      </c>
      <c r="I1104" s="158">
        <v>10923.8</v>
      </c>
      <c r="J1104" s="158">
        <v>9687.5</v>
      </c>
      <c r="K1104" s="158">
        <v>9446.6</v>
      </c>
      <c r="L1104" s="167">
        <v>489</v>
      </c>
      <c r="M1104" s="157" t="s">
        <v>259</v>
      </c>
      <c r="N1104" s="157" t="s">
        <v>263</v>
      </c>
      <c r="O1104" s="160" t="s">
        <v>1335</v>
      </c>
      <c r="P1104" s="161">
        <v>10560976.779999999</v>
      </c>
      <c r="Q1104" s="161">
        <v>0</v>
      </c>
      <c r="R1104" s="161">
        <v>0</v>
      </c>
      <c r="S1104" s="161">
        <v>10560976.779999999</v>
      </c>
      <c r="T1104" s="161">
        <v>966.78598839231768</v>
      </c>
      <c r="U1104" s="161">
        <v>1135.465922115015</v>
      </c>
      <c r="V1104" s="168">
        <v>1135.465922115015</v>
      </c>
      <c r="W1104" s="168">
        <f t="shared" si="241"/>
        <v>1135.465922115015</v>
      </c>
      <c r="X1104" s="168">
        <f t="shared" si="242"/>
        <v>168.67993372269734</v>
      </c>
      <c r="Y1104" s="163">
        <v>0</v>
      </c>
      <c r="Z1104" s="163">
        <v>0</v>
      </c>
      <c r="AA1104" s="163">
        <v>0</v>
      </c>
      <c r="AB1104" s="163">
        <v>0</v>
      </c>
      <c r="AC1104" s="163">
        <v>0</v>
      </c>
      <c r="AD1104" s="163">
        <v>0</v>
      </c>
      <c r="AE1104" s="163">
        <v>0</v>
      </c>
      <c r="AF1104" s="169">
        <v>0</v>
      </c>
      <c r="AG1104" s="163">
        <v>1391</v>
      </c>
      <c r="AH1104" s="169">
        <f t="shared" ref="AH1104:AH1107" si="243">8917.04*AG1104/I1104</f>
        <v>1135.465922115015</v>
      </c>
      <c r="AI1104" s="163">
        <v>0</v>
      </c>
      <c r="AJ1104" s="163">
        <v>0</v>
      </c>
      <c r="AK1104" s="163">
        <v>0</v>
      </c>
      <c r="AL1104" s="169">
        <v>0</v>
      </c>
      <c r="AM1104" s="163">
        <v>0</v>
      </c>
      <c r="AN1104" s="163">
        <v>0</v>
      </c>
      <c r="AO1104" s="169">
        <v>0</v>
      </c>
      <c r="AP1104" s="163">
        <v>0</v>
      </c>
      <c r="AQ1104" s="162">
        <v>0</v>
      </c>
      <c r="AR1104" s="162">
        <v>0</v>
      </c>
    </row>
    <row r="1105" spans="1:44" s="162" customFormat="1" ht="36" customHeight="1" x14ac:dyDescent="0.25">
      <c r="A1105" s="162">
        <v>1</v>
      </c>
      <c r="B1105" s="165">
        <v>74</v>
      </c>
      <c r="C1105" s="155" t="s">
        <v>570</v>
      </c>
      <c r="D1105" s="157" t="s">
        <v>362</v>
      </c>
      <c r="E1105" s="157"/>
      <c r="F1105" s="166" t="s">
        <v>304</v>
      </c>
      <c r="G1105" s="157" t="s">
        <v>344</v>
      </c>
      <c r="H1105" s="157" t="s">
        <v>305</v>
      </c>
      <c r="I1105" s="158">
        <v>2899.7</v>
      </c>
      <c r="J1105" s="158">
        <v>2899.7</v>
      </c>
      <c r="K1105" s="158">
        <v>2899.7</v>
      </c>
      <c r="L1105" s="167">
        <v>83</v>
      </c>
      <c r="M1105" s="157" t="s">
        <v>259</v>
      </c>
      <c r="N1105" s="157" t="s">
        <v>263</v>
      </c>
      <c r="O1105" s="160" t="s">
        <v>1034</v>
      </c>
      <c r="P1105" s="161">
        <v>4516744.79</v>
      </c>
      <c r="Q1105" s="161">
        <v>0</v>
      </c>
      <c r="R1105" s="161">
        <v>0</v>
      </c>
      <c r="S1105" s="161">
        <v>4516744.79</v>
      </c>
      <c r="T1105" s="161">
        <v>1557.6593406214438</v>
      </c>
      <c r="U1105" s="161">
        <v>1911.2116287891854</v>
      </c>
      <c r="V1105" s="168">
        <v>1911.2116287891854</v>
      </c>
      <c r="W1105" s="168">
        <f t="shared" si="241"/>
        <v>1911.2116287891854</v>
      </c>
      <c r="X1105" s="168">
        <f t="shared" si="242"/>
        <v>353.55228816774161</v>
      </c>
      <c r="Y1105" s="163">
        <v>0</v>
      </c>
      <c r="Z1105" s="163">
        <v>0</v>
      </c>
      <c r="AA1105" s="163">
        <v>0</v>
      </c>
      <c r="AB1105" s="163">
        <v>0</v>
      </c>
      <c r="AC1105" s="163">
        <v>0</v>
      </c>
      <c r="AD1105" s="163">
        <v>0</v>
      </c>
      <c r="AE1105" s="163">
        <v>0</v>
      </c>
      <c r="AF1105" s="169">
        <v>0</v>
      </c>
      <c r="AG1105" s="163">
        <v>621.5</v>
      </c>
      <c r="AH1105" s="169">
        <f t="shared" si="243"/>
        <v>1911.2116287891854</v>
      </c>
      <c r="AI1105" s="163">
        <v>0</v>
      </c>
      <c r="AJ1105" s="163">
        <v>0</v>
      </c>
      <c r="AK1105" s="163">
        <v>0</v>
      </c>
      <c r="AL1105" s="169">
        <v>0</v>
      </c>
      <c r="AM1105" s="163">
        <v>0</v>
      </c>
      <c r="AN1105" s="163">
        <v>0</v>
      </c>
      <c r="AO1105" s="169">
        <v>0</v>
      </c>
      <c r="AP1105" s="163">
        <v>0</v>
      </c>
      <c r="AQ1105" s="162">
        <v>0</v>
      </c>
      <c r="AR1105" s="162">
        <v>0</v>
      </c>
    </row>
    <row r="1106" spans="1:44" s="162" customFormat="1" ht="36" customHeight="1" x14ac:dyDescent="0.25">
      <c r="A1106" s="162">
        <v>1</v>
      </c>
      <c r="B1106" s="165">
        <v>75</v>
      </c>
      <c r="C1106" s="155" t="s">
        <v>536</v>
      </c>
      <c r="D1106" s="157" t="s">
        <v>299</v>
      </c>
      <c r="E1106" s="157"/>
      <c r="F1106" s="166" t="s">
        <v>261</v>
      </c>
      <c r="G1106" s="157" t="s">
        <v>344</v>
      </c>
      <c r="H1106" s="157" t="s">
        <v>301</v>
      </c>
      <c r="I1106" s="158">
        <v>3951</v>
      </c>
      <c r="J1106" s="158">
        <v>3662.3</v>
      </c>
      <c r="K1106" s="158">
        <v>2494.3000000000002</v>
      </c>
      <c r="L1106" s="167">
        <v>140</v>
      </c>
      <c r="M1106" s="157" t="s">
        <v>259</v>
      </c>
      <c r="N1106" s="157" t="s">
        <v>263</v>
      </c>
      <c r="O1106" s="160" t="s">
        <v>1035</v>
      </c>
      <c r="P1106" s="161">
        <v>7209742.7000000002</v>
      </c>
      <c r="Q1106" s="161">
        <v>0</v>
      </c>
      <c r="R1106" s="161">
        <v>0</v>
      </c>
      <c r="S1106" s="161">
        <v>7209742.7000000002</v>
      </c>
      <c r="T1106" s="161">
        <v>1824.7893444697545</v>
      </c>
      <c r="U1106" s="161">
        <v>2198.9699999999998</v>
      </c>
      <c r="V1106" s="168">
        <v>1855.1776461655279</v>
      </c>
      <c r="W1106" s="168">
        <f t="shared" si="241"/>
        <v>1855.1776461655279</v>
      </c>
      <c r="X1106" s="168">
        <f t="shared" si="242"/>
        <v>374.1806555302453</v>
      </c>
      <c r="Y1106" s="163">
        <v>0</v>
      </c>
      <c r="Z1106" s="163">
        <v>0</v>
      </c>
      <c r="AA1106" s="163">
        <v>0</v>
      </c>
      <c r="AB1106" s="163">
        <v>0</v>
      </c>
      <c r="AC1106" s="163">
        <v>0</v>
      </c>
      <c r="AD1106" s="163">
        <v>0</v>
      </c>
      <c r="AE1106" s="163">
        <v>0</v>
      </c>
      <c r="AF1106" s="169">
        <v>0</v>
      </c>
      <c r="AG1106" s="163">
        <v>822</v>
      </c>
      <c r="AH1106" s="169">
        <f t="shared" si="243"/>
        <v>1855.1776461655279</v>
      </c>
      <c r="AI1106" s="163">
        <v>0</v>
      </c>
      <c r="AJ1106" s="163">
        <v>0</v>
      </c>
      <c r="AK1106" s="163">
        <v>0</v>
      </c>
      <c r="AL1106" s="169">
        <v>0</v>
      </c>
      <c r="AM1106" s="163">
        <v>0</v>
      </c>
      <c r="AN1106" s="163">
        <v>0</v>
      </c>
      <c r="AO1106" s="169">
        <v>0</v>
      </c>
      <c r="AP1106" s="163">
        <v>0</v>
      </c>
      <c r="AQ1106" s="162">
        <v>0</v>
      </c>
      <c r="AR1106" s="162">
        <v>0</v>
      </c>
    </row>
    <row r="1107" spans="1:44" s="162" customFormat="1" ht="36" customHeight="1" x14ac:dyDescent="0.25">
      <c r="A1107" s="162">
        <v>1</v>
      </c>
      <c r="B1107" s="165">
        <v>76</v>
      </c>
      <c r="C1107" s="155" t="s">
        <v>574</v>
      </c>
      <c r="D1107" s="157" t="s">
        <v>368</v>
      </c>
      <c r="E1107" s="157"/>
      <c r="F1107" s="166" t="s">
        <v>304</v>
      </c>
      <c r="G1107" s="157" t="s">
        <v>344</v>
      </c>
      <c r="H1107" s="157" t="s">
        <v>305</v>
      </c>
      <c r="I1107" s="158">
        <v>2812.6</v>
      </c>
      <c r="J1107" s="158">
        <v>2039.4</v>
      </c>
      <c r="K1107" s="158">
        <v>2039.4</v>
      </c>
      <c r="L1107" s="167">
        <v>98</v>
      </c>
      <c r="M1107" s="157" t="s">
        <v>259</v>
      </c>
      <c r="N1107" s="157" t="s">
        <v>263</v>
      </c>
      <c r="O1107" s="160" t="s">
        <v>1591</v>
      </c>
      <c r="P1107" s="161">
        <v>4018765.71</v>
      </c>
      <c r="Q1107" s="161">
        <v>0</v>
      </c>
      <c r="R1107" s="161">
        <v>0</v>
      </c>
      <c r="S1107" s="161">
        <v>4018765.71</v>
      </c>
      <c r="T1107" s="161">
        <v>1428.8436713361302</v>
      </c>
      <c r="U1107" s="161">
        <v>1776.4014372466759</v>
      </c>
      <c r="V1107" s="168">
        <v>1781.7593969992181</v>
      </c>
      <c r="W1107" s="168">
        <f t="shared" si="241"/>
        <v>1781.7593969992181</v>
      </c>
      <c r="X1107" s="168">
        <f t="shared" si="242"/>
        <v>347.55776591054564</v>
      </c>
      <c r="Y1107" s="163">
        <v>0</v>
      </c>
      <c r="Z1107" s="163">
        <v>0</v>
      </c>
      <c r="AA1107" s="163">
        <v>0</v>
      </c>
      <c r="AB1107" s="163">
        <v>0</v>
      </c>
      <c r="AC1107" s="163">
        <v>0</v>
      </c>
      <c r="AD1107" s="163">
        <v>0</v>
      </c>
      <c r="AE1107" s="163">
        <v>0</v>
      </c>
      <c r="AF1107" s="169">
        <v>0</v>
      </c>
      <c r="AG1107" s="163">
        <v>562</v>
      </c>
      <c r="AH1107" s="169">
        <f t="shared" si="243"/>
        <v>1781.7593969992181</v>
      </c>
      <c r="AI1107" s="163">
        <v>0</v>
      </c>
      <c r="AJ1107" s="163">
        <v>0</v>
      </c>
      <c r="AK1107" s="163">
        <v>0</v>
      </c>
      <c r="AL1107" s="169">
        <v>0</v>
      </c>
      <c r="AM1107" s="163">
        <v>0</v>
      </c>
      <c r="AN1107" s="163">
        <v>0</v>
      </c>
      <c r="AO1107" s="169">
        <v>0</v>
      </c>
      <c r="AP1107" s="163">
        <v>0</v>
      </c>
      <c r="AQ1107" s="162">
        <v>0</v>
      </c>
      <c r="AR1107" s="162">
        <v>0</v>
      </c>
    </row>
    <row r="1108" spans="1:44" s="162" customFormat="1" ht="36" customHeight="1" x14ac:dyDescent="0.25">
      <c r="A1108" s="162">
        <v>1</v>
      </c>
      <c r="B1108" s="165">
        <v>77</v>
      </c>
      <c r="C1108" s="155" t="s">
        <v>1325</v>
      </c>
      <c r="D1108" s="157">
        <v>1973</v>
      </c>
      <c r="E1108" s="157"/>
      <c r="F1108" s="166" t="s">
        <v>261</v>
      </c>
      <c r="G1108" s="157">
        <v>9</v>
      </c>
      <c r="H1108" s="157" t="s">
        <v>297</v>
      </c>
      <c r="I1108" s="158">
        <v>1958.4</v>
      </c>
      <c r="J1108" s="158">
        <v>1958.4</v>
      </c>
      <c r="K1108" s="158">
        <v>1941.8</v>
      </c>
      <c r="L1108" s="167">
        <v>92</v>
      </c>
      <c r="M1108" s="157" t="s">
        <v>259</v>
      </c>
      <c r="N1108" s="157" t="s">
        <v>263</v>
      </c>
      <c r="O1108" s="160" t="s">
        <v>1337</v>
      </c>
      <c r="P1108" s="161">
        <v>1188282.05</v>
      </c>
      <c r="Q1108" s="161">
        <v>0</v>
      </c>
      <c r="R1108" s="161">
        <v>0</v>
      </c>
      <c r="S1108" s="161">
        <v>1188282.05</v>
      </c>
      <c r="T1108" s="161">
        <v>606.76166768790847</v>
      </c>
      <c r="U1108" s="161">
        <v>6588.018493259804</v>
      </c>
      <c r="V1108" s="168">
        <v>1993.8172589869282</v>
      </c>
      <c r="W1108" s="168">
        <f t="shared" si="241"/>
        <v>1993.8172589869282</v>
      </c>
      <c r="X1108" s="168">
        <f t="shared" si="242"/>
        <v>5981.2568255718952</v>
      </c>
      <c r="Y1108" s="163">
        <v>0</v>
      </c>
      <c r="Z1108" s="163">
        <v>0</v>
      </c>
      <c r="AA1108" s="163">
        <v>0</v>
      </c>
      <c r="AB1108" s="163">
        <v>0</v>
      </c>
      <c r="AC1108" s="163">
        <v>0</v>
      </c>
      <c r="AD1108" s="163">
        <v>0</v>
      </c>
      <c r="AE1108" s="163">
        <v>0</v>
      </c>
      <c r="AF1108" s="169">
        <v>0</v>
      </c>
      <c r="AG1108" s="163">
        <v>0</v>
      </c>
      <c r="AH1108" s="163">
        <v>0</v>
      </c>
      <c r="AI1108" s="163">
        <v>0</v>
      </c>
      <c r="AJ1108" s="163">
        <v>0</v>
      </c>
      <c r="AK1108" s="163">
        <v>554</v>
      </c>
      <c r="AL1108" s="169">
        <f>7048.18*AK1108/I1108</f>
        <v>1993.8172589869282</v>
      </c>
      <c r="AM1108" s="163">
        <v>0</v>
      </c>
      <c r="AN1108" s="163">
        <v>0</v>
      </c>
      <c r="AO1108" s="169">
        <v>0</v>
      </c>
      <c r="AP1108" s="163">
        <v>0</v>
      </c>
      <c r="AQ1108" s="162">
        <v>0</v>
      </c>
      <c r="AR1108" s="162">
        <v>0</v>
      </c>
    </row>
    <row r="1109" spans="1:44" s="162" customFormat="1" ht="36" customHeight="1" x14ac:dyDescent="0.25">
      <c r="A1109" s="162">
        <v>1</v>
      </c>
      <c r="B1109" s="165">
        <v>78</v>
      </c>
      <c r="C1109" s="155" t="s">
        <v>541</v>
      </c>
      <c r="D1109" s="157">
        <v>1985</v>
      </c>
      <c r="E1109" s="157"/>
      <c r="F1109" s="166" t="s">
        <v>304</v>
      </c>
      <c r="G1109" s="157">
        <v>2</v>
      </c>
      <c r="H1109" s="157" t="s">
        <v>296</v>
      </c>
      <c r="I1109" s="158">
        <v>626.1</v>
      </c>
      <c r="J1109" s="158">
        <v>568.4</v>
      </c>
      <c r="K1109" s="158">
        <v>568.4</v>
      </c>
      <c r="L1109" s="167">
        <v>44</v>
      </c>
      <c r="M1109" s="157" t="s">
        <v>259</v>
      </c>
      <c r="N1109" s="157" t="s">
        <v>263</v>
      </c>
      <c r="O1109" s="160" t="s">
        <v>1335</v>
      </c>
      <c r="P1109" s="161">
        <v>2930881.9899999998</v>
      </c>
      <c r="Q1109" s="161">
        <v>0</v>
      </c>
      <c r="R1109" s="161">
        <v>0</v>
      </c>
      <c r="S1109" s="161">
        <v>2930881.9899999998</v>
      </c>
      <c r="T1109" s="161">
        <v>4681.1723207155401</v>
      </c>
      <c r="U1109" s="161">
        <v>6890.9449506468618</v>
      </c>
      <c r="V1109" s="168">
        <v>6161.1747388596077</v>
      </c>
      <c r="W1109" s="168">
        <f t="shared" si="241"/>
        <v>6161.1747388596077</v>
      </c>
      <c r="X1109" s="168">
        <f t="shared" si="242"/>
        <v>2209.7726299313217</v>
      </c>
      <c r="Y1109" s="163">
        <v>0</v>
      </c>
      <c r="Z1109" s="163">
        <v>0</v>
      </c>
      <c r="AA1109" s="163">
        <v>0</v>
      </c>
      <c r="AB1109" s="163">
        <v>0</v>
      </c>
      <c r="AC1109" s="163">
        <v>0</v>
      </c>
      <c r="AD1109" s="163">
        <v>0</v>
      </c>
      <c r="AE1109" s="163">
        <v>0</v>
      </c>
      <c r="AF1109" s="169">
        <v>0</v>
      </c>
      <c r="AG1109" s="163">
        <v>432.6</v>
      </c>
      <c r="AH1109" s="169">
        <f t="shared" ref="AH1109:AH1117" si="244">8917.04*AG1109/I1109</f>
        <v>6161.1747388596077</v>
      </c>
      <c r="AI1109" s="163">
        <v>0</v>
      </c>
      <c r="AJ1109" s="163">
        <v>0</v>
      </c>
      <c r="AK1109" s="163">
        <v>0</v>
      </c>
      <c r="AL1109" s="169">
        <v>0</v>
      </c>
      <c r="AM1109" s="163">
        <v>0</v>
      </c>
      <c r="AN1109" s="163">
        <v>0</v>
      </c>
      <c r="AO1109" s="169">
        <v>0</v>
      </c>
      <c r="AP1109" s="163">
        <v>0</v>
      </c>
      <c r="AQ1109" s="162">
        <v>0</v>
      </c>
      <c r="AR1109" s="162">
        <v>0</v>
      </c>
    </row>
    <row r="1110" spans="1:44" s="162" customFormat="1" ht="36" customHeight="1" x14ac:dyDescent="0.25">
      <c r="A1110" s="162">
        <v>1</v>
      </c>
      <c r="B1110" s="165">
        <v>79</v>
      </c>
      <c r="C1110" s="155" t="s">
        <v>547</v>
      </c>
      <c r="D1110" s="157" t="s">
        <v>354</v>
      </c>
      <c r="E1110" s="157"/>
      <c r="F1110" s="166" t="s">
        <v>261</v>
      </c>
      <c r="G1110" s="157" t="s">
        <v>301</v>
      </c>
      <c r="H1110" s="157" t="s">
        <v>305</v>
      </c>
      <c r="I1110" s="158">
        <v>2170</v>
      </c>
      <c r="J1110" s="158">
        <v>2000.7</v>
      </c>
      <c r="K1110" s="158">
        <v>2000.7</v>
      </c>
      <c r="L1110" s="167">
        <v>125</v>
      </c>
      <c r="M1110" s="157" t="s">
        <v>259</v>
      </c>
      <c r="N1110" s="157" t="s">
        <v>263</v>
      </c>
      <c r="O1110" s="160" t="s">
        <v>1035</v>
      </c>
      <c r="P1110" s="161">
        <v>3901985.29</v>
      </c>
      <c r="Q1110" s="161">
        <v>0</v>
      </c>
      <c r="R1110" s="161">
        <v>0</v>
      </c>
      <c r="S1110" s="161">
        <v>3901985.29</v>
      </c>
      <c r="T1110" s="161">
        <v>1798.1499032258064</v>
      </c>
      <c r="U1110" s="161">
        <v>2675.1120000000005</v>
      </c>
      <c r="V1110" s="168">
        <v>2675.1120000000005</v>
      </c>
      <c r="W1110" s="168">
        <f t="shared" si="241"/>
        <v>2675.1120000000005</v>
      </c>
      <c r="X1110" s="168">
        <f t="shared" si="242"/>
        <v>876.96209677419415</v>
      </c>
      <c r="Y1110" s="163">
        <v>0</v>
      </c>
      <c r="Z1110" s="163">
        <v>0</v>
      </c>
      <c r="AA1110" s="163">
        <v>0</v>
      </c>
      <c r="AB1110" s="163">
        <v>0</v>
      </c>
      <c r="AC1110" s="163">
        <v>0</v>
      </c>
      <c r="AD1110" s="163">
        <v>0</v>
      </c>
      <c r="AE1110" s="163">
        <v>0</v>
      </c>
      <c r="AF1110" s="169">
        <v>0</v>
      </c>
      <c r="AG1110" s="163">
        <v>651</v>
      </c>
      <c r="AH1110" s="169">
        <f t="shared" si="244"/>
        <v>2675.1120000000005</v>
      </c>
      <c r="AI1110" s="163">
        <v>0</v>
      </c>
      <c r="AJ1110" s="163">
        <v>0</v>
      </c>
      <c r="AK1110" s="163">
        <v>0</v>
      </c>
      <c r="AL1110" s="169">
        <v>0</v>
      </c>
      <c r="AM1110" s="163">
        <v>0</v>
      </c>
      <c r="AN1110" s="163">
        <v>0</v>
      </c>
      <c r="AO1110" s="169">
        <v>0</v>
      </c>
      <c r="AP1110" s="163">
        <v>0</v>
      </c>
      <c r="AQ1110" s="162">
        <v>0</v>
      </c>
      <c r="AR1110" s="162">
        <v>0</v>
      </c>
    </row>
    <row r="1111" spans="1:44" s="162" customFormat="1" ht="36" customHeight="1" x14ac:dyDescent="0.25">
      <c r="A1111" s="162">
        <v>1</v>
      </c>
      <c r="B1111" s="165">
        <v>80</v>
      </c>
      <c r="C1111" s="155" t="s">
        <v>2391</v>
      </c>
      <c r="D1111" s="157">
        <v>1975</v>
      </c>
      <c r="E1111" s="157"/>
      <c r="F1111" s="166" t="s">
        <v>311</v>
      </c>
      <c r="G1111" s="157">
        <v>5</v>
      </c>
      <c r="H1111" s="157">
        <v>4</v>
      </c>
      <c r="I1111" s="158">
        <v>4051.1</v>
      </c>
      <c r="J1111" s="158">
        <v>3064</v>
      </c>
      <c r="K1111" s="158">
        <v>2752.8</v>
      </c>
      <c r="L1111" s="167">
        <v>143</v>
      </c>
      <c r="M1111" s="157" t="s">
        <v>259</v>
      </c>
      <c r="N1111" s="157" t="s">
        <v>263</v>
      </c>
      <c r="O1111" s="160" t="s">
        <v>1274</v>
      </c>
      <c r="P1111" s="161">
        <v>4314278.6800000006</v>
      </c>
      <c r="Q1111" s="161">
        <v>0</v>
      </c>
      <c r="R1111" s="161">
        <v>0</v>
      </c>
      <c r="S1111" s="161">
        <v>4314278.6800000006</v>
      </c>
      <c r="T1111" s="161">
        <v>1064.9647453777989</v>
      </c>
      <c r="U1111" s="161">
        <v>1934.8024388437711</v>
      </c>
      <c r="V1111" s="168">
        <v>1934.8024388437711</v>
      </c>
      <c r="W1111" s="168">
        <f t="shared" si="241"/>
        <v>1934.8024388437711</v>
      </c>
      <c r="X1111" s="168">
        <f t="shared" si="242"/>
        <v>869.83769346597228</v>
      </c>
      <c r="Y1111" s="163">
        <v>0</v>
      </c>
      <c r="Z1111" s="163">
        <v>0</v>
      </c>
      <c r="AA1111" s="163">
        <v>0</v>
      </c>
      <c r="AB1111" s="163">
        <v>0</v>
      </c>
      <c r="AC1111" s="163">
        <v>0</v>
      </c>
      <c r="AD1111" s="163">
        <v>0</v>
      </c>
      <c r="AE1111" s="163">
        <v>0</v>
      </c>
      <c r="AF1111" s="169">
        <v>0</v>
      </c>
      <c r="AG1111" s="163">
        <v>879</v>
      </c>
      <c r="AH1111" s="169">
        <f t="shared" si="244"/>
        <v>1934.8024388437711</v>
      </c>
      <c r="AI1111" s="163">
        <v>0</v>
      </c>
      <c r="AJ1111" s="163">
        <v>0</v>
      </c>
      <c r="AK1111" s="163">
        <v>0</v>
      </c>
      <c r="AL1111" s="169">
        <v>0</v>
      </c>
      <c r="AM1111" s="163">
        <v>0</v>
      </c>
      <c r="AN1111" s="163">
        <v>0</v>
      </c>
      <c r="AO1111" s="169">
        <v>0</v>
      </c>
      <c r="AP1111" s="163">
        <v>0</v>
      </c>
      <c r="AQ1111" s="162">
        <v>0</v>
      </c>
      <c r="AR1111" s="162">
        <v>0</v>
      </c>
    </row>
    <row r="1112" spans="1:44" s="162" customFormat="1" ht="36" customHeight="1" x14ac:dyDescent="0.25">
      <c r="A1112" s="162">
        <v>1</v>
      </c>
      <c r="B1112" s="165">
        <v>81</v>
      </c>
      <c r="C1112" s="155" t="s">
        <v>1330</v>
      </c>
      <c r="D1112" s="157">
        <v>1994</v>
      </c>
      <c r="E1112" s="157"/>
      <c r="F1112" s="166" t="s">
        <v>261</v>
      </c>
      <c r="G1112" s="157">
        <v>4</v>
      </c>
      <c r="H1112" s="157" t="s">
        <v>305</v>
      </c>
      <c r="I1112" s="158">
        <v>1861.8</v>
      </c>
      <c r="J1112" s="158">
        <v>1644.3</v>
      </c>
      <c r="K1112" s="158">
        <v>1644.3</v>
      </c>
      <c r="L1112" s="167">
        <v>71</v>
      </c>
      <c r="M1112" s="157" t="s">
        <v>259</v>
      </c>
      <c r="N1112" s="157" t="s">
        <v>263</v>
      </c>
      <c r="O1112" s="160" t="s">
        <v>1348</v>
      </c>
      <c r="P1112" s="161">
        <v>3134584.67</v>
      </c>
      <c r="Q1112" s="161">
        <v>0</v>
      </c>
      <c r="R1112" s="161">
        <v>0</v>
      </c>
      <c r="S1112" s="161">
        <v>3134584.67</v>
      </c>
      <c r="T1112" s="161">
        <v>1683.6312546997528</v>
      </c>
      <c r="U1112" s="161">
        <v>3208.9466108067468</v>
      </c>
      <c r="V1112" s="168">
        <v>3208.9466108067468</v>
      </c>
      <c r="W1112" s="168">
        <f t="shared" si="241"/>
        <v>3208.9466108067468</v>
      </c>
      <c r="X1112" s="168">
        <f t="shared" si="242"/>
        <v>1525.3153561069939</v>
      </c>
      <c r="Y1112" s="163">
        <v>0</v>
      </c>
      <c r="Z1112" s="163">
        <v>0</v>
      </c>
      <c r="AA1112" s="163">
        <v>0</v>
      </c>
      <c r="AB1112" s="163">
        <v>0</v>
      </c>
      <c r="AC1112" s="163">
        <v>0</v>
      </c>
      <c r="AD1112" s="163">
        <v>0</v>
      </c>
      <c r="AE1112" s="163">
        <v>0</v>
      </c>
      <c r="AF1112" s="169">
        <v>0</v>
      </c>
      <c r="AG1112" s="163">
        <v>670</v>
      </c>
      <c r="AH1112" s="169">
        <f t="shared" si="244"/>
        <v>3208.9466108067468</v>
      </c>
      <c r="AI1112" s="163">
        <v>0</v>
      </c>
      <c r="AJ1112" s="163">
        <v>0</v>
      </c>
      <c r="AK1112" s="163">
        <v>0</v>
      </c>
      <c r="AL1112" s="169">
        <v>0</v>
      </c>
      <c r="AM1112" s="163">
        <v>0</v>
      </c>
      <c r="AN1112" s="163">
        <v>0</v>
      </c>
      <c r="AO1112" s="169">
        <v>0</v>
      </c>
      <c r="AP1112" s="163">
        <v>0</v>
      </c>
      <c r="AQ1112" s="162">
        <v>0</v>
      </c>
      <c r="AR1112" s="162">
        <v>0</v>
      </c>
    </row>
    <row r="1113" spans="1:44" s="162" customFormat="1" ht="36" customHeight="1" x14ac:dyDescent="0.25">
      <c r="A1113" s="162">
        <v>1</v>
      </c>
      <c r="B1113" s="165">
        <v>82</v>
      </c>
      <c r="C1113" s="155" t="s">
        <v>550</v>
      </c>
      <c r="D1113" s="157" t="s">
        <v>300</v>
      </c>
      <c r="E1113" s="157"/>
      <c r="F1113" s="166" t="s">
        <v>304</v>
      </c>
      <c r="G1113" s="157" t="s">
        <v>344</v>
      </c>
      <c r="H1113" s="157" t="s">
        <v>2190</v>
      </c>
      <c r="I1113" s="158">
        <v>8158.5</v>
      </c>
      <c r="J1113" s="158">
        <v>6419.1</v>
      </c>
      <c r="K1113" s="158">
        <v>6419.1</v>
      </c>
      <c r="L1113" s="167">
        <v>324</v>
      </c>
      <c r="M1113" s="157" t="s">
        <v>259</v>
      </c>
      <c r="N1113" s="157" t="s">
        <v>263</v>
      </c>
      <c r="O1113" s="160" t="s">
        <v>1335</v>
      </c>
      <c r="P1113" s="161">
        <v>12737279.359999999</v>
      </c>
      <c r="Q1113" s="161">
        <v>0</v>
      </c>
      <c r="R1113" s="161">
        <v>0</v>
      </c>
      <c r="S1113" s="161">
        <v>12737279.359999999</v>
      </c>
      <c r="T1113" s="161">
        <v>1561.2280884966599</v>
      </c>
      <c r="U1113" s="161">
        <v>1844.9425163939452</v>
      </c>
      <c r="V1113" s="168">
        <v>1844.9425163939452</v>
      </c>
      <c r="W1113" s="168">
        <f t="shared" si="241"/>
        <v>1844.9425163939452</v>
      </c>
      <c r="X1113" s="168">
        <f t="shared" si="242"/>
        <v>283.7144278972853</v>
      </c>
      <c r="Y1113" s="163">
        <v>0</v>
      </c>
      <c r="Z1113" s="163">
        <v>0</v>
      </c>
      <c r="AA1113" s="163">
        <v>0</v>
      </c>
      <c r="AB1113" s="163">
        <v>0</v>
      </c>
      <c r="AC1113" s="163">
        <v>0</v>
      </c>
      <c r="AD1113" s="163">
        <v>0</v>
      </c>
      <c r="AE1113" s="163">
        <v>0</v>
      </c>
      <c r="AF1113" s="169">
        <v>0</v>
      </c>
      <c r="AG1113" s="163">
        <v>1688</v>
      </c>
      <c r="AH1113" s="169">
        <f t="shared" si="244"/>
        <v>1844.9425163939452</v>
      </c>
      <c r="AI1113" s="163">
        <v>0</v>
      </c>
      <c r="AJ1113" s="163">
        <v>0</v>
      </c>
      <c r="AK1113" s="163">
        <v>0</v>
      </c>
      <c r="AL1113" s="169">
        <v>0</v>
      </c>
      <c r="AM1113" s="163">
        <v>0</v>
      </c>
      <c r="AN1113" s="163">
        <v>0</v>
      </c>
      <c r="AO1113" s="169">
        <v>0</v>
      </c>
      <c r="AP1113" s="163">
        <v>0</v>
      </c>
      <c r="AQ1113" s="162">
        <v>0</v>
      </c>
      <c r="AR1113" s="162">
        <v>0</v>
      </c>
    </row>
    <row r="1114" spans="1:44" s="162" customFormat="1" ht="36" customHeight="1" x14ac:dyDescent="0.25">
      <c r="A1114" s="162">
        <v>1</v>
      </c>
      <c r="B1114" s="165">
        <v>83</v>
      </c>
      <c r="C1114" s="155" t="s">
        <v>1334</v>
      </c>
      <c r="D1114" s="157">
        <v>1976</v>
      </c>
      <c r="E1114" s="157"/>
      <c r="F1114" s="166" t="s">
        <v>261</v>
      </c>
      <c r="G1114" s="157">
        <v>5</v>
      </c>
      <c r="H1114" s="157" t="s">
        <v>2191</v>
      </c>
      <c r="I1114" s="158">
        <v>18701</v>
      </c>
      <c r="J1114" s="158">
        <v>10438.450000000001</v>
      </c>
      <c r="K1114" s="158">
        <v>6661.1</v>
      </c>
      <c r="L1114" s="167">
        <v>448</v>
      </c>
      <c r="M1114" s="157" t="s">
        <v>259</v>
      </c>
      <c r="N1114" s="157" t="s">
        <v>263</v>
      </c>
      <c r="O1114" s="160" t="s">
        <v>1351</v>
      </c>
      <c r="P1114" s="161">
        <v>30022079.940000001</v>
      </c>
      <c r="Q1114" s="161">
        <v>0</v>
      </c>
      <c r="R1114" s="161">
        <v>0</v>
      </c>
      <c r="S1114" s="161">
        <v>30022079.940000001</v>
      </c>
      <c r="T1114" s="161">
        <v>1605.3729714988503</v>
      </c>
      <c r="U1114" s="161">
        <v>1924.3087710817604</v>
      </c>
      <c r="V1114" s="168">
        <f>W1114</f>
        <v>1924.3087710817604</v>
      </c>
      <c r="W1114" s="168">
        <f t="shared" si="241"/>
        <v>1924.3087710817604</v>
      </c>
      <c r="X1114" s="168">
        <f t="shared" si="242"/>
        <v>318.93579958291002</v>
      </c>
      <c r="Y1114" s="163">
        <v>0</v>
      </c>
      <c r="Z1114" s="163">
        <v>0</v>
      </c>
      <c r="AA1114" s="163">
        <v>0</v>
      </c>
      <c r="AB1114" s="163">
        <v>0</v>
      </c>
      <c r="AC1114" s="163">
        <v>0</v>
      </c>
      <c r="AD1114" s="163">
        <v>0</v>
      </c>
      <c r="AE1114" s="163">
        <v>0</v>
      </c>
      <c r="AF1114" s="169">
        <v>0</v>
      </c>
      <c r="AG1114" s="163">
        <v>4035.7</v>
      </c>
      <c r="AH1114" s="169">
        <f t="shared" si="244"/>
        <v>1924.3087710817604</v>
      </c>
      <c r="AI1114" s="163">
        <v>0</v>
      </c>
      <c r="AJ1114" s="163">
        <v>0</v>
      </c>
      <c r="AK1114" s="163">
        <v>0</v>
      </c>
      <c r="AL1114" s="169">
        <v>0</v>
      </c>
      <c r="AM1114" s="163">
        <v>0</v>
      </c>
      <c r="AN1114" s="163">
        <v>0</v>
      </c>
      <c r="AO1114" s="169">
        <v>0</v>
      </c>
      <c r="AP1114" s="163">
        <v>0</v>
      </c>
      <c r="AQ1114" s="162">
        <v>0</v>
      </c>
      <c r="AR1114" s="162">
        <v>0</v>
      </c>
    </row>
    <row r="1115" spans="1:44" s="162" customFormat="1" ht="36" customHeight="1" x14ac:dyDescent="0.25">
      <c r="A1115" s="162">
        <v>1</v>
      </c>
      <c r="B1115" s="165">
        <v>84</v>
      </c>
      <c r="C1115" s="155" t="s">
        <v>521</v>
      </c>
      <c r="D1115" s="157" t="s">
        <v>347</v>
      </c>
      <c r="E1115" s="157"/>
      <c r="F1115" s="166" t="s">
        <v>261</v>
      </c>
      <c r="G1115" s="157" t="s">
        <v>305</v>
      </c>
      <c r="H1115" s="157" t="s">
        <v>296</v>
      </c>
      <c r="I1115" s="158">
        <v>944.2</v>
      </c>
      <c r="J1115" s="158">
        <v>863.6</v>
      </c>
      <c r="K1115" s="158">
        <v>863.6</v>
      </c>
      <c r="L1115" s="167">
        <v>47</v>
      </c>
      <c r="M1115" s="157" t="s">
        <v>259</v>
      </c>
      <c r="N1115" s="157" t="s">
        <v>263</v>
      </c>
      <c r="O1115" s="160" t="s">
        <v>1349</v>
      </c>
      <c r="P1115" s="161">
        <v>4037755.17</v>
      </c>
      <c r="Q1115" s="161">
        <v>0</v>
      </c>
      <c r="R1115" s="161">
        <v>0</v>
      </c>
      <c r="S1115" s="161">
        <v>4037755.17</v>
      </c>
      <c r="T1115" s="161">
        <v>4276.3770069900438</v>
      </c>
      <c r="U1115" s="161">
        <v>4801.9988654945982</v>
      </c>
      <c r="V1115" s="168">
        <v>4801.9988654945982</v>
      </c>
      <c r="W1115" s="168">
        <f t="shared" si="241"/>
        <v>4801.9988654945982</v>
      </c>
      <c r="X1115" s="168">
        <f t="shared" si="242"/>
        <v>525.62185850455444</v>
      </c>
      <c r="Y1115" s="163">
        <v>0</v>
      </c>
      <c r="Z1115" s="163">
        <v>0</v>
      </c>
      <c r="AA1115" s="163">
        <v>0</v>
      </c>
      <c r="AB1115" s="163">
        <v>0</v>
      </c>
      <c r="AC1115" s="163">
        <v>0</v>
      </c>
      <c r="AD1115" s="163">
        <v>0</v>
      </c>
      <c r="AE1115" s="163">
        <v>0</v>
      </c>
      <c r="AF1115" s="169">
        <v>0</v>
      </c>
      <c r="AG1115" s="163">
        <v>508.47</v>
      </c>
      <c r="AH1115" s="169">
        <f t="shared" si="244"/>
        <v>4801.9988654945982</v>
      </c>
      <c r="AI1115" s="163">
        <v>0</v>
      </c>
      <c r="AJ1115" s="163">
        <v>0</v>
      </c>
      <c r="AK1115" s="163">
        <v>0</v>
      </c>
      <c r="AL1115" s="169">
        <v>0</v>
      </c>
      <c r="AM1115" s="163">
        <v>0</v>
      </c>
      <c r="AN1115" s="163">
        <v>0</v>
      </c>
      <c r="AO1115" s="169">
        <v>0</v>
      </c>
      <c r="AP1115" s="163">
        <v>0</v>
      </c>
      <c r="AQ1115" s="162">
        <v>0</v>
      </c>
      <c r="AR1115" s="162">
        <v>0</v>
      </c>
    </row>
    <row r="1116" spans="1:44" s="162" customFormat="1" ht="36" customHeight="1" x14ac:dyDescent="0.25">
      <c r="A1116" s="162">
        <v>1</v>
      </c>
      <c r="B1116" s="165">
        <v>85</v>
      </c>
      <c r="C1116" s="155" t="s">
        <v>762</v>
      </c>
      <c r="D1116" s="157">
        <v>1961</v>
      </c>
      <c r="E1116" s="157"/>
      <c r="F1116" s="166" t="s">
        <v>261</v>
      </c>
      <c r="G1116" s="157">
        <v>4</v>
      </c>
      <c r="H1116" s="157" t="s">
        <v>296</v>
      </c>
      <c r="I1116" s="158">
        <v>1116.9000000000001</v>
      </c>
      <c r="J1116" s="158">
        <v>860.4</v>
      </c>
      <c r="K1116" s="158">
        <v>748.8</v>
      </c>
      <c r="L1116" s="167">
        <v>36</v>
      </c>
      <c r="M1116" s="157" t="s">
        <v>259</v>
      </c>
      <c r="N1116" s="157" t="s">
        <v>263</v>
      </c>
      <c r="O1116" s="160" t="s">
        <v>1539</v>
      </c>
      <c r="P1116" s="161">
        <v>4147588.36</v>
      </c>
      <c r="Q1116" s="161">
        <v>0</v>
      </c>
      <c r="R1116" s="161">
        <v>0</v>
      </c>
      <c r="S1116" s="161">
        <v>4147588.36</v>
      </c>
      <c r="T1116" s="161">
        <v>3713.4822813143519</v>
      </c>
      <c r="U1116" s="161">
        <v>4131.5858178887993</v>
      </c>
      <c r="V1116" s="168">
        <v>4131.5858178887993</v>
      </c>
      <c r="W1116" s="168">
        <f t="shared" si="241"/>
        <v>4131.5858178887993</v>
      </c>
      <c r="X1116" s="168">
        <f t="shared" si="242"/>
        <v>418.10353657444739</v>
      </c>
      <c r="Y1116" s="163">
        <v>0</v>
      </c>
      <c r="Z1116" s="163">
        <v>0</v>
      </c>
      <c r="AA1116" s="163">
        <v>0</v>
      </c>
      <c r="AB1116" s="163">
        <v>0</v>
      </c>
      <c r="AC1116" s="163">
        <v>0</v>
      </c>
      <c r="AD1116" s="163">
        <v>0</v>
      </c>
      <c r="AE1116" s="163">
        <v>0</v>
      </c>
      <c r="AF1116" s="169">
        <v>0</v>
      </c>
      <c r="AG1116" s="163">
        <v>517.5</v>
      </c>
      <c r="AH1116" s="169">
        <f t="shared" si="244"/>
        <v>4131.5858178887993</v>
      </c>
      <c r="AI1116" s="163">
        <v>0</v>
      </c>
      <c r="AJ1116" s="163">
        <v>0</v>
      </c>
      <c r="AK1116" s="163">
        <v>0</v>
      </c>
      <c r="AL1116" s="169">
        <v>0</v>
      </c>
      <c r="AM1116" s="163">
        <v>0</v>
      </c>
      <c r="AN1116" s="163">
        <v>0</v>
      </c>
      <c r="AO1116" s="169">
        <v>0</v>
      </c>
      <c r="AP1116" s="163">
        <v>0</v>
      </c>
      <c r="AQ1116" s="162">
        <v>0</v>
      </c>
      <c r="AR1116" s="162">
        <v>0</v>
      </c>
    </row>
    <row r="1117" spans="1:44" s="162" customFormat="1" ht="36" customHeight="1" x14ac:dyDescent="0.25">
      <c r="A1117" s="162">
        <v>1</v>
      </c>
      <c r="B1117" s="165">
        <v>86</v>
      </c>
      <c r="C1117" s="155" t="s">
        <v>539</v>
      </c>
      <c r="D1117" s="157" t="s">
        <v>356</v>
      </c>
      <c r="E1117" s="157"/>
      <c r="F1117" s="166" t="s">
        <v>357</v>
      </c>
      <c r="G1117" s="157" t="s">
        <v>296</v>
      </c>
      <c r="H1117" s="157" t="s">
        <v>296</v>
      </c>
      <c r="I1117" s="158">
        <v>583.5</v>
      </c>
      <c r="J1117" s="158">
        <v>558.1</v>
      </c>
      <c r="K1117" s="158">
        <v>558.1</v>
      </c>
      <c r="L1117" s="167">
        <v>39</v>
      </c>
      <c r="M1117" s="157" t="s">
        <v>259</v>
      </c>
      <c r="N1117" s="157" t="s">
        <v>263</v>
      </c>
      <c r="O1117" s="160" t="s">
        <v>1592</v>
      </c>
      <c r="P1117" s="161">
        <v>5156731.5</v>
      </c>
      <c r="Q1117" s="161">
        <v>0</v>
      </c>
      <c r="R1117" s="161">
        <v>0</v>
      </c>
      <c r="S1117" s="161">
        <v>5156731.5</v>
      </c>
      <c r="T1117" s="161">
        <v>8837.5861182519275</v>
      </c>
      <c r="U1117" s="161">
        <v>9260.8847300771213</v>
      </c>
      <c r="V1117" s="168">
        <v>9260.8847300771213</v>
      </c>
      <c r="W1117" s="168">
        <f t="shared" si="241"/>
        <v>9260.8847300771213</v>
      </c>
      <c r="X1117" s="168">
        <f t="shared" si="242"/>
        <v>423.2986118251938</v>
      </c>
      <c r="Y1117" s="163">
        <v>0</v>
      </c>
      <c r="Z1117" s="163">
        <v>0</v>
      </c>
      <c r="AA1117" s="163">
        <v>0</v>
      </c>
      <c r="AB1117" s="163">
        <v>0</v>
      </c>
      <c r="AC1117" s="163">
        <v>0</v>
      </c>
      <c r="AD1117" s="163">
        <v>0</v>
      </c>
      <c r="AE1117" s="163">
        <v>0</v>
      </c>
      <c r="AF1117" s="169">
        <v>0</v>
      </c>
      <c r="AG1117" s="163">
        <v>606</v>
      </c>
      <c r="AH1117" s="169">
        <f t="shared" si="244"/>
        <v>9260.8847300771213</v>
      </c>
      <c r="AI1117" s="163">
        <v>0</v>
      </c>
      <c r="AJ1117" s="163">
        <v>0</v>
      </c>
      <c r="AK1117" s="163">
        <v>0</v>
      </c>
      <c r="AL1117" s="169">
        <v>0</v>
      </c>
      <c r="AM1117" s="163">
        <v>0</v>
      </c>
      <c r="AN1117" s="163">
        <v>0</v>
      </c>
      <c r="AO1117" s="169">
        <v>0</v>
      </c>
      <c r="AP1117" s="163">
        <v>0</v>
      </c>
      <c r="AQ1117" s="162">
        <v>0</v>
      </c>
      <c r="AR1117" s="162">
        <v>0</v>
      </c>
    </row>
    <row r="1118" spans="1:44" s="162" customFormat="1" ht="36" customHeight="1" x14ac:dyDescent="0.25">
      <c r="A1118" s="162">
        <v>1</v>
      </c>
      <c r="B1118" s="165">
        <v>87</v>
      </c>
      <c r="C1118" s="155" t="s">
        <v>1064</v>
      </c>
      <c r="D1118" s="157">
        <v>1959</v>
      </c>
      <c r="E1118" s="157"/>
      <c r="F1118" s="166" t="s">
        <v>261</v>
      </c>
      <c r="G1118" s="157" t="s">
        <v>305</v>
      </c>
      <c r="H1118" s="157" t="s">
        <v>305</v>
      </c>
      <c r="I1118" s="158">
        <v>1764.5</v>
      </c>
      <c r="J1118" s="158">
        <v>2310</v>
      </c>
      <c r="K1118" s="158">
        <v>1604.9</v>
      </c>
      <c r="L1118" s="167">
        <v>64</v>
      </c>
      <c r="M1118" s="157" t="s">
        <v>259</v>
      </c>
      <c r="N1118" s="157" t="s">
        <v>263</v>
      </c>
      <c r="O1118" s="160" t="s">
        <v>1350</v>
      </c>
      <c r="P1118" s="161">
        <v>5884658.8199999994</v>
      </c>
      <c r="Q1118" s="161">
        <v>0</v>
      </c>
      <c r="R1118" s="161">
        <v>0</v>
      </c>
      <c r="S1118" s="161">
        <v>5884658.8199999994</v>
      </c>
      <c r="T1118" s="161">
        <v>3335.029084726551</v>
      </c>
      <c r="U1118" s="161">
        <v>6088.7966775857185</v>
      </c>
      <c r="V1118" s="168">
        <v>6088.7966775857185</v>
      </c>
      <c r="W1118" s="168">
        <f t="shared" si="241"/>
        <v>6088.7966775857185</v>
      </c>
      <c r="X1118" s="168">
        <f t="shared" si="242"/>
        <v>2753.7675928591675</v>
      </c>
      <c r="Y1118" s="163">
        <v>0</v>
      </c>
      <c r="Z1118" s="163">
        <v>0</v>
      </c>
      <c r="AA1118" s="163">
        <v>0</v>
      </c>
      <c r="AB1118" s="163">
        <v>0</v>
      </c>
      <c r="AC1118" s="163">
        <v>0</v>
      </c>
      <c r="AD1118" s="163">
        <v>0</v>
      </c>
      <c r="AE1118" s="163">
        <v>0</v>
      </c>
      <c r="AF1118" s="169">
        <v>0</v>
      </c>
      <c r="AG1118" s="163">
        <v>0</v>
      </c>
      <c r="AH1118" s="163">
        <v>0</v>
      </c>
      <c r="AI1118" s="163">
        <v>0</v>
      </c>
      <c r="AJ1118" s="163">
        <v>0</v>
      </c>
      <c r="AK1118" s="163">
        <v>1524.32</v>
      </c>
      <c r="AL1118" s="169">
        <f>7048.18*AK1118/I1118</f>
        <v>6088.7966775857185</v>
      </c>
      <c r="AM1118" s="163">
        <v>0</v>
      </c>
      <c r="AN1118" s="163">
        <v>0</v>
      </c>
      <c r="AO1118" s="169">
        <v>0</v>
      </c>
      <c r="AP1118" s="163">
        <v>0</v>
      </c>
      <c r="AQ1118" s="162">
        <v>0</v>
      </c>
      <c r="AR1118" s="162">
        <v>0</v>
      </c>
    </row>
    <row r="1119" spans="1:44" s="162" customFormat="1" ht="36" customHeight="1" x14ac:dyDescent="0.25">
      <c r="A1119" s="162">
        <v>1</v>
      </c>
      <c r="B1119" s="165">
        <v>88</v>
      </c>
      <c r="C1119" s="155" t="s">
        <v>763</v>
      </c>
      <c r="D1119" s="157">
        <v>1963</v>
      </c>
      <c r="E1119" s="157"/>
      <c r="F1119" s="166" t="s">
        <v>261</v>
      </c>
      <c r="G1119" s="157">
        <v>4</v>
      </c>
      <c r="H1119" s="157" t="s">
        <v>296</v>
      </c>
      <c r="I1119" s="158">
        <v>1438.7</v>
      </c>
      <c r="J1119" s="158">
        <v>1260.7</v>
      </c>
      <c r="K1119" s="158">
        <v>1260.7</v>
      </c>
      <c r="L1119" s="167">
        <v>54</v>
      </c>
      <c r="M1119" s="157" t="s">
        <v>259</v>
      </c>
      <c r="N1119" s="157" t="s">
        <v>291</v>
      </c>
      <c r="O1119" s="160" t="s">
        <v>776</v>
      </c>
      <c r="P1119" s="161">
        <v>4662014.9000000004</v>
      </c>
      <c r="Q1119" s="161">
        <v>0</v>
      </c>
      <c r="R1119" s="161">
        <v>0</v>
      </c>
      <c r="S1119" s="161">
        <v>4662014.9000000004</v>
      </c>
      <c r="T1119" s="161">
        <v>3240.4357405991523</v>
      </c>
      <c r="U1119" s="161">
        <v>3408.8913602557868</v>
      </c>
      <c r="V1119" s="168">
        <v>3408.8913602557868</v>
      </c>
      <c r="W1119" s="168">
        <f t="shared" si="241"/>
        <v>3408.8913602557868</v>
      </c>
      <c r="X1119" s="168">
        <f t="shared" si="242"/>
        <v>168.45561965663455</v>
      </c>
      <c r="Y1119" s="163">
        <v>0</v>
      </c>
      <c r="Z1119" s="163">
        <v>0</v>
      </c>
      <c r="AA1119" s="163">
        <v>0</v>
      </c>
      <c r="AB1119" s="163">
        <v>0</v>
      </c>
      <c r="AC1119" s="163">
        <v>0</v>
      </c>
      <c r="AD1119" s="163">
        <v>0</v>
      </c>
      <c r="AE1119" s="163">
        <v>0</v>
      </c>
      <c r="AF1119" s="169">
        <v>0</v>
      </c>
      <c r="AG1119" s="163">
        <v>550</v>
      </c>
      <c r="AH1119" s="169">
        <f t="shared" ref="AH1119:AH1121" si="245">8917.04*AG1119/I1119</f>
        <v>3408.8913602557868</v>
      </c>
      <c r="AI1119" s="163">
        <v>0</v>
      </c>
      <c r="AJ1119" s="163">
        <v>0</v>
      </c>
      <c r="AK1119" s="163">
        <v>0</v>
      </c>
      <c r="AL1119" s="169">
        <v>0</v>
      </c>
      <c r="AM1119" s="163">
        <v>0</v>
      </c>
      <c r="AN1119" s="163">
        <v>0</v>
      </c>
      <c r="AO1119" s="169">
        <v>0</v>
      </c>
      <c r="AP1119" s="163">
        <v>0</v>
      </c>
      <c r="AQ1119" s="162">
        <v>0</v>
      </c>
      <c r="AR1119" s="162">
        <v>0</v>
      </c>
    </row>
    <row r="1120" spans="1:44" s="162" customFormat="1" ht="36" customHeight="1" x14ac:dyDescent="0.25">
      <c r="A1120" s="162">
        <v>1</v>
      </c>
      <c r="B1120" s="165">
        <v>89</v>
      </c>
      <c r="C1120" s="155" t="s">
        <v>542</v>
      </c>
      <c r="D1120" s="157">
        <v>1977</v>
      </c>
      <c r="E1120" s="157"/>
      <c r="F1120" s="166" t="s">
        <v>261</v>
      </c>
      <c r="G1120" s="157">
        <v>2</v>
      </c>
      <c r="H1120" s="157" t="s">
        <v>296</v>
      </c>
      <c r="I1120" s="158">
        <v>814.4</v>
      </c>
      <c r="J1120" s="158">
        <v>814.4</v>
      </c>
      <c r="K1120" s="158">
        <v>814.4</v>
      </c>
      <c r="L1120" s="167">
        <v>45</v>
      </c>
      <c r="M1120" s="157" t="s">
        <v>259</v>
      </c>
      <c r="N1120" s="157" t="s">
        <v>263</v>
      </c>
      <c r="O1120" s="160" t="s">
        <v>1582</v>
      </c>
      <c r="P1120" s="161">
        <v>4502243.3600000003</v>
      </c>
      <c r="Q1120" s="161">
        <v>0</v>
      </c>
      <c r="R1120" s="161">
        <v>0</v>
      </c>
      <c r="S1120" s="161">
        <v>4502243.3600000003</v>
      </c>
      <c r="T1120" s="161">
        <v>5528.2948919449909</v>
      </c>
      <c r="U1120" s="161">
        <v>7401.6687622789796</v>
      </c>
      <c r="V1120" s="168">
        <v>7029.3954813359542</v>
      </c>
      <c r="W1120" s="168">
        <f t="shared" si="241"/>
        <v>7029.3954813359542</v>
      </c>
      <c r="X1120" s="168">
        <f t="shared" si="242"/>
        <v>1873.3738703339886</v>
      </c>
      <c r="Y1120" s="163">
        <v>0</v>
      </c>
      <c r="Z1120" s="163">
        <v>0</v>
      </c>
      <c r="AA1120" s="163">
        <v>0</v>
      </c>
      <c r="AB1120" s="163">
        <v>0</v>
      </c>
      <c r="AC1120" s="163">
        <v>0</v>
      </c>
      <c r="AD1120" s="163">
        <v>0</v>
      </c>
      <c r="AE1120" s="163">
        <v>0</v>
      </c>
      <c r="AF1120" s="169">
        <v>0</v>
      </c>
      <c r="AG1120" s="163">
        <v>642</v>
      </c>
      <c r="AH1120" s="169">
        <f t="shared" si="245"/>
        <v>7029.3954813359542</v>
      </c>
      <c r="AI1120" s="163">
        <v>0</v>
      </c>
      <c r="AJ1120" s="163">
        <v>0</v>
      </c>
      <c r="AK1120" s="163">
        <v>0</v>
      </c>
      <c r="AL1120" s="169">
        <v>0</v>
      </c>
      <c r="AM1120" s="163">
        <v>0</v>
      </c>
      <c r="AN1120" s="163">
        <v>0</v>
      </c>
      <c r="AO1120" s="169">
        <v>0</v>
      </c>
      <c r="AP1120" s="163">
        <v>0</v>
      </c>
      <c r="AQ1120" s="162">
        <v>0</v>
      </c>
      <c r="AR1120" s="162">
        <v>0</v>
      </c>
    </row>
    <row r="1121" spans="1:44" s="162" customFormat="1" ht="36" customHeight="1" x14ac:dyDescent="0.25">
      <c r="A1121" s="162">
        <v>1</v>
      </c>
      <c r="B1121" s="165">
        <v>90</v>
      </c>
      <c r="C1121" s="155" t="s">
        <v>1561</v>
      </c>
      <c r="D1121" s="157">
        <v>1985</v>
      </c>
      <c r="E1121" s="157"/>
      <c r="F1121" s="166" t="s">
        <v>261</v>
      </c>
      <c r="G1121" s="157">
        <v>7</v>
      </c>
      <c r="H1121" s="157" t="s">
        <v>363</v>
      </c>
      <c r="I1121" s="158">
        <v>11373.5</v>
      </c>
      <c r="J1121" s="158">
        <v>10283</v>
      </c>
      <c r="K1121" s="158">
        <v>9429.1</v>
      </c>
      <c r="L1121" s="167">
        <v>450</v>
      </c>
      <c r="M1121" s="157" t="s">
        <v>259</v>
      </c>
      <c r="N1121" s="157" t="s">
        <v>263</v>
      </c>
      <c r="O1121" s="160" t="s">
        <v>1336</v>
      </c>
      <c r="P1121" s="161">
        <v>7118194.9700000007</v>
      </c>
      <c r="Q1121" s="161">
        <v>0</v>
      </c>
      <c r="R1121" s="161">
        <v>0</v>
      </c>
      <c r="S1121" s="161">
        <v>7118194.9700000007</v>
      </c>
      <c r="T1121" s="161">
        <v>625.85791269178355</v>
      </c>
      <c r="U1121" s="161">
        <v>2063.1459761726824</v>
      </c>
      <c r="V1121" s="168">
        <v>1803.2436804853392</v>
      </c>
      <c r="W1121" s="168">
        <f t="shared" si="241"/>
        <v>1803.2436804853392</v>
      </c>
      <c r="X1121" s="168">
        <f t="shared" si="242"/>
        <v>1437.2880634808989</v>
      </c>
      <c r="Y1121" s="163">
        <v>0</v>
      </c>
      <c r="Z1121" s="163">
        <v>0</v>
      </c>
      <c r="AA1121" s="163">
        <v>0</v>
      </c>
      <c r="AB1121" s="163">
        <v>0</v>
      </c>
      <c r="AC1121" s="163">
        <v>0</v>
      </c>
      <c r="AD1121" s="163">
        <v>0</v>
      </c>
      <c r="AE1121" s="163">
        <v>0</v>
      </c>
      <c r="AF1121" s="169">
        <v>0</v>
      </c>
      <c r="AG1121" s="163">
        <v>2300</v>
      </c>
      <c r="AH1121" s="169">
        <f t="shared" si="245"/>
        <v>1803.2436804853392</v>
      </c>
      <c r="AI1121" s="163">
        <v>0</v>
      </c>
      <c r="AJ1121" s="163">
        <v>0</v>
      </c>
      <c r="AK1121" s="163">
        <v>0</v>
      </c>
      <c r="AL1121" s="169">
        <v>0</v>
      </c>
      <c r="AM1121" s="163">
        <v>0</v>
      </c>
      <c r="AN1121" s="163">
        <v>0</v>
      </c>
      <c r="AO1121" s="169">
        <v>0</v>
      </c>
      <c r="AP1121" s="163">
        <v>0</v>
      </c>
      <c r="AQ1121" s="162">
        <v>0</v>
      </c>
      <c r="AR1121" s="162">
        <v>0</v>
      </c>
    </row>
    <row r="1122" spans="1:44" s="162" customFormat="1" ht="36" customHeight="1" x14ac:dyDescent="0.25">
      <c r="A1122" s="162">
        <v>1</v>
      </c>
      <c r="B1122" s="165">
        <v>91</v>
      </c>
      <c r="C1122" s="155" t="s">
        <v>485</v>
      </c>
      <c r="D1122" s="157">
        <v>1960</v>
      </c>
      <c r="E1122" s="157"/>
      <c r="F1122" s="166" t="s">
        <v>261</v>
      </c>
      <c r="G1122" s="157">
        <v>5</v>
      </c>
      <c r="H1122" s="157" t="s">
        <v>305</v>
      </c>
      <c r="I1122" s="158">
        <v>3202.4</v>
      </c>
      <c r="J1122" s="158">
        <v>2438.9</v>
      </c>
      <c r="K1122" s="158">
        <v>2438.9</v>
      </c>
      <c r="L1122" s="167">
        <v>120</v>
      </c>
      <c r="M1122" s="157" t="s">
        <v>259</v>
      </c>
      <c r="N1122" s="157" t="s">
        <v>263</v>
      </c>
      <c r="O1122" s="160" t="s">
        <v>1049</v>
      </c>
      <c r="P1122" s="161">
        <v>5745375</v>
      </c>
      <c r="Q1122" s="161">
        <v>0</v>
      </c>
      <c r="R1122" s="161">
        <v>0</v>
      </c>
      <c r="S1122" s="161">
        <v>5745375</v>
      </c>
      <c r="T1122" s="161">
        <v>1794.0841244066949</v>
      </c>
      <c r="U1122" s="161">
        <v>4875.0498574818885</v>
      </c>
      <c r="V1122" s="168">
        <v>4406.2129527854113</v>
      </c>
      <c r="W1122" s="168">
        <f t="shared" si="241"/>
        <v>4406.2129527854113</v>
      </c>
      <c r="X1122" s="168">
        <f t="shared" si="242"/>
        <v>3080.9657330751934</v>
      </c>
      <c r="Y1122" s="163">
        <v>0</v>
      </c>
      <c r="Z1122" s="163">
        <v>0</v>
      </c>
      <c r="AA1122" s="163">
        <v>0</v>
      </c>
      <c r="AB1122" s="163">
        <v>0</v>
      </c>
      <c r="AC1122" s="163">
        <v>0</v>
      </c>
      <c r="AD1122" s="163">
        <v>0</v>
      </c>
      <c r="AE1122" s="163">
        <v>0</v>
      </c>
      <c r="AF1122" s="169">
        <v>0</v>
      </c>
      <c r="AG1122" s="163">
        <v>0</v>
      </c>
      <c r="AH1122" s="163">
        <v>0</v>
      </c>
      <c r="AI1122" s="163">
        <v>0</v>
      </c>
      <c r="AJ1122" s="163">
        <v>0</v>
      </c>
      <c r="AK1122" s="163">
        <v>2002</v>
      </c>
      <c r="AL1122" s="169">
        <f>7048.18*AK1122/I1122</f>
        <v>4406.2129527854113</v>
      </c>
      <c r="AM1122" s="163">
        <v>0</v>
      </c>
      <c r="AN1122" s="163">
        <v>0</v>
      </c>
      <c r="AO1122" s="169">
        <v>0</v>
      </c>
      <c r="AP1122" s="163">
        <v>0</v>
      </c>
      <c r="AQ1122" s="162">
        <v>0</v>
      </c>
      <c r="AR1122" s="162">
        <v>0</v>
      </c>
    </row>
    <row r="1123" spans="1:44" s="162" customFormat="1" ht="36" customHeight="1" x14ac:dyDescent="0.25">
      <c r="A1123" s="162">
        <v>1</v>
      </c>
      <c r="B1123" s="165">
        <v>92</v>
      </c>
      <c r="C1123" s="155" t="s">
        <v>1079</v>
      </c>
      <c r="D1123" s="157">
        <v>1962</v>
      </c>
      <c r="E1123" s="157"/>
      <c r="F1123" s="166" t="s">
        <v>261</v>
      </c>
      <c r="G1123" s="157">
        <v>5</v>
      </c>
      <c r="H1123" s="157" t="s">
        <v>301</v>
      </c>
      <c r="I1123" s="158">
        <v>3393.1</v>
      </c>
      <c r="J1123" s="158">
        <v>3313.4</v>
      </c>
      <c r="K1123" s="158">
        <v>2812</v>
      </c>
      <c r="L1123" s="167">
        <v>148</v>
      </c>
      <c r="M1123" s="157" t="s">
        <v>259</v>
      </c>
      <c r="N1123" s="157" t="s">
        <v>263</v>
      </c>
      <c r="O1123" s="160" t="s">
        <v>1276</v>
      </c>
      <c r="P1123" s="161">
        <v>3246985.8699999996</v>
      </c>
      <c r="Q1123" s="161">
        <v>0</v>
      </c>
      <c r="R1123" s="161">
        <v>0</v>
      </c>
      <c r="S1123" s="161">
        <v>3246985.8699999996</v>
      </c>
      <c r="T1123" s="161">
        <v>956.93786507913114</v>
      </c>
      <c r="U1123" s="161">
        <v>2872.3953670684627</v>
      </c>
      <c r="V1123" s="168">
        <v>2872.3953670684627</v>
      </c>
      <c r="W1123" s="168">
        <f t="shared" si="241"/>
        <v>2872.3953670684627</v>
      </c>
      <c r="X1123" s="168">
        <f t="shared" si="242"/>
        <v>1915.4575019893316</v>
      </c>
      <c r="Y1123" s="163">
        <v>0</v>
      </c>
      <c r="Z1123" s="163">
        <v>0</v>
      </c>
      <c r="AA1123" s="163">
        <v>0</v>
      </c>
      <c r="AB1123" s="163">
        <v>0</v>
      </c>
      <c r="AC1123" s="163">
        <v>0</v>
      </c>
      <c r="AD1123" s="163">
        <v>0</v>
      </c>
      <c r="AE1123" s="163">
        <v>0</v>
      </c>
      <c r="AF1123" s="169">
        <v>0</v>
      </c>
      <c r="AG1123" s="163">
        <v>1093</v>
      </c>
      <c r="AH1123" s="169">
        <f t="shared" ref="AH1123:AH1128" si="246">8917.04*AG1123/I1123</f>
        <v>2872.3953670684627</v>
      </c>
      <c r="AI1123" s="163">
        <v>0</v>
      </c>
      <c r="AJ1123" s="163">
        <v>0</v>
      </c>
      <c r="AK1123" s="163">
        <v>0</v>
      </c>
      <c r="AL1123" s="169">
        <v>0</v>
      </c>
      <c r="AM1123" s="163">
        <v>0</v>
      </c>
      <c r="AN1123" s="163">
        <v>0</v>
      </c>
      <c r="AO1123" s="169">
        <v>0</v>
      </c>
      <c r="AP1123" s="163">
        <v>0</v>
      </c>
      <c r="AQ1123" s="162">
        <v>0</v>
      </c>
      <c r="AR1123" s="162">
        <v>0</v>
      </c>
    </row>
    <row r="1124" spans="1:44" s="162" customFormat="1" ht="36" customHeight="1" x14ac:dyDescent="0.25">
      <c r="A1124" s="162">
        <v>1</v>
      </c>
      <c r="B1124" s="165">
        <v>93</v>
      </c>
      <c r="C1124" s="155" t="s">
        <v>1090</v>
      </c>
      <c r="D1124" s="157">
        <v>1962</v>
      </c>
      <c r="E1124" s="157"/>
      <c r="F1124" s="166" t="s">
        <v>261</v>
      </c>
      <c r="G1124" s="157">
        <v>2</v>
      </c>
      <c r="H1124" s="157" t="s">
        <v>296</v>
      </c>
      <c r="I1124" s="158">
        <v>628.29999999999995</v>
      </c>
      <c r="J1124" s="158">
        <v>628.29999999999995</v>
      </c>
      <c r="K1124" s="158">
        <v>628.29999999999995</v>
      </c>
      <c r="L1124" s="167">
        <v>38</v>
      </c>
      <c r="M1124" s="157" t="s">
        <v>259</v>
      </c>
      <c r="N1124" s="157" t="s">
        <v>260</v>
      </c>
      <c r="O1124" s="160" t="s">
        <v>1275</v>
      </c>
      <c r="P1124" s="161">
        <v>3369699.51</v>
      </c>
      <c r="Q1124" s="161">
        <v>0</v>
      </c>
      <c r="R1124" s="161">
        <v>0</v>
      </c>
      <c r="S1124" s="161">
        <v>3369699.51</v>
      </c>
      <c r="T1124" s="161">
        <v>5363.2015120165524</v>
      </c>
      <c r="U1124" s="161">
        <v>7613.4746267706532</v>
      </c>
      <c r="V1124" s="168">
        <v>7613.4746267706532</v>
      </c>
      <c r="W1124" s="168">
        <f t="shared" si="241"/>
        <v>7613.4746267706532</v>
      </c>
      <c r="X1124" s="168">
        <f t="shared" si="242"/>
        <v>2250.2731147541008</v>
      </c>
      <c r="Y1124" s="163">
        <v>0</v>
      </c>
      <c r="Z1124" s="163">
        <v>0</v>
      </c>
      <c r="AA1124" s="163">
        <v>0</v>
      </c>
      <c r="AB1124" s="163">
        <v>0</v>
      </c>
      <c r="AC1124" s="163">
        <v>0</v>
      </c>
      <c r="AD1124" s="163">
        <v>0</v>
      </c>
      <c r="AE1124" s="163">
        <v>0</v>
      </c>
      <c r="AF1124" s="169">
        <v>0</v>
      </c>
      <c r="AG1124" s="163">
        <v>536.45000000000005</v>
      </c>
      <c r="AH1124" s="169">
        <f t="shared" si="246"/>
        <v>7613.4746267706532</v>
      </c>
      <c r="AI1124" s="163">
        <v>0</v>
      </c>
      <c r="AJ1124" s="163">
        <v>0</v>
      </c>
      <c r="AK1124" s="163">
        <v>0</v>
      </c>
      <c r="AL1124" s="169">
        <v>0</v>
      </c>
      <c r="AM1124" s="163">
        <v>0</v>
      </c>
      <c r="AN1124" s="163">
        <v>0</v>
      </c>
      <c r="AO1124" s="169">
        <v>0</v>
      </c>
      <c r="AP1124" s="163">
        <v>0</v>
      </c>
      <c r="AQ1124" s="162">
        <v>0</v>
      </c>
      <c r="AR1124" s="162">
        <v>0</v>
      </c>
    </row>
    <row r="1125" spans="1:44" s="162" customFormat="1" ht="36" customHeight="1" x14ac:dyDescent="0.25">
      <c r="A1125" s="162">
        <v>1</v>
      </c>
      <c r="B1125" s="165">
        <v>94</v>
      </c>
      <c r="C1125" s="155" t="s">
        <v>1091</v>
      </c>
      <c r="D1125" s="157">
        <v>1964</v>
      </c>
      <c r="E1125" s="157"/>
      <c r="F1125" s="166" t="s">
        <v>261</v>
      </c>
      <c r="G1125" s="157">
        <v>2</v>
      </c>
      <c r="H1125" s="157" t="s">
        <v>296</v>
      </c>
      <c r="I1125" s="158">
        <v>669.2</v>
      </c>
      <c r="J1125" s="158">
        <v>667</v>
      </c>
      <c r="K1125" s="158">
        <v>667</v>
      </c>
      <c r="L1125" s="167">
        <v>30</v>
      </c>
      <c r="M1125" s="157" t="s">
        <v>259</v>
      </c>
      <c r="N1125" s="157" t="s">
        <v>263</v>
      </c>
      <c r="O1125" s="160" t="s">
        <v>1275</v>
      </c>
      <c r="P1125" s="161">
        <v>3628034.25</v>
      </c>
      <c r="Q1125" s="161">
        <v>0</v>
      </c>
      <c r="R1125" s="161">
        <v>0</v>
      </c>
      <c r="S1125" s="161">
        <v>3628034.25</v>
      </c>
      <c r="T1125" s="161">
        <v>5421.4498655110574</v>
      </c>
      <c r="U1125" s="161">
        <v>7716.9972289300667</v>
      </c>
      <c r="V1125" s="168">
        <v>7402.662241482366</v>
      </c>
      <c r="W1125" s="168">
        <f t="shared" si="241"/>
        <v>7402.662241482366</v>
      </c>
      <c r="X1125" s="168">
        <f t="shared" si="242"/>
        <v>2295.5473634190093</v>
      </c>
      <c r="Y1125" s="163">
        <v>0</v>
      </c>
      <c r="Z1125" s="163">
        <v>0</v>
      </c>
      <c r="AA1125" s="163">
        <v>0</v>
      </c>
      <c r="AB1125" s="163">
        <v>0</v>
      </c>
      <c r="AC1125" s="163">
        <v>0</v>
      </c>
      <c r="AD1125" s="163">
        <v>0</v>
      </c>
      <c r="AE1125" s="163">
        <v>0</v>
      </c>
      <c r="AF1125" s="169">
        <v>0</v>
      </c>
      <c r="AG1125" s="163">
        <v>555.54999999999995</v>
      </c>
      <c r="AH1125" s="169">
        <f t="shared" si="246"/>
        <v>7402.662241482366</v>
      </c>
      <c r="AI1125" s="163">
        <v>0</v>
      </c>
      <c r="AJ1125" s="163">
        <v>0</v>
      </c>
      <c r="AK1125" s="163">
        <v>0</v>
      </c>
      <c r="AL1125" s="169">
        <v>0</v>
      </c>
      <c r="AM1125" s="163">
        <v>0</v>
      </c>
      <c r="AN1125" s="163">
        <v>0</v>
      </c>
      <c r="AO1125" s="169">
        <v>0</v>
      </c>
      <c r="AP1125" s="163">
        <v>0</v>
      </c>
      <c r="AQ1125" s="162">
        <v>0</v>
      </c>
      <c r="AR1125" s="162">
        <v>0</v>
      </c>
    </row>
    <row r="1126" spans="1:44" s="162" customFormat="1" ht="36" customHeight="1" x14ac:dyDescent="0.25">
      <c r="A1126" s="162">
        <v>1</v>
      </c>
      <c r="B1126" s="165">
        <v>95</v>
      </c>
      <c r="C1126" s="155" t="s">
        <v>544</v>
      </c>
      <c r="D1126" s="157">
        <v>1960</v>
      </c>
      <c r="E1126" s="157"/>
      <c r="F1126" s="166" t="s">
        <v>261</v>
      </c>
      <c r="G1126" s="157">
        <v>2</v>
      </c>
      <c r="H1126" s="157" t="s">
        <v>296</v>
      </c>
      <c r="I1126" s="158">
        <v>614.9</v>
      </c>
      <c r="J1126" s="158">
        <v>438</v>
      </c>
      <c r="K1126" s="158">
        <v>438</v>
      </c>
      <c r="L1126" s="167">
        <v>34</v>
      </c>
      <c r="M1126" s="157" t="s">
        <v>259</v>
      </c>
      <c r="N1126" s="157" t="s">
        <v>1594</v>
      </c>
      <c r="O1126" s="160" t="s">
        <v>1275</v>
      </c>
      <c r="P1126" s="161">
        <v>4282215.38</v>
      </c>
      <c r="Q1126" s="161">
        <v>0</v>
      </c>
      <c r="R1126" s="161">
        <v>0</v>
      </c>
      <c r="S1126" s="161">
        <v>4282215.38</v>
      </c>
      <c r="T1126" s="161">
        <v>6964.0842088144418</v>
      </c>
      <c r="U1126" s="161">
        <v>8265.9177101967816</v>
      </c>
      <c r="V1126" s="168">
        <v>8265.9177101967816</v>
      </c>
      <c r="W1126" s="168">
        <f t="shared" si="241"/>
        <v>8265.9177101967816</v>
      </c>
      <c r="X1126" s="168">
        <f t="shared" si="242"/>
        <v>1301.8335013823398</v>
      </c>
      <c r="Y1126" s="163">
        <v>0</v>
      </c>
      <c r="Z1126" s="163">
        <v>0</v>
      </c>
      <c r="AA1126" s="163">
        <v>0</v>
      </c>
      <c r="AB1126" s="163">
        <v>0</v>
      </c>
      <c r="AC1126" s="163">
        <v>0</v>
      </c>
      <c r="AD1126" s="163">
        <v>0</v>
      </c>
      <c r="AE1126" s="163">
        <v>0</v>
      </c>
      <c r="AF1126" s="169">
        <v>0</v>
      </c>
      <c r="AG1126" s="163">
        <v>570</v>
      </c>
      <c r="AH1126" s="169">
        <f t="shared" si="246"/>
        <v>8265.9177101967816</v>
      </c>
      <c r="AI1126" s="163">
        <v>0</v>
      </c>
      <c r="AJ1126" s="163">
        <v>0</v>
      </c>
      <c r="AK1126" s="163">
        <v>0</v>
      </c>
      <c r="AL1126" s="169">
        <v>0</v>
      </c>
      <c r="AM1126" s="163">
        <v>0</v>
      </c>
      <c r="AN1126" s="163">
        <v>0</v>
      </c>
      <c r="AO1126" s="169">
        <v>0</v>
      </c>
      <c r="AP1126" s="163">
        <v>0</v>
      </c>
      <c r="AQ1126" s="162">
        <v>0</v>
      </c>
      <c r="AR1126" s="162">
        <v>0</v>
      </c>
    </row>
    <row r="1127" spans="1:44" s="162" customFormat="1" ht="36" customHeight="1" x14ac:dyDescent="0.25">
      <c r="A1127" s="162">
        <v>1</v>
      </c>
      <c r="B1127" s="165">
        <v>96</v>
      </c>
      <c r="C1127" s="155" t="s">
        <v>1331</v>
      </c>
      <c r="D1127" s="157">
        <v>1917</v>
      </c>
      <c r="E1127" s="157"/>
      <c r="F1127" s="166" t="s">
        <v>261</v>
      </c>
      <c r="G1127" s="157">
        <v>2</v>
      </c>
      <c r="H1127" s="157" t="s">
        <v>297</v>
      </c>
      <c r="I1127" s="158">
        <v>397.2</v>
      </c>
      <c r="J1127" s="158">
        <v>370.5</v>
      </c>
      <c r="K1127" s="158">
        <v>370.5</v>
      </c>
      <c r="L1127" s="167">
        <v>19</v>
      </c>
      <c r="M1127" s="157" t="s">
        <v>259</v>
      </c>
      <c r="N1127" s="157" t="s">
        <v>263</v>
      </c>
      <c r="O1127" s="160" t="s">
        <v>1349</v>
      </c>
      <c r="P1127" s="161">
        <v>3071102.69</v>
      </c>
      <c r="Q1127" s="161">
        <v>0</v>
      </c>
      <c r="R1127" s="161">
        <v>0</v>
      </c>
      <c r="S1127" s="161">
        <v>3071102.69</v>
      </c>
      <c r="T1127" s="161">
        <v>7731.8798841893249</v>
      </c>
      <c r="U1127" s="161">
        <v>8180.6882578046334</v>
      </c>
      <c r="V1127" s="168">
        <v>6107.4540080563957</v>
      </c>
      <c r="W1127" s="168">
        <f t="shared" si="241"/>
        <v>6107.4540080563957</v>
      </c>
      <c r="X1127" s="168">
        <f t="shared" si="242"/>
        <v>448.80837361530848</v>
      </c>
      <c r="Y1127" s="163">
        <v>0</v>
      </c>
      <c r="Z1127" s="163">
        <v>0</v>
      </c>
      <c r="AA1127" s="163">
        <v>0</v>
      </c>
      <c r="AB1127" s="163">
        <v>0</v>
      </c>
      <c r="AC1127" s="163">
        <v>0</v>
      </c>
      <c r="AD1127" s="163">
        <v>0</v>
      </c>
      <c r="AE1127" s="163">
        <v>0</v>
      </c>
      <c r="AF1127" s="169">
        <v>0</v>
      </c>
      <c r="AG1127" s="163">
        <v>272.05</v>
      </c>
      <c r="AH1127" s="169">
        <f t="shared" si="246"/>
        <v>6107.4540080563957</v>
      </c>
      <c r="AI1127" s="163">
        <v>0</v>
      </c>
      <c r="AJ1127" s="163">
        <v>0</v>
      </c>
      <c r="AK1127" s="163">
        <v>0</v>
      </c>
      <c r="AL1127" s="169">
        <v>0</v>
      </c>
      <c r="AM1127" s="163">
        <v>0</v>
      </c>
      <c r="AN1127" s="163">
        <v>0</v>
      </c>
      <c r="AO1127" s="169">
        <v>0</v>
      </c>
      <c r="AP1127" s="163">
        <v>0</v>
      </c>
      <c r="AQ1127" s="162">
        <v>0</v>
      </c>
      <c r="AR1127" s="162">
        <v>0</v>
      </c>
    </row>
    <row r="1128" spans="1:44" s="162" customFormat="1" ht="36" customHeight="1" x14ac:dyDescent="0.25">
      <c r="A1128" s="162">
        <v>1</v>
      </c>
      <c r="B1128" s="165">
        <v>97</v>
      </c>
      <c r="C1128" s="155" t="s">
        <v>467</v>
      </c>
      <c r="D1128" s="157">
        <v>1984</v>
      </c>
      <c r="E1128" s="157"/>
      <c r="F1128" s="166" t="s">
        <v>261</v>
      </c>
      <c r="G1128" s="157">
        <v>12</v>
      </c>
      <c r="H1128" s="157" t="s">
        <v>297</v>
      </c>
      <c r="I1128" s="158">
        <v>6206.9</v>
      </c>
      <c r="J1128" s="158">
        <v>5104.59</v>
      </c>
      <c r="K1128" s="158">
        <v>5104.59</v>
      </c>
      <c r="L1128" s="167">
        <v>242</v>
      </c>
      <c r="M1128" s="157" t="s">
        <v>259</v>
      </c>
      <c r="N1128" s="157" t="s">
        <v>263</v>
      </c>
      <c r="O1128" s="160" t="s">
        <v>1034</v>
      </c>
      <c r="P1128" s="161">
        <v>5331409.8500000006</v>
      </c>
      <c r="Q1128" s="161">
        <v>0</v>
      </c>
      <c r="R1128" s="161">
        <v>0</v>
      </c>
      <c r="S1128" s="161">
        <v>5331409.8500000006</v>
      </c>
      <c r="T1128" s="161">
        <v>858.94888752839597</v>
      </c>
      <c r="U1128" s="161">
        <v>861.98005445552553</v>
      </c>
      <c r="V1128" s="168">
        <v>861.98005445552553</v>
      </c>
      <c r="W1128" s="168">
        <f t="shared" si="241"/>
        <v>861.98005445552553</v>
      </c>
      <c r="X1128" s="168">
        <f t="shared" si="242"/>
        <v>3.0311669271295614</v>
      </c>
      <c r="Y1128" s="163">
        <v>0</v>
      </c>
      <c r="Z1128" s="163">
        <v>0</v>
      </c>
      <c r="AA1128" s="163">
        <v>0</v>
      </c>
      <c r="AB1128" s="163">
        <v>0</v>
      </c>
      <c r="AC1128" s="163">
        <v>0</v>
      </c>
      <c r="AD1128" s="163">
        <v>0</v>
      </c>
      <c r="AE1128" s="163">
        <v>0</v>
      </c>
      <c r="AF1128" s="169">
        <v>0</v>
      </c>
      <c r="AG1128" s="163">
        <v>600</v>
      </c>
      <c r="AH1128" s="169">
        <f t="shared" si="246"/>
        <v>861.98005445552553</v>
      </c>
      <c r="AI1128" s="163">
        <v>0</v>
      </c>
      <c r="AJ1128" s="163">
        <v>0</v>
      </c>
      <c r="AK1128" s="163">
        <v>0</v>
      </c>
      <c r="AL1128" s="169">
        <v>0</v>
      </c>
      <c r="AM1128" s="163">
        <v>0</v>
      </c>
      <c r="AN1128" s="163">
        <v>0</v>
      </c>
      <c r="AO1128" s="169">
        <v>0</v>
      </c>
      <c r="AP1128" s="163">
        <v>0</v>
      </c>
      <c r="AQ1128" s="162">
        <v>0</v>
      </c>
      <c r="AR1128" s="162">
        <v>0</v>
      </c>
    </row>
    <row r="1129" spans="1:44" s="162" customFormat="1" ht="36" customHeight="1" x14ac:dyDescent="0.25">
      <c r="A1129" s="162">
        <v>1</v>
      </c>
      <c r="B1129" s="165">
        <v>98</v>
      </c>
      <c r="C1129" s="155" t="s">
        <v>1088</v>
      </c>
      <c r="D1129" s="157">
        <v>1968</v>
      </c>
      <c r="E1129" s="157"/>
      <c r="F1129" s="166" t="s">
        <v>1524</v>
      </c>
      <c r="G1129" s="157" t="s">
        <v>344</v>
      </c>
      <c r="H1129" s="157" t="s">
        <v>301</v>
      </c>
      <c r="I1129" s="158">
        <v>3176.3</v>
      </c>
      <c r="J1129" s="158">
        <v>3176.3</v>
      </c>
      <c r="K1129" s="158">
        <v>3093.8</v>
      </c>
      <c r="L1129" s="167">
        <v>143</v>
      </c>
      <c r="M1129" s="157" t="s">
        <v>259</v>
      </c>
      <c r="N1129" s="157" t="s">
        <v>263</v>
      </c>
      <c r="O1129" s="160" t="s">
        <v>2192</v>
      </c>
      <c r="P1129" s="161">
        <v>3331988.23</v>
      </c>
      <c r="Q1129" s="161">
        <v>0</v>
      </c>
      <c r="R1129" s="161">
        <v>0</v>
      </c>
      <c r="S1129" s="161">
        <v>3331988.23</v>
      </c>
      <c r="T1129" s="161">
        <v>1049.0155936152125</v>
      </c>
      <c r="U1129" s="161">
        <v>2178.2831596511664</v>
      </c>
      <c r="V1129" s="168">
        <v>2178.2831596511664</v>
      </c>
      <c r="W1129" s="168">
        <f t="shared" si="241"/>
        <v>2178.2831596511664</v>
      </c>
      <c r="X1129" s="168">
        <f t="shared" si="242"/>
        <v>1129.2675660359539</v>
      </c>
      <c r="Y1129" s="163">
        <v>0</v>
      </c>
      <c r="Z1129" s="163">
        <v>0</v>
      </c>
      <c r="AA1129" s="163">
        <v>0</v>
      </c>
      <c r="AB1129" s="163">
        <v>0</v>
      </c>
      <c r="AC1129" s="163">
        <v>0</v>
      </c>
      <c r="AD1129" s="163">
        <v>0</v>
      </c>
      <c r="AE1129" s="163">
        <v>0</v>
      </c>
      <c r="AF1129" s="169">
        <v>0</v>
      </c>
      <c r="AG1129" s="163">
        <v>0</v>
      </c>
      <c r="AH1129" s="163">
        <v>0</v>
      </c>
      <c r="AI1129" s="163">
        <v>780</v>
      </c>
      <c r="AJ1129" s="169">
        <f>8870.36*AI1129/I1129</f>
        <v>2178.2831596511664</v>
      </c>
      <c r="AK1129" s="163">
        <v>0</v>
      </c>
      <c r="AL1129" s="169">
        <v>0</v>
      </c>
      <c r="AM1129" s="163">
        <v>0</v>
      </c>
      <c r="AN1129" s="163">
        <v>0</v>
      </c>
      <c r="AO1129" s="169">
        <v>0</v>
      </c>
      <c r="AP1129" s="163">
        <v>0</v>
      </c>
      <c r="AQ1129" s="162">
        <v>0</v>
      </c>
      <c r="AR1129" s="162">
        <v>0</v>
      </c>
    </row>
    <row r="1130" spans="1:44" s="162" customFormat="1" ht="36" customHeight="1" x14ac:dyDescent="0.25">
      <c r="A1130" s="162">
        <v>1</v>
      </c>
      <c r="B1130" s="165">
        <v>99</v>
      </c>
      <c r="C1130" s="155" t="s">
        <v>511</v>
      </c>
      <c r="D1130" s="157">
        <v>1997</v>
      </c>
      <c r="E1130" s="157"/>
      <c r="F1130" s="166" t="s">
        <v>261</v>
      </c>
      <c r="G1130" s="157">
        <v>4</v>
      </c>
      <c r="H1130" s="157" t="s">
        <v>305</v>
      </c>
      <c r="I1130" s="158">
        <v>2862.3</v>
      </c>
      <c r="J1130" s="158">
        <v>2046.7</v>
      </c>
      <c r="K1130" s="158">
        <v>2046.7</v>
      </c>
      <c r="L1130" s="167">
        <v>95</v>
      </c>
      <c r="M1130" s="157" t="s">
        <v>259</v>
      </c>
      <c r="N1130" s="157" t="s">
        <v>263</v>
      </c>
      <c r="O1130" s="160" t="s">
        <v>1351</v>
      </c>
      <c r="P1130" s="161">
        <v>2042800</v>
      </c>
      <c r="Q1130" s="161">
        <v>0</v>
      </c>
      <c r="R1130" s="161">
        <v>0</v>
      </c>
      <c r="S1130" s="161">
        <v>2042800</v>
      </c>
      <c r="T1130" s="161">
        <v>713.69178632568207</v>
      </c>
      <c r="U1130" s="161">
        <v>2816.268092093771</v>
      </c>
      <c r="V1130" s="168">
        <v>2816.268092093771</v>
      </c>
      <c r="W1130" s="168">
        <f t="shared" si="241"/>
        <v>2816.268092093771</v>
      </c>
      <c r="X1130" s="168">
        <f t="shared" si="242"/>
        <v>2102.5763057680888</v>
      </c>
      <c r="Y1130" s="163">
        <v>0</v>
      </c>
      <c r="Z1130" s="163">
        <v>0</v>
      </c>
      <c r="AA1130" s="163">
        <v>0</v>
      </c>
      <c r="AB1130" s="163">
        <v>0</v>
      </c>
      <c r="AC1130" s="163">
        <v>0</v>
      </c>
      <c r="AD1130" s="163">
        <v>0</v>
      </c>
      <c r="AE1130" s="163">
        <v>0</v>
      </c>
      <c r="AF1130" s="169">
        <v>0</v>
      </c>
      <c r="AG1130" s="163">
        <v>904</v>
      </c>
      <c r="AH1130" s="169">
        <f t="shared" ref="AH1130:AH1132" si="247">8917.04*AG1130/I1130</f>
        <v>2816.268092093771</v>
      </c>
      <c r="AI1130" s="163">
        <v>0</v>
      </c>
      <c r="AJ1130" s="163">
        <v>0</v>
      </c>
      <c r="AK1130" s="163">
        <v>0</v>
      </c>
      <c r="AL1130" s="169">
        <v>0</v>
      </c>
      <c r="AM1130" s="163">
        <v>0</v>
      </c>
      <c r="AN1130" s="163">
        <v>0</v>
      </c>
      <c r="AO1130" s="169">
        <v>0</v>
      </c>
      <c r="AP1130" s="163">
        <v>0</v>
      </c>
      <c r="AQ1130" s="162">
        <v>0</v>
      </c>
      <c r="AR1130" s="162">
        <v>0</v>
      </c>
    </row>
    <row r="1131" spans="1:44" s="162" customFormat="1" ht="36" customHeight="1" x14ac:dyDescent="0.25">
      <c r="A1131" s="162">
        <v>1</v>
      </c>
      <c r="B1131" s="165">
        <v>100</v>
      </c>
      <c r="C1131" s="155" t="s">
        <v>2977</v>
      </c>
      <c r="D1131" s="157">
        <v>1963</v>
      </c>
      <c r="E1131" s="157"/>
      <c r="F1131" s="166" t="s">
        <v>261</v>
      </c>
      <c r="G1131" s="157">
        <v>3</v>
      </c>
      <c r="H1131" s="157">
        <v>2</v>
      </c>
      <c r="I1131" s="158">
        <v>989</v>
      </c>
      <c r="J1131" s="158">
        <v>918.9</v>
      </c>
      <c r="K1131" s="158">
        <v>877.6</v>
      </c>
      <c r="L1131" s="167">
        <v>60</v>
      </c>
      <c r="M1131" s="157" t="s">
        <v>259</v>
      </c>
      <c r="N1131" s="157" t="s">
        <v>263</v>
      </c>
      <c r="O1131" s="160" t="s">
        <v>1588</v>
      </c>
      <c r="P1131" s="161">
        <v>7714850.75</v>
      </c>
      <c r="Q1131" s="161">
        <v>0</v>
      </c>
      <c r="R1131" s="161">
        <v>0</v>
      </c>
      <c r="S1131" s="161">
        <v>7714850.75</v>
      </c>
      <c r="T1131" s="161">
        <v>7800.6579878665316</v>
      </c>
      <c r="U1131" s="161">
        <v>8204.758746208292</v>
      </c>
      <c r="V1131" s="168">
        <v>8204.758746208292</v>
      </c>
      <c r="W1131" s="168">
        <f t="shared" si="241"/>
        <v>8204.758746208292</v>
      </c>
      <c r="X1131" s="168">
        <f t="shared" si="242"/>
        <v>404.10075834176041</v>
      </c>
      <c r="Y1131" s="163">
        <v>0</v>
      </c>
      <c r="Z1131" s="163">
        <v>0</v>
      </c>
      <c r="AA1131" s="163">
        <v>0</v>
      </c>
      <c r="AB1131" s="163">
        <v>0</v>
      </c>
      <c r="AC1131" s="163">
        <v>0</v>
      </c>
      <c r="AD1131" s="163">
        <v>0</v>
      </c>
      <c r="AE1131" s="163">
        <v>0</v>
      </c>
      <c r="AF1131" s="169">
        <v>0</v>
      </c>
      <c r="AG1131" s="163">
        <v>910</v>
      </c>
      <c r="AH1131" s="169">
        <f t="shared" si="247"/>
        <v>8204.758746208292</v>
      </c>
      <c r="AI1131" s="163">
        <v>0</v>
      </c>
      <c r="AJ1131" s="163">
        <v>0</v>
      </c>
      <c r="AK1131" s="163">
        <v>0</v>
      </c>
      <c r="AL1131" s="169">
        <v>0</v>
      </c>
      <c r="AM1131" s="163">
        <v>0</v>
      </c>
      <c r="AN1131" s="163">
        <v>0</v>
      </c>
      <c r="AO1131" s="169">
        <v>0</v>
      </c>
      <c r="AP1131" s="163">
        <v>0</v>
      </c>
      <c r="AQ1131" s="162">
        <v>0</v>
      </c>
      <c r="AR1131" s="162">
        <v>0</v>
      </c>
    </row>
    <row r="1132" spans="1:44" s="162" customFormat="1" ht="36" customHeight="1" x14ac:dyDescent="0.25">
      <c r="A1132" s="162">
        <v>1</v>
      </c>
      <c r="B1132" s="165">
        <v>101</v>
      </c>
      <c r="C1132" s="155" t="s">
        <v>2978</v>
      </c>
      <c r="D1132" s="157">
        <v>1982</v>
      </c>
      <c r="E1132" s="157"/>
      <c r="F1132" s="166" t="s">
        <v>261</v>
      </c>
      <c r="G1132" s="157">
        <v>9</v>
      </c>
      <c r="H1132" s="157">
        <v>2</v>
      </c>
      <c r="I1132" s="158">
        <v>5753.7</v>
      </c>
      <c r="J1132" s="158">
        <v>5112.3999999999996</v>
      </c>
      <c r="K1132" s="158">
        <v>5112.3999999999996</v>
      </c>
      <c r="L1132" s="167">
        <v>208</v>
      </c>
      <c r="M1132" s="157" t="s">
        <v>259</v>
      </c>
      <c r="N1132" s="157" t="s">
        <v>263</v>
      </c>
      <c r="O1132" s="160" t="s">
        <v>2976</v>
      </c>
      <c r="P1132" s="161">
        <v>6190418.3900000006</v>
      </c>
      <c r="Q1132" s="161">
        <v>0</v>
      </c>
      <c r="R1132" s="161">
        <v>0</v>
      </c>
      <c r="S1132" s="161">
        <v>6190418.3900000006</v>
      </c>
      <c r="T1132" s="161">
        <v>1075.9021829431497</v>
      </c>
      <c r="U1132" s="161">
        <v>1075.9021829431497</v>
      </c>
      <c r="V1132" s="168">
        <v>1069.3566922154441</v>
      </c>
      <c r="W1132" s="168">
        <f t="shared" si="241"/>
        <v>1069.3566922154441</v>
      </c>
      <c r="X1132" s="168">
        <f t="shared" si="242"/>
        <v>0</v>
      </c>
      <c r="Y1132" s="163">
        <v>0</v>
      </c>
      <c r="Z1132" s="163">
        <v>0</v>
      </c>
      <c r="AA1132" s="163">
        <v>0</v>
      </c>
      <c r="AB1132" s="163">
        <v>0</v>
      </c>
      <c r="AC1132" s="163">
        <v>0</v>
      </c>
      <c r="AD1132" s="163">
        <v>0</v>
      </c>
      <c r="AE1132" s="163">
        <v>0</v>
      </c>
      <c r="AF1132" s="169">
        <v>0</v>
      </c>
      <c r="AG1132" s="163">
        <v>690</v>
      </c>
      <c r="AH1132" s="169">
        <f t="shared" si="247"/>
        <v>1069.3566922154441</v>
      </c>
      <c r="AI1132" s="163">
        <v>0</v>
      </c>
      <c r="AJ1132" s="163">
        <v>0</v>
      </c>
      <c r="AK1132" s="163">
        <v>0</v>
      </c>
      <c r="AL1132" s="169">
        <v>0</v>
      </c>
      <c r="AM1132" s="163">
        <v>0</v>
      </c>
      <c r="AN1132" s="163">
        <v>0</v>
      </c>
      <c r="AO1132" s="169">
        <v>0</v>
      </c>
      <c r="AP1132" s="163">
        <v>0</v>
      </c>
      <c r="AQ1132" s="162">
        <v>0</v>
      </c>
      <c r="AR1132" s="162">
        <v>0</v>
      </c>
    </row>
    <row r="1133" spans="1:44" s="162" customFormat="1" ht="36" customHeight="1" x14ac:dyDescent="0.25">
      <c r="A1133" s="162">
        <v>1</v>
      </c>
      <c r="B1133" s="165">
        <v>102</v>
      </c>
      <c r="C1133" s="155" t="s">
        <v>2979</v>
      </c>
      <c r="D1133" s="157">
        <v>1955</v>
      </c>
      <c r="E1133" s="157"/>
      <c r="F1133" s="166" t="s">
        <v>261</v>
      </c>
      <c r="G1133" s="157">
        <v>2</v>
      </c>
      <c r="H1133" s="157">
        <v>1</v>
      </c>
      <c r="I1133" s="158">
        <v>574.4</v>
      </c>
      <c r="J1133" s="158">
        <v>531.9</v>
      </c>
      <c r="K1133" s="158">
        <v>531.9</v>
      </c>
      <c r="L1133" s="167">
        <v>24</v>
      </c>
      <c r="M1133" s="157" t="s">
        <v>259</v>
      </c>
      <c r="N1133" s="157" t="s">
        <v>263</v>
      </c>
      <c r="O1133" s="160" t="s">
        <v>1335</v>
      </c>
      <c r="P1133" s="161">
        <v>3862402.6399999997</v>
      </c>
      <c r="Q1133" s="161">
        <v>0</v>
      </c>
      <c r="R1133" s="161">
        <v>0</v>
      </c>
      <c r="S1133" s="161">
        <v>3862402.6399999997</v>
      </c>
      <c r="T1133" s="161">
        <v>6724.2385793871863</v>
      </c>
      <c r="U1133" s="161">
        <v>6724.2385793871872</v>
      </c>
      <c r="V1133" s="168">
        <f>W1133</f>
        <v>6724.2385793871872</v>
      </c>
      <c r="W1133" s="168">
        <f t="shared" si="241"/>
        <v>6724.2385793871872</v>
      </c>
      <c r="X1133" s="168">
        <f t="shared" si="242"/>
        <v>0</v>
      </c>
      <c r="Y1133" s="163">
        <v>0</v>
      </c>
      <c r="Z1133" s="163">
        <v>0</v>
      </c>
      <c r="AA1133" s="163">
        <v>0</v>
      </c>
      <c r="AB1133" s="163">
        <v>0</v>
      </c>
      <c r="AC1133" s="163">
        <v>0</v>
      </c>
      <c r="AD1133" s="163">
        <v>0</v>
      </c>
      <c r="AE1133" s="163">
        <v>0</v>
      </c>
      <c r="AF1133" s="169">
        <v>0</v>
      </c>
      <c r="AG1133" s="163">
        <v>0</v>
      </c>
      <c r="AH1133" s="163">
        <v>0</v>
      </c>
      <c r="AI1133" s="163">
        <v>0</v>
      </c>
      <c r="AJ1133" s="169">
        <f>8870.36*AI1133/I1133</f>
        <v>0</v>
      </c>
      <c r="AK1133" s="163">
        <v>548</v>
      </c>
      <c r="AL1133" s="169">
        <f>7048.18*AK1133/I1133</f>
        <v>6724.2385793871872</v>
      </c>
      <c r="AM1133" s="163">
        <v>0</v>
      </c>
      <c r="AN1133" s="163">
        <v>0</v>
      </c>
      <c r="AO1133" s="169">
        <v>0</v>
      </c>
      <c r="AP1133" s="163">
        <v>0</v>
      </c>
      <c r="AQ1133" s="162">
        <v>0</v>
      </c>
      <c r="AR1133" s="162">
        <v>0</v>
      </c>
    </row>
    <row r="1134" spans="1:44" s="162" customFormat="1" ht="36" customHeight="1" x14ac:dyDescent="0.25">
      <c r="A1134" s="162">
        <v>1</v>
      </c>
      <c r="B1134" s="165">
        <v>103</v>
      </c>
      <c r="C1134" s="155" t="s">
        <v>2980</v>
      </c>
      <c r="D1134" s="157">
        <v>1963</v>
      </c>
      <c r="E1134" s="157"/>
      <c r="F1134" s="166" t="s">
        <v>261</v>
      </c>
      <c r="G1134" s="157">
        <v>2</v>
      </c>
      <c r="H1134" s="157">
        <v>2</v>
      </c>
      <c r="I1134" s="158">
        <v>943</v>
      </c>
      <c r="J1134" s="158">
        <v>515.70000000000005</v>
      </c>
      <c r="K1134" s="158">
        <v>403.8</v>
      </c>
      <c r="L1134" s="167">
        <v>47</v>
      </c>
      <c r="M1134" s="157" t="s">
        <v>259</v>
      </c>
      <c r="N1134" s="157" t="s">
        <v>263</v>
      </c>
      <c r="O1134" s="160" t="s">
        <v>1338</v>
      </c>
      <c r="P1134" s="161">
        <v>4866089.46</v>
      </c>
      <c r="Q1134" s="161">
        <v>0</v>
      </c>
      <c r="R1134" s="161">
        <v>0</v>
      </c>
      <c r="S1134" s="161">
        <v>4866089.46</v>
      </c>
      <c r="T1134" s="161">
        <v>5160.222120890774</v>
      </c>
      <c r="U1134" s="161">
        <v>5427.7634782608702</v>
      </c>
      <c r="V1134" s="168">
        <v>5427.7634782608702</v>
      </c>
      <c r="W1134" s="168">
        <f t="shared" si="241"/>
        <v>5427.7634782608702</v>
      </c>
      <c r="X1134" s="168">
        <f t="shared" si="242"/>
        <v>267.54135737009619</v>
      </c>
      <c r="Y1134" s="163">
        <v>0</v>
      </c>
      <c r="Z1134" s="163">
        <v>0</v>
      </c>
      <c r="AA1134" s="163">
        <v>0</v>
      </c>
      <c r="AB1134" s="163">
        <v>0</v>
      </c>
      <c r="AC1134" s="163">
        <v>0</v>
      </c>
      <c r="AD1134" s="163">
        <v>0</v>
      </c>
      <c r="AE1134" s="163">
        <v>0</v>
      </c>
      <c r="AF1134" s="169">
        <v>0</v>
      </c>
      <c r="AG1134" s="163">
        <v>574</v>
      </c>
      <c r="AH1134" s="169">
        <f t="shared" ref="AH1134:AH1135" si="248">8917.04*AG1134/I1134</f>
        <v>5427.7634782608702</v>
      </c>
      <c r="AI1134" s="163">
        <v>0</v>
      </c>
      <c r="AJ1134" s="163">
        <v>0</v>
      </c>
      <c r="AK1134" s="163">
        <v>0</v>
      </c>
      <c r="AL1134" s="169">
        <v>0</v>
      </c>
      <c r="AM1134" s="163">
        <v>0</v>
      </c>
      <c r="AN1134" s="163">
        <v>0</v>
      </c>
      <c r="AO1134" s="169">
        <v>0</v>
      </c>
      <c r="AP1134" s="163">
        <v>0</v>
      </c>
      <c r="AQ1134" s="162">
        <v>0</v>
      </c>
      <c r="AR1134" s="162">
        <v>0</v>
      </c>
    </row>
    <row r="1135" spans="1:44" s="162" customFormat="1" ht="36" customHeight="1" x14ac:dyDescent="0.25">
      <c r="A1135" s="162">
        <v>1</v>
      </c>
      <c r="B1135" s="165">
        <v>104</v>
      </c>
      <c r="C1135" s="155" t="s">
        <v>2981</v>
      </c>
      <c r="D1135" s="157">
        <v>1961</v>
      </c>
      <c r="E1135" s="157"/>
      <c r="F1135" s="166" t="s">
        <v>261</v>
      </c>
      <c r="G1135" s="157">
        <v>2</v>
      </c>
      <c r="H1135" s="157">
        <v>2</v>
      </c>
      <c r="I1135" s="158">
        <v>1132.2</v>
      </c>
      <c r="J1135" s="158">
        <v>634</v>
      </c>
      <c r="K1135" s="158">
        <v>634</v>
      </c>
      <c r="L1135" s="167">
        <v>42</v>
      </c>
      <c r="M1135" s="157" t="s">
        <v>259</v>
      </c>
      <c r="N1135" s="157" t="s">
        <v>263</v>
      </c>
      <c r="O1135" s="160" t="s">
        <v>1595</v>
      </c>
      <c r="P1135" s="161">
        <v>4823731.79</v>
      </c>
      <c r="Q1135" s="161">
        <v>0</v>
      </c>
      <c r="R1135" s="161">
        <v>0</v>
      </c>
      <c r="S1135" s="161">
        <v>4823731.79</v>
      </c>
      <c r="T1135" s="161">
        <v>4260.4944267797209</v>
      </c>
      <c r="U1135" s="161">
        <v>4481.3599717364432</v>
      </c>
      <c r="V1135" s="168">
        <v>4481.3599717364432</v>
      </c>
      <c r="W1135" s="168">
        <f t="shared" si="241"/>
        <v>4481.3599717364432</v>
      </c>
      <c r="X1135" s="168">
        <f t="shared" si="242"/>
        <v>220.86554495672226</v>
      </c>
      <c r="Y1135" s="163">
        <v>0</v>
      </c>
      <c r="Z1135" s="163">
        <v>0</v>
      </c>
      <c r="AA1135" s="163">
        <v>0</v>
      </c>
      <c r="AB1135" s="163">
        <v>0</v>
      </c>
      <c r="AC1135" s="163">
        <v>0</v>
      </c>
      <c r="AD1135" s="163">
        <v>0</v>
      </c>
      <c r="AE1135" s="163">
        <v>0</v>
      </c>
      <c r="AF1135" s="169">
        <v>0</v>
      </c>
      <c r="AG1135" s="163">
        <v>569</v>
      </c>
      <c r="AH1135" s="169">
        <f t="shared" si="248"/>
        <v>4481.3599717364432</v>
      </c>
      <c r="AI1135" s="163">
        <v>0</v>
      </c>
      <c r="AJ1135" s="163">
        <v>0</v>
      </c>
      <c r="AK1135" s="163">
        <v>0</v>
      </c>
      <c r="AL1135" s="169">
        <v>0</v>
      </c>
      <c r="AM1135" s="163">
        <v>0</v>
      </c>
      <c r="AN1135" s="163">
        <v>0</v>
      </c>
      <c r="AO1135" s="169">
        <v>0</v>
      </c>
      <c r="AP1135" s="163">
        <v>0</v>
      </c>
      <c r="AQ1135" s="162">
        <v>0</v>
      </c>
      <c r="AR1135" s="162">
        <v>0</v>
      </c>
    </row>
    <row r="1136" spans="1:44" s="162" customFormat="1" ht="36" customHeight="1" x14ac:dyDescent="0.25">
      <c r="B1136" s="155" t="s">
        <v>723</v>
      </c>
      <c r="C1136" s="170"/>
      <c r="D1136" s="157" t="s">
        <v>855</v>
      </c>
      <c r="E1136" s="157" t="s">
        <v>855</v>
      </c>
      <c r="F1136" s="157" t="s">
        <v>855</v>
      </c>
      <c r="G1136" s="157" t="s">
        <v>855</v>
      </c>
      <c r="H1136" s="157" t="s">
        <v>855</v>
      </c>
      <c r="I1136" s="158">
        <v>28368.699999999997</v>
      </c>
      <c r="J1136" s="158">
        <v>26757.800000000003</v>
      </c>
      <c r="K1136" s="158">
        <v>24000.799999999999</v>
      </c>
      <c r="L1136" s="159">
        <v>1376</v>
      </c>
      <c r="M1136" s="157" t="s">
        <v>855</v>
      </c>
      <c r="N1136" s="157" t="s">
        <v>855</v>
      </c>
      <c r="O1136" s="160" t="s">
        <v>855</v>
      </c>
      <c r="P1136" s="158">
        <v>90907764.140000001</v>
      </c>
      <c r="Q1136" s="158">
        <v>0</v>
      </c>
      <c r="R1136" s="158">
        <v>0</v>
      </c>
      <c r="S1136" s="158">
        <v>90907764.139999986</v>
      </c>
      <c r="T1136" s="161">
        <v>3204.5093409285591</v>
      </c>
      <c r="U1136" s="161">
        <v>11158.723120743036</v>
      </c>
      <c r="W1136" s="175"/>
      <c r="Y1136" s="163">
        <v>0</v>
      </c>
      <c r="Z1136" s="163">
        <v>0</v>
      </c>
      <c r="AA1136" s="163">
        <v>3470474.8500000006</v>
      </c>
      <c r="AB1136" s="163">
        <v>650000</v>
      </c>
      <c r="AC1136" s="163">
        <v>0</v>
      </c>
      <c r="AD1136" s="163">
        <v>0</v>
      </c>
      <c r="AE1136" s="163">
        <v>0</v>
      </c>
      <c r="AF1136" s="163">
        <v>0</v>
      </c>
      <c r="AG1136" s="163">
        <v>11704.31</v>
      </c>
      <c r="AH1136" s="163">
        <v>90421001.069999993</v>
      </c>
      <c r="AI1136" s="163">
        <v>0</v>
      </c>
      <c r="AJ1136" s="163">
        <v>0</v>
      </c>
      <c r="AK1136" s="163">
        <v>450.1</v>
      </c>
      <c r="AL1136" s="163">
        <v>1824009.29</v>
      </c>
      <c r="AM1136" s="163">
        <v>0</v>
      </c>
      <c r="AN1136" s="163">
        <v>0</v>
      </c>
      <c r="AO1136" s="163">
        <v>0</v>
      </c>
      <c r="AP1136" s="163">
        <v>0</v>
      </c>
      <c r="AQ1136" s="162">
        <v>0</v>
      </c>
      <c r="AR1136" s="162">
        <v>0</v>
      </c>
    </row>
    <row r="1137" spans="1:44" s="162" customFormat="1" ht="36" customHeight="1" x14ac:dyDescent="0.25">
      <c r="A1137" s="162">
        <v>1</v>
      </c>
      <c r="B1137" s="165">
        <v>105</v>
      </c>
      <c r="C1137" s="155" t="s">
        <v>452</v>
      </c>
      <c r="D1137" s="157">
        <v>1962</v>
      </c>
      <c r="E1137" s="157"/>
      <c r="F1137" s="166" t="s">
        <v>261</v>
      </c>
      <c r="G1137" s="157">
        <v>2</v>
      </c>
      <c r="H1137" s="157" t="s">
        <v>296</v>
      </c>
      <c r="I1137" s="158">
        <v>784.2</v>
      </c>
      <c r="J1137" s="158">
        <v>784.2</v>
      </c>
      <c r="K1137" s="158">
        <v>715.8</v>
      </c>
      <c r="L1137" s="167">
        <v>47</v>
      </c>
      <c r="M1137" s="157" t="s">
        <v>259</v>
      </c>
      <c r="N1137" s="157" t="s">
        <v>260</v>
      </c>
      <c r="O1137" s="160" t="s">
        <v>262</v>
      </c>
      <c r="P1137" s="161">
        <v>4971320.8900000006</v>
      </c>
      <c r="Q1137" s="161">
        <v>0</v>
      </c>
      <c r="R1137" s="161">
        <v>0</v>
      </c>
      <c r="S1137" s="161">
        <v>4971320.8900000006</v>
      </c>
      <c r="T1137" s="161">
        <v>6339.3533409844431</v>
      </c>
      <c r="U1137" s="161">
        <v>7372.8752053047692</v>
      </c>
      <c r="V1137" s="168">
        <v>7372.8752053047692</v>
      </c>
      <c r="W1137" s="168">
        <f t="shared" ref="W1137:W1157" si="249">Y1137+Z1137+AA1137+AB1137+AC1137+AF1137+AH1137+AJ1137+AL1137+AN1137+AO1137+AP1137+AQ1137+AR1137</f>
        <v>7372.8752053047692</v>
      </c>
      <c r="X1137" s="168">
        <f t="shared" ref="X1137:X1157" si="250">U1137-T1137</f>
        <v>1033.5218643203261</v>
      </c>
      <c r="Y1137" s="163">
        <v>0</v>
      </c>
      <c r="Z1137" s="163">
        <v>0</v>
      </c>
      <c r="AA1137" s="163">
        <v>0</v>
      </c>
      <c r="AB1137" s="163">
        <v>0</v>
      </c>
      <c r="AC1137" s="163">
        <v>0</v>
      </c>
      <c r="AD1137" s="163">
        <v>0</v>
      </c>
      <c r="AE1137" s="163">
        <v>0</v>
      </c>
      <c r="AF1137" s="169">
        <v>0</v>
      </c>
      <c r="AG1137" s="163">
        <v>648.4</v>
      </c>
      <c r="AH1137" s="169">
        <f t="shared" ref="AH1137:AH1141" si="251">8917.04*AG1137/I1137</f>
        <v>7372.8752053047692</v>
      </c>
      <c r="AI1137" s="163">
        <v>0</v>
      </c>
      <c r="AJ1137" s="163">
        <v>0</v>
      </c>
      <c r="AK1137" s="163">
        <v>0</v>
      </c>
      <c r="AL1137" s="169">
        <v>0</v>
      </c>
      <c r="AM1137" s="163">
        <v>0</v>
      </c>
      <c r="AN1137" s="163">
        <v>0</v>
      </c>
      <c r="AO1137" s="169">
        <v>0</v>
      </c>
      <c r="AP1137" s="163">
        <v>0</v>
      </c>
      <c r="AQ1137" s="162">
        <v>0</v>
      </c>
      <c r="AR1137" s="162">
        <v>0</v>
      </c>
    </row>
    <row r="1138" spans="1:44" s="162" customFormat="1" ht="36" customHeight="1" x14ac:dyDescent="0.25">
      <c r="A1138" s="162">
        <v>1</v>
      </c>
      <c r="B1138" s="165">
        <v>106</v>
      </c>
      <c r="C1138" s="155" t="s">
        <v>453</v>
      </c>
      <c r="D1138" s="157">
        <v>1959</v>
      </c>
      <c r="E1138" s="157"/>
      <c r="F1138" s="166" t="s">
        <v>261</v>
      </c>
      <c r="G1138" s="157">
        <v>2</v>
      </c>
      <c r="H1138" s="157" t="s">
        <v>296</v>
      </c>
      <c r="I1138" s="158">
        <v>611</v>
      </c>
      <c r="J1138" s="158">
        <v>564.20000000000005</v>
      </c>
      <c r="K1138" s="158">
        <v>492.1</v>
      </c>
      <c r="L1138" s="167">
        <v>36</v>
      </c>
      <c r="M1138" s="157" t="s">
        <v>259</v>
      </c>
      <c r="N1138" s="157" t="s">
        <v>263</v>
      </c>
      <c r="O1138" s="160" t="s">
        <v>339</v>
      </c>
      <c r="P1138" s="161">
        <v>4560890.38</v>
      </c>
      <c r="Q1138" s="161">
        <v>0</v>
      </c>
      <c r="R1138" s="161">
        <v>0</v>
      </c>
      <c r="S1138" s="161">
        <v>4560890.38</v>
      </c>
      <c r="T1138" s="161">
        <v>7464.6323731587563</v>
      </c>
      <c r="U1138" s="161">
        <v>7983.0128968903455</v>
      </c>
      <c r="V1138" s="168">
        <v>7983.0128968903455</v>
      </c>
      <c r="W1138" s="168">
        <f t="shared" si="249"/>
        <v>7983.0128968903455</v>
      </c>
      <c r="X1138" s="168">
        <f t="shared" si="250"/>
        <v>518.38052373158916</v>
      </c>
      <c r="Y1138" s="163">
        <v>0</v>
      </c>
      <c r="Z1138" s="163">
        <v>0</v>
      </c>
      <c r="AA1138" s="163">
        <v>0</v>
      </c>
      <c r="AB1138" s="163">
        <v>0</v>
      </c>
      <c r="AC1138" s="163">
        <v>0</v>
      </c>
      <c r="AD1138" s="163">
        <v>0</v>
      </c>
      <c r="AE1138" s="163">
        <v>0</v>
      </c>
      <c r="AF1138" s="169">
        <v>0</v>
      </c>
      <c r="AG1138" s="163">
        <v>547</v>
      </c>
      <c r="AH1138" s="169">
        <f t="shared" si="251"/>
        <v>7983.0128968903455</v>
      </c>
      <c r="AI1138" s="163">
        <v>0</v>
      </c>
      <c r="AJ1138" s="163">
        <v>0</v>
      </c>
      <c r="AK1138" s="163">
        <v>0</v>
      </c>
      <c r="AL1138" s="169">
        <v>0</v>
      </c>
      <c r="AM1138" s="163">
        <v>0</v>
      </c>
      <c r="AN1138" s="163">
        <v>0</v>
      </c>
      <c r="AO1138" s="169">
        <v>0</v>
      </c>
      <c r="AP1138" s="163">
        <v>0</v>
      </c>
      <c r="AQ1138" s="162">
        <v>0</v>
      </c>
      <c r="AR1138" s="162">
        <v>0</v>
      </c>
    </row>
    <row r="1139" spans="1:44" s="162" customFormat="1" ht="36" customHeight="1" x14ac:dyDescent="0.25">
      <c r="A1139" s="162">
        <v>1</v>
      </c>
      <c r="B1139" s="165">
        <v>107</v>
      </c>
      <c r="C1139" s="155" t="s">
        <v>454</v>
      </c>
      <c r="D1139" s="157">
        <v>1960</v>
      </c>
      <c r="E1139" s="157"/>
      <c r="F1139" s="166" t="s">
        <v>261</v>
      </c>
      <c r="G1139" s="157">
        <v>2</v>
      </c>
      <c r="H1139" s="157" t="s">
        <v>296</v>
      </c>
      <c r="I1139" s="158">
        <v>549.79999999999995</v>
      </c>
      <c r="J1139" s="158">
        <v>549.79999999999995</v>
      </c>
      <c r="K1139" s="158">
        <v>404</v>
      </c>
      <c r="L1139" s="167">
        <v>27</v>
      </c>
      <c r="M1139" s="157" t="s">
        <v>259</v>
      </c>
      <c r="N1139" s="157" t="s">
        <v>276</v>
      </c>
      <c r="O1139" s="160" t="s">
        <v>262</v>
      </c>
      <c r="P1139" s="161">
        <v>4112239.3699999996</v>
      </c>
      <c r="Q1139" s="161">
        <v>0</v>
      </c>
      <c r="R1139" s="161">
        <v>0</v>
      </c>
      <c r="S1139" s="161">
        <v>4112239.3699999996</v>
      </c>
      <c r="T1139" s="161">
        <v>7479.5186795198251</v>
      </c>
      <c r="U1139" s="161">
        <v>7999.0617097126242</v>
      </c>
      <c r="V1139" s="168">
        <v>7999.0617097126242</v>
      </c>
      <c r="W1139" s="168">
        <f t="shared" si="249"/>
        <v>7999.0617097126242</v>
      </c>
      <c r="X1139" s="168">
        <f t="shared" si="250"/>
        <v>519.54303019279905</v>
      </c>
      <c r="Y1139" s="163">
        <v>0</v>
      </c>
      <c r="Z1139" s="163">
        <v>0</v>
      </c>
      <c r="AA1139" s="163">
        <v>0</v>
      </c>
      <c r="AB1139" s="163">
        <v>0</v>
      </c>
      <c r="AC1139" s="163">
        <v>0</v>
      </c>
      <c r="AD1139" s="163">
        <v>0</v>
      </c>
      <c r="AE1139" s="163">
        <v>0</v>
      </c>
      <c r="AF1139" s="169">
        <v>0</v>
      </c>
      <c r="AG1139" s="163">
        <v>493.2</v>
      </c>
      <c r="AH1139" s="169">
        <f t="shared" si="251"/>
        <v>7999.0617097126242</v>
      </c>
      <c r="AI1139" s="163">
        <v>0</v>
      </c>
      <c r="AJ1139" s="163">
        <v>0</v>
      </c>
      <c r="AK1139" s="163">
        <v>0</v>
      </c>
      <c r="AL1139" s="169">
        <v>0</v>
      </c>
      <c r="AM1139" s="163">
        <v>0</v>
      </c>
      <c r="AN1139" s="163">
        <v>0</v>
      </c>
      <c r="AO1139" s="169">
        <v>0</v>
      </c>
      <c r="AP1139" s="163">
        <v>0</v>
      </c>
      <c r="AQ1139" s="162">
        <v>0</v>
      </c>
      <c r="AR1139" s="162">
        <v>0</v>
      </c>
    </row>
    <row r="1140" spans="1:44" s="162" customFormat="1" ht="36" customHeight="1" x14ac:dyDescent="0.25">
      <c r="A1140" s="162">
        <v>1</v>
      </c>
      <c r="B1140" s="165">
        <v>108</v>
      </c>
      <c r="C1140" s="155" t="s">
        <v>455</v>
      </c>
      <c r="D1140" s="157">
        <v>1968</v>
      </c>
      <c r="E1140" s="157"/>
      <c r="F1140" s="166" t="s">
        <v>261</v>
      </c>
      <c r="G1140" s="157">
        <v>5</v>
      </c>
      <c r="H1140" s="157" t="s">
        <v>301</v>
      </c>
      <c r="I1140" s="158">
        <v>3425.4</v>
      </c>
      <c r="J1140" s="158">
        <v>3385.7</v>
      </c>
      <c r="K1140" s="158">
        <v>2995.5</v>
      </c>
      <c r="L1140" s="167">
        <v>208</v>
      </c>
      <c r="M1140" s="157" t="s">
        <v>259</v>
      </c>
      <c r="N1140" s="157" t="s">
        <v>260</v>
      </c>
      <c r="O1140" s="160" t="s">
        <v>262</v>
      </c>
      <c r="P1140" s="161">
        <v>8448260.4399999995</v>
      </c>
      <c r="Q1140" s="161">
        <v>0</v>
      </c>
      <c r="R1140" s="161">
        <v>0</v>
      </c>
      <c r="S1140" s="161">
        <v>8448260.4399999995</v>
      </c>
      <c r="T1140" s="161">
        <v>2466.357342208209</v>
      </c>
      <c r="U1140" s="161">
        <v>2941.6287732819528</v>
      </c>
      <c r="V1140" s="168">
        <v>2941.6287732819528</v>
      </c>
      <c r="W1140" s="168">
        <f t="shared" si="249"/>
        <v>2941.6287732819528</v>
      </c>
      <c r="X1140" s="168">
        <f t="shared" si="250"/>
        <v>475.27143107374377</v>
      </c>
      <c r="Y1140" s="163">
        <v>0</v>
      </c>
      <c r="Z1140" s="163">
        <v>0</v>
      </c>
      <c r="AA1140" s="163">
        <v>0</v>
      </c>
      <c r="AB1140" s="163">
        <v>0</v>
      </c>
      <c r="AC1140" s="163">
        <v>0</v>
      </c>
      <c r="AD1140" s="163">
        <v>0</v>
      </c>
      <c r="AE1140" s="163">
        <v>0</v>
      </c>
      <c r="AF1140" s="169">
        <v>0</v>
      </c>
      <c r="AG1140" s="163">
        <v>1130</v>
      </c>
      <c r="AH1140" s="169">
        <f t="shared" si="251"/>
        <v>2941.6287732819528</v>
      </c>
      <c r="AI1140" s="163">
        <v>0</v>
      </c>
      <c r="AJ1140" s="163">
        <v>0</v>
      </c>
      <c r="AK1140" s="163">
        <v>0</v>
      </c>
      <c r="AL1140" s="169">
        <v>0</v>
      </c>
      <c r="AM1140" s="163">
        <v>0</v>
      </c>
      <c r="AN1140" s="163">
        <v>0</v>
      </c>
      <c r="AO1140" s="169">
        <v>0</v>
      </c>
      <c r="AP1140" s="163">
        <v>0</v>
      </c>
      <c r="AQ1140" s="162">
        <v>0</v>
      </c>
      <c r="AR1140" s="162">
        <v>0</v>
      </c>
    </row>
    <row r="1141" spans="1:44" s="162" customFormat="1" ht="36" customHeight="1" x14ac:dyDescent="0.25">
      <c r="A1141" s="162">
        <v>1</v>
      </c>
      <c r="B1141" s="165">
        <v>109</v>
      </c>
      <c r="C1141" s="155" t="s">
        <v>456</v>
      </c>
      <c r="D1141" s="157">
        <v>1966</v>
      </c>
      <c r="E1141" s="157"/>
      <c r="F1141" s="166" t="s">
        <v>261</v>
      </c>
      <c r="G1141" s="157">
        <v>5</v>
      </c>
      <c r="H1141" s="157" t="s">
        <v>305</v>
      </c>
      <c r="I1141" s="158">
        <v>2708.5</v>
      </c>
      <c r="J1141" s="158">
        <v>2523.1</v>
      </c>
      <c r="K1141" s="158">
        <v>2195.4</v>
      </c>
      <c r="L1141" s="167">
        <v>137</v>
      </c>
      <c r="M1141" s="157" t="s">
        <v>259</v>
      </c>
      <c r="N1141" s="157" t="s">
        <v>260</v>
      </c>
      <c r="O1141" s="160" t="s">
        <v>262</v>
      </c>
      <c r="P1141" s="161">
        <v>7204810.7599999998</v>
      </c>
      <c r="Q1141" s="161">
        <v>0</v>
      </c>
      <c r="R1141" s="161">
        <v>0</v>
      </c>
      <c r="S1141" s="161">
        <v>7204810.7599999998</v>
      </c>
      <c r="T1141" s="161">
        <v>2660.0741222078641</v>
      </c>
      <c r="U1141" s="161">
        <v>2844.4978992062029</v>
      </c>
      <c r="V1141" s="168">
        <v>2844.4978992062029</v>
      </c>
      <c r="W1141" s="168">
        <f t="shared" si="249"/>
        <v>2844.4978992062029</v>
      </c>
      <c r="X1141" s="168">
        <f t="shared" si="250"/>
        <v>184.42377699833878</v>
      </c>
      <c r="Y1141" s="163">
        <v>0</v>
      </c>
      <c r="Z1141" s="163">
        <v>0</v>
      </c>
      <c r="AA1141" s="163">
        <v>0</v>
      </c>
      <c r="AB1141" s="163">
        <v>0</v>
      </c>
      <c r="AC1141" s="163">
        <v>0</v>
      </c>
      <c r="AD1141" s="163">
        <v>0</v>
      </c>
      <c r="AE1141" s="163">
        <v>0</v>
      </c>
      <c r="AF1141" s="169">
        <v>0</v>
      </c>
      <c r="AG1141" s="163">
        <v>864</v>
      </c>
      <c r="AH1141" s="169">
        <f t="shared" si="251"/>
        <v>2844.4978992062029</v>
      </c>
      <c r="AI1141" s="163">
        <v>0</v>
      </c>
      <c r="AJ1141" s="163">
        <v>0</v>
      </c>
      <c r="AK1141" s="163">
        <v>0</v>
      </c>
      <c r="AL1141" s="169">
        <v>0</v>
      </c>
      <c r="AM1141" s="163">
        <v>0</v>
      </c>
      <c r="AN1141" s="163">
        <v>0</v>
      </c>
      <c r="AO1141" s="169">
        <v>0</v>
      </c>
      <c r="AP1141" s="163">
        <v>0</v>
      </c>
      <c r="AQ1141" s="162">
        <v>0</v>
      </c>
      <c r="AR1141" s="162">
        <v>0</v>
      </c>
    </row>
    <row r="1142" spans="1:44" s="162" customFormat="1" ht="36" customHeight="1" x14ac:dyDescent="0.25">
      <c r="A1142" s="162">
        <v>1</v>
      </c>
      <c r="B1142" s="165">
        <v>110</v>
      </c>
      <c r="C1142" s="155" t="s">
        <v>457</v>
      </c>
      <c r="D1142" s="157">
        <v>1964</v>
      </c>
      <c r="E1142" s="157">
        <v>2008</v>
      </c>
      <c r="F1142" s="166" t="s">
        <v>261</v>
      </c>
      <c r="G1142" s="157">
        <v>4</v>
      </c>
      <c r="H1142" s="157" t="s">
        <v>296</v>
      </c>
      <c r="I1142" s="158">
        <v>1368.5</v>
      </c>
      <c r="J1142" s="158">
        <v>1271.5</v>
      </c>
      <c r="K1142" s="158">
        <v>1271.5</v>
      </c>
      <c r="L1142" s="167">
        <v>43</v>
      </c>
      <c r="M1142" s="157" t="s">
        <v>259</v>
      </c>
      <c r="N1142" s="157" t="s">
        <v>337</v>
      </c>
      <c r="O1142" s="160" t="s">
        <v>338</v>
      </c>
      <c r="P1142" s="161">
        <v>724821.19</v>
      </c>
      <c r="Q1142" s="161">
        <v>0</v>
      </c>
      <c r="R1142" s="161">
        <v>0</v>
      </c>
      <c r="S1142" s="161">
        <v>724821.19</v>
      </c>
      <c r="T1142" s="161">
        <v>529.64646693459986</v>
      </c>
      <c r="U1142" s="161">
        <v>529.64646693459986</v>
      </c>
      <c r="V1142" s="168">
        <f>W1142</f>
        <v>184.98</v>
      </c>
      <c r="W1142" s="168">
        <f t="shared" si="249"/>
        <v>184.98</v>
      </c>
      <c r="X1142" s="168">
        <f t="shared" si="250"/>
        <v>0</v>
      </c>
      <c r="Y1142" s="163">
        <v>0</v>
      </c>
      <c r="Z1142" s="163">
        <v>0</v>
      </c>
      <c r="AA1142" s="163">
        <v>0</v>
      </c>
      <c r="AB1142" s="163">
        <v>184.98</v>
      </c>
      <c r="AC1142" s="163">
        <v>0</v>
      </c>
      <c r="AD1142" s="163">
        <v>0</v>
      </c>
      <c r="AE1142" s="163">
        <v>0</v>
      </c>
      <c r="AF1142" s="169">
        <v>0</v>
      </c>
      <c r="AG1142" s="163">
        <v>0</v>
      </c>
      <c r="AH1142" s="163">
        <v>0</v>
      </c>
      <c r="AI1142" s="163">
        <v>0</v>
      </c>
      <c r="AJ1142" s="163">
        <v>0</v>
      </c>
      <c r="AK1142" s="163">
        <v>0</v>
      </c>
      <c r="AL1142" s="169">
        <v>0</v>
      </c>
      <c r="AM1142" s="163">
        <v>0</v>
      </c>
      <c r="AN1142" s="163">
        <v>0</v>
      </c>
      <c r="AO1142" s="169">
        <v>0</v>
      </c>
      <c r="AP1142" s="163">
        <v>0</v>
      </c>
      <c r="AQ1142" s="162">
        <v>0</v>
      </c>
      <c r="AR1142" s="162">
        <v>0</v>
      </c>
    </row>
    <row r="1143" spans="1:44" s="162" customFormat="1" ht="36" customHeight="1" x14ac:dyDescent="0.25">
      <c r="A1143" s="162">
        <v>1</v>
      </c>
      <c r="B1143" s="165">
        <v>111</v>
      </c>
      <c r="C1143" s="155" t="s">
        <v>458</v>
      </c>
      <c r="D1143" s="157">
        <v>1960</v>
      </c>
      <c r="E1143" s="157"/>
      <c r="F1143" s="166" t="s">
        <v>261</v>
      </c>
      <c r="G1143" s="157">
        <v>2</v>
      </c>
      <c r="H1143" s="157" t="s">
        <v>296</v>
      </c>
      <c r="I1143" s="158">
        <v>646.1</v>
      </c>
      <c r="J1143" s="158">
        <v>646.1</v>
      </c>
      <c r="K1143" s="158">
        <v>646.1</v>
      </c>
      <c r="L1143" s="167">
        <v>42</v>
      </c>
      <c r="M1143" s="157" t="s">
        <v>259</v>
      </c>
      <c r="N1143" s="157" t="s">
        <v>260</v>
      </c>
      <c r="O1143" s="160" t="s">
        <v>262</v>
      </c>
      <c r="P1143" s="161">
        <v>5205034.8999999994</v>
      </c>
      <c r="Q1143" s="161">
        <v>0</v>
      </c>
      <c r="R1143" s="161">
        <v>0</v>
      </c>
      <c r="S1143" s="161">
        <v>5205034.8999999994</v>
      </c>
      <c r="T1143" s="161">
        <v>8056.0824949698181</v>
      </c>
      <c r="U1143" s="161">
        <v>8615.6189295774657</v>
      </c>
      <c r="V1143" s="168">
        <v>8615.6189295774657</v>
      </c>
      <c r="W1143" s="168">
        <f t="shared" si="249"/>
        <v>8615.6189295774657</v>
      </c>
      <c r="X1143" s="168">
        <f t="shared" si="250"/>
        <v>559.53643460764761</v>
      </c>
      <c r="Y1143" s="163">
        <v>0</v>
      </c>
      <c r="Z1143" s="163">
        <v>0</v>
      </c>
      <c r="AA1143" s="163">
        <v>0</v>
      </c>
      <c r="AB1143" s="163">
        <v>0</v>
      </c>
      <c r="AC1143" s="163">
        <v>0</v>
      </c>
      <c r="AD1143" s="163">
        <v>0</v>
      </c>
      <c r="AE1143" s="163">
        <v>0</v>
      </c>
      <c r="AF1143" s="169">
        <v>0</v>
      </c>
      <c r="AG1143" s="163">
        <v>624.26</v>
      </c>
      <c r="AH1143" s="169">
        <f t="shared" ref="AH1143:AH1153" si="252">8917.04*AG1143/I1143</f>
        <v>8615.6189295774657</v>
      </c>
      <c r="AI1143" s="163">
        <v>0</v>
      </c>
      <c r="AJ1143" s="163">
        <v>0</v>
      </c>
      <c r="AK1143" s="163">
        <v>0</v>
      </c>
      <c r="AL1143" s="169">
        <v>0</v>
      </c>
      <c r="AM1143" s="163">
        <v>0</v>
      </c>
      <c r="AN1143" s="163">
        <v>0</v>
      </c>
      <c r="AO1143" s="169">
        <v>0</v>
      </c>
      <c r="AP1143" s="163">
        <v>0</v>
      </c>
      <c r="AQ1143" s="162">
        <v>0</v>
      </c>
      <c r="AR1143" s="162">
        <v>0</v>
      </c>
    </row>
    <row r="1144" spans="1:44" s="162" customFormat="1" ht="36" customHeight="1" x14ac:dyDescent="0.25">
      <c r="A1144" s="162">
        <v>1</v>
      </c>
      <c r="B1144" s="165">
        <v>112</v>
      </c>
      <c r="C1144" s="155" t="s">
        <v>459</v>
      </c>
      <c r="D1144" s="157">
        <v>1961</v>
      </c>
      <c r="E1144" s="157"/>
      <c r="F1144" s="166" t="s">
        <v>261</v>
      </c>
      <c r="G1144" s="157">
        <v>2</v>
      </c>
      <c r="H1144" s="157" t="s">
        <v>296</v>
      </c>
      <c r="I1144" s="158">
        <v>579.4</v>
      </c>
      <c r="J1144" s="158">
        <v>538.1</v>
      </c>
      <c r="K1144" s="158">
        <v>470.3</v>
      </c>
      <c r="L1144" s="167">
        <v>35</v>
      </c>
      <c r="M1144" s="157" t="s">
        <v>259</v>
      </c>
      <c r="N1144" s="157" t="s">
        <v>276</v>
      </c>
      <c r="O1144" s="160" t="s">
        <v>262</v>
      </c>
      <c r="P1144" s="161">
        <v>4392479.22</v>
      </c>
      <c r="Q1144" s="161">
        <v>0</v>
      </c>
      <c r="R1144" s="161">
        <v>0</v>
      </c>
      <c r="S1144" s="161">
        <v>4392479.22</v>
      </c>
      <c r="T1144" s="161">
        <v>7581.0825336555054</v>
      </c>
      <c r="U1144" s="161">
        <v>8107.5192820158791</v>
      </c>
      <c r="V1144" s="168">
        <v>8107.5192820158791</v>
      </c>
      <c r="W1144" s="168">
        <f t="shared" si="249"/>
        <v>8107.5192820158791</v>
      </c>
      <c r="X1144" s="168">
        <f t="shared" si="250"/>
        <v>526.43674836037371</v>
      </c>
      <c r="Y1144" s="163">
        <v>0</v>
      </c>
      <c r="Z1144" s="163">
        <v>0</v>
      </c>
      <c r="AA1144" s="163">
        <v>0</v>
      </c>
      <c r="AB1144" s="163">
        <v>0</v>
      </c>
      <c r="AC1144" s="163">
        <v>0</v>
      </c>
      <c r="AD1144" s="163">
        <v>0</v>
      </c>
      <c r="AE1144" s="163">
        <v>0</v>
      </c>
      <c r="AF1144" s="169">
        <v>0</v>
      </c>
      <c r="AG1144" s="163">
        <v>526.79999999999995</v>
      </c>
      <c r="AH1144" s="169">
        <f t="shared" si="252"/>
        <v>8107.5192820158791</v>
      </c>
      <c r="AI1144" s="163">
        <v>0</v>
      </c>
      <c r="AJ1144" s="163">
        <v>0</v>
      </c>
      <c r="AK1144" s="163">
        <v>0</v>
      </c>
      <c r="AL1144" s="169">
        <v>0</v>
      </c>
      <c r="AM1144" s="163">
        <v>0</v>
      </c>
      <c r="AN1144" s="163">
        <v>0</v>
      </c>
      <c r="AO1144" s="169">
        <v>0</v>
      </c>
      <c r="AP1144" s="163">
        <v>0</v>
      </c>
      <c r="AQ1144" s="162">
        <v>0</v>
      </c>
      <c r="AR1144" s="162">
        <v>0</v>
      </c>
    </row>
    <row r="1145" spans="1:44" s="162" customFormat="1" ht="36" customHeight="1" x14ac:dyDescent="0.25">
      <c r="A1145" s="162">
        <v>1</v>
      </c>
      <c r="B1145" s="165">
        <v>113</v>
      </c>
      <c r="C1145" s="155" t="s">
        <v>460</v>
      </c>
      <c r="D1145" s="157">
        <v>1960</v>
      </c>
      <c r="E1145" s="157"/>
      <c r="F1145" s="166" t="s">
        <v>261</v>
      </c>
      <c r="G1145" s="157">
        <v>2</v>
      </c>
      <c r="H1145" s="157" t="s">
        <v>296</v>
      </c>
      <c r="I1145" s="158">
        <v>591.29999999999995</v>
      </c>
      <c r="J1145" s="158">
        <v>543.1</v>
      </c>
      <c r="K1145" s="158">
        <v>477.6</v>
      </c>
      <c r="L1145" s="167">
        <v>28</v>
      </c>
      <c r="M1145" s="157" t="s">
        <v>259</v>
      </c>
      <c r="N1145" s="157" t="s">
        <v>260</v>
      </c>
      <c r="O1145" s="160" t="s">
        <v>262</v>
      </c>
      <c r="P1145" s="161">
        <v>5204947.5900000008</v>
      </c>
      <c r="Q1145" s="161">
        <v>0</v>
      </c>
      <c r="R1145" s="161">
        <v>0</v>
      </c>
      <c r="S1145" s="161">
        <v>5204947.5900000008</v>
      </c>
      <c r="T1145" s="161">
        <v>8802.5496194824973</v>
      </c>
      <c r="U1145" s="161">
        <v>9414.0899550143768</v>
      </c>
      <c r="V1145" s="168">
        <v>9414.0899550143768</v>
      </c>
      <c r="W1145" s="168">
        <f t="shared" si="249"/>
        <v>9414.0899550143768</v>
      </c>
      <c r="X1145" s="168">
        <f t="shared" si="250"/>
        <v>611.54033553187946</v>
      </c>
      <c r="Y1145" s="163">
        <v>0</v>
      </c>
      <c r="Z1145" s="163">
        <v>0</v>
      </c>
      <c r="AA1145" s="163">
        <v>0</v>
      </c>
      <c r="AB1145" s="163">
        <v>0</v>
      </c>
      <c r="AC1145" s="163">
        <v>0</v>
      </c>
      <c r="AD1145" s="163">
        <v>0</v>
      </c>
      <c r="AE1145" s="163">
        <v>0</v>
      </c>
      <c r="AF1145" s="169">
        <v>0</v>
      </c>
      <c r="AG1145" s="163">
        <v>624.26</v>
      </c>
      <c r="AH1145" s="169">
        <f t="shared" si="252"/>
        <v>9414.0899550143768</v>
      </c>
      <c r="AI1145" s="163">
        <v>0</v>
      </c>
      <c r="AJ1145" s="163">
        <v>0</v>
      </c>
      <c r="AK1145" s="163">
        <v>0</v>
      </c>
      <c r="AL1145" s="169">
        <v>0</v>
      </c>
      <c r="AM1145" s="163">
        <v>0</v>
      </c>
      <c r="AN1145" s="163">
        <v>0</v>
      </c>
      <c r="AO1145" s="169">
        <v>0</v>
      </c>
      <c r="AP1145" s="163">
        <v>0</v>
      </c>
      <c r="AQ1145" s="162">
        <v>0</v>
      </c>
      <c r="AR1145" s="162">
        <v>0</v>
      </c>
    </row>
    <row r="1146" spans="1:44" s="162" customFormat="1" ht="36" customHeight="1" x14ac:dyDescent="0.25">
      <c r="A1146" s="162">
        <v>1</v>
      </c>
      <c r="B1146" s="165">
        <v>114</v>
      </c>
      <c r="C1146" s="155" t="s">
        <v>461</v>
      </c>
      <c r="D1146" s="157">
        <v>1962</v>
      </c>
      <c r="E1146" s="157"/>
      <c r="F1146" s="166" t="s">
        <v>261</v>
      </c>
      <c r="G1146" s="157">
        <v>2</v>
      </c>
      <c r="H1146" s="157" t="s">
        <v>296</v>
      </c>
      <c r="I1146" s="158">
        <v>540</v>
      </c>
      <c r="J1146" s="158">
        <v>540</v>
      </c>
      <c r="K1146" s="158">
        <v>500</v>
      </c>
      <c r="L1146" s="167">
        <v>26</v>
      </c>
      <c r="M1146" s="157" t="s">
        <v>259</v>
      </c>
      <c r="N1146" s="157" t="s">
        <v>260</v>
      </c>
      <c r="O1146" s="160" t="s">
        <v>262</v>
      </c>
      <c r="P1146" s="161">
        <v>4542934.12</v>
      </c>
      <c r="Q1146" s="161">
        <v>0</v>
      </c>
      <c r="R1146" s="161">
        <v>0</v>
      </c>
      <c r="S1146" s="161">
        <v>4542934.12</v>
      </c>
      <c r="T1146" s="161">
        <v>8412.8409629629623</v>
      </c>
      <c r="U1146" s="161">
        <v>8997.1282296296304</v>
      </c>
      <c r="V1146" s="168">
        <v>8997.1282296296304</v>
      </c>
      <c r="W1146" s="168">
        <f t="shared" si="249"/>
        <v>8997.1282296296304</v>
      </c>
      <c r="X1146" s="168">
        <f t="shared" si="250"/>
        <v>584.28726666666807</v>
      </c>
      <c r="Y1146" s="163">
        <v>0</v>
      </c>
      <c r="Z1146" s="163">
        <v>0</v>
      </c>
      <c r="AA1146" s="163">
        <v>0</v>
      </c>
      <c r="AB1146" s="163">
        <v>0</v>
      </c>
      <c r="AC1146" s="163">
        <v>0</v>
      </c>
      <c r="AD1146" s="163">
        <v>0</v>
      </c>
      <c r="AE1146" s="163">
        <v>0</v>
      </c>
      <c r="AF1146" s="169">
        <v>0</v>
      </c>
      <c r="AG1146" s="163">
        <v>544.85</v>
      </c>
      <c r="AH1146" s="169">
        <f t="shared" si="252"/>
        <v>8997.1282296296304</v>
      </c>
      <c r="AI1146" s="163">
        <v>0</v>
      </c>
      <c r="AJ1146" s="163">
        <v>0</v>
      </c>
      <c r="AK1146" s="163">
        <v>0</v>
      </c>
      <c r="AL1146" s="169">
        <v>0</v>
      </c>
      <c r="AM1146" s="163">
        <v>0</v>
      </c>
      <c r="AN1146" s="163">
        <v>0</v>
      </c>
      <c r="AO1146" s="169">
        <v>0</v>
      </c>
      <c r="AP1146" s="163">
        <v>0</v>
      </c>
      <c r="AQ1146" s="162">
        <v>0</v>
      </c>
      <c r="AR1146" s="162">
        <v>0</v>
      </c>
    </row>
    <row r="1147" spans="1:44" s="162" customFormat="1" ht="36" customHeight="1" x14ac:dyDescent="0.25">
      <c r="A1147" s="162">
        <v>1</v>
      </c>
      <c r="B1147" s="165">
        <v>115</v>
      </c>
      <c r="C1147" s="155" t="s">
        <v>1639</v>
      </c>
      <c r="D1147" s="157">
        <v>1964</v>
      </c>
      <c r="E1147" s="157"/>
      <c r="F1147" s="166" t="s">
        <v>261</v>
      </c>
      <c r="G1147" s="157">
        <v>2</v>
      </c>
      <c r="H1147" s="157" t="s">
        <v>296</v>
      </c>
      <c r="I1147" s="158">
        <v>420</v>
      </c>
      <c r="J1147" s="158">
        <v>380.1</v>
      </c>
      <c r="K1147" s="158">
        <v>337</v>
      </c>
      <c r="L1147" s="167">
        <v>21</v>
      </c>
      <c r="M1147" s="157" t="s">
        <v>259</v>
      </c>
      <c r="N1147" s="157" t="s">
        <v>260</v>
      </c>
      <c r="O1147" s="160" t="s">
        <v>262</v>
      </c>
      <c r="P1147" s="161">
        <v>3126847.69</v>
      </c>
      <c r="Q1147" s="161">
        <v>0</v>
      </c>
      <c r="R1147" s="161">
        <v>0</v>
      </c>
      <c r="S1147" s="161">
        <v>3126847.69</v>
      </c>
      <c r="T1147" s="161">
        <v>7444.8754523809521</v>
      </c>
      <c r="U1147" s="161">
        <v>7961.6428571428587</v>
      </c>
      <c r="V1147" s="168">
        <v>7961.6428571428587</v>
      </c>
      <c r="W1147" s="168">
        <f t="shared" si="249"/>
        <v>7961.6428571428587</v>
      </c>
      <c r="X1147" s="168">
        <f t="shared" si="250"/>
        <v>516.76740476190662</v>
      </c>
      <c r="Y1147" s="163">
        <v>0</v>
      </c>
      <c r="Z1147" s="163">
        <v>0</v>
      </c>
      <c r="AA1147" s="163">
        <v>0</v>
      </c>
      <c r="AB1147" s="163">
        <v>0</v>
      </c>
      <c r="AC1147" s="163">
        <v>0</v>
      </c>
      <c r="AD1147" s="163">
        <v>0</v>
      </c>
      <c r="AE1147" s="163">
        <v>0</v>
      </c>
      <c r="AF1147" s="169">
        <v>0</v>
      </c>
      <c r="AG1147" s="163">
        <v>375</v>
      </c>
      <c r="AH1147" s="169">
        <f t="shared" si="252"/>
        <v>7961.6428571428587</v>
      </c>
      <c r="AI1147" s="163">
        <v>0</v>
      </c>
      <c r="AJ1147" s="163">
        <v>0</v>
      </c>
      <c r="AK1147" s="163">
        <v>0</v>
      </c>
      <c r="AL1147" s="169">
        <v>0</v>
      </c>
      <c r="AM1147" s="163">
        <v>0</v>
      </c>
      <c r="AN1147" s="163">
        <v>0</v>
      </c>
      <c r="AO1147" s="169">
        <v>0</v>
      </c>
      <c r="AP1147" s="163">
        <v>0</v>
      </c>
      <c r="AQ1147" s="162">
        <v>0</v>
      </c>
      <c r="AR1147" s="162">
        <v>0</v>
      </c>
    </row>
    <row r="1148" spans="1:44" s="162" customFormat="1" ht="51.75" customHeight="1" x14ac:dyDescent="0.25">
      <c r="A1148" s="162">
        <v>1</v>
      </c>
      <c r="B1148" s="165">
        <v>116</v>
      </c>
      <c r="C1148" s="155" t="s">
        <v>463</v>
      </c>
      <c r="D1148" s="157">
        <v>1965</v>
      </c>
      <c r="E1148" s="157"/>
      <c r="F1148" s="166" t="s">
        <v>261</v>
      </c>
      <c r="G1148" s="157">
        <v>4</v>
      </c>
      <c r="H1148" s="157" t="s">
        <v>305</v>
      </c>
      <c r="I1148" s="158">
        <v>2024.1</v>
      </c>
      <c r="J1148" s="158">
        <v>1904.5</v>
      </c>
      <c r="K1148" s="158">
        <v>1691</v>
      </c>
      <c r="L1148" s="167">
        <v>86</v>
      </c>
      <c r="M1148" s="157" t="s">
        <v>259</v>
      </c>
      <c r="N1148" s="157" t="s">
        <v>263</v>
      </c>
      <c r="O1148" s="160" t="s">
        <v>333</v>
      </c>
      <c r="P1148" s="161">
        <v>4562053.3599999994</v>
      </c>
      <c r="Q1148" s="161">
        <v>0</v>
      </c>
      <c r="R1148" s="161">
        <v>0</v>
      </c>
      <c r="S1148" s="161">
        <v>4562053.3599999994</v>
      </c>
      <c r="T1148" s="161">
        <v>2253.8675757126621</v>
      </c>
      <c r="U1148" s="161">
        <v>2409.7726792154544</v>
      </c>
      <c r="V1148" s="168">
        <v>2409.7726792154544</v>
      </c>
      <c r="W1148" s="168">
        <f t="shared" si="249"/>
        <v>2409.7726792154544</v>
      </c>
      <c r="X1148" s="168">
        <f t="shared" si="250"/>
        <v>155.90510350279237</v>
      </c>
      <c r="Y1148" s="163">
        <v>0</v>
      </c>
      <c r="Z1148" s="163">
        <v>0</v>
      </c>
      <c r="AA1148" s="163">
        <v>0</v>
      </c>
      <c r="AB1148" s="163">
        <v>0</v>
      </c>
      <c r="AC1148" s="163">
        <v>0</v>
      </c>
      <c r="AD1148" s="163">
        <v>0</v>
      </c>
      <c r="AE1148" s="163">
        <v>0</v>
      </c>
      <c r="AF1148" s="169">
        <v>0</v>
      </c>
      <c r="AG1148" s="163">
        <v>547</v>
      </c>
      <c r="AH1148" s="169">
        <f t="shared" si="252"/>
        <v>2409.7726792154544</v>
      </c>
      <c r="AI1148" s="163">
        <v>0</v>
      </c>
      <c r="AJ1148" s="163">
        <v>0</v>
      </c>
      <c r="AK1148" s="163">
        <v>0</v>
      </c>
      <c r="AL1148" s="169">
        <v>0</v>
      </c>
      <c r="AM1148" s="163">
        <v>0</v>
      </c>
      <c r="AN1148" s="163">
        <v>0</v>
      </c>
      <c r="AO1148" s="169">
        <v>0</v>
      </c>
      <c r="AP1148" s="163">
        <v>0</v>
      </c>
      <c r="AQ1148" s="162">
        <v>0</v>
      </c>
      <c r="AR1148" s="162">
        <v>0</v>
      </c>
    </row>
    <row r="1149" spans="1:44" s="162" customFormat="1" ht="36" customHeight="1" x14ac:dyDescent="0.25">
      <c r="A1149" s="162">
        <v>1</v>
      </c>
      <c r="B1149" s="165">
        <v>117</v>
      </c>
      <c r="C1149" s="155" t="s">
        <v>464</v>
      </c>
      <c r="D1149" s="157">
        <v>1951</v>
      </c>
      <c r="E1149" s="157"/>
      <c r="F1149" s="166" t="s">
        <v>317</v>
      </c>
      <c r="G1149" s="157">
        <v>2</v>
      </c>
      <c r="H1149" s="157" t="s">
        <v>296</v>
      </c>
      <c r="I1149" s="158">
        <v>421.2</v>
      </c>
      <c r="J1149" s="158">
        <v>379.5</v>
      </c>
      <c r="K1149" s="158">
        <v>379.5</v>
      </c>
      <c r="L1149" s="167">
        <v>21</v>
      </c>
      <c r="M1149" s="157" t="s">
        <v>259</v>
      </c>
      <c r="N1149" s="157" t="s">
        <v>260</v>
      </c>
      <c r="O1149" s="160" t="s">
        <v>262</v>
      </c>
      <c r="P1149" s="161">
        <v>3322275.91</v>
      </c>
      <c r="Q1149" s="161">
        <v>0</v>
      </c>
      <c r="R1149" s="161">
        <v>0</v>
      </c>
      <c r="S1149" s="161">
        <v>3322275.91</v>
      </c>
      <c r="T1149" s="161">
        <v>7887.6446106362782</v>
      </c>
      <c r="U1149" s="161">
        <v>8435.1980474833817</v>
      </c>
      <c r="V1149" s="168">
        <v>8435.1980474833817</v>
      </c>
      <c r="W1149" s="168">
        <f t="shared" si="249"/>
        <v>8435.1980474833817</v>
      </c>
      <c r="X1149" s="168">
        <f t="shared" si="250"/>
        <v>547.55343684710351</v>
      </c>
      <c r="Y1149" s="163">
        <v>0</v>
      </c>
      <c r="Z1149" s="163">
        <v>0</v>
      </c>
      <c r="AA1149" s="163">
        <v>0</v>
      </c>
      <c r="AB1149" s="163">
        <v>0</v>
      </c>
      <c r="AC1149" s="163">
        <v>0</v>
      </c>
      <c r="AD1149" s="163">
        <v>0</v>
      </c>
      <c r="AE1149" s="163">
        <v>0</v>
      </c>
      <c r="AF1149" s="169">
        <v>0</v>
      </c>
      <c r="AG1149" s="163">
        <v>398.44</v>
      </c>
      <c r="AH1149" s="169">
        <f t="shared" si="252"/>
        <v>8435.1980474833817</v>
      </c>
      <c r="AI1149" s="163">
        <v>0</v>
      </c>
      <c r="AJ1149" s="163">
        <v>0</v>
      </c>
      <c r="AK1149" s="163">
        <v>0</v>
      </c>
      <c r="AL1149" s="169">
        <v>0</v>
      </c>
      <c r="AM1149" s="163">
        <v>0</v>
      </c>
      <c r="AN1149" s="163">
        <v>0</v>
      </c>
      <c r="AO1149" s="169">
        <v>0</v>
      </c>
      <c r="AP1149" s="163">
        <v>0</v>
      </c>
      <c r="AQ1149" s="162">
        <v>0</v>
      </c>
      <c r="AR1149" s="162">
        <v>0</v>
      </c>
    </row>
    <row r="1150" spans="1:44" s="162" customFormat="1" ht="36" customHeight="1" x14ac:dyDescent="0.25">
      <c r="A1150" s="162">
        <v>1</v>
      </c>
      <c r="B1150" s="165">
        <v>118</v>
      </c>
      <c r="C1150" s="155" t="s">
        <v>1541</v>
      </c>
      <c r="D1150" s="157">
        <v>1887</v>
      </c>
      <c r="E1150" s="157"/>
      <c r="F1150" s="166" t="s">
        <v>1545</v>
      </c>
      <c r="G1150" s="157">
        <v>2</v>
      </c>
      <c r="H1150" s="157" t="s">
        <v>296</v>
      </c>
      <c r="I1150" s="158">
        <v>323</v>
      </c>
      <c r="J1150" s="158">
        <v>291.7</v>
      </c>
      <c r="K1150" s="158">
        <v>291.7</v>
      </c>
      <c r="L1150" s="167">
        <v>16</v>
      </c>
      <c r="M1150" s="157" t="s">
        <v>259</v>
      </c>
      <c r="N1150" s="157" t="s">
        <v>260</v>
      </c>
      <c r="O1150" s="160" t="s">
        <v>262</v>
      </c>
      <c r="P1150" s="161">
        <v>3370211.56</v>
      </c>
      <c r="Q1150" s="161">
        <v>0</v>
      </c>
      <c r="R1150" s="161">
        <v>0</v>
      </c>
      <c r="S1150" s="161">
        <v>3370211.56</v>
      </c>
      <c r="T1150" s="161">
        <v>10434.091517027864</v>
      </c>
      <c r="U1150" s="161">
        <v>11158.723120743036</v>
      </c>
      <c r="V1150" s="168">
        <v>11158.723120743036</v>
      </c>
      <c r="W1150" s="168">
        <f t="shared" si="249"/>
        <v>11158.723120743036</v>
      </c>
      <c r="X1150" s="168">
        <f t="shared" si="250"/>
        <v>724.63160371517188</v>
      </c>
      <c r="Y1150" s="163">
        <v>0</v>
      </c>
      <c r="Z1150" s="163">
        <v>0</v>
      </c>
      <c r="AA1150" s="163">
        <v>0</v>
      </c>
      <c r="AB1150" s="163">
        <v>0</v>
      </c>
      <c r="AC1150" s="163">
        <v>0</v>
      </c>
      <c r="AD1150" s="163">
        <v>0</v>
      </c>
      <c r="AE1150" s="163">
        <v>0</v>
      </c>
      <c r="AF1150" s="169">
        <v>0</v>
      </c>
      <c r="AG1150" s="163">
        <v>404.2</v>
      </c>
      <c r="AH1150" s="169">
        <f t="shared" si="252"/>
        <v>11158.723120743036</v>
      </c>
      <c r="AI1150" s="163">
        <v>0</v>
      </c>
      <c r="AJ1150" s="163">
        <v>0</v>
      </c>
      <c r="AK1150" s="163">
        <v>0</v>
      </c>
      <c r="AL1150" s="169">
        <v>0</v>
      </c>
      <c r="AM1150" s="163">
        <v>0</v>
      </c>
      <c r="AN1150" s="163">
        <v>0</v>
      </c>
      <c r="AO1150" s="169">
        <v>0</v>
      </c>
      <c r="AP1150" s="163">
        <v>0</v>
      </c>
      <c r="AQ1150" s="162">
        <v>0</v>
      </c>
      <c r="AR1150" s="162">
        <v>0</v>
      </c>
    </row>
    <row r="1151" spans="1:44" s="162" customFormat="1" ht="61.5" x14ac:dyDescent="0.25">
      <c r="A1151" s="162">
        <v>1</v>
      </c>
      <c r="B1151" s="165">
        <v>119</v>
      </c>
      <c r="C1151" s="155" t="s">
        <v>1859</v>
      </c>
      <c r="D1151" s="157">
        <v>1976</v>
      </c>
      <c r="E1151" s="157"/>
      <c r="F1151" s="166" t="s">
        <v>1524</v>
      </c>
      <c r="G1151" s="157" t="s">
        <v>344</v>
      </c>
      <c r="H1151" s="157" t="s">
        <v>363</v>
      </c>
      <c r="I1151" s="161">
        <v>4908.2</v>
      </c>
      <c r="J1151" s="161">
        <v>4507.3</v>
      </c>
      <c r="K1151" s="161">
        <v>4121.8</v>
      </c>
      <c r="L1151" s="167">
        <v>252</v>
      </c>
      <c r="M1151" s="157" t="s">
        <v>259</v>
      </c>
      <c r="N1151" s="157" t="s">
        <v>260</v>
      </c>
      <c r="O1151" s="160" t="s">
        <v>262</v>
      </c>
      <c r="P1151" s="161">
        <v>9302911.1999999993</v>
      </c>
      <c r="Q1151" s="161">
        <v>0</v>
      </c>
      <c r="R1151" s="161">
        <v>0</v>
      </c>
      <c r="S1151" s="161">
        <v>9302911.1999999993</v>
      </c>
      <c r="T1151" s="161">
        <v>1895.3814432989691</v>
      </c>
      <c r="U1151" s="161">
        <v>2290.9391304347828</v>
      </c>
      <c r="V1151" s="168">
        <v>2290.9391304347828</v>
      </c>
      <c r="W1151" s="168">
        <f t="shared" si="249"/>
        <v>2290.9391304347828</v>
      </c>
      <c r="X1151" s="168">
        <f t="shared" si="250"/>
        <v>395.55768713581369</v>
      </c>
      <c r="Y1151" s="163">
        <v>0</v>
      </c>
      <c r="Z1151" s="163">
        <v>0</v>
      </c>
      <c r="AA1151" s="163">
        <v>0</v>
      </c>
      <c r="AB1151" s="163">
        <v>0</v>
      </c>
      <c r="AC1151" s="163">
        <v>0</v>
      </c>
      <c r="AD1151" s="163">
        <v>0</v>
      </c>
      <c r="AE1151" s="163">
        <v>0</v>
      </c>
      <c r="AF1151" s="169">
        <v>0</v>
      </c>
      <c r="AG1151" s="163">
        <v>1261</v>
      </c>
      <c r="AH1151" s="169">
        <f t="shared" si="252"/>
        <v>2290.9391304347828</v>
      </c>
      <c r="AI1151" s="163">
        <v>0</v>
      </c>
      <c r="AJ1151" s="163">
        <v>0</v>
      </c>
      <c r="AK1151" s="163">
        <v>0</v>
      </c>
      <c r="AL1151" s="169">
        <v>0</v>
      </c>
      <c r="AM1151" s="163">
        <v>0</v>
      </c>
      <c r="AN1151" s="163">
        <v>0</v>
      </c>
      <c r="AO1151" s="169">
        <v>0</v>
      </c>
      <c r="AP1151" s="163">
        <v>0</v>
      </c>
      <c r="AQ1151" s="162">
        <v>0</v>
      </c>
      <c r="AR1151" s="162">
        <v>0</v>
      </c>
    </row>
    <row r="1152" spans="1:44" s="162" customFormat="1" ht="36" customHeight="1" x14ac:dyDescent="0.25">
      <c r="A1152" s="162">
        <v>1</v>
      </c>
      <c r="B1152" s="165">
        <v>120</v>
      </c>
      <c r="C1152" s="155" t="s">
        <v>443</v>
      </c>
      <c r="D1152" s="157">
        <v>1963</v>
      </c>
      <c r="E1152" s="157"/>
      <c r="F1152" s="166" t="s">
        <v>261</v>
      </c>
      <c r="G1152" s="157">
        <v>4</v>
      </c>
      <c r="H1152" s="157" t="s">
        <v>305</v>
      </c>
      <c r="I1152" s="158">
        <v>2171.1999999999998</v>
      </c>
      <c r="J1152" s="158">
        <v>2025.5</v>
      </c>
      <c r="K1152" s="158">
        <v>2025.5</v>
      </c>
      <c r="L1152" s="167">
        <v>84</v>
      </c>
      <c r="M1152" s="157" t="s">
        <v>259</v>
      </c>
      <c r="N1152" s="157" t="s">
        <v>260</v>
      </c>
      <c r="O1152" s="160" t="s">
        <v>262</v>
      </c>
      <c r="P1152" s="161">
        <v>6112874.1299999999</v>
      </c>
      <c r="Q1152" s="161">
        <v>0</v>
      </c>
      <c r="R1152" s="161">
        <v>0</v>
      </c>
      <c r="S1152" s="161">
        <v>6112874.1299999999</v>
      </c>
      <c r="T1152" s="161">
        <v>2815.4357636330142</v>
      </c>
      <c r="U1152" s="161">
        <v>3351.5289528371409</v>
      </c>
      <c r="V1152" s="168">
        <v>3638.7700073691972</v>
      </c>
      <c r="W1152" s="168">
        <f t="shared" si="249"/>
        <v>3638.7700073691972</v>
      </c>
      <c r="X1152" s="168">
        <f t="shared" si="250"/>
        <v>536.0931892041267</v>
      </c>
      <c r="Y1152" s="163">
        <v>0</v>
      </c>
      <c r="Z1152" s="163">
        <v>0</v>
      </c>
      <c r="AA1152" s="163">
        <v>0</v>
      </c>
      <c r="AB1152" s="163">
        <v>0</v>
      </c>
      <c r="AC1152" s="163">
        <v>0</v>
      </c>
      <c r="AD1152" s="163">
        <v>0</v>
      </c>
      <c r="AE1152" s="163">
        <v>0</v>
      </c>
      <c r="AF1152" s="169">
        <v>0</v>
      </c>
      <c r="AG1152" s="163">
        <v>886</v>
      </c>
      <c r="AH1152" s="169">
        <f t="shared" si="252"/>
        <v>3638.7700073691972</v>
      </c>
      <c r="AI1152" s="163">
        <v>0</v>
      </c>
      <c r="AJ1152" s="163">
        <v>0</v>
      </c>
      <c r="AK1152" s="163">
        <v>0</v>
      </c>
      <c r="AL1152" s="169">
        <v>0</v>
      </c>
      <c r="AM1152" s="163">
        <v>0</v>
      </c>
      <c r="AN1152" s="163">
        <v>0</v>
      </c>
      <c r="AO1152" s="169">
        <v>0</v>
      </c>
      <c r="AP1152" s="163">
        <v>0</v>
      </c>
      <c r="AQ1152" s="162">
        <v>0</v>
      </c>
      <c r="AR1152" s="162">
        <v>0</v>
      </c>
    </row>
    <row r="1153" spans="1:44" s="162" customFormat="1" ht="61.5" x14ac:dyDescent="0.25">
      <c r="A1153" s="162">
        <v>1</v>
      </c>
      <c r="B1153" s="165">
        <v>121</v>
      </c>
      <c r="C1153" s="155" t="s">
        <v>2228</v>
      </c>
      <c r="D1153" s="157">
        <v>1961</v>
      </c>
      <c r="E1153" s="157" t="s">
        <v>697</v>
      </c>
      <c r="F1153" s="166" t="s">
        <v>261</v>
      </c>
      <c r="G1153" s="157">
        <v>2</v>
      </c>
      <c r="H1153" s="157">
        <v>2</v>
      </c>
      <c r="I1153" s="161">
        <v>624.79999999999995</v>
      </c>
      <c r="J1153" s="161">
        <v>617.70000000000005</v>
      </c>
      <c r="K1153" s="161">
        <v>617.70000000000005</v>
      </c>
      <c r="L1153" s="167">
        <v>32</v>
      </c>
      <c r="M1153" s="157" t="s">
        <v>259</v>
      </c>
      <c r="N1153" s="157" t="s">
        <v>260</v>
      </c>
      <c r="O1153" s="160" t="s">
        <v>262</v>
      </c>
      <c r="P1153" s="161">
        <v>3279704.4600000004</v>
      </c>
      <c r="Q1153" s="161">
        <v>0</v>
      </c>
      <c r="R1153" s="161">
        <v>0</v>
      </c>
      <c r="S1153" s="161">
        <v>3279704.4600000004</v>
      </c>
      <c r="T1153" s="161">
        <v>5249.2068822023057</v>
      </c>
      <c r="U1153" s="161">
        <v>8634.4577464788745</v>
      </c>
      <c r="V1153" s="168">
        <v>8875.6516901408449</v>
      </c>
      <c r="W1153" s="168">
        <f t="shared" si="249"/>
        <v>8875.6516901408449</v>
      </c>
      <c r="X1153" s="168">
        <f t="shared" si="250"/>
        <v>3385.2508642765688</v>
      </c>
      <c r="Y1153" s="163">
        <v>0</v>
      </c>
      <c r="Z1153" s="163">
        <v>0</v>
      </c>
      <c r="AA1153" s="163">
        <v>0</v>
      </c>
      <c r="AB1153" s="163">
        <v>0</v>
      </c>
      <c r="AC1153" s="163">
        <v>0</v>
      </c>
      <c r="AD1153" s="163">
        <v>0</v>
      </c>
      <c r="AE1153" s="163">
        <v>0</v>
      </c>
      <c r="AF1153" s="169">
        <v>0</v>
      </c>
      <c r="AG1153" s="163">
        <v>621.9</v>
      </c>
      <c r="AH1153" s="169">
        <f t="shared" si="252"/>
        <v>8875.6516901408449</v>
      </c>
      <c r="AI1153" s="163">
        <v>0</v>
      </c>
      <c r="AJ1153" s="163">
        <v>0</v>
      </c>
      <c r="AK1153" s="163">
        <v>0</v>
      </c>
      <c r="AL1153" s="169">
        <v>0</v>
      </c>
      <c r="AM1153" s="163">
        <v>0</v>
      </c>
      <c r="AN1153" s="163">
        <v>0</v>
      </c>
      <c r="AO1153" s="169">
        <v>0</v>
      </c>
      <c r="AP1153" s="163">
        <v>0</v>
      </c>
      <c r="AQ1153" s="162">
        <v>0</v>
      </c>
      <c r="AR1153" s="162">
        <v>0</v>
      </c>
    </row>
    <row r="1154" spans="1:44" s="162" customFormat="1" ht="36" customHeight="1" x14ac:dyDescent="0.25">
      <c r="A1154" s="162">
        <v>1</v>
      </c>
      <c r="B1154" s="165">
        <v>122</v>
      </c>
      <c r="C1154" s="155" t="s">
        <v>1105</v>
      </c>
      <c r="D1154" s="157">
        <v>1977</v>
      </c>
      <c r="E1154" s="157">
        <v>2014</v>
      </c>
      <c r="F1154" s="166" t="s">
        <v>261</v>
      </c>
      <c r="G1154" s="157">
        <v>5</v>
      </c>
      <c r="H1154" s="157" t="s">
        <v>301</v>
      </c>
      <c r="I1154" s="161">
        <v>3912.3</v>
      </c>
      <c r="J1154" s="161">
        <v>3639.1</v>
      </c>
      <c r="K1154" s="161">
        <v>2732.3</v>
      </c>
      <c r="L1154" s="167">
        <v>140</v>
      </c>
      <c r="M1154" s="157" t="s">
        <v>259</v>
      </c>
      <c r="N1154" s="157" t="s">
        <v>263</v>
      </c>
      <c r="O1154" s="160" t="s">
        <v>1254</v>
      </c>
      <c r="P1154" s="161">
        <v>1312754.53</v>
      </c>
      <c r="Q1154" s="161">
        <v>0</v>
      </c>
      <c r="R1154" s="161">
        <v>0</v>
      </c>
      <c r="S1154" s="161">
        <v>1312754.53</v>
      </c>
      <c r="T1154" s="161">
        <v>335.54546686092579</v>
      </c>
      <c r="U1154" s="161">
        <v>4229.0600000000004</v>
      </c>
      <c r="V1154" s="168">
        <v>3259.66</v>
      </c>
      <c r="W1154" s="168">
        <f t="shared" si="249"/>
        <v>3259.66</v>
      </c>
      <c r="X1154" s="168">
        <f t="shared" si="250"/>
        <v>3893.5145331390745</v>
      </c>
      <c r="Y1154" s="163">
        <v>0</v>
      </c>
      <c r="Z1154" s="163">
        <v>0</v>
      </c>
      <c r="AA1154" s="163">
        <v>3259.66</v>
      </c>
      <c r="AB1154" s="163">
        <v>0</v>
      </c>
      <c r="AC1154" s="163">
        <v>0</v>
      </c>
      <c r="AD1154" s="163">
        <v>0</v>
      </c>
      <c r="AE1154" s="163">
        <v>0</v>
      </c>
      <c r="AF1154" s="169">
        <v>0</v>
      </c>
      <c r="AG1154" s="163">
        <v>0</v>
      </c>
      <c r="AH1154" s="163">
        <v>0</v>
      </c>
      <c r="AI1154" s="163">
        <v>0</v>
      </c>
      <c r="AJ1154" s="163">
        <v>0</v>
      </c>
      <c r="AK1154" s="163">
        <v>0</v>
      </c>
      <c r="AL1154" s="169">
        <v>0</v>
      </c>
      <c r="AM1154" s="163">
        <v>0</v>
      </c>
      <c r="AN1154" s="163">
        <v>0</v>
      </c>
      <c r="AO1154" s="169">
        <v>0</v>
      </c>
      <c r="AP1154" s="163">
        <v>0</v>
      </c>
      <c r="AQ1154" s="162">
        <v>0</v>
      </c>
      <c r="AR1154" s="162">
        <v>0</v>
      </c>
    </row>
    <row r="1155" spans="1:44" s="162" customFormat="1" ht="36" customHeight="1" x14ac:dyDescent="0.25">
      <c r="A1155" s="162">
        <v>1</v>
      </c>
      <c r="B1155" s="165">
        <v>123</v>
      </c>
      <c r="C1155" s="155" t="s">
        <v>444</v>
      </c>
      <c r="D1155" s="157">
        <v>1959</v>
      </c>
      <c r="E1155" s="157"/>
      <c r="F1155" s="166" t="s">
        <v>261</v>
      </c>
      <c r="G1155" s="157">
        <v>2</v>
      </c>
      <c r="H1155" s="157" t="s">
        <v>296</v>
      </c>
      <c r="I1155" s="158">
        <v>679.1</v>
      </c>
      <c r="J1155" s="158">
        <v>632.4</v>
      </c>
      <c r="K1155" s="158">
        <v>632.4</v>
      </c>
      <c r="L1155" s="167">
        <v>43</v>
      </c>
      <c r="M1155" s="157" t="s">
        <v>259</v>
      </c>
      <c r="N1155" s="157" t="s">
        <v>260</v>
      </c>
      <c r="O1155" s="160" t="s">
        <v>262</v>
      </c>
      <c r="P1155" s="161">
        <v>2752467.2</v>
      </c>
      <c r="Q1155" s="161">
        <v>0</v>
      </c>
      <c r="R1155" s="161">
        <v>0</v>
      </c>
      <c r="S1155" s="161">
        <v>2752467.2</v>
      </c>
      <c r="T1155" s="161">
        <v>4053.1102930348993</v>
      </c>
      <c r="U1155" s="161">
        <v>7678.9488475924009</v>
      </c>
      <c r="V1155" s="168">
        <v>7930.9264614931526</v>
      </c>
      <c r="W1155" s="168">
        <f t="shared" si="249"/>
        <v>7930.9264614931526</v>
      </c>
      <c r="X1155" s="168">
        <f t="shared" si="250"/>
        <v>3625.8385545575015</v>
      </c>
      <c r="Y1155" s="163">
        <v>0</v>
      </c>
      <c r="Z1155" s="163">
        <v>0</v>
      </c>
      <c r="AA1155" s="163">
        <v>0</v>
      </c>
      <c r="AB1155" s="163">
        <v>0</v>
      </c>
      <c r="AC1155" s="163">
        <v>0</v>
      </c>
      <c r="AD1155" s="163">
        <v>0</v>
      </c>
      <c r="AE1155" s="163">
        <v>0</v>
      </c>
      <c r="AF1155" s="169">
        <v>0</v>
      </c>
      <c r="AG1155" s="163">
        <v>604</v>
      </c>
      <c r="AH1155" s="169">
        <f t="shared" ref="AH1155:AH1156" si="253">8917.04*AG1155/I1155</f>
        <v>7930.9264614931526</v>
      </c>
      <c r="AI1155" s="163">
        <v>0</v>
      </c>
      <c r="AJ1155" s="163">
        <v>0</v>
      </c>
      <c r="AK1155" s="163">
        <v>0</v>
      </c>
      <c r="AL1155" s="169">
        <v>0</v>
      </c>
      <c r="AM1155" s="163">
        <v>0</v>
      </c>
      <c r="AN1155" s="163">
        <v>0</v>
      </c>
      <c r="AO1155" s="169">
        <v>0</v>
      </c>
      <c r="AP1155" s="163">
        <v>0</v>
      </c>
      <c r="AQ1155" s="162">
        <v>0</v>
      </c>
      <c r="AR1155" s="162">
        <v>0</v>
      </c>
    </row>
    <row r="1156" spans="1:44" s="162" customFormat="1" ht="36" customHeight="1" x14ac:dyDescent="0.25">
      <c r="A1156" s="162">
        <v>1</v>
      </c>
      <c r="B1156" s="165">
        <v>124</v>
      </c>
      <c r="C1156" s="155" t="s">
        <v>445</v>
      </c>
      <c r="D1156" s="157">
        <v>1959</v>
      </c>
      <c r="E1156" s="157"/>
      <c r="F1156" s="166" t="s">
        <v>261</v>
      </c>
      <c r="G1156" s="157">
        <v>2</v>
      </c>
      <c r="H1156" s="157" t="s">
        <v>296</v>
      </c>
      <c r="I1156" s="158">
        <v>692.3</v>
      </c>
      <c r="J1156" s="158">
        <v>645.9</v>
      </c>
      <c r="K1156" s="158">
        <v>615.29999999999995</v>
      </c>
      <c r="L1156" s="167">
        <v>28</v>
      </c>
      <c r="M1156" s="157" t="s">
        <v>259</v>
      </c>
      <c r="N1156" s="157" t="s">
        <v>260</v>
      </c>
      <c r="O1156" s="160" t="s">
        <v>262</v>
      </c>
      <c r="P1156" s="161">
        <v>2809619.67</v>
      </c>
      <c r="Q1156" s="161">
        <v>0</v>
      </c>
      <c r="R1156" s="161">
        <v>0</v>
      </c>
      <c r="S1156" s="161">
        <v>2809619.67</v>
      </c>
      <c r="T1156" s="161">
        <v>4058.384616495739</v>
      </c>
      <c r="U1156" s="161">
        <v>7900.2681704463394</v>
      </c>
      <c r="V1156" s="168">
        <v>7779.7084500938909</v>
      </c>
      <c r="W1156" s="168">
        <f t="shared" si="249"/>
        <v>7779.7084500938909</v>
      </c>
      <c r="X1156" s="168">
        <f t="shared" si="250"/>
        <v>3841.8835539506003</v>
      </c>
      <c r="Y1156" s="163">
        <v>0</v>
      </c>
      <c r="Z1156" s="163">
        <v>0</v>
      </c>
      <c r="AA1156" s="163">
        <v>0</v>
      </c>
      <c r="AB1156" s="163">
        <v>0</v>
      </c>
      <c r="AC1156" s="163">
        <v>0</v>
      </c>
      <c r="AD1156" s="163">
        <v>0</v>
      </c>
      <c r="AE1156" s="163">
        <v>0</v>
      </c>
      <c r="AF1156" s="169">
        <v>0</v>
      </c>
      <c r="AG1156" s="163">
        <v>604</v>
      </c>
      <c r="AH1156" s="169">
        <f t="shared" si="253"/>
        <v>7779.7084500938909</v>
      </c>
      <c r="AI1156" s="163">
        <v>0</v>
      </c>
      <c r="AJ1156" s="163">
        <v>0</v>
      </c>
      <c r="AK1156" s="163">
        <v>0</v>
      </c>
      <c r="AL1156" s="169">
        <v>0</v>
      </c>
      <c r="AM1156" s="163">
        <v>0</v>
      </c>
      <c r="AN1156" s="163">
        <v>0</v>
      </c>
      <c r="AO1156" s="169">
        <v>0</v>
      </c>
      <c r="AP1156" s="163">
        <v>0</v>
      </c>
      <c r="AQ1156" s="162">
        <v>0</v>
      </c>
      <c r="AR1156" s="162">
        <v>0</v>
      </c>
    </row>
    <row r="1157" spans="1:44" s="162" customFormat="1" ht="36" customHeight="1" x14ac:dyDescent="0.25">
      <c r="A1157" s="162">
        <v>1</v>
      </c>
      <c r="B1157" s="165">
        <v>125</v>
      </c>
      <c r="C1157" s="155" t="s">
        <v>1103</v>
      </c>
      <c r="D1157" s="157">
        <v>1955</v>
      </c>
      <c r="E1157" s="157"/>
      <c r="F1157" s="166" t="s">
        <v>261</v>
      </c>
      <c r="G1157" s="157">
        <v>2</v>
      </c>
      <c r="H1157" s="157" t="s">
        <v>297</v>
      </c>
      <c r="I1157" s="161">
        <v>388.3</v>
      </c>
      <c r="J1157" s="161">
        <v>388.3</v>
      </c>
      <c r="K1157" s="161">
        <v>388.3</v>
      </c>
      <c r="L1157" s="167">
        <v>24</v>
      </c>
      <c r="M1157" s="157" t="s">
        <v>259</v>
      </c>
      <c r="N1157" s="157" t="s">
        <v>260</v>
      </c>
      <c r="O1157" s="160" t="s">
        <v>262</v>
      </c>
      <c r="P1157" s="161">
        <v>1588305.5699999998</v>
      </c>
      <c r="Q1157" s="161">
        <v>0</v>
      </c>
      <c r="R1157" s="161">
        <v>0</v>
      </c>
      <c r="S1157" s="161">
        <v>1588305.5699999998</v>
      </c>
      <c r="T1157" s="161">
        <v>4090.4083698171512</v>
      </c>
      <c r="U1157" s="161">
        <v>8169.9351480813812</v>
      </c>
      <c r="V1157" s="168">
        <v>8169.9351480813812</v>
      </c>
      <c r="W1157" s="168">
        <f t="shared" si="249"/>
        <v>8169.9351480813812</v>
      </c>
      <c r="X1157" s="168">
        <f t="shared" si="250"/>
        <v>4079.52677826423</v>
      </c>
      <c r="Y1157" s="163">
        <v>0</v>
      </c>
      <c r="Z1157" s="163">
        <v>0</v>
      </c>
      <c r="AA1157" s="163">
        <v>0</v>
      </c>
      <c r="AB1157" s="163">
        <v>0</v>
      </c>
      <c r="AC1157" s="163">
        <v>0</v>
      </c>
      <c r="AD1157" s="163">
        <v>0</v>
      </c>
      <c r="AE1157" s="163">
        <v>0</v>
      </c>
      <c r="AF1157" s="169">
        <v>0</v>
      </c>
      <c r="AG1157" s="163">
        <v>0</v>
      </c>
      <c r="AH1157" s="163">
        <v>0</v>
      </c>
      <c r="AI1157" s="163">
        <v>0</v>
      </c>
      <c r="AJ1157" s="163">
        <v>0</v>
      </c>
      <c r="AK1157" s="163">
        <v>450.1</v>
      </c>
      <c r="AL1157" s="169">
        <f>7048.18*AK1157/I1157</f>
        <v>8169.9351480813812</v>
      </c>
      <c r="AM1157" s="163">
        <v>0</v>
      </c>
      <c r="AN1157" s="163">
        <v>0</v>
      </c>
      <c r="AO1157" s="169">
        <v>0</v>
      </c>
      <c r="AP1157" s="163">
        <v>0</v>
      </c>
      <c r="AQ1157" s="162">
        <v>0</v>
      </c>
      <c r="AR1157" s="162">
        <v>0</v>
      </c>
    </row>
    <row r="1158" spans="1:44" s="162" customFormat="1" ht="36" customHeight="1" x14ac:dyDescent="0.25">
      <c r="B1158" s="155" t="s">
        <v>724</v>
      </c>
      <c r="C1158" s="170"/>
      <c r="D1158" s="157" t="s">
        <v>855</v>
      </c>
      <c r="E1158" s="157" t="s">
        <v>855</v>
      </c>
      <c r="F1158" s="157" t="s">
        <v>855</v>
      </c>
      <c r="G1158" s="157" t="s">
        <v>855</v>
      </c>
      <c r="H1158" s="157" t="s">
        <v>855</v>
      </c>
      <c r="I1158" s="158">
        <v>119091.07999999997</v>
      </c>
      <c r="J1158" s="158">
        <v>105470.19</v>
      </c>
      <c r="K1158" s="158">
        <v>93664.57</v>
      </c>
      <c r="L1158" s="159">
        <v>4666</v>
      </c>
      <c r="M1158" s="157" t="s">
        <v>855</v>
      </c>
      <c r="N1158" s="157" t="s">
        <v>855</v>
      </c>
      <c r="O1158" s="160" t="s">
        <v>855</v>
      </c>
      <c r="P1158" s="158">
        <v>235624513.63999999</v>
      </c>
      <c r="Q1158" s="158">
        <v>0</v>
      </c>
      <c r="R1158" s="158">
        <v>0</v>
      </c>
      <c r="S1158" s="158">
        <v>235624513.63999999</v>
      </c>
      <c r="T1158" s="161">
        <v>1978.5236110042838</v>
      </c>
      <c r="U1158" s="161">
        <v>10124.065894290708</v>
      </c>
      <c r="W1158" s="175"/>
      <c r="Y1158" s="163">
        <v>0</v>
      </c>
      <c r="Z1158" s="163">
        <v>0</v>
      </c>
      <c r="AA1158" s="163">
        <v>31300000</v>
      </c>
      <c r="AB1158" s="163">
        <v>0</v>
      </c>
      <c r="AC1158" s="163">
        <v>1074076.8500000001</v>
      </c>
      <c r="AD1158" s="163">
        <v>0</v>
      </c>
      <c r="AE1158" s="163">
        <v>5</v>
      </c>
      <c r="AF1158" s="163">
        <v>11488765.199999999</v>
      </c>
      <c r="AG1158" s="163">
        <v>19630.900000000001</v>
      </c>
      <c r="AH1158" s="163">
        <v>155096503.01999998</v>
      </c>
      <c r="AI1158" s="163">
        <v>0</v>
      </c>
      <c r="AJ1158" s="163">
        <v>0</v>
      </c>
      <c r="AK1158" s="163">
        <v>1983</v>
      </c>
      <c r="AL1158" s="163">
        <v>13937132.07</v>
      </c>
      <c r="AM1158" s="163">
        <v>19.07</v>
      </c>
      <c r="AN1158" s="163">
        <v>1424684.89</v>
      </c>
      <c r="AO1158" s="163">
        <v>0</v>
      </c>
      <c r="AP1158" s="163">
        <v>0</v>
      </c>
      <c r="AQ1158" s="162">
        <v>0</v>
      </c>
      <c r="AR1158" s="162">
        <v>12000000</v>
      </c>
    </row>
    <row r="1159" spans="1:44" s="162" customFormat="1" ht="36" customHeight="1" x14ac:dyDescent="0.25">
      <c r="A1159" s="162">
        <v>1</v>
      </c>
      <c r="B1159" s="165">
        <v>126</v>
      </c>
      <c r="C1159" s="155" t="s">
        <v>413</v>
      </c>
      <c r="D1159" s="157">
        <v>1972</v>
      </c>
      <c r="E1159" s="157"/>
      <c r="F1159" s="166" t="s">
        <v>261</v>
      </c>
      <c r="G1159" s="157">
        <v>5</v>
      </c>
      <c r="H1159" s="157" t="s">
        <v>301</v>
      </c>
      <c r="I1159" s="158">
        <v>3577.12</v>
      </c>
      <c r="J1159" s="158">
        <v>3306.9</v>
      </c>
      <c r="K1159" s="158">
        <v>2940.98</v>
      </c>
      <c r="L1159" s="167">
        <v>152</v>
      </c>
      <c r="M1159" s="157" t="s">
        <v>259</v>
      </c>
      <c r="N1159" s="157" t="s">
        <v>263</v>
      </c>
      <c r="O1159" s="160" t="s">
        <v>321</v>
      </c>
      <c r="P1159" s="161">
        <v>9322269.6500000004</v>
      </c>
      <c r="Q1159" s="161">
        <v>0</v>
      </c>
      <c r="R1159" s="161">
        <v>0</v>
      </c>
      <c r="S1159" s="161">
        <v>9322269.6500000004</v>
      </c>
      <c r="T1159" s="161">
        <v>2606.0824490092591</v>
      </c>
      <c r="U1159" s="161">
        <v>2786.9489198014048</v>
      </c>
      <c r="V1159" s="168">
        <v>2786.9489198014048</v>
      </c>
      <c r="W1159" s="168">
        <f t="shared" ref="W1159:W1201" si="254">Y1159+Z1159+AA1159+AB1159+AC1159+AF1159+AH1159+AJ1159+AL1159+AN1159+AO1159+AP1159+AQ1159+AR1159</f>
        <v>2786.9489198014048</v>
      </c>
      <c r="X1159" s="168">
        <f t="shared" ref="X1159:X1201" si="255">U1159-T1159</f>
        <v>180.86647079214572</v>
      </c>
      <c r="Y1159" s="163">
        <v>0</v>
      </c>
      <c r="Z1159" s="163">
        <v>0</v>
      </c>
      <c r="AA1159" s="163">
        <v>0</v>
      </c>
      <c r="AB1159" s="163">
        <v>0</v>
      </c>
      <c r="AC1159" s="163">
        <v>0</v>
      </c>
      <c r="AD1159" s="163">
        <v>0</v>
      </c>
      <c r="AE1159" s="163">
        <v>0</v>
      </c>
      <c r="AF1159" s="169">
        <v>0</v>
      </c>
      <c r="AG1159" s="163">
        <v>1118</v>
      </c>
      <c r="AH1159" s="169">
        <f t="shared" ref="AH1159:AH1163" si="256">8917.04*AG1159/I1159</f>
        <v>2786.9489198014048</v>
      </c>
      <c r="AI1159" s="163">
        <v>0</v>
      </c>
      <c r="AJ1159" s="163">
        <v>0</v>
      </c>
      <c r="AK1159" s="163">
        <v>0</v>
      </c>
      <c r="AL1159" s="169">
        <v>0</v>
      </c>
      <c r="AM1159" s="163">
        <v>0</v>
      </c>
      <c r="AN1159" s="163">
        <v>0</v>
      </c>
      <c r="AO1159" s="169">
        <v>0</v>
      </c>
      <c r="AP1159" s="163">
        <v>0</v>
      </c>
      <c r="AQ1159" s="162">
        <v>0</v>
      </c>
      <c r="AR1159" s="162">
        <v>0</v>
      </c>
    </row>
    <row r="1160" spans="1:44" s="162" customFormat="1" ht="36" customHeight="1" x14ac:dyDescent="0.25">
      <c r="A1160" s="162">
        <v>1</v>
      </c>
      <c r="B1160" s="165">
        <v>127</v>
      </c>
      <c r="C1160" s="155" t="s">
        <v>409</v>
      </c>
      <c r="D1160" s="157">
        <v>1846</v>
      </c>
      <c r="E1160" s="157"/>
      <c r="F1160" s="166" t="s">
        <v>261</v>
      </c>
      <c r="G1160" s="157">
        <v>2</v>
      </c>
      <c r="H1160" s="157" t="s">
        <v>297</v>
      </c>
      <c r="I1160" s="158">
        <v>378.89</v>
      </c>
      <c r="J1160" s="158">
        <v>325.39999999999998</v>
      </c>
      <c r="K1160" s="158">
        <v>325.39999999999998</v>
      </c>
      <c r="L1160" s="167">
        <v>17</v>
      </c>
      <c r="M1160" s="157" t="s">
        <v>259</v>
      </c>
      <c r="N1160" s="157" t="s">
        <v>260</v>
      </c>
      <c r="O1160" s="160" t="s">
        <v>262</v>
      </c>
      <c r="P1160" s="161">
        <v>3182601.63</v>
      </c>
      <c r="Q1160" s="161">
        <v>0</v>
      </c>
      <c r="R1160" s="161">
        <v>0</v>
      </c>
      <c r="S1160" s="161">
        <v>3182601.63</v>
      </c>
      <c r="T1160" s="161">
        <v>8399.8037161181346</v>
      </c>
      <c r="U1160" s="161">
        <v>8590.1438412204079</v>
      </c>
      <c r="V1160" s="168">
        <v>8590.1438412204079</v>
      </c>
      <c r="W1160" s="168">
        <f t="shared" si="254"/>
        <v>8590.1438412204079</v>
      </c>
      <c r="X1160" s="168">
        <f t="shared" si="255"/>
        <v>190.3401251022733</v>
      </c>
      <c r="Y1160" s="163">
        <v>0</v>
      </c>
      <c r="Z1160" s="163">
        <v>0</v>
      </c>
      <c r="AA1160" s="163">
        <v>0</v>
      </c>
      <c r="AB1160" s="163">
        <v>0</v>
      </c>
      <c r="AC1160" s="163">
        <v>0</v>
      </c>
      <c r="AD1160" s="163">
        <v>0</v>
      </c>
      <c r="AE1160" s="163">
        <v>0</v>
      </c>
      <c r="AF1160" s="169">
        <v>0</v>
      </c>
      <c r="AG1160" s="163">
        <v>365</v>
      </c>
      <c r="AH1160" s="169">
        <f t="shared" si="256"/>
        <v>8590.1438412204079</v>
      </c>
      <c r="AI1160" s="163">
        <v>0</v>
      </c>
      <c r="AJ1160" s="163">
        <v>0</v>
      </c>
      <c r="AK1160" s="163">
        <v>0</v>
      </c>
      <c r="AL1160" s="169">
        <v>0</v>
      </c>
      <c r="AM1160" s="163">
        <v>0</v>
      </c>
      <c r="AN1160" s="163">
        <v>0</v>
      </c>
      <c r="AO1160" s="169">
        <v>0</v>
      </c>
      <c r="AP1160" s="163">
        <v>0</v>
      </c>
      <c r="AQ1160" s="162">
        <v>0</v>
      </c>
      <c r="AR1160" s="162">
        <v>0</v>
      </c>
    </row>
    <row r="1161" spans="1:44" s="162" customFormat="1" ht="36" customHeight="1" x14ac:dyDescent="0.25">
      <c r="A1161" s="162">
        <v>1</v>
      </c>
      <c r="B1161" s="165">
        <v>128</v>
      </c>
      <c r="C1161" s="155" t="s">
        <v>415</v>
      </c>
      <c r="D1161" s="157">
        <v>1969</v>
      </c>
      <c r="E1161" s="157"/>
      <c r="F1161" s="166" t="s">
        <v>261</v>
      </c>
      <c r="G1161" s="157">
        <v>5</v>
      </c>
      <c r="H1161" s="157" t="s">
        <v>363</v>
      </c>
      <c r="I1161" s="158">
        <v>4890.1099999999997</v>
      </c>
      <c r="J1161" s="158">
        <v>4490.3999999999996</v>
      </c>
      <c r="K1161" s="158">
        <v>4177.2300000000005</v>
      </c>
      <c r="L1161" s="167">
        <v>210</v>
      </c>
      <c r="M1161" s="157" t="s">
        <v>259</v>
      </c>
      <c r="N1161" s="157" t="s">
        <v>263</v>
      </c>
      <c r="O1161" s="160" t="s">
        <v>314</v>
      </c>
      <c r="P1161" s="161">
        <v>14290795.219999999</v>
      </c>
      <c r="Q1161" s="161">
        <v>0</v>
      </c>
      <c r="R1161" s="161">
        <v>0</v>
      </c>
      <c r="S1161" s="161">
        <v>14290795.219999999</v>
      </c>
      <c r="T1161" s="161">
        <v>2922.3872714519712</v>
      </c>
      <c r="U1161" s="161">
        <v>3125.4525072033152</v>
      </c>
      <c r="V1161" s="168">
        <v>3125.4525072033152</v>
      </c>
      <c r="W1161" s="168">
        <f t="shared" si="254"/>
        <v>3125.4525072033152</v>
      </c>
      <c r="X1161" s="168">
        <f t="shared" si="255"/>
        <v>203.06523575134406</v>
      </c>
      <c r="Y1161" s="163">
        <v>0</v>
      </c>
      <c r="Z1161" s="163">
        <v>0</v>
      </c>
      <c r="AA1161" s="163">
        <v>0</v>
      </c>
      <c r="AB1161" s="163">
        <v>0</v>
      </c>
      <c r="AC1161" s="163">
        <v>0</v>
      </c>
      <c r="AD1161" s="163">
        <v>0</v>
      </c>
      <c r="AE1161" s="163">
        <v>0</v>
      </c>
      <c r="AF1161" s="169">
        <v>0</v>
      </c>
      <c r="AG1161" s="163">
        <v>1714</v>
      </c>
      <c r="AH1161" s="169">
        <f t="shared" si="256"/>
        <v>3125.4525072033152</v>
      </c>
      <c r="AI1161" s="163">
        <v>0</v>
      </c>
      <c r="AJ1161" s="163">
        <v>0</v>
      </c>
      <c r="AK1161" s="163">
        <v>0</v>
      </c>
      <c r="AL1161" s="169">
        <v>0</v>
      </c>
      <c r="AM1161" s="163">
        <v>0</v>
      </c>
      <c r="AN1161" s="163">
        <v>0</v>
      </c>
      <c r="AO1161" s="169">
        <v>0</v>
      </c>
      <c r="AP1161" s="163">
        <v>0</v>
      </c>
      <c r="AQ1161" s="162">
        <v>0</v>
      </c>
      <c r="AR1161" s="162">
        <v>0</v>
      </c>
    </row>
    <row r="1162" spans="1:44" s="162" customFormat="1" ht="36" customHeight="1" x14ac:dyDescent="0.25">
      <c r="A1162" s="162">
        <v>1</v>
      </c>
      <c r="B1162" s="165">
        <v>129</v>
      </c>
      <c r="C1162" s="155" t="s">
        <v>416</v>
      </c>
      <c r="D1162" s="157">
        <v>1961</v>
      </c>
      <c r="E1162" s="157"/>
      <c r="F1162" s="166" t="s">
        <v>261</v>
      </c>
      <c r="G1162" s="157">
        <v>2</v>
      </c>
      <c r="H1162" s="157" t="s">
        <v>296</v>
      </c>
      <c r="I1162" s="158">
        <v>824.04</v>
      </c>
      <c r="J1162" s="158">
        <v>777.74</v>
      </c>
      <c r="K1162" s="158">
        <v>728.73</v>
      </c>
      <c r="L1162" s="167">
        <v>37</v>
      </c>
      <c r="M1162" s="157" t="s">
        <v>259</v>
      </c>
      <c r="N1162" s="157" t="s">
        <v>263</v>
      </c>
      <c r="O1162" s="160" t="s">
        <v>318</v>
      </c>
      <c r="P1162" s="161">
        <v>4836895.78</v>
      </c>
      <c r="Q1162" s="161">
        <v>0</v>
      </c>
      <c r="R1162" s="161">
        <v>0</v>
      </c>
      <c r="S1162" s="161">
        <v>4836895.78</v>
      </c>
      <c r="T1162" s="161">
        <v>5869.7342119314599</v>
      </c>
      <c r="U1162" s="161">
        <v>6579.2441143633814</v>
      </c>
      <c r="V1162" s="168">
        <v>6492.6751128586002</v>
      </c>
      <c r="W1162" s="168">
        <f t="shared" si="254"/>
        <v>6492.6751128586002</v>
      </c>
      <c r="X1162" s="168">
        <f t="shared" si="255"/>
        <v>709.50990243192155</v>
      </c>
      <c r="Y1162" s="163">
        <v>0</v>
      </c>
      <c r="Z1162" s="163">
        <v>0</v>
      </c>
      <c r="AA1162" s="163">
        <v>0</v>
      </c>
      <c r="AB1162" s="163">
        <v>0</v>
      </c>
      <c r="AC1162" s="163">
        <v>0</v>
      </c>
      <c r="AD1162" s="163">
        <v>0</v>
      </c>
      <c r="AE1162" s="163">
        <v>0</v>
      </c>
      <c r="AF1162" s="169">
        <v>0</v>
      </c>
      <c r="AG1162" s="163">
        <v>600</v>
      </c>
      <c r="AH1162" s="169">
        <f t="shared" si="256"/>
        <v>6492.6751128586002</v>
      </c>
      <c r="AI1162" s="163">
        <v>0</v>
      </c>
      <c r="AJ1162" s="163">
        <v>0</v>
      </c>
      <c r="AK1162" s="163">
        <v>0</v>
      </c>
      <c r="AL1162" s="169">
        <v>0</v>
      </c>
      <c r="AM1162" s="163">
        <v>0</v>
      </c>
      <c r="AN1162" s="163">
        <v>0</v>
      </c>
      <c r="AO1162" s="169">
        <v>0</v>
      </c>
      <c r="AP1162" s="163">
        <v>0</v>
      </c>
      <c r="AQ1162" s="162">
        <v>0</v>
      </c>
      <c r="AR1162" s="162">
        <v>0</v>
      </c>
    </row>
    <row r="1163" spans="1:44" s="162" customFormat="1" ht="36" customHeight="1" x14ac:dyDescent="0.25">
      <c r="A1163" s="162">
        <v>1</v>
      </c>
      <c r="B1163" s="165">
        <v>130</v>
      </c>
      <c r="C1163" s="155" t="s">
        <v>1641</v>
      </c>
      <c r="D1163" s="157">
        <v>1980</v>
      </c>
      <c r="E1163" s="157"/>
      <c r="F1163" s="166" t="s">
        <v>261</v>
      </c>
      <c r="G1163" s="157">
        <v>5</v>
      </c>
      <c r="H1163" s="157" t="s">
        <v>296</v>
      </c>
      <c r="I1163" s="158">
        <v>1589.4</v>
      </c>
      <c r="J1163" s="158">
        <v>1176.4000000000001</v>
      </c>
      <c r="K1163" s="158">
        <v>1117.8000000000002</v>
      </c>
      <c r="L1163" s="167">
        <v>61</v>
      </c>
      <c r="M1163" s="157" t="s">
        <v>259</v>
      </c>
      <c r="N1163" s="157" t="s">
        <v>263</v>
      </c>
      <c r="O1163" s="160" t="s">
        <v>318</v>
      </c>
      <c r="P1163" s="161">
        <v>2406743.5</v>
      </c>
      <c r="Q1163" s="161">
        <v>0</v>
      </c>
      <c r="R1163" s="161">
        <v>0</v>
      </c>
      <c r="S1163" s="161">
        <v>2406743.5</v>
      </c>
      <c r="T1163" s="161">
        <v>1514.2465710330941</v>
      </c>
      <c r="U1163" s="161">
        <v>2075.8177928778155</v>
      </c>
      <c r="V1163" s="168">
        <v>2075.8177928778155</v>
      </c>
      <c r="W1163" s="168">
        <f t="shared" si="254"/>
        <v>2075.8177928778155</v>
      </c>
      <c r="X1163" s="168">
        <f t="shared" si="255"/>
        <v>561.57122184472132</v>
      </c>
      <c r="Y1163" s="163">
        <v>0</v>
      </c>
      <c r="Z1163" s="163">
        <v>0</v>
      </c>
      <c r="AA1163" s="163">
        <v>0</v>
      </c>
      <c r="AB1163" s="163">
        <v>0</v>
      </c>
      <c r="AC1163" s="163">
        <v>0</v>
      </c>
      <c r="AD1163" s="163">
        <v>0</v>
      </c>
      <c r="AE1163" s="163">
        <v>0</v>
      </c>
      <c r="AF1163" s="169">
        <v>0</v>
      </c>
      <c r="AG1163" s="163">
        <v>370</v>
      </c>
      <c r="AH1163" s="169">
        <f t="shared" si="256"/>
        <v>2075.8177928778155</v>
      </c>
      <c r="AI1163" s="163">
        <v>0</v>
      </c>
      <c r="AJ1163" s="163">
        <v>0</v>
      </c>
      <c r="AK1163" s="163">
        <v>0</v>
      </c>
      <c r="AL1163" s="169">
        <v>0</v>
      </c>
      <c r="AM1163" s="163">
        <v>0</v>
      </c>
      <c r="AN1163" s="163">
        <v>0</v>
      </c>
      <c r="AO1163" s="169">
        <v>0</v>
      </c>
      <c r="AP1163" s="163">
        <v>0</v>
      </c>
      <c r="AQ1163" s="162">
        <v>0</v>
      </c>
      <c r="AR1163" s="162">
        <v>0</v>
      </c>
    </row>
    <row r="1164" spans="1:44" s="162" customFormat="1" ht="36" customHeight="1" x14ac:dyDescent="0.25">
      <c r="A1164" s="162">
        <v>1</v>
      </c>
      <c r="B1164" s="165">
        <v>131</v>
      </c>
      <c r="C1164" s="155" t="s">
        <v>200</v>
      </c>
      <c r="D1164" s="157">
        <v>1963</v>
      </c>
      <c r="E1164" s="157"/>
      <c r="F1164" s="166" t="s">
        <v>261</v>
      </c>
      <c r="G1164" s="157">
        <v>2</v>
      </c>
      <c r="H1164" s="157" t="s">
        <v>296</v>
      </c>
      <c r="I1164" s="158">
        <v>444.9</v>
      </c>
      <c r="J1164" s="158">
        <v>444.9</v>
      </c>
      <c r="K1164" s="158">
        <v>442.2</v>
      </c>
      <c r="L1164" s="167">
        <v>17</v>
      </c>
      <c r="M1164" s="157" t="s">
        <v>259</v>
      </c>
      <c r="N1164" s="157" t="s">
        <v>263</v>
      </c>
      <c r="O1164" s="160" t="s">
        <v>319</v>
      </c>
      <c r="P1164" s="161">
        <v>502321.57</v>
      </c>
      <c r="Q1164" s="161">
        <v>0</v>
      </c>
      <c r="R1164" s="161">
        <v>0</v>
      </c>
      <c r="S1164" s="161">
        <v>502321.57</v>
      </c>
      <c r="T1164" s="161">
        <v>1129.0662396044056</v>
      </c>
      <c r="U1164" s="161">
        <v>1129.0662396044056</v>
      </c>
      <c r="V1164" s="168">
        <f t="shared" ref="V1164:V1166" si="257">W1164</f>
        <v>810.46</v>
      </c>
      <c r="W1164" s="168">
        <f t="shared" si="254"/>
        <v>810.46</v>
      </c>
      <c r="X1164" s="168">
        <f t="shared" si="255"/>
        <v>0</v>
      </c>
      <c r="Y1164" s="163">
        <v>0</v>
      </c>
      <c r="Z1164" s="163">
        <v>0</v>
      </c>
      <c r="AA1164" s="163">
        <v>0</v>
      </c>
      <c r="AB1164" s="163">
        <v>0</v>
      </c>
      <c r="AC1164" s="163">
        <v>810.46</v>
      </c>
      <c r="AD1164" s="163">
        <v>0</v>
      </c>
      <c r="AE1164" s="163">
        <v>0</v>
      </c>
      <c r="AF1164" s="169">
        <v>0</v>
      </c>
      <c r="AG1164" s="163">
        <v>0</v>
      </c>
      <c r="AH1164" s="163">
        <v>0</v>
      </c>
      <c r="AI1164" s="163">
        <v>0</v>
      </c>
      <c r="AJ1164" s="163">
        <v>0</v>
      </c>
      <c r="AK1164" s="163">
        <v>0</v>
      </c>
      <c r="AL1164" s="169">
        <v>0</v>
      </c>
      <c r="AM1164" s="163">
        <v>0</v>
      </c>
      <c r="AN1164" s="163">
        <v>0</v>
      </c>
      <c r="AO1164" s="169">
        <v>0</v>
      </c>
      <c r="AP1164" s="163">
        <v>0</v>
      </c>
      <c r="AQ1164" s="162">
        <v>0</v>
      </c>
      <c r="AR1164" s="162">
        <v>0</v>
      </c>
    </row>
    <row r="1165" spans="1:44" s="162" customFormat="1" ht="36" customHeight="1" x14ac:dyDescent="0.25">
      <c r="A1165" s="162">
        <v>1</v>
      </c>
      <c r="B1165" s="165">
        <v>132</v>
      </c>
      <c r="C1165" s="155" t="s">
        <v>201</v>
      </c>
      <c r="D1165" s="157">
        <v>1969</v>
      </c>
      <c r="E1165" s="157"/>
      <c r="F1165" s="166" t="s">
        <v>261</v>
      </c>
      <c r="G1165" s="157">
        <v>2</v>
      </c>
      <c r="H1165" s="157" t="s">
        <v>296</v>
      </c>
      <c r="I1165" s="158">
        <v>589.1</v>
      </c>
      <c r="J1165" s="158">
        <v>589.1</v>
      </c>
      <c r="K1165" s="158">
        <v>537.5</v>
      </c>
      <c r="L1165" s="167">
        <v>31</v>
      </c>
      <c r="M1165" s="157" t="s">
        <v>259</v>
      </c>
      <c r="N1165" s="157" t="s">
        <v>263</v>
      </c>
      <c r="O1165" s="160" t="s">
        <v>319</v>
      </c>
      <c r="P1165" s="161">
        <v>675481.28</v>
      </c>
      <c r="Q1165" s="161">
        <v>0</v>
      </c>
      <c r="R1165" s="161">
        <v>0</v>
      </c>
      <c r="S1165" s="161">
        <v>675481.28</v>
      </c>
      <c r="T1165" s="161">
        <v>1146.6326260397216</v>
      </c>
      <c r="U1165" s="161">
        <v>1146.6326260397216</v>
      </c>
      <c r="V1165" s="168">
        <f t="shared" si="257"/>
        <v>810.46</v>
      </c>
      <c r="W1165" s="168">
        <f t="shared" si="254"/>
        <v>810.46</v>
      </c>
      <c r="X1165" s="168">
        <f t="shared" si="255"/>
        <v>0</v>
      </c>
      <c r="Y1165" s="163">
        <v>0</v>
      </c>
      <c r="Z1165" s="163">
        <v>0</v>
      </c>
      <c r="AA1165" s="163">
        <v>0</v>
      </c>
      <c r="AB1165" s="163">
        <v>0</v>
      </c>
      <c r="AC1165" s="163">
        <v>810.46</v>
      </c>
      <c r="AD1165" s="163">
        <v>0</v>
      </c>
      <c r="AE1165" s="163">
        <v>0</v>
      </c>
      <c r="AF1165" s="169">
        <v>0</v>
      </c>
      <c r="AG1165" s="163">
        <v>0</v>
      </c>
      <c r="AH1165" s="163">
        <v>0</v>
      </c>
      <c r="AI1165" s="163">
        <v>0</v>
      </c>
      <c r="AJ1165" s="163">
        <v>0</v>
      </c>
      <c r="AK1165" s="163">
        <v>0</v>
      </c>
      <c r="AL1165" s="169">
        <v>0</v>
      </c>
      <c r="AM1165" s="163">
        <v>0</v>
      </c>
      <c r="AN1165" s="163">
        <v>0</v>
      </c>
      <c r="AO1165" s="169">
        <v>0</v>
      </c>
      <c r="AP1165" s="163">
        <v>0</v>
      </c>
      <c r="AQ1165" s="162">
        <v>0</v>
      </c>
      <c r="AR1165" s="162">
        <v>0</v>
      </c>
    </row>
    <row r="1166" spans="1:44" s="162" customFormat="1" ht="36" customHeight="1" x14ac:dyDescent="0.25">
      <c r="A1166" s="162">
        <v>1</v>
      </c>
      <c r="B1166" s="165">
        <v>133</v>
      </c>
      <c r="C1166" s="155" t="s">
        <v>202</v>
      </c>
      <c r="D1166" s="157">
        <v>1966</v>
      </c>
      <c r="E1166" s="157"/>
      <c r="F1166" s="166" t="s">
        <v>261</v>
      </c>
      <c r="G1166" s="157">
        <v>2</v>
      </c>
      <c r="H1166" s="157" t="s">
        <v>296</v>
      </c>
      <c r="I1166" s="158">
        <v>719.9</v>
      </c>
      <c r="J1166" s="158">
        <v>719.9</v>
      </c>
      <c r="K1166" s="158">
        <v>670.3</v>
      </c>
      <c r="L1166" s="167">
        <v>26</v>
      </c>
      <c r="M1166" s="157" t="s">
        <v>259</v>
      </c>
      <c r="N1166" s="157" t="s">
        <v>263</v>
      </c>
      <c r="O1166" s="160" t="s">
        <v>319</v>
      </c>
      <c r="P1166" s="161">
        <v>1479153.18</v>
      </c>
      <c r="Q1166" s="161">
        <v>0</v>
      </c>
      <c r="R1166" s="161">
        <v>0</v>
      </c>
      <c r="S1166" s="161">
        <v>1479153.18</v>
      </c>
      <c r="T1166" s="161">
        <v>2054.6647867759411</v>
      </c>
      <c r="U1166" s="161">
        <v>2054.6647867759411</v>
      </c>
      <c r="V1166" s="168">
        <f t="shared" si="257"/>
        <v>894.6423350465343</v>
      </c>
      <c r="W1166" s="168">
        <f t="shared" si="254"/>
        <v>894.6423350465343</v>
      </c>
      <c r="X1166" s="168">
        <f t="shared" si="255"/>
        <v>0</v>
      </c>
      <c r="Y1166" s="163">
        <v>0</v>
      </c>
      <c r="Z1166" s="163">
        <v>0</v>
      </c>
      <c r="AA1166" s="163">
        <v>0</v>
      </c>
      <c r="AB1166" s="163">
        <v>0</v>
      </c>
      <c r="AC1166" s="163">
        <v>0</v>
      </c>
      <c r="AD1166" s="163">
        <v>0</v>
      </c>
      <c r="AE1166" s="163">
        <v>0</v>
      </c>
      <c r="AF1166" s="169">
        <v>0</v>
      </c>
      <c r="AG1166" s="163">
        <v>0</v>
      </c>
      <c r="AH1166" s="163">
        <v>0</v>
      </c>
      <c r="AI1166" s="163">
        <v>0</v>
      </c>
      <c r="AJ1166" s="163">
        <v>0</v>
      </c>
      <c r="AK1166" s="163">
        <v>0</v>
      </c>
      <c r="AL1166" s="169">
        <v>0</v>
      </c>
      <c r="AM1166" s="163">
        <v>19.07</v>
      </c>
      <c r="AN1166" s="163">
        <f>33773.1*AM1166/I1166</f>
        <v>894.6423350465343</v>
      </c>
      <c r="AO1166" s="169">
        <v>0</v>
      </c>
      <c r="AP1166" s="163">
        <v>0</v>
      </c>
      <c r="AQ1166" s="162">
        <v>0</v>
      </c>
      <c r="AR1166" s="162">
        <v>0</v>
      </c>
    </row>
    <row r="1167" spans="1:44" s="162" customFormat="1" ht="36" customHeight="1" x14ac:dyDescent="0.25">
      <c r="A1167" s="162">
        <v>1</v>
      </c>
      <c r="B1167" s="165">
        <v>134</v>
      </c>
      <c r="C1167" s="155" t="s">
        <v>417</v>
      </c>
      <c r="D1167" s="157">
        <v>1963</v>
      </c>
      <c r="E1167" s="157"/>
      <c r="F1167" s="166" t="s">
        <v>261</v>
      </c>
      <c r="G1167" s="157">
        <v>4</v>
      </c>
      <c r="H1167" s="157" t="s">
        <v>305</v>
      </c>
      <c r="I1167" s="158">
        <v>2141.94</v>
      </c>
      <c r="J1167" s="158">
        <v>1876.78</v>
      </c>
      <c r="K1167" s="158">
        <v>1544.6799999999998</v>
      </c>
      <c r="L1167" s="167">
        <v>77</v>
      </c>
      <c r="M1167" s="157" t="s">
        <v>259</v>
      </c>
      <c r="N1167" s="157" t="s">
        <v>263</v>
      </c>
      <c r="O1167" s="160" t="s">
        <v>954</v>
      </c>
      <c r="P1167" s="161">
        <v>8538566.9199999999</v>
      </c>
      <c r="Q1167" s="161">
        <v>0</v>
      </c>
      <c r="R1167" s="161">
        <v>0</v>
      </c>
      <c r="S1167" s="161">
        <v>8538566.9199999999</v>
      </c>
      <c r="T1167" s="161">
        <v>3986.3707293388234</v>
      </c>
      <c r="U1167" s="161">
        <v>4262.9807370888075</v>
      </c>
      <c r="V1167" s="168">
        <v>4262.9807370888075</v>
      </c>
      <c r="W1167" s="168">
        <f t="shared" si="254"/>
        <v>4262.9807370888075</v>
      </c>
      <c r="X1167" s="168">
        <f t="shared" si="255"/>
        <v>276.61000774998411</v>
      </c>
      <c r="Y1167" s="163">
        <v>0</v>
      </c>
      <c r="Z1167" s="163">
        <v>0</v>
      </c>
      <c r="AA1167" s="163">
        <v>0</v>
      </c>
      <c r="AB1167" s="163">
        <v>0</v>
      </c>
      <c r="AC1167" s="163">
        <v>0</v>
      </c>
      <c r="AD1167" s="163">
        <v>0</v>
      </c>
      <c r="AE1167" s="163">
        <v>0</v>
      </c>
      <c r="AF1167" s="169">
        <v>0</v>
      </c>
      <c r="AG1167" s="163">
        <v>1024</v>
      </c>
      <c r="AH1167" s="169">
        <f t="shared" ref="AH1167:AH1182" si="258">8917.04*AG1167/I1167</f>
        <v>4262.9807370888075</v>
      </c>
      <c r="AI1167" s="163">
        <v>0</v>
      </c>
      <c r="AJ1167" s="163">
        <v>0</v>
      </c>
      <c r="AK1167" s="163">
        <v>0</v>
      </c>
      <c r="AL1167" s="169">
        <v>0</v>
      </c>
      <c r="AM1167" s="163">
        <v>0</v>
      </c>
      <c r="AN1167" s="163">
        <v>0</v>
      </c>
      <c r="AO1167" s="169">
        <v>0</v>
      </c>
      <c r="AP1167" s="163">
        <v>0</v>
      </c>
      <c r="AQ1167" s="162">
        <v>0</v>
      </c>
      <c r="AR1167" s="162">
        <v>0</v>
      </c>
    </row>
    <row r="1168" spans="1:44" s="162" customFormat="1" ht="36" customHeight="1" x14ac:dyDescent="0.25">
      <c r="A1168" s="162">
        <v>1</v>
      </c>
      <c r="B1168" s="165">
        <v>135</v>
      </c>
      <c r="C1168" s="155" t="s">
        <v>419</v>
      </c>
      <c r="D1168" s="157">
        <v>1958</v>
      </c>
      <c r="E1168" s="157"/>
      <c r="F1168" s="166" t="s">
        <v>261</v>
      </c>
      <c r="G1168" s="157">
        <v>2</v>
      </c>
      <c r="H1168" s="157" t="s">
        <v>296</v>
      </c>
      <c r="I1168" s="158">
        <v>717.8</v>
      </c>
      <c r="J1168" s="158">
        <v>649.4</v>
      </c>
      <c r="K1168" s="158">
        <v>507.29999999999995</v>
      </c>
      <c r="L1168" s="167">
        <v>46</v>
      </c>
      <c r="M1168" s="157" t="s">
        <v>259</v>
      </c>
      <c r="N1168" s="157" t="s">
        <v>263</v>
      </c>
      <c r="O1168" s="160" t="s">
        <v>318</v>
      </c>
      <c r="P1168" s="161">
        <v>5006850.82</v>
      </c>
      <c r="Q1168" s="161">
        <v>0</v>
      </c>
      <c r="R1168" s="161">
        <v>0</v>
      </c>
      <c r="S1168" s="161">
        <v>5006850.82</v>
      </c>
      <c r="T1168" s="161">
        <v>6975.2728057954873</v>
      </c>
      <c r="U1168" s="161">
        <v>7627.5599888548359</v>
      </c>
      <c r="V1168" s="168">
        <v>7453.6416829200352</v>
      </c>
      <c r="W1168" s="168">
        <f t="shared" si="254"/>
        <v>7453.6416829200352</v>
      </c>
      <c r="X1168" s="168">
        <f t="shared" si="255"/>
        <v>652.28718305934854</v>
      </c>
      <c r="Y1168" s="163">
        <v>0</v>
      </c>
      <c r="Z1168" s="163">
        <v>0</v>
      </c>
      <c r="AA1168" s="163">
        <v>0</v>
      </c>
      <c r="AB1168" s="163">
        <v>0</v>
      </c>
      <c r="AC1168" s="163">
        <v>0</v>
      </c>
      <c r="AD1168" s="163">
        <v>0</v>
      </c>
      <c r="AE1168" s="163">
        <v>0</v>
      </c>
      <c r="AF1168" s="169">
        <v>0</v>
      </c>
      <c r="AG1168" s="163">
        <v>600</v>
      </c>
      <c r="AH1168" s="169">
        <f t="shared" si="258"/>
        <v>7453.6416829200352</v>
      </c>
      <c r="AI1168" s="163">
        <v>0</v>
      </c>
      <c r="AJ1168" s="163">
        <v>0</v>
      </c>
      <c r="AK1168" s="163">
        <v>0</v>
      </c>
      <c r="AL1168" s="169">
        <v>0</v>
      </c>
      <c r="AM1168" s="163">
        <v>0</v>
      </c>
      <c r="AN1168" s="163">
        <v>0</v>
      </c>
      <c r="AO1168" s="169">
        <v>0</v>
      </c>
      <c r="AP1168" s="163">
        <v>0</v>
      </c>
      <c r="AQ1168" s="162">
        <v>0</v>
      </c>
      <c r="AR1168" s="162">
        <v>0</v>
      </c>
    </row>
    <row r="1169" spans="1:44" s="162" customFormat="1" ht="36" customHeight="1" x14ac:dyDescent="0.25">
      <c r="A1169" s="162">
        <v>1</v>
      </c>
      <c r="B1169" s="165">
        <v>136</v>
      </c>
      <c r="C1169" s="155" t="s">
        <v>420</v>
      </c>
      <c r="D1169" s="157">
        <v>1968</v>
      </c>
      <c r="E1169" s="157"/>
      <c r="F1169" s="166" t="s">
        <v>261</v>
      </c>
      <c r="G1169" s="157">
        <v>3</v>
      </c>
      <c r="H1169" s="157" t="s">
        <v>296</v>
      </c>
      <c r="I1169" s="158">
        <v>1032.5</v>
      </c>
      <c r="J1169" s="158">
        <v>644</v>
      </c>
      <c r="K1169" s="158">
        <v>445.9</v>
      </c>
      <c r="L1169" s="167">
        <v>83</v>
      </c>
      <c r="M1169" s="157" t="s">
        <v>259</v>
      </c>
      <c r="N1169" s="157" t="s">
        <v>263</v>
      </c>
      <c r="O1169" s="160" t="s">
        <v>321</v>
      </c>
      <c r="P1169" s="161">
        <v>4111496.13</v>
      </c>
      <c r="Q1169" s="161">
        <v>0</v>
      </c>
      <c r="R1169" s="161">
        <v>0</v>
      </c>
      <c r="S1169" s="161">
        <v>4111496.13</v>
      </c>
      <c r="T1169" s="161">
        <v>3982.0785762711862</v>
      </c>
      <c r="U1169" s="161">
        <v>4171.361084745763</v>
      </c>
      <c r="V1169" s="168">
        <v>4171.361084745763</v>
      </c>
      <c r="W1169" s="168">
        <f t="shared" si="254"/>
        <v>4171.361084745763</v>
      </c>
      <c r="X1169" s="168">
        <f t="shared" si="255"/>
        <v>189.28250847457684</v>
      </c>
      <c r="Y1169" s="163">
        <v>0</v>
      </c>
      <c r="Z1169" s="163">
        <v>0</v>
      </c>
      <c r="AA1169" s="163">
        <v>0</v>
      </c>
      <c r="AB1169" s="163">
        <v>0</v>
      </c>
      <c r="AC1169" s="163">
        <v>0</v>
      </c>
      <c r="AD1169" s="163">
        <v>0</v>
      </c>
      <c r="AE1169" s="163">
        <v>0</v>
      </c>
      <c r="AF1169" s="169">
        <v>0</v>
      </c>
      <c r="AG1169" s="163">
        <v>483</v>
      </c>
      <c r="AH1169" s="169">
        <f t="shared" si="258"/>
        <v>4171.361084745763</v>
      </c>
      <c r="AI1169" s="163">
        <v>0</v>
      </c>
      <c r="AJ1169" s="163">
        <v>0</v>
      </c>
      <c r="AK1169" s="163">
        <v>0</v>
      </c>
      <c r="AL1169" s="169">
        <v>0</v>
      </c>
      <c r="AM1169" s="163">
        <v>0</v>
      </c>
      <c r="AN1169" s="163">
        <v>0</v>
      </c>
      <c r="AO1169" s="169">
        <v>0</v>
      </c>
      <c r="AP1169" s="163">
        <v>0</v>
      </c>
      <c r="AQ1169" s="162">
        <v>0</v>
      </c>
      <c r="AR1169" s="162">
        <v>0</v>
      </c>
    </row>
    <row r="1170" spans="1:44" s="162" customFormat="1" ht="36" customHeight="1" x14ac:dyDescent="0.25">
      <c r="A1170" s="162">
        <v>1</v>
      </c>
      <c r="B1170" s="165">
        <v>137</v>
      </c>
      <c r="C1170" s="155" t="s">
        <v>421</v>
      </c>
      <c r="D1170" s="157">
        <v>1969</v>
      </c>
      <c r="E1170" s="157"/>
      <c r="F1170" s="166" t="s">
        <v>261</v>
      </c>
      <c r="G1170" s="157">
        <v>5</v>
      </c>
      <c r="H1170" s="157" t="s">
        <v>363</v>
      </c>
      <c r="I1170" s="158">
        <v>5048.3</v>
      </c>
      <c r="J1170" s="158">
        <v>4655.2</v>
      </c>
      <c r="K1170" s="158">
        <v>3957.13</v>
      </c>
      <c r="L1170" s="167">
        <v>217</v>
      </c>
      <c r="M1170" s="157" t="s">
        <v>259</v>
      </c>
      <c r="N1170" s="157" t="s">
        <v>263</v>
      </c>
      <c r="O1170" s="160" t="s">
        <v>321</v>
      </c>
      <c r="P1170" s="161">
        <v>12515130.759999998</v>
      </c>
      <c r="Q1170" s="161">
        <v>0</v>
      </c>
      <c r="R1170" s="161">
        <v>0</v>
      </c>
      <c r="S1170" s="161">
        <v>12515130.759999998</v>
      </c>
      <c r="T1170" s="161">
        <v>2479.0782560465896</v>
      </c>
      <c r="U1170" s="161">
        <v>2651.2840045163721</v>
      </c>
      <c r="V1170" s="168">
        <v>2651.2840045163721</v>
      </c>
      <c r="W1170" s="168">
        <f t="shared" si="254"/>
        <v>2651.2840045163721</v>
      </c>
      <c r="X1170" s="168">
        <f t="shared" si="255"/>
        <v>172.20574846978252</v>
      </c>
      <c r="Y1170" s="163">
        <v>0</v>
      </c>
      <c r="Z1170" s="163">
        <v>0</v>
      </c>
      <c r="AA1170" s="163">
        <v>0</v>
      </c>
      <c r="AB1170" s="163">
        <v>0</v>
      </c>
      <c r="AC1170" s="163">
        <v>0</v>
      </c>
      <c r="AD1170" s="163">
        <v>0</v>
      </c>
      <c r="AE1170" s="163">
        <v>0</v>
      </c>
      <c r="AF1170" s="169">
        <v>0</v>
      </c>
      <c r="AG1170" s="163">
        <v>1501</v>
      </c>
      <c r="AH1170" s="169">
        <f t="shared" si="258"/>
        <v>2651.2840045163721</v>
      </c>
      <c r="AI1170" s="163">
        <v>0</v>
      </c>
      <c r="AJ1170" s="163">
        <v>0</v>
      </c>
      <c r="AK1170" s="163">
        <v>0</v>
      </c>
      <c r="AL1170" s="169">
        <v>0</v>
      </c>
      <c r="AM1170" s="163">
        <v>0</v>
      </c>
      <c r="AN1170" s="163">
        <v>0</v>
      </c>
      <c r="AO1170" s="169">
        <v>0</v>
      </c>
      <c r="AP1170" s="163">
        <v>0</v>
      </c>
      <c r="AQ1170" s="162">
        <v>0</v>
      </c>
      <c r="AR1170" s="162">
        <v>0</v>
      </c>
    </row>
    <row r="1171" spans="1:44" s="162" customFormat="1" ht="36" customHeight="1" x14ac:dyDescent="0.25">
      <c r="A1171" s="162">
        <v>1</v>
      </c>
      <c r="B1171" s="165">
        <v>138</v>
      </c>
      <c r="C1171" s="155" t="s">
        <v>422</v>
      </c>
      <c r="D1171" s="157">
        <v>1943</v>
      </c>
      <c r="E1171" s="157"/>
      <c r="F1171" s="166" t="s">
        <v>261</v>
      </c>
      <c r="G1171" s="157">
        <v>2</v>
      </c>
      <c r="H1171" s="157" t="s">
        <v>297</v>
      </c>
      <c r="I1171" s="158">
        <v>722.9</v>
      </c>
      <c r="J1171" s="158">
        <v>653.9</v>
      </c>
      <c r="K1171" s="158">
        <v>547.55999999999995</v>
      </c>
      <c r="L1171" s="167">
        <v>34</v>
      </c>
      <c r="M1171" s="157" t="s">
        <v>259</v>
      </c>
      <c r="N1171" s="157" t="s">
        <v>263</v>
      </c>
      <c r="O1171" s="160" t="s">
        <v>318</v>
      </c>
      <c r="P1171" s="161">
        <v>5107819.74</v>
      </c>
      <c r="Q1171" s="161">
        <v>0</v>
      </c>
      <c r="R1171" s="161">
        <v>0</v>
      </c>
      <c r="S1171" s="161">
        <v>5107819.74</v>
      </c>
      <c r="T1171" s="161">
        <v>7065.734873426477</v>
      </c>
      <c r="U1171" s="161">
        <v>7401.0568543367008</v>
      </c>
      <c r="V1171" s="168">
        <v>7401.0568543367008</v>
      </c>
      <c r="W1171" s="168">
        <f t="shared" si="254"/>
        <v>7401.0568543367008</v>
      </c>
      <c r="X1171" s="168">
        <f t="shared" si="255"/>
        <v>335.32198091022383</v>
      </c>
      <c r="Y1171" s="163">
        <v>0</v>
      </c>
      <c r="Z1171" s="163">
        <v>0</v>
      </c>
      <c r="AA1171" s="163">
        <v>0</v>
      </c>
      <c r="AB1171" s="163">
        <v>0</v>
      </c>
      <c r="AC1171" s="163">
        <v>0</v>
      </c>
      <c r="AD1171" s="163">
        <v>0</v>
      </c>
      <c r="AE1171" s="163">
        <v>0</v>
      </c>
      <c r="AF1171" s="169">
        <v>0</v>
      </c>
      <c r="AG1171" s="163">
        <v>600</v>
      </c>
      <c r="AH1171" s="169">
        <f t="shared" si="258"/>
        <v>7401.0568543367008</v>
      </c>
      <c r="AI1171" s="163">
        <v>0</v>
      </c>
      <c r="AJ1171" s="163">
        <v>0</v>
      </c>
      <c r="AK1171" s="163">
        <v>0</v>
      </c>
      <c r="AL1171" s="169">
        <v>0</v>
      </c>
      <c r="AM1171" s="163">
        <v>0</v>
      </c>
      <c r="AN1171" s="163">
        <v>0</v>
      </c>
      <c r="AO1171" s="169">
        <v>0</v>
      </c>
      <c r="AP1171" s="163">
        <v>0</v>
      </c>
      <c r="AQ1171" s="162">
        <v>0</v>
      </c>
      <c r="AR1171" s="162">
        <v>0</v>
      </c>
    </row>
    <row r="1172" spans="1:44" s="162" customFormat="1" ht="36" customHeight="1" x14ac:dyDescent="0.25">
      <c r="A1172" s="162">
        <v>1</v>
      </c>
      <c r="B1172" s="165">
        <v>139</v>
      </c>
      <c r="C1172" s="155" t="s">
        <v>423</v>
      </c>
      <c r="D1172" s="157">
        <v>1917</v>
      </c>
      <c r="E1172" s="157"/>
      <c r="F1172" s="166" t="s">
        <v>323</v>
      </c>
      <c r="G1172" s="157">
        <v>2</v>
      </c>
      <c r="H1172" s="157" t="s">
        <v>296</v>
      </c>
      <c r="I1172" s="158">
        <v>643.4</v>
      </c>
      <c r="J1172" s="158">
        <v>615.9</v>
      </c>
      <c r="K1172" s="158">
        <v>423.09999999999997</v>
      </c>
      <c r="L1172" s="167">
        <v>21</v>
      </c>
      <c r="M1172" s="157" t="s">
        <v>259</v>
      </c>
      <c r="N1172" s="157" t="s">
        <v>263</v>
      </c>
      <c r="O1172" s="160" t="s">
        <v>314</v>
      </c>
      <c r="P1172" s="161">
        <v>3756819.94</v>
      </c>
      <c r="Q1172" s="161">
        <v>0</v>
      </c>
      <c r="R1172" s="161">
        <v>0</v>
      </c>
      <c r="S1172" s="161">
        <v>3756819.94</v>
      </c>
      <c r="T1172" s="161">
        <v>5839.0114081442334</v>
      </c>
      <c r="U1172" s="161">
        <v>6915.7646254274187</v>
      </c>
      <c r="V1172" s="168">
        <v>5114.062418402239</v>
      </c>
      <c r="W1172" s="168">
        <f t="shared" si="254"/>
        <v>5114.062418402239</v>
      </c>
      <c r="X1172" s="168">
        <f t="shared" si="255"/>
        <v>1076.7532172831852</v>
      </c>
      <c r="Y1172" s="163">
        <v>0</v>
      </c>
      <c r="Z1172" s="163">
        <v>0</v>
      </c>
      <c r="AA1172" s="163">
        <v>0</v>
      </c>
      <c r="AB1172" s="163">
        <v>0</v>
      </c>
      <c r="AC1172" s="163">
        <v>0</v>
      </c>
      <c r="AD1172" s="163">
        <v>0</v>
      </c>
      <c r="AE1172" s="163">
        <v>0</v>
      </c>
      <c r="AF1172" s="169">
        <v>0</v>
      </c>
      <c r="AG1172" s="163">
        <v>369</v>
      </c>
      <c r="AH1172" s="169">
        <f t="shared" si="258"/>
        <v>5114.062418402239</v>
      </c>
      <c r="AI1172" s="163">
        <v>0</v>
      </c>
      <c r="AJ1172" s="163">
        <v>0</v>
      </c>
      <c r="AK1172" s="163">
        <v>0</v>
      </c>
      <c r="AL1172" s="169">
        <v>0</v>
      </c>
      <c r="AM1172" s="163">
        <v>0</v>
      </c>
      <c r="AN1172" s="163">
        <v>0</v>
      </c>
      <c r="AO1172" s="169">
        <v>0</v>
      </c>
      <c r="AP1172" s="163">
        <v>0</v>
      </c>
      <c r="AQ1172" s="162">
        <v>0</v>
      </c>
      <c r="AR1172" s="162">
        <v>0</v>
      </c>
    </row>
    <row r="1173" spans="1:44" s="162" customFormat="1" ht="36" customHeight="1" x14ac:dyDescent="0.25">
      <c r="A1173" s="162">
        <v>1</v>
      </c>
      <c r="B1173" s="165">
        <v>140</v>
      </c>
      <c r="C1173" s="155" t="s">
        <v>203</v>
      </c>
      <c r="D1173" s="157">
        <v>1975</v>
      </c>
      <c r="E1173" s="157"/>
      <c r="F1173" s="166" t="s">
        <v>261</v>
      </c>
      <c r="G1173" s="157">
        <v>2</v>
      </c>
      <c r="H1173" s="157" t="s">
        <v>296</v>
      </c>
      <c r="I1173" s="158">
        <v>817.4</v>
      </c>
      <c r="J1173" s="158">
        <v>755.8</v>
      </c>
      <c r="K1173" s="158">
        <v>652</v>
      </c>
      <c r="L1173" s="167">
        <v>43</v>
      </c>
      <c r="M1173" s="157" t="s">
        <v>259</v>
      </c>
      <c r="N1173" s="157" t="s">
        <v>263</v>
      </c>
      <c r="O1173" s="160" t="s">
        <v>320</v>
      </c>
      <c r="P1173" s="161">
        <v>5373460.6599999992</v>
      </c>
      <c r="Q1173" s="161">
        <v>0</v>
      </c>
      <c r="R1173" s="161">
        <v>0</v>
      </c>
      <c r="S1173" s="161">
        <v>5373460.6599999992</v>
      </c>
      <c r="T1173" s="161">
        <v>6573.8447027159282</v>
      </c>
      <c r="U1173" s="161">
        <v>6943.5967213114764</v>
      </c>
      <c r="V1173" s="168">
        <v>6698.1435771959877</v>
      </c>
      <c r="W1173" s="168">
        <f t="shared" si="254"/>
        <v>6698.1435771959877</v>
      </c>
      <c r="X1173" s="168">
        <f t="shared" si="255"/>
        <v>369.75201859554818</v>
      </c>
      <c r="Y1173" s="163">
        <v>0</v>
      </c>
      <c r="Z1173" s="163">
        <v>0</v>
      </c>
      <c r="AA1173" s="163">
        <v>0</v>
      </c>
      <c r="AB1173" s="163">
        <v>0</v>
      </c>
      <c r="AC1173" s="163">
        <v>0</v>
      </c>
      <c r="AD1173" s="163">
        <v>0</v>
      </c>
      <c r="AE1173" s="163">
        <v>0</v>
      </c>
      <c r="AF1173" s="169">
        <v>0</v>
      </c>
      <c r="AG1173" s="163">
        <v>614</v>
      </c>
      <c r="AH1173" s="169">
        <f t="shared" si="258"/>
        <v>6698.1435771959877</v>
      </c>
      <c r="AI1173" s="163">
        <v>0</v>
      </c>
      <c r="AJ1173" s="163">
        <v>0</v>
      </c>
      <c r="AK1173" s="163">
        <v>0</v>
      </c>
      <c r="AL1173" s="169">
        <v>0</v>
      </c>
      <c r="AM1173" s="163">
        <v>0</v>
      </c>
      <c r="AN1173" s="163">
        <v>0</v>
      </c>
      <c r="AO1173" s="169">
        <v>0</v>
      </c>
      <c r="AP1173" s="163">
        <v>0</v>
      </c>
      <c r="AQ1173" s="162">
        <v>0</v>
      </c>
      <c r="AR1173" s="162">
        <v>0</v>
      </c>
    </row>
    <row r="1174" spans="1:44" s="162" customFormat="1" ht="36" customHeight="1" x14ac:dyDescent="0.25">
      <c r="A1174" s="162">
        <v>1</v>
      </c>
      <c r="B1174" s="165">
        <v>141</v>
      </c>
      <c r="C1174" s="155" t="s">
        <v>425</v>
      </c>
      <c r="D1174" s="157">
        <v>1950</v>
      </c>
      <c r="E1174" s="157"/>
      <c r="F1174" s="166" t="s">
        <v>261</v>
      </c>
      <c r="G1174" s="157">
        <v>2</v>
      </c>
      <c r="H1174" s="157" t="s">
        <v>297</v>
      </c>
      <c r="I1174" s="158">
        <v>411.15</v>
      </c>
      <c r="J1174" s="158">
        <v>411.15</v>
      </c>
      <c r="K1174" s="158">
        <v>369.45</v>
      </c>
      <c r="L1174" s="167">
        <v>18</v>
      </c>
      <c r="M1174" s="157" t="s">
        <v>259</v>
      </c>
      <c r="N1174" s="157" t="s">
        <v>263</v>
      </c>
      <c r="O1174" s="160" t="s">
        <v>314</v>
      </c>
      <c r="P1174" s="161">
        <v>3149821.57</v>
      </c>
      <c r="Q1174" s="161">
        <v>0</v>
      </c>
      <c r="R1174" s="161">
        <v>0</v>
      </c>
      <c r="S1174" s="161">
        <v>3149821.57</v>
      </c>
      <c r="T1174" s="161">
        <v>7661.0034537273505</v>
      </c>
      <c r="U1174" s="161">
        <v>8024.5769183996117</v>
      </c>
      <c r="V1174" s="168">
        <v>8024.5769183996117</v>
      </c>
      <c r="W1174" s="168">
        <f t="shared" si="254"/>
        <v>8024.5769183996117</v>
      </c>
      <c r="X1174" s="168">
        <f t="shared" si="255"/>
        <v>363.57346467226125</v>
      </c>
      <c r="Y1174" s="163">
        <v>0</v>
      </c>
      <c r="Z1174" s="163">
        <v>0</v>
      </c>
      <c r="AA1174" s="163">
        <v>0</v>
      </c>
      <c r="AB1174" s="163">
        <v>0</v>
      </c>
      <c r="AC1174" s="163">
        <v>0</v>
      </c>
      <c r="AD1174" s="163">
        <v>0</v>
      </c>
      <c r="AE1174" s="163">
        <v>0</v>
      </c>
      <c r="AF1174" s="169">
        <v>0</v>
      </c>
      <c r="AG1174" s="163">
        <v>370</v>
      </c>
      <c r="AH1174" s="169">
        <f t="shared" si="258"/>
        <v>8024.5769183996117</v>
      </c>
      <c r="AI1174" s="163">
        <v>0</v>
      </c>
      <c r="AJ1174" s="163">
        <v>0</v>
      </c>
      <c r="AK1174" s="163">
        <v>0</v>
      </c>
      <c r="AL1174" s="169">
        <v>0</v>
      </c>
      <c r="AM1174" s="163">
        <v>0</v>
      </c>
      <c r="AN1174" s="163">
        <v>0</v>
      </c>
      <c r="AO1174" s="169">
        <v>0</v>
      </c>
      <c r="AP1174" s="163">
        <v>0</v>
      </c>
      <c r="AQ1174" s="162">
        <v>0</v>
      </c>
      <c r="AR1174" s="162">
        <v>0</v>
      </c>
    </row>
    <row r="1175" spans="1:44" s="162" customFormat="1" ht="36" customHeight="1" x14ac:dyDescent="0.25">
      <c r="A1175" s="162">
        <v>1</v>
      </c>
      <c r="B1175" s="165">
        <v>142</v>
      </c>
      <c r="C1175" s="155" t="s">
        <v>426</v>
      </c>
      <c r="D1175" s="157">
        <v>1966</v>
      </c>
      <c r="E1175" s="157"/>
      <c r="F1175" s="166" t="s">
        <v>261</v>
      </c>
      <c r="G1175" s="157">
        <v>2</v>
      </c>
      <c r="H1175" s="157" t="s">
        <v>296</v>
      </c>
      <c r="I1175" s="158">
        <v>667.6</v>
      </c>
      <c r="J1175" s="158">
        <v>667.6</v>
      </c>
      <c r="K1175" s="158">
        <v>586.70000000000005</v>
      </c>
      <c r="L1175" s="167">
        <v>39</v>
      </c>
      <c r="M1175" s="157" t="s">
        <v>259</v>
      </c>
      <c r="N1175" s="157" t="s">
        <v>263</v>
      </c>
      <c r="O1175" s="160" t="s">
        <v>320</v>
      </c>
      <c r="P1175" s="161">
        <v>4721695.24</v>
      </c>
      <c r="Q1175" s="161">
        <v>0</v>
      </c>
      <c r="R1175" s="161">
        <v>0</v>
      </c>
      <c r="S1175" s="161">
        <v>4721695.24</v>
      </c>
      <c r="T1175" s="161">
        <v>7072.6411623726781</v>
      </c>
      <c r="U1175" s="161">
        <v>7072.6411623726781</v>
      </c>
      <c r="V1175" s="168">
        <v>7079.1360095865784</v>
      </c>
      <c r="W1175" s="168">
        <f t="shared" si="254"/>
        <v>7079.1360095865784</v>
      </c>
      <c r="X1175" s="168">
        <f t="shared" si="255"/>
        <v>0</v>
      </c>
      <c r="Y1175" s="163">
        <v>0</v>
      </c>
      <c r="Z1175" s="163">
        <v>0</v>
      </c>
      <c r="AA1175" s="163">
        <v>0</v>
      </c>
      <c r="AB1175" s="163">
        <v>0</v>
      </c>
      <c r="AC1175" s="163">
        <v>0</v>
      </c>
      <c r="AD1175" s="163">
        <v>0</v>
      </c>
      <c r="AE1175" s="163">
        <v>0</v>
      </c>
      <c r="AF1175" s="169">
        <v>0</v>
      </c>
      <c r="AG1175" s="163">
        <v>530</v>
      </c>
      <c r="AH1175" s="169">
        <f t="shared" si="258"/>
        <v>7079.1360095865784</v>
      </c>
      <c r="AI1175" s="163">
        <v>0</v>
      </c>
      <c r="AJ1175" s="163">
        <v>0</v>
      </c>
      <c r="AK1175" s="163">
        <v>0</v>
      </c>
      <c r="AL1175" s="169">
        <v>0</v>
      </c>
      <c r="AM1175" s="163">
        <v>0</v>
      </c>
      <c r="AN1175" s="163">
        <v>0</v>
      </c>
      <c r="AO1175" s="169">
        <v>0</v>
      </c>
      <c r="AP1175" s="163">
        <v>0</v>
      </c>
      <c r="AQ1175" s="162">
        <v>0</v>
      </c>
      <c r="AR1175" s="162">
        <v>0</v>
      </c>
    </row>
    <row r="1176" spans="1:44" s="162" customFormat="1" ht="36" customHeight="1" x14ac:dyDescent="0.25">
      <c r="A1176" s="162">
        <v>1</v>
      </c>
      <c r="B1176" s="165">
        <v>143</v>
      </c>
      <c r="C1176" s="155" t="s">
        <v>427</v>
      </c>
      <c r="D1176" s="157">
        <v>1977</v>
      </c>
      <c r="E1176" s="157"/>
      <c r="F1176" s="166" t="s">
        <v>261</v>
      </c>
      <c r="G1176" s="157">
        <v>9</v>
      </c>
      <c r="H1176" s="157" t="s">
        <v>297</v>
      </c>
      <c r="I1176" s="158">
        <v>2576</v>
      </c>
      <c r="J1176" s="158">
        <v>2271.29</v>
      </c>
      <c r="K1176" s="158">
        <v>2123.6999999999998</v>
      </c>
      <c r="L1176" s="167">
        <v>119</v>
      </c>
      <c r="M1176" s="157" t="s">
        <v>259</v>
      </c>
      <c r="N1176" s="157" t="s">
        <v>263</v>
      </c>
      <c r="O1176" s="160" t="s">
        <v>320</v>
      </c>
      <c r="P1176" s="161">
        <v>2708241.96</v>
      </c>
      <c r="Q1176" s="161">
        <v>0</v>
      </c>
      <c r="R1176" s="161">
        <v>0</v>
      </c>
      <c r="S1176" s="161">
        <v>2708241.96</v>
      </c>
      <c r="T1176" s="161">
        <v>1051.3361645962732</v>
      </c>
      <c r="U1176" s="161">
        <v>1370.7872049689443</v>
      </c>
      <c r="V1176" s="168">
        <v>1370.7872049689443</v>
      </c>
      <c r="W1176" s="168">
        <f t="shared" si="254"/>
        <v>1370.7872049689443</v>
      </c>
      <c r="X1176" s="168">
        <f t="shared" si="255"/>
        <v>319.45104037267106</v>
      </c>
      <c r="Y1176" s="163">
        <v>0</v>
      </c>
      <c r="Z1176" s="163">
        <v>0</v>
      </c>
      <c r="AA1176" s="163">
        <v>0</v>
      </c>
      <c r="AB1176" s="163">
        <v>0</v>
      </c>
      <c r="AC1176" s="163">
        <v>0</v>
      </c>
      <c r="AD1176" s="163">
        <v>0</v>
      </c>
      <c r="AE1176" s="163">
        <v>0</v>
      </c>
      <c r="AF1176" s="169">
        <v>0</v>
      </c>
      <c r="AG1176" s="163">
        <v>396</v>
      </c>
      <c r="AH1176" s="169">
        <f t="shared" si="258"/>
        <v>1370.7872049689443</v>
      </c>
      <c r="AI1176" s="163">
        <v>0</v>
      </c>
      <c r="AJ1176" s="163">
        <v>0</v>
      </c>
      <c r="AK1176" s="163">
        <v>0</v>
      </c>
      <c r="AL1176" s="169">
        <v>0</v>
      </c>
      <c r="AM1176" s="163">
        <v>0</v>
      </c>
      <c r="AN1176" s="163">
        <v>0</v>
      </c>
      <c r="AO1176" s="169">
        <v>0</v>
      </c>
      <c r="AP1176" s="163">
        <v>0</v>
      </c>
      <c r="AQ1176" s="162">
        <v>0</v>
      </c>
      <c r="AR1176" s="162">
        <v>0</v>
      </c>
    </row>
    <row r="1177" spans="1:44" s="162" customFormat="1" ht="36" customHeight="1" x14ac:dyDescent="0.25">
      <c r="A1177" s="162">
        <v>1</v>
      </c>
      <c r="B1177" s="165">
        <v>144</v>
      </c>
      <c r="C1177" s="155" t="s">
        <v>2654</v>
      </c>
      <c r="D1177" s="157">
        <v>1957</v>
      </c>
      <c r="E1177" s="157"/>
      <c r="F1177" s="166" t="s">
        <v>261</v>
      </c>
      <c r="G1177" s="157">
        <v>3</v>
      </c>
      <c r="H1177" s="157">
        <v>4</v>
      </c>
      <c r="I1177" s="158">
        <v>3060.3</v>
      </c>
      <c r="J1177" s="158">
        <v>2813.7</v>
      </c>
      <c r="K1177" s="158">
        <v>2689.8999999999996</v>
      </c>
      <c r="L1177" s="167">
        <v>100</v>
      </c>
      <c r="M1177" s="157" t="s">
        <v>259</v>
      </c>
      <c r="N1177" s="157" t="s">
        <v>263</v>
      </c>
      <c r="O1177" s="160" t="s">
        <v>320</v>
      </c>
      <c r="P1177" s="161">
        <v>26708172.82</v>
      </c>
      <c r="Q1177" s="161">
        <v>0</v>
      </c>
      <c r="R1177" s="161">
        <v>0</v>
      </c>
      <c r="S1177" s="161">
        <v>26708172.82</v>
      </c>
      <c r="T1177" s="161">
        <v>8727.3054341077659</v>
      </c>
      <c r="U1177" s="161">
        <v>8908.5810345390983</v>
      </c>
      <c r="V1177" s="168">
        <f>W1177</f>
        <v>8908.5810345390983</v>
      </c>
      <c r="W1177" s="168">
        <f t="shared" si="254"/>
        <v>8908.5810345390983</v>
      </c>
      <c r="X1177" s="168">
        <f t="shared" si="255"/>
        <v>181.27560043133235</v>
      </c>
      <c r="Y1177" s="163">
        <v>0</v>
      </c>
      <c r="Z1177" s="163">
        <v>0</v>
      </c>
      <c r="AA1177" s="163">
        <v>0</v>
      </c>
      <c r="AB1177" s="163">
        <v>0</v>
      </c>
      <c r="AC1177" s="163">
        <v>0</v>
      </c>
      <c r="AD1177" s="163">
        <v>0</v>
      </c>
      <c r="AE1177" s="163">
        <v>0</v>
      </c>
      <c r="AF1177" s="169">
        <v>0</v>
      </c>
      <c r="AG1177" s="163">
        <v>1490</v>
      </c>
      <c r="AH1177" s="169">
        <f t="shared" si="258"/>
        <v>4341.5317452537338</v>
      </c>
      <c r="AI1177" s="163">
        <v>0</v>
      </c>
      <c r="AJ1177" s="163">
        <v>0</v>
      </c>
      <c r="AK1177" s="163">
        <v>1983</v>
      </c>
      <c r="AL1177" s="169">
        <f>7048.18*AK1177/I1177</f>
        <v>4567.0492892853645</v>
      </c>
      <c r="AM1177" s="163">
        <v>0</v>
      </c>
      <c r="AN1177" s="163">
        <v>0</v>
      </c>
      <c r="AO1177" s="169">
        <v>0</v>
      </c>
      <c r="AP1177" s="163">
        <v>0</v>
      </c>
      <c r="AQ1177" s="162">
        <v>0</v>
      </c>
      <c r="AR1177" s="162">
        <v>0</v>
      </c>
    </row>
    <row r="1178" spans="1:44" s="162" customFormat="1" ht="36" customHeight="1" x14ac:dyDescent="0.25">
      <c r="A1178" s="162">
        <v>1</v>
      </c>
      <c r="B1178" s="165">
        <v>145</v>
      </c>
      <c r="C1178" s="155" t="s">
        <v>2653</v>
      </c>
      <c r="D1178" s="157">
        <v>1994</v>
      </c>
      <c r="E1178" s="157"/>
      <c r="F1178" s="166" t="s">
        <v>261</v>
      </c>
      <c r="G1178" s="157">
        <v>4</v>
      </c>
      <c r="H1178" s="157" t="s">
        <v>297</v>
      </c>
      <c r="I1178" s="158">
        <v>935</v>
      </c>
      <c r="J1178" s="158">
        <v>845.2</v>
      </c>
      <c r="K1178" s="158">
        <v>845.2</v>
      </c>
      <c r="L1178" s="167">
        <v>25</v>
      </c>
      <c r="M1178" s="157" t="s">
        <v>259</v>
      </c>
      <c r="N1178" s="157" t="s">
        <v>263</v>
      </c>
      <c r="O1178" s="160" t="s">
        <v>320</v>
      </c>
      <c r="P1178" s="161">
        <v>3123629.3899999997</v>
      </c>
      <c r="Q1178" s="161">
        <v>0</v>
      </c>
      <c r="R1178" s="161">
        <v>0</v>
      </c>
      <c r="S1178" s="161">
        <v>3123629.3899999997</v>
      </c>
      <c r="T1178" s="161">
        <v>3340.7800962566839</v>
      </c>
      <c r="U1178" s="161">
        <v>3500.0574117647061</v>
      </c>
      <c r="V1178" s="168">
        <v>3500.0574117647061</v>
      </c>
      <c r="W1178" s="168">
        <f t="shared" si="254"/>
        <v>3500.0574117647061</v>
      </c>
      <c r="X1178" s="168">
        <f t="shared" si="255"/>
        <v>159.27731550802218</v>
      </c>
      <c r="Y1178" s="163">
        <v>0</v>
      </c>
      <c r="Z1178" s="163">
        <v>0</v>
      </c>
      <c r="AA1178" s="163">
        <v>0</v>
      </c>
      <c r="AB1178" s="163">
        <v>0</v>
      </c>
      <c r="AC1178" s="163">
        <v>0</v>
      </c>
      <c r="AD1178" s="163">
        <v>0</v>
      </c>
      <c r="AE1178" s="163">
        <v>0</v>
      </c>
      <c r="AF1178" s="169">
        <v>0</v>
      </c>
      <c r="AG1178" s="163">
        <v>367</v>
      </c>
      <c r="AH1178" s="169">
        <f t="shared" si="258"/>
        <v>3500.0574117647061</v>
      </c>
      <c r="AI1178" s="163">
        <v>0</v>
      </c>
      <c r="AJ1178" s="163">
        <v>0</v>
      </c>
      <c r="AK1178" s="163">
        <v>0</v>
      </c>
      <c r="AL1178" s="169">
        <v>0</v>
      </c>
      <c r="AM1178" s="163">
        <v>0</v>
      </c>
      <c r="AN1178" s="163">
        <v>0</v>
      </c>
      <c r="AO1178" s="169">
        <v>0</v>
      </c>
      <c r="AP1178" s="163">
        <v>0</v>
      </c>
      <c r="AQ1178" s="162">
        <v>0</v>
      </c>
      <c r="AR1178" s="162">
        <v>0</v>
      </c>
    </row>
    <row r="1179" spans="1:44" s="162" customFormat="1" ht="36" customHeight="1" x14ac:dyDescent="0.25">
      <c r="A1179" s="162">
        <v>1</v>
      </c>
      <c r="B1179" s="165">
        <v>146</v>
      </c>
      <c r="C1179" s="155" t="s">
        <v>3042</v>
      </c>
      <c r="D1179" s="157">
        <v>1973</v>
      </c>
      <c r="E1179" s="157"/>
      <c r="F1179" s="166" t="s">
        <v>261</v>
      </c>
      <c r="G1179" s="157">
        <v>5</v>
      </c>
      <c r="H1179" s="157">
        <v>6</v>
      </c>
      <c r="I1179" s="158">
        <v>4885.2</v>
      </c>
      <c r="J1179" s="158">
        <v>4486.7</v>
      </c>
      <c r="K1179" s="158">
        <v>4486.7</v>
      </c>
      <c r="L1179" s="167">
        <v>260</v>
      </c>
      <c r="M1179" s="157" t="s">
        <v>259</v>
      </c>
      <c r="N1179" s="157" t="s">
        <v>263</v>
      </c>
      <c r="O1179" s="160" t="s">
        <v>314</v>
      </c>
      <c r="P1179" s="161">
        <v>10953951.82</v>
      </c>
      <c r="Q1179" s="161">
        <v>0</v>
      </c>
      <c r="R1179" s="161">
        <v>0</v>
      </c>
      <c r="S1179" s="161">
        <v>10953951.82</v>
      </c>
      <c r="T1179" s="161">
        <v>2242.2729509539017</v>
      </c>
      <c r="U1179" s="161">
        <v>2409.4188160157214</v>
      </c>
      <c r="V1179" s="168">
        <f>W1179</f>
        <v>2409.4188160157214</v>
      </c>
      <c r="W1179" s="168">
        <f t="shared" si="254"/>
        <v>2409.4188160157214</v>
      </c>
      <c r="X1179" s="168">
        <f t="shared" si="255"/>
        <v>167.14586506181968</v>
      </c>
      <c r="Y1179" s="163">
        <v>0</v>
      </c>
      <c r="Z1179" s="163">
        <v>0</v>
      </c>
      <c r="AA1179" s="163">
        <v>0</v>
      </c>
      <c r="AB1179" s="163">
        <v>0</v>
      </c>
      <c r="AC1179" s="163">
        <v>0</v>
      </c>
      <c r="AD1179" s="163">
        <v>0</v>
      </c>
      <c r="AE1179" s="163">
        <v>0</v>
      </c>
      <c r="AF1179" s="169">
        <v>0</v>
      </c>
      <c r="AG1179" s="163">
        <v>1320</v>
      </c>
      <c r="AH1179" s="169">
        <f t="shared" si="258"/>
        <v>2409.4188160157214</v>
      </c>
      <c r="AI1179" s="163">
        <v>0</v>
      </c>
      <c r="AJ1179" s="163">
        <v>0</v>
      </c>
      <c r="AK1179" s="163">
        <v>0</v>
      </c>
      <c r="AL1179" s="169">
        <v>0</v>
      </c>
      <c r="AM1179" s="163">
        <v>0</v>
      </c>
      <c r="AN1179" s="163">
        <v>0</v>
      </c>
      <c r="AO1179" s="169">
        <v>0</v>
      </c>
      <c r="AP1179" s="163">
        <v>0</v>
      </c>
      <c r="AQ1179" s="162">
        <v>0</v>
      </c>
      <c r="AR1179" s="162">
        <v>0</v>
      </c>
    </row>
    <row r="1180" spans="1:44" s="162" customFormat="1" ht="36" customHeight="1" x14ac:dyDescent="0.25">
      <c r="A1180" s="162">
        <v>1</v>
      </c>
      <c r="B1180" s="165">
        <v>147</v>
      </c>
      <c r="C1180" s="155" t="s">
        <v>414</v>
      </c>
      <c r="D1180" s="157">
        <v>1880</v>
      </c>
      <c r="E1180" s="157"/>
      <c r="F1180" s="166" t="s">
        <v>261</v>
      </c>
      <c r="G1180" s="157">
        <v>2</v>
      </c>
      <c r="H1180" s="157" t="s">
        <v>297</v>
      </c>
      <c r="I1180" s="158">
        <v>646.49</v>
      </c>
      <c r="J1180" s="158">
        <v>646.49</v>
      </c>
      <c r="K1180" s="158">
        <v>646.49</v>
      </c>
      <c r="L1180" s="167">
        <v>37</v>
      </c>
      <c r="M1180" s="157" t="s">
        <v>259</v>
      </c>
      <c r="N1180" s="157" t="s">
        <v>260</v>
      </c>
      <c r="O1180" s="160" t="s">
        <v>262</v>
      </c>
      <c r="P1180" s="161">
        <v>6064998.6200000001</v>
      </c>
      <c r="Q1180" s="161">
        <v>0</v>
      </c>
      <c r="R1180" s="161">
        <v>0</v>
      </c>
      <c r="S1180" s="161">
        <v>6064998.6200000001</v>
      </c>
      <c r="T1180" s="161">
        <v>9381.4268124796981</v>
      </c>
      <c r="U1180" s="161">
        <v>10124.065894290708</v>
      </c>
      <c r="V1180" s="168">
        <v>10124.065894290708</v>
      </c>
      <c r="W1180" s="168">
        <f t="shared" si="254"/>
        <v>10124.065894290708</v>
      </c>
      <c r="X1180" s="168">
        <f t="shared" si="255"/>
        <v>742.63908181101033</v>
      </c>
      <c r="Y1180" s="163">
        <v>0</v>
      </c>
      <c r="Z1180" s="163">
        <v>0</v>
      </c>
      <c r="AA1180" s="163">
        <v>0</v>
      </c>
      <c r="AB1180" s="163">
        <v>0</v>
      </c>
      <c r="AC1180" s="163">
        <v>0</v>
      </c>
      <c r="AD1180" s="163">
        <v>0</v>
      </c>
      <c r="AE1180" s="163">
        <v>0</v>
      </c>
      <c r="AF1180" s="169">
        <v>0</v>
      </c>
      <c r="AG1180" s="163">
        <v>734</v>
      </c>
      <c r="AH1180" s="169">
        <f t="shared" si="258"/>
        <v>10124.065894290708</v>
      </c>
      <c r="AI1180" s="163">
        <v>0</v>
      </c>
      <c r="AJ1180" s="163">
        <v>0</v>
      </c>
      <c r="AK1180" s="163">
        <v>0</v>
      </c>
      <c r="AL1180" s="169">
        <v>0</v>
      </c>
      <c r="AM1180" s="163">
        <v>0</v>
      </c>
      <c r="AN1180" s="163">
        <v>0</v>
      </c>
      <c r="AO1180" s="169">
        <v>0</v>
      </c>
      <c r="AP1180" s="163">
        <v>0</v>
      </c>
      <c r="AQ1180" s="162">
        <v>0</v>
      </c>
      <c r="AR1180" s="162">
        <v>0</v>
      </c>
    </row>
    <row r="1181" spans="1:44" s="162" customFormat="1" ht="39.75" customHeight="1" x14ac:dyDescent="0.25">
      <c r="A1181" s="162">
        <v>1</v>
      </c>
      <c r="B1181" s="165">
        <v>148</v>
      </c>
      <c r="C1181" s="155" t="s">
        <v>3059</v>
      </c>
      <c r="D1181" s="157">
        <v>1980</v>
      </c>
      <c r="E1181" s="157"/>
      <c r="F1181" s="166" t="s">
        <v>261</v>
      </c>
      <c r="G1181" s="157">
        <v>2</v>
      </c>
      <c r="H1181" s="157" t="s">
        <v>305</v>
      </c>
      <c r="I1181" s="158">
        <v>968.5</v>
      </c>
      <c r="J1181" s="158">
        <v>854.5</v>
      </c>
      <c r="K1181" s="158">
        <v>759.8</v>
      </c>
      <c r="L1181" s="167">
        <v>39</v>
      </c>
      <c r="M1181" s="157" t="s">
        <v>259</v>
      </c>
      <c r="N1181" s="157" t="s">
        <v>263</v>
      </c>
      <c r="O1181" s="160" t="s">
        <v>320</v>
      </c>
      <c r="P1181" s="161">
        <v>5991235.5999999996</v>
      </c>
      <c r="Q1181" s="161">
        <v>0</v>
      </c>
      <c r="R1181" s="161">
        <v>0</v>
      </c>
      <c r="S1181" s="161">
        <v>5991235.5999999996</v>
      </c>
      <c r="T1181" s="161">
        <v>6186.0976768198243</v>
      </c>
      <c r="U1181" s="161">
        <v>6251.5954155911204</v>
      </c>
      <c r="V1181" s="168">
        <f t="shared" ref="V1181:V1184" si="259">W1181</f>
        <v>5977.2249540526591</v>
      </c>
      <c r="W1181" s="168">
        <f t="shared" si="254"/>
        <v>5977.2249540526591</v>
      </c>
      <c r="X1181" s="168">
        <f t="shared" si="255"/>
        <v>65.497738771296099</v>
      </c>
      <c r="Y1181" s="163">
        <v>0</v>
      </c>
      <c r="Z1181" s="163">
        <v>0</v>
      </c>
      <c r="AA1181" s="163">
        <v>0</v>
      </c>
      <c r="AB1181" s="163">
        <v>0</v>
      </c>
      <c r="AC1181" s="163">
        <v>0</v>
      </c>
      <c r="AD1181" s="163">
        <v>0</v>
      </c>
      <c r="AE1181" s="163">
        <v>0</v>
      </c>
      <c r="AF1181" s="169">
        <v>0</v>
      </c>
      <c r="AG1181" s="163">
        <v>649.20000000000005</v>
      </c>
      <c r="AH1181" s="169">
        <f t="shared" si="258"/>
        <v>5977.2249540526591</v>
      </c>
      <c r="AI1181" s="163">
        <v>0</v>
      </c>
      <c r="AJ1181" s="163">
        <v>0</v>
      </c>
      <c r="AK1181" s="163">
        <v>0</v>
      </c>
      <c r="AL1181" s="169">
        <v>0</v>
      </c>
      <c r="AM1181" s="163">
        <v>0</v>
      </c>
      <c r="AN1181" s="163">
        <v>0</v>
      </c>
      <c r="AO1181" s="169">
        <v>0</v>
      </c>
      <c r="AP1181" s="163">
        <v>0</v>
      </c>
      <c r="AQ1181" s="162">
        <v>0</v>
      </c>
      <c r="AR1181" s="162">
        <v>0</v>
      </c>
    </row>
    <row r="1182" spans="1:44" s="162" customFormat="1" ht="39.75" customHeight="1" x14ac:dyDescent="0.25">
      <c r="A1182" s="162">
        <v>1</v>
      </c>
      <c r="B1182" s="165">
        <v>149</v>
      </c>
      <c r="C1182" s="155" t="s">
        <v>198</v>
      </c>
      <c r="D1182" s="157">
        <v>1981</v>
      </c>
      <c r="E1182" s="157"/>
      <c r="F1182" s="166" t="s">
        <v>261</v>
      </c>
      <c r="G1182" s="157">
        <v>2</v>
      </c>
      <c r="H1182" s="157" t="s">
        <v>305</v>
      </c>
      <c r="I1182" s="158">
        <v>955.1</v>
      </c>
      <c r="J1182" s="158">
        <v>865.5</v>
      </c>
      <c r="K1182" s="158">
        <v>865.5</v>
      </c>
      <c r="L1182" s="167">
        <v>44</v>
      </c>
      <c r="M1182" s="157" t="s">
        <v>259</v>
      </c>
      <c r="N1182" s="157" t="s">
        <v>263</v>
      </c>
      <c r="O1182" s="160" t="s">
        <v>320</v>
      </c>
      <c r="P1182" s="161">
        <v>5654892</v>
      </c>
      <c r="Q1182" s="161">
        <v>0</v>
      </c>
      <c r="R1182" s="161">
        <v>0</v>
      </c>
      <c r="S1182" s="161">
        <v>5654892</v>
      </c>
      <c r="T1182" s="161">
        <v>5920.7329075489479</v>
      </c>
      <c r="U1182" s="161">
        <v>5967.7227180399968</v>
      </c>
      <c r="V1182" s="168">
        <f t="shared" si="259"/>
        <v>5967.7227180399968</v>
      </c>
      <c r="W1182" s="168">
        <f t="shared" si="254"/>
        <v>5967.7227180399968</v>
      </c>
      <c r="X1182" s="168">
        <f t="shared" si="255"/>
        <v>46.989810491048956</v>
      </c>
      <c r="Y1182" s="163">
        <v>0</v>
      </c>
      <c r="Z1182" s="163">
        <v>0</v>
      </c>
      <c r="AA1182" s="163">
        <v>0</v>
      </c>
      <c r="AB1182" s="163">
        <v>0</v>
      </c>
      <c r="AC1182" s="163">
        <v>0</v>
      </c>
      <c r="AD1182" s="163">
        <v>0</v>
      </c>
      <c r="AE1182" s="163">
        <v>0</v>
      </c>
      <c r="AF1182" s="169">
        <v>0</v>
      </c>
      <c r="AG1182" s="163">
        <v>639.20000000000005</v>
      </c>
      <c r="AH1182" s="169">
        <f t="shared" si="258"/>
        <v>5967.7227180399968</v>
      </c>
      <c r="AI1182" s="163">
        <v>0</v>
      </c>
      <c r="AJ1182" s="163">
        <v>0</v>
      </c>
      <c r="AK1182" s="163">
        <v>0</v>
      </c>
      <c r="AL1182" s="169">
        <v>0</v>
      </c>
      <c r="AM1182" s="163">
        <v>0</v>
      </c>
      <c r="AN1182" s="163">
        <v>0</v>
      </c>
      <c r="AO1182" s="169">
        <v>0</v>
      </c>
      <c r="AP1182" s="163">
        <v>0</v>
      </c>
      <c r="AQ1182" s="162">
        <v>0</v>
      </c>
      <c r="AR1182" s="162">
        <v>0</v>
      </c>
    </row>
    <row r="1183" spans="1:44" s="162" customFormat="1" ht="36" customHeight="1" x14ac:dyDescent="0.25">
      <c r="A1183" s="162">
        <v>1</v>
      </c>
      <c r="B1183" s="165">
        <v>150</v>
      </c>
      <c r="C1183" s="155" t="s">
        <v>391</v>
      </c>
      <c r="D1183" s="157">
        <v>1985</v>
      </c>
      <c r="E1183" s="157"/>
      <c r="F1183" s="166" t="s">
        <v>261</v>
      </c>
      <c r="G1183" s="157">
        <v>5</v>
      </c>
      <c r="H1183" s="157" t="s">
        <v>363</v>
      </c>
      <c r="I1183" s="158">
        <v>4537.2</v>
      </c>
      <c r="J1183" s="158">
        <v>4163</v>
      </c>
      <c r="K1183" s="158">
        <v>4163</v>
      </c>
      <c r="L1183" s="167">
        <v>198</v>
      </c>
      <c r="M1183" s="157" t="s">
        <v>259</v>
      </c>
      <c r="N1183" s="157" t="s">
        <v>263</v>
      </c>
      <c r="O1183" s="160" t="s">
        <v>954</v>
      </c>
      <c r="P1183" s="161">
        <v>3097759.78</v>
      </c>
      <c r="Q1183" s="161">
        <v>0</v>
      </c>
      <c r="R1183" s="161">
        <v>0</v>
      </c>
      <c r="S1183" s="161">
        <v>3097759.78</v>
      </c>
      <c r="T1183" s="161">
        <v>682.74702018866265</v>
      </c>
      <c r="U1183" s="161">
        <v>4547.7962249845723</v>
      </c>
      <c r="V1183" s="168">
        <f t="shared" si="259"/>
        <v>3405.48</v>
      </c>
      <c r="W1183" s="168">
        <f t="shared" si="254"/>
        <v>3405.48</v>
      </c>
      <c r="X1183" s="168">
        <f t="shared" si="255"/>
        <v>3865.0492047959096</v>
      </c>
      <c r="Y1183" s="163">
        <v>0</v>
      </c>
      <c r="Z1183" s="163">
        <v>0</v>
      </c>
      <c r="AA1183" s="163">
        <v>3259.66</v>
      </c>
      <c r="AB1183" s="163">
        <v>0</v>
      </c>
      <c r="AC1183" s="163">
        <v>0</v>
      </c>
      <c r="AD1183" s="163">
        <v>0</v>
      </c>
      <c r="AE1183" s="163">
        <v>0</v>
      </c>
      <c r="AF1183" s="169">
        <v>0</v>
      </c>
      <c r="AG1183" s="163">
        <v>0</v>
      </c>
      <c r="AH1183" s="163">
        <v>0</v>
      </c>
      <c r="AI1183" s="163">
        <v>0</v>
      </c>
      <c r="AJ1183" s="163">
        <v>0</v>
      </c>
      <c r="AK1183" s="163">
        <v>0</v>
      </c>
      <c r="AL1183" s="169">
        <v>0</v>
      </c>
      <c r="AM1183" s="163">
        <v>0</v>
      </c>
      <c r="AN1183" s="163">
        <v>0</v>
      </c>
      <c r="AO1183" s="169">
        <v>0</v>
      </c>
      <c r="AP1183" s="163">
        <v>0</v>
      </c>
      <c r="AQ1183" s="162">
        <v>0</v>
      </c>
      <c r="AR1183" s="162">
        <v>145.82</v>
      </c>
    </row>
    <row r="1184" spans="1:44" s="162" customFormat="1" ht="36" customHeight="1" x14ac:dyDescent="0.25">
      <c r="A1184" s="162">
        <v>1</v>
      </c>
      <c r="B1184" s="165">
        <v>151</v>
      </c>
      <c r="C1184" s="155" t="s">
        <v>376</v>
      </c>
      <c r="D1184" s="157">
        <v>1974</v>
      </c>
      <c r="E1184" s="157"/>
      <c r="F1184" s="166" t="s">
        <v>304</v>
      </c>
      <c r="G1184" s="157">
        <v>5</v>
      </c>
      <c r="H1184" s="157" t="s">
        <v>363</v>
      </c>
      <c r="I1184" s="161">
        <v>4987.2</v>
      </c>
      <c r="J1184" s="161">
        <v>4580.7</v>
      </c>
      <c r="K1184" s="161">
        <v>4580.7</v>
      </c>
      <c r="L1184" s="167">
        <v>117</v>
      </c>
      <c r="M1184" s="157" t="s">
        <v>259</v>
      </c>
      <c r="N1184" s="157" t="s">
        <v>263</v>
      </c>
      <c r="O1184" s="160" t="s">
        <v>314</v>
      </c>
      <c r="P1184" s="161">
        <v>3246927.19</v>
      </c>
      <c r="Q1184" s="161">
        <v>0</v>
      </c>
      <c r="R1184" s="161">
        <v>0</v>
      </c>
      <c r="S1184" s="161">
        <v>3246927.19</v>
      </c>
      <c r="T1184" s="161">
        <v>651.05213145652874</v>
      </c>
      <c r="U1184" s="161">
        <v>4519.0363394289388</v>
      </c>
      <c r="V1184" s="168">
        <f t="shared" si="259"/>
        <v>3405.48</v>
      </c>
      <c r="W1184" s="168">
        <f t="shared" si="254"/>
        <v>3405.48</v>
      </c>
      <c r="X1184" s="168">
        <f t="shared" si="255"/>
        <v>3867.9842079724103</v>
      </c>
      <c r="Y1184" s="163">
        <v>0</v>
      </c>
      <c r="Z1184" s="163">
        <v>0</v>
      </c>
      <c r="AA1184" s="163">
        <v>3259.66</v>
      </c>
      <c r="AB1184" s="163">
        <v>0</v>
      </c>
      <c r="AC1184" s="163">
        <v>0</v>
      </c>
      <c r="AD1184" s="163">
        <v>0</v>
      </c>
      <c r="AE1184" s="163">
        <v>0</v>
      </c>
      <c r="AF1184" s="169">
        <v>0</v>
      </c>
      <c r="AG1184" s="163">
        <v>0</v>
      </c>
      <c r="AH1184" s="163">
        <v>0</v>
      </c>
      <c r="AI1184" s="163">
        <v>0</v>
      </c>
      <c r="AJ1184" s="163">
        <v>0</v>
      </c>
      <c r="AK1184" s="163">
        <v>0</v>
      </c>
      <c r="AL1184" s="169">
        <v>0</v>
      </c>
      <c r="AM1184" s="163">
        <v>0</v>
      </c>
      <c r="AN1184" s="163">
        <v>0</v>
      </c>
      <c r="AO1184" s="169">
        <v>0</v>
      </c>
      <c r="AP1184" s="163">
        <v>0</v>
      </c>
      <c r="AQ1184" s="162">
        <v>0</v>
      </c>
      <c r="AR1184" s="162">
        <v>145.82</v>
      </c>
    </row>
    <row r="1185" spans="1:44" s="162" customFormat="1" ht="36" customHeight="1" x14ac:dyDescent="0.25">
      <c r="A1185" s="162">
        <v>1</v>
      </c>
      <c r="B1185" s="165">
        <v>152</v>
      </c>
      <c r="C1185" s="155" t="s">
        <v>779</v>
      </c>
      <c r="D1185" s="157">
        <v>1988</v>
      </c>
      <c r="E1185" s="157"/>
      <c r="F1185" s="166" t="s">
        <v>261</v>
      </c>
      <c r="G1185" s="157">
        <v>9</v>
      </c>
      <c r="H1185" s="157" t="s">
        <v>305</v>
      </c>
      <c r="I1185" s="158">
        <v>7219.38</v>
      </c>
      <c r="J1185" s="158">
        <v>5477.3</v>
      </c>
      <c r="K1185" s="158">
        <v>1142.98</v>
      </c>
      <c r="L1185" s="167">
        <v>245</v>
      </c>
      <c r="M1185" s="157" t="s">
        <v>259</v>
      </c>
      <c r="N1185" s="157" t="s">
        <v>263</v>
      </c>
      <c r="O1185" s="160" t="s">
        <v>954</v>
      </c>
      <c r="P1185" s="161">
        <v>5823622.7299999995</v>
      </c>
      <c r="Q1185" s="161">
        <v>0</v>
      </c>
      <c r="R1185" s="161">
        <v>0</v>
      </c>
      <c r="S1185" s="161">
        <v>5823622.7299999995</v>
      </c>
      <c r="T1185" s="161">
        <v>806.66521640362464</v>
      </c>
      <c r="U1185" s="161">
        <v>1021.3342419986203</v>
      </c>
      <c r="V1185" s="168">
        <v>1272.2849156227353</v>
      </c>
      <c r="W1185" s="168">
        <f t="shared" si="254"/>
        <v>1021.3342419986203</v>
      </c>
      <c r="X1185" s="168">
        <f t="shared" si="255"/>
        <v>214.66902559499567</v>
      </c>
      <c r="Y1185" s="163">
        <v>0</v>
      </c>
      <c r="Z1185" s="163">
        <v>0</v>
      </c>
      <c r="AA1185" s="163">
        <v>0</v>
      </c>
      <c r="AB1185" s="163">
        <v>0</v>
      </c>
      <c r="AC1185" s="163">
        <v>0</v>
      </c>
      <c r="AD1185" s="163">
        <v>0</v>
      </c>
      <c r="AE1185" s="163">
        <v>3</v>
      </c>
      <c r="AF1185" s="169">
        <f>2457800*AE1185/I1185</f>
        <v>1021.3342419986203</v>
      </c>
      <c r="AG1185" s="163">
        <v>0</v>
      </c>
      <c r="AH1185" s="163">
        <v>0</v>
      </c>
      <c r="AI1185" s="163">
        <v>0</v>
      </c>
      <c r="AJ1185" s="163">
        <v>0</v>
      </c>
      <c r="AK1185" s="163">
        <v>0</v>
      </c>
      <c r="AL1185" s="169">
        <v>0</v>
      </c>
      <c r="AM1185" s="163">
        <v>0</v>
      </c>
      <c r="AN1185" s="163">
        <v>0</v>
      </c>
      <c r="AO1185" s="169">
        <v>0</v>
      </c>
      <c r="AP1185" s="163">
        <v>0</v>
      </c>
      <c r="AQ1185" s="162">
        <v>0</v>
      </c>
      <c r="AR1185" s="162">
        <v>0</v>
      </c>
    </row>
    <row r="1186" spans="1:44" s="162" customFormat="1" ht="36" customHeight="1" x14ac:dyDescent="0.25">
      <c r="A1186" s="162">
        <v>1</v>
      </c>
      <c r="B1186" s="165">
        <v>153</v>
      </c>
      <c r="C1186" s="155" t="s">
        <v>379</v>
      </c>
      <c r="D1186" s="157">
        <v>1975</v>
      </c>
      <c r="E1186" s="157"/>
      <c r="F1186" s="166" t="s">
        <v>261</v>
      </c>
      <c r="G1186" s="157">
        <v>5</v>
      </c>
      <c r="H1186" s="157" t="s">
        <v>301</v>
      </c>
      <c r="I1186" s="161">
        <v>3325.2</v>
      </c>
      <c r="J1186" s="161">
        <v>3325.2</v>
      </c>
      <c r="K1186" s="161">
        <v>3325.2</v>
      </c>
      <c r="L1186" s="167">
        <v>111</v>
      </c>
      <c r="M1186" s="157" t="s">
        <v>259</v>
      </c>
      <c r="N1186" s="157" t="s">
        <v>263</v>
      </c>
      <c r="O1186" s="160" t="s">
        <v>315</v>
      </c>
      <c r="P1186" s="161">
        <v>1909175.5</v>
      </c>
      <c r="Q1186" s="161">
        <v>0</v>
      </c>
      <c r="R1186" s="161">
        <v>0</v>
      </c>
      <c r="S1186" s="161">
        <v>1909175.5</v>
      </c>
      <c r="T1186" s="161">
        <v>574.15358474678214</v>
      </c>
      <c r="U1186" s="161">
        <v>4663.9721857331897</v>
      </c>
      <c r="V1186" s="168">
        <f t="shared" ref="V1186:V1193" si="260">W1186</f>
        <v>3405.48</v>
      </c>
      <c r="W1186" s="168">
        <f t="shared" si="254"/>
        <v>3405.48</v>
      </c>
      <c r="X1186" s="168">
        <f t="shared" si="255"/>
        <v>4089.8186009864075</v>
      </c>
      <c r="Y1186" s="163">
        <v>0</v>
      </c>
      <c r="Z1186" s="163">
        <v>0</v>
      </c>
      <c r="AA1186" s="163">
        <v>3259.66</v>
      </c>
      <c r="AB1186" s="163">
        <v>0</v>
      </c>
      <c r="AC1186" s="163">
        <v>0</v>
      </c>
      <c r="AD1186" s="163">
        <v>0</v>
      </c>
      <c r="AE1186" s="163">
        <v>0</v>
      </c>
      <c r="AF1186" s="169">
        <v>0</v>
      </c>
      <c r="AG1186" s="163">
        <v>0</v>
      </c>
      <c r="AH1186" s="163">
        <v>0</v>
      </c>
      <c r="AI1186" s="163">
        <v>0</v>
      </c>
      <c r="AJ1186" s="163">
        <v>0</v>
      </c>
      <c r="AK1186" s="163">
        <v>0</v>
      </c>
      <c r="AL1186" s="169">
        <v>0</v>
      </c>
      <c r="AM1186" s="163">
        <v>0</v>
      </c>
      <c r="AN1186" s="163">
        <v>0</v>
      </c>
      <c r="AO1186" s="169">
        <v>0</v>
      </c>
      <c r="AP1186" s="163">
        <v>0</v>
      </c>
      <c r="AQ1186" s="162">
        <v>0</v>
      </c>
      <c r="AR1186" s="162">
        <v>145.82</v>
      </c>
    </row>
    <row r="1187" spans="1:44" s="162" customFormat="1" ht="36" customHeight="1" x14ac:dyDescent="0.25">
      <c r="A1187" s="162">
        <v>1</v>
      </c>
      <c r="B1187" s="165">
        <v>154</v>
      </c>
      <c r="C1187" s="155" t="s">
        <v>2386</v>
      </c>
      <c r="D1187" s="157">
        <v>1967</v>
      </c>
      <c r="E1187" s="157"/>
      <c r="F1187" s="166" t="s">
        <v>261</v>
      </c>
      <c r="G1187" s="157">
        <v>5</v>
      </c>
      <c r="H1187" s="157">
        <v>4</v>
      </c>
      <c r="I1187" s="161">
        <v>3656.6</v>
      </c>
      <c r="J1187" s="161">
        <v>3333.6</v>
      </c>
      <c r="K1187" s="161">
        <v>3333.6</v>
      </c>
      <c r="L1187" s="167">
        <v>174</v>
      </c>
      <c r="M1187" s="157" t="s">
        <v>259</v>
      </c>
      <c r="N1187" s="157" t="s">
        <v>263</v>
      </c>
      <c r="O1187" s="160" t="s">
        <v>315</v>
      </c>
      <c r="P1187" s="161">
        <v>1509801.43</v>
      </c>
      <c r="Q1187" s="161">
        <v>0</v>
      </c>
      <c r="R1187" s="161">
        <v>0</v>
      </c>
      <c r="S1187" s="161">
        <v>1509801.43</v>
      </c>
      <c r="T1187" s="161">
        <v>412.89761800579771</v>
      </c>
      <c r="U1187" s="161">
        <v>4624.5558157851556</v>
      </c>
      <c r="V1187" s="168">
        <f t="shared" si="260"/>
        <v>3405.48</v>
      </c>
      <c r="W1187" s="168">
        <f t="shared" si="254"/>
        <v>3405.48</v>
      </c>
      <c r="X1187" s="168">
        <f t="shared" si="255"/>
        <v>4211.6581977793576</v>
      </c>
      <c r="Y1187" s="163">
        <v>0</v>
      </c>
      <c r="Z1187" s="163">
        <v>0</v>
      </c>
      <c r="AA1187" s="163">
        <v>3259.66</v>
      </c>
      <c r="AB1187" s="163">
        <v>0</v>
      </c>
      <c r="AC1187" s="163">
        <v>0</v>
      </c>
      <c r="AD1187" s="163">
        <v>0</v>
      </c>
      <c r="AE1187" s="163">
        <v>0</v>
      </c>
      <c r="AF1187" s="169">
        <v>0</v>
      </c>
      <c r="AG1187" s="163">
        <v>0</v>
      </c>
      <c r="AH1187" s="163">
        <v>0</v>
      </c>
      <c r="AI1187" s="163">
        <v>0</v>
      </c>
      <c r="AJ1187" s="163">
        <v>0</v>
      </c>
      <c r="AK1187" s="163">
        <v>0</v>
      </c>
      <c r="AL1187" s="169">
        <v>0</v>
      </c>
      <c r="AM1187" s="163">
        <v>0</v>
      </c>
      <c r="AN1187" s="163">
        <v>0</v>
      </c>
      <c r="AO1187" s="169">
        <v>0</v>
      </c>
      <c r="AP1187" s="163">
        <v>0</v>
      </c>
      <c r="AQ1187" s="162">
        <v>0</v>
      </c>
      <c r="AR1187" s="162">
        <v>145.82</v>
      </c>
    </row>
    <row r="1188" spans="1:44" s="162" customFormat="1" ht="36" customHeight="1" x14ac:dyDescent="0.25">
      <c r="A1188" s="162">
        <v>1</v>
      </c>
      <c r="B1188" s="165">
        <v>155</v>
      </c>
      <c r="C1188" s="155" t="s">
        <v>2387</v>
      </c>
      <c r="D1188" s="157">
        <v>1977</v>
      </c>
      <c r="E1188" s="157"/>
      <c r="F1188" s="166" t="s">
        <v>311</v>
      </c>
      <c r="G1188" s="157">
        <v>5</v>
      </c>
      <c r="H1188" s="157">
        <v>6</v>
      </c>
      <c r="I1188" s="161">
        <v>4961.7</v>
      </c>
      <c r="J1188" s="161">
        <v>4559</v>
      </c>
      <c r="K1188" s="161">
        <v>4559</v>
      </c>
      <c r="L1188" s="167">
        <v>234</v>
      </c>
      <c r="M1188" s="157" t="s">
        <v>259</v>
      </c>
      <c r="N1188" s="157" t="s">
        <v>263</v>
      </c>
      <c r="O1188" s="160" t="s">
        <v>321</v>
      </c>
      <c r="P1188" s="161">
        <v>3132208.54</v>
      </c>
      <c r="Q1188" s="161">
        <v>0</v>
      </c>
      <c r="R1188" s="161">
        <v>0</v>
      </c>
      <c r="S1188" s="161">
        <v>3132208.54</v>
      </c>
      <c r="T1188" s="161">
        <v>631.27729205715787</v>
      </c>
      <c r="U1188" s="161">
        <v>4520.5266344196552</v>
      </c>
      <c r="V1188" s="168">
        <f t="shared" si="260"/>
        <v>3405.48</v>
      </c>
      <c r="W1188" s="168">
        <f t="shared" si="254"/>
        <v>3405.48</v>
      </c>
      <c r="X1188" s="168">
        <f t="shared" si="255"/>
        <v>3889.2493423624974</v>
      </c>
      <c r="Y1188" s="163">
        <v>0</v>
      </c>
      <c r="Z1188" s="163">
        <v>0</v>
      </c>
      <c r="AA1188" s="163">
        <v>3259.66</v>
      </c>
      <c r="AB1188" s="163">
        <v>0</v>
      </c>
      <c r="AC1188" s="163">
        <v>0</v>
      </c>
      <c r="AD1188" s="163">
        <v>0</v>
      </c>
      <c r="AE1188" s="163">
        <v>0</v>
      </c>
      <c r="AF1188" s="169">
        <v>0</v>
      </c>
      <c r="AG1188" s="163">
        <v>0</v>
      </c>
      <c r="AH1188" s="163">
        <v>0</v>
      </c>
      <c r="AI1188" s="163">
        <v>0</v>
      </c>
      <c r="AJ1188" s="163">
        <v>0</v>
      </c>
      <c r="AK1188" s="163">
        <v>0</v>
      </c>
      <c r="AL1188" s="169">
        <v>0</v>
      </c>
      <c r="AM1188" s="163">
        <v>0</v>
      </c>
      <c r="AN1188" s="163">
        <v>0</v>
      </c>
      <c r="AO1188" s="169">
        <v>0</v>
      </c>
      <c r="AP1188" s="163">
        <v>0</v>
      </c>
      <c r="AQ1188" s="162">
        <v>0</v>
      </c>
      <c r="AR1188" s="162">
        <v>145.82</v>
      </c>
    </row>
    <row r="1189" spans="1:44" s="162" customFormat="1" ht="36" customHeight="1" x14ac:dyDescent="0.25">
      <c r="A1189" s="162">
        <v>1</v>
      </c>
      <c r="B1189" s="165">
        <v>156</v>
      </c>
      <c r="C1189" s="155" t="s">
        <v>380</v>
      </c>
      <c r="D1189" s="157">
        <v>1966</v>
      </c>
      <c r="E1189" s="157"/>
      <c r="F1189" s="166" t="s">
        <v>261</v>
      </c>
      <c r="G1189" s="157">
        <v>4</v>
      </c>
      <c r="H1189" s="157" t="s">
        <v>301</v>
      </c>
      <c r="I1189" s="161">
        <v>2747.7</v>
      </c>
      <c r="J1189" s="161">
        <v>2553.9</v>
      </c>
      <c r="K1189" s="161">
        <v>2553.9</v>
      </c>
      <c r="L1189" s="167">
        <v>120</v>
      </c>
      <c r="M1189" s="157" t="s">
        <v>259</v>
      </c>
      <c r="N1189" s="157" t="s">
        <v>263</v>
      </c>
      <c r="O1189" s="160" t="s">
        <v>954</v>
      </c>
      <c r="P1189" s="161">
        <v>3085621.7</v>
      </c>
      <c r="Q1189" s="161">
        <v>0</v>
      </c>
      <c r="R1189" s="161">
        <v>0</v>
      </c>
      <c r="S1189" s="161">
        <v>3085621.7</v>
      </c>
      <c r="T1189" s="161">
        <v>1122.9834770899299</v>
      </c>
      <c r="U1189" s="161">
        <v>4755.3801950722427</v>
      </c>
      <c r="V1189" s="168">
        <f t="shared" si="260"/>
        <v>3405.48</v>
      </c>
      <c r="W1189" s="168">
        <f t="shared" si="254"/>
        <v>3405.48</v>
      </c>
      <c r="X1189" s="168">
        <f t="shared" si="255"/>
        <v>3632.396717982313</v>
      </c>
      <c r="Y1189" s="163">
        <v>0</v>
      </c>
      <c r="Z1189" s="163">
        <v>0</v>
      </c>
      <c r="AA1189" s="163">
        <v>3259.66</v>
      </c>
      <c r="AB1189" s="163">
        <v>0</v>
      </c>
      <c r="AC1189" s="163">
        <v>0</v>
      </c>
      <c r="AD1189" s="163">
        <v>0</v>
      </c>
      <c r="AE1189" s="163">
        <v>0</v>
      </c>
      <c r="AF1189" s="169">
        <v>0</v>
      </c>
      <c r="AG1189" s="163">
        <v>0</v>
      </c>
      <c r="AH1189" s="163">
        <v>0</v>
      </c>
      <c r="AI1189" s="163">
        <v>0</v>
      </c>
      <c r="AJ1189" s="163">
        <v>0</v>
      </c>
      <c r="AK1189" s="163">
        <v>0</v>
      </c>
      <c r="AL1189" s="169">
        <v>0</v>
      </c>
      <c r="AM1189" s="163">
        <v>0</v>
      </c>
      <c r="AN1189" s="163">
        <v>0</v>
      </c>
      <c r="AO1189" s="169">
        <v>0</v>
      </c>
      <c r="AP1189" s="163">
        <v>0</v>
      </c>
      <c r="AQ1189" s="162">
        <v>0</v>
      </c>
      <c r="AR1189" s="162">
        <v>145.82</v>
      </c>
    </row>
    <row r="1190" spans="1:44" s="162" customFormat="1" ht="36" customHeight="1" x14ac:dyDescent="0.25">
      <c r="A1190" s="162">
        <v>1</v>
      </c>
      <c r="B1190" s="165">
        <v>157</v>
      </c>
      <c r="C1190" s="155" t="s">
        <v>1245</v>
      </c>
      <c r="D1190" s="157">
        <v>1958</v>
      </c>
      <c r="E1190" s="157"/>
      <c r="F1190" s="166" t="s">
        <v>261</v>
      </c>
      <c r="G1190" s="157">
        <v>4</v>
      </c>
      <c r="H1190" s="157" t="s">
        <v>301</v>
      </c>
      <c r="I1190" s="161">
        <v>5856.4</v>
      </c>
      <c r="J1190" s="161">
        <v>3235.1</v>
      </c>
      <c r="K1190" s="161">
        <v>2625</v>
      </c>
      <c r="L1190" s="167">
        <v>86</v>
      </c>
      <c r="M1190" s="157" t="s">
        <v>259</v>
      </c>
      <c r="N1190" s="157" t="s">
        <v>263</v>
      </c>
      <c r="O1190" s="160" t="s">
        <v>314</v>
      </c>
      <c r="P1190" s="161">
        <v>3090967.35</v>
      </c>
      <c r="Q1190" s="161">
        <v>0</v>
      </c>
      <c r="R1190" s="161">
        <v>0</v>
      </c>
      <c r="S1190" s="161">
        <v>3090967.35</v>
      </c>
      <c r="T1190" s="161">
        <v>527.79307253602906</v>
      </c>
      <c r="U1190" s="161">
        <v>4475.9983921863268</v>
      </c>
      <c r="V1190" s="168">
        <f t="shared" si="260"/>
        <v>3405.48</v>
      </c>
      <c r="W1190" s="168">
        <f t="shared" si="254"/>
        <v>3405.48</v>
      </c>
      <c r="X1190" s="168">
        <f t="shared" si="255"/>
        <v>3948.2053196502975</v>
      </c>
      <c r="Y1190" s="163">
        <v>0</v>
      </c>
      <c r="Z1190" s="163">
        <v>0</v>
      </c>
      <c r="AA1190" s="163">
        <v>3259.66</v>
      </c>
      <c r="AB1190" s="163">
        <v>0</v>
      </c>
      <c r="AC1190" s="163">
        <v>0</v>
      </c>
      <c r="AD1190" s="163">
        <v>0</v>
      </c>
      <c r="AE1190" s="163">
        <v>0</v>
      </c>
      <c r="AF1190" s="169">
        <v>0</v>
      </c>
      <c r="AG1190" s="163">
        <v>0</v>
      </c>
      <c r="AH1190" s="163">
        <v>0</v>
      </c>
      <c r="AI1190" s="163">
        <v>0</v>
      </c>
      <c r="AJ1190" s="163">
        <v>0</v>
      </c>
      <c r="AK1190" s="163">
        <v>0</v>
      </c>
      <c r="AL1190" s="169">
        <v>0</v>
      </c>
      <c r="AM1190" s="163">
        <v>0</v>
      </c>
      <c r="AN1190" s="163">
        <v>0</v>
      </c>
      <c r="AO1190" s="169">
        <v>0</v>
      </c>
      <c r="AP1190" s="163">
        <v>0</v>
      </c>
      <c r="AQ1190" s="162">
        <v>0</v>
      </c>
      <c r="AR1190" s="162">
        <v>145.82</v>
      </c>
    </row>
    <row r="1191" spans="1:44" s="162" customFormat="1" ht="36" customHeight="1" x14ac:dyDescent="0.25">
      <c r="A1191" s="162">
        <v>1</v>
      </c>
      <c r="B1191" s="165">
        <v>158</v>
      </c>
      <c r="C1191" s="155" t="s">
        <v>385</v>
      </c>
      <c r="D1191" s="157">
        <v>1974</v>
      </c>
      <c r="E1191" s="157"/>
      <c r="F1191" s="166" t="s">
        <v>261</v>
      </c>
      <c r="G1191" s="157">
        <v>5</v>
      </c>
      <c r="H1191" s="157" t="s">
        <v>301</v>
      </c>
      <c r="I1191" s="161">
        <v>3647.3</v>
      </c>
      <c r="J1191" s="161">
        <v>3647.3</v>
      </c>
      <c r="K1191" s="161">
        <v>2672.9</v>
      </c>
      <c r="L1191" s="167">
        <v>113</v>
      </c>
      <c r="M1191" s="157" t="s">
        <v>259</v>
      </c>
      <c r="N1191" s="157" t="s">
        <v>263</v>
      </c>
      <c r="O1191" s="160" t="s">
        <v>319</v>
      </c>
      <c r="P1191" s="161">
        <v>3111105.34</v>
      </c>
      <c r="Q1191" s="161">
        <v>0</v>
      </c>
      <c r="R1191" s="161">
        <v>0</v>
      </c>
      <c r="S1191" s="161">
        <v>3111105.34</v>
      </c>
      <c r="T1191" s="161">
        <v>852.98860526965143</v>
      </c>
      <c r="U1191" s="161">
        <v>4625.564263427741</v>
      </c>
      <c r="V1191" s="168">
        <f t="shared" si="260"/>
        <v>3405.48</v>
      </c>
      <c r="W1191" s="168">
        <f t="shared" si="254"/>
        <v>3405.48</v>
      </c>
      <c r="X1191" s="168">
        <f t="shared" si="255"/>
        <v>3772.5756581580895</v>
      </c>
      <c r="Y1191" s="163">
        <v>0</v>
      </c>
      <c r="Z1191" s="163">
        <v>0</v>
      </c>
      <c r="AA1191" s="163">
        <v>3259.66</v>
      </c>
      <c r="AB1191" s="163">
        <v>0</v>
      </c>
      <c r="AC1191" s="163">
        <v>0</v>
      </c>
      <c r="AD1191" s="163">
        <v>0</v>
      </c>
      <c r="AE1191" s="163">
        <v>0</v>
      </c>
      <c r="AF1191" s="169">
        <v>0</v>
      </c>
      <c r="AG1191" s="163">
        <v>0</v>
      </c>
      <c r="AH1191" s="163">
        <v>0</v>
      </c>
      <c r="AI1191" s="163">
        <v>0</v>
      </c>
      <c r="AJ1191" s="163">
        <v>0</v>
      </c>
      <c r="AK1191" s="163">
        <v>0</v>
      </c>
      <c r="AL1191" s="169">
        <v>0</v>
      </c>
      <c r="AM1191" s="163">
        <v>0</v>
      </c>
      <c r="AN1191" s="163">
        <v>0</v>
      </c>
      <c r="AO1191" s="169">
        <v>0</v>
      </c>
      <c r="AP1191" s="163">
        <v>0</v>
      </c>
      <c r="AQ1191" s="162">
        <v>0</v>
      </c>
      <c r="AR1191" s="162">
        <v>145.82</v>
      </c>
    </row>
    <row r="1192" spans="1:44" s="162" customFormat="1" ht="36" customHeight="1" x14ac:dyDescent="0.25">
      <c r="A1192" s="162">
        <v>1</v>
      </c>
      <c r="B1192" s="165">
        <v>159</v>
      </c>
      <c r="C1192" s="155" t="s">
        <v>2375</v>
      </c>
      <c r="D1192" s="157">
        <v>1980</v>
      </c>
      <c r="E1192" s="157"/>
      <c r="F1192" s="166" t="s">
        <v>311</v>
      </c>
      <c r="G1192" s="157">
        <v>5</v>
      </c>
      <c r="H1192" s="157">
        <v>5</v>
      </c>
      <c r="I1192" s="158">
        <v>5220.8</v>
      </c>
      <c r="J1192" s="158">
        <v>3874.4</v>
      </c>
      <c r="K1192" s="158">
        <v>3874.4</v>
      </c>
      <c r="L1192" s="167">
        <v>195</v>
      </c>
      <c r="M1192" s="157" t="s">
        <v>259</v>
      </c>
      <c r="N1192" s="157" t="s">
        <v>263</v>
      </c>
      <c r="O1192" s="160" t="s">
        <v>954</v>
      </c>
      <c r="P1192" s="161">
        <v>2246129.12</v>
      </c>
      <c r="Q1192" s="161">
        <v>0</v>
      </c>
      <c r="R1192" s="161">
        <v>0</v>
      </c>
      <c r="S1192" s="161">
        <v>2246129.12</v>
      </c>
      <c r="T1192" s="161">
        <v>430.22699969353357</v>
      </c>
      <c r="U1192" s="161">
        <v>4506.0616089488203</v>
      </c>
      <c r="V1192" s="168">
        <f t="shared" si="260"/>
        <v>3405.48</v>
      </c>
      <c r="W1192" s="168">
        <f t="shared" si="254"/>
        <v>3405.48</v>
      </c>
      <c r="X1192" s="168">
        <f t="shared" si="255"/>
        <v>4075.8346092552865</v>
      </c>
      <c r="Y1192" s="163">
        <v>0</v>
      </c>
      <c r="Z1192" s="163">
        <v>0</v>
      </c>
      <c r="AA1192" s="163">
        <v>3259.66</v>
      </c>
      <c r="AB1192" s="163">
        <v>0</v>
      </c>
      <c r="AC1192" s="163">
        <v>0</v>
      </c>
      <c r="AD1192" s="163">
        <v>0</v>
      </c>
      <c r="AE1192" s="163">
        <v>0</v>
      </c>
      <c r="AF1192" s="169">
        <v>0</v>
      </c>
      <c r="AG1192" s="163">
        <v>0</v>
      </c>
      <c r="AH1192" s="163">
        <v>0</v>
      </c>
      <c r="AI1192" s="163">
        <v>0</v>
      </c>
      <c r="AJ1192" s="163">
        <v>0</v>
      </c>
      <c r="AK1192" s="163">
        <v>0</v>
      </c>
      <c r="AL1192" s="169">
        <v>0</v>
      </c>
      <c r="AM1192" s="163">
        <v>0</v>
      </c>
      <c r="AN1192" s="163">
        <v>0</v>
      </c>
      <c r="AO1192" s="169">
        <v>0</v>
      </c>
      <c r="AP1192" s="163">
        <v>0</v>
      </c>
      <c r="AQ1192" s="162">
        <v>0</v>
      </c>
      <c r="AR1192" s="162">
        <v>145.82</v>
      </c>
    </row>
    <row r="1193" spans="1:44" s="162" customFormat="1" ht="36" customHeight="1" x14ac:dyDescent="0.25">
      <c r="A1193" s="162">
        <v>1</v>
      </c>
      <c r="B1193" s="165">
        <v>160</v>
      </c>
      <c r="C1193" s="155" t="s">
        <v>401</v>
      </c>
      <c r="D1193" s="157">
        <v>1961</v>
      </c>
      <c r="E1193" s="157"/>
      <c r="F1193" s="166" t="s">
        <v>261</v>
      </c>
      <c r="G1193" s="157">
        <v>4</v>
      </c>
      <c r="H1193" s="157" t="s">
        <v>301</v>
      </c>
      <c r="I1193" s="158">
        <v>2700.93</v>
      </c>
      <c r="J1193" s="158">
        <v>2461.3000000000002</v>
      </c>
      <c r="K1193" s="158">
        <v>2280.6999999999998</v>
      </c>
      <c r="L1193" s="167">
        <v>87</v>
      </c>
      <c r="M1193" s="157" t="s">
        <v>259</v>
      </c>
      <c r="N1193" s="157" t="s">
        <v>263</v>
      </c>
      <c r="O1193" s="160" t="s">
        <v>314</v>
      </c>
      <c r="P1193" s="161">
        <v>12407643.550000001</v>
      </c>
      <c r="Q1193" s="161">
        <v>0</v>
      </c>
      <c r="R1193" s="161">
        <v>0</v>
      </c>
      <c r="S1193" s="161">
        <v>12407643.550000001</v>
      </c>
      <c r="T1193" s="161">
        <v>4593.8412139522316</v>
      </c>
      <c r="U1193" s="161">
        <v>8508.361336946904</v>
      </c>
      <c r="V1193" s="168">
        <f t="shared" si="260"/>
        <v>7149.3472457264725</v>
      </c>
      <c r="W1193" s="168">
        <f t="shared" si="254"/>
        <v>7149.3472457264725</v>
      </c>
      <c r="X1193" s="168">
        <f t="shared" si="255"/>
        <v>3914.5201229946724</v>
      </c>
      <c r="Y1193" s="163">
        <v>0</v>
      </c>
      <c r="Z1193" s="163">
        <v>0</v>
      </c>
      <c r="AA1193" s="163">
        <v>3259.66</v>
      </c>
      <c r="AB1193" s="163">
        <v>0</v>
      </c>
      <c r="AC1193" s="163">
        <v>0</v>
      </c>
      <c r="AD1193" s="163">
        <v>0</v>
      </c>
      <c r="AE1193" s="163">
        <v>0</v>
      </c>
      <c r="AF1193" s="169">
        <v>0</v>
      </c>
      <c r="AG1193" s="163">
        <v>1134</v>
      </c>
      <c r="AH1193" s="169">
        <f t="shared" ref="AH1193:AH1195" si="261">8917.04*AG1193/I1193</f>
        <v>3743.8672457264729</v>
      </c>
      <c r="AI1193" s="163">
        <v>0</v>
      </c>
      <c r="AJ1193" s="163">
        <v>0</v>
      </c>
      <c r="AK1193" s="163">
        <v>0</v>
      </c>
      <c r="AL1193" s="169">
        <v>0</v>
      </c>
      <c r="AM1193" s="163">
        <v>0</v>
      </c>
      <c r="AN1193" s="163">
        <v>0</v>
      </c>
      <c r="AO1193" s="169">
        <v>0</v>
      </c>
      <c r="AP1193" s="163">
        <v>0</v>
      </c>
      <c r="AQ1193" s="162">
        <v>0</v>
      </c>
      <c r="AR1193" s="162">
        <v>145.82</v>
      </c>
    </row>
    <row r="1194" spans="1:44" s="162" customFormat="1" ht="36" customHeight="1" x14ac:dyDescent="0.25">
      <c r="A1194" s="162">
        <v>1</v>
      </c>
      <c r="B1194" s="165">
        <v>161</v>
      </c>
      <c r="C1194" s="155" t="s">
        <v>402</v>
      </c>
      <c r="D1194" s="157">
        <v>1960</v>
      </c>
      <c r="E1194" s="157"/>
      <c r="F1194" s="166" t="s">
        <v>261</v>
      </c>
      <c r="G1194" s="157">
        <v>4</v>
      </c>
      <c r="H1194" s="157" t="s">
        <v>296</v>
      </c>
      <c r="I1194" s="158">
        <v>1374.8</v>
      </c>
      <c r="J1194" s="158">
        <v>1203.9000000000001</v>
      </c>
      <c r="K1194" s="158">
        <v>773.1</v>
      </c>
      <c r="L1194" s="167">
        <v>43</v>
      </c>
      <c r="M1194" s="157" t="s">
        <v>259</v>
      </c>
      <c r="N1194" s="157" t="s">
        <v>263</v>
      </c>
      <c r="O1194" s="160" t="s">
        <v>314</v>
      </c>
      <c r="P1194" s="161">
        <v>4972442.71</v>
      </c>
      <c r="Q1194" s="161">
        <v>0</v>
      </c>
      <c r="R1194" s="161">
        <v>0</v>
      </c>
      <c r="S1194" s="161">
        <v>4972442.71</v>
      </c>
      <c r="T1194" s="161">
        <v>3616.8480578993308</v>
      </c>
      <c r="U1194" s="161">
        <v>3755.430724469014</v>
      </c>
      <c r="V1194" s="168">
        <v>3755.430724469014</v>
      </c>
      <c r="W1194" s="168">
        <f t="shared" si="254"/>
        <v>3755.430724469014</v>
      </c>
      <c r="X1194" s="168">
        <f t="shared" si="255"/>
        <v>138.58266656968317</v>
      </c>
      <c r="Y1194" s="163">
        <v>0</v>
      </c>
      <c r="Z1194" s="163">
        <v>0</v>
      </c>
      <c r="AA1194" s="163">
        <v>0</v>
      </c>
      <c r="AB1194" s="163">
        <v>0</v>
      </c>
      <c r="AC1194" s="163">
        <v>0</v>
      </c>
      <c r="AD1194" s="163">
        <v>0</v>
      </c>
      <c r="AE1194" s="163">
        <v>0</v>
      </c>
      <c r="AF1194" s="169">
        <v>0</v>
      </c>
      <c r="AG1194" s="163">
        <v>579</v>
      </c>
      <c r="AH1194" s="169">
        <f t="shared" si="261"/>
        <v>3755.430724469014</v>
      </c>
      <c r="AI1194" s="163">
        <v>0</v>
      </c>
      <c r="AJ1194" s="163">
        <v>0</v>
      </c>
      <c r="AK1194" s="163">
        <v>0</v>
      </c>
      <c r="AL1194" s="169">
        <v>0</v>
      </c>
      <c r="AM1194" s="163">
        <v>0</v>
      </c>
      <c r="AN1194" s="163">
        <v>0</v>
      </c>
      <c r="AO1194" s="169">
        <v>0</v>
      </c>
      <c r="AP1194" s="163">
        <v>0</v>
      </c>
      <c r="AQ1194" s="162">
        <v>0</v>
      </c>
      <c r="AR1194" s="162">
        <v>0</v>
      </c>
    </row>
    <row r="1195" spans="1:44" s="162" customFormat="1" ht="36" customHeight="1" x14ac:dyDescent="0.25">
      <c r="A1195" s="162">
        <v>1</v>
      </c>
      <c r="B1195" s="165">
        <v>162</v>
      </c>
      <c r="C1195" s="155" t="s">
        <v>399</v>
      </c>
      <c r="D1195" s="157">
        <v>1950</v>
      </c>
      <c r="E1195" s="157"/>
      <c r="F1195" s="166" t="s">
        <v>261</v>
      </c>
      <c r="G1195" s="157">
        <v>3</v>
      </c>
      <c r="H1195" s="157" t="s">
        <v>296</v>
      </c>
      <c r="I1195" s="158">
        <v>786.1</v>
      </c>
      <c r="J1195" s="158">
        <v>786.1</v>
      </c>
      <c r="K1195" s="158">
        <v>527.79999999999995</v>
      </c>
      <c r="L1195" s="167">
        <v>18</v>
      </c>
      <c r="M1195" s="157" t="s">
        <v>259</v>
      </c>
      <c r="N1195" s="157" t="s">
        <v>263</v>
      </c>
      <c r="O1195" s="160" t="s">
        <v>319</v>
      </c>
      <c r="P1195" s="161">
        <v>3067366.83</v>
      </c>
      <c r="Q1195" s="161">
        <v>0</v>
      </c>
      <c r="R1195" s="161">
        <v>0</v>
      </c>
      <c r="S1195" s="161">
        <v>3067366.83</v>
      </c>
      <c r="T1195" s="161">
        <v>3902.0058898358989</v>
      </c>
      <c r="U1195" s="161">
        <v>4928.7035746088286</v>
      </c>
      <c r="V1195" s="168">
        <v>4928.7035746088286</v>
      </c>
      <c r="W1195" s="168">
        <f t="shared" si="254"/>
        <v>4928.7035746088286</v>
      </c>
      <c r="X1195" s="168">
        <f t="shared" si="255"/>
        <v>1026.6976847729297</v>
      </c>
      <c r="Y1195" s="163">
        <v>0</v>
      </c>
      <c r="Z1195" s="163">
        <v>0</v>
      </c>
      <c r="AA1195" s="163">
        <v>0</v>
      </c>
      <c r="AB1195" s="163">
        <v>0</v>
      </c>
      <c r="AC1195" s="163">
        <v>0</v>
      </c>
      <c r="AD1195" s="163">
        <v>0</v>
      </c>
      <c r="AE1195" s="163">
        <v>0</v>
      </c>
      <c r="AF1195" s="169">
        <v>0</v>
      </c>
      <c r="AG1195" s="163">
        <v>434.5</v>
      </c>
      <c r="AH1195" s="169">
        <f t="shared" si="261"/>
        <v>4928.7035746088286</v>
      </c>
      <c r="AI1195" s="163">
        <v>0</v>
      </c>
      <c r="AJ1195" s="163">
        <v>0</v>
      </c>
      <c r="AK1195" s="163">
        <v>0</v>
      </c>
      <c r="AL1195" s="169">
        <v>0</v>
      </c>
      <c r="AM1195" s="163">
        <v>0</v>
      </c>
      <c r="AN1195" s="163">
        <v>0</v>
      </c>
      <c r="AO1195" s="169">
        <v>0</v>
      </c>
      <c r="AP1195" s="163">
        <v>0</v>
      </c>
      <c r="AQ1195" s="162">
        <v>0</v>
      </c>
      <c r="AR1195" s="162">
        <v>0</v>
      </c>
    </row>
    <row r="1196" spans="1:44" s="162" customFormat="1" ht="36" customHeight="1" x14ac:dyDescent="0.25">
      <c r="A1196" s="162">
        <v>1</v>
      </c>
      <c r="B1196" s="165">
        <v>163</v>
      </c>
      <c r="C1196" s="155" t="s">
        <v>2388</v>
      </c>
      <c r="D1196" s="157">
        <v>1961</v>
      </c>
      <c r="E1196" s="157"/>
      <c r="F1196" s="166" t="s">
        <v>261</v>
      </c>
      <c r="G1196" s="157">
        <v>4</v>
      </c>
      <c r="H1196" s="157">
        <v>4</v>
      </c>
      <c r="I1196" s="158">
        <v>2517.6</v>
      </c>
      <c r="J1196" s="158">
        <v>2441.11</v>
      </c>
      <c r="K1196" s="158">
        <v>2441.11</v>
      </c>
      <c r="L1196" s="167">
        <v>108</v>
      </c>
      <c r="M1196" s="157" t="s">
        <v>259</v>
      </c>
      <c r="N1196" s="157" t="s">
        <v>263</v>
      </c>
      <c r="O1196" s="160" t="s">
        <v>954</v>
      </c>
      <c r="P1196" s="161">
        <v>3085358.28</v>
      </c>
      <c r="Q1196" s="161">
        <v>0</v>
      </c>
      <c r="R1196" s="161">
        <v>0</v>
      </c>
      <c r="S1196" s="161">
        <v>3085358.28</v>
      </c>
      <c r="T1196" s="161">
        <v>1225.5156816015253</v>
      </c>
      <c r="U1196" s="161">
        <v>4803.4840546552277</v>
      </c>
      <c r="V1196" s="168">
        <f>W1196</f>
        <v>3405.48</v>
      </c>
      <c r="W1196" s="168">
        <f t="shared" si="254"/>
        <v>3405.48</v>
      </c>
      <c r="X1196" s="168">
        <f t="shared" si="255"/>
        <v>3577.9683730537026</v>
      </c>
      <c r="Y1196" s="163">
        <v>0</v>
      </c>
      <c r="Z1196" s="163">
        <v>0</v>
      </c>
      <c r="AA1196" s="163">
        <v>3259.66</v>
      </c>
      <c r="AB1196" s="163">
        <v>0</v>
      </c>
      <c r="AC1196" s="163">
        <v>0</v>
      </c>
      <c r="AD1196" s="163">
        <v>0</v>
      </c>
      <c r="AE1196" s="163">
        <v>0</v>
      </c>
      <c r="AF1196" s="169">
        <v>0</v>
      </c>
      <c r="AG1196" s="163">
        <v>0</v>
      </c>
      <c r="AH1196" s="163">
        <v>0</v>
      </c>
      <c r="AI1196" s="163">
        <v>0</v>
      </c>
      <c r="AJ1196" s="163">
        <v>0</v>
      </c>
      <c r="AK1196" s="163">
        <v>0</v>
      </c>
      <c r="AL1196" s="169">
        <v>0</v>
      </c>
      <c r="AM1196" s="163">
        <v>0</v>
      </c>
      <c r="AN1196" s="163">
        <v>0</v>
      </c>
      <c r="AO1196" s="169">
        <v>0</v>
      </c>
      <c r="AP1196" s="163">
        <v>0</v>
      </c>
      <c r="AQ1196" s="162">
        <v>0</v>
      </c>
      <c r="AR1196" s="162">
        <v>145.82</v>
      </c>
    </row>
    <row r="1197" spans="1:44" s="162" customFormat="1" ht="36" customHeight="1" x14ac:dyDescent="0.25">
      <c r="A1197" s="162">
        <v>1</v>
      </c>
      <c r="B1197" s="165">
        <v>164</v>
      </c>
      <c r="C1197" s="155" t="s">
        <v>418</v>
      </c>
      <c r="D1197" s="157">
        <v>1974</v>
      </c>
      <c r="E1197" s="157"/>
      <c r="F1197" s="166" t="s">
        <v>261</v>
      </c>
      <c r="G1197" s="157">
        <v>9</v>
      </c>
      <c r="H1197" s="157" t="s">
        <v>296</v>
      </c>
      <c r="I1197" s="158">
        <v>5409.4</v>
      </c>
      <c r="J1197" s="158">
        <v>5101.5</v>
      </c>
      <c r="K1197" s="158">
        <v>4227.7</v>
      </c>
      <c r="L1197" s="167">
        <v>198</v>
      </c>
      <c r="M1197" s="157" t="s">
        <v>259</v>
      </c>
      <c r="N1197" s="157" t="s">
        <v>263</v>
      </c>
      <c r="O1197" s="160" t="s">
        <v>954</v>
      </c>
      <c r="P1197" s="161">
        <v>3851549.97</v>
      </c>
      <c r="Q1197" s="161">
        <v>0</v>
      </c>
      <c r="R1197" s="161">
        <v>0</v>
      </c>
      <c r="S1197" s="161">
        <v>3851549.97</v>
      </c>
      <c r="T1197" s="161">
        <v>712.01056863977533</v>
      </c>
      <c r="U1197" s="161">
        <v>908.71446001404968</v>
      </c>
      <c r="V1197" s="168">
        <v>908.71446001404968</v>
      </c>
      <c r="W1197" s="168">
        <f t="shared" si="254"/>
        <v>908.71446001404968</v>
      </c>
      <c r="X1197" s="168">
        <f t="shared" si="255"/>
        <v>196.70389137427435</v>
      </c>
      <c r="Y1197" s="163">
        <v>0</v>
      </c>
      <c r="Z1197" s="163">
        <v>0</v>
      </c>
      <c r="AA1197" s="163">
        <v>0</v>
      </c>
      <c r="AB1197" s="163">
        <v>0</v>
      </c>
      <c r="AC1197" s="163">
        <v>0</v>
      </c>
      <c r="AD1197" s="163">
        <v>0</v>
      </c>
      <c r="AE1197" s="163">
        <v>2</v>
      </c>
      <c r="AF1197" s="169">
        <f>2457800*AE1197/I1197</f>
        <v>908.71446001404968</v>
      </c>
      <c r="AG1197" s="163">
        <v>0</v>
      </c>
      <c r="AH1197" s="163">
        <v>0</v>
      </c>
      <c r="AI1197" s="163">
        <v>0</v>
      </c>
      <c r="AJ1197" s="163">
        <v>0</v>
      </c>
      <c r="AK1197" s="163">
        <v>0</v>
      </c>
      <c r="AL1197" s="169">
        <v>0</v>
      </c>
      <c r="AM1197" s="163">
        <v>0</v>
      </c>
      <c r="AN1197" s="163">
        <v>0</v>
      </c>
      <c r="AO1197" s="169">
        <v>0</v>
      </c>
      <c r="AP1197" s="163">
        <v>0</v>
      </c>
      <c r="AQ1197" s="162">
        <v>0</v>
      </c>
      <c r="AR1197" s="162">
        <v>0</v>
      </c>
    </row>
    <row r="1198" spans="1:44" s="162" customFormat="1" ht="36" customHeight="1" x14ac:dyDescent="0.25">
      <c r="A1198" s="162">
        <v>1</v>
      </c>
      <c r="B1198" s="165">
        <v>165</v>
      </c>
      <c r="C1198" s="155" t="s">
        <v>405</v>
      </c>
      <c r="D1198" s="157">
        <v>1971</v>
      </c>
      <c r="E1198" s="157"/>
      <c r="F1198" s="166" t="s">
        <v>261</v>
      </c>
      <c r="G1198" s="157">
        <v>5</v>
      </c>
      <c r="H1198" s="157" t="s">
        <v>363</v>
      </c>
      <c r="I1198" s="158">
        <v>5077.5</v>
      </c>
      <c r="J1198" s="158">
        <v>4703.1000000000004</v>
      </c>
      <c r="K1198" s="158">
        <v>3712.4</v>
      </c>
      <c r="L1198" s="167">
        <v>180</v>
      </c>
      <c r="M1198" s="157" t="s">
        <v>259</v>
      </c>
      <c r="N1198" s="157" t="s">
        <v>263</v>
      </c>
      <c r="O1198" s="160" t="s">
        <v>321</v>
      </c>
      <c r="P1198" s="161">
        <v>17140064.890000001</v>
      </c>
      <c r="Q1198" s="161">
        <v>0</v>
      </c>
      <c r="R1198" s="161">
        <v>0</v>
      </c>
      <c r="S1198" s="161">
        <v>17140064.890000001</v>
      </c>
      <c r="T1198" s="161">
        <v>3375.6897863121617</v>
      </c>
      <c r="U1198" s="161">
        <v>7376.464273756771</v>
      </c>
      <c r="V1198" s="168">
        <f t="shared" ref="V1198:V1201" si="262">W1198</f>
        <v>6268.0649729197439</v>
      </c>
      <c r="W1198" s="168">
        <f t="shared" si="254"/>
        <v>6268.0649729197439</v>
      </c>
      <c r="X1198" s="168">
        <f t="shared" si="255"/>
        <v>4000.7744874446093</v>
      </c>
      <c r="Y1198" s="163">
        <v>0</v>
      </c>
      <c r="Z1198" s="163">
        <v>0</v>
      </c>
      <c r="AA1198" s="163">
        <v>3259.66</v>
      </c>
      <c r="AB1198" s="163">
        <v>0</v>
      </c>
      <c r="AC1198" s="163">
        <v>0</v>
      </c>
      <c r="AD1198" s="163">
        <v>0</v>
      </c>
      <c r="AE1198" s="163">
        <v>0</v>
      </c>
      <c r="AF1198" s="169">
        <v>0</v>
      </c>
      <c r="AG1198" s="163">
        <v>1630</v>
      </c>
      <c r="AH1198" s="169">
        <f>8917.04*AG1198/I1198</f>
        <v>2862.5849729197444</v>
      </c>
      <c r="AI1198" s="163">
        <v>0</v>
      </c>
      <c r="AJ1198" s="163">
        <v>0</v>
      </c>
      <c r="AK1198" s="163">
        <v>0</v>
      </c>
      <c r="AL1198" s="169">
        <v>0</v>
      </c>
      <c r="AM1198" s="163">
        <v>0</v>
      </c>
      <c r="AN1198" s="163">
        <v>0</v>
      </c>
      <c r="AO1198" s="169">
        <v>0</v>
      </c>
      <c r="AP1198" s="163">
        <v>0</v>
      </c>
      <c r="AQ1198" s="162">
        <v>0</v>
      </c>
      <c r="AR1198" s="162">
        <v>145.82</v>
      </c>
    </row>
    <row r="1199" spans="1:44" s="162" customFormat="1" ht="36" customHeight="1" x14ac:dyDescent="0.25">
      <c r="A1199" s="162">
        <v>1</v>
      </c>
      <c r="B1199" s="165">
        <v>166</v>
      </c>
      <c r="C1199" s="155" t="s">
        <v>2389</v>
      </c>
      <c r="D1199" s="157">
        <v>1968</v>
      </c>
      <c r="E1199" s="157"/>
      <c r="F1199" s="166" t="s">
        <v>261</v>
      </c>
      <c r="G1199" s="157">
        <v>5</v>
      </c>
      <c r="H1199" s="157">
        <v>6</v>
      </c>
      <c r="I1199" s="158">
        <v>4930.09</v>
      </c>
      <c r="J1199" s="158">
        <v>4536.6899999999996</v>
      </c>
      <c r="K1199" s="158">
        <v>4536.6899999999996</v>
      </c>
      <c r="L1199" s="167">
        <v>236</v>
      </c>
      <c r="M1199" s="157" t="s">
        <v>259</v>
      </c>
      <c r="N1199" s="157" t="s">
        <v>263</v>
      </c>
      <c r="O1199" s="160" t="s">
        <v>321</v>
      </c>
      <c r="P1199" s="161">
        <v>3140276.24</v>
      </c>
      <c r="Q1199" s="161">
        <v>0</v>
      </c>
      <c r="R1199" s="161">
        <v>0</v>
      </c>
      <c r="S1199" s="161">
        <v>3140276.24</v>
      </c>
      <c r="T1199" s="161">
        <v>636.96124005849799</v>
      </c>
      <c r="U1199" s="161">
        <v>4522.3954157834851</v>
      </c>
      <c r="V1199" s="168">
        <f t="shared" si="262"/>
        <v>3405.48</v>
      </c>
      <c r="W1199" s="168">
        <f t="shared" si="254"/>
        <v>3405.48</v>
      </c>
      <c r="X1199" s="168">
        <f t="shared" si="255"/>
        <v>3885.4341757249872</v>
      </c>
      <c r="Y1199" s="163">
        <v>0</v>
      </c>
      <c r="Z1199" s="163">
        <v>0</v>
      </c>
      <c r="AA1199" s="163">
        <v>3259.66</v>
      </c>
      <c r="AB1199" s="163">
        <v>0</v>
      </c>
      <c r="AC1199" s="163">
        <v>0</v>
      </c>
      <c r="AD1199" s="163">
        <v>0</v>
      </c>
      <c r="AE1199" s="163">
        <v>0</v>
      </c>
      <c r="AF1199" s="169">
        <v>0</v>
      </c>
      <c r="AG1199" s="163">
        <v>0</v>
      </c>
      <c r="AH1199" s="163">
        <v>0</v>
      </c>
      <c r="AI1199" s="163">
        <v>0</v>
      </c>
      <c r="AJ1199" s="163">
        <v>0</v>
      </c>
      <c r="AK1199" s="163">
        <v>0</v>
      </c>
      <c r="AL1199" s="169">
        <v>0</v>
      </c>
      <c r="AM1199" s="163">
        <v>0</v>
      </c>
      <c r="AN1199" s="163">
        <v>0</v>
      </c>
      <c r="AO1199" s="169">
        <v>0</v>
      </c>
      <c r="AP1199" s="163">
        <v>0</v>
      </c>
      <c r="AQ1199" s="162">
        <v>0</v>
      </c>
      <c r="AR1199" s="162">
        <v>145.82</v>
      </c>
    </row>
    <row r="1200" spans="1:44" s="162" customFormat="1" ht="36" customHeight="1" x14ac:dyDescent="0.25">
      <c r="A1200" s="162">
        <v>1</v>
      </c>
      <c r="B1200" s="165">
        <v>167</v>
      </c>
      <c r="C1200" s="155" t="s">
        <v>2390</v>
      </c>
      <c r="D1200" s="157">
        <v>1985</v>
      </c>
      <c r="E1200" s="157"/>
      <c r="F1200" s="166" t="s">
        <v>311</v>
      </c>
      <c r="G1200" s="157">
        <v>5</v>
      </c>
      <c r="H1200" s="157">
        <v>5</v>
      </c>
      <c r="I1200" s="158">
        <v>4339.8</v>
      </c>
      <c r="J1200" s="158">
        <v>3919.2</v>
      </c>
      <c r="K1200" s="158">
        <v>3919.2</v>
      </c>
      <c r="L1200" s="167">
        <v>143</v>
      </c>
      <c r="M1200" s="157" t="s">
        <v>259</v>
      </c>
      <c r="N1200" s="157" t="s">
        <v>263</v>
      </c>
      <c r="O1200" s="160" t="s">
        <v>321</v>
      </c>
      <c r="P1200" s="161">
        <v>2983040.67</v>
      </c>
      <c r="Q1200" s="161">
        <v>0</v>
      </c>
      <c r="R1200" s="161">
        <v>0</v>
      </c>
      <c r="S1200" s="161">
        <v>2983040.67</v>
      </c>
      <c r="T1200" s="161">
        <v>687.36823586340381</v>
      </c>
      <c r="U1200" s="161">
        <v>4562.2942504262874</v>
      </c>
      <c r="V1200" s="168">
        <f t="shared" si="262"/>
        <v>3405.48</v>
      </c>
      <c r="W1200" s="168">
        <f t="shared" si="254"/>
        <v>3405.48</v>
      </c>
      <c r="X1200" s="168">
        <f t="shared" si="255"/>
        <v>3874.9260145628837</v>
      </c>
      <c r="Y1200" s="163">
        <v>0</v>
      </c>
      <c r="Z1200" s="163">
        <v>0</v>
      </c>
      <c r="AA1200" s="163">
        <v>3259.66</v>
      </c>
      <c r="AB1200" s="163">
        <v>0</v>
      </c>
      <c r="AC1200" s="163">
        <v>0</v>
      </c>
      <c r="AD1200" s="163">
        <v>0</v>
      </c>
      <c r="AE1200" s="163">
        <v>0</v>
      </c>
      <c r="AF1200" s="169">
        <v>0</v>
      </c>
      <c r="AG1200" s="163">
        <v>0</v>
      </c>
      <c r="AH1200" s="163">
        <v>0</v>
      </c>
      <c r="AI1200" s="163">
        <v>0</v>
      </c>
      <c r="AJ1200" s="163">
        <v>0</v>
      </c>
      <c r="AK1200" s="163">
        <v>0</v>
      </c>
      <c r="AL1200" s="169">
        <v>0</v>
      </c>
      <c r="AM1200" s="163">
        <v>0</v>
      </c>
      <c r="AN1200" s="163">
        <v>0</v>
      </c>
      <c r="AO1200" s="169">
        <v>0</v>
      </c>
      <c r="AP1200" s="163">
        <v>0</v>
      </c>
      <c r="AQ1200" s="162">
        <v>0</v>
      </c>
      <c r="AR1200" s="162">
        <v>145.82</v>
      </c>
    </row>
    <row r="1201" spans="1:44" s="162" customFormat="1" ht="36" customHeight="1" x14ac:dyDescent="0.25">
      <c r="A1201" s="162">
        <v>1</v>
      </c>
      <c r="B1201" s="165">
        <v>168</v>
      </c>
      <c r="C1201" s="155" t="s">
        <v>390</v>
      </c>
      <c r="D1201" s="157">
        <v>1972</v>
      </c>
      <c r="E1201" s="157"/>
      <c r="F1201" s="166" t="s">
        <v>261</v>
      </c>
      <c r="G1201" s="157">
        <v>5</v>
      </c>
      <c r="H1201" s="157" t="s">
        <v>2189</v>
      </c>
      <c r="I1201" s="161">
        <v>6552.34</v>
      </c>
      <c r="J1201" s="161">
        <v>6023.94</v>
      </c>
      <c r="K1201" s="161">
        <v>6023.94</v>
      </c>
      <c r="L1201" s="167">
        <v>307</v>
      </c>
      <c r="M1201" s="157" t="s">
        <v>259</v>
      </c>
      <c r="N1201" s="157" t="s">
        <v>263</v>
      </c>
      <c r="O1201" s="160" t="s">
        <v>321</v>
      </c>
      <c r="P1201" s="161">
        <v>4540406.0199999996</v>
      </c>
      <c r="Q1201" s="161">
        <v>0</v>
      </c>
      <c r="R1201" s="161">
        <v>0</v>
      </c>
      <c r="S1201" s="161">
        <v>4540406.0199999996</v>
      </c>
      <c r="T1201" s="161">
        <v>692.94420313964167</v>
      </c>
      <c r="U1201" s="161">
        <v>4449.7704637427241</v>
      </c>
      <c r="V1201" s="168">
        <f t="shared" si="262"/>
        <v>3405.48</v>
      </c>
      <c r="W1201" s="168">
        <f t="shared" si="254"/>
        <v>3405.48</v>
      </c>
      <c r="X1201" s="168">
        <f t="shared" si="255"/>
        <v>3756.8262606030826</v>
      </c>
      <c r="Y1201" s="163">
        <v>0</v>
      </c>
      <c r="Z1201" s="163">
        <v>0</v>
      </c>
      <c r="AA1201" s="163">
        <v>3259.66</v>
      </c>
      <c r="AB1201" s="163">
        <v>0</v>
      </c>
      <c r="AC1201" s="163">
        <v>0</v>
      </c>
      <c r="AD1201" s="163">
        <v>0</v>
      </c>
      <c r="AE1201" s="163">
        <v>0</v>
      </c>
      <c r="AF1201" s="169">
        <v>0</v>
      </c>
      <c r="AG1201" s="163">
        <v>0</v>
      </c>
      <c r="AH1201" s="163">
        <v>0</v>
      </c>
      <c r="AI1201" s="163">
        <v>0</v>
      </c>
      <c r="AJ1201" s="163">
        <v>0</v>
      </c>
      <c r="AK1201" s="163">
        <v>0</v>
      </c>
      <c r="AL1201" s="169">
        <v>0</v>
      </c>
      <c r="AM1201" s="163">
        <v>0</v>
      </c>
      <c r="AN1201" s="163">
        <v>0</v>
      </c>
      <c r="AO1201" s="169">
        <v>0</v>
      </c>
      <c r="AP1201" s="163">
        <v>0</v>
      </c>
      <c r="AQ1201" s="162">
        <v>0</v>
      </c>
      <c r="AR1201" s="162">
        <v>145.82</v>
      </c>
    </row>
    <row r="1202" spans="1:44" s="162" customFormat="1" ht="36" customHeight="1" x14ac:dyDescent="0.25">
      <c r="B1202" s="155" t="s">
        <v>747</v>
      </c>
      <c r="C1202" s="155"/>
      <c r="D1202" s="157" t="s">
        <v>855</v>
      </c>
      <c r="E1202" s="157" t="s">
        <v>855</v>
      </c>
      <c r="F1202" s="157" t="s">
        <v>855</v>
      </c>
      <c r="G1202" s="157" t="s">
        <v>855</v>
      </c>
      <c r="H1202" s="157" t="s">
        <v>855</v>
      </c>
      <c r="I1202" s="158">
        <v>55667.610000000008</v>
      </c>
      <c r="J1202" s="158">
        <v>44936</v>
      </c>
      <c r="K1202" s="158">
        <v>40515.209999999992</v>
      </c>
      <c r="L1202" s="159">
        <v>1674</v>
      </c>
      <c r="M1202" s="157" t="s">
        <v>855</v>
      </c>
      <c r="N1202" s="157" t="s">
        <v>855</v>
      </c>
      <c r="O1202" s="160" t="s">
        <v>855</v>
      </c>
      <c r="P1202" s="158">
        <v>131583106.14999999</v>
      </c>
      <c r="Q1202" s="158">
        <v>0</v>
      </c>
      <c r="R1202" s="158">
        <v>0</v>
      </c>
      <c r="S1202" s="158">
        <v>131583106.14999999</v>
      </c>
      <c r="T1202" s="161">
        <v>2363.728317957246</v>
      </c>
      <c r="U1202" s="161">
        <v>13363.792961725203</v>
      </c>
      <c r="W1202" s="175"/>
      <c r="Y1202" s="163">
        <v>845974.22</v>
      </c>
      <c r="Z1202" s="163">
        <v>0</v>
      </c>
      <c r="AA1202" s="163">
        <v>2023822.85</v>
      </c>
      <c r="AB1202" s="163">
        <v>1079182.1499999999</v>
      </c>
      <c r="AC1202" s="163">
        <v>1694890.44</v>
      </c>
      <c r="AD1202" s="163">
        <v>0</v>
      </c>
      <c r="AE1202" s="163">
        <v>6</v>
      </c>
      <c r="AF1202" s="163">
        <v>13444256.4</v>
      </c>
      <c r="AG1202" s="163">
        <v>13619.2</v>
      </c>
      <c r="AH1202" s="163">
        <v>106738040.17</v>
      </c>
      <c r="AI1202" s="163">
        <v>0</v>
      </c>
      <c r="AJ1202" s="163">
        <v>0</v>
      </c>
      <c r="AK1202" s="163">
        <v>2418.1</v>
      </c>
      <c r="AL1202" s="163">
        <v>6237010.6500000004</v>
      </c>
      <c r="AM1202" s="163">
        <v>0</v>
      </c>
      <c r="AN1202" s="163">
        <v>0</v>
      </c>
      <c r="AO1202" s="163">
        <v>0</v>
      </c>
      <c r="AP1202" s="163">
        <v>210000</v>
      </c>
      <c r="AQ1202" s="162">
        <v>0</v>
      </c>
      <c r="AR1202" s="162">
        <v>0</v>
      </c>
    </row>
    <row r="1203" spans="1:44" s="162" customFormat="1" ht="36" customHeight="1" x14ac:dyDescent="0.25">
      <c r="A1203" s="162">
        <v>1</v>
      </c>
      <c r="B1203" s="165">
        <v>169</v>
      </c>
      <c r="C1203" s="155" t="s">
        <v>748</v>
      </c>
      <c r="D1203" s="157">
        <v>1961</v>
      </c>
      <c r="E1203" s="157"/>
      <c r="F1203" s="166" t="s">
        <v>261</v>
      </c>
      <c r="G1203" s="157">
        <v>3</v>
      </c>
      <c r="H1203" s="157" t="s">
        <v>296</v>
      </c>
      <c r="I1203" s="158">
        <v>1044</v>
      </c>
      <c r="J1203" s="158">
        <v>968.1</v>
      </c>
      <c r="K1203" s="158">
        <v>968.1</v>
      </c>
      <c r="L1203" s="167">
        <v>40</v>
      </c>
      <c r="M1203" s="157" t="s">
        <v>259</v>
      </c>
      <c r="N1203" s="157" t="s">
        <v>263</v>
      </c>
      <c r="O1203" s="160" t="s">
        <v>766</v>
      </c>
      <c r="P1203" s="161">
        <v>4307110.8500000006</v>
      </c>
      <c r="Q1203" s="161">
        <v>0</v>
      </c>
      <c r="R1203" s="161">
        <v>0</v>
      </c>
      <c r="S1203" s="161">
        <v>4307110.8500000006</v>
      </c>
      <c r="T1203" s="161">
        <v>4125.5851053639853</v>
      </c>
      <c r="U1203" s="161">
        <v>4321.8603831417622</v>
      </c>
      <c r="V1203" s="168">
        <v>4321.8603831417622</v>
      </c>
      <c r="W1203" s="168">
        <f t="shared" ref="W1203:W1226" si="263">Y1203+Z1203+AA1203+AB1203+AC1203+AF1203+AH1203+AJ1203+AL1203+AN1203+AO1203+AP1203+AQ1203+AR1203</f>
        <v>4321.8603831417622</v>
      </c>
      <c r="X1203" s="168">
        <f t="shared" ref="X1203:X1226" si="264">U1203-T1203</f>
        <v>196.27527777777686</v>
      </c>
      <c r="Y1203" s="163">
        <v>0</v>
      </c>
      <c r="Z1203" s="163">
        <v>0</v>
      </c>
      <c r="AA1203" s="163">
        <v>0</v>
      </c>
      <c r="AB1203" s="163">
        <v>0</v>
      </c>
      <c r="AC1203" s="163">
        <v>0</v>
      </c>
      <c r="AD1203" s="163">
        <v>0</v>
      </c>
      <c r="AE1203" s="163">
        <v>0</v>
      </c>
      <c r="AF1203" s="169">
        <v>0</v>
      </c>
      <c r="AG1203" s="163">
        <v>506</v>
      </c>
      <c r="AH1203" s="169">
        <f t="shared" ref="AH1203:AH1210" si="265">8917.04*AG1203/I1203</f>
        <v>4321.8603831417622</v>
      </c>
      <c r="AI1203" s="163">
        <v>0</v>
      </c>
      <c r="AJ1203" s="163">
        <v>0</v>
      </c>
      <c r="AK1203" s="163">
        <v>0</v>
      </c>
      <c r="AL1203" s="169">
        <v>0</v>
      </c>
      <c r="AM1203" s="163">
        <v>0</v>
      </c>
      <c r="AN1203" s="163">
        <v>0</v>
      </c>
      <c r="AO1203" s="169">
        <v>0</v>
      </c>
      <c r="AP1203" s="163">
        <v>0</v>
      </c>
      <c r="AQ1203" s="162">
        <v>0</v>
      </c>
      <c r="AR1203" s="162">
        <v>0</v>
      </c>
    </row>
    <row r="1204" spans="1:44" s="162" customFormat="1" ht="36" customHeight="1" x14ac:dyDescent="0.25">
      <c r="A1204" s="162">
        <v>1</v>
      </c>
      <c r="B1204" s="165">
        <v>170</v>
      </c>
      <c r="C1204" s="155" t="s">
        <v>749</v>
      </c>
      <c r="D1204" s="157">
        <v>1960</v>
      </c>
      <c r="E1204" s="157"/>
      <c r="F1204" s="166" t="s">
        <v>261</v>
      </c>
      <c r="G1204" s="157">
        <v>2</v>
      </c>
      <c r="H1204" s="157" t="s">
        <v>296</v>
      </c>
      <c r="I1204" s="158">
        <v>711.5</v>
      </c>
      <c r="J1204" s="158">
        <v>515.1</v>
      </c>
      <c r="K1204" s="158">
        <v>515.1</v>
      </c>
      <c r="L1204" s="167">
        <v>13</v>
      </c>
      <c r="M1204" s="157" t="s">
        <v>259</v>
      </c>
      <c r="N1204" s="157" t="s">
        <v>260</v>
      </c>
      <c r="O1204" s="160" t="s">
        <v>262</v>
      </c>
      <c r="P1204" s="161">
        <v>4069138.51</v>
      </c>
      <c r="Q1204" s="161">
        <v>0</v>
      </c>
      <c r="R1204" s="161">
        <v>0</v>
      </c>
      <c r="S1204" s="161">
        <v>4069138.51</v>
      </c>
      <c r="T1204" s="161">
        <v>5719.0983977512296</v>
      </c>
      <c r="U1204" s="161">
        <v>5990.6466900913565</v>
      </c>
      <c r="V1204" s="168">
        <v>5990.6466900913565</v>
      </c>
      <c r="W1204" s="168">
        <f t="shared" si="263"/>
        <v>5990.6466900913565</v>
      </c>
      <c r="X1204" s="168">
        <f t="shared" si="264"/>
        <v>271.54829234012686</v>
      </c>
      <c r="Y1204" s="163">
        <v>0</v>
      </c>
      <c r="Z1204" s="163">
        <v>0</v>
      </c>
      <c r="AA1204" s="163">
        <v>0</v>
      </c>
      <c r="AB1204" s="163">
        <v>0</v>
      </c>
      <c r="AC1204" s="163">
        <v>0</v>
      </c>
      <c r="AD1204" s="163">
        <v>0</v>
      </c>
      <c r="AE1204" s="163">
        <v>0</v>
      </c>
      <c r="AF1204" s="169">
        <v>0</v>
      </c>
      <c r="AG1204" s="163">
        <v>478</v>
      </c>
      <c r="AH1204" s="169">
        <f t="shared" si="265"/>
        <v>5990.6466900913565</v>
      </c>
      <c r="AI1204" s="163">
        <v>0</v>
      </c>
      <c r="AJ1204" s="163">
        <v>0</v>
      </c>
      <c r="AK1204" s="163">
        <v>0</v>
      </c>
      <c r="AL1204" s="169">
        <v>0</v>
      </c>
      <c r="AM1204" s="163">
        <v>0</v>
      </c>
      <c r="AN1204" s="163">
        <v>0</v>
      </c>
      <c r="AO1204" s="169">
        <v>0</v>
      </c>
      <c r="AP1204" s="163">
        <v>0</v>
      </c>
      <c r="AQ1204" s="162">
        <v>0</v>
      </c>
      <c r="AR1204" s="162">
        <v>0</v>
      </c>
    </row>
    <row r="1205" spans="1:44" s="162" customFormat="1" ht="36" customHeight="1" x14ac:dyDescent="0.25">
      <c r="A1205" s="162">
        <v>1</v>
      </c>
      <c r="B1205" s="165">
        <v>171</v>
      </c>
      <c r="C1205" s="155" t="s">
        <v>2197</v>
      </c>
      <c r="D1205" s="157">
        <v>1962</v>
      </c>
      <c r="E1205" s="157"/>
      <c r="F1205" s="166" t="s">
        <v>261</v>
      </c>
      <c r="G1205" s="157">
        <v>4</v>
      </c>
      <c r="H1205" s="157" t="s">
        <v>296</v>
      </c>
      <c r="I1205" s="158">
        <v>1599.4</v>
      </c>
      <c r="J1205" s="158">
        <v>1280.9000000000001</v>
      </c>
      <c r="K1205" s="158">
        <v>975</v>
      </c>
      <c r="L1205" s="167">
        <v>60</v>
      </c>
      <c r="M1205" s="157" t="s">
        <v>259</v>
      </c>
      <c r="N1205" s="157" t="s">
        <v>263</v>
      </c>
      <c r="O1205" s="160" t="s">
        <v>770</v>
      </c>
      <c r="P1205" s="161">
        <v>5337212.0599999996</v>
      </c>
      <c r="Q1205" s="161">
        <v>0</v>
      </c>
      <c r="R1205" s="161">
        <v>0</v>
      </c>
      <c r="S1205" s="161">
        <v>5337212.0599999996</v>
      </c>
      <c r="T1205" s="161">
        <v>3337.0089158434407</v>
      </c>
      <c r="U1205" s="161">
        <v>3495.6759284731779</v>
      </c>
      <c r="V1205" s="168">
        <v>3495.6759284731779</v>
      </c>
      <c r="W1205" s="168">
        <f t="shared" si="263"/>
        <v>3495.6759284731779</v>
      </c>
      <c r="X1205" s="168">
        <f t="shared" si="264"/>
        <v>158.6670126297372</v>
      </c>
      <c r="Y1205" s="163">
        <v>0</v>
      </c>
      <c r="Z1205" s="163">
        <v>0</v>
      </c>
      <c r="AA1205" s="163">
        <v>0</v>
      </c>
      <c r="AB1205" s="163">
        <v>0</v>
      </c>
      <c r="AC1205" s="163">
        <v>0</v>
      </c>
      <c r="AD1205" s="163">
        <v>0</v>
      </c>
      <c r="AE1205" s="163">
        <v>0</v>
      </c>
      <c r="AF1205" s="169">
        <v>0</v>
      </c>
      <c r="AG1205" s="163">
        <v>627</v>
      </c>
      <c r="AH1205" s="169">
        <f t="shared" si="265"/>
        <v>3495.6759284731779</v>
      </c>
      <c r="AI1205" s="163">
        <v>0</v>
      </c>
      <c r="AJ1205" s="163">
        <v>0</v>
      </c>
      <c r="AK1205" s="163">
        <v>0</v>
      </c>
      <c r="AL1205" s="169">
        <v>0</v>
      </c>
      <c r="AM1205" s="163">
        <v>0</v>
      </c>
      <c r="AN1205" s="163">
        <v>0</v>
      </c>
      <c r="AO1205" s="169">
        <v>0</v>
      </c>
      <c r="AP1205" s="163">
        <v>0</v>
      </c>
      <c r="AQ1205" s="162">
        <v>0</v>
      </c>
      <c r="AR1205" s="162">
        <v>0</v>
      </c>
    </row>
    <row r="1206" spans="1:44" s="162" customFormat="1" ht="36" customHeight="1" x14ac:dyDescent="0.25">
      <c r="A1206" s="162">
        <v>1</v>
      </c>
      <c r="B1206" s="165">
        <v>172</v>
      </c>
      <c r="C1206" s="155" t="s">
        <v>752</v>
      </c>
      <c r="D1206" s="157">
        <v>1937</v>
      </c>
      <c r="E1206" s="157"/>
      <c r="F1206" s="166" t="s">
        <v>261</v>
      </c>
      <c r="G1206" s="157">
        <v>3</v>
      </c>
      <c r="H1206" s="157" t="s">
        <v>301</v>
      </c>
      <c r="I1206" s="158">
        <v>2758</v>
      </c>
      <c r="J1206" s="158">
        <v>1462.7</v>
      </c>
      <c r="K1206" s="158">
        <v>1347.2</v>
      </c>
      <c r="L1206" s="167">
        <v>62</v>
      </c>
      <c r="M1206" s="157" t="s">
        <v>259</v>
      </c>
      <c r="N1206" s="157" t="s">
        <v>263</v>
      </c>
      <c r="O1206" s="160" t="s">
        <v>770</v>
      </c>
      <c r="P1206" s="161">
        <v>11577469.289999999</v>
      </c>
      <c r="Q1206" s="161">
        <v>0</v>
      </c>
      <c r="R1206" s="161">
        <v>0</v>
      </c>
      <c r="S1206" s="161">
        <v>11577469.289999999</v>
      </c>
      <c r="T1206" s="161">
        <v>4197.7771174764321</v>
      </c>
      <c r="U1206" s="161">
        <v>4397.0900652646851</v>
      </c>
      <c r="V1206" s="168">
        <v>4397.0900652646851</v>
      </c>
      <c r="W1206" s="168">
        <f t="shared" si="263"/>
        <v>4397.0900652646851</v>
      </c>
      <c r="X1206" s="168">
        <f t="shared" si="264"/>
        <v>199.31294778825304</v>
      </c>
      <c r="Y1206" s="163">
        <v>0</v>
      </c>
      <c r="Z1206" s="163">
        <v>0</v>
      </c>
      <c r="AA1206" s="163">
        <v>0</v>
      </c>
      <c r="AB1206" s="163">
        <v>0</v>
      </c>
      <c r="AC1206" s="163">
        <v>0</v>
      </c>
      <c r="AD1206" s="163">
        <v>0</v>
      </c>
      <c r="AE1206" s="163">
        <v>0</v>
      </c>
      <c r="AF1206" s="169">
        <v>0</v>
      </c>
      <c r="AG1206" s="163">
        <v>1360</v>
      </c>
      <c r="AH1206" s="169">
        <f t="shared" si="265"/>
        <v>4397.0900652646851</v>
      </c>
      <c r="AI1206" s="163">
        <v>0</v>
      </c>
      <c r="AJ1206" s="163">
        <v>0</v>
      </c>
      <c r="AK1206" s="163">
        <v>0</v>
      </c>
      <c r="AL1206" s="169">
        <v>0</v>
      </c>
      <c r="AM1206" s="163">
        <v>0</v>
      </c>
      <c r="AN1206" s="163">
        <v>0</v>
      </c>
      <c r="AO1206" s="169">
        <v>0</v>
      </c>
      <c r="AP1206" s="163">
        <v>0</v>
      </c>
      <c r="AQ1206" s="162">
        <v>0</v>
      </c>
      <c r="AR1206" s="162">
        <v>0</v>
      </c>
    </row>
    <row r="1207" spans="1:44" s="162" customFormat="1" ht="36" customHeight="1" x14ac:dyDescent="0.25">
      <c r="A1207" s="162">
        <v>1</v>
      </c>
      <c r="B1207" s="165">
        <v>173</v>
      </c>
      <c r="C1207" s="155" t="s">
        <v>753</v>
      </c>
      <c r="D1207" s="157">
        <v>1959</v>
      </c>
      <c r="E1207" s="157"/>
      <c r="F1207" s="166" t="s">
        <v>261</v>
      </c>
      <c r="G1207" s="157">
        <v>4</v>
      </c>
      <c r="H1207" s="157" t="s">
        <v>296</v>
      </c>
      <c r="I1207" s="158">
        <v>1406.5</v>
      </c>
      <c r="J1207" s="158">
        <v>1307.5</v>
      </c>
      <c r="K1207" s="158">
        <v>809</v>
      </c>
      <c r="L1207" s="167">
        <v>67</v>
      </c>
      <c r="M1207" s="157" t="s">
        <v>259</v>
      </c>
      <c r="N1207" s="157" t="s">
        <v>263</v>
      </c>
      <c r="O1207" s="160" t="s">
        <v>770</v>
      </c>
      <c r="P1207" s="161">
        <v>5524556.9899999993</v>
      </c>
      <c r="Q1207" s="161">
        <v>0</v>
      </c>
      <c r="R1207" s="161">
        <v>0</v>
      </c>
      <c r="S1207" s="161">
        <v>5524556.9899999993</v>
      </c>
      <c r="T1207" s="161">
        <v>3927.8755705652325</v>
      </c>
      <c r="U1207" s="161">
        <v>4114.5815570565237</v>
      </c>
      <c r="V1207" s="168">
        <v>4114.5815570565237</v>
      </c>
      <c r="W1207" s="168">
        <f t="shared" si="263"/>
        <v>4114.5815570565237</v>
      </c>
      <c r="X1207" s="168">
        <f t="shared" si="264"/>
        <v>186.70598649129124</v>
      </c>
      <c r="Y1207" s="163">
        <v>0</v>
      </c>
      <c r="Z1207" s="163">
        <v>0</v>
      </c>
      <c r="AA1207" s="163">
        <v>0</v>
      </c>
      <c r="AB1207" s="163">
        <v>0</v>
      </c>
      <c r="AC1207" s="163">
        <v>0</v>
      </c>
      <c r="AD1207" s="163">
        <v>0</v>
      </c>
      <c r="AE1207" s="163">
        <v>0</v>
      </c>
      <c r="AF1207" s="169">
        <v>0</v>
      </c>
      <c r="AG1207" s="163">
        <v>649</v>
      </c>
      <c r="AH1207" s="169">
        <f t="shared" si="265"/>
        <v>4114.5815570565237</v>
      </c>
      <c r="AI1207" s="163">
        <v>0</v>
      </c>
      <c r="AJ1207" s="163">
        <v>0</v>
      </c>
      <c r="AK1207" s="163">
        <v>0</v>
      </c>
      <c r="AL1207" s="169">
        <v>0</v>
      </c>
      <c r="AM1207" s="163">
        <v>0</v>
      </c>
      <c r="AN1207" s="163">
        <v>0</v>
      </c>
      <c r="AO1207" s="169">
        <v>0</v>
      </c>
      <c r="AP1207" s="163">
        <v>0</v>
      </c>
      <c r="AQ1207" s="162">
        <v>0</v>
      </c>
      <c r="AR1207" s="162">
        <v>0</v>
      </c>
    </row>
    <row r="1208" spans="1:44" s="162" customFormat="1" ht="36" customHeight="1" x14ac:dyDescent="0.25">
      <c r="A1208" s="162">
        <v>1</v>
      </c>
      <c r="B1208" s="165">
        <v>174</v>
      </c>
      <c r="C1208" s="155" t="s">
        <v>754</v>
      </c>
      <c r="D1208" s="157">
        <v>1965</v>
      </c>
      <c r="E1208" s="157"/>
      <c r="F1208" s="166" t="s">
        <v>261</v>
      </c>
      <c r="G1208" s="157">
        <v>5</v>
      </c>
      <c r="H1208" s="157" t="s">
        <v>296</v>
      </c>
      <c r="I1208" s="158">
        <v>2042.45</v>
      </c>
      <c r="J1208" s="158">
        <v>1565</v>
      </c>
      <c r="K1208" s="158">
        <v>1565</v>
      </c>
      <c r="L1208" s="167">
        <v>65</v>
      </c>
      <c r="M1208" s="157" t="s">
        <v>259</v>
      </c>
      <c r="N1208" s="157" t="s">
        <v>263</v>
      </c>
      <c r="O1208" s="160" t="s">
        <v>768</v>
      </c>
      <c r="P1208" s="161">
        <v>5617696.6900000004</v>
      </c>
      <c r="Q1208" s="161">
        <v>0</v>
      </c>
      <c r="R1208" s="161">
        <v>0</v>
      </c>
      <c r="S1208" s="161">
        <v>5617696.6900000004</v>
      </c>
      <c r="T1208" s="161">
        <v>2750.4696271634557</v>
      </c>
      <c r="U1208" s="161">
        <v>2881.464123968763</v>
      </c>
      <c r="V1208" s="168">
        <v>2881.464123968763</v>
      </c>
      <c r="W1208" s="168">
        <f t="shared" si="263"/>
        <v>2881.464123968763</v>
      </c>
      <c r="X1208" s="168">
        <f t="shared" si="264"/>
        <v>130.99449680530734</v>
      </c>
      <c r="Y1208" s="163">
        <v>0</v>
      </c>
      <c r="Z1208" s="163">
        <v>0</v>
      </c>
      <c r="AA1208" s="163">
        <v>0</v>
      </c>
      <c r="AB1208" s="163">
        <v>0</v>
      </c>
      <c r="AC1208" s="163">
        <v>0</v>
      </c>
      <c r="AD1208" s="163">
        <v>0</v>
      </c>
      <c r="AE1208" s="163">
        <v>0</v>
      </c>
      <c r="AF1208" s="169">
        <v>0</v>
      </c>
      <c r="AG1208" s="163">
        <v>660</v>
      </c>
      <c r="AH1208" s="169">
        <f t="shared" si="265"/>
        <v>2881.464123968763</v>
      </c>
      <c r="AI1208" s="163">
        <v>0</v>
      </c>
      <c r="AJ1208" s="163">
        <v>0</v>
      </c>
      <c r="AK1208" s="163">
        <v>0</v>
      </c>
      <c r="AL1208" s="169">
        <v>0</v>
      </c>
      <c r="AM1208" s="163">
        <v>0</v>
      </c>
      <c r="AN1208" s="163">
        <v>0</v>
      </c>
      <c r="AO1208" s="169">
        <v>0</v>
      </c>
      <c r="AP1208" s="163">
        <v>0</v>
      </c>
      <c r="AQ1208" s="162">
        <v>0</v>
      </c>
      <c r="AR1208" s="162">
        <v>0</v>
      </c>
    </row>
    <row r="1209" spans="1:44" s="162" customFormat="1" ht="36" customHeight="1" x14ac:dyDescent="0.25">
      <c r="A1209" s="162">
        <v>1</v>
      </c>
      <c r="B1209" s="165">
        <v>175</v>
      </c>
      <c r="C1209" s="155" t="s">
        <v>755</v>
      </c>
      <c r="D1209" s="157">
        <v>1955</v>
      </c>
      <c r="E1209" s="157"/>
      <c r="F1209" s="166" t="s">
        <v>329</v>
      </c>
      <c r="G1209" s="157">
        <v>2</v>
      </c>
      <c r="H1209" s="157" t="s">
        <v>296</v>
      </c>
      <c r="I1209" s="158">
        <v>685.7</v>
      </c>
      <c r="J1209" s="158">
        <v>629.20000000000005</v>
      </c>
      <c r="K1209" s="158">
        <v>629.20000000000005</v>
      </c>
      <c r="L1209" s="167">
        <v>28</v>
      </c>
      <c r="M1209" s="157" t="s">
        <v>259</v>
      </c>
      <c r="N1209" s="157" t="s">
        <v>260</v>
      </c>
      <c r="O1209" s="160" t="s">
        <v>262</v>
      </c>
      <c r="P1209" s="161">
        <v>4353199.6500000004</v>
      </c>
      <c r="Q1209" s="161">
        <v>0</v>
      </c>
      <c r="R1209" s="161">
        <v>0</v>
      </c>
      <c r="S1209" s="161">
        <v>4353199.6500000004</v>
      </c>
      <c r="T1209" s="161">
        <v>6348.548417675368</v>
      </c>
      <c r="U1209" s="161">
        <v>8257.7226192212329</v>
      </c>
      <c r="V1209" s="168">
        <v>6645.1909581449618</v>
      </c>
      <c r="W1209" s="168">
        <f t="shared" si="263"/>
        <v>6645.1909581449618</v>
      </c>
      <c r="X1209" s="168">
        <f t="shared" si="264"/>
        <v>1909.1742015458649</v>
      </c>
      <c r="Y1209" s="163">
        <v>0</v>
      </c>
      <c r="Z1209" s="163">
        <v>0</v>
      </c>
      <c r="AA1209" s="163">
        <v>0</v>
      </c>
      <c r="AB1209" s="163">
        <v>0</v>
      </c>
      <c r="AC1209" s="163">
        <v>0</v>
      </c>
      <c r="AD1209" s="163">
        <v>0</v>
      </c>
      <c r="AE1209" s="163">
        <v>0</v>
      </c>
      <c r="AF1209" s="169">
        <v>0</v>
      </c>
      <c r="AG1209" s="163">
        <v>511</v>
      </c>
      <c r="AH1209" s="169">
        <f t="shared" si="265"/>
        <v>6645.1909581449618</v>
      </c>
      <c r="AI1209" s="163">
        <v>0</v>
      </c>
      <c r="AJ1209" s="163">
        <v>0</v>
      </c>
      <c r="AK1209" s="163">
        <v>0</v>
      </c>
      <c r="AL1209" s="169">
        <v>0</v>
      </c>
      <c r="AM1209" s="163">
        <v>0</v>
      </c>
      <c r="AN1209" s="163">
        <v>0</v>
      </c>
      <c r="AO1209" s="169">
        <v>0</v>
      </c>
      <c r="AP1209" s="163">
        <v>0</v>
      </c>
      <c r="AQ1209" s="162">
        <v>0</v>
      </c>
      <c r="AR1209" s="162">
        <v>0</v>
      </c>
    </row>
    <row r="1210" spans="1:44" s="162" customFormat="1" ht="36" customHeight="1" x14ac:dyDescent="0.25">
      <c r="A1210" s="162">
        <v>1</v>
      </c>
      <c r="B1210" s="165">
        <v>176</v>
      </c>
      <c r="C1210" s="155" t="s">
        <v>756</v>
      </c>
      <c r="D1210" s="157">
        <v>1975</v>
      </c>
      <c r="E1210" s="157"/>
      <c r="F1210" s="166" t="s">
        <v>261</v>
      </c>
      <c r="G1210" s="157">
        <v>5</v>
      </c>
      <c r="H1210" s="157" t="s">
        <v>363</v>
      </c>
      <c r="I1210" s="158">
        <v>6824.86</v>
      </c>
      <c r="J1210" s="158">
        <v>4475.3999999999996</v>
      </c>
      <c r="K1210" s="158">
        <v>4306.8999999999996</v>
      </c>
      <c r="L1210" s="167">
        <v>160</v>
      </c>
      <c r="M1210" s="157" t="s">
        <v>259</v>
      </c>
      <c r="N1210" s="157" t="s">
        <v>263</v>
      </c>
      <c r="O1210" s="160" t="s">
        <v>775</v>
      </c>
      <c r="P1210" s="161">
        <v>17430416.91</v>
      </c>
      <c r="Q1210" s="161">
        <v>0</v>
      </c>
      <c r="R1210" s="161">
        <v>0</v>
      </c>
      <c r="S1210" s="161">
        <v>17430416.91</v>
      </c>
      <c r="T1210" s="161">
        <v>2553.9596284758954</v>
      </c>
      <c r="U1210" s="161">
        <v>2675.1668752179535</v>
      </c>
      <c r="V1210" s="168">
        <v>2675.1668752179535</v>
      </c>
      <c r="W1210" s="168">
        <f t="shared" si="263"/>
        <v>2675.1668752179535</v>
      </c>
      <c r="X1210" s="168">
        <f t="shared" si="264"/>
        <v>121.20724674205803</v>
      </c>
      <c r="Y1210" s="163">
        <v>0</v>
      </c>
      <c r="Z1210" s="163">
        <v>0</v>
      </c>
      <c r="AA1210" s="163">
        <v>0</v>
      </c>
      <c r="AB1210" s="163">
        <v>0</v>
      </c>
      <c r="AC1210" s="163">
        <v>0</v>
      </c>
      <c r="AD1210" s="163">
        <v>0</v>
      </c>
      <c r="AE1210" s="163">
        <v>0</v>
      </c>
      <c r="AF1210" s="169">
        <v>0</v>
      </c>
      <c r="AG1210" s="163">
        <v>2047.5</v>
      </c>
      <c r="AH1210" s="169">
        <f t="shared" si="265"/>
        <v>2675.1668752179535</v>
      </c>
      <c r="AI1210" s="163">
        <v>0</v>
      </c>
      <c r="AJ1210" s="163">
        <v>0</v>
      </c>
      <c r="AK1210" s="163">
        <v>0</v>
      </c>
      <c r="AL1210" s="169">
        <v>0</v>
      </c>
      <c r="AM1210" s="163">
        <v>0</v>
      </c>
      <c r="AN1210" s="163">
        <v>0</v>
      </c>
      <c r="AO1210" s="169">
        <v>0</v>
      </c>
      <c r="AP1210" s="163">
        <v>0</v>
      </c>
      <c r="AQ1210" s="162">
        <v>0</v>
      </c>
      <c r="AR1210" s="162">
        <v>0</v>
      </c>
    </row>
    <row r="1211" spans="1:44" s="162" customFormat="1" ht="36" customHeight="1" x14ac:dyDescent="0.25">
      <c r="A1211" s="162">
        <v>1</v>
      </c>
      <c r="B1211" s="165">
        <v>177</v>
      </c>
      <c r="C1211" s="155" t="s">
        <v>778</v>
      </c>
      <c r="D1211" s="157">
        <v>1959</v>
      </c>
      <c r="E1211" s="157"/>
      <c r="F1211" s="166" t="s">
        <v>261</v>
      </c>
      <c r="G1211" s="157">
        <v>2</v>
      </c>
      <c r="H1211" s="157" t="s">
        <v>297</v>
      </c>
      <c r="I1211" s="158">
        <v>309.2</v>
      </c>
      <c r="J1211" s="158">
        <v>287.5</v>
      </c>
      <c r="K1211" s="158">
        <v>287.5</v>
      </c>
      <c r="L1211" s="167">
        <v>14</v>
      </c>
      <c r="M1211" s="157" t="s">
        <v>259</v>
      </c>
      <c r="N1211" s="157" t="s">
        <v>263</v>
      </c>
      <c r="O1211" s="160" t="s">
        <v>951</v>
      </c>
      <c r="P1211" s="161">
        <v>2526327.9699999997</v>
      </c>
      <c r="Q1211" s="161">
        <v>0</v>
      </c>
      <c r="R1211" s="161">
        <v>0</v>
      </c>
      <c r="S1211" s="161">
        <v>2526327.9699999997</v>
      </c>
      <c r="T1211" s="161">
        <v>8170.530304010349</v>
      </c>
      <c r="U1211" s="161">
        <v>11199.129476067272</v>
      </c>
      <c r="V1211" s="168">
        <v>8206.16041397154</v>
      </c>
      <c r="W1211" s="168">
        <f t="shared" si="263"/>
        <v>8206.16041397154</v>
      </c>
      <c r="X1211" s="168">
        <f t="shared" si="264"/>
        <v>3028.5991720569227</v>
      </c>
      <c r="Y1211" s="163">
        <v>0</v>
      </c>
      <c r="Z1211" s="163">
        <v>0</v>
      </c>
      <c r="AA1211" s="163">
        <v>0</v>
      </c>
      <c r="AB1211" s="163">
        <v>0</v>
      </c>
      <c r="AC1211" s="163">
        <v>0</v>
      </c>
      <c r="AD1211" s="163">
        <v>0</v>
      </c>
      <c r="AE1211" s="163">
        <v>0</v>
      </c>
      <c r="AF1211" s="169">
        <v>0</v>
      </c>
      <c r="AG1211" s="163">
        <v>0</v>
      </c>
      <c r="AH1211" s="163">
        <v>0</v>
      </c>
      <c r="AI1211" s="163">
        <v>0</v>
      </c>
      <c r="AJ1211" s="163">
        <v>0</v>
      </c>
      <c r="AK1211" s="163">
        <v>360</v>
      </c>
      <c r="AL1211" s="169">
        <f>7048.18*AK1211/I1211</f>
        <v>8206.16041397154</v>
      </c>
      <c r="AM1211" s="163">
        <v>0</v>
      </c>
      <c r="AN1211" s="163">
        <v>0</v>
      </c>
      <c r="AO1211" s="169">
        <v>0</v>
      </c>
      <c r="AP1211" s="163">
        <v>0</v>
      </c>
      <c r="AQ1211" s="162">
        <v>0</v>
      </c>
      <c r="AR1211" s="162">
        <v>0</v>
      </c>
    </row>
    <row r="1212" spans="1:44" s="162" customFormat="1" ht="36" customHeight="1" x14ac:dyDescent="0.25">
      <c r="A1212" s="162">
        <v>1</v>
      </c>
      <c r="B1212" s="165">
        <v>178</v>
      </c>
      <c r="C1212" s="155" t="s">
        <v>1551</v>
      </c>
      <c r="D1212" s="157">
        <v>1958</v>
      </c>
      <c r="E1212" s="157"/>
      <c r="F1212" s="166" t="s">
        <v>261</v>
      </c>
      <c r="G1212" s="157">
        <v>2</v>
      </c>
      <c r="H1212" s="157" t="s">
        <v>296</v>
      </c>
      <c r="I1212" s="158">
        <v>446.8</v>
      </c>
      <c r="J1212" s="158">
        <v>446.8</v>
      </c>
      <c r="K1212" s="158">
        <v>297.3</v>
      </c>
      <c r="L1212" s="167">
        <v>17</v>
      </c>
      <c r="M1212" s="157" t="s">
        <v>259</v>
      </c>
      <c r="N1212" s="157" t="s">
        <v>260</v>
      </c>
      <c r="O1212" s="160" t="s">
        <v>262</v>
      </c>
      <c r="P1212" s="161">
        <v>3234857.99</v>
      </c>
      <c r="Q1212" s="161">
        <v>0</v>
      </c>
      <c r="R1212" s="161">
        <v>0</v>
      </c>
      <c r="S1212" s="161">
        <v>3234857.99</v>
      </c>
      <c r="T1212" s="161">
        <v>7240.0581692032229</v>
      </c>
      <c r="U1212" s="161">
        <v>7583.8746642793194</v>
      </c>
      <c r="V1212" s="168">
        <v>7583.8746642793194</v>
      </c>
      <c r="W1212" s="168">
        <f t="shared" si="263"/>
        <v>7583.8746642793194</v>
      </c>
      <c r="X1212" s="168">
        <f t="shared" si="264"/>
        <v>343.81649507609654</v>
      </c>
      <c r="Y1212" s="163">
        <v>0</v>
      </c>
      <c r="Z1212" s="163">
        <v>0</v>
      </c>
      <c r="AA1212" s="163">
        <v>0</v>
      </c>
      <c r="AB1212" s="163">
        <v>0</v>
      </c>
      <c r="AC1212" s="163">
        <v>0</v>
      </c>
      <c r="AD1212" s="163">
        <v>0</v>
      </c>
      <c r="AE1212" s="163">
        <v>0</v>
      </c>
      <c r="AF1212" s="169">
        <v>0</v>
      </c>
      <c r="AG1212" s="163">
        <v>380</v>
      </c>
      <c r="AH1212" s="169">
        <f t="shared" ref="AH1212:AH1213" si="266">8917.04*AG1212/I1212</f>
        <v>7583.8746642793194</v>
      </c>
      <c r="AI1212" s="163">
        <v>0</v>
      </c>
      <c r="AJ1212" s="163">
        <v>0</v>
      </c>
      <c r="AK1212" s="163">
        <v>0</v>
      </c>
      <c r="AL1212" s="169">
        <v>0</v>
      </c>
      <c r="AM1212" s="163">
        <v>0</v>
      </c>
      <c r="AN1212" s="163">
        <v>0</v>
      </c>
      <c r="AO1212" s="169">
        <v>0</v>
      </c>
      <c r="AP1212" s="163">
        <v>0</v>
      </c>
      <c r="AQ1212" s="162">
        <v>0</v>
      </c>
      <c r="AR1212" s="162">
        <v>0</v>
      </c>
    </row>
    <row r="1213" spans="1:44" s="162" customFormat="1" ht="36" customHeight="1" x14ac:dyDescent="0.25">
      <c r="A1213" s="162">
        <v>1</v>
      </c>
      <c r="B1213" s="165">
        <v>179</v>
      </c>
      <c r="C1213" s="155" t="s">
        <v>1231</v>
      </c>
      <c r="D1213" s="157">
        <v>1931</v>
      </c>
      <c r="E1213" s="157"/>
      <c r="F1213" s="166" t="s">
        <v>261</v>
      </c>
      <c r="G1213" s="157">
        <v>4</v>
      </c>
      <c r="H1213" s="157" t="s">
        <v>363</v>
      </c>
      <c r="I1213" s="158">
        <v>4408.1000000000004</v>
      </c>
      <c r="J1213" s="158">
        <v>4408.1000000000004</v>
      </c>
      <c r="K1213" s="158">
        <v>2703.21</v>
      </c>
      <c r="L1213" s="167">
        <v>109</v>
      </c>
      <c r="M1213" s="157" t="s">
        <v>259</v>
      </c>
      <c r="N1213" s="157" t="s">
        <v>263</v>
      </c>
      <c r="O1213" s="160" t="s">
        <v>1308</v>
      </c>
      <c r="P1213" s="161">
        <v>10732501.01</v>
      </c>
      <c r="Q1213" s="161">
        <v>0</v>
      </c>
      <c r="R1213" s="161">
        <v>0</v>
      </c>
      <c r="S1213" s="161">
        <v>10732501.01</v>
      </c>
      <c r="T1213" s="161">
        <v>2434.7226718994575</v>
      </c>
      <c r="U1213" s="161">
        <v>2962.4210880878381</v>
      </c>
      <c r="V1213" s="168">
        <v>3017.5242322088884</v>
      </c>
      <c r="W1213" s="168">
        <f t="shared" si="263"/>
        <v>3017.5242322088884</v>
      </c>
      <c r="X1213" s="168">
        <f t="shared" si="264"/>
        <v>527.69841618838063</v>
      </c>
      <c r="Y1213" s="163">
        <v>0</v>
      </c>
      <c r="Z1213" s="163">
        <v>0</v>
      </c>
      <c r="AA1213" s="163">
        <v>0</v>
      </c>
      <c r="AB1213" s="163">
        <v>0</v>
      </c>
      <c r="AC1213" s="163">
        <v>0</v>
      </c>
      <c r="AD1213" s="163">
        <v>0</v>
      </c>
      <c r="AE1213" s="163">
        <v>0</v>
      </c>
      <c r="AF1213" s="169">
        <v>0</v>
      </c>
      <c r="AG1213" s="163">
        <v>1491.7</v>
      </c>
      <c r="AH1213" s="169">
        <f t="shared" si="266"/>
        <v>3017.5242322088884</v>
      </c>
      <c r="AI1213" s="163">
        <v>0</v>
      </c>
      <c r="AJ1213" s="163">
        <v>0</v>
      </c>
      <c r="AK1213" s="163">
        <v>0</v>
      </c>
      <c r="AL1213" s="169">
        <v>0</v>
      </c>
      <c r="AM1213" s="163">
        <v>0</v>
      </c>
      <c r="AN1213" s="163">
        <v>0</v>
      </c>
      <c r="AO1213" s="169">
        <v>0</v>
      </c>
      <c r="AP1213" s="163">
        <v>0</v>
      </c>
      <c r="AQ1213" s="162">
        <v>0</v>
      </c>
      <c r="AR1213" s="162">
        <v>0</v>
      </c>
    </row>
    <row r="1214" spans="1:44" s="162" customFormat="1" ht="36" customHeight="1" x14ac:dyDescent="0.25">
      <c r="A1214" s="162">
        <v>1</v>
      </c>
      <c r="B1214" s="165">
        <v>180</v>
      </c>
      <c r="C1214" s="155" t="s">
        <v>1615</v>
      </c>
      <c r="D1214" s="157">
        <v>1955</v>
      </c>
      <c r="E1214" s="157"/>
      <c r="F1214" s="166" t="s">
        <v>261</v>
      </c>
      <c r="G1214" s="157">
        <v>3</v>
      </c>
      <c r="H1214" s="157" t="s">
        <v>301</v>
      </c>
      <c r="I1214" s="158">
        <v>2958.2</v>
      </c>
      <c r="J1214" s="158">
        <v>2271</v>
      </c>
      <c r="K1214" s="158">
        <v>1836.6</v>
      </c>
      <c r="L1214" s="167">
        <v>72</v>
      </c>
      <c r="M1214" s="157" t="s">
        <v>259</v>
      </c>
      <c r="N1214" s="157" t="s">
        <v>263</v>
      </c>
      <c r="O1214" s="160" t="s">
        <v>1252</v>
      </c>
      <c r="P1214" s="161">
        <v>214494</v>
      </c>
      <c r="Q1214" s="161">
        <v>0</v>
      </c>
      <c r="R1214" s="161">
        <v>0</v>
      </c>
      <c r="S1214" s="161">
        <v>214494</v>
      </c>
      <c r="T1214" s="161">
        <v>72.508282063416942</v>
      </c>
      <c r="U1214" s="161">
        <v>712.1</v>
      </c>
      <c r="V1214" s="168">
        <v>712.1</v>
      </c>
      <c r="W1214" s="168">
        <f t="shared" si="263"/>
        <v>712.1</v>
      </c>
      <c r="X1214" s="168">
        <f t="shared" si="264"/>
        <v>639.59171793658311</v>
      </c>
      <c r="Y1214" s="163">
        <v>0</v>
      </c>
      <c r="Z1214" s="163">
        <v>0</v>
      </c>
      <c r="AA1214" s="163">
        <v>0</v>
      </c>
      <c r="AB1214" s="163">
        <v>0</v>
      </c>
      <c r="AC1214" s="163">
        <v>0</v>
      </c>
      <c r="AD1214" s="163">
        <v>0</v>
      </c>
      <c r="AE1214" s="163">
        <v>0</v>
      </c>
      <c r="AF1214" s="169">
        <v>0</v>
      </c>
      <c r="AG1214" s="163">
        <v>0</v>
      </c>
      <c r="AH1214" s="163">
        <v>0</v>
      </c>
      <c r="AI1214" s="163">
        <v>0</v>
      </c>
      <c r="AJ1214" s="163">
        <v>0</v>
      </c>
      <c r="AK1214" s="163">
        <v>0</v>
      </c>
      <c r="AL1214" s="169">
        <v>0</v>
      </c>
      <c r="AM1214" s="163">
        <v>0</v>
      </c>
      <c r="AN1214" s="163">
        <v>0</v>
      </c>
      <c r="AO1214" s="169">
        <v>0</v>
      </c>
      <c r="AP1214" s="163">
        <v>712.1</v>
      </c>
      <c r="AQ1214" s="162">
        <v>0</v>
      </c>
      <c r="AR1214" s="162">
        <v>0</v>
      </c>
    </row>
    <row r="1215" spans="1:44" s="162" customFormat="1" ht="36" customHeight="1" x14ac:dyDescent="0.25">
      <c r="A1215" s="162">
        <v>1</v>
      </c>
      <c r="B1215" s="165">
        <v>181</v>
      </c>
      <c r="C1215" s="155" t="s">
        <v>735</v>
      </c>
      <c r="D1215" s="157">
        <v>1937</v>
      </c>
      <c r="E1215" s="157"/>
      <c r="F1215" s="166" t="s">
        <v>261</v>
      </c>
      <c r="G1215" s="157">
        <v>3</v>
      </c>
      <c r="H1215" s="157" t="s">
        <v>301</v>
      </c>
      <c r="I1215" s="158">
        <v>2718</v>
      </c>
      <c r="J1215" s="158">
        <v>2039</v>
      </c>
      <c r="K1215" s="158">
        <v>2039</v>
      </c>
      <c r="L1215" s="167">
        <v>62</v>
      </c>
      <c r="M1215" s="157" t="s">
        <v>259</v>
      </c>
      <c r="N1215" s="157" t="s">
        <v>263</v>
      </c>
      <c r="O1215" s="160" t="s">
        <v>770</v>
      </c>
      <c r="P1215" s="161">
        <v>2521523.4</v>
      </c>
      <c r="Q1215" s="161">
        <v>0</v>
      </c>
      <c r="R1215" s="161">
        <v>0</v>
      </c>
      <c r="S1215" s="161">
        <v>2521523.4</v>
      </c>
      <c r="T1215" s="161">
        <v>927.71280353200882</v>
      </c>
      <c r="U1215" s="161">
        <v>1260.06</v>
      </c>
      <c r="V1215" s="168">
        <f>W1215</f>
        <v>1108.53</v>
      </c>
      <c r="W1215" s="168">
        <f t="shared" si="263"/>
        <v>1108.53</v>
      </c>
      <c r="X1215" s="168">
        <f t="shared" si="264"/>
        <v>332.34719646799113</v>
      </c>
      <c r="Y1215" s="163">
        <v>113.09</v>
      </c>
      <c r="Z1215" s="163">
        <v>0</v>
      </c>
      <c r="AA1215" s="163">
        <v>0</v>
      </c>
      <c r="AB1215" s="163">
        <v>184.98</v>
      </c>
      <c r="AC1215" s="163">
        <v>810.46</v>
      </c>
      <c r="AD1215" s="163">
        <v>0</v>
      </c>
      <c r="AE1215" s="163">
        <v>0</v>
      </c>
      <c r="AF1215" s="169">
        <v>0</v>
      </c>
      <c r="AG1215" s="163">
        <v>0</v>
      </c>
      <c r="AH1215" s="163">
        <v>0</v>
      </c>
      <c r="AI1215" s="163">
        <v>0</v>
      </c>
      <c r="AJ1215" s="163">
        <v>0</v>
      </c>
      <c r="AK1215" s="163">
        <v>0</v>
      </c>
      <c r="AL1215" s="169">
        <v>0</v>
      </c>
      <c r="AM1215" s="163">
        <v>0</v>
      </c>
      <c r="AN1215" s="163">
        <v>0</v>
      </c>
      <c r="AO1215" s="169">
        <v>0</v>
      </c>
      <c r="AP1215" s="163">
        <v>0</v>
      </c>
      <c r="AQ1215" s="162">
        <v>0</v>
      </c>
      <c r="AR1215" s="162">
        <v>0</v>
      </c>
    </row>
    <row r="1216" spans="1:44" s="177" customFormat="1" ht="36" customHeight="1" x14ac:dyDescent="0.25">
      <c r="A1216" s="177">
        <v>1</v>
      </c>
      <c r="B1216" s="165">
        <v>182</v>
      </c>
      <c r="C1216" s="178" t="s">
        <v>2357</v>
      </c>
      <c r="D1216" s="179">
        <v>1988</v>
      </c>
      <c r="E1216" s="179"/>
      <c r="F1216" s="166" t="s">
        <v>311</v>
      </c>
      <c r="G1216" s="179">
        <v>9</v>
      </c>
      <c r="H1216" s="179">
        <v>2</v>
      </c>
      <c r="I1216" s="180">
        <v>4409.1000000000004</v>
      </c>
      <c r="J1216" s="180">
        <v>3904.2</v>
      </c>
      <c r="K1216" s="180">
        <v>3904.2</v>
      </c>
      <c r="L1216" s="181">
        <v>164</v>
      </c>
      <c r="M1216" s="179" t="s">
        <v>259</v>
      </c>
      <c r="N1216" s="179" t="s">
        <v>263</v>
      </c>
      <c r="O1216" s="182" t="s">
        <v>1840</v>
      </c>
      <c r="P1216" s="183">
        <v>3732433.01</v>
      </c>
      <c r="Q1216" s="183">
        <v>0</v>
      </c>
      <c r="R1216" s="183">
        <v>0</v>
      </c>
      <c r="S1216" s="183">
        <v>3732433.01</v>
      </c>
      <c r="T1216" s="161">
        <v>846.52945272277782</v>
      </c>
      <c r="U1216" s="161">
        <v>1114.8760518019549</v>
      </c>
      <c r="V1216" s="168">
        <v>1114.8760518019549</v>
      </c>
      <c r="W1216" s="168">
        <f t="shared" si="263"/>
        <v>1114.8760518019549</v>
      </c>
      <c r="X1216" s="168">
        <f t="shared" si="264"/>
        <v>268.34659907917705</v>
      </c>
      <c r="Y1216" s="184">
        <v>0</v>
      </c>
      <c r="Z1216" s="163">
        <v>0</v>
      </c>
      <c r="AA1216" s="184">
        <v>0</v>
      </c>
      <c r="AB1216" s="184">
        <v>0</v>
      </c>
      <c r="AC1216" s="184">
        <v>0</v>
      </c>
      <c r="AD1216" s="184">
        <v>0</v>
      </c>
      <c r="AE1216" s="184">
        <v>2</v>
      </c>
      <c r="AF1216" s="169">
        <f t="shared" ref="AF1216:AF1217" si="267">2457800*AE1216/I1216</f>
        <v>1114.8760518019549</v>
      </c>
      <c r="AG1216" s="184">
        <v>0</v>
      </c>
      <c r="AH1216" s="184">
        <v>0</v>
      </c>
      <c r="AI1216" s="184">
        <v>0</v>
      </c>
      <c r="AJ1216" s="184">
        <v>0</v>
      </c>
      <c r="AK1216" s="184">
        <v>0</v>
      </c>
      <c r="AL1216" s="185">
        <v>0</v>
      </c>
      <c r="AM1216" s="184">
        <v>0</v>
      </c>
      <c r="AN1216" s="184">
        <v>0</v>
      </c>
      <c r="AO1216" s="185">
        <v>0</v>
      </c>
      <c r="AP1216" s="184">
        <v>0</v>
      </c>
      <c r="AQ1216" s="177">
        <v>0</v>
      </c>
      <c r="AR1216" s="177">
        <v>0</v>
      </c>
    </row>
    <row r="1217" spans="1:44" s="177" customFormat="1" ht="36" customHeight="1" x14ac:dyDescent="0.25">
      <c r="A1217" s="177">
        <v>1</v>
      </c>
      <c r="B1217" s="165">
        <v>183</v>
      </c>
      <c r="C1217" s="178" t="s">
        <v>2358</v>
      </c>
      <c r="D1217" s="179">
        <v>1989</v>
      </c>
      <c r="E1217" s="179"/>
      <c r="F1217" s="166" t="s">
        <v>261</v>
      </c>
      <c r="G1217" s="179">
        <v>9</v>
      </c>
      <c r="H1217" s="179">
        <v>2</v>
      </c>
      <c r="I1217" s="180">
        <v>5092.8</v>
      </c>
      <c r="J1217" s="180">
        <v>3984.1</v>
      </c>
      <c r="K1217" s="180">
        <v>3984.1</v>
      </c>
      <c r="L1217" s="181">
        <v>155</v>
      </c>
      <c r="M1217" s="179" t="s">
        <v>259</v>
      </c>
      <c r="N1217" s="179" t="s">
        <v>263</v>
      </c>
      <c r="O1217" s="182" t="s">
        <v>2359</v>
      </c>
      <c r="P1217" s="183">
        <v>3858671.46</v>
      </c>
      <c r="Q1217" s="183">
        <v>0</v>
      </c>
      <c r="R1217" s="183">
        <v>0</v>
      </c>
      <c r="S1217" s="183">
        <v>3858671.46</v>
      </c>
      <c r="T1217" s="161">
        <v>757.67190150801127</v>
      </c>
      <c r="U1217" s="161">
        <v>965.20578071002194</v>
      </c>
      <c r="V1217" s="168">
        <v>965.20578071002194</v>
      </c>
      <c r="W1217" s="168">
        <f t="shared" si="263"/>
        <v>965.20578071002194</v>
      </c>
      <c r="X1217" s="168">
        <f t="shared" si="264"/>
        <v>207.53387920201067</v>
      </c>
      <c r="Y1217" s="184">
        <v>0</v>
      </c>
      <c r="Z1217" s="163">
        <v>0</v>
      </c>
      <c r="AA1217" s="184">
        <v>0</v>
      </c>
      <c r="AB1217" s="184">
        <v>0</v>
      </c>
      <c r="AC1217" s="184">
        <v>0</v>
      </c>
      <c r="AD1217" s="184">
        <v>0</v>
      </c>
      <c r="AE1217" s="184">
        <v>2</v>
      </c>
      <c r="AF1217" s="169">
        <f t="shared" si="267"/>
        <v>965.20578071002194</v>
      </c>
      <c r="AG1217" s="184">
        <v>0</v>
      </c>
      <c r="AH1217" s="184">
        <v>0</v>
      </c>
      <c r="AI1217" s="184">
        <v>0</v>
      </c>
      <c r="AJ1217" s="184">
        <v>0</v>
      </c>
      <c r="AK1217" s="184">
        <v>0</v>
      </c>
      <c r="AL1217" s="185">
        <v>0</v>
      </c>
      <c r="AM1217" s="184">
        <v>0</v>
      </c>
      <c r="AN1217" s="184">
        <v>0</v>
      </c>
      <c r="AO1217" s="185">
        <v>0</v>
      </c>
      <c r="AP1217" s="184">
        <v>0</v>
      </c>
      <c r="AQ1217" s="177">
        <v>0</v>
      </c>
      <c r="AR1217" s="177">
        <v>0</v>
      </c>
    </row>
    <row r="1218" spans="1:44" s="162" customFormat="1" ht="36" customHeight="1" x14ac:dyDescent="0.25">
      <c r="A1218" s="162">
        <v>1</v>
      </c>
      <c r="B1218" s="165">
        <v>184</v>
      </c>
      <c r="C1218" s="155" t="s">
        <v>1037</v>
      </c>
      <c r="D1218" s="157">
        <v>1960</v>
      </c>
      <c r="E1218" s="157"/>
      <c r="F1218" s="166" t="s">
        <v>261</v>
      </c>
      <c r="G1218" s="157">
        <v>3</v>
      </c>
      <c r="H1218" s="157" t="s">
        <v>296</v>
      </c>
      <c r="I1218" s="158">
        <v>1377.9</v>
      </c>
      <c r="J1218" s="158">
        <v>966.6</v>
      </c>
      <c r="K1218" s="158">
        <v>764.1</v>
      </c>
      <c r="L1218" s="167">
        <v>28</v>
      </c>
      <c r="M1218" s="157" t="s">
        <v>259</v>
      </c>
      <c r="N1218" s="157" t="s">
        <v>260</v>
      </c>
      <c r="O1218" s="160" t="s">
        <v>262</v>
      </c>
      <c r="P1218" s="161">
        <v>3636229.96</v>
      </c>
      <c r="Q1218" s="161">
        <v>0</v>
      </c>
      <c r="R1218" s="161">
        <v>0</v>
      </c>
      <c r="S1218" s="161">
        <v>3636229.96</v>
      </c>
      <c r="T1218" s="161">
        <v>2638.9650627766891</v>
      </c>
      <c r="U1218" s="161">
        <v>3868.7748405544676</v>
      </c>
      <c r="V1218" s="168">
        <v>3818.1679367152915</v>
      </c>
      <c r="W1218" s="168">
        <f t="shared" si="263"/>
        <v>3818.1679367152915</v>
      </c>
      <c r="X1218" s="168">
        <f t="shared" si="264"/>
        <v>1229.8097777777784</v>
      </c>
      <c r="Y1218" s="163">
        <v>0</v>
      </c>
      <c r="Z1218" s="163">
        <v>0</v>
      </c>
      <c r="AA1218" s="163">
        <v>0</v>
      </c>
      <c r="AB1218" s="163">
        <v>0</v>
      </c>
      <c r="AC1218" s="163">
        <v>0</v>
      </c>
      <c r="AD1218" s="163">
        <v>0</v>
      </c>
      <c r="AE1218" s="163">
        <v>0</v>
      </c>
      <c r="AF1218" s="169">
        <v>0</v>
      </c>
      <c r="AG1218" s="163">
        <v>590</v>
      </c>
      <c r="AH1218" s="169">
        <f>8917.04*AG1218/I1218</f>
        <v>3818.1679367152915</v>
      </c>
      <c r="AI1218" s="163">
        <v>0</v>
      </c>
      <c r="AJ1218" s="163">
        <v>0</v>
      </c>
      <c r="AK1218" s="163">
        <v>0</v>
      </c>
      <c r="AL1218" s="169">
        <v>0</v>
      </c>
      <c r="AM1218" s="163">
        <v>0</v>
      </c>
      <c r="AN1218" s="163">
        <v>0</v>
      </c>
      <c r="AO1218" s="169">
        <v>0</v>
      </c>
      <c r="AP1218" s="163">
        <v>0</v>
      </c>
      <c r="AQ1218" s="162">
        <v>0</v>
      </c>
      <c r="AR1218" s="162">
        <v>0</v>
      </c>
    </row>
    <row r="1219" spans="1:44" s="177" customFormat="1" ht="36" customHeight="1" x14ac:dyDescent="0.25">
      <c r="A1219" s="177">
        <v>1</v>
      </c>
      <c r="B1219" s="165">
        <v>185</v>
      </c>
      <c r="C1219" s="178" t="s">
        <v>2078</v>
      </c>
      <c r="D1219" s="179">
        <v>1989</v>
      </c>
      <c r="E1219" s="179"/>
      <c r="F1219" s="166" t="s">
        <v>311</v>
      </c>
      <c r="G1219" s="179">
        <v>9</v>
      </c>
      <c r="H1219" s="179">
        <v>2</v>
      </c>
      <c r="I1219" s="180">
        <v>4433.1000000000004</v>
      </c>
      <c r="J1219" s="180">
        <v>3943.6</v>
      </c>
      <c r="K1219" s="180">
        <v>3943.6</v>
      </c>
      <c r="L1219" s="181">
        <v>173</v>
      </c>
      <c r="M1219" s="179" t="s">
        <v>259</v>
      </c>
      <c r="N1219" s="179" t="s">
        <v>263</v>
      </c>
      <c r="O1219" s="182" t="s">
        <v>2352</v>
      </c>
      <c r="P1219" s="183">
        <v>3730869.6599999997</v>
      </c>
      <c r="Q1219" s="183">
        <v>0</v>
      </c>
      <c r="R1219" s="183">
        <v>0</v>
      </c>
      <c r="S1219" s="183">
        <v>3730869.6599999997</v>
      </c>
      <c r="T1219" s="161">
        <v>841.59384178114624</v>
      </c>
      <c r="U1219" s="161">
        <v>1108.8403149037918</v>
      </c>
      <c r="V1219" s="168">
        <v>1108.8403149037918</v>
      </c>
      <c r="W1219" s="168">
        <f t="shared" si="263"/>
        <v>1108.8403149037918</v>
      </c>
      <c r="X1219" s="168">
        <f t="shared" si="264"/>
        <v>267.24647312264551</v>
      </c>
      <c r="Y1219" s="184">
        <v>0</v>
      </c>
      <c r="Z1219" s="163">
        <v>0</v>
      </c>
      <c r="AA1219" s="184">
        <v>0</v>
      </c>
      <c r="AB1219" s="184">
        <v>0</v>
      </c>
      <c r="AC1219" s="184">
        <v>0</v>
      </c>
      <c r="AD1219" s="184">
        <v>0</v>
      </c>
      <c r="AE1219" s="184">
        <v>2</v>
      </c>
      <c r="AF1219" s="169">
        <f>2457800*AE1219/I1219</f>
        <v>1108.8403149037918</v>
      </c>
      <c r="AG1219" s="184">
        <v>0</v>
      </c>
      <c r="AH1219" s="184">
        <v>0</v>
      </c>
      <c r="AI1219" s="184">
        <v>0</v>
      </c>
      <c r="AJ1219" s="184">
        <v>0</v>
      </c>
      <c r="AK1219" s="184">
        <v>0</v>
      </c>
      <c r="AL1219" s="185">
        <v>0</v>
      </c>
      <c r="AM1219" s="184">
        <v>0</v>
      </c>
      <c r="AN1219" s="184">
        <v>0</v>
      </c>
      <c r="AO1219" s="185">
        <v>0</v>
      </c>
      <c r="AP1219" s="184">
        <v>0</v>
      </c>
      <c r="AQ1219" s="177">
        <v>0</v>
      </c>
      <c r="AR1219" s="177">
        <v>0</v>
      </c>
    </row>
    <row r="1220" spans="1:44" s="162" customFormat="1" ht="36" customHeight="1" x14ac:dyDescent="0.25">
      <c r="A1220" s="162">
        <v>1</v>
      </c>
      <c r="B1220" s="165">
        <v>186</v>
      </c>
      <c r="C1220" s="155" t="s">
        <v>2223</v>
      </c>
      <c r="D1220" s="157">
        <v>1961</v>
      </c>
      <c r="E1220" s="157"/>
      <c r="F1220" s="166" t="s">
        <v>261</v>
      </c>
      <c r="G1220" s="157">
        <v>2</v>
      </c>
      <c r="H1220" s="157">
        <v>1</v>
      </c>
      <c r="I1220" s="158">
        <v>283.5</v>
      </c>
      <c r="J1220" s="158">
        <v>283.5</v>
      </c>
      <c r="K1220" s="158">
        <v>283.5</v>
      </c>
      <c r="L1220" s="167">
        <v>10</v>
      </c>
      <c r="M1220" s="157" t="s">
        <v>259</v>
      </c>
      <c r="N1220" s="157" t="s">
        <v>263</v>
      </c>
      <c r="O1220" s="160" t="s">
        <v>1252</v>
      </c>
      <c r="P1220" s="161">
        <v>3268937.87</v>
      </c>
      <c r="Q1220" s="161">
        <v>0</v>
      </c>
      <c r="R1220" s="161">
        <v>0</v>
      </c>
      <c r="S1220" s="161">
        <v>3268937.87</v>
      </c>
      <c r="T1220" s="161">
        <v>11530.645044091711</v>
      </c>
      <c r="U1220" s="161">
        <v>11952.293474426808</v>
      </c>
      <c r="V1220" s="168">
        <v>11952.293474426808</v>
      </c>
      <c r="W1220" s="168">
        <f t="shared" si="263"/>
        <v>11952.293474426808</v>
      </c>
      <c r="X1220" s="168">
        <f t="shared" si="264"/>
        <v>421.64843033509715</v>
      </c>
      <c r="Y1220" s="163">
        <v>0</v>
      </c>
      <c r="Z1220" s="163">
        <v>0</v>
      </c>
      <c r="AA1220" s="163">
        <v>0</v>
      </c>
      <c r="AB1220" s="163">
        <v>0</v>
      </c>
      <c r="AC1220" s="163">
        <v>0</v>
      </c>
      <c r="AD1220" s="163">
        <v>0</v>
      </c>
      <c r="AE1220" s="163">
        <v>0</v>
      </c>
      <c r="AF1220" s="169">
        <v>0</v>
      </c>
      <c r="AG1220" s="163">
        <v>380</v>
      </c>
      <c r="AH1220" s="169">
        <f t="shared" ref="AH1220:AH1223" si="268">8917.04*AG1220/I1220</f>
        <v>11952.293474426808</v>
      </c>
      <c r="AI1220" s="163">
        <v>0</v>
      </c>
      <c r="AJ1220" s="163">
        <v>0</v>
      </c>
      <c r="AK1220" s="163">
        <v>0</v>
      </c>
      <c r="AL1220" s="169">
        <v>0</v>
      </c>
      <c r="AM1220" s="163">
        <v>0</v>
      </c>
      <c r="AN1220" s="163">
        <v>0</v>
      </c>
      <c r="AO1220" s="169">
        <v>0</v>
      </c>
      <c r="AP1220" s="163">
        <v>0</v>
      </c>
      <c r="AQ1220" s="162">
        <v>0</v>
      </c>
      <c r="AR1220" s="162">
        <v>0</v>
      </c>
    </row>
    <row r="1221" spans="1:44" s="162" customFormat="1" ht="36" customHeight="1" x14ac:dyDescent="0.25">
      <c r="A1221" s="162">
        <v>1</v>
      </c>
      <c r="B1221" s="165">
        <v>187</v>
      </c>
      <c r="C1221" s="155" t="s">
        <v>1126</v>
      </c>
      <c r="D1221" s="157">
        <v>1937</v>
      </c>
      <c r="E1221" s="157"/>
      <c r="F1221" s="166" t="s">
        <v>261</v>
      </c>
      <c r="G1221" s="157" t="s">
        <v>301</v>
      </c>
      <c r="H1221" s="157" t="s">
        <v>305</v>
      </c>
      <c r="I1221" s="161">
        <v>1585.9</v>
      </c>
      <c r="J1221" s="161">
        <v>1585.9</v>
      </c>
      <c r="K1221" s="161">
        <v>1465.1</v>
      </c>
      <c r="L1221" s="167">
        <v>36</v>
      </c>
      <c r="M1221" s="157" t="s">
        <v>259</v>
      </c>
      <c r="N1221" s="157" t="s">
        <v>260</v>
      </c>
      <c r="O1221" s="160" t="s">
        <v>262</v>
      </c>
      <c r="P1221" s="161">
        <v>10185538.860000001</v>
      </c>
      <c r="Q1221" s="161">
        <v>0</v>
      </c>
      <c r="R1221" s="161">
        <v>0</v>
      </c>
      <c r="S1221" s="161">
        <v>10185538.860000001</v>
      </c>
      <c r="T1221" s="161">
        <v>6422.5606028122838</v>
      </c>
      <c r="U1221" s="161">
        <v>13363.792961725203</v>
      </c>
      <c r="V1221" s="168">
        <v>13363.792961725203</v>
      </c>
      <c r="W1221" s="168">
        <f t="shared" si="263"/>
        <v>13363.792961725203</v>
      </c>
      <c r="X1221" s="168">
        <f t="shared" si="264"/>
        <v>6941.2323589129192</v>
      </c>
      <c r="Y1221" s="163">
        <v>0</v>
      </c>
      <c r="Z1221" s="163">
        <v>0</v>
      </c>
      <c r="AA1221" s="163">
        <v>0</v>
      </c>
      <c r="AB1221" s="163">
        <v>0</v>
      </c>
      <c r="AC1221" s="163">
        <v>0</v>
      </c>
      <c r="AD1221" s="163">
        <v>0</v>
      </c>
      <c r="AE1221" s="163">
        <v>0</v>
      </c>
      <c r="AF1221" s="169">
        <v>0</v>
      </c>
      <c r="AG1221" s="163">
        <v>750</v>
      </c>
      <c r="AH1221" s="169">
        <f t="shared" si="268"/>
        <v>4217.0250331042316</v>
      </c>
      <c r="AI1221" s="163">
        <v>0</v>
      </c>
      <c r="AJ1221" s="163">
        <v>0</v>
      </c>
      <c r="AK1221" s="163">
        <v>2058.1</v>
      </c>
      <c r="AL1221" s="169">
        <f>7048.18*AK1221/I1221</f>
        <v>9146.7679286209714</v>
      </c>
      <c r="AM1221" s="163">
        <v>0</v>
      </c>
      <c r="AN1221" s="163">
        <v>0</v>
      </c>
      <c r="AO1221" s="169">
        <v>0</v>
      </c>
      <c r="AP1221" s="163">
        <v>0</v>
      </c>
      <c r="AQ1221" s="162">
        <v>0</v>
      </c>
      <c r="AR1221" s="162">
        <v>0</v>
      </c>
    </row>
    <row r="1222" spans="1:44" s="162" customFormat="1" ht="36" customHeight="1" x14ac:dyDescent="0.25">
      <c r="A1222" s="162">
        <v>1</v>
      </c>
      <c r="B1222" s="165">
        <v>188</v>
      </c>
      <c r="C1222" s="155" t="s">
        <v>730</v>
      </c>
      <c r="D1222" s="157">
        <v>1961</v>
      </c>
      <c r="E1222" s="157"/>
      <c r="F1222" s="166" t="s">
        <v>261</v>
      </c>
      <c r="G1222" s="157">
        <v>2</v>
      </c>
      <c r="H1222" s="157" t="s">
        <v>297</v>
      </c>
      <c r="I1222" s="158">
        <v>296.39999999999998</v>
      </c>
      <c r="J1222" s="158">
        <v>275.5</v>
      </c>
      <c r="K1222" s="158">
        <v>275.5</v>
      </c>
      <c r="L1222" s="167">
        <v>8</v>
      </c>
      <c r="M1222" s="157" t="s">
        <v>259</v>
      </c>
      <c r="N1222" s="157" t="s">
        <v>263</v>
      </c>
      <c r="O1222" s="160" t="s">
        <v>767</v>
      </c>
      <c r="P1222" s="161">
        <v>2411399.91</v>
      </c>
      <c r="Q1222" s="161">
        <v>0</v>
      </c>
      <c r="R1222" s="161">
        <v>0</v>
      </c>
      <c r="S1222" s="161">
        <v>2411399.91</v>
      </c>
      <c r="T1222" s="161">
        <v>8135.6272267206487</v>
      </c>
      <c r="U1222" s="161">
        <v>8135.6272267206487</v>
      </c>
      <c r="V1222" s="168">
        <f>W1222</f>
        <v>7972.3873144399467</v>
      </c>
      <c r="W1222" s="168">
        <f t="shared" si="263"/>
        <v>7972.3873144399467</v>
      </c>
      <c r="X1222" s="168">
        <f t="shared" si="264"/>
        <v>0</v>
      </c>
      <c r="Y1222" s="163">
        <v>0</v>
      </c>
      <c r="Z1222" s="163">
        <v>0</v>
      </c>
      <c r="AA1222" s="163">
        <v>0</v>
      </c>
      <c r="AB1222" s="163">
        <v>0</v>
      </c>
      <c r="AC1222" s="163">
        <v>0</v>
      </c>
      <c r="AD1222" s="163">
        <v>0</v>
      </c>
      <c r="AE1222" s="163">
        <v>0</v>
      </c>
      <c r="AF1222" s="169">
        <v>0</v>
      </c>
      <c r="AG1222" s="163">
        <v>265</v>
      </c>
      <c r="AH1222" s="169">
        <f t="shared" si="268"/>
        <v>7972.3873144399467</v>
      </c>
      <c r="AI1222" s="163">
        <v>0</v>
      </c>
      <c r="AJ1222" s="163">
        <v>0</v>
      </c>
      <c r="AK1222" s="163">
        <v>0</v>
      </c>
      <c r="AL1222" s="169">
        <v>0</v>
      </c>
      <c r="AM1222" s="163">
        <v>0</v>
      </c>
      <c r="AN1222" s="163">
        <v>0</v>
      </c>
      <c r="AO1222" s="169">
        <v>0</v>
      </c>
      <c r="AP1222" s="163">
        <v>0</v>
      </c>
      <c r="AQ1222" s="162">
        <v>0</v>
      </c>
      <c r="AR1222" s="162">
        <v>0</v>
      </c>
    </row>
    <row r="1223" spans="1:44" s="162" customFormat="1" ht="36" customHeight="1" x14ac:dyDescent="0.25">
      <c r="A1223" s="162">
        <v>1</v>
      </c>
      <c r="B1223" s="165">
        <v>189</v>
      </c>
      <c r="C1223" s="155" t="s">
        <v>738</v>
      </c>
      <c r="D1223" s="157">
        <v>1962</v>
      </c>
      <c r="E1223" s="157"/>
      <c r="F1223" s="166" t="s">
        <v>261</v>
      </c>
      <c r="G1223" s="157">
        <v>4</v>
      </c>
      <c r="H1223" s="157" t="s">
        <v>305</v>
      </c>
      <c r="I1223" s="158">
        <v>2946.2</v>
      </c>
      <c r="J1223" s="158">
        <v>1967.3</v>
      </c>
      <c r="K1223" s="158">
        <v>1810.2</v>
      </c>
      <c r="L1223" s="167">
        <v>95</v>
      </c>
      <c r="M1223" s="157" t="s">
        <v>259</v>
      </c>
      <c r="N1223" s="157" t="s">
        <v>263</v>
      </c>
      <c r="O1223" s="160" t="s">
        <v>768</v>
      </c>
      <c r="P1223" s="161">
        <v>9045518.4000000004</v>
      </c>
      <c r="Q1223" s="161">
        <v>0</v>
      </c>
      <c r="R1223" s="161">
        <v>0</v>
      </c>
      <c r="S1223" s="161">
        <v>9045518.4000000004</v>
      </c>
      <c r="T1223" s="161">
        <v>3070.2322992329105</v>
      </c>
      <c r="U1223" s="161">
        <v>3268.7540560722291</v>
      </c>
      <c r="V1223" s="168">
        <v>3268.7540560722291</v>
      </c>
      <c r="W1223" s="168">
        <f t="shared" si="263"/>
        <v>3268.7540560722291</v>
      </c>
      <c r="X1223" s="168">
        <f t="shared" si="264"/>
        <v>198.52175683931864</v>
      </c>
      <c r="Y1223" s="163">
        <v>0</v>
      </c>
      <c r="Z1223" s="163">
        <v>0</v>
      </c>
      <c r="AA1223" s="163">
        <v>0</v>
      </c>
      <c r="AB1223" s="163">
        <v>0</v>
      </c>
      <c r="AC1223" s="163">
        <v>0</v>
      </c>
      <c r="AD1223" s="163">
        <v>0</v>
      </c>
      <c r="AE1223" s="163">
        <v>0</v>
      </c>
      <c r="AF1223" s="169">
        <v>0</v>
      </c>
      <c r="AG1223" s="163">
        <v>1080</v>
      </c>
      <c r="AH1223" s="169">
        <f t="shared" si="268"/>
        <v>3268.7540560722291</v>
      </c>
      <c r="AI1223" s="163">
        <v>0</v>
      </c>
      <c r="AJ1223" s="163">
        <v>0</v>
      </c>
      <c r="AK1223" s="163">
        <v>0</v>
      </c>
      <c r="AL1223" s="169">
        <v>0</v>
      </c>
      <c r="AM1223" s="163">
        <v>0</v>
      </c>
      <c r="AN1223" s="163">
        <v>0</v>
      </c>
      <c r="AO1223" s="169">
        <v>0</v>
      </c>
      <c r="AP1223" s="163">
        <v>0</v>
      </c>
      <c r="AQ1223" s="162">
        <v>0</v>
      </c>
      <c r="AR1223" s="162">
        <v>0</v>
      </c>
    </row>
    <row r="1224" spans="1:44" s="162" customFormat="1" ht="36" customHeight="1" x14ac:dyDescent="0.25">
      <c r="A1224" s="162">
        <v>1</v>
      </c>
      <c r="B1224" s="165">
        <v>190</v>
      </c>
      <c r="C1224" s="155" t="s">
        <v>1123</v>
      </c>
      <c r="D1224" s="157">
        <v>1937</v>
      </c>
      <c r="E1224" s="157"/>
      <c r="F1224" s="166" t="s">
        <v>261</v>
      </c>
      <c r="G1224" s="157" t="s">
        <v>301</v>
      </c>
      <c r="H1224" s="157" t="s">
        <v>301</v>
      </c>
      <c r="I1224" s="161">
        <v>2626</v>
      </c>
      <c r="J1224" s="161">
        <v>2536</v>
      </c>
      <c r="K1224" s="161">
        <v>2536</v>
      </c>
      <c r="L1224" s="167">
        <v>96</v>
      </c>
      <c r="M1224" s="157" t="s">
        <v>259</v>
      </c>
      <c r="N1224" s="157" t="s">
        <v>263</v>
      </c>
      <c r="O1224" s="160" t="s">
        <v>775</v>
      </c>
      <c r="P1224" s="161">
        <v>2537236.0500000003</v>
      </c>
      <c r="Q1224" s="161">
        <v>0</v>
      </c>
      <c r="R1224" s="161">
        <v>0</v>
      </c>
      <c r="S1224" s="161">
        <v>2537236.0500000003</v>
      </c>
      <c r="T1224" s="161">
        <v>966.19803884234591</v>
      </c>
      <c r="U1224" s="161">
        <v>4678.66</v>
      </c>
      <c r="V1224" s="168">
        <v>3557.73</v>
      </c>
      <c r="W1224" s="168">
        <f t="shared" si="263"/>
        <v>3557.73</v>
      </c>
      <c r="X1224" s="168">
        <f t="shared" si="264"/>
        <v>3712.4619611576541</v>
      </c>
      <c r="Y1224" s="163">
        <v>113.09</v>
      </c>
      <c r="Z1224" s="163">
        <v>0</v>
      </c>
      <c r="AA1224" s="163">
        <v>3259.66</v>
      </c>
      <c r="AB1224" s="163">
        <v>184.98</v>
      </c>
      <c r="AC1224" s="163">
        <v>0</v>
      </c>
      <c r="AD1224" s="163">
        <v>0</v>
      </c>
      <c r="AE1224" s="163">
        <v>0</v>
      </c>
      <c r="AF1224" s="169">
        <v>0</v>
      </c>
      <c r="AG1224" s="163">
        <v>0</v>
      </c>
      <c r="AH1224" s="163">
        <v>0</v>
      </c>
      <c r="AI1224" s="163">
        <v>0</v>
      </c>
      <c r="AJ1224" s="163">
        <v>0</v>
      </c>
      <c r="AK1224" s="163">
        <v>0</v>
      </c>
      <c r="AL1224" s="169">
        <v>0</v>
      </c>
      <c r="AM1224" s="163">
        <v>0</v>
      </c>
      <c r="AN1224" s="163">
        <v>0</v>
      </c>
      <c r="AO1224" s="169">
        <v>0</v>
      </c>
      <c r="AP1224" s="163">
        <v>0</v>
      </c>
      <c r="AQ1224" s="162">
        <v>0</v>
      </c>
      <c r="AR1224" s="162">
        <v>0</v>
      </c>
    </row>
    <row r="1225" spans="1:44" s="162" customFormat="1" ht="36" customHeight="1" x14ac:dyDescent="0.25">
      <c r="A1225" s="162">
        <v>1</v>
      </c>
      <c r="B1225" s="165">
        <v>191</v>
      </c>
      <c r="C1225" s="155" t="s">
        <v>739</v>
      </c>
      <c r="D1225" s="157">
        <v>1959</v>
      </c>
      <c r="E1225" s="157"/>
      <c r="F1225" s="166" t="s">
        <v>329</v>
      </c>
      <c r="G1225" s="157">
        <v>3</v>
      </c>
      <c r="H1225" s="157" t="s">
        <v>296</v>
      </c>
      <c r="I1225" s="158">
        <v>1267.5</v>
      </c>
      <c r="J1225" s="158">
        <v>1160</v>
      </c>
      <c r="K1225" s="158">
        <v>785.9</v>
      </c>
      <c r="L1225" s="167">
        <v>31</v>
      </c>
      <c r="M1225" s="157" t="s">
        <v>259</v>
      </c>
      <c r="N1225" s="157" t="s">
        <v>260</v>
      </c>
      <c r="O1225" s="160" t="s">
        <v>262</v>
      </c>
      <c r="P1225" s="161">
        <v>4389120.55</v>
      </c>
      <c r="Q1225" s="161">
        <v>0</v>
      </c>
      <c r="R1225" s="161">
        <v>0</v>
      </c>
      <c r="S1225" s="161">
        <v>4389120.55</v>
      </c>
      <c r="T1225" s="161">
        <v>3462.8170019723866</v>
      </c>
      <c r="U1225" s="161">
        <v>4854.2466272189349</v>
      </c>
      <c r="V1225" s="168">
        <v>4854.2466272189349</v>
      </c>
      <c r="W1225" s="168">
        <f t="shared" si="263"/>
        <v>4854.2466272189349</v>
      </c>
      <c r="X1225" s="168">
        <f t="shared" si="264"/>
        <v>1391.4296252465483</v>
      </c>
      <c r="Y1225" s="163">
        <v>0</v>
      </c>
      <c r="Z1225" s="163">
        <v>0</v>
      </c>
      <c r="AA1225" s="163">
        <v>0</v>
      </c>
      <c r="AB1225" s="163">
        <v>0</v>
      </c>
      <c r="AC1225" s="163">
        <v>0</v>
      </c>
      <c r="AD1225" s="163">
        <v>0</v>
      </c>
      <c r="AE1225" s="163">
        <v>0</v>
      </c>
      <c r="AF1225" s="169">
        <v>0</v>
      </c>
      <c r="AG1225" s="163">
        <v>690</v>
      </c>
      <c r="AH1225" s="169">
        <f t="shared" ref="AH1225:AH1226" si="269">8917.04*AG1225/I1225</f>
        <v>4854.2466272189349</v>
      </c>
      <c r="AI1225" s="163">
        <v>0</v>
      </c>
      <c r="AJ1225" s="163">
        <v>0</v>
      </c>
      <c r="AK1225" s="163">
        <v>0</v>
      </c>
      <c r="AL1225" s="169">
        <v>0</v>
      </c>
      <c r="AM1225" s="163">
        <v>0</v>
      </c>
      <c r="AN1225" s="163">
        <v>0</v>
      </c>
      <c r="AO1225" s="169">
        <v>0</v>
      </c>
      <c r="AP1225" s="163">
        <v>0</v>
      </c>
      <c r="AQ1225" s="162">
        <v>0</v>
      </c>
      <c r="AR1225" s="162">
        <v>0</v>
      </c>
    </row>
    <row r="1226" spans="1:44" s="162" customFormat="1" ht="36" customHeight="1" x14ac:dyDescent="0.25">
      <c r="A1226" s="162">
        <v>1</v>
      </c>
      <c r="B1226" s="165">
        <v>192</v>
      </c>
      <c r="C1226" s="155" t="s">
        <v>744</v>
      </c>
      <c r="D1226" s="157">
        <v>1966</v>
      </c>
      <c r="E1226" s="157"/>
      <c r="F1226" s="166" t="s">
        <v>261</v>
      </c>
      <c r="G1226" s="157">
        <v>4</v>
      </c>
      <c r="H1226" s="157" t="s">
        <v>301</v>
      </c>
      <c r="I1226" s="158">
        <v>3436.5</v>
      </c>
      <c r="J1226" s="158">
        <v>2673</v>
      </c>
      <c r="K1226" s="158">
        <v>2483.9</v>
      </c>
      <c r="L1226" s="167">
        <v>109</v>
      </c>
      <c r="M1226" s="157" t="s">
        <v>259</v>
      </c>
      <c r="N1226" s="157" t="s">
        <v>263</v>
      </c>
      <c r="O1226" s="160" t="s">
        <v>768</v>
      </c>
      <c r="P1226" s="161">
        <v>7340645.0999999996</v>
      </c>
      <c r="Q1226" s="161">
        <v>0</v>
      </c>
      <c r="R1226" s="161">
        <v>0</v>
      </c>
      <c r="S1226" s="161">
        <v>7340645.0999999996</v>
      </c>
      <c r="T1226" s="161">
        <v>2136.0817983413353</v>
      </c>
      <c r="U1226" s="161">
        <v>2994.4024909064456</v>
      </c>
      <c r="V1226" s="168">
        <v>2994.4024909064456</v>
      </c>
      <c r="W1226" s="168">
        <f t="shared" si="263"/>
        <v>2994.4024909064456</v>
      </c>
      <c r="X1226" s="168">
        <f t="shared" si="264"/>
        <v>858.32069256511022</v>
      </c>
      <c r="Y1226" s="163">
        <v>0</v>
      </c>
      <c r="Z1226" s="163">
        <v>0</v>
      </c>
      <c r="AA1226" s="163">
        <v>0</v>
      </c>
      <c r="AB1226" s="163">
        <v>0</v>
      </c>
      <c r="AC1226" s="163">
        <v>0</v>
      </c>
      <c r="AD1226" s="163">
        <v>0</v>
      </c>
      <c r="AE1226" s="163">
        <v>0</v>
      </c>
      <c r="AF1226" s="169">
        <v>0</v>
      </c>
      <c r="AG1226" s="163">
        <v>1154</v>
      </c>
      <c r="AH1226" s="169">
        <f t="shared" si="269"/>
        <v>2994.4024909064456</v>
      </c>
      <c r="AI1226" s="163">
        <v>0</v>
      </c>
      <c r="AJ1226" s="163">
        <v>0</v>
      </c>
      <c r="AK1226" s="163">
        <v>0</v>
      </c>
      <c r="AL1226" s="169">
        <v>0</v>
      </c>
      <c r="AM1226" s="163">
        <v>0</v>
      </c>
      <c r="AN1226" s="163">
        <v>0</v>
      </c>
      <c r="AO1226" s="169">
        <v>0</v>
      </c>
      <c r="AP1226" s="163">
        <v>0</v>
      </c>
      <c r="AQ1226" s="162">
        <v>0</v>
      </c>
      <c r="AR1226" s="162">
        <v>0</v>
      </c>
    </row>
    <row r="1227" spans="1:44" s="162" customFormat="1" ht="36" customHeight="1" x14ac:dyDescent="0.25">
      <c r="B1227" s="155" t="s">
        <v>725</v>
      </c>
      <c r="C1227" s="170"/>
      <c r="D1227" s="157" t="s">
        <v>855</v>
      </c>
      <c r="E1227" s="157" t="s">
        <v>855</v>
      </c>
      <c r="F1227" s="157" t="s">
        <v>855</v>
      </c>
      <c r="G1227" s="157" t="s">
        <v>855</v>
      </c>
      <c r="H1227" s="157" t="s">
        <v>855</v>
      </c>
      <c r="I1227" s="158">
        <v>46582</v>
      </c>
      <c r="J1227" s="158">
        <v>39565.199999999997</v>
      </c>
      <c r="K1227" s="158">
        <v>39055.1</v>
      </c>
      <c r="L1227" s="159">
        <v>1855</v>
      </c>
      <c r="M1227" s="157" t="s">
        <v>855</v>
      </c>
      <c r="N1227" s="157" t="s">
        <v>855</v>
      </c>
      <c r="O1227" s="160" t="s">
        <v>855</v>
      </c>
      <c r="P1227" s="158">
        <v>98868726.679999992</v>
      </c>
      <c r="Q1227" s="158">
        <v>0</v>
      </c>
      <c r="R1227" s="158">
        <v>0</v>
      </c>
      <c r="S1227" s="158">
        <v>98868726.679999992</v>
      </c>
      <c r="T1227" s="161">
        <v>2122.4663320595937</v>
      </c>
      <c r="U1227" s="161">
        <v>7441.8190714142211</v>
      </c>
      <c r="W1227" s="175"/>
      <c r="Y1227" s="163">
        <v>1086870.02</v>
      </c>
      <c r="Z1227" s="163">
        <v>2745741.84</v>
      </c>
      <c r="AA1227" s="163">
        <v>5093308.42</v>
      </c>
      <c r="AB1227" s="163">
        <v>1885121.82</v>
      </c>
      <c r="AC1227" s="163">
        <v>3664116.1399999997</v>
      </c>
      <c r="AD1227" s="163">
        <v>0</v>
      </c>
      <c r="AE1227" s="163">
        <v>0</v>
      </c>
      <c r="AF1227" s="163">
        <v>0</v>
      </c>
      <c r="AG1227" s="163">
        <v>2148</v>
      </c>
      <c r="AH1227" s="163">
        <v>17898215.32</v>
      </c>
      <c r="AI1227" s="163">
        <v>0</v>
      </c>
      <c r="AJ1227" s="163">
        <v>0</v>
      </c>
      <c r="AK1227" s="163">
        <v>20595.699999999997</v>
      </c>
      <c r="AL1227" s="163">
        <v>49208066.689999998</v>
      </c>
      <c r="AM1227" s="163">
        <v>0</v>
      </c>
      <c r="AN1227" s="163">
        <v>0</v>
      </c>
      <c r="AO1227" s="163">
        <v>0</v>
      </c>
      <c r="AP1227" s="163">
        <v>0</v>
      </c>
      <c r="AQ1227" s="162">
        <v>0</v>
      </c>
      <c r="AR1227" s="162">
        <v>0</v>
      </c>
    </row>
    <row r="1228" spans="1:44" s="162" customFormat="1" ht="36" customHeight="1" x14ac:dyDescent="0.25">
      <c r="A1228" s="162">
        <v>1</v>
      </c>
      <c r="B1228" s="165">
        <v>193</v>
      </c>
      <c r="C1228" s="155" t="s">
        <v>374</v>
      </c>
      <c r="D1228" s="157">
        <v>1981</v>
      </c>
      <c r="E1228" s="157">
        <v>2016</v>
      </c>
      <c r="F1228" s="166" t="s">
        <v>304</v>
      </c>
      <c r="G1228" s="157">
        <v>5</v>
      </c>
      <c r="H1228" s="157" t="s">
        <v>344</v>
      </c>
      <c r="I1228" s="158">
        <v>3982.4</v>
      </c>
      <c r="J1228" s="158">
        <v>3501.5</v>
      </c>
      <c r="K1228" s="158">
        <v>3375.6</v>
      </c>
      <c r="L1228" s="167">
        <v>165</v>
      </c>
      <c r="M1228" s="157" t="s">
        <v>259</v>
      </c>
      <c r="N1228" s="157" t="s">
        <v>263</v>
      </c>
      <c r="O1228" s="160" t="s">
        <v>312</v>
      </c>
      <c r="P1228" s="161">
        <v>29636300.269999996</v>
      </c>
      <c r="Q1228" s="161">
        <v>0</v>
      </c>
      <c r="R1228" s="161">
        <v>0</v>
      </c>
      <c r="S1228" s="161">
        <v>29636300.269999996</v>
      </c>
      <c r="T1228" s="161">
        <v>7441.8190714142211</v>
      </c>
      <c r="U1228" s="161">
        <v>7441.8190714142211</v>
      </c>
      <c r="V1228" s="168">
        <v>4630.9400000000005</v>
      </c>
      <c r="W1228" s="168">
        <f t="shared" ref="W1228:W1234" si="270">Y1228+Z1228+AA1228+AB1228+AC1228+AF1228+AH1228+AJ1228+AL1228+AN1228+AO1228+AP1228+AQ1228+AR1228</f>
        <v>4630.9400000000005</v>
      </c>
      <c r="X1228" s="168">
        <f t="shared" ref="X1228:X1234" si="271">U1228-T1228</f>
        <v>0</v>
      </c>
      <c r="Y1228" s="163">
        <v>113.09</v>
      </c>
      <c r="Z1228" s="163">
        <v>262.75</v>
      </c>
      <c r="AA1228" s="163">
        <v>3259.66</v>
      </c>
      <c r="AB1228" s="163">
        <v>184.98</v>
      </c>
      <c r="AC1228" s="163">
        <v>810.46</v>
      </c>
      <c r="AD1228" s="163">
        <v>0</v>
      </c>
      <c r="AE1228" s="163">
        <v>0</v>
      </c>
      <c r="AF1228" s="169">
        <v>0</v>
      </c>
      <c r="AG1228" s="163">
        <v>0</v>
      </c>
      <c r="AH1228" s="163">
        <v>0</v>
      </c>
      <c r="AI1228" s="163">
        <v>0</v>
      </c>
      <c r="AJ1228" s="163">
        <v>0</v>
      </c>
      <c r="AK1228" s="163">
        <v>0</v>
      </c>
      <c r="AL1228" s="169">
        <v>0</v>
      </c>
      <c r="AM1228" s="163">
        <v>0</v>
      </c>
      <c r="AN1228" s="163">
        <v>0</v>
      </c>
      <c r="AO1228" s="169">
        <v>0</v>
      </c>
      <c r="AP1228" s="163">
        <v>0</v>
      </c>
      <c r="AQ1228" s="162">
        <v>0</v>
      </c>
      <c r="AR1228" s="162">
        <v>0</v>
      </c>
    </row>
    <row r="1229" spans="1:44" s="162" customFormat="1" ht="36" customHeight="1" x14ac:dyDescent="0.25">
      <c r="A1229" s="162">
        <v>1</v>
      </c>
      <c r="B1229" s="165">
        <v>194</v>
      </c>
      <c r="C1229" s="155" t="s">
        <v>375</v>
      </c>
      <c r="D1229" s="157">
        <v>1999</v>
      </c>
      <c r="E1229" s="157">
        <v>2016</v>
      </c>
      <c r="F1229" s="166" t="s">
        <v>304</v>
      </c>
      <c r="G1229" s="157">
        <v>9</v>
      </c>
      <c r="H1229" s="157" t="s">
        <v>301</v>
      </c>
      <c r="I1229" s="158">
        <v>9730.2999999999993</v>
      </c>
      <c r="J1229" s="158">
        <v>8665.1</v>
      </c>
      <c r="K1229" s="158">
        <v>8342.7000000000007</v>
      </c>
      <c r="L1229" s="167">
        <v>382</v>
      </c>
      <c r="M1229" s="157" t="s">
        <v>259</v>
      </c>
      <c r="N1229" s="157" t="s">
        <v>263</v>
      </c>
      <c r="O1229" s="160" t="s">
        <v>312</v>
      </c>
      <c r="P1229" s="161">
        <v>15286136.5</v>
      </c>
      <c r="Q1229" s="161">
        <v>0</v>
      </c>
      <c r="R1229" s="161">
        <v>0</v>
      </c>
      <c r="S1229" s="161">
        <v>15286136.5</v>
      </c>
      <c r="T1229" s="161">
        <v>1570.9830632149062</v>
      </c>
      <c r="U1229" s="161">
        <v>5962.4376077818779</v>
      </c>
      <c r="V1229" s="168">
        <v>5633.9843169275355</v>
      </c>
      <c r="W1229" s="168">
        <f t="shared" si="270"/>
        <v>5633.9843169275355</v>
      </c>
      <c r="X1229" s="168">
        <f t="shared" si="271"/>
        <v>4391.4545445669719</v>
      </c>
      <c r="Y1229" s="163">
        <v>0</v>
      </c>
      <c r="Z1229" s="163">
        <v>0</v>
      </c>
      <c r="AA1229" s="163">
        <v>0</v>
      </c>
      <c r="AB1229" s="163">
        <v>0</v>
      </c>
      <c r="AC1229" s="163">
        <v>0</v>
      </c>
      <c r="AD1229" s="163">
        <v>0</v>
      </c>
      <c r="AE1229" s="163">
        <v>0</v>
      </c>
      <c r="AF1229" s="169">
        <v>0</v>
      </c>
      <c r="AG1229" s="163">
        <v>0</v>
      </c>
      <c r="AH1229" s="163">
        <v>0</v>
      </c>
      <c r="AI1229" s="163">
        <v>0</v>
      </c>
      <c r="AJ1229" s="163">
        <v>0</v>
      </c>
      <c r="AK1229" s="163">
        <v>7025.9</v>
      </c>
      <c r="AL1229" s="169">
        <f t="shared" ref="AL1229:AL1230" si="272">7802.61*AK1229/I1229</f>
        <v>5633.9843169275355</v>
      </c>
      <c r="AM1229" s="163">
        <v>0</v>
      </c>
      <c r="AN1229" s="163">
        <v>0</v>
      </c>
      <c r="AO1229" s="169">
        <v>0</v>
      </c>
      <c r="AP1229" s="163">
        <v>0</v>
      </c>
      <c r="AQ1229" s="162">
        <v>0</v>
      </c>
      <c r="AR1229" s="162">
        <v>0</v>
      </c>
    </row>
    <row r="1230" spans="1:44" s="162" customFormat="1" ht="36" customHeight="1" x14ac:dyDescent="0.25">
      <c r="A1230" s="162">
        <v>1</v>
      </c>
      <c r="B1230" s="165">
        <v>195</v>
      </c>
      <c r="C1230" s="155" t="s">
        <v>373</v>
      </c>
      <c r="D1230" s="157">
        <v>1973</v>
      </c>
      <c r="E1230" s="157">
        <v>2017</v>
      </c>
      <c r="F1230" s="166" t="s">
        <v>311</v>
      </c>
      <c r="G1230" s="157">
        <v>5</v>
      </c>
      <c r="H1230" s="157" t="s">
        <v>344</v>
      </c>
      <c r="I1230" s="158">
        <v>3822.6</v>
      </c>
      <c r="J1230" s="158">
        <v>3360.4</v>
      </c>
      <c r="K1230" s="158">
        <v>3360.4</v>
      </c>
      <c r="L1230" s="167">
        <v>155</v>
      </c>
      <c r="M1230" s="157" t="s">
        <v>259</v>
      </c>
      <c r="N1230" s="157" t="s">
        <v>263</v>
      </c>
      <c r="O1230" s="160" t="s">
        <v>313</v>
      </c>
      <c r="P1230" s="161">
        <v>6980448.8600000003</v>
      </c>
      <c r="Q1230" s="161">
        <v>0</v>
      </c>
      <c r="R1230" s="161">
        <v>0</v>
      </c>
      <c r="S1230" s="161">
        <v>6980448.8600000003</v>
      </c>
      <c r="T1230" s="161">
        <v>1826.0997383979491</v>
      </c>
      <c r="U1230" s="161">
        <v>5055.7957173128234</v>
      </c>
      <c r="V1230" s="168">
        <v>5055.7957173128234</v>
      </c>
      <c r="W1230" s="168">
        <f t="shared" si="270"/>
        <v>5055.7957173128234</v>
      </c>
      <c r="X1230" s="168">
        <f t="shared" si="271"/>
        <v>3229.6959789148741</v>
      </c>
      <c r="Y1230" s="163">
        <v>0</v>
      </c>
      <c r="Z1230" s="163">
        <v>0</v>
      </c>
      <c r="AA1230" s="163">
        <v>0</v>
      </c>
      <c r="AB1230" s="163">
        <v>0</v>
      </c>
      <c r="AC1230" s="163">
        <v>0</v>
      </c>
      <c r="AD1230" s="163">
        <v>0</v>
      </c>
      <c r="AE1230" s="163">
        <v>0</v>
      </c>
      <c r="AF1230" s="169">
        <v>0</v>
      </c>
      <c r="AG1230" s="163">
        <v>0</v>
      </c>
      <c r="AH1230" s="163">
        <v>0</v>
      </c>
      <c r="AI1230" s="163">
        <v>0</v>
      </c>
      <c r="AJ1230" s="163">
        <v>0</v>
      </c>
      <c r="AK1230" s="163">
        <v>2476.9</v>
      </c>
      <c r="AL1230" s="169">
        <f t="shared" si="272"/>
        <v>5055.7957173128234</v>
      </c>
      <c r="AM1230" s="163">
        <v>0</v>
      </c>
      <c r="AN1230" s="163">
        <v>0</v>
      </c>
      <c r="AO1230" s="169">
        <v>0</v>
      </c>
      <c r="AP1230" s="163">
        <v>0</v>
      </c>
      <c r="AQ1230" s="162">
        <v>0</v>
      </c>
      <c r="AR1230" s="162">
        <v>0</v>
      </c>
    </row>
    <row r="1231" spans="1:44" s="162" customFormat="1" ht="36" customHeight="1" x14ac:dyDescent="0.25">
      <c r="A1231" s="162">
        <v>1</v>
      </c>
      <c r="B1231" s="165">
        <v>196</v>
      </c>
      <c r="C1231" s="155" t="s">
        <v>2237</v>
      </c>
      <c r="D1231" s="157">
        <v>2004</v>
      </c>
      <c r="E1231" s="157"/>
      <c r="F1231" s="166" t="s">
        <v>311</v>
      </c>
      <c r="G1231" s="157" t="s">
        <v>344</v>
      </c>
      <c r="H1231" s="157" t="s">
        <v>344</v>
      </c>
      <c r="I1231" s="161">
        <v>6988.9</v>
      </c>
      <c r="J1231" s="161">
        <v>6308.3</v>
      </c>
      <c r="K1231" s="161">
        <v>6308.3</v>
      </c>
      <c r="L1231" s="167">
        <v>305</v>
      </c>
      <c r="M1231" s="157" t="s">
        <v>259</v>
      </c>
      <c r="N1231" s="157" t="s">
        <v>263</v>
      </c>
      <c r="O1231" s="160" t="s">
        <v>312</v>
      </c>
      <c r="P1231" s="161">
        <v>18457567.919999998</v>
      </c>
      <c r="Q1231" s="161">
        <v>0</v>
      </c>
      <c r="R1231" s="161">
        <v>0</v>
      </c>
      <c r="S1231" s="161">
        <v>18457567.919999998</v>
      </c>
      <c r="T1231" s="161">
        <v>2640.9832620297898</v>
      </c>
      <c r="U1231" s="161">
        <v>2740.6032308374711</v>
      </c>
      <c r="V1231" s="168">
        <v>2740.6032308374711</v>
      </c>
      <c r="W1231" s="168">
        <f t="shared" si="270"/>
        <v>2740.6032308374711</v>
      </c>
      <c r="X1231" s="168">
        <f t="shared" si="271"/>
        <v>99.619968807681289</v>
      </c>
      <c r="Y1231" s="163">
        <v>0</v>
      </c>
      <c r="Z1231" s="163">
        <v>0</v>
      </c>
      <c r="AA1231" s="163">
        <v>0</v>
      </c>
      <c r="AB1231" s="163">
        <v>0</v>
      </c>
      <c r="AC1231" s="163">
        <v>0</v>
      </c>
      <c r="AD1231" s="163">
        <v>0</v>
      </c>
      <c r="AE1231" s="163">
        <v>0</v>
      </c>
      <c r="AF1231" s="169">
        <v>0</v>
      </c>
      <c r="AG1231" s="163">
        <v>2148</v>
      </c>
      <c r="AH1231" s="169">
        <f>8917.04*AG1231/I1231</f>
        <v>2740.6032308374711</v>
      </c>
      <c r="AI1231" s="163">
        <v>0</v>
      </c>
      <c r="AJ1231" s="163">
        <v>0</v>
      </c>
      <c r="AK1231" s="163">
        <v>0</v>
      </c>
      <c r="AL1231" s="169">
        <v>0</v>
      </c>
      <c r="AM1231" s="163">
        <v>0</v>
      </c>
      <c r="AN1231" s="163">
        <v>0</v>
      </c>
      <c r="AO1231" s="169">
        <v>0</v>
      </c>
      <c r="AP1231" s="163">
        <v>0</v>
      </c>
      <c r="AQ1231" s="162">
        <v>0</v>
      </c>
      <c r="AR1231" s="162">
        <v>0</v>
      </c>
    </row>
    <row r="1232" spans="1:44" s="162" customFormat="1" ht="36" customHeight="1" x14ac:dyDescent="0.25">
      <c r="A1232" s="162">
        <v>1</v>
      </c>
      <c r="B1232" s="165">
        <v>197</v>
      </c>
      <c r="C1232" s="155" t="s">
        <v>1601</v>
      </c>
      <c r="D1232" s="157">
        <v>1981</v>
      </c>
      <c r="E1232" s="157">
        <v>2015</v>
      </c>
      <c r="F1232" s="166" t="s">
        <v>311</v>
      </c>
      <c r="G1232" s="157">
        <v>5</v>
      </c>
      <c r="H1232" s="157" t="s">
        <v>344</v>
      </c>
      <c r="I1232" s="158">
        <v>3965.2</v>
      </c>
      <c r="J1232" s="158">
        <v>3485.8</v>
      </c>
      <c r="K1232" s="158">
        <v>3424</v>
      </c>
      <c r="L1232" s="167">
        <v>178</v>
      </c>
      <c r="M1232" s="157" t="s">
        <v>259</v>
      </c>
      <c r="N1232" s="157" t="s">
        <v>263</v>
      </c>
      <c r="O1232" s="160" t="s">
        <v>313</v>
      </c>
      <c r="P1232" s="161">
        <v>7488953.4699999997</v>
      </c>
      <c r="Q1232" s="161">
        <v>0</v>
      </c>
      <c r="R1232" s="161">
        <v>0</v>
      </c>
      <c r="S1232" s="161">
        <v>7488953.4699999997</v>
      </c>
      <c r="T1232" s="161">
        <v>1888.6697947140119</v>
      </c>
      <c r="U1232" s="161">
        <v>5886.86</v>
      </c>
      <c r="V1232" s="168">
        <v>4630.9400000000005</v>
      </c>
      <c r="W1232" s="168">
        <f t="shared" si="270"/>
        <v>4630.9400000000005</v>
      </c>
      <c r="X1232" s="168">
        <f t="shared" si="271"/>
        <v>3998.1902052859878</v>
      </c>
      <c r="Y1232" s="163">
        <v>113.09</v>
      </c>
      <c r="Z1232" s="163">
        <v>262.75</v>
      </c>
      <c r="AA1232" s="163">
        <v>3259.66</v>
      </c>
      <c r="AB1232" s="163">
        <v>184.98</v>
      </c>
      <c r="AC1232" s="163">
        <v>810.46</v>
      </c>
      <c r="AD1232" s="163">
        <v>0</v>
      </c>
      <c r="AE1232" s="163">
        <v>0</v>
      </c>
      <c r="AF1232" s="169">
        <v>0</v>
      </c>
      <c r="AG1232" s="163">
        <v>0</v>
      </c>
      <c r="AH1232" s="163">
        <v>0</v>
      </c>
      <c r="AI1232" s="163">
        <v>0</v>
      </c>
      <c r="AJ1232" s="163">
        <v>0</v>
      </c>
      <c r="AK1232" s="163">
        <v>0</v>
      </c>
      <c r="AL1232" s="169">
        <v>0</v>
      </c>
      <c r="AM1232" s="163">
        <v>0</v>
      </c>
      <c r="AN1232" s="163">
        <v>0</v>
      </c>
      <c r="AO1232" s="169">
        <v>0</v>
      </c>
      <c r="AP1232" s="163">
        <v>0</v>
      </c>
      <c r="AQ1232" s="162">
        <v>0</v>
      </c>
      <c r="AR1232" s="162">
        <v>0</v>
      </c>
    </row>
    <row r="1233" spans="1:44" s="162" customFormat="1" ht="36" customHeight="1" x14ac:dyDescent="0.25">
      <c r="A1233" s="162">
        <v>1</v>
      </c>
      <c r="B1233" s="165">
        <v>198</v>
      </c>
      <c r="C1233" s="155" t="s">
        <v>1872</v>
      </c>
      <c r="D1233" s="157">
        <v>1975</v>
      </c>
      <c r="E1233" s="157"/>
      <c r="F1233" s="166" t="s">
        <v>311</v>
      </c>
      <c r="G1233" s="157" t="s">
        <v>344</v>
      </c>
      <c r="H1233" s="157" t="s">
        <v>344</v>
      </c>
      <c r="I1233" s="161">
        <v>5911.9</v>
      </c>
      <c r="J1233" s="161">
        <v>3394.8</v>
      </c>
      <c r="K1233" s="161">
        <v>3394.8</v>
      </c>
      <c r="L1233" s="167">
        <v>170</v>
      </c>
      <c r="M1233" s="157" t="s">
        <v>259</v>
      </c>
      <c r="N1233" s="157" t="s">
        <v>263</v>
      </c>
      <c r="O1233" s="160" t="s">
        <v>312</v>
      </c>
      <c r="P1233" s="161">
        <v>6613806.0499999998</v>
      </c>
      <c r="Q1233" s="161">
        <v>0</v>
      </c>
      <c r="R1233" s="161">
        <v>0</v>
      </c>
      <c r="S1233" s="161">
        <v>6613806.0499999998</v>
      </c>
      <c r="T1233" s="161">
        <v>1118.7276594664997</v>
      </c>
      <c r="U1233" s="161">
        <v>4069.9376696493514</v>
      </c>
      <c r="V1233" s="168">
        <v>3295.4442580219556</v>
      </c>
      <c r="W1233" s="168">
        <f t="shared" si="270"/>
        <v>3295.4442580219556</v>
      </c>
      <c r="X1233" s="168">
        <f t="shared" si="271"/>
        <v>2951.2100101828519</v>
      </c>
      <c r="Y1233" s="163">
        <v>0</v>
      </c>
      <c r="Z1233" s="163">
        <v>0</v>
      </c>
      <c r="AA1233" s="163">
        <v>0</v>
      </c>
      <c r="AB1233" s="163">
        <v>0</v>
      </c>
      <c r="AC1233" s="163">
        <v>0</v>
      </c>
      <c r="AD1233" s="163">
        <v>0</v>
      </c>
      <c r="AE1233" s="163">
        <v>0</v>
      </c>
      <c r="AF1233" s="169">
        <v>0</v>
      </c>
      <c r="AG1233" s="163">
        <v>0</v>
      </c>
      <c r="AH1233" s="163">
        <v>0</v>
      </c>
      <c r="AI1233" s="163">
        <v>0</v>
      </c>
      <c r="AJ1233" s="163">
        <v>0</v>
      </c>
      <c r="AK1233" s="163">
        <v>2496.9</v>
      </c>
      <c r="AL1233" s="169">
        <f t="shared" ref="AL1233:AL1234" si="273">7802.61*AK1233/I1233</f>
        <v>3295.4442580219556</v>
      </c>
      <c r="AM1233" s="163">
        <v>0</v>
      </c>
      <c r="AN1233" s="163">
        <v>0</v>
      </c>
      <c r="AO1233" s="169">
        <v>0</v>
      </c>
      <c r="AP1233" s="163">
        <v>0</v>
      </c>
      <c r="AQ1233" s="162">
        <v>0</v>
      </c>
      <c r="AR1233" s="162">
        <v>0</v>
      </c>
    </row>
    <row r="1234" spans="1:44" s="162" customFormat="1" ht="36" customHeight="1" x14ac:dyDescent="0.25">
      <c r="A1234" s="162">
        <v>1</v>
      </c>
      <c r="B1234" s="165">
        <v>199</v>
      </c>
      <c r="C1234" s="155" t="s">
        <v>371</v>
      </c>
      <c r="D1234" s="157">
        <v>1995</v>
      </c>
      <c r="E1234" s="157">
        <v>2015</v>
      </c>
      <c r="F1234" s="166" t="s">
        <v>304</v>
      </c>
      <c r="G1234" s="157">
        <v>9</v>
      </c>
      <c r="H1234" s="157" t="s">
        <v>344</v>
      </c>
      <c r="I1234" s="158">
        <v>12180.7</v>
      </c>
      <c r="J1234" s="158">
        <v>10849.3</v>
      </c>
      <c r="K1234" s="158">
        <v>10849.3</v>
      </c>
      <c r="L1234" s="167">
        <v>500</v>
      </c>
      <c r="M1234" s="157" t="s">
        <v>259</v>
      </c>
      <c r="N1234" s="157" t="s">
        <v>263</v>
      </c>
      <c r="O1234" s="160" t="s">
        <v>312</v>
      </c>
      <c r="P1234" s="161">
        <v>14405513.610000001</v>
      </c>
      <c r="Q1234" s="161">
        <v>0</v>
      </c>
      <c r="R1234" s="161">
        <v>0</v>
      </c>
      <c r="S1234" s="161">
        <v>14405513.610000001</v>
      </c>
      <c r="T1234" s="161">
        <v>1182.6507187600057</v>
      </c>
      <c r="U1234" s="161">
        <v>5506.3531291305089</v>
      </c>
      <c r="V1234" s="168">
        <v>5506.3531291305089</v>
      </c>
      <c r="W1234" s="168">
        <f t="shared" si="270"/>
        <v>5506.3531291305089</v>
      </c>
      <c r="X1234" s="168">
        <f t="shared" si="271"/>
        <v>4323.7024103705035</v>
      </c>
      <c r="Y1234" s="163">
        <v>0</v>
      </c>
      <c r="Z1234" s="163">
        <v>0</v>
      </c>
      <c r="AA1234" s="163">
        <v>0</v>
      </c>
      <c r="AB1234" s="163">
        <v>0</v>
      </c>
      <c r="AC1234" s="163">
        <v>0</v>
      </c>
      <c r="AD1234" s="163">
        <v>0</v>
      </c>
      <c r="AE1234" s="163">
        <v>0</v>
      </c>
      <c r="AF1234" s="169">
        <v>0</v>
      </c>
      <c r="AG1234" s="163">
        <v>0</v>
      </c>
      <c r="AH1234" s="163">
        <v>0</v>
      </c>
      <c r="AI1234" s="163">
        <v>0</v>
      </c>
      <c r="AJ1234" s="163">
        <v>0</v>
      </c>
      <c r="AK1234" s="163">
        <v>8596</v>
      </c>
      <c r="AL1234" s="169">
        <f t="shared" si="273"/>
        <v>5506.3531291305089</v>
      </c>
      <c r="AM1234" s="163">
        <v>0</v>
      </c>
      <c r="AN1234" s="163">
        <v>0</v>
      </c>
      <c r="AO1234" s="169">
        <v>0</v>
      </c>
      <c r="AP1234" s="163">
        <v>0</v>
      </c>
      <c r="AQ1234" s="162">
        <v>0</v>
      </c>
      <c r="AR1234" s="162">
        <v>0</v>
      </c>
    </row>
    <row r="1235" spans="1:44" s="162" customFormat="1" ht="36" customHeight="1" x14ac:dyDescent="0.25">
      <c r="B1235" s="155" t="s">
        <v>780</v>
      </c>
      <c r="C1235" s="170"/>
      <c r="D1235" s="157" t="s">
        <v>855</v>
      </c>
      <c r="E1235" s="157" t="s">
        <v>855</v>
      </c>
      <c r="F1235" s="157" t="s">
        <v>855</v>
      </c>
      <c r="G1235" s="157" t="s">
        <v>855</v>
      </c>
      <c r="H1235" s="157" t="s">
        <v>855</v>
      </c>
      <c r="I1235" s="158">
        <v>71900.890000000014</v>
      </c>
      <c r="J1235" s="158">
        <v>60598.64</v>
      </c>
      <c r="K1235" s="158">
        <v>55470.229999999996</v>
      </c>
      <c r="L1235" s="159">
        <v>2739</v>
      </c>
      <c r="M1235" s="157" t="s">
        <v>855</v>
      </c>
      <c r="N1235" s="157" t="s">
        <v>855</v>
      </c>
      <c r="O1235" s="160" t="s">
        <v>855</v>
      </c>
      <c r="P1235" s="158">
        <v>136307422.91</v>
      </c>
      <c r="Q1235" s="158">
        <v>0</v>
      </c>
      <c r="R1235" s="158">
        <v>0</v>
      </c>
      <c r="S1235" s="158">
        <v>136307422.91</v>
      </c>
      <c r="T1235" s="161">
        <v>1895.7682291554383</v>
      </c>
      <c r="U1235" s="161">
        <v>8540.9874094123825</v>
      </c>
      <c r="W1235" s="175"/>
      <c r="Y1235" s="163">
        <v>0</v>
      </c>
      <c r="Z1235" s="163">
        <v>3132244.09</v>
      </c>
      <c r="AA1235" s="163">
        <v>800000</v>
      </c>
      <c r="AB1235" s="163">
        <v>153564.57</v>
      </c>
      <c r="AC1235" s="163">
        <v>0</v>
      </c>
      <c r="AD1235" s="163">
        <v>0</v>
      </c>
      <c r="AE1235" s="163">
        <v>0</v>
      </c>
      <c r="AF1235" s="163">
        <v>0</v>
      </c>
      <c r="AG1235" s="163">
        <v>14443.09</v>
      </c>
      <c r="AH1235" s="163">
        <v>122336023.17999999</v>
      </c>
      <c r="AI1235" s="163">
        <v>0</v>
      </c>
      <c r="AJ1235" s="163">
        <v>0</v>
      </c>
      <c r="AK1235" s="163">
        <v>0</v>
      </c>
      <c r="AL1235" s="163">
        <v>0</v>
      </c>
      <c r="AM1235" s="163">
        <v>209</v>
      </c>
      <c r="AN1235" s="163">
        <v>6806480.6900000004</v>
      </c>
      <c r="AO1235" s="163">
        <v>0</v>
      </c>
      <c r="AP1235" s="163">
        <v>0</v>
      </c>
      <c r="AQ1235" s="162">
        <v>0</v>
      </c>
      <c r="AR1235" s="162">
        <v>0</v>
      </c>
    </row>
    <row r="1236" spans="1:44" s="162" customFormat="1" ht="36" customHeight="1" x14ac:dyDescent="0.25">
      <c r="A1236" s="162">
        <v>1</v>
      </c>
      <c r="B1236" s="165">
        <v>200</v>
      </c>
      <c r="C1236" s="155" t="s">
        <v>584</v>
      </c>
      <c r="D1236" s="157">
        <v>1967</v>
      </c>
      <c r="E1236" s="157"/>
      <c r="F1236" s="166" t="s">
        <v>261</v>
      </c>
      <c r="G1236" s="157">
        <v>5</v>
      </c>
      <c r="H1236" s="157" t="s">
        <v>301</v>
      </c>
      <c r="I1236" s="158">
        <v>5264.54</v>
      </c>
      <c r="J1236" s="158">
        <v>3236.74</v>
      </c>
      <c r="K1236" s="158">
        <v>2547.17</v>
      </c>
      <c r="L1236" s="167">
        <v>119</v>
      </c>
      <c r="M1236" s="157" t="s">
        <v>259</v>
      </c>
      <c r="N1236" s="157" t="s">
        <v>263</v>
      </c>
      <c r="O1236" s="160" t="s">
        <v>673</v>
      </c>
      <c r="P1236" s="161">
        <v>8265513.5999999996</v>
      </c>
      <c r="Q1236" s="161">
        <v>0</v>
      </c>
      <c r="R1236" s="161">
        <v>0</v>
      </c>
      <c r="S1236" s="161">
        <v>8265513.5999999996</v>
      </c>
      <c r="T1236" s="161">
        <v>1570.0352927321285</v>
      </c>
      <c r="U1236" s="161">
        <v>1661.6107466179383</v>
      </c>
      <c r="V1236" s="168">
        <v>1661.6107466179383</v>
      </c>
      <c r="W1236" s="168">
        <f t="shared" ref="W1236:W1252" si="274">Y1236+Z1236+AA1236+AB1236+AC1236+AF1236+AH1236+AJ1236+AL1236+AN1236+AO1236+AP1236+AQ1236+AR1236</f>
        <v>1661.6107466179383</v>
      </c>
      <c r="X1236" s="168">
        <f t="shared" ref="X1236:X1252" si="275">U1236-T1236</f>
        <v>91.575453885809793</v>
      </c>
      <c r="Y1236" s="163">
        <v>0</v>
      </c>
      <c r="Z1236" s="163">
        <v>0</v>
      </c>
      <c r="AA1236" s="163">
        <v>0</v>
      </c>
      <c r="AB1236" s="163">
        <v>0</v>
      </c>
      <c r="AC1236" s="163">
        <v>0</v>
      </c>
      <c r="AD1236" s="163">
        <v>0</v>
      </c>
      <c r="AE1236" s="163">
        <v>0</v>
      </c>
      <c r="AF1236" s="169">
        <v>0</v>
      </c>
      <c r="AG1236" s="163">
        <v>981</v>
      </c>
      <c r="AH1236" s="169">
        <f t="shared" ref="AH1236:AH1239" si="276">8917.04*AG1236/I1236</f>
        <v>1661.6107466179383</v>
      </c>
      <c r="AI1236" s="163">
        <v>0</v>
      </c>
      <c r="AJ1236" s="163">
        <v>0</v>
      </c>
      <c r="AK1236" s="163">
        <v>0</v>
      </c>
      <c r="AL1236" s="169">
        <v>0</v>
      </c>
      <c r="AM1236" s="163">
        <v>0</v>
      </c>
      <c r="AN1236" s="163">
        <v>0</v>
      </c>
      <c r="AO1236" s="169">
        <v>0</v>
      </c>
      <c r="AP1236" s="163">
        <v>0</v>
      </c>
      <c r="AQ1236" s="162">
        <v>0</v>
      </c>
      <c r="AR1236" s="162">
        <v>0</v>
      </c>
    </row>
    <row r="1237" spans="1:44" s="162" customFormat="1" ht="36" customHeight="1" x14ac:dyDescent="0.25">
      <c r="A1237" s="162">
        <v>1</v>
      </c>
      <c r="B1237" s="165">
        <v>201</v>
      </c>
      <c r="C1237" s="155" t="s">
        <v>585</v>
      </c>
      <c r="D1237" s="157">
        <v>1969</v>
      </c>
      <c r="E1237" s="157"/>
      <c r="F1237" s="166" t="s">
        <v>261</v>
      </c>
      <c r="G1237" s="157">
        <v>5</v>
      </c>
      <c r="H1237" s="157" t="s">
        <v>2189</v>
      </c>
      <c r="I1237" s="158">
        <v>8212.5400000000009</v>
      </c>
      <c r="J1237" s="158">
        <v>5998.64</v>
      </c>
      <c r="K1237" s="158">
        <v>5998.64</v>
      </c>
      <c r="L1237" s="167">
        <v>252</v>
      </c>
      <c r="M1237" s="157" t="s">
        <v>259</v>
      </c>
      <c r="N1237" s="157" t="s">
        <v>263</v>
      </c>
      <c r="O1237" s="160" t="s">
        <v>673</v>
      </c>
      <c r="P1237" s="161">
        <v>15092090.199999999</v>
      </c>
      <c r="Q1237" s="161">
        <v>0</v>
      </c>
      <c r="R1237" s="161">
        <v>0</v>
      </c>
      <c r="S1237" s="161">
        <v>15092090.199999999</v>
      </c>
      <c r="T1237" s="161">
        <v>1837.6884861443593</v>
      </c>
      <c r="U1237" s="161">
        <v>1837.6884861443596</v>
      </c>
      <c r="V1237" s="168">
        <v>1837.6884861443596</v>
      </c>
      <c r="W1237" s="168">
        <f t="shared" si="274"/>
        <v>1837.6884861443596</v>
      </c>
      <c r="X1237" s="168">
        <f t="shared" si="275"/>
        <v>0</v>
      </c>
      <c r="Y1237" s="163">
        <v>0</v>
      </c>
      <c r="Z1237" s="163">
        <v>0</v>
      </c>
      <c r="AA1237" s="163">
        <v>0</v>
      </c>
      <c r="AB1237" s="163">
        <v>0</v>
      </c>
      <c r="AC1237" s="163">
        <v>0</v>
      </c>
      <c r="AD1237" s="163">
        <v>0</v>
      </c>
      <c r="AE1237" s="163">
        <v>0</v>
      </c>
      <c r="AF1237" s="169">
        <v>0</v>
      </c>
      <c r="AG1237" s="163">
        <v>1692.5</v>
      </c>
      <c r="AH1237" s="169">
        <f t="shared" si="276"/>
        <v>1837.6884861443596</v>
      </c>
      <c r="AI1237" s="163">
        <v>0</v>
      </c>
      <c r="AJ1237" s="163">
        <v>0</v>
      </c>
      <c r="AK1237" s="163">
        <v>0</v>
      </c>
      <c r="AL1237" s="169">
        <v>0</v>
      </c>
      <c r="AM1237" s="163">
        <v>0</v>
      </c>
      <c r="AN1237" s="163">
        <v>0</v>
      </c>
      <c r="AO1237" s="169">
        <v>0</v>
      </c>
      <c r="AP1237" s="163">
        <v>0</v>
      </c>
      <c r="AQ1237" s="162">
        <v>0</v>
      </c>
      <c r="AR1237" s="162">
        <v>0</v>
      </c>
    </row>
    <row r="1238" spans="1:44" s="162" customFormat="1" ht="36" customHeight="1" x14ac:dyDescent="0.25">
      <c r="A1238" s="162">
        <v>1</v>
      </c>
      <c r="B1238" s="165">
        <v>202</v>
      </c>
      <c r="C1238" s="155" t="s">
        <v>1627</v>
      </c>
      <c r="D1238" s="157">
        <v>1990</v>
      </c>
      <c r="E1238" s="157"/>
      <c r="F1238" s="166" t="s">
        <v>311</v>
      </c>
      <c r="G1238" s="157">
        <v>2</v>
      </c>
      <c r="H1238" s="157" t="s">
        <v>296</v>
      </c>
      <c r="I1238" s="158">
        <v>630.29999999999995</v>
      </c>
      <c r="J1238" s="158">
        <v>568.70000000000005</v>
      </c>
      <c r="K1238" s="158">
        <v>568.70000000000005</v>
      </c>
      <c r="L1238" s="167">
        <v>25</v>
      </c>
      <c r="M1238" s="157" t="s">
        <v>259</v>
      </c>
      <c r="N1238" s="157" t="s">
        <v>263</v>
      </c>
      <c r="O1238" s="160" t="s">
        <v>675</v>
      </c>
      <c r="P1238" s="161">
        <v>3121423.42</v>
      </c>
      <c r="Q1238" s="161">
        <v>0</v>
      </c>
      <c r="R1238" s="161">
        <v>0</v>
      </c>
      <c r="S1238" s="161">
        <v>3121423.42</v>
      </c>
      <c r="T1238" s="161">
        <v>4952.2821196255754</v>
      </c>
      <c r="U1238" s="161">
        <v>6753.3527120418867</v>
      </c>
      <c r="V1238" s="168">
        <v>9195.7417102966865</v>
      </c>
      <c r="W1238" s="168">
        <f t="shared" si="274"/>
        <v>9195.7417102966865</v>
      </c>
      <c r="X1238" s="168">
        <f t="shared" si="275"/>
        <v>1801.0705924163112</v>
      </c>
      <c r="Y1238" s="163">
        <v>0</v>
      </c>
      <c r="Z1238" s="163">
        <v>0</v>
      </c>
      <c r="AA1238" s="163">
        <v>0</v>
      </c>
      <c r="AB1238" s="163">
        <v>0</v>
      </c>
      <c r="AC1238" s="163">
        <v>0</v>
      </c>
      <c r="AD1238" s="163">
        <v>0</v>
      </c>
      <c r="AE1238" s="163">
        <v>0</v>
      </c>
      <c r="AF1238" s="169">
        <v>0</v>
      </c>
      <c r="AG1238" s="163">
        <v>650</v>
      </c>
      <c r="AH1238" s="169">
        <f t="shared" si="276"/>
        <v>9195.7417102966865</v>
      </c>
      <c r="AI1238" s="163">
        <v>0</v>
      </c>
      <c r="AJ1238" s="163">
        <v>0</v>
      </c>
      <c r="AK1238" s="163">
        <v>0</v>
      </c>
      <c r="AL1238" s="169">
        <v>0</v>
      </c>
      <c r="AM1238" s="163">
        <v>0</v>
      </c>
      <c r="AN1238" s="163">
        <v>0</v>
      </c>
      <c r="AO1238" s="169">
        <v>0</v>
      </c>
      <c r="AP1238" s="163">
        <v>0</v>
      </c>
      <c r="AQ1238" s="162">
        <v>0</v>
      </c>
      <c r="AR1238" s="162">
        <v>0</v>
      </c>
    </row>
    <row r="1239" spans="1:44" s="162" customFormat="1" ht="36" customHeight="1" x14ac:dyDescent="0.25">
      <c r="A1239" s="162">
        <v>1</v>
      </c>
      <c r="B1239" s="165">
        <v>203</v>
      </c>
      <c r="C1239" s="155" t="s">
        <v>589</v>
      </c>
      <c r="D1239" s="157">
        <v>1982</v>
      </c>
      <c r="E1239" s="157"/>
      <c r="F1239" s="166" t="s">
        <v>261</v>
      </c>
      <c r="G1239" s="157">
        <v>9</v>
      </c>
      <c r="H1239" s="157" t="s">
        <v>363</v>
      </c>
      <c r="I1239" s="158">
        <v>12113.01</v>
      </c>
      <c r="J1239" s="158">
        <v>10694</v>
      </c>
      <c r="K1239" s="158">
        <v>10692.21</v>
      </c>
      <c r="L1239" s="167">
        <v>559</v>
      </c>
      <c r="M1239" s="157" t="s">
        <v>259</v>
      </c>
      <c r="N1239" s="157" t="s">
        <v>263</v>
      </c>
      <c r="O1239" s="160" t="s">
        <v>675</v>
      </c>
      <c r="P1239" s="161">
        <v>16157676.479999999</v>
      </c>
      <c r="Q1239" s="161">
        <v>0</v>
      </c>
      <c r="R1239" s="161">
        <v>0</v>
      </c>
      <c r="S1239" s="161">
        <v>16157676.479999999</v>
      </c>
      <c r="T1239" s="161">
        <v>1333.9109337811162</v>
      </c>
      <c r="U1239" s="161">
        <v>1333.9109337811165</v>
      </c>
      <c r="V1239" s="168">
        <v>1333.9109337811165</v>
      </c>
      <c r="W1239" s="168">
        <f t="shared" si="274"/>
        <v>1333.9109337811165</v>
      </c>
      <c r="X1239" s="168">
        <f t="shared" si="275"/>
        <v>0</v>
      </c>
      <c r="Y1239" s="163">
        <v>0</v>
      </c>
      <c r="Z1239" s="163">
        <v>0</v>
      </c>
      <c r="AA1239" s="163">
        <v>0</v>
      </c>
      <c r="AB1239" s="163">
        <v>0</v>
      </c>
      <c r="AC1239" s="163">
        <v>0</v>
      </c>
      <c r="AD1239" s="163">
        <v>0</v>
      </c>
      <c r="AE1239" s="163">
        <v>0</v>
      </c>
      <c r="AF1239" s="169">
        <v>0</v>
      </c>
      <c r="AG1239" s="163">
        <v>1812</v>
      </c>
      <c r="AH1239" s="169">
        <f t="shared" si="276"/>
        <v>1333.9109337811165</v>
      </c>
      <c r="AI1239" s="163">
        <v>0</v>
      </c>
      <c r="AJ1239" s="163">
        <v>0</v>
      </c>
      <c r="AK1239" s="163">
        <v>0</v>
      </c>
      <c r="AL1239" s="169">
        <v>0</v>
      </c>
      <c r="AM1239" s="163">
        <v>0</v>
      </c>
      <c r="AN1239" s="163">
        <v>0</v>
      </c>
      <c r="AO1239" s="169">
        <v>0</v>
      </c>
      <c r="AP1239" s="163">
        <v>0</v>
      </c>
      <c r="AQ1239" s="162">
        <v>0</v>
      </c>
      <c r="AR1239" s="162">
        <v>0</v>
      </c>
    </row>
    <row r="1240" spans="1:44" s="162" customFormat="1" ht="36" customHeight="1" x14ac:dyDescent="0.25">
      <c r="A1240" s="162">
        <v>1</v>
      </c>
      <c r="B1240" s="165">
        <v>204</v>
      </c>
      <c r="C1240" s="155" t="s">
        <v>602</v>
      </c>
      <c r="D1240" s="157">
        <v>1975</v>
      </c>
      <c r="E1240" s="157"/>
      <c r="F1240" s="166" t="s">
        <v>261</v>
      </c>
      <c r="G1240" s="157">
        <v>5</v>
      </c>
      <c r="H1240" s="157" t="s">
        <v>297</v>
      </c>
      <c r="I1240" s="158">
        <v>2310.5</v>
      </c>
      <c r="J1240" s="158">
        <v>1287.55</v>
      </c>
      <c r="K1240" s="158">
        <v>830.8</v>
      </c>
      <c r="L1240" s="167">
        <v>86</v>
      </c>
      <c r="M1240" s="157" t="s">
        <v>259</v>
      </c>
      <c r="N1240" s="157" t="s">
        <v>263</v>
      </c>
      <c r="O1240" s="160" t="s">
        <v>672</v>
      </c>
      <c r="P1240" s="161">
        <v>7102552.54</v>
      </c>
      <c r="Q1240" s="161">
        <v>0</v>
      </c>
      <c r="R1240" s="161">
        <v>0</v>
      </c>
      <c r="S1240" s="161">
        <v>7102552.54</v>
      </c>
      <c r="T1240" s="161">
        <v>3074.0326942220299</v>
      </c>
      <c r="U1240" s="161">
        <v>3074.0326942220299</v>
      </c>
      <c r="V1240" s="168">
        <f>W1240</f>
        <v>3055.0001731227003</v>
      </c>
      <c r="W1240" s="168">
        <f t="shared" si="274"/>
        <v>3055.0001731227003</v>
      </c>
      <c r="X1240" s="168">
        <f t="shared" si="275"/>
        <v>0</v>
      </c>
      <c r="Y1240" s="163">
        <v>0</v>
      </c>
      <c r="Z1240" s="163">
        <v>0</v>
      </c>
      <c r="AA1240" s="163">
        <v>0</v>
      </c>
      <c r="AB1240" s="163">
        <v>0</v>
      </c>
      <c r="AC1240" s="163">
        <v>0</v>
      </c>
      <c r="AD1240" s="163">
        <v>0</v>
      </c>
      <c r="AE1240" s="163">
        <v>0</v>
      </c>
      <c r="AF1240" s="169">
        <v>0</v>
      </c>
      <c r="AG1240" s="163">
        <v>0</v>
      </c>
      <c r="AH1240" s="163">
        <v>0</v>
      </c>
      <c r="AI1240" s="163">
        <v>0</v>
      </c>
      <c r="AJ1240" s="163">
        <v>0</v>
      </c>
      <c r="AK1240" s="163">
        <v>0</v>
      </c>
      <c r="AL1240" s="169">
        <v>0</v>
      </c>
      <c r="AM1240" s="163">
        <v>209</v>
      </c>
      <c r="AN1240" s="163">
        <f>33773.1*AM1240/I1240</f>
        <v>3055.0001731227003</v>
      </c>
      <c r="AO1240" s="169">
        <v>0</v>
      </c>
      <c r="AP1240" s="163">
        <v>0</v>
      </c>
      <c r="AQ1240" s="162">
        <v>0</v>
      </c>
      <c r="AR1240" s="162">
        <v>0</v>
      </c>
    </row>
    <row r="1241" spans="1:44" s="162" customFormat="1" ht="36" customHeight="1" x14ac:dyDescent="0.25">
      <c r="A1241" s="162">
        <v>1</v>
      </c>
      <c r="B1241" s="165">
        <v>205</v>
      </c>
      <c r="C1241" s="155" t="s">
        <v>606</v>
      </c>
      <c r="D1241" s="157">
        <v>1982</v>
      </c>
      <c r="E1241" s="157"/>
      <c r="F1241" s="166" t="s">
        <v>261</v>
      </c>
      <c r="G1241" s="157">
        <v>9</v>
      </c>
      <c r="H1241" s="157" t="s">
        <v>301</v>
      </c>
      <c r="I1241" s="158">
        <v>9363</v>
      </c>
      <c r="J1241" s="158">
        <v>9363</v>
      </c>
      <c r="K1241" s="158">
        <v>5631</v>
      </c>
      <c r="L1241" s="167">
        <v>419</v>
      </c>
      <c r="M1241" s="157" t="s">
        <v>259</v>
      </c>
      <c r="N1241" s="157" t="s">
        <v>263</v>
      </c>
      <c r="O1241" s="160" t="s">
        <v>680</v>
      </c>
      <c r="P1241" s="161">
        <v>18989728.380000003</v>
      </c>
      <c r="Q1241" s="161">
        <v>0</v>
      </c>
      <c r="R1241" s="161">
        <v>0</v>
      </c>
      <c r="S1241" s="161">
        <v>18989728.380000003</v>
      </c>
      <c r="T1241" s="161">
        <v>2028.167081063762</v>
      </c>
      <c r="U1241" s="161">
        <v>2028.1670814909751</v>
      </c>
      <c r="V1241" s="168">
        <v>2028.1670814909751</v>
      </c>
      <c r="W1241" s="168">
        <f t="shared" si="274"/>
        <v>2028.1670814909751</v>
      </c>
      <c r="X1241" s="168">
        <f t="shared" si="275"/>
        <v>4.2721308091131505E-7</v>
      </c>
      <c r="Y1241" s="163">
        <v>0</v>
      </c>
      <c r="Z1241" s="163">
        <v>0</v>
      </c>
      <c r="AA1241" s="163">
        <v>0</v>
      </c>
      <c r="AB1241" s="163">
        <v>0</v>
      </c>
      <c r="AC1241" s="163">
        <v>0</v>
      </c>
      <c r="AD1241" s="163">
        <v>0</v>
      </c>
      <c r="AE1241" s="163">
        <v>0</v>
      </c>
      <c r="AF1241" s="169">
        <v>0</v>
      </c>
      <c r="AG1241" s="163">
        <v>2129.6</v>
      </c>
      <c r="AH1241" s="169">
        <f t="shared" ref="AH1241:AH1244" si="277">8917.04*AG1241/I1241</f>
        <v>2028.1670814909751</v>
      </c>
      <c r="AI1241" s="163">
        <v>0</v>
      </c>
      <c r="AJ1241" s="163">
        <v>0</v>
      </c>
      <c r="AK1241" s="163">
        <v>0</v>
      </c>
      <c r="AL1241" s="169">
        <v>0</v>
      </c>
      <c r="AM1241" s="163">
        <v>0</v>
      </c>
      <c r="AN1241" s="163">
        <v>0</v>
      </c>
      <c r="AO1241" s="169">
        <v>0</v>
      </c>
      <c r="AP1241" s="163">
        <v>0</v>
      </c>
      <c r="AQ1241" s="162">
        <v>0</v>
      </c>
      <c r="AR1241" s="162">
        <v>0</v>
      </c>
    </row>
    <row r="1242" spans="1:44" s="162" customFormat="1" ht="36" customHeight="1" x14ac:dyDescent="0.25">
      <c r="A1242" s="162">
        <v>1</v>
      </c>
      <c r="B1242" s="165">
        <v>206</v>
      </c>
      <c r="C1242" s="155" t="s">
        <v>610</v>
      </c>
      <c r="D1242" s="157">
        <v>1966</v>
      </c>
      <c r="E1242" s="157"/>
      <c r="F1242" s="166" t="s">
        <v>261</v>
      </c>
      <c r="G1242" s="157">
        <v>5</v>
      </c>
      <c r="H1242" s="157" t="s">
        <v>301</v>
      </c>
      <c r="I1242" s="158">
        <v>3420.4</v>
      </c>
      <c r="J1242" s="158">
        <v>3164.9</v>
      </c>
      <c r="K1242" s="158">
        <v>2916.6</v>
      </c>
      <c r="L1242" s="167">
        <v>75</v>
      </c>
      <c r="M1242" s="157" t="s">
        <v>259</v>
      </c>
      <c r="N1242" s="157" t="s">
        <v>263</v>
      </c>
      <c r="O1242" s="160" t="s">
        <v>679</v>
      </c>
      <c r="P1242" s="161">
        <v>7451938.4400000004</v>
      </c>
      <c r="Q1242" s="161">
        <v>0</v>
      </c>
      <c r="R1242" s="161">
        <v>0</v>
      </c>
      <c r="S1242" s="161">
        <v>7451938.4400000004</v>
      </c>
      <c r="T1242" s="161">
        <v>2178.6745526838968</v>
      </c>
      <c r="U1242" s="161">
        <v>2294.1747164074382</v>
      </c>
      <c r="V1242" s="168">
        <v>2294.1747164074382</v>
      </c>
      <c r="W1242" s="168">
        <f t="shared" si="274"/>
        <v>2294.1747164074382</v>
      </c>
      <c r="X1242" s="168">
        <f t="shared" si="275"/>
        <v>115.50016372354139</v>
      </c>
      <c r="Y1242" s="163">
        <v>0</v>
      </c>
      <c r="Z1242" s="163">
        <v>0</v>
      </c>
      <c r="AA1242" s="163">
        <v>0</v>
      </c>
      <c r="AB1242" s="163">
        <v>0</v>
      </c>
      <c r="AC1242" s="163">
        <v>0</v>
      </c>
      <c r="AD1242" s="163">
        <v>0</v>
      </c>
      <c r="AE1242" s="163">
        <v>0</v>
      </c>
      <c r="AF1242" s="169">
        <v>0</v>
      </c>
      <c r="AG1242" s="163">
        <v>880</v>
      </c>
      <c r="AH1242" s="169">
        <f t="shared" si="277"/>
        <v>2294.1747164074382</v>
      </c>
      <c r="AI1242" s="163">
        <v>0</v>
      </c>
      <c r="AJ1242" s="163">
        <v>0</v>
      </c>
      <c r="AK1242" s="163">
        <v>0</v>
      </c>
      <c r="AL1242" s="169">
        <v>0</v>
      </c>
      <c r="AM1242" s="163">
        <v>0</v>
      </c>
      <c r="AN1242" s="163">
        <v>0</v>
      </c>
      <c r="AO1242" s="169">
        <v>0</v>
      </c>
      <c r="AP1242" s="163">
        <v>0</v>
      </c>
      <c r="AQ1242" s="162">
        <v>0</v>
      </c>
      <c r="AR1242" s="162">
        <v>0</v>
      </c>
    </row>
    <row r="1243" spans="1:44" s="162" customFormat="1" ht="36" customHeight="1" x14ac:dyDescent="0.25">
      <c r="A1243" s="162">
        <v>1</v>
      </c>
      <c r="B1243" s="165">
        <v>207</v>
      </c>
      <c r="C1243" s="155" t="s">
        <v>609</v>
      </c>
      <c r="D1243" s="157">
        <v>1972</v>
      </c>
      <c r="E1243" s="157"/>
      <c r="F1243" s="166" t="s">
        <v>261</v>
      </c>
      <c r="G1243" s="157">
        <v>5</v>
      </c>
      <c r="H1243" s="157" t="s">
        <v>301</v>
      </c>
      <c r="I1243" s="158">
        <v>3089.21</v>
      </c>
      <c r="J1243" s="158">
        <v>2785.21</v>
      </c>
      <c r="K1243" s="158">
        <v>2785.21</v>
      </c>
      <c r="L1243" s="167">
        <v>208</v>
      </c>
      <c r="M1243" s="157" t="s">
        <v>259</v>
      </c>
      <c r="N1243" s="157" t="s">
        <v>263</v>
      </c>
      <c r="O1243" s="160" t="s">
        <v>675</v>
      </c>
      <c r="P1243" s="161">
        <v>7579483.9999999991</v>
      </c>
      <c r="Q1243" s="161">
        <v>0</v>
      </c>
      <c r="R1243" s="161">
        <v>0</v>
      </c>
      <c r="S1243" s="161">
        <v>7579483.9999999991</v>
      </c>
      <c r="T1243" s="161">
        <v>2453.5347224694983</v>
      </c>
      <c r="U1243" s="161">
        <v>2453.5347224694988</v>
      </c>
      <c r="V1243" s="168">
        <v>2453.5347224694988</v>
      </c>
      <c r="W1243" s="168">
        <f t="shared" si="274"/>
        <v>2453.5347224694988</v>
      </c>
      <c r="X1243" s="168">
        <f t="shared" si="275"/>
        <v>0</v>
      </c>
      <c r="Y1243" s="163">
        <v>0</v>
      </c>
      <c r="Z1243" s="163">
        <v>0</v>
      </c>
      <c r="AA1243" s="163">
        <v>0</v>
      </c>
      <c r="AB1243" s="163">
        <v>0</v>
      </c>
      <c r="AC1243" s="163">
        <v>0</v>
      </c>
      <c r="AD1243" s="163">
        <v>0</v>
      </c>
      <c r="AE1243" s="163">
        <v>0</v>
      </c>
      <c r="AF1243" s="169">
        <v>0</v>
      </c>
      <c r="AG1243" s="163">
        <v>850</v>
      </c>
      <c r="AH1243" s="169">
        <f t="shared" si="277"/>
        <v>2453.5347224694988</v>
      </c>
      <c r="AI1243" s="163">
        <v>0</v>
      </c>
      <c r="AJ1243" s="163">
        <v>0</v>
      </c>
      <c r="AK1243" s="163">
        <v>0</v>
      </c>
      <c r="AL1243" s="169">
        <v>0</v>
      </c>
      <c r="AM1243" s="163">
        <v>0</v>
      </c>
      <c r="AN1243" s="163">
        <v>0</v>
      </c>
      <c r="AO1243" s="169">
        <v>0</v>
      </c>
      <c r="AP1243" s="163">
        <v>0</v>
      </c>
      <c r="AQ1243" s="162">
        <v>0</v>
      </c>
      <c r="AR1243" s="162">
        <v>0</v>
      </c>
    </row>
    <row r="1244" spans="1:44" s="162" customFormat="1" ht="36" customHeight="1" x14ac:dyDescent="0.25">
      <c r="A1244" s="162">
        <v>1</v>
      </c>
      <c r="B1244" s="165">
        <v>208</v>
      </c>
      <c r="C1244" s="155" t="s">
        <v>591</v>
      </c>
      <c r="D1244" s="157">
        <v>2001</v>
      </c>
      <c r="E1244" s="157"/>
      <c r="F1244" s="166" t="s">
        <v>304</v>
      </c>
      <c r="G1244" s="157" t="s">
        <v>344</v>
      </c>
      <c r="H1244" s="157" t="s">
        <v>296</v>
      </c>
      <c r="I1244" s="158">
        <v>4008</v>
      </c>
      <c r="J1244" s="158">
        <v>2472.3000000000002</v>
      </c>
      <c r="K1244" s="158">
        <v>2472.3000000000002</v>
      </c>
      <c r="L1244" s="167">
        <v>92</v>
      </c>
      <c r="M1244" s="157" t="s">
        <v>259</v>
      </c>
      <c r="N1244" s="157" t="s">
        <v>263</v>
      </c>
      <c r="O1244" s="160" t="s">
        <v>1041</v>
      </c>
      <c r="P1244" s="161">
        <v>8833997.4800000004</v>
      </c>
      <c r="Q1244" s="161">
        <v>0</v>
      </c>
      <c r="R1244" s="161">
        <v>0</v>
      </c>
      <c r="S1244" s="161">
        <v>8833997.4800000004</v>
      </c>
      <c r="T1244" s="161">
        <v>2204.0911876247505</v>
      </c>
      <c r="U1244" s="161">
        <v>2284.8802594810381</v>
      </c>
      <c r="V1244" s="168">
        <v>2284.8802594810381</v>
      </c>
      <c r="W1244" s="168">
        <f t="shared" si="274"/>
        <v>2284.8802594810381</v>
      </c>
      <c r="X1244" s="168">
        <f t="shared" si="275"/>
        <v>80.789071856287592</v>
      </c>
      <c r="Y1244" s="163">
        <v>0</v>
      </c>
      <c r="Z1244" s="163">
        <v>0</v>
      </c>
      <c r="AA1244" s="163">
        <v>0</v>
      </c>
      <c r="AB1244" s="163">
        <v>0</v>
      </c>
      <c r="AC1244" s="163">
        <v>0</v>
      </c>
      <c r="AD1244" s="163">
        <v>0</v>
      </c>
      <c r="AE1244" s="163">
        <v>0</v>
      </c>
      <c r="AF1244" s="169">
        <v>0</v>
      </c>
      <c r="AG1244" s="163">
        <v>1027</v>
      </c>
      <c r="AH1244" s="169">
        <f t="shared" si="277"/>
        <v>2284.8802594810381</v>
      </c>
      <c r="AI1244" s="163">
        <v>0</v>
      </c>
      <c r="AJ1244" s="163">
        <v>0</v>
      </c>
      <c r="AK1244" s="163">
        <v>0</v>
      </c>
      <c r="AL1244" s="169">
        <v>0</v>
      </c>
      <c r="AM1244" s="163">
        <v>0</v>
      </c>
      <c r="AN1244" s="163">
        <v>0</v>
      </c>
      <c r="AO1244" s="169">
        <v>0</v>
      </c>
      <c r="AP1244" s="163">
        <v>0</v>
      </c>
      <c r="AQ1244" s="162">
        <v>0</v>
      </c>
      <c r="AR1244" s="162">
        <v>0</v>
      </c>
    </row>
    <row r="1245" spans="1:44" s="162" customFormat="1" ht="36" customHeight="1" x14ac:dyDescent="0.25">
      <c r="A1245" s="162">
        <v>1</v>
      </c>
      <c r="B1245" s="165">
        <v>209</v>
      </c>
      <c r="C1245" s="155" t="s">
        <v>1147</v>
      </c>
      <c r="D1245" s="157">
        <v>1957</v>
      </c>
      <c r="E1245" s="157"/>
      <c r="F1245" s="166" t="s">
        <v>261</v>
      </c>
      <c r="G1245" s="157">
        <v>2</v>
      </c>
      <c r="H1245" s="157" t="s">
        <v>296</v>
      </c>
      <c r="I1245" s="158">
        <v>821.4</v>
      </c>
      <c r="J1245" s="158">
        <v>442.9</v>
      </c>
      <c r="K1245" s="158">
        <v>442.9</v>
      </c>
      <c r="L1245" s="167">
        <v>17</v>
      </c>
      <c r="M1245" s="157" t="s">
        <v>259</v>
      </c>
      <c r="N1245" s="157" t="s">
        <v>263</v>
      </c>
      <c r="O1245" s="160" t="s">
        <v>1268</v>
      </c>
      <c r="P1245" s="161">
        <v>867801.89</v>
      </c>
      <c r="Q1245" s="161">
        <v>0</v>
      </c>
      <c r="R1245" s="161">
        <v>0</v>
      </c>
      <c r="S1245" s="161">
        <v>867801.89</v>
      </c>
      <c r="T1245" s="161">
        <v>1056.4912223033846</v>
      </c>
      <c r="U1245" s="161">
        <v>4500.21</v>
      </c>
      <c r="V1245" s="168">
        <v>3444.64</v>
      </c>
      <c r="W1245" s="168">
        <f t="shared" si="274"/>
        <v>3444.64</v>
      </c>
      <c r="X1245" s="168">
        <f t="shared" si="275"/>
        <v>3443.7187776966157</v>
      </c>
      <c r="Y1245" s="163">
        <v>0</v>
      </c>
      <c r="Z1245" s="163">
        <v>0</v>
      </c>
      <c r="AA1245" s="163">
        <v>3259.66</v>
      </c>
      <c r="AB1245" s="163">
        <v>184.98</v>
      </c>
      <c r="AC1245" s="163">
        <v>0</v>
      </c>
      <c r="AD1245" s="163">
        <v>0</v>
      </c>
      <c r="AE1245" s="163">
        <v>0</v>
      </c>
      <c r="AF1245" s="169">
        <v>0</v>
      </c>
      <c r="AG1245" s="163">
        <v>0</v>
      </c>
      <c r="AH1245" s="163">
        <v>0</v>
      </c>
      <c r="AI1245" s="163">
        <v>0</v>
      </c>
      <c r="AJ1245" s="163">
        <v>0</v>
      </c>
      <c r="AK1245" s="163">
        <v>0</v>
      </c>
      <c r="AL1245" s="169">
        <v>0</v>
      </c>
      <c r="AM1245" s="163">
        <v>0</v>
      </c>
      <c r="AN1245" s="163">
        <v>0</v>
      </c>
      <c r="AO1245" s="169">
        <v>0</v>
      </c>
      <c r="AP1245" s="163">
        <v>0</v>
      </c>
      <c r="AQ1245" s="162">
        <v>0</v>
      </c>
      <c r="AR1245" s="162">
        <v>0</v>
      </c>
    </row>
    <row r="1246" spans="1:44" s="162" customFormat="1" ht="36" customHeight="1" x14ac:dyDescent="0.25">
      <c r="A1246" s="162">
        <v>1</v>
      </c>
      <c r="B1246" s="165">
        <v>210</v>
      </c>
      <c r="C1246" s="155" t="s">
        <v>1862</v>
      </c>
      <c r="D1246" s="157">
        <v>1963</v>
      </c>
      <c r="E1246" s="157"/>
      <c r="F1246" s="166" t="s">
        <v>1524</v>
      </c>
      <c r="G1246" s="157" t="s">
        <v>296</v>
      </c>
      <c r="H1246" s="157" t="s">
        <v>296</v>
      </c>
      <c r="I1246" s="158">
        <v>695.5</v>
      </c>
      <c r="J1246" s="158">
        <v>647.5</v>
      </c>
      <c r="K1246" s="158">
        <v>647.5</v>
      </c>
      <c r="L1246" s="167">
        <v>31</v>
      </c>
      <c r="M1246" s="157" t="s">
        <v>259</v>
      </c>
      <c r="N1246" s="157" t="s">
        <v>260</v>
      </c>
      <c r="O1246" s="160" t="s">
        <v>262</v>
      </c>
      <c r="P1246" s="161">
        <v>4555444</v>
      </c>
      <c r="Q1246" s="161">
        <v>0</v>
      </c>
      <c r="R1246" s="161">
        <v>0</v>
      </c>
      <c r="S1246" s="161">
        <v>4555444</v>
      </c>
      <c r="T1246" s="161">
        <v>6549.8835370237239</v>
      </c>
      <c r="U1246" s="161">
        <v>7060.9366487419138</v>
      </c>
      <c r="V1246" s="168">
        <v>7060.9366487419138</v>
      </c>
      <c r="W1246" s="168">
        <f t="shared" si="274"/>
        <v>7060.9366487419138</v>
      </c>
      <c r="X1246" s="168">
        <f t="shared" si="275"/>
        <v>511.05311171818994</v>
      </c>
      <c r="Y1246" s="163">
        <v>0</v>
      </c>
      <c r="Z1246" s="163">
        <v>0</v>
      </c>
      <c r="AA1246" s="163">
        <v>0</v>
      </c>
      <c r="AB1246" s="163">
        <v>0</v>
      </c>
      <c r="AC1246" s="163">
        <v>0</v>
      </c>
      <c r="AD1246" s="163">
        <v>0</v>
      </c>
      <c r="AE1246" s="163">
        <v>0</v>
      </c>
      <c r="AF1246" s="169">
        <v>0</v>
      </c>
      <c r="AG1246" s="163">
        <v>550.73</v>
      </c>
      <c r="AH1246" s="169">
        <f t="shared" ref="AH1246:AH1250" si="278">8917.04*AG1246/I1246</f>
        <v>7060.9366487419138</v>
      </c>
      <c r="AI1246" s="163">
        <v>0</v>
      </c>
      <c r="AJ1246" s="163">
        <v>0</v>
      </c>
      <c r="AK1246" s="163">
        <v>0</v>
      </c>
      <c r="AL1246" s="169">
        <v>0</v>
      </c>
      <c r="AM1246" s="163">
        <v>0</v>
      </c>
      <c r="AN1246" s="163">
        <v>0</v>
      </c>
      <c r="AO1246" s="169">
        <v>0</v>
      </c>
      <c r="AP1246" s="163">
        <v>0</v>
      </c>
      <c r="AQ1246" s="162">
        <v>0</v>
      </c>
      <c r="AR1246" s="162">
        <v>0</v>
      </c>
    </row>
    <row r="1247" spans="1:44" s="162" customFormat="1" ht="36" customHeight="1" x14ac:dyDescent="0.25">
      <c r="A1247" s="162">
        <v>1</v>
      </c>
      <c r="B1247" s="165">
        <v>211</v>
      </c>
      <c r="C1247" s="155" t="s">
        <v>1863</v>
      </c>
      <c r="D1247" s="157">
        <v>1955</v>
      </c>
      <c r="E1247" s="157"/>
      <c r="F1247" s="166" t="s">
        <v>1524</v>
      </c>
      <c r="G1247" s="157" t="s">
        <v>296</v>
      </c>
      <c r="H1247" s="157" t="s">
        <v>297</v>
      </c>
      <c r="I1247" s="158">
        <v>349</v>
      </c>
      <c r="J1247" s="158">
        <v>310.60000000000002</v>
      </c>
      <c r="K1247" s="158">
        <v>310.60000000000002</v>
      </c>
      <c r="L1247" s="167">
        <v>17</v>
      </c>
      <c r="M1247" s="157" t="s">
        <v>259</v>
      </c>
      <c r="N1247" s="157" t="s">
        <v>263</v>
      </c>
      <c r="O1247" s="160" t="s">
        <v>1270</v>
      </c>
      <c r="P1247" s="161">
        <v>2713152.74</v>
      </c>
      <c r="Q1247" s="161">
        <v>0</v>
      </c>
      <c r="R1247" s="161">
        <v>0</v>
      </c>
      <c r="S1247" s="161">
        <v>2713152.74</v>
      </c>
      <c r="T1247" s="161">
        <v>7774.0766189111755</v>
      </c>
      <c r="U1247" s="161">
        <v>8244.5572126074512</v>
      </c>
      <c r="V1247" s="168">
        <v>8244.5572126074512</v>
      </c>
      <c r="W1247" s="168">
        <f t="shared" si="274"/>
        <v>8244.5572126074512</v>
      </c>
      <c r="X1247" s="168">
        <f t="shared" si="275"/>
        <v>470.48059369627572</v>
      </c>
      <c r="Y1247" s="163">
        <v>0</v>
      </c>
      <c r="Z1247" s="163">
        <v>0</v>
      </c>
      <c r="AA1247" s="163">
        <v>0</v>
      </c>
      <c r="AB1247" s="163">
        <v>0</v>
      </c>
      <c r="AC1247" s="163">
        <v>0</v>
      </c>
      <c r="AD1247" s="163">
        <v>0</v>
      </c>
      <c r="AE1247" s="163">
        <v>0</v>
      </c>
      <c r="AF1247" s="169">
        <v>0</v>
      </c>
      <c r="AG1247" s="163">
        <v>322.68</v>
      </c>
      <c r="AH1247" s="169">
        <f t="shared" si="278"/>
        <v>8244.5572126074512</v>
      </c>
      <c r="AI1247" s="163">
        <v>0</v>
      </c>
      <c r="AJ1247" s="163">
        <v>0</v>
      </c>
      <c r="AK1247" s="163">
        <v>0</v>
      </c>
      <c r="AL1247" s="169">
        <v>0</v>
      </c>
      <c r="AM1247" s="163">
        <v>0</v>
      </c>
      <c r="AN1247" s="163">
        <v>0</v>
      </c>
      <c r="AO1247" s="169">
        <v>0</v>
      </c>
      <c r="AP1247" s="163">
        <v>0</v>
      </c>
      <c r="AQ1247" s="162">
        <v>0</v>
      </c>
      <c r="AR1247" s="162">
        <v>0</v>
      </c>
    </row>
    <row r="1248" spans="1:44" s="162" customFormat="1" ht="36" customHeight="1" x14ac:dyDescent="0.25">
      <c r="A1248" s="162">
        <v>1</v>
      </c>
      <c r="B1248" s="165">
        <v>212</v>
      </c>
      <c r="C1248" s="155" t="s">
        <v>1864</v>
      </c>
      <c r="D1248" s="157">
        <v>1957</v>
      </c>
      <c r="E1248" s="157"/>
      <c r="F1248" s="166" t="s">
        <v>1524</v>
      </c>
      <c r="G1248" s="157" t="s">
        <v>296</v>
      </c>
      <c r="H1248" s="157" t="s">
        <v>296</v>
      </c>
      <c r="I1248" s="161">
        <v>832.6</v>
      </c>
      <c r="J1248" s="161">
        <v>448</v>
      </c>
      <c r="K1248" s="161">
        <v>448</v>
      </c>
      <c r="L1248" s="167">
        <v>22</v>
      </c>
      <c r="M1248" s="157" t="s">
        <v>259</v>
      </c>
      <c r="N1248" s="157" t="s">
        <v>263</v>
      </c>
      <c r="O1248" s="160" t="s">
        <v>672</v>
      </c>
      <c r="P1248" s="161">
        <v>3138628.19</v>
      </c>
      <c r="Q1248" s="161">
        <v>0</v>
      </c>
      <c r="R1248" s="161">
        <v>0</v>
      </c>
      <c r="S1248" s="161">
        <v>3138628.19</v>
      </c>
      <c r="T1248" s="161">
        <v>3769.6711386019697</v>
      </c>
      <c r="U1248" s="161">
        <v>4516.1391150612544</v>
      </c>
      <c r="V1248" s="168">
        <v>4516.1391150612544</v>
      </c>
      <c r="W1248" s="168">
        <f t="shared" si="274"/>
        <v>4516.1391150612544</v>
      </c>
      <c r="X1248" s="168">
        <f t="shared" si="275"/>
        <v>746.46797645928473</v>
      </c>
      <c r="Y1248" s="163">
        <v>0</v>
      </c>
      <c r="Z1248" s="163">
        <v>0</v>
      </c>
      <c r="AA1248" s="163">
        <v>0</v>
      </c>
      <c r="AB1248" s="163">
        <v>0</v>
      </c>
      <c r="AC1248" s="163">
        <v>0</v>
      </c>
      <c r="AD1248" s="163">
        <v>0</v>
      </c>
      <c r="AE1248" s="163">
        <v>0</v>
      </c>
      <c r="AF1248" s="169">
        <v>0</v>
      </c>
      <c r="AG1248" s="163">
        <v>421.68</v>
      </c>
      <c r="AH1248" s="169">
        <f t="shared" si="278"/>
        <v>4516.1391150612544</v>
      </c>
      <c r="AI1248" s="163">
        <v>0</v>
      </c>
      <c r="AJ1248" s="163">
        <v>0</v>
      </c>
      <c r="AK1248" s="163">
        <v>0</v>
      </c>
      <c r="AL1248" s="169">
        <v>0</v>
      </c>
      <c r="AM1248" s="163">
        <v>0</v>
      </c>
      <c r="AN1248" s="163">
        <v>0</v>
      </c>
      <c r="AO1248" s="169">
        <v>0</v>
      </c>
      <c r="AP1248" s="163">
        <v>0</v>
      </c>
      <c r="AQ1248" s="162">
        <v>0</v>
      </c>
      <c r="AR1248" s="162">
        <v>0</v>
      </c>
    </row>
    <row r="1249" spans="1:44" s="162" customFormat="1" ht="36" customHeight="1" x14ac:dyDescent="0.25">
      <c r="A1249" s="162">
        <v>1</v>
      </c>
      <c r="B1249" s="165">
        <v>213</v>
      </c>
      <c r="C1249" s="155" t="s">
        <v>608</v>
      </c>
      <c r="D1249" s="157">
        <v>1972</v>
      </c>
      <c r="E1249" s="157"/>
      <c r="F1249" s="166" t="s">
        <v>261</v>
      </c>
      <c r="G1249" s="157" t="s">
        <v>344</v>
      </c>
      <c r="H1249" s="157" t="s">
        <v>301</v>
      </c>
      <c r="I1249" s="158">
        <v>2806.29</v>
      </c>
      <c r="J1249" s="158">
        <v>2806.29</v>
      </c>
      <c r="K1249" s="158">
        <v>2806.29</v>
      </c>
      <c r="L1249" s="167">
        <v>150</v>
      </c>
      <c r="M1249" s="157" t="s">
        <v>259</v>
      </c>
      <c r="N1249" s="157" t="s">
        <v>260</v>
      </c>
      <c r="O1249" s="160" t="s">
        <v>262</v>
      </c>
      <c r="P1249" s="161">
        <v>9808743.9999999981</v>
      </c>
      <c r="Q1249" s="161">
        <v>0</v>
      </c>
      <c r="R1249" s="161">
        <v>0</v>
      </c>
      <c r="S1249" s="161">
        <v>9808743.9999999981</v>
      </c>
      <c r="T1249" s="161">
        <v>3495.27098054727</v>
      </c>
      <c r="U1249" s="161">
        <v>3495.2709805472714</v>
      </c>
      <c r="V1249" s="168">
        <f>W1249</f>
        <v>3495.2709805472714</v>
      </c>
      <c r="W1249" s="168">
        <f t="shared" si="274"/>
        <v>3495.2709805472714</v>
      </c>
      <c r="X1249" s="168">
        <f t="shared" si="275"/>
        <v>0</v>
      </c>
      <c r="Y1249" s="163">
        <v>0</v>
      </c>
      <c r="Z1249" s="163">
        <v>0</v>
      </c>
      <c r="AA1249" s="163">
        <v>0</v>
      </c>
      <c r="AB1249" s="163">
        <v>0</v>
      </c>
      <c r="AC1249" s="163">
        <v>0</v>
      </c>
      <c r="AD1249" s="163">
        <v>0</v>
      </c>
      <c r="AE1249" s="163">
        <v>0</v>
      </c>
      <c r="AF1249" s="169">
        <v>0</v>
      </c>
      <c r="AG1249" s="163">
        <v>1100</v>
      </c>
      <c r="AH1249" s="169">
        <f t="shared" si="278"/>
        <v>3495.2709805472714</v>
      </c>
      <c r="AI1249" s="163">
        <v>0</v>
      </c>
      <c r="AJ1249" s="163">
        <v>0</v>
      </c>
      <c r="AK1249" s="163">
        <v>0</v>
      </c>
      <c r="AL1249" s="169">
        <v>0</v>
      </c>
      <c r="AM1249" s="163">
        <v>0</v>
      </c>
      <c r="AN1249" s="163">
        <v>0</v>
      </c>
      <c r="AO1249" s="169">
        <v>0</v>
      </c>
      <c r="AP1249" s="163">
        <v>0</v>
      </c>
      <c r="AQ1249" s="162">
        <v>0</v>
      </c>
      <c r="AR1249" s="162">
        <v>0</v>
      </c>
    </row>
    <row r="1250" spans="1:44" s="162" customFormat="1" ht="36" customHeight="1" x14ac:dyDescent="0.25">
      <c r="A1250" s="162">
        <v>1</v>
      </c>
      <c r="B1250" s="165">
        <v>214</v>
      </c>
      <c r="C1250" s="155" t="s">
        <v>2768</v>
      </c>
      <c r="D1250" s="157">
        <v>1984</v>
      </c>
      <c r="E1250" s="157"/>
      <c r="F1250" s="166" t="s">
        <v>1524</v>
      </c>
      <c r="G1250" s="157" t="s">
        <v>296</v>
      </c>
      <c r="H1250" s="157">
        <v>4</v>
      </c>
      <c r="I1250" s="158">
        <v>1145.3</v>
      </c>
      <c r="J1250" s="158">
        <v>645.70000000000005</v>
      </c>
      <c r="K1250" s="158">
        <v>645.70000000000005</v>
      </c>
      <c r="L1250" s="167">
        <v>48</v>
      </c>
      <c r="M1250" s="157" t="s">
        <v>259</v>
      </c>
      <c r="N1250" s="157" t="s">
        <v>260</v>
      </c>
      <c r="O1250" s="160" t="s">
        <v>262</v>
      </c>
      <c r="P1250" s="161">
        <v>9242883.1999999993</v>
      </c>
      <c r="Q1250" s="161">
        <v>0</v>
      </c>
      <c r="R1250" s="161">
        <v>0</v>
      </c>
      <c r="S1250" s="161">
        <v>9242883.1999999993</v>
      </c>
      <c r="T1250" s="161">
        <v>8070.2725923338858</v>
      </c>
      <c r="U1250" s="161">
        <v>8540.9874094123825</v>
      </c>
      <c r="V1250" s="168">
        <v>7053.1271596961496</v>
      </c>
      <c r="W1250" s="168">
        <f t="shared" si="274"/>
        <v>7053.1271596961496</v>
      </c>
      <c r="X1250" s="168">
        <f t="shared" si="275"/>
        <v>470.71481707849671</v>
      </c>
      <c r="Y1250" s="163">
        <v>0</v>
      </c>
      <c r="Z1250" s="163">
        <v>0</v>
      </c>
      <c r="AA1250" s="163">
        <v>0</v>
      </c>
      <c r="AB1250" s="163">
        <v>0</v>
      </c>
      <c r="AC1250" s="163">
        <v>0</v>
      </c>
      <c r="AD1250" s="163">
        <v>0</v>
      </c>
      <c r="AE1250" s="163">
        <v>0</v>
      </c>
      <c r="AF1250" s="169">
        <v>0</v>
      </c>
      <c r="AG1250" s="163">
        <v>905.9</v>
      </c>
      <c r="AH1250" s="169">
        <f t="shared" si="278"/>
        <v>7053.1271596961496</v>
      </c>
      <c r="AI1250" s="163">
        <v>0</v>
      </c>
      <c r="AJ1250" s="163">
        <v>0</v>
      </c>
      <c r="AK1250" s="163">
        <v>0</v>
      </c>
      <c r="AL1250" s="169">
        <v>0</v>
      </c>
      <c r="AM1250" s="163">
        <v>0</v>
      </c>
      <c r="AN1250" s="163">
        <v>0</v>
      </c>
      <c r="AO1250" s="169">
        <v>0</v>
      </c>
      <c r="AP1250" s="163">
        <v>0</v>
      </c>
      <c r="AQ1250" s="162">
        <v>0</v>
      </c>
      <c r="AR1250" s="162">
        <v>0</v>
      </c>
    </row>
    <row r="1251" spans="1:44" s="162" customFormat="1" ht="36" customHeight="1" x14ac:dyDescent="0.25">
      <c r="A1251" s="162">
        <v>1</v>
      </c>
      <c r="B1251" s="165">
        <v>215</v>
      </c>
      <c r="C1251" s="155" t="s">
        <v>1139</v>
      </c>
      <c r="D1251" s="157">
        <v>1978</v>
      </c>
      <c r="E1251" s="157"/>
      <c r="F1251" s="166" t="s">
        <v>261</v>
      </c>
      <c r="G1251" s="157">
        <v>9</v>
      </c>
      <c r="H1251" s="157" t="s">
        <v>2190</v>
      </c>
      <c r="I1251" s="161">
        <v>12893.2</v>
      </c>
      <c r="J1251" s="161">
        <v>12893.2</v>
      </c>
      <c r="K1251" s="161">
        <v>12893.2</v>
      </c>
      <c r="L1251" s="167">
        <v>493</v>
      </c>
      <c r="M1251" s="157" t="s">
        <v>259</v>
      </c>
      <c r="N1251" s="157" t="s">
        <v>263</v>
      </c>
      <c r="O1251" s="160" t="s">
        <v>1269</v>
      </c>
      <c r="P1251" s="161">
        <v>3399274.11</v>
      </c>
      <c r="Q1251" s="161">
        <v>0</v>
      </c>
      <c r="R1251" s="161">
        <v>0</v>
      </c>
      <c r="S1251" s="161">
        <v>3399274.11</v>
      </c>
      <c r="T1251" s="161">
        <v>263.64859848602362</v>
      </c>
      <c r="U1251" s="161">
        <v>397.74</v>
      </c>
      <c r="V1251" s="168">
        <v>262.75</v>
      </c>
      <c r="W1251" s="168">
        <f t="shared" si="274"/>
        <v>262.75</v>
      </c>
      <c r="X1251" s="168">
        <f t="shared" si="275"/>
        <v>134.09140151397639</v>
      </c>
      <c r="Y1251" s="163">
        <v>0</v>
      </c>
      <c r="Z1251" s="163">
        <v>262.75</v>
      </c>
      <c r="AA1251" s="163">
        <v>0</v>
      </c>
      <c r="AB1251" s="163">
        <v>0</v>
      </c>
      <c r="AC1251" s="163">
        <v>0</v>
      </c>
      <c r="AD1251" s="163">
        <v>0</v>
      </c>
      <c r="AE1251" s="163">
        <v>0</v>
      </c>
      <c r="AF1251" s="169">
        <v>0</v>
      </c>
      <c r="AG1251" s="163">
        <v>0</v>
      </c>
      <c r="AH1251" s="163">
        <v>0</v>
      </c>
      <c r="AI1251" s="163">
        <v>0</v>
      </c>
      <c r="AJ1251" s="163">
        <v>0</v>
      </c>
      <c r="AK1251" s="163">
        <v>0</v>
      </c>
      <c r="AL1251" s="169">
        <v>0</v>
      </c>
      <c r="AM1251" s="163">
        <v>0</v>
      </c>
      <c r="AN1251" s="163">
        <v>0</v>
      </c>
      <c r="AO1251" s="169">
        <v>0</v>
      </c>
      <c r="AP1251" s="163">
        <v>0</v>
      </c>
      <c r="AQ1251" s="162">
        <v>0</v>
      </c>
      <c r="AR1251" s="162">
        <v>0</v>
      </c>
    </row>
    <row r="1252" spans="1:44" s="162" customFormat="1" ht="36" customHeight="1" x14ac:dyDescent="0.25">
      <c r="A1252" s="162">
        <v>1</v>
      </c>
      <c r="B1252" s="165">
        <v>216</v>
      </c>
      <c r="C1252" s="155" t="s">
        <v>2769</v>
      </c>
      <c r="D1252" s="157">
        <v>1969</v>
      </c>
      <c r="E1252" s="157"/>
      <c r="F1252" s="166" t="s">
        <v>261</v>
      </c>
      <c r="G1252" s="157" t="s">
        <v>344</v>
      </c>
      <c r="H1252" s="157" t="s">
        <v>301</v>
      </c>
      <c r="I1252" s="158">
        <v>3946.1</v>
      </c>
      <c r="J1252" s="158">
        <v>2833.41</v>
      </c>
      <c r="K1252" s="158">
        <v>2833.41</v>
      </c>
      <c r="L1252" s="167">
        <v>126</v>
      </c>
      <c r="M1252" s="157" t="s">
        <v>259</v>
      </c>
      <c r="N1252" s="157" t="s">
        <v>263</v>
      </c>
      <c r="O1252" s="160" t="s">
        <v>1267</v>
      </c>
      <c r="P1252" s="161">
        <v>9987090.2400000002</v>
      </c>
      <c r="Q1252" s="161">
        <v>0</v>
      </c>
      <c r="R1252" s="161">
        <v>0</v>
      </c>
      <c r="S1252" s="161">
        <v>9987090.2400000002</v>
      </c>
      <c r="T1252" s="161">
        <v>2530.8761156584983</v>
      </c>
      <c r="U1252" s="161">
        <v>2530.8747370821825</v>
      </c>
      <c r="V1252" s="168">
        <v>2530.8747370821825</v>
      </c>
      <c r="W1252" s="168">
        <f t="shared" si="274"/>
        <v>2530.8747370821825</v>
      </c>
      <c r="X1252" s="168">
        <f t="shared" si="275"/>
        <v>-1.3785763158011832E-3</v>
      </c>
      <c r="Y1252" s="163">
        <v>0</v>
      </c>
      <c r="Z1252" s="163">
        <v>0</v>
      </c>
      <c r="AA1252" s="163">
        <v>0</v>
      </c>
      <c r="AB1252" s="163">
        <v>0</v>
      </c>
      <c r="AC1252" s="163">
        <v>0</v>
      </c>
      <c r="AD1252" s="163">
        <v>0</v>
      </c>
      <c r="AE1252" s="163">
        <v>0</v>
      </c>
      <c r="AF1252" s="169">
        <v>0</v>
      </c>
      <c r="AG1252" s="163">
        <v>1120</v>
      </c>
      <c r="AH1252" s="169">
        <f>8917.04*AG1252/I1252</f>
        <v>2530.8747370821825</v>
      </c>
      <c r="AI1252" s="163">
        <v>0</v>
      </c>
      <c r="AJ1252" s="163">
        <v>0</v>
      </c>
      <c r="AK1252" s="163">
        <v>0</v>
      </c>
      <c r="AL1252" s="169">
        <v>0</v>
      </c>
      <c r="AM1252" s="163">
        <v>0</v>
      </c>
      <c r="AN1252" s="163">
        <v>0</v>
      </c>
      <c r="AO1252" s="169">
        <v>0</v>
      </c>
      <c r="AP1252" s="163">
        <v>0</v>
      </c>
      <c r="AQ1252" s="162">
        <v>0</v>
      </c>
      <c r="AR1252" s="162">
        <v>0</v>
      </c>
    </row>
    <row r="1253" spans="1:44" s="162" customFormat="1" ht="36" customHeight="1" x14ac:dyDescent="0.25">
      <c r="B1253" s="155" t="s">
        <v>781</v>
      </c>
      <c r="C1253" s="155"/>
      <c r="D1253" s="157" t="s">
        <v>855</v>
      </c>
      <c r="E1253" s="157" t="s">
        <v>855</v>
      </c>
      <c r="F1253" s="157" t="s">
        <v>855</v>
      </c>
      <c r="G1253" s="157" t="s">
        <v>855</v>
      </c>
      <c r="H1253" s="157" t="s">
        <v>855</v>
      </c>
      <c r="I1253" s="158">
        <v>21533</v>
      </c>
      <c r="J1253" s="158">
        <v>12508.3</v>
      </c>
      <c r="K1253" s="158">
        <v>12251.099999999999</v>
      </c>
      <c r="L1253" s="159">
        <v>531</v>
      </c>
      <c r="M1253" s="157" t="s">
        <v>855</v>
      </c>
      <c r="N1253" s="157" t="s">
        <v>855</v>
      </c>
      <c r="O1253" s="160" t="s">
        <v>855</v>
      </c>
      <c r="P1253" s="158">
        <v>34937476.950000003</v>
      </c>
      <c r="Q1253" s="158">
        <v>0</v>
      </c>
      <c r="R1253" s="158">
        <v>0</v>
      </c>
      <c r="S1253" s="158">
        <v>34937476.950000003</v>
      </c>
      <c r="T1253" s="161">
        <v>1622.5085659220733</v>
      </c>
      <c r="U1253" s="161">
        <v>6974.2212290502794</v>
      </c>
      <c r="W1253" s="175"/>
      <c r="Y1253" s="163">
        <v>0</v>
      </c>
      <c r="Z1253" s="163">
        <v>0</v>
      </c>
      <c r="AA1253" s="163">
        <v>0</v>
      </c>
      <c r="AB1253" s="163">
        <v>0</v>
      </c>
      <c r="AC1253" s="163">
        <v>0</v>
      </c>
      <c r="AD1253" s="163">
        <v>0</v>
      </c>
      <c r="AE1253" s="163">
        <v>0</v>
      </c>
      <c r="AF1253" s="163">
        <v>0</v>
      </c>
      <c r="AG1253" s="163">
        <v>4497.7</v>
      </c>
      <c r="AH1253" s="163">
        <v>35901734.259999998</v>
      </c>
      <c r="AI1253" s="163">
        <v>0</v>
      </c>
      <c r="AJ1253" s="163">
        <v>0</v>
      </c>
      <c r="AK1253" s="163">
        <v>0</v>
      </c>
      <c r="AL1253" s="163">
        <v>0</v>
      </c>
      <c r="AM1253" s="163">
        <v>0</v>
      </c>
      <c r="AN1253" s="163">
        <v>0</v>
      </c>
      <c r="AO1253" s="163">
        <v>0</v>
      </c>
      <c r="AP1253" s="163">
        <v>0</v>
      </c>
      <c r="AQ1253" s="162">
        <v>0</v>
      </c>
      <c r="AR1253" s="162">
        <v>0</v>
      </c>
    </row>
    <row r="1254" spans="1:44" s="162" customFormat="1" ht="36" customHeight="1" x14ac:dyDescent="0.25">
      <c r="A1254" s="162">
        <v>1</v>
      </c>
      <c r="B1254" s="165">
        <v>217</v>
      </c>
      <c r="C1254" s="155" t="s">
        <v>2984</v>
      </c>
      <c r="D1254" s="157">
        <v>1993</v>
      </c>
      <c r="E1254" s="157"/>
      <c r="F1254" s="166" t="s">
        <v>304</v>
      </c>
      <c r="G1254" s="157">
        <v>5</v>
      </c>
      <c r="H1254" s="157" t="s">
        <v>305</v>
      </c>
      <c r="I1254" s="158">
        <v>5482.2</v>
      </c>
      <c r="J1254" s="158">
        <v>3303.8</v>
      </c>
      <c r="K1254" s="158">
        <v>3096.3</v>
      </c>
      <c r="L1254" s="167">
        <v>147</v>
      </c>
      <c r="M1254" s="157" t="s">
        <v>259</v>
      </c>
      <c r="N1254" s="157" t="s">
        <v>263</v>
      </c>
      <c r="O1254" s="160" t="s">
        <v>677</v>
      </c>
      <c r="P1254" s="161">
        <v>6653038.4999999991</v>
      </c>
      <c r="Q1254" s="161">
        <v>0</v>
      </c>
      <c r="R1254" s="161">
        <v>0</v>
      </c>
      <c r="S1254" s="161">
        <v>6653038.4999999991</v>
      </c>
      <c r="T1254" s="161">
        <v>1213.5709204334025</v>
      </c>
      <c r="U1254" s="161">
        <v>1669.0456851628912</v>
      </c>
      <c r="V1254" s="168">
        <v>1377.0322250191532</v>
      </c>
      <c r="W1254" s="168">
        <f t="shared" ref="W1254:W1259" si="279">Y1254+Z1254+AA1254+AB1254+AC1254+AF1254+AH1254+AJ1254+AL1254+AN1254+AO1254+AP1254+AQ1254+AR1254</f>
        <v>1377.0322250191532</v>
      </c>
      <c r="X1254" s="168">
        <f t="shared" ref="X1254:X1259" si="280">U1254-T1254</f>
        <v>455.4747647294887</v>
      </c>
      <c r="Y1254" s="163">
        <v>0</v>
      </c>
      <c r="Z1254" s="163">
        <v>0</v>
      </c>
      <c r="AA1254" s="163">
        <v>0</v>
      </c>
      <c r="AB1254" s="163">
        <v>0</v>
      </c>
      <c r="AC1254" s="163">
        <v>0</v>
      </c>
      <c r="AD1254" s="163">
        <v>0</v>
      </c>
      <c r="AE1254" s="163">
        <v>0</v>
      </c>
      <c r="AF1254" s="169">
        <v>0</v>
      </c>
      <c r="AG1254" s="163">
        <v>846.6</v>
      </c>
      <c r="AH1254" s="169">
        <f t="shared" ref="AH1254:AH1259" si="281">8917.04*AG1254/I1254</f>
        <v>1377.0322250191532</v>
      </c>
      <c r="AI1254" s="163">
        <v>0</v>
      </c>
      <c r="AJ1254" s="163">
        <v>0</v>
      </c>
      <c r="AK1254" s="163">
        <v>0</v>
      </c>
      <c r="AL1254" s="169">
        <v>0</v>
      </c>
      <c r="AM1254" s="163">
        <v>0</v>
      </c>
      <c r="AN1254" s="163">
        <v>0</v>
      </c>
      <c r="AO1254" s="169">
        <v>0</v>
      </c>
      <c r="AP1254" s="163">
        <v>0</v>
      </c>
      <c r="AQ1254" s="162">
        <v>0</v>
      </c>
      <c r="AR1254" s="162">
        <v>0</v>
      </c>
    </row>
    <row r="1255" spans="1:44" s="162" customFormat="1" ht="36" customHeight="1" x14ac:dyDescent="0.25">
      <c r="A1255" s="162">
        <v>1</v>
      </c>
      <c r="B1255" s="165">
        <v>218</v>
      </c>
      <c r="C1255" s="155" t="s">
        <v>2985</v>
      </c>
      <c r="D1255" s="157">
        <v>1964</v>
      </c>
      <c r="E1255" s="157"/>
      <c r="F1255" s="166" t="s">
        <v>261</v>
      </c>
      <c r="G1255" s="157">
        <v>2</v>
      </c>
      <c r="H1255" s="157" t="s">
        <v>296</v>
      </c>
      <c r="I1255" s="158">
        <v>669.7</v>
      </c>
      <c r="J1255" s="158">
        <v>350.2</v>
      </c>
      <c r="K1255" s="158">
        <v>300.5</v>
      </c>
      <c r="L1255" s="167">
        <v>11</v>
      </c>
      <c r="M1255" s="157" t="s">
        <v>259</v>
      </c>
      <c r="N1255" s="157" t="s">
        <v>263</v>
      </c>
      <c r="O1255" s="160" t="s">
        <v>677</v>
      </c>
      <c r="P1255" s="161">
        <v>2328782.63</v>
      </c>
      <c r="Q1255" s="161">
        <v>0</v>
      </c>
      <c r="R1255" s="161">
        <v>0</v>
      </c>
      <c r="S1255" s="161">
        <v>2328782.63</v>
      </c>
      <c r="T1255" s="161">
        <v>3477.3519934298934</v>
      </c>
      <c r="U1255" s="161">
        <v>4810.488098193221</v>
      </c>
      <c r="V1255" s="168">
        <v>3657.6241421532031</v>
      </c>
      <c r="W1255" s="168">
        <f t="shared" si="279"/>
        <v>3657.6241421532031</v>
      </c>
      <c r="X1255" s="168">
        <f t="shared" si="280"/>
        <v>1333.1361047633277</v>
      </c>
      <c r="Y1255" s="163">
        <v>0</v>
      </c>
      <c r="Z1255" s="163">
        <v>0</v>
      </c>
      <c r="AA1255" s="163">
        <v>0</v>
      </c>
      <c r="AB1255" s="163">
        <v>0</v>
      </c>
      <c r="AC1255" s="163">
        <v>0</v>
      </c>
      <c r="AD1255" s="163">
        <v>0</v>
      </c>
      <c r="AE1255" s="163">
        <v>0</v>
      </c>
      <c r="AF1255" s="169">
        <v>0</v>
      </c>
      <c r="AG1255" s="163">
        <v>274.7</v>
      </c>
      <c r="AH1255" s="169">
        <f t="shared" si="281"/>
        <v>3657.6241421532031</v>
      </c>
      <c r="AI1255" s="163">
        <v>0</v>
      </c>
      <c r="AJ1255" s="163">
        <v>0</v>
      </c>
      <c r="AK1255" s="163">
        <v>0</v>
      </c>
      <c r="AL1255" s="169">
        <v>0</v>
      </c>
      <c r="AM1255" s="163">
        <v>0</v>
      </c>
      <c r="AN1255" s="163">
        <v>0</v>
      </c>
      <c r="AO1255" s="169">
        <v>0</v>
      </c>
      <c r="AP1255" s="163">
        <v>0</v>
      </c>
      <c r="AQ1255" s="162">
        <v>0</v>
      </c>
      <c r="AR1255" s="162">
        <v>0</v>
      </c>
    </row>
    <row r="1256" spans="1:44" s="162" customFormat="1" ht="36" customHeight="1" x14ac:dyDescent="0.25">
      <c r="A1256" s="162">
        <v>1</v>
      </c>
      <c r="B1256" s="165">
        <v>219</v>
      </c>
      <c r="C1256" s="155" t="s">
        <v>2986</v>
      </c>
      <c r="D1256" s="157">
        <v>2002</v>
      </c>
      <c r="E1256" s="157"/>
      <c r="F1256" s="166" t="s">
        <v>261</v>
      </c>
      <c r="G1256" s="157">
        <v>5</v>
      </c>
      <c r="H1256" s="157" t="s">
        <v>305</v>
      </c>
      <c r="I1256" s="158">
        <v>5019</v>
      </c>
      <c r="J1256" s="158">
        <v>2368</v>
      </c>
      <c r="K1256" s="158">
        <v>2368</v>
      </c>
      <c r="L1256" s="167">
        <v>93</v>
      </c>
      <c r="M1256" s="157" t="s">
        <v>259</v>
      </c>
      <c r="N1256" s="157" t="s">
        <v>263</v>
      </c>
      <c r="O1256" s="160" t="s">
        <v>677</v>
      </c>
      <c r="P1256" s="161">
        <v>7432497.7800000003</v>
      </c>
      <c r="Q1256" s="161">
        <v>0</v>
      </c>
      <c r="R1256" s="161">
        <v>0</v>
      </c>
      <c r="S1256" s="161">
        <v>7432497.7800000003</v>
      </c>
      <c r="T1256" s="161">
        <v>1480.8722414823671</v>
      </c>
      <c r="U1256" s="161">
        <v>1660.7831542538354</v>
      </c>
      <c r="V1256" s="168">
        <f>W1256</f>
        <v>1660.7831542538354</v>
      </c>
      <c r="W1256" s="168">
        <f t="shared" si="279"/>
        <v>1660.7831542538354</v>
      </c>
      <c r="X1256" s="168">
        <f t="shared" si="280"/>
        <v>179.91091277146825</v>
      </c>
      <c r="Y1256" s="163">
        <v>0</v>
      </c>
      <c r="Z1256" s="163">
        <v>0</v>
      </c>
      <c r="AA1256" s="163">
        <v>0</v>
      </c>
      <c r="AB1256" s="163">
        <v>0</v>
      </c>
      <c r="AC1256" s="163">
        <v>0</v>
      </c>
      <c r="AD1256" s="163">
        <v>0</v>
      </c>
      <c r="AE1256" s="163">
        <v>0</v>
      </c>
      <c r="AF1256" s="169">
        <v>0</v>
      </c>
      <c r="AG1256" s="163">
        <v>934.78</v>
      </c>
      <c r="AH1256" s="169">
        <f t="shared" si="281"/>
        <v>1660.7831542538354</v>
      </c>
      <c r="AI1256" s="163">
        <v>0</v>
      </c>
      <c r="AJ1256" s="163">
        <v>0</v>
      </c>
      <c r="AK1256" s="163">
        <v>0</v>
      </c>
      <c r="AL1256" s="169">
        <v>0</v>
      </c>
      <c r="AM1256" s="163">
        <v>0</v>
      </c>
      <c r="AN1256" s="163">
        <v>0</v>
      </c>
      <c r="AO1256" s="169">
        <v>0</v>
      </c>
      <c r="AP1256" s="163">
        <v>0</v>
      </c>
      <c r="AQ1256" s="162">
        <v>0</v>
      </c>
      <c r="AR1256" s="162">
        <v>0</v>
      </c>
    </row>
    <row r="1257" spans="1:44" s="162" customFormat="1" ht="36" customHeight="1" x14ac:dyDescent="0.25">
      <c r="A1257" s="162">
        <v>1</v>
      </c>
      <c r="B1257" s="165">
        <v>220</v>
      </c>
      <c r="C1257" s="155" t="s">
        <v>2987</v>
      </c>
      <c r="D1257" s="157">
        <v>1964</v>
      </c>
      <c r="E1257" s="157"/>
      <c r="F1257" s="166" t="s">
        <v>261</v>
      </c>
      <c r="G1257" s="157">
        <v>2</v>
      </c>
      <c r="H1257" s="157" t="s">
        <v>296</v>
      </c>
      <c r="I1257" s="158">
        <v>680.2</v>
      </c>
      <c r="J1257" s="158">
        <v>356</v>
      </c>
      <c r="K1257" s="158">
        <v>356</v>
      </c>
      <c r="L1257" s="167">
        <v>22</v>
      </c>
      <c r="M1257" s="157" t="s">
        <v>259</v>
      </c>
      <c r="N1257" s="157" t="s">
        <v>263</v>
      </c>
      <c r="O1257" s="160" t="s">
        <v>677</v>
      </c>
      <c r="P1257" s="161">
        <v>2660121.4900000002</v>
      </c>
      <c r="Q1257" s="161">
        <v>0</v>
      </c>
      <c r="R1257" s="161">
        <v>0</v>
      </c>
      <c r="S1257" s="161">
        <v>2660121.4900000002</v>
      </c>
      <c r="T1257" s="161">
        <v>3910.7931343722435</v>
      </c>
      <c r="U1257" s="161">
        <v>5231.3213937077335</v>
      </c>
      <c r="V1257" s="168">
        <v>6974.2212290502794</v>
      </c>
      <c r="W1257" s="168">
        <f t="shared" si="279"/>
        <v>6974.2212290502794</v>
      </c>
      <c r="X1257" s="168">
        <f t="shared" si="280"/>
        <v>1320.52825933549</v>
      </c>
      <c r="Y1257" s="163">
        <v>0</v>
      </c>
      <c r="Z1257" s="163">
        <v>0</v>
      </c>
      <c r="AA1257" s="163">
        <v>0</v>
      </c>
      <c r="AB1257" s="163">
        <v>0</v>
      </c>
      <c r="AC1257" s="163">
        <v>0</v>
      </c>
      <c r="AD1257" s="163">
        <v>0</v>
      </c>
      <c r="AE1257" s="163">
        <v>0</v>
      </c>
      <c r="AF1257" s="169">
        <v>0</v>
      </c>
      <c r="AG1257" s="163">
        <v>532</v>
      </c>
      <c r="AH1257" s="169">
        <f t="shared" si="281"/>
        <v>6974.2212290502794</v>
      </c>
      <c r="AI1257" s="163">
        <v>0</v>
      </c>
      <c r="AJ1257" s="163">
        <v>0</v>
      </c>
      <c r="AK1257" s="163">
        <v>0</v>
      </c>
      <c r="AL1257" s="169">
        <v>0</v>
      </c>
      <c r="AM1257" s="163">
        <v>0</v>
      </c>
      <c r="AN1257" s="163">
        <v>0</v>
      </c>
      <c r="AO1257" s="169">
        <v>0</v>
      </c>
      <c r="AP1257" s="163">
        <v>0</v>
      </c>
      <c r="AQ1257" s="162">
        <v>0</v>
      </c>
      <c r="AR1257" s="162">
        <v>0</v>
      </c>
    </row>
    <row r="1258" spans="1:44" s="162" customFormat="1" ht="36" customHeight="1" x14ac:dyDescent="0.25">
      <c r="A1258" s="162">
        <v>1</v>
      </c>
      <c r="B1258" s="165">
        <v>221</v>
      </c>
      <c r="C1258" s="155" t="s">
        <v>2988</v>
      </c>
      <c r="D1258" s="157">
        <v>1983</v>
      </c>
      <c r="E1258" s="157"/>
      <c r="F1258" s="166" t="s">
        <v>261</v>
      </c>
      <c r="G1258" s="157">
        <v>5</v>
      </c>
      <c r="H1258" s="157" t="s">
        <v>301</v>
      </c>
      <c r="I1258" s="161">
        <v>4169.3</v>
      </c>
      <c r="J1258" s="161">
        <v>2760.1</v>
      </c>
      <c r="K1258" s="161">
        <v>2760.1</v>
      </c>
      <c r="L1258" s="167">
        <v>121</v>
      </c>
      <c r="M1258" s="157" t="s">
        <v>259</v>
      </c>
      <c r="N1258" s="157" t="s">
        <v>263</v>
      </c>
      <c r="O1258" s="160" t="s">
        <v>1311</v>
      </c>
      <c r="P1258" s="161">
        <v>7181136.5499999998</v>
      </c>
      <c r="Q1258" s="161">
        <v>0</v>
      </c>
      <c r="R1258" s="161">
        <v>0</v>
      </c>
      <c r="S1258" s="161">
        <v>7181136.5499999998</v>
      </c>
      <c r="T1258" s="161">
        <v>1722.3842251696926</v>
      </c>
      <c r="U1258" s="161">
        <v>1833.7538905811527</v>
      </c>
      <c r="V1258" s="168">
        <v>1833.7538905811527</v>
      </c>
      <c r="W1258" s="168">
        <f t="shared" si="279"/>
        <v>1833.7538905811527</v>
      </c>
      <c r="X1258" s="168">
        <f t="shared" si="280"/>
        <v>111.36966541146012</v>
      </c>
      <c r="Y1258" s="163">
        <v>0</v>
      </c>
      <c r="Z1258" s="163">
        <v>0</v>
      </c>
      <c r="AA1258" s="163">
        <v>0</v>
      </c>
      <c r="AB1258" s="163">
        <v>0</v>
      </c>
      <c r="AC1258" s="163">
        <v>0</v>
      </c>
      <c r="AD1258" s="163">
        <v>0</v>
      </c>
      <c r="AE1258" s="163">
        <v>0</v>
      </c>
      <c r="AF1258" s="169">
        <v>0</v>
      </c>
      <c r="AG1258" s="163">
        <v>857.4</v>
      </c>
      <c r="AH1258" s="169">
        <f t="shared" si="281"/>
        <v>1833.7538905811527</v>
      </c>
      <c r="AI1258" s="163">
        <v>0</v>
      </c>
      <c r="AJ1258" s="163">
        <v>0</v>
      </c>
      <c r="AK1258" s="163">
        <v>0</v>
      </c>
      <c r="AL1258" s="169">
        <v>0</v>
      </c>
      <c r="AM1258" s="163">
        <v>0</v>
      </c>
      <c r="AN1258" s="163">
        <v>0</v>
      </c>
      <c r="AO1258" s="169">
        <v>0</v>
      </c>
      <c r="AP1258" s="163">
        <v>0</v>
      </c>
      <c r="AQ1258" s="162">
        <v>0</v>
      </c>
      <c r="AR1258" s="162">
        <v>0</v>
      </c>
    </row>
    <row r="1259" spans="1:44" s="162" customFormat="1" ht="36" customHeight="1" x14ac:dyDescent="0.25">
      <c r="A1259" s="162">
        <v>1</v>
      </c>
      <c r="B1259" s="165">
        <v>222</v>
      </c>
      <c r="C1259" s="155" t="s">
        <v>2989</v>
      </c>
      <c r="D1259" s="157">
        <v>1994</v>
      </c>
      <c r="E1259" s="157"/>
      <c r="F1259" s="166" t="s">
        <v>311</v>
      </c>
      <c r="G1259" s="157" t="s">
        <v>344</v>
      </c>
      <c r="H1259" s="157" t="s">
        <v>305</v>
      </c>
      <c r="I1259" s="158">
        <v>5512.6</v>
      </c>
      <c r="J1259" s="158">
        <v>3370.2</v>
      </c>
      <c r="K1259" s="158">
        <v>3370.2</v>
      </c>
      <c r="L1259" s="167">
        <v>137</v>
      </c>
      <c r="M1259" s="157" t="s">
        <v>259</v>
      </c>
      <c r="N1259" s="157" t="s">
        <v>263</v>
      </c>
      <c r="O1259" s="160" t="s">
        <v>677</v>
      </c>
      <c r="P1259" s="161">
        <v>8681900</v>
      </c>
      <c r="Q1259" s="161">
        <v>0</v>
      </c>
      <c r="R1259" s="161">
        <v>0</v>
      </c>
      <c r="S1259" s="161">
        <v>8681900</v>
      </c>
      <c r="T1259" s="161">
        <v>1574.919275840801</v>
      </c>
      <c r="U1259" s="161">
        <v>1702.0440134963537</v>
      </c>
      <c r="V1259" s="168">
        <v>1702.0440134963537</v>
      </c>
      <c r="W1259" s="168">
        <f t="shared" si="279"/>
        <v>1702.0440134963537</v>
      </c>
      <c r="X1259" s="168">
        <f t="shared" si="280"/>
        <v>127.12473765555274</v>
      </c>
      <c r="Y1259" s="163">
        <v>0</v>
      </c>
      <c r="Z1259" s="163">
        <v>0</v>
      </c>
      <c r="AA1259" s="163">
        <v>0</v>
      </c>
      <c r="AB1259" s="163">
        <v>0</v>
      </c>
      <c r="AC1259" s="163">
        <v>0</v>
      </c>
      <c r="AD1259" s="163">
        <v>0</v>
      </c>
      <c r="AE1259" s="163">
        <v>0</v>
      </c>
      <c r="AF1259" s="169">
        <v>0</v>
      </c>
      <c r="AG1259" s="163">
        <v>1052.22</v>
      </c>
      <c r="AH1259" s="169">
        <f t="shared" si="281"/>
        <v>1702.0440134963537</v>
      </c>
      <c r="AI1259" s="163">
        <v>0</v>
      </c>
      <c r="AJ1259" s="163">
        <v>0</v>
      </c>
      <c r="AK1259" s="163">
        <v>0</v>
      </c>
      <c r="AL1259" s="169">
        <v>0</v>
      </c>
      <c r="AM1259" s="163">
        <v>0</v>
      </c>
      <c r="AN1259" s="163">
        <v>0</v>
      </c>
      <c r="AO1259" s="169">
        <v>0</v>
      </c>
      <c r="AP1259" s="163">
        <v>0</v>
      </c>
      <c r="AQ1259" s="162">
        <v>0</v>
      </c>
      <c r="AR1259" s="162">
        <v>0</v>
      </c>
    </row>
    <row r="1260" spans="1:44" s="162" customFormat="1" ht="36" customHeight="1" x14ac:dyDescent="0.25">
      <c r="B1260" s="155" t="s">
        <v>782</v>
      </c>
      <c r="C1260" s="155"/>
      <c r="D1260" s="157" t="s">
        <v>855</v>
      </c>
      <c r="E1260" s="157" t="s">
        <v>855</v>
      </c>
      <c r="F1260" s="157" t="s">
        <v>855</v>
      </c>
      <c r="G1260" s="157" t="s">
        <v>855</v>
      </c>
      <c r="H1260" s="157" t="s">
        <v>855</v>
      </c>
      <c r="I1260" s="158">
        <v>18562.29</v>
      </c>
      <c r="J1260" s="158">
        <v>14634</v>
      </c>
      <c r="K1260" s="158">
        <v>10398.5</v>
      </c>
      <c r="L1260" s="159">
        <v>654</v>
      </c>
      <c r="M1260" s="157" t="s">
        <v>855</v>
      </c>
      <c r="N1260" s="157" t="s">
        <v>855</v>
      </c>
      <c r="O1260" s="160" t="s">
        <v>855</v>
      </c>
      <c r="P1260" s="161">
        <v>30373409.569999997</v>
      </c>
      <c r="Q1260" s="161">
        <v>0</v>
      </c>
      <c r="R1260" s="161">
        <v>0</v>
      </c>
      <c r="S1260" s="161">
        <v>30373409.569999997</v>
      </c>
      <c r="T1260" s="161">
        <v>1636.2964682698091</v>
      </c>
      <c r="U1260" s="161">
        <v>7419.8751161281953</v>
      </c>
      <c r="W1260" s="175"/>
      <c r="Y1260" s="163">
        <v>0</v>
      </c>
      <c r="Z1260" s="163">
        <v>0</v>
      </c>
      <c r="AA1260" s="163">
        <v>3881891.1399999997</v>
      </c>
      <c r="AB1260" s="163">
        <v>753664.01</v>
      </c>
      <c r="AC1260" s="163">
        <v>0</v>
      </c>
      <c r="AD1260" s="163">
        <v>0</v>
      </c>
      <c r="AE1260" s="163">
        <v>0</v>
      </c>
      <c r="AF1260" s="163">
        <v>0</v>
      </c>
      <c r="AG1260" s="163">
        <v>4014.95</v>
      </c>
      <c r="AH1260" s="163">
        <v>25202327.259999998</v>
      </c>
      <c r="AI1260" s="163">
        <v>0</v>
      </c>
      <c r="AJ1260" s="163">
        <v>0</v>
      </c>
      <c r="AK1260" s="163">
        <v>0</v>
      </c>
      <c r="AL1260" s="163">
        <v>0</v>
      </c>
      <c r="AM1260" s="163">
        <v>0</v>
      </c>
      <c r="AN1260" s="163">
        <v>0</v>
      </c>
      <c r="AO1260" s="163">
        <v>0</v>
      </c>
      <c r="AP1260" s="163">
        <v>0</v>
      </c>
      <c r="AQ1260" s="162">
        <v>0</v>
      </c>
      <c r="AR1260" s="162">
        <v>0</v>
      </c>
    </row>
    <row r="1261" spans="1:44" s="162" customFormat="1" ht="36" customHeight="1" x14ac:dyDescent="0.25">
      <c r="A1261" s="162">
        <v>1</v>
      </c>
      <c r="B1261" s="165">
        <v>223</v>
      </c>
      <c r="C1261" s="155" t="s">
        <v>612</v>
      </c>
      <c r="D1261" s="157">
        <v>1882</v>
      </c>
      <c r="E1261" s="157"/>
      <c r="F1261" s="166" t="s">
        <v>261</v>
      </c>
      <c r="G1261" s="157">
        <v>3</v>
      </c>
      <c r="H1261" s="157" t="s">
        <v>305</v>
      </c>
      <c r="I1261" s="158">
        <v>3501.8</v>
      </c>
      <c r="J1261" s="158">
        <v>2939.7</v>
      </c>
      <c r="K1261" s="158">
        <v>1028.9000000000001</v>
      </c>
      <c r="L1261" s="167">
        <v>88</v>
      </c>
      <c r="M1261" s="157" t="s">
        <v>259</v>
      </c>
      <c r="N1261" s="157" t="s">
        <v>263</v>
      </c>
      <c r="O1261" s="160" t="s">
        <v>678</v>
      </c>
      <c r="P1261" s="161">
        <v>4112764.05</v>
      </c>
      <c r="Q1261" s="161">
        <v>0</v>
      </c>
      <c r="R1261" s="161">
        <v>0</v>
      </c>
      <c r="S1261" s="161">
        <v>4112764.05</v>
      </c>
      <c r="T1261" s="161">
        <v>1174.4714289793819</v>
      </c>
      <c r="U1261" s="161">
        <v>4229.0600000000004</v>
      </c>
      <c r="V1261" s="168">
        <v>3259.66</v>
      </c>
      <c r="W1261" s="168">
        <f t="shared" ref="W1261:W1267" si="282">Y1261+Z1261+AA1261+AB1261+AC1261+AF1261+AH1261+AJ1261+AL1261+AN1261+AO1261+AP1261+AQ1261+AR1261</f>
        <v>3259.66</v>
      </c>
      <c r="X1261" s="168">
        <f t="shared" ref="X1261:X1267" si="283">U1261-T1261</f>
        <v>3054.5885710206185</v>
      </c>
      <c r="Y1261" s="163">
        <v>0</v>
      </c>
      <c r="Z1261" s="163">
        <v>0</v>
      </c>
      <c r="AA1261" s="163">
        <v>3259.66</v>
      </c>
      <c r="AB1261" s="163">
        <v>0</v>
      </c>
      <c r="AC1261" s="163">
        <v>0</v>
      </c>
      <c r="AD1261" s="163">
        <v>0</v>
      </c>
      <c r="AE1261" s="163">
        <v>0</v>
      </c>
      <c r="AF1261" s="169">
        <v>0</v>
      </c>
      <c r="AG1261" s="163">
        <v>0</v>
      </c>
      <c r="AH1261" s="163">
        <v>0</v>
      </c>
      <c r="AI1261" s="163">
        <v>0</v>
      </c>
      <c r="AJ1261" s="163">
        <v>0</v>
      </c>
      <c r="AK1261" s="163">
        <v>0</v>
      </c>
      <c r="AL1261" s="169">
        <v>0</v>
      </c>
      <c r="AM1261" s="163">
        <v>0</v>
      </c>
      <c r="AN1261" s="163">
        <v>0</v>
      </c>
      <c r="AO1261" s="169">
        <v>0</v>
      </c>
      <c r="AP1261" s="163">
        <v>0</v>
      </c>
      <c r="AQ1261" s="162">
        <v>0</v>
      </c>
      <c r="AR1261" s="162">
        <v>0</v>
      </c>
    </row>
    <row r="1262" spans="1:44" s="162" customFormat="1" ht="36" customHeight="1" x14ac:dyDescent="0.25">
      <c r="A1262" s="162">
        <v>1</v>
      </c>
      <c r="B1262" s="165">
        <v>224</v>
      </c>
      <c r="C1262" s="155" t="s">
        <v>3056</v>
      </c>
      <c r="D1262" s="157">
        <v>1952</v>
      </c>
      <c r="E1262" s="157"/>
      <c r="F1262" s="166" t="s">
        <v>261</v>
      </c>
      <c r="G1262" s="157" t="s">
        <v>296</v>
      </c>
      <c r="H1262" s="157" t="s">
        <v>296</v>
      </c>
      <c r="I1262" s="158">
        <v>1469.29</v>
      </c>
      <c r="J1262" s="158">
        <v>832.5</v>
      </c>
      <c r="K1262" s="158">
        <v>832.5</v>
      </c>
      <c r="L1262" s="167">
        <v>36</v>
      </c>
      <c r="M1262" s="157" t="s">
        <v>259</v>
      </c>
      <c r="N1262" s="157" t="s">
        <v>263</v>
      </c>
      <c r="O1262" s="160" t="s">
        <v>678</v>
      </c>
      <c r="P1262" s="161">
        <v>6586276.3200000003</v>
      </c>
      <c r="Q1262" s="161">
        <v>0</v>
      </c>
      <c r="R1262" s="161">
        <v>0</v>
      </c>
      <c r="S1262" s="161">
        <v>6586276.3200000003</v>
      </c>
      <c r="T1262" s="161">
        <v>4482.6251590904458</v>
      </c>
      <c r="U1262" s="161">
        <v>4743.4873061138378</v>
      </c>
      <c r="V1262" s="168">
        <f t="shared" ref="V1262:V1263" si="284">W1262</f>
        <v>4743.4873061138378</v>
      </c>
      <c r="W1262" s="168">
        <f t="shared" si="282"/>
        <v>4743.4873061138378</v>
      </c>
      <c r="X1262" s="168">
        <f t="shared" si="283"/>
        <v>260.86214702339203</v>
      </c>
      <c r="Y1262" s="163">
        <v>0</v>
      </c>
      <c r="Z1262" s="163">
        <v>0</v>
      </c>
      <c r="AA1262" s="163">
        <v>0</v>
      </c>
      <c r="AB1262" s="163">
        <v>0</v>
      </c>
      <c r="AC1262" s="163">
        <v>0</v>
      </c>
      <c r="AD1262" s="163">
        <v>0</v>
      </c>
      <c r="AE1262" s="163">
        <v>0</v>
      </c>
      <c r="AF1262" s="169">
        <v>0</v>
      </c>
      <c r="AG1262" s="163">
        <v>781.6</v>
      </c>
      <c r="AH1262" s="169">
        <f>8917.04*AG1262/I1262</f>
        <v>4743.4873061138378</v>
      </c>
      <c r="AI1262" s="163">
        <v>0</v>
      </c>
      <c r="AJ1262" s="163">
        <v>0</v>
      </c>
      <c r="AK1262" s="163">
        <v>0</v>
      </c>
      <c r="AL1262" s="169">
        <v>0</v>
      </c>
      <c r="AM1262" s="163">
        <v>0</v>
      </c>
      <c r="AN1262" s="163">
        <v>0</v>
      </c>
      <c r="AO1262" s="169">
        <v>0</v>
      </c>
      <c r="AP1262" s="163">
        <v>0</v>
      </c>
      <c r="AQ1262" s="162">
        <v>0</v>
      </c>
      <c r="AR1262" s="162">
        <v>0</v>
      </c>
    </row>
    <row r="1263" spans="1:44" s="162" customFormat="1" ht="36" customHeight="1" x14ac:dyDescent="0.25">
      <c r="A1263" s="162">
        <v>1</v>
      </c>
      <c r="B1263" s="165">
        <v>225</v>
      </c>
      <c r="C1263" s="155" t="s">
        <v>2224</v>
      </c>
      <c r="D1263" s="157">
        <v>1977</v>
      </c>
      <c r="E1263" s="157"/>
      <c r="F1263" s="166" t="s">
        <v>261</v>
      </c>
      <c r="G1263" s="157">
        <v>5</v>
      </c>
      <c r="H1263" s="157">
        <v>2</v>
      </c>
      <c r="I1263" s="158">
        <v>4074.3</v>
      </c>
      <c r="J1263" s="158">
        <v>4074.3</v>
      </c>
      <c r="K1263" s="158">
        <v>1846.3</v>
      </c>
      <c r="L1263" s="167">
        <v>209</v>
      </c>
      <c r="M1263" s="157" t="s">
        <v>259</v>
      </c>
      <c r="N1263" s="157" t="s">
        <v>263</v>
      </c>
      <c r="O1263" s="160" t="s">
        <v>2356</v>
      </c>
      <c r="P1263" s="161">
        <v>884358.44000000006</v>
      </c>
      <c r="Q1263" s="161">
        <v>0</v>
      </c>
      <c r="R1263" s="161">
        <v>0</v>
      </c>
      <c r="S1263" s="161">
        <v>884358.44000000006</v>
      </c>
      <c r="T1263" s="161">
        <v>217.05776206955795</v>
      </c>
      <c r="U1263" s="161">
        <v>271.14999999999998</v>
      </c>
      <c r="V1263" s="168">
        <f t="shared" si="284"/>
        <v>184.98</v>
      </c>
      <c r="W1263" s="168">
        <f t="shared" si="282"/>
        <v>184.98</v>
      </c>
      <c r="X1263" s="168">
        <f t="shared" si="283"/>
        <v>54.092237930442025</v>
      </c>
      <c r="Y1263" s="163">
        <v>0</v>
      </c>
      <c r="Z1263" s="163">
        <v>0</v>
      </c>
      <c r="AA1263" s="163">
        <v>0</v>
      </c>
      <c r="AB1263" s="163">
        <v>184.98</v>
      </c>
      <c r="AC1263" s="163">
        <v>0</v>
      </c>
      <c r="AD1263" s="163">
        <v>0</v>
      </c>
      <c r="AE1263" s="163">
        <v>0</v>
      </c>
      <c r="AF1263" s="169">
        <v>0</v>
      </c>
      <c r="AG1263" s="163">
        <v>0</v>
      </c>
      <c r="AH1263" s="163">
        <v>0</v>
      </c>
      <c r="AI1263" s="163">
        <v>0</v>
      </c>
      <c r="AJ1263" s="163">
        <v>0</v>
      </c>
      <c r="AK1263" s="163">
        <v>0</v>
      </c>
      <c r="AL1263" s="169">
        <v>0</v>
      </c>
      <c r="AM1263" s="163">
        <v>0</v>
      </c>
      <c r="AN1263" s="163">
        <v>0</v>
      </c>
      <c r="AO1263" s="169">
        <v>0</v>
      </c>
      <c r="AP1263" s="163">
        <v>0</v>
      </c>
      <c r="AQ1263" s="162">
        <v>0</v>
      </c>
      <c r="AR1263" s="162">
        <v>0</v>
      </c>
    </row>
    <row r="1264" spans="1:44" s="162" customFormat="1" ht="36" customHeight="1" x14ac:dyDescent="0.25">
      <c r="A1264" s="162">
        <v>1</v>
      </c>
      <c r="B1264" s="165">
        <v>226</v>
      </c>
      <c r="C1264" s="155" t="s">
        <v>615</v>
      </c>
      <c r="D1264" s="157">
        <v>1937</v>
      </c>
      <c r="E1264" s="157"/>
      <c r="F1264" s="166" t="s">
        <v>323</v>
      </c>
      <c r="G1264" s="157">
        <v>2</v>
      </c>
      <c r="H1264" s="157" t="s">
        <v>296</v>
      </c>
      <c r="I1264" s="158">
        <v>423.5</v>
      </c>
      <c r="J1264" s="158">
        <v>301.89999999999998</v>
      </c>
      <c r="K1264" s="158">
        <v>301.89999999999998</v>
      </c>
      <c r="L1264" s="167">
        <v>26</v>
      </c>
      <c r="M1264" s="157" t="s">
        <v>259</v>
      </c>
      <c r="N1264" s="157" t="s">
        <v>276</v>
      </c>
      <c r="O1264" s="160" t="s">
        <v>262</v>
      </c>
      <c r="P1264" s="161">
        <v>2451360</v>
      </c>
      <c r="Q1264" s="161">
        <v>0</v>
      </c>
      <c r="R1264" s="161">
        <v>0</v>
      </c>
      <c r="S1264" s="161">
        <v>2451360</v>
      </c>
      <c r="T1264" s="161">
        <v>5788.3353010625742</v>
      </c>
      <c r="U1264" s="161">
        <v>7264.1766233766239</v>
      </c>
      <c r="V1264" s="168">
        <v>7264.1766233766239</v>
      </c>
      <c r="W1264" s="168">
        <f t="shared" si="282"/>
        <v>7264.1766233766239</v>
      </c>
      <c r="X1264" s="168">
        <f t="shared" si="283"/>
        <v>1475.8413223140496</v>
      </c>
      <c r="Y1264" s="163">
        <v>0</v>
      </c>
      <c r="Z1264" s="163">
        <v>0</v>
      </c>
      <c r="AA1264" s="163">
        <v>0</v>
      </c>
      <c r="AB1264" s="163">
        <v>0</v>
      </c>
      <c r="AC1264" s="163">
        <v>0</v>
      </c>
      <c r="AD1264" s="163">
        <v>0</v>
      </c>
      <c r="AE1264" s="163">
        <v>0</v>
      </c>
      <c r="AF1264" s="169">
        <v>0</v>
      </c>
      <c r="AG1264" s="163">
        <v>345</v>
      </c>
      <c r="AH1264" s="169">
        <f t="shared" ref="AH1264:AH1267" si="285">8917.04*AG1264/I1264</f>
        <v>7264.1766233766239</v>
      </c>
      <c r="AI1264" s="163">
        <v>0</v>
      </c>
      <c r="AJ1264" s="163">
        <v>0</v>
      </c>
      <c r="AK1264" s="163">
        <v>0</v>
      </c>
      <c r="AL1264" s="169">
        <v>0</v>
      </c>
      <c r="AM1264" s="163">
        <v>0</v>
      </c>
      <c r="AN1264" s="163">
        <v>0</v>
      </c>
      <c r="AO1264" s="169">
        <v>0</v>
      </c>
      <c r="AP1264" s="163">
        <v>0</v>
      </c>
      <c r="AQ1264" s="162">
        <v>0</v>
      </c>
      <c r="AR1264" s="162">
        <v>0</v>
      </c>
    </row>
    <row r="1265" spans="1:77" s="162" customFormat="1" ht="36" customHeight="1" x14ac:dyDescent="0.25">
      <c r="A1265" s="162">
        <v>1</v>
      </c>
      <c r="B1265" s="165">
        <v>227</v>
      </c>
      <c r="C1265" s="155" t="s">
        <v>1877</v>
      </c>
      <c r="D1265" s="157">
        <v>1972</v>
      </c>
      <c r="E1265" s="157"/>
      <c r="F1265" s="166" t="s">
        <v>1524</v>
      </c>
      <c r="G1265" s="157" t="s">
        <v>296</v>
      </c>
      <c r="H1265" s="157" t="s">
        <v>296</v>
      </c>
      <c r="I1265" s="158">
        <v>770.7</v>
      </c>
      <c r="J1265" s="158">
        <v>710.1</v>
      </c>
      <c r="K1265" s="158">
        <v>710.1</v>
      </c>
      <c r="L1265" s="167">
        <v>29</v>
      </c>
      <c r="M1265" s="157" t="s">
        <v>259</v>
      </c>
      <c r="N1265" s="157" t="s">
        <v>263</v>
      </c>
      <c r="O1265" s="160" t="s">
        <v>678</v>
      </c>
      <c r="P1265" s="161">
        <v>4667875.53</v>
      </c>
      <c r="Q1265" s="161">
        <v>0</v>
      </c>
      <c r="R1265" s="161">
        <v>0</v>
      </c>
      <c r="S1265" s="161">
        <v>4667875.53</v>
      </c>
      <c r="T1265" s="161">
        <v>6056.6699493966526</v>
      </c>
      <c r="U1265" s="161">
        <v>7419.8751161281953</v>
      </c>
      <c r="V1265" s="168">
        <v>7194.2590787595691</v>
      </c>
      <c r="W1265" s="168">
        <f t="shared" si="282"/>
        <v>7194.2590787595691</v>
      </c>
      <c r="X1265" s="168">
        <f t="shared" si="283"/>
        <v>1363.2051667315427</v>
      </c>
      <c r="Y1265" s="163">
        <v>0</v>
      </c>
      <c r="Z1265" s="163">
        <v>0</v>
      </c>
      <c r="AA1265" s="163">
        <v>0</v>
      </c>
      <c r="AB1265" s="163">
        <v>0</v>
      </c>
      <c r="AC1265" s="163">
        <v>0</v>
      </c>
      <c r="AD1265" s="163">
        <v>0</v>
      </c>
      <c r="AE1265" s="163">
        <v>0</v>
      </c>
      <c r="AF1265" s="169">
        <v>0</v>
      </c>
      <c r="AG1265" s="163">
        <v>621.79999999999995</v>
      </c>
      <c r="AH1265" s="169">
        <f t="shared" si="285"/>
        <v>7194.2590787595691</v>
      </c>
      <c r="AI1265" s="163">
        <v>0</v>
      </c>
      <c r="AJ1265" s="163">
        <v>0</v>
      </c>
      <c r="AK1265" s="163">
        <v>0</v>
      </c>
      <c r="AL1265" s="169">
        <v>0</v>
      </c>
      <c r="AM1265" s="163">
        <v>0</v>
      </c>
      <c r="AN1265" s="163">
        <v>0</v>
      </c>
      <c r="AO1265" s="169">
        <v>0</v>
      </c>
      <c r="AP1265" s="163">
        <v>0</v>
      </c>
      <c r="AQ1265" s="162">
        <v>0</v>
      </c>
      <c r="AR1265" s="162">
        <v>0</v>
      </c>
    </row>
    <row r="1266" spans="1:77" s="162" customFormat="1" ht="36" customHeight="1" x14ac:dyDescent="0.25">
      <c r="A1266" s="162">
        <v>1</v>
      </c>
      <c r="B1266" s="165">
        <v>228</v>
      </c>
      <c r="C1266" s="155" t="s">
        <v>1876</v>
      </c>
      <c r="D1266" s="157">
        <v>1990</v>
      </c>
      <c r="E1266" s="157"/>
      <c r="F1266" s="166" t="s">
        <v>311</v>
      </c>
      <c r="G1266" s="157" t="s">
        <v>344</v>
      </c>
      <c r="H1266" s="157" t="s">
        <v>363</v>
      </c>
      <c r="I1266" s="158">
        <v>6660</v>
      </c>
      <c r="J1266" s="158">
        <v>4728.7</v>
      </c>
      <c r="K1266" s="158">
        <v>4728.7</v>
      </c>
      <c r="L1266" s="167">
        <v>207</v>
      </c>
      <c r="M1266" s="157" t="s">
        <v>259</v>
      </c>
      <c r="N1266" s="157" t="s">
        <v>263</v>
      </c>
      <c r="O1266" s="160" t="s">
        <v>678</v>
      </c>
      <c r="P1266" s="161">
        <v>6644911.7399999993</v>
      </c>
      <c r="Q1266" s="161">
        <v>0</v>
      </c>
      <c r="R1266" s="161">
        <v>0</v>
      </c>
      <c r="S1266" s="161">
        <v>6644911.7399999993</v>
      </c>
      <c r="T1266" s="161">
        <v>997.73449549549537</v>
      </c>
      <c r="U1266" s="161">
        <v>1736.6805681681683</v>
      </c>
      <c r="V1266" s="168">
        <v>2215.5764941741745</v>
      </c>
      <c r="W1266" s="168">
        <f t="shared" si="282"/>
        <v>2215.5764941741745</v>
      </c>
      <c r="X1266" s="168">
        <f t="shared" si="283"/>
        <v>738.94607267267293</v>
      </c>
      <c r="Y1266" s="163">
        <v>0</v>
      </c>
      <c r="Z1266" s="163">
        <v>0</v>
      </c>
      <c r="AA1266" s="163">
        <v>0</v>
      </c>
      <c r="AB1266" s="163">
        <v>0</v>
      </c>
      <c r="AC1266" s="163">
        <v>0</v>
      </c>
      <c r="AD1266" s="163">
        <v>0</v>
      </c>
      <c r="AE1266" s="163">
        <v>0</v>
      </c>
      <c r="AF1266" s="169">
        <v>0</v>
      </c>
      <c r="AG1266" s="163">
        <v>1654.78</v>
      </c>
      <c r="AH1266" s="169">
        <f t="shared" si="285"/>
        <v>2215.5764941741745</v>
      </c>
      <c r="AI1266" s="163">
        <v>0</v>
      </c>
      <c r="AJ1266" s="163">
        <v>0</v>
      </c>
      <c r="AK1266" s="163">
        <v>0</v>
      </c>
      <c r="AL1266" s="169">
        <v>0</v>
      </c>
      <c r="AM1266" s="163">
        <v>0</v>
      </c>
      <c r="AN1266" s="163">
        <v>0</v>
      </c>
      <c r="AO1266" s="169">
        <v>0</v>
      </c>
      <c r="AP1266" s="163">
        <v>0</v>
      </c>
      <c r="AQ1266" s="162">
        <v>0</v>
      </c>
      <c r="AR1266" s="162">
        <v>0</v>
      </c>
    </row>
    <row r="1267" spans="1:77" s="162" customFormat="1" ht="36" customHeight="1" x14ac:dyDescent="0.25">
      <c r="A1267" s="162">
        <v>1</v>
      </c>
      <c r="B1267" s="165">
        <v>229</v>
      </c>
      <c r="C1267" s="155" t="s">
        <v>1878</v>
      </c>
      <c r="D1267" s="157">
        <v>1959</v>
      </c>
      <c r="E1267" s="157"/>
      <c r="F1267" s="166" t="s">
        <v>1524</v>
      </c>
      <c r="G1267" s="157" t="s">
        <v>305</v>
      </c>
      <c r="H1267" s="157" t="s">
        <v>305</v>
      </c>
      <c r="I1267" s="158">
        <v>1662.7</v>
      </c>
      <c r="J1267" s="158">
        <v>1046.8</v>
      </c>
      <c r="K1267" s="158">
        <v>950.1</v>
      </c>
      <c r="L1267" s="167">
        <v>59</v>
      </c>
      <c r="M1267" s="157" t="s">
        <v>259</v>
      </c>
      <c r="N1267" s="157" t="s">
        <v>263</v>
      </c>
      <c r="O1267" s="160" t="s">
        <v>678</v>
      </c>
      <c r="P1267" s="161">
        <v>5025863.4899999993</v>
      </c>
      <c r="Q1267" s="161">
        <v>0</v>
      </c>
      <c r="R1267" s="161">
        <v>0</v>
      </c>
      <c r="S1267" s="161">
        <v>5025863.4899999993</v>
      </c>
      <c r="T1267" s="161">
        <v>3022.7121489144156</v>
      </c>
      <c r="U1267" s="161">
        <v>3280.9151144523967</v>
      </c>
      <c r="V1267" s="168">
        <v>3280.9151144523967</v>
      </c>
      <c r="W1267" s="168">
        <f t="shared" si="282"/>
        <v>3280.9151144523967</v>
      </c>
      <c r="X1267" s="168">
        <f t="shared" si="283"/>
        <v>258.20296553798107</v>
      </c>
      <c r="Y1267" s="163">
        <v>0</v>
      </c>
      <c r="Z1267" s="163">
        <v>0</v>
      </c>
      <c r="AA1267" s="163">
        <v>0</v>
      </c>
      <c r="AB1267" s="163">
        <v>0</v>
      </c>
      <c r="AC1267" s="163">
        <v>0</v>
      </c>
      <c r="AD1267" s="163">
        <v>0</v>
      </c>
      <c r="AE1267" s="163">
        <v>0</v>
      </c>
      <c r="AF1267" s="169">
        <v>0</v>
      </c>
      <c r="AG1267" s="163">
        <v>611.77</v>
      </c>
      <c r="AH1267" s="169">
        <f t="shared" si="285"/>
        <v>3280.9151144523967</v>
      </c>
      <c r="AI1267" s="163">
        <v>0</v>
      </c>
      <c r="AJ1267" s="163">
        <v>0</v>
      </c>
      <c r="AK1267" s="163">
        <v>0</v>
      </c>
      <c r="AL1267" s="169">
        <v>0</v>
      </c>
      <c r="AM1267" s="163">
        <v>0</v>
      </c>
      <c r="AN1267" s="163">
        <v>0</v>
      </c>
      <c r="AO1267" s="169">
        <v>0</v>
      </c>
      <c r="AP1267" s="163">
        <v>0</v>
      </c>
      <c r="AQ1267" s="162">
        <v>0</v>
      </c>
      <c r="AR1267" s="162">
        <v>0</v>
      </c>
    </row>
    <row r="1268" spans="1:77" s="162" customFormat="1" ht="36" customHeight="1" x14ac:dyDescent="0.25">
      <c r="B1268" s="155" t="s">
        <v>783</v>
      </c>
      <c r="C1268" s="155"/>
      <c r="D1268" s="157" t="s">
        <v>855</v>
      </c>
      <c r="E1268" s="157" t="s">
        <v>855</v>
      </c>
      <c r="F1268" s="157" t="s">
        <v>855</v>
      </c>
      <c r="G1268" s="157" t="s">
        <v>855</v>
      </c>
      <c r="H1268" s="157" t="s">
        <v>855</v>
      </c>
      <c r="I1268" s="158">
        <v>11473.47</v>
      </c>
      <c r="J1268" s="158">
        <v>7982.5199999999995</v>
      </c>
      <c r="K1268" s="158">
        <v>7898.3199999999988</v>
      </c>
      <c r="L1268" s="159">
        <v>422</v>
      </c>
      <c r="M1268" s="157" t="s">
        <v>855</v>
      </c>
      <c r="N1268" s="157" t="s">
        <v>855</v>
      </c>
      <c r="O1268" s="160" t="s">
        <v>855</v>
      </c>
      <c r="P1268" s="158">
        <v>20261344.84</v>
      </c>
      <c r="Q1268" s="158">
        <v>0</v>
      </c>
      <c r="R1268" s="158">
        <v>0</v>
      </c>
      <c r="S1268" s="158">
        <v>20261344.84</v>
      </c>
      <c r="T1268" s="161">
        <v>1765.9299967664535</v>
      </c>
      <c r="U1268" s="161">
        <v>5489.12</v>
      </c>
      <c r="W1268" s="175"/>
      <c r="Y1268" s="163">
        <v>126532.34</v>
      </c>
      <c r="Z1268" s="163">
        <v>0</v>
      </c>
      <c r="AA1268" s="163">
        <v>1835434.08</v>
      </c>
      <c r="AB1268" s="163">
        <v>207872.75</v>
      </c>
      <c r="AC1268" s="163">
        <v>1860166.6600000001</v>
      </c>
      <c r="AD1268" s="163">
        <v>0</v>
      </c>
      <c r="AE1268" s="163">
        <v>0</v>
      </c>
      <c r="AF1268" s="163">
        <v>0</v>
      </c>
      <c r="AG1268" s="163">
        <v>1713</v>
      </c>
      <c r="AH1268" s="163">
        <v>14271557.880000001</v>
      </c>
      <c r="AI1268" s="163">
        <v>0</v>
      </c>
      <c r="AJ1268" s="163">
        <v>0</v>
      </c>
      <c r="AK1268" s="163">
        <v>0</v>
      </c>
      <c r="AL1268" s="163">
        <v>0</v>
      </c>
      <c r="AM1268" s="163">
        <v>0</v>
      </c>
      <c r="AN1268" s="163">
        <v>0</v>
      </c>
      <c r="AO1268" s="163">
        <v>0</v>
      </c>
      <c r="AP1268" s="163">
        <v>0</v>
      </c>
      <c r="AQ1268" s="162">
        <v>0</v>
      </c>
      <c r="AR1268" s="162">
        <v>0</v>
      </c>
    </row>
    <row r="1269" spans="1:77" s="162" customFormat="1" ht="36" customHeight="1" x14ac:dyDescent="0.25">
      <c r="A1269" s="162">
        <v>1</v>
      </c>
      <c r="B1269" s="165">
        <v>230</v>
      </c>
      <c r="C1269" s="155" t="s">
        <v>620</v>
      </c>
      <c r="D1269" s="157">
        <v>1986</v>
      </c>
      <c r="E1269" s="157"/>
      <c r="F1269" s="166" t="s">
        <v>261</v>
      </c>
      <c r="G1269" s="157">
        <v>5</v>
      </c>
      <c r="H1269" s="157" t="s">
        <v>301</v>
      </c>
      <c r="I1269" s="158">
        <v>3732.9</v>
      </c>
      <c r="J1269" s="158">
        <v>2826.7</v>
      </c>
      <c r="K1269" s="158">
        <v>2826.7</v>
      </c>
      <c r="L1269" s="167">
        <v>115</v>
      </c>
      <c r="M1269" s="157" t="s">
        <v>259</v>
      </c>
      <c r="N1269" s="157" t="s">
        <v>263</v>
      </c>
      <c r="O1269" s="160" t="s">
        <v>681</v>
      </c>
      <c r="P1269" s="161">
        <v>7401143.2000000002</v>
      </c>
      <c r="Q1269" s="161">
        <v>0</v>
      </c>
      <c r="R1269" s="161">
        <v>0</v>
      </c>
      <c r="S1269" s="161">
        <v>7401143.2000000002</v>
      </c>
      <c r="T1269" s="161">
        <v>1982.6792038361596</v>
      </c>
      <c r="U1269" s="161">
        <v>1982.6792038361598</v>
      </c>
      <c r="V1269" s="168">
        <v>1982.6792038361598</v>
      </c>
      <c r="W1269" s="168">
        <f t="shared" ref="W1269:W1272" si="286">Y1269+Z1269+AA1269+AB1269+AC1269+AF1269+AH1269+AJ1269+AL1269+AN1269+AO1269+AP1269+AQ1269+AR1269</f>
        <v>1982.6792038361598</v>
      </c>
      <c r="X1269" s="168">
        <f t="shared" ref="X1269:X1272" si="287">U1269-T1269</f>
        <v>0</v>
      </c>
      <c r="Y1269" s="163">
        <v>0</v>
      </c>
      <c r="Z1269" s="163">
        <v>0</v>
      </c>
      <c r="AA1269" s="163">
        <v>0</v>
      </c>
      <c r="AB1269" s="163">
        <v>0</v>
      </c>
      <c r="AC1269" s="163">
        <v>0</v>
      </c>
      <c r="AD1269" s="163">
        <v>0</v>
      </c>
      <c r="AE1269" s="163">
        <v>0</v>
      </c>
      <c r="AF1269" s="169">
        <v>0</v>
      </c>
      <c r="AG1269" s="163">
        <v>830</v>
      </c>
      <c r="AH1269" s="169">
        <f t="shared" ref="AH1269:AH1270" si="288">8917.04*AG1269/I1269</f>
        <v>1982.6792038361598</v>
      </c>
      <c r="AI1269" s="163">
        <v>0</v>
      </c>
      <c r="AJ1269" s="163">
        <v>0</v>
      </c>
      <c r="AK1269" s="163">
        <v>0</v>
      </c>
      <c r="AL1269" s="169">
        <v>0</v>
      </c>
      <c r="AM1269" s="163">
        <v>0</v>
      </c>
      <c r="AN1269" s="163">
        <v>0</v>
      </c>
      <c r="AO1269" s="169">
        <v>0</v>
      </c>
      <c r="AP1269" s="163">
        <v>0</v>
      </c>
      <c r="AQ1269" s="162">
        <v>0</v>
      </c>
      <c r="AR1269" s="162">
        <v>0</v>
      </c>
    </row>
    <row r="1270" spans="1:77" s="162" customFormat="1" ht="36" customHeight="1" x14ac:dyDescent="0.25">
      <c r="A1270" s="162">
        <v>1</v>
      </c>
      <c r="B1270" s="165">
        <v>231</v>
      </c>
      <c r="C1270" s="155" t="s">
        <v>623</v>
      </c>
      <c r="D1270" s="157">
        <v>1964</v>
      </c>
      <c r="E1270" s="157"/>
      <c r="F1270" s="166" t="s">
        <v>261</v>
      </c>
      <c r="G1270" s="157">
        <v>4</v>
      </c>
      <c r="H1270" s="157" t="s">
        <v>305</v>
      </c>
      <c r="I1270" s="158">
        <v>2709.75</v>
      </c>
      <c r="J1270" s="158">
        <v>2012.8</v>
      </c>
      <c r="K1270" s="158">
        <v>1928.6</v>
      </c>
      <c r="L1270" s="167">
        <v>73</v>
      </c>
      <c r="M1270" s="157" t="s">
        <v>259</v>
      </c>
      <c r="N1270" s="157" t="s">
        <v>263</v>
      </c>
      <c r="O1270" s="160" t="s">
        <v>955</v>
      </c>
      <c r="P1270" s="161">
        <v>5128928.5699999994</v>
      </c>
      <c r="Q1270" s="161">
        <v>0</v>
      </c>
      <c r="R1270" s="161">
        <v>0</v>
      </c>
      <c r="S1270" s="161">
        <v>5128928.5699999994</v>
      </c>
      <c r="T1270" s="161">
        <v>1892.7681778761876</v>
      </c>
      <c r="U1270" s="161">
        <v>2839.0723350862627</v>
      </c>
      <c r="V1270" s="168">
        <v>2905.709500876465</v>
      </c>
      <c r="W1270" s="168">
        <f t="shared" si="286"/>
        <v>2905.709500876465</v>
      </c>
      <c r="X1270" s="168">
        <f t="shared" si="287"/>
        <v>946.30415721007512</v>
      </c>
      <c r="Y1270" s="163">
        <v>0</v>
      </c>
      <c r="Z1270" s="163">
        <v>0</v>
      </c>
      <c r="AA1270" s="163">
        <v>0</v>
      </c>
      <c r="AB1270" s="163">
        <v>0</v>
      </c>
      <c r="AC1270" s="163">
        <v>0</v>
      </c>
      <c r="AD1270" s="163">
        <v>0</v>
      </c>
      <c r="AE1270" s="163">
        <v>0</v>
      </c>
      <c r="AF1270" s="169">
        <v>0</v>
      </c>
      <c r="AG1270" s="163">
        <v>883</v>
      </c>
      <c r="AH1270" s="169">
        <f t="shared" si="288"/>
        <v>2905.709500876465</v>
      </c>
      <c r="AI1270" s="163">
        <v>0</v>
      </c>
      <c r="AJ1270" s="163">
        <v>0</v>
      </c>
      <c r="AK1270" s="163">
        <v>0</v>
      </c>
      <c r="AL1270" s="169">
        <v>0</v>
      </c>
      <c r="AM1270" s="163">
        <v>0</v>
      </c>
      <c r="AN1270" s="163">
        <v>0</v>
      </c>
      <c r="AO1270" s="169">
        <v>0</v>
      </c>
      <c r="AP1270" s="163">
        <v>0</v>
      </c>
      <c r="AQ1270" s="162">
        <v>0</v>
      </c>
      <c r="AR1270" s="162">
        <v>0</v>
      </c>
    </row>
    <row r="1271" spans="1:77" s="162" customFormat="1" ht="36" customHeight="1" x14ac:dyDescent="0.25">
      <c r="A1271" s="162">
        <v>1</v>
      </c>
      <c r="B1271" s="165">
        <v>232</v>
      </c>
      <c r="C1271" s="155" t="s">
        <v>1849</v>
      </c>
      <c r="D1271" s="157">
        <v>1965</v>
      </c>
      <c r="E1271" s="157"/>
      <c r="F1271" s="166" t="s">
        <v>261</v>
      </c>
      <c r="G1271" s="157">
        <v>4</v>
      </c>
      <c r="H1271" s="157" t="s">
        <v>305</v>
      </c>
      <c r="I1271" s="158">
        <v>3674.31</v>
      </c>
      <c r="J1271" s="158">
        <v>2209.41</v>
      </c>
      <c r="K1271" s="158">
        <v>2209.41</v>
      </c>
      <c r="L1271" s="167">
        <v>170</v>
      </c>
      <c r="M1271" s="157" t="s">
        <v>259</v>
      </c>
      <c r="N1271" s="157" t="s">
        <v>263</v>
      </c>
      <c r="O1271" s="160" t="s">
        <v>1850</v>
      </c>
      <c r="P1271" s="161">
        <v>6898410.8300000001</v>
      </c>
      <c r="Q1271" s="161">
        <v>0</v>
      </c>
      <c r="R1271" s="161">
        <v>0</v>
      </c>
      <c r="S1271" s="161">
        <v>6898410.8300000001</v>
      </c>
      <c r="T1271" s="161">
        <v>1877.4710979748579</v>
      </c>
      <c r="U1271" s="161">
        <v>5489.12</v>
      </c>
      <c r="V1271" s="168">
        <v>4368.1900000000005</v>
      </c>
      <c r="W1271" s="168">
        <f t="shared" si="286"/>
        <v>4368.1900000000005</v>
      </c>
      <c r="X1271" s="168">
        <f t="shared" si="287"/>
        <v>3611.648902025142</v>
      </c>
      <c r="Y1271" s="163">
        <v>113.09</v>
      </c>
      <c r="Z1271" s="163">
        <v>0</v>
      </c>
      <c r="AA1271" s="163">
        <v>3259.66</v>
      </c>
      <c r="AB1271" s="163">
        <v>184.98</v>
      </c>
      <c r="AC1271" s="163">
        <v>810.46</v>
      </c>
      <c r="AD1271" s="163">
        <v>0</v>
      </c>
      <c r="AE1271" s="163">
        <v>0</v>
      </c>
      <c r="AF1271" s="169">
        <v>0</v>
      </c>
      <c r="AG1271" s="163">
        <v>0</v>
      </c>
      <c r="AH1271" s="163">
        <v>0</v>
      </c>
      <c r="AI1271" s="163">
        <v>0</v>
      </c>
      <c r="AJ1271" s="163">
        <v>0</v>
      </c>
      <c r="AK1271" s="163">
        <v>0</v>
      </c>
      <c r="AL1271" s="169">
        <v>0</v>
      </c>
      <c r="AM1271" s="163">
        <v>0</v>
      </c>
      <c r="AN1271" s="163">
        <v>0</v>
      </c>
      <c r="AO1271" s="169">
        <v>0</v>
      </c>
      <c r="AP1271" s="163">
        <v>0</v>
      </c>
      <c r="AQ1271" s="162">
        <v>0</v>
      </c>
      <c r="AR1271" s="162">
        <v>0</v>
      </c>
    </row>
    <row r="1272" spans="1:77" s="162" customFormat="1" ht="36" customHeight="1" x14ac:dyDescent="0.25">
      <c r="A1272" s="162">
        <v>1</v>
      </c>
      <c r="B1272" s="165">
        <v>233</v>
      </c>
      <c r="C1272" s="155" t="s">
        <v>1865</v>
      </c>
      <c r="D1272" s="157">
        <v>1962</v>
      </c>
      <c r="E1272" s="157"/>
      <c r="F1272" s="166" t="s">
        <v>1524</v>
      </c>
      <c r="G1272" s="157" t="s">
        <v>305</v>
      </c>
      <c r="H1272" s="157" t="s">
        <v>296</v>
      </c>
      <c r="I1272" s="158">
        <v>1356.51</v>
      </c>
      <c r="J1272" s="158">
        <v>933.61</v>
      </c>
      <c r="K1272" s="158">
        <v>933.61</v>
      </c>
      <c r="L1272" s="167">
        <v>64</v>
      </c>
      <c r="M1272" s="157" t="s">
        <v>259</v>
      </c>
      <c r="N1272" s="157" t="s">
        <v>263</v>
      </c>
      <c r="O1272" s="160" t="s">
        <v>1271</v>
      </c>
      <c r="P1272" s="161">
        <v>832862.24</v>
      </c>
      <c r="Q1272" s="161">
        <v>0</v>
      </c>
      <c r="R1272" s="161">
        <v>0</v>
      </c>
      <c r="S1272" s="161">
        <v>832862.24</v>
      </c>
      <c r="T1272" s="161">
        <v>613.97427221325313</v>
      </c>
      <c r="U1272" s="161">
        <v>810.46</v>
      </c>
      <c r="V1272" s="168">
        <v>810.46</v>
      </c>
      <c r="W1272" s="168">
        <f t="shared" si="286"/>
        <v>810.46</v>
      </c>
      <c r="X1272" s="168">
        <f t="shared" si="287"/>
        <v>196.48572778674691</v>
      </c>
      <c r="Y1272" s="163">
        <v>0</v>
      </c>
      <c r="Z1272" s="163">
        <v>0</v>
      </c>
      <c r="AA1272" s="163">
        <v>0</v>
      </c>
      <c r="AB1272" s="163">
        <v>0</v>
      </c>
      <c r="AC1272" s="163">
        <v>810.46</v>
      </c>
      <c r="AD1272" s="163">
        <v>0</v>
      </c>
      <c r="AE1272" s="163">
        <v>0</v>
      </c>
      <c r="AF1272" s="169">
        <v>0</v>
      </c>
      <c r="AG1272" s="163">
        <v>0</v>
      </c>
      <c r="AH1272" s="163">
        <v>0</v>
      </c>
      <c r="AI1272" s="163">
        <v>0</v>
      </c>
      <c r="AJ1272" s="163">
        <v>0</v>
      </c>
      <c r="AK1272" s="163">
        <v>0</v>
      </c>
      <c r="AL1272" s="169">
        <v>0</v>
      </c>
      <c r="AM1272" s="163">
        <v>0</v>
      </c>
      <c r="AN1272" s="163">
        <v>0</v>
      </c>
      <c r="AO1272" s="169">
        <v>0</v>
      </c>
      <c r="AP1272" s="163">
        <v>0</v>
      </c>
      <c r="AQ1272" s="162">
        <v>0</v>
      </c>
      <c r="AR1272" s="162">
        <v>0</v>
      </c>
    </row>
    <row r="1273" spans="1:77" s="162" customFormat="1" ht="36" customHeight="1" x14ac:dyDescent="0.25">
      <c r="B1273" s="155" t="s">
        <v>784</v>
      </c>
      <c r="C1273" s="170"/>
      <c r="D1273" s="157" t="s">
        <v>855</v>
      </c>
      <c r="E1273" s="157" t="s">
        <v>855</v>
      </c>
      <c r="F1273" s="157" t="s">
        <v>855</v>
      </c>
      <c r="G1273" s="157" t="s">
        <v>855</v>
      </c>
      <c r="H1273" s="157" t="s">
        <v>855</v>
      </c>
      <c r="I1273" s="158">
        <v>2584.6</v>
      </c>
      <c r="J1273" s="158">
        <v>2374.9</v>
      </c>
      <c r="K1273" s="158">
        <v>1001.5</v>
      </c>
      <c r="L1273" s="159">
        <v>122</v>
      </c>
      <c r="M1273" s="157" t="s">
        <v>855</v>
      </c>
      <c r="N1273" s="157" t="s">
        <v>855</v>
      </c>
      <c r="O1273" s="160" t="s">
        <v>855</v>
      </c>
      <c r="P1273" s="161">
        <v>10565520.99</v>
      </c>
      <c r="Q1273" s="161">
        <v>0</v>
      </c>
      <c r="R1273" s="161">
        <v>0</v>
      </c>
      <c r="S1273" s="161">
        <v>10565520.99</v>
      </c>
      <c r="T1273" s="161">
        <v>4087.8747156233076</v>
      </c>
      <c r="U1273" s="161">
        <v>5955.9153406251744</v>
      </c>
      <c r="W1273" s="175"/>
      <c r="Y1273" s="163">
        <v>0</v>
      </c>
      <c r="Z1273" s="163">
        <v>0</v>
      </c>
      <c r="AA1273" s="163">
        <v>0</v>
      </c>
      <c r="AB1273" s="163">
        <v>0</v>
      </c>
      <c r="AC1273" s="163">
        <v>0</v>
      </c>
      <c r="AD1273" s="163">
        <v>0</v>
      </c>
      <c r="AE1273" s="163">
        <v>0</v>
      </c>
      <c r="AF1273" s="163">
        <v>0</v>
      </c>
      <c r="AG1273" s="163">
        <v>1203</v>
      </c>
      <c r="AH1273" s="163">
        <v>9997069.5999999996</v>
      </c>
      <c r="AI1273" s="163">
        <v>0</v>
      </c>
      <c r="AJ1273" s="163">
        <v>0</v>
      </c>
      <c r="AK1273" s="163">
        <v>0</v>
      </c>
      <c r="AL1273" s="163">
        <v>0</v>
      </c>
      <c r="AM1273" s="163">
        <v>0</v>
      </c>
      <c r="AN1273" s="163">
        <v>0</v>
      </c>
      <c r="AO1273" s="163">
        <v>0</v>
      </c>
      <c r="AP1273" s="163">
        <v>450000</v>
      </c>
      <c r="AQ1273" s="162">
        <v>0</v>
      </c>
      <c r="AR1273" s="162">
        <v>0</v>
      </c>
    </row>
    <row r="1274" spans="1:77" s="95" customFormat="1" ht="36" customHeight="1" x14ac:dyDescent="0.25">
      <c r="A1274" s="162">
        <v>1</v>
      </c>
      <c r="B1274" s="165">
        <v>234</v>
      </c>
      <c r="C1274" s="186" t="s">
        <v>643</v>
      </c>
      <c r="D1274" s="157">
        <v>1978</v>
      </c>
      <c r="E1274" s="157"/>
      <c r="F1274" s="187" t="s">
        <v>261</v>
      </c>
      <c r="G1274" s="157" t="s">
        <v>305</v>
      </c>
      <c r="H1274" s="157" t="s">
        <v>305</v>
      </c>
      <c r="I1274" s="158">
        <v>1801.1</v>
      </c>
      <c r="J1274" s="158">
        <v>1650.5</v>
      </c>
      <c r="K1274" s="158">
        <v>277.10000000000002</v>
      </c>
      <c r="L1274" s="188">
        <v>87</v>
      </c>
      <c r="M1274" s="157" t="s">
        <v>259</v>
      </c>
      <c r="N1274" s="157" t="s">
        <v>263</v>
      </c>
      <c r="O1274" s="157" t="s">
        <v>688</v>
      </c>
      <c r="P1274" s="158">
        <v>10241895.76</v>
      </c>
      <c r="Q1274" s="158">
        <v>0</v>
      </c>
      <c r="R1274" s="158">
        <v>0</v>
      </c>
      <c r="S1274" s="158">
        <v>10241895.76</v>
      </c>
      <c r="T1274" s="161">
        <v>5686.4670257065127</v>
      </c>
      <c r="U1274" s="161">
        <v>5955.9153406251744</v>
      </c>
      <c r="V1274" s="168">
        <v>5955.9153406251744</v>
      </c>
      <c r="W1274" s="168">
        <f t="shared" ref="W1274:W1275" si="289">Y1274+Z1274+AA1274+AB1274+AC1274+AF1274+AH1274+AJ1274+AL1274+AN1274+AO1274+AP1274+AQ1274+AR1274</f>
        <v>5955.9153406251744</v>
      </c>
      <c r="X1274" s="168">
        <f t="shared" ref="X1274:X1275" si="290">U1274-T1274</f>
        <v>269.44831491866171</v>
      </c>
      <c r="Y1274" s="163">
        <v>0</v>
      </c>
      <c r="Z1274" s="163">
        <v>0</v>
      </c>
      <c r="AA1274" s="189">
        <v>0</v>
      </c>
      <c r="AB1274" s="189">
        <v>0</v>
      </c>
      <c r="AC1274" s="189">
        <v>0</v>
      </c>
      <c r="AD1274" s="189">
        <v>0</v>
      </c>
      <c r="AE1274" s="189">
        <v>0</v>
      </c>
      <c r="AF1274" s="169">
        <v>0</v>
      </c>
      <c r="AG1274" s="189">
        <v>1203</v>
      </c>
      <c r="AH1274" s="169">
        <f>8917.04*AG1274/I1274</f>
        <v>5955.9153406251744</v>
      </c>
      <c r="AI1274" s="189">
        <v>0</v>
      </c>
      <c r="AJ1274" s="189">
        <v>0</v>
      </c>
      <c r="AK1274" s="189">
        <v>0</v>
      </c>
      <c r="AL1274" s="190">
        <v>0</v>
      </c>
      <c r="AM1274" s="189">
        <v>0</v>
      </c>
      <c r="AN1274" s="189">
        <v>0</v>
      </c>
      <c r="AO1274" s="190">
        <v>0</v>
      </c>
      <c r="AP1274" s="189">
        <v>0</v>
      </c>
      <c r="AQ1274" s="95">
        <v>0</v>
      </c>
      <c r="AR1274" s="95">
        <v>0</v>
      </c>
      <c r="BC1274" s="191"/>
      <c r="BD1274" s="191"/>
      <c r="BE1274" s="191"/>
      <c r="BY1274" s="192"/>
    </row>
    <row r="1275" spans="1:77" s="95" customFormat="1" ht="36" customHeight="1" x14ac:dyDescent="0.25">
      <c r="A1275" s="162">
        <v>1</v>
      </c>
      <c r="B1275" s="165">
        <v>235</v>
      </c>
      <c r="C1275" s="186" t="s">
        <v>2656</v>
      </c>
      <c r="D1275" s="157">
        <v>1971</v>
      </c>
      <c r="E1275" s="157"/>
      <c r="F1275" s="187" t="s">
        <v>261</v>
      </c>
      <c r="G1275" s="157">
        <v>2</v>
      </c>
      <c r="H1275" s="157">
        <v>2</v>
      </c>
      <c r="I1275" s="158">
        <v>783.5</v>
      </c>
      <c r="J1275" s="158">
        <v>724.4</v>
      </c>
      <c r="K1275" s="158">
        <v>724.4</v>
      </c>
      <c r="L1275" s="188">
        <v>35</v>
      </c>
      <c r="M1275" s="157" t="s">
        <v>259</v>
      </c>
      <c r="N1275" s="157" t="s">
        <v>260</v>
      </c>
      <c r="O1275" s="157" t="s">
        <v>262</v>
      </c>
      <c r="P1275" s="158">
        <v>323625.23</v>
      </c>
      <c r="Q1275" s="158">
        <v>0</v>
      </c>
      <c r="R1275" s="158">
        <v>0</v>
      </c>
      <c r="S1275" s="158">
        <v>323625.23</v>
      </c>
      <c r="T1275" s="161">
        <v>413.05070835992342</v>
      </c>
      <c r="U1275" s="161">
        <v>712.1</v>
      </c>
      <c r="V1275" s="168">
        <v>712.1</v>
      </c>
      <c r="W1275" s="168">
        <f t="shared" si="289"/>
        <v>712.1</v>
      </c>
      <c r="X1275" s="168">
        <f t="shared" si="290"/>
        <v>299.0492916400766</v>
      </c>
      <c r="Y1275" s="163">
        <v>0</v>
      </c>
      <c r="Z1275" s="163">
        <v>0</v>
      </c>
      <c r="AA1275" s="189">
        <v>0</v>
      </c>
      <c r="AB1275" s="189">
        <v>0</v>
      </c>
      <c r="AC1275" s="189">
        <v>0</v>
      </c>
      <c r="AD1275" s="189">
        <v>0</v>
      </c>
      <c r="AE1275" s="189">
        <v>0</v>
      </c>
      <c r="AF1275" s="169">
        <v>0</v>
      </c>
      <c r="AG1275" s="189">
        <v>0</v>
      </c>
      <c r="AH1275" s="189">
        <v>0</v>
      </c>
      <c r="AI1275" s="189">
        <v>0</v>
      </c>
      <c r="AJ1275" s="189">
        <v>0</v>
      </c>
      <c r="AK1275" s="189">
        <v>0</v>
      </c>
      <c r="AL1275" s="190">
        <v>0</v>
      </c>
      <c r="AM1275" s="189">
        <v>0</v>
      </c>
      <c r="AN1275" s="189">
        <v>0</v>
      </c>
      <c r="AO1275" s="190">
        <v>0</v>
      </c>
      <c r="AP1275" s="163">
        <v>712.1</v>
      </c>
      <c r="AQ1275" s="95">
        <v>0</v>
      </c>
      <c r="AR1275" s="95">
        <v>0</v>
      </c>
      <c r="BC1275" s="191"/>
      <c r="BD1275" s="191"/>
      <c r="BE1275" s="191"/>
      <c r="BY1275" s="192"/>
    </row>
    <row r="1276" spans="1:77" s="162" customFormat="1" ht="36" customHeight="1" x14ac:dyDescent="0.25">
      <c r="B1276" s="155" t="s">
        <v>786</v>
      </c>
      <c r="C1276" s="155"/>
      <c r="D1276" s="157" t="s">
        <v>855</v>
      </c>
      <c r="E1276" s="157" t="s">
        <v>855</v>
      </c>
      <c r="F1276" s="157" t="s">
        <v>855</v>
      </c>
      <c r="G1276" s="157" t="s">
        <v>855</v>
      </c>
      <c r="H1276" s="157" t="s">
        <v>855</v>
      </c>
      <c r="I1276" s="158">
        <v>2397.8000000000002</v>
      </c>
      <c r="J1276" s="158">
        <v>2132.6999999999998</v>
      </c>
      <c r="K1276" s="158">
        <v>981.3</v>
      </c>
      <c r="L1276" s="159">
        <v>94</v>
      </c>
      <c r="M1276" s="157" t="s">
        <v>855</v>
      </c>
      <c r="N1276" s="157" t="s">
        <v>855</v>
      </c>
      <c r="O1276" s="160" t="s">
        <v>855</v>
      </c>
      <c r="P1276" s="161">
        <v>13706623.690000001</v>
      </c>
      <c r="Q1276" s="161">
        <v>0</v>
      </c>
      <c r="R1276" s="161">
        <v>0</v>
      </c>
      <c r="S1276" s="161">
        <v>13706623.690000001</v>
      </c>
      <c r="T1276" s="161">
        <v>5716.3331762448915</v>
      </c>
      <c r="U1276" s="161">
        <v>7802.6497569369767</v>
      </c>
      <c r="W1276" s="175"/>
      <c r="Y1276" s="163">
        <v>0</v>
      </c>
      <c r="Z1276" s="163">
        <v>0</v>
      </c>
      <c r="AA1276" s="163">
        <v>0</v>
      </c>
      <c r="AB1276" s="163">
        <v>0</v>
      </c>
      <c r="AC1276" s="163">
        <v>0</v>
      </c>
      <c r="AD1276" s="163">
        <v>0</v>
      </c>
      <c r="AE1276" s="163">
        <v>0</v>
      </c>
      <c r="AF1276" s="163">
        <v>0</v>
      </c>
      <c r="AG1276" s="163">
        <v>1680.8</v>
      </c>
      <c r="AH1276" s="163">
        <v>13857492</v>
      </c>
      <c r="AI1276" s="163">
        <v>0</v>
      </c>
      <c r="AJ1276" s="163">
        <v>0</v>
      </c>
      <c r="AK1276" s="163">
        <v>0</v>
      </c>
      <c r="AL1276" s="163">
        <v>0</v>
      </c>
      <c r="AM1276" s="163">
        <v>0</v>
      </c>
      <c r="AN1276" s="163">
        <v>0</v>
      </c>
      <c r="AO1276" s="163">
        <v>0</v>
      </c>
      <c r="AP1276" s="163">
        <v>0</v>
      </c>
      <c r="AQ1276" s="162">
        <v>0</v>
      </c>
      <c r="AR1276" s="162">
        <v>0</v>
      </c>
    </row>
    <row r="1277" spans="1:77" s="95" customFormat="1" ht="36" customHeight="1" x14ac:dyDescent="0.25">
      <c r="A1277" s="162">
        <v>1</v>
      </c>
      <c r="B1277" s="165">
        <v>236</v>
      </c>
      <c r="C1277" s="186" t="s">
        <v>650</v>
      </c>
      <c r="D1277" s="157">
        <v>1971</v>
      </c>
      <c r="E1277" s="157"/>
      <c r="F1277" s="187" t="s">
        <v>261</v>
      </c>
      <c r="G1277" s="157">
        <v>3</v>
      </c>
      <c r="H1277" s="157" t="s">
        <v>296</v>
      </c>
      <c r="I1277" s="158">
        <v>1082.2</v>
      </c>
      <c r="J1277" s="158">
        <v>1018.1</v>
      </c>
      <c r="K1277" s="158">
        <v>114.5</v>
      </c>
      <c r="L1277" s="188">
        <v>44</v>
      </c>
      <c r="M1277" s="157" t="s">
        <v>259</v>
      </c>
      <c r="N1277" s="157" t="s">
        <v>260</v>
      </c>
      <c r="O1277" s="157" t="s">
        <v>262</v>
      </c>
      <c r="P1277" s="158">
        <v>5345987.13</v>
      </c>
      <c r="Q1277" s="158">
        <v>0</v>
      </c>
      <c r="R1277" s="158">
        <v>0</v>
      </c>
      <c r="S1277" s="158">
        <v>5345987.13</v>
      </c>
      <c r="T1277" s="161">
        <v>4939.9252725928663</v>
      </c>
      <c r="U1277" s="161">
        <v>5174.5528737756422</v>
      </c>
      <c r="V1277" s="168">
        <v>5174.5528737756422</v>
      </c>
      <c r="W1277" s="168">
        <f t="shared" ref="W1277:W1279" si="291">Y1277+Z1277+AA1277+AB1277+AC1277+AF1277+AH1277+AJ1277+AL1277+AN1277+AO1277+AP1277+AQ1277+AR1277</f>
        <v>5174.5528737756422</v>
      </c>
      <c r="X1277" s="168">
        <f t="shared" ref="X1277:X1279" si="292">U1277-T1277</f>
        <v>234.62760118277583</v>
      </c>
      <c r="Y1277" s="163">
        <v>0</v>
      </c>
      <c r="Z1277" s="163">
        <v>0</v>
      </c>
      <c r="AA1277" s="189">
        <v>0</v>
      </c>
      <c r="AB1277" s="189">
        <v>0</v>
      </c>
      <c r="AC1277" s="189">
        <v>0</v>
      </c>
      <c r="AD1277" s="189">
        <v>0</v>
      </c>
      <c r="AE1277" s="189">
        <v>0</v>
      </c>
      <c r="AF1277" s="169">
        <v>0</v>
      </c>
      <c r="AG1277" s="189">
        <v>628</v>
      </c>
      <c r="AH1277" s="169">
        <f t="shared" ref="AH1277:AH1279" si="293">8917.04*AG1277/I1277</f>
        <v>5174.5528737756422</v>
      </c>
      <c r="AI1277" s="189">
        <v>0</v>
      </c>
      <c r="AJ1277" s="189">
        <v>0</v>
      </c>
      <c r="AK1277" s="189">
        <v>0</v>
      </c>
      <c r="AL1277" s="190">
        <v>0</v>
      </c>
      <c r="AM1277" s="189">
        <v>0</v>
      </c>
      <c r="AN1277" s="189">
        <v>0</v>
      </c>
      <c r="AO1277" s="190">
        <v>0</v>
      </c>
      <c r="AP1277" s="189">
        <v>0</v>
      </c>
      <c r="AQ1277" s="95">
        <v>0</v>
      </c>
      <c r="AR1277" s="95">
        <v>0</v>
      </c>
      <c r="BC1277" s="191"/>
      <c r="BD1277" s="191"/>
      <c r="BE1277" s="191"/>
      <c r="BY1277" s="192"/>
    </row>
    <row r="1278" spans="1:77" s="95" customFormat="1" ht="36" customHeight="1" x14ac:dyDescent="0.25">
      <c r="A1278" s="162">
        <v>1</v>
      </c>
      <c r="B1278" s="165">
        <v>237</v>
      </c>
      <c r="C1278" s="186" t="s">
        <v>659</v>
      </c>
      <c r="D1278" s="157">
        <v>1968</v>
      </c>
      <c r="E1278" s="157"/>
      <c r="F1278" s="187" t="s">
        <v>261</v>
      </c>
      <c r="G1278" s="157">
        <v>2</v>
      </c>
      <c r="H1278" s="157" t="s">
        <v>296</v>
      </c>
      <c r="I1278" s="158">
        <v>464.9</v>
      </c>
      <c r="J1278" s="158">
        <v>408.7</v>
      </c>
      <c r="K1278" s="158">
        <v>160.9</v>
      </c>
      <c r="L1278" s="188">
        <v>28</v>
      </c>
      <c r="M1278" s="157" t="s">
        <v>259</v>
      </c>
      <c r="N1278" s="157" t="s">
        <v>260</v>
      </c>
      <c r="O1278" s="157" t="s">
        <v>262</v>
      </c>
      <c r="P1278" s="158">
        <v>3435332.95</v>
      </c>
      <c r="Q1278" s="158">
        <v>0</v>
      </c>
      <c r="R1278" s="158">
        <v>0</v>
      </c>
      <c r="S1278" s="158">
        <v>3435332.95</v>
      </c>
      <c r="T1278" s="161">
        <v>7389.4019143901924</v>
      </c>
      <c r="U1278" s="161">
        <v>7802.6497569369767</v>
      </c>
      <c r="V1278" s="168">
        <f>W1278</f>
        <v>7802.6497569369767</v>
      </c>
      <c r="W1278" s="168">
        <f t="shared" si="291"/>
        <v>7802.6497569369767</v>
      </c>
      <c r="X1278" s="168">
        <f t="shared" si="292"/>
        <v>413.24784254678434</v>
      </c>
      <c r="Y1278" s="163">
        <v>0</v>
      </c>
      <c r="Z1278" s="163">
        <v>0</v>
      </c>
      <c r="AA1278" s="189">
        <v>0</v>
      </c>
      <c r="AB1278" s="189">
        <v>0</v>
      </c>
      <c r="AC1278" s="163">
        <v>0</v>
      </c>
      <c r="AD1278" s="189">
        <v>0</v>
      </c>
      <c r="AE1278" s="189">
        <v>0</v>
      </c>
      <c r="AF1278" s="169">
        <v>0</v>
      </c>
      <c r="AG1278" s="189">
        <v>406.8</v>
      </c>
      <c r="AH1278" s="169">
        <f t="shared" si="293"/>
        <v>7802.6497569369767</v>
      </c>
      <c r="AI1278" s="189">
        <v>0</v>
      </c>
      <c r="AJ1278" s="189">
        <v>0</v>
      </c>
      <c r="AK1278" s="189">
        <v>0</v>
      </c>
      <c r="AL1278" s="190">
        <v>0</v>
      </c>
      <c r="AM1278" s="189">
        <v>0</v>
      </c>
      <c r="AN1278" s="189">
        <v>0</v>
      </c>
      <c r="AO1278" s="190">
        <v>0</v>
      </c>
      <c r="AP1278" s="189">
        <v>0</v>
      </c>
      <c r="AQ1278" s="95">
        <v>0</v>
      </c>
      <c r="AR1278" s="95">
        <v>0</v>
      </c>
      <c r="BC1278" s="191"/>
      <c r="BD1278" s="191"/>
      <c r="BE1278" s="191"/>
      <c r="BY1278" s="192"/>
    </row>
    <row r="1279" spans="1:77" s="162" customFormat="1" ht="36" customHeight="1" x14ac:dyDescent="0.25">
      <c r="A1279" s="162">
        <v>1</v>
      </c>
      <c r="B1279" s="165">
        <v>238</v>
      </c>
      <c r="C1279" s="155" t="s">
        <v>655</v>
      </c>
      <c r="D1279" s="157">
        <v>1975</v>
      </c>
      <c r="E1279" s="157"/>
      <c r="F1279" s="166" t="s">
        <v>261</v>
      </c>
      <c r="G1279" s="157">
        <v>2</v>
      </c>
      <c r="H1279" s="157" t="s">
        <v>296</v>
      </c>
      <c r="I1279" s="158">
        <v>850.7</v>
      </c>
      <c r="J1279" s="158">
        <v>705.9</v>
      </c>
      <c r="K1279" s="158">
        <v>705.9</v>
      </c>
      <c r="L1279" s="167">
        <v>22</v>
      </c>
      <c r="M1279" s="157" t="s">
        <v>259</v>
      </c>
      <c r="N1279" s="157" t="s">
        <v>260</v>
      </c>
      <c r="O1279" s="160" t="s">
        <v>262</v>
      </c>
      <c r="P1279" s="161">
        <v>4925303.6100000003</v>
      </c>
      <c r="Q1279" s="161">
        <v>0</v>
      </c>
      <c r="R1279" s="161">
        <v>0</v>
      </c>
      <c r="S1279" s="161">
        <v>4925303.6100000003</v>
      </c>
      <c r="T1279" s="161">
        <v>5789.7068414247087</v>
      </c>
      <c r="U1279" s="161">
        <v>6771.3739743740452</v>
      </c>
      <c r="V1279" s="168">
        <v>6771.3739743740452</v>
      </c>
      <c r="W1279" s="168">
        <f t="shared" si="291"/>
        <v>6771.3739743740452</v>
      </c>
      <c r="X1279" s="168">
        <f t="shared" si="292"/>
        <v>981.66713294933652</v>
      </c>
      <c r="Y1279" s="163">
        <v>0</v>
      </c>
      <c r="Z1279" s="163">
        <v>0</v>
      </c>
      <c r="AA1279" s="163">
        <v>0</v>
      </c>
      <c r="AB1279" s="163">
        <v>0</v>
      </c>
      <c r="AC1279" s="163">
        <v>0</v>
      </c>
      <c r="AD1279" s="163">
        <v>0</v>
      </c>
      <c r="AE1279" s="163">
        <v>0</v>
      </c>
      <c r="AF1279" s="169">
        <v>0</v>
      </c>
      <c r="AG1279" s="163">
        <v>646</v>
      </c>
      <c r="AH1279" s="169">
        <f t="shared" si="293"/>
        <v>6771.3739743740452</v>
      </c>
      <c r="AI1279" s="163">
        <v>0</v>
      </c>
      <c r="AJ1279" s="163">
        <v>0</v>
      </c>
      <c r="AK1279" s="163">
        <v>0</v>
      </c>
      <c r="AL1279" s="169">
        <v>0</v>
      </c>
      <c r="AM1279" s="163">
        <v>0</v>
      </c>
      <c r="AN1279" s="163">
        <v>0</v>
      </c>
      <c r="AO1279" s="169">
        <v>0</v>
      </c>
      <c r="AP1279" s="163">
        <v>0</v>
      </c>
      <c r="AQ1279" s="162">
        <v>0</v>
      </c>
      <c r="AR1279" s="162">
        <v>0</v>
      </c>
    </row>
    <row r="1280" spans="1:77" s="162" customFormat="1" ht="36" customHeight="1" x14ac:dyDescent="0.25">
      <c r="B1280" s="155" t="s">
        <v>849</v>
      </c>
      <c r="C1280" s="155"/>
      <c r="D1280" s="157" t="s">
        <v>855</v>
      </c>
      <c r="E1280" s="157" t="s">
        <v>855</v>
      </c>
      <c r="F1280" s="157" t="s">
        <v>855</v>
      </c>
      <c r="G1280" s="157" t="s">
        <v>855</v>
      </c>
      <c r="H1280" s="157" t="s">
        <v>855</v>
      </c>
      <c r="I1280" s="158">
        <v>1139.0999999999999</v>
      </c>
      <c r="J1280" s="158">
        <v>1016.2</v>
      </c>
      <c r="K1280" s="158">
        <v>974.7</v>
      </c>
      <c r="L1280" s="159">
        <v>56</v>
      </c>
      <c r="M1280" s="157" t="s">
        <v>855</v>
      </c>
      <c r="N1280" s="157" t="s">
        <v>855</v>
      </c>
      <c r="O1280" s="160" t="s">
        <v>855</v>
      </c>
      <c r="P1280" s="161">
        <v>7778612.7699999996</v>
      </c>
      <c r="Q1280" s="161">
        <v>0</v>
      </c>
      <c r="R1280" s="161">
        <v>0</v>
      </c>
      <c r="S1280" s="161">
        <v>7778612.7699999996</v>
      </c>
      <c r="T1280" s="161">
        <v>6828.7356421736458</v>
      </c>
      <c r="U1280" s="161">
        <v>8646.5153609831032</v>
      </c>
      <c r="W1280" s="175"/>
      <c r="Y1280" s="163">
        <v>0</v>
      </c>
      <c r="Z1280" s="163">
        <v>0</v>
      </c>
      <c r="AA1280" s="163">
        <v>0</v>
      </c>
      <c r="AB1280" s="163">
        <v>0</v>
      </c>
      <c r="AC1280" s="163">
        <v>0</v>
      </c>
      <c r="AD1280" s="163">
        <v>0</v>
      </c>
      <c r="AE1280" s="163">
        <v>0</v>
      </c>
      <c r="AF1280" s="163">
        <v>0</v>
      </c>
      <c r="AG1280" s="163">
        <v>984</v>
      </c>
      <c r="AH1280" s="163">
        <v>8219305.9399999995</v>
      </c>
      <c r="AI1280" s="163">
        <v>0</v>
      </c>
      <c r="AJ1280" s="163">
        <v>0</v>
      </c>
      <c r="AK1280" s="163">
        <v>0</v>
      </c>
      <c r="AL1280" s="163">
        <v>0</v>
      </c>
      <c r="AM1280" s="163">
        <v>0</v>
      </c>
      <c r="AN1280" s="163">
        <v>0</v>
      </c>
      <c r="AO1280" s="163">
        <v>0</v>
      </c>
      <c r="AP1280" s="163">
        <v>0</v>
      </c>
      <c r="AQ1280" s="162">
        <v>0</v>
      </c>
      <c r="AR1280" s="162">
        <v>0</v>
      </c>
    </row>
    <row r="1281" spans="1:77" s="95" customFormat="1" ht="36" customHeight="1" x14ac:dyDescent="0.25">
      <c r="A1281" s="162">
        <v>1</v>
      </c>
      <c r="B1281" s="165">
        <v>239</v>
      </c>
      <c r="C1281" s="186" t="s">
        <v>642</v>
      </c>
      <c r="D1281" s="157">
        <v>1962</v>
      </c>
      <c r="E1281" s="157"/>
      <c r="F1281" s="187" t="s">
        <v>261</v>
      </c>
      <c r="G1281" s="157">
        <v>2</v>
      </c>
      <c r="H1281" s="157" t="s">
        <v>296</v>
      </c>
      <c r="I1281" s="158">
        <v>520.79999999999995</v>
      </c>
      <c r="J1281" s="158">
        <v>455.1</v>
      </c>
      <c r="K1281" s="158">
        <v>413.6</v>
      </c>
      <c r="L1281" s="188">
        <v>32</v>
      </c>
      <c r="M1281" s="157" t="s">
        <v>259</v>
      </c>
      <c r="N1281" s="157" t="s">
        <v>260</v>
      </c>
      <c r="O1281" s="157" t="s">
        <v>262</v>
      </c>
      <c r="P1281" s="158">
        <v>4299243.22</v>
      </c>
      <c r="Q1281" s="158">
        <v>0</v>
      </c>
      <c r="R1281" s="158">
        <v>0</v>
      </c>
      <c r="S1281" s="158">
        <v>4299243.22</v>
      </c>
      <c r="T1281" s="161">
        <v>8255.0753072196621</v>
      </c>
      <c r="U1281" s="161">
        <v>8646.5153609831032</v>
      </c>
      <c r="V1281" s="168">
        <v>8646.5153609831032</v>
      </c>
      <c r="W1281" s="168">
        <f t="shared" ref="W1281:W1282" si="294">Y1281+Z1281+AA1281+AB1281+AC1281+AF1281+AH1281+AJ1281+AL1281+AN1281+AO1281+AP1281+AQ1281+AR1281</f>
        <v>8646.5153609831032</v>
      </c>
      <c r="X1281" s="168">
        <f t="shared" ref="X1281:X1282" si="295">U1281-T1281</f>
        <v>391.44005376344103</v>
      </c>
      <c r="Y1281" s="163">
        <v>0</v>
      </c>
      <c r="Z1281" s="163">
        <v>0</v>
      </c>
      <c r="AA1281" s="189">
        <v>0</v>
      </c>
      <c r="AB1281" s="189">
        <v>0</v>
      </c>
      <c r="AC1281" s="189">
        <v>0</v>
      </c>
      <c r="AD1281" s="189">
        <v>0</v>
      </c>
      <c r="AE1281" s="189">
        <v>0</v>
      </c>
      <c r="AF1281" s="169">
        <v>0</v>
      </c>
      <c r="AG1281" s="189">
        <v>505</v>
      </c>
      <c r="AH1281" s="169">
        <f t="shared" ref="AH1281:AH1282" si="296">8917.04*AG1281/I1281</f>
        <v>8646.5153609831032</v>
      </c>
      <c r="AI1281" s="189">
        <v>0</v>
      </c>
      <c r="AJ1281" s="189">
        <v>0</v>
      </c>
      <c r="AK1281" s="189">
        <v>0</v>
      </c>
      <c r="AL1281" s="190">
        <v>0</v>
      </c>
      <c r="AM1281" s="189">
        <v>0</v>
      </c>
      <c r="AN1281" s="189">
        <v>0</v>
      </c>
      <c r="AO1281" s="190">
        <v>0</v>
      </c>
      <c r="AP1281" s="189">
        <v>0</v>
      </c>
      <c r="AQ1281" s="95">
        <v>0</v>
      </c>
      <c r="AR1281" s="95">
        <v>0</v>
      </c>
      <c r="BC1281" s="191"/>
      <c r="BD1281" s="191"/>
      <c r="BE1281" s="191"/>
      <c r="BY1281" s="192"/>
    </row>
    <row r="1282" spans="1:77" s="162" customFormat="1" ht="36" customHeight="1" x14ac:dyDescent="0.25">
      <c r="A1282" s="162">
        <v>1</v>
      </c>
      <c r="B1282" s="165">
        <v>240</v>
      </c>
      <c r="C1282" s="155" t="s">
        <v>641</v>
      </c>
      <c r="D1282" s="157">
        <v>1984</v>
      </c>
      <c r="E1282" s="157"/>
      <c r="F1282" s="166" t="s">
        <v>311</v>
      </c>
      <c r="G1282" s="157">
        <v>2</v>
      </c>
      <c r="H1282" s="157" t="s">
        <v>296</v>
      </c>
      <c r="I1282" s="158">
        <v>618.29999999999995</v>
      </c>
      <c r="J1282" s="158">
        <v>561.1</v>
      </c>
      <c r="K1282" s="158">
        <v>561.1</v>
      </c>
      <c r="L1282" s="167">
        <v>24</v>
      </c>
      <c r="M1282" s="157" t="s">
        <v>259</v>
      </c>
      <c r="N1282" s="157" t="s">
        <v>260</v>
      </c>
      <c r="O1282" s="160" t="s">
        <v>262</v>
      </c>
      <c r="P1282" s="161">
        <v>3479369.55</v>
      </c>
      <c r="Q1282" s="161">
        <v>0</v>
      </c>
      <c r="R1282" s="161">
        <v>0</v>
      </c>
      <c r="S1282" s="161">
        <v>3479369.55</v>
      </c>
      <c r="T1282" s="161">
        <v>5627.3161086851042</v>
      </c>
      <c r="U1282" s="161">
        <v>6908.0740093805607</v>
      </c>
      <c r="V1282" s="168">
        <v>6908.0740093805607</v>
      </c>
      <c r="W1282" s="168">
        <f t="shared" si="294"/>
        <v>6908.0740093805607</v>
      </c>
      <c r="X1282" s="168">
        <f t="shared" si="295"/>
        <v>1280.7579006954566</v>
      </c>
      <c r="Y1282" s="163">
        <v>0</v>
      </c>
      <c r="Z1282" s="163">
        <v>0</v>
      </c>
      <c r="AA1282" s="163">
        <v>0</v>
      </c>
      <c r="AB1282" s="163">
        <v>0</v>
      </c>
      <c r="AC1282" s="163">
        <v>0</v>
      </c>
      <c r="AD1282" s="163">
        <v>0</v>
      </c>
      <c r="AE1282" s="163">
        <v>0</v>
      </c>
      <c r="AF1282" s="169">
        <v>0</v>
      </c>
      <c r="AG1282" s="163">
        <v>479</v>
      </c>
      <c r="AH1282" s="169">
        <f t="shared" si="296"/>
        <v>6908.0740093805607</v>
      </c>
      <c r="AI1282" s="163">
        <v>0</v>
      </c>
      <c r="AJ1282" s="163">
        <v>0</v>
      </c>
      <c r="AK1282" s="163">
        <v>0</v>
      </c>
      <c r="AL1282" s="169">
        <v>0</v>
      </c>
      <c r="AM1282" s="163">
        <v>0</v>
      </c>
      <c r="AN1282" s="163">
        <v>0</v>
      </c>
      <c r="AO1282" s="169">
        <v>0</v>
      </c>
      <c r="AP1282" s="163">
        <v>0</v>
      </c>
      <c r="AQ1282" s="162">
        <v>0</v>
      </c>
      <c r="AR1282" s="162">
        <v>0</v>
      </c>
    </row>
    <row r="1283" spans="1:77" s="162" customFormat="1" ht="36" customHeight="1" x14ac:dyDescent="0.25">
      <c r="B1283" s="155" t="s">
        <v>787</v>
      </c>
      <c r="C1283" s="155"/>
      <c r="D1283" s="157" t="s">
        <v>855</v>
      </c>
      <c r="E1283" s="157" t="s">
        <v>855</v>
      </c>
      <c r="F1283" s="157" t="s">
        <v>855</v>
      </c>
      <c r="G1283" s="157" t="s">
        <v>855</v>
      </c>
      <c r="H1283" s="157" t="s">
        <v>855</v>
      </c>
      <c r="I1283" s="158">
        <v>7253.2</v>
      </c>
      <c r="J1283" s="158">
        <v>5908.5</v>
      </c>
      <c r="K1283" s="158">
        <v>3856.56</v>
      </c>
      <c r="L1283" s="159">
        <v>309</v>
      </c>
      <c r="M1283" s="157" t="s">
        <v>855</v>
      </c>
      <c r="N1283" s="157" t="s">
        <v>855</v>
      </c>
      <c r="O1283" s="160" t="s">
        <v>855</v>
      </c>
      <c r="P1283" s="158">
        <v>8656109.0999999996</v>
      </c>
      <c r="Q1283" s="158">
        <v>0</v>
      </c>
      <c r="R1283" s="158">
        <v>0</v>
      </c>
      <c r="S1283" s="158">
        <v>8656109.0999999996</v>
      </c>
      <c r="T1283" s="161">
        <v>1193.4193321568412</v>
      </c>
      <c r="U1283" s="161">
        <v>2368.9683923705725</v>
      </c>
      <c r="W1283" s="175"/>
      <c r="Y1283" s="163">
        <v>0</v>
      </c>
      <c r="Z1283" s="163">
        <v>0</v>
      </c>
      <c r="AA1283" s="163">
        <v>0</v>
      </c>
      <c r="AB1283" s="163">
        <v>0</v>
      </c>
      <c r="AC1283" s="163">
        <v>0</v>
      </c>
      <c r="AD1283" s="163">
        <v>0</v>
      </c>
      <c r="AE1283" s="163">
        <v>0</v>
      </c>
      <c r="AF1283" s="163">
        <v>0</v>
      </c>
      <c r="AG1283" s="163">
        <v>1604.8200000000002</v>
      </c>
      <c r="AH1283" s="163">
        <v>9043995.0999999996</v>
      </c>
      <c r="AI1283" s="163">
        <v>0</v>
      </c>
      <c r="AJ1283" s="163">
        <v>0</v>
      </c>
      <c r="AK1283" s="163">
        <v>0</v>
      </c>
      <c r="AL1283" s="163">
        <v>0</v>
      </c>
      <c r="AM1283" s="163">
        <v>0</v>
      </c>
      <c r="AN1283" s="163">
        <v>0</v>
      </c>
      <c r="AO1283" s="163">
        <v>0</v>
      </c>
      <c r="AP1283" s="163">
        <v>0</v>
      </c>
      <c r="AQ1283" s="162">
        <v>0</v>
      </c>
      <c r="AR1283" s="162">
        <v>0</v>
      </c>
    </row>
    <row r="1284" spans="1:77" s="162" customFormat="1" ht="36" customHeight="1" x14ac:dyDescent="0.25">
      <c r="A1284" s="162">
        <v>1</v>
      </c>
      <c r="B1284" s="165">
        <v>241</v>
      </c>
      <c r="C1284" s="155" t="s">
        <v>656</v>
      </c>
      <c r="D1284" s="157">
        <v>1990</v>
      </c>
      <c r="E1284" s="157"/>
      <c r="F1284" s="166" t="s">
        <v>691</v>
      </c>
      <c r="G1284" s="157">
        <v>5</v>
      </c>
      <c r="H1284" s="157" t="s">
        <v>301</v>
      </c>
      <c r="I1284" s="158">
        <v>3156.2</v>
      </c>
      <c r="J1284" s="158">
        <v>2811.5</v>
      </c>
      <c r="K1284" s="158">
        <v>759.56</v>
      </c>
      <c r="L1284" s="167">
        <v>151</v>
      </c>
      <c r="M1284" s="157" t="s">
        <v>259</v>
      </c>
      <c r="N1284" s="157" t="s">
        <v>263</v>
      </c>
      <c r="O1284" s="160" t="s">
        <v>688</v>
      </c>
      <c r="P1284" s="161">
        <v>4931099.37</v>
      </c>
      <c r="Q1284" s="161">
        <v>0</v>
      </c>
      <c r="R1284" s="161">
        <v>0</v>
      </c>
      <c r="S1284" s="161">
        <v>4931099.37</v>
      </c>
      <c r="T1284" s="161">
        <v>1562.3532634180344</v>
      </c>
      <c r="U1284" s="161">
        <v>2368.9683923705725</v>
      </c>
      <c r="V1284" s="168">
        <v>2368.9683923705725</v>
      </c>
      <c r="W1284" s="168">
        <f t="shared" ref="W1284:W1285" si="297">Y1284+Z1284+AA1284+AB1284+AC1284+AF1284+AH1284+AJ1284+AL1284+AN1284+AO1284+AP1284+AQ1284+AR1284</f>
        <v>2368.9683923705725</v>
      </c>
      <c r="X1284" s="168">
        <f t="shared" ref="X1284:X1285" si="298">U1284-T1284</f>
        <v>806.61512895253804</v>
      </c>
      <c r="Y1284" s="163">
        <v>0</v>
      </c>
      <c r="Z1284" s="163">
        <v>0</v>
      </c>
      <c r="AA1284" s="163">
        <v>0</v>
      </c>
      <c r="AB1284" s="163">
        <v>0</v>
      </c>
      <c r="AC1284" s="163">
        <v>0</v>
      </c>
      <c r="AD1284" s="163">
        <v>0</v>
      </c>
      <c r="AE1284" s="163">
        <v>0</v>
      </c>
      <c r="AF1284" s="169">
        <v>0</v>
      </c>
      <c r="AG1284" s="163">
        <v>838.5</v>
      </c>
      <c r="AH1284" s="169">
        <f t="shared" ref="AH1284:AH1285" si="299">8917.04*AG1284/I1284</f>
        <v>2368.9683923705725</v>
      </c>
      <c r="AI1284" s="163">
        <v>0</v>
      </c>
      <c r="AJ1284" s="163">
        <v>0</v>
      </c>
      <c r="AK1284" s="163">
        <v>0</v>
      </c>
      <c r="AL1284" s="169">
        <v>0</v>
      </c>
      <c r="AM1284" s="163">
        <v>0</v>
      </c>
      <c r="AN1284" s="163">
        <v>0</v>
      </c>
      <c r="AO1284" s="169">
        <v>0</v>
      </c>
      <c r="AP1284" s="163">
        <v>0</v>
      </c>
      <c r="AQ1284" s="162">
        <v>0</v>
      </c>
      <c r="AR1284" s="162">
        <v>0</v>
      </c>
    </row>
    <row r="1285" spans="1:77" s="95" customFormat="1" ht="36" customHeight="1" x14ac:dyDescent="0.25">
      <c r="A1285" s="162">
        <v>1</v>
      </c>
      <c r="B1285" s="165">
        <v>242</v>
      </c>
      <c r="C1285" s="186" t="s">
        <v>648</v>
      </c>
      <c r="D1285" s="157">
        <v>1979</v>
      </c>
      <c r="E1285" s="157"/>
      <c r="F1285" s="187" t="s">
        <v>691</v>
      </c>
      <c r="G1285" s="157">
        <v>5</v>
      </c>
      <c r="H1285" s="157" t="s">
        <v>301</v>
      </c>
      <c r="I1285" s="158">
        <v>4097</v>
      </c>
      <c r="J1285" s="158">
        <v>3097</v>
      </c>
      <c r="K1285" s="158">
        <v>3097</v>
      </c>
      <c r="L1285" s="188">
        <v>158</v>
      </c>
      <c r="M1285" s="157" t="s">
        <v>259</v>
      </c>
      <c r="N1285" s="157" t="s">
        <v>263</v>
      </c>
      <c r="O1285" s="157" t="s">
        <v>688</v>
      </c>
      <c r="P1285" s="158">
        <v>3725009.73</v>
      </c>
      <c r="Q1285" s="158">
        <v>0</v>
      </c>
      <c r="R1285" s="158">
        <v>0</v>
      </c>
      <c r="S1285" s="158">
        <v>3725009.73</v>
      </c>
      <c r="T1285" s="161">
        <v>909.20422992433487</v>
      </c>
      <c r="U1285" s="161">
        <v>1667.8804229436175</v>
      </c>
      <c r="V1285" s="168">
        <v>1667.8804229436175</v>
      </c>
      <c r="W1285" s="168">
        <f t="shared" si="297"/>
        <v>1667.8804229436175</v>
      </c>
      <c r="X1285" s="168">
        <f t="shared" si="298"/>
        <v>758.67619301928266</v>
      </c>
      <c r="Y1285" s="189">
        <v>0</v>
      </c>
      <c r="Z1285" s="163">
        <v>0</v>
      </c>
      <c r="AA1285" s="189">
        <v>0</v>
      </c>
      <c r="AB1285" s="189">
        <v>0</v>
      </c>
      <c r="AC1285" s="189">
        <v>0</v>
      </c>
      <c r="AD1285" s="189">
        <v>0</v>
      </c>
      <c r="AE1285" s="189">
        <v>0</v>
      </c>
      <c r="AF1285" s="169">
        <v>0</v>
      </c>
      <c r="AG1285" s="189">
        <v>766.32</v>
      </c>
      <c r="AH1285" s="169">
        <f t="shared" si="299"/>
        <v>1667.8804229436175</v>
      </c>
      <c r="AI1285" s="189">
        <v>0</v>
      </c>
      <c r="AJ1285" s="189">
        <v>0</v>
      </c>
      <c r="AK1285" s="189">
        <v>0</v>
      </c>
      <c r="AL1285" s="190">
        <v>0</v>
      </c>
      <c r="AM1285" s="189">
        <v>0</v>
      </c>
      <c r="AN1285" s="189">
        <v>0</v>
      </c>
      <c r="AO1285" s="190">
        <v>0</v>
      </c>
      <c r="AP1285" s="189">
        <v>0</v>
      </c>
      <c r="AQ1285" s="95">
        <v>0</v>
      </c>
      <c r="AR1285" s="95">
        <v>0</v>
      </c>
      <c r="BC1285" s="191"/>
      <c r="BD1285" s="191"/>
      <c r="BE1285" s="191"/>
      <c r="BY1285" s="192"/>
    </row>
    <row r="1286" spans="1:77" s="162" customFormat="1" ht="36" customHeight="1" x14ac:dyDescent="0.25">
      <c r="B1286" s="155" t="s">
        <v>788</v>
      </c>
      <c r="C1286" s="155"/>
      <c r="D1286" s="157" t="s">
        <v>855</v>
      </c>
      <c r="E1286" s="157" t="s">
        <v>855</v>
      </c>
      <c r="F1286" s="157" t="s">
        <v>855</v>
      </c>
      <c r="G1286" s="157" t="s">
        <v>855</v>
      </c>
      <c r="H1286" s="157" t="s">
        <v>855</v>
      </c>
      <c r="I1286" s="158">
        <v>18370.100000000002</v>
      </c>
      <c r="J1286" s="158">
        <v>17089.099999999999</v>
      </c>
      <c r="K1286" s="158">
        <v>15831.9</v>
      </c>
      <c r="L1286" s="159">
        <v>880</v>
      </c>
      <c r="M1286" s="157" t="s">
        <v>855</v>
      </c>
      <c r="N1286" s="157" t="s">
        <v>855</v>
      </c>
      <c r="O1286" s="160" t="s">
        <v>855</v>
      </c>
      <c r="P1286" s="161">
        <v>91406862.129999995</v>
      </c>
      <c r="Q1286" s="161">
        <v>0</v>
      </c>
      <c r="R1286" s="161">
        <v>0</v>
      </c>
      <c r="S1286" s="161">
        <v>91406862.129999995</v>
      </c>
      <c r="T1286" s="161">
        <v>4975.8500024496316</v>
      </c>
      <c r="U1286" s="161">
        <v>17818.261614853196</v>
      </c>
      <c r="W1286" s="175"/>
      <c r="Y1286" s="163">
        <v>0</v>
      </c>
      <c r="Z1286" s="163">
        <v>0</v>
      </c>
      <c r="AA1286" s="163">
        <v>0</v>
      </c>
      <c r="AB1286" s="163">
        <v>0</v>
      </c>
      <c r="AC1286" s="163">
        <v>0</v>
      </c>
      <c r="AD1286" s="163">
        <v>0</v>
      </c>
      <c r="AE1286" s="163">
        <v>0</v>
      </c>
      <c r="AF1286" s="163">
        <v>0</v>
      </c>
      <c r="AG1286" s="163">
        <v>9195.5999999999985</v>
      </c>
      <c r="AH1286" s="163">
        <v>69185832.329999998</v>
      </c>
      <c r="AI1286" s="163">
        <v>0</v>
      </c>
      <c r="AJ1286" s="163">
        <v>0</v>
      </c>
      <c r="AK1286" s="163">
        <v>3354</v>
      </c>
      <c r="AL1286" s="163">
        <v>14314941.949999999</v>
      </c>
      <c r="AM1286" s="163">
        <v>0</v>
      </c>
      <c r="AN1286" s="163">
        <v>0</v>
      </c>
      <c r="AO1286" s="163">
        <v>0</v>
      </c>
      <c r="AP1286" s="163">
        <v>0</v>
      </c>
      <c r="AQ1286" s="162">
        <v>0</v>
      </c>
      <c r="AR1286" s="162">
        <v>0</v>
      </c>
    </row>
    <row r="1287" spans="1:77" s="95" customFormat="1" ht="36" customHeight="1" x14ac:dyDescent="0.25">
      <c r="A1287" s="162">
        <v>1</v>
      </c>
      <c r="B1287" s="165">
        <v>243</v>
      </c>
      <c r="C1287" s="186" t="s">
        <v>629</v>
      </c>
      <c r="D1287" s="157">
        <v>1963</v>
      </c>
      <c r="E1287" s="157"/>
      <c r="F1287" s="187" t="s">
        <v>323</v>
      </c>
      <c r="G1287" s="157">
        <v>2</v>
      </c>
      <c r="H1287" s="157" t="s">
        <v>296</v>
      </c>
      <c r="I1287" s="158">
        <v>279.7</v>
      </c>
      <c r="J1287" s="158">
        <v>175.8</v>
      </c>
      <c r="K1287" s="158">
        <v>175.8</v>
      </c>
      <c r="L1287" s="188">
        <v>24</v>
      </c>
      <c r="M1287" s="157" t="s">
        <v>259</v>
      </c>
      <c r="N1287" s="157" t="s">
        <v>260</v>
      </c>
      <c r="O1287" s="157" t="s">
        <v>262</v>
      </c>
      <c r="P1287" s="158">
        <v>2198762.2400000002</v>
      </c>
      <c r="Q1287" s="158">
        <v>0</v>
      </c>
      <c r="R1287" s="158">
        <v>0</v>
      </c>
      <c r="S1287" s="158">
        <v>2198762.2400000002</v>
      </c>
      <c r="T1287" s="161">
        <v>7861.1449410082241</v>
      </c>
      <c r="U1287" s="161">
        <v>8292.1777046835905</v>
      </c>
      <c r="V1287" s="168">
        <v>8292.1777046835905</v>
      </c>
      <c r="W1287" s="168">
        <f t="shared" ref="W1287:W1300" si="300">Y1287+Z1287+AA1287+AB1287+AC1287+AF1287+AH1287+AJ1287+AL1287+AN1287+AO1287+AP1287+AQ1287+AR1287</f>
        <v>8292.1777046835905</v>
      </c>
      <c r="X1287" s="168">
        <f t="shared" ref="X1287:X1300" si="301">U1287-T1287</f>
        <v>431.03276367536637</v>
      </c>
      <c r="Y1287" s="163">
        <v>0</v>
      </c>
      <c r="Z1287" s="163">
        <v>0</v>
      </c>
      <c r="AA1287" s="189">
        <v>0</v>
      </c>
      <c r="AB1287" s="189">
        <v>0</v>
      </c>
      <c r="AC1287" s="189">
        <v>0</v>
      </c>
      <c r="AD1287" s="189">
        <v>0</v>
      </c>
      <c r="AE1287" s="189">
        <v>0</v>
      </c>
      <c r="AF1287" s="169">
        <v>0</v>
      </c>
      <c r="AG1287" s="189">
        <v>260.10000000000002</v>
      </c>
      <c r="AH1287" s="169">
        <f t="shared" ref="AH1287:AH1297" si="302">8917.04*AG1287/I1287</f>
        <v>8292.1777046835905</v>
      </c>
      <c r="AI1287" s="189">
        <v>0</v>
      </c>
      <c r="AJ1287" s="189">
        <v>0</v>
      </c>
      <c r="AK1287" s="189">
        <v>0</v>
      </c>
      <c r="AL1287" s="190">
        <v>0</v>
      </c>
      <c r="AM1287" s="189">
        <v>0</v>
      </c>
      <c r="AN1287" s="189">
        <v>0</v>
      </c>
      <c r="AO1287" s="190">
        <v>0</v>
      </c>
      <c r="AP1287" s="189">
        <v>0</v>
      </c>
      <c r="AQ1287" s="95">
        <v>0</v>
      </c>
      <c r="AR1287" s="95">
        <v>0</v>
      </c>
      <c r="BC1287" s="191"/>
      <c r="BD1287" s="191"/>
      <c r="BE1287" s="191"/>
      <c r="BY1287" s="192"/>
    </row>
    <row r="1288" spans="1:77" s="95" customFormat="1" ht="36" customHeight="1" x14ac:dyDescent="0.25">
      <c r="A1288" s="162">
        <v>1</v>
      </c>
      <c r="B1288" s="165">
        <v>244</v>
      </c>
      <c r="C1288" s="186" t="s">
        <v>630</v>
      </c>
      <c r="D1288" s="157">
        <v>1981</v>
      </c>
      <c r="E1288" s="157"/>
      <c r="F1288" s="187" t="s">
        <v>261</v>
      </c>
      <c r="G1288" s="157">
        <v>5</v>
      </c>
      <c r="H1288" s="157" t="s">
        <v>301</v>
      </c>
      <c r="I1288" s="158">
        <v>2798</v>
      </c>
      <c r="J1288" s="158">
        <v>2798</v>
      </c>
      <c r="K1288" s="158">
        <v>1700.7</v>
      </c>
      <c r="L1288" s="188">
        <v>156</v>
      </c>
      <c r="M1288" s="157" t="s">
        <v>259</v>
      </c>
      <c r="N1288" s="157" t="s">
        <v>263</v>
      </c>
      <c r="O1288" s="157" t="s">
        <v>686</v>
      </c>
      <c r="P1288" s="158">
        <v>4319747.79</v>
      </c>
      <c r="Q1288" s="158">
        <v>0</v>
      </c>
      <c r="R1288" s="158">
        <v>0</v>
      </c>
      <c r="S1288" s="158">
        <v>4319747.79</v>
      </c>
      <c r="T1288" s="161">
        <v>1543.8698320228734</v>
      </c>
      <c r="U1288" s="161">
        <v>2766.2582987848464</v>
      </c>
      <c r="V1288" s="168">
        <v>2766.2582987848464</v>
      </c>
      <c r="W1288" s="168">
        <f t="shared" si="300"/>
        <v>2766.2582987848464</v>
      </c>
      <c r="X1288" s="168">
        <f t="shared" si="301"/>
        <v>1222.3884667619729</v>
      </c>
      <c r="Y1288" s="163">
        <v>0</v>
      </c>
      <c r="Z1288" s="163">
        <v>0</v>
      </c>
      <c r="AA1288" s="189">
        <v>0</v>
      </c>
      <c r="AB1288" s="189">
        <v>0</v>
      </c>
      <c r="AC1288" s="189">
        <v>0</v>
      </c>
      <c r="AD1288" s="189">
        <v>0</v>
      </c>
      <c r="AE1288" s="189">
        <v>0</v>
      </c>
      <c r="AF1288" s="169">
        <v>0</v>
      </c>
      <c r="AG1288" s="189">
        <v>868</v>
      </c>
      <c r="AH1288" s="169">
        <f t="shared" si="302"/>
        <v>2766.2582987848464</v>
      </c>
      <c r="AI1288" s="189">
        <v>0</v>
      </c>
      <c r="AJ1288" s="189">
        <v>0</v>
      </c>
      <c r="AK1288" s="189">
        <v>0</v>
      </c>
      <c r="AL1288" s="190">
        <v>0</v>
      </c>
      <c r="AM1288" s="189">
        <v>0</v>
      </c>
      <c r="AN1288" s="189">
        <v>0</v>
      </c>
      <c r="AO1288" s="190">
        <v>0</v>
      </c>
      <c r="AP1288" s="189">
        <v>0</v>
      </c>
      <c r="AQ1288" s="95">
        <v>0</v>
      </c>
      <c r="AR1288" s="95">
        <v>0</v>
      </c>
      <c r="BC1288" s="191"/>
      <c r="BD1288" s="191"/>
      <c r="BE1288" s="191"/>
      <c r="BY1288" s="192"/>
    </row>
    <row r="1289" spans="1:77" s="95" customFormat="1" ht="36" customHeight="1" x14ac:dyDescent="0.25">
      <c r="A1289" s="162">
        <v>1</v>
      </c>
      <c r="B1289" s="165">
        <v>245</v>
      </c>
      <c r="C1289" s="186" t="s">
        <v>2198</v>
      </c>
      <c r="D1289" s="157">
        <v>1980</v>
      </c>
      <c r="E1289" s="157"/>
      <c r="F1289" s="187" t="s">
        <v>261</v>
      </c>
      <c r="G1289" s="157">
        <v>2</v>
      </c>
      <c r="H1289" s="157" t="s">
        <v>305</v>
      </c>
      <c r="I1289" s="158">
        <v>939.9</v>
      </c>
      <c r="J1289" s="158">
        <v>858</v>
      </c>
      <c r="K1289" s="158">
        <v>830.3</v>
      </c>
      <c r="L1289" s="188">
        <v>47</v>
      </c>
      <c r="M1289" s="157" t="s">
        <v>259</v>
      </c>
      <c r="N1289" s="157" t="s">
        <v>263</v>
      </c>
      <c r="O1289" s="157" t="s">
        <v>1045</v>
      </c>
      <c r="P1289" s="158">
        <v>6640521.1200000001</v>
      </c>
      <c r="Q1289" s="158">
        <v>0</v>
      </c>
      <c r="R1289" s="158">
        <v>0</v>
      </c>
      <c r="S1289" s="158">
        <v>6640521.1200000001</v>
      </c>
      <c r="T1289" s="161">
        <v>7065.1357804021709</v>
      </c>
      <c r="U1289" s="161">
        <v>7400.0331950207483</v>
      </c>
      <c r="V1289" s="168">
        <v>7400.0331950207483</v>
      </c>
      <c r="W1289" s="168">
        <f t="shared" si="300"/>
        <v>7400.0331950207483</v>
      </c>
      <c r="X1289" s="168">
        <f t="shared" si="301"/>
        <v>334.89741461857739</v>
      </c>
      <c r="Y1289" s="163">
        <v>0</v>
      </c>
      <c r="Z1289" s="163">
        <v>0</v>
      </c>
      <c r="AA1289" s="189">
        <v>0</v>
      </c>
      <c r="AB1289" s="189">
        <v>0</v>
      </c>
      <c r="AC1289" s="189">
        <v>0</v>
      </c>
      <c r="AD1289" s="189">
        <v>0</v>
      </c>
      <c r="AE1289" s="189">
        <v>0</v>
      </c>
      <c r="AF1289" s="169">
        <v>0</v>
      </c>
      <c r="AG1289" s="189">
        <v>780</v>
      </c>
      <c r="AH1289" s="169">
        <f t="shared" si="302"/>
        <v>7400.0331950207483</v>
      </c>
      <c r="AI1289" s="189">
        <v>0</v>
      </c>
      <c r="AJ1289" s="189">
        <v>0</v>
      </c>
      <c r="AK1289" s="189">
        <v>0</v>
      </c>
      <c r="AL1289" s="190">
        <v>0</v>
      </c>
      <c r="AM1289" s="189">
        <v>0</v>
      </c>
      <c r="AN1289" s="189">
        <v>0</v>
      </c>
      <c r="AO1289" s="190">
        <v>0</v>
      </c>
      <c r="AP1289" s="189">
        <v>0</v>
      </c>
      <c r="AQ1289" s="95">
        <v>0</v>
      </c>
      <c r="AR1289" s="95">
        <v>0</v>
      </c>
      <c r="BC1289" s="191"/>
      <c r="BD1289" s="191"/>
      <c r="BE1289" s="191"/>
      <c r="BY1289" s="192"/>
    </row>
    <row r="1290" spans="1:77" s="95" customFormat="1" ht="36" customHeight="1" x14ac:dyDescent="0.25">
      <c r="A1290" s="162">
        <v>1</v>
      </c>
      <c r="B1290" s="165">
        <v>246</v>
      </c>
      <c r="C1290" s="186" t="s">
        <v>638</v>
      </c>
      <c r="D1290" s="157">
        <v>1993</v>
      </c>
      <c r="E1290" s="157"/>
      <c r="F1290" s="187" t="s">
        <v>304</v>
      </c>
      <c r="G1290" s="157">
        <v>5</v>
      </c>
      <c r="H1290" s="157" t="s">
        <v>305</v>
      </c>
      <c r="I1290" s="158">
        <v>3247.3</v>
      </c>
      <c r="J1290" s="158">
        <v>3247.3</v>
      </c>
      <c r="K1290" s="158">
        <v>3245</v>
      </c>
      <c r="L1290" s="188">
        <v>133</v>
      </c>
      <c r="M1290" s="157" t="s">
        <v>259</v>
      </c>
      <c r="N1290" s="157" t="s">
        <v>334</v>
      </c>
      <c r="O1290" s="157" t="s">
        <v>689</v>
      </c>
      <c r="P1290" s="158">
        <v>27736429.050000001</v>
      </c>
      <c r="Q1290" s="158">
        <v>0</v>
      </c>
      <c r="R1290" s="158">
        <v>0</v>
      </c>
      <c r="S1290" s="158">
        <v>27736429.050000001</v>
      </c>
      <c r="T1290" s="161">
        <v>8541.3817787084645</v>
      </c>
      <c r="U1290" s="161">
        <v>9146.3287090813901</v>
      </c>
      <c r="V1290" s="168">
        <v>9146.3287090813901</v>
      </c>
      <c r="W1290" s="168">
        <f t="shared" si="300"/>
        <v>9146.3287090813901</v>
      </c>
      <c r="X1290" s="168">
        <f t="shared" si="301"/>
        <v>604.94693037292564</v>
      </c>
      <c r="Y1290" s="163">
        <v>0</v>
      </c>
      <c r="Z1290" s="163">
        <v>0</v>
      </c>
      <c r="AA1290" s="189">
        <v>0</v>
      </c>
      <c r="AB1290" s="189">
        <v>0</v>
      </c>
      <c r="AC1290" s="189">
        <v>0</v>
      </c>
      <c r="AD1290" s="189">
        <v>0</v>
      </c>
      <c r="AE1290" s="189">
        <v>0</v>
      </c>
      <c r="AF1290" s="169">
        <v>0</v>
      </c>
      <c r="AG1290" s="189">
        <v>908.3</v>
      </c>
      <c r="AH1290" s="169">
        <f t="shared" si="302"/>
        <v>2494.1789893141995</v>
      </c>
      <c r="AI1290" s="189">
        <v>0</v>
      </c>
      <c r="AJ1290" s="189">
        <v>0</v>
      </c>
      <c r="AK1290" s="189">
        <v>2768.5</v>
      </c>
      <c r="AL1290" s="169">
        <f>7802.61*AK1290/I1290</f>
        <v>6652.1497197671906</v>
      </c>
      <c r="AM1290" s="189">
        <v>0</v>
      </c>
      <c r="AN1290" s="189">
        <v>0</v>
      </c>
      <c r="AO1290" s="190">
        <v>0</v>
      </c>
      <c r="AP1290" s="189">
        <v>0</v>
      </c>
      <c r="AQ1290" s="95">
        <v>0</v>
      </c>
      <c r="AR1290" s="95">
        <v>0</v>
      </c>
      <c r="BC1290" s="191"/>
      <c r="BD1290" s="191"/>
      <c r="BE1290" s="191"/>
      <c r="BY1290" s="192"/>
    </row>
    <row r="1291" spans="1:77" s="162" customFormat="1" ht="36" customHeight="1" x14ac:dyDescent="0.25">
      <c r="A1291" s="162">
        <v>1</v>
      </c>
      <c r="B1291" s="165">
        <v>247</v>
      </c>
      <c r="C1291" s="155" t="s">
        <v>2757</v>
      </c>
      <c r="D1291" s="157">
        <v>1980</v>
      </c>
      <c r="E1291" s="157"/>
      <c r="F1291" s="187" t="s">
        <v>261</v>
      </c>
      <c r="G1291" s="157">
        <v>2</v>
      </c>
      <c r="H1291" s="157">
        <v>3</v>
      </c>
      <c r="I1291" s="161">
        <v>845.5</v>
      </c>
      <c r="J1291" s="161">
        <v>845.5</v>
      </c>
      <c r="K1291" s="161">
        <v>845.5</v>
      </c>
      <c r="L1291" s="167">
        <v>47</v>
      </c>
      <c r="M1291" s="157" t="s">
        <v>259</v>
      </c>
      <c r="N1291" s="157" t="s">
        <v>260</v>
      </c>
      <c r="O1291" s="160" t="s">
        <v>262</v>
      </c>
      <c r="P1291" s="161">
        <v>6326796.79</v>
      </c>
      <c r="Q1291" s="161">
        <v>0</v>
      </c>
      <c r="R1291" s="161">
        <v>0</v>
      </c>
      <c r="S1291" s="161">
        <v>6326796.79</v>
      </c>
      <c r="T1291" s="161">
        <v>7482.9057244234182</v>
      </c>
      <c r="U1291" s="161">
        <v>7960.4752123004146</v>
      </c>
      <c r="V1291" s="168">
        <v>7960.4752123004146</v>
      </c>
      <c r="W1291" s="168">
        <f t="shared" si="300"/>
        <v>7960.4752123004146</v>
      </c>
      <c r="X1291" s="168">
        <f t="shared" si="301"/>
        <v>477.56948787699639</v>
      </c>
      <c r="Y1291" s="163">
        <v>0</v>
      </c>
      <c r="Z1291" s="163">
        <v>0</v>
      </c>
      <c r="AA1291" s="163">
        <v>0</v>
      </c>
      <c r="AB1291" s="163">
        <v>0</v>
      </c>
      <c r="AC1291" s="163">
        <v>0</v>
      </c>
      <c r="AD1291" s="163">
        <v>0</v>
      </c>
      <c r="AE1291" s="163">
        <v>0</v>
      </c>
      <c r="AF1291" s="169">
        <v>0</v>
      </c>
      <c r="AG1291" s="163">
        <v>754.8</v>
      </c>
      <c r="AH1291" s="169">
        <f t="shared" si="302"/>
        <v>7960.4752123004146</v>
      </c>
      <c r="AI1291" s="163">
        <v>0</v>
      </c>
      <c r="AJ1291" s="163">
        <v>0</v>
      </c>
      <c r="AK1291" s="163">
        <v>0</v>
      </c>
      <c r="AL1291" s="169">
        <v>0</v>
      </c>
      <c r="AM1291" s="163">
        <v>0</v>
      </c>
      <c r="AN1291" s="163">
        <v>0</v>
      </c>
      <c r="AO1291" s="169">
        <v>0</v>
      </c>
      <c r="AP1291" s="163">
        <v>0</v>
      </c>
      <c r="AQ1291" s="162">
        <v>0</v>
      </c>
      <c r="AR1291" s="162">
        <v>0</v>
      </c>
    </row>
    <row r="1292" spans="1:77" s="95" customFormat="1" ht="36" customHeight="1" x14ac:dyDescent="0.25">
      <c r="A1292" s="162">
        <v>1</v>
      </c>
      <c r="B1292" s="165">
        <v>248</v>
      </c>
      <c r="C1292" s="186" t="s">
        <v>1874</v>
      </c>
      <c r="D1292" s="157">
        <v>1959</v>
      </c>
      <c r="E1292" s="157"/>
      <c r="F1292" s="187" t="s">
        <v>1524</v>
      </c>
      <c r="G1292" s="157" t="s">
        <v>296</v>
      </c>
      <c r="H1292" s="157">
        <v>1</v>
      </c>
      <c r="I1292" s="158">
        <v>194.7</v>
      </c>
      <c r="J1292" s="158">
        <v>194.7</v>
      </c>
      <c r="K1292" s="158">
        <v>194.7</v>
      </c>
      <c r="L1292" s="188">
        <v>21</v>
      </c>
      <c r="M1292" s="157" t="s">
        <v>259</v>
      </c>
      <c r="N1292" s="157" t="s">
        <v>260</v>
      </c>
      <c r="O1292" s="157" t="s">
        <v>262</v>
      </c>
      <c r="P1292" s="158">
        <v>2500571.14</v>
      </c>
      <c r="Q1292" s="158">
        <v>0</v>
      </c>
      <c r="R1292" s="158">
        <v>0</v>
      </c>
      <c r="S1292" s="158">
        <v>2500571.14</v>
      </c>
      <c r="T1292" s="161">
        <v>12843.200513610684</v>
      </c>
      <c r="U1292" s="161">
        <v>13556.465536723166</v>
      </c>
      <c r="V1292" s="168">
        <v>13556.465536723166</v>
      </c>
      <c r="W1292" s="168">
        <f t="shared" si="300"/>
        <v>13556.465536723166</v>
      </c>
      <c r="X1292" s="168">
        <f t="shared" si="301"/>
        <v>713.2650231124826</v>
      </c>
      <c r="Y1292" s="163">
        <v>0</v>
      </c>
      <c r="Z1292" s="163">
        <v>0</v>
      </c>
      <c r="AA1292" s="189">
        <v>0</v>
      </c>
      <c r="AB1292" s="189">
        <v>0</v>
      </c>
      <c r="AC1292" s="189">
        <v>0</v>
      </c>
      <c r="AD1292" s="189">
        <v>0</v>
      </c>
      <c r="AE1292" s="189">
        <v>0</v>
      </c>
      <c r="AF1292" s="169">
        <v>0</v>
      </c>
      <c r="AG1292" s="189">
        <v>296</v>
      </c>
      <c r="AH1292" s="169">
        <f t="shared" si="302"/>
        <v>13556.465536723166</v>
      </c>
      <c r="AI1292" s="189">
        <v>0</v>
      </c>
      <c r="AJ1292" s="189">
        <v>0</v>
      </c>
      <c r="AK1292" s="189">
        <v>0</v>
      </c>
      <c r="AL1292" s="190">
        <v>0</v>
      </c>
      <c r="AM1292" s="189">
        <v>0</v>
      </c>
      <c r="AN1292" s="189">
        <v>0</v>
      </c>
      <c r="AO1292" s="190">
        <v>0</v>
      </c>
      <c r="AP1292" s="189">
        <v>0</v>
      </c>
      <c r="AQ1292" s="95">
        <v>0</v>
      </c>
      <c r="AR1292" s="95">
        <v>0</v>
      </c>
      <c r="BC1292" s="191"/>
      <c r="BD1292" s="191"/>
      <c r="BE1292" s="191"/>
      <c r="BY1292" s="192"/>
    </row>
    <row r="1293" spans="1:77" s="95" customFormat="1" ht="36" customHeight="1" x14ac:dyDescent="0.25">
      <c r="A1293" s="162">
        <v>1</v>
      </c>
      <c r="B1293" s="165">
        <v>249</v>
      </c>
      <c r="C1293" s="186" t="s">
        <v>2361</v>
      </c>
      <c r="D1293" s="157">
        <v>1972</v>
      </c>
      <c r="E1293" s="157"/>
      <c r="F1293" s="187" t="s">
        <v>1524</v>
      </c>
      <c r="G1293" s="157">
        <v>5</v>
      </c>
      <c r="H1293" s="157">
        <v>4</v>
      </c>
      <c r="I1293" s="158">
        <v>3712</v>
      </c>
      <c r="J1293" s="158">
        <v>3452.5</v>
      </c>
      <c r="K1293" s="158">
        <v>3452.5</v>
      </c>
      <c r="L1293" s="188">
        <v>182</v>
      </c>
      <c r="M1293" s="157" t="s">
        <v>259</v>
      </c>
      <c r="N1293" s="157" t="s">
        <v>263</v>
      </c>
      <c r="O1293" s="157" t="s">
        <v>1045</v>
      </c>
      <c r="P1293" s="158">
        <v>5035784.3600000003</v>
      </c>
      <c r="Q1293" s="158">
        <v>0</v>
      </c>
      <c r="R1293" s="158">
        <v>0</v>
      </c>
      <c r="S1293" s="158">
        <v>5035784.3600000003</v>
      </c>
      <c r="T1293" s="161">
        <v>1356.6229418103449</v>
      </c>
      <c r="U1293" s="161">
        <v>2217.4891228448278</v>
      </c>
      <c r="V1293" s="168">
        <v>2217.4891228448278</v>
      </c>
      <c r="W1293" s="168">
        <f t="shared" si="300"/>
        <v>2217.4891228448278</v>
      </c>
      <c r="X1293" s="168">
        <f t="shared" si="301"/>
        <v>860.86618103448291</v>
      </c>
      <c r="Y1293" s="163">
        <v>0</v>
      </c>
      <c r="Z1293" s="163">
        <v>0</v>
      </c>
      <c r="AA1293" s="189">
        <v>0</v>
      </c>
      <c r="AB1293" s="189">
        <v>0</v>
      </c>
      <c r="AC1293" s="189">
        <v>0</v>
      </c>
      <c r="AD1293" s="189">
        <v>0</v>
      </c>
      <c r="AE1293" s="189">
        <v>0</v>
      </c>
      <c r="AF1293" s="169">
        <v>0</v>
      </c>
      <c r="AG1293" s="189">
        <v>923.1</v>
      </c>
      <c r="AH1293" s="169">
        <f t="shared" si="302"/>
        <v>2217.4891228448278</v>
      </c>
      <c r="AI1293" s="189">
        <v>0</v>
      </c>
      <c r="AJ1293" s="189">
        <v>0</v>
      </c>
      <c r="AK1293" s="189">
        <v>0</v>
      </c>
      <c r="AL1293" s="190">
        <v>0</v>
      </c>
      <c r="AM1293" s="189">
        <v>0</v>
      </c>
      <c r="AN1293" s="189">
        <v>0</v>
      </c>
      <c r="AO1293" s="190">
        <v>0</v>
      </c>
      <c r="AP1293" s="189">
        <v>0</v>
      </c>
      <c r="AQ1293" s="95">
        <v>0</v>
      </c>
      <c r="AR1293" s="95">
        <v>0</v>
      </c>
      <c r="BC1293" s="191"/>
      <c r="BD1293" s="191"/>
      <c r="BE1293" s="191"/>
      <c r="BY1293" s="192"/>
    </row>
    <row r="1294" spans="1:77" s="162" customFormat="1" ht="36" customHeight="1" x14ac:dyDescent="0.25">
      <c r="A1294" s="162">
        <v>1</v>
      </c>
      <c r="B1294" s="165">
        <v>250</v>
      </c>
      <c r="C1294" s="155" t="s">
        <v>2230</v>
      </c>
      <c r="D1294" s="157">
        <v>1955</v>
      </c>
      <c r="E1294" s="157"/>
      <c r="F1294" s="166" t="s">
        <v>261</v>
      </c>
      <c r="G1294" s="157">
        <v>2</v>
      </c>
      <c r="H1294" s="157" t="s">
        <v>296</v>
      </c>
      <c r="I1294" s="161">
        <v>852.1</v>
      </c>
      <c r="J1294" s="161">
        <v>560.6</v>
      </c>
      <c r="K1294" s="161">
        <v>560.6</v>
      </c>
      <c r="L1294" s="167">
        <v>31</v>
      </c>
      <c r="M1294" s="157" t="s">
        <v>259</v>
      </c>
      <c r="N1294" s="157" t="s">
        <v>263</v>
      </c>
      <c r="O1294" s="160" t="s">
        <v>1032</v>
      </c>
      <c r="P1294" s="161">
        <v>5121371.0299999993</v>
      </c>
      <c r="Q1294" s="161">
        <v>0</v>
      </c>
      <c r="R1294" s="161">
        <v>0</v>
      </c>
      <c r="S1294" s="161">
        <v>5121371.0299999993</v>
      </c>
      <c r="T1294" s="161">
        <v>6010.2934280014069</v>
      </c>
      <c r="U1294" s="161">
        <v>8267.1770918906241</v>
      </c>
      <c r="V1294" s="168">
        <v>8267.1770918906241</v>
      </c>
      <c r="W1294" s="168">
        <f t="shared" si="300"/>
        <v>8267.1770918906241</v>
      </c>
      <c r="X1294" s="168">
        <f t="shared" si="301"/>
        <v>2256.8836638892171</v>
      </c>
      <c r="Y1294" s="163">
        <v>0</v>
      </c>
      <c r="Z1294" s="163">
        <v>0</v>
      </c>
      <c r="AA1294" s="163">
        <v>0</v>
      </c>
      <c r="AB1294" s="163">
        <v>0</v>
      </c>
      <c r="AC1294" s="163">
        <v>0</v>
      </c>
      <c r="AD1294" s="163">
        <v>0</v>
      </c>
      <c r="AE1294" s="163">
        <v>0</v>
      </c>
      <c r="AF1294" s="169">
        <v>0</v>
      </c>
      <c r="AG1294" s="163">
        <v>790</v>
      </c>
      <c r="AH1294" s="169">
        <f t="shared" si="302"/>
        <v>8267.1770918906241</v>
      </c>
      <c r="AI1294" s="163">
        <v>0</v>
      </c>
      <c r="AJ1294" s="163">
        <v>0</v>
      </c>
      <c r="AK1294" s="163">
        <v>0</v>
      </c>
      <c r="AL1294" s="169">
        <v>0</v>
      </c>
      <c r="AM1294" s="163">
        <v>0</v>
      </c>
      <c r="AN1294" s="163">
        <v>0</v>
      </c>
      <c r="AO1294" s="169">
        <v>0</v>
      </c>
      <c r="AP1294" s="163">
        <v>0</v>
      </c>
      <c r="AQ1294" s="162">
        <v>0</v>
      </c>
      <c r="AR1294" s="162">
        <v>0</v>
      </c>
    </row>
    <row r="1295" spans="1:77" s="162" customFormat="1" ht="36" customHeight="1" x14ac:dyDescent="0.25">
      <c r="A1295" s="162">
        <v>1</v>
      </c>
      <c r="B1295" s="165">
        <v>251</v>
      </c>
      <c r="C1295" s="155" t="s">
        <v>1873</v>
      </c>
      <c r="D1295" s="157">
        <v>1947</v>
      </c>
      <c r="E1295" s="157"/>
      <c r="F1295" s="166" t="s">
        <v>261</v>
      </c>
      <c r="G1295" s="157">
        <v>2</v>
      </c>
      <c r="H1295" s="157" t="s">
        <v>297</v>
      </c>
      <c r="I1295" s="158">
        <v>511.5</v>
      </c>
      <c r="J1295" s="158">
        <v>511.5</v>
      </c>
      <c r="K1295" s="158">
        <v>511.5</v>
      </c>
      <c r="L1295" s="167">
        <v>31</v>
      </c>
      <c r="M1295" s="157" t="s">
        <v>259</v>
      </c>
      <c r="N1295" s="157" t="s">
        <v>260</v>
      </c>
      <c r="O1295" s="160" t="s">
        <v>262</v>
      </c>
      <c r="P1295" s="161">
        <v>3131975</v>
      </c>
      <c r="Q1295" s="161">
        <v>0</v>
      </c>
      <c r="R1295" s="161">
        <v>0</v>
      </c>
      <c r="S1295" s="161">
        <v>3131975</v>
      </c>
      <c r="T1295" s="161">
        <v>6123.1182795698924</v>
      </c>
      <c r="U1295" s="161">
        <v>8019.2344086021512</v>
      </c>
      <c r="V1295" s="168">
        <v>8193.5655913978499</v>
      </c>
      <c r="W1295" s="168">
        <f t="shared" si="300"/>
        <v>8193.5655913978499</v>
      </c>
      <c r="X1295" s="168">
        <f t="shared" si="301"/>
        <v>1896.1161290322589</v>
      </c>
      <c r="Y1295" s="163">
        <v>0</v>
      </c>
      <c r="Z1295" s="163">
        <v>0</v>
      </c>
      <c r="AA1295" s="163">
        <v>0</v>
      </c>
      <c r="AB1295" s="163">
        <v>0</v>
      </c>
      <c r="AC1295" s="163">
        <v>0</v>
      </c>
      <c r="AD1295" s="163">
        <v>0</v>
      </c>
      <c r="AE1295" s="163">
        <v>0</v>
      </c>
      <c r="AF1295" s="169">
        <v>0</v>
      </c>
      <c r="AG1295" s="163">
        <v>470</v>
      </c>
      <c r="AH1295" s="169">
        <f t="shared" si="302"/>
        <v>8193.5655913978499</v>
      </c>
      <c r="AI1295" s="163">
        <v>0</v>
      </c>
      <c r="AJ1295" s="163">
        <v>0</v>
      </c>
      <c r="AK1295" s="163">
        <v>0</v>
      </c>
      <c r="AL1295" s="169">
        <v>0</v>
      </c>
      <c r="AM1295" s="163">
        <v>0</v>
      </c>
      <c r="AN1295" s="163">
        <v>0</v>
      </c>
      <c r="AO1295" s="169">
        <v>0</v>
      </c>
      <c r="AP1295" s="163">
        <v>0</v>
      </c>
      <c r="AQ1295" s="162">
        <v>0</v>
      </c>
      <c r="AR1295" s="162">
        <v>0</v>
      </c>
    </row>
    <row r="1296" spans="1:77" s="162" customFormat="1" ht="36" customHeight="1" x14ac:dyDescent="0.25">
      <c r="A1296" s="162">
        <v>1</v>
      </c>
      <c r="B1296" s="165">
        <v>252</v>
      </c>
      <c r="C1296" s="155" t="s">
        <v>631</v>
      </c>
      <c r="D1296" s="157">
        <v>1940</v>
      </c>
      <c r="E1296" s="157"/>
      <c r="F1296" s="166" t="s">
        <v>261</v>
      </c>
      <c r="G1296" s="157" t="s">
        <v>301</v>
      </c>
      <c r="H1296" s="157">
        <v>3</v>
      </c>
      <c r="I1296" s="158">
        <v>2521.1999999999998</v>
      </c>
      <c r="J1296" s="158">
        <v>2421.1999999999998</v>
      </c>
      <c r="K1296" s="158">
        <v>2421.1999999999998</v>
      </c>
      <c r="L1296" s="167">
        <v>94</v>
      </c>
      <c r="M1296" s="157" t="s">
        <v>259</v>
      </c>
      <c r="N1296" s="157" t="s">
        <v>334</v>
      </c>
      <c r="O1296" s="160" t="s">
        <v>690</v>
      </c>
      <c r="P1296" s="161">
        <v>10377283.050000001</v>
      </c>
      <c r="Q1296" s="161">
        <v>0</v>
      </c>
      <c r="R1296" s="161">
        <v>0</v>
      </c>
      <c r="S1296" s="161">
        <v>10377283.050000001</v>
      </c>
      <c r="T1296" s="161">
        <v>4116.0094597810576</v>
      </c>
      <c r="U1296" s="161">
        <v>4530.2114171029671</v>
      </c>
      <c r="V1296" s="168">
        <v>4803.0066317626533</v>
      </c>
      <c r="W1296" s="168">
        <f t="shared" si="300"/>
        <v>4803.0066317626533</v>
      </c>
      <c r="X1296" s="168">
        <f t="shared" si="301"/>
        <v>414.2019573219095</v>
      </c>
      <c r="Y1296" s="163">
        <v>0</v>
      </c>
      <c r="Z1296" s="163">
        <v>0</v>
      </c>
      <c r="AA1296" s="163">
        <v>0</v>
      </c>
      <c r="AB1296" s="163">
        <v>0</v>
      </c>
      <c r="AC1296" s="163">
        <v>0</v>
      </c>
      <c r="AD1296" s="163">
        <v>0</v>
      </c>
      <c r="AE1296" s="163">
        <v>0</v>
      </c>
      <c r="AF1296" s="169">
        <v>0</v>
      </c>
      <c r="AG1296" s="163">
        <v>1358</v>
      </c>
      <c r="AH1296" s="169">
        <f t="shared" si="302"/>
        <v>4803.0066317626533</v>
      </c>
      <c r="AI1296" s="163">
        <v>0</v>
      </c>
      <c r="AJ1296" s="163">
        <v>0</v>
      </c>
      <c r="AK1296" s="163">
        <v>0</v>
      </c>
      <c r="AL1296" s="169">
        <v>0</v>
      </c>
      <c r="AM1296" s="163">
        <v>0</v>
      </c>
      <c r="AN1296" s="163">
        <v>0</v>
      </c>
      <c r="AO1296" s="169">
        <v>0</v>
      </c>
      <c r="AP1296" s="163">
        <v>0</v>
      </c>
      <c r="AQ1296" s="162">
        <v>0</v>
      </c>
      <c r="AR1296" s="162">
        <v>0</v>
      </c>
    </row>
    <row r="1297" spans="1:77" s="162" customFormat="1" ht="36" customHeight="1" x14ac:dyDescent="0.25">
      <c r="A1297" s="162">
        <v>1</v>
      </c>
      <c r="B1297" s="165">
        <v>253</v>
      </c>
      <c r="C1297" s="155" t="s">
        <v>636</v>
      </c>
      <c r="D1297" s="157">
        <v>1979</v>
      </c>
      <c r="E1297" s="157"/>
      <c r="F1297" s="166" t="s">
        <v>261</v>
      </c>
      <c r="G1297" s="157">
        <v>2</v>
      </c>
      <c r="H1297" s="157" t="s">
        <v>305</v>
      </c>
      <c r="I1297" s="158">
        <v>1052.4000000000001</v>
      </c>
      <c r="J1297" s="158">
        <v>934.4</v>
      </c>
      <c r="K1297" s="158">
        <v>934.4</v>
      </c>
      <c r="L1297" s="167">
        <v>57</v>
      </c>
      <c r="M1297" s="157" t="s">
        <v>259</v>
      </c>
      <c r="N1297" s="157" t="s">
        <v>290</v>
      </c>
      <c r="O1297" s="160" t="s">
        <v>1042</v>
      </c>
      <c r="P1297" s="161">
        <v>7527851.6799999997</v>
      </c>
      <c r="Q1297" s="161">
        <v>0</v>
      </c>
      <c r="R1297" s="161">
        <v>0</v>
      </c>
      <c r="S1297" s="161">
        <v>7527851.6799999997</v>
      </c>
      <c r="T1297" s="161">
        <v>7153.0327632079052</v>
      </c>
      <c r="U1297" s="161">
        <v>8044.4850976814905</v>
      </c>
      <c r="V1297" s="168">
        <v>7879.9384264538203</v>
      </c>
      <c r="W1297" s="168">
        <f t="shared" si="300"/>
        <v>7879.9384264538203</v>
      </c>
      <c r="X1297" s="168">
        <f t="shared" si="301"/>
        <v>891.45233447358532</v>
      </c>
      <c r="Y1297" s="163">
        <v>0</v>
      </c>
      <c r="Z1297" s="163">
        <v>0</v>
      </c>
      <c r="AA1297" s="163">
        <v>0</v>
      </c>
      <c r="AB1297" s="163">
        <v>0</v>
      </c>
      <c r="AC1297" s="163">
        <v>0</v>
      </c>
      <c r="AD1297" s="163">
        <v>0</v>
      </c>
      <c r="AE1297" s="163">
        <v>0</v>
      </c>
      <c r="AF1297" s="169">
        <v>0</v>
      </c>
      <c r="AG1297" s="163">
        <v>930</v>
      </c>
      <c r="AH1297" s="169">
        <f t="shared" si="302"/>
        <v>7879.9384264538203</v>
      </c>
      <c r="AI1297" s="163">
        <v>0</v>
      </c>
      <c r="AJ1297" s="163">
        <v>0</v>
      </c>
      <c r="AK1297" s="163">
        <v>0</v>
      </c>
      <c r="AL1297" s="169">
        <v>0</v>
      </c>
      <c r="AM1297" s="163">
        <v>0</v>
      </c>
      <c r="AN1297" s="163">
        <v>0</v>
      </c>
      <c r="AO1297" s="169">
        <v>0</v>
      </c>
      <c r="AP1297" s="163">
        <v>0</v>
      </c>
      <c r="AQ1297" s="162">
        <v>0</v>
      </c>
      <c r="AR1297" s="162">
        <v>0</v>
      </c>
    </row>
    <row r="1298" spans="1:77" s="162" customFormat="1" ht="36" customHeight="1" x14ac:dyDescent="0.25">
      <c r="A1298" s="162">
        <v>1</v>
      </c>
      <c r="B1298" s="165">
        <v>254</v>
      </c>
      <c r="C1298" s="155" t="s">
        <v>639</v>
      </c>
      <c r="D1298" s="157">
        <v>1917</v>
      </c>
      <c r="E1298" s="157"/>
      <c r="F1298" s="166" t="s">
        <v>261</v>
      </c>
      <c r="G1298" s="157">
        <v>2</v>
      </c>
      <c r="H1298" s="157" t="s">
        <v>296</v>
      </c>
      <c r="I1298" s="161">
        <v>231.6</v>
      </c>
      <c r="J1298" s="161">
        <v>231.6</v>
      </c>
      <c r="K1298" s="161">
        <v>101.7</v>
      </c>
      <c r="L1298" s="167">
        <v>11</v>
      </c>
      <c r="M1298" s="157" t="s">
        <v>259</v>
      </c>
      <c r="N1298" s="157" t="s">
        <v>260</v>
      </c>
      <c r="O1298" s="160" t="s">
        <v>262</v>
      </c>
      <c r="P1298" s="161">
        <v>3237832.4200000004</v>
      </c>
      <c r="Q1298" s="161">
        <v>0</v>
      </c>
      <c r="R1298" s="161">
        <v>0</v>
      </c>
      <c r="S1298" s="161">
        <v>3237832.4200000004</v>
      </c>
      <c r="T1298" s="161">
        <v>13980.278151986186</v>
      </c>
      <c r="U1298" s="161">
        <v>17818.261614853196</v>
      </c>
      <c r="V1298" s="168">
        <v>17818.261614853196</v>
      </c>
      <c r="W1298" s="168">
        <f t="shared" si="300"/>
        <v>17818.261614853196</v>
      </c>
      <c r="X1298" s="168">
        <f t="shared" si="301"/>
        <v>3837.9834628670105</v>
      </c>
      <c r="Y1298" s="163">
        <v>0</v>
      </c>
      <c r="Z1298" s="163">
        <v>0</v>
      </c>
      <c r="AA1298" s="163">
        <v>0</v>
      </c>
      <c r="AB1298" s="163">
        <v>0</v>
      </c>
      <c r="AC1298" s="163">
        <v>0</v>
      </c>
      <c r="AD1298" s="163">
        <v>0</v>
      </c>
      <c r="AE1298" s="163">
        <v>0</v>
      </c>
      <c r="AF1298" s="169">
        <v>0</v>
      </c>
      <c r="AG1298" s="163">
        <v>0</v>
      </c>
      <c r="AH1298" s="163">
        <v>0</v>
      </c>
      <c r="AI1298" s="163">
        <v>0</v>
      </c>
      <c r="AJ1298" s="163">
        <v>0</v>
      </c>
      <c r="AK1298" s="163">
        <v>585.5</v>
      </c>
      <c r="AL1298" s="169">
        <f>7048.18*AK1298/I1298</f>
        <v>17818.261614853196</v>
      </c>
      <c r="AM1298" s="163">
        <v>0</v>
      </c>
      <c r="AN1298" s="163">
        <v>0</v>
      </c>
      <c r="AO1298" s="169">
        <v>0</v>
      </c>
      <c r="AP1298" s="163">
        <v>0</v>
      </c>
      <c r="AQ1298" s="162">
        <v>0</v>
      </c>
      <c r="AR1298" s="162">
        <v>0</v>
      </c>
    </row>
    <row r="1299" spans="1:77" s="162" customFormat="1" ht="36" customHeight="1" x14ac:dyDescent="0.25">
      <c r="A1299" s="162">
        <v>1</v>
      </c>
      <c r="B1299" s="165">
        <v>255</v>
      </c>
      <c r="C1299" s="155" t="s">
        <v>1152</v>
      </c>
      <c r="D1299" s="157">
        <v>1927</v>
      </c>
      <c r="E1299" s="157"/>
      <c r="F1299" s="166" t="s">
        <v>261</v>
      </c>
      <c r="G1299" s="157">
        <v>2</v>
      </c>
      <c r="H1299" s="157" t="s">
        <v>296</v>
      </c>
      <c r="I1299" s="161">
        <v>462</v>
      </c>
      <c r="J1299" s="161">
        <v>344</v>
      </c>
      <c r="K1299" s="161">
        <v>344</v>
      </c>
      <c r="L1299" s="167">
        <v>25</v>
      </c>
      <c r="M1299" s="157" t="s">
        <v>259</v>
      </c>
      <c r="N1299" s="157" t="s">
        <v>263</v>
      </c>
      <c r="O1299" s="160" t="s">
        <v>1260</v>
      </c>
      <c r="P1299" s="161">
        <v>3499382.57</v>
      </c>
      <c r="Q1299" s="161">
        <v>0</v>
      </c>
      <c r="R1299" s="161">
        <v>0</v>
      </c>
      <c r="S1299" s="161">
        <v>3499382.57</v>
      </c>
      <c r="T1299" s="161">
        <v>7574.4211471861472</v>
      </c>
      <c r="U1299" s="161">
        <v>7870.9283809523822</v>
      </c>
      <c r="V1299" s="168">
        <v>7870.9283809523822</v>
      </c>
      <c r="W1299" s="168">
        <f t="shared" si="300"/>
        <v>7870.9283809523822</v>
      </c>
      <c r="X1299" s="168">
        <f t="shared" si="301"/>
        <v>296.507233766235</v>
      </c>
      <c r="Y1299" s="163">
        <v>0</v>
      </c>
      <c r="Z1299" s="163">
        <v>0</v>
      </c>
      <c r="AA1299" s="163">
        <v>0</v>
      </c>
      <c r="AB1299" s="163">
        <v>0</v>
      </c>
      <c r="AC1299" s="163">
        <v>0</v>
      </c>
      <c r="AD1299" s="163">
        <v>0</v>
      </c>
      <c r="AE1299" s="163">
        <v>0</v>
      </c>
      <c r="AF1299" s="169">
        <v>0</v>
      </c>
      <c r="AG1299" s="163">
        <v>407.8</v>
      </c>
      <c r="AH1299" s="169">
        <f t="shared" ref="AH1299:AH1300" si="303">8917.04*AG1299/I1299</f>
        <v>7870.9283809523822</v>
      </c>
      <c r="AI1299" s="163">
        <v>0</v>
      </c>
      <c r="AJ1299" s="163">
        <v>0</v>
      </c>
      <c r="AK1299" s="163">
        <v>0</v>
      </c>
      <c r="AL1299" s="169">
        <v>0</v>
      </c>
      <c r="AM1299" s="163">
        <v>0</v>
      </c>
      <c r="AN1299" s="163">
        <v>0</v>
      </c>
      <c r="AO1299" s="169">
        <v>0</v>
      </c>
      <c r="AP1299" s="163">
        <v>0</v>
      </c>
      <c r="AQ1299" s="162">
        <v>0</v>
      </c>
      <c r="AR1299" s="162">
        <v>0</v>
      </c>
    </row>
    <row r="1300" spans="1:77" s="162" customFormat="1" ht="36" customHeight="1" x14ac:dyDescent="0.25">
      <c r="A1300" s="162">
        <v>1</v>
      </c>
      <c r="B1300" s="165">
        <v>256</v>
      </c>
      <c r="C1300" s="155" t="s">
        <v>640</v>
      </c>
      <c r="D1300" s="157">
        <v>1917</v>
      </c>
      <c r="E1300" s="157"/>
      <c r="F1300" s="166" t="s">
        <v>261</v>
      </c>
      <c r="G1300" s="157">
        <v>2</v>
      </c>
      <c r="H1300" s="157" t="s">
        <v>296</v>
      </c>
      <c r="I1300" s="161">
        <v>722.2</v>
      </c>
      <c r="J1300" s="161">
        <v>514</v>
      </c>
      <c r="K1300" s="161">
        <v>514</v>
      </c>
      <c r="L1300" s="167">
        <v>21</v>
      </c>
      <c r="M1300" s="157" t="s">
        <v>259</v>
      </c>
      <c r="N1300" s="157" t="s">
        <v>260</v>
      </c>
      <c r="O1300" s="160" t="s">
        <v>262</v>
      </c>
      <c r="P1300" s="161">
        <v>3752553.8899999997</v>
      </c>
      <c r="Q1300" s="161">
        <v>0</v>
      </c>
      <c r="R1300" s="161">
        <v>0</v>
      </c>
      <c r="S1300" s="161">
        <v>3752553.8899999997</v>
      </c>
      <c r="T1300" s="161">
        <v>5196.0037247299906</v>
      </c>
      <c r="U1300" s="161">
        <v>5549.9992799778456</v>
      </c>
      <c r="V1300" s="168">
        <v>5549.9992799778456</v>
      </c>
      <c r="W1300" s="168">
        <f t="shared" si="300"/>
        <v>5549.9992799778456</v>
      </c>
      <c r="X1300" s="168">
        <f t="shared" si="301"/>
        <v>353.99555524785501</v>
      </c>
      <c r="Y1300" s="163">
        <v>0</v>
      </c>
      <c r="Z1300" s="163">
        <v>0</v>
      </c>
      <c r="AA1300" s="163">
        <v>0</v>
      </c>
      <c r="AB1300" s="163">
        <v>0</v>
      </c>
      <c r="AC1300" s="163">
        <v>0</v>
      </c>
      <c r="AD1300" s="163">
        <v>0</v>
      </c>
      <c r="AE1300" s="163">
        <v>0</v>
      </c>
      <c r="AF1300" s="169">
        <v>0</v>
      </c>
      <c r="AG1300" s="163">
        <v>449.5</v>
      </c>
      <c r="AH1300" s="169">
        <f t="shared" si="303"/>
        <v>5549.9992799778456</v>
      </c>
      <c r="AI1300" s="163">
        <v>0</v>
      </c>
      <c r="AJ1300" s="163">
        <v>0</v>
      </c>
      <c r="AK1300" s="163">
        <v>0</v>
      </c>
      <c r="AL1300" s="169">
        <v>0</v>
      </c>
      <c r="AM1300" s="163">
        <v>0</v>
      </c>
      <c r="AN1300" s="163">
        <v>0</v>
      </c>
      <c r="AO1300" s="169">
        <v>0</v>
      </c>
      <c r="AP1300" s="163">
        <v>0</v>
      </c>
      <c r="AQ1300" s="162">
        <v>0</v>
      </c>
      <c r="AR1300" s="162">
        <v>0</v>
      </c>
    </row>
    <row r="1301" spans="1:77" s="162" customFormat="1" ht="36" customHeight="1" x14ac:dyDescent="0.25">
      <c r="B1301" s="155" t="s">
        <v>785</v>
      </c>
      <c r="C1301" s="170"/>
      <c r="D1301" s="157" t="s">
        <v>855</v>
      </c>
      <c r="E1301" s="157" t="s">
        <v>855</v>
      </c>
      <c r="F1301" s="157" t="s">
        <v>855</v>
      </c>
      <c r="G1301" s="157" t="s">
        <v>855</v>
      </c>
      <c r="H1301" s="157" t="s">
        <v>855</v>
      </c>
      <c r="I1301" s="158">
        <v>1070.8</v>
      </c>
      <c r="J1301" s="158">
        <v>1070.8</v>
      </c>
      <c r="K1301" s="158">
        <v>942</v>
      </c>
      <c r="L1301" s="159">
        <v>57</v>
      </c>
      <c r="M1301" s="157" t="s">
        <v>855</v>
      </c>
      <c r="N1301" s="157" t="s">
        <v>855</v>
      </c>
      <c r="O1301" s="160" t="s">
        <v>855</v>
      </c>
      <c r="P1301" s="161">
        <v>92390.85</v>
      </c>
      <c r="Q1301" s="161">
        <v>0</v>
      </c>
      <c r="R1301" s="161">
        <v>0</v>
      </c>
      <c r="S1301" s="161">
        <v>92390.85</v>
      </c>
      <c r="T1301" s="161">
        <v>86.282078819574153</v>
      </c>
      <c r="U1301" s="161">
        <v>86.282078819574153</v>
      </c>
      <c r="W1301" s="175"/>
      <c r="Y1301" s="163">
        <v>0</v>
      </c>
      <c r="Z1301" s="163">
        <v>0</v>
      </c>
      <c r="AA1301" s="163">
        <v>0</v>
      </c>
      <c r="AB1301" s="163">
        <v>0</v>
      </c>
      <c r="AC1301" s="163">
        <v>0</v>
      </c>
      <c r="AD1301" s="163">
        <v>0</v>
      </c>
      <c r="AE1301" s="163">
        <v>0</v>
      </c>
      <c r="AF1301" s="163">
        <v>0</v>
      </c>
      <c r="AG1301" s="163">
        <v>3548.5</v>
      </c>
      <c r="AH1301" s="163">
        <v>28638708.449999999</v>
      </c>
      <c r="AI1301" s="163">
        <v>0</v>
      </c>
      <c r="AJ1301" s="163">
        <v>0</v>
      </c>
      <c r="AK1301" s="163">
        <v>827.7</v>
      </c>
      <c r="AL1301" s="163">
        <v>4839185.43</v>
      </c>
      <c r="AM1301" s="163">
        <v>114</v>
      </c>
      <c r="AN1301" s="163">
        <v>3675008.28</v>
      </c>
      <c r="AO1301" s="163">
        <v>0</v>
      </c>
      <c r="AP1301" s="163">
        <v>0</v>
      </c>
      <c r="AQ1301" s="162">
        <v>0</v>
      </c>
      <c r="AR1301" s="162">
        <v>0</v>
      </c>
    </row>
    <row r="1302" spans="1:77" s="95" customFormat="1" ht="36" customHeight="1" x14ac:dyDescent="0.25">
      <c r="A1302" s="162">
        <v>1</v>
      </c>
      <c r="B1302" s="165">
        <v>257</v>
      </c>
      <c r="C1302" s="155" t="s">
        <v>3284</v>
      </c>
      <c r="D1302" s="157">
        <v>1979</v>
      </c>
      <c r="E1302" s="157"/>
      <c r="F1302" s="187" t="s">
        <v>261</v>
      </c>
      <c r="G1302" s="157">
        <v>2</v>
      </c>
      <c r="H1302" s="157" t="s">
        <v>305</v>
      </c>
      <c r="I1302" s="158">
        <v>1070.8</v>
      </c>
      <c r="J1302" s="158">
        <v>1070.8</v>
      </c>
      <c r="K1302" s="158">
        <v>942</v>
      </c>
      <c r="L1302" s="188">
        <v>57</v>
      </c>
      <c r="M1302" s="157" t="s">
        <v>259</v>
      </c>
      <c r="N1302" s="157" t="s">
        <v>334</v>
      </c>
      <c r="O1302" s="157" t="s">
        <v>692</v>
      </c>
      <c r="P1302" s="161">
        <v>92390.85</v>
      </c>
      <c r="Q1302" s="161">
        <v>0</v>
      </c>
      <c r="R1302" s="161">
        <v>0</v>
      </c>
      <c r="S1302" s="161">
        <v>92390.85</v>
      </c>
      <c r="T1302" s="161">
        <v>86.282078819574153</v>
      </c>
      <c r="U1302" s="161">
        <v>86.282078819574153</v>
      </c>
      <c r="V1302" s="168">
        <v>9788.9715739731018</v>
      </c>
      <c r="W1302" s="168">
        <f t="shared" ref="W1302:W1308" si="304">Y1302+Z1302+AA1302+AB1302+AC1302+AF1302+AH1302+AJ1302+AL1302+AN1302+AO1302+AP1302+AQ1302+AR1302</f>
        <v>7544.6752334703042</v>
      </c>
      <c r="X1302" s="168">
        <f t="shared" ref="X1302:X1308" si="305">U1302-T1302</f>
        <v>0</v>
      </c>
      <c r="Y1302" s="163">
        <v>0</v>
      </c>
      <c r="Z1302" s="163">
        <v>0</v>
      </c>
      <c r="AA1302" s="189">
        <v>0</v>
      </c>
      <c r="AB1302" s="189">
        <v>0</v>
      </c>
      <c r="AC1302" s="189">
        <v>0</v>
      </c>
      <c r="AD1302" s="189">
        <v>0</v>
      </c>
      <c r="AE1302" s="189">
        <v>0</v>
      </c>
      <c r="AF1302" s="169">
        <v>0</v>
      </c>
      <c r="AG1302" s="189">
        <v>906</v>
      </c>
      <c r="AH1302" s="169">
        <f>8917.04*AG1302/I1302</f>
        <v>7544.6752334703042</v>
      </c>
      <c r="AI1302" s="189">
        <v>0</v>
      </c>
      <c r="AJ1302" s="189">
        <v>0</v>
      </c>
      <c r="AK1302" s="189">
        <v>0</v>
      </c>
      <c r="AL1302" s="190">
        <v>0</v>
      </c>
      <c r="AM1302" s="189">
        <v>0</v>
      </c>
      <c r="AN1302" s="189">
        <v>0</v>
      </c>
      <c r="AO1302" s="190">
        <v>0</v>
      </c>
      <c r="AP1302" s="189">
        <v>0</v>
      </c>
      <c r="AQ1302" s="95">
        <v>0</v>
      </c>
      <c r="AR1302" s="95">
        <v>0</v>
      </c>
      <c r="BC1302" s="191"/>
      <c r="BD1302" s="191"/>
      <c r="BE1302" s="191"/>
      <c r="BY1302" s="192"/>
    </row>
    <row r="1303" spans="1:77" s="95" customFormat="1" ht="36" customHeight="1" x14ac:dyDescent="0.25">
      <c r="A1303" s="162">
        <v>1</v>
      </c>
      <c r="B1303" s="155" t="s">
        <v>789</v>
      </c>
      <c r="C1303" s="170"/>
      <c r="D1303" s="157" t="s">
        <v>855</v>
      </c>
      <c r="E1303" s="157" t="s">
        <v>855</v>
      </c>
      <c r="F1303" s="157" t="s">
        <v>855</v>
      </c>
      <c r="G1303" s="157" t="s">
        <v>855</v>
      </c>
      <c r="H1303" s="157" t="s">
        <v>855</v>
      </c>
      <c r="I1303" s="158">
        <v>8644.5</v>
      </c>
      <c r="J1303" s="158">
        <v>7834.5</v>
      </c>
      <c r="K1303" s="158">
        <v>7219.8</v>
      </c>
      <c r="L1303" s="159">
        <v>358</v>
      </c>
      <c r="M1303" s="157" t="s">
        <v>855</v>
      </c>
      <c r="N1303" s="157" t="s">
        <v>855</v>
      </c>
      <c r="O1303" s="160" t="s">
        <v>855</v>
      </c>
      <c r="P1303" s="161">
        <v>42188774.100000001</v>
      </c>
      <c r="Q1303" s="161">
        <v>0</v>
      </c>
      <c r="R1303" s="161">
        <v>0</v>
      </c>
      <c r="S1303" s="161">
        <v>42188774.100000001</v>
      </c>
      <c r="T1303" s="161">
        <v>4880.4180808606634</v>
      </c>
      <c r="U1303" s="161">
        <v>32001.130919623469</v>
      </c>
      <c r="V1303" s="168">
        <f>W1303</f>
        <v>445.38532014575742</v>
      </c>
      <c r="W1303" s="168">
        <f t="shared" si="304"/>
        <v>445.38532014575742</v>
      </c>
      <c r="X1303" s="168">
        <f t="shared" si="305"/>
        <v>27120.712838762804</v>
      </c>
      <c r="Y1303" s="163">
        <v>0</v>
      </c>
      <c r="Z1303" s="163">
        <v>0</v>
      </c>
      <c r="AA1303" s="189">
        <v>0</v>
      </c>
      <c r="AB1303" s="189">
        <v>0</v>
      </c>
      <c r="AC1303" s="189">
        <v>0</v>
      </c>
      <c r="AD1303" s="189">
        <v>0</v>
      </c>
      <c r="AE1303" s="189">
        <v>0</v>
      </c>
      <c r="AF1303" s="169">
        <v>0</v>
      </c>
      <c r="AG1303" s="189">
        <v>0</v>
      </c>
      <c r="AH1303" s="189">
        <v>0</v>
      </c>
      <c r="AI1303" s="189">
        <v>0</v>
      </c>
      <c r="AJ1303" s="189">
        <v>0</v>
      </c>
      <c r="AK1303" s="189">
        <v>0</v>
      </c>
      <c r="AL1303" s="190">
        <v>0</v>
      </c>
      <c r="AM1303" s="189">
        <v>114</v>
      </c>
      <c r="AN1303" s="163">
        <f>33773.1*AM1303/I1303</f>
        <v>445.38532014575742</v>
      </c>
      <c r="AO1303" s="190">
        <v>0</v>
      </c>
      <c r="AP1303" s="189">
        <v>0</v>
      </c>
      <c r="AQ1303" s="95">
        <v>0</v>
      </c>
      <c r="AR1303" s="95">
        <v>0</v>
      </c>
      <c r="BC1303" s="191"/>
      <c r="BD1303" s="191"/>
      <c r="BE1303" s="191"/>
      <c r="BY1303" s="192"/>
    </row>
    <row r="1304" spans="1:77" s="95" customFormat="1" ht="36" customHeight="1" x14ac:dyDescent="0.25">
      <c r="A1304" s="162">
        <v>1</v>
      </c>
      <c r="B1304" s="165">
        <v>258</v>
      </c>
      <c r="C1304" s="186" t="s">
        <v>228</v>
      </c>
      <c r="D1304" s="157">
        <v>1954</v>
      </c>
      <c r="E1304" s="157"/>
      <c r="F1304" s="187" t="s">
        <v>329</v>
      </c>
      <c r="G1304" s="157">
        <v>2</v>
      </c>
      <c r="H1304" s="157" t="s">
        <v>296</v>
      </c>
      <c r="I1304" s="158">
        <v>825.3</v>
      </c>
      <c r="J1304" s="158">
        <v>751.4</v>
      </c>
      <c r="K1304" s="158">
        <v>638.6</v>
      </c>
      <c r="L1304" s="188">
        <v>32</v>
      </c>
      <c r="M1304" s="157" t="s">
        <v>259</v>
      </c>
      <c r="N1304" s="157" t="s">
        <v>263</v>
      </c>
      <c r="O1304" s="157" t="s">
        <v>328</v>
      </c>
      <c r="P1304" s="158">
        <v>7600582.3700000001</v>
      </c>
      <c r="Q1304" s="158">
        <v>0</v>
      </c>
      <c r="R1304" s="158">
        <v>0</v>
      </c>
      <c r="S1304" s="158">
        <v>7600582.3700000001</v>
      </c>
      <c r="T1304" s="161">
        <v>9209.4782139827948</v>
      </c>
      <c r="U1304" s="161">
        <v>9788.9715739731018</v>
      </c>
      <c r="V1304" s="168">
        <v>2785.2941745438561</v>
      </c>
      <c r="W1304" s="168">
        <f t="shared" si="304"/>
        <v>16887.596655761543</v>
      </c>
      <c r="X1304" s="168">
        <f t="shared" si="305"/>
        <v>579.493359990307</v>
      </c>
      <c r="Y1304" s="163">
        <v>0</v>
      </c>
      <c r="Z1304" s="163">
        <v>0</v>
      </c>
      <c r="AA1304" s="189">
        <v>0</v>
      </c>
      <c r="AB1304" s="189">
        <v>0</v>
      </c>
      <c r="AC1304" s="189">
        <v>0</v>
      </c>
      <c r="AD1304" s="189">
        <v>0</v>
      </c>
      <c r="AE1304" s="189">
        <v>0</v>
      </c>
      <c r="AF1304" s="169">
        <v>0</v>
      </c>
      <c r="AG1304" s="189">
        <v>1563</v>
      </c>
      <c r="AH1304" s="169">
        <f>8917.04*AG1304/I1304</f>
        <v>16887.596655761543</v>
      </c>
      <c r="AI1304" s="189">
        <v>0</v>
      </c>
      <c r="AJ1304" s="189">
        <v>0</v>
      </c>
      <c r="AK1304" s="189">
        <v>0</v>
      </c>
      <c r="AL1304" s="190">
        <v>0</v>
      </c>
      <c r="AM1304" s="189">
        <v>0</v>
      </c>
      <c r="AN1304" s="189">
        <v>0</v>
      </c>
      <c r="AO1304" s="190">
        <v>0</v>
      </c>
      <c r="AP1304" s="189">
        <v>0</v>
      </c>
      <c r="AQ1304" s="95">
        <v>0</v>
      </c>
      <c r="AR1304" s="95">
        <v>0</v>
      </c>
      <c r="BC1304" s="191"/>
      <c r="BD1304" s="191"/>
      <c r="BE1304" s="191"/>
      <c r="BY1304" s="192"/>
    </row>
    <row r="1305" spans="1:77" s="162" customFormat="1" ht="36" customHeight="1" x14ac:dyDescent="0.25">
      <c r="A1305" s="162">
        <v>1</v>
      </c>
      <c r="B1305" s="165">
        <v>259</v>
      </c>
      <c r="C1305" s="186" t="s">
        <v>1556</v>
      </c>
      <c r="D1305" s="157">
        <v>1846</v>
      </c>
      <c r="E1305" s="157"/>
      <c r="F1305" s="187" t="s">
        <v>1296</v>
      </c>
      <c r="G1305" s="157">
        <v>2</v>
      </c>
      <c r="H1305" s="157" t="s">
        <v>297</v>
      </c>
      <c r="I1305" s="158">
        <v>276.2</v>
      </c>
      <c r="J1305" s="158">
        <v>277.3</v>
      </c>
      <c r="K1305" s="158">
        <v>259.39999999999998</v>
      </c>
      <c r="L1305" s="188">
        <v>9</v>
      </c>
      <c r="M1305" s="157" t="s">
        <v>259</v>
      </c>
      <c r="N1305" s="157" t="s">
        <v>263</v>
      </c>
      <c r="O1305" s="157" t="s">
        <v>327</v>
      </c>
      <c r="P1305" s="158">
        <v>8838712.3600000013</v>
      </c>
      <c r="Q1305" s="158">
        <v>0</v>
      </c>
      <c r="R1305" s="158">
        <v>0</v>
      </c>
      <c r="S1305" s="158">
        <v>8838712.3600000013</v>
      </c>
      <c r="T1305" s="161">
        <v>32001.130919623469</v>
      </c>
      <c r="U1305" s="161">
        <v>32001.130919623469</v>
      </c>
      <c r="V1305" s="168">
        <v>4912.1031360396655</v>
      </c>
      <c r="W1305" s="168">
        <f t="shared" si="304"/>
        <v>11478.172932657495</v>
      </c>
      <c r="X1305" s="168">
        <f t="shared" si="305"/>
        <v>0</v>
      </c>
      <c r="Y1305" s="163">
        <v>0</v>
      </c>
      <c r="Z1305" s="163">
        <v>0</v>
      </c>
      <c r="AA1305" s="163">
        <v>0</v>
      </c>
      <c r="AB1305" s="163">
        <v>0</v>
      </c>
      <c r="AC1305" s="163">
        <v>0</v>
      </c>
      <c r="AD1305" s="163">
        <v>0</v>
      </c>
      <c r="AE1305" s="163">
        <v>0</v>
      </c>
      <c r="AF1305" s="169">
        <v>0</v>
      </c>
      <c r="AG1305" s="163">
        <v>0</v>
      </c>
      <c r="AH1305" s="163">
        <v>0</v>
      </c>
      <c r="AI1305" s="163">
        <v>0</v>
      </c>
      <c r="AJ1305" s="163">
        <v>0</v>
      </c>
      <c r="AK1305" s="163">
        <v>449.8</v>
      </c>
      <c r="AL1305" s="169">
        <f>7048.18*AK1305/I1305</f>
        <v>11478.172932657495</v>
      </c>
      <c r="AM1305" s="163">
        <v>0</v>
      </c>
      <c r="AN1305" s="163">
        <v>0</v>
      </c>
      <c r="AO1305" s="169">
        <v>0</v>
      </c>
      <c r="AP1305" s="163">
        <v>0</v>
      </c>
      <c r="AQ1305" s="162">
        <v>0</v>
      </c>
      <c r="AR1305" s="162">
        <v>0</v>
      </c>
    </row>
    <row r="1306" spans="1:77" s="162" customFormat="1" ht="36" customHeight="1" x14ac:dyDescent="0.25">
      <c r="A1306" s="162">
        <v>1</v>
      </c>
      <c r="B1306" s="165">
        <v>260</v>
      </c>
      <c r="C1306" s="186" t="s">
        <v>232</v>
      </c>
      <c r="D1306" s="157">
        <v>1970</v>
      </c>
      <c r="E1306" s="157"/>
      <c r="F1306" s="187" t="s">
        <v>261</v>
      </c>
      <c r="G1306" s="157">
        <v>5</v>
      </c>
      <c r="H1306" s="157" t="s">
        <v>363</v>
      </c>
      <c r="I1306" s="158">
        <v>5003.8999999999996</v>
      </c>
      <c r="J1306" s="158">
        <v>4809</v>
      </c>
      <c r="K1306" s="158">
        <v>4326.2</v>
      </c>
      <c r="L1306" s="188">
        <v>185</v>
      </c>
      <c r="M1306" s="157" t="s">
        <v>259</v>
      </c>
      <c r="N1306" s="157" t="s">
        <v>263</v>
      </c>
      <c r="O1306" s="157" t="s">
        <v>326</v>
      </c>
      <c r="P1306" s="158">
        <v>12057546.140000001</v>
      </c>
      <c r="Q1306" s="158">
        <v>0</v>
      </c>
      <c r="R1306" s="158">
        <v>0</v>
      </c>
      <c r="S1306" s="158">
        <v>12057546.140000001</v>
      </c>
      <c r="T1306" s="161">
        <v>2409.6297168208798</v>
      </c>
      <c r="U1306" s="161">
        <v>2785.2941745438561</v>
      </c>
      <c r="V1306" s="168">
        <v>7177.0651618651627</v>
      </c>
      <c r="W1306" s="168">
        <f t="shared" si="304"/>
        <v>482.92688502967695</v>
      </c>
      <c r="X1306" s="168">
        <f t="shared" si="305"/>
        <v>375.66445772297629</v>
      </c>
      <c r="Y1306" s="163">
        <v>0</v>
      </c>
      <c r="Z1306" s="163">
        <v>0</v>
      </c>
      <c r="AA1306" s="163">
        <v>0</v>
      </c>
      <c r="AB1306" s="163">
        <v>0</v>
      </c>
      <c r="AC1306" s="163">
        <v>0</v>
      </c>
      <c r="AD1306" s="163">
        <v>0</v>
      </c>
      <c r="AE1306" s="163">
        <v>0</v>
      </c>
      <c r="AF1306" s="169">
        <v>0</v>
      </c>
      <c r="AG1306" s="163">
        <v>271</v>
      </c>
      <c r="AH1306" s="169">
        <f>8917.04*AG1306/I1306</f>
        <v>482.92688502967695</v>
      </c>
      <c r="AI1306" s="163">
        <v>0</v>
      </c>
      <c r="AJ1306" s="163">
        <v>0</v>
      </c>
      <c r="AK1306" s="163">
        <v>0</v>
      </c>
      <c r="AL1306" s="169">
        <v>0</v>
      </c>
      <c r="AM1306" s="163">
        <v>0</v>
      </c>
      <c r="AN1306" s="163">
        <v>0</v>
      </c>
      <c r="AO1306" s="169">
        <v>0</v>
      </c>
      <c r="AP1306" s="163">
        <v>0</v>
      </c>
      <c r="AQ1306" s="162">
        <v>0</v>
      </c>
      <c r="AR1306" s="162">
        <v>0</v>
      </c>
    </row>
    <row r="1307" spans="1:77" s="162" customFormat="1" ht="36" customHeight="1" x14ac:dyDescent="0.25">
      <c r="A1307" s="162">
        <v>1</v>
      </c>
      <c r="B1307" s="165">
        <v>261</v>
      </c>
      <c r="C1307" s="155" t="s">
        <v>227</v>
      </c>
      <c r="D1307" s="157">
        <v>1964</v>
      </c>
      <c r="E1307" s="157"/>
      <c r="F1307" s="166" t="s">
        <v>261</v>
      </c>
      <c r="G1307" s="157">
        <v>2</v>
      </c>
      <c r="H1307" s="157" t="s">
        <v>296</v>
      </c>
      <c r="I1307" s="158">
        <v>645.4</v>
      </c>
      <c r="J1307" s="158">
        <v>597.4</v>
      </c>
      <c r="K1307" s="158">
        <v>596.20000000000005</v>
      </c>
      <c r="L1307" s="167">
        <v>42</v>
      </c>
      <c r="M1307" s="157" t="s">
        <v>259</v>
      </c>
      <c r="N1307" s="157" t="s">
        <v>263</v>
      </c>
      <c r="O1307" s="160" t="s">
        <v>327</v>
      </c>
      <c r="P1307" s="161">
        <v>3367045.25</v>
      </c>
      <c r="Q1307" s="161">
        <v>0</v>
      </c>
      <c r="R1307" s="161">
        <v>0</v>
      </c>
      <c r="S1307" s="161">
        <v>3367045.25</v>
      </c>
      <c r="T1307" s="161">
        <v>5216.9898512550362</v>
      </c>
      <c r="U1307" s="161">
        <v>7035.0752339634346</v>
      </c>
      <c r="V1307" s="168">
        <f>W1307</f>
        <v>1853.6422435698792</v>
      </c>
      <c r="W1307" s="168">
        <f t="shared" si="304"/>
        <v>1853.6422435698792</v>
      </c>
      <c r="X1307" s="168">
        <f t="shared" si="305"/>
        <v>1818.0853827083984</v>
      </c>
      <c r="Y1307" s="163">
        <v>0</v>
      </c>
      <c r="Z1307" s="163">
        <v>0</v>
      </c>
      <c r="AA1307" s="163">
        <v>0</v>
      </c>
      <c r="AB1307" s="163">
        <v>0</v>
      </c>
      <c r="AC1307" s="163">
        <v>0</v>
      </c>
      <c r="AD1307" s="163">
        <v>0</v>
      </c>
      <c r="AE1307" s="163">
        <v>0</v>
      </c>
      <c r="AF1307" s="169">
        <v>0</v>
      </c>
      <c r="AG1307" s="163">
        <v>0</v>
      </c>
      <c r="AH1307" s="163">
        <v>0</v>
      </c>
      <c r="AI1307" s="163">
        <v>0</v>
      </c>
      <c r="AJ1307" s="163">
        <v>0</v>
      </c>
      <c r="AK1307" s="163">
        <v>377.9</v>
      </c>
      <c r="AL1307" s="169">
        <f>3165.76*AK1307/I1307</f>
        <v>1853.6422435698792</v>
      </c>
      <c r="AM1307" s="163">
        <v>0</v>
      </c>
      <c r="AN1307" s="163">
        <v>0</v>
      </c>
      <c r="AO1307" s="169">
        <v>0</v>
      </c>
      <c r="AP1307" s="163">
        <v>0</v>
      </c>
      <c r="AQ1307" s="162">
        <v>0</v>
      </c>
      <c r="AR1307" s="162">
        <v>0</v>
      </c>
    </row>
    <row r="1308" spans="1:77" s="162" customFormat="1" ht="36" customHeight="1" x14ac:dyDescent="0.25">
      <c r="A1308" s="162">
        <v>1</v>
      </c>
      <c r="B1308" s="165">
        <v>262</v>
      </c>
      <c r="C1308" s="155" t="s">
        <v>231</v>
      </c>
      <c r="D1308" s="157">
        <v>1963</v>
      </c>
      <c r="E1308" s="157"/>
      <c r="F1308" s="166" t="s">
        <v>261</v>
      </c>
      <c r="G1308" s="157">
        <v>2</v>
      </c>
      <c r="H1308" s="157" t="s">
        <v>297</v>
      </c>
      <c r="I1308" s="158">
        <v>336.7</v>
      </c>
      <c r="J1308" s="158">
        <v>304.3</v>
      </c>
      <c r="K1308" s="158">
        <v>304.3</v>
      </c>
      <c r="L1308" s="167">
        <v>15</v>
      </c>
      <c r="M1308" s="157" t="s">
        <v>259</v>
      </c>
      <c r="N1308" s="157" t="s">
        <v>263</v>
      </c>
      <c r="O1308" s="160" t="s">
        <v>326</v>
      </c>
      <c r="P1308" s="161">
        <v>2422584.2399999998</v>
      </c>
      <c r="Q1308" s="161">
        <v>0</v>
      </c>
      <c r="R1308" s="161">
        <v>0</v>
      </c>
      <c r="S1308" s="161">
        <v>2422584.2399999998</v>
      </c>
      <c r="T1308" s="161">
        <v>7195.0823878823876</v>
      </c>
      <c r="U1308" s="161">
        <v>8170.2014850014866</v>
      </c>
      <c r="V1308" s="168">
        <v>8019.3846941045613</v>
      </c>
      <c r="W1308" s="168">
        <f t="shared" si="304"/>
        <v>21412.01912681913</v>
      </c>
      <c r="X1308" s="168">
        <f t="shared" si="305"/>
        <v>975.11909711909902</v>
      </c>
      <c r="Y1308" s="163">
        <v>0</v>
      </c>
      <c r="Z1308" s="163">
        <v>0</v>
      </c>
      <c r="AA1308" s="163">
        <v>0</v>
      </c>
      <c r="AB1308" s="163">
        <v>0</v>
      </c>
      <c r="AC1308" s="163">
        <v>0</v>
      </c>
      <c r="AD1308" s="163">
        <v>0</v>
      </c>
      <c r="AE1308" s="163">
        <v>0</v>
      </c>
      <c r="AF1308" s="169">
        <v>0</v>
      </c>
      <c r="AG1308" s="163">
        <v>808.5</v>
      </c>
      <c r="AH1308" s="169">
        <f>8917.04*AG1308/I1308</f>
        <v>21412.01912681913</v>
      </c>
      <c r="AI1308" s="163">
        <v>0</v>
      </c>
      <c r="AJ1308" s="163">
        <v>0</v>
      </c>
      <c r="AK1308" s="163">
        <v>0</v>
      </c>
      <c r="AL1308" s="169">
        <v>0</v>
      </c>
      <c r="AM1308" s="163">
        <v>0</v>
      </c>
      <c r="AN1308" s="163">
        <v>0</v>
      </c>
      <c r="AO1308" s="169">
        <v>0</v>
      </c>
      <c r="AP1308" s="163">
        <v>0</v>
      </c>
      <c r="AQ1308" s="162">
        <v>0</v>
      </c>
      <c r="AR1308" s="162">
        <v>0</v>
      </c>
    </row>
    <row r="1309" spans="1:77" s="162" customFormat="1" ht="36" customHeight="1" x14ac:dyDescent="0.25">
      <c r="B1309" s="165">
        <v>263</v>
      </c>
      <c r="C1309" s="155" t="s">
        <v>1532</v>
      </c>
      <c r="D1309" s="157">
        <v>1958</v>
      </c>
      <c r="E1309" s="157"/>
      <c r="F1309" s="166" t="s">
        <v>323</v>
      </c>
      <c r="G1309" s="157">
        <v>2</v>
      </c>
      <c r="H1309" s="157" t="s">
        <v>297</v>
      </c>
      <c r="I1309" s="161">
        <v>658</v>
      </c>
      <c r="J1309" s="161">
        <v>250.1</v>
      </c>
      <c r="K1309" s="161">
        <v>250.1</v>
      </c>
      <c r="L1309" s="167">
        <v>21</v>
      </c>
      <c r="M1309" s="157" t="s">
        <v>259</v>
      </c>
      <c r="N1309" s="157" t="s">
        <v>263</v>
      </c>
      <c r="O1309" s="160" t="s">
        <v>326</v>
      </c>
      <c r="P1309" s="161">
        <v>2420219.1</v>
      </c>
      <c r="Q1309" s="161">
        <v>0</v>
      </c>
      <c r="R1309" s="161">
        <v>0</v>
      </c>
      <c r="S1309" s="161">
        <v>2420219.1</v>
      </c>
      <c r="T1309" s="161">
        <v>3678.1445288753803</v>
      </c>
      <c r="U1309" s="161">
        <v>3678.1445288753803</v>
      </c>
      <c r="W1309" s="175"/>
      <c r="Y1309" s="163">
        <v>0</v>
      </c>
      <c r="Z1309" s="163">
        <v>0</v>
      </c>
      <c r="AA1309" s="163">
        <v>0</v>
      </c>
      <c r="AB1309" s="163">
        <v>0</v>
      </c>
      <c r="AC1309" s="163">
        <v>0</v>
      </c>
      <c r="AD1309" s="163">
        <v>0</v>
      </c>
      <c r="AE1309" s="163">
        <v>0</v>
      </c>
      <c r="AF1309" s="163">
        <v>0</v>
      </c>
      <c r="AG1309" s="163">
        <v>338.2</v>
      </c>
      <c r="AH1309" s="163">
        <v>2689199.92</v>
      </c>
      <c r="AI1309" s="163">
        <v>0</v>
      </c>
      <c r="AJ1309" s="163">
        <v>0</v>
      </c>
      <c r="AK1309" s="163">
        <v>369.1</v>
      </c>
      <c r="AL1309" s="163">
        <v>2525546</v>
      </c>
      <c r="AM1309" s="163">
        <v>0</v>
      </c>
      <c r="AN1309" s="163">
        <v>0</v>
      </c>
      <c r="AO1309" s="163">
        <v>0</v>
      </c>
      <c r="AP1309" s="163">
        <v>0</v>
      </c>
      <c r="AQ1309" s="162">
        <v>0</v>
      </c>
      <c r="AR1309" s="162">
        <v>0</v>
      </c>
    </row>
    <row r="1310" spans="1:77" s="95" customFormat="1" ht="36" customHeight="1" x14ac:dyDescent="0.25">
      <c r="A1310" s="162">
        <v>1</v>
      </c>
      <c r="B1310" s="165">
        <v>264</v>
      </c>
      <c r="C1310" s="155" t="s">
        <v>233</v>
      </c>
      <c r="D1310" s="157">
        <v>1972</v>
      </c>
      <c r="E1310" s="157"/>
      <c r="F1310" s="166" t="s">
        <v>261</v>
      </c>
      <c r="G1310" s="157">
        <v>2</v>
      </c>
      <c r="H1310" s="157" t="s">
        <v>305</v>
      </c>
      <c r="I1310" s="158">
        <v>899</v>
      </c>
      <c r="J1310" s="158">
        <v>845</v>
      </c>
      <c r="K1310" s="158">
        <v>845</v>
      </c>
      <c r="L1310" s="167">
        <v>54</v>
      </c>
      <c r="M1310" s="157" t="s">
        <v>259</v>
      </c>
      <c r="N1310" s="157" t="s">
        <v>263</v>
      </c>
      <c r="O1310" s="160" t="s">
        <v>326</v>
      </c>
      <c r="P1310" s="161">
        <v>5482084.6399999997</v>
      </c>
      <c r="Q1310" s="161">
        <v>0</v>
      </c>
      <c r="R1310" s="161">
        <v>0</v>
      </c>
      <c r="S1310" s="161">
        <v>5482084.6399999997</v>
      </c>
      <c r="T1310" s="161">
        <v>6097.9806896551718</v>
      </c>
      <c r="U1310" s="161">
        <v>8198.8165668520596</v>
      </c>
      <c r="V1310" s="168">
        <v>7611.6681675921263</v>
      </c>
      <c r="W1310" s="168">
        <f t="shared" ref="W1310:W1311" si="306">Y1310+Z1310+AA1310+AB1310+AC1310+AF1310+AH1310+AJ1310+AL1310+AN1310+AO1310+AP1310+AQ1310+AR1310</f>
        <v>3354.5527563959959</v>
      </c>
      <c r="X1310" s="168">
        <f t="shared" ref="X1310:X1311" si="307">U1310-T1310</f>
        <v>2100.8358771968879</v>
      </c>
      <c r="Y1310" s="163">
        <v>0</v>
      </c>
      <c r="Z1310" s="163">
        <v>0</v>
      </c>
      <c r="AA1310" s="189">
        <v>0</v>
      </c>
      <c r="AB1310" s="189">
        <v>0</v>
      </c>
      <c r="AC1310" s="189">
        <v>0</v>
      </c>
      <c r="AD1310" s="189">
        <v>0</v>
      </c>
      <c r="AE1310" s="189">
        <v>0</v>
      </c>
      <c r="AF1310" s="169">
        <v>0</v>
      </c>
      <c r="AG1310" s="189">
        <v>338.2</v>
      </c>
      <c r="AH1310" s="169">
        <f>8917.04*AG1310/I1310</f>
        <v>3354.5527563959959</v>
      </c>
      <c r="AI1310" s="189">
        <v>0</v>
      </c>
      <c r="AJ1310" s="189">
        <v>0</v>
      </c>
      <c r="AK1310" s="189">
        <v>0</v>
      </c>
      <c r="AL1310" s="190">
        <v>0</v>
      </c>
      <c r="AM1310" s="189">
        <v>0</v>
      </c>
      <c r="AN1310" s="189">
        <v>0</v>
      </c>
      <c r="AO1310" s="190">
        <v>0</v>
      </c>
      <c r="AP1310" s="189">
        <v>0</v>
      </c>
      <c r="AQ1310" s="95">
        <v>0</v>
      </c>
      <c r="AR1310" s="95">
        <v>0</v>
      </c>
      <c r="BC1310" s="191"/>
      <c r="BD1310" s="191"/>
      <c r="BE1310" s="191"/>
      <c r="BY1310" s="192"/>
    </row>
    <row r="1311" spans="1:77" s="162" customFormat="1" ht="36" customHeight="1" x14ac:dyDescent="0.25">
      <c r="A1311" s="162">
        <v>1</v>
      </c>
      <c r="B1311" s="155" t="s">
        <v>790</v>
      </c>
      <c r="C1311" s="155"/>
      <c r="D1311" s="157" t="s">
        <v>855</v>
      </c>
      <c r="E1311" s="157" t="s">
        <v>855</v>
      </c>
      <c r="F1311" s="157" t="s">
        <v>855</v>
      </c>
      <c r="G1311" s="157" t="s">
        <v>855</v>
      </c>
      <c r="H1311" s="157" t="s">
        <v>855</v>
      </c>
      <c r="I1311" s="158">
        <v>780.8</v>
      </c>
      <c r="J1311" s="158">
        <v>707.4</v>
      </c>
      <c r="K1311" s="158">
        <v>547.79999999999995</v>
      </c>
      <c r="L1311" s="159">
        <v>38</v>
      </c>
      <c r="M1311" s="157" t="s">
        <v>855</v>
      </c>
      <c r="N1311" s="157" t="s">
        <v>855</v>
      </c>
      <c r="O1311" s="160" t="s">
        <v>855</v>
      </c>
      <c r="P1311" s="161">
        <v>4707966.8100000005</v>
      </c>
      <c r="Q1311" s="161">
        <v>0</v>
      </c>
      <c r="R1311" s="161">
        <v>0</v>
      </c>
      <c r="S1311" s="161">
        <v>4707966.8100000005</v>
      </c>
      <c r="T1311" s="161">
        <v>6029.6706070696728</v>
      </c>
      <c r="U1311" s="161">
        <v>7737.2376391055632</v>
      </c>
      <c r="V1311" s="168">
        <v>6764.126983879356</v>
      </c>
      <c r="W1311" s="168">
        <f t="shared" si="306"/>
        <v>3331.8176716188532</v>
      </c>
      <c r="X1311" s="168">
        <f t="shared" si="307"/>
        <v>1707.5670320358904</v>
      </c>
      <c r="Y1311" s="163">
        <v>0</v>
      </c>
      <c r="Z1311" s="163">
        <v>0</v>
      </c>
      <c r="AA1311" s="163">
        <v>0</v>
      </c>
      <c r="AB1311" s="163">
        <v>0</v>
      </c>
      <c r="AC1311" s="163">
        <v>0</v>
      </c>
      <c r="AD1311" s="163">
        <v>0</v>
      </c>
      <c r="AE1311" s="163">
        <v>0</v>
      </c>
      <c r="AF1311" s="169">
        <v>0</v>
      </c>
      <c r="AG1311" s="163">
        <v>0</v>
      </c>
      <c r="AH1311" s="163">
        <v>0</v>
      </c>
      <c r="AI1311" s="163">
        <v>0</v>
      </c>
      <c r="AJ1311" s="163">
        <v>0</v>
      </c>
      <c r="AK1311" s="163">
        <v>369.1</v>
      </c>
      <c r="AL1311" s="169">
        <f>7048.18*AK1311/I1311</f>
        <v>3331.8176716188532</v>
      </c>
      <c r="AM1311" s="163">
        <v>0</v>
      </c>
      <c r="AN1311" s="163">
        <v>0</v>
      </c>
      <c r="AO1311" s="169">
        <v>0</v>
      </c>
      <c r="AP1311" s="163">
        <v>0</v>
      </c>
      <c r="AQ1311" s="162">
        <v>0</v>
      </c>
      <c r="AR1311" s="162">
        <v>0</v>
      </c>
    </row>
    <row r="1312" spans="1:77" s="162" customFormat="1" ht="36" customHeight="1" x14ac:dyDescent="0.25">
      <c r="B1312" s="165">
        <v>265</v>
      </c>
      <c r="C1312" s="186" t="s">
        <v>237</v>
      </c>
      <c r="D1312" s="157">
        <v>1977</v>
      </c>
      <c r="E1312" s="157"/>
      <c r="F1312" s="187" t="s">
        <v>261</v>
      </c>
      <c r="G1312" s="157">
        <v>2</v>
      </c>
      <c r="H1312" s="157" t="s">
        <v>297</v>
      </c>
      <c r="I1312" s="158">
        <v>396.2</v>
      </c>
      <c r="J1312" s="158">
        <v>347.5</v>
      </c>
      <c r="K1312" s="158">
        <v>187.9</v>
      </c>
      <c r="L1312" s="188">
        <v>20</v>
      </c>
      <c r="M1312" s="157" t="s">
        <v>259</v>
      </c>
      <c r="N1312" s="157" t="s">
        <v>260</v>
      </c>
      <c r="O1312" s="157" t="s">
        <v>262</v>
      </c>
      <c r="P1312" s="158">
        <v>2837269.43</v>
      </c>
      <c r="Q1312" s="158">
        <v>0</v>
      </c>
      <c r="R1312" s="158">
        <v>0</v>
      </c>
      <c r="S1312" s="158">
        <v>2837269.43</v>
      </c>
      <c r="T1312" s="161">
        <v>7161.2050227158006</v>
      </c>
      <c r="U1312" s="161">
        <v>7611.6681675921263</v>
      </c>
      <c r="W1312" s="175"/>
      <c r="Y1312" s="163">
        <v>0</v>
      </c>
      <c r="Z1312" s="163">
        <v>0</v>
      </c>
      <c r="AA1312" s="163">
        <v>0</v>
      </c>
      <c r="AB1312" s="163">
        <v>0</v>
      </c>
      <c r="AC1312" s="163">
        <v>0</v>
      </c>
      <c r="AD1312" s="163">
        <v>0</v>
      </c>
      <c r="AE1312" s="163">
        <v>0</v>
      </c>
      <c r="AF1312" s="163">
        <v>0</v>
      </c>
      <c r="AG1312" s="163">
        <v>0</v>
      </c>
      <c r="AH1312" s="163">
        <v>0</v>
      </c>
      <c r="AI1312" s="163">
        <v>0</v>
      </c>
      <c r="AJ1312" s="163">
        <v>0</v>
      </c>
      <c r="AK1312" s="163">
        <v>1908.07</v>
      </c>
      <c r="AL1312" s="163">
        <v>10156850.060000001</v>
      </c>
      <c r="AM1312" s="163">
        <v>0</v>
      </c>
      <c r="AN1312" s="163">
        <v>0</v>
      </c>
      <c r="AO1312" s="163">
        <v>0</v>
      </c>
      <c r="AP1312" s="163">
        <v>0</v>
      </c>
      <c r="AQ1312" s="162">
        <v>0</v>
      </c>
      <c r="AR1312" s="162">
        <v>0</v>
      </c>
    </row>
    <row r="1313" spans="1:77" s="95" customFormat="1" ht="36" customHeight="1" x14ac:dyDescent="0.25">
      <c r="A1313" s="162">
        <v>1</v>
      </c>
      <c r="B1313" s="165">
        <v>266</v>
      </c>
      <c r="C1313" s="155" t="s">
        <v>238</v>
      </c>
      <c r="D1313" s="157">
        <v>1969</v>
      </c>
      <c r="E1313" s="157"/>
      <c r="F1313" s="166" t="s">
        <v>261</v>
      </c>
      <c r="G1313" s="157">
        <v>2</v>
      </c>
      <c r="H1313" s="157" t="s">
        <v>297</v>
      </c>
      <c r="I1313" s="161">
        <v>384.6</v>
      </c>
      <c r="J1313" s="161">
        <v>359.9</v>
      </c>
      <c r="K1313" s="161">
        <v>359.9</v>
      </c>
      <c r="L1313" s="167">
        <v>18</v>
      </c>
      <c r="M1313" s="157" t="s">
        <v>259</v>
      </c>
      <c r="N1313" s="157" t="s">
        <v>260</v>
      </c>
      <c r="O1313" s="160" t="s">
        <v>262</v>
      </c>
      <c r="P1313" s="161">
        <v>1870697.3800000001</v>
      </c>
      <c r="Q1313" s="161">
        <v>0</v>
      </c>
      <c r="R1313" s="161">
        <v>0</v>
      </c>
      <c r="S1313" s="161">
        <v>1870697.3800000001</v>
      </c>
      <c r="T1313" s="161">
        <v>4864.0077483099321</v>
      </c>
      <c r="U1313" s="161">
        <v>7737.2376391055632</v>
      </c>
      <c r="V1313" s="168">
        <v>4385.594294326942</v>
      </c>
      <c r="W1313" s="168">
        <f t="shared" ref="W1313:W1315" si="308">Y1313+Z1313+AA1313+AB1313+AC1313+AF1313+AH1313+AJ1313+AL1313+AN1313+AO1313+AP1313+AQ1313+AR1313</f>
        <v>11537.556700468018</v>
      </c>
      <c r="X1313" s="168">
        <f t="shared" ref="X1313:X1315" si="309">U1313-T1313</f>
        <v>2873.229890795631</v>
      </c>
      <c r="Y1313" s="163">
        <v>0</v>
      </c>
      <c r="Z1313" s="163">
        <v>0</v>
      </c>
      <c r="AA1313" s="189">
        <v>0</v>
      </c>
      <c r="AB1313" s="189">
        <v>0</v>
      </c>
      <c r="AC1313" s="189">
        <v>0</v>
      </c>
      <c r="AD1313" s="189">
        <v>0</v>
      </c>
      <c r="AE1313" s="189">
        <v>0</v>
      </c>
      <c r="AF1313" s="169">
        <v>0</v>
      </c>
      <c r="AG1313" s="189">
        <v>0</v>
      </c>
      <c r="AH1313" s="189">
        <v>0</v>
      </c>
      <c r="AI1313" s="189">
        <v>0</v>
      </c>
      <c r="AJ1313" s="189">
        <v>0</v>
      </c>
      <c r="AK1313" s="189">
        <v>568.70000000000005</v>
      </c>
      <c r="AL1313" s="169">
        <f t="shared" ref="AL1313:AL1314" si="310">7802.61*AK1313/I1313</f>
        <v>11537.556700468018</v>
      </c>
      <c r="AM1313" s="189">
        <v>0</v>
      </c>
      <c r="AN1313" s="189">
        <v>0</v>
      </c>
      <c r="AO1313" s="190">
        <v>0</v>
      </c>
      <c r="AP1313" s="189">
        <v>0</v>
      </c>
      <c r="AQ1313" s="95">
        <v>0</v>
      </c>
      <c r="AR1313" s="95">
        <v>0</v>
      </c>
      <c r="BC1313" s="191"/>
      <c r="BD1313" s="191"/>
      <c r="BE1313" s="191"/>
      <c r="BY1313" s="192"/>
    </row>
    <row r="1314" spans="1:77" s="162" customFormat="1" ht="36" customHeight="1" x14ac:dyDescent="0.25">
      <c r="A1314" s="162">
        <v>1</v>
      </c>
      <c r="B1314" s="155" t="s">
        <v>791</v>
      </c>
      <c r="C1314" s="155"/>
      <c r="D1314" s="157" t="s">
        <v>855</v>
      </c>
      <c r="E1314" s="157" t="s">
        <v>855</v>
      </c>
      <c r="F1314" s="157" t="s">
        <v>855</v>
      </c>
      <c r="G1314" s="157" t="s">
        <v>855</v>
      </c>
      <c r="H1314" s="157" t="s">
        <v>855</v>
      </c>
      <c r="I1314" s="158">
        <v>2825.3999999999996</v>
      </c>
      <c r="J1314" s="158">
        <v>2555.8999999999996</v>
      </c>
      <c r="K1314" s="158">
        <v>2399.8000000000002</v>
      </c>
      <c r="L1314" s="159">
        <v>104</v>
      </c>
      <c r="M1314" s="157" t="s">
        <v>855</v>
      </c>
      <c r="N1314" s="157" t="s">
        <v>855</v>
      </c>
      <c r="O1314" s="160" t="s">
        <v>855</v>
      </c>
      <c r="P1314" s="161">
        <v>11804627.629999999</v>
      </c>
      <c r="Q1314" s="161">
        <v>0</v>
      </c>
      <c r="R1314" s="161">
        <v>0</v>
      </c>
      <c r="S1314" s="161">
        <v>11804627.629999999</v>
      </c>
      <c r="T1314" s="161">
        <v>4178.0376690026196</v>
      </c>
      <c r="U1314" s="161">
        <v>7367.1352157541014</v>
      </c>
      <c r="V1314" s="168">
        <v>4970.2106470054441</v>
      </c>
      <c r="W1314" s="168">
        <f t="shared" si="308"/>
        <v>2326.2570112550438</v>
      </c>
      <c r="X1314" s="168">
        <f t="shared" si="309"/>
        <v>3189.0975467514818</v>
      </c>
      <c r="Y1314" s="163">
        <v>0</v>
      </c>
      <c r="Z1314" s="163">
        <v>0</v>
      </c>
      <c r="AA1314" s="163">
        <v>0</v>
      </c>
      <c r="AB1314" s="163">
        <v>0</v>
      </c>
      <c r="AC1314" s="163">
        <v>0</v>
      </c>
      <c r="AD1314" s="163">
        <v>0</v>
      </c>
      <c r="AE1314" s="163">
        <v>0</v>
      </c>
      <c r="AF1314" s="169">
        <v>0</v>
      </c>
      <c r="AG1314" s="163">
        <v>0</v>
      </c>
      <c r="AH1314" s="163">
        <v>0</v>
      </c>
      <c r="AI1314" s="163">
        <v>0</v>
      </c>
      <c r="AJ1314" s="163">
        <v>0</v>
      </c>
      <c r="AK1314" s="163">
        <v>842.36</v>
      </c>
      <c r="AL1314" s="169">
        <f t="shared" si="310"/>
        <v>2326.2570112550438</v>
      </c>
      <c r="AM1314" s="163">
        <v>0</v>
      </c>
      <c r="AN1314" s="163">
        <v>0</v>
      </c>
      <c r="AO1314" s="169">
        <v>0</v>
      </c>
      <c r="AP1314" s="163">
        <v>0</v>
      </c>
      <c r="AQ1314" s="162">
        <v>0</v>
      </c>
      <c r="AR1314" s="162">
        <v>0</v>
      </c>
    </row>
    <row r="1315" spans="1:77" s="162" customFormat="1" ht="36" customHeight="1" x14ac:dyDescent="0.25">
      <c r="A1315" s="162">
        <v>1</v>
      </c>
      <c r="B1315" s="165">
        <v>267</v>
      </c>
      <c r="C1315" s="186" t="s">
        <v>239</v>
      </c>
      <c r="D1315" s="157">
        <v>1979</v>
      </c>
      <c r="E1315" s="157"/>
      <c r="F1315" s="187" t="s">
        <v>304</v>
      </c>
      <c r="G1315" s="157">
        <v>3</v>
      </c>
      <c r="H1315" s="157" t="s">
        <v>296</v>
      </c>
      <c r="I1315" s="158">
        <v>1011.8</v>
      </c>
      <c r="J1315" s="158">
        <v>928.8</v>
      </c>
      <c r="K1315" s="158">
        <v>827.3</v>
      </c>
      <c r="L1315" s="188">
        <v>36</v>
      </c>
      <c r="M1315" s="157" t="s">
        <v>259</v>
      </c>
      <c r="N1315" s="157" t="s">
        <v>260</v>
      </c>
      <c r="O1315" s="157" t="s">
        <v>262</v>
      </c>
      <c r="P1315" s="158">
        <v>4645031.05</v>
      </c>
      <c r="Q1315" s="158">
        <v>0</v>
      </c>
      <c r="R1315" s="158">
        <v>0</v>
      </c>
      <c r="S1315" s="158">
        <v>4645031.05</v>
      </c>
      <c r="T1315" s="161">
        <v>4590.8589148052979</v>
      </c>
      <c r="U1315" s="161">
        <v>7367.1352157541014</v>
      </c>
      <c r="V1315" s="168">
        <v>7131.5471127850169</v>
      </c>
      <c r="W1315" s="168">
        <f t="shared" si="308"/>
        <v>3462.162425182843</v>
      </c>
      <c r="X1315" s="168">
        <f t="shared" si="309"/>
        <v>2776.2763009488035</v>
      </c>
      <c r="Y1315" s="163">
        <v>0</v>
      </c>
      <c r="Z1315" s="163">
        <v>0</v>
      </c>
      <c r="AA1315" s="163">
        <v>0</v>
      </c>
      <c r="AB1315" s="163">
        <v>0</v>
      </c>
      <c r="AC1315" s="163">
        <v>0</v>
      </c>
      <c r="AD1315" s="163">
        <v>0</v>
      </c>
      <c r="AE1315" s="163">
        <v>0</v>
      </c>
      <c r="AF1315" s="169">
        <v>0</v>
      </c>
      <c r="AG1315" s="163">
        <v>0</v>
      </c>
      <c r="AH1315" s="163">
        <v>0</v>
      </c>
      <c r="AI1315" s="163">
        <v>0</v>
      </c>
      <c r="AJ1315" s="163">
        <v>0</v>
      </c>
      <c r="AK1315" s="163">
        <v>497.01</v>
      </c>
      <c r="AL1315" s="169">
        <f>7048.18*AK1315/I1315</f>
        <v>3462.162425182843</v>
      </c>
      <c r="AM1315" s="163">
        <v>0</v>
      </c>
      <c r="AN1315" s="163">
        <v>0</v>
      </c>
      <c r="AO1315" s="169">
        <v>0</v>
      </c>
      <c r="AP1315" s="163">
        <v>0</v>
      </c>
      <c r="AQ1315" s="162">
        <v>0</v>
      </c>
      <c r="AR1315" s="162">
        <v>0</v>
      </c>
    </row>
    <row r="1316" spans="1:77" s="162" customFormat="1" ht="36" customHeight="1" x14ac:dyDescent="0.25">
      <c r="B1316" s="165">
        <v>268</v>
      </c>
      <c r="C1316" s="155" t="s">
        <v>1234</v>
      </c>
      <c r="D1316" s="157">
        <v>1981</v>
      </c>
      <c r="E1316" s="157"/>
      <c r="F1316" s="166" t="s">
        <v>311</v>
      </c>
      <c r="G1316" s="157">
        <v>2</v>
      </c>
      <c r="H1316" s="157" t="s">
        <v>301</v>
      </c>
      <c r="I1316" s="158">
        <v>1322.4</v>
      </c>
      <c r="J1316" s="158">
        <v>1191.4000000000001</v>
      </c>
      <c r="K1316" s="158">
        <v>1136.8000000000002</v>
      </c>
      <c r="L1316" s="167">
        <v>36</v>
      </c>
      <c r="M1316" s="157" t="s">
        <v>259</v>
      </c>
      <c r="N1316" s="157" t="s">
        <v>260</v>
      </c>
      <c r="O1316" s="160" t="s">
        <v>262</v>
      </c>
      <c r="P1316" s="161">
        <v>4048868.54</v>
      </c>
      <c r="Q1316" s="161">
        <v>0</v>
      </c>
      <c r="R1316" s="161">
        <v>0</v>
      </c>
      <c r="S1316" s="161">
        <v>4048868.54</v>
      </c>
      <c r="T1316" s="161">
        <v>3061.7578191167572</v>
      </c>
      <c r="U1316" s="161">
        <v>7084.5975900635203</v>
      </c>
      <c r="W1316" s="175"/>
      <c r="Y1316" s="163">
        <v>0</v>
      </c>
      <c r="Z1316" s="163">
        <v>0</v>
      </c>
      <c r="AA1316" s="163">
        <v>0</v>
      </c>
      <c r="AB1316" s="163">
        <v>0</v>
      </c>
      <c r="AC1316" s="163">
        <v>0</v>
      </c>
      <c r="AD1316" s="163">
        <v>0</v>
      </c>
      <c r="AE1316" s="163">
        <v>0</v>
      </c>
      <c r="AF1316" s="163">
        <v>0</v>
      </c>
      <c r="AG1316" s="163">
        <v>442.2</v>
      </c>
      <c r="AH1316" s="163">
        <v>3549833.88</v>
      </c>
      <c r="AI1316" s="163">
        <v>0</v>
      </c>
      <c r="AJ1316" s="163">
        <v>0</v>
      </c>
      <c r="AK1316" s="163">
        <v>0</v>
      </c>
      <c r="AL1316" s="163">
        <v>0</v>
      </c>
      <c r="AM1316" s="163">
        <v>0</v>
      </c>
      <c r="AN1316" s="163">
        <v>0</v>
      </c>
      <c r="AO1316" s="163">
        <v>0</v>
      </c>
      <c r="AP1316" s="163">
        <v>0</v>
      </c>
      <c r="AQ1316" s="162">
        <v>0</v>
      </c>
      <c r="AR1316" s="162">
        <v>0</v>
      </c>
    </row>
    <row r="1317" spans="1:77" s="162" customFormat="1" ht="36" customHeight="1" x14ac:dyDescent="0.25">
      <c r="A1317" s="162">
        <v>1</v>
      </c>
      <c r="B1317" s="165">
        <v>269</v>
      </c>
      <c r="C1317" s="155" t="s">
        <v>1171</v>
      </c>
      <c r="D1317" s="157">
        <v>1967</v>
      </c>
      <c r="E1317" s="157"/>
      <c r="F1317" s="166" t="s">
        <v>261</v>
      </c>
      <c r="G1317" s="157">
        <v>2</v>
      </c>
      <c r="H1317" s="157" t="s">
        <v>296</v>
      </c>
      <c r="I1317" s="161">
        <v>491.2</v>
      </c>
      <c r="J1317" s="161">
        <v>435.7</v>
      </c>
      <c r="K1317" s="161">
        <v>435.7</v>
      </c>
      <c r="L1317" s="167">
        <v>32</v>
      </c>
      <c r="M1317" s="157" t="s">
        <v>259</v>
      </c>
      <c r="N1317" s="157" t="s">
        <v>260</v>
      </c>
      <c r="O1317" s="160" t="s">
        <v>262</v>
      </c>
      <c r="P1317" s="161">
        <v>3110728.04</v>
      </c>
      <c r="Q1317" s="161">
        <v>0</v>
      </c>
      <c r="R1317" s="161">
        <v>0</v>
      </c>
      <c r="S1317" s="161">
        <v>3110728.04</v>
      </c>
      <c r="T1317" s="161">
        <v>6332.9153908794788</v>
      </c>
      <c r="U1317" s="161">
        <v>7131.5471127850169</v>
      </c>
      <c r="V1317" s="168">
        <v>4266.0554884777675</v>
      </c>
      <c r="W1317" s="168">
        <f>Y1317+Z1317+AA1317+AB1317+AC1317+AF1317+AH1317+AJ1317+AL1317+AN1317+AO1317+AP1317+AQ1317+AR1317</f>
        <v>8027.5144299674275</v>
      </c>
      <c r="X1317" s="168">
        <f>U1317-T1317</f>
        <v>798.63172190553814</v>
      </c>
      <c r="Y1317" s="163">
        <v>0</v>
      </c>
      <c r="Z1317" s="163">
        <v>0</v>
      </c>
      <c r="AA1317" s="163">
        <v>0</v>
      </c>
      <c r="AB1317" s="163">
        <v>0</v>
      </c>
      <c r="AC1317" s="163">
        <v>0</v>
      </c>
      <c r="AD1317" s="163">
        <v>0</v>
      </c>
      <c r="AE1317" s="163">
        <v>0</v>
      </c>
      <c r="AF1317" s="169">
        <v>0</v>
      </c>
      <c r="AG1317" s="163">
        <v>442.2</v>
      </c>
      <c r="AH1317" s="169">
        <f>8917.04*AG1317/I1317</f>
        <v>8027.5144299674275</v>
      </c>
      <c r="AI1317" s="163">
        <v>0</v>
      </c>
      <c r="AJ1317" s="163">
        <v>0</v>
      </c>
      <c r="AK1317" s="163">
        <v>0</v>
      </c>
      <c r="AL1317" s="169">
        <v>0</v>
      </c>
      <c r="AM1317" s="163">
        <v>0</v>
      </c>
      <c r="AN1317" s="163">
        <v>0</v>
      </c>
      <c r="AO1317" s="169">
        <v>0</v>
      </c>
      <c r="AP1317" s="163">
        <v>0</v>
      </c>
      <c r="AQ1317" s="162">
        <v>0</v>
      </c>
      <c r="AR1317" s="162">
        <v>0</v>
      </c>
    </row>
    <row r="1318" spans="1:77" s="162" customFormat="1" ht="36" customHeight="1" x14ac:dyDescent="0.25">
      <c r="B1318" s="155" t="s">
        <v>832</v>
      </c>
      <c r="C1318" s="155"/>
      <c r="D1318" s="157" t="s">
        <v>855</v>
      </c>
      <c r="E1318" s="157" t="s">
        <v>855</v>
      </c>
      <c r="F1318" s="157" t="s">
        <v>855</v>
      </c>
      <c r="G1318" s="157" t="s">
        <v>855</v>
      </c>
      <c r="H1318" s="157" t="s">
        <v>855</v>
      </c>
      <c r="I1318" s="158">
        <v>924.3</v>
      </c>
      <c r="J1318" s="158">
        <v>558.9</v>
      </c>
      <c r="K1318" s="158">
        <v>527.1</v>
      </c>
      <c r="L1318" s="159">
        <v>22</v>
      </c>
      <c r="M1318" s="157" t="s">
        <v>855</v>
      </c>
      <c r="N1318" s="157" t="s">
        <v>855</v>
      </c>
      <c r="O1318" s="160" t="s">
        <v>855</v>
      </c>
      <c r="P1318" s="161">
        <v>4001693.22</v>
      </c>
      <c r="Q1318" s="161">
        <v>0</v>
      </c>
      <c r="R1318" s="161">
        <v>0</v>
      </c>
      <c r="S1318" s="161">
        <v>4001693.22</v>
      </c>
      <c r="T1318" s="161">
        <v>4329.4311587147031</v>
      </c>
      <c r="U1318" s="161">
        <v>4558.4664831764585</v>
      </c>
      <c r="W1318" s="175"/>
      <c r="Y1318" s="163">
        <v>0</v>
      </c>
      <c r="Z1318" s="163">
        <v>0</v>
      </c>
      <c r="AA1318" s="163">
        <v>0</v>
      </c>
      <c r="AB1318" s="163">
        <v>0</v>
      </c>
      <c r="AC1318" s="163">
        <v>0</v>
      </c>
      <c r="AD1318" s="163">
        <v>0</v>
      </c>
      <c r="AE1318" s="163">
        <v>0</v>
      </c>
      <c r="AF1318" s="163">
        <v>0</v>
      </c>
      <c r="AG1318" s="163">
        <v>646.1</v>
      </c>
      <c r="AH1318" s="163">
        <v>5264808.04</v>
      </c>
      <c r="AI1318" s="163">
        <v>0</v>
      </c>
      <c r="AJ1318" s="163">
        <v>0</v>
      </c>
      <c r="AK1318" s="163">
        <v>0</v>
      </c>
      <c r="AL1318" s="163">
        <v>0</v>
      </c>
      <c r="AM1318" s="163">
        <v>0</v>
      </c>
      <c r="AN1318" s="163">
        <v>0</v>
      </c>
      <c r="AO1318" s="163">
        <v>0</v>
      </c>
      <c r="AP1318" s="163">
        <v>0</v>
      </c>
      <c r="AQ1318" s="162">
        <v>0</v>
      </c>
      <c r="AR1318" s="162">
        <v>0</v>
      </c>
    </row>
    <row r="1319" spans="1:77" s="95" customFormat="1" ht="36" customHeight="1" x14ac:dyDescent="0.25">
      <c r="A1319" s="162">
        <v>1</v>
      </c>
      <c r="B1319" s="165">
        <v>270</v>
      </c>
      <c r="C1319" s="155" t="s">
        <v>236</v>
      </c>
      <c r="D1319" s="157">
        <v>1986</v>
      </c>
      <c r="E1319" s="157"/>
      <c r="F1319" s="166" t="s">
        <v>304</v>
      </c>
      <c r="G1319" s="157">
        <v>2</v>
      </c>
      <c r="H1319" s="157" t="s">
        <v>296</v>
      </c>
      <c r="I1319" s="158">
        <v>924.3</v>
      </c>
      <c r="J1319" s="158">
        <v>558.9</v>
      </c>
      <c r="K1319" s="158">
        <v>527.1</v>
      </c>
      <c r="L1319" s="167">
        <v>22</v>
      </c>
      <c r="M1319" s="157" t="s">
        <v>259</v>
      </c>
      <c r="N1319" s="157" t="s">
        <v>260</v>
      </c>
      <c r="O1319" s="160" t="s">
        <v>262</v>
      </c>
      <c r="P1319" s="161">
        <v>4001693.22</v>
      </c>
      <c r="Q1319" s="161">
        <v>0</v>
      </c>
      <c r="R1319" s="161">
        <v>0</v>
      </c>
      <c r="S1319" s="161">
        <v>4001693.22</v>
      </c>
      <c r="T1319" s="161">
        <v>4329.4311587147031</v>
      </c>
      <c r="U1319" s="161">
        <v>4558.4664831764585</v>
      </c>
      <c r="V1319" s="168">
        <v>9695.8928710871769</v>
      </c>
      <c r="W1319" s="168">
        <f>Y1319+Z1319+AA1319+AB1319+AC1319+AF1319+AH1319+AJ1319+AL1319+AN1319+AO1319+AP1319+AQ1319+AR1319</f>
        <v>6233.1489170182849</v>
      </c>
      <c r="X1319" s="168">
        <f>U1319-T1319</f>
        <v>229.03532446175541</v>
      </c>
      <c r="Y1319" s="163">
        <v>0</v>
      </c>
      <c r="Z1319" s="163">
        <v>0</v>
      </c>
      <c r="AA1319" s="189">
        <v>0</v>
      </c>
      <c r="AB1319" s="189">
        <v>0</v>
      </c>
      <c r="AC1319" s="189">
        <v>0</v>
      </c>
      <c r="AD1319" s="189">
        <v>0</v>
      </c>
      <c r="AE1319" s="189">
        <v>0</v>
      </c>
      <c r="AF1319" s="169">
        <v>0</v>
      </c>
      <c r="AG1319" s="189">
        <v>646.1</v>
      </c>
      <c r="AH1319" s="169">
        <f>8917.04*AG1319/I1319</f>
        <v>6233.1489170182849</v>
      </c>
      <c r="AI1319" s="189">
        <v>0</v>
      </c>
      <c r="AJ1319" s="189">
        <v>0</v>
      </c>
      <c r="AK1319" s="189">
        <v>0</v>
      </c>
      <c r="AL1319" s="190">
        <v>0</v>
      </c>
      <c r="AM1319" s="189">
        <v>0</v>
      </c>
      <c r="AN1319" s="189">
        <v>0</v>
      </c>
      <c r="AO1319" s="190">
        <v>0</v>
      </c>
      <c r="AP1319" s="189">
        <v>0</v>
      </c>
      <c r="AQ1319" s="95">
        <v>0</v>
      </c>
      <c r="AR1319" s="95">
        <v>0</v>
      </c>
      <c r="BC1319" s="191"/>
      <c r="BD1319" s="191"/>
      <c r="BE1319" s="191"/>
      <c r="BY1319" s="192"/>
    </row>
    <row r="1320" spans="1:77" s="162" customFormat="1" ht="36" customHeight="1" x14ac:dyDescent="0.25">
      <c r="B1320" s="155" t="s">
        <v>850</v>
      </c>
      <c r="C1320" s="172"/>
      <c r="D1320" s="157" t="s">
        <v>855</v>
      </c>
      <c r="E1320" s="157" t="s">
        <v>855</v>
      </c>
      <c r="F1320" s="157" t="s">
        <v>855</v>
      </c>
      <c r="G1320" s="157" t="s">
        <v>855</v>
      </c>
      <c r="H1320" s="157" t="s">
        <v>855</v>
      </c>
      <c r="I1320" s="158">
        <v>594.20000000000005</v>
      </c>
      <c r="J1320" s="158">
        <v>550.6</v>
      </c>
      <c r="K1320" s="158">
        <v>550.6</v>
      </c>
      <c r="L1320" s="159">
        <v>21</v>
      </c>
      <c r="M1320" s="157" t="s">
        <v>855</v>
      </c>
      <c r="N1320" s="157" t="s">
        <v>855</v>
      </c>
      <c r="O1320" s="160" t="s">
        <v>855</v>
      </c>
      <c r="P1320" s="161">
        <v>5420486.4100000001</v>
      </c>
      <c r="Q1320" s="161">
        <v>0</v>
      </c>
      <c r="R1320" s="161">
        <v>0</v>
      </c>
      <c r="S1320" s="161">
        <v>5420486.4100000001</v>
      </c>
      <c r="T1320" s="161">
        <v>9122.3265062268583</v>
      </c>
      <c r="U1320" s="161">
        <v>9695.8928710871769</v>
      </c>
      <c r="W1320" s="175"/>
      <c r="Y1320" s="163">
        <v>0</v>
      </c>
      <c r="Z1320" s="163">
        <v>0</v>
      </c>
      <c r="AA1320" s="163">
        <v>0</v>
      </c>
      <c r="AB1320" s="163">
        <v>0</v>
      </c>
      <c r="AC1320" s="163">
        <v>0</v>
      </c>
      <c r="AD1320" s="163">
        <v>0</v>
      </c>
      <c r="AE1320" s="163">
        <v>0</v>
      </c>
      <c r="AF1320" s="163">
        <v>0</v>
      </c>
      <c r="AG1320" s="163">
        <v>423</v>
      </c>
      <c r="AH1320" s="163">
        <v>3505262.99</v>
      </c>
      <c r="AI1320" s="163">
        <v>0</v>
      </c>
      <c r="AJ1320" s="163">
        <v>0</v>
      </c>
      <c r="AK1320" s="163">
        <v>0</v>
      </c>
      <c r="AL1320" s="163">
        <v>0</v>
      </c>
      <c r="AM1320" s="163">
        <v>0</v>
      </c>
      <c r="AN1320" s="163">
        <v>0</v>
      </c>
      <c r="AO1320" s="163">
        <v>0</v>
      </c>
      <c r="AP1320" s="163">
        <v>0</v>
      </c>
      <c r="AQ1320" s="162">
        <v>0</v>
      </c>
      <c r="AR1320" s="162">
        <v>0</v>
      </c>
    </row>
    <row r="1321" spans="1:77" s="162" customFormat="1" ht="36" customHeight="1" x14ac:dyDescent="0.25">
      <c r="A1321" s="162">
        <v>1</v>
      </c>
      <c r="B1321" s="165">
        <v>271</v>
      </c>
      <c r="C1321" s="186" t="s">
        <v>4</v>
      </c>
      <c r="D1321" s="157">
        <v>1977</v>
      </c>
      <c r="E1321" s="157"/>
      <c r="F1321" s="187" t="s">
        <v>261</v>
      </c>
      <c r="G1321" s="157">
        <v>2</v>
      </c>
      <c r="H1321" s="157" t="s">
        <v>296</v>
      </c>
      <c r="I1321" s="158">
        <v>594.20000000000005</v>
      </c>
      <c r="J1321" s="158">
        <v>550.6</v>
      </c>
      <c r="K1321" s="158">
        <v>550.6</v>
      </c>
      <c r="L1321" s="188">
        <v>21</v>
      </c>
      <c r="M1321" s="157" t="s">
        <v>259</v>
      </c>
      <c r="N1321" s="157" t="s">
        <v>260</v>
      </c>
      <c r="O1321" s="157" t="s">
        <v>262</v>
      </c>
      <c r="P1321" s="158">
        <v>5420486.4100000001</v>
      </c>
      <c r="Q1321" s="158">
        <v>0</v>
      </c>
      <c r="R1321" s="158">
        <v>0</v>
      </c>
      <c r="S1321" s="158">
        <v>5420486.4100000001</v>
      </c>
      <c r="T1321" s="161">
        <v>9122.3265062268583</v>
      </c>
      <c r="U1321" s="161">
        <v>9695.8928710871769</v>
      </c>
      <c r="V1321" s="168">
        <v>8063.0780675502356</v>
      </c>
      <c r="W1321" s="168">
        <f>Y1321+Z1321+AA1321+AB1321+AC1321+AF1321+AH1321+AJ1321+AL1321+AN1321+AO1321+AP1321+AQ1321+AR1321</f>
        <v>6347.8760013463479</v>
      </c>
      <c r="X1321" s="168">
        <f>U1321-T1321</f>
        <v>573.56636486031857</v>
      </c>
      <c r="Y1321" s="163">
        <v>0</v>
      </c>
      <c r="Z1321" s="163">
        <v>0</v>
      </c>
      <c r="AA1321" s="163">
        <v>0</v>
      </c>
      <c r="AB1321" s="163">
        <v>0</v>
      </c>
      <c r="AC1321" s="163">
        <v>0</v>
      </c>
      <c r="AD1321" s="163">
        <v>0</v>
      </c>
      <c r="AE1321" s="163">
        <v>0</v>
      </c>
      <c r="AF1321" s="169">
        <v>0</v>
      </c>
      <c r="AG1321" s="163">
        <v>423</v>
      </c>
      <c r="AH1321" s="169">
        <f>8917.04*AG1321/I1321</f>
        <v>6347.8760013463479</v>
      </c>
      <c r="AI1321" s="163">
        <v>0</v>
      </c>
      <c r="AJ1321" s="163">
        <v>0</v>
      </c>
      <c r="AK1321" s="163">
        <v>0</v>
      </c>
      <c r="AL1321" s="169">
        <v>0</v>
      </c>
      <c r="AM1321" s="163">
        <v>0</v>
      </c>
      <c r="AN1321" s="163">
        <v>0</v>
      </c>
      <c r="AO1321" s="169">
        <v>0</v>
      </c>
      <c r="AP1321" s="163">
        <v>0</v>
      </c>
      <c r="AQ1321" s="162">
        <v>0</v>
      </c>
      <c r="AR1321" s="162">
        <v>0</v>
      </c>
    </row>
    <row r="1322" spans="1:77" s="162" customFormat="1" ht="36" customHeight="1" x14ac:dyDescent="0.25">
      <c r="B1322" s="155" t="s">
        <v>792</v>
      </c>
      <c r="C1322" s="172"/>
      <c r="D1322" s="157" t="s">
        <v>855</v>
      </c>
      <c r="E1322" s="157" t="s">
        <v>855</v>
      </c>
      <c r="F1322" s="157" t="s">
        <v>855</v>
      </c>
      <c r="G1322" s="157" t="s">
        <v>855</v>
      </c>
      <c r="H1322" s="157" t="s">
        <v>855</v>
      </c>
      <c r="I1322" s="158">
        <v>467.8</v>
      </c>
      <c r="J1322" s="158">
        <v>430.5</v>
      </c>
      <c r="K1322" s="158">
        <v>430.5</v>
      </c>
      <c r="L1322" s="159">
        <v>24</v>
      </c>
      <c r="M1322" s="157" t="s">
        <v>855</v>
      </c>
      <c r="N1322" s="157" t="s">
        <v>855</v>
      </c>
      <c r="O1322" s="160" t="s">
        <v>855</v>
      </c>
      <c r="P1322" s="161">
        <v>2589358</v>
      </c>
      <c r="Q1322" s="161">
        <v>0</v>
      </c>
      <c r="R1322" s="161">
        <v>0</v>
      </c>
      <c r="S1322" s="161">
        <v>2589358</v>
      </c>
      <c r="T1322" s="161">
        <v>5535.1817015818724</v>
      </c>
      <c r="U1322" s="161">
        <v>7822.9012740487387</v>
      </c>
      <c r="W1322" s="175"/>
      <c r="Y1322" s="163">
        <v>0</v>
      </c>
      <c r="Z1322" s="163">
        <v>0</v>
      </c>
      <c r="AA1322" s="163">
        <v>0</v>
      </c>
      <c r="AB1322" s="163">
        <v>0</v>
      </c>
      <c r="AC1322" s="163">
        <v>0</v>
      </c>
      <c r="AD1322" s="163">
        <v>0</v>
      </c>
      <c r="AE1322" s="163">
        <v>0</v>
      </c>
      <c r="AF1322" s="163">
        <v>0</v>
      </c>
      <c r="AG1322" s="163">
        <v>539.6</v>
      </c>
      <c r="AH1322" s="163">
        <v>3418560.14</v>
      </c>
      <c r="AI1322" s="163">
        <v>0</v>
      </c>
      <c r="AJ1322" s="163">
        <v>0</v>
      </c>
      <c r="AK1322" s="163">
        <v>0</v>
      </c>
      <c r="AL1322" s="163">
        <v>0</v>
      </c>
      <c r="AM1322" s="163">
        <v>0</v>
      </c>
      <c r="AN1322" s="163">
        <v>0</v>
      </c>
      <c r="AO1322" s="163">
        <v>0</v>
      </c>
      <c r="AP1322" s="163">
        <v>0</v>
      </c>
      <c r="AQ1322" s="162">
        <v>0</v>
      </c>
      <c r="AR1322" s="162">
        <v>0</v>
      </c>
    </row>
    <row r="1323" spans="1:77" s="162" customFormat="1" ht="36" customHeight="1" x14ac:dyDescent="0.25">
      <c r="A1323" s="162">
        <v>1</v>
      </c>
      <c r="B1323" s="165">
        <v>272</v>
      </c>
      <c r="C1323" s="173" t="s">
        <v>2209</v>
      </c>
      <c r="D1323" s="157">
        <v>1980</v>
      </c>
      <c r="E1323" s="157"/>
      <c r="F1323" s="166" t="s">
        <v>261</v>
      </c>
      <c r="G1323" s="157">
        <v>2</v>
      </c>
      <c r="H1323" s="157">
        <v>1</v>
      </c>
      <c r="I1323" s="158">
        <v>467.8</v>
      </c>
      <c r="J1323" s="158">
        <v>430.5</v>
      </c>
      <c r="K1323" s="158">
        <v>430.5</v>
      </c>
      <c r="L1323" s="167">
        <v>24</v>
      </c>
      <c r="M1323" s="157" t="s">
        <v>259</v>
      </c>
      <c r="N1323" s="157" t="s">
        <v>260</v>
      </c>
      <c r="O1323" s="160" t="s">
        <v>262</v>
      </c>
      <c r="P1323" s="161">
        <v>2589358</v>
      </c>
      <c r="Q1323" s="161">
        <v>0</v>
      </c>
      <c r="R1323" s="161">
        <v>0</v>
      </c>
      <c r="S1323" s="161">
        <v>2589358</v>
      </c>
      <c r="T1323" s="161">
        <v>5535.1817015818724</v>
      </c>
      <c r="U1323" s="161">
        <v>7822.9012740487387</v>
      </c>
      <c r="V1323" s="168">
        <v>5430.1261528044251</v>
      </c>
      <c r="W1323" s="168">
        <f>Y1323+Z1323+AA1323+AB1323+AC1323+AF1323+AH1323+AJ1323+AL1323+AN1323+AO1323+AP1323+AQ1323+AR1323</f>
        <v>10285.666489952973</v>
      </c>
      <c r="X1323" s="168">
        <f>U1323-T1323</f>
        <v>2287.7195724668663</v>
      </c>
      <c r="Y1323" s="163">
        <v>0</v>
      </c>
      <c r="Z1323" s="163">
        <v>0</v>
      </c>
      <c r="AA1323" s="163">
        <v>0</v>
      </c>
      <c r="AB1323" s="163">
        <v>0</v>
      </c>
      <c r="AC1323" s="163">
        <v>0</v>
      </c>
      <c r="AD1323" s="163">
        <v>0</v>
      </c>
      <c r="AE1323" s="163">
        <v>0</v>
      </c>
      <c r="AF1323" s="169">
        <v>0</v>
      </c>
      <c r="AG1323" s="163">
        <v>539.6</v>
      </c>
      <c r="AH1323" s="169">
        <f>8917.04*AG1323/I1323</f>
        <v>10285.666489952973</v>
      </c>
      <c r="AI1323" s="163">
        <v>0</v>
      </c>
      <c r="AJ1323" s="163">
        <v>0</v>
      </c>
      <c r="AK1323" s="163">
        <v>0</v>
      </c>
      <c r="AL1323" s="169">
        <v>0</v>
      </c>
      <c r="AM1323" s="163">
        <v>0</v>
      </c>
      <c r="AN1323" s="163">
        <v>0</v>
      </c>
      <c r="AO1323" s="169">
        <v>0</v>
      </c>
      <c r="AP1323" s="163">
        <v>0</v>
      </c>
      <c r="AQ1323" s="162">
        <v>0</v>
      </c>
      <c r="AR1323" s="162">
        <v>0</v>
      </c>
    </row>
    <row r="1324" spans="1:77" s="162" customFormat="1" ht="36" customHeight="1" x14ac:dyDescent="0.25">
      <c r="B1324" s="155" t="s">
        <v>2372</v>
      </c>
      <c r="C1324" s="173"/>
      <c r="D1324" s="157" t="s">
        <v>855</v>
      </c>
      <c r="E1324" s="157" t="s">
        <v>855</v>
      </c>
      <c r="F1324" s="157" t="s">
        <v>855</v>
      </c>
      <c r="G1324" s="157" t="s">
        <v>855</v>
      </c>
      <c r="H1324" s="157" t="s">
        <v>855</v>
      </c>
      <c r="I1324" s="158">
        <v>886.1</v>
      </c>
      <c r="J1324" s="158">
        <v>802.4</v>
      </c>
      <c r="K1324" s="158">
        <v>743.5</v>
      </c>
      <c r="L1324" s="159">
        <v>26</v>
      </c>
      <c r="M1324" s="157" t="s">
        <v>855</v>
      </c>
      <c r="N1324" s="157" t="s">
        <v>855</v>
      </c>
      <c r="O1324" s="160" t="s">
        <v>855</v>
      </c>
      <c r="P1324" s="161">
        <v>4550281.08</v>
      </c>
      <c r="Q1324" s="161">
        <v>0</v>
      </c>
      <c r="R1324" s="161">
        <v>0</v>
      </c>
      <c r="S1324" s="161">
        <v>4550281.08</v>
      </c>
      <c r="T1324" s="161">
        <v>5135.1778354587514</v>
      </c>
      <c r="U1324" s="161">
        <v>5430.1261528044251</v>
      </c>
      <c r="W1324" s="175"/>
      <c r="Y1324" s="163">
        <v>0</v>
      </c>
      <c r="Z1324" s="163">
        <v>0</v>
      </c>
      <c r="AA1324" s="163">
        <v>0</v>
      </c>
      <c r="AB1324" s="163">
        <v>0</v>
      </c>
      <c r="AC1324" s="163">
        <v>0</v>
      </c>
      <c r="AD1324" s="163">
        <v>0</v>
      </c>
      <c r="AE1324" s="163">
        <v>0</v>
      </c>
      <c r="AF1324" s="163">
        <v>0</v>
      </c>
      <c r="AG1324" s="163">
        <v>897</v>
      </c>
      <c r="AH1324" s="163">
        <v>7268732.2199999997</v>
      </c>
      <c r="AI1324" s="163">
        <v>0</v>
      </c>
      <c r="AJ1324" s="163">
        <v>0</v>
      </c>
      <c r="AK1324" s="163">
        <v>0</v>
      </c>
      <c r="AL1324" s="163">
        <v>0</v>
      </c>
      <c r="AM1324" s="163">
        <v>0</v>
      </c>
      <c r="AN1324" s="163">
        <v>0</v>
      </c>
      <c r="AO1324" s="163">
        <v>0</v>
      </c>
      <c r="AP1324" s="163">
        <v>0</v>
      </c>
      <c r="AQ1324" s="162">
        <v>0</v>
      </c>
      <c r="AR1324" s="162">
        <v>0</v>
      </c>
    </row>
    <row r="1325" spans="1:77" s="95" customFormat="1" ht="36" customHeight="1" x14ac:dyDescent="0.25">
      <c r="A1325" s="162">
        <v>1</v>
      </c>
      <c r="B1325" s="165">
        <v>273</v>
      </c>
      <c r="C1325" s="173" t="s">
        <v>2373</v>
      </c>
      <c r="D1325" s="157">
        <v>1968</v>
      </c>
      <c r="E1325" s="157"/>
      <c r="F1325" s="166" t="s">
        <v>261</v>
      </c>
      <c r="G1325" s="157">
        <v>2</v>
      </c>
      <c r="H1325" s="157" t="s">
        <v>296</v>
      </c>
      <c r="I1325" s="158">
        <v>886.1</v>
      </c>
      <c r="J1325" s="158">
        <v>802.4</v>
      </c>
      <c r="K1325" s="158">
        <v>743.5</v>
      </c>
      <c r="L1325" s="167">
        <v>26</v>
      </c>
      <c r="M1325" s="157" t="s">
        <v>259</v>
      </c>
      <c r="N1325" s="157" t="s">
        <v>260</v>
      </c>
      <c r="O1325" s="160" t="s">
        <v>262</v>
      </c>
      <c r="P1325" s="161">
        <v>4550281.08</v>
      </c>
      <c r="Q1325" s="161">
        <v>0</v>
      </c>
      <c r="R1325" s="161">
        <v>0</v>
      </c>
      <c r="S1325" s="161">
        <v>4550281.08</v>
      </c>
      <c r="T1325" s="161">
        <v>5135.1778354587514</v>
      </c>
      <c r="U1325" s="161">
        <v>5430.1261528044251</v>
      </c>
      <c r="V1325" s="168">
        <v>4179.8625000000002</v>
      </c>
      <c r="W1325" s="168">
        <f t="shared" ref="W1325:W1326" si="311">Y1325+Z1325+AA1325+AB1325+AC1325+AF1325+AH1325+AJ1325+AL1325+AN1325+AO1325+AP1325+AQ1325+AR1325</f>
        <v>4709.5979234849337</v>
      </c>
      <c r="X1325" s="168">
        <f t="shared" ref="X1325:X1326" si="312">U1325-T1325</f>
        <v>294.94831734567379</v>
      </c>
      <c r="Y1325" s="163">
        <v>0</v>
      </c>
      <c r="Z1325" s="163">
        <v>0</v>
      </c>
      <c r="AA1325" s="189">
        <v>0</v>
      </c>
      <c r="AB1325" s="189">
        <v>0</v>
      </c>
      <c r="AC1325" s="189">
        <v>0</v>
      </c>
      <c r="AD1325" s="189">
        <v>0</v>
      </c>
      <c r="AE1325" s="189">
        <v>0</v>
      </c>
      <c r="AF1325" s="169">
        <v>0</v>
      </c>
      <c r="AG1325" s="189">
        <v>468</v>
      </c>
      <c r="AH1325" s="169">
        <f t="shared" ref="AH1325:AH1326" si="313">8917.04*AG1325/I1325</f>
        <v>4709.5979234849337</v>
      </c>
      <c r="AI1325" s="189">
        <v>0</v>
      </c>
      <c r="AJ1325" s="189">
        <v>0</v>
      </c>
      <c r="AK1325" s="189">
        <v>0</v>
      </c>
      <c r="AL1325" s="190">
        <v>0</v>
      </c>
      <c r="AM1325" s="189">
        <v>0</v>
      </c>
      <c r="AN1325" s="189">
        <v>0</v>
      </c>
      <c r="AO1325" s="190">
        <v>0</v>
      </c>
      <c r="AP1325" s="189">
        <v>0</v>
      </c>
      <c r="AQ1325" s="95">
        <v>0</v>
      </c>
      <c r="AR1325" s="95">
        <v>0</v>
      </c>
      <c r="BC1325" s="191"/>
      <c r="BD1325" s="191"/>
      <c r="BE1325" s="191"/>
      <c r="BY1325" s="192"/>
    </row>
    <row r="1326" spans="1:77" s="95" customFormat="1" ht="36" customHeight="1" x14ac:dyDescent="0.25">
      <c r="A1326" s="162">
        <v>1</v>
      </c>
      <c r="B1326" s="155" t="s">
        <v>851</v>
      </c>
      <c r="C1326" s="173"/>
      <c r="D1326" s="157" t="s">
        <v>855</v>
      </c>
      <c r="E1326" s="157" t="s">
        <v>855</v>
      </c>
      <c r="F1326" s="157" t="s">
        <v>855</v>
      </c>
      <c r="G1326" s="157" t="s">
        <v>855</v>
      </c>
      <c r="H1326" s="157" t="s">
        <v>855</v>
      </c>
      <c r="I1326" s="158">
        <v>1532.1</v>
      </c>
      <c r="J1326" s="158">
        <v>1325.8000000000002</v>
      </c>
      <c r="K1326" s="158">
        <v>1325.8000000000002</v>
      </c>
      <c r="L1326" s="159">
        <v>39</v>
      </c>
      <c r="M1326" s="157" t="s">
        <v>855</v>
      </c>
      <c r="N1326" s="157" t="s">
        <v>855</v>
      </c>
      <c r="O1326" s="160" t="s">
        <v>855</v>
      </c>
      <c r="P1326" s="161">
        <v>7525625.1400000006</v>
      </c>
      <c r="Q1326" s="161">
        <v>0</v>
      </c>
      <c r="R1326" s="161">
        <v>0</v>
      </c>
      <c r="S1326" s="161">
        <v>7525625.1400000006</v>
      </c>
      <c r="T1326" s="161">
        <v>4911.9673258925668</v>
      </c>
      <c r="U1326" s="161">
        <v>7167.7162450815058</v>
      </c>
      <c r="V1326" s="168">
        <v>7167.7162450815058</v>
      </c>
      <c r="W1326" s="168">
        <f t="shared" si="311"/>
        <v>2496.8410417074606</v>
      </c>
      <c r="X1326" s="168">
        <f t="shared" si="312"/>
        <v>2255.748919188939</v>
      </c>
      <c r="Y1326" s="163">
        <v>0</v>
      </c>
      <c r="Z1326" s="163">
        <v>0</v>
      </c>
      <c r="AA1326" s="189">
        <v>0</v>
      </c>
      <c r="AB1326" s="189">
        <v>0</v>
      </c>
      <c r="AC1326" s="189">
        <v>0</v>
      </c>
      <c r="AD1326" s="189">
        <v>0</v>
      </c>
      <c r="AE1326" s="189">
        <v>0</v>
      </c>
      <c r="AF1326" s="169">
        <v>0</v>
      </c>
      <c r="AG1326" s="189">
        <v>429</v>
      </c>
      <c r="AH1326" s="169">
        <f t="shared" si="313"/>
        <v>2496.8410417074606</v>
      </c>
      <c r="AI1326" s="189">
        <v>0</v>
      </c>
      <c r="AJ1326" s="189">
        <v>0</v>
      </c>
      <c r="AK1326" s="189">
        <v>0</v>
      </c>
      <c r="AL1326" s="190">
        <v>0</v>
      </c>
      <c r="AM1326" s="189">
        <v>0</v>
      </c>
      <c r="AN1326" s="189">
        <v>0</v>
      </c>
      <c r="AO1326" s="190">
        <v>0</v>
      </c>
      <c r="AP1326" s="189">
        <v>0</v>
      </c>
      <c r="AQ1326" s="95">
        <v>0</v>
      </c>
      <c r="AR1326" s="95">
        <v>0</v>
      </c>
      <c r="BC1326" s="191"/>
      <c r="BD1326" s="191"/>
      <c r="BE1326" s="191"/>
      <c r="BY1326" s="192"/>
    </row>
    <row r="1327" spans="1:77" s="162" customFormat="1" ht="36" customHeight="1" x14ac:dyDescent="0.25">
      <c r="B1327" s="165">
        <v>274</v>
      </c>
      <c r="C1327" s="186" t="s">
        <v>1636</v>
      </c>
      <c r="D1327" s="157">
        <v>1984</v>
      </c>
      <c r="E1327" s="157"/>
      <c r="F1327" s="187" t="s">
        <v>304</v>
      </c>
      <c r="G1327" s="157">
        <v>2</v>
      </c>
      <c r="H1327" s="157" t="s">
        <v>296</v>
      </c>
      <c r="I1327" s="158">
        <v>998.4</v>
      </c>
      <c r="J1327" s="158">
        <v>805.1</v>
      </c>
      <c r="K1327" s="158">
        <v>805.1</v>
      </c>
      <c r="L1327" s="188">
        <v>19</v>
      </c>
      <c r="M1327" s="157" t="s">
        <v>259</v>
      </c>
      <c r="N1327" s="157" t="s">
        <v>260</v>
      </c>
      <c r="O1327" s="157" t="s">
        <v>262</v>
      </c>
      <c r="P1327" s="158">
        <v>3926379.39</v>
      </c>
      <c r="Q1327" s="158">
        <v>0</v>
      </c>
      <c r="R1327" s="158">
        <v>0</v>
      </c>
      <c r="S1327" s="158">
        <v>3926379.39</v>
      </c>
      <c r="T1327" s="161">
        <v>3932.6716646634618</v>
      </c>
      <c r="U1327" s="161">
        <v>4179.8625000000002</v>
      </c>
      <c r="W1327" s="175"/>
      <c r="Y1327" s="163">
        <v>0</v>
      </c>
      <c r="Z1327" s="163">
        <v>0</v>
      </c>
      <c r="AA1327" s="163">
        <v>0</v>
      </c>
      <c r="AB1327" s="163">
        <v>0</v>
      </c>
      <c r="AC1327" s="163">
        <v>0</v>
      </c>
      <c r="AD1327" s="163">
        <v>0</v>
      </c>
      <c r="AE1327" s="163">
        <v>0</v>
      </c>
      <c r="AF1327" s="163">
        <v>0</v>
      </c>
      <c r="AG1327" s="163">
        <v>3669.5299999999997</v>
      </c>
      <c r="AH1327" s="163">
        <v>29490326.809999999</v>
      </c>
      <c r="AI1327" s="163">
        <v>0</v>
      </c>
      <c r="AJ1327" s="163">
        <v>0</v>
      </c>
      <c r="AK1327" s="163">
        <v>0</v>
      </c>
      <c r="AL1327" s="163">
        <v>0</v>
      </c>
      <c r="AM1327" s="163">
        <v>0</v>
      </c>
      <c r="AN1327" s="163">
        <v>0</v>
      </c>
      <c r="AO1327" s="163">
        <v>0</v>
      </c>
      <c r="AP1327" s="163">
        <v>0</v>
      </c>
      <c r="AQ1327" s="162">
        <v>0</v>
      </c>
      <c r="AR1327" s="162">
        <v>0</v>
      </c>
    </row>
    <row r="1328" spans="1:77" s="95" customFormat="1" ht="36" customHeight="1" x14ac:dyDescent="0.25">
      <c r="A1328" s="162">
        <v>1</v>
      </c>
      <c r="B1328" s="165">
        <v>275</v>
      </c>
      <c r="C1328" s="186" t="s">
        <v>1637</v>
      </c>
      <c r="D1328" s="157">
        <v>1982</v>
      </c>
      <c r="E1328" s="157"/>
      <c r="F1328" s="187" t="s">
        <v>261</v>
      </c>
      <c r="G1328" s="157">
        <v>2</v>
      </c>
      <c r="H1328" s="157" t="s">
        <v>296</v>
      </c>
      <c r="I1328" s="158">
        <v>533.70000000000005</v>
      </c>
      <c r="J1328" s="158">
        <v>520.70000000000005</v>
      </c>
      <c r="K1328" s="158">
        <v>520.70000000000005</v>
      </c>
      <c r="L1328" s="188">
        <v>20</v>
      </c>
      <c r="M1328" s="157" t="s">
        <v>259</v>
      </c>
      <c r="N1328" s="157" t="s">
        <v>260</v>
      </c>
      <c r="O1328" s="157" t="s">
        <v>262</v>
      </c>
      <c r="P1328" s="158">
        <v>3599245.75</v>
      </c>
      <c r="Q1328" s="158">
        <v>0</v>
      </c>
      <c r="R1328" s="158">
        <v>0</v>
      </c>
      <c r="S1328" s="158">
        <v>3599245.75</v>
      </c>
      <c r="T1328" s="161">
        <v>6743.9493160951843</v>
      </c>
      <c r="U1328" s="161">
        <v>7167.7162450815058</v>
      </c>
      <c r="V1328" s="168">
        <v>2502.0710413876673</v>
      </c>
      <c r="W1328" s="168">
        <f t="shared" ref="W1328:W1331" si="314">Y1328+Z1328+AA1328+AB1328+AC1328+AF1328+AH1328+AJ1328+AL1328+AN1328+AO1328+AP1328+AQ1328+AR1328</f>
        <v>7351.5038411092382</v>
      </c>
      <c r="X1328" s="168">
        <f t="shared" ref="X1328:X1331" si="315">U1328-T1328</f>
        <v>423.76692898632155</v>
      </c>
      <c r="Y1328" s="163">
        <v>0</v>
      </c>
      <c r="Z1328" s="163">
        <v>0</v>
      </c>
      <c r="AA1328" s="189">
        <v>0</v>
      </c>
      <c r="AB1328" s="189">
        <v>0</v>
      </c>
      <c r="AC1328" s="189">
        <v>0</v>
      </c>
      <c r="AD1328" s="189">
        <v>0</v>
      </c>
      <c r="AE1328" s="189">
        <v>0</v>
      </c>
      <c r="AF1328" s="169">
        <v>0</v>
      </c>
      <c r="AG1328" s="189">
        <v>440</v>
      </c>
      <c r="AH1328" s="169">
        <f t="shared" ref="AH1328:AH1331" si="316">8917.04*AG1328/I1328</f>
        <v>7351.5038411092382</v>
      </c>
      <c r="AI1328" s="189">
        <v>0</v>
      </c>
      <c r="AJ1328" s="189">
        <v>0</v>
      </c>
      <c r="AK1328" s="189">
        <v>0</v>
      </c>
      <c r="AL1328" s="190">
        <v>0</v>
      </c>
      <c r="AM1328" s="189">
        <v>0</v>
      </c>
      <c r="AN1328" s="189">
        <v>0</v>
      </c>
      <c r="AO1328" s="190">
        <v>0</v>
      </c>
      <c r="AP1328" s="189">
        <v>0</v>
      </c>
      <c r="AQ1328" s="95">
        <v>0</v>
      </c>
      <c r="AR1328" s="95">
        <v>0</v>
      </c>
      <c r="BC1328" s="191"/>
      <c r="BD1328" s="191"/>
      <c r="BE1328" s="191"/>
      <c r="BY1328" s="192"/>
    </row>
    <row r="1329" spans="1:77" s="95" customFormat="1" ht="36" customHeight="1" x14ac:dyDescent="0.25">
      <c r="A1329" s="162">
        <v>1</v>
      </c>
      <c r="B1329" s="155" t="s">
        <v>793</v>
      </c>
      <c r="C1329" s="170"/>
      <c r="D1329" s="157" t="s">
        <v>855</v>
      </c>
      <c r="E1329" s="157" t="s">
        <v>855</v>
      </c>
      <c r="F1329" s="157" t="s">
        <v>855</v>
      </c>
      <c r="G1329" s="157" t="s">
        <v>855</v>
      </c>
      <c r="H1329" s="157" t="s">
        <v>855</v>
      </c>
      <c r="I1329" s="158">
        <v>10992.95</v>
      </c>
      <c r="J1329" s="158">
        <v>8793.4499999999989</v>
      </c>
      <c r="K1329" s="158">
        <v>8407.15</v>
      </c>
      <c r="L1329" s="159">
        <v>347</v>
      </c>
      <c r="M1329" s="157" t="s">
        <v>855</v>
      </c>
      <c r="N1329" s="157" t="s">
        <v>855</v>
      </c>
      <c r="O1329" s="160" t="s">
        <v>855</v>
      </c>
      <c r="P1329" s="161">
        <v>27427764.559999999</v>
      </c>
      <c r="Q1329" s="161">
        <v>0</v>
      </c>
      <c r="R1329" s="161">
        <v>0</v>
      </c>
      <c r="S1329" s="161">
        <v>27427764.559999999</v>
      </c>
      <c r="T1329" s="161">
        <v>2495.0322306569205</v>
      </c>
      <c r="U1329" s="161">
        <v>7531.4364111295681</v>
      </c>
      <c r="V1329" s="168">
        <v>6022.8748822860862</v>
      </c>
      <c r="W1329" s="168">
        <f t="shared" si="314"/>
        <v>337.44250997230046</v>
      </c>
      <c r="X1329" s="168">
        <f t="shared" si="315"/>
        <v>5036.4041804726476</v>
      </c>
      <c r="Y1329" s="163">
        <v>0</v>
      </c>
      <c r="Z1329" s="163">
        <v>0</v>
      </c>
      <c r="AA1329" s="189">
        <v>0</v>
      </c>
      <c r="AB1329" s="189">
        <v>0</v>
      </c>
      <c r="AC1329" s="189">
        <v>0</v>
      </c>
      <c r="AD1329" s="189">
        <v>0</v>
      </c>
      <c r="AE1329" s="189">
        <v>0</v>
      </c>
      <c r="AF1329" s="169">
        <v>0</v>
      </c>
      <c r="AG1329" s="189">
        <v>416</v>
      </c>
      <c r="AH1329" s="169">
        <f t="shared" si="316"/>
        <v>337.44250997230046</v>
      </c>
      <c r="AI1329" s="189">
        <v>0</v>
      </c>
      <c r="AJ1329" s="189">
        <v>0</v>
      </c>
      <c r="AK1329" s="189">
        <v>0</v>
      </c>
      <c r="AL1329" s="190">
        <v>0</v>
      </c>
      <c r="AM1329" s="189">
        <v>0</v>
      </c>
      <c r="AN1329" s="189">
        <v>0</v>
      </c>
      <c r="AO1329" s="190">
        <v>0</v>
      </c>
      <c r="AP1329" s="189">
        <v>0</v>
      </c>
      <c r="AQ1329" s="95">
        <v>0</v>
      </c>
      <c r="AR1329" s="95">
        <v>0</v>
      </c>
      <c r="BC1329" s="191"/>
      <c r="BD1329" s="191"/>
      <c r="BE1329" s="191"/>
      <c r="BY1329" s="192"/>
    </row>
    <row r="1330" spans="1:77" s="162" customFormat="1" ht="36" customHeight="1" x14ac:dyDescent="0.25">
      <c r="A1330" s="162">
        <v>1</v>
      </c>
      <c r="B1330" s="165">
        <v>276</v>
      </c>
      <c r="C1330" s="186" t="s">
        <v>663</v>
      </c>
      <c r="D1330" s="157">
        <v>1985</v>
      </c>
      <c r="E1330" s="157"/>
      <c r="F1330" s="187" t="s">
        <v>261</v>
      </c>
      <c r="G1330" s="157">
        <v>5</v>
      </c>
      <c r="H1330" s="157" t="s">
        <v>296</v>
      </c>
      <c r="I1330" s="158">
        <v>1568.1</v>
      </c>
      <c r="J1330" s="158">
        <v>1442.7</v>
      </c>
      <c r="K1330" s="158">
        <v>1238.7</v>
      </c>
      <c r="L1330" s="188">
        <v>43</v>
      </c>
      <c r="M1330" s="157" t="s">
        <v>259</v>
      </c>
      <c r="N1330" s="157" t="s">
        <v>263</v>
      </c>
      <c r="O1330" s="157" t="s">
        <v>695</v>
      </c>
      <c r="P1330" s="158">
        <v>2842946.09</v>
      </c>
      <c r="Q1330" s="158">
        <v>0</v>
      </c>
      <c r="R1330" s="158">
        <v>0</v>
      </c>
      <c r="S1330" s="158">
        <v>2842946.09</v>
      </c>
      <c r="T1330" s="161">
        <v>1812.9877495057713</v>
      </c>
      <c r="U1330" s="161">
        <v>2502.0710413876673</v>
      </c>
      <c r="V1330" s="168">
        <v>2273.087977567473</v>
      </c>
      <c r="W1330" s="168">
        <f t="shared" si="314"/>
        <v>11373.050188125759</v>
      </c>
      <c r="X1330" s="168">
        <f t="shared" si="315"/>
        <v>689.083291881896</v>
      </c>
      <c r="Y1330" s="163">
        <v>0</v>
      </c>
      <c r="Z1330" s="163">
        <v>0</v>
      </c>
      <c r="AA1330" s="163">
        <v>0</v>
      </c>
      <c r="AB1330" s="163">
        <v>0</v>
      </c>
      <c r="AC1330" s="163">
        <v>0</v>
      </c>
      <c r="AD1330" s="163">
        <v>0</v>
      </c>
      <c r="AE1330" s="163">
        <v>0</v>
      </c>
      <c r="AF1330" s="169">
        <v>0</v>
      </c>
      <c r="AG1330" s="163">
        <v>2000</v>
      </c>
      <c r="AH1330" s="169">
        <f t="shared" si="316"/>
        <v>11373.050188125759</v>
      </c>
      <c r="AI1330" s="163">
        <v>0</v>
      </c>
      <c r="AJ1330" s="163">
        <v>0</v>
      </c>
      <c r="AK1330" s="163">
        <v>0</v>
      </c>
      <c r="AL1330" s="169">
        <v>0</v>
      </c>
      <c r="AM1330" s="163">
        <v>0</v>
      </c>
      <c r="AN1330" s="163">
        <v>0</v>
      </c>
      <c r="AO1330" s="169">
        <v>0</v>
      </c>
      <c r="AP1330" s="163">
        <v>0</v>
      </c>
      <c r="AQ1330" s="162">
        <v>0</v>
      </c>
      <c r="AR1330" s="162">
        <v>0</v>
      </c>
    </row>
    <row r="1331" spans="1:77" s="162" customFormat="1" ht="36" customHeight="1" x14ac:dyDescent="0.25">
      <c r="A1331" s="162">
        <v>1</v>
      </c>
      <c r="B1331" s="165">
        <v>277</v>
      </c>
      <c r="C1331" s="186" t="s">
        <v>661</v>
      </c>
      <c r="D1331" s="157">
        <v>1988</v>
      </c>
      <c r="E1331" s="157" t="s">
        <v>697</v>
      </c>
      <c r="F1331" s="187" t="s">
        <v>261</v>
      </c>
      <c r="G1331" s="157">
        <v>2</v>
      </c>
      <c r="H1331" s="157" t="s">
        <v>297</v>
      </c>
      <c r="I1331" s="158">
        <v>615.9</v>
      </c>
      <c r="J1331" s="158">
        <v>368</v>
      </c>
      <c r="K1331" s="158">
        <v>368</v>
      </c>
      <c r="L1331" s="188">
        <v>18</v>
      </c>
      <c r="M1331" s="157" t="s">
        <v>259</v>
      </c>
      <c r="N1331" s="157" t="s">
        <v>263</v>
      </c>
      <c r="O1331" s="157" t="s">
        <v>695</v>
      </c>
      <c r="P1331" s="158">
        <v>3541289.65</v>
      </c>
      <c r="Q1331" s="158">
        <v>0</v>
      </c>
      <c r="R1331" s="158">
        <v>0</v>
      </c>
      <c r="S1331" s="158">
        <v>3541289.65</v>
      </c>
      <c r="T1331" s="161">
        <v>5749.78024029875</v>
      </c>
      <c r="U1331" s="161">
        <v>6022.8748822860862</v>
      </c>
      <c r="V1331" s="168">
        <f>W1331</f>
        <v>11778.339911024519</v>
      </c>
      <c r="W1331" s="168">
        <f t="shared" si="314"/>
        <v>11778.339911024519</v>
      </c>
      <c r="X1331" s="168">
        <f t="shared" si="315"/>
        <v>273.09464198733622</v>
      </c>
      <c r="Y1331" s="163">
        <v>0</v>
      </c>
      <c r="Z1331" s="163">
        <v>0</v>
      </c>
      <c r="AA1331" s="163">
        <v>0</v>
      </c>
      <c r="AB1331" s="163">
        <v>0</v>
      </c>
      <c r="AC1331" s="163">
        <v>0</v>
      </c>
      <c r="AD1331" s="163">
        <v>0</v>
      </c>
      <c r="AE1331" s="163">
        <v>0</v>
      </c>
      <c r="AF1331" s="169">
        <v>0</v>
      </c>
      <c r="AG1331" s="163">
        <v>813.53</v>
      </c>
      <c r="AH1331" s="169">
        <f t="shared" si="316"/>
        <v>11778.339911024519</v>
      </c>
      <c r="AI1331" s="163">
        <v>0</v>
      </c>
      <c r="AJ1331" s="163">
        <v>0</v>
      </c>
      <c r="AK1331" s="163">
        <v>0</v>
      </c>
      <c r="AL1331" s="169">
        <v>0</v>
      </c>
      <c r="AM1331" s="163">
        <v>0</v>
      </c>
      <c r="AN1331" s="163">
        <v>0</v>
      </c>
      <c r="AO1331" s="169">
        <v>0</v>
      </c>
      <c r="AP1331" s="163">
        <v>0</v>
      </c>
      <c r="AQ1331" s="162">
        <v>0</v>
      </c>
      <c r="AR1331" s="162">
        <v>0</v>
      </c>
    </row>
    <row r="1332" spans="1:77" s="162" customFormat="1" ht="36" customHeight="1" x14ac:dyDescent="0.25">
      <c r="B1332" s="165">
        <v>278</v>
      </c>
      <c r="C1332" s="155" t="s">
        <v>662</v>
      </c>
      <c r="D1332" s="157">
        <v>1973</v>
      </c>
      <c r="E1332" s="157">
        <v>1973</v>
      </c>
      <c r="F1332" s="166" t="s">
        <v>311</v>
      </c>
      <c r="G1332" s="157">
        <v>5</v>
      </c>
      <c r="H1332" s="157" t="s">
        <v>2189</v>
      </c>
      <c r="I1332" s="158">
        <v>7845.75</v>
      </c>
      <c r="J1332" s="158">
        <v>6103.15</v>
      </c>
      <c r="K1332" s="158">
        <v>5920.85</v>
      </c>
      <c r="L1332" s="167">
        <v>252</v>
      </c>
      <c r="M1332" s="157" t="s">
        <v>259</v>
      </c>
      <c r="N1332" s="157" t="s">
        <v>263</v>
      </c>
      <c r="O1332" s="160" t="s">
        <v>695</v>
      </c>
      <c r="P1332" s="161">
        <v>14145830.09</v>
      </c>
      <c r="Q1332" s="161">
        <v>0</v>
      </c>
      <c r="R1332" s="161">
        <v>0</v>
      </c>
      <c r="S1332" s="161">
        <v>14145830.09</v>
      </c>
      <c r="T1332" s="161">
        <v>1802.9927145269733</v>
      </c>
      <c r="U1332" s="161">
        <v>2229.6719971959342</v>
      </c>
      <c r="W1332" s="175"/>
      <c r="Y1332" s="163">
        <v>0</v>
      </c>
      <c r="Z1332" s="163">
        <v>0</v>
      </c>
      <c r="AA1332" s="163">
        <v>0</v>
      </c>
      <c r="AB1332" s="163">
        <v>0</v>
      </c>
      <c r="AC1332" s="163">
        <v>0</v>
      </c>
      <c r="AD1332" s="163">
        <v>0</v>
      </c>
      <c r="AE1332" s="163">
        <v>0</v>
      </c>
      <c r="AF1332" s="163">
        <v>0</v>
      </c>
      <c r="AG1332" s="163">
        <v>1575.8</v>
      </c>
      <c r="AH1332" s="163">
        <v>12965823.17</v>
      </c>
      <c r="AI1332" s="163">
        <v>0</v>
      </c>
      <c r="AJ1332" s="163">
        <v>0</v>
      </c>
      <c r="AK1332" s="163">
        <v>0</v>
      </c>
      <c r="AL1332" s="163">
        <v>0</v>
      </c>
      <c r="AM1332" s="163">
        <v>0</v>
      </c>
      <c r="AN1332" s="163">
        <v>0</v>
      </c>
      <c r="AO1332" s="163">
        <v>0</v>
      </c>
      <c r="AP1332" s="163">
        <v>0</v>
      </c>
      <c r="AQ1332" s="162">
        <v>0</v>
      </c>
      <c r="AR1332" s="162">
        <v>0</v>
      </c>
    </row>
    <row r="1333" spans="1:77" s="95" customFormat="1" ht="36" customHeight="1" x14ac:dyDescent="0.25">
      <c r="A1333" s="162">
        <v>1</v>
      </c>
      <c r="B1333" s="165">
        <v>279</v>
      </c>
      <c r="C1333" s="186" t="s">
        <v>2367</v>
      </c>
      <c r="D1333" s="157">
        <v>1981</v>
      </c>
      <c r="E1333" s="157"/>
      <c r="F1333" s="187" t="s">
        <v>261</v>
      </c>
      <c r="G1333" s="157">
        <v>2</v>
      </c>
      <c r="H1333" s="157">
        <v>3</v>
      </c>
      <c r="I1333" s="158">
        <v>963.2</v>
      </c>
      <c r="J1333" s="158">
        <v>879.6</v>
      </c>
      <c r="K1333" s="158">
        <v>879.6</v>
      </c>
      <c r="L1333" s="174">
        <v>34</v>
      </c>
      <c r="M1333" s="157" t="s">
        <v>259</v>
      </c>
      <c r="N1333" s="157" t="s">
        <v>263</v>
      </c>
      <c r="O1333" s="157" t="s">
        <v>2368</v>
      </c>
      <c r="P1333" s="158">
        <v>6897698.7300000004</v>
      </c>
      <c r="Q1333" s="158">
        <v>0</v>
      </c>
      <c r="R1333" s="158">
        <v>0</v>
      </c>
      <c r="S1333" s="158">
        <v>6897698.7300000004</v>
      </c>
      <c r="T1333" s="161">
        <v>7161.2320701827248</v>
      </c>
      <c r="U1333" s="161">
        <v>7531.4364111295681</v>
      </c>
      <c r="V1333" s="168">
        <v>8135.8089125759716</v>
      </c>
      <c r="W1333" s="168">
        <f t="shared" ref="W1333:W1334" si="317">Y1333+Z1333+AA1333+AB1333+AC1333+AF1333+AH1333+AJ1333+AL1333+AN1333+AO1333+AP1333+AQ1333+AR1333</f>
        <v>9033.6873255813953</v>
      </c>
      <c r="X1333" s="168">
        <f t="shared" ref="X1333:X1334" si="318">U1333-T1333</f>
        <v>370.20434094684333</v>
      </c>
      <c r="Y1333" s="163">
        <v>0</v>
      </c>
      <c r="Z1333" s="163">
        <v>0</v>
      </c>
      <c r="AA1333" s="189">
        <v>0</v>
      </c>
      <c r="AB1333" s="189">
        <v>0</v>
      </c>
      <c r="AC1333" s="189">
        <v>0</v>
      </c>
      <c r="AD1333" s="189">
        <v>0</v>
      </c>
      <c r="AE1333" s="189">
        <v>0</v>
      </c>
      <c r="AF1333" s="169">
        <v>0</v>
      </c>
      <c r="AG1333" s="189">
        <v>975.8</v>
      </c>
      <c r="AH1333" s="169">
        <f t="shared" ref="AH1333:AH1334" si="319">8917.04*AG1333/I1333</f>
        <v>9033.6873255813953</v>
      </c>
      <c r="AI1333" s="189">
        <v>0</v>
      </c>
      <c r="AJ1333" s="189">
        <v>0</v>
      </c>
      <c r="AK1333" s="189">
        <v>0</v>
      </c>
      <c r="AL1333" s="190">
        <v>0</v>
      </c>
      <c r="AM1333" s="189">
        <v>0</v>
      </c>
      <c r="AN1333" s="189">
        <v>0</v>
      </c>
      <c r="AO1333" s="190">
        <v>0</v>
      </c>
      <c r="AP1333" s="189">
        <v>0</v>
      </c>
      <c r="AQ1333" s="95">
        <v>0</v>
      </c>
      <c r="AR1333" s="95">
        <v>0</v>
      </c>
      <c r="BC1333" s="191"/>
      <c r="BD1333" s="191"/>
      <c r="BE1333" s="191"/>
      <c r="BY1333" s="192"/>
    </row>
    <row r="1334" spans="1:77" s="162" customFormat="1" ht="36" customHeight="1" x14ac:dyDescent="0.25">
      <c r="A1334" s="162">
        <v>1</v>
      </c>
      <c r="B1334" s="155" t="s">
        <v>835</v>
      </c>
      <c r="C1334" s="155"/>
      <c r="D1334" s="157" t="s">
        <v>855</v>
      </c>
      <c r="E1334" s="157" t="s">
        <v>855</v>
      </c>
      <c r="F1334" s="157" t="s">
        <v>855</v>
      </c>
      <c r="G1334" s="157" t="s">
        <v>855</v>
      </c>
      <c r="H1334" s="157" t="s">
        <v>855</v>
      </c>
      <c r="I1334" s="158">
        <v>1619.7</v>
      </c>
      <c r="J1334" s="158">
        <v>1552.8000000000002</v>
      </c>
      <c r="K1334" s="158">
        <v>1552.8000000000002</v>
      </c>
      <c r="L1334" s="159">
        <v>54</v>
      </c>
      <c r="M1334" s="157" t="s">
        <v>855</v>
      </c>
      <c r="N1334" s="157" t="s">
        <v>855</v>
      </c>
      <c r="O1334" s="160" t="s">
        <v>855</v>
      </c>
      <c r="P1334" s="161">
        <v>11968344.389999999</v>
      </c>
      <c r="Q1334" s="161">
        <v>0</v>
      </c>
      <c r="R1334" s="161">
        <v>0</v>
      </c>
      <c r="S1334" s="161">
        <v>11968344.389999999</v>
      </c>
      <c r="T1334" s="161">
        <v>7389.2352843119088</v>
      </c>
      <c r="U1334" s="161">
        <v>8135.8089125759716</v>
      </c>
      <c r="V1334" s="168">
        <v>9724.1439476553987</v>
      </c>
      <c r="W1334" s="168">
        <f t="shared" si="317"/>
        <v>3303.2191146508617</v>
      </c>
      <c r="X1334" s="168">
        <f t="shared" si="318"/>
        <v>746.57362826406279</v>
      </c>
      <c r="Y1334" s="163">
        <v>0</v>
      </c>
      <c r="Z1334" s="163">
        <v>0</v>
      </c>
      <c r="AA1334" s="163">
        <v>0</v>
      </c>
      <c r="AB1334" s="163">
        <v>0</v>
      </c>
      <c r="AC1334" s="163">
        <v>0</v>
      </c>
      <c r="AD1334" s="163">
        <v>0</v>
      </c>
      <c r="AE1334" s="163">
        <v>0</v>
      </c>
      <c r="AF1334" s="169">
        <v>0</v>
      </c>
      <c r="AG1334" s="163">
        <v>600</v>
      </c>
      <c r="AH1334" s="169">
        <f t="shared" si="319"/>
        <v>3303.2191146508617</v>
      </c>
      <c r="AI1334" s="163">
        <v>0</v>
      </c>
      <c r="AJ1334" s="163">
        <v>0</v>
      </c>
      <c r="AK1334" s="163">
        <v>0</v>
      </c>
      <c r="AL1334" s="169">
        <v>0</v>
      </c>
      <c r="AM1334" s="163">
        <v>0</v>
      </c>
      <c r="AN1334" s="163">
        <v>0</v>
      </c>
      <c r="AO1334" s="169">
        <v>0</v>
      </c>
      <c r="AP1334" s="163">
        <v>0</v>
      </c>
      <c r="AQ1334" s="162">
        <v>0</v>
      </c>
      <c r="AR1334" s="162">
        <v>0</v>
      </c>
    </row>
    <row r="1335" spans="1:77" s="162" customFormat="1" ht="36" customHeight="1" x14ac:dyDescent="0.25">
      <c r="B1335" s="165">
        <v>280</v>
      </c>
      <c r="C1335" s="186" t="s">
        <v>669</v>
      </c>
      <c r="D1335" s="157">
        <v>1995</v>
      </c>
      <c r="E1335" s="157"/>
      <c r="F1335" s="187" t="s">
        <v>261</v>
      </c>
      <c r="G1335" s="157">
        <v>2</v>
      </c>
      <c r="H1335" s="157" t="s">
        <v>305</v>
      </c>
      <c r="I1335" s="158">
        <v>1069.5</v>
      </c>
      <c r="J1335" s="158">
        <v>1035.2</v>
      </c>
      <c r="K1335" s="158">
        <v>1035.2</v>
      </c>
      <c r="L1335" s="188">
        <v>34</v>
      </c>
      <c r="M1335" s="157" t="s">
        <v>259</v>
      </c>
      <c r="N1335" s="157" t="s">
        <v>260</v>
      </c>
      <c r="O1335" s="157" t="s">
        <v>262</v>
      </c>
      <c r="P1335" s="158">
        <v>8307539.7899999991</v>
      </c>
      <c r="Q1335" s="158">
        <v>0</v>
      </c>
      <c r="R1335" s="158">
        <v>0</v>
      </c>
      <c r="S1335" s="158">
        <v>8307539.7899999991</v>
      </c>
      <c r="T1335" s="161">
        <v>7767.6856381486668</v>
      </c>
      <c r="U1335" s="161">
        <v>8135.8089125759716</v>
      </c>
      <c r="W1335" s="175"/>
      <c r="Y1335" s="163">
        <v>350000</v>
      </c>
      <c r="Z1335" s="163">
        <v>0</v>
      </c>
      <c r="AA1335" s="163">
        <v>0</v>
      </c>
      <c r="AB1335" s="163">
        <v>0</v>
      </c>
      <c r="AC1335" s="163">
        <v>0</v>
      </c>
      <c r="AD1335" s="163">
        <v>0</v>
      </c>
      <c r="AE1335" s="163">
        <v>0</v>
      </c>
      <c r="AF1335" s="163">
        <v>0</v>
      </c>
      <c r="AG1335" s="163">
        <v>702</v>
      </c>
      <c r="AH1335" s="163">
        <v>5709134.1900000004</v>
      </c>
      <c r="AI1335" s="163">
        <v>0</v>
      </c>
      <c r="AJ1335" s="163">
        <v>0</v>
      </c>
      <c r="AK1335" s="163">
        <v>1040</v>
      </c>
      <c r="AL1335" s="163">
        <v>629919.39</v>
      </c>
      <c r="AM1335" s="163">
        <v>0</v>
      </c>
      <c r="AN1335" s="163">
        <v>0</v>
      </c>
      <c r="AO1335" s="163">
        <v>0</v>
      </c>
      <c r="AP1335" s="163">
        <v>0</v>
      </c>
      <c r="AQ1335" s="162">
        <v>0</v>
      </c>
      <c r="AR1335" s="162">
        <v>0</v>
      </c>
    </row>
    <row r="1336" spans="1:77" s="162" customFormat="1" ht="36" customHeight="1" x14ac:dyDescent="0.25">
      <c r="A1336" s="162">
        <v>1</v>
      </c>
      <c r="B1336" s="165">
        <v>281</v>
      </c>
      <c r="C1336" s="155" t="s">
        <v>668</v>
      </c>
      <c r="D1336" s="157">
        <v>1970</v>
      </c>
      <c r="E1336" s="157"/>
      <c r="F1336" s="166" t="s">
        <v>261</v>
      </c>
      <c r="G1336" s="157">
        <v>2</v>
      </c>
      <c r="H1336" s="157" t="s">
        <v>296</v>
      </c>
      <c r="I1336" s="158">
        <v>550.20000000000005</v>
      </c>
      <c r="J1336" s="158">
        <v>517.6</v>
      </c>
      <c r="K1336" s="158">
        <v>517.6</v>
      </c>
      <c r="L1336" s="167">
        <v>20</v>
      </c>
      <c r="M1336" s="157" t="s">
        <v>259</v>
      </c>
      <c r="N1336" s="157" t="s">
        <v>260</v>
      </c>
      <c r="O1336" s="160" t="s">
        <v>262</v>
      </c>
      <c r="P1336" s="161">
        <v>3660804.6</v>
      </c>
      <c r="Q1336" s="161">
        <v>0</v>
      </c>
      <c r="R1336" s="161">
        <v>0</v>
      </c>
      <c r="S1336" s="161">
        <v>3660804.6</v>
      </c>
      <c r="T1336" s="161">
        <v>6653.5888767720826</v>
      </c>
      <c r="U1336" s="161">
        <v>8019.8256517629943</v>
      </c>
      <c r="V1336" s="168">
        <v>5187.0749751408694</v>
      </c>
      <c r="W1336" s="168">
        <f t="shared" ref="W1336:W1338" si="320">Y1336+Z1336+AA1336+AB1336+AC1336+AF1336+AH1336+AJ1336+AL1336+AN1336+AO1336+AP1336+AQ1336+AR1336</f>
        <v>11377.248418756817</v>
      </c>
      <c r="X1336" s="168">
        <f t="shared" ref="X1336:X1338" si="321">U1336-T1336</f>
        <v>1366.2367749909117</v>
      </c>
      <c r="Y1336" s="163">
        <v>0</v>
      </c>
      <c r="Z1336" s="163">
        <v>0</v>
      </c>
      <c r="AA1336" s="163">
        <v>0</v>
      </c>
      <c r="AB1336" s="163">
        <v>0</v>
      </c>
      <c r="AC1336" s="163">
        <v>0</v>
      </c>
      <c r="AD1336" s="163">
        <v>0</v>
      </c>
      <c r="AE1336" s="163">
        <v>0</v>
      </c>
      <c r="AF1336" s="169">
        <v>0</v>
      </c>
      <c r="AG1336" s="163">
        <v>702</v>
      </c>
      <c r="AH1336" s="169">
        <f>8917.04*AG1336/I1336</f>
        <v>11377.248418756817</v>
      </c>
      <c r="AI1336" s="163">
        <v>0</v>
      </c>
      <c r="AJ1336" s="163">
        <v>0</v>
      </c>
      <c r="AK1336" s="163">
        <v>0</v>
      </c>
      <c r="AL1336" s="169">
        <v>0</v>
      </c>
      <c r="AM1336" s="163">
        <v>0</v>
      </c>
      <c r="AN1336" s="163">
        <v>0</v>
      </c>
      <c r="AO1336" s="169">
        <v>0</v>
      </c>
      <c r="AP1336" s="163">
        <v>0</v>
      </c>
      <c r="AQ1336" s="162">
        <v>0</v>
      </c>
      <c r="AR1336" s="162">
        <v>0</v>
      </c>
    </row>
    <row r="1337" spans="1:77" s="162" customFormat="1" ht="36" customHeight="1" x14ac:dyDescent="0.25">
      <c r="A1337" s="162">
        <v>1</v>
      </c>
      <c r="B1337" s="155" t="s">
        <v>794</v>
      </c>
      <c r="C1337" s="155"/>
      <c r="D1337" s="157" t="s">
        <v>855</v>
      </c>
      <c r="E1337" s="157" t="s">
        <v>855</v>
      </c>
      <c r="F1337" s="157" t="s">
        <v>855</v>
      </c>
      <c r="G1337" s="157" t="s">
        <v>855</v>
      </c>
      <c r="H1337" s="157" t="s">
        <v>855</v>
      </c>
      <c r="I1337" s="158">
        <v>7109.9</v>
      </c>
      <c r="J1337" s="158">
        <v>5229.7999999999993</v>
      </c>
      <c r="K1337" s="158">
        <v>3960.2</v>
      </c>
      <c r="L1337" s="159">
        <v>209</v>
      </c>
      <c r="M1337" s="157" t="s">
        <v>855</v>
      </c>
      <c r="N1337" s="157" t="s">
        <v>855</v>
      </c>
      <c r="O1337" s="160" t="s">
        <v>855</v>
      </c>
      <c r="P1337" s="161">
        <v>7426200.4499999993</v>
      </c>
      <c r="Q1337" s="161">
        <v>0</v>
      </c>
      <c r="R1337" s="161">
        <v>0</v>
      </c>
      <c r="S1337" s="161">
        <v>7426200.4499999993</v>
      </c>
      <c r="T1337" s="161">
        <v>1044.4873275292198</v>
      </c>
      <c r="U1337" s="161">
        <v>6067.5955400624352</v>
      </c>
      <c r="V1337" s="168">
        <v>3813.7914672216443</v>
      </c>
      <c r="W1337" s="168">
        <f t="shared" si="320"/>
        <v>1030.9719124038313</v>
      </c>
      <c r="X1337" s="168">
        <f t="shared" si="321"/>
        <v>5023.1082125332159</v>
      </c>
      <c r="Y1337" s="163">
        <v>0</v>
      </c>
      <c r="Z1337" s="163">
        <v>0</v>
      </c>
      <c r="AA1337" s="163">
        <v>0</v>
      </c>
      <c r="AB1337" s="163">
        <v>0</v>
      </c>
      <c r="AC1337" s="163">
        <v>0</v>
      </c>
      <c r="AD1337" s="163">
        <v>0</v>
      </c>
      <c r="AE1337" s="163">
        <v>0</v>
      </c>
      <c r="AF1337" s="169">
        <v>0</v>
      </c>
      <c r="AG1337" s="163">
        <v>0</v>
      </c>
      <c r="AH1337" s="163">
        <v>0</v>
      </c>
      <c r="AI1337" s="163">
        <v>0</v>
      </c>
      <c r="AJ1337" s="163">
        <v>0</v>
      </c>
      <c r="AK1337" s="163">
        <v>1040</v>
      </c>
      <c r="AL1337" s="169">
        <f>7048.18*AK1337/I1337</f>
        <v>1030.9719124038313</v>
      </c>
      <c r="AM1337" s="163">
        <v>0</v>
      </c>
      <c r="AN1337" s="163">
        <v>0</v>
      </c>
      <c r="AO1337" s="169">
        <v>0</v>
      </c>
      <c r="AP1337" s="163">
        <v>0</v>
      </c>
      <c r="AQ1337" s="162">
        <v>0</v>
      </c>
      <c r="AR1337" s="162">
        <v>0</v>
      </c>
    </row>
    <row r="1338" spans="1:77" s="162" customFormat="1" ht="36" customHeight="1" x14ac:dyDescent="0.25">
      <c r="A1338" s="162">
        <v>1</v>
      </c>
      <c r="B1338" s="165">
        <v>282</v>
      </c>
      <c r="C1338" s="155" t="s">
        <v>665</v>
      </c>
      <c r="D1338" s="157">
        <v>1973</v>
      </c>
      <c r="E1338" s="157">
        <v>2006</v>
      </c>
      <c r="F1338" s="166" t="s">
        <v>261</v>
      </c>
      <c r="G1338" s="157">
        <v>3</v>
      </c>
      <c r="H1338" s="157" t="s">
        <v>296</v>
      </c>
      <c r="I1338" s="158">
        <v>1206.8</v>
      </c>
      <c r="J1338" s="158">
        <v>1107.8</v>
      </c>
      <c r="K1338" s="158">
        <v>1107.8</v>
      </c>
      <c r="L1338" s="167">
        <v>30</v>
      </c>
      <c r="M1338" s="157" t="s">
        <v>259</v>
      </c>
      <c r="N1338" s="157" t="s">
        <v>263</v>
      </c>
      <c r="O1338" s="160" t="s">
        <v>696</v>
      </c>
      <c r="P1338" s="161">
        <v>4907995.92</v>
      </c>
      <c r="Q1338" s="161">
        <v>0</v>
      </c>
      <c r="R1338" s="161">
        <v>0</v>
      </c>
      <c r="S1338" s="161">
        <v>4907995.92</v>
      </c>
      <c r="T1338" s="161">
        <v>4066.950546900895</v>
      </c>
      <c r="U1338" s="161">
        <v>4328.7</v>
      </c>
      <c r="V1338" s="168">
        <f>W1338</f>
        <v>113.09</v>
      </c>
      <c r="W1338" s="168">
        <f t="shared" si="320"/>
        <v>113.09</v>
      </c>
      <c r="X1338" s="168">
        <f t="shared" si="321"/>
        <v>261.74945309910481</v>
      </c>
      <c r="Y1338" s="163">
        <v>113.09</v>
      </c>
      <c r="Z1338" s="163">
        <v>0</v>
      </c>
      <c r="AA1338" s="163">
        <v>0</v>
      </c>
      <c r="AB1338" s="163">
        <v>0</v>
      </c>
      <c r="AC1338" s="163">
        <v>0</v>
      </c>
      <c r="AD1338" s="163">
        <v>0</v>
      </c>
      <c r="AE1338" s="163">
        <v>0</v>
      </c>
      <c r="AF1338" s="169">
        <v>0</v>
      </c>
      <c r="AG1338" s="163">
        <v>0</v>
      </c>
      <c r="AH1338" s="163">
        <v>0</v>
      </c>
      <c r="AI1338" s="163">
        <v>0</v>
      </c>
      <c r="AJ1338" s="163">
        <v>0</v>
      </c>
      <c r="AK1338" s="163">
        <v>0</v>
      </c>
      <c r="AL1338" s="169">
        <v>0</v>
      </c>
      <c r="AM1338" s="163">
        <v>0</v>
      </c>
      <c r="AN1338" s="163">
        <v>0</v>
      </c>
      <c r="AO1338" s="169">
        <v>0</v>
      </c>
      <c r="AP1338" s="163">
        <v>0</v>
      </c>
      <c r="AQ1338" s="162">
        <v>0</v>
      </c>
      <c r="AR1338" s="162">
        <v>0</v>
      </c>
    </row>
    <row r="1339" spans="1:77" s="162" customFormat="1" ht="36" customHeight="1" x14ac:dyDescent="0.25">
      <c r="B1339" s="165">
        <v>283</v>
      </c>
      <c r="C1339" s="155" t="s">
        <v>1879</v>
      </c>
      <c r="D1339" s="157">
        <v>1994</v>
      </c>
      <c r="E1339" s="157"/>
      <c r="F1339" s="166" t="s">
        <v>1524</v>
      </c>
      <c r="G1339" s="157" t="s">
        <v>296</v>
      </c>
      <c r="H1339" s="157" t="s">
        <v>301</v>
      </c>
      <c r="I1339" s="158">
        <v>1922</v>
      </c>
      <c r="J1339" s="158">
        <v>1573.4</v>
      </c>
      <c r="K1339" s="158">
        <v>1573.4</v>
      </c>
      <c r="L1339" s="167">
        <v>41</v>
      </c>
      <c r="M1339" s="157" t="s">
        <v>259</v>
      </c>
      <c r="N1339" s="157" t="s">
        <v>263</v>
      </c>
      <c r="O1339" s="160" t="s">
        <v>2195</v>
      </c>
      <c r="P1339" s="161">
        <v>1594656.18</v>
      </c>
      <c r="Q1339" s="161">
        <v>0</v>
      </c>
      <c r="R1339" s="161">
        <v>0</v>
      </c>
      <c r="S1339" s="161">
        <v>1594656.18</v>
      </c>
      <c r="T1339" s="161">
        <v>829.68583766909467</v>
      </c>
      <c r="U1339" s="161">
        <v>6067.5955400624352</v>
      </c>
      <c r="W1339" s="175"/>
      <c r="Y1339" s="163">
        <v>0</v>
      </c>
      <c r="Z1339" s="163">
        <v>0</v>
      </c>
      <c r="AA1339" s="163">
        <v>0</v>
      </c>
      <c r="AB1339" s="163">
        <v>0</v>
      </c>
      <c r="AC1339" s="163">
        <v>0</v>
      </c>
      <c r="AD1339" s="163">
        <v>0</v>
      </c>
      <c r="AE1339" s="163">
        <v>0</v>
      </c>
      <c r="AF1339" s="163">
        <v>0</v>
      </c>
      <c r="AG1339" s="163">
        <v>609.15</v>
      </c>
      <c r="AH1339" s="163">
        <v>5056605.16</v>
      </c>
      <c r="AI1339" s="163">
        <v>0</v>
      </c>
      <c r="AJ1339" s="163">
        <v>0</v>
      </c>
      <c r="AK1339" s="163">
        <v>0</v>
      </c>
      <c r="AL1339" s="163">
        <v>0</v>
      </c>
      <c r="AM1339" s="163">
        <v>0</v>
      </c>
      <c r="AN1339" s="163">
        <v>0</v>
      </c>
      <c r="AO1339" s="163">
        <v>0</v>
      </c>
      <c r="AP1339" s="163">
        <v>0</v>
      </c>
      <c r="AQ1339" s="162">
        <v>0</v>
      </c>
      <c r="AR1339" s="162">
        <v>0</v>
      </c>
    </row>
    <row r="1340" spans="1:77" s="95" customFormat="1" ht="36" customHeight="1" x14ac:dyDescent="0.25">
      <c r="A1340" s="162">
        <v>1</v>
      </c>
      <c r="B1340" s="165">
        <v>284</v>
      </c>
      <c r="C1340" s="155" t="s">
        <v>1174</v>
      </c>
      <c r="D1340" s="157">
        <v>1975</v>
      </c>
      <c r="E1340" s="157">
        <v>2015</v>
      </c>
      <c r="F1340" s="166" t="s">
        <v>261</v>
      </c>
      <c r="G1340" s="157">
        <v>3</v>
      </c>
      <c r="H1340" s="157" t="s">
        <v>296</v>
      </c>
      <c r="I1340" s="158">
        <v>3981.1</v>
      </c>
      <c r="J1340" s="158">
        <v>2548.6</v>
      </c>
      <c r="K1340" s="158">
        <v>1279</v>
      </c>
      <c r="L1340" s="167">
        <v>138</v>
      </c>
      <c r="M1340" s="157" t="s">
        <v>259</v>
      </c>
      <c r="N1340" s="157" t="s">
        <v>263</v>
      </c>
      <c r="O1340" s="160" t="s">
        <v>693</v>
      </c>
      <c r="P1340" s="161">
        <v>923548.35</v>
      </c>
      <c r="Q1340" s="161">
        <v>0</v>
      </c>
      <c r="R1340" s="161">
        <v>0</v>
      </c>
      <c r="S1340" s="161">
        <v>923548.35</v>
      </c>
      <c r="T1340" s="161">
        <v>231.98320815854913</v>
      </c>
      <c r="U1340" s="161">
        <v>231.98320815854913</v>
      </c>
      <c r="V1340" s="168">
        <f>W1340</f>
        <v>1364.4005214639171</v>
      </c>
      <c r="W1340" s="168">
        <f>Y1340+Z1340+AA1340+AB1340+AC1340+AF1340+AH1340+AJ1340+AL1340+AN1340+AO1340+AP1340+AQ1340+AR1340</f>
        <v>1364.4005214639171</v>
      </c>
      <c r="X1340" s="168">
        <f>U1340-T1340</f>
        <v>0</v>
      </c>
      <c r="Y1340" s="163">
        <v>0</v>
      </c>
      <c r="Z1340" s="163">
        <v>0</v>
      </c>
      <c r="AA1340" s="189">
        <v>0</v>
      </c>
      <c r="AB1340" s="189">
        <v>0</v>
      </c>
      <c r="AC1340" s="189">
        <v>0</v>
      </c>
      <c r="AD1340" s="189">
        <v>0</v>
      </c>
      <c r="AE1340" s="189">
        <v>0</v>
      </c>
      <c r="AF1340" s="169">
        <v>0</v>
      </c>
      <c r="AG1340" s="189">
        <v>609.15</v>
      </c>
      <c r="AH1340" s="169">
        <f>8917.04*AG1340/I1340</f>
        <v>1364.4005214639171</v>
      </c>
      <c r="AI1340" s="189">
        <v>0</v>
      </c>
      <c r="AJ1340" s="189">
        <v>0</v>
      </c>
      <c r="AK1340" s="189">
        <v>0</v>
      </c>
      <c r="AL1340" s="190">
        <v>0</v>
      </c>
      <c r="AM1340" s="189">
        <v>0</v>
      </c>
      <c r="AN1340" s="189">
        <v>0</v>
      </c>
      <c r="AO1340" s="190">
        <v>0</v>
      </c>
      <c r="AP1340" s="189">
        <v>0</v>
      </c>
      <c r="AQ1340" s="95">
        <v>0</v>
      </c>
      <c r="AR1340" s="95">
        <v>0</v>
      </c>
      <c r="BC1340" s="191"/>
      <c r="BD1340" s="191"/>
      <c r="BE1340" s="191"/>
      <c r="BY1340" s="192"/>
    </row>
    <row r="1341" spans="1:77" s="162" customFormat="1" ht="36" customHeight="1" x14ac:dyDescent="0.25">
      <c r="B1341" s="155" t="s">
        <v>1361</v>
      </c>
      <c r="C1341" s="155"/>
      <c r="D1341" s="157" t="s">
        <v>718</v>
      </c>
      <c r="E1341" s="157" t="s">
        <v>718</v>
      </c>
      <c r="F1341" s="157" t="s">
        <v>718</v>
      </c>
      <c r="G1341" s="157" t="s">
        <v>718</v>
      </c>
      <c r="H1341" s="157" t="s">
        <v>718</v>
      </c>
      <c r="I1341" s="158">
        <v>833.7</v>
      </c>
      <c r="J1341" s="158">
        <v>771.9</v>
      </c>
      <c r="K1341" s="158">
        <v>771.9</v>
      </c>
      <c r="L1341" s="159">
        <v>33</v>
      </c>
      <c r="M1341" s="157" t="s">
        <v>855</v>
      </c>
      <c r="N1341" s="157" t="s">
        <v>855</v>
      </c>
      <c r="O1341" s="160" t="s">
        <v>855</v>
      </c>
      <c r="P1341" s="161">
        <v>5164816.51</v>
      </c>
      <c r="Q1341" s="161">
        <v>0</v>
      </c>
      <c r="R1341" s="161">
        <v>0</v>
      </c>
      <c r="S1341" s="161">
        <v>5164816.51</v>
      </c>
      <c r="T1341" s="161">
        <v>6195.0539882451712</v>
      </c>
      <c r="U1341" s="161">
        <v>6515.3111622885926</v>
      </c>
      <c r="W1341" s="175"/>
      <c r="Y1341" s="163">
        <v>0</v>
      </c>
      <c r="Z1341" s="163">
        <v>0</v>
      </c>
      <c r="AA1341" s="163">
        <v>0</v>
      </c>
      <c r="AB1341" s="163">
        <v>0</v>
      </c>
      <c r="AC1341" s="163">
        <v>0</v>
      </c>
      <c r="AD1341" s="163">
        <v>0</v>
      </c>
      <c r="AE1341" s="163">
        <v>0</v>
      </c>
      <c r="AF1341" s="163">
        <v>0</v>
      </c>
      <c r="AG1341" s="163">
        <v>555.6</v>
      </c>
      <c r="AH1341" s="163">
        <v>4503805.08</v>
      </c>
      <c r="AI1341" s="163">
        <v>0</v>
      </c>
      <c r="AJ1341" s="163">
        <v>0</v>
      </c>
      <c r="AK1341" s="163">
        <v>795</v>
      </c>
      <c r="AL1341" s="163">
        <v>5825373.2300000004</v>
      </c>
      <c r="AM1341" s="163">
        <v>24.4</v>
      </c>
      <c r="AN1341" s="163">
        <v>900000</v>
      </c>
      <c r="AO1341" s="163">
        <v>0</v>
      </c>
      <c r="AP1341" s="163">
        <v>0</v>
      </c>
      <c r="AQ1341" s="162">
        <v>0</v>
      </c>
      <c r="AR1341" s="162">
        <v>0</v>
      </c>
    </row>
    <row r="1342" spans="1:77" s="95" customFormat="1" ht="36" customHeight="1" x14ac:dyDescent="0.25">
      <c r="A1342" s="162">
        <v>1</v>
      </c>
      <c r="B1342" s="165">
        <v>285</v>
      </c>
      <c r="C1342" s="186" t="s">
        <v>2362</v>
      </c>
      <c r="D1342" s="157">
        <v>1969</v>
      </c>
      <c r="E1342" s="157"/>
      <c r="F1342" s="166" t="s">
        <v>261</v>
      </c>
      <c r="G1342" s="157">
        <v>2</v>
      </c>
      <c r="H1342" s="157">
        <v>2</v>
      </c>
      <c r="I1342" s="158">
        <v>833.7</v>
      </c>
      <c r="J1342" s="158">
        <v>771.9</v>
      </c>
      <c r="K1342" s="158">
        <v>771.9</v>
      </c>
      <c r="L1342" s="174">
        <v>33</v>
      </c>
      <c r="M1342" s="157" t="s">
        <v>259</v>
      </c>
      <c r="N1342" s="157" t="s">
        <v>263</v>
      </c>
      <c r="O1342" s="157" t="s">
        <v>1841</v>
      </c>
      <c r="P1342" s="158">
        <v>5164816.51</v>
      </c>
      <c r="Q1342" s="158">
        <v>0</v>
      </c>
      <c r="R1342" s="158">
        <v>0</v>
      </c>
      <c r="S1342" s="158">
        <v>5164816.51</v>
      </c>
      <c r="T1342" s="161">
        <v>6195.0539882451712</v>
      </c>
      <c r="U1342" s="161">
        <v>6515.3111622885926</v>
      </c>
      <c r="V1342" s="168">
        <f t="shared" ref="V1342:V1343" si="322">W1342</f>
        <v>5942.5541849586189</v>
      </c>
      <c r="W1342" s="168">
        <f t="shared" ref="W1342:W1343" si="323">Y1342+Z1342+AA1342+AB1342+AC1342+AF1342+AH1342+AJ1342+AL1342+AN1342+AO1342+AP1342+AQ1342+AR1342</f>
        <v>5942.5541849586189</v>
      </c>
      <c r="X1342" s="168">
        <f t="shared" ref="X1342:X1343" si="324">U1342-T1342</f>
        <v>320.2571740434214</v>
      </c>
      <c r="Y1342" s="163">
        <v>0</v>
      </c>
      <c r="Z1342" s="163">
        <v>0</v>
      </c>
      <c r="AA1342" s="189">
        <v>0</v>
      </c>
      <c r="AB1342" s="189">
        <v>0</v>
      </c>
      <c r="AC1342" s="189">
        <v>0</v>
      </c>
      <c r="AD1342" s="189">
        <v>0</v>
      </c>
      <c r="AE1342" s="189">
        <v>0</v>
      </c>
      <c r="AF1342" s="169">
        <v>0</v>
      </c>
      <c r="AG1342" s="189">
        <v>555.6</v>
      </c>
      <c r="AH1342" s="169">
        <f>8917.04*AG1342/I1342</f>
        <v>5942.5541849586189</v>
      </c>
      <c r="AI1342" s="189">
        <v>0</v>
      </c>
      <c r="AJ1342" s="189">
        <v>0</v>
      </c>
      <c r="AK1342" s="189">
        <v>0</v>
      </c>
      <c r="AL1342" s="190">
        <v>0</v>
      </c>
      <c r="AM1342" s="189">
        <v>0</v>
      </c>
      <c r="AN1342" s="189">
        <v>0</v>
      </c>
      <c r="AO1342" s="190">
        <v>0</v>
      </c>
      <c r="AP1342" s="189">
        <v>0</v>
      </c>
      <c r="AQ1342" s="95">
        <v>0</v>
      </c>
      <c r="AR1342" s="95">
        <v>0</v>
      </c>
      <c r="BC1342" s="191"/>
      <c r="BD1342" s="191"/>
      <c r="BE1342" s="191"/>
      <c r="BY1342" s="192"/>
    </row>
    <row r="1343" spans="1:77" s="162" customFormat="1" ht="36" customHeight="1" x14ac:dyDescent="0.25">
      <c r="A1343" s="162">
        <v>1</v>
      </c>
      <c r="B1343" s="155" t="s">
        <v>795</v>
      </c>
      <c r="C1343" s="155"/>
      <c r="D1343" s="157" t="s">
        <v>718</v>
      </c>
      <c r="E1343" s="157" t="s">
        <v>718</v>
      </c>
      <c r="F1343" s="157" t="s">
        <v>718</v>
      </c>
      <c r="G1343" s="157" t="s">
        <v>718</v>
      </c>
      <c r="H1343" s="157" t="s">
        <v>718</v>
      </c>
      <c r="I1343" s="158">
        <v>1513.8</v>
      </c>
      <c r="J1343" s="158">
        <v>1370.8000000000002</v>
      </c>
      <c r="K1343" s="158">
        <v>1219.5</v>
      </c>
      <c r="L1343" s="159">
        <v>58</v>
      </c>
      <c r="M1343" s="157" t="s">
        <v>855</v>
      </c>
      <c r="N1343" s="157" t="s">
        <v>855</v>
      </c>
      <c r="O1343" s="160" t="s">
        <v>855</v>
      </c>
      <c r="P1343" s="161">
        <v>11501886.960000001</v>
      </c>
      <c r="Q1343" s="161">
        <v>0</v>
      </c>
      <c r="R1343" s="161">
        <v>0</v>
      </c>
      <c r="S1343" s="161">
        <v>11501886.960000001</v>
      </c>
      <c r="T1343" s="161">
        <v>7598.0228299643286</v>
      </c>
      <c r="U1343" s="161">
        <v>8833.3704962192824</v>
      </c>
      <c r="V1343" s="168">
        <f t="shared" si="322"/>
        <v>4245.8493460166474</v>
      </c>
      <c r="W1343" s="168">
        <f t="shared" si="323"/>
        <v>4245.8493460166474</v>
      </c>
      <c r="X1343" s="168">
        <f t="shared" si="324"/>
        <v>1235.3476662549538</v>
      </c>
      <c r="Y1343" s="163">
        <v>0</v>
      </c>
      <c r="Z1343" s="163">
        <v>0</v>
      </c>
      <c r="AA1343" s="163">
        <v>0</v>
      </c>
      <c r="AB1343" s="163">
        <v>0</v>
      </c>
      <c r="AC1343" s="163">
        <v>0</v>
      </c>
      <c r="AD1343" s="163">
        <v>0</v>
      </c>
      <c r="AE1343" s="163">
        <v>0</v>
      </c>
      <c r="AF1343" s="169">
        <v>0</v>
      </c>
      <c r="AG1343" s="163">
        <v>0</v>
      </c>
      <c r="AH1343" s="163">
        <v>0</v>
      </c>
      <c r="AI1343" s="163">
        <v>0</v>
      </c>
      <c r="AJ1343" s="163">
        <v>0</v>
      </c>
      <c r="AK1343" s="163">
        <v>795</v>
      </c>
      <c r="AL1343" s="169">
        <f>7048.18*AK1343/I1343</f>
        <v>3701.4817677368219</v>
      </c>
      <c r="AM1343" s="163">
        <v>24.4</v>
      </c>
      <c r="AN1343" s="163">
        <f>33773.1*AM1343/I1343</f>
        <v>544.36757827982558</v>
      </c>
      <c r="AO1343" s="169">
        <v>0</v>
      </c>
      <c r="AP1343" s="163">
        <v>0</v>
      </c>
      <c r="AQ1343" s="162">
        <v>0</v>
      </c>
      <c r="AR1343" s="162">
        <v>0</v>
      </c>
    </row>
    <row r="1344" spans="1:77" s="162" customFormat="1" ht="36" customHeight="1" x14ac:dyDescent="0.25">
      <c r="B1344" s="165">
        <v>286</v>
      </c>
      <c r="C1344" s="186" t="s">
        <v>667</v>
      </c>
      <c r="D1344" s="157">
        <v>1987</v>
      </c>
      <c r="E1344" s="157"/>
      <c r="F1344" s="187" t="s">
        <v>261</v>
      </c>
      <c r="G1344" s="157">
        <v>2</v>
      </c>
      <c r="H1344" s="157" t="s">
        <v>296</v>
      </c>
      <c r="I1344" s="158">
        <v>667.4</v>
      </c>
      <c r="J1344" s="158">
        <v>576.1</v>
      </c>
      <c r="K1344" s="158">
        <v>424.8</v>
      </c>
      <c r="L1344" s="188">
        <v>32</v>
      </c>
      <c r="M1344" s="157" t="s">
        <v>259</v>
      </c>
      <c r="N1344" s="157" t="s">
        <v>260</v>
      </c>
      <c r="O1344" s="157" t="s">
        <v>262</v>
      </c>
      <c r="P1344" s="158">
        <v>4632590.7399999993</v>
      </c>
      <c r="Q1344" s="158">
        <v>0</v>
      </c>
      <c r="R1344" s="158">
        <v>0</v>
      </c>
      <c r="S1344" s="158">
        <v>4632590.7399999993</v>
      </c>
      <c r="T1344" s="161">
        <v>6941.2507341923874</v>
      </c>
      <c r="U1344" s="161">
        <v>7423.2955109379691</v>
      </c>
      <c r="W1344" s="175"/>
      <c r="Y1344" s="163">
        <v>0</v>
      </c>
      <c r="Z1344" s="163">
        <v>0</v>
      </c>
      <c r="AA1344" s="163">
        <v>0</v>
      </c>
      <c r="AB1344" s="163">
        <v>0</v>
      </c>
      <c r="AC1344" s="163">
        <v>0</v>
      </c>
      <c r="AD1344" s="163">
        <v>0</v>
      </c>
      <c r="AE1344" s="163">
        <v>0</v>
      </c>
      <c r="AF1344" s="163">
        <v>0</v>
      </c>
      <c r="AG1344" s="163">
        <v>559</v>
      </c>
      <c r="AH1344" s="163">
        <v>4534217.24</v>
      </c>
      <c r="AI1344" s="163">
        <v>0</v>
      </c>
      <c r="AJ1344" s="163">
        <v>0</v>
      </c>
      <c r="AK1344" s="163">
        <v>0</v>
      </c>
      <c r="AL1344" s="163">
        <v>0</v>
      </c>
      <c r="AM1344" s="163">
        <v>0</v>
      </c>
      <c r="AN1344" s="163">
        <v>0</v>
      </c>
      <c r="AO1344" s="163">
        <v>0</v>
      </c>
      <c r="AP1344" s="163">
        <v>0</v>
      </c>
      <c r="AQ1344" s="162">
        <v>0</v>
      </c>
      <c r="AR1344" s="162">
        <v>0</v>
      </c>
    </row>
    <row r="1345" spans="1:77" s="95" customFormat="1" ht="36" customHeight="1" x14ac:dyDescent="0.25">
      <c r="A1345" s="162">
        <v>1</v>
      </c>
      <c r="B1345" s="165">
        <v>287</v>
      </c>
      <c r="C1345" s="155" t="s">
        <v>760</v>
      </c>
      <c r="D1345" s="157">
        <v>1981</v>
      </c>
      <c r="E1345" s="157"/>
      <c r="F1345" s="166" t="s">
        <v>261</v>
      </c>
      <c r="G1345" s="157">
        <v>2</v>
      </c>
      <c r="H1345" s="157" t="s">
        <v>305</v>
      </c>
      <c r="I1345" s="158">
        <v>846.4</v>
      </c>
      <c r="J1345" s="158">
        <v>794.7</v>
      </c>
      <c r="K1345" s="158">
        <v>794.7</v>
      </c>
      <c r="L1345" s="167">
        <v>26</v>
      </c>
      <c r="M1345" s="157" t="s">
        <v>259</v>
      </c>
      <c r="N1345" s="157" t="s">
        <v>263</v>
      </c>
      <c r="O1345" s="160" t="s">
        <v>693</v>
      </c>
      <c r="P1345" s="161">
        <v>6869296.2200000007</v>
      </c>
      <c r="Q1345" s="161">
        <v>0</v>
      </c>
      <c r="R1345" s="161">
        <v>0</v>
      </c>
      <c r="S1345" s="161">
        <v>6869296.2200000007</v>
      </c>
      <c r="T1345" s="161">
        <v>8115.8981805293015</v>
      </c>
      <c r="U1345" s="161">
        <v>8833.3704962192824</v>
      </c>
      <c r="V1345" s="168">
        <f>W1345</f>
        <v>5889.2076559546322</v>
      </c>
      <c r="W1345" s="168">
        <f>Y1345+Z1345+AA1345+AB1345+AC1345+AF1345+AH1345+AJ1345+AL1345+AN1345+AO1345+AP1345+AQ1345+AR1345</f>
        <v>5889.2076559546322</v>
      </c>
      <c r="X1345" s="168">
        <f>U1345-T1345</f>
        <v>717.47231568998086</v>
      </c>
      <c r="Y1345" s="163">
        <v>0</v>
      </c>
      <c r="Z1345" s="163">
        <v>0</v>
      </c>
      <c r="AA1345" s="189">
        <v>0</v>
      </c>
      <c r="AB1345" s="189">
        <v>0</v>
      </c>
      <c r="AC1345" s="189">
        <v>0</v>
      </c>
      <c r="AD1345" s="189">
        <v>0</v>
      </c>
      <c r="AE1345" s="189">
        <v>0</v>
      </c>
      <c r="AF1345" s="169">
        <v>0</v>
      </c>
      <c r="AG1345" s="189">
        <v>559</v>
      </c>
      <c r="AH1345" s="169">
        <f>8917.04*AG1345/I1345</f>
        <v>5889.2076559546322</v>
      </c>
      <c r="AI1345" s="189">
        <v>0</v>
      </c>
      <c r="AJ1345" s="189">
        <v>0</v>
      </c>
      <c r="AK1345" s="189">
        <v>0</v>
      </c>
      <c r="AL1345" s="190">
        <v>0</v>
      </c>
      <c r="AM1345" s="189">
        <v>0</v>
      </c>
      <c r="AN1345" s="189">
        <v>0</v>
      </c>
      <c r="AO1345" s="190">
        <v>0</v>
      </c>
      <c r="AP1345" s="189">
        <v>0</v>
      </c>
      <c r="AQ1345" s="95">
        <v>0</v>
      </c>
      <c r="AR1345" s="95">
        <v>0</v>
      </c>
      <c r="BC1345" s="191"/>
      <c r="BD1345" s="191"/>
      <c r="BE1345" s="191"/>
      <c r="BY1345" s="192"/>
    </row>
    <row r="1346" spans="1:77" s="162" customFormat="1" ht="36" customHeight="1" x14ac:dyDescent="0.25">
      <c r="B1346" s="155" t="s">
        <v>852</v>
      </c>
      <c r="C1346" s="155"/>
      <c r="D1346" s="157" t="s">
        <v>718</v>
      </c>
      <c r="E1346" s="157" t="s">
        <v>718</v>
      </c>
      <c r="F1346" s="157" t="s">
        <v>718</v>
      </c>
      <c r="G1346" s="157" t="s">
        <v>718</v>
      </c>
      <c r="H1346" s="157" t="s">
        <v>718</v>
      </c>
      <c r="I1346" s="158">
        <v>569.20000000000005</v>
      </c>
      <c r="J1346" s="158">
        <v>569.20000000000005</v>
      </c>
      <c r="K1346" s="158">
        <v>569.20000000000005</v>
      </c>
      <c r="L1346" s="159">
        <v>29</v>
      </c>
      <c r="M1346" s="157" t="s">
        <v>855</v>
      </c>
      <c r="N1346" s="157" t="s">
        <v>855</v>
      </c>
      <c r="O1346" s="160" t="s">
        <v>855</v>
      </c>
      <c r="P1346" s="161">
        <v>4660909.1100000003</v>
      </c>
      <c r="Q1346" s="161">
        <v>0</v>
      </c>
      <c r="R1346" s="161">
        <v>0</v>
      </c>
      <c r="S1346" s="161">
        <v>4660909.1100000003</v>
      </c>
      <c r="T1346" s="161">
        <v>8188.5261946591709</v>
      </c>
      <c r="U1346" s="161">
        <v>8757.247645818692</v>
      </c>
      <c r="W1346" s="175"/>
      <c r="Y1346" s="163">
        <v>0</v>
      </c>
      <c r="Z1346" s="163">
        <v>0</v>
      </c>
      <c r="AA1346" s="163">
        <v>0</v>
      </c>
      <c r="AB1346" s="163">
        <v>0</v>
      </c>
      <c r="AC1346" s="163">
        <v>0</v>
      </c>
      <c r="AD1346" s="163">
        <v>0</v>
      </c>
      <c r="AE1346" s="163">
        <v>0</v>
      </c>
      <c r="AF1346" s="163">
        <v>0</v>
      </c>
      <c r="AG1346" s="163">
        <v>508.1</v>
      </c>
      <c r="AH1346" s="163">
        <v>4119258.48</v>
      </c>
      <c r="AI1346" s="163">
        <v>0</v>
      </c>
      <c r="AJ1346" s="163">
        <v>0</v>
      </c>
      <c r="AK1346" s="163">
        <v>0</v>
      </c>
      <c r="AL1346" s="163">
        <v>0</v>
      </c>
      <c r="AM1346" s="163">
        <v>0</v>
      </c>
      <c r="AN1346" s="163">
        <v>0</v>
      </c>
      <c r="AO1346" s="163">
        <v>0</v>
      </c>
      <c r="AP1346" s="163">
        <v>0</v>
      </c>
      <c r="AQ1346" s="162">
        <v>0</v>
      </c>
      <c r="AR1346" s="162">
        <v>0</v>
      </c>
    </row>
    <row r="1347" spans="1:77" s="95" customFormat="1" ht="36" customHeight="1" x14ac:dyDescent="0.25">
      <c r="A1347" s="162">
        <v>1</v>
      </c>
      <c r="B1347" s="165">
        <v>288</v>
      </c>
      <c r="C1347" s="186" t="s">
        <v>664</v>
      </c>
      <c r="D1347" s="157">
        <v>1978</v>
      </c>
      <c r="E1347" s="157"/>
      <c r="F1347" s="187" t="s">
        <v>261</v>
      </c>
      <c r="G1347" s="157">
        <v>2</v>
      </c>
      <c r="H1347" s="157" t="s">
        <v>296</v>
      </c>
      <c r="I1347" s="158">
        <v>569.20000000000005</v>
      </c>
      <c r="J1347" s="158">
        <v>569.20000000000005</v>
      </c>
      <c r="K1347" s="158">
        <v>569.20000000000005</v>
      </c>
      <c r="L1347" s="188">
        <v>29</v>
      </c>
      <c r="M1347" s="157" t="s">
        <v>259</v>
      </c>
      <c r="N1347" s="157" t="s">
        <v>260</v>
      </c>
      <c r="O1347" s="157" t="s">
        <v>262</v>
      </c>
      <c r="P1347" s="158">
        <v>4660909.1100000003</v>
      </c>
      <c r="Q1347" s="158">
        <v>0</v>
      </c>
      <c r="R1347" s="158">
        <v>0</v>
      </c>
      <c r="S1347" s="158">
        <v>4660909.1100000003</v>
      </c>
      <c r="T1347" s="161">
        <v>8188.5261946591709</v>
      </c>
      <c r="U1347" s="161">
        <v>8757.247645818692</v>
      </c>
      <c r="V1347" s="168">
        <v>11270.517472636817</v>
      </c>
      <c r="W1347" s="168">
        <f>Y1347+Z1347+AA1347+AB1347+AC1347+AF1347+AH1347+AJ1347+AL1347+AN1347+AO1347+AP1347+AQ1347+AR1347</f>
        <v>7959.8524666198173</v>
      </c>
      <c r="X1347" s="168">
        <f>U1347-T1347</f>
        <v>568.72145115952117</v>
      </c>
      <c r="Y1347" s="163">
        <v>0</v>
      </c>
      <c r="Z1347" s="163">
        <v>0</v>
      </c>
      <c r="AA1347" s="189">
        <v>0</v>
      </c>
      <c r="AB1347" s="189">
        <v>0</v>
      </c>
      <c r="AC1347" s="189">
        <v>0</v>
      </c>
      <c r="AD1347" s="189">
        <v>0</v>
      </c>
      <c r="AE1347" s="189">
        <v>0</v>
      </c>
      <c r="AF1347" s="169">
        <v>0</v>
      </c>
      <c r="AG1347" s="189">
        <v>508.1</v>
      </c>
      <c r="AH1347" s="169">
        <f>8917.04*AG1347/I1347</f>
        <v>7959.8524666198173</v>
      </c>
      <c r="AI1347" s="189">
        <v>0</v>
      </c>
      <c r="AJ1347" s="189">
        <v>0</v>
      </c>
      <c r="AK1347" s="189">
        <v>0</v>
      </c>
      <c r="AL1347" s="190">
        <v>0</v>
      </c>
      <c r="AM1347" s="189">
        <v>0</v>
      </c>
      <c r="AN1347" s="189">
        <v>0</v>
      </c>
      <c r="AO1347" s="190">
        <v>0</v>
      </c>
      <c r="AP1347" s="189">
        <v>0</v>
      </c>
      <c r="AQ1347" s="95">
        <v>0</v>
      </c>
      <c r="AR1347" s="95">
        <v>0</v>
      </c>
      <c r="BC1347" s="191"/>
      <c r="BD1347" s="191"/>
      <c r="BE1347" s="191"/>
      <c r="BY1347" s="192"/>
    </row>
    <row r="1348" spans="1:77" s="162" customFormat="1" ht="36" customHeight="1" x14ac:dyDescent="0.25">
      <c r="B1348" s="155" t="s">
        <v>798</v>
      </c>
      <c r="C1348" s="155"/>
      <c r="D1348" s="157" t="s">
        <v>718</v>
      </c>
      <c r="E1348" s="157" t="s">
        <v>718</v>
      </c>
      <c r="F1348" s="157" t="s">
        <v>718</v>
      </c>
      <c r="G1348" s="157" t="s">
        <v>718</v>
      </c>
      <c r="H1348" s="157" t="s">
        <v>718</v>
      </c>
      <c r="I1348" s="158">
        <v>402</v>
      </c>
      <c r="J1348" s="158">
        <v>338.77</v>
      </c>
      <c r="K1348" s="158">
        <v>338.77</v>
      </c>
      <c r="L1348" s="159">
        <v>29</v>
      </c>
      <c r="M1348" s="157" t="s">
        <v>855</v>
      </c>
      <c r="N1348" s="157" t="s">
        <v>855</v>
      </c>
      <c r="O1348" s="160" t="s">
        <v>855</v>
      </c>
      <c r="P1348" s="161">
        <v>4291288.2</v>
      </c>
      <c r="Q1348" s="161">
        <v>0</v>
      </c>
      <c r="R1348" s="161">
        <v>0</v>
      </c>
      <c r="S1348" s="161">
        <v>4291288.2</v>
      </c>
      <c r="T1348" s="161">
        <v>10674.846268656716</v>
      </c>
      <c r="U1348" s="161">
        <v>11270.517472636817</v>
      </c>
      <c r="W1348" s="175"/>
      <c r="Y1348" s="163">
        <v>0</v>
      </c>
      <c r="Z1348" s="163">
        <v>0</v>
      </c>
      <c r="AA1348" s="163">
        <v>0</v>
      </c>
      <c r="AB1348" s="163">
        <v>0</v>
      </c>
      <c r="AC1348" s="163">
        <v>0</v>
      </c>
      <c r="AD1348" s="163">
        <v>0</v>
      </c>
      <c r="AE1348" s="163">
        <v>0</v>
      </c>
      <c r="AF1348" s="163">
        <v>0</v>
      </c>
      <c r="AG1348" s="163">
        <v>6882.3</v>
      </c>
      <c r="AH1348" s="163">
        <v>52269298.939999998</v>
      </c>
      <c r="AI1348" s="163">
        <v>0</v>
      </c>
      <c r="AJ1348" s="163">
        <v>0</v>
      </c>
      <c r="AK1348" s="163">
        <v>1218.8599999999999</v>
      </c>
      <c r="AL1348" s="163">
        <v>3020176.4</v>
      </c>
      <c r="AM1348" s="163">
        <v>0</v>
      </c>
      <c r="AN1348" s="163">
        <v>0</v>
      </c>
      <c r="AO1348" s="163">
        <v>9780000</v>
      </c>
      <c r="AP1348" s="163">
        <v>0</v>
      </c>
      <c r="AQ1348" s="162">
        <v>0</v>
      </c>
      <c r="AR1348" s="162">
        <v>0</v>
      </c>
    </row>
    <row r="1349" spans="1:77" s="95" customFormat="1" ht="36" customHeight="1" x14ac:dyDescent="0.25">
      <c r="A1349" s="162">
        <v>1</v>
      </c>
      <c r="B1349" s="165">
        <v>289</v>
      </c>
      <c r="C1349" s="186" t="s">
        <v>2772</v>
      </c>
      <c r="D1349" s="157">
        <v>1989</v>
      </c>
      <c r="E1349" s="157"/>
      <c r="F1349" s="187" t="s">
        <v>261</v>
      </c>
      <c r="G1349" s="157">
        <v>2</v>
      </c>
      <c r="H1349" s="157" t="s">
        <v>296</v>
      </c>
      <c r="I1349" s="158">
        <v>402</v>
      </c>
      <c r="J1349" s="158">
        <v>338.77</v>
      </c>
      <c r="K1349" s="158">
        <v>338.77</v>
      </c>
      <c r="L1349" s="188">
        <v>29</v>
      </c>
      <c r="M1349" s="157" t="s">
        <v>259</v>
      </c>
      <c r="N1349" s="157" t="s">
        <v>260</v>
      </c>
      <c r="O1349" s="157" t="s">
        <v>262</v>
      </c>
      <c r="P1349" s="158">
        <v>4291288.2</v>
      </c>
      <c r="Q1349" s="158">
        <v>0</v>
      </c>
      <c r="R1349" s="158">
        <v>0</v>
      </c>
      <c r="S1349" s="158">
        <v>4291288.2</v>
      </c>
      <c r="T1349" s="161">
        <v>10674.846268656716</v>
      </c>
      <c r="U1349" s="161">
        <v>11270.517472636817</v>
      </c>
      <c r="V1349" s="168">
        <v>2807.572054835633</v>
      </c>
      <c r="W1349" s="168">
        <f t="shared" ref="W1349:W1359" si="325">Y1349+Z1349+AA1349+AB1349+AC1349+AF1349+AH1349+AJ1349+AL1349+AN1349+AO1349+AP1349+AQ1349+AR1349</f>
        <v>26063.487562189061</v>
      </c>
      <c r="X1349" s="168">
        <f t="shared" ref="X1349:X1359" si="326">U1349-T1349</f>
        <v>595.67120398010047</v>
      </c>
      <c r="Y1349" s="163">
        <v>0</v>
      </c>
      <c r="Z1349" s="163">
        <v>0</v>
      </c>
      <c r="AA1349" s="189">
        <v>0</v>
      </c>
      <c r="AB1349" s="189">
        <v>0</v>
      </c>
      <c r="AC1349" s="189">
        <v>0</v>
      </c>
      <c r="AD1349" s="189">
        <v>0</v>
      </c>
      <c r="AE1349" s="189">
        <v>0</v>
      </c>
      <c r="AF1349" s="169">
        <v>0</v>
      </c>
      <c r="AG1349" s="189">
        <v>1175</v>
      </c>
      <c r="AH1349" s="169">
        <f>8917.04*AG1349/I1349</f>
        <v>26063.487562189061</v>
      </c>
      <c r="AI1349" s="189">
        <v>0</v>
      </c>
      <c r="AJ1349" s="189">
        <v>0</v>
      </c>
      <c r="AK1349" s="189">
        <v>0</v>
      </c>
      <c r="AL1349" s="190">
        <v>0</v>
      </c>
      <c r="AM1349" s="189">
        <v>0</v>
      </c>
      <c r="AN1349" s="189">
        <v>0</v>
      </c>
      <c r="AO1349" s="190">
        <v>0</v>
      </c>
      <c r="AP1349" s="189">
        <v>0</v>
      </c>
      <c r="AQ1349" s="95">
        <v>0</v>
      </c>
      <c r="AR1349" s="95">
        <v>0</v>
      </c>
      <c r="BC1349" s="191"/>
      <c r="BD1349" s="191"/>
      <c r="BE1349" s="191"/>
      <c r="BY1349" s="192"/>
    </row>
    <row r="1350" spans="1:77" s="95" customFormat="1" ht="36" customHeight="1" x14ac:dyDescent="0.25">
      <c r="A1350" s="162">
        <v>1</v>
      </c>
      <c r="B1350" s="155" t="s">
        <v>796</v>
      </c>
      <c r="C1350" s="170"/>
      <c r="D1350" s="157" t="s">
        <v>855</v>
      </c>
      <c r="E1350" s="157" t="s">
        <v>855</v>
      </c>
      <c r="F1350" s="157" t="s">
        <v>855</v>
      </c>
      <c r="G1350" s="157" t="s">
        <v>855</v>
      </c>
      <c r="H1350" s="157" t="s">
        <v>855</v>
      </c>
      <c r="I1350" s="158">
        <v>25446.45</v>
      </c>
      <c r="J1350" s="158">
        <v>21490.649999999998</v>
      </c>
      <c r="K1350" s="158">
        <v>19282.789999999997</v>
      </c>
      <c r="L1350" s="159">
        <v>911</v>
      </c>
      <c r="M1350" s="157" t="s">
        <v>855</v>
      </c>
      <c r="N1350" s="157" t="s">
        <v>855</v>
      </c>
      <c r="O1350" s="160" t="s">
        <v>855</v>
      </c>
      <c r="P1350" s="158">
        <v>66671111.369999997</v>
      </c>
      <c r="Q1350" s="158">
        <v>0</v>
      </c>
      <c r="R1350" s="158">
        <v>0</v>
      </c>
      <c r="S1350" s="158">
        <v>66671111.369999997</v>
      </c>
      <c r="T1350" s="161">
        <v>2620.0555036164178</v>
      </c>
      <c r="U1350" s="161">
        <v>10152.588040953044</v>
      </c>
      <c r="V1350" s="168">
        <v>3891.6635836724627</v>
      </c>
      <c r="W1350" s="168">
        <f t="shared" si="325"/>
        <v>3891.6635836724627</v>
      </c>
      <c r="X1350" s="168">
        <f t="shared" si="326"/>
        <v>7532.5325373366259</v>
      </c>
      <c r="Y1350" s="163">
        <v>0</v>
      </c>
      <c r="Z1350" s="163">
        <v>0</v>
      </c>
      <c r="AA1350" s="189">
        <v>0</v>
      </c>
      <c r="AB1350" s="189">
        <v>0</v>
      </c>
      <c r="AC1350" s="189">
        <v>0</v>
      </c>
      <c r="AD1350" s="189">
        <v>0</v>
      </c>
      <c r="AE1350" s="189">
        <v>0</v>
      </c>
      <c r="AF1350" s="169">
        <v>0</v>
      </c>
      <c r="AG1350" s="189">
        <v>0</v>
      </c>
      <c r="AH1350" s="189">
        <v>0</v>
      </c>
      <c r="AI1350" s="189">
        <v>0</v>
      </c>
      <c r="AJ1350" s="189">
        <v>0</v>
      </c>
      <c r="AK1350" s="189">
        <v>0</v>
      </c>
      <c r="AL1350" s="190">
        <v>0</v>
      </c>
      <c r="AM1350" s="189">
        <v>0</v>
      </c>
      <c r="AN1350" s="189">
        <v>0</v>
      </c>
      <c r="AO1350" s="190">
        <v>3891.6635836724627</v>
      </c>
      <c r="AP1350" s="189">
        <v>0</v>
      </c>
      <c r="AQ1350" s="95">
        <v>0</v>
      </c>
      <c r="AR1350" s="95">
        <v>0</v>
      </c>
      <c r="BC1350" s="191"/>
      <c r="BD1350" s="191"/>
      <c r="BE1350" s="191"/>
      <c r="BY1350" s="192"/>
    </row>
    <row r="1351" spans="1:77" s="95" customFormat="1" ht="36" customHeight="1" x14ac:dyDescent="0.25">
      <c r="A1351" s="162">
        <v>1</v>
      </c>
      <c r="B1351" s="165">
        <v>290</v>
      </c>
      <c r="C1351" s="186" t="s">
        <v>132</v>
      </c>
      <c r="D1351" s="157">
        <v>1994</v>
      </c>
      <c r="E1351" s="157"/>
      <c r="F1351" s="187" t="s">
        <v>261</v>
      </c>
      <c r="G1351" s="157">
        <v>4</v>
      </c>
      <c r="H1351" s="157" t="s">
        <v>305</v>
      </c>
      <c r="I1351" s="158">
        <v>3731.88</v>
      </c>
      <c r="J1351" s="158">
        <v>2769.88</v>
      </c>
      <c r="K1351" s="158">
        <v>2769.88</v>
      </c>
      <c r="L1351" s="188">
        <v>111</v>
      </c>
      <c r="M1351" s="157" t="s">
        <v>259</v>
      </c>
      <c r="N1351" s="157" t="s">
        <v>263</v>
      </c>
      <c r="O1351" s="157" t="s">
        <v>277</v>
      </c>
      <c r="P1351" s="158">
        <v>9901589.0099999998</v>
      </c>
      <c r="Q1351" s="158">
        <v>0</v>
      </c>
      <c r="R1351" s="158">
        <v>0</v>
      </c>
      <c r="S1351" s="158">
        <v>9901589.0099999998</v>
      </c>
      <c r="T1351" s="161">
        <v>2653.2442120325413</v>
      </c>
      <c r="U1351" s="161">
        <v>2807.572054835633</v>
      </c>
      <c r="V1351" s="168">
        <v>7962.5046000649436</v>
      </c>
      <c r="W1351" s="168">
        <f t="shared" si="325"/>
        <v>1971.2739959484229</v>
      </c>
      <c r="X1351" s="168">
        <f t="shared" si="326"/>
        <v>154.3278428030917</v>
      </c>
      <c r="Y1351" s="163">
        <v>0</v>
      </c>
      <c r="Z1351" s="163">
        <v>0</v>
      </c>
      <c r="AA1351" s="189">
        <v>0</v>
      </c>
      <c r="AB1351" s="189">
        <v>0</v>
      </c>
      <c r="AC1351" s="189">
        <v>0</v>
      </c>
      <c r="AD1351" s="189">
        <v>0</v>
      </c>
      <c r="AE1351" s="189">
        <v>0</v>
      </c>
      <c r="AF1351" s="169">
        <v>0</v>
      </c>
      <c r="AG1351" s="189">
        <v>825</v>
      </c>
      <c r="AH1351" s="169">
        <f t="shared" ref="AH1351:AH1353" si="327">8917.04*AG1351/I1351</f>
        <v>1971.2739959484229</v>
      </c>
      <c r="AI1351" s="189">
        <v>0</v>
      </c>
      <c r="AJ1351" s="189">
        <v>0</v>
      </c>
      <c r="AK1351" s="189">
        <v>0</v>
      </c>
      <c r="AL1351" s="190">
        <v>0</v>
      </c>
      <c r="AM1351" s="189">
        <v>0</v>
      </c>
      <c r="AN1351" s="189">
        <v>0</v>
      </c>
      <c r="AO1351" s="190">
        <v>0</v>
      </c>
      <c r="AP1351" s="189">
        <v>0</v>
      </c>
      <c r="AQ1351" s="95">
        <v>0</v>
      </c>
      <c r="AR1351" s="95">
        <v>0</v>
      </c>
      <c r="BC1351" s="191"/>
      <c r="BD1351" s="191"/>
      <c r="BE1351" s="191"/>
      <c r="BY1351" s="192"/>
    </row>
    <row r="1352" spans="1:77" s="95" customFormat="1" ht="36" customHeight="1" x14ac:dyDescent="0.25">
      <c r="A1352" s="162">
        <v>1</v>
      </c>
      <c r="B1352" s="165">
        <v>291</v>
      </c>
      <c r="C1352" s="186" t="s">
        <v>129</v>
      </c>
      <c r="D1352" s="157">
        <v>1992</v>
      </c>
      <c r="E1352" s="157"/>
      <c r="F1352" s="187" t="s">
        <v>261</v>
      </c>
      <c r="G1352" s="157">
        <v>2</v>
      </c>
      <c r="H1352" s="157" t="s">
        <v>305</v>
      </c>
      <c r="I1352" s="158">
        <v>1621.8</v>
      </c>
      <c r="J1352" s="158">
        <v>965.3</v>
      </c>
      <c r="K1352" s="158">
        <v>915.9</v>
      </c>
      <c r="L1352" s="188">
        <v>39</v>
      </c>
      <c r="M1352" s="157" t="s">
        <v>259</v>
      </c>
      <c r="N1352" s="157" t="s">
        <v>263</v>
      </c>
      <c r="O1352" s="157" t="s">
        <v>277</v>
      </c>
      <c r="P1352" s="158">
        <v>6340828.8399999999</v>
      </c>
      <c r="Q1352" s="158">
        <v>0</v>
      </c>
      <c r="R1352" s="158">
        <v>0</v>
      </c>
      <c r="S1352" s="158">
        <v>6340828.8399999999</v>
      </c>
      <c r="T1352" s="161">
        <v>3909.7477124183006</v>
      </c>
      <c r="U1352" s="161">
        <v>3909.7477124183006</v>
      </c>
      <c r="V1352" s="168">
        <v>2400.4243179230002</v>
      </c>
      <c r="W1352" s="168">
        <f t="shared" si="325"/>
        <v>5536.7241830065368</v>
      </c>
      <c r="X1352" s="168">
        <f t="shared" si="326"/>
        <v>0</v>
      </c>
      <c r="Y1352" s="163">
        <v>0</v>
      </c>
      <c r="Z1352" s="163">
        <v>0</v>
      </c>
      <c r="AA1352" s="189">
        <v>0</v>
      </c>
      <c r="AB1352" s="189">
        <v>0</v>
      </c>
      <c r="AC1352" s="189">
        <v>0</v>
      </c>
      <c r="AD1352" s="189">
        <v>0</v>
      </c>
      <c r="AE1352" s="189">
        <v>0</v>
      </c>
      <c r="AF1352" s="169">
        <v>0</v>
      </c>
      <c r="AG1352" s="189">
        <v>1007</v>
      </c>
      <c r="AH1352" s="169">
        <f t="shared" si="327"/>
        <v>5536.7241830065368</v>
      </c>
      <c r="AI1352" s="189">
        <v>0</v>
      </c>
      <c r="AJ1352" s="189">
        <v>0</v>
      </c>
      <c r="AK1352" s="189">
        <v>0</v>
      </c>
      <c r="AL1352" s="190">
        <v>0</v>
      </c>
      <c r="AM1352" s="189">
        <v>0</v>
      </c>
      <c r="AN1352" s="189">
        <v>0</v>
      </c>
      <c r="AO1352" s="190">
        <v>0</v>
      </c>
      <c r="AP1352" s="189">
        <v>0</v>
      </c>
      <c r="AQ1352" s="95">
        <v>0</v>
      </c>
      <c r="AR1352" s="95">
        <v>0</v>
      </c>
      <c r="BC1352" s="191"/>
      <c r="BD1352" s="191"/>
      <c r="BE1352" s="191"/>
      <c r="BY1352" s="192"/>
    </row>
    <row r="1353" spans="1:77" s="95" customFormat="1" ht="36" customHeight="1" x14ac:dyDescent="0.25">
      <c r="A1353" s="162">
        <v>1</v>
      </c>
      <c r="B1353" s="165">
        <v>292</v>
      </c>
      <c r="C1353" s="186" t="s">
        <v>134</v>
      </c>
      <c r="D1353" s="157">
        <v>1986</v>
      </c>
      <c r="E1353" s="157"/>
      <c r="F1353" s="187" t="s">
        <v>261</v>
      </c>
      <c r="G1353" s="157">
        <v>2</v>
      </c>
      <c r="H1353" s="157" t="s">
        <v>305</v>
      </c>
      <c r="I1353" s="158">
        <v>923.9</v>
      </c>
      <c r="J1353" s="158">
        <v>841.9</v>
      </c>
      <c r="K1353" s="158">
        <v>646.1</v>
      </c>
      <c r="L1353" s="188">
        <v>45</v>
      </c>
      <c r="M1353" s="157" t="s">
        <v>259</v>
      </c>
      <c r="N1353" s="157" t="s">
        <v>263</v>
      </c>
      <c r="O1353" s="157" t="s">
        <v>277</v>
      </c>
      <c r="P1353" s="158">
        <v>6959490.9500000002</v>
      </c>
      <c r="Q1353" s="158">
        <v>0</v>
      </c>
      <c r="R1353" s="158">
        <v>0</v>
      </c>
      <c r="S1353" s="158">
        <v>6959490.9500000002</v>
      </c>
      <c r="T1353" s="161">
        <v>7532.7318432730817</v>
      </c>
      <c r="U1353" s="161">
        <v>7962.5046000649436</v>
      </c>
      <c r="V1353" s="168">
        <f>W1353</f>
        <v>7456.764913951728</v>
      </c>
      <c r="W1353" s="168">
        <f t="shared" si="325"/>
        <v>7456.764913951728</v>
      </c>
      <c r="X1353" s="168">
        <f t="shared" si="326"/>
        <v>429.77275679186187</v>
      </c>
      <c r="Y1353" s="163">
        <v>0</v>
      </c>
      <c r="Z1353" s="163">
        <v>0</v>
      </c>
      <c r="AA1353" s="189">
        <v>0</v>
      </c>
      <c r="AB1353" s="189">
        <v>0</v>
      </c>
      <c r="AC1353" s="189">
        <v>0</v>
      </c>
      <c r="AD1353" s="189">
        <v>0</v>
      </c>
      <c r="AE1353" s="189">
        <v>0</v>
      </c>
      <c r="AF1353" s="169">
        <v>0</v>
      </c>
      <c r="AG1353" s="189">
        <v>772.6</v>
      </c>
      <c r="AH1353" s="169">
        <f t="shared" si="327"/>
        <v>7456.764913951728</v>
      </c>
      <c r="AI1353" s="189">
        <v>0</v>
      </c>
      <c r="AJ1353" s="189">
        <v>0</v>
      </c>
      <c r="AK1353" s="189">
        <v>0</v>
      </c>
      <c r="AL1353" s="190">
        <v>0</v>
      </c>
      <c r="AM1353" s="189">
        <v>0</v>
      </c>
      <c r="AN1353" s="189">
        <v>0</v>
      </c>
      <c r="AO1353" s="190">
        <v>0</v>
      </c>
      <c r="AP1353" s="189">
        <v>0</v>
      </c>
      <c r="AQ1353" s="95">
        <v>0</v>
      </c>
      <c r="AR1353" s="95">
        <v>0</v>
      </c>
      <c r="BC1353" s="191"/>
      <c r="BD1353" s="191"/>
      <c r="BE1353" s="191"/>
      <c r="BY1353" s="192"/>
    </row>
    <row r="1354" spans="1:77" s="95" customFormat="1" ht="36" customHeight="1" x14ac:dyDescent="0.25">
      <c r="A1354" s="162">
        <v>1</v>
      </c>
      <c r="B1354" s="165">
        <v>293</v>
      </c>
      <c r="C1354" s="186" t="s">
        <v>130</v>
      </c>
      <c r="D1354" s="157">
        <v>1972</v>
      </c>
      <c r="E1354" s="157"/>
      <c r="F1354" s="187" t="s">
        <v>261</v>
      </c>
      <c r="G1354" s="157">
        <v>5</v>
      </c>
      <c r="H1354" s="157" t="s">
        <v>301</v>
      </c>
      <c r="I1354" s="158">
        <v>3740.78</v>
      </c>
      <c r="J1354" s="158">
        <v>3740.78</v>
      </c>
      <c r="K1354" s="158">
        <v>2819.7</v>
      </c>
      <c r="L1354" s="188">
        <v>124</v>
      </c>
      <c r="M1354" s="157" t="s">
        <v>259</v>
      </c>
      <c r="N1354" s="157" t="s">
        <v>263</v>
      </c>
      <c r="O1354" s="157" t="s">
        <v>278</v>
      </c>
      <c r="P1354" s="158">
        <v>8490288.6300000008</v>
      </c>
      <c r="Q1354" s="158">
        <v>0</v>
      </c>
      <c r="R1354" s="158">
        <v>0</v>
      </c>
      <c r="S1354" s="158">
        <v>8490288.6300000008</v>
      </c>
      <c r="T1354" s="161">
        <v>2269.6572987451814</v>
      </c>
      <c r="U1354" s="161">
        <v>2400.4243179230002</v>
      </c>
      <c r="V1354" s="168">
        <v>5995.6112852664573</v>
      </c>
      <c r="W1354" s="168">
        <f t="shared" si="325"/>
        <v>5995.6112852664573</v>
      </c>
      <c r="X1354" s="168">
        <f t="shared" si="326"/>
        <v>130.76701917781884</v>
      </c>
      <c r="Y1354" s="163">
        <v>0</v>
      </c>
      <c r="Z1354" s="163">
        <v>0</v>
      </c>
      <c r="AA1354" s="189">
        <v>0</v>
      </c>
      <c r="AB1354" s="189">
        <v>0</v>
      </c>
      <c r="AC1354" s="189">
        <v>0</v>
      </c>
      <c r="AD1354" s="189">
        <v>0</v>
      </c>
      <c r="AE1354" s="189">
        <v>0</v>
      </c>
      <c r="AF1354" s="169">
        <v>0</v>
      </c>
      <c r="AG1354" s="189">
        <v>0</v>
      </c>
      <c r="AH1354" s="189">
        <v>0</v>
      </c>
      <c r="AI1354" s="189">
        <v>0</v>
      </c>
      <c r="AJ1354" s="189">
        <v>0</v>
      </c>
      <c r="AK1354" s="189">
        <v>0</v>
      </c>
      <c r="AL1354" s="190">
        <v>0</v>
      </c>
      <c r="AM1354" s="189">
        <v>0</v>
      </c>
      <c r="AN1354" s="189">
        <v>0</v>
      </c>
      <c r="AO1354" s="190">
        <v>5995.6112852664573</v>
      </c>
      <c r="AP1354" s="189">
        <v>0</v>
      </c>
      <c r="AQ1354" s="95">
        <v>0</v>
      </c>
      <c r="AR1354" s="95">
        <v>0</v>
      </c>
      <c r="BC1354" s="191"/>
      <c r="BD1354" s="191"/>
      <c r="BE1354" s="191"/>
      <c r="BY1354" s="192"/>
    </row>
    <row r="1355" spans="1:77" s="162" customFormat="1" ht="36" customHeight="1" x14ac:dyDescent="0.25">
      <c r="A1355" s="162">
        <v>1</v>
      </c>
      <c r="B1355" s="165">
        <v>294</v>
      </c>
      <c r="C1355" s="186" t="s">
        <v>131</v>
      </c>
      <c r="D1355" s="157">
        <v>1979</v>
      </c>
      <c r="E1355" s="157"/>
      <c r="F1355" s="187" t="s">
        <v>261</v>
      </c>
      <c r="G1355" s="157">
        <v>5</v>
      </c>
      <c r="H1355" s="157" t="s">
        <v>301</v>
      </c>
      <c r="I1355" s="158">
        <v>4025.6</v>
      </c>
      <c r="J1355" s="158">
        <v>4025.6</v>
      </c>
      <c r="K1355" s="158">
        <v>3076</v>
      </c>
      <c r="L1355" s="188">
        <v>133</v>
      </c>
      <c r="M1355" s="157" t="s">
        <v>259</v>
      </c>
      <c r="N1355" s="157" t="s">
        <v>263</v>
      </c>
      <c r="O1355" s="157" t="s">
        <v>278</v>
      </c>
      <c r="P1355" s="158">
        <v>7033634.4799999995</v>
      </c>
      <c r="Q1355" s="158">
        <v>0</v>
      </c>
      <c r="R1355" s="158">
        <v>0</v>
      </c>
      <c r="S1355" s="158">
        <v>7033634.4799999995</v>
      </c>
      <c r="T1355" s="161">
        <v>1747.2263712241652</v>
      </c>
      <c r="U1355" s="161">
        <v>1747.2263712241652</v>
      </c>
      <c r="V1355" s="168">
        <v>3771.072896715727</v>
      </c>
      <c r="W1355" s="168">
        <f t="shared" si="325"/>
        <v>1457.5249205087441</v>
      </c>
      <c r="X1355" s="168">
        <f t="shared" si="326"/>
        <v>0</v>
      </c>
      <c r="Y1355" s="163">
        <v>0</v>
      </c>
      <c r="Z1355" s="163">
        <v>0</v>
      </c>
      <c r="AA1355" s="163">
        <v>0</v>
      </c>
      <c r="AB1355" s="163">
        <v>0</v>
      </c>
      <c r="AC1355" s="163">
        <v>0</v>
      </c>
      <c r="AD1355" s="163">
        <v>0</v>
      </c>
      <c r="AE1355" s="163">
        <v>0</v>
      </c>
      <c r="AF1355" s="169">
        <v>0</v>
      </c>
      <c r="AG1355" s="163">
        <v>658</v>
      </c>
      <c r="AH1355" s="169">
        <f t="shared" ref="AH1355:AH1358" si="328">8917.04*AG1355/I1355</f>
        <v>1457.5249205087441</v>
      </c>
      <c r="AI1355" s="163">
        <v>0</v>
      </c>
      <c r="AJ1355" s="163">
        <v>0</v>
      </c>
      <c r="AK1355" s="163">
        <v>0</v>
      </c>
      <c r="AL1355" s="169">
        <v>0</v>
      </c>
      <c r="AM1355" s="163">
        <v>0</v>
      </c>
      <c r="AN1355" s="163">
        <v>0</v>
      </c>
      <c r="AO1355" s="169">
        <v>0</v>
      </c>
      <c r="AP1355" s="163">
        <v>0</v>
      </c>
      <c r="AQ1355" s="162">
        <v>0</v>
      </c>
      <c r="AR1355" s="162">
        <v>0</v>
      </c>
    </row>
    <row r="1356" spans="1:77" s="162" customFormat="1" ht="36" customHeight="1" x14ac:dyDescent="0.25">
      <c r="A1356" s="162">
        <v>1</v>
      </c>
      <c r="B1356" s="165">
        <v>295</v>
      </c>
      <c r="C1356" s="186" t="s">
        <v>1543</v>
      </c>
      <c r="D1356" s="157">
        <v>1967</v>
      </c>
      <c r="E1356" s="157"/>
      <c r="F1356" s="187" t="s">
        <v>311</v>
      </c>
      <c r="G1356" s="157">
        <v>2</v>
      </c>
      <c r="H1356" s="157" t="s">
        <v>296</v>
      </c>
      <c r="I1356" s="158">
        <v>638</v>
      </c>
      <c r="J1356" s="158">
        <v>425.5</v>
      </c>
      <c r="K1356" s="158">
        <v>395.11</v>
      </c>
      <c r="L1356" s="188">
        <v>22</v>
      </c>
      <c r="M1356" s="157" t="s">
        <v>259</v>
      </c>
      <c r="N1356" s="157" t="s">
        <v>263</v>
      </c>
      <c r="O1356" s="157" t="s">
        <v>1530</v>
      </c>
      <c r="P1356" s="158">
        <v>3840423.7</v>
      </c>
      <c r="Q1356" s="158">
        <v>0</v>
      </c>
      <c r="R1356" s="158">
        <v>0</v>
      </c>
      <c r="S1356" s="158">
        <v>3840423.7</v>
      </c>
      <c r="T1356" s="161">
        <v>6019.4728840125399</v>
      </c>
      <c r="U1356" s="161">
        <v>6019.4728840125399</v>
      </c>
      <c r="V1356" s="168">
        <v>1713.1291835518477</v>
      </c>
      <c r="W1356" s="168">
        <f t="shared" si="325"/>
        <v>10813.658068965518</v>
      </c>
      <c r="X1356" s="168">
        <f t="shared" si="326"/>
        <v>0</v>
      </c>
      <c r="Y1356" s="163">
        <v>0</v>
      </c>
      <c r="Z1356" s="163">
        <v>0</v>
      </c>
      <c r="AA1356" s="163">
        <v>0</v>
      </c>
      <c r="AB1356" s="163">
        <v>0</v>
      </c>
      <c r="AC1356" s="163">
        <v>0</v>
      </c>
      <c r="AD1356" s="163">
        <v>0</v>
      </c>
      <c r="AE1356" s="163">
        <v>0</v>
      </c>
      <c r="AF1356" s="169">
        <v>0</v>
      </c>
      <c r="AG1356" s="163">
        <v>773.7</v>
      </c>
      <c r="AH1356" s="169">
        <f t="shared" si="328"/>
        <v>10813.658068965518</v>
      </c>
      <c r="AI1356" s="163">
        <v>0</v>
      </c>
      <c r="AJ1356" s="163">
        <v>0</v>
      </c>
      <c r="AK1356" s="163">
        <v>0</v>
      </c>
      <c r="AL1356" s="169">
        <v>0</v>
      </c>
      <c r="AM1356" s="163">
        <v>0</v>
      </c>
      <c r="AN1356" s="163">
        <v>0</v>
      </c>
      <c r="AO1356" s="169">
        <v>0</v>
      </c>
      <c r="AP1356" s="163">
        <v>0</v>
      </c>
      <c r="AQ1356" s="162">
        <v>0</v>
      </c>
      <c r="AR1356" s="162">
        <v>0</v>
      </c>
    </row>
    <row r="1357" spans="1:77" s="162" customFormat="1" ht="36" customHeight="1" x14ac:dyDescent="0.25">
      <c r="A1357" s="162">
        <v>1</v>
      </c>
      <c r="B1357" s="165">
        <v>296</v>
      </c>
      <c r="C1357" s="155" t="s">
        <v>121</v>
      </c>
      <c r="D1357" s="157">
        <v>1992</v>
      </c>
      <c r="E1357" s="157"/>
      <c r="F1357" s="166" t="s">
        <v>261</v>
      </c>
      <c r="G1357" s="157">
        <v>3</v>
      </c>
      <c r="H1357" s="157" t="s">
        <v>296</v>
      </c>
      <c r="I1357" s="158">
        <v>1555.9</v>
      </c>
      <c r="J1357" s="158">
        <v>1062.8</v>
      </c>
      <c r="K1357" s="158">
        <v>1019.8</v>
      </c>
      <c r="L1357" s="167">
        <v>50</v>
      </c>
      <c r="M1357" s="157" t="s">
        <v>259</v>
      </c>
      <c r="N1357" s="157" t="s">
        <v>263</v>
      </c>
      <c r="O1357" s="160" t="s">
        <v>277</v>
      </c>
      <c r="P1357" s="161">
        <v>4357066.67</v>
      </c>
      <c r="Q1357" s="161">
        <v>0</v>
      </c>
      <c r="R1357" s="161">
        <v>0</v>
      </c>
      <c r="S1357" s="161">
        <v>4357066.67</v>
      </c>
      <c r="T1357" s="161">
        <v>2800.3513529147117</v>
      </c>
      <c r="U1357" s="161">
        <v>3771.072896715727</v>
      </c>
      <c r="V1357" s="168">
        <v>2908.0532905094342</v>
      </c>
      <c r="W1357" s="168">
        <f t="shared" si="325"/>
        <v>5330.5089684427021</v>
      </c>
      <c r="X1357" s="168">
        <f t="shared" si="326"/>
        <v>970.72154380101529</v>
      </c>
      <c r="Y1357" s="163">
        <v>0</v>
      </c>
      <c r="Z1357" s="163">
        <v>0</v>
      </c>
      <c r="AA1357" s="163">
        <v>0</v>
      </c>
      <c r="AB1357" s="163">
        <v>0</v>
      </c>
      <c r="AC1357" s="163">
        <v>0</v>
      </c>
      <c r="AD1357" s="163">
        <v>0</v>
      </c>
      <c r="AE1357" s="163">
        <v>0</v>
      </c>
      <c r="AF1357" s="169">
        <v>0</v>
      </c>
      <c r="AG1357" s="163">
        <v>930.1</v>
      </c>
      <c r="AH1357" s="169">
        <f t="shared" si="328"/>
        <v>5330.5089684427021</v>
      </c>
      <c r="AI1357" s="163">
        <v>0</v>
      </c>
      <c r="AJ1357" s="163">
        <v>0</v>
      </c>
      <c r="AK1357" s="163">
        <v>0</v>
      </c>
      <c r="AL1357" s="169">
        <v>0</v>
      </c>
      <c r="AM1357" s="163">
        <v>0</v>
      </c>
      <c r="AN1357" s="163">
        <v>0</v>
      </c>
      <c r="AO1357" s="169">
        <v>0</v>
      </c>
      <c r="AP1357" s="163">
        <v>0</v>
      </c>
      <c r="AQ1357" s="162">
        <v>0</v>
      </c>
      <c r="AR1357" s="162">
        <v>0</v>
      </c>
    </row>
    <row r="1358" spans="1:77" s="162" customFormat="1" ht="36" customHeight="1" x14ac:dyDescent="0.25">
      <c r="A1358" s="162">
        <v>1</v>
      </c>
      <c r="B1358" s="165">
        <v>297</v>
      </c>
      <c r="C1358" s="155" t="s">
        <v>122</v>
      </c>
      <c r="D1358" s="157">
        <v>1978</v>
      </c>
      <c r="E1358" s="157"/>
      <c r="F1358" s="166" t="s">
        <v>280</v>
      </c>
      <c r="G1358" s="157">
        <v>5</v>
      </c>
      <c r="H1358" s="157" t="s">
        <v>301</v>
      </c>
      <c r="I1358" s="158">
        <v>4027.2</v>
      </c>
      <c r="J1358" s="158">
        <v>3079.4</v>
      </c>
      <c r="K1358" s="158">
        <v>3079.4</v>
      </c>
      <c r="L1358" s="167">
        <v>157</v>
      </c>
      <c r="M1358" s="157" t="s">
        <v>259</v>
      </c>
      <c r="N1358" s="157" t="s">
        <v>263</v>
      </c>
      <c r="O1358" s="160" t="s">
        <v>278</v>
      </c>
      <c r="P1358" s="161">
        <v>5832238.9400000004</v>
      </c>
      <c r="Q1358" s="161">
        <v>0</v>
      </c>
      <c r="R1358" s="161">
        <v>0</v>
      </c>
      <c r="S1358" s="161">
        <v>5832238.9400000004</v>
      </c>
      <c r="T1358" s="161">
        <v>1448.2118941199842</v>
      </c>
      <c r="U1358" s="161">
        <v>1714.9005462852604</v>
      </c>
      <c r="V1358" s="168">
        <v>9604.6132912848389</v>
      </c>
      <c r="W1358" s="168">
        <f t="shared" si="325"/>
        <v>3773.6838525029798</v>
      </c>
      <c r="X1358" s="168">
        <f t="shared" si="326"/>
        <v>266.68865216527615</v>
      </c>
      <c r="Y1358" s="163">
        <v>0</v>
      </c>
      <c r="Z1358" s="163">
        <v>0</v>
      </c>
      <c r="AA1358" s="163">
        <v>0</v>
      </c>
      <c r="AB1358" s="163">
        <v>0</v>
      </c>
      <c r="AC1358" s="163">
        <v>0</v>
      </c>
      <c r="AD1358" s="163">
        <v>0</v>
      </c>
      <c r="AE1358" s="163">
        <v>0</v>
      </c>
      <c r="AF1358" s="169">
        <v>0</v>
      </c>
      <c r="AG1358" s="163">
        <v>740.9</v>
      </c>
      <c r="AH1358" s="169">
        <f t="shared" si="328"/>
        <v>1640.5033114819232</v>
      </c>
      <c r="AI1358" s="163">
        <v>0</v>
      </c>
      <c r="AJ1358" s="163">
        <v>0</v>
      </c>
      <c r="AK1358" s="163">
        <v>1218.8599999999999</v>
      </c>
      <c r="AL1358" s="169">
        <f>7048.18*AK1358/I1358</f>
        <v>2133.1805410210568</v>
      </c>
      <c r="AM1358" s="163">
        <v>0</v>
      </c>
      <c r="AN1358" s="163">
        <v>0</v>
      </c>
      <c r="AO1358" s="169">
        <v>0</v>
      </c>
      <c r="AP1358" s="163">
        <v>0</v>
      </c>
      <c r="AQ1358" s="162">
        <v>0</v>
      </c>
      <c r="AR1358" s="162">
        <v>0</v>
      </c>
    </row>
    <row r="1359" spans="1:77" s="162" customFormat="1" ht="36" customHeight="1" x14ac:dyDescent="0.25">
      <c r="A1359" s="162">
        <v>1</v>
      </c>
      <c r="B1359" s="165">
        <v>298</v>
      </c>
      <c r="C1359" s="155" t="s">
        <v>123</v>
      </c>
      <c r="D1359" s="157">
        <v>1986</v>
      </c>
      <c r="E1359" s="157"/>
      <c r="F1359" s="166" t="s">
        <v>261</v>
      </c>
      <c r="G1359" s="157">
        <v>5</v>
      </c>
      <c r="H1359" s="157" t="s">
        <v>297</v>
      </c>
      <c r="I1359" s="158">
        <v>2851.99</v>
      </c>
      <c r="J1359" s="158">
        <v>2360.59</v>
      </c>
      <c r="K1359" s="158">
        <v>2342</v>
      </c>
      <c r="L1359" s="167">
        <v>145</v>
      </c>
      <c r="M1359" s="157" t="s">
        <v>259</v>
      </c>
      <c r="N1359" s="157" t="s">
        <v>263</v>
      </c>
      <c r="O1359" s="160" t="s">
        <v>278</v>
      </c>
      <c r="P1359" s="161">
        <v>6322454.7599999998</v>
      </c>
      <c r="Q1359" s="161">
        <v>0</v>
      </c>
      <c r="R1359" s="161">
        <v>0</v>
      </c>
      <c r="S1359" s="161">
        <v>6322454.7599999998</v>
      </c>
      <c r="T1359" s="161">
        <v>2216.857268082988</v>
      </c>
      <c r="U1359" s="161">
        <v>2908.0532905094342</v>
      </c>
      <c r="V1359" s="168">
        <v>200.77633516262881</v>
      </c>
      <c r="W1359" s="168">
        <f t="shared" si="325"/>
        <v>0</v>
      </c>
      <c r="X1359" s="168">
        <f t="shared" si="326"/>
        <v>691.19602242644623</v>
      </c>
      <c r="Y1359" s="163">
        <v>0</v>
      </c>
      <c r="Z1359" s="163">
        <v>0</v>
      </c>
      <c r="AA1359" s="163">
        <v>0</v>
      </c>
      <c r="AB1359" s="163">
        <v>0</v>
      </c>
      <c r="AC1359" s="163">
        <v>0</v>
      </c>
      <c r="AD1359" s="163">
        <v>0</v>
      </c>
      <c r="AE1359" s="163">
        <v>0</v>
      </c>
      <c r="AF1359" s="169">
        <v>0</v>
      </c>
      <c r="AG1359" s="163">
        <v>0</v>
      </c>
      <c r="AH1359" s="163">
        <v>0</v>
      </c>
      <c r="AI1359" s="163">
        <v>0</v>
      </c>
      <c r="AJ1359" s="163">
        <v>0</v>
      </c>
      <c r="AK1359" s="163">
        <v>0</v>
      </c>
      <c r="AL1359" s="169">
        <v>0</v>
      </c>
      <c r="AM1359" s="163">
        <v>0</v>
      </c>
      <c r="AN1359" s="163">
        <v>0</v>
      </c>
      <c r="AO1359" s="169">
        <v>0</v>
      </c>
      <c r="AP1359" s="163">
        <v>0</v>
      </c>
      <c r="AQ1359" s="162">
        <v>0</v>
      </c>
      <c r="AR1359" s="162">
        <v>0</v>
      </c>
    </row>
    <row r="1360" spans="1:77" s="162" customFormat="1" ht="36" customHeight="1" x14ac:dyDescent="0.25">
      <c r="B1360" s="165">
        <v>299</v>
      </c>
      <c r="C1360" s="155" t="s">
        <v>128</v>
      </c>
      <c r="D1360" s="157">
        <v>1978</v>
      </c>
      <c r="E1360" s="157"/>
      <c r="F1360" s="166" t="s">
        <v>261</v>
      </c>
      <c r="G1360" s="157">
        <v>3</v>
      </c>
      <c r="H1360" s="157" t="s">
        <v>305</v>
      </c>
      <c r="I1360" s="158">
        <v>1582.3</v>
      </c>
      <c r="J1360" s="158">
        <v>1471.8</v>
      </c>
      <c r="K1360" s="158">
        <v>1471.8</v>
      </c>
      <c r="L1360" s="167">
        <v>69</v>
      </c>
      <c r="M1360" s="157" t="s">
        <v>259</v>
      </c>
      <c r="N1360" s="157" t="s">
        <v>263</v>
      </c>
      <c r="O1360" s="160" t="s">
        <v>278</v>
      </c>
      <c r="P1360" s="161">
        <v>7512758.5099999998</v>
      </c>
      <c r="Q1360" s="161">
        <v>0</v>
      </c>
      <c r="R1360" s="161">
        <v>0</v>
      </c>
      <c r="S1360" s="161">
        <v>7512758.5099999998</v>
      </c>
      <c r="T1360" s="161">
        <v>4747.9988055362446</v>
      </c>
      <c r="U1360" s="161">
        <v>10152.588040953044</v>
      </c>
      <c r="W1360" s="175"/>
      <c r="Y1360" s="163">
        <v>0</v>
      </c>
      <c r="Z1360" s="163">
        <v>0</v>
      </c>
      <c r="AA1360" s="163">
        <v>0</v>
      </c>
      <c r="AB1360" s="163">
        <v>0</v>
      </c>
      <c r="AC1360" s="163">
        <v>0</v>
      </c>
      <c r="AD1360" s="163">
        <v>0</v>
      </c>
      <c r="AE1360" s="163">
        <v>0</v>
      </c>
      <c r="AF1360" s="163">
        <v>0</v>
      </c>
      <c r="AG1360" s="163">
        <v>0</v>
      </c>
      <c r="AH1360" s="163">
        <v>0</v>
      </c>
      <c r="AI1360" s="163">
        <v>0</v>
      </c>
      <c r="AJ1360" s="163">
        <v>0</v>
      </c>
      <c r="AK1360" s="163">
        <v>420</v>
      </c>
      <c r="AL1360" s="163">
        <v>2339619.88</v>
      </c>
      <c r="AM1360" s="163">
        <v>0</v>
      </c>
      <c r="AN1360" s="163">
        <v>0</v>
      </c>
      <c r="AO1360" s="163">
        <v>0</v>
      </c>
      <c r="AP1360" s="163">
        <v>0</v>
      </c>
      <c r="AQ1360" s="162">
        <v>0</v>
      </c>
      <c r="AR1360" s="162">
        <v>0</v>
      </c>
    </row>
    <row r="1361" spans="1:77" s="162" customFormat="1" ht="36" customHeight="1" x14ac:dyDescent="0.25">
      <c r="A1361" s="162">
        <v>1</v>
      </c>
      <c r="B1361" s="165">
        <v>300</v>
      </c>
      <c r="C1361" s="155" t="s">
        <v>2770</v>
      </c>
      <c r="D1361" s="157">
        <v>1970</v>
      </c>
      <c r="E1361" s="157"/>
      <c r="F1361" s="166" t="s">
        <v>261</v>
      </c>
      <c r="G1361" s="157">
        <v>2</v>
      </c>
      <c r="H1361" s="157">
        <v>2</v>
      </c>
      <c r="I1361" s="158">
        <v>747.1</v>
      </c>
      <c r="J1361" s="158">
        <v>747.1</v>
      </c>
      <c r="K1361" s="158">
        <v>747.1</v>
      </c>
      <c r="L1361" s="167">
        <v>16</v>
      </c>
      <c r="M1361" s="157" t="s">
        <v>259</v>
      </c>
      <c r="N1361" s="157" t="s">
        <v>260</v>
      </c>
      <c r="O1361" s="157" t="s">
        <v>262</v>
      </c>
      <c r="P1361" s="161">
        <v>80336.88</v>
      </c>
      <c r="Q1361" s="161">
        <v>0</v>
      </c>
      <c r="R1361" s="161">
        <v>0</v>
      </c>
      <c r="S1361" s="161">
        <v>80336.88</v>
      </c>
      <c r="T1361" s="161">
        <v>107.53162896533263</v>
      </c>
      <c r="U1361" s="161">
        <v>107.53162896533263</v>
      </c>
      <c r="V1361" s="168">
        <v>8161.664185277089</v>
      </c>
      <c r="W1361" s="168">
        <f>Y1361+Z1361+AA1361+AB1361+AC1361+AF1361+AH1361+AJ1361+AL1361+AN1361+AO1361+AP1361+AQ1361+AR1361</f>
        <v>3962.3016999063043</v>
      </c>
      <c r="X1361" s="168">
        <f>U1361-T1361</f>
        <v>0</v>
      </c>
      <c r="Y1361" s="163">
        <v>0</v>
      </c>
      <c r="Z1361" s="163">
        <v>0</v>
      </c>
      <c r="AA1361" s="163">
        <v>0</v>
      </c>
      <c r="AB1361" s="163">
        <v>0</v>
      </c>
      <c r="AC1361" s="163">
        <v>0</v>
      </c>
      <c r="AD1361" s="163">
        <v>0</v>
      </c>
      <c r="AE1361" s="163">
        <v>0</v>
      </c>
      <c r="AF1361" s="169">
        <v>0</v>
      </c>
      <c r="AG1361" s="163">
        <v>0</v>
      </c>
      <c r="AH1361" s="163">
        <v>0</v>
      </c>
      <c r="AI1361" s="163">
        <v>0</v>
      </c>
      <c r="AJ1361" s="163">
        <v>0</v>
      </c>
      <c r="AK1361" s="163">
        <v>420</v>
      </c>
      <c r="AL1361" s="169">
        <f>7048.18*AK1361/I1361</f>
        <v>3962.3016999063043</v>
      </c>
      <c r="AM1361" s="163">
        <v>0</v>
      </c>
      <c r="AN1361" s="163">
        <v>0</v>
      </c>
      <c r="AO1361" s="169">
        <v>0</v>
      </c>
      <c r="AP1361" s="163">
        <v>0</v>
      </c>
      <c r="AQ1361" s="162">
        <v>0</v>
      </c>
      <c r="AR1361" s="162">
        <v>0</v>
      </c>
    </row>
    <row r="1362" spans="1:77" s="162" customFormat="1" ht="36" customHeight="1" x14ac:dyDescent="0.25">
      <c r="B1362" s="155" t="s">
        <v>836</v>
      </c>
      <c r="C1362" s="155"/>
      <c r="D1362" s="157" t="s">
        <v>855</v>
      </c>
      <c r="E1362" s="157" t="s">
        <v>855</v>
      </c>
      <c r="F1362" s="157" t="s">
        <v>855</v>
      </c>
      <c r="G1362" s="157" t="s">
        <v>855</v>
      </c>
      <c r="H1362" s="157" t="s">
        <v>855</v>
      </c>
      <c r="I1362" s="158">
        <v>362.7</v>
      </c>
      <c r="J1362" s="158">
        <v>327.3</v>
      </c>
      <c r="K1362" s="158">
        <v>327.3</v>
      </c>
      <c r="L1362" s="159">
        <v>21</v>
      </c>
      <c r="M1362" s="157" t="s">
        <v>855</v>
      </c>
      <c r="N1362" s="157" t="s">
        <v>855</v>
      </c>
      <c r="O1362" s="160" t="s">
        <v>855</v>
      </c>
      <c r="P1362" s="161">
        <v>2425889.1399999997</v>
      </c>
      <c r="Q1362" s="161">
        <v>0</v>
      </c>
      <c r="R1362" s="161">
        <v>0</v>
      </c>
      <c r="S1362" s="161">
        <v>2425889.1399999997</v>
      </c>
      <c r="T1362" s="161">
        <v>6688.4178108629712</v>
      </c>
      <c r="U1362" s="161">
        <v>8176.43</v>
      </c>
      <c r="W1362" s="175"/>
      <c r="Y1362" s="163">
        <v>0</v>
      </c>
      <c r="Z1362" s="163">
        <v>0</v>
      </c>
      <c r="AA1362" s="163">
        <v>0</v>
      </c>
      <c r="AB1362" s="163">
        <v>0</v>
      </c>
      <c r="AC1362" s="163">
        <v>0</v>
      </c>
      <c r="AD1362" s="163">
        <v>0</v>
      </c>
      <c r="AE1362" s="163">
        <v>0</v>
      </c>
      <c r="AF1362" s="163">
        <v>0</v>
      </c>
      <c r="AG1362" s="163">
        <v>984</v>
      </c>
      <c r="AH1362" s="163">
        <v>6792199.04</v>
      </c>
      <c r="AI1362" s="163">
        <v>0</v>
      </c>
      <c r="AJ1362" s="163">
        <v>0</v>
      </c>
      <c r="AK1362" s="163">
        <v>437</v>
      </c>
      <c r="AL1362" s="163">
        <v>2945866.66</v>
      </c>
      <c r="AM1362" s="163">
        <v>0</v>
      </c>
      <c r="AN1362" s="163">
        <v>0</v>
      </c>
      <c r="AO1362" s="163">
        <v>0</v>
      </c>
      <c r="AP1362" s="163">
        <v>0</v>
      </c>
      <c r="AQ1362" s="162">
        <v>0</v>
      </c>
      <c r="AR1362" s="162">
        <v>0</v>
      </c>
    </row>
    <row r="1363" spans="1:77" s="95" customFormat="1" ht="36" customHeight="1" x14ac:dyDescent="0.25">
      <c r="A1363" s="162">
        <v>1</v>
      </c>
      <c r="B1363" s="165">
        <v>301</v>
      </c>
      <c r="C1363" s="155" t="s">
        <v>1881</v>
      </c>
      <c r="D1363" s="157">
        <v>1966</v>
      </c>
      <c r="E1363" s="157"/>
      <c r="F1363" s="166" t="s">
        <v>1524</v>
      </c>
      <c r="G1363" s="157" t="s">
        <v>296</v>
      </c>
      <c r="H1363" s="157" t="s">
        <v>297</v>
      </c>
      <c r="I1363" s="158">
        <v>362.7</v>
      </c>
      <c r="J1363" s="158">
        <v>327.3</v>
      </c>
      <c r="K1363" s="158">
        <v>327.3</v>
      </c>
      <c r="L1363" s="167">
        <v>21</v>
      </c>
      <c r="M1363" s="157" t="s">
        <v>259</v>
      </c>
      <c r="N1363" s="157" t="s">
        <v>263</v>
      </c>
      <c r="O1363" s="160" t="s">
        <v>2196</v>
      </c>
      <c r="P1363" s="161">
        <v>2425889.1399999997</v>
      </c>
      <c r="Q1363" s="161">
        <v>0</v>
      </c>
      <c r="R1363" s="161">
        <v>0</v>
      </c>
      <c r="S1363" s="161">
        <v>2425889.1399999997</v>
      </c>
      <c r="T1363" s="161">
        <v>6688.4178108629712</v>
      </c>
      <c r="U1363" s="161">
        <v>8176.43</v>
      </c>
      <c r="V1363" s="168">
        <v>5861.5767946577635</v>
      </c>
      <c r="W1363" s="168">
        <f t="shared" ref="W1363:W1365" si="329">Y1363+Z1363+AA1363+AB1363+AC1363+AF1363+AH1363+AJ1363+AL1363+AN1363+AO1363+AP1363+AQ1363+AR1363</f>
        <v>15488.655086848636</v>
      </c>
      <c r="X1363" s="168">
        <f t="shared" ref="X1363:X1365" si="330">U1363-T1363</f>
        <v>1488.0121891370291</v>
      </c>
      <c r="Y1363" s="163">
        <v>0</v>
      </c>
      <c r="Z1363" s="163">
        <v>0</v>
      </c>
      <c r="AA1363" s="189">
        <v>0</v>
      </c>
      <c r="AB1363" s="189">
        <v>0</v>
      </c>
      <c r="AC1363" s="189">
        <v>0</v>
      </c>
      <c r="AD1363" s="189">
        <v>0</v>
      </c>
      <c r="AE1363" s="189">
        <v>0</v>
      </c>
      <c r="AF1363" s="169">
        <v>0</v>
      </c>
      <c r="AG1363" s="189">
        <v>630</v>
      </c>
      <c r="AH1363" s="169">
        <f>8917.04*AG1363/I1363</f>
        <v>15488.655086848636</v>
      </c>
      <c r="AI1363" s="189">
        <v>0</v>
      </c>
      <c r="AJ1363" s="189">
        <v>0</v>
      </c>
      <c r="AK1363" s="189">
        <v>0</v>
      </c>
      <c r="AL1363" s="190">
        <v>0</v>
      </c>
      <c r="AM1363" s="189">
        <v>0</v>
      </c>
      <c r="AN1363" s="189">
        <v>0</v>
      </c>
      <c r="AO1363" s="190">
        <v>0</v>
      </c>
      <c r="AP1363" s="189">
        <v>0</v>
      </c>
      <c r="AQ1363" s="95">
        <v>0</v>
      </c>
      <c r="AR1363" s="95">
        <v>0</v>
      </c>
      <c r="BC1363" s="191"/>
      <c r="BD1363" s="191"/>
      <c r="BE1363" s="191"/>
      <c r="BY1363" s="192"/>
    </row>
    <row r="1364" spans="1:77" s="95" customFormat="1" ht="36" customHeight="1" x14ac:dyDescent="0.25">
      <c r="A1364" s="162">
        <v>1</v>
      </c>
      <c r="B1364" s="155" t="s">
        <v>802</v>
      </c>
      <c r="C1364" s="170"/>
      <c r="D1364" s="157" t="s">
        <v>855</v>
      </c>
      <c r="E1364" s="157" t="s">
        <v>855</v>
      </c>
      <c r="F1364" s="157" t="s">
        <v>855</v>
      </c>
      <c r="G1364" s="157" t="s">
        <v>855</v>
      </c>
      <c r="H1364" s="157" t="s">
        <v>855</v>
      </c>
      <c r="I1364" s="158">
        <v>1969.8</v>
      </c>
      <c r="J1364" s="158">
        <v>1777.4</v>
      </c>
      <c r="K1364" s="158">
        <v>1777.4</v>
      </c>
      <c r="L1364" s="159">
        <v>101</v>
      </c>
      <c r="M1364" s="157" t="s">
        <v>855</v>
      </c>
      <c r="N1364" s="157" t="s">
        <v>855</v>
      </c>
      <c r="O1364" s="160" t="s">
        <v>855</v>
      </c>
      <c r="P1364" s="161">
        <v>9108046.4000000004</v>
      </c>
      <c r="Q1364" s="161">
        <v>0</v>
      </c>
      <c r="R1364" s="161">
        <v>0</v>
      </c>
      <c r="S1364" s="161">
        <v>9108046.4000000004</v>
      </c>
      <c r="T1364" s="161">
        <v>4623.843232815515</v>
      </c>
      <c r="U1364" s="161">
        <v>7955.2221774193549</v>
      </c>
      <c r="V1364" s="168">
        <v>5011.4784575333551</v>
      </c>
      <c r="W1364" s="168">
        <f t="shared" si="329"/>
        <v>1563.6382678444513</v>
      </c>
      <c r="X1364" s="168">
        <f t="shared" si="330"/>
        <v>3331.37894460384</v>
      </c>
      <c r="Y1364" s="163">
        <v>0</v>
      </c>
      <c r="Z1364" s="163">
        <v>0</v>
      </c>
      <c r="AA1364" s="189">
        <v>0</v>
      </c>
      <c r="AB1364" s="189">
        <v>0</v>
      </c>
      <c r="AC1364" s="189">
        <v>0</v>
      </c>
      <c r="AD1364" s="189">
        <v>0</v>
      </c>
      <c r="AE1364" s="189">
        <v>0</v>
      </c>
      <c r="AF1364" s="169">
        <v>0</v>
      </c>
      <c r="AG1364" s="189">
        <v>0</v>
      </c>
      <c r="AH1364" s="189">
        <v>0</v>
      </c>
      <c r="AI1364" s="189">
        <v>0</v>
      </c>
      <c r="AJ1364" s="189">
        <v>0</v>
      </c>
      <c r="AK1364" s="189">
        <v>437</v>
      </c>
      <c r="AL1364" s="169">
        <f>7048.18*AK1364/I1364</f>
        <v>1563.6382678444513</v>
      </c>
      <c r="AM1364" s="189">
        <v>0</v>
      </c>
      <c r="AN1364" s="189">
        <v>0</v>
      </c>
      <c r="AO1364" s="190">
        <v>0</v>
      </c>
      <c r="AP1364" s="189">
        <v>0</v>
      </c>
      <c r="AQ1364" s="95">
        <v>0</v>
      </c>
      <c r="AR1364" s="95">
        <v>0</v>
      </c>
      <c r="BC1364" s="191"/>
      <c r="BD1364" s="191"/>
      <c r="BE1364" s="191"/>
      <c r="BY1364" s="192"/>
    </row>
    <row r="1365" spans="1:77" s="162" customFormat="1" ht="36" customHeight="1" x14ac:dyDescent="0.25">
      <c r="A1365" s="162">
        <v>1</v>
      </c>
      <c r="B1365" s="165">
        <v>302</v>
      </c>
      <c r="C1365" s="186" t="s">
        <v>175</v>
      </c>
      <c r="D1365" s="157">
        <v>1985</v>
      </c>
      <c r="E1365" s="157">
        <v>2009</v>
      </c>
      <c r="F1365" s="187" t="s">
        <v>261</v>
      </c>
      <c r="G1365" s="157">
        <v>2</v>
      </c>
      <c r="H1365" s="157" t="s">
        <v>296</v>
      </c>
      <c r="I1365" s="158">
        <v>958.4</v>
      </c>
      <c r="J1365" s="158">
        <v>858.1</v>
      </c>
      <c r="K1365" s="158">
        <v>858.1</v>
      </c>
      <c r="L1365" s="188">
        <v>63</v>
      </c>
      <c r="M1365" s="157" t="s">
        <v>259</v>
      </c>
      <c r="N1365" s="157" t="s">
        <v>260</v>
      </c>
      <c r="O1365" s="157" t="s">
        <v>262</v>
      </c>
      <c r="P1365" s="158">
        <v>3491931.5700000003</v>
      </c>
      <c r="Q1365" s="158">
        <v>0</v>
      </c>
      <c r="R1365" s="158">
        <v>0</v>
      </c>
      <c r="S1365" s="158">
        <v>3491931.5700000003</v>
      </c>
      <c r="T1365" s="161">
        <v>3643.5012207846416</v>
      </c>
      <c r="U1365" s="161">
        <v>6686.1983046744581</v>
      </c>
      <c r="V1365" s="168">
        <v>7955.2221774193549</v>
      </c>
      <c r="W1365" s="168">
        <f t="shared" si="329"/>
        <v>3293.6479131886481</v>
      </c>
      <c r="X1365" s="168">
        <f t="shared" si="330"/>
        <v>3042.6970838898164</v>
      </c>
      <c r="Y1365" s="163">
        <v>0</v>
      </c>
      <c r="Z1365" s="163">
        <v>0</v>
      </c>
      <c r="AA1365" s="163">
        <v>0</v>
      </c>
      <c r="AB1365" s="163">
        <v>0</v>
      </c>
      <c r="AC1365" s="163">
        <v>0</v>
      </c>
      <c r="AD1365" s="163">
        <v>0</v>
      </c>
      <c r="AE1365" s="163">
        <v>0</v>
      </c>
      <c r="AF1365" s="169">
        <v>0</v>
      </c>
      <c r="AG1365" s="163">
        <v>354</v>
      </c>
      <c r="AH1365" s="169">
        <f>8917.04*AG1365/I1365</f>
        <v>3293.6479131886481</v>
      </c>
      <c r="AI1365" s="163">
        <v>0</v>
      </c>
      <c r="AJ1365" s="163">
        <v>0</v>
      </c>
      <c r="AK1365" s="163">
        <v>0</v>
      </c>
      <c r="AL1365" s="169">
        <v>0</v>
      </c>
      <c r="AM1365" s="163">
        <v>0</v>
      </c>
      <c r="AN1365" s="163">
        <v>0</v>
      </c>
      <c r="AO1365" s="169">
        <v>0</v>
      </c>
      <c r="AP1365" s="163">
        <v>0</v>
      </c>
      <c r="AQ1365" s="162">
        <v>0</v>
      </c>
      <c r="AR1365" s="162">
        <v>0</v>
      </c>
    </row>
    <row r="1366" spans="1:77" s="162" customFormat="1" ht="36" customHeight="1" x14ac:dyDescent="0.25">
      <c r="B1366" s="165">
        <v>303</v>
      </c>
      <c r="C1366" s="186" t="s">
        <v>176</v>
      </c>
      <c r="D1366" s="157">
        <v>1961</v>
      </c>
      <c r="E1366" s="157">
        <v>2009</v>
      </c>
      <c r="F1366" s="187" t="s">
        <v>261</v>
      </c>
      <c r="G1366" s="157">
        <v>2</v>
      </c>
      <c r="H1366" s="157" t="s">
        <v>296</v>
      </c>
      <c r="I1366" s="158">
        <v>614.6</v>
      </c>
      <c r="J1366" s="158">
        <v>565.1</v>
      </c>
      <c r="K1366" s="158">
        <v>565.1</v>
      </c>
      <c r="L1366" s="188">
        <v>23</v>
      </c>
      <c r="M1366" s="157" t="s">
        <v>259</v>
      </c>
      <c r="N1366" s="157" t="s">
        <v>260</v>
      </c>
      <c r="O1366" s="157" t="s">
        <v>262</v>
      </c>
      <c r="P1366" s="158">
        <v>2820353.9299999997</v>
      </c>
      <c r="Q1366" s="158">
        <v>0</v>
      </c>
      <c r="R1366" s="158">
        <v>0</v>
      </c>
      <c r="S1366" s="158">
        <v>2820353.9299999997</v>
      </c>
      <c r="T1366" s="161">
        <v>4588.926016921574</v>
      </c>
      <c r="U1366" s="161">
        <v>5011.4784575333551</v>
      </c>
      <c r="W1366" s="175"/>
      <c r="Y1366" s="163">
        <v>0</v>
      </c>
      <c r="Z1366" s="163">
        <v>0</v>
      </c>
      <c r="AA1366" s="163">
        <v>0</v>
      </c>
      <c r="AB1366" s="163">
        <v>0</v>
      </c>
      <c r="AC1366" s="163">
        <v>0</v>
      </c>
      <c r="AD1366" s="163">
        <v>0</v>
      </c>
      <c r="AE1366" s="163">
        <v>0</v>
      </c>
      <c r="AF1366" s="163">
        <v>0</v>
      </c>
      <c r="AG1366" s="163">
        <v>543</v>
      </c>
      <c r="AH1366" s="163">
        <v>4443851.93</v>
      </c>
      <c r="AI1366" s="163">
        <v>0</v>
      </c>
      <c r="AJ1366" s="163">
        <v>0</v>
      </c>
      <c r="AK1366" s="163">
        <v>322</v>
      </c>
      <c r="AL1366" s="163">
        <v>2195472.9</v>
      </c>
      <c r="AM1366" s="163">
        <v>0</v>
      </c>
      <c r="AN1366" s="163">
        <v>0</v>
      </c>
      <c r="AO1366" s="163">
        <v>0</v>
      </c>
      <c r="AP1366" s="163">
        <v>0</v>
      </c>
      <c r="AQ1366" s="162">
        <v>0</v>
      </c>
      <c r="AR1366" s="162">
        <v>0</v>
      </c>
    </row>
    <row r="1367" spans="1:77" s="95" customFormat="1" ht="36" customHeight="1" x14ac:dyDescent="0.25">
      <c r="A1367" s="162">
        <v>1</v>
      </c>
      <c r="B1367" s="165">
        <v>304</v>
      </c>
      <c r="C1367" s="155" t="s">
        <v>169</v>
      </c>
      <c r="D1367" s="157">
        <v>1969</v>
      </c>
      <c r="E1367" s="157"/>
      <c r="F1367" s="166" t="s">
        <v>261</v>
      </c>
      <c r="G1367" s="157">
        <v>2</v>
      </c>
      <c r="H1367" s="157" t="s">
        <v>297</v>
      </c>
      <c r="I1367" s="158">
        <v>396.8</v>
      </c>
      <c r="J1367" s="158">
        <v>354.2</v>
      </c>
      <c r="K1367" s="158">
        <v>354.2</v>
      </c>
      <c r="L1367" s="167">
        <v>15</v>
      </c>
      <c r="M1367" s="157" t="s">
        <v>259</v>
      </c>
      <c r="N1367" s="157" t="s">
        <v>330</v>
      </c>
      <c r="O1367" s="160" t="s">
        <v>331</v>
      </c>
      <c r="P1367" s="161">
        <v>2795760.9</v>
      </c>
      <c r="Q1367" s="161">
        <v>0</v>
      </c>
      <c r="R1367" s="161">
        <v>0</v>
      </c>
      <c r="S1367" s="161">
        <v>2795760.9</v>
      </c>
      <c r="T1367" s="161">
        <v>7045.7683971774186</v>
      </c>
      <c r="U1367" s="161">
        <v>7955.2221774193549</v>
      </c>
      <c r="V1367" s="168">
        <f>W1367</f>
        <v>5719.5412298387091</v>
      </c>
      <c r="W1367" s="168">
        <f t="shared" ref="W1367:W1369" si="331">Y1367+Z1367+AA1367+AB1367+AC1367+AF1367+AH1367+AJ1367+AL1367+AN1367+AO1367+AP1367+AQ1367+AR1367</f>
        <v>5719.5412298387091</v>
      </c>
      <c r="X1367" s="168">
        <f t="shared" ref="X1367:X1369" si="332">U1367-T1367</f>
        <v>909.45378024193633</v>
      </c>
      <c r="Y1367" s="163">
        <v>0</v>
      </c>
      <c r="Z1367" s="163">
        <v>0</v>
      </c>
      <c r="AA1367" s="189">
        <v>0</v>
      </c>
      <c r="AB1367" s="189">
        <v>0</v>
      </c>
      <c r="AC1367" s="189">
        <v>0</v>
      </c>
      <c r="AD1367" s="189">
        <v>0</v>
      </c>
      <c r="AE1367" s="189">
        <v>0</v>
      </c>
      <c r="AF1367" s="169">
        <v>0</v>
      </c>
      <c r="AG1367" s="189">
        <v>0</v>
      </c>
      <c r="AH1367" s="189">
        <v>0</v>
      </c>
      <c r="AI1367" s="189">
        <v>0</v>
      </c>
      <c r="AJ1367" s="189">
        <v>0</v>
      </c>
      <c r="AK1367" s="189">
        <v>322</v>
      </c>
      <c r="AL1367" s="169">
        <f>7048.18*AK1367/I1367</f>
        <v>5719.5412298387091</v>
      </c>
      <c r="AM1367" s="189">
        <v>0</v>
      </c>
      <c r="AN1367" s="189">
        <v>0</v>
      </c>
      <c r="AO1367" s="190">
        <v>0</v>
      </c>
      <c r="AP1367" s="189">
        <v>0</v>
      </c>
      <c r="AQ1367" s="95">
        <v>0</v>
      </c>
      <c r="AR1367" s="95">
        <v>0</v>
      </c>
      <c r="BC1367" s="191"/>
      <c r="BD1367" s="191"/>
      <c r="BE1367" s="191"/>
      <c r="BY1367" s="192"/>
    </row>
    <row r="1368" spans="1:77" s="95" customFormat="1" ht="36" customHeight="1" x14ac:dyDescent="0.25">
      <c r="A1368" s="162">
        <v>1</v>
      </c>
      <c r="B1368" s="155" t="s">
        <v>799</v>
      </c>
      <c r="C1368" s="155"/>
      <c r="D1368" s="157" t="s">
        <v>855</v>
      </c>
      <c r="E1368" s="157" t="s">
        <v>855</v>
      </c>
      <c r="F1368" s="157" t="s">
        <v>855</v>
      </c>
      <c r="G1368" s="157" t="s">
        <v>855</v>
      </c>
      <c r="H1368" s="157" t="s">
        <v>855</v>
      </c>
      <c r="I1368" s="158">
        <v>1266.2</v>
      </c>
      <c r="J1368" s="158">
        <v>1144.9000000000001</v>
      </c>
      <c r="K1368" s="158">
        <v>922.5</v>
      </c>
      <c r="L1368" s="159">
        <v>63</v>
      </c>
      <c r="M1368" s="157" t="s">
        <v>855</v>
      </c>
      <c r="N1368" s="157" t="s">
        <v>855</v>
      </c>
      <c r="O1368" s="160" t="s">
        <v>855</v>
      </c>
      <c r="P1368" s="161">
        <v>6914945.1299999999</v>
      </c>
      <c r="Q1368" s="161">
        <v>0</v>
      </c>
      <c r="R1368" s="161">
        <v>0</v>
      </c>
      <c r="S1368" s="161">
        <v>6914945.1299999999</v>
      </c>
      <c r="T1368" s="161">
        <v>5461.1792212920545</v>
      </c>
      <c r="U1368" s="161">
        <v>6626.8968487394968</v>
      </c>
      <c r="V1368" s="168">
        <v>5238.2069588793502</v>
      </c>
      <c r="W1368" s="168">
        <f t="shared" si="331"/>
        <v>1831.0143737166327</v>
      </c>
      <c r="X1368" s="168">
        <f t="shared" si="332"/>
        <v>1165.7176274474423</v>
      </c>
      <c r="Y1368" s="163">
        <v>0</v>
      </c>
      <c r="Z1368" s="163">
        <v>0</v>
      </c>
      <c r="AA1368" s="189">
        <v>0</v>
      </c>
      <c r="AB1368" s="189">
        <v>0</v>
      </c>
      <c r="AC1368" s="189">
        <v>0</v>
      </c>
      <c r="AD1368" s="189">
        <v>0</v>
      </c>
      <c r="AE1368" s="189">
        <v>0</v>
      </c>
      <c r="AF1368" s="169">
        <v>0</v>
      </c>
      <c r="AG1368" s="189">
        <v>260</v>
      </c>
      <c r="AH1368" s="169">
        <f t="shared" ref="AH1368:AH1369" si="333">8917.04*AG1368/I1368</f>
        <v>1831.0143737166327</v>
      </c>
      <c r="AI1368" s="189">
        <v>0</v>
      </c>
      <c r="AJ1368" s="189">
        <v>0</v>
      </c>
      <c r="AK1368" s="189">
        <v>0</v>
      </c>
      <c r="AL1368" s="190">
        <v>0</v>
      </c>
      <c r="AM1368" s="189">
        <v>0</v>
      </c>
      <c r="AN1368" s="189">
        <v>0</v>
      </c>
      <c r="AO1368" s="190">
        <v>0</v>
      </c>
      <c r="AP1368" s="189">
        <v>0</v>
      </c>
      <c r="AQ1368" s="95">
        <v>0</v>
      </c>
      <c r="AR1368" s="95">
        <v>0</v>
      </c>
      <c r="BC1368" s="191"/>
      <c r="BD1368" s="191"/>
      <c r="BE1368" s="191"/>
      <c r="BY1368" s="192"/>
    </row>
    <row r="1369" spans="1:77" s="95" customFormat="1" ht="36" customHeight="1" x14ac:dyDescent="0.25">
      <c r="A1369" s="162">
        <v>1</v>
      </c>
      <c r="B1369" s="165">
        <v>305</v>
      </c>
      <c r="C1369" s="186" t="s">
        <v>757</v>
      </c>
      <c r="D1369" s="157">
        <v>1961</v>
      </c>
      <c r="E1369" s="157"/>
      <c r="F1369" s="187" t="s">
        <v>261</v>
      </c>
      <c r="G1369" s="157">
        <v>2</v>
      </c>
      <c r="H1369" s="157" t="s">
        <v>297</v>
      </c>
      <c r="I1369" s="158">
        <v>442.8</v>
      </c>
      <c r="J1369" s="158">
        <v>393.5</v>
      </c>
      <c r="K1369" s="158">
        <v>240.4</v>
      </c>
      <c r="L1369" s="188">
        <v>21</v>
      </c>
      <c r="M1369" s="157" t="s">
        <v>259</v>
      </c>
      <c r="N1369" s="157" t="s">
        <v>330</v>
      </c>
      <c r="O1369" s="157" t="s">
        <v>331</v>
      </c>
      <c r="P1369" s="158">
        <v>2292770.6</v>
      </c>
      <c r="Q1369" s="158">
        <v>0</v>
      </c>
      <c r="R1369" s="158">
        <v>0</v>
      </c>
      <c r="S1369" s="158">
        <v>2292770.6</v>
      </c>
      <c r="T1369" s="161">
        <v>5177.8920505871729</v>
      </c>
      <c r="U1369" s="161">
        <v>5177.8920505871729</v>
      </c>
      <c r="V1369" s="168">
        <v>6626.8968487394968</v>
      </c>
      <c r="W1369" s="168">
        <f t="shared" si="331"/>
        <v>5699.0115627822952</v>
      </c>
      <c r="X1369" s="168">
        <f t="shared" si="332"/>
        <v>0</v>
      </c>
      <c r="Y1369" s="163">
        <v>0</v>
      </c>
      <c r="Z1369" s="163">
        <v>0</v>
      </c>
      <c r="AA1369" s="189">
        <v>0</v>
      </c>
      <c r="AB1369" s="189">
        <v>0</v>
      </c>
      <c r="AC1369" s="189">
        <v>0</v>
      </c>
      <c r="AD1369" s="189">
        <v>0</v>
      </c>
      <c r="AE1369" s="189">
        <v>0</v>
      </c>
      <c r="AF1369" s="169">
        <v>0</v>
      </c>
      <c r="AG1369" s="189">
        <v>283</v>
      </c>
      <c r="AH1369" s="169">
        <f t="shared" si="333"/>
        <v>5699.0115627822952</v>
      </c>
      <c r="AI1369" s="189">
        <v>0</v>
      </c>
      <c r="AJ1369" s="189">
        <v>0</v>
      </c>
      <c r="AK1369" s="189">
        <v>0</v>
      </c>
      <c r="AL1369" s="190">
        <v>0</v>
      </c>
      <c r="AM1369" s="189">
        <v>0</v>
      </c>
      <c r="AN1369" s="189">
        <v>0</v>
      </c>
      <c r="AO1369" s="190">
        <v>0</v>
      </c>
      <c r="AP1369" s="189">
        <v>0</v>
      </c>
      <c r="AQ1369" s="95">
        <v>0</v>
      </c>
      <c r="AR1369" s="95">
        <v>0</v>
      </c>
      <c r="BC1369" s="191"/>
      <c r="BD1369" s="191"/>
      <c r="BE1369" s="191"/>
      <c r="BY1369" s="192"/>
    </row>
    <row r="1370" spans="1:77" s="162" customFormat="1" ht="36" customHeight="1" x14ac:dyDescent="0.25">
      <c r="B1370" s="165">
        <v>306</v>
      </c>
      <c r="C1370" s="186" t="s">
        <v>179</v>
      </c>
      <c r="D1370" s="157">
        <v>1960</v>
      </c>
      <c r="E1370" s="157"/>
      <c r="F1370" s="187" t="s">
        <v>261</v>
      </c>
      <c r="G1370" s="157">
        <v>2</v>
      </c>
      <c r="H1370" s="157" t="s">
        <v>297</v>
      </c>
      <c r="I1370" s="158">
        <v>442.6</v>
      </c>
      <c r="J1370" s="158">
        <v>400.2</v>
      </c>
      <c r="K1370" s="158">
        <v>353.8</v>
      </c>
      <c r="L1370" s="188">
        <v>21</v>
      </c>
      <c r="M1370" s="157" t="s">
        <v>259</v>
      </c>
      <c r="N1370" s="157" t="s">
        <v>330</v>
      </c>
      <c r="O1370" s="157" t="s">
        <v>331</v>
      </c>
      <c r="P1370" s="158">
        <v>2213138.7799999998</v>
      </c>
      <c r="Q1370" s="158">
        <v>0</v>
      </c>
      <c r="R1370" s="158">
        <v>0</v>
      </c>
      <c r="S1370" s="158">
        <v>2213138.7799999998</v>
      </c>
      <c r="T1370" s="161">
        <v>5000.3135562584721</v>
      </c>
      <c r="U1370" s="161">
        <v>5238.2069588793502</v>
      </c>
      <c r="W1370" s="175"/>
      <c r="Y1370" s="163">
        <v>0</v>
      </c>
      <c r="Z1370" s="163">
        <v>0</v>
      </c>
      <c r="AA1370" s="163">
        <v>0</v>
      </c>
      <c r="AB1370" s="163">
        <v>0</v>
      </c>
      <c r="AC1370" s="163">
        <v>0</v>
      </c>
      <c r="AD1370" s="163">
        <v>0</v>
      </c>
      <c r="AE1370" s="163">
        <v>0</v>
      </c>
      <c r="AF1370" s="163">
        <v>0</v>
      </c>
      <c r="AG1370" s="163">
        <v>242</v>
      </c>
      <c r="AH1370" s="163">
        <v>1978303.2</v>
      </c>
      <c r="AI1370" s="163">
        <v>0</v>
      </c>
      <c r="AJ1370" s="163">
        <v>0</v>
      </c>
      <c r="AK1370" s="163">
        <v>1263.3</v>
      </c>
      <c r="AL1370" s="163">
        <v>6830414.5300000012</v>
      </c>
      <c r="AM1370" s="163">
        <v>0</v>
      </c>
      <c r="AN1370" s="163">
        <v>0</v>
      </c>
      <c r="AO1370" s="163">
        <v>0</v>
      </c>
      <c r="AP1370" s="163">
        <v>0</v>
      </c>
      <c r="AQ1370" s="162">
        <v>0</v>
      </c>
      <c r="AR1370" s="162">
        <v>0</v>
      </c>
    </row>
    <row r="1371" spans="1:77" s="95" customFormat="1" ht="36" customHeight="1" x14ac:dyDescent="0.25">
      <c r="A1371" s="162">
        <v>1</v>
      </c>
      <c r="B1371" s="165">
        <v>307</v>
      </c>
      <c r="C1371" s="186" t="s">
        <v>177</v>
      </c>
      <c r="D1371" s="157">
        <v>1968</v>
      </c>
      <c r="E1371" s="157"/>
      <c r="F1371" s="187" t="s">
        <v>261</v>
      </c>
      <c r="G1371" s="157">
        <v>2</v>
      </c>
      <c r="H1371" s="157" t="s">
        <v>297</v>
      </c>
      <c r="I1371" s="158">
        <v>380.8</v>
      </c>
      <c r="J1371" s="158">
        <v>351.2</v>
      </c>
      <c r="K1371" s="158">
        <v>328.3</v>
      </c>
      <c r="L1371" s="188">
        <v>21</v>
      </c>
      <c r="M1371" s="157" t="s">
        <v>259</v>
      </c>
      <c r="N1371" s="157" t="s">
        <v>330</v>
      </c>
      <c r="O1371" s="157" t="s">
        <v>331</v>
      </c>
      <c r="P1371" s="158">
        <v>2409035.75</v>
      </c>
      <c r="Q1371" s="158">
        <v>0</v>
      </c>
      <c r="R1371" s="158">
        <v>0</v>
      </c>
      <c r="S1371" s="158">
        <v>2409035.75</v>
      </c>
      <c r="T1371" s="161">
        <v>6326.249343487395</v>
      </c>
      <c r="U1371" s="161">
        <v>6626.8968487394968</v>
      </c>
      <c r="V1371" s="168">
        <f>W1371</f>
        <v>7011.1622478991603</v>
      </c>
      <c r="W1371" s="168">
        <f t="shared" ref="W1371:W1374" si="334">Y1371+Z1371+AA1371+AB1371+AC1371+AF1371+AH1371+AJ1371+AL1371+AN1371+AO1371+AP1371+AQ1371+AR1371</f>
        <v>7011.1622478991603</v>
      </c>
      <c r="X1371" s="168">
        <f t="shared" ref="X1371:X1374" si="335">U1371-T1371</f>
        <v>300.64750525210184</v>
      </c>
      <c r="Y1371" s="163">
        <v>0</v>
      </c>
      <c r="Z1371" s="163">
        <v>0</v>
      </c>
      <c r="AA1371" s="189">
        <v>0</v>
      </c>
      <c r="AB1371" s="189">
        <v>0</v>
      </c>
      <c r="AC1371" s="189">
        <v>0</v>
      </c>
      <c r="AD1371" s="189">
        <v>0</v>
      </c>
      <c r="AE1371" s="189">
        <v>0</v>
      </c>
      <c r="AF1371" s="169">
        <v>0</v>
      </c>
      <c r="AG1371" s="189">
        <v>0</v>
      </c>
      <c r="AH1371" s="169">
        <v>0</v>
      </c>
      <c r="AI1371" s="189">
        <v>0</v>
      </c>
      <c r="AJ1371" s="189">
        <v>0</v>
      </c>
      <c r="AK1371" s="189">
        <v>378.8</v>
      </c>
      <c r="AL1371" s="169">
        <f>7048.18*AK1371/I1371</f>
        <v>7011.1622478991603</v>
      </c>
      <c r="AM1371" s="189">
        <v>0</v>
      </c>
      <c r="AN1371" s="189">
        <v>0</v>
      </c>
      <c r="AO1371" s="190">
        <v>0</v>
      </c>
      <c r="AP1371" s="189">
        <v>0</v>
      </c>
      <c r="AQ1371" s="95">
        <v>0</v>
      </c>
      <c r="AR1371" s="95">
        <v>0</v>
      </c>
      <c r="BC1371" s="191"/>
      <c r="BD1371" s="191"/>
      <c r="BE1371" s="191"/>
      <c r="BY1371" s="192"/>
    </row>
    <row r="1372" spans="1:77" s="95" customFormat="1" ht="36" customHeight="1" x14ac:dyDescent="0.25">
      <c r="A1372" s="162">
        <v>1</v>
      </c>
      <c r="B1372" s="155" t="s">
        <v>800</v>
      </c>
      <c r="C1372" s="155"/>
      <c r="D1372" s="157" t="s">
        <v>855</v>
      </c>
      <c r="E1372" s="157" t="s">
        <v>855</v>
      </c>
      <c r="F1372" s="157" t="s">
        <v>855</v>
      </c>
      <c r="G1372" s="157" t="s">
        <v>855</v>
      </c>
      <c r="H1372" s="157" t="s">
        <v>855</v>
      </c>
      <c r="I1372" s="158">
        <v>1555.6000000000001</v>
      </c>
      <c r="J1372" s="158">
        <v>1405.1</v>
      </c>
      <c r="K1372" s="158">
        <v>1183.9000000000001</v>
      </c>
      <c r="L1372" s="159">
        <v>81</v>
      </c>
      <c r="M1372" s="157" t="s">
        <v>855</v>
      </c>
      <c r="N1372" s="157" t="s">
        <v>855</v>
      </c>
      <c r="O1372" s="160" t="s">
        <v>855</v>
      </c>
      <c r="P1372" s="161">
        <v>10366919.720000001</v>
      </c>
      <c r="Q1372" s="161">
        <v>0</v>
      </c>
      <c r="R1372" s="161">
        <v>0</v>
      </c>
      <c r="S1372" s="161">
        <v>10366919.720000001</v>
      </c>
      <c r="T1372" s="161">
        <v>6664.2579840575982</v>
      </c>
      <c r="U1372" s="161">
        <v>8672.9563157894736</v>
      </c>
      <c r="V1372" s="168">
        <v>6282.1650072780212</v>
      </c>
      <c r="W1372" s="168">
        <f t="shared" si="334"/>
        <v>1387.1970172280792</v>
      </c>
      <c r="X1372" s="168">
        <f t="shared" si="335"/>
        <v>2008.6983317318754</v>
      </c>
      <c r="Y1372" s="163">
        <v>0</v>
      </c>
      <c r="Z1372" s="163">
        <v>0</v>
      </c>
      <c r="AA1372" s="189">
        <v>0</v>
      </c>
      <c r="AB1372" s="189">
        <v>0</v>
      </c>
      <c r="AC1372" s="189">
        <v>0</v>
      </c>
      <c r="AD1372" s="189">
        <v>0</v>
      </c>
      <c r="AE1372" s="189">
        <v>0</v>
      </c>
      <c r="AF1372" s="169">
        <v>0</v>
      </c>
      <c r="AG1372" s="189">
        <v>242</v>
      </c>
      <c r="AH1372" s="169">
        <f>8917.04*AG1372/I1372</f>
        <v>1387.1970172280792</v>
      </c>
      <c r="AI1372" s="189">
        <v>0</v>
      </c>
      <c r="AJ1372" s="189">
        <v>0</v>
      </c>
      <c r="AK1372" s="189">
        <v>0</v>
      </c>
      <c r="AL1372" s="190">
        <v>0</v>
      </c>
      <c r="AM1372" s="189">
        <v>0</v>
      </c>
      <c r="AN1372" s="189">
        <v>0</v>
      </c>
      <c r="AO1372" s="190">
        <v>0</v>
      </c>
      <c r="AP1372" s="189">
        <v>0</v>
      </c>
      <c r="AQ1372" s="95">
        <v>0</v>
      </c>
      <c r="AR1372" s="95">
        <v>0</v>
      </c>
      <c r="BC1372" s="191"/>
      <c r="BD1372" s="191"/>
      <c r="BE1372" s="191"/>
      <c r="BY1372" s="192"/>
    </row>
    <row r="1373" spans="1:77" s="162" customFormat="1" ht="36" customHeight="1" x14ac:dyDescent="0.25">
      <c r="A1373" s="162">
        <v>1</v>
      </c>
      <c r="B1373" s="165">
        <v>308</v>
      </c>
      <c r="C1373" s="186" t="s">
        <v>1638</v>
      </c>
      <c r="D1373" s="157">
        <v>1968</v>
      </c>
      <c r="E1373" s="157"/>
      <c r="F1373" s="187" t="s">
        <v>261</v>
      </c>
      <c r="G1373" s="157">
        <v>2</v>
      </c>
      <c r="H1373" s="157" t="s">
        <v>297</v>
      </c>
      <c r="I1373" s="158">
        <v>323</v>
      </c>
      <c r="J1373" s="158">
        <v>293</v>
      </c>
      <c r="K1373" s="158">
        <v>114.7</v>
      </c>
      <c r="L1373" s="188">
        <v>17</v>
      </c>
      <c r="M1373" s="157" t="s">
        <v>259</v>
      </c>
      <c r="N1373" s="157" t="s">
        <v>330</v>
      </c>
      <c r="O1373" s="157" t="s">
        <v>332</v>
      </c>
      <c r="P1373" s="158">
        <v>2801364.89</v>
      </c>
      <c r="Q1373" s="158">
        <v>0</v>
      </c>
      <c r="R1373" s="158">
        <v>0</v>
      </c>
      <c r="S1373" s="158">
        <v>2801364.89</v>
      </c>
      <c r="T1373" s="161">
        <v>8672.9563157894736</v>
      </c>
      <c r="U1373" s="161">
        <v>8672.9563157894736</v>
      </c>
      <c r="V1373" s="168">
        <v>7337.5246541165807</v>
      </c>
      <c r="W1373" s="168">
        <f t="shared" si="334"/>
        <v>10015.834736842105</v>
      </c>
      <c r="X1373" s="168">
        <f t="shared" si="335"/>
        <v>0</v>
      </c>
      <c r="Y1373" s="163">
        <v>0</v>
      </c>
      <c r="Z1373" s="163">
        <v>0</v>
      </c>
      <c r="AA1373" s="163">
        <v>0</v>
      </c>
      <c r="AB1373" s="163">
        <v>0</v>
      </c>
      <c r="AC1373" s="163">
        <v>0</v>
      </c>
      <c r="AD1373" s="163">
        <v>0</v>
      </c>
      <c r="AE1373" s="163">
        <v>0</v>
      </c>
      <c r="AF1373" s="169">
        <v>0</v>
      </c>
      <c r="AG1373" s="163">
        <v>0</v>
      </c>
      <c r="AH1373" s="163">
        <v>0</v>
      </c>
      <c r="AI1373" s="163">
        <v>0</v>
      </c>
      <c r="AJ1373" s="163">
        <v>0</v>
      </c>
      <c r="AK1373" s="163">
        <v>459</v>
      </c>
      <c r="AL1373" s="169">
        <f t="shared" ref="AL1373:AL1374" si="336">7048.18*AK1373/I1373</f>
        <v>10015.834736842105</v>
      </c>
      <c r="AM1373" s="163">
        <v>0</v>
      </c>
      <c r="AN1373" s="163">
        <v>0</v>
      </c>
      <c r="AO1373" s="169">
        <v>0</v>
      </c>
      <c r="AP1373" s="163">
        <v>0</v>
      </c>
      <c r="AQ1373" s="162">
        <v>0</v>
      </c>
      <c r="AR1373" s="162">
        <v>0</v>
      </c>
    </row>
    <row r="1374" spans="1:77" s="162" customFormat="1" ht="36" customHeight="1" x14ac:dyDescent="0.25">
      <c r="A1374" s="162">
        <v>1</v>
      </c>
      <c r="B1374" s="165">
        <v>309</v>
      </c>
      <c r="C1374" s="186" t="s">
        <v>174</v>
      </c>
      <c r="D1374" s="157">
        <v>1970</v>
      </c>
      <c r="E1374" s="157"/>
      <c r="F1374" s="187" t="s">
        <v>261</v>
      </c>
      <c r="G1374" s="157">
        <v>2</v>
      </c>
      <c r="H1374" s="157" t="s">
        <v>297</v>
      </c>
      <c r="I1374" s="158">
        <v>343.5</v>
      </c>
      <c r="J1374" s="158">
        <v>315.5</v>
      </c>
      <c r="K1374" s="158">
        <v>315.5</v>
      </c>
      <c r="L1374" s="188">
        <v>20</v>
      </c>
      <c r="M1374" s="157" t="s">
        <v>259</v>
      </c>
      <c r="N1374" s="157" t="s">
        <v>330</v>
      </c>
      <c r="O1374" s="157" t="s">
        <v>332</v>
      </c>
      <c r="P1374" s="158">
        <v>2059951.3699999999</v>
      </c>
      <c r="Q1374" s="158">
        <v>0</v>
      </c>
      <c r="R1374" s="158">
        <v>0</v>
      </c>
      <c r="S1374" s="158">
        <v>2059951.3699999999</v>
      </c>
      <c r="T1374" s="161">
        <v>5996.947219796215</v>
      </c>
      <c r="U1374" s="161">
        <v>6282.1650072780212</v>
      </c>
      <c r="V1374" s="168">
        <v>6691.2105979473454</v>
      </c>
      <c r="W1374" s="168">
        <f t="shared" si="334"/>
        <v>8730.7149636098984</v>
      </c>
      <c r="X1374" s="168">
        <f t="shared" si="335"/>
        <v>285.21778748180623</v>
      </c>
      <c r="Y1374" s="163">
        <v>0</v>
      </c>
      <c r="Z1374" s="163">
        <v>0</v>
      </c>
      <c r="AA1374" s="163">
        <v>0</v>
      </c>
      <c r="AB1374" s="163">
        <v>0</v>
      </c>
      <c r="AC1374" s="163">
        <v>0</v>
      </c>
      <c r="AD1374" s="163">
        <v>0</v>
      </c>
      <c r="AE1374" s="163">
        <v>0</v>
      </c>
      <c r="AF1374" s="169">
        <v>0</v>
      </c>
      <c r="AG1374" s="163">
        <v>0</v>
      </c>
      <c r="AH1374" s="163">
        <v>0</v>
      </c>
      <c r="AI1374" s="163">
        <v>0</v>
      </c>
      <c r="AJ1374" s="163">
        <v>0</v>
      </c>
      <c r="AK1374" s="163">
        <v>425.5</v>
      </c>
      <c r="AL1374" s="169">
        <f t="shared" si="336"/>
        <v>8730.7149636098984</v>
      </c>
      <c r="AM1374" s="163">
        <v>0</v>
      </c>
      <c r="AN1374" s="163">
        <v>0</v>
      </c>
      <c r="AO1374" s="169">
        <v>0</v>
      </c>
      <c r="AP1374" s="163">
        <v>0</v>
      </c>
      <c r="AQ1374" s="162">
        <v>0</v>
      </c>
      <c r="AR1374" s="162">
        <v>0</v>
      </c>
    </row>
    <row r="1375" spans="1:77" s="162" customFormat="1" ht="36" customHeight="1" x14ac:dyDescent="0.25">
      <c r="B1375" s="165">
        <v>310</v>
      </c>
      <c r="C1375" s="155" t="s">
        <v>171</v>
      </c>
      <c r="D1375" s="157">
        <v>1955</v>
      </c>
      <c r="E1375" s="157"/>
      <c r="F1375" s="166" t="s">
        <v>261</v>
      </c>
      <c r="G1375" s="157">
        <v>2</v>
      </c>
      <c r="H1375" s="157" t="s">
        <v>296</v>
      </c>
      <c r="I1375" s="158">
        <v>440.9</v>
      </c>
      <c r="J1375" s="158">
        <v>395.2</v>
      </c>
      <c r="K1375" s="158">
        <v>395.2</v>
      </c>
      <c r="L1375" s="167">
        <v>23</v>
      </c>
      <c r="M1375" s="157" t="s">
        <v>259</v>
      </c>
      <c r="N1375" s="157" t="s">
        <v>330</v>
      </c>
      <c r="O1375" s="160" t="s">
        <v>332</v>
      </c>
      <c r="P1375" s="161">
        <v>2710042.9</v>
      </c>
      <c r="Q1375" s="161">
        <v>0</v>
      </c>
      <c r="R1375" s="161">
        <v>0</v>
      </c>
      <c r="S1375" s="161">
        <v>2710042.9</v>
      </c>
      <c r="T1375" s="161">
        <v>6146.6157858924926</v>
      </c>
      <c r="U1375" s="161">
        <v>8028.9145044227726</v>
      </c>
      <c r="W1375" s="175"/>
      <c r="Y1375" s="163">
        <v>0</v>
      </c>
      <c r="Z1375" s="163">
        <v>0</v>
      </c>
      <c r="AA1375" s="163">
        <v>0</v>
      </c>
      <c r="AB1375" s="163">
        <v>0</v>
      </c>
      <c r="AC1375" s="163">
        <v>0</v>
      </c>
      <c r="AD1375" s="163">
        <v>0</v>
      </c>
      <c r="AE1375" s="163">
        <v>0</v>
      </c>
      <c r="AF1375" s="163">
        <v>0</v>
      </c>
      <c r="AG1375" s="163">
        <v>898</v>
      </c>
      <c r="AH1375" s="163">
        <v>7435586.5</v>
      </c>
      <c r="AI1375" s="163">
        <v>0</v>
      </c>
      <c r="AJ1375" s="163">
        <v>0</v>
      </c>
      <c r="AK1375" s="163">
        <v>0</v>
      </c>
      <c r="AL1375" s="163">
        <v>0</v>
      </c>
      <c r="AM1375" s="163">
        <v>0</v>
      </c>
      <c r="AN1375" s="163">
        <v>0</v>
      </c>
      <c r="AO1375" s="163">
        <v>0</v>
      </c>
      <c r="AP1375" s="163">
        <v>0</v>
      </c>
      <c r="AQ1375" s="162">
        <v>0</v>
      </c>
      <c r="AR1375" s="162">
        <v>0</v>
      </c>
    </row>
    <row r="1376" spans="1:77" s="95" customFormat="1" ht="36" customHeight="1" x14ac:dyDescent="0.25">
      <c r="A1376" s="162">
        <v>1</v>
      </c>
      <c r="B1376" s="165">
        <v>311</v>
      </c>
      <c r="C1376" s="155" t="s">
        <v>172</v>
      </c>
      <c r="D1376" s="157">
        <v>1955</v>
      </c>
      <c r="E1376" s="157">
        <v>2010</v>
      </c>
      <c r="F1376" s="166" t="s">
        <v>261</v>
      </c>
      <c r="G1376" s="157">
        <v>2</v>
      </c>
      <c r="H1376" s="157" t="s">
        <v>296</v>
      </c>
      <c r="I1376" s="158">
        <v>448.2</v>
      </c>
      <c r="J1376" s="158">
        <v>401.4</v>
      </c>
      <c r="K1376" s="158">
        <v>358.5</v>
      </c>
      <c r="L1376" s="167">
        <v>21</v>
      </c>
      <c r="M1376" s="157" t="s">
        <v>259</v>
      </c>
      <c r="N1376" s="157" t="s">
        <v>330</v>
      </c>
      <c r="O1376" s="160" t="s">
        <v>332</v>
      </c>
      <c r="P1376" s="161">
        <v>2795560.56</v>
      </c>
      <c r="Q1376" s="161">
        <v>0</v>
      </c>
      <c r="R1376" s="161">
        <v>0</v>
      </c>
      <c r="S1376" s="161">
        <v>2795560.56</v>
      </c>
      <c r="T1376" s="161">
        <v>6237.306024096386</v>
      </c>
      <c r="U1376" s="161">
        <v>7739.32</v>
      </c>
      <c r="V1376" s="168">
        <v>2051.2415379559648</v>
      </c>
      <c r="W1376" s="168">
        <f t="shared" ref="W1376:W1377" si="337">Y1376+Z1376+AA1376+AB1376+AC1376+AF1376+AH1376+AJ1376+AL1376+AN1376+AO1376+AP1376+AQ1376+AR1376</f>
        <v>5570.6630968317722</v>
      </c>
      <c r="X1376" s="168">
        <f t="shared" ref="X1376:X1377" si="338">U1376-T1376</f>
        <v>1502.0139759036138</v>
      </c>
      <c r="Y1376" s="163">
        <v>0</v>
      </c>
      <c r="Z1376" s="163">
        <v>0</v>
      </c>
      <c r="AA1376" s="189">
        <v>0</v>
      </c>
      <c r="AB1376" s="189">
        <v>0</v>
      </c>
      <c r="AC1376" s="189">
        <v>0</v>
      </c>
      <c r="AD1376" s="189">
        <v>0</v>
      </c>
      <c r="AE1376" s="189">
        <v>0</v>
      </c>
      <c r="AF1376" s="169">
        <v>0</v>
      </c>
      <c r="AG1376" s="189">
        <v>280</v>
      </c>
      <c r="AH1376" s="169">
        <f t="shared" ref="AH1376:AH1377" si="339">8917.04*AG1376/I1376</f>
        <v>5570.6630968317722</v>
      </c>
      <c r="AI1376" s="189">
        <v>0</v>
      </c>
      <c r="AJ1376" s="189">
        <v>0</v>
      </c>
      <c r="AK1376" s="189">
        <v>0</v>
      </c>
      <c r="AL1376" s="190">
        <v>0</v>
      </c>
      <c r="AM1376" s="189">
        <v>0</v>
      </c>
      <c r="AN1376" s="189">
        <v>0</v>
      </c>
      <c r="AO1376" s="190">
        <v>0</v>
      </c>
      <c r="AP1376" s="189">
        <v>0</v>
      </c>
      <c r="AQ1376" s="95">
        <v>0</v>
      </c>
      <c r="AR1376" s="95">
        <v>0</v>
      </c>
      <c r="BC1376" s="191"/>
      <c r="BD1376" s="191"/>
      <c r="BE1376" s="191"/>
      <c r="BY1376" s="192"/>
    </row>
    <row r="1377" spans="1:77" s="162" customFormat="1" ht="36" customHeight="1" x14ac:dyDescent="0.25">
      <c r="A1377" s="162">
        <v>1</v>
      </c>
      <c r="B1377" s="155" t="s">
        <v>801</v>
      </c>
      <c r="C1377" s="155"/>
      <c r="D1377" s="157" t="s">
        <v>855</v>
      </c>
      <c r="E1377" s="157" t="s">
        <v>855</v>
      </c>
      <c r="F1377" s="157" t="s">
        <v>855</v>
      </c>
      <c r="G1377" s="157" t="s">
        <v>855</v>
      </c>
      <c r="H1377" s="157" t="s">
        <v>855</v>
      </c>
      <c r="I1377" s="158">
        <v>2008.7</v>
      </c>
      <c r="J1377" s="158">
        <v>1587.3000000000002</v>
      </c>
      <c r="K1377" s="158">
        <v>1587.3000000000002</v>
      </c>
      <c r="L1377" s="159">
        <v>89</v>
      </c>
      <c r="M1377" s="157" t="s">
        <v>855</v>
      </c>
      <c r="N1377" s="157" t="s">
        <v>855</v>
      </c>
      <c r="O1377" s="160" t="s">
        <v>855</v>
      </c>
      <c r="P1377" s="161">
        <v>7675390.0099999998</v>
      </c>
      <c r="Q1377" s="161">
        <v>0</v>
      </c>
      <c r="R1377" s="161">
        <v>0</v>
      </c>
      <c r="S1377" s="161">
        <v>7675390.0099999998</v>
      </c>
      <c r="T1377" s="161">
        <v>3821.0733359884503</v>
      </c>
      <c r="U1377" s="161">
        <v>6962.3887807959582</v>
      </c>
      <c r="V1377" s="168">
        <v>6962.3887807959582</v>
      </c>
      <c r="W1377" s="168">
        <f t="shared" si="337"/>
        <v>2743.4314332652962</v>
      </c>
      <c r="X1377" s="168">
        <f t="shared" si="338"/>
        <v>3141.3154448075079</v>
      </c>
      <c r="Y1377" s="163">
        <v>0</v>
      </c>
      <c r="Z1377" s="163">
        <v>0</v>
      </c>
      <c r="AA1377" s="163">
        <v>0</v>
      </c>
      <c r="AB1377" s="163">
        <v>0</v>
      </c>
      <c r="AC1377" s="163">
        <v>0</v>
      </c>
      <c r="AD1377" s="163">
        <v>0</v>
      </c>
      <c r="AE1377" s="163">
        <v>0</v>
      </c>
      <c r="AF1377" s="169">
        <v>0</v>
      </c>
      <c r="AG1377" s="163">
        <v>618</v>
      </c>
      <c r="AH1377" s="169">
        <f t="shared" si="339"/>
        <v>2743.4314332652962</v>
      </c>
      <c r="AI1377" s="163">
        <v>0</v>
      </c>
      <c r="AJ1377" s="163">
        <v>0</v>
      </c>
      <c r="AK1377" s="163">
        <v>0</v>
      </c>
      <c r="AL1377" s="169">
        <v>0</v>
      </c>
      <c r="AM1377" s="163">
        <v>0</v>
      </c>
      <c r="AN1377" s="163">
        <v>0</v>
      </c>
      <c r="AO1377" s="169">
        <v>0</v>
      </c>
      <c r="AP1377" s="163">
        <v>0</v>
      </c>
      <c r="AQ1377" s="162">
        <v>0</v>
      </c>
      <c r="AR1377" s="162">
        <v>0</v>
      </c>
    </row>
    <row r="1378" spans="1:77" s="162" customFormat="1" ht="36" customHeight="1" x14ac:dyDescent="0.25">
      <c r="B1378" s="165">
        <v>312</v>
      </c>
      <c r="C1378" s="186" t="s">
        <v>758</v>
      </c>
      <c r="D1378" s="157">
        <v>1980</v>
      </c>
      <c r="E1378" s="157"/>
      <c r="F1378" s="187" t="s">
        <v>261</v>
      </c>
      <c r="G1378" s="157">
        <v>2</v>
      </c>
      <c r="H1378" s="157" t="s">
        <v>305</v>
      </c>
      <c r="I1378" s="158">
        <v>1217.2</v>
      </c>
      <c r="J1378" s="158">
        <v>862.2</v>
      </c>
      <c r="K1378" s="158">
        <v>862.2</v>
      </c>
      <c r="L1378" s="188">
        <v>47</v>
      </c>
      <c r="M1378" s="157" t="s">
        <v>259</v>
      </c>
      <c r="N1378" s="157" t="s">
        <v>334</v>
      </c>
      <c r="O1378" s="157" t="s">
        <v>777</v>
      </c>
      <c r="P1378" s="158">
        <v>2383045.9500000002</v>
      </c>
      <c r="Q1378" s="158">
        <v>0</v>
      </c>
      <c r="R1378" s="158">
        <v>0</v>
      </c>
      <c r="S1378" s="158">
        <v>2383045.9500000002</v>
      </c>
      <c r="T1378" s="161">
        <v>1957.8096861649688</v>
      </c>
      <c r="U1378" s="161">
        <v>2051.2415379559648</v>
      </c>
      <c r="W1378" s="175"/>
      <c r="Y1378" s="163">
        <v>0</v>
      </c>
      <c r="Z1378" s="163">
        <v>0</v>
      </c>
      <c r="AA1378" s="163">
        <v>0</v>
      </c>
      <c r="AB1378" s="163">
        <v>0</v>
      </c>
      <c r="AC1378" s="163">
        <v>0</v>
      </c>
      <c r="AD1378" s="163">
        <v>0</v>
      </c>
      <c r="AE1378" s="163">
        <v>0</v>
      </c>
      <c r="AF1378" s="163">
        <v>0</v>
      </c>
      <c r="AG1378" s="163">
        <v>2210</v>
      </c>
      <c r="AH1378" s="163">
        <v>18020763.550000001</v>
      </c>
      <c r="AI1378" s="163">
        <v>0</v>
      </c>
      <c r="AJ1378" s="163">
        <v>0</v>
      </c>
      <c r="AK1378" s="163">
        <v>0</v>
      </c>
      <c r="AL1378" s="163">
        <v>0</v>
      </c>
      <c r="AM1378" s="163">
        <v>0</v>
      </c>
      <c r="AN1378" s="163">
        <v>0</v>
      </c>
      <c r="AO1378" s="163">
        <v>0</v>
      </c>
      <c r="AP1378" s="163">
        <v>0</v>
      </c>
      <c r="AQ1378" s="162">
        <v>0</v>
      </c>
      <c r="AR1378" s="162">
        <v>0</v>
      </c>
    </row>
    <row r="1379" spans="1:77" s="95" customFormat="1" ht="36" customHeight="1" x14ac:dyDescent="0.25">
      <c r="A1379" s="162">
        <v>1</v>
      </c>
      <c r="B1379" s="165">
        <v>313</v>
      </c>
      <c r="C1379" s="155" t="s">
        <v>173</v>
      </c>
      <c r="D1379" s="157">
        <v>1968</v>
      </c>
      <c r="E1379" s="157">
        <v>2009</v>
      </c>
      <c r="F1379" s="166" t="s">
        <v>261</v>
      </c>
      <c r="G1379" s="157">
        <v>2</v>
      </c>
      <c r="H1379" s="157" t="s">
        <v>296</v>
      </c>
      <c r="I1379" s="158">
        <v>791.5</v>
      </c>
      <c r="J1379" s="158">
        <v>725.1</v>
      </c>
      <c r="K1379" s="158">
        <v>725.1</v>
      </c>
      <c r="L1379" s="167">
        <v>42</v>
      </c>
      <c r="M1379" s="157" t="s">
        <v>259</v>
      </c>
      <c r="N1379" s="157" t="s">
        <v>260</v>
      </c>
      <c r="O1379" s="160" t="s">
        <v>262</v>
      </c>
      <c r="P1379" s="161">
        <v>5292344.0599999996</v>
      </c>
      <c r="Q1379" s="161">
        <v>0</v>
      </c>
      <c r="R1379" s="161">
        <v>0</v>
      </c>
      <c r="S1379" s="161">
        <v>5292344.0599999996</v>
      </c>
      <c r="T1379" s="161">
        <v>6686.4738597599489</v>
      </c>
      <c r="U1379" s="161">
        <v>6962.3887807959582</v>
      </c>
      <c r="V1379" s="168">
        <v>7790.4247311827967</v>
      </c>
      <c r="W1379" s="168">
        <f t="shared" ref="W1379:W1382" si="340">Y1379+Z1379+AA1379+AB1379+AC1379+AF1379+AH1379+AJ1379+AL1379+AN1379+AO1379+AP1379+AQ1379+AR1379</f>
        <v>7322.9008212255221</v>
      </c>
      <c r="X1379" s="168">
        <f t="shared" ref="X1379:X1382" si="341">U1379-T1379</f>
        <v>275.91492103600922</v>
      </c>
      <c r="Y1379" s="163">
        <v>0</v>
      </c>
      <c r="Z1379" s="163">
        <v>0</v>
      </c>
      <c r="AA1379" s="189">
        <v>0</v>
      </c>
      <c r="AB1379" s="189">
        <v>0</v>
      </c>
      <c r="AC1379" s="189">
        <v>0</v>
      </c>
      <c r="AD1379" s="189">
        <v>0</v>
      </c>
      <c r="AE1379" s="189">
        <v>0</v>
      </c>
      <c r="AF1379" s="169">
        <v>0</v>
      </c>
      <c r="AG1379" s="189">
        <v>650</v>
      </c>
      <c r="AH1379" s="169">
        <f t="shared" ref="AH1379:AH1382" si="342">8917.04*AG1379/I1379</f>
        <v>7322.9008212255221</v>
      </c>
      <c r="AI1379" s="189">
        <v>0</v>
      </c>
      <c r="AJ1379" s="189">
        <v>0</v>
      </c>
      <c r="AK1379" s="189">
        <v>0</v>
      </c>
      <c r="AL1379" s="190">
        <v>0</v>
      </c>
      <c r="AM1379" s="189">
        <v>0</v>
      </c>
      <c r="AN1379" s="189">
        <v>0</v>
      </c>
      <c r="AO1379" s="190">
        <v>0</v>
      </c>
      <c r="AP1379" s="189">
        <v>0</v>
      </c>
      <c r="AQ1379" s="95">
        <v>0</v>
      </c>
      <c r="AR1379" s="95">
        <v>0</v>
      </c>
      <c r="BC1379" s="191"/>
      <c r="BD1379" s="191"/>
      <c r="BE1379" s="191"/>
      <c r="BY1379" s="192"/>
    </row>
    <row r="1380" spans="1:77" s="95" customFormat="1" ht="36" customHeight="1" x14ac:dyDescent="0.25">
      <c r="A1380" s="162">
        <v>1</v>
      </c>
      <c r="B1380" s="155" t="s">
        <v>803</v>
      </c>
      <c r="C1380" s="170"/>
      <c r="D1380" s="157" t="s">
        <v>855</v>
      </c>
      <c r="E1380" s="157" t="s">
        <v>855</v>
      </c>
      <c r="F1380" s="157" t="s">
        <v>855</v>
      </c>
      <c r="G1380" s="157" t="s">
        <v>855</v>
      </c>
      <c r="H1380" s="157" t="s">
        <v>855</v>
      </c>
      <c r="I1380" s="158">
        <v>2249.3000000000002</v>
      </c>
      <c r="J1380" s="158">
        <v>2047.8</v>
      </c>
      <c r="K1380" s="158">
        <v>1779.7</v>
      </c>
      <c r="L1380" s="159">
        <v>85</v>
      </c>
      <c r="M1380" s="157" t="s">
        <v>855</v>
      </c>
      <c r="N1380" s="157" t="s">
        <v>855</v>
      </c>
      <c r="O1380" s="160" t="s">
        <v>855</v>
      </c>
      <c r="P1380" s="161">
        <v>18696735.099999998</v>
      </c>
      <c r="Q1380" s="161">
        <v>0</v>
      </c>
      <c r="R1380" s="161">
        <v>0</v>
      </c>
      <c r="S1380" s="161">
        <v>18696735.099999998</v>
      </c>
      <c r="T1380" s="161">
        <v>8312.2460765571486</v>
      </c>
      <c r="U1380" s="161">
        <v>13457.185551707076</v>
      </c>
      <c r="V1380" s="168">
        <v>8050.6992649408776</v>
      </c>
      <c r="W1380" s="168">
        <f t="shared" si="340"/>
        <v>2239.8646690081359</v>
      </c>
      <c r="X1380" s="168">
        <f t="shared" si="341"/>
        <v>5144.9394751499276</v>
      </c>
      <c r="Y1380" s="163">
        <v>0</v>
      </c>
      <c r="Z1380" s="163">
        <v>0</v>
      </c>
      <c r="AA1380" s="189">
        <v>0</v>
      </c>
      <c r="AB1380" s="189">
        <v>0</v>
      </c>
      <c r="AC1380" s="189">
        <v>0</v>
      </c>
      <c r="AD1380" s="189">
        <v>0</v>
      </c>
      <c r="AE1380" s="189">
        <v>0</v>
      </c>
      <c r="AF1380" s="169">
        <v>0</v>
      </c>
      <c r="AG1380" s="189">
        <v>565</v>
      </c>
      <c r="AH1380" s="169">
        <f t="shared" si="342"/>
        <v>2239.8646690081359</v>
      </c>
      <c r="AI1380" s="189">
        <v>0</v>
      </c>
      <c r="AJ1380" s="189">
        <v>0</v>
      </c>
      <c r="AK1380" s="189">
        <v>0</v>
      </c>
      <c r="AL1380" s="190">
        <v>0</v>
      </c>
      <c r="AM1380" s="189">
        <v>0</v>
      </c>
      <c r="AN1380" s="189">
        <v>0</v>
      </c>
      <c r="AO1380" s="190">
        <v>0</v>
      </c>
      <c r="AP1380" s="189">
        <v>0</v>
      </c>
      <c r="AQ1380" s="95">
        <v>0</v>
      </c>
      <c r="AR1380" s="95">
        <v>0</v>
      </c>
      <c r="BC1380" s="191"/>
      <c r="BD1380" s="191"/>
      <c r="BE1380" s="191"/>
      <c r="BY1380" s="192"/>
    </row>
    <row r="1381" spans="1:77" s="95" customFormat="1" ht="36" customHeight="1" x14ac:dyDescent="0.25">
      <c r="A1381" s="162">
        <v>1</v>
      </c>
      <c r="B1381" s="165">
        <v>314</v>
      </c>
      <c r="C1381" s="186" t="s">
        <v>84</v>
      </c>
      <c r="D1381" s="157">
        <v>1952</v>
      </c>
      <c r="E1381" s="157"/>
      <c r="F1381" s="187" t="s">
        <v>261</v>
      </c>
      <c r="G1381" s="157">
        <v>2</v>
      </c>
      <c r="H1381" s="157" t="s">
        <v>296</v>
      </c>
      <c r="I1381" s="158">
        <v>744</v>
      </c>
      <c r="J1381" s="158">
        <v>669.9</v>
      </c>
      <c r="K1381" s="158">
        <v>617</v>
      </c>
      <c r="L1381" s="188">
        <v>23</v>
      </c>
      <c r="M1381" s="157" t="s">
        <v>259</v>
      </c>
      <c r="N1381" s="157" t="s">
        <v>260</v>
      </c>
      <c r="O1381" s="157" t="s">
        <v>262</v>
      </c>
      <c r="P1381" s="158">
        <v>5510608.3099999996</v>
      </c>
      <c r="Q1381" s="158">
        <v>0</v>
      </c>
      <c r="R1381" s="158">
        <v>0</v>
      </c>
      <c r="S1381" s="158">
        <v>5510608.3099999996</v>
      </c>
      <c r="T1381" s="161">
        <v>7406.731599462365</v>
      </c>
      <c r="U1381" s="161">
        <v>7790.4247311827967</v>
      </c>
      <c r="V1381" s="168">
        <v>13457.185551707076</v>
      </c>
      <c r="W1381" s="168">
        <f t="shared" si="340"/>
        <v>7311.0139784946241</v>
      </c>
      <c r="X1381" s="168">
        <f t="shared" si="341"/>
        <v>383.69313172043167</v>
      </c>
      <c r="Y1381" s="163">
        <v>0</v>
      </c>
      <c r="Z1381" s="163">
        <v>0</v>
      </c>
      <c r="AA1381" s="189">
        <v>0</v>
      </c>
      <c r="AB1381" s="189">
        <v>0</v>
      </c>
      <c r="AC1381" s="189">
        <v>0</v>
      </c>
      <c r="AD1381" s="189">
        <v>0</v>
      </c>
      <c r="AE1381" s="189">
        <v>0</v>
      </c>
      <c r="AF1381" s="169">
        <v>0</v>
      </c>
      <c r="AG1381" s="189">
        <v>610</v>
      </c>
      <c r="AH1381" s="169">
        <f t="shared" si="342"/>
        <v>7311.0139784946241</v>
      </c>
      <c r="AI1381" s="189">
        <v>0</v>
      </c>
      <c r="AJ1381" s="189">
        <v>0</v>
      </c>
      <c r="AK1381" s="189">
        <v>0</v>
      </c>
      <c r="AL1381" s="190">
        <v>0</v>
      </c>
      <c r="AM1381" s="189">
        <v>0</v>
      </c>
      <c r="AN1381" s="189">
        <v>0</v>
      </c>
      <c r="AO1381" s="190">
        <v>0</v>
      </c>
      <c r="AP1381" s="189">
        <v>0</v>
      </c>
      <c r="AQ1381" s="95">
        <v>0</v>
      </c>
      <c r="AR1381" s="95">
        <v>0</v>
      </c>
      <c r="BC1381" s="191"/>
      <c r="BD1381" s="191"/>
      <c r="BE1381" s="191"/>
      <c r="BY1381" s="192"/>
    </row>
    <row r="1382" spans="1:77" s="162" customFormat="1" ht="36" customHeight="1" x14ac:dyDescent="0.25">
      <c r="A1382" s="162">
        <v>1</v>
      </c>
      <c r="B1382" s="165">
        <v>315</v>
      </c>
      <c r="C1382" s="186" t="s">
        <v>85</v>
      </c>
      <c r="D1382" s="157">
        <v>1951</v>
      </c>
      <c r="E1382" s="157"/>
      <c r="F1382" s="187" t="s">
        <v>261</v>
      </c>
      <c r="G1382" s="157">
        <v>2</v>
      </c>
      <c r="H1382" s="157" t="s">
        <v>296</v>
      </c>
      <c r="I1382" s="158">
        <v>625.79999999999995</v>
      </c>
      <c r="J1382" s="158">
        <v>578.70000000000005</v>
      </c>
      <c r="K1382" s="158">
        <v>546</v>
      </c>
      <c r="L1382" s="188">
        <v>42</v>
      </c>
      <c r="M1382" s="157" t="s">
        <v>259</v>
      </c>
      <c r="N1382" s="157" t="s">
        <v>260</v>
      </c>
      <c r="O1382" s="157" t="s">
        <v>262</v>
      </c>
      <c r="P1382" s="158">
        <v>4789960.7699999996</v>
      </c>
      <c r="Q1382" s="158">
        <v>0</v>
      </c>
      <c r="R1382" s="158">
        <v>0</v>
      </c>
      <c r="S1382" s="158">
        <v>4789960.7699999996</v>
      </c>
      <c r="T1382" s="161">
        <v>7654.1399328859061</v>
      </c>
      <c r="U1382" s="161">
        <v>8050.6992649408776</v>
      </c>
      <c r="V1382" s="168">
        <v>7222.9337260677476</v>
      </c>
      <c r="W1382" s="168">
        <f t="shared" si="340"/>
        <v>5485.8747203579433</v>
      </c>
      <c r="X1382" s="168">
        <f t="shared" si="341"/>
        <v>396.55933205497149</v>
      </c>
      <c r="Y1382" s="163">
        <v>0</v>
      </c>
      <c r="Z1382" s="163">
        <v>0</v>
      </c>
      <c r="AA1382" s="163">
        <v>0</v>
      </c>
      <c r="AB1382" s="163">
        <v>0</v>
      </c>
      <c r="AC1382" s="163">
        <v>0</v>
      </c>
      <c r="AD1382" s="163">
        <v>0</v>
      </c>
      <c r="AE1382" s="163">
        <v>0</v>
      </c>
      <c r="AF1382" s="169">
        <v>0</v>
      </c>
      <c r="AG1382" s="163">
        <v>385</v>
      </c>
      <c r="AH1382" s="169">
        <f t="shared" si="342"/>
        <v>5485.8747203579433</v>
      </c>
      <c r="AI1382" s="163">
        <v>0</v>
      </c>
      <c r="AJ1382" s="163">
        <v>0</v>
      </c>
      <c r="AK1382" s="163">
        <v>0</v>
      </c>
      <c r="AL1382" s="169">
        <v>0</v>
      </c>
      <c r="AM1382" s="163">
        <v>0</v>
      </c>
      <c r="AN1382" s="163">
        <v>0</v>
      </c>
      <c r="AO1382" s="169">
        <v>0</v>
      </c>
      <c r="AP1382" s="163">
        <v>0</v>
      </c>
      <c r="AQ1382" s="162">
        <v>0</v>
      </c>
      <c r="AR1382" s="162">
        <v>0</v>
      </c>
    </row>
    <row r="1383" spans="1:77" s="162" customFormat="1" ht="36" customHeight="1" x14ac:dyDescent="0.25">
      <c r="B1383" s="165">
        <v>316</v>
      </c>
      <c r="C1383" s="186" t="s">
        <v>83</v>
      </c>
      <c r="D1383" s="157">
        <v>1951</v>
      </c>
      <c r="E1383" s="157"/>
      <c r="F1383" s="187" t="s">
        <v>261</v>
      </c>
      <c r="G1383" s="157">
        <v>2</v>
      </c>
      <c r="H1383" s="157" t="s">
        <v>296</v>
      </c>
      <c r="I1383" s="158">
        <v>404.2</v>
      </c>
      <c r="J1383" s="158">
        <v>363.7</v>
      </c>
      <c r="K1383" s="158">
        <v>363.7</v>
      </c>
      <c r="L1383" s="188">
        <v>15</v>
      </c>
      <c r="M1383" s="157" t="s">
        <v>259</v>
      </c>
      <c r="N1383" s="157" t="s">
        <v>260</v>
      </c>
      <c r="O1383" s="157" t="s">
        <v>262</v>
      </c>
      <c r="P1383" s="158">
        <v>5171606.2199999988</v>
      </c>
      <c r="Q1383" s="158">
        <v>0</v>
      </c>
      <c r="R1383" s="158">
        <v>0</v>
      </c>
      <c r="S1383" s="158">
        <v>5171606.2199999988</v>
      </c>
      <c r="T1383" s="161">
        <v>12794.671499257791</v>
      </c>
      <c r="U1383" s="161">
        <v>13457.185551707076</v>
      </c>
      <c r="W1383" s="175"/>
      <c r="Y1383" s="163">
        <v>0</v>
      </c>
      <c r="Z1383" s="163">
        <v>0</v>
      </c>
      <c r="AA1383" s="163">
        <v>0</v>
      </c>
      <c r="AB1383" s="163">
        <v>0</v>
      </c>
      <c r="AC1383" s="163">
        <v>0</v>
      </c>
      <c r="AD1383" s="163">
        <v>0</v>
      </c>
      <c r="AE1383" s="163">
        <v>0</v>
      </c>
      <c r="AF1383" s="163">
        <v>0</v>
      </c>
      <c r="AG1383" s="163">
        <v>586</v>
      </c>
      <c r="AH1383" s="163">
        <v>4765912.91</v>
      </c>
      <c r="AI1383" s="163">
        <v>0</v>
      </c>
      <c r="AJ1383" s="163">
        <v>0</v>
      </c>
      <c r="AK1383" s="163">
        <v>0</v>
      </c>
      <c r="AL1383" s="163">
        <v>0</v>
      </c>
      <c r="AM1383" s="163">
        <v>0</v>
      </c>
      <c r="AN1383" s="163">
        <v>0</v>
      </c>
      <c r="AO1383" s="163">
        <v>0</v>
      </c>
      <c r="AP1383" s="163">
        <v>0</v>
      </c>
      <c r="AQ1383" s="162">
        <v>0</v>
      </c>
      <c r="AR1383" s="162">
        <v>0</v>
      </c>
    </row>
    <row r="1384" spans="1:77" s="95" customFormat="1" ht="36" customHeight="1" x14ac:dyDescent="0.25">
      <c r="A1384" s="162">
        <v>1</v>
      </c>
      <c r="B1384" s="165">
        <v>317</v>
      </c>
      <c r="C1384" s="155" t="s">
        <v>77</v>
      </c>
      <c r="D1384" s="157">
        <v>1929</v>
      </c>
      <c r="E1384" s="157"/>
      <c r="F1384" s="166" t="s">
        <v>261</v>
      </c>
      <c r="G1384" s="157" t="s">
        <v>296</v>
      </c>
      <c r="H1384" s="157" t="s">
        <v>297</v>
      </c>
      <c r="I1384" s="158">
        <v>475.3</v>
      </c>
      <c r="J1384" s="158">
        <v>435.5</v>
      </c>
      <c r="K1384" s="158">
        <v>253</v>
      </c>
      <c r="L1384" s="167">
        <v>5</v>
      </c>
      <c r="M1384" s="157" t="s">
        <v>259</v>
      </c>
      <c r="N1384" s="157" t="s">
        <v>260</v>
      </c>
      <c r="O1384" s="160" t="s">
        <v>262</v>
      </c>
      <c r="P1384" s="161">
        <v>3224559.8</v>
      </c>
      <c r="Q1384" s="161">
        <v>0</v>
      </c>
      <c r="R1384" s="161">
        <v>0</v>
      </c>
      <c r="S1384" s="161">
        <v>3224559.8</v>
      </c>
      <c r="T1384" s="161">
        <v>6784.2621502209122</v>
      </c>
      <c r="U1384" s="161">
        <v>7222.9337260677476</v>
      </c>
      <c r="V1384" s="168">
        <v>8580.271658456486</v>
      </c>
      <c r="W1384" s="168">
        <f>Y1384+Z1384+AA1384+AB1384+AC1384+AF1384+AH1384+AJ1384+AL1384+AN1384+AO1384+AP1384+AQ1384+AR1384</f>
        <v>10993.867957079739</v>
      </c>
      <c r="X1384" s="168">
        <f>U1384-T1384</f>
        <v>438.67157584683537</v>
      </c>
      <c r="Y1384" s="163">
        <v>0</v>
      </c>
      <c r="Z1384" s="163">
        <v>0</v>
      </c>
      <c r="AA1384" s="189">
        <v>0</v>
      </c>
      <c r="AB1384" s="189">
        <v>0</v>
      </c>
      <c r="AC1384" s="189">
        <v>0</v>
      </c>
      <c r="AD1384" s="189">
        <v>0</v>
      </c>
      <c r="AE1384" s="189">
        <v>0</v>
      </c>
      <c r="AF1384" s="169">
        <v>0</v>
      </c>
      <c r="AG1384" s="189">
        <v>586</v>
      </c>
      <c r="AH1384" s="169">
        <f>8917.04*AG1384/I1384</f>
        <v>10993.867957079739</v>
      </c>
      <c r="AI1384" s="189">
        <v>0</v>
      </c>
      <c r="AJ1384" s="189">
        <v>0</v>
      </c>
      <c r="AK1384" s="189">
        <v>0</v>
      </c>
      <c r="AL1384" s="190">
        <v>0</v>
      </c>
      <c r="AM1384" s="189">
        <v>0</v>
      </c>
      <c r="AN1384" s="189">
        <v>0</v>
      </c>
      <c r="AO1384" s="190">
        <v>0</v>
      </c>
      <c r="AP1384" s="189">
        <v>0</v>
      </c>
      <c r="AQ1384" s="95">
        <v>0</v>
      </c>
      <c r="AR1384" s="95">
        <v>0</v>
      </c>
      <c r="BC1384" s="191"/>
      <c r="BD1384" s="191"/>
      <c r="BE1384" s="191"/>
      <c r="BY1384" s="192"/>
    </row>
    <row r="1385" spans="1:77" s="162" customFormat="1" ht="36" customHeight="1" x14ac:dyDescent="0.25">
      <c r="B1385" s="155" t="s">
        <v>804</v>
      </c>
      <c r="C1385" s="155"/>
      <c r="D1385" s="157" t="s">
        <v>855</v>
      </c>
      <c r="E1385" s="157" t="s">
        <v>855</v>
      </c>
      <c r="F1385" s="157" t="s">
        <v>855</v>
      </c>
      <c r="G1385" s="157" t="s">
        <v>855</v>
      </c>
      <c r="H1385" s="157" t="s">
        <v>855</v>
      </c>
      <c r="I1385" s="158">
        <v>609</v>
      </c>
      <c r="J1385" s="158">
        <v>579</v>
      </c>
      <c r="K1385" s="158">
        <v>387.6</v>
      </c>
      <c r="L1385" s="159">
        <v>32</v>
      </c>
      <c r="M1385" s="157" t="s">
        <v>855</v>
      </c>
      <c r="N1385" s="157" t="s">
        <v>855</v>
      </c>
      <c r="O1385" s="160" t="s">
        <v>855</v>
      </c>
      <c r="P1385" s="161">
        <v>4968004.8100000005</v>
      </c>
      <c r="Q1385" s="161">
        <v>0</v>
      </c>
      <c r="R1385" s="161">
        <v>0</v>
      </c>
      <c r="S1385" s="161">
        <v>4968004.8100000005</v>
      </c>
      <c r="T1385" s="161">
        <v>8157.6433661740566</v>
      </c>
      <c r="U1385" s="161">
        <v>8580.271658456486</v>
      </c>
      <c r="W1385" s="175"/>
      <c r="Y1385" s="163">
        <v>0</v>
      </c>
      <c r="Z1385" s="163">
        <v>0</v>
      </c>
      <c r="AA1385" s="163">
        <v>0</v>
      </c>
      <c r="AB1385" s="163">
        <v>0</v>
      </c>
      <c r="AC1385" s="163">
        <v>0</v>
      </c>
      <c r="AD1385" s="163">
        <v>0</v>
      </c>
      <c r="AE1385" s="163">
        <v>0</v>
      </c>
      <c r="AF1385" s="163">
        <v>0</v>
      </c>
      <c r="AG1385" s="163">
        <v>390</v>
      </c>
      <c r="AH1385" s="163">
        <v>3138900.49</v>
      </c>
      <c r="AI1385" s="163">
        <v>0</v>
      </c>
      <c r="AJ1385" s="163">
        <v>0</v>
      </c>
      <c r="AK1385" s="163">
        <v>0</v>
      </c>
      <c r="AL1385" s="163">
        <v>0</v>
      </c>
      <c r="AM1385" s="163">
        <v>0</v>
      </c>
      <c r="AN1385" s="163">
        <v>0</v>
      </c>
      <c r="AO1385" s="163">
        <v>0</v>
      </c>
      <c r="AP1385" s="163">
        <v>0</v>
      </c>
      <c r="AQ1385" s="162">
        <v>0</v>
      </c>
      <c r="AR1385" s="162">
        <v>0</v>
      </c>
    </row>
    <row r="1386" spans="1:77" s="95" customFormat="1" ht="36" customHeight="1" x14ac:dyDescent="0.25">
      <c r="A1386" s="162">
        <v>1</v>
      </c>
      <c r="B1386" s="165">
        <v>318</v>
      </c>
      <c r="C1386" s="186" t="s">
        <v>87</v>
      </c>
      <c r="D1386" s="157">
        <v>1967</v>
      </c>
      <c r="E1386" s="157"/>
      <c r="F1386" s="187" t="s">
        <v>261</v>
      </c>
      <c r="G1386" s="157">
        <v>2</v>
      </c>
      <c r="H1386" s="157" t="s">
        <v>296</v>
      </c>
      <c r="I1386" s="158">
        <v>609</v>
      </c>
      <c r="J1386" s="158">
        <v>579</v>
      </c>
      <c r="K1386" s="158">
        <v>387.6</v>
      </c>
      <c r="L1386" s="188">
        <v>32</v>
      </c>
      <c r="M1386" s="157" t="s">
        <v>259</v>
      </c>
      <c r="N1386" s="157" t="s">
        <v>260</v>
      </c>
      <c r="O1386" s="157" t="s">
        <v>262</v>
      </c>
      <c r="P1386" s="158">
        <v>4968004.8100000005</v>
      </c>
      <c r="Q1386" s="158">
        <v>0</v>
      </c>
      <c r="R1386" s="158">
        <v>0</v>
      </c>
      <c r="S1386" s="158">
        <v>4968004.8100000005</v>
      </c>
      <c r="T1386" s="161">
        <v>8157.6433661740566</v>
      </c>
      <c r="U1386" s="161">
        <v>8580.271658456486</v>
      </c>
      <c r="V1386" s="168">
        <v>5643.6962025316461</v>
      </c>
      <c r="W1386" s="168">
        <f>Y1386+Z1386+AA1386+AB1386+AC1386+AF1386+AH1386+AJ1386+AL1386+AN1386+AO1386+AP1386+AQ1386+AR1386</f>
        <v>5710.4197044334987</v>
      </c>
      <c r="X1386" s="168">
        <f>U1386-T1386</f>
        <v>422.62829228242936</v>
      </c>
      <c r="Y1386" s="163">
        <v>0</v>
      </c>
      <c r="Z1386" s="163">
        <v>0</v>
      </c>
      <c r="AA1386" s="189">
        <v>0</v>
      </c>
      <c r="AB1386" s="189">
        <v>0</v>
      </c>
      <c r="AC1386" s="189">
        <v>0</v>
      </c>
      <c r="AD1386" s="189">
        <v>0</v>
      </c>
      <c r="AE1386" s="189">
        <v>0</v>
      </c>
      <c r="AF1386" s="169">
        <v>0</v>
      </c>
      <c r="AG1386" s="189">
        <v>390</v>
      </c>
      <c r="AH1386" s="169">
        <f>8917.04*AG1386/I1386</f>
        <v>5710.4197044334987</v>
      </c>
      <c r="AI1386" s="189">
        <v>0</v>
      </c>
      <c r="AJ1386" s="189">
        <v>0</v>
      </c>
      <c r="AK1386" s="189">
        <v>0</v>
      </c>
      <c r="AL1386" s="190">
        <v>0</v>
      </c>
      <c r="AM1386" s="189">
        <v>0</v>
      </c>
      <c r="AN1386" s="189">
        <v>0</v>
      </c>
      <c r="AO1386" s="190">
        <v>0</v>
      </c>
      <c r="AP1386" s="189">
        <v>0</v>
      </c>
      <c r="AQ1386" s="95">
        <v>0</v>
      </c>
      <c r="AR1386" s="95">
        <v>0</v>
      </c>
      <c r="BC1386" s="191"/>
      <c r="BD1386" s="191"/>
      <c r="BE1386" s="191"/>
      <c r="BY1386" s="192"/>
    </row>
    <row r="1387" spans="1:77" s="162" customFormat="1" ht="36" customHeight="1" x14ac:dyDescent="0.25">
      <c r="B1387" s="155" t="s">
        <v>853</v>
      </c>
      <c r="C1387" s="155"/>
      <c r="D1387" s="157" t="s">
        <v>855</v>
      </c>
      <c r="E1387" s="157" t="s">
        <v>855</v>
      </c>
      <c r="F1387" s="157" t="s">
        <v>855</v>
      </c>
      <c r="G1387" s="157" t="s">
        <v>855</v>
      </c>
      <c r="H1387" s="157" t="s">
        <v>855</v>
      </c>
      <c r="I1387" s="158">
        <v>616.20000000000005</v>
      </c>
      <c r="J1387" s="158">
        <v>540.1</v>
      </c>
      <c r="K1387" s="158">
        <v>315</v>
      </c>
      <c r="L1387" s="159">
        <v>21</v>
      </c>
      <c r="M1387" s="157" t="s">
        <v>855</v>
      </c>
      <c r="N1387" s="157" t="s">
        <v>855</v>
      </c>
      <c r="O1387" s="160" t="s">
        <v>855</v>
      </c>
      <c r="P1387" s="161">
        <v>3306094.04</v>
      </c>
      <c r="Q1387" s="161">
        <v>0</v>
      </c>
      <c r="R1387" s="161">
        <v>0</v>
      </c>
      <c r="S1387" s="161">
        <v>3306094.04</v>
      </c>
      <c r="T1387" s="161">
        <v>5365.2938007140538</v>
      </c>
      <c r="U1387" s="161">
        <v>5643.6962025316461</v>
      </c>
      <c r="W1387" s="175"/>
      <c r="Y1387" s="163">
        <v>0</v>
      </c>
      <c r="Z1387" s="163">
        <v>0</v>
      </c>
      <c r="AA1387" s="163">
        <v>0</v>
      </c>
      <c r="AB1387" s="163">
        <v>0</v>
      </c>
      <c r="AC1387" s="163">
        <v>0</v>
      </c>
      <c r="AD1387" s="163">
        <v>0</v>
      </c>
      <c r="AE1387" s="163">
        <v>0</v>
      </c>
      <c r="AF1387" s="163">
        <v>0</v>
      </c>
      <c r="AG1387" s="163">
        <v>2379</v>
      </c>
      <c r="AH1387" s="163">
        <v>17780362.359999999</v>
      </c>
      <c r="AI1387" s="163">
        <v>0</v>
      </c>
      <c r="AJ1387" s="163">
        <v>0</v>
      </c>
      <c r="AK1387" s="163">
        <v>0</v>
      </c>
      <c r="AL1387" s="163">
        <v>0</v>
      </c>
      <c r="AM1387" s="163">
        <v>0</v>
      </c>
      <c r="AN1387" s="163">
        <v>0</v>
      </c>
      <c r="AO1387" s="163">
        <v>0</v>
      </c>
      <c r="AP1387" s="163">
        <v>0</v>
      </c>
      <c r="AQ1387" s="162">
        <v>0</v>
      </c>
      <c r="AR1387" s="162">
        <v>0</v>
      </c>
    </row>
    <row r="1388" spans="1:77" s="95" customFormat="1" ht="36" customHeight="1" x14ac:dyDescent="0.25">
      <c r="A1388" s="162">
        <v>1</v>
      </c>
      <c r="B1388" s="165">
        <v>319</v>
      </c>
      <c r="C1388" s="186" t="s">
        <v>86</v>
      </c>
      <c r="D1388" s="157">
        <v>1982</v>
      </c>
      <c r="E1388" s="157"/>
      <c r="F1388" s="187" t="s">
        <v>261</v>
      </c>
      <c r="G1388" s="157">
        <v>2</v>
      </c>
      <c r="H1388" s="157" t="s">
        <v>296</v>
      </c>
      <c r="I1388" s="158">
        <v>616.20000000000005</v>
      </c>
      <c r="J1388" s="158">
        <v>540.1</v>
      </c>
      <c r="K1388" s="158">
        <v>315</v>
      </c>
      <c r="L1388" s="188">
        <v>21</v>
      </c>
      <c r="M1388" s="157" t="s">
        <v>259</v>
      </c>
      <c r="N1388" s="157" t="s">
        <v>260</v>
      </c>
      <c r="O1388" s="157" t="s">
        <v>262</v>
      </c>
      <c r="P1388" s="158">
        <v>3306094.04</v>
      </c>
      <c r="Q1388" s="158">
        <v>0</v>
      </c>
      <c r="R1388" s="158">
        <v>0</v>
      </c>
      <c r="S1388" s="158">
        <v>3306094.04</v>
      </c>
      <c r="T1388" s="161">
        <v>5365.2938007140538</v>
      </c>
      <c r="U1388" s="161">
        <v>5643.6962025316461</v>
      </c>
      <c r="V1388" s="168">
        <v>7937.5385172726101</v>
      </c>
      <c r="W1388" s="168">
        <f t="shared" ref="W1388:W1391" si="343">Y1388+Z1388+AA1388+AB1388+AC1388+AF1388+AH1388+AJ1388+AL1388+AN1388+AO1388+AP1388+AQ1388+AR1388</f>
        <v>9956.0589419019798</v>
      </c>
      <c r="X1388" s="168">
        <f t="shared" ref="X1388:X1391" si="344">U1388-T1388</f>
        <v>278.40240181759236</v>
      </c>
      <c r="Y1388" s="163">
        <v>0</v>
      </c>
      <c r="Z1388" s="163">
        <v>0</v>
      </c>
      <c r="AA1388" s="189">
        <v>0</v>
      </c>
      <c r="AB1388" s="189">
        <v>0</v>
      </c>
      <c r="AC1388" s="189">
        <v>0</v>
      </c>
      <c r="AD1388" s="189">
        <v>0</v>
      </c>
      <c r="AE1388" s="189">
        <v>0</v>
      </c>
      <c r="AF1388" s="169">
        <v>0</v>
      </c>
      <c r="AG1388" s="189">
        <v>688</v>
      </c>
      <c r="AH1388" s="169">
        <f t="shared" ref="AH1388:AH1391" si="345">8917.04*AG1388/I1388</f>
        <v>9956.0589419019798</v>
      </c>
      <c r="AI1388" s="189">
        <v>0</v>
      </c>
      <c r="AJ1388" s="189">
        <v>0</v>
      </c>
      <c r="AK1388" s="189">
        <v>0</v>
      </c>
      <c r="AL1388" s="190">
        <v>0</v>
      </c>
      <c r="AM1388" s="189">
        <v>0</v>
      </c>
      <c r="AN1388" s="189">
        <v>0</v>
      </c>
      <c r="AO1388" s="190">
        <v>0</v>
      </c>
      <c r="AP1388" s="189">
        <v>0</v>
      </c>
      <c r="AQ1388" s="95">
        <v>0</v>
      </c>
      <c r="AR1388" s="95">
        <v>0</v>
      </c>
      <c r="BC1388" s="191"/>
      <c r="BD1388" s="191"/>
      <c r="BE1388" s="191"/>
      <c r="BY1388" s="192"/>
    </row>
    <row r="1389" spans="1:77" s="162" customFormat="1" ht="36" customHeight="1" x14ac:dyDescent="0.25">
      <c r="A1389" s="162">
        <v>1</v>
      </c>
      <c r="B1389" s="155" t="s">
        <v>805</v>
      </c>
      <c r="C1389" s="170"/>
      <c r="D1389" s="157" t="s">
        <v>855</v>
      </c>
      <c r="E1389" s="157" t="s">
        <v>855</v>
      </c>
      <c r="F1389" s="157" t="s">
        <v>855</v>
      </c>
      <c r="G1389" s="157" t="s">
        <v>855</v>
      </c>
      <c r="H1389" s="157" t="s">
        <v>855</v>
      </c>
      <c r="I1389" s="158">
        <v>4069.82</v>
      </c>
      <c r="J1389" s="158">
        <v>2670.2</v>
      </c>
      <c r="K1389" s="158">
        <v>2412.8999999999996</v>
      </c>
      <c r="L1389" s="159">
        <v>119</v>
      </c>
      <c r="M1389" s="157" t="s">
        <v>855</v>
      </c>
      <c r="N1389" s="157" t="s">
        <v>855</v>
      </c>
      <c r="O1389" s="160" t="s">
        <v>855</v>
      </c>
      <c r="P1389" s="161">
        <v>15351982.17</v>
      </c>
      <c r="Q1389" s="161">
        <v>0</v>
      </c>
      <c r="R1389" s="161">
        <v>0</v>
      </c>
      <c r="S1389" s="161">
        <v>15351982.17</v>
      </c>
      <c r="T1389" s="161">
        <v>3772.1526185433258</v>
      </c>
      <c r="U1389" s="161">
        <v>7021.7219366024065</v>
      </c>
      <c r="V1389" s="168">
        <v>4888.1818435754194</v>
      </c>
      <c r="W1389" s="168">
        <f t="shared" si="343"/>
        <v>1719.9474178219184</v>
      </c>
      <c r="X1389" s="168">
        <f t="shared" si="344"/>
        <v>3249.5693180590806</v>
      </c>
      <c r="Y1389" s="163">
        <v>0</v>
      </c>
      <c r="Z1389" s="163">
        <v>0</v>
      </c>
      <c r="AA1389" s="163">
        <v>0</v>
      </c>
      <c r="AB1389" s="163">
        <v>0</v>
      </c>
      <c r="AC1389" s="163">
        <v>0</v>
      </c>
      <c r="AD1389" s="163">
        <v>0</v>
      </c>
      <c r="AE1389" s="163">
        <v>0</v>
      </c>
      <c r="AF1389" s="169">
        <v>0</v>
      </c>
      <c r="AG1389" s="163">
        <v>785</v>
      </c>
      <c r="AH1389" s="169">
        <f t="shared" si="345"/>
        <v>1719.9474178219184</v>
      </c>
      <c r="AI1389" s="163">
        <v>0</v>
      </c>
      <c r="AJ1389" s="163">
        <v>0</v>
      </c>
      <c r="AK1389" s="163">
        <v>0</v>
      </c>
      <c r="AL1389" s="169">
        <v>0</v>
      </c>
      <c r="AM1389" s="163">
        <v>0</v>
      </c>
      <c r="AN1389" s="163">
        <v>0</v>
      </c>
      <c r="AO1389" s="169">
        <v>0</v>
      </c>
      <c r="AP1389" s="163">
        <v>0</v>
      </c>
      <c r="AQ1389" s="162">
        <v>0</v>
      </c>
      <c r="AR1389" s="162">
        <v>0</v>
      </c>
    </row>
    <row r="1390" spans="1:77" s="162" customFormat="1" ht="36" customHeight="1" x14ac:dyDescent="0.25">
      <c r="A1390" s="162">
        <v>1</v>
      </c>
      <c r="B1390" s="165">
        <v>320</v>
      </c>
      <c r="C1390" s="186" t="s">
        <v>107</v>
      </c>
      <c r="D1390" s="157">
        <v>1971</v>
      </c>
      <c r="E1390" s="157"/>
      <c r="F1390" s="187" t="s">
        <v>261</v>
      </c>
      <c r="G1390" s="157">
        <v>2</v>
      </c>
      <c r="H1390" s="157" t="s">
        <v>297</v>
      </c>
      <c r="I1390" s="158">
        <v>772.9</v>
      </c>
      <c r="J1390" s="158">
        <v>728.9</v>
      </c>
      <c r="K1390" s="158">
        <v>650.20000000000005</v>
      </c>
      <c r="L1390" s="188">
        <v>30</v>
      </c>
      <c r="M1390" s="157" t="s">
        <v>259</v>
      </c>
      <c r="N1390" s="157" t="s">
        <v>260</v>
      </c>
      <c r="O1390" s="157" t="s">
        <v>262</v>
      </c>
      <c r="P1390" s="158">
        <v>3180499.14</v>
      </c>
      <c r="Q1390" s="158">
        <v>0</v>
      </c>
      <c r="R1390" s="158">
        <v>0</v>
      </c>
      <c r="S1390" s="158">
        <v>3180499.14</v>
      </c>
      <c r="T1390" s="161">
        <v>4115.0202354767762</v>
      </c>
      <c r="U1390" s="161">
        <v>7021.7219366024065</v>
      </c>
      <c r="V1390" s="168">
        <v>4091.6343940855036</v>
      </c>
      <c r="W1390" s="168">
        <f t="shared" si="343"/>
        <v>6587.6954845387518</v>
      </c>
      <c r="X1390" s="168">
        <f t="shared" si="344"/>
        <v>2906.7017011256303</v>
      </c>
      <c r="Y1390" s="163">
        <v>0</v>
      </c>
      <c r="Z1390" s="163">
        <v>0</v>
      </c>
      <c r="AA1390" s="163">
        <v>0</v>
      </c>
      <c r="AB1390" s="163">
        <v>0</v>
      </c>
      <c r="AC1390" s="163">
        <v>0</v>
      </c>
      <c r="AD1390" s="163">
        <v>0</v>
      </c>
      <c r="AE1390" s="163">
        <v>0</v>
      </c>
      <c r="AF1390" s="169">
        <v>0</v>
      </c>
      <c r="AG1390" s="163">
        <v>571</v>
      </c>
      <c r="AH1390" s="169">
        <f t="shared" si="345"/>
        <v>6587.6954845387518</v>
      </c>
      <c r="AI1390" s="163">
        <v>0</v>
      </c>
      <c r="AJ1390" s="163">
        <v>0</v>
      </c>
      <c r="AK1390" s="163">
        <v>0</v>
      </c>
      <c r="AL1390" s="169">
        <v>0</v>
      </c>
      <c r="AM1390" s="163">
        <v>0</v>
      </c>
      <c r="AN1390" s="163">
        <v>0</v>
      </c>
      <c r="AO1390" s="169">
        <v>0</v>
      </c>
      <c r="AP1390" s="163">
        <v>0</v>
      </c>
      <c r="AQ1390" s="162">
        <v>0</v>
      </c>
      <c r="AR1390" s="162">
        <v>0</v>
      </c>
    </row>
    <row r="1391" spans="1:77" s="162" customFormat="1" ht="36" customHeight="1" x14ac:dyDescent="0.25">
      <c r="A1391" s="162">
        <v>1</v>
      </c>
      <c r="B1391" s="165">
        <v>321</v>
      </c>
      <c r="C1391" s="155" t="s">
        <v>2236</v>
      </c>
      <c r="D1391" s="157">
        <v>1979</v>
      </c>
      <c r="E1391" s="157"/>
      <c r="F1391" s="166" t="s">
        <v>261</v>
      </c>
      <c r="G1391" s="157">
        <v>2</v>
      </c>
      <c r="H1391" s="157">
        <v>3</v>
      </c>
      <c r="I1391" s="161">
        <v>1432</v>
      </c>
      <c r="J1391" s="161">
        <v>822.7</v>
      </c>
      <c r="K1391" s="161">
        <v>822.7</v>
      </c>
      <c r="L1391" s="167">
        <v>34</v>
      </c>
      <c r="M1391" s="157" t="s">
        <v>259</v>
      </c>
      <c r="N1391" s="157" t="s">
        <v>260</v>
      </c>
      <c r="O1391" s="160" t="s">
        <v>262</v>
      </c>
      <c r="P1391" s="161">
        <v>4828319.18</v>
      </c>
      <c r="Q1391" s="161">
        <v>0</v>
      </c>
      <c r="R1391" s="161">
        <v>0</v>
      </c>
      <c r="S1391" s="161">
        <v>4828319.18</v>
      </c>
      <c r="T1391" s="161">
        <v>3371.7312709497205</v>
      </c>
      <c r="U1391" s="161">
        <v>4853.310737430168</v>
      </c>
      <c r="V1391" s="168">
        <v>4814.0404821762404</v>
      </c>
      <c r="W1391" s="168">
        <f t="shared" si="343"/>
        <v>2086.0393854748604</v>
      </c>
      <c r="X1391" s="168">
        <f t="shared" si="344"/>
        <v>1481.5794664804475</v>
      </c>
      <c r="Y1391" s="163">
        <v>0</v>
      </c>
      <c r="Z1391" s="163">
        <v>0</v>
      </c>
      <c r="AA1391" s="163">
        <v>0</v>
      </c>
      <c r="AB1391" s="163">
        <v>0</v>
      </c>
      <c r="AC1391" s="163">
        <v>0</v>
      </c>
      <c r="AD1391" s="163">
        <v>0</v>
      </c>
      <c r="AE1391" s="163">
        <v>0</v>
      </c>
      <c r="AF1391" s="169">
        <v>0</v>
      </c>
      <c r="AG1391" s="163">
        <v>335</v>
      </c>
      <c r="AH1391" s="169">
        <f t="shared" si="345"/>
        <v>2086.0393854748604</v>
      </c>
      <c r="AI1391" s="163">
        <v>0</v>
      </c>
      <c r="AJ1391" s="163">
        <v>0</v>
      </c>
      <c r="AK1391" s="163">
        <v>0</v>
      </c>
      <c r="AL1391" s="169">
        <v>0</v>
      </c>
      <c r="AM1391" s="163">
        <v>0</v>
      </c>
      <c r="AN1391" s="163">
        <v>0</v>
      </c>
      <c r="AO1391" s="169">
        <v>0</v>
      </c>
      <c r="AP1391" s="163">
        <v>0</v>
      </c>
      <c r="AQ1391" s="162">
        <v>0</v>
      </c>
      <c r="AR1391" s="162">
        <v>0</v>
      </c>
    </row>
    <row r="1392" spans="1:77" s="162" customFormat="1" ht="36" customHeight="1" x14ac:dyDescent="0.25">
      <c r="B1392" s="165">
        <v>322</v>
      </c>
      <c r="C1392" s="155" t="s">
        <v>105</v>
      </c>
      <c r="D1392" s="157">
        <v>1975</v>
      </c>
      <c r="E1392" s="157"/>
      <c r="F1392" s="166" t="s">
        <v>261</v>
      </c>
      <c r="G1392" s="157">
        <v>2</v>
      </c>
      <c r="H1392" s="157" t="s">
        <v>296</v>
      </c>
      <c r="I1392" s="158">
        <v>1244.4000000000001</v>
      </c>
      <c r="J1392" s="158">
        <v>727.8</v>
      </c>
      <c r="K1392" s="158">
        <v>584.79999999999995</v>
      </c>
      <c r="L1392" s="167">
        <v>34</v>
      </c>
      <c r="M1392" s="157" t="s">
        <v>259</v>
      </c>
      <c r="N1392" s="157" t="s">
        <v>260</v>
      </c>
      <c r="O1392" s="160" t="s">
        <v>262</v>
      </c>
      <c r="P1392" s="161">
        <v>4447064.88</v>
      </c>
      <c r="Q1392" s="161">
        <v>0</v>
      </c>
      <c r="R1392" s="161">
        <v>0</v>
      </c>
      <c r="S1392" s="161">
        <v>4447064.88</v>
      </c>
      <c r="T1392" s="161">
        <v>3573.6619093539052</v>
      </c>
      <c r="U1392" s="161">
        <v>4538.5612542590807</v>
      </c>
      <c r="W1392" s="175"/>
      <c r="Y1392" s="163">
        <v>0</v>
      </c>
      <c r="Z1392" s="163">
        <v>0</v>
      </c>
      <c r="AA1392" s="163">
        <v>0</v>
      </c>
      <c r="AB1392" s="163">
        <v>0</v>
      </c>
      <c r="AC1392" s="163">
        <v>0</v>
      </c>
      <c r="AD1392" s="163">
        <v>0</v>
      </c>
      <c r="AE1392" s="163">
        <v>0</v>
      </c>
      <c r="AF1392" s="163">
        <v>0</v>
      </c>
      <c r="AG1392" s="163">
        <v>146</v>
      </c>
      <c r="AH1392" s="163">
        <v>890470</v>
      </c>
      <c r="AI1392" s="163">
        <v>0</v>
      </c>
      <c r="AJ1392" s="163">
        <v>0</v>
      </c>
      <c r="AK1392" s="163">
        <v>0</v>
      </c>
      <c r="AL1392" s="163">
        <v>0</v>
      </c>
      <c r="AM1392" s="163">
        <v>0</v>
      </c>
      <c r="AN1392" s="163">
        <v>0</v>
      </c>
      <c r="AO1392" s="163">
        <v>0</v>
      </c>
      <c r="AP1392" s="163">
        <v>0</v>
      </c>
      <c r="AQ1392" s="162">
        <v>0</v>
      </c>
      <c r="AR1392" s="162">
        <v>0</v>
      </c>
    </row>
    <row r="1393" spans="1:77" s="162" customFormat="1" ht="36" customHeight="1" x14ac:dyDescent="0.25">
      <c r="A1393" s="162">
        <v>1</v>
      </c>
      <c r="B1393" s="165">
        <v>323</v>
      </c>
      <c r="C1393" s="155" t="s">
        <v>1191</v>
      </c>
      <c r="D1393" s="157">
        <v>1962</v>
      </c>
      <c r="E1393" s="157"/>
      <c r="F1393" s="166" t="s">
        <v>323</v>
      </c>
      <c r="G1393" s="157">
        <v>2</v>
      </c>
      <c r="H1393" s="157" t="s">
        <v>297</v>
      </c>
      <c r="I1393" s="161">
        <v>620.52</v>
      </c>
      <c r="J1393" s="161">
        <v>390.8</v>
      </c>
      <c r="K1393" s="161">
        <v>355.2</v>
      </c>
      <c r="L1393" s="167">
        <v>21</v>
      </c>
      <c r="M1393" s="157" t="s">
        <v>259</v>
      </c>
      <c r="N1393" s="157" t="s">
        <v>260</v>
      </c>
      <c r="O1393" s="160" t="s">
        <v>262</v>
      </c>
      <c r="P1393" s="161">
        <v>2896098.97</v>
      </c>
      <c r="Q1393" s="161">
        <v>0</v>
      </c>
      <c r="R1393" s="161">
        <v>0</v>
      </c>
      <c r="S1393" s="161">
        <v>2896098.97</v>
      </c>
      <c r="T1393" s="161">
        <v>4667.2129343131573</v>
      </c>
      <c r="U1393" s="161">
        <v>4814.0404821762404</v>
      </c>
      <c r="V1393" s="168">
        <v>3974.0166056166054</v>
      </c>
      <c r="W1393" s="168">
        <f>Y1393+Z1393+AA1393+AB1393+AC1393+AF1393+AH1393+AJ1393+AL1393+AN1393+AO1393+AP1393+AQ1393+AR1393</f>
        <v>2098.0594340230778</v>
      </c>
      <c r="X1393" s="168">
        <f>U1393-T1393</f>
        <v>146.82754786308305</v>
      </c>
      <c r="Y1393" s="163">
        <v>0</v>
      </c>
      <c r="Z1393" s="163">
        <v>0</v>
      </c>
      <c r="AA1393" s="163">
        <v>0</v>
      </c>
      <c r="AB1393" s="163">
        <v>0</v>
      </c>
      <c r="AC1393" s="163">
        <v>0</v>
      </c>
      <c r="AD1393" s="163">
        <v>0</v>
      </c>
      <c r="AE1393" s="163">
        <v>0</v>
      </c>
      <c r="AF1393" s="169">
        <v>0</v>
      </c>
      <c r="AG1393" s="163">
        <v>146</v>
      </c>
      <c r="AH1393" s="169">
        <f>8917.04*AG1393/I1393</f>
        <v>2098.0594340230778</v>
      </c>
      <c r="AI1393" s="163">
        <v>0</v>
      </c>
      <c r="AJ1393" s="163">
        <v>0</v>
      </c>
      <c r="AK1393" s="163">
        <v>0</v>
      </c>
      <c r="AL1393" s="169">
        <v>0</v>
      </c>
      <c r="AM1393" s="163">
        <v>0</v>
      </c>
      <c r="AN1393" s="163">
        <v>0</v>
      </c>
      <c r="AO1393" s="169">
        <v>0</v>
      </c>
      <c r="AP1393" s="163">
        <v>0</v>
      </c>
      <c r="AQ1393" s="162">
        <v>0</v>
      </c>
      <c r="AR1393" s="162">
        <v>0</v>
      </c>
    </row>
    <row r="1394" spans="1:77" s="162" customFormat="1" ht="36" customHeight="1" x14ac:dyDescent="0.25">
      <c r="B1394" s="155" t="s">
        <v>2233</v>
      </c>
      <c r="C1394" s="155"/>
      <c r="D1394" s="157" t="s">
        <v>855</v>
      </c>
      <c r="E1394" s="157" t="s">
        <v>855</v>
      </c>
      <c r="F1394" s="157" t="s">
        <v>855</v>
      </c>
      <c r="G1394" s="157" t="s">
        <v>855</v>
      </c>
      <c r="H1394" s="157" t="s">
        <v>855</v>
      </c>
      <c r="I1394" s="158">
        <v>327.60000000000002</v>
      </c>
      <c r="J1394" s="158">
        <v>295.2</v>
      </c>
      <c r="K1394" s="158">
        <v>295.2</v>
      </c>
      <c r="L1394" s="159">
        <v>21</v>
      </c>
      <c r="M1394" s="157" t="s">
        <v>855</v>
      </c>
      <c r="N1394" s="157" t="s">
        <v>855</v>
      </c>
      <c r="O1394" s="160" t="s">
        <v>855</v>
      </c>
      <c r="P1394" s="161">
        <v>1799537.25</v>
      </c>
      <c r="Q1394" s="161">
        <v>0</v>
      </c>
      <c r="R1394" s="161">
        <v>0</v>
      </c>
      <c r="S1394" s="161">
        <v>1799537.25</v>
      </c>
      <c r="T1394" s="161">
        <v>5493.0929487179483</v>
      </c>
      <c r="U1394" s="161">
        <v>7335.0547594627596</v>
      </c>
      <c r="W1394" s="175"/>
      <c r="Y1394" s="163">
        <v>0</v>
      </c>
      <c r="Z1394" s="163">
        <v>0</v>
      </c>
      <c r="AA1394" s="163">
        <v>0</v>
      </c>
      <c r="AB1394" s="163">
        <v>0</v>
      </c>
      <c r="AC1394" s="163">
        <v>0</v>
      </c>
      <c r="AD1394" s="163">
        <v>0</v>
      </c>
      <c r="AE1394" s="163">
        <v>0</v>
      </c>
      <c r="AF1394" s="163">
        <v>0</v>
      </c>
      <c r="AG1394" s="163">
        <v>853</v>
      </c>
      <c r="AH1394" s="163">
        <v>6933041.1799999997</v>
      </c>
      <c r="AI1394" s="163">
        <v>0</v>
      </c>
      <c r="AJ1394" s="163">
        <v>0</v>
      </c>
      <c r="AK1394" s="163">
        <v>0</v>
      </c>
      <c r="AL1394" s="163">
        <v>0</v>
      </c>
      <c r="AM1394" s="163">
        <v>0</v>
      </c>
      <c r="AN1394" s="163">
        <v>0</v>
      </c>
      <c r="AO1394" s="163">
        <v>0</v>
      </c>
      <c r="AP1394" s="163">
        <v>0</v>
      </c>
      <c r="AQ1394" s="162">
        <v>0</v>
      </c>
      <c r="AR1394" s="162">
        <v>0</v>
      </c>
    </row>
    <row r="1395" spans="1:77" s="95" customFormat="1" ht="36" customHeight="1" x14ac:dyDescent="0.25">
      <c r="A1395" s="162">
        <v>1</v>
      </c>
      <c r="B1395" s="165">
        <v>324</v>
      </c>
      <c r="C1395" s="155" t="s">
        <v>2234</v>
      </c>
      <c r="D1395" s="157">
        <v>1964</v>
      </c>
      <c r="E1395" s="157"/>
      <c r="F1395" s="166" t="s">
        <v>261</v>
      </c>
      <c r="G1395" s="157">
        <v>2</v>
      </c>
      <c r="H1395" s="157">
        <v>1</v>
      </c>
      <c r="I1395" s="158">
        <v>327.60000000000002</v>
      </c>
      <c r="J1395" s="158">
        <v>295.2</v>
      </c>
      <c r="K1395" s="158">
        <v>295.2</v>
      </c>
      <c r="L1395" s="167">
        <v>21</v>
      </c>
      <c r="M1395" s="157" t="s">
        <v>259</v>
      </c>
      <c r="N1395" s="157" t="s">
        <v>260</v>
      </c>
      <c r="O1395" s="160" t="s">
        <v>262</v>
      </c>
      <c r="P1395" s="161">
        <v>1799537.25</v>
      </c>
      <c r="Q1395" s="161">
        <v>0</v>
      </c>
      <c r="R1395" s="161">
        <v>0</v>
      </c>
      <c r="S1395" s="161">
        <v>1799537.25</v>
      </c>
      <c r="T1395" s="161">
        <v>5493.0929487179483</v>
      </c>
      <c r="U1395" s="161">
        <v>7335.0547594627596</v>
      </c>
      <c r="V1395" s="168">
        <v>7790.8789511420682</v>
      </c>
      <c r="W1395" s="168">
        <f>Y1395+Z1395+AA1395+AB1395+AC1395+AF1395+AH1395+AJ1395+AL1395+AN1395+AO1395+AP1395+AQ1395+AR1395</f>
        <v>23218.055921855925</v>
      </c>
      <c r="X1395" s="168">
        <f>U1395-T1395</f>
        <v>1841.9618107448114</v>
      </c>
      <c r="Y1395" s="163">
        <v>0</v>
      </c>
      <c r="Z1395" s="163">
        <v>0</v>
      </c>
      <c r="AA1395" s="189">
        <v>0</v>
      </c>
      <c r="AB1395" s="189">
        <v>0</v>
      </c>
      <c r="AC1395" s="189">
        <v>0</v>
      </c>
      <c r="AD1395" s="189">
        <v>0</v>
      </c>
      <c r="AE1395" s="189">
        <v>0</v>
      </c>
      <c r="AF1395" s="169">
        <v>0</v>
      </c>
      <c r="AG1395" s="189">
        <v>853</v>
      </c>
      <c r="AH1395" s="169">
        <f>8917.04*AG1395/I1395</f>
        <v>23218.055921855925</v>
      </c>
      <c r="AI1395" s="189">
        <v>0</v>
      </c>
      <c r="AJ1395" s="189">
        <v>0</v>
      </c>
      <c r="AK1395" s="189">
        <v>0</v>
      </c>
      <c r="AL1395" s="190">
        <v>0</v>
      </c>
      <c r="AM1395" s="189">
        <v>0</v>
      </c>
      <c r="AN1395" s="189">
        <v>0</v>
      </c>
      <c r="AO1395" s="190">
        <v>0</v>
      </c>
      <c r="AP1395" s="189">
        <v>0</v>
      </c>
      <c r="AQ1395" s="95">
        <v>0</v>
      </c>
      <c r="AR1395" s="95">
        <v>0</v>
      </c>
      <c r="BC1395" s="191"/>
      <c r="BD1395" s="191"/>
      <c r="BE1395" s="191"/>
      <c r="BY1395" s="192"/>
    </row>
    <row r="1396" spans="1:77" s="162" customFormat="1" ht="36" customHeight="1" x14ac:dyDescent="0.25">
      <c r="B1396" s="155" t="s">
        <v>840</v>
      </c>
      <c r="C1396" s="155"/>
      <c r="D1396" s="157" t="s">
        <v>718</v>
      </c>
      <c r="E1396" s="157" t="s">
        <v>718</v>
      </c>
      <c r="F1396" s="157" t="s">
        <v>718</v>
      </c>
      <c r="G1396" s="157" t="s">
        <v>718</v>
      </c>
      <c r="H1396" s="157" t="s">
        <v>718</v>
      </c>
      <c r="I1396" s="158">
        <v>976.3</v>
      </c>
      <c r="J1396" s="158">
        <v>976.3</v>
      </c>
      <c r="K1396" s="158">
        <v>880.1</v>
      </c>
      <c r="L1396" s="159">
        <v>36</v>
      </c>
      <c r="M1396" s="157" t="s">
        <v>855</v>
      </c>
      <c r="N1396" s="157" t="s">
        <v>855</v>
      </c>
      <c r="O1396" s="160" t="s">
        <v>855</v>
      </c>
      <c r="P1396" s="161">
        <v>5269335.5200000005</v>
      </c>
      <c r="Q1396" s="161">
        <v>0</v>
      </c>
      <c r="R1396" s="161">
        <v>0</v>
      </c>
      <c r="S1396" s="161">
        <v>5269335.5200000005</v>
      </c>
      <c r="T1396" s="161">
        <v>5397.2503533749878</v>
      </c>
      <c r="U1396" s="161">
        <v>7741.5580292942759</v>
      </c>
      <c r="W1396" s="175"/>
      <c r="Y1396" s="163">
        <v>0</v>
      </c>
      <c r="Z1396" s="163">
        <v>0</v>
      </c>
      <c r="AA1396" s="163">
        <v>0</v>
      </c>
      <c r="AB1396" s="163">
        <v>0</v>
      </c>
      <c r="AC1396" s="163">
        <v>0</v>
      </c>
      <c r="AD1396" s="163">
        <v>0</v>
      </c>
      <c r="AE1396" s="163">
        <v>0</v>
      </c>
      <c r="AF1396" s="163">
        <v>0</v>
      </c>
      <c r="AG1396" s="163">
        <v>926.83</v>
      </c>
      <c r="AH1396" s="163">
        <v>7705768.7700000005</v>
      </c>
      <c r="AI1396" s="163">
        <v>0</v>
      </c>
      <c r="AJ1396" s="163">
        <v>0</v>
      </c>
      <c r="AK1396" s="163">
        <v>0</v>
      </c>
      <c r="AL1396" s="163">
        <v>0</v>
      </c>
      <c r="AM1396" s="163">
        <v>0</v>
      </c>
      <c r="AN1396" s="163">
        <v>0</v>
      </c>
      <c r="AO1396" s="163">
        <v>0</v>
      </c>
      <c r="AP1396" s="163">
        <v>0</v>
      </c>
      <c r="AQ1396" s="162">
        <v>0</v>
      </c>
      <c r="AR1396" s="162">
        <v>0</v>
      </c>
    </row>
    <row r="1397" spans="1:77" s="95" customFormat="1" ht="36" customHeight="1" x14ac:dyDescent="0.25">
      <c r="A1397" s="162">
        <v>1</v>
      </c>
      <c r="B1397" s="165">
        <v>325</v>
      </c>
      <c r="C1397" s="186" t="s">
        <v>109</v>
      </c>
      <c r="D1397" s="157">
        <v>1987</v>
      </c>
      <c r="E1397" s="157"/>
      <c r="F1397" s="187" t="s">
        <v>261</v>
      </c>
      <c r="G1397" s="157">
        <v>2</v>
      </c>
      <c r="H1397" s="157" t="s">
        <v>305</v>
      </c>
      <c r="I1397" s="158">
        <v>976.3</v>
      </c>
      <c r="J1397" s="158">
        <v>976.3</v>
      </c>
      <c r="K1397" s="158">
        <v>880.1</v>
      </c>
      <c r="L1397" s="188">
        <v>36</v>
      </c>
      <c r="M1397" s="157" t="s">
        <v>259</v>
      </c>
      <c r="N1397" s="157" t="s">
        <v>260</v>
      </c>
      <c r="O1397" s="157" t="s">
        <v>262</v>
      </c>
      <c r="P1397" s="158">
        <v>5269335.5200000005</v>
      </c>
      <c r="Q1397" s="158">
        <v>0</v>
      </c>
      <c r="R1397" s="158">
        <v>0</v>
      </c>
      <c r="S1397" s="158">
        <v>5269335.5200000005</v>
      </c>
      <c r="T1397" s="161">
        <v>5397.2503533749878</v>
      </c>
      <c r="U1397" s="161">
        <v>7741.5580292942759</v>
      </c>
      <c r="V1397" s="168">
        <v>10572.572832544454</v>
      </c>
      <c r="W1397" s="168">
        <f>Y1397+Z1397+AA1397+AB1397+AC1397+AF1397+AH1397+AJ1397+AL1397+AN1397+AO1397+AP1397+AQ1397+AR1397</f>
        <v>8465.2055548499447</v>
      </c>
      <c r="X1397" s="168">
        <f>U1397-T1397</f>
        <v>2344.3076759192882</v>
      </c>
      <c r="Y1397" s="163">
        <v>0</v>
      </c>
      <c r="Z1397" s="163">
        <v>0</v>
      </c>
      <c r="AA1397" s="189">
        <v>0</v>
      </c>
      <c r="AB1397" s="189">
        <v>0</v>
      </c>
      <c r="AC1397" s="189">
        <v>0</v>
      </c>
      <c r="AD1397" s="189">
        <v>0</v>
      </c>
      <c r="AE1397" s="189">
        <v>0</v>
      </c>
      <c r="AF1397" s="169">
        <v>0</v>
      </c>
      <c r="AG1397" s="189">
        <v>926.83</v>
      </c>
      <c r="AH1397" s="169">
        <f>8917.04*AG1397/I1397</f>
        <v>8465.2055548499447</v>
      </c>
      <c r="AI1397" s="189">
        <v>0</v>
      </c>
      <c r="AJ1397" s="189">
        <v>0</v>
      </c>
      <c r="AK1397" s="189">
        <v>0</v>
      </c>
      <c r="AL1397" s="190">
        <v>0</v>
      </c>
      <c r="AM1397" s="189">
        <v>0</v>
      </c>
      <c r="AN1397" s="189">
        <v>0</v>
      </c>
      <c r="AO1397" s="190">
        <v>0</v>
      </c>
      <c r="AP1397" s="189">
        <v>0</v>
      </c>
      <c r="AQ1397" s="95">
        <v>0</v>
      </c>
      <c r="AR1397" s="95">
        <v>0</v>
      </c>
      <c r="BC1397" s="191"/>
      <c r="BD1397" s="191"/>
      <c r="BE1397" s="191"/>
      <c r="BY1397" s="192"/>
    </row>
    <row r="1398" spans="1:77" s="162" customFormat="1" ht="36" customHeight="1" x14ac:dyDescent="0.25">
      <c r="B1398" s="155" t="s">
        <v>854</v>
      </c>
      <c r="C1398" s="170"/>
      <c r="D1398" s="157" t="s">
        <v>718</v>
      </c>
      <c r="E1398" s="157" t="s">
        <v>718</v>
      </c>
      <c r="F1398" s="157" t="s">
        <v>718</v>
      </c>
      <c r="G1398" s="157" t="s">
        <v>718</v>
      </c>
      <c r="H1398" s="157" t="s">
        <v>718</v>
      </c>
      <c r="I1398" s="158">
        <v>781.7</v>
      </c>
      <c r="J1398" s="158">
        <v>781.7</v>
      </c>
      <c r="K1398" s="158">
        <v>505.6</v>
      </c>
      <c r="L1398" s="159">
        <v>40</v>
      </c>
      <c r="M1398" s="157" t="s">
        <v>855</v>
      </c>
      <c r="N1398" s="157" t="s">
        <v>855</v>
      </c>
      <c r="O1398" s="160" t="s">
        <v>855</v>
      </c>
      <c r="P1398" s="161">
        <v>6259937.3800000008</v>
      </c>
      <c r="Q1398" s="161">
        <v>0</v>
      </c>
      <c r="R1398" s="161">
        <v>0</v>
      </c>
      <c r="S1398" s="161">
        <v>6259937.3800000008</v>
      </c>
      <c r="T1398" s="161">
        <v>8008.1071766662408</v>
      </c>
      <c r="U1398" s="161">
        <v>10572.572832544454</v>
      </c>
      <c r="W1398" s="175"/>
      <c r="Y1398" s="163">
        <v>0</v>
      </c>
      <c r="Z1398" s="163">
        <v>0</v>
      </c>
      <c r="AA1398" s="163">
        <v>0</v>
      </c>
      <c r="AB1398" s="163">
        <v>0</v>
      </c>
      <c r="AC1398" s="163">
        <v>0</v>
      </c>
      <c r="AD1398" s="163">
        <v>0</v>
      </c>
      <c r="AE1398" s="163">
        <v>0</v>
      </c>
      <c r="AF1398" s="163">
        <v>0</v>
      </c>
      <c r="AG1398" s="163">
        <v>814.14</v>
      </c>
      <c r="AH1398" s="163">
        <v>6756963.7199999997</v>
      </c>
      <c r="AI1398" s="163">
        <v>0</v>
      </c>
      <c r="AJ1398" s="163">
        <v>0</v>
      </c>
      <c r="AK1398" s="163">
        <v>670.8</v>
      </c>
      <c r="AL1398" s="163">
        <v>4658048.42</v>
      </c>
      <c r="AM1398" s="163">
        <v>0</v>
      </c>
      <c r="AN1398" s="163">
        <v>0</v>
      </c>
      <c r="AO1398" s="163">
        <v>0</v>
      </c>
      <c r="AP1398" s="163">
        <v>0</v>
      </c>
      <c r="AQ1398" s="162">
        <v>0</v>
      </c>
      <c r="AR1398" s="162">
        <v>0</v>
      </c>
    </row>
    <row r="1399" spans="1:77" s="95" customFormat="1" ht="36" customHeight="1" x14ac:dyDescent="0.25">
      <c r="A1399" s="162">
        <v>1</v>
      </c>
      <c r="B1399" s="165">
        <v>326</v>
      </c>
      <c r="C1399" s="186" t="s">
        <v>204</v>
      </c>
      <c r="D1399" s="157">
        <v>1968</v>
      </c>
      <c r="E1399" s="157"/>
      <c r="F1399" s="187" t="s">
        <v>261</v>
      </c>
      <c r="G1399" s="157">
        <v>2</v>
      </c>
      <c r="H1399" s="157" t="s">
        <v>296</v>
      </c>
      <c r="I1399" s="158">
        <v>781.7</v>
      </c>
      <c r="J1399" s="158">
        <v>781.7</v>
      </c>
      <c r="K1399" s="158">
        <v>505.6</v>
      </c>
      <c r="L1399" s="188">
        <v>40</v>
      </c>
      <c r="M1399" s="157" t="s">
        <v>259</v>
      </c>
      <c r="N1399" s="157" t="s">
        <v>263</v>
      </c>
      <c r="O1399" s="157" t="s">
        <v>324</v>
      </c>
      <c r="P1399" s="158">
        <v>6259937.3800000008</v>
      </c>
      <c r="Q1399" s="158">
        <v>0</v>
      </c>
      <c r="R1399" s="158">
        <v>0</v>
      </c>
      <c r="S1399" s="158">
        <v>6259937.3800000008</v>
      </c>
      <c r="T1399" s="161">
        <v>8008.1071766662408</v>
      </c>
      <c r="U1399" s="161">
        <v>10572.572832544454</v>
      </c>
      <c r="V1399" s="168">
        <v>6417.6993945975291</v>
      </c>
      <c r="W1399" s="168">
        <f t="shared" ref="W1399:W1400" si="346">Y1399+Z1399+AA1399+AB1399+AC1399+AF1399+AH1399+AJ1399+AL1399+AN1399+AO1399+AP1399+AQ1399+AR1399</f>
        <v>6048.2527107586029</v>
      </c>
      <c r="X1399" s="168">
        <f t="shared" ref="X1399:X1400" si="347">U1399-T1399</f>
        <v>2564.4656558782135</v>
      </c>
      <c r="Y1399" s="163">
        <v>0</v>
      </c>
      <c r="Z1399" s="163">
        <v>0</v>
      </c>
      <c r="AA1399" s="189">
        <v>0</v>
      </c>
      <c r="AB1399" s="189">
        <v>0</v>
      </c>
      <c r="AC1399" s="189">
        <v>0</v>
      </c>
      <c r="AD1399" s="189">
        <v>0</v>
      </c>
      <c r="AE1399" s="189">
        <v>0</v>
      </c>
      <c r="AF1399" s="169">
        <v>0</v>
      </c>
      <c r="AG1399" s="189">
        <v>0</v>
      </c>
      <c r="AH1399" s="189">
        <v>0</v>
      </c>
      <c r="AI1399" s="189">
        <v>0</v>
      </c>
      <c r="AJ1399" s="189">
        <v>0</v>
      </c>
      <c r="AK1399" s="189">
        <v>670.8</v>
      </c>
      <c r="AL1399" s="169">
        <f>7048.18*AK1399/I1399</f>
        <v>6048.2527107586029</v>
      </c>
      <c r="AM1399" s="189">
        <v>0</v>
      </c>
      <c r="AN1399" s="189">
        <v>0</v>
      </c>
      <c r="AO1399" s="190">
        <v>0</v>
      </c>
      <c r="AP1399" s="189">
        <v>0</v>
      </c>
      <c r="AQ1399" s="95">
        <v>0</v>
      </c>
      <c r="AR1399" s="95">
        <v>0</v>
      </c>
      <c r="BC1399" s="191"/>
      <c r="BD1399" s="191"/>
      <c r="BE1399" s="191"/>
      <c r="BY1399" s="192"/>
    </row>
    <row r="1400" spans="1:77" s="162" customFormat="1" ht="36" customHeight="1" x14ac:dyDescent="0.25">
      <c r="A1400" s="162">
        <v>1</v>
      </c>
      <c r="B1400" s="155" t="s">
        <v>806</v>
      </c>
      <c r="C1400" s="170"/>
      <c r="D1400" s="157" t="s">
        <v>718</v>
      </c>
      <c r="E1400" s="157" t="s">
        <v>718</v>
      </c>
      <c r="F1400" s="157" t="s">
        <v>718</v>
      </c>
      <c r="G1400" s="157" t="s">
        <v>718</v>
      </c>
      <c r="H1400" s="157" t="s">
        <v>718</v>
      </c>
      <c r="I1400" s="158">
        <v>1752.3000000000002</v>
      </c>
      <c r="J1400" s="158">
        <v>948.3</v>
      </c>
      <c r="K1400" s="158">
        <v>945.1</v>
      </c>
      <c r="L1400" s="159">
        <v>86</v>
      </c>
      <c r="M1400" s="157" t="s">
        <v>855</v>
      </c>
      <c r="N1400" s="157" t="s">
        <v>855</v>
      </c>
      <c r="O1400" s="160" t="s">
        <v>855</v>
      </c>
      <c r="P1400" s="161">
        <v>11659293.399999999</v>
      </c>
      <c r="Q1400" s="161">
        <v>0</v>
      </c>
      <c r="R1400" s="161">
        <v>2523423.19</v>
      </c>
      <c r="S1400" s="161">
        <v>9135870.209999999</v>
      </c>
      <c r="T1400" s="161">
        <v>6653.7084974034115</v>
      </c>
      <c r="U1400" s="161">
        <v>7563.853818379258</v>
      </c>
      <c r="V1400" s="168">
        <v>7148.2069176841278</v>
      </c>
      <c r="W1400" s="168">
        <f t="shared" si="346"/>
        <v>4142.9657853107337</v>
      </c>
      <c r="X1400" s="168">
        <f t="shared" si="347"/>
        <v>910.14532097584652</v>
      </c>
      <c r="Y1400" s="163">
        <v>0</v>
      </c>
      <c r="Z1400" s="163">
        <v>0</v>
      </c>
      <c r="AA1400" s="163">
        <v>0</v>
      </c>
      <c r="AB1400" s="163">
        <v>0</v>
      </c>
      <c r="AC1400" s="163">
        <v>0</v>
      </c>
      <c r="AD1400" s="163">
        <v>0</v>
      </c>
      <c r="AE1400" s="163">
        <v>0</v>
      </c>
      <c r="AF1400" s="169">
        <v>0</v>
      </c>
      <c r="AG1400" s="163">
        <v>814.14</v>
      </c>
      <c r="AH1400" s="169">
        <f>8917.04*AG1400/I1400</f>
        <v>4142.9657853107337</v>
      </c>
      <c r="AI1400" s="163">
        <v>0</v>
      </c>
      <c r="AJ1400" s="163">
        <v>0</v>
      </c>
      <c r="AK1400" s="163">
        <v>0</v>
      </c>
      <c r="AL1400" s="169">
        <v>0</v>
      </c>
      <c r="AM1400" s="163">
        <v>0</v>
      </c>
      <c r="AN1400" s="163">
        <v>0</v>
      </c>
      <c r="AO1400" s="169">
        <v>0</v>
      </c>
      <c r="AP1400" s="163">
        <v>0</v>
      </c>
      <c r="AQ1400" s="162">
        <v>0</v>
      </c>
      <c r="AR1400" s="162">
        <v>0</v>
      </c>
    </row>
    <row r="1401" spans="1:77" s="162" customFormat="1" ht="36" customHeight="1" x14ac:dyDescent="0.25">
      <c r="B1401" s="165">
        <v>327</v>
      </c>
      <c r="C1401" s="186" t="s">
        <v>66</v>
      </c>
      <c r="D1401" s="157">
        <v>1978</v>
      </c>
      <c r="E1401" s="157"/>
      <c r="F1401" s="187" t="s">
        <v>261</v>
      </c>
      <c r="G1401" s="157">
        <v>2</v>
      </c>
      <c r="H1401" s="157" t="s">
        <v>296</v>
      </c>
      <c r="I1401" s="158">
        <v>736.7</v>
      </c>
      <c r="J1401" s="158">
        <v>450.8</v>
      </c>
      <c r="K1401" s="158">
        <v>447.6</v>
      </c>
      <c r="L1401" s="188">
        <v>41</v>
      </c>
      <c r="M1401" s="157" t="s">
        <v>259</v>
      </c>
      <c r="N1401" s="157" t="s">
        <v>260</v>
      </c>
      <c r="O1401" s="157" t="s">
        <v>262</v>
      </c>
      <c r="P1401" s="158">
        <v>4757730.66</v>
      </c>
      <c r="Q1401" s="158">
        <v>0</v>
      </c>
      <c r="R1401" s="158">
        <v>0</v>
      </c>
      <c r="S1401" s="158">
        <v>4757730.66</v>
      </c>
      <c r="T1401" s="161">
        <v>6458.1656848106422</v>
      </c>
      <c r="U1401" s="161">
        <v>7563.853818379258</v>
      </c>
      <c r="W1401" s="175"/>
      <c r="Y1401" s="163">
        <v>451170.83</v>
      </c>
      <c r="Z1401" s="163">
        <v>885201.84</v>
      </c>
      <c r="AA1401" s="163">
        <v>1880858.0000000002</v>
      </c>
      <c r="AB1401" s="163">
        <v>667182.5</v>
      </c>
      <c r="AC1401" s="163">
        <v>0</v>
      </c>
      <c r="AD1401" s="163">
        <v>0</v>
      </c>
      <c r="AE1401" s="163">
        <v>0</v>
      </c>
      <c r="AF1401" s="163">
        <v>0</v>
      </c>
      <c r="AG1401" s="163">
        <v>3087.9</v>
      </c>
      <c r="AH1401" s="163">
        <v>26125942.43</v>
      </c>
      <c r="AI1401" s="163">
        <v>0</v>
      </c>
      <c r="AJ1401" s="163">
        <v>0</v>
      </c>
      <c r="AK1401" s="163">
        <v>0</v>
      </c>
      <c r="AL1401" s="163">
        <v>0</v>
      </c>
      <c r="AM1401" s="163">
        <v>0</v>
      </c>
      <c r="AN1401" s="163">
        <v>0</v>
      </c>
      <c r="AO1401" s="163">
        <v>0</v>
      </c>
      <c r="AP1401" s="163">
        <v>0</v>
      </c>
      <c r="AQ1401" s="162">
        <v>0</v>
      </c>
      <c r="AR1401" s="162">
        <v>0</v>
      </c>
    </row>
    <row r="1402" spans="1:77" s="95" customFormat="1" ht="36" customHeight="1" x14ac:dyDescent="0.25">
      <c r="A1402" s="162">
        <v>1</v>
      </c>
      <c r="B1402" s="165">
        <v>328</v>
      </c>
      <c r="C1402" s="155" t="s">
        <v>57</v>
      </c>
      <c r="D1402" s="157">
        <v>1972</v>
      </c>
      <c r="E1402" s="157"/>
      <c r="F1402" s="166" t="s">
        <v>261</v>
      </c>
      <c r="G1402" s="157">
        <v>2</v>
      </c>
      <c r="H1402" s="157" t="s">
        <v>305</v>
      </c>
      <c r="I1402" s="158">
        <v>1015.6</v>
      </c>
      <c r="J1402" s="158">
        <v>497.5</v>
      </c>
      <c r="K1402" s="158">
        <v>497.5</v>
      </c>
      <c r="L1402" s="167">
        <v>45</v>
      </c>
      <c r="M1402" s="157" t="s">
        <v>259</v>
      </c>
      <c r="N1402" s="157" t="s">
        <v>260</v>
      </c>
      <c r="O1402" s="160" t="s">
        <v>262</v>
      </c>
      <c r="P1402" s="161">
        <v>6901562.7399999993</v>
      </c>
      <c r="Q1402" s="161">
        <v>0</v>
      </c>
      <c r="R1402" s="161">
        <v>2523423.19</v>
      </c>
      <c r="S1402" s="161">
        <v>4378139.5499999989</v>
      </c>
      <c r="T1402" s="161">
        <v>6795.5521268215825</v>
      </c>
      <c r="U1402" s="161">
        <v>7148.2069176841278</v>
      </c>
      <c r="V1402" s="168">
        <f>W1402</f>
        <v>9198.0022686096891</v>
      </c>
      <c r="W1402" s="168">
        <f t="shared" ref="W1402:W1405" si="348">Y1402+Z1402+AA1402+AB1402+AC1402+AF1402+AH1402+AJ1402+AL1402+AN1402+AO1402+AP1402+AQ1402+AR1402</f>
        <v>9198.0022686096891</v>
      </c>
      <c r="X1402" s="168">
        <f t="shared" ref="X1402:X1405" si="349">U1402-T1402</f>
        <v>352.65479086254527</v>
      </c>
      <c r="Y1402" s="163">
        <v>0</v>
      </c>
      <c r="Z1402" s="163">
        <v>0</v>
      </c>
      <c r="AA1402" s="189">
        <v>0</v>
      </c>
      <c r="AB1402" s="189">
        <v>0</v>
      </c>
      <c r="AC1402" s="189">
        <v>0</v>
      </c>
      <c r="AD1402" s="189">
        <v>0</v>
      </c>
      <c r="AE1402" s="189">
        <v>0</v>
      </c>
      <c r="AF1402" s="169">
        <v>0</v>
      </c>
      <c r="AG1402" s="189">
        <v>1047.5999999999999</v>
      </c>
      <c r="AH1402" s="169">
        <f t="shared" ref="AH1402:AH1403" si="350">8917.04*AG1402/I1402</f>
        <v>9198.0022686096891</v>
      </c>
      <c r="AI1402" s="189">
        <v>0</v>
      </c>
      <c r="AJ1402" s="189">
        <v>0</v>
      </c>
      <c r="AK1402" s="189">
        <v>0</v>
      </c>
      <c r="AL1402" s="190">
        <v>0</v>
      </c>
      <c r="AM1402" s="189">
        <v>0</v>
      </c>
      <c r="AN1402" s="189">
        <v>0</v>
      </c>
      <c r="AO1402" s="190">
        <v>0</v>
      </c>
      <c r="AP1402" s="189">
        <v>0</v>
      </c>
      <c r="AQ1402" s="95">
        <v>0</v>
      </c>
      <c r="AR1402" s="95">
        <v>0</v>
      </c>
      <c r="BC1402" s="191"/>
      <c r="BD1402" s="191"/>
      <c r="BE1402" s="191"/>
      <c r="BY1402" s="192"/>
    </row>
    <row r="1403" spans="1:77" s="95" customFormat="1" ht="36" customHeight="1" x14ac:dyDescent="0.25">
      <c r="A1403" s="162">
        <v>1</v>
      </c>
      <c r="B1403" s="155" t="s">
        <v>808</v>
      </c>
      <c r="C1403" s="155"/>
      <c r="D1403" s="157" t="s">
        <v>855</v>
      </c>
      <c r="E1403" s="157" t="s">
        <v>855</v>
      </c>
      <c r="F1403" s="157" t="s">
        <v>855</v>
      </c>
      <c r="G1403" s="157" t="s">
        <v>855</v>
      </c>
      <c r="H1403" s="157" t="s">
        <v>855</v>
      </c>
      <c r="I1403" s="158">
        <v>12250.7</v>
      </c>
      <c r="J1403" s="158">
        <v>11422.199999999999</v>
      </c>
      <c r="K1403" s="158">
        <v>10775.519999999999</v>
      </c>
      <c r="L1403" s="159">
        <v>563</v>
      </c>
      <c r="M1403" s="157" t="s">
        <v>855</v>
      </c>
      <c r="N1403" s="157" t="s">
        <v>855</v>
      </c>
      <c r="O1403" s="160" t="s">
        <v>855</v>
      </c>
      <c r="P1403" s="161">
        <v>44170645.280000001</v>
      </c>
      <c r="Q1403" s="161">
        <v>0</v>
      </c>
      <c r="R1403" s="161">
        <v>0</v>
      </c>
      <c r="S1403" s="161">
        <v>44170645.280000001</v>
      </c>
      <c r="T1403" s="161">
        <v>3605.5609295795343</v>
      </c>
      <c r="U1403" s="161">
        <v>6790.9935423247625</v>
      </c>
      <c r="V1403" s="168">
        <v>4396.2437247801354</v>
      </c>
      <c r="W1403" s="168">
        <f t="shared" si="348"/>
        <v>901.77058094639506</v>
      </c>
      <c r="X1403" s="168">
        <f t="shared" si="349"/>
        <v>3185.4326127452282</v>
      </c>
      <c r="Y1403" s="163">
        <v>0</v>
      </c>
      <c r="Z1403" s="163">
        <v>0</v>
      </c>
      <c r="AA1403" s="189">
        <v>0</v>
      </c>
      <c r="AB1403" s="189">
        <v>0</v>
      </c>
      <c r="AC1403" s="189">
        <v>0</v>
      </c>
      <c r="AD1403" s="189">
        <v>0</v>
      </c>
      <c r="AE1403" s="189">
        <v>0</v>
      </c>
      <c r="AF1403" s="169">
        <v>0</v>
      </c>
      <c r="AG1403" s="189">
        <v>1238.9000000000001</v>
      </c>
      <c r="AH1403" s="169">
        <f t="shared" si="350"/>
        <v>901.77058094639506</v>
      </c>
      <c r="AI1403" s="189">
        <v>0</v>
      </c>
      <c r="AJ1403" s="189">
        <v>0</v>
      </c>
      <c r="AK1403" s="189">
        <v>0</v>
      </c>
      <c r="AL1403" s="190">
        <v>0</v>
      </c>
      <c r="AM1403" s="189">
        <v>0</v>
      </c>
      <c r="AN1403" s="189">
        <v>0</v>
      </c>
      <c r="AO1403" s="190">
        <v>0</v>
      </c>
      <c r="AP1403" s="189">
        <v>0</v>
      </c>
      <c r="AQ1403" s="95">
        <v>0</v>
      </c>
      <c r="AR1403" s="95">
        <v>0</v>
      </c>
      <c r="BC1403" s="191"/>
      <c r="BD1403" s="191"/>
      <c r="BE1403" s="191"/>
      <c r="BY1403" s="192"/>
    </row>
    <row r="1404" spans="1:77" s="95" customFormat="1" ht="36" customHeight="1" x14ac:dyDescent="0.25">
      <c r="A1404" s="162">
        <v>1</v>
      </c>
      <c r="B1404" s="165">
        <v>329</v>
      </c>
      <c r="C1404" s="186" t="s">
        <v>69</v>
      </c>
      <c r="D1404" s="157">
        <v>1977</v>
      </c>
      <c r="E1404" s="157"/>
      <c r="F1404" s="187" t="s">
        <v>261</v>
      </c>
      <c r="G1404" s="157">
        <v>5</v>
      </c>
      <c r="H1404" s="157" t="s">
        <v>363</v>
      </c>
      <c r="I1404" s="158">
        <v>4338.6000000000004</v>
      </c>
      <c r="J1404" s="158">
        <v>4154.6000000000004</v>
      </c>
      <c r="K1404" s="158">
        <v>3916.52</v>
      </c>
      <c r="L1404" s="188">
        <v>177</v>
      </c>
      <c r="M1404" s="157" t="s">
        <v>259</v>
      </c>
      <c r="N1404" s="157" t="s">
        <v>263</v>
      </c>
      <c r="O1404" s="157" t="s">
        <v>265</v>
      </c>
      <c r="P1404" s="158">
        <v>9537773.8300000001</v>
      </c>
      <c r="Q1404" s="158">
        <v>0</v>
      </c>
      <c r="R1404" s="158">
        <v>0</v>
      </c>
      <c r="S1404" s="158">
        <v>9537773.8300000001</v>
      </c>
      <c r="T1404" s="161">
        <v>2198.3528857235051</v>
      </c>
      <c r="U1404" s="161">
        <v>2198.3528857235051</v>
      </c>
      <c r="V1404" s="168">
        <v>3820.48</v>
      </c>
      <c r="W1404" s="168">
        <f t="shared" si="348"/>
        <v>3820.48</v>
      </c>
      <c r="X1404" s="168">
        <f t="shared" si="349"/>
        <v>0</v>
      </c>
      <c r="Y1404" s="163">
        <v>113.09</v>
      </c>
      <c r="Z1404" s="163">
        <v>262.75</v>
      </c>
      <c r="AA1404" s="163">
        <v>3259.66</v>
      </c>
      <c r="AB1404" s="163">
        <v>184.98</v>
      </c>
      <c r="AC1404" s="189">
        <v>0</v>
      </c>
      <c r="AD1404" s="189">
        <v>0</v>
      </c>
      <c r="AE1404" s="189">
        <v>0</v>
      </c>
      <c r="AF1404" s="169">
        <v>0</v>
      </c>
      <c r="AG1404" s="189">
        <v>0</v>
      </c>
      <c r="AH1404" s="189">
        <v>0</v>
      </c>
      <c r="AI1404" s="189">
        <v>0</v>
      </c>
      <c r="AJ1404" s="189">
        <v>0</v>
      </c>
      <c r="AK1404" s="189">
        <v>0</v>
      </c>
      <c r="AL1404" s="190">
        <v>0</v>
      </c>
      <c r="AM1404" s="189">
        <v>0</v>
      </c>
      <c r="AN1404" s="189">
        <v>0</v>
      </c>
      <c r="AO1404" s="190">
        <v>0</v>
      </c>
      <c r="AP1404" s="189">
        <v>0</v>
      </c>
      <c r="AQ1404" s="95">
        <v>0</v>
      </c>
      <c r="AR1404" s="95">
        <v>0</v>
      </c>
      <c r="BC1404" s="191"/>
      <c r="BD1404" s="191"/>
      <c r="BE1404" s="191"/>
      <c r="BY1404" s="192"/>
    </row>
    <row r="1405" spans="1:77" s="95" customFormat="1" ht="36" customHeight="1" x14ac:dyDescent="0.25">
      <c r="A1405" s="162">
        <v>1</v>
      </c>
      <c r="B1405" s="165">
        <v>330</v>
      </c>
      <c r="C1405" s="186" t="s">
        <v>68</v>
      </c>
      <c r="D1405" s="157">
        <v>1965</v>
      </c>
      <c r="E1405" s="157"/>
      <c r="F1405" s="187" t="s">
        <v>261</v>
      </c>
      <c r="G1405" s="157">
        <v>4</v>
      </c>
      <c r="H1405" s="157" t="s">
        <v>301</v>
      </c>
      <c r="I1405" s="158">
        <v>2512.9</v>
      </c>
      <c r="J1405" s="158">
        <v>2431.4</v>
      </c>
      <c r="K1405" s="158">
        <v>2131.1999999999998</v>
      </c>
      <c r="L1405" s="188">
        <v>90</v>
      </c>
      <c r="M1405" s="157" t="s">
        <v>259</v>
      </c>
      <c r="N1405" s="157" t="s">
        <v>263</v>
      </c>
      <c r="O1405" s="157" t="s">
        <v>265</v>
      </c>
      <c r="P1405" s="158">
        <v>10503159.84</v>
      </c>
      <c r="Q1405" s="158">
        <v>0</v>
      </c>
      <c r="R1405" s="158">
        <v>0</v>
      </c>
      <c r="S1405" s="158">
        <v>10503159.84</v>
      </c>
      <c r="T1405" s="161">
        <v>4179.6967010227227</v>
      </c>
      <c r="U1405" s="161">
        <v>4396.2437247801354</v>
      </c>
      <c r="V1405" s="168">
        <v>2465.6232467308423</v>
      </c>
      <c r="W1405" s="168">
        <f t="shared" si="348"/>
        <v>2843.7724764216646</v>
      </c>
      <c r="X1405" s="168">
        <f t="shared" si="349"/>
        <v>216.54702375741272</v>
      </c>
      <c r="Y1405" s="163">
        <v>0</v>
      </c>
      <c r="Z1405" s="163">
        <v>0</v>
      </c>
      <c r="AA1405" s="189">
        <v>0</v>
      </c>
      <c r="AB1405" s="189">
        <v>0</v>
      </c>
      <c r="AC1405" s="189">
        <v>0</v>
      </c>
      <c r="AD1405" s="189">
        <v>0</v>
      </c>
      <c r="AE1405" s="189">
        <v>0</v>
      </c>
      <c r="AF1405" s="169">
        <v>0</v>
      </c>
      <c r="AG1405" s="189">
        <v>801.4</v>
      </c>
      <c r="AH1405" s="169">
        <f>8917.04*AG1405/I1405</f>
        <v>2843.7724764216646</v>
      </c>
      <c r="AI1405" s="189">
        <v>0</v>
      </c>
      <c r="AJ1405" s="189">
        <v>0</v>
      </c>
      <c r="AK1405" s="189">
        <v>0</v>
      </c>
      <c r="AL1405" s="190">
        <v>0</v>
      </c>
      <c r="AM1405" s="189">
        <v>0</v>
      </c>
      <c r="AN1405" s="189">
        <v>0</v>
      </c>
      <c r="AO1405" s="190">
        <v>0</v>
      </c>
      <c r="AP1405" s="189">
        <v>0</v>
      </c>
      <c r="AQ1405" s="95">
        <v>0</v>
      </c>
      <c r="AR1405" s="95">
        <v>0</v>
      </c>
      <c r="BC1405" s="191"/>
      <c r="BD1405" s="191"/>
      <c r="BE1405" s="191"/>
      <c r="BY1405" s="192"/>
    </row>
    <row r="1406" spans="1:77" s="162" customFormat="1" ht="36" customHeight="1" x14ac:dyDescent="0.25">
      <c r="B1406" s="165">
        <v>331</v>
      </c>
      <c r="C1406" s="186" t="s">
        <v>67</v>
      </c>
      <c r="D1406" s="157">
        <v>1967</v>
      </c>
      <c r="E1406" s="157"/>
      <c r="F1406" s="187" t="s">
        <v>261</v>
      </c>
      <c r="G1406" s="157">
        <v>4</v>
      </c>
      <c r="H1406" s="157" t="s">
        <v>301</v>
      </c>
      <c r="I1406" s="158">
        <v>2500.9</v>
      </c>
      <c r="J1406" s="158">
        <v>2416.3000000000002</v>
      </c>
      <c r="K1406" s="158">
        <v>2307.9</v>
      </c>
      <c r="L1406" s="188">
        <v>117</v>
      </c>
      <c r="M1406" s="157" t="s">
        <v>259</v>
      </c>
      <c r="N1406" s="157" t="s">
        <v>263</v>
      </c>
      <c r="O1406" s="157" t="s">
        <v>265</v>
      </c>
      <c r="P1406" s="158">
        <v>16983595.75</v>
      </c>
      <c r="Q1406" s="158">
        <v>0</v>
      </c>
      <c r="R1406" s="158">
        <v>0</v>
      </c>
      <c r="S1406" s="158">
        <v>16983595.75</v>
      </c>
      <c r="T1406" s="161">
        <v>6790.9935423247625</v>
      </c>
      <c r="U1406" s="161">
        <v>6790.9935423247625</v>
      </c>
      <c r="W1406" s="175"/>
      <c r="Y1406" s="163">
        <v>0</v>
      </c>
      <c r="Z1406" s="163">
        <v>0</v>
      </c>
      <c r="AA1406" s="163">
        <v>0</v>
      </c>
      <c r="AB1406" s="163">
        <v>0</v>
      </c>
      <c r="AC1406" s="163">
        <v>0</v>
      </c>
      <c r="AD1406" s="163">
        <v>0</v>
      </c>
      <c r="AE1406" s="163">
        <v>0</v>
      </c>
      <c r="AF1406" s="163">
        <v>0</v>
      </c>
      <c r="AG1406" s="163">
        <v>3022.1</v>
      </c>
      <c r="AH1406" s="163">
        <v>24934799.859999999</v>
      </c>
      <c r="AI1406" s="163">
        <v>0</v>
      </c>
      <c r="AJ1406" s="163">
        <v>0</v>
      </c>
      <c r="AK1406" s="163">
        <v>0</v>
      </c>
      <c r="AL1406" s="163">
        <v>0</v>
      </c>
      <c r="AM1406" s="163">
        <v>0</v>
      </c>
      <c r="AN1406" s="163">
        <v>0</v>
      </c>
      <c r="AO1406" s="163">
        <v>0</v>
      </c>
      <c r="AP1406" s="163">
        <v>0</v>
      </c>
      <c r="AQ1406" s="162">
        <v>0</v>
      </c>
      <c r="AR1406" s="162">
        <v>0</v>
      </c>
    </row>
    <row r="1407" spans="1:77" s="95" customFormat="1" ht="36" customHeight="1" x14ac:dyDescent="0.25">
      <c r="A1407" s="162">
        <v>1</v>
      </c>
      <c r="B1407" s="165">
        <v>332</v>
      </c>
      <c r="C1407" s="186" t="s">
        <v>2548</v>
      </c>
      <c r="D1407" s="157">
        <v>1986</v>
      </c>
      <c r="E1407" s="157"/>
      <c r="F1407" s="187" t="s">
        <v>261</v>
      </c>
      <c r="G1407" s="157">
        <v>5</v>
      </c>
      <c r="H1407" s="157">
        <v>1</v>
      </c>
      <c r="I1407" s="158">
        <v>2898.3</v>
      </c>
      <c r="J1407" s="158">
        <v>2419.9</v>
      </c>
      <c r="K1407" s="158">
        <v>2419.9</v>
      </c>
      <c r="L1407" s="188">
        <v>179</v>
      </c>
      <c r="M1407" s="157" t="s">
        <v>259</v>
      </c>
      <c r="N1407" s="157" t="s">
        <v>263</v>
      </c>
      <c r="O1407" s="157" t="s">
        <v>1257</v>
      </c>
      <c r="P1407" s="158">
        <v>7146115.8600000003</v>
      </c>
      <c r="Q1407" s="158">
        <v>0</v>
      </c>
      <c r="R1407" s="158">
        <v>0</v>
      </c>
      <c r="S1407" s="158">
        <v>7146115.8600000003</v>
      </c>
      <c r="T1407" s="161">
        <v>2465.6232481109614</v>
      </c>
      <c r="U1407" s="161">
        <v>2465.6232467308423</v>
      </c>
      <c r="V1407" s="168">
        <v>2912.7053610710154</v>
      </c>
      <c r="W1407" s="168">
        <f t="shared" ref="W1407:W1409" si="351">Y1407+Z1407+AA1407+AB1407+AC1407+AF1407+AH1407+AJ1407+AL1407+AN1407+AO1407+AP1407+AQ1407+AR1407</f>
        <v>2179.1876037677257</v>
      </c>
      <c r="X1407" s="168">
        <f t="shared" ref="X1407:X1409" si="352">U1407-T1407</f>
        <v>-1.3801191016682424E-6</v>
      </c>
      <c r="Y1407" s="163">
        <v>0</v>
      </c>
      <c r="Z1407" s="163">
        <v>0</v>
      </c>
      <c r="AA1407" s="189">
        <v>0</v>
      </c>
      <c r="AB1407" s="189">
        <v>0</v>
      </c>
      <c r="AC1407" s="189">
        <v>0</v>
      </c>
      <c r="AD1407" s="189">
        <v>0</v>
      </c>
      <c r="AE1407" s="189">
        <v>0</v>
      </c>
      <c r="AF1407" s="169">
        <v>0</v>
      </c>
      <c r="AG1407" s="189">
        <v>708.3</v>
      </c>
      <c r="AH1407" s="169">
        <f t="shared" ref="AH1407:AH1409" si="353">8917.04*AG1407/I1407</f>
        <v>2179.1876037677257</v>
      </c>
      <c r="AI1407" s="189">
        <v>0</v>
      </c>
      <c r="AJ1407" s="189">
        <v>0</v>
      </c>
      <c r="AK1407" s="189">
        <v>0</v>
      </c>
      <c r="AL1407" s="190">
        <v>0</v>
      </c>
      <c r="AM1407" s="189">
        <v>0</v>
      </c>
      <c r="AN1407" s="189">
        <v>0</v>
      </c>
      <c r="AO1407" s="190">
        <v>0</v>
      </c>
      <c r="AP1407" s="189">
        <v>0</v>
      </c>
      <c r="AQ1407" s="95">
        <v>0</v>
      </c>
      <c r="AR1407" s="95">
        <v>0</v>
      </c>
      <c r="BC1407" s="191"/>
      <c r="BD1407" s="191"/>
      <c r="BE1407" s="191"/>
      <c r="BY1407" s="192"/>
    </row>
    <row r="1408" spans="1:77" s="162" customFormat="1" ht="36" customHeight="1" x14ac:dyDescent="0.25">
      <c r="A1408" s="162">
        <v>1</v>
      </c>
      <c r="B1408" s="155" t="s">
        <v>809</v>
      </c>
      <c r="C1408" s="155"/>
      <c r="D1408" s="157" t="s">
        <v>855</v>
      </c>
      <c r="E1408" s="157" t="s">
        <v>855</v>
      </c>
      <c r="F1408" s="157" t="s">
        <v>855</v>
      </c>
      <c r="G1408" s="157" t="s">
        <v>855</v>
      </c>
      <c r="H1408" s="157" t="s">
        <v>855</v>
      </c>
      <c r="I1408" s="158">
        <v>8853.9</v>
      </c>
      <c r="J1408" s="158">
        <v>6261.17</v>
      </c>
      <c r="K1408" s="158">
        <v>5848.8</v>
      </c>
      <c r="L1408" s="159">
        <v>267</v>
      </c>
      <c r="M1408" s="157" t="s">
        <v>855</v>
      </c>
      <c r="N1408" s="157" t="s">
        <v>855</v>
      </c>
      <c r="O1408" s="160" t="s">
        <v>855</v>
      </c>
      <c r="P1408" s="161">
        <v>24371371.960000001</v>
      </c>
      <c r="Q1408" s="161">
        <v>0</v>
      </c>
      <c r="R1408" s="161">
        <v>0</v>
      </c>
      <c r="S1408" s="161">
        <v>24371371.960000001</v>
      </c>
      <c r="T1408" s="161">
        <v>2752.6143236313942</v>
      </c>
      <c r="U1408" s="161">
        <v>7219.8309120369804</v>
      </c>
      <c r="V1408" s="168">
        <v>2527.3243897469338</v>
      </c>
      <c r="W1408" s="168">
        <f t="shared" si="351"/>
        <v>1681.1036004472608</v>
      </c>
      <c r="X1408" s="168">
        <f t="shared" si="352"/>
        <v>4467.2165884055867</v>
      </c>
      <c r="Y1408" s="163">
        <v>0</v>
      </c>
      <c r="Z1408" s="163">
        <v>0</v>
      </c>
      <c r="AA1408" s="163">
        <v>0</v>
      </c>
      <c r="AB1408" s="163">
        <v>0</v>
      </c>
      <c r="AC1408" s="163">
        <v>0</v>
      </c>
      <c r="AD1408" s="163">
        <v>0</v>
      </c>
      <c r="AE1408" s="163">
        <v>0</v>
      </c>
      <c r="AF1408" s="169">
        <v>0</v>
      </c>
      <c r="AG1408" s="163">
        <v>1669.2</v>
      </c>
      <c r="AH1408" s="169">
        <f t="shared" si="353"/>
        <v>1681.1036004472608</v>
      </c>
      <c r="AI1408" s="163">
        <v>0</v>
      </c>
      <c r="AJ1408" s="163">
        <v>0</v>
      </c>
      <c r="AK1408" s="163">
        <v>0</v>
      </c>
      <c r="AL1408" s="169">
        <v>0</v>
      </c>
      <c r="AM1408" s="163">
        <v>0</v>
      </c>
      <c r="AN1408" s="163">
        <v>0</v>
      </c>
      <c r="AO1408" s="169">
        <v>0</v>
      </c>
      <c r="AP1408" s="163">
        <v>0</v>
      </c>
      <c r="AQ1408" s="162">
        <v>0</v>
      </c>
      <c r="AR1408" s="162">
        <v>0</v>
      </c>
    </row>
    <row r="1409" spans="1:77" s="162" customFormat="1" ht="36" customHeight="1" x14ac:dyDescent="0.25">
      <c r="A1409" s="162">
        <v>1</v>
      </c>
      <c r="B1409" s="165">
        <v>333</v>
      </c>
      <c r="C1409" s="186" t="s">
        <v>65</v>
      </c>
      <c r="D1409" s="157">
        <v>1954</v>
      </c>
      <c r="E1409" s="157"/>
      <c r="F1409" s="187" t="s">
        <v>261</v>
      </c>
      <c r="G1409" s="157">
        <v>3</v>
      </c>
      <c r="H1409" s="157" t="s">
        <v>305</v>
      </c>
      <c r="I1409" s="158">
        <v>2168.41</v>
      </c>
      <c r="J1409" s="158">
        <v>1286.56</v>
      </c>
      <c r="K1409" s="158">
        <v>1251.51</v>
      </c>
      <c r="L1409" s="188">
        <v>63</v>
      </c>
      <c r="M1409" s="157" t="s">
        <v>259</v>
      </c>
      <c r="N1409" s="157" t="s">
        <v>263</v>
      </c>
      <c r="O1409" s="157" t="s">
        <v>266</v>
      </c>
      <c r="P1409" s="158">
        <v>6092499.7799999993</v>
      </c>
      <c r="Q1409" s="158">
        <v>0</v>
      </c>
      <c r="R1409" s="158">
        <v>0</v>
      </c>
      <c r="S1409" s="158">
        <v>6092499.7799999993</v>
      </c>
      <c r="T1409" s="161">
        <v>2809.6622778902511</v>
      </c>
      <c r="U1409" s="161">
        <v>2912.7053610710154</v>
      </c>
      <c r="V1409" s="168">
        <v>7219.8309120369804</v>
      </c>
      <c r="W1409" s="168">
        <f t="shared" si="351"/>
        <v>2650.7551542374372</v>
      </c>
      <c r="X1409" s="168">
        <f t="shared" si="352"/>
        <v>103.04308318076437</v>
      </c>
      <c r="Y1409" s="163">
        <v>0</v>
      </c>
      <c r="Z1409" s="163">
        <v>0</v>
      </c>
      <c r="AA1409" s="163">
        <v>0</v>
      </c>
      <c r="AB1409" s="163">
        <v>0</v>
      </c>
      <c r="AC1409" s="163">
        <v>0</v>
      </c>
      <c r="AD1409" s="163">
        <v>0</v>
      </c>
      <c r="AE1409" s="163">
        <v>0</v>
      </c>
      <c r="AF1409" s="169">
        <v>0</v>
      </c>
      <c r="AG1409" s="163">
        <v>644.6</v>
      </c>
      <c r="AH1409" s="169">
        <f t="shared" si="353"/>
        <v>2650.7551542374372</v>
      </c>
      <c r="AI1409" s="163">
        <v>0</v>
      </c>
      <c r="AJ1409" s="163">
        <v>0</v>
      </c>
      <c r="AK1409" s="163">
        <v>0</v>
      </c>
      <c r="AL1409" s="169">
        <v>0</v>
      </c>
      <c r="AM1409" s="163">
        <v>0</v>
      </c>
      <c r="AN1409" s="163">
        <v>0</v>
      </c>
      <c r="AO1409" s="169">
        <v>0</v>
      </c>
      <c r="AP1409" s="163">
        <v>0</v>
      </c>
      <c r="AQ1409" s="162">
        <v>0</v>
      </c>
      <c r="AR1409" s="162">
        <v>0</v>
      </c>
    </row>
    <row r="1410" spans="1:77" s="162" customFormat="1" ht="36" customHeight="1" x14ac:dyDescent="0.25">
      <c r="B1410" s="165">
        <v>334</v>
      </c>
      <c r="C1410" s="155" t="s">
        <v>54</v>
      </c>
      <c r="D1410" s="157">
        <v>1989</v>
      </c>
      <c r="E1410" s="157"/>
      <c r="F1410" s="166" t="s">
        <v>261</v>
      </c>
      <c r="G1410" s="157">
        <v>5</v>
      </c>
      <c r="H1410" s="157" t="s">
        <v>363</v>
      </c>
      <c r="I1410" s="158">
        <v>5889.36</v>
      </c>
      <c r="J1410" s="158">
        <v>4270.6000000000004</v>
      </c>
      <c r="K1410" s="158">
        <v>4123.1000000000004</v>
      </c>
      <c r="L1410" s="167">
        <v>193</v>
      </c>
      <c r="M1410" s="157" t="s">
        <v>259</v>
      </c>
      <c r="N1410" s="157" t="s">
        <v>263</v>
      </c>
      <c r="O1410" s="160" t="s">
        <v>266</v>
      </c>
      <c r="P1410" s="161">
        <v>14120282.810000001</v>
      </c>
      <c r="Q1410" s="161">
        <v>0</v>
      </c>
      <c r="R1410" s="161">
        <v>0</v>
      </c>
      <c r="S1410" s="161">
        <v>14120282.810000001</v>
      </c>
      <c r="T1410" s="161">
        <v>2397.5920660309444</v>
      </c>
      <c r="U1410" s="161">
        <v>2527.3243897469338</v>
      </c>
      <c r="W1410" s="175"/>
      <c r="Y1410" s="163">
        <v>0</v>
      </c>
      <c r="Z1410" s="163">
        <v>0</v>
      </c>
      <c r="AA1410" s="163">
        <v>0</v>
      </c>
      <c r="AB1410" s="163">
        <v>0</v>
      </c>
      <c r="AC1410" s="163">
        <v>0</v>
      </c>
      <c r="AD1410" s="163">
        <v>0</v>
      </c>
      <c r="AE1410" s="163">
        <v>0</v>
      </c>
      <c r="AF1410" s="163">
        <v>0</v>
      </c>
      <c r="AG1410" s="163">
        <v>470</v>
      </c>
      <c r="AH1410" s="163">
        <v>3783282.76</v>
      </c>
      <c r="AI1410" s="163">
        <v>0</v>
      </c>
      <c r="AJ1410" s="163">
        <v>0</v>
      </c>
      <c r="AK1410" s="163">
        <v>0</v>
      </c>
      <c r="AL1410" s="163">
        <v>0</v>
      </c>
      <c r="AM1410" s="163">
        <v>0</v>
      </c>
      <c r="AN1410" s="163">
        <v>0</v>
      </c>
      <c r="AO1410" s="163">
        <v>0</v>
      </c>
      <c r="AP1410" s="163">
        <v>0</v>
      </c>
      <c r="AQ1410" s="162">
        <v>0</v>
      </c>
      <c r="AR1410" s="162">
        <v>0</v>
      </c>
    </row>
    <row r="1411" spans="1:77" s="95" customFormat="1" ht="36" customHeight="1" x14ac:dyDescent="0.25">
      <c r="A1411" s="162">
        <v>1</v>
      </c>
      <c r="B1411" s="165">
        <v>335</v>
      </c>
      <c r="C1411" s="155" t="s">
        <v>1628</v>
      </c>
      <c r="D1411" s="157">
        <v>1958</v>
      </c>
      <c r="E1411" s="157"/>
      <c r="F1411" s="166" t="s">
        <v>261</v>
      </c>
      <c r="G1411" s="157">
        <v>2</v>
      </c>
      <c r="H1411" s="157" t="s">
        <v>296</v>
      </c>
      <c r="I1411" s="158">
        <v>796.13</v>
      </c>
      <c r="J1411" s="158">
        <v>704.01</v>
      </c>
      <c r="K1411" s="158">
        <v>474.19</v>
      </c>
      <c r="L1411" s="167">
        <v>11</v>
      </c>
      <c r="M1411" s="157" t="s">
        <v>259</v>
      </c>
      <c r="N1411" s="157" t="s">
        <v>263</v>
      </c>
      <c r="O1411" s="160" t="s">
        <v>266</v>
      </c>
      <c r="P1411" s="161">
        <v>4158589.37</v>
      </c>
      <c r="Q1411" s="161">
        <v>0</v>
      </c>
      <c r="R1411" s="161">
        <v>0</v>
      </c>
      <c r="S1411" s="161">
        <v>4158589.37</v>
      </c>
      <c r="T1411" s="161">
        <v>5223.5054199691003</v>
      </c>
      <c r="U1411" s="161">
        <v>7219.8309120369804</v>
      </c>
      <c r="V1411" s="168">
        <v>5371.0224272715632</v>
      </c>
      <c r="W1411" s="168">
        <f>Y1411+Z1411+AA1411+AB1411+AC1411+AF1411+AH1411+AJ1411+AL1411+AN1411+AO1411+AP1411+AQ1411+AR1411</f>
        <v>5264.2266966450206</v>
      </c>
      <c r="X1411" s="168">
        <f>U1411-T1411</f>
        <v>1996.3254920678801</v>
      </c>
      <c r="Y1411" s="163">
        <v>0</v>
      </c>
      <c r="Z1411" s="163">
        <v>0</v>
      </c>
      <c r="AA1411" s="189">
        <v>0</v>
      </c>
      <c r="AB1411" s="189">
        <v>0</v>
      </c>
      <c r="AC1411" s="189">
        <v>0</v>
      </c>
      <c r="AD1411" s="189">
        <v>0</v>
      </c>
      <c r="AE1411" s="189">
        <v>0</v>
      </c>
      <c r="AF1411" s="169">
        <v>0</v>
      </c>
      <c r="AG1411" s="189">
        <v>470</v>
      </c>
      <c r="AH1411" s="169">
        <f>8917.04*AG1411/I1411</f>
        <v>5264.2266966450206</v>
      </c>
      <c r="AI1411" s="189">
        <v>0</v>
      </c>
      <c r="AJ1411" s="189">
        <v>0</v>
      </c>
      <c r="AK1411" s="189">
        <v>0</v>
      </c>
      <c r="AL1411" s="190">
        <v>0</v>
      </c>
      <c r="AM1411" s="189">
        <v>0</v>
      </c>
      <c r="AN1411" s="189">
        <v>0</v>
      </c>
      <c r="AO1411" s="190">
        <v>0</v>
      </c>
      <c r="AP1411" s="189">
        <v>0</v>
      </c>
      <c r="AQ1411" s="95">
        <v>0</v>
      </c>
      <c r="AR1411" s="95">
        <v>0</v>
      </c>
      <c r="BC1411" s="191"/>
      <c r="BD1411" s="191"/>
      <c r="BE1411" s="191"/>
      <c r="BY1411" s="192"/>
    </row>
    <row r="1412" spans="1:77" s="162" customFormat="1" ht="36" customHeight="1" x14ac:dyDescent="0.25">
      <c r="B1412" s="155" t="s">
        <v>810</v>
      </c>
      <c r="C1412" s="155"/>
      <c r="D1412" s="157" t="s">
        <v>718</v>
      </c>
      <c r="E1412" s="157" t="s">
        <v>718</v>
      </c>
      <c r="F1412" s="157" t="s">
        <v>718</v>
      </c>
      <c r="G1412" s="157" t="s">
        <v>718</v>
      </c>
      <c r="H1412" s="157" t="s">
        <v>718</v>
      </c>
      <c r="I1412" s="158">
        <v>780.3</v>
      </c>
      <c r="J1412" s="158">
        <v>720.3</v>
      </c>
      <c r="K1412" s="158">
        <v>720.3</v>
      </c>
      <c r="L1412" s="159">
        <v>40</v>
      </c>
      <c r="M1412" s="157" t="s">
        <v>855</v>
      </c>
      <c r="N1412" s="157" t="s">
        <v>855</v>
      </c>
      <c r="O1412" s="160" t="s">
        <v>855</v>
      </c>
      <c r="P1412" s="161">
        <v>5421148.7400000002</v>
      </c>
      <c r="Q1412" s="161">
        <v>0</v>
      </c>
      <c r="R1412" s="161">
        <v>0</v>
      </c>
      <c r="S1412" s="161">
        <v>5421148.7400000002</v>
      </c>
      <c r="T1412" s="161">
        <v>6947.5185697808538</v>
      </c>
      <c r="U1412" s="161">
        <v>7352.5868717160074</v>
      </c>
      <c r="W1412" s="175"/>
      <c r="Y1412" s="163">
        <v>0</v>
      </c>
      <c r="Z1412" s="163">
        <v>0</v>
      </c>
      <c r="AA1412" s="163">
        <v>0</v>
      </c>
      <c r="AB1412" s="163">
        <v>0</v>
      </c>
      <c r="AC1412" s="163">
        <v>0</v>
      </c>
      <c r="AD1412" s="163">
        <v>0</v>
      </c>
      <c r="AE1412" s="163">
        <v>0</v>
      </c>
      <c r="AF1412" s="163">
        <v>0</v>
      </c>
      <c r="AG1412" s="163">
        <v>1121.5999999999999</v>
      </c>
      <c r="AH1412" s="163">
        <v>9192179.7899999991</v>
      </c>
      <c r="AI1412" s="163">
        <v>0</v>
      </c>
      <c r="AJ1412" s="163">
        <v>0</v>
      </c>
      <c r="AK1412" s="163">
        <v>0</v>
      </c>
      <c r="AL1412" s="163">
        <v>0</v>
      </c>
      <c r="AM1412" s="163">
        <v>0</v>
      </c>
      <c r="AN1412" s="163">
        <v>0</v>
      </c>
      <c r="AO1412" s="163">
        <v>0</v>
      </c>
      <c r="AP1412" s="163">
        <v>0</v>
      </c>
      <c r="AQ1412" s="162">
        <v>0</v>
      </c>
      <c r="AR1412" s="162">
        <v>0</v>
      </c>
    </row>
    <row r="1413" spans="1:77" s="162" customFormat="1" ht="36" customHeight="1" x14ac:dyDescent="0.25">
      <c r="A1413" s="162">
        <v>1</v>
      </c>
      <c r="B1413" s="165">
        <v>336</v>
      </c>
      <c r="C1413" s="186" t="s">
        <v>64</v>
      </c>
      <c r="D1413" s="157">
        <v>1961</v>
      </c>
      <c r="E1413" s="157"/>
      <c r="F1413" s="187" t="s">
        <v>261</v>
      </c>
      <c r="G1413" s="157">
        <v>2</v>
      </c>
      <c r="H1413" s="157" t="s">
        <v>296</v>
      </c>
      <c r="I1413" s="158">
        <v>780.3</v>
      </c>
      <c r="J1413" s="158">
        <v>720.3</v>
      </c>
      <c r="K1413" s="158">
        <v>720.3</v>
      </c>
      <c r="L1413" s="188">
        <v>40</v>
      </c>
      <c r="M1413" s="157" t="s">
        <v>259</v>
      </c>
      <c r="N1413" s="157" t="s">
        <v>263</v>
      </c>
      <c r="O1413" s="157" t="s">
        <v>267</v>
      </c>
      <c r="P1413" s="158">
        <v>5421148.7400000002</v>
      </c>
      <c r="Q1413" s="158">
        <v>0</v>
      </c>
      <c r="R1413" s="158">
        <v>0</v>
      </c>
      <c r="S1413" s="158">
        <v>5421148.7400000002</v>
      </c>
      <c r="T1413" s="161">
        <v>6947.5185697808538</v>
      </c>
      <c r="U1413" s="161">
        <v>7352.5868717160074</v>
      </c>
      <c r="V1413" s="168">
        <v>6613.489408902944</v>
      </c>
      <c r="W1413" s="168">
        <f t="shared" ref="W1413:W1414" si="354">Y1413+Z1413+AA1413+AB1413+AC1413+AF1413+AH1413+AJ1413+AL1413+AN1413+AO1413+AP1413+AQ1413+AR1413</f>
        <v>6968.615906702551</v>
      </c>
      <c r="X1413" s="168">
        <f t="shared" ref="X1413:X1414" si="355">U1413-T1413</f>
        <v>405.06830193515361</v>
      </c>
      <c r="Y1413" s="163">
        <v>0</v>
      </c>
      <c r="Z1413" s="163">
        <v>0</v>
      </c>
      <c r="AA1413" s="163">
        <v>0</v>
      </c>
      <c r="AB1413" s="163">
        <v>0</v>
      </c>
      <c r="AC1413" s="163">
        <v>0</v>
      </c>
      <c r="AD1413" s="163">
        <v>0</v>
      </c>
      <c r="AE1413" s="163">
        <v>0</v>
      </c>
      <c r="AF1413" s="169">
        <v>0</v>
      </c>
      <c r="AG1413" s="163">
        <v>609.79999999999995</v>
      </c>
      <c r="AH1413" s="169">
        <f t="shared" ref="AH1413:AH1414" si="356">8917.04*AG1413/I1413</f>
        <v>6968.615906702551</v>
      </c>
      <c r="AI1413" s="163">
        <v>0</v>
      </c>
      <c r="AJ1413" s="163">
        <v>0</v>
      </c>
      <c r="AK1413" s="163">
        <v>0</v>
      </c>
      <c r="AL1413" s="169">
        <v>0</v>
      </c>
      <c r="AM1413" s="163">
        <v>0</v>
      </c>
      <c r="AN1413" s="163">
        <v>0</v>
      </c>
      <c r="AO1413" s="169">
        <v>0</v>
      </c>
      <c r="AP1413" s="163">
        <v>0</v>
      </c>
      <c r="AQ1413" s="162">
        <v>0</v>
      </c>
      <c r="AR1413" s="162">
        <v>0</v>
      </c>
    </row>
    <row r="1414" spans="1:77" s="162" customFormat="1" ht="36" customHeight="1" x14ac:dyDescent="0.25">
      <c r="A1414" s="162">
        <v>1</v>
      </c>
      <c r="B1414" s="155" t="s">
        <v>841</v>
      </c>
      <c r="C1414" s="155"/>
      <c r="D1414" s="157" t="s">
        <v>718</v>
      </c>
      <c r="E1414" s="157" t="s">
        <v>718</v>
      </c>
      <c r="F1414" s="157" t="s">
        <v>718</v>
      </c>
      <c r="G1414" s="157" t="s">
        <v>718</v>
      </c>
      <c r="H1414" s="157" t="s">
        <v>718</v>
      </c>
      <c r="I1414" s="158">
        <v>1431.7</v>
      </c>
      <c r="J1414" s="158">
        <v>1325.1999999999998</v>
      </c>
      <c r="K1414" s="158">
        <v>962.8</v>
      </c>
      <c r="L1414" s="159">
        <v>54</v>
      </c>
      <c r="M1414" s="157" t="s">
        <v>855</v>
      </c>
      <c r="N1414" s="157" t="s">
        <v>855</v>
      </c>
      <c r="O1414" s="160" t="s">
        <v>855</v>
      </c>
      <c r="P1414" s="161">
        <v>8880886.9000000004</v>
      </c>
      <c r="Q1414" s="161">
        <v>0</v>
      </c>
      <c r="R1414" s="161">
        <v>492144.32</v>
      </c>
      <c r="S1414" s="161">
        <v>8388742.5800000001</v>
      </c>
      <c r="T1414" s="161">
        <v>6203.0361807641266</v>
      </c>
      <c r="U1414" s="161">
        <v>7487.6801837571793</v>
      </c>
      <c r="V1414" s="168">
        <v>7487.6801837571793</v>
      </c>
      <c r="W1414" s="168">
        <f t="shared" si="354"/>
        <v>3187.6378235663901</v>
      </c>
      <c r="X1414" s="168">
        <f t="shared" si="355"/>
        <v>1284.6440029930527</v>
      </c>
      <c r="Y1414" s="163">
        <v>0</v>
      </c>
      <c r="Z1414" s="163">
        <v>0</v>
      </c>
      <c r="AA1414" s="163">
        <v>0</v>
      </c>
      <c r="AB1414" s="163">
        <v>0</v>
      </c>
      <c r="AC1414" s="163">
        <v>0</v>
      </c>
      <c r="AD1414" s="163">
        <v>0</v>
      </c>
      <c r="AE1414" s="163">
        <v>0</v>
      </c>
      <c r="AF1414" s="169">
        <v>0</v>
      </c>
      <c r="AG1414" s="163">
        <v>511.8</v>
      </c>
      <c r="AH1414" s="169">
        <f t="shared" si="356"/>
        <v>3187.6378235663901</v>
      </c>
      <c r="AI1414" s="163">
        <v>0</v>
      </c>
      <c r="AJ1414" s="163">
        <v>0</v>
      </c>
      <c r="AK1414" s="163">
        <v>0</v>
      </c>
      <c r="AL1414" s="169">
        <v>0</v>
      </c>
      <c r="AM1414" s="163">
        <v>0</v>
      </c>
      <c r="AN1414" s="163">
        <v>0</v>
      </c>
      <c r="AO1414" s="169">
        <v>0</v>
      </c>
      <c r="AP1414" s="163">
        <v>0</v>
      </c>
      <c r="AQ1414" s="162">
        <v>0</v>
      </c>
      <c r="AR1414" s="162">
        <v>0</v>
      </c>
    </row>
    <row r="1415" spans="1:77" s="162" customFormat="1" ht="36" customHeight="1" x14ac:dyDescent="0.25">
      <c r="B1415" s="165">
        <v>337</v>
      </c>
      <c r="C1415" s="155" t="s">
        <v>55</v>
      </c>
      <c r="D1415" s="157">
        <v>1968</v>
      </c>
      <c r="E1415" s="157"/>
      <c r="F1415" s="166" t="s">
        <v>261</v>
      </c>
      <c r="G1415" s="157">
        <v>2</v>
      </c>
      <c r="H1415" s="157" t="s">
        <v>296</v>
      </c>
      <c r="I1415" s="158">
        <v>822.2</v>
      </c>
      <c r="J1415" s="158">
        <v>760.8</v>
      </c>
      <c r="K1415" s="158">
        <v>760.8</v>
      </c>
      <c r="L1415" s="167">
        <v>36</v>
      </c>
      <c r="M1415" s="157" t="s">
        <v>259</v>
      </c>
      <c r="N1415" s="157" t="s">
        <v>263</v>
      </c>
      <c r="O1415" s="160" t="s">
        <v>2756</v>
      </c>
      <c r="P1415" s="161">
        <v>4474316.24</v>
      </c>
      <c r="Q1415" s="161">
        <v>0</v>
      </c>
      <c r="R1415" s="161">
        <v>0</v>
      </c>
      <c r="S1415" s="161">
        <v>4474316.24</v>
      </c>
      <c r="T1415" s="161">
        <v>5441.8830454877161</v>
      </c>
      <c r="U1415" s="161">
        <v>6546.7905570420826</v>
      </c>
      <c r="W1415" s="175"/>
      <c r="Y1415" s="163">
        <v>0</v>
      </c>
      <c r="Z1415" s="163">
        <v>0</v>
      </c>
      <c r="AA1415" s="163">
        <v>0</v>
      </c>
      <c r="AB1415" s="163">
        <v>0</v>
      </c>
      <c r="AC1415" s="163">
        <v>0</v>
      </c>
      <c r="AD1415" s="163">
        <v>0</v>
      </c>
      <c r="AE1415" s="163">
        <v>0</v>
      </c>
      <c r="AF1415" s="163">
        <v>0</v>
      </c>
      <c r="AG1415" s="163">
        <v>2710.8</v>
      </c>
      <c r="AH1415" s="163">
        <v>22391762.159999996</v>
      </c>
      <c r="AI1415" s="163">
        <v>0</v>
      </c>
      <c r="AJ1415" s="163">
        <v>0</v>
      </c>
      <c r="AK1415" s="163">
        <v>2886.45</v>
      </c>
      <c r="AL1415" s="163">
        <v>4026652.81</v>
      </c>
      <c r="AM1415" s="163">
        <v>0</v>
      </c>
      <c r="AN1415" s="163">
        <v>0</v>
      </c>
      <c r="AO1415" s="163">
        <v>0</v>
      </c>
      <c r="AP1415" s="163">
        <v>0</v>
      </c>
      <c r="AQ1415" s="162">
        <v>0</v>
      </c>
      <c r="AR1415" s="162">
        <v>0</v>
      </c>
    </row>
    <row r="1416" spans="1:77" s="95" customFormat="1" ht="36" customHeight="1" x14ac:dyDescent="0.25">
      <c r="A1416" s="162">
        <v>1</v>
      </c>
      <c r="B1416" s="165">
        <v>338</v>
      </c>
      <c r="C1416" s="155" t="s">
        <v>1205</v>
      </c>
      <c r="D1416" s="157">
        <v>1917</v>
      </c>
      <c r="E1416" s="157"/>
      <c r="F1416" s="166" t="s">
        <v>261</v>
      </c>
      <c r="G1416" s="157">
        <v>2</v>
      </c>
      <c r="H1416" s="157" t="s">
        <v>297</v>
      </c>
      <c r="I1416" s="161">
        <v>609.5</v>
      </c>
      <c r="J1416" s="161">
        <v>564.4</v>
      </c>
      <c r="K1416" s="161">
        <v>202</v>
      </c>
      <c r="L1416" s="167">
        <v>18</v>
      </c>
      <c r="M1416" s="157" t="s">
        <v>259</v>
      </c>
      <c r="N1416" s="157" t="s">
        <v>260</v>
      </c>
      <c r="O1416" s="160" t="s">
        <v>262</v>
      </c>
      <c r="P1416" s="161">
        <v>4406570.66</v>
      </c>
      <c r="Q1416" s="161">
        <v>0</v>
      </c>
      <c r="R1416" s="161">
        <v>492144.32</v>
      </c>
      <c r="S1416" s="161">
        <v>3914426.3400000003</v>
      </c>
      <c r="T1416" s="161">
        <v>7229.812403609516</v>
      </c>
      <c r="U1416" s="161">
        <v>7487.6801837571793</v>
      </c>
      <c r="V1416" s="168">
        <v>4804.1457710857549</v>
      </c>
      <c r="W1416" s="168">
        <f t="shared" ref="W1416:W1420" si="357">Y1416+Z1416+AA1416+AB1416+AC1416+AF1416+AH1416+AJ1416+AL1416+AN1416+AO1416+AP1416+AQ1416+AR1416</f>
        <v>6700.5813289581629</v>
      </c>
      <c r="X1416" s="168">
        <f t="shared" ref="X1416:X1420" si="358">U1416-T1416</f>
        <v>257.86778014766332</v>
      </c>
      <c r="Y1416" s="163">
        <v>0</v>
      </c>
      <c r="Z1416" s="163">
        <v>0</v>
      </c>
      <c r="AA1416" s="189">
        <v>0</v>
      </c>
      <c r="AB1416" s="189">
        <v>0</v>
      </c>
      <c r="AC1416" s="189">
        <v>0</v>
      </c>
      <c r="AD1416" s="189">
        <v>0</v>
      </c>
      <c r="AE1416" s="189">
        <v>0</v>
      </c>
      <c r="AF1416" s="169">
        <v>0</v>
      </c>
      <c r="AG1416" s="189">
        <v>458</v>
      </c>
      <c r="AH1416" s="169">
        <f t="shared" ref="AH1416:AH1419" si="359">8917.04*AG1416/I1416</f>
        <v>6700.5813289581629</v>
      </c>
      <c r="AI1416" s="189">
        <v>0</v>
      </c>
      <c r="AJ1416" s="189">
        <v>0</v>
      </c>
      <c r="AK1416" s="189">
        <v>0</v>
      </c>
      <c r="AL1416" s="190">
        <v>0</v>
      </c>
      <c r="AM1416" s="189">
        <v>0</v>
      </c>
      <c r="AN1416" s="189">
        <v>0</v>
      </c>
      <c r="AO1416" s="190">
        <v>0</v>
      </c>
      <c r="AP1416" s="189">
        <v>0</v>
      </c>
      <c r="AQ1416" s="95">
        <v>0</v>
      </c>
      <c r="AR1416" s="95">
        <v>0</v>
      </c>
      <c r="BC1416" s="191"/>
      <c r="BD1416" s="191"/>
      <c r="BE1416" s="191"/>
      <c r="BY1416" s="192"/>
    </row>
    <row r="1417" spans="1:77" s="95" customFormat="1" ht="36" customHeight="1" x14ac:dyDescent="0.25">
      <c r="A1417" s="162">
        <v>1</v>
      </c>
      <c r="B1417" s="155" t="s">
        <v>811</v>
      </c>
      <c r="C1417" s="155"/>
      <c r="D1417" s="157" t="s">
        <v>855</v>
      </c>
      <c r="E1417" s="157" t="s">
        <v>855</v>
      </c>
      <c r="F1417" s="157" t="s">
        <v>855</v>
      </c>
      <c r="G1417" s="157" t="s">
        <v>855</v>
      </c>
      <c r="H1417" s="157" t="s">
        <v>855</v>
      </c>
      <c r="I1417" s="158">
        <v>6649.35</v>
      </c>
      <c r="J1417" s="158">
        <v>6617.43</v>
      </c>
      <c r="K1417" s="158">
        <v>5542.34</v>
      </c>
      <c r="L1417" s="159">
        <v>334</v>
      </c>
      <c r="M1417" s="157" t="s">
        <v>855</v>
      </c>
      <c r="N1417" s="157" t="s">
        <v>855</v>
      </c>
      <c r="O1417" s="160" t="s">
        <v>855</v>
      </c>
      <c r="P1417" s="161">
        <v>27403764.68</v>
      </c>
      <c r="Q1417" s="161">
        <v>0</v>
      </c>
      <c r="R1417" s="161">
        <v>0</v>
      </c>
      <c r="S1417" s="161">
        <v>27403764.68</v>
      </c>
      <c r="T1417" s="161">
        <v>4121.2697000458693</v>
      </c>
      <c r="U1417" s="161">
        <v>8641.2552577319602</v>
      </c>
      <c r="V1417" s="168">
        <v>8641.2552577319602</v>
      </c>
      <c r="W1417" s="168">
        <f t="shared" si="357"/>
        <v>1260.5769887282215</v>
      </c>
      <c r="X1417" s="168">
        <f t="shared" si="358"/>
        <v>4519.9855576860909</v>
      </c>
      <c r="Y1417" s="163">
        <v>0</v>
      </c>
      <c r="Z1417" s="163">
        <v>0</v>
      </c>
      <c r="AA1417" s="189">
        <v>0</v>
      </c>
      <c r="AB1417" s="189">
        <v>0</v>
      </c>
      <c r="AC1417" s="189">
        <v>0</v>
      </c>
      <c r="AD1417" s="189">
        <v>0</v>
      </c>
      <c r="AE1417" s="189">
        <v>0</v>
      </c>
      <c r="AF1417" s="169">
        <v>0</v>
      </c>
      <c r="AG1417" s="189">
        <v>940</v>
      </c>
      <c r="AH1417" s="169">
        <f t="shared" si="359"/>
        <v>1260.5769887282215</v>
      </c>
      <c r="AI1417" s="189">
        <v>0</v>
      </c>
      <c r="AJ1417" s="189">
        <v>0</v>
      </c>
      <c r="AK1417" s="189">
        <v>0</v>
      </c>
      <c r="AL1417" s="190">
        <v>0</v>
      </c>
      <c r="AM1417" s="189">
        <v>0</v>
      </c>
      <c r="AN1417" s="189">
        <v>0</v>
      </c>
      <c r="AO1417" s="190">
        <v>0</v>
      </c>
      <c r="AP1417" s="189">
        <v>0</v>
      </c>
      <c r="AQ1417" s="95">
        <v>0</v>
      </c>
      <c r="AR1417" s="95">
        <v>0</v>
      </c>
      <c r="BC1417" s="191"/>
      <c r="BD1417" s="191"/>
      <c r="BE1417" s="191"/>
      <c r="BY1417" s="192"/>
    </row>
    <row r="1418" spans="1:77" s="95" customFormat="1" ht="36" customHeight="1" x14ac:dyDescent="0.25">
      <c r="A1418" s="162">
        <v>1</v>
      </c>
      <c r="B1418" s="165">
        <v>339</v>
      </c>
      <c r="C1418" s="186" t="s">
        <v>70</v>
      </c>
      <c r="D1418" s="157">
        <v>1977</v>
      </c>
      <c r="E1418" s="157"/>
      <c r="F1418" s="187" t="s">
        <v>261</v>
      </c>
      <c r="G1418" s="157">
        <v>3</v>
      </c>
      <c r="H1418" s="157" t="s">
        <v>296</v>
      </c>
      <c r="I1418" s="158">
        <v>850.1</v>
      </c>
      <c r="J1418" s="158">
        <v>850.1</v>
      </c>
      <c r="K1418" s="158">
        <v>745</v>
      </c>
      <c r="L1418" s="188">
        <v>38</v>
      </c>
      <c r="M1418" s="157" t="s">
        <v>259</v>
      </c>
      <c r="N1418" s="157" t="s">
        <v>260</v>
      </c>
      <c r="O1418" s="157" t="s">
        <v>262</v>
      </c>
      <c r="P1418" s="158">
        <v>3939023.0400000005</v>
      </c>
      <c r="Q1418" s="158">
        <v>0</v>
      </c>
      <c r="R1418" s="158">
        <v>0</v>
      </c>
      <c r="S1418" s="158">
        <v>3939023.0400000005</v>
      </c>
      <c r="T1418" s="161">
        <v>4633.5996235736975</v>
      </c>
      <c r="U1418" s="161">
        <v>4804.1457710857549</v>
      </c>
      <c r="V1418" s="168">
        <v>7882.0482233780449</v>
      </c>
      <c r="W1418" s="168">
        <f t="shared" si="357"/>
        <v>6774.055325255852</v>
      </c>
      <c r="X1418" s="168">
        <f t="shared" si="358"/>
        <v>170.54614751205736</v>
      </c>
      <c r="Y1418" s="163">
        <v>0</v>
      </c>
      <c r="Z1418" s="163">
        <v>0</v>
      </c>
      <c r="AA1418" s="189">
        <v>0</v>
      </c>
      <c r="AB1418" s="189">
        <v>0</v>
      </c>
      <c r="AC1418" s="189">
        <v>0</v>
      </c>
      <c r="AD1418" s="189">
        <v>0</v>
      </c>
      <c r="AE1418" s="189">
        <v>0</v>
      </c>
      <c r="AF1418" s="169">
        <v>0</v>
      </c>
      <c r="AG1418" s="189">
        <v>645.79999999999995</v>
      </c>
      <c r="AH1418" s="169">
        <f t="shared" si="359"/>
        <v>6774.055325255852</v>
      </c>
      <c r="AI1418" s="189">
        <v>0</v>
      </c>
      <c r="AJ1418" s="189">
        <v>0</v>
      </c>
      <c r="AK1418" s="189">
        <v>0</v>
      </c>
      <c r="AL1418" s="190">
        <v>0</v>
      </c>
      <c r="AM1418" s="189">
        <v>0</v>
      </c>
      <c r="AN1418" s="189">
        <v>0</v>
      </c>
      <c r="AO1418" s="190">
        <v>0</v>
      </c>
      <c r="AP1418" s="189">
        <v>0</v>
      </c>
      <c r="AQ1418" s="95">
        <v>0</v>
      </c>
      <c r="AR1418" s="95">
        <v>0</v>
      </c>
      <c r="BC1418" s="191"/>
      <c r="BD1418" s="191"/>
      <c r="BE1418" s="191"/>
      <c r="BY1418" s="192"/>
    </row>
    <row r="1419" spans="1:77" s="162" customFormat="1" ht="36" customHeight="1" x14ac:dyDescent="0.25">
      <c r="A1419" s="162">
        <v>1</v>
      </c>
      <c r="B1419" s="165">
        <v>340</v>
      </c>
      <c r="C1419" s="186" t="s">
        <v>71</v>
      </c>
      <c r="D1419" s="157">
        <v>1980</v>
      </c>
      <c r="E1419" s="157"/>
      <c r="F1419" s="187" t="s">
        <v>261</v>
      </c>
      <c r="G1419" s="157">
        <v>2</v>
      </c>
      <c r="H1419" s="157" t="s">
        <v>305</v>
      </c>
      <c r="I1419" s="158">
        <v>970</v>
      </c>
      <c r="J1419" s="158">
        <v>970</v>
      </c>
      <c r="K1419" s="158">
        <v>826.90000000000009</v>
      </c>
      <c r="L1419" s="188">
        <v>68</v>
      </c>
      <c r="M1419" s="157" t="s">
        <v>259</v>
      </c>
      <c r="N1419" s="157" t="s">
        <v>260</v>
      </c>
      <c r="O1419" s="157" t="s">
        <v>262</v>
      </c>
      <c r="P1419" s="158">
        <v>8068756.9400000004</v>
      </c>
      <c r="Q1419" s="158">
        <v>0</v>
      </c>
      <c r="R1419" s="158">
        <v>0</v>
      </c>
      <c r="S1419" s="158">
        <v>8068756.9400000004</v>
      </c>
      <c r="T1419" s="161">
        <v>8318.3061237113398</v>
      </c>
      <c r="U1419" s="161">
        <v>8641.2552577319602</v>
      </c>
      <c r="V1419" s="168">
        <v>8511.2559816828871</v>
      </c>
      <c r="W1419" s="168">
        <f t="shared" si="357"/>
        <v>6131.6141030927838</v>
      </c>
      <c r="X1419" s="168">
        <f t="shared" si="358"/>
        <v>322.94913402062048</v>
      </c>
      <c r="Y1419" s="163">
        <v>0</v>
      </c>
      <c r="Z1419" s="163">
        <v>0</v>
      </c>
      <c r="AA1419" s="163">
        <v>0</v>
      </c>
      <c r="AB1419" s="163">
        <v>0</v>
      </c>
      <c r="AC1419" s="163">
        <v>0</v>
      </c>
      <c r="AD1419" s="163">
        <v>0</v>
      </c>
      <c r="AE1419" s="163">
        <v>0</v>
      </c>
      <c r="AF1419" s="169">
        <v>0</v>
      </c>
      <c r="AG1419" s="163">
        <v>667</v>
      </c>
      <c r="AH1419" s="169">
        <f t="shared" si="359"/>
        <v>6131.6141030927838</v>
      </c>
      <c r="AI1419" s="163">
        <v>0</v>
      </c>
      <c r="AJ1419" s="163">
        <v>0</v>
      </c>
      <c r="AK1419" s="163">
        <v>0</v>
      </c>
      <c r="AL1419" s="169">
        <v>0</v>
      </c>
      <c r="AM1419" s="163">
        <v>0</v>
      </c>
      <c r="AN1419" s="163">
        <v>0</v>
      </c>
      <c r="AO1419" s="169">
        <v>0</v>
      </c>
      <c r="AP1419" s="163">
        <v>0</v>
      </c>
      <c r="AQ1419" s="162">
        <v>0</v>
      </c>
      <c r="AR1419" s="162">
        <v>0</v>
      </c>
    </row>
    <row r="1420" spans="1:77" s="162" customFormat="1" ht="36" customHeight="1" x14ac:dyDescent="0.25">
      <c r="A1420" s="162">
        <v>1</v>
      </c>
      <c r="B1420" s="165">
        <v>341</v>
      </c>
      <c r="C1420" s="186" t="s">
        <v>72</v>
      </c>
      <c r="D1420" s="157">
        <v>1969</v>
      </c>
      <c r="E1420" s="157"/>
      <c r="F1420" s="187" t="s">
        <v>261</v>
      </c>
      <c r="G1420" s="157">
        <v>2</v>
      </c>
      <c r="H1420" s="157" t="s">
        <v>296</v>
      </c>
      <c r="I1420" s="158">
        <v>730.6</v>
      </c>
      <c r="J1420" s="158">
        <v>700.68</v>
      </c>
      <c r="K1420" s="158">
        <v>496.82</v>
      </c>
      <c r="L1420" s="188">
        <v>34</v>
      </c>
      <c r="M1420" s="157" t="s">
        <v>259</v>
      </c>
      <c r="N1420" s="157" t="s">
        <v>260</v>
      </c>
      <c r="O1420" s="157" t="s">
        <v>262</v>
      </c>
      <c r="P1420" s="158">
        <v>5544998.9199999999</v>
      </c>
      <c r="Q1420" s="158">
        <v>0</v>
      </c>
      <c r="R1420" s="158">
        <v>0</v>
      </c>
      <c r="S1420" s="158">
        <v>5544998.9199999999</v>
      </c>
      <c r="T1420" s="161">
        <v>7589.6508623049549</v>
      </c>
      <c r="U1420" s="161">
        <v>7882.0482233780449</v>
      </c>
      <c r="V1420" s="168">
        <v>6624.3639085547884</v>
      </c>
      <c r="W1420" s="168">
        <f t="shared" si="357"/>
        <v>30826.503742814119</v>
      </c>
      <c r="X1420" s="168">
        <f t="shared" si="358"/>
        <v>292.39736107309</v>
      </c>
      <c r="Y1420" s="163">
        <v>0</v>
      </c>
      <c r="Z1420" s="163">
        <v>0</v>
      </c>
      <c r="AA1420" s="163">
        <v>0</v>
      </c>
      <c r="AB1420" s="163">
        <v>0</v>
      </c>
      <c r="AC1420" s="163">
        <v>0</v>
      </c>
      <c r="AD1420" s="163">
        <v>0</v>
      </c>
      <c r="AE1420" s="163">
        <v>0</v>
      </c>
      <c r="AF1420" s="169">
        <v>0</v>
      </c>
      <c r="AG1420" s="163">
        <v>0</v>
      </c>
      <c r="AH1420" s="163">
        <v>0</v>
      </c>
      <c r="AI1420" s="163">
        <v>0</v>
      </c>
      <c r="AJ1420" s="163">
        <v>0</v>
      </c>
      <c r="AK1420" s="163">
        <v>2886.45</v>
      </c>
      <c r="AL1420" s="169">
        <f>7802.61*AK1420/I1420</f>
        <v>30826.503742814119</v>
      </c>
      <c r="AM1420" s="163">
        <v>0</v>
      </c>
      <c r="AN1420" s="163">
        <v>0</v>
      </c>
      <c r="AO1420" s="169">
        <v>0</v>
      </c>
      <c r="AP1420" s="163">
        <v>0</v>
      </c>
      <c r="AQ1420" s="162">
        <v>0</v>
      </c>
      <c r="AR1420" s="162">
        <v>0</v>
      </c>
    </row>
    <row r="1421" spans="1:77" s="162" customFormat="1" ht="36" customHeight="1" x14ac:dyDescent="0.25">
      <c r="B1421" s="165">
        <v>342</v>
      </c>
      <c r="C1421" s="155" t="s">
        <v>2225</v>
      </c>
      <c r="D1421" s="157">
        <v>1967</v>
      </c>
      <c r="E1421" s="157"/>
      <c r="F1421" s="166" t="s">
        <v>261</v>
      </c>
      <c r="G1421" s="157">
        <v>2</v>
      </c>
      <c r="H1421" s="157" t="s">
        <v>296</v>
      </c>
      <c r="I1421" s="161">
        <v>698.8</v>
      </c>
      <c r="J1421" s="161">
        <v>696.8</v>
      </c>
      <c r="K1421" s="161">
        <v>696.8</v>
      </c>
      <c r="L1421" s="167">
        <v>28</v>
      </c>
      <c r="M1421" s="157" t="s">
        <v>259</v>
      </c>
      <c r="N1421" s="157" t="s">
        <v>260</v>
      </c>
      <c r="O1421" s="160" t="s">
        <v>262</v>
      </c>
      <c r="P1421" s="161">
        <v>5738162.6000000006</v>
      </c>
      <c r="Q1421" s="161">
        <v>0</v>
      </c>
      <c r="R1421" s="161">
        <v>0</v>
      </c>
      <c r="S1421" s="161">
        <v>5738162.6000000006</v>
      </c>
      <c r="T1421" s="161">
        <v>8211.4519175729838</v>
      </c>
      <c r="U1421" s="161">
        <v>8511.2559816828871</v>
      </c>
      <c r="W1421" s="175"/>
      <c r="Y1421" s="163">
        <v>0</v>
      </c>
      <c r="Z1421" s="163">
        <v>0</v>
      </c>
      <c r="AA1421" s="163">
        <v>0</v>
      </c>
      <c r="AB1421" s="163">
        <v>0</v>
      </c>
      <c r="AC1421" s="163">
        <v>0</v>
      </c>
      <c r="AD1421" s="163">
        <v>0</v>
      </c>
      <c r="AE1421" s="163">
        <v>0</v>
      </c>
      <c r="AF1421" s="163">
        <v>0</v>
      </c>
      <c r="AG1421" s="163">
        <v>4227</v>
      </c>
      <c r="AH1421" s="163">
        <v>35438443.5</v>
      </c>
      <c r="AI1421" s="163">
        <v>0</v>
      </c>
      <c r="AJ1421" s="163">
        <v>0</v>
      </c>
      <c r="AK1421" s="163">
        <v>0</v>
      </c>
      <c r="AL1421" s="163">
        <v>0</v>
      </c>
      <c r="AM1421" s="163">
        <v>0</v>
      </c>
      <c r="AN1421" s="163">
        <v>0</v>
      </c>
      <c r="AO1421" s="163">
        <v>0</v>
      </c>
      <c r="AP1421" s="163">
        <v>0</v>
      </c>
      <c r="AQ1421" s="162">
        <v>0</v>
      </c>
      <c r="AR1421" s="162">
        <v>0</v>
      </c>
    </row>
    <row r="1422" spans="1:77" s="95" customFormat="1" ht="36" customHeight="1" x14ac:dyDescent="0.25">
      <c r="A1422" s="162">
        <v>1</v>
      </c>
      <c r="B1422" s="165">
        <v>343</v>
      </c>
      <c r="C1422" s="155" t="s">
        <v>1199</v>
      </c>
      <c r="D1422" s="157">
        <v>1974</v>
      </c>
      <c r="E1422" s="157"/>
      <c r="F1422" s="166" t="s">
        <v>304</v>
      </c>
      <c r="G1422" s="157">
        <v>5</v>
      </c>
      <c r="H1422" s="157" t="s">
        <v>344</v>
      </c>
      <c r="I1422" s="158">
        <v>3399.85</v>
      </c>
      <c r="J1422" s="158">
        <v>3399.85</v>
      </c>
      <c r="K1422" s="158">
        <v>2776.82</v>
      </c>
      <c r="L1422" s="167">
        <v>166</v>
      </c>
      <c r="M1422" s="157" t="s">
        <v>259</v>
      </c>
      <c r="N1422" s="157" t="s">
        <v>263</v>
      </c>
      <c r="O1422" s="160" t="s">
        <v>1256</v>
      </c>
      <c r="P1422" s="161">
        <v>4112823.18</v>
      </c>
      <c r="Q1422" s="161">
        <v>0</v>
      </c>
      <c r="R1422" s="161">
        <v>0</v>
      </c>
      <c r="S1422" s="161">
        <v>4112823.18</v>
      </c>
      <c r="T1422" s="161">
        <v>1209.7072459079077</v>
      </c>
      <c r="U1422" s="161">
        <v>6624.3639085547884</v>
      </c>
      <c r="V1422" s="168">
        <f>W1422</f>
        <v>3462.0623851052255</v>
      </c>
      <c r="W1422" s="168">
        <f t="shared" ref="W1422:W1424" si="360">Y1422+Z1422+AA1422+AB1422+AC1422+AF1422+AH1422+AJ1422+AL1422+AN1422+AO1422+AP1422+AQ1422+AR1422</f>
        <v>3462.0623851052255</v>
      </c>
      <c r="X1422" s="168">
        <f t="shared" ref="X1422:X1424" si="361">U1422-T1422</f>
        <v>5414.6566626468812</v>
      </c>
      <c r="Y1422" s="163">
        <v>0</v>
      </c>
      <c r="Z1422" s="163">
        <v>0</v>
      </c>
      <c r="AA1422" s="189">
        <v>0</v>
      </c>
      <c r="AB1422" s="189">
        <v>0</v>
      </c>
      <c r="AC1422" s="189">
        <v>0</v>
      </c>
      <c r="AD1422" s="189">
        <v>0</v>
      </c>
      <c r="AE1422" s="189">
        <v>0</v>
      </c>
      <c r="AF1422" s="169">
        <v>0</v>
      </c>
      <c r="AG1422" s="189">
        <v>1320</v>
      </c>
      <c r="AH1422" s="169">
        <f t="shared" ref="AH1422:AH1424" si="362">8917.04*AG1422/I1422</f>
        <v>3462.0623851052255</v>
      </c>
      <c r="AI1422" s="189">
        <v>0</v>
      </c>
      <c r="AJ1422" s="189">
        <v>0</v>
      </c>
      <c r="AK1422" s="189">
        <v>0</v>
      </c>
      <c r="AL1422" s="190">
        <v>0</v>
      </c>
      <c r="AM1422" s="189">
        <v>0</v>
      </c>
      <c r="AN1422" s="189">
        <v>0</v>
      </c>
      <c r="AO1422" s="190">
        <v>0</v>
      </c>
      <c r="AP1422" s="189">
        <v>0</v>
      </c>
      <c r="AQ1422" s="95">
        <v>0</v>
      </c>
      <c r="AR1422" s="95">
        <v>0</v>
      </c>
      <c r="BC1422" s="191"/>
      <c r="BD1422" s="191"/>
      <c r="BE1422" s="191"/>
      <c r="BY1422" s="192"/>
    </row>
    <row r="1423" spans="1:77" s="162" customFormat="1" ht="36" customHeight="1" x14ac:dyDescent="0.25">
      <c r="A1423" s="162">
        <v>1</v>
      </c>
      <c r="B1423" s="155" t="s">
        <v>807</v>
      </c>
      <c r="C1423" s="155"/>
      <c r="D1423" s="157" t="s">
        <v>855</v>
      </c>
      <c r="E1423" s="157" t="s">
        <v>855</v>
      </c>
      <c r="F1423" s="157" t="s">
        <v>855</v>
      </c>
      <c r="G1423" s="157" t="s">
        <v>855</v>
      </c>
      <c r="H1423" s="157" t="s">
        <v>855</v>
      </c>
      <c r="I1423" s="158">
        <v>17393.940000000002</v>
      </c>
      <c r="J1423" s="158">
        <v>15026.380000000001</v>
      </c>
      <c r="K1423" s="158">
        <v>11612.630000000001</v>
      </c>
      <c r="L1423" s="159">
        <v>637</v>
      </c>
      <c r="M1423" s="157" t="s">
        <v>855</v>
      </c>
      <c r="N1423" s="157" t="s">
        <v>855</v>
      </c>
      <c r="O1423" s="160" t="s">
        <v>855</v>
      </c>
      <c r="P1423" s="161">
        <v>33256265.390000001</v>
      </c>
      <c r="Q1423" s="161">
        <v>0</v>
      </c>
      <c r="R1423" s="161">
        <v>0</v>
      </c>
      <c r="S1423" s="161">
        <v>33256265.390000001</v>
      </c>
      <c r="T1423" s="161">
        <v>1911.9455045837801</v>
      </c>
      <c r="U1423" s="161">
        <v>2176.1280336773493</v>
      </c>
      <c r="V1423" s="168">
        <v>2350.3963874161664</v>
      </c>
      <c r="W1423" s="168">
        <f t="shared" si="360"/>
        <v>807.93972153520133</v>
      </c>
      <c r="X1423" s="168">
        <f t="shared" si="361"/>
        <v>264.1825290935692</v>
      </c>
      <c r="Y1423" s="163">
        <v>0</v>
      </c>
      <c r="Z1423" s="163">
        <v>0</v>
      </c>
      <c r="AA1423" s="163">
        <v>0</v>
      </c>
      <c r="AB1423" s="163">
        <v>0</v>
      </c>
      <c r="AC1423" s="163">
        <v>0</v>
      </c>
      <c r="AD1423" s="163">
        <v>0</v>
      </c>
      <c r="AE1423" s="163">
        <v>0</v>
      </c>
      <c r="AF1423" s="169">
        <v>0</v>
      </c>
      <c r="AG1423" s="163">
        <v>1576</v>
      </c>
      <c r="AH1423" s="169">
        <f t="shared" si="362"/>
        <v>807.93972153520133</v>
      </c>
      <c r="AI1423" s="163">
        <v>0</v>
      </c>
      <c r="AJ1423" s="163">
        <v>0</v>
      </c>
      <c r="AK1423" s="163">
        <v>0</v>
      </c>
      <c r="AL1423" s="169">
        <v>0</v>
      </c>
      <c r="AM1423" s="163">
        <v>0</v>
      </c>
      <c r="AN1423" s="163">
        <v>0</v>
      </c>
      <c r="AO1423" s="169">
        <v>0</v>
      </c>
      <c r="AP1423" s="163">
        <v>0</v>
      </c>
      <c r="AQ1423" s="162">
        <v>0</v>
      </c>
      <c r="AR1423" s="162">
        <v>0</v>
      </c>
    </row>
    <row r="1424" spans="1:77" s="162" customFormat="1" ht="36" customHeight="1" x14ac:dyDescent="0.25">
      <c r="A1424" s="162">
        <v>1</v>
      </c>
      <c r="B1424" s="165">
        <v>344</v>
      </c>
      <c r="C1424" s="186" t="s">
        <v>1514</v>
      </c>
      <c r="D1424" s="157">
        <v>1979</v>
      </c>
      <c r="E1424" s="157"/>
      <c r="F1424" s="187" t="s">
        <v>1524</v>
      </c>
      <c r="G1424" s="157">
        <v>5</v>
      </c>
      <c r="H1424" s="157" t="s">
        <v>363</v>
      </c>
      <c r="I1424" s="158">
        <v>5523</v>
      </c>
      <c r="J1424" s="158">
        <v>4570.6000000000004</v>
      </c>
      <c r="K1424" s="158">
        <v>2967.3500000000004</v>
      </c>
      <c r="L1424" s="188">
        <v>208</v>
      </c>
      <c r="M1424" s="157" t="s">
        <v>259</v>
      </c>
      <c r="N1424" s="157" t="s">
        <v>263</v>
      </c>
      <c r="O1424" s="157" t="s">
        <v>1476</v>
      </c>
      <c r="P1424" s="158">
        <v>12018755.130000001</v>
      </c>
      <c r="Q1424" s="158">
        <v>0</v>
      </c>
      <c r="R1424" s="158">
        <v>0</v>
      </c>
      <c r="S1424" s="158">
        <v>12018755.130000001</v>
      </c>
      <c r="T1424" s="161">
        <v>2176.1280336773493</v>
      </c>
      <c r="U1424" s="161">
        <v>2176.1280336773493</v>
      </c>
      <c r="V1424" s="168">
        <v>2014.4098006734741</v>
      </c>
      <c r="W1424" s="168">
        <f t="shared" si="360"/>
        <v>2148.9372152815504</v>
      </c>
      <c r="X1424" s="168">
        <f t="shared" si="361"/>
        <v>0</v>
      </c>
      <c r="Y1424" s="163">
        <v>0</v>
      </c>
      <c r="Z1424" s="163">
        <v>0</v>
      </c>
      <c r="AA1424" s="163">
        <v>0</v>
      </c>
      <c r="AB1424" s="163">
        <v>0</v>
      </c>
      <c r="AC1424" s="163">
        <v>0</v>
      </c>
      <c r="AD1424" s="163">
        <v>0</v>
      </c>
      <c r="AE1424" s="163">
        <v>0</v>
      </c>
      <c r="AF1424" s="169">
        <v>0</v>
      </c>
      <c r="AG1424" s="163">
        <v>1331</v>
      </c>
      <c r="AH1424" s="169">
        <f t="shared" si="362"/>
        <v>2148.9372152815504</v>
      </c>
      <c r="AI1424" s="163">
        <v>0</v>
      </c>
      <c r="AJ1424" s="163">
        <v>0</v>
      </c>
      <c r="AK1424" s="163">
        <v>0</v>
      </c>
      <c r="AL1424" s="169">
        <v>0</v>
      </c>
      <c r="AM1424" s="163">
        <v>0</v>
      </c>
      <c r="AN1424" s="163">
        <v>0</v>
      </c>
      <c r="AO1424" s="169">
        <v>0</v>
      </c>
      <c r="AP1424" s="163">
        <v>0</v>
      </c>
      <c r="AQ1424" s="162">
        <v>0</v>
      </c>
      <c r="AR1424" s="162">
        <v>0</v>
      </c>
    </row>
    <row r="1425" spans="1:77" s="162" customFormat="1" ht="36" customHeight="1" x14ac:dyDescent="0.25">
      <c r="B1425" s="165">
        <v>345</v>
      </c>
      <c r="C1425" s="155" t="s">
        <v>41</v>
      </c>
      <c r="D1425" s="157">
        <v>1974</v>
      </c>
      <c r="E1425" s="157"/>
      <c r="F1425" s="166" t="s">
        <v>261</v>
      </c>
      <c r="G1425" s="157">
        <v>5</v>
      </c>
      <c r="H1425" s="157" t="s">
        <v>363</v>
      </c>
      <c r="I1425" s="158">
        <v>5979.1</v>
      </c>
      <c r="J1425" s="158">
        <v>4563.9399999999996</v>
      </c>
      <c r="K1425" s="158">
        <v>4563.9399999999996</v>
      </c>
      <c r="L1425" s="167">
        <v>217</v>
      </c>
      <c r="M1425" s="157" t="s">
        <v>259</v>
      </c>
      <c r="N1425" s="157" t="s">
        <v>263</v>
      </c>
      <c r="O1425" s="160" t="s">
        <v>264</v>
      </c>
      <c r="P1425" s="161">
        <v>10274305.5</v>
      </c>
      <c r="Q1425" s="161">
        <v>0</v>
      </c>
      <c r="R1425" s="161">
        <v>0</v>
      </c>
      <c r="S1425" s="161">
        <v>10274305.5</v>
      </c>
      <c r="T1425" s="161">
        <v>1718.3699051696742</v>
      </c>
      <c r="U1425" s="161">
        <v>2098.3551504407019</v>
      </c>
      <c r="W1425" s="175"/>
      <c r="Y1425" s="163">
        <v>0</v>
      </c>
      <c r="Z1425" s="163">
        <v>0</v>
      </c>
      <c r="AA1425" s="163">
        <v>0</v>
      </c>
      <c r="AB1425" s="163">
        <v>0</v>
      </c>
      <c r="AC1425" s="163">
        <v>0</v>
      </c>
      <c r="AD1425" s="163">
        <v>0</v>
      </c>
      <c r="AE1425" s="163">
        <v>0</v>
      </c>
      <c r="AF1425" s="163">
        <v>0</v>
      </c>
      <c r="AG1425" s="163">
        <v>1505</v>
      </c>
      <c r="AH1425" s="163">
        <v>10064138.289999999</v>
      </c>
      <c r="AI1425" s="163">
        <v>0</v>
      </c>
      <c r="AJ1425" s="163">
        <v>0</v>
      </c>
      <c r="AK1425" s="163">
        <v>0</v>
      </c>
      <c r="AL1425" s="163">
        <v>0</v>
      </c>
      <c r="AM1425" s="163">
        <v>0</v>
      </c>
      <c r="AN1425" s="163">
        <v>0</v>
      </c>
      <c r="AO1425" s="163">
        <v>0</v>
      </c>
      <c r="AP1425" s="163">
        <v>0</v>
      </c>
      <c r="AQ1425" s="162">
        <v>0</v>
      </c>
      <c r="AR1425" s="162">
        <v>0</v>
      </c>
    </row>
    <row r="1426" spans="1:77" s="95" customFormat="1" ht="36" customHeight="1" x14ac:dyDescent="0.25">
      <c r="A1426" s="162">
        <v>1</v>
      </c>
      <c r="B1426" s="165">
        <v>346</v>
      </c>
      <c r="C1426" s="155" t="s">
        <v>1500</v>
      </c>
      <c r="D1426" s="157">
        <v>1971</v>
      </c>
      <c r="E1426" s="157"/>
      <c r="F1426" s="166" t="s">
        <v>261</v>
      </c>
      <c r="G1426" s="157">
        <v>5</v>
      </c>
      <c r="H1426" s="157" t="s">
        <v>363</v>
      </c>
      <c r="I1426" s="161">
        <v>5891.84</v>
      </c>
      <c r="J1426" s="161">
        <v>5891.84</v>
      </c>
      <c r="K1426" s="161">
        <v>4081.34</v>
      </c>
      <c r="L1426" s="167">
        <v>212</v>
      </c>
      <c r="M1426" s="157" t="s">
        <v>259</v>
      </c>
      <c r="N1426" s="157" t="s">
        <v>263</v>
      </c>
      <c r="O1426" s="160" t="s">
        <v>1255</v>
      </c>
      <c r="P1426" s="161">
        <v>10963204.76</v>
      </c>
      <c r="Q1426" s="161">
        <v>0</v>
      </c>
      <c r="R1426" s="161">
        <v>0</v>
      </c>
      <c r="S1426" s="161">
        <v>10963204.76</v>
      </c>
      <c r="T1426" s="161">
        <v>1860.7438015967846</v>
      </c>
      <c r="U1426" s="161">
        <v>2014.4098006734741</v>
      </c>
      <c r="V1426" s="168">
        <v>7879.5013374092487</v>
      </c>
      <c r="W1426" s="168">
        <f t="shared" ref="W1426:W1427" si="363">Y1426+Z1426+AA1426+AB1426+AC1426+AF1426+AH1426+AJ1426+AL1426+AN1426+AO1426+AP1426+AQ1426+AR1426</f>
        <v>1399.9467059526396</v>
      </c>
      <c r="X1426" s="168">
        <f t="shared" ref="X1426:X1427" si="364">U1426-T1426</f>
        <v>153.66599907668956</v>
      </c>
      <c r="Y1426" s="163">
        <v>0</v>
      </c>
      <c r="Z1426" s="163">
        <v>0</v>
      </c>
      <c r="AA1426" s="189">
        <v>0</v>
      </c>
      <c r="AB1426" s="189">
        <v>0</v>
      </c>
      <c r="AC1426" s="189">
        <v>0</v>
      </c>
      <c r="AD1426" s="189">
        <v>0</v>
      </c>
      <c r="AE1426" s="189">
        <v>0</v>
      </c>
      <c r="AF1426" s="169">
        <v>0</v>
      </c>
      <c r="AG1426" s="189">
        <v>925</v>
      </c>
      <c r="AH1426" s="169">
        <f t="shared" ref="AH1426:AH1427" si="365">8917.04*AG1426/I1426</f>
        <v>1399.9467059526396</v>
      </c>
      <c r="AI1426" s="189">
        <v>0</v>
      </c>
      <c r="AJ1426" s="189">
        <v>0</v>
      </c>
      <c r="AK1426" s="189">
        <v>0</v>
      </c>
      <c r="AL1426" s="190">
        <v>0</v>
      </c>
      <c r="AM1426" s="189">
        <v>0</v>
      </c>
      <c r="AN1426" s="189">
        <v>0</v>
      </c>
      <c r="AO1426" s="190">
        <v>0</v>
      </c>
      <c r="AP1426" s="189">
        <v>0</v>
      </c>
      <c r="AQ1426" s="95">
        <v>0</v>
      </c>
      <c r="AR1426" s="95">
        <v>0</v>
      </c>
      <c r="BC1426" s="191"/>
      <c r="BD1426" s="191"/>
      <c r="BE1426" s="191"/>
      <c r="BY1426" s="192"/>
    </row>
    <row r="1427" spans="1:77" s="162" customFormat="1" ht="36" customHeight="1" x14ac:dyDescent="0.25">
      <c r="A1427" s="162">
        <v>1</v>
      </c>
      <c r="B1427" s="155" t="s">
        <v>812</v>
      </c>
      <c r="C1427" s="170"/>
      <c r="D1427" s="157" t="s">
        <v>855</v>
      </c>
      <c r="E1427" s="157" t="s">
        <v>855</v>
      </c>
      <c r="F1427" s="157" t="s">
        <v>855</v>
      </c>
      <c r="G1427" s="157" t="s">
        <v>855</v>
      </c>
      <c r="H1427" s="157" t="s">
        <v>855</v>
      </c>
      <c r="I1427" s="158">
        <v>1668.4</v>
      </c>
      <c r="J1427" s="158">
        <v>1432.1</v>
      </c>
      <c r="K1427" s="158">
        <v>1268.7</v>
      </c>
      <c r="L1427" s="159">
        <v>69</v>
      </c>
      <c r="M1427" s="157" t="s">
        <v>855</v>
      </c>
      <c r="N1427" s="157" t="s">
        <v>855</v>
      </c>
      <c r="O1427" s="160" t="s">
        <v>855</v>
      </c>
      <c r="P1427" s="161">
        <v>11141569.210000001</v>
      </c>
      <c r="Q1427" s="161">
        <v>0</v>
      </c>
      <c r="R1427" s="161">
        <v>0</v>
      </c>
      <c r="S1427" s="161">
        <v>11141569.210000001</v>
      </c>
      <c r="T1427" s="161">
        <v>6677.996409733877</v>
      </c>
      <c r="U1427" s="161">
        <v>7904.2616473616472</v>
      </c>
      <c r="V1427" s="168">
        <v>8320.2754182754179</v>
      </c>
      <c r="W1427" s="168">
        <f t="shared" si="363"/>
        <v>3099.9060177415486</v>
      </c>
      <c r="X1427" s="168">
        <f t="shared" si="364"/>
        <v>1226.2652376277701</v>
      </c>
      <c r="Y1427" s="163">
        <v>0</v>
      </c>
      <c r="Z1427" s="163">
        <v>0</v>
      </c>
      <c r="AA1427" s="163">
        <v>0</v>
      </c>
      <c r="AB1427" s="163">
        <v>0</v>
      </c>
      <c r="AC1427" s="163">
        <v>0</v>
      </c>
      <c r="AD1427" s="163">
        <v>0</v>
      </c>
      <c r="AE1427" s="163">
        <v>0</v>
      </c>
      <c r="AF1427" s="169">
        <v>0</v>
      </c>
      <c r="AG1427" s="163">
        <v>580</v>
      </c>
      <c r="AH1427" s="169">
        <f t="shared" si="365"/>
        <v>3099.9060177415486</v>
      </c>
      <c r="AI1427" s="163">
        <v>0</v>
      </c>
      <c r="AJ1427" s="163">
        <v>0</v>
      </c>
      <c r="AK1427" s="163">
        <v>0</v>
      </c>
      <c r="AL1427" s="169">
        <v>0</v>
      </c>
      <c r="AM1427" s="163">
        <v>0</v>
      </c>
      <c r="AN1427" s="163">
        <v>0</v>
      </c>
      <c r="AO1427" s="169">
        <v>0</v>
      </c>
      <c r="AP1427" s="163">
        <v>0</v>
      </c>
      <c r="AQ1427" s="162">
        <v>0</v>
      </c>
      <c r="AR1427" s="162">
        <v>0</v>
      </c>
    </row>
    <row r="1428" spans="1:77" s="162" customFormat="1" ht="36" customHeight="1" x14ac:dyDescent="0.25">
      <c r="B1428" s="165">
        <v>347</v>
      </c>
      <c r="C1428" s="186" t="s">
        <v>220</v>
      </c>
      <c r="D1428" s="157">
        <v>1994</v>
      </c>
      <c r="E1428" s="157"/>
      <c r="F1428" s="187" t="s">
        <v>261</v>
      </c>
      <c r="G1428" s="157">
        <v>2</v>
      </c>
      <c r="H1428" s="157" t="s">
        <v>305</v>
      </c>
      <c r="I1428" s="158">
        <v>1046.8</v>
      </c>
      <c r="J1428" s="158">
        <v>929.5</v>
      </c>
      <c r="K1428" s="158">
        <v>929.5</v>
      </c>
      <c r="L1428" s="188">
        <v>44</v>
      </c>
      <c r="M1428" s="157" t="s">
        <v>259</v>
      </c>
      <c r="N1428" s="157" t="s">
        <v>263</v>
      </c>
      <c r="O1428" s="157" t="s">
        <v>670</v>
      </c>
      <c r="P1428" s="158">
        <v>7814647.2000000002</v>
      </c>
      <c r="Q1428" s="158">
        <v>0</v>
      </c>
      <c r="R1428" s="158">
        <v>0</v>
      </c>
      <c r="S1428" s="158">
        <v>7814647.2000000002</v>
      </c>
      <c r="T1428" s="161">
        <v>7465.2724493695077</v>
      </c>
      <c r="U1428" s="161">
        <v>7879.5013374092487</v>
      </c>
      <c r="W1428" s="175"/>
      <c r="Y1428" s="163">
        <v>0</v>
      </c>
      <c r="Z1428" s="163">
        <v>0</v>
      </c>
      <c r="AA1428" s="163">
        <v>0</v>
      </c>
      <c r="AB1428" s="163">
        <v>0</v>
      </c>
      <c r="AC1428" s="163">
        <v>367412.22</v>
      </c>
      <c r="AD1428" s="163">
        <v>0</v>
      </c>
      <c r="AE1428" s="163">
        <v>0</v>
      </c>
      <c r="AF1428" s="163">
        <v>0</v>
      </c>
      <c r="AG1428" s="163">
        <v>300</v>
      </c>
      <c r="AH1428" s="163">
        <v>1309475.0900000001</v>
      </c>
      <c r="AI1428" s="163">
        <v>0</v>
      </c>
      <c r="AJ1428" s="163">
        <v>0</v>
      </c>
      <c r="AK1428" s="163">
        <v>0</v>
      </c>
      <c r="AL1428" s="163">
        <v>0</v>
      </c>
      <c r="AM1428" s="163">
        <v>0</v>
      </c>
      <c r="AN1428" s="163">
        <v>0</v>
      </c>
      <c r="AO1428" s="163">
        <v>0</v>
      </c>
      <c r="AP1428" s="163">
        <v>0</v>
      </c>
      <c r="AQ1428" s="162">
        <v>0</v>
      </c>
      <c r="AR1428" s="162">
        <v>0</v>
      </c>
    </row>
    <row r="1429" spans="1:77" s="162" customFormat="1" ht="36" customHeight="1" x14ac:dyDescent="0.25">
      <c r="A1429" s="162">
        <v>1</v>
      </c>
      <c r="B1429" s="165">
        <v>348</v>
      </c>
      <c r="C1429" s="155" t="s">
        <v>1845</v>
      </c>
      <c r="D1429" s="157">
        <v>1987</v>
      </c>
      <c r="E1429" s="157"/>
      <c r="F1429" s="166" t="s">
        <v>261</v>
      </c>
      <c r="G1429" s="157">
        <v>2</v>
      </c>
      <c r="H1429" s="157" t="s">
        <v>296</v>
      </c>
      <c r="I1429" s="158">
        <v>621.6</v>
      </c>
      <c r="J1429" s="158">
        <v>502.6</v>
      </c>
      <c r="K1429" s="158">
        <v>339.2</v>
      </c>
      <c r="L1429" s="167">
        <v>25</v>
      </c>
      <c r="M1429" s="157" t="s">
        <v>259</v>
      </c>
      <c r="N1429" s="157" t="s">
        <v>260</v>
      </c>
      <c r="O1429" s="160" t="s">
        <v>262</v>
      </c>
      <c r="P1429" s="161">
        <v>3326922.01</v>
      </c>
      <c r="Q1429" s="161">
        <v>0</v>
      </c>
      <c r="R1429" s="161">
        <v>0</v>
      </c>
      <c r="S1429" s="161">
        <v>3326922.01</v>
      </c>
      <c r="T1429" s="161">
        <v>5352.1911357786348</v>
      </c>
      <c r="U1429" s="161">
        <v>7904.2616473616472</v>
      </c>
      <c r="V1429" s="168">
        <v>5715.8621344482344</v>
      </c>
      <c r="W1429" s="168">
        <f>Y1429+Z1429+AA1429+AB1429+AC1429+AF1429+AH1429+AJ1429+AL1429+AN1429+AO1429+AP1429+AQ1429+AR1429</f>
        <v>5114.0507335907341</v>
      </c>
      <c r="X1429" s="168">
        <f>U1429-T1429</f>
        <v>2552.0705115830124</v>
      </c>
      <c r="Y1429" s="163">
        <v>0</v>
      </c>
      <c r="Z1429" s="163">
        <v>0</v>
      </c>
      <c r="AA1429" s="163">
        <v>0</v>
      </c>
      <c r="AB1429" s="163">
        <v>0</v>
      </c>
      <c r="AC1429" s="163">
        <v>810.46</v>
      </c>
      <c r="AD1429" s="163">
        <v>0</v>
      </c>
      <c r="AE1429" s="163">
        <v>0</v>
      </c>
      <c r="AF1429" s="169">
        <v>0</v>
      </c>
      <c r="AG1429" s="163">
        <v>300</v>
      </c>
      <c r="AH1429" s="169">
        <f>8917.04*AG1429/I1429</f>
        <v>4303.5907335907341</v>
      </c>
      <c r="AI1429" s="163">
        <v>0</v>
      </c>
      <c r="AJ1429" s="163">
        <v>0</v>
      </c>
      <c r="AK1429" s="163">
        <v>0</v>
      </c>
      <c r="AL1429" s="169">
        <v>0</v>
      </c>
      <c r="AM1429" s="163">
        <v>0</v>
      </c>
      <c r="AN1429" s="163">
        <v>0</v>
      </c>
      <c r="AO1429" s="169">
        <v>0</v>
      </c>
      <c r="AP1429" s="163">
        <v>0</v>
      </c>
      <c r="AQ1429" s="162">
        <v>0</v>
      </c>
      <c r="AR1429" s="162">
        <v>0</v>
      </c>
    </row>
    <row r="1430" spans="1:77" s="162" customFormat="1" ht="36" customHeight="1" x14ac:dyDescent="0.25">
      <c r="B1430" s="155" t="s">
        <v>814</v>
      </c>
      <c r="C1430" s="170"/>
      <c r="D1430" s="157" t="s">
        <v>855</v>
      </c>
      <c r="E1430" s="157" t="s">
        <v>855</v>
      </c>
      <c r="F1430" s="157" t="s">
        <v>855</v>
      </c>
      <c r="G1430" s="157" t="s">
        <v>855</v>
      </c>
      <c r="H1430" s="157" t="s">
        <v>855</v>
      </c>
      <c r="I1430" s="158">
        <v>545.34</v>
      </c>
      <c r="J1430" s="158">
        <v>316.54000000000002</v>
      </c>
      <c r="K1430" s="158">
        <v>204.04</v>
      </c>
      <c r="L1430" s="159">
        <v>21</v>
      </c>
      <c r="M1430" s="157" t="s">
        <v>855</v>
      </c>
      <c r="N1430" s="157" t="s">
        <v>855</v>
      </c>
      <c r="O1430" s="160" t="s">
        <v>855</v>
      </c>
      <c r="P1430" s="161">
        <v>1795652.3599999999</v>
      </c>
      <c r="Q1430" s="161">
        <v>0</v>
      </c>
      <c r="R1430" s="161">
        <v>0</v>
      </c>
      <c r="S1430" s="161">
        <v>1795652.3599999999</v>
      </c>
      <c r="T1430" s="161">
        <v>3292.7207980342532</v>
      </c>
      <c r="U1430" s="161">
        <v>5715.8621344482344</v>
      </c>
      <c r="W1430" s="175"/>
      <c r="Y1430" s="163">
        <v>0</v>
      </c>
      <c r="Z1430" s="163">
        <v>0</v>
      </c>
      <c r="AA1430" s="163">
        <v>0</v>
      </c>
      <c r="AB1430" s="163">
        <v>0</v>
      </c>
      <c r="AC1430" s="163">
        <v>0</v>
      </c>
      <c r="AD1430" s="163">
        <v>0</v>
      </c>
      <c r="AE1430" s="163">
        <v>0</v>
      </c>
      <c r="AF1430" s="163">
        <v>0</v>
      </c>
      <c r="AG1430" s="163">
        <v>1371.1</v>
      </c>
      <c r="AH1430" s="163">
        <v>9168442.9600000009</v>
      </c>
      <c r="AI1430" s="163">
        <v>0</v>
      </c>
      <c r="AJ1430" s="163">
        <v>0</v>
      </c>
      <c r="AK1430" s="163">
        <v>98</v>
      </c>
      <c r="AL1430" s="163">
        <v>680513.93</v>
      </c>
      <c r="AM1430" s="163">
        <v>0</v>
      </c>
      <c r="AN1430" s="163">
        <v>0</v>
      </c>
      <c r="AO1430" s="163">
        <v>0</v>
      </c>
      <c r="AP1430" s="163">
        <v>0</v>
      </c>
      <c r="AQ1430" s="162">
        <v>0</v>
      </c>
      <c r="AR1430" s="162">
        <v>0</v>
      </c>
    </row>
    <row r="1431" spans="1:77" s="95" customFormat="1" ht="36" customHeight="1" x14ac:dyDescent="0.25">
      <c r="A1431" s="162">
        <v>1</v>
      </c>
      <c r="B1431" s="165">
        <v>349</v>
      </c>
      <c r="C1431" s="155" t="s">
        <v>147</v>
      </c>
      <c r="D1431" s="157">
        <v>1968</v>
      </c>
      <c r="E1431" s="157"/>
      <c r="F1431" s="166" t="s">
        <v>261</v>
      </c>
      <c r="G1431" s="157">
        <v>2</v>
      </c>
      <c r="H1431" s="157" t="s">
        <v>297</v>
      </c>
      <c r="I1431" s="158">
        <v>545.34</v>
      </c>
      <c r="J1431" s="158">
        <v>316.54000000000002</v>
      </c>
      <c r="K1431" s="158">
        <v>204.04</v>
      </c>
      <c r="L1431" s="167">
        <v>21</v>
      </c>
      <c r="M1431" s="157" t="s">
        <v>259</v>
      </c>
      <c r="N1431" s="157" t="s">
        <v>263</v>
      </c>
      <c r="O1431" s="160" t="s">
        <v>957</v>
      </c>
      <c r="P1431" s="161">
        <v>1795652.3599999999</v>
      </c>
      <c r="Q1431" s="161">
        <v>0</v>
      </c>
      <c r="R1431" s="161">
        <v>0</v>
      </c>
      <c r="S1431" s="161">
        <v>1795652.3599999999</v>
      </c>
      <c r="T1431" s="161">
        <v>3292.7207980342532</v>
      </c>
      <c r="U1431" s="161">
        <v>5715.8621344482344</v>
      </c>
      <c r="V1431" s="168">
        <v>566.28596258218965</v>
      </c>
      <c r="W1431" s="168">
        <f t="shared" ref="W1431:W1433" si="366">Y1431+Z1431+AA1431+AB1431+AC1431+AF1431+AH1431+AJ1431+AL1431+AN1431+AO1431+AP1431+AQ1431+AR1431</f>
        <v>1266.5889903546411</v>
      </c>
      <c r="X1431" s="168">
        <f t="shared" ref="X1431:X1433" si="367">U1431-T1431</f>
        <v>2423.1413364139812</v>
      </c>
      <c r="Y1431" s="163">
        <v>0</v>
      </c>
      <c r="Z1431" s="163">
        <v>0</v>
      </c>
      <c r="AA1431" s="189">
        <v>0</v>
      </c>
      <c r="AB1431" s="189">
        <v>0</v>
      </c>
      <c r="AC1431" s="189">
        <v>0</v>
      </c>
      <c r="AD1431" s="189">
        <v>0</v>
      </c>
      <c r="AE1431" s="189">
        <v>0</v>
      </c>
      <c r="AF1431" s="169">
        <v>0</v>
      </c>
      <c r="AG1431" s="189">
        <v>0</v>
      </c>
      <c r="AH1431" s="189">
        <v>0</v>
      </c>
      <c r="AI1431" s="189">
        <v>0</v>
      </c>
      <c r="AJ1431" s="189">
        <v>0</v>
      </c>
      <c r="AK1431" s="189">
        <v>98</v>
      </c>
      <c r="AL1431" s="169">
        <f>7048.18*AK1431/I1431</f>
        <v>1266.5889903546411</v>
      </c>
      <c r="AM1431" s="189">
        <v>0</v>
      </c>
      <c r="AN1431" s="189">
        <v>0</v>
      </c>
      <c r="AO1431" s="190">
        <v>0</v>
      </c>
      <c r="AP1431" s="189">
        <v>0</v>
      </c>
      <c r="AQ1431" s="95">
        <v>0</v>
      </c>
      <c r="AR1431" s="95">
        <v>0</v>
      </c>
      <c r="BC1431" s="191"/>
      <c r="BD1431" s="191"/>
      <c r="BE1431" s="191"/>
      <c r="BY1431" s="192"/>
    </row>
    <row r="1432" spans="1:77" s="95" customFormat="1" ht="36" customHeight="1" x14ac:dyDescent="0.25">
      <c r="A1432" s="162">
        <v>1</v>
      </c>
      <c r="B1432" s="155" t="s">
        <v>843</v>
      </c>
      <c r="C1432" s="155"/>
      <c r="D1432" s="157" t="s">
        <v>855</v>
      </c>
      <c r="E1432" s="157" t="s">
        <v>855</v>
      </c>
      <c r="F1432" s="157" t="s">
        <v>855</v>
      </c>
      <c r="G1432" s="157" t="s">
        <v>855</v>
      </c>
      <c r="H1432" s="157" t="s">
        <v>855</v>
      </c>
      <c r="I1432" s="158">
        <v>4008.84</v>
      </c>
      <c r="J1432" s="158">
        <v>2511.3000000000002</v>
      </c>
      <c r="K1432" s="158">
        <v>1768.8000000000002</v>
      </c>
      <c r="L1432" s="159">
        <v>170</v>
      </c>
      <c r="M1432" s="157" t="s">
        <v>855</v>
      </c>
      <c r="N1432" s="157" t="s">
        <v>855</v>
      </c>
      <c r="O1432" s="160" t="s">
        <v>855</v>
      </c>
      <c r="P1432" s="161">
        <v>15303123.370000001</v>
      </c>
      <c r="Q1432" s="161">
        <v>0</v>
      </c>
      <c r="R1432" s="161">
        <v>0</v>
      </c>
      <c r="S1432" s="161">
        <v>15303123.370000001</v>
      </c>
      <c r="T1432" s="161">
        <v>3817.3445111304018</v>
      </c>
      <c r="U1432" s="161">
        <v>5148.6933746130035</v>
      </c>
      <c r="V1432" s="168">
        <v>4838.1153560371522</v>
      </c>
      <c r="W1432" s="168">
        <f t="shared" si="366"/>
        <v>1715.1918120952696</v>
      </c>
      <c r="X1432" s="168">
        <f t="shared" si="367"/>
        <v>1331.3488634826017</v>
      </c>
      <c r="Y1432" s="163">
        <v>0</v>
      </c>
      <c r="Z1432" s="163">
        <v>0</v>
      </c>
      <c r="AA1432" s="189">
        <v>0</v>
      </c>
      <c r="AB1432" s="189">
        <v>0</v>
      </c>
      <c r="AC1432" s="189">
        <v>0</v>
      </c>
      <c r="AD1432" s="189">
        <v>0</v>
      </c>
      <c r="AE1432" s="189">
        <v>0</v>
      </c>
      <c r="AF1432" s="169">
        <v>0</v>
      </c>
      <c r="AG1432" s="189">
        <v>771.1</v>
      </c>
      <c r="AH1432" s="169">
        <f t="shared" ref="AH1432:AH1433" si="368">8917.04*AG1432/I1432</f>
        <v>1715.1918120952696</v>
      </c>
      <c r="AI1432" s="189">
        <v>0</v>
      </c>
      <c r="AJ1432" s="189">
        <v>0</v>
      </c>
      <c r="AK1432" s="189">
        <v>0</v>
      </c>
      <c r="AL1432" s="190">
        <v>0</v>
      </c>
      <c r="AM1432" s="189">
        <v>0</v>
      </c>
      <c r="AN1432" s="189">
        <v>0</v>
      </c>
      <c r="AO1432" s="190">
        <v>0</v>
      </c>
      <c r="AP1432" s="189">
        <v>0</v>
      </c>
      <c r="AQ1432" s="95">
        <v>0</v>
      </c>
      <c r="AR1432" s="95">
        <v>0</v>
      </c>
      <c r="BC1432" s="191"/>
      <c r="BD1432" s="191"/>
      <c r="BE1432" s="191"/>
      <c r="BY1432" s="192"/>
    </row>
    <row r="1433" spans="1:77" s="162" customFormat="1" ht="36" customHeight="1" x14ac:dyDescent="0.25">
      <c r="A1433" s="162">
        <v>1</v>
      </c>
      <c r="B1433" s="165">
        <v>350</v>
      </c>
      <c r="C1433" s="186" t="s">
        <v>161</v>
      </c>
      <c r="D1433" s="157">
        <v>1978</v>
      </c>
      <c r="E1433" s="157"/>
      <c r="F1433" s="187" t="s">
        <v>261</v>
      </c>
      <c r="G1433" s="157">
        <v>2</v>
      </c>
      <c r="H1433" s="157" t="s">
        <v>296</v>
      </c>
      <c r="I1433" s="158">
        <v>1219.74</v>
      </c>
      <c r="J1433" s="158">
        <v>712.8</v>
      </c>
      <c r="K1433" s="158">
        <v>712.8</v>
      </c>
      <c r="L1433" s="188">
        <v>45</v>
      </c>
      <c r="M1433" s="157" t="s">
        <v>259</v>
      </c>
      <c r="N1433" s="157" t="s">
        <v>263</v>
      </c>
      <c r="O1433" s="157" t="s">
        <v>957</v>
      </c>
      <c r="P1433" s="158">
        <v>4053552.96</v>
      </c>
      <c r="Q1433" s="158">
        <v>0</v>
      </c>
      <c r="R1433" s="158">
        <v>0</v>
      </c>
      <c r="S1433" s="158">
        <v>4053552.96</v>
      </c>
      <c r="T1433" s="161">
        <v>3323.2926361355699</v>
      </c>
      <c r="U1433" s="161">
        <v>4156.5967496351686</v>
      </c>
      <c r="V1433" s="168">
        <v>3911.2683675707294</v>
      </c>
      <c r="W1433" s="168">
        <f t="shared" si="366"/>
        <v>4386.3643071474253</v>
      </c>
      <c r="X1433" s="168">
        <f t="shared" si="367"/>
        <v>833.30411349959877</v>
      </c>
      <c r="Y1433" s="163">
        <v>0</v>
      </c>
      <c r="Z1433" s="163">
        <v>0</v>
      </c>
      <c r="AA1433" s="163">
        <v>0</v>
      </c>
      <c r="AB1433" s="163">
        <v>0</v>
      </c>
      <c r="AC1433" s="163">
        <v>0</v>
      </c>
      <c r="AD1433" s="163">
        <v>0</v>
      </c>
      <c r="AE1433" s="163">
        <v>0</v>
      </c>
      <c r="AF1433" s="169">
        <v>0</v>
      </c>
      <c r="AG1433" s="163">
        <v>600</v>
      </c>
      <c r="AH1433" s="169">
        <f t="shared" si="368"/>
        <v>4386.3643071474253</v>
      </c>
      <c r="AI1433" s="163">
        <v>0</v>
      </c>
      <c r="AJ1433" s="163">
        <v>0</v>
      </c>
      <c r="AK1433" s="163">
        <v>0</v>
      </c>
      <c r="AL1433" s="169">
        <v>0</v>
      </c>
      <c r="AM1433" s="163">
        <v>0</v>
      </c>
      <c r="AN1433" s="163">
        <v>0</v>
      </c>
      <c r="AO1433" s="169">
        <v>0</v>
      </c>
      <c r="AP1433" s="163">
        <v>0</v>
      </c>
      <c r="AQ1433" s="162">
        <v>0</v>
      </c>
      <c r="AR1433" s="162">
        <v>0</v>
      </c>
    </row>
    <row r="1434" spans="1:77" s="162" customFormat="1" ht="36" customHeight="1" x14ac:dyDescent="0.25">
      <c r="B1434" s="165">
        <v>351</v>
      </c>
      <c r="C1434" s="186" t="s">
        <v>162</v>
      </c>
      <c r="D1434" s="157">
        <v>1989</v>
      </c>
      <c r="E1434" s="157"/>
      <c r="F1434" s="187" t="s">
        <v>261</v>
      </c>
      <c r="G1434" s="157">
        <v>2</v>
      </c>
      <c r="H1434" s="157" t="s">
        <v>305</v>
      </c>
      <c r="I1434" s="158">
        <v>1421.2</v>
      </c>
      <c r="J1434" s="158">
        <v>871.8</v>
      </c>
      <c r="K1434" s="158">
        <v>731.1</v>
      </c>
      <c r="L1434" s="188">
        <v>47</v>
      </c>
      <c r="M1434" s="157" t="s">
        <v>259</v>
      </c>
      <c r="N1434" s="157" t="s">
        <v>263</v>
      </c>
      <c r="O1434" s="157" t="s">
        <v>957</v>
      </c>
      <c r="P1434" s="158">
        <v>6927392.5199999996</v>
      </c>
      <c r="Q1434" s="158">
        <v>0</v>
      </c>
      <c r="R1434" s="158">
        <v>0</v>
      </c>
      <c r="S1434" s="158">
        <v>6927392.5199999996</v>
      </c>
      <c r="T1434" s="161">
        <v>4874.3262876442441</v>
      </c>
      <c r="U1434" s="161">
        <v>5148.6933746130035</v>
      </c>
      <c r="W1434" s="175"/>
      <c r="Y1434" s="163">
        <v>0</v>
      </c>
      <c r="Z1434" s="163">
        <v>0</v>
      </c>
      <c r="AA1434" s="163">
        <v>0</v>
      </c>
      <c r="AB1434" s="163">
        <v>0</v>
      </c>
      <c r="AC1434" s="163">
        <v>0</v>
      </c>
      <c r="AD1434" s="163">
        <v>0</v>
      </c>
      <c r="AE1434" s="163">
        <v>0</v>
      </c>
      <c r="AF1434" s="163">
        <v>0</v>
      </c>
      <c r="AG1434" s="163">
        <v>2059.46</v>
      </c>
      <c r="AH1434" s="163">
        <v>13419694.879999999</v>
      </c>
      <c r="AI1434" s="163">
        <v>0</v>
      </c>
      <c r="AJ1434" s="163">
        <v>0</v>
      </c>
      <c r="AK1434" s="163">
        <v>0</v>
      </c>
      <c r="AL1434" s="163">
        <v>0</v>
      </c>
      <c r="AM1434" s="163">
        <v>0</v>
      </c>
      <c r="AN1434" s="163">
        <v>0</v>
      </c>
      <c r="AO1434" s="163">
        <v>4756801.37</v>
      </c>
      <c r="AP1434" s="163">
        <v>0</v>
      </c>
      <c r="AQ1434" s="162">
        <v>0</v>
      </c>
      <c r="AR1434" s="162">
        <v>0</v>
      </c>
    </row>
    <row r="1435" spans="1:77" s="95" customFormat="1" ht="36" customHeight="1" x14ac:dyDescent="0.25">
      <c r="A1435" s="162">
        <v>1</v>
      </c>
      <c r="B1435" s="165">
        <v>352</v>
      </c>
      <c r="C1435" s="155" t="s">
        <v>153</v>
      </c>
      <c r="D1435" s="157">
        <v>1974</v>
      </c>
      <c r="E1435" s="157"/>
      <c r="F1435" s="166" t="s">
        <v>261</v>
      </c>
      <c r="G1435" s="157">
        <v>2</v>
      </c>
      <c r="H1435" s="157" t="s">
        <v>297</v>
      </c>
      <c r="I1435" s="158">
        <v>1367.9</v>
      </c>
      <c r="J1435" s="158">
        <v>926.7</v>
      </c>
      <c r="K1435" s="158">
        <v>324.89999999999998</v>
      </c>
      <c r="L1435" s="167">
        <v>78</v>
      </c>
      <c r="M1435" s="157" t="s">
        <v>259</v>
      </c>
      <c r="N1435" s="157" t="s">
        <v>263</v>
      </c>
      <c r="O1435" s="160" t="s">
        <v>957</v>
      </c>
      <c r="P1435" s="161">
        <v>4322177.8900000006</v>
      </c>
      <c r="Q1435" s="161">
        <v>0</v>
      </c>
      <c r="R1435" s="161">
        <v>0</v>
      </c>
      <c r="S1435" s="161">
        <v>4322177.8900000006</v>
      </c>
      <c r="T1435" s="161">
        <v>3159.7177352145627</v>
      </c>
      <c r="U1435" s="161">
        <v>3820.6573170553402</v>
      </c>
      <c r="V1435" s="168">
        <v>2311.959083721873</v>
      </c>
      <c r="W1435" s="168">
        <f t="shared" ref="W1435:W1439" si="369">Y1435+Z1435+AA1435+AB1435+AC1435+AF1435+AH1435+AJ1435+AL1435+AN1435+AO1435+AP1435+AQ1435+AR1435</f>
        <v>5002.5122421229617</v>
      </c>
      <c r="X1435" s="168">
        <f t="shared" ref="X1435:X1439" si="370">U1435-T1435</f>
        <v>660.93958184077746</v>
      </c>
      <c r="Y1435" s="163">
        <v>0</v>
      </c>
      <c r="Z1435" s="163">
        <v>0</v>
      </c>
      <c r="AA1435" s="189">
        <v>0</v>
      </c>
      <c r="AB1435" s="189">
        <v>0</v>
      </c>
      <c r="AC1435" s="189">
        <v>0</v>
      </c>
      <c r="AD1435" s="189">
        <v>0</v>
      </c>
      <c r="AE1435" s="189">
        <v>0</v>
      </c>
      <c r="AF1435" s="169">
        <v>0</v>
      </c>
      <c r="AG1435" s="189">
        <v>767.4</v>
      </c>
      <c r="AH1435" s="169">
        <f t="shared" ref="AH1435:AH1437" si="371">8917.04*AG1435/I1435</f>
        <v>5002.5122421229617</v>
      </c>
      <c r="AI1435" s="189">
        <v>0</v>
      </c>
      <c r="AJ1435" s="189">
        <v>0</v>
      </c>
      <c r="AK1435" s="189">
        <v>0</v>
      </c>
      <c r="AL1435" s="190">
        <v>0</v>
      </c>
      <c r="AM1435" s="189">
        <v>0</v>
      </c>
      <c r="AN1435" s="189">
        <v>0</v>
      </c>
      <c r="AO1435" s="190">
        <v>0</v>
      </c>
      <c r="AP1435" s="189">
        <v>0</v>
      </c>
      <c r="AQ1435" s="95">
        <v>0</v>
      </c>
      <c r="AR1435" s="95">
        <v>0</v>
      </c>
      <c r="BC1435" s="191"/>
      <c r="BD1435" s="191"/>
      <c r="BE1435" s="191"/>
      <c r="BY1435" s="192"/>
    </row>
    <row r="1436" spans="1:77" s="95" customFormat="1" ht="36" customHeight="1" x14ac:dyDescent="0.25">
      <c r="A1436" s="162">
        <v>1</v>
      </c>
      <c r="B1436" s="155" t="s">
        <v>816</v>
      </c>
      <c r="C1436" s="155"/>
      <c r="D1436" s="157" t="s">
        <v>855</v>
      </c>
      <c r="E1436" s="157" t="s">
        <v>855</v>
      </c>
      <c r="F1436" s="157" t="s">
        <v>855</v>
      </c>
      <c r="G1436" s="157" t="s">
        <v>855</v>
      </c>
      <c r="H1436" s="157" t="s">
        <v>855</v>
      </c>
      <c r="I1436" s="158">
        <v>7467.59</v>
      </c>
      <c r="J1436" s="158">
        <v>7328.2</v>
      </c>
      <c r="K1436" s="158">
        <v>5466.79</v>
      </c>
      <c r="L1436" s="159">
        <v>294</v>
      </c>
      <c r="M1436" s="157" t="s">
        <v>855</v>
      </c>
      <c r="N1436" s="157" t="s">
        <v>855</v>
      </c>
      <c r="O1436" s="160" t="s">
        <v>855</v>
      </c>
      <c r="P1436" s="161">
        <v>21474695.210000001</v>
      </c>
      <c r="Q1436" s="161">
        <v>0</v>
      </c>
      <c r="R1436" s="161">
        <v>0</v>
      </c>
      <c r="S1436" s="161">
        <v>21474695.210000001</v>
      </c>
      <c r="T1436" s="161">
        <v>2875.7196377947907</v>
      </c>
      <c r="U1436" s="161">
        <v>9176.3277400722036</v>
      </c>
      <c r="V1436" s="168">
        <v>2839.7749177090195</v>
      </c>
      <c r="W1436" s="168">
        <f t="shared" si="369"/>
        <v>231.05811111750916</v>
      </c>
      <c r="X1436" s="168">
        <f t="shared" si="370"/>
        <v>6300.6081022774124</v>
      </c>
      <c r="Y1436" s="163">
        <v>0</v>
      </c>
      <c r="Z1436" s="163">
        <v>0</v>
      </c>
      <c r="AA1436" s="189">
        <v>0</v>
      </c>
      <c r="AB1436" s="189">
        <v>0</v>
      </c>
      <c r="AC1436" s="189">
        <v>0</v>
      </c>
      <c r="AD1436" s="189">
        <v>0</v>
      </c>
      <c r="AE1436" s="189">
        <v>0</v>
      </c>
      <c r="AF1436" s="169">
        <v>0</v>
      </c>
      <c r="AG1436" s="189">
        <v>193.5</v>
      </c>
      <c r="AH1436" s="169">
        <f t="shared" si="371"/>
        <v>231.05811111750916</v>
      </c>
      <c r="AI1436" s="189">
        <v>0</v>
      </c>
      <c r="AJ1436" s="189">
        <v>0</v>
      </c>
      <c r="AK1436" s="189">
        <v>0</v>
      </c>
      <c r="AL1436" s="190">
        <v>0</v>
      </c>
      <c r="AM1436" s="189">
        <v>0</v>
      </c>
      <c r="AN1436" s="189">
        <v>0</v>
      </c>
      <c r="AO1436" s="190">
        <v>0</v>
      </c>
      <c r="AP1436" s="189">
        <v>0</v>
      </c>
      <c r="AQ1436" s="95">
        <v>0</v>
      </c>
      <c r="AR1436" s="95">
        <v>0</v>
      </c>
      <c r="BC1436" s="191"/>
      <c r="BD1436" s="191"/>
      <c r="BE1436" s="191"/>
      <c r="BY1436" s="192"/>
    </row>
    <row r="1437" spans="1:77" s="95" customFormat="1" ht="36" customHeight="1" x14ac:dyDescent="0.25">
      <c r="A1437" s="162">
        <v>1</v>
      </c>
      <c r="B1437" s="165">
        <v>353</v>
      </c>
      <c r="C1437" s="186" t="s">
        <v>1875</v>
      </c>
      <c r="D1437" s="157">
        <v>1986</v>
      </c>
      <c r="E1437" s="157"/>
      <c r="F1437" s="187" t="s">
        <v>261</v>
      </c>
      <c r="G1437" s="157">
        <v>5</v>
      </c>
      <c r="H1437" s="157" t="s">
        <v>301</v>
      </c>
      <c r="I1437" s="158">
        <v>2959.8</v>
      </c>
      <c r="J1437" s="158">
        <v>2959.8</v>
      </c>
      <c r="K1437" s="158">
        <v>2846.7000000000003</v>
      </c>
      <c r="L1437" s="188">
        <v>127</v>
      </c>
      <c r="M1437" s="157" t="s">
        <v>259</v>
      </c>
      <c r="N1437" s="157" t="s">
        <v>263</v>
      </c>
      <c r="O1437" s="157" t="s">
        <v>282</v>
      </c>
      <c r="P1437" s="158">
        <v>5045096.13</v>
      </c>
      <c r="Q1437" s="158">
        <v>0</v>
      </c>
      <c r="R1437" s="158">
        <v>0</v>
      </c>
      <c r="S1437" s="158">
        <v>5045096.13</v>
      </c>
      <c r="T1437" s="161">
        <v>1704.5395398337723</v>
      </c>
      <c r="U1437" s="161">
        <v>2311.959083721873</v>
      </c>
      <c r="V1437" s="168">
        <v>9176.3277400722036</v>
      </c>
      <c r="W1437" s="168">
        <f t="shared" si="369"/>
        <v>944.66756618690454</v>
      </c>
      <c r="X1437" s="168">
        <f t="shared" si="370"/>
        <v>607.41954388810063</v>
      </c>
      <c r="Y1437" s="163">
        <v>0</v>
      </c>
      <c r="Z1437" s="163">
        <v>0</v>
      </c>
      <c r="AA1437" s="189">
        <v>0</v>
      </c>
      <c r="AB1437" s="189">
        <v>0</v>
      </c>
      <c r="AC1437" s="189">
        <v>0</v>
      </c>
      <c r="AD1437" s="189">
        <v>0</v>
      </c>
      <c r="AE1437" s="189">
        <v>0</v>
      </c>
      <c r="AF1437" s="169">
        <v>0</v>
      </c>
      <c r="AG1437" s="189">
        <v>313.56</v>
      </c>
      <c r="AH1437" s="169">
        <f t="shared" si="371"/>
        <v>944.66756618690454</v>
      </c>
      <c r="AI1437" s="189">
        <v>0</v>
      </c>
      <c r="AJ1437" s="189">
        <v>0</v>
      </c>
      <c r="AK1437" s="189">
        <v>0</v>
      </c>
      <c r="AL1437" s="190">
        <v>0</v>
      </c>
      <c r="AM1437" s="189">
        <v>0</v>
      </c>
      <c r="AN1437" s="189">
        <v>0</v>
      </c>
      <c r="AO1437" s="190">
        <v>0</v>
      </c>
      <c r="AP1437" s="189">
        <v>0</v>
      </c>
      <c r="AQ1437" s="95">
        <v>0</v>
      </c>
      <c r="AR1437" s="95">
        <v>0</v>
      </c>
      <c r="BC1437" s="191"/>
      <c r="BD1437" s="191"/>
      <c r="BE1437" s="191"/>
      <c r="BY1437" s="192"/>
    </row>
    <row r="1438" spans="1:77" s="162" customFormat="1" ht="36" customHeight="1" x14ac:dyDescent="0.25">
      <c r="A1438" s="162">
        <v>1</v>
      </c>
      <c r="B1438" s="165">
        <v>354</v>
      </c>
      <c r="C1438" s="186" t="s">
        <v>1882</v>
      </c>
      <c r="D1438" s="157">
        <v>1970</v>
      </c>
      <c r="E1438" s="157"/>
      <c r="F1438" s="187" t="s">
        <v>1524</v>
      </c>
      <c r="G1438" s="157" t="s">
        <v>301</v>
      </c>
      <c r="H1438" s="157" t="s">
        <v>297</v>
      </c>
      <c r="I1438" s="158">
        <v>607.6</v>
      </c>
      <c r="J1438" s="158">
        <v>607.6</v>
      </c>
      <c r="K1438" s="158">
        <v>607.6</v>
      </c>
      <c r="L1438" s="188">
        <v>25</v>
      </c>
      <c r="M1438" s="157" t="s">
        <v>259</v>
      </c>
      <c r="N1438" s="157" t="s">
        <v>263</v>
      </c>
      <c r="O1438" s="157" t="s">
        <v>282</v>
      </c>
      <c r="P1438" s="158">
        <v>2103029.7599999998</v>
      </c>
      <c r="Q1438" s="158">
        <v>0</v>
      </c>
      <c r="R1438" s="158">
        <v>0</v>
      </c>
      <c r="S1438" s="158">
        <v>2103029.7599999998</v>
      </c>
      <c r="T1438" s="161">
        <v>3461.2076366030278</v>
      </c>
      <c r="U1438" s="161">
        <v>3663.0895062541149</v>
      </c>
      <c r="V1438" s="168">
        <v>3480.7536515031361</v>
      </c>
      <c r="W1438" s="168">
        <f t="shared" si="369"/>
        <v>3480.7536515031361</v>
      </c>
      <c r="X1438" s="168">
        <f t="shared" si="370"/>
        <v>201.88186965108707</v>
      </c>
      <c r="Y1438" s="163">
        <v>0</v>
      </c>
      <c r="Z1438" s="163">
        <v>0</v>
      </c>
      <c r="AA1438" s="163">
        <v>0</v>
      </c>
      <c r="AB1438" s="163">
        <v>0</v>
      </c>
      <c r="AC1438" s="163">
        <v>0</v>
      </c>
      <c r="AD1438" s="163">
        <v>0</v>
      </c>
      <c r="AE1438" s="163">
        <v>0</v>
      </c>
      <c r="AF1438" s="169">
        <v>0</v>
      </c>
      <c r="AG1438" s="163">
        <v>0</v>
      </c>
      <c r="AH1438" s="163">
        <v>0</v>
      </c>
      <c r="AI1438" s="163">
        <v>0</v>
      </c>
      <c r="AJ1438" s="163">
        <v>0</v>
      </c>
      <c r="AK1438" s="163">
        <v>0</v>
      </c>
      <c r="AL1438" s="169">
        <v>0</v>
      </c>
      <c r="AM1438" s="163">
        <v>0</v>
      </c>
      <c r="AN1438" s="163">
        <v>0</v>
      </c>
      <c r="AO1438" s="169">
        <v>3480.7536515031361</v>
      </c>
      <c r="AP1438" s="163">
        <v>0</v>
      </c>
      <c r="AQ1438" s="162">
        <v>0</v>
      </c>
      <c r="AR1438" s="162">
        <v>0</v>
      </c>
    </row>
    <row r="1439" spans="1:77" s="162" customFormat="1" ht="36" customHeight="1" x14ac:dyDescent="0.25">
      <c r="A1439" s="162">
        <v>1</v>
      </c>
      <c r="B1439" s="165">
        <v>355</v>
      </c>
      <c r="C1439" s="186" t="s">
        <v>160</v>
      </c>
      <c r="D1439" s="157">
        <v>1973</v>
      </c>
      <c r="E1439" s="157"/>
      <c r="F1439" s="187" t="s">
        <v>261</v>
      </c>
      <c r="G1439" s="157">
        <v>2</v>
      </c>
      <c r="H1439" s="157" t="s">
        <v>297</v>
      </c>
      <c r="I1439" s="158">
        <v>304.7</v>
      </c>
      <c r="J1439" s="158">
        <v>304.7</v>
      </c>
      <c r="K1439" s="158">
        <v>280.7</v>
      </c>
      <c r="L1439" s="188">
        <v>11</v>
      </c>
      <c r="M1439" s="157" t="s">
        <v>259</v>
      </c>
      <c r="N1439" s="157" t="s">
        <v>263</v>
      </c>
      <c r="O1439" s="157" t="s">
        <v>282</v>
      </c>
      <c r="P1439" s="158">
        <v>2658233.4000000004</v>
      </c>
      <c r="Q1439" s="158">
        <v>0</v>
      </c>
      <c r="R1439" s="158">
        <v>0</v>
      </c>
      <c r="S1439" s="158">
        <v>2658233.4000000004</v>
      </c>
      <c r="T1439" s="161">
        <v>8724.1004266491655</v>
      </c>
      <c r="U1439" s="161">
        <v>9176.3277400722036</v>
      </c>
      <c r="V1439" s="168">
        <v>3169.674015912045</v>
      </c>
      <c r="W1439" s="168">
        <f t="shared" si="369"/>
        <v>22973.010830324911</v>
      </c>
      <c r="X1439" s="168">
        <f t="shared" si="370"/>
        <v>452.22731342303814</v>
      </c>
      <c r="Y1439" s="163">
        <v>0</v>
      </c>
      <c r="Z1439" s="163">
        <v>0</v>
      </c>
      <c r="AA1439" s="163">
        <v>0</v>
      </c>
      <c r="AB1439" s="163">
        <v>0</v>
      </c>
      <c r="AC1439" s="163">
        <v>0</v>
      </c>
      <c r="AD1439" s="163">
        <v>0</v>
      </c>
      <c r="AE1439" s="163">
        <v>0</v>
      </c>
      <c r="AF1439" s="169">
        <v>0</v>
      </c>
      <c r="AG1439" s="163">
        <v>785</v>
      </c>
      <c r="AH1439" s="169">
        <f>8917.04*AG1439/I1439</f>
        <v>22973.010830324911</v>
      </c>
      <c r="AI1439" s="163">
        <v>0</v>
      </c>
      <c r="AJ1439" s="163">
        <v>0</v>
      </c>
      <c r="AK1439" s="163">
        <v>0</v>
      </c>
      <c r="AL1439" s="169">
        <v>0</v>
      </c>
      <c r="AM1439" s="163">
        <v>0</v>
      </c>
      <c r="AN1439" s="163">
        <v>0</v>
      </c>
      <c r="AO1439" s="169">
        <v>0</v>
      </c>
      <c r="AP1439" s="163">
        <v>0</v>
      </c>
      <c r="AQ1439" s="162">
        <v>0</v>
      </c>
      <c r="AR1439" s="162">
        <v>0</v>
      </c>
    </row>
    <row r="1440" spans="1:77" s="162" customFormat="1" ht="36" customHeight="1" x14ac:dyDescent="0.25">
      <c r="B1440" s="165">
        <v>356</v>
      </c>
      <c r="C1440" s="155" t="s">
        <v>140</v>
      </c>
      <c r="D1440" s="157">
        <v>1983</v>
      </c>
      <c r="E1440" s="157"/>
      <c r="F1440" s="166" t="s">
        <v>261</v>
      </c>
      <c r="G1440" s="157">
        <v>3</v>
      </c>
      <c r="H1440" s="157" t="s">
        <v>296</v>
      </c>
      <c r="I1440" s="158">
        <v>1387.1</v>
      </c>
      <c r="J1440" s="158">
        <v>1285.0999999999999</v>
      </c>
      <c r="K1440" s="158">
        <v>1285.0999999999999</v>
      </c>
      <c r="L1440" s="167">
        <v>58</v>
      </c>
      <c r="M1440" s="157" t="s">
        <v>259</v>
      </c>
      <c r="N1440" s="157" t="s">
        <v>263</v>
      </c>
      <c r="O1440" s="160" t="s">
        <v>282</v>
      </c>
      <c r="P1440" s="161">
        <v>4647370</v>
      </c>
      <c r="Q1440" s="161">
        <v>0</v>
      </c>
      <c r="R1440" s="161">
        <v>0</v>
      </c>
      <c r="S1440" s="161">
        <v>4647370</v>
      </c>
      <c r="T1440" s="161">
        <v>3350.4217432052487</v>
      </c>
      <c r="U1440" s="161">
        <v>3480.7536515031361</v>
      </c>
      <c r="W1440" s="175"/>
      <c r="Y1440" s="163">
        <v>0</v>
      </c>
      <c r="Z1440" s="163">
        <v>0</v>
      </c>
      <c r="AA1440" s="163">
        <v>0</v>
      </c>
      <c r="AB1440" s="163">
        <v>0</v>
      </c>
      <c r="AC1440" s="163">
        <v>0</v>
      </c>
      <c r="AD1440" s="163">
        <v>0</v>
      </c>
      <c r="AE1440" s="163">
        <v>0</v>
      </c>
      <c r="AF1440" s="163">
        <v>0</v>
      </c>
      <c r="AG1440" s="163">
        <v>4601.79</v>
      </c>
      <c r="AH1440" s="163">
        <v>35381388.100000001</v>
      </c>
      <c r="AI1440" s="163">
        <v>0</v>
      </c>
      <c r="AJ1440" s="163">
        <v>0</v>
      </c>
      <c r="AK1440" s="163">
        <v>0</v>
      </c>
      <c r="AL1440" s="163">
        <v>0</v>
      </c>
      <c r="AM1440" s="163">
        <v>0</v>
      </c>
      <c r="AN1440" s="163">
        <v>0</v>
      </c>
      <c r="AO1440" s="163">
        <v>0</v>
      </c>
      <c r="AP1440" s="163">
        <v>0</v>
      </c>
      <c r="AQ1440" s="162">
        <v>400000</v>
      </c>
      <c r="AR1440" s="162">
        <v>0</v>
      </c>
    </row>
    <row r="1441" spans="1:77" s="95" customFormat="1" ht="36" customHeight="1" x14ac:dyDescent="0.25">
      <c r="A1441" s="162">
        <v>1</v>
      </c>
      <c r="B1441" s="165">
        <v>357</v>
      </c>
      <c r="C1441" s="155" t="s">
        <v>152</v>
      </c>
      <c r="D1441" s="157">
        <v>1970</v>
      </c>
      <c r="E1441" s="157"/>
      <c r="F1441" s="166" t="s">
        <v>261</v>
      </c>
      <c r="G1441" s="157" t="s">
        <v>301</v>
      </c>
      <c r="H1441" s="157" t="s">
        <v>305</v>
      </c>
      <c r="I1441" s="158">
        <v>2208.39</v>
      </c>
      <c r="J1441" s="158">
        <v>2171</v>
      </c>
      <c r="K1441" s="158">
        <v>446.69</v>
      </c>
      <c r="L1441" s="167">
        <v>73</v>
      </c>
      <c r="M1441" s="157" t="s">
        <v>259</v>
      </c>
      <c r="N1441" s="157" t="s">
        <v>263</v>
      </c>
      <c r="O1441" s="160" t="s">
        <v>282</v>
      </c>
      <c r="P1441" s="161">
        <v>7020965.9199999999</v>
      </c>
      <c r="Q1441" s="161">
        <v>0</v>
      </c>
      <c r="R1441" s="161">
        <v>0</v>
      </c>
      <c r="S1441" s="161">
        <v>7020965.9199999999</v>
      </c>
      <c r="T1441" s="161">
        <v>3179.2237421832197</v>
      </c>
      <c r="U1441" s="161">
        <v>3344.5108119489769</v>
      </c>
      <c r="V1441" s="168">
        <v>1860.7686640276931</v>
      </c>
      <c r="W1441" s="168">
        <f t="shared" ref="W1441:W1446" si="372">Y1441+Z1441+AA1441+AB1441+AC1441+AF1441+AH1441+AJ1441+AL1441+AN1441+AO1441+AP1441+AQ1441+AR1441</f>
        <v>5155.4243143647645</v>
      </c>
      <c r="X1441" s="168">
        <f t="shared" ref="X1441:X1446" si="373">U1441-T1441</f>
        <v>165.28706976575722</v>
      </c>
      <c r="Y1441" s="163">
        <v>0</v>
      </c>
      <c r="Z1441" s="163">
        <v>0</v>
      </c>
      <c r="AA1441" s="189">
        <v>0</v>
      </c>
      <c r="AB1441" s="189">
        <v>0</v>
      </c>
      <c r="AC1441" s="189">
        <v>0</v>
      </c>
      <c r="AD1441" s="189">
        <v>0</v>
      </c>
      <c r="AE1441" s="189">
        <v>0</v>
      </c>
      <c r="AF1441" s="169">
        <v>0</v>
      </c>
      <c r="AG1441" s="189">
        <v>1276.79</v>
      </c>
      <c r="AH1441" s="169">
        <f t="shared" ref="AH1441:AH1442" si="374">8917.04*AG1441/I1441</f>
        <v>5155.4243143647645</v>
      </c>
      <c r="AI1441" s="189">
        <v>0</v>
      </c>
      <c r="AJ1441" s="189">
        <v>0</v>
      </c>
      <c r="AK1441" s="189">
        <v>0</v>
      </c>
      <c r="AL1441" s="190">
        <v>0</v>
      </c>
      <c r="AM1441" s="189">
        <v>0</v>
      </c>
      <c r="AN1441" s="189">
        <v>0</v>
      </c>
      <c r="AO1441" s="190">
        <v>0</v>
      </c>
      <c r="AP1441" s="189">
        <v>0</v>
      </c>
      <c r="AQ1441" s="95">
        <v>0</v>
      </c>
      <c r="AR1441" s="95">
        <v>0</v>
      </c>
      <c r="BC1441" s="191"/>
      <c r="BD1441" s="191"/>
      <c r="BE1441" s="191"/>
      <c r="BY1441" s="192"/>
    </row>
    <row r="1442" spans="1:77" s="95" customFormat="1" ht="36" customHeight="1" x14ac:dyDescent="0.25">
      <c r="A1442" s="162">
        <v>1</v>
      </c>
      <c r="B1442" s="155" t="s">
        <v>817</v>
      </c>
      <c r="C1442" s="155"/>
      <c r="D1442" s="157" t="s">
        <v>855</v>
      </c>
      <c r="E1442" s="157" t="s">
        <v>855</v>
      </c>
      <c r="F1442" s="157" t="s">
        <v>855</v>
      </c>
      <c r="G1442" s="157" t="s">
        <v>855</v>
      </c>
      <c r="H1442" s="157" t="s">
        <v>855</v>
      </c>
      <c r="I1442" s="158">
        <v>15764.599999999999</v>
      </c>
      <c r="J1442" s="158">
        <v>11867.3</v>
      </c>
      <c r="K1442" s="158">
        <v>7392.0900000000011</v>
      </c>
      <c r="L1442" s="159">
        <v>705</v>
      </c>
      <c r="M1442" s="157" t="s">
        <v>855</v>
      </c>
      <c r="N1442" s="157" t="s">
        <v>855</v>
      </c>
      <c r="O1442" s="160" t="s">
        <v>855</v>
      </c>
      <c r="P1442" s="161">
        <v>36284646.109999999</v>
      </c>
      <c r="Q1442" s="161">
        <v>0</v>
      </c>
      <c r="R1442" s="161">
        <v>0</v>
      </c>
      <c r="S1442" s="161">
        <v>36284646.109999999</v>
      </c>
      <c r="T1442" s="161">
        <v>2301.6534583814368</v>
      </c>
      <c r="U1442" s="161">
        <v>8245.6715703971113</v>
      </c>
      <c r="V1442" s="168">
        <v>2490.0087064268123</v>
      </c>
      <c r="W1442" s="168">
        <f t="shared" si="372"/>
        <v>423.2095535567031</v>
      </c>
      <c r="X1442" s="168">
        <f t="shared" si="373"/>
        <v>5944.018112015674</v>
      </c>
      <c r="Y1442" s="163">
        <v>0</v>
      </c>
      <c r="Z1442" s="163">
        <v>0</v>
      </c>
      <c r="AA1442" s="189">
        <v>0</v>
      </c>
      <c r="AB1442" s="189">
        <v>0</v>
      </c>
      <c r="AC1442" s="189">
        <v>0</v>
      </c>
      <c r="AD1442" s="189">
        <v>0</v>
      </c>
      <c r="AE1442" s="189">
        <v>0</v>
      </c>
      <c r="AF1442" s="169">
        <v>0</v>
      </c>
      <c r="AG1442" s="189">
        <v>748.2</v>
      </c>
      <c r="AH1442" s="169">
        <f t="shared" si="374"/>
        <v>423.2095535567031</v>
      </c>
      <c r="AI1442" s="189">
        <v>0</v>
      </c>
      <c r="AJ1442" s="189">
        <v>0</v>
      </c>
      <c r="AK1442" s="189">
        <v>0</v>
      </c>
      <c r="AL1442" s="190">
        <v>0</v>
      </c>
      <c r="AM1442" s="189">
        <v>0</v>
      </c>
      <c r="AN1442" s="189">
        <v>0</v>
      </c>
      <c r="AO1442" s="190">
        <v>0</v>
      </c>
      <c r="AP1442" s="189">
        <v>0</v>
      </c>
      <c r="AQ1442" s="95">
        <v>0</v>
      </c>
      <c r="AR1442" s="95">
        <v>0</v>
      </c>
      <c r="BC1442" s="191"/>
      <c r="BD1442" s="191"/>
      <c r="BE1442" s="191"/>
      <c r="BY1442" s="192"/>
    </row>
    <row r="1443" spans="1:77" s="162" customFormat="1" ht="36" customHeight="1" x14ac:dyDescent="0.25">
      <c r="A1443" s="162">
        <v>1</v>
      </c>
      <c r="B1443" s="165">
        <v>358</v>
      </c>
      <c r="C1443" s="186" t="s">
        <v>158</v>
      </c>
      <c r="D1443" s="157">
        <v>1988</v>
      </c>
      <c r="E1443" s="157"/>
      <c r="F1443" s="187" t="s">
        <v>261</v>
      </c>
      <c r="G1443" s="157">
        <v>5</v>
      </c>
      <c r="H1443" s="157" t="s">
        <v>363</v>
      </c>
      <c r="I1443" s="158">
        <v>6118.54</v>
      </c>
      <c r="J1443" s="158">
        <v>4395.5</v>
      </c>
      <c r="K1443" s="158">
        <v>202.8</v>
      </c>
      <c r="L1443" s="188">
        <v>234</v>
      </c>
      <c r="M1443" s="157" t="s">
        <v>259</v>
      </c>
      <c r="N1443" s="157" t="s">
        <v>263</v>
      </c>
      <c r="O1443" s="157" t="s">
        <v>283</v>
      </c>
      <c r="P1443" s="158">
        <v>8393964.4199999999</v>
      </c>
      <c r="Q1443" s="158">
        <v>0</v>
      </c>
      <c r="R1443" s="158">
        <v>0</v>
      </c>
      <c r="S1443" s="158">
        <v>8393964.4199999999</v>
      </c>
      <c r="T1443" s="161">
        <v>1371.8900946957936</v>
      </c>
      <c r="U1443" s="161">
        <v>1860.7686640276931</v>
      </c>
      <c r="V1443" s="168">
        <v>551.15</v>
      </c>
      <c r="W1443" s="168">
        <f t="shared" si="372"/>
        <v>551.15</v>
      </c>
      <c r="X1443" s="168">
        <f t="shared" si="373"/>
        <v>488.8785693318996</v>
      </c>
      <c r="Y1443" s="163">
        <v>0</v>
      </c>
      <c r="Z1443" s="163">
        <v>0</v>
      </c>
      <c r="AA1443" s="163">
        <v>0</v>
      </c>
      <c r="AB1443" s="163">
        <v>0</v>
      </c>
      <c r="AC1443" s="163">
        <v>0</v>
      </c>
      <c r="AD1443" s="163">
        <v>0</v>
      </c>
      <c r="AE1443" s="163">
        <v>0</v>
      </c>
      <c r="AF1443" s="169">
        <v>0</v>
      </c>
      <c r="AG1443" s="163">
        <v>0</v>
      </c>
      <c r="AH1443" s="163">
        <v>0</v>
      </c>
      <c r="AI1443" s="163">
        <v>0</v>
      </c>
      <c r="AJ1443" s="163">
        <v>0</v>
      </c>
      <c r="AK1443" s="163">
        <v>0</v>
      </c>
      <c r="AL1443" s="169">
        <v>0</v>
      </c>
      <c r="AM1443" s="163">
        <v>0</v>
      </c>
      <c r="AN1443" s="163">
        <v>0</v>
      </c>
      <c r="AO1443" s="169">
        <v>0</v>
      </c>
      <c r="AP1443" s="163">
        <v>0</v>
      </c>
      <c r="AQ1443" s="162">
        <v>551.15</v>
      </c>
      <c r="AR1443" s="162">
        <v>0</v>
      </c>
    </row>
    <row r="1444" spans="1:77" s="162" customFormat="1" ht="36" customHeight="1" x14ac:dyDescent="0.25">
      <c r="A1444" s="162">
        <v>1</v>
      </c>
      <c r="B1444" s="165">
        <v>359</v>
      </c>
      <c r="C1444" s="186" t="s">
        <v>3060</v>
      </c>
      <c r="D1444" s="157">
        <v>1989</v>
      </c>
      <c r="E1444" s="157"/>
      <c r="F1444" s="187" t="s">
        <v>261</v>
      </c>
      <c r="G1444" s="157">
        <v>2</v>
      </c>
      <c r="H1444" s="157" t="s">
        <v>305</v>
      </c>
      <c r="I1444" s="158">
        <v>3128.3</v>
      </c>
      <c r="J1444" s="158">
        <v>1425.72</v>
      </c>
      <c r="K1444" s="158">
        <v>1279.82</v>
      </c>
      <c r="L1444" s="188">
        <v>73</v>
      </c>
      <c r="M1444" s="157" t="s">
        <v>259</v>
      </c>
      <c r="N1444" s="157" t="s">
        <v>263</v>
      </c>
      <c r="O1444" s="157" t="s">
        <v>287</v>
      </c>
      <c r="P1444" s="158">
        <v>7345668.9900000002</v>
      </c>
      <c r="Q1444" s="158">
        <v>0</v>
      </c>
      <c r="R1444" s="158">
        <v>0</v>
      </c>
      <c r="S1444" s="158">
        <v>7345668.9900000002</v>
      </c>
      <c r="T1444" s="161">
        <v>2348.1344468241537</v>
      </c>
      <c r="U1444" s="161">
        <v>2483.5337439503883</v>
      </c>
      <c r="V1444" s="168">
        <v>2727.9685258633353</v>
      </c>
      <c r="W1444" s="168">
        <f t="shared" si="372"/>
        <v>2730.7241377105775</v>
      </c>
      <c r="X1444" s="168">
        <f t="shared" si="373"/>
        <v>135.39929712623461</v>
      </c>
      <c r="Y1444" s="163">
        <v>0</v>
      </c>
      <c r="Z1444" s="163">
        <v>0</v>
      </c>
      <c r="AA1444" s="163">
        <v>0</v>
      </c>
      <c r="AB1444" s="163">
        <v>0</v>
      </c>
      <c r="AC1444" s="163">
        <v>0</v>
      </c>
      <c r="AD1444" s="163">
        <v>0</v>
      </c>
      <c r="AE1444" s="163">
        <v>0</v>
      </c>
      <c r="AF1444" s="169">
        <v>0</v>
      </c>
      <c r="AG1444" s="163">
        <v>958</v>
      </c>
      <c r="AH1444" s="169">
        <f t="shared" ref="AH1444:AH1446" si="375">8917.04*AG1444/I1444</f>
        <v>2730.7241377105775</v>
      </c>
      <c r="AI1444" s="163">
        <v>0</v>
      </c>
      <c r="AJ1444" s="163">
        <v>0</v>
      </c>
      <c r="AK1444" s="163">
        <v>0</v>
      </c>
      <c r="AL1444" s="169">
        <v>0</v>
      </c>
      <c r="AM1444" s="163">
        <v>0</v>
      </c>
      <c r="AN1444" s="163">
        <v>0</v>
      </c>
      <c r="AO1444" s="169">
        <v>0</v>
      </c>
      <c r="AP1444" s="163">
        <v>0</v>
      </c>
      <c r="AQ1444" s="162">
        <v>0</v>
      </c>
      <c r="AR1444" s="162">
        <v>0</v>
      </c>
    </row>
    <row r="1445" spans="1:77" s="162" customFormat="1" ht="36" customHeight="1" x14ac:dyDescent="0.25">
      <c r="A1445" s="162">
        <v>1</v>
      </c>
      <c r="B1445" s="165">
        <v>360</v>
      </c>
      <c r="C1445" s="155" t="s">
        <v>1208</v>
      </c>
      <c r="D1445" s="157">
        <v>1964</v>
      </c>
      <c r="E1445" s="157"/>
      <c r="F1445" s="166" t="s">
        <v>261</v>
      </c>
      <c r="G1445" s="157">
        <v>2</v>
      </c>
      <c r="H1445" s="157" t="s">
        <v>301</v>
      </c>
      <c r="I1445" s="158">
        <v>768.3</v>
      </c>
      <c r="J1445" s="158">
        <v>297</v>
      </c>
      <c r="K1445" s="158">
        <v>253.5</v>
      </c>
      <c r="L1445" s="167">
        <v>80</v>
      </c>
      <c r="M1445" s="157" t="s">
        <v>259</v>
      </c>
      <c r="N1445" s="157" t="s">
        <v>263</v>
      </c>
      <c r="O1445" s="160" t="s">
        <v>281</v>
      </c>
      <c r="P1445" s="161">
        <v>408560</v>
      </c>
      <c r="Q1445" s="161">
        <v>0</v>
      </c>
      <c r="R1445" s="161">
        <v>0</v>
      </c>
      <c r="S1445" s="161">
        <v>408560</v>
      </c>
      <c r="T1445" s="161">
        <v>531.7714434465704</v>
      </c>
      <c r="U1445" s="161">
        <v>551.15</v>
      </c>
      <c r="V1445" s="168">
        <v>8047.8700361010833</v>
      </c>
      <c r="W1445" s="168">
        <f t="shared" si="372"/>
        <v>5803.0977482754133</v>
      </c>
      <c r="X1445" s="168">
        <f t="shared" si="373"/>
        <v>19.378556553429576</v>
      </c>
      <c r="Y1445" s="163">
        <v>0</v>
      </c>
      <c r="Z1445" s="163">
        <v>0</v>
      </c>
      <c r="AA1445" s="163">
        <v>0</v>
      </c>
      <c r="AB1445" s="163">
        <v>0</v>
      </c>
      <c r="AC1445" s="163">
        <v>0</v>
      </c>
      <c r="AD1445" s="163">
        <v>0</v>
      </c>
      <c r="AE1445" s="163">
        <v>0</v>
      </c>
      <c r="AF1445" s="169">
        <v>0</v>
      </c>
      <c r="AG1445" s="163">
        <v>500</v>
      </c>
      <c r="AH1445" s="169">
        <f t="shared" si="375"/>
        <v>5803.0977482754133</v>
      </c>
      <c r="AI1445" s="163">
        <v>0</v>
      </c>
      <c r="AJ1445" s="163">
        <v>0</v>
      </c>
      <c r="AK1445" s="163">
        <v>0</v>
      </c>
      <c r="AL1445" s="169">
        <v>0</v>
      </c>
      <c r="AM1445" s="163">
        <v>0</v>
      </c>
      <c r="AN1445" s="163">
        <v>0</v>
      </c>
      <c r="AO1445" s="169">
        <v>0</v>
      </c>
      <c r="AP1445" s="163">
        <v>0</v>
      </c>
      <c r="AQ1445" s="162">
        <v>0</v>
      </c>
      <c r="AR1445" s="162">
        <v>0</v>
      </c>
    </row>
    <row r="1446" spans="1:77" s="162" customFormat="1" ht="36" customHeight="1" x14ac:dyDescent="0.25">
      <c r="A1446" s="162">
        <v>1</v>
      </c>
      <c r="B1446" s="165">
        <v>361</v>
      </c>
      <c r="C1446" s="155" t="s">
        <v>1237</v>
      </c>
      <c r="D1446" s="157">
        <v>1973</v>
      </c>
      <c r="E1446" s="157"/>
      <c r="F1446" s="166" t="s">
        <v>261</v>
      </c>
      <c r="G1446" s="157">
        <v>5</v>
      </c>
      <c r="H1446" s="157" t="s">
        <v>305</v>
      </c>
      <c r="I1446" s="158">
        <v>3131.46</v>
      </c>
      <c r="J1446" s="158">
        <v>3131.28</v>
      </c>
      <c r="K1446" s="158">
        <v>3070.48</v>
      </c>
      <c r="L1446" s="167">
        <v>208</v>
      </c>
      <c r="M1446" s="157" t="s">
        <v>259</v>
      </c>
      <c r="N1446" s="157" t="s">
        <v>263</v>
      </c>
      <c r="O1446" s="160" t="s">
        <v>1309</v>
      </c>
      <c r="P1446" s="161">
        <v>6018249.8999999994</v>
      </c>
      <c r="Q1446" s="161">
        <v>0</v>
      </c>
      <c r="R1446" s="161">
        <v>0</v>
      </c>
      <c r="S1446" s="161">
        <v>6018249.8999999994</v>
      </c>
      <c r="T1446" s="161">
        <v>1921.8670843632042</v>
      </c>
      <c r="U1446" s="161">
        <v>2727.9685258633353</v>
      </c>
      <c r="V1446" s="168">
        <v>4833.5195503875966</v>
      </c>
      <c r="W1446" s="168">
        <f t="shared" si="372"/>
        <v>3185.8571886596028</v>
      </c>
      <c r="X1446" s="168">
        <f t="shared" si="373"/>
        <v>806.10144150013116</v>
      </c>
      <c r="Y1446" s="163">
        <v>0</v>
      </c>
      <c r="Z1446" s="163">
        <v>0</v>
      </c>
      <c r="AA1446" s="163">
        <v>0</v>
      </c>
      <c r="AB1446" s="163">
        <v>0</v>
      </c>
      <c r="AC1446" s="163">
        <v>0</v>
      </c>
      <c r="AD1446" s="163">
        <v>0</v>
      </c>
      <c r="AE1446" s="163">
        <v>0</v>
      </c>
      <c r="AF1446" s="169">
        <v>0</v>
      </c>
      <c r="AG1446" s="163">
        <v>1118.8</v>
      </c>
      <c r="AH1446" s="169">
        <f t="shared" si="375"/>
        <v>3185.8571886596028</v>
      </c>
      <c r="AI1446" s="163">
        <v>0</v>
      </c>
      <c r="AJ1446" s="163">
        <v>0</v>
      </c>
      <c r="AK1446" s="163">
        <v>0</v>
      </c>
      <c r="AL1446" s="169">
        <v>0</v>
      </c>
      <c r="AM1446" s="163">
        <v>0</v>
      </c>
      <c r="AN1446" s="163">
        <v>0</v>
      </c>
      <c r="AO1446" s="169">
        <v>0</v>
      </c>
      <c r="AP1446" s="163">
        <v>0</v>
      </c>
      <c r="AQ1446" s="162">
        <v>0</v>
      </c>
      <c r="AR1446" s="162">
        <v>0</v>
      </c>
    </row>
    <row r="1447" spans="1:77" s="162" customFormat="1" ht="36" customHeight="1" x14ac:dyDescent="0.25">
      <c r="B1447" s="165">
        <v>362</v>
      </c>
      <c r="C1447" s="155" t="s">
        <v>1236</v>
      </c>
      <c r="D1447" s="157">
        <v>1958</v>
      </c>
      <c r="E1447" s="157"/>
      <c r="F1447" s="166" t="s">
        <v>261</v>
      </c>
      <c r="G1447" s="157">
        <v>2</v>
      </c>
      <c r="H1447" s="157" t="s">
        <v>296</v>
      </c>
      <c r="I1447" s="158">
        <v>554</v>
      </c>
      <c r="J1447" s="158">
        <v>554</v>
      </c>
      <c r="K1447" s="158">
        <v>521.69000000000005</v>
      </c>
      <c r="L1447" s="167">
        <v>30</v>
      </c>
      <c r="M1447" s="157" t="s">
        <v>259</v>
      </c>
      <c r="N1447" s="157" t="s">
        <v>263</v>
      </c>
      <c r="O1447" s="160" t="s">
        <v>281</v>
      </c>
      <c r="P1447" s="161">
        <v>4568102.05</v>
      </c>
      <c r="Q1447" s="161">
        <v>0</v>
      </c>
      <c r="R1447" s="161">
        <v>0</v>
      </c>
      <c r="S1447" s="161">
        <v>4568102.05</v>
      </c>
      <c r="T1447" s="161">
        <v>8245.6715703971113</v>
      </c>
      <c r="U1447" s="161">
        <v>8245.6715703971113</v>
      </c>
      <c r="W1447" s="175"/>
      <c r="Y1447" s="163">
        <v>0</v>
      </c>
      <c r="Z1447" s="163">
        <v>0</v>
      </c>
      <c r="AA1447" s="163">
        <v>0</v>
      </c>
      <c r="AB1447" s="163">
        <v>0</v>
      </c>
      <c r="AC1447" s="163">
        <v>2383548.62</v>
      </c>
      <c r="AD1447" s="163">
        <v>0</v>
      </c>
      <c r="AE1447" s="163">
        <v>0</v>
      </c>
      <c r="AF1447" s="163">
        <v>0</v>
      </c>
      <c r="AG1447" s="163">
        <v>1074.8399999999999</v>
      </c>
      <c r="AH1447" s="163">
        <v>6992928.3399999999</v>
      </c>
      <c r="AI1447" s="163">
        <v>146</v>
      </c>
      <c r="AJ1447" s="163">
        <v>1715043</v>
      </c>
      <c r="AK1447" s="163">
        <v>1414.36</v>
      </c>
      <c r="AL1447" s="163">
        <v>9821343.7100000009</v>
      </c>
      <c r="AM1447" s="163">
        <v>0</v>
      </c>
      <c r="AN1447" s="163">
        <v>0</v>
      </c>
      <c r="AO1447" s="163">
        <v>0</v>
      </c>
      <c r="AP1447" s="163">
        <v>0</v>
      </c>
      <c r="AQ1447" s="162">
        <v>0</v>
      </c>
      <c r="AR1447" s="162">
        <v>0</v>
      </c>
    </row>
    <row r="1448" spans="1:77" s="95" customFormat="1" ht="36" customHeight="1" x14ac:dyDescent="0.25">
      <c r="A1448" s="162">
        <v>1</v>
      </c>
      <c r="B1448" s="165">
        <v>363</v>
      </c>
      <c r="C1448" s="155" t="s">
        <v>1871</v>
      </c>
      <c r="D1448" s="157">
        <v>1984</v>
      </c>
      <c r="E1448" s="157"/>
      <c r="F1448" s="166" t="s">
        <v>1524</v>
      </c>
      <c r="G1448" s="157" t="s">
        <v>305</v>
      </c>
      <c r="H1448" s="157" t="s">
        <v>305</v>
      </c>
      <c r="I1448" s="158">
        <v>2064</v>
      </c>
      <c r="J1448" s="158">
        <v>2063.8000000000002</v>
      </c>
      <c r="K1448" s="158">
        <v>2063.8000000000002</v>
      </c>
      <c r="L1448" s="167">
        <v>80</v>
      </c>
      <c r="M1448" s="157" t="s">
        <v>259</v>
      </c>
      <c r="N1448" s="157" t="s">
        <v>263</v>
      </c>
      <c r="O1448" s="160" t="s">
        <v>281</v>
      </c>
      <c r="P1448" s="161">
        <v>9550100.75</v>
      </c>
      <c r="Q1448" s="161">
        <v>0</v>
      </c>
      <c r="R1448" s="161">
        <v>0</v>
      </c>
      <c r="S1448" s="161">
        <v>9550100.75</v>
      </c>
      <c r="T1448" s="161">
        <v>4626.9867974806202</v>
      </c>
      <c r="U1448" s="161">
        <v>4833.5195503875966</v>
      </c>
      <c r="V1448" s="168">
        <f>W1448</f>
        <v>1437.9176356589148</v>
      </c>
      <c r="W1448" s="168">
        <f t="shared" ref="W1448:W1451" si="376">Y1448+Z1448+AA1448+AB1448+AC1448+AF1448+AH1448+AJ1448+AL1448+AN1448+AO1448+AP1448+AQ1448+AR1448</f>
        <v>1437.9176356589148</v>
      </c>
      <c r="X1448" s="168">
        <f t="shared" ref="X1448:X1451" si="377">U1448-T1448</f>
        <v>206.53275290697638</v>
      </c>
      <c r="Y1448" s="163">
        <v>0</v>
      </c>
      <c r="Z1448" s="163">
        <v>0</v>
      </c>
      <c r="AA1448" s="189">
        <v>0</v>
      </c>
      <c r="AB1448" s="189">
        <v>0</v>
      </c>
      <c r="AC1448" s="163">
        <v>810.46</v>
      </c>
      <c r="AD1448" s="189">
        <v>0</v>
      </c>
      <c r="AE1448" s="189">
        <v>0</v>
      </c>
      <c r="AF1448" s="169">
        <v>0</v>
      </c>
      <c r="AG1448" s="189">
        <v>0</v>
      </c>
      <c r="AH1448" s="189">
        <v>0</v>
      </c>
      <c r="AI1448" s="189">
        <v>146</v>
      </c>
      <c r="AJ1448" s="169">
        <f>8870.36*AI1448/I1448</f>
        <v>627.4576356589148</v>
      </c>
      <c r="AK1448" s="189">
        <v>0</v>
      </c>
      <c r="AL1448" s="190">
        <v>0</v>
      </c>
      <c r="AM1448" s="189">
        <v>0</v>
      </c>
      <c r="AN1448" s="189">
        <v>0</v>
      </c>
      <c r="AO1448" s="190">
        <v>0</v>
      </c>
      <c r="AP1448" s="189">
        <v>0</v>
      </c>
      <c r="AQ1448" s="95">
        <v>0</v>
      </c>
      <c r="AR1448" s="95">
        <v>0</v>
      </c>
      <c r="BC1448" s="191"/>
      <c r="BD1448" s="191"/>
      <c r="BE1448" s="191"/>
      <c r="BY1448" s="192"/>
    </row>
    <row r="1449" spans="1:77" s="162" customFormat="1" ht="36" customHeight="1" x14ac:dyDescent="0.25">
      <c r="A1449" s="162">
        <v>1</v>
      </c>
      <c r="B1449" s="155" t="s">
        <v>818</v>
      </c>
      <c r="C1449" s="155"/>
      <c r="D1449" s="157" t="s">
        <v>855</v>
      </c>
      <c r="E1449" s="157" t="s">
        <v>855</v>
      </c>
      <c r="F1449" s="157" t="s">
        <v>855</v>
      </c>
      <c r="G1449" s="157" t="s">
        <v>855</v>
      </c>
      <c r="H1449" s="157" t="s">
        <v>855</v>
      </c>
      <c r="I1449" s="158">
        <v>5905.6099999999988</v>
      </c>
      <c r="J1449" s="158">
        <v>4259.05</v>
      </c>
      <c r="K1449" s="158">
        <v>3819.0099999999998</v>
      </c>
      <c r="L1449" s="159">
        <v>312</v>
      </c>
      <c r="M1449" s="157" t="s">
        <v>855</v>
      </c>
      <c r="N1449" s="157" t="s">
        <v>855</v>
      </c>
      <c r="O1449" s="160" t="s">
        <v>855</v>
      </c>
      <c r="P1449" s="161">
        <v>16889624.600000001</v>
      </c>
      <c r="Q1449" s="161">
        <v>0</v>
      </c>
      <c r="R1449" s="161">
        <v>0</v>
      </c>
      <c r="S1449" s="161">
        <v>16889624.600000001</v>
      </c>
      <c r="T1449" s="161">
        <v>2859.9288811824699</v>
      </c>
      <c r="U1449" s="161">
        <v>12154.765718180272</v>
      </c>
      <c r="V1449" s="168">
        <v>5801.3675282396289</v>
      </c>
      <c r="W1449" s="168">
        <f t="shared" si="376"/>
        <v>1687.9990153091726</v>
      </c>
      <c r="X1449" s="168">
        <f t="shared" si="377"/>
        <v>9294.8368369978016</v>
      </c>
      <c r="Y1449" s="163">
        <v>0</v>
      </c>
      <c r="Z1449" s="163">
        <v>0</v>
      </c>
      <c r="AA1449" s="163">
        <v>0</v>
      </c>
      <c r="AB1449" s="163">
        <v>0</v>
      </c>
      <c r="AC1449" s="163">
        <v>0</v>
      </c>
      <c r="AD1449" s="163">
        <v>0</v>
      </c>
      <c r="AE1449" s="163">
        <v>0</v>
      </c>
      <c r="AF1449" s="169">
        <v>0</v>
      </c>
      <c r="AG1449" s="163">
        <v>0</v>
      </c>
      <c r="AH1449" s="163">
        <v>0</v>
      </c>
      <c r="AI1449" s="163">
        <v>0</v>
      </c>
      <c r="AJ1449" s="163">
        <v>0</v>
      </c>
      <c r="AK1449" s="163">
        <v>1414.36</v>
      </c>
      <c r="AL1449" s="169">
        <f>7048.18*AK1449/I1449</f>
        <v>1687.9990153091726</v>
      </c>
      <c r="AM1449" s="163">
        <v>0</v>
      </c>
      <c r="AN1449" s="163">
        <v>0</v>
      </c>
      <c r="AO1449" s="169">
        <v>0</v>
      </c>
      <c r="AP1449" s="163">
        <v>0</v>
      </c>
      <c r="AQ1449" s="162">
        <v>0</v>
      </c>
      <c r="AR1449" s="162">
        <v>0</v>
      </c>
    </row>
    <row r="1450" spans="1:77" s="95" customFormat="1" ht="36" customHeight="1" x14ac:dyDescent="0.25">
      <c r="A1450" s="162">
        <v>1</v>
      </c>
      <c r="B1450" s="165">
        <v>364</v>
      </c>
      <c r="C1450" s="186" t="s">
        <v>154</v>
      </c>
      <c r="D1450" s="157">
        <v>1971</v>
      </c>
      <c r="E1450" s="157"/>
      <c r="F1450" s="187" t="s">
        <v>261</v>
      </c>
      <c r="G1450" s="157">
        <v>5</v>
      </c>
      <c r="H1450" s="157" t="s">
        <v>305</v>
      </c>
      <c r="I1450" s="158">
        <v>3186.9</v>
      </c>
      <c r="J1450" s="158">
        <v>1676</v>
      </c>
      <c r="K1450" s="158">
        <v>1676</v>
      </c>
      <c r="L1450" s="188">
        <v>174</v>
      </c>
      <c r="M1450" s="157" t="s">
        <v>259</v>
      </c>
      <c r="N1450" s="157" t="s">
        <v>291</v>
      </c>
      <c r="O1450" s="157" t="s">
        <v>292</v>
      </c>
      <c r="P1450" s="158">
        <v>4458809.88</v>
      </c>
      <c r="Q1450" s="158">
        <v>0</v>
      </c>
      <c r="R1450" s="158">
        <v>0</v>
      </c>
      <c r="S1450" s="158">
        <v>4458809.88</v>
      </c>
      <c r="T1450" s="161">
        <v>1399.1056763626093</v>
      </c>
      <c r="U1450" s="161">
        <v>1399.1056763626093</v>
      </c>
      <c r="V1450" s="168">
        <v>5927.1531237302888</v>
      </c>
      <c r="W1450" s="168">
        <f t="shared" si="376"/>
        <v>769.01040936333106</v>
      </c>
      <c r="X1450" s="168">
        <f t="shared" si="377"/>
        <v>0</v>
      </c>
      <c r="Y1450" s="163">
        <v>0</v>
      </c>
      <c r="Z1450" s="163">
        <v>0</v>
      </c>
      <c r="AA1450" s="189">
        <v>0</v>
      </c>
      <c r="AB1450" s="189">
        <v>0</v>
      </c>
      <c r="AC1450" s="189">
        <v>0</v>
      </c>
      <c r="AD1450" s="189">
        <v>0</v>
      </c>
      <c r="AE1450" s="189">
        <v>0</v>
      </c>
      <c r="AF1450" s="169">
        <v>0</v>
      </c>
      <c r="AG1450" s="189">
        <v>274.83999999999997</v>
      </c>
      <c r="AH1450" s="169">
        <f t="shared" ref="AH1450:AH1451" si="378">8917.04*AG1450/I1450</f>
        <v>769.01040936333106</v>
      </c>
      <c r="AI1450" s="189">
        <v>0</v>
      </c>
      <c r="AJ1450" s="189">
        <v>0</v>
      </c>
      <c r="AK1450" s="189">
        <v>0</v>
      </c>
      <c r="AL1450" s="190">
        <v>0</v>
      </c>
      <c r="AM1450" s="189">
        <v>0</v>
      </c>
      <c r="AN1450" s="189">
        <v>0</v>
      </c>
      <c r="AO1450" s="190">
        <v>0</v>
      </c>
      <c r="AP1450" s="189">
        <v>0</v>
      </c>
      <c r="AQ1450" s="95">
        <v>0</v>
      </c>
      <c r="AR1450" s="95">
        <v>0</v>
      </c>
      <c r="BC1450" s="191"/>
      <c r="BD1450" s="191"/>
      <c r="BE1450" s="191"/>
      <c r="BY1450" s="192"/>
    </row>
    <row r="1451" spans="1:77" s="95" customFormat="1" ht="36" customHeight="1" x14ac:dyDescent="0.25">
      <c r="A1451" s="162">
        <v>1</v>
      </c>
      <c r="B1451" s="165">
        <v>365</v>
      </c>
      <c r="C1451" s="155" t="s">
        <v>146</v>
      </c>
      <c r="D1451" s="157">
        <v>1928</v>
      </c>
      <c r="E1451" s="157"/>
      <c r="F1451" s="166" t="s">
        <v>261</v>
      </c>
      <c r="G1451" s="157">
        <v>3</v>
      </c>
      <c r="H1451" s="157" t="s">
        <v>301</v>
      </c>
      <c r="I1451" s="158">
        <v>1718.33</v>
      </c>
      <c r="J1451" s="158">
        <v>1631.7</v>
      </c>
      <c r="K1451" s="158">
        <v>1224.44</v>
      </c>
      <c r="L1451" s="167">
        <v>85</v>
      </c>
      <c r="M1451" s="157" t="s">
        <v>259</v>
      </c>
      <c r="N1451" s="157" t="s">
        <v>263</v>
      </c>
      <c r="O1451" s="160" t="s">
        <v>289</v>
      </c>
      <c r="P1451" s="161">
        <v>4400416.54</v>
      </c>
      <c r="Q1451" s="161">
        <v>0</v>
      </c>
      <c r="R1451" s="161">
        <v>0</v>
      </c>
      <c r="S1451" s="161">
        <v>4400416.54</v>
      </c>
      <c r="T1451" s="161">
        <v>2560.8681335948277</v>
      </c>
      <c r="U1451" s="161">
        <v>7761.2302355193715</v>
      </c>
      <c r="V1451" s="168">
        <v>12154.765718180272</v>
      </c>
      <c r="W1451" s="168">
        <f t="shared" si="376"/>
        <v>4151.4912735039261</v>
      </c>
      <c r="X1451" s="168">
        <f t="shared" si="377"/>
        <v>5200.3621019245438</v>
      </c>
      <c r="Y1451" s="163">
        <v>0</v>
      </c>
      <c r="Z1451" s="163">
        <v>0</v>
      </c>
      <c r="AA1451" s="189">
        <v>0</v>
      </c>
      <c r="AB1451" s="189">
        <v>0</v>
      </c>
      <c r="AC1451" s="189">
        <v>0</v>
      </c>
      <c r="AD1451" s="189">
        <v>0</v>
      </c>
      <c r="AE1451" s="189">
        <v>0</v>
      </c>
      <c r="AF1451" s="169">
        <v>0</v>
      </c>
      <c r="AG1451" s="189">
        <v>800</v>
      </c>
      <c r="AH1451" s="169">
        <f t="shared" si="378"/>
        <v>4151.4912735039261</v>
      </c>
      <c r="AI1451" s="189">
        <v>0</v>
      </c>
      <c r="AJ1451" s="189">
        <v>0</v>
      </c>
      <c r="AK1451" s="189">
        <v>0</v>
      </c>
      <c r="AL1451" s="190">
        <v>0</v>
      </c>
      <c r="AM1451" s="189">
        <v>0</v>
      </c>
      <c r="AN1451" s="189">
        <v>0</v>
      </c>
      <c r="AO1451" s="190">
        <v>0</v>
      </c>
      <c r="AP1451" s="189">
        <v>0</v>
      </c>
      <c r="AQ1451" s="95">
        <v>0</v>
      </c>
      <c r="AR1451" s="95">
        <v>0</v>
      </c>
      <c r="BC1451" s="191"/>
      <c r="BD1451" s="191"/>
      <c r="BE1451" s="191"/>
      <c r="BY1451" s="192"/>
    </row>
    <row r="1452" spans="1:77" s="162" customFormat="1" ht="36" customHeight="1" x14ac:dyDescent="0.25">
      <c r="B1452" s="165">
        <v>366</v>
      </c>
      <c r="C1452" s="186" t="s">
        <v>2220</v>
      </c>
      <c r="D1452" s="157">
        <v>1989</v>
      </c>
      <c r="E1452" s="157"/>
      <c r="F1452" s="187" t="s">
        <v>261</v>
      </c>
      <c r="G1452" s="157">
        <v>2</v>
      </c>
      <c r="H1452" s="157">
        <v>1</v>
      </c>
      <c r="I1452" s="158">
        <v>413.48</v>
      </c>
      <c r="J1452" s="158">
        <v>413.48</v>
      </c>
      <c r="K1452" s="158">
        <v>380.7</v>
      </c>
      <c r="L1452" s="188">
        <v>19</v>
      </c>
      <c r="M1452" s="157" t="s">
        <v>259</v>
      </c>
      <c r="N1452" s="157" t="s">
        <v>263</v>
      </c>
      <c r="O1452" s="157" t="s">
        <v>1844</v>
      </c>
      <c r="P1452" s="158">
        <v>3147673.11</v>
      </c>
      <c r="Q1452" s="158">
        <v>0</v>
      </c>
      <c r="R1452" s="158">
        <v>0</v>
      </c>
      <c r="S1452" s="158">
        <v>3147673.11</v>
      </c>
      <c r="T1452" s="161">
        <v>7612.6369110960622</v>
      </c>
      <c r="U1452" s="161">
        <v>8050.5248911676508</v>
      </c>
      <c r="W1452" s="175"/>
      <c r="Y1452" s="163">
        <v>0</v>
      </c>
      <c r="Z1452" s="163">
        <v>0</v>
      </c>
      <c r="AA1452" s="163">
        <v>0</v>
      </c>
      <c r="AB1452" s="163">
        <v>0</v>
      </c>
      <c r="AC1452" s="163">
        <v>0</v>
      </c>
      <c r="AD1452" s="163">
        <v>0</v>
      </c>
      <c r="AE1452" s="163">
        <v>0</v>
      </c>
      <c r="AF1452" s="163">
        <v>0</v>
      </c>
      <c r="AG1452" s="163">
        <v>3852.42</v>
      </c>
      <c r="AH1452" s="163">
        <v>28871340.540000003</v>
      </c>
      <c r="AI1452" s="163">
        <v>0</v>
      </c>
      <c r="AJ1452" s="163">
        <v>0</v>
      </c>
      <c r="AK1452" s="163">
        <v>0</v>
      </c>
      <c r="AL1452" s="163">
        <v>0</v>
      </c>
      <c r="AM1452" s="163">
        <v>0</v>
      </c>
      <c r="AN1452" s="163">
        <v>0</v>
      </c>
      <c r="AO1452" s="163">
        <v>0</v>
      </c>
      <c r="AP1452" s="163">
        <v>0</v>
      </c>
      <c r="AQ1452" s="162">
        <v>0</v>
      </c>
      <c r="AR1452" s="162">
        <v>0</v>
      </c>
    </row>
    <row r="1453" spans="1:77" s="95" customFormat="1" ht="36" customHeight="1" x14ac:dyDescent="0.25">
      <c r="A1453" s="162">
        <v>1</v>
      </c>
      <c r="B1453" s="165">
        <v>367</v>
      </c>
      <c r="C1453" s="186" t="s">
        <v>2232</v>
      </c>
      <c r="D1453" s="157">
        <v>1956</v>
      </c>
      <c r="E1453" s="157"/>
      <c r="F1453" s="166" t="s">
        <v>261</v>
      </c>
      <c r="G1453" s="157">
        <v>2</v>
      </c>
      <c r="H1453" s="157">
        <v>2</v>
      </c>
      <c r="I1453" s="158">
        <v>586.9</v>
      </c>
      <c r="J1453" s="158">
        <v>537.87</v>
      </c>
      <c r="K1453" s="158">
        <v>537.87</v>
      </c>
      <c r="L1453" s="188">
        <v>34</v>
      </c>
      <c r="M1453" s="157" t="s">
        <v>259</v>
      </c>
      <c r="N1453" s="157" t="s">
        <v>260</v>
      </c>
      <c r="O1453" s="160" t="s">
        <v>262</v>
      </c>
      <c r="P1453" s="158">
        <v>4882725.07</v>
      </c>
      <c r="Q1453" s="158">
        <v>0</v>
      </c>
      <c r="R1453" s="158">
        <v>0</v>
      </c>
      <c r="S1453" s="158">
        <v>4882725.07</v>
      </c>
      <c r="T1453" s="161">
        <v>8319.5179246890457</v>
      </c>
      <c r="U1453" s="161">
        <v>12154.765718180272</v>
      </c>
      <c r="V1453" s="168">
        <v>4317.395146159899</v>
      </c>
      <c r="W1453" s="168">
        <f t="shared" ref="W1453:W1457" si="379">Y1453+Z1453+AA1453+AB1453+AC1453+AF1453+AH1453+AJ1453+AL1453+AN1453+AO1453+AP1453+AQ1453+AR1453</f>
        <v>12154.765718180272</v>
      </c>
      <c r="X1453" s="168">
        <f t="shared" ref="X1453:X1457" si="380">U1453-T1453</f>
        <v>3835.2477934912258</v>
      </c>
      <c r="Y1453" s="163">
        <v>0</v>
      </c>
      <c r="Z1453" s="163">
        <v>0</v>
      </c>
      <c r="AA1453" s="189">
        <v>0</v>
      </c>
      <c r="AB1453" s="189">
        <v>0</v>
      </c>
      <c r="AC1453" s="189">
        <v>0</v>
      </c>
      <c r="AD1453" s="189">
        <v>0</v>
      </c>
      <c r="AE1453" s="189">
        <v>0</v>
      </c>
      <c r="AF1453" s="169">
        <v>0</v>
      </c>
      <c r="AG1453" s="189">
        <v>800</v>
      </c>
      <c r="AH1453" s="169">
        <f t="shared" ref="AH1453:AH1457" si="381">8917.04*AG1453/I1453</f>
        <v>12154.765718180272</v>
      </c>
      <c r="AI1453" s="189">
        <v>0</v>
      </c>
      <c r="AJ1453" s="189">
        <v>0</v>
      </c>
      <c r="AK1453" s="189">
        <v>0</v>
      </c>
      <c r="AL1453" s="190">
        <v>0</v>
      </c>
      <c r="AM1453" s="189">
        <v>0</v>
      </c>
      <c r="AN1453" s="189">
        <v>0</v>
      </c>
      <c r="AO1453" s="190">
        <v>0</v>
      </c>
      <c r="AP1453" s="189">
        <v>0</v>
      </c>
      <c r="AQ1453" s="95">
        <v>0</v>
      </c>
      <c r="AR1453" s="95">
        <v>0</v>
      </c>
      <c r="BC1453" s="191"/>
      <c r="BD1453" s="191"/>
      <c r="BE1453" s="191"/>
      <c r="BY1453" s="192"/>
    </row>
    <row r="1454" spans="1:77" s="95" customFormat="1" ht="36" customHeight="1" x14ac:dyDescent="0.25">
      <c r="A1454" s="162">
        <v>1</v>
      </c>
      <c r="B1454" s="155" t="s">
        <v>819</v>
      </c>
      <c r="C1454" s="170"/>
      <c r="D1454" s="157" t="s">
        <v>855</v>
      </c>
      <c r="E1454" s="157" t="s">
        <v>855</v>
      </c>
      <c r="F1454" s="157" t="s">
        <v>855</v>
      </c>
      <c r="G1454" s="157" t="s">
        <v>855</v>
      </c>
      <c r="H1454" s="157" t="s">
        <v>855</v>
      </c>
      <c r="I1454" s="158">
        <v>9822.48</v>
      </c>
      <c r="J1454" s="158">
        <v>7784.5999999999995</v>
      </c>
      <c r="K1454" s="158">
        <v>7506.2</v>
      </c>
      <c r="L1454" s="159">
        <v>282</v>
      </c>
      <c r="M1454" s="157" t="s">
        <v>855</v>
      </c>
      <c r="N1454" s="157" t="s">
        <v>855</v>
      </c>
      <c r="O1454" s="160" t="s">
        <v>855</v>
      </c>
      <c r="P1454" s="161">
        <v>29753953.900000002</v>
      </c>
      <c r="Q1454" s="161">
        <v>0</v>
      </c>
      <c r="R1454" s="161">
        <v>0</v>
      </c>
      <c r="S1454" s="161">
        <v>29753953.900000002</v>
      </c>
      <c r="T1454" s="161">
        <v>3029.1692016680108</v>
      </c>
      <c r="U1454" s="161">
        <v>10009.537979329785</v>
      </c>
      <c r="V1454" s="168">
        <v>2497.567525877816</v>
      </c>
      <c r="W1454" s="168">
        <f t="shared" si="379"/>
        <v>876.95374691523944</v>
      </c>
      <c r="X1454" s="168">
        <f t="shared" si="380"/>
        <v>6980.3687776617744</v>
      </c>
      <c r="Y1454" s="163">
        <v>0</v>
      </c>
      <c r="Z1454" s="163">
        <v>0</v>
      </c>
      <c r="AA1454" s="189">
        <v>0</v>
      </c>
      <c r="AB1454" s="189">
        <v>0</v>
      </c>
      <c r="AC1454" s="189">
        <v>0</v>
      </c>
      <c r="AD1454" s="189">
        <v>0</v>
      </c>
      <c r="AE1454" s="189">
        <v>0</v>
      </c>
      <c r="AF1454" s="169">
        <v>0</v>
      </c>
      <c r="AG1454" s="189">
        <v>966</v>
      </c>
      <c r="AH1454" s="169">
        <f t="shared" si="381"/>
        <v>876.95374691523944</v>
      </c>
      <c r="AI1454" s="189">
        <v>0</v>
      </c>
      <c r="AJ1454" s="189">
        <v>0</v>
      </c>
      <c r="AK1454" s="189">
        <v>0</v>
      </c>
      <c r="AL1454" s="190">
        <v>0</v>
      </c>
      <c r="AM1454" s="189">
        <v>0</v>
      </c>
      <c r="AN1454" s="189">
        <v>0</v>
      </c>
      <c r="AO1454" s="190">
        <v>0</v>
      </c>
      <c r="AP1454" s="189">
        <v>0</v>
      </c>
      <c r="AQ1454" s="95">
        <v>0</v>
      </c>
      <c r="AR1454" s="95">
        <v>0</v>
      </c>
      <c r="BC1454" s="191"/>
      <c r="BD1454" s="191"/>
      <c r="BE1454" s="191"/>
      <c r="BY1454" s="192"/>
    </row>
    <row r="1455" spans="1:77" s="162" customFormat="1" ht="36" customHeight="1" x14ac:dyDescent="0.25">
      <c r="A1455" s="162">
        <v>1</v>
      </c>
      <c r="B1455" s="165">
        <v>368</v>
      </c>
      <c r="C1455" s="186" t="s">
        <v>99</v>
      </c>
      <c r="D1455" s="157">
        <v>1985</v>
      </c>
      <c r="E1455" s="157"/>
      <c r="F1455" s="187" t="s">
        <v>261</v>
      </c>
      <c r="G1455" s="157">
        <v>3</v>
      </c>
      <c r="H1455" s="157" t="s">
        <v>305</v>
      </c>
      <c r="I1455" s="158">
        <v>1652.3</v>
      </c>
      <c r="J1455" s="158">
        <v>1505</v>
      </c>
      <c r="K1455" s="158">
        <v>1350.8</v>
      </c>
      <c r="L1455" s="188">
        <v>25</v>
      </c>
      <c r="M1455" s="157" t="s">
        <v>259</v>
      </c>
      <c r="N1455" s="157" t="s">
        <v>263</v>
      </c>
      <c r="O1455" s="157" t="s">
        <v>275</v>
      </c>
      <c r="P1455" s="158">
        <v>6711864.9800000004</v>
      </c>
      <c r="Q1455" s="158">
        <v>0</v>
      </c>
      <c r="R1455" s="158">
        <v>0</v>
      </c>
      <c r="S1455" s="158">
        <v>6711864.9800000004</v>
      </c>
      <c r="T1455" s="161">
        <v>4062.1345881498519</v>
      </c>
      <c r="U1455" s="161">
        <v>4317.395146159899</v>
      </c>
      <c r="V1455" s="168">
        <v>6956.5560283687955</v>
      </c>
      <c r="W1455" s="168">
        <f t="shared" si="379"/>
        <v>4155.4928281789025</v>
      </c>
      <c r="X1455" s="168">
        <f t="shared" si="380"/>
        <v>255.26055801004713</v>
      </c>
      <c r="Y1455" s="163">
        <v>0</v>
      </c>
      <c r="Z1455" s="163">
        <v>0</v>
      </c>
      <c r="AA1455" s="163">
        <v>0</v>
      </c>
      <c r="AB1455" s="163">
        <v>0</v>
      </c>
      <c r="AC1455" s="163">
        <v>0</v>
      </c>
      <c r="AD1455" s="163">
        <v>0</v>
      </c>
      <c r="AE1455" s="163">
        <v>0</v>
      </c>
      <c r="AF1455" s="169">
        <v>0</v>
      </c>
      <c r="AG1455" s="163">
        <v>770</v>
      </c>
      <c r="AH1455" s="169">
        <f t="shared" si="381"/>
        <v>4155.4928281789025</v>
      </c>
      <c r="AI1455" s="163">
        <v>0</v>
      </c>
      <c r="AJ1455" s="163">
        <v>0</v>
      </c>
      <c r="AK1455" s="163">
        <v>0</v>
      </c>
      <c r="AL1455" s="169">
        <v>0</v>
      </c>
      <c r="AM1455" s="163">
        <v>0</v>
      </c>
      <c r="AN1455" s="163">
        <v>0</v>
      </c>
      <c r="AO1455" s="169">
        <v>0</v>
      </c>
      <c r="AP1455" s="163">
        <v>0</v>
      </c>
      <c r="AQ1455" s="162">
        <v>0</v>
      </c>
      <c r="AR1455" s="162">
        <v>0</v>
      </c>
    </row>
    <row r="1456" spans="1:77" s="162" customFormat="1" ht="36" customHeight="1" x14ac:dyDescent="0.25">
      <c r="A1456" s="162">
        <v>1</v>
      </c>
      <c r="B1456" s="165">
        <v>369</v>
      </c>
      <c r="C1456" s="186" t="s">
        <v>100</v>
      </c>
      <c r="D1456" s="157">
        <v>1972</v>
      </c>
      <c r="E1456" s="157"/>
      <c r="F1456" s="187" t="s">
        <v>261</v>
      </c>
      <c r="G1456" s="157">
        <v>5</v>
      </c>
      <c r="H1456" s="157" t="s">
        <v>301</v>
      </c>
      <c r="I1456" s="158">
        <v>3448.9</v>
      </c>
      <c r="J1456" s="158">
        <v>2523.1999999999998</v>
      </c>
      <c r="K1456" s="158">
        <v>2523.1999999999998</v>
      </c>
      <c r="L1456" s="188">
        <v>105</v>
      </c>
      <c r="M1456" s="157" t="s">
        <v>259</v>
      </c>
      <c r="N1456" s="157" t="s">
        <v>263</v>
      </c>
      <c r="O1456" s="157" t="s">
        <v>273</v>
      </c>
      <c r="P1456" s="158">
        <v>8104441.8300000001</v>
      </c>
      <c r="Q1456" s="158">
        <v>0</v>
      </c>
      <c r="R1456" s="158">
        <v>0</v>
      </c>
      <c r="S1456" s="158">
        <v>8104441.8300000001</v>
      </c>
      <c r="T1456" s="161">
        <v>2349.8628055321988</v>
      </c>
      <c r="U1456" s="161">
        <v>2497.567525877816</v>
      </c>
      <c r="V1456" s="168">
        <v>2501.4859003566639</v>
      </c>
      <c r="W1456" s="168">
        <f t="shared" si="379"/>
        <v>2476.8837368436311</v>
      </c>
      <c r="X1456" s="168">
        <f t="shared" si="380"/>
        <v>147.70472034561726</v>
      </c>
      <c r="Y1456" s="163">
        <v>0</v>
      </c>
      <c r="Z1456" s="163">
        <v>0</v>
      </c>
      <c r="AA1456" s="163">
        <v>0</v>
      </c>
      <c r="AB1456" s="163">
        <v>0</v>
      </c>
      <c r="AC1456" s="163">
        <v>0</v>
      </c>
      <c r="AD1456" s="163">
        <v>0</v>
      </c>
      <c r="AE1456" s="163">
        <v>0</v>
      </c>
      <c r="AF1456" s="169">
        <v>0</v>
      </c>
      <c r="AG1456" s="163">
        <v>958</v>
      </c>
      <c r="AH1456" s="169">
        <f t="shared" si="381"/>
        <v>2476.8837368436311</v>
      </c>
      <c r="AI1456" s="163">
        <v>0</v>
      </c>
      <c r="AJ1456" s="163">
        <v>0</v>
      </c>
      <c r="AK1456" s="163">
        <v>0</v>
      </c>
      <c r="AL1456" s="169">
        <v>0</v>
      </c>
      <c r="AM1456" s="163">
        <v>0</v>
      </c>
      <c r="AN1456" s="163">
        <v>0</v>
      </c>
      <c r="AO1456" s="169">
        <v>0</v>
      </c>
      <c r="AP1456" s="163">
        <v>0</v>
      </c>
      <c r="AQ1456" s="162">
        <v>0</v>
      </c>
      <c r="AR1456" s="162">
        <v>0</v>
      </c>
    </row>
    <row r="1457" spans="1:77" s="162" customFormat="1" ht="36" customHeight="1" x14ac:dyDescent="0.25">
      <c r="A1457" s="162">
        <v>1</v>
      </c>
      <c r="B1457" s="165">
        <v>370</v>
      </c>
      <c r="C1457" s="155" t="s">
        <v>95</v>
      </c>
      <c r="D1457" s="157">
        <v>1967</v>
      </c>
      <c r="E1457" s="157"/>
      <c r="F1457" s="166" t="s">
        <v>261</v>
      </c>
      <c r="G1457" s="157">
        <v>2</v>
      </c>
      <c r="H1457" s="157" t="s">
        <v>305</v>
      </c>
      <c r="I1457" s="158">
        <v>987</v>
      </c>
      <c r="J1457" s="158">
        <v>987</v>
      </c>
      <c r="K1457" s="158">
        <v>915.8</v>
      </c>
      <c r="L1457" s="167">
        <v>20</v>
      </c>
      <c r="M1457" s="157" t="s">
        <v>259</v>
      </c>
      <c r="N1457" s="157" t="s">
        <v>263</v>
      </c>
      <c r="O1457" s="160" t="s">
        <v>275</v>
      </c>
      <c r="P1457" s="161">
        <v>5886832.9500000011</v>
      </c>
      <c r="Q1457" s="161">
        <v>0</v>
      </c>
      <c r="R1457" s="161">
        <v>0</v>
      </c>
      <c r="S1457" s="158">
        <v>5886832.9500000011</v>
      </c>
      <c r="T1457" s="161">
        <v>5964.3697568389071</v>
      </c>
      <c r="U1457" s="161">
        <v>6956.5560283687955</v>
      </c>
      <c r="V1457" s="168">
        <v>10009.537979329785</v>
      </c>
      <c r="W1457" s="168">
        <f t="shared" si="379"/>
        <v>3238.141313880446</v>
      </c>
      <c r="X1457" s="168">
        <f t="shared" si="380"/>
        <v>992.18627152988847</v>
      </c>
      <c r="Y1457" s="163">
        <v>0</v>
      </c>
      <c r="Z1457" s="163">
        <v>0</v>
      </c>
      <c r="AA1457" s="163">
        <v>0</v>
      </c>
      <c r="AB1457" s="163">
        <v>0</v>
      </c>
      <c r="AC1457" s="163">
        <v>0</v>
      </c>
      <c r="AD1457" s="163">
        <v>0</v>
      </c>
      <c r="AE1457" s="163">
        <v>0</v>
      </c>
      <c r="AF1457" s="169">
        <v>0</v>
      </c>
      <c r="AG1457" s="163">
        <v>358.42</v>
      </c>
      <c r="AH1457" s="169">
        <f t="shared" si="381"/>
        <v>3238.141313880446</v>
      </c>
      <c r="AI1457" s="163">
        <v>0</v>
      </c>
      <c r="AJ1457" s="163">
        <v>0</v>
      </c>
      <c r="AK1457" s="163">
        <v>0</v>
      </c>
      <c r="AL1457" s="169">
        <v>0</v>
      </c>
      <c r="AM1457" s="163">
        <v>0</v>
      </c>
      <c r="AN1457" s="163">
        <v>0</v>
      </c>
      <c r="AO1457" s="169">
        <v>0</v>
      </c>
      <c r="AP1457" s="163">
        <v>0</v>
      </c>
      <c r="AQ1457" s="162">
        <v>0</v>
      </c>
      <c r="AR1457" s="162">
        <v>0</v>
      </c>
    </row>
    <row r="1458" spans="1:77" s="162" customFormat="1" ht="36" customHeight="1" x14ac:dyDescent="0.25">
      <c r="B1458" s="165">
        <v>371</v>
      </c>
      <c r="C1458" s="155" t="s">
        <v>94</v>
      </c>
      <c r="D1458" s="157">
        <v>1971</v>
      </c>
      <c r="E1458" s="157"/>
      <c r="F1458" s="166" t="s">
        <v>261</v>
      </c>
      <c r="G1458" s="157">
        <v>5</v>
      </c>
      <c r="H1458" s="157" t="s">
        <v>301</v>
      </c>
      <c r="I1458" s="158">
        <v>3414.98</v>
      </c>
      <c r="J1458" s="158">
        <v>2564.1999999999998</v>
      </c>
      <c r="K1458" s="158">
        <v>2564.1999999999998</v>
      </c>
      <c r="L1458" s="167">
        <v>118</v>
      </c>
      <c r="M1458" s="157" t="s">
        <v>259</v>
      </c>
      <c r="N1458" s="157" t="s">
        <v>263</v>
      </c>
      <c r="O1458" s="160" t="s">
        <v>273</v>
      </c>
      <c r="P1458" s="161">
        <v>6950274.6000000006</v>
      </c>
      <c r="Q1458" s="161">
        <v>0</v>
      </c>
      <c r="R1458" s="161">
        <v>0</v>
      </c>
      <c r="S1458" s="158">
        <v>6950274.6000000006</v>
      </c>
      <c r="T1458" s="161">
        <v>2035.2314215603021</v>
      </c>
      <c r="U1458" s="161">
        <v>2501.4859003566639</v>
      </c>
      <c r="W1458" s="175"/>
      <c r="Y1458" s="163">
        <v>0</v>
      </c>
      <c r="Z1458" s="163">
        <v>0</v>
      </c>
      <c r="AA1458" s="163">
        <v>0</v>
      </c>
      <c r="AB1458" s="163">
        <v>0</v>
      </c>
      <c r="AC1458" s="163">
        <v>0</v>
      </c>
      <c r="AD1458" s="163">
        <v>0</v>
      </c>
      <c r="AE1458" s="163">
        <v>0</v>
      </c>
      <c r="AF1458" s="163">
        <v>0</v>
      </c>
      <c r="AG1458" s="163">
        <v>694</v>
      </c>
      <c r="AH1458" s="163">
        <v>5613168.8700000001</v>
      </c>
      <c r="AI1458" s="163">
        <v>0</v>
      </c>
      <c r="AJ1458" s="163">
        <v>0</v>
      </c>
      <c r="AK1458" s="163">
        <v>0</v>
      </c>
      <c r="AL1458" s="163">
        <v>0</v>
      </c>
      <c r="AM1458" s="163">
        <v>0</v>
      </c>
      <c r="AN1458" s="163">
        <v>0</v>
      </c>
      <c r="AO1458" s="163">
        <v>0</v>
      </c>
      <c r="AP1458" s="163">
        <v>0</v>
      </c>
      <c r="AQ1458" s="162">
        <v>0</v>
      </c>
      <c r="AR1458" s="162">
        <v>0</v>
      </c>
    </row>
    <row r="1459" spans="1:77" s="95" customFormat="1" ht="36" customHeight="1" x14ac:dyDescent="0.25">
      <c r="A1459" s="162">
        <v>1</v>
      </c>
      <c r="B1459" s="165">
        <v>372</v>
      </c>
      <c r="C1459" s="155" t="s">
        <v>1217</v>
      </c>
      <c r="D1459" s="157">
        <v>1917</v>
      </c>
      <c r="E1459" s="157"/>
      <c r="F1459" s="166" t="s">
        <v>261</v>
      </c>
      <c r="G1459" s="157">
        <v>2</v>
      </c>
      <c r="H1459" s="157" t="s">
        <v>297</v>
      </c>
      <c r="I1459" s="161">
        <v>319.3</v>
      </c>
      <c r="J1459" s="161">
        <v>205.2</v>
      </c>
      <c r="K1459" s="161">
        <v>152.19999999999999</v>
      </c>
      <c r="L1459" s="167">
        <v>14</v>
      </c>
      <c r="M1459" s="157" t="s">
        <v>259</v>
      </c>
      <c r="N1459" s="157" t="s">
        <v>260</v>
      </c>
      <c r="O1459" s="160" t="s">
        <v>262</v>
      </c>
      <c r="P1459" s="161">
        <v>2100539.54</v>
      </c>
      <c r="Q1459" s="161">
        <v>0</v>
      </c>
      <c r="R1459" s="161">
        <v>0</v>
      </c>
      <c r="S1459" s="158">
        <v>2100539.54</v>
      </c>
      <c r="T1459" s="161">
        <v>6578.5766990291258</v>
      </c>
      <c r="U1459" s="161">
        <v>10009.537979329785</v>
      </c>
      <c r="V1459" s="168">
        <v>7895.3136091654878</v>
      </c>
      <c r="W1459" s="168">
        <f>Y1459+Z1459+AA1459+AB1459+AC1459+AF1459+AH1459+AJ1459+AL1459+AN1459+AO1459+AP1459+AQ1459+AR1459</f>
        <v>19381.226933917947</v>
      </c>
      <c r="X1459" s="168">
        <f>U1459-T1459</f>
        <v>3430.9612803006594</v>
      </c>
      <c r="Y1459" s="163">
        <v>0</v>
      </c>
      <c r="Z1459" s="163">
        <v>0</v>
      </c>
      <c r="AA1459" s="189">
        <v>0</v>
      </c>
      <c r="AB1459" s="189">
        <v>0</v>
      </c>
      <c r="AC1459" s="189">
        <v>0</v>
      </c>
      <c r="AD1459" s="189">
        <v>0</v>
      </c>
      <c r="AE1459" s="189">
        <v>0</v>
      </c>
      <c r="AF1459" s="169">
        <v>0</v>
      </c>
      <c r="AG1459" s="189">
        <v>694</v>
      </c>
      <c r="AH1459" s="169">
        <f>8917.04*AG1459/I1459</f>
        <v>19381.226933917947</v>
      </c>
      <c r="AI1459" s="189">
        <v>0</v>
      </c>
      <c r="AJ1459" s="189">
        <v>0</v>
      </c>
      <c r="AK1459" s="189">
        <v>0</v>
      </c>
      <c r="AL1459" s="190">
        <v>0</v>
      </c>
      <c r="AM1459" s="189">
        <v>0</v>
      </c>
      <c r="AN1459" s="189">
        <v>0</v>
      </c>
      <c r="AO1459" s="190">
        <v>0</v>
      </c>
      <c r="AP1459" s="189">
        <v>0</v>
      </c>
      <c r="AQ1459" s="95">
        <v>0</v>
      </c>
      <c r="AR1459" s="95">
        <v>0</v>
      </c>
      <c r="BC1459" s="191"/>
      <c r="BD1459" s="191"/>
      <c r="BE1459" s="191"/>
      <c r="BY1459" s="192"/>
    </row>
    <row r="1460" spans="1:77" s="162" customFormat="1" ht="36" customHeight="1" x14ac:dyDescent="0.25">
      <c r="B1460" s="155" t="s">
        <v>846</v>
      </c>
      <c r="C1460" s="155"/>
      <c r="D1460" s="157" t="s">
        <v>855</v>
      </c>
      <c r="E1460" s="157" t="s">
        <v>855</v>
      </c>
      <c r="F1460" s="157" t="s">
        <v>855</v>
      </c>
      <c r="G1460" s="157" t="s">
        <v>855</v>
      </c>
      <c r="H1460" s="157" t="s">
        <v>855</v>
      </c>
      <c r="I1460" s="158">
        <v>783.81</v>
      </c>
      <c r="J1460" s="158">
        <v>726</v>
      </c>
      <c r="K1460" s="158">
        <v>668.19</v>
      </c>
      <c r="L1460" s="159">
        <v>16</v>
      </c>
      <c r="M1460" s="157" t="s">
        <v>855</v>
      </c>
      <c r="N1460" s="157" t="s">
        <v>855</v>
      </c>
      <c r="O1460" s="160" t="s">
        <v>855</v>
      </c>
      <c r="P1460" s="161">
        <v>5674857.25</v>
      </c>
      <c r="Q1460" s="161">
        <v>0</v>
      </c>
      <c r="R1460" s="161">
        <v>0</v>
      </c>
      <c r="S1460" s="161">
        <v>5674857.25</v>
      </c>
      <c r="T1460" s="161">
        <v>7240.0929434429263</v>
      </c>
      <c r="U1460" s="161">
        <v>7895.3136091654878</v>
      </c>
      <c r="W1460" s="175"/>
      <c r="Y1460" s="163">
        <v>0</v>
      </c>
      <c r="Z1460" s="163">
        <v>0</v>
      </c>
      <c r="AA1460" s="163">
        <v>0</v>
      </c>
      <c r="AB1460" s="163">
        <v>0</v>
      </c>
      <c r="AC1460" s="163">
        <v>0</v>
      </c>
      <c r="AD1460" s="163">
        <v>0</v>
      </c>
      <c r="AE1460" s="163">
        <v>0</v>
      </c>
      <c r="AF1460" s="163">
        <v>0</v>
      </c>
      <c r="AG1460" s="163">
        <v>590</v>
      </c>
      <c r="AH1460" s="163">
        <v>4799117.24</v>
      </c>
      <c r="AI1460" s="163">
        <v>0</v>
      </c>
      <c r="AJ1460" s="163">
        <v>0</v>
      </c>
      <c r="AK1460" s="163">
        <v>0</v>
      </c>
      <c r="AL1460" s="163">
        <v>0</v>
      </c>
      <c r="AM1460" s="163">
        <v>0</v>
      </c>
      <c r="AN1460" s="163">
        <v>0</v>
      </c>
      <c r="AO1460" s="163">
        <v>0</v>
      </c>
      <c r="AP1460" s="163">
        <v>0</v>
      </c>
      <c r="AQ1460" s="162">
        <v>0</v>
      </c>
      <c r="AR1460" s="162">
        <v>0</v>
      </c>
    </row>
    <row r="1461" spans="1:77" s="95" customFormat="1" ht="36" customHeight="1" x14ac:dyDescent="0.25">
      <c r="A1461" s="162">
        <v>1</v>
      </c>
      <c r="B1461" s="165">
        <v>373</v>
      </c>
      <c r="C1461" s="186" t="s">
        <v>104</v>
      </c>
      <c r="D1461" s="157">
        <v>1968</v>
      </c>
      <c r="E1461" s="157"/>
      <c r="F1461" s="187" t="s">
        <v>261</v>
      </c>
      <c r="G1461" s="157">
        <v>2</v>
      </c>
      <c r="H1461" s="157" t="s">
        <v>296</v>
      </c>
      <c r="I1461" s="158">
        <v>783.81</v>
      </c>
      <c r="J1461" s="158">
        <v>726</v>
      </c>
      <c r="K1461" s="158">
        <v>668.19</v>
      </c>
      <c r="L1461" s="188">
        <v>16</v>
      </c>
      <c r="M1461" s="157" t="s">
        <v>259</v>
      </c>
      <c r="N1461" s="157" t="s">
        <v>263</v>
      </c>
      <c r="O1461" s="157" t="s">
        <v>275</v>
      </c>
      <c r="P1461" s="158">
        <v>5674857.25</v>
      </c>
      <c r="Q1461" s="158">
        <v>0</v>
      </c>
      <c r="R1461" s="158">
        <v>0</v>
      </c>
      <c r="S1461" s="158">
        <v>5674857.25</v>
      </c>
      <c r="T1461" s="161">
        <v>7240.0929434429263</v>
      </c>
      <c r="U1461" s="161">
        <v>7895.3136091654878</v>
      </c>
      <c r="V1461" s="168">
        <v>7734.5686562775654</v>
      </c>
      <c r="W1461" s="168">
        <f>Y1461+Z1461+AA1461+AB1461+AC1461+AF1461+AH1461+AJ1461+AL1461+AN1461+AO1461+AP1461+AQ1461+AR1461</f>
        <v>6712.1542210484695</v>
      </c>
      <c r="X1461" s="168">
        <f>U1461-T1461</f>
        <v>655.22066572256153</v>
      </c>
      <c r="Y1461" s="163">
        <v>0</v>
      </c>
      <c r="Z1461" s="163">
        <v>0</v>
      </c>
      <c r="AA1461" s="189">
        <v>0</v>
      </c>
      <c r="AB1461" s="189">
        <v>0</v>
      </c>
      <c r="AC1461" s="189">
        <v>0</v>
      </c>
      <c r="AD1461" s="189">
        <v>0</v>
      </c>
      <c r="AE1461" s="189">
        <v>0</v>
      </c>
      <c r="AF1461" s="169">
        <v>0</v>
      </c>
      <c r="AG1461" s="189">
        <v>590</v>
      </c>
      <c r="AH1461" s="169">
        <f>8917.04*AG1461/I1461</f>
        <v>6712.1542210484695</v>
      </c>
      <c r="AI1461" s="189">
        <v>0</v>
      </c>
      <c r="AJ1461" s="189">
        <v>0</v>
      </c>
      <c r="AK1461" s="189">
        <v>0</v>
      </c>
      <c r="AL1461" s="190">
        <v>0</v>
      </c>
      <c r="AM1461" s="189">
        <v>0</v>
      </c>
      <c r="AN1461" s="189">
        <v>0</v>
      </c>
      <c r="AO1461" s="190">
        <v>0</v>
      </c>
      <c r="AP1461" s="189">
        <v>0</v>
      </c>
      <c r="AQ1461" s="95">
        <v>0</v>
      </c>
      <c r="AR1461" s="95">
        <v>0</v>
      </c>
      <c r="BC1461" s="191"/>
      <c r="BD1461" s="191"/>
      <c r="BE1461" s="191"/>
      <c r="BY1461" s="192"/>
    </row>
    <row r="1462" spans="1:77" s="162" customFormat="1" ht="36" customHeight="1" x14ac:dyDescent="0.25">
      <c r="B1462" s="155" t="s">
        <v>820</v>
      </c>
      <c r="C1462" s="155"/>
      <c r="D1462" s="157" t="s">
        <v>855</v>
      </c>
      <c r="E1462" s="157" t="s">
        <v>855</v>
      </c>
      <c r="F1462" s="157" t="s">
        <v>855</v>
      </c>
      <c r="G1462" s="157" t="s">
        <v>855</v>
      </c>
      <c r="H1462" s="157" t="s">
        <v>855</v>
      </c>
      <c r="I1462" s="158">
        <v>680.2</v>
      </c>
      <c r="J1462" s="158">
        <v>680.2</v>
      </c>
      <c r="K1462" s="158">
        <v>617.70000000000005</v>
      </c>
      <c r="L1462" s="159">
        <v>33</v>
      </c>
      <c r="M1462" s="157" t="s">
        <v>855</v>
      </c>
      <c r="N1462" s="157" t="s">
        <v>855</v>
      </c>
      <c r="O1462" s="160" t="s">
        <v>855</v>
      </c>
      <c r="P1462" s="161">
        <v>4949954.29</v>
      </c>
      <c r="Q1462" s="161">
        <v>0</v>
      </c>
      <c r="R1462" s="161">
        <v>0</v>
      </c>
      <c r="S1462" s="161">
        <v>4949954.29</v>
      </c>
      <c r="T1462" s="161">
        <v>7277.2041899441338</v>
      </c>
      <c r="U1462" s="161">
        <v>7734.5686562775654</v>
      </c>
      <c r="W1462" s="175"/>
      <c r="Y1462" s="163">
        <v>0</v>
      </c>
      <c r="Z1462" s="163">
        <v>0</v>
      </c>
      <c r="AA1462" s="163">
        <v>0</v>
      </c>
      <c r="AB1462" s="163">
        <v>0</v>
      </c>
      <c r="AC1462" s="163">
        <v>0</v>
      </c>
      <c r="AD1462" s="163">
        <v>0</v>
      </c>
      <c r="AE1462" s="163">
        <v>0</v>
      </c>
      <c r="AF1462" s="163">
        <v>0</v>
      </c>
      <c r="AG1462" s="163">
        <v>500</v>
      </c>
      <c r="AH1462" s="163">
        <v>4012610.84</v>
      </c>
      <c r="AI1462" s="163">
        <v>0</v>
      </c>
      <c r="AJ1462" s="163">
        <v>0</v>
      </c>
      <c r="AK1462" s="163">
        <v>0</v>
      </c>
      <c r="AL1462" s="163">
        <v>0</v>
      </c>
      <c r="AM1462" s="163">
        <v>0</v>
      </c>
      <c r="AN1462" s="163">
        <v>0</v>
      </c>
      <c r="AO1462" s="163">
        <v>0</v>
      </c>
      <c r="AP1462" s="163">
        <v>0</v>
      </c>
      <c r="AQ1462" s="162">
        <v>0</v>
      </c>
      <c r="AR1462" s="162">
        <v>0</v>
      </c>
    </row>
    <row r="1463" spans="1:77" s="95" customFormat="1" ht="36" customHeight="1" x14ac:dyDescent="0.25">
      <c r="A1463" s="162">
        <v>1</v>
      </c>
      <c r="B1463" s="165">
        <v>374</v>
      </c>
      <c r="C1463" s="186" t="s">
        <v>101</v>
      </c>
      <c r="D1463" s="157">
        <v>1969</v>
      </c>
      <c r="E1463" s="157"/>
      <c r="F1463" s="187" t="s">
        <v>261</v>
      </c>
      <c r="G1463" s="157">
        <v>2</v>
      </c>
      <c r="H1463" s="157" t="s">
        <v>296</v>
      </c>
      <c r="I1463" s="158">
        <v>680.2</v>
      </c>
      <c r="J1463" s="158">
        <v>680.2</v>
      </c>
      <c r="K1463" s="158">
        <v>617.70000000000005</v>
      </c>
      <c r="L1463" s="188">
        <v>33</v>
      </c>
      <c r="M1463" s="157" t="s">
        <v>259</v>
      </c>
      <c r="N1463" s="157" t="s">
        <v>263</v>
      </c>
      <c r="O1463" s="157" t="s">
        <v>958</v>
      </c>
      <c r="P1463" s="158">
        <v>4949954.29</v>
      </c>
      <c r="Q1463" s="158">
        <v>0</v>
      </c>
      <c r="R1463" s="158">
        <v>0</v>
      </c>
      <c r="S1463" s="158">
        <v>4949954.29</v>
      </c>
      <c r="T1463" s="161">
        <v>7277.2041899441338</v>
      </c>
      <c r="U1463" s="161">
        <v>7734.5686562775654</v>
      </c>
      <c r="V1463" s="168">
        <v>6586.8937810218986</v>
      </c>
      <c r="W1463" s="168">
        <f t="shared" ref="W1463:W1464" si="382">Y1463+Z1463+AA1463+AB1463+AC1463+AF1463+AH1463+AJ1463+AL1463+AN1463+AO1463+AP1463+AQ1463+AR1463</f>
        <v>3316.6879153190239</v>
      </c>
      <c r="X1463" s="168">
        <f t="shared" ref="X1463:X1464" si="383">U1463-T1463</f>
        <v>457.36446633343166</v>
      </c>
      <c r="Y1463" s="163">
        <v>0</v>
      </c>
      <c r="Z1463" s="163">
        <v>0</v>
      </c>
      <c r="AA1463" s="189">
        <v>0</v>
      </c>
      <c r="AB1463" s="189">
        <v>0</v>
      </c>
      <c r="AC1463" s="189">
        <v>0</v>
      </c>
      <c r="AD1463" s="189">
        <v>0</v>
      </c>
      <c r="AE1463" s="189">
        <v>0</v>
      </c>
      <c r="AF1463" s="169">
        <v>0</v>
      </c>
      <c r="AG1463" s="189">
        <v>253</v>
      </c>
      <c r="AH1463" s="169">
        <f t="shared" ref="AH1463:AH1464" si="384">8917.04*AG1463/I1463</f>
        <v>3316.6879153190239</v>
      </c>
      <c r="AI1463" s="189">
        <v>0</v>
      </c>
      <c r="AJ1463" s="189">
        <v>0</v>
      </c>
      <c r="AK1463" s="189">
        <v>0</v>
      </c>
      <c r="AL1463" s="190">
        <v>0</v>
      </c>
      <c r="AM1463" s="189">
        <v>0</v>
      </c>
      <c r="AN1463" s="189">
        <v>0</v>
      </c>
      <c r="AO1463" s="190">
        <v>0</v>
      </c>
      <c r="AP1463" s="189">
        <v>0</v>
      </c>
      <c r="AQ1463" s="95">
        <v>0</v>
      </c>
      <c r="AR1463" s="95">
        <v>0</v>
      </c>
      <c r="BC1463" s="191"/>
      <c r="BD1463" s="191"/>
      <c r="BE1463" s="191"/>
      <c r="BY1463" s="192"/>
    </row>
    <row r="1464" spans="1:77" s="95" customFormat="1" ht="36" customHeight="1" x14ac:dyDescent="0.25">
      <c r="A1464" s="162">
        <v>1</v>
      </c>
      <c r="B1464" s="155" t="s">
        <v>821</v>
      </c>
      <c r="C1464" s="155"/>
      <c r="D1464" s="157" t="s">
        <v>855</v>
      </c>
      <c r="E1464" s="157" t="s">
        <v>855</v>
      </c>
      <c r="F1464" s="157" t="s">
        <v>855</v>
      </c>
      <c r="G1464" s="157" t="s">
        <v>855</v>
      </c>
      <c r="H1464" s="157" t="s">
        <v>855</v>
      </c>
      <c r="I1464" s="158">
        <v>646.4</v>
      </c>
      <c r="J1464" s="158">
        <v>612.5</v>
      </c>
      <c r="K1464" s="158">
        <v>546.1</v>
      </c>
      <c r="L1464" s="159">
        <v>15</v>
      </c>
      <c r="M1464" s="157" t="s">
        <v>855</v>
      </c>
      <c r="N1464" s="157" t="s">
        <v>855</v>
      </c>
      <c r="O1464" s="160" t="s">
        <v>855</v>
      </c>
      <c r="P1464" s="161">
        <v>4195116.42</v>
      </c>
      <c r="Q1464" s="161">
        <v>0</v>
      </c>
      <c r="R1464" s="161">
        <v>0</v>
      </c>
      <c r="S1464" s="161">
        <v>4195116.42</v>
      </c>
      <c r="T1464" s="161">
        <v>6489.9697091584158</v>
      </c>
      <c r="U1464" s="161">
        <v>7247.4790391576189</v>
      </c>
      <c r="V1464" s="168">
        <v>7247.4790391576189</v>
      </c>
      <c r="W1464" s="168">
        <f t="shared" si="382"/>
        <v>3407.3466584158423</v>
      </c>
      <c r="X1464" s="168">
        <f t="shared" si="383"/>
        <v>757.50932999920315</v>
      </c>
      <c r="Y1464" s="163">
        <v>0</v>
      </c>
      <c r="Z1464" s="163">
        <v>0</v>
      </c>
      <c r="AA1464" s="189">
        <v>0</v>
      </c>
      <c r="AB1464" s="189">
        <v>0</v>
      </c>
      <c r="AC1464" s="189">
        <v>0</v>
      </c>
      <c r="AD1464" s="189">
        <v>0</v>
      </c>
      <c r="AE1464" s="189">
        <v>0</v>
      </c>
      <c r="AF1464" s="169">
        <v>0</v>
      </c>
      <c r="AG1464" s="189">
        <v>247</v>
      </c>
      <c r="AH1464" s="169">
        <f t="shared" si="384"/>
        <v>3407.3466584158423</v>
      </c>
      <c r="AI1464" s="189">
        <v>0</v>
      </c>
      <c r="AJ1464" s="189">
        <v>0</v>
      </c>
      <c r="AK1464" s="189">
        <v>0</v>
      </c>
      <c r="AL1464" s="190">
        <v>0</v>
      </c>
      <c r="AM1464" s="189">
        <v>0</v>
      </c>
      <c r="AN1464" s="189">
        <v>0</v>
      </c>
      <c r="AO1464" s="190">
        <v>0</v>
      </c>
      <c r="AP1464" s="189">
        <v>0</v>
      </c>
      <c r="AQ1464" s="95">
        <v>0</v>
      </c>
      <c r="AR1464" s="95">
        <v>0</v>
      </c>
      <c r="BC1464" s="191"/>
      <c r="BD1464" s="191"/>
      <c r="BE1464" s="191"/>
      <c r="BY1464" s="192"/>
    </row>
    <row r="1465" spans="1:77" s="162" customFormat="1" ht="36" customHeight="1" x14ac:dyDescent="0.25">
      <c r="B1465" s="165">
        <v>375</v>
      </c>
      <c r="C1465" s="186" t="s">
        <v>102</v>
      </c>
      <c r="D1465" s="157">
        <v>1966</v>
      </c>
      <c r="E1465" s="157"/>
      <c r="F1465" s="187" t="s">
        <v>261</v>
      </c>
      <c r="G1465" s="157">
        <v>2</v>
      </c>
      <c r="H1465" s="157" t="s">
        <v>297</v>
      </c>
      <c r="I1465" s="158">
        <v>342.5</v>
      </c>
      <c r="J1465" s="158">
        <v>308.7</v>
      </c>
      <c r="K1465" s="158">
        <v>273.8</v>
      </c>
      <c r="L1465" s="188">
        <v>7</v>
      </c>
      <c r="M1465" s="157" t="s">
        <v>259</v>
      </c>
      <c r="N1465" s="157" t="s">
        <v>263</v>
      </c>
      <c r="O1465" s="157" t="s">
        <v>275</v>
      </c>
      <c r="P1465" s="158">
        <v>2122725.2599999998</v>
      </c>
      <c r="Q1465" s="158">
        <v>0</v>
      </c>
      <c r="R1465" s="158">
        <v>0</v>
      </c>
      <c r="S1465" s="158">
        <v>2122725.2599999998</v>
      </c>
      <c r="T1465" s="161">
        <v>6197.7379854014589</v>
      </c>
      <c r="U1465" s="161">
        <v>6586.8937810218986</v>
      </c>
      <c r="W1465" s="175"/>
      <c r="Y1465" s="163">
        <v>0</v>
      </c>
      <c r="Z1465" s="163">
        <v>0</v>
      </c>
      <c r="AA1465" s="163">
        <v>0</v>
      </c>
      <c r="AB1465" s="163">
        <v>0</v>
      </c>
      <c r="AC1465" s="163">
        <v>0</v>
      </c>
      <c r="AD1465" s="163">
        <v>0</v>
      </c>
      <c r="AE1465" s="163">
        <v>0</v>
      </c>
      <c r="AF1465" s="163">
        <v>0</v>
      </c>
      <c r="AG1465" s="163">
        <v>1508</v>
      </c>
      <c r="AH1465" s="163">
        <v>11280708.32</v>
      </c>
      <c r="AI1465" s="163">
        <v>0</v>
      </c>
      <c r="AJ1465" s="163">
        <v>0</v>
      </c>
      <c r="AK1465" s="163">
        <v>910</v>
      </c>
      <c r="AL1465" s="163">
        <v>6995443.4400000004</v>
      </c>
      <c r="AM1465" s="163">
        <v>0</v>
      </c>
      <c r="AN1465" s="163">
        <v>0</v>
      </c>
      <c r="AO1465" s="163">
        <v>0</v>
      </c>
      <c r="AP1465" s="163">
        <v>0</v>
      </c>
      <c r="AQ1465" s="162">
        <v>0</v>
      </c>
      <c r="AR1465" s="162">
        <v>0</v>
      </c>
    </row>
    <row r="1466" spans="1:77" s="95" customFormat="1" ht="36" customHeight="1" x14ac:dyDescent="0.25">
      <c r="A1466" s="162">
        <v>1</v>
      </c>
      <c r="B1466" s="165">
        <v>376</v>
      </c>
      <c r="C1466" s="186" t="s">
        <v>103</v>
      </c>
      <c r="D1466" s="157">
        <v>1970</v>
      </c>
      <c r="E1466" s="157"/>
      <c r="F1466" s="187" t="s">
        <v>261</v>
      </c>
      <c r="G1466" s="157">
        <v>2</v>
      </c>
      <c r="H1466" s="157" t="s">
        <v>296</v>
      </c>
      <c r="I1466" s="158">
        <v>303.89999999999998</v>
      </c>
      <c r="J1466" s="158">
        <v>303.8</v>
      </c>
      <c r="K1466" s="158">
        <v>272.3</v>
      </c>
      <c r="L1466" s="188">
        <v>8</v>
      </c>
      <c r="M1466" s="157" t="s">
        <v>259</v>
      </c>
      <c r="N1466" s="157" t="s">
        <v>263</v>
      </c>
      <c r="O1466" s="157" t="s">
        <v>275</v>
      </c>
      <c r="P1466" s="158">
        <v>2072391.16</v>
      </c>
      <c r="Q1466" s="158">
        <v>0</v>
      </c>
      <c r="R1466" s="158">
        <v>0</v>
      </c>
      <c r="S1466" s="158">
        <v>2072391.16</v>
      </c>
      <c r="T1466" s="161">
        <v>6819.3193813754524</v>
      </c>
      <c r="U1466" s="161">
        <v>7247.4790391576189</v>
      </c>
      <c r="V1466" s="168">
        <v>6563.3035532994927</v>
      </c>
      <c r="W1466" s="168">
        <f t="shared" ref="W1466:W1470" si="385">Y1466+Z1466+AA1466+AB1466+AC1466+AF1466+AH1466+AJ1466+AL1466+AN1466+AO1466+AP1466+AQ1466+AR1466</f>
        <v>20422.046199407705</v>
      </c>
      <c r="X1466" s="168">
        <f t="shared" ref="X1466:X1470" si="386">U1466-T1466</f>
        <v>428.15965778216651</v>
      </c>
      <c r="Y1466" s="163">
        <v>0</v>
      </c>
      <c r="Z1466" s="163">
        <v>0</v>
      </c>
      <c r="AA1466" s="189">
        <v>0</v>
      </c>
      <c r="AB1466" s="189">
        <v>0</v>
      </c>
      <c r="AC1466" s="189">
        <v>0</v>
      </c>
      <c r="AD1466" s="189">
        <v>0</v>
      </c>
      <c r="AE1466" s="189">
        <v>0</v>
      </c>
      <c r="AF1466" s="169">
        <v>0</v>
      </c>
      <c r="AG1466" s="189">
        <v>696</v>
      </c>
      <c r="AH1466" s="169">
        <f>8917.04*AG1466/I1466</f>
        <v>20422.046199407705</v>
      </c>
      <c r="AI1466" s="189">
        <v>0</v>
      </c>
      <c r="AJ1466" s="189">
        <v>0</v>
      </c>
      <c r="AK1466" s="189">
        <v>0</v>
      </c>
      <c r="AL1466" s="190">
        <v>0</v>
      </c>
      <c r="AM1466" s="189">
        <v>0</v>
      </c>
      <c r="AN1466" s="189">
        <v>0</v>
      </c>
      <c r="AO1466" s="190">
        <v>0</v>
      </c>
      <c r="AP1466" s="189">
        <v>0</v>
      </c>
      <c r="AQ1466" s="95">
        <v>0</v>
      </c>
      <c r="AR1466" s="95">
        <v>0</v>
      </c>
      <c r="BC1466" s="191"/>
      <c r="BD1466" s="191"/>
      <c r="BE1466" s="191"/>
      <c r="BY1466" s="192"/>
    </row>
    <row r="1467" spans="1:77" s="95" customFormat="1" ht="36" customHeight="1" x14ac:dyDescent="0.25">
      <c r="A1467" s="162">
        <v>1</v>
      </c>
      <c r="B1467" s="155" t="s">
        <v>823</v>
      </c>
      <c r="C1467" s="170"/>
      <c r="D1467" s="157" t="s">
        <v>855</v>
      </c>
      <c r="E1467" s="157" t="s">
        <v>855</v>
      </c>
      <c r="F1467" s="157" t="s">
        <v>855</v>
      </c>
      <c r="G1467" s="157" t="s">
        <v>855</v>
      </c>
      <c r="H1467" s="157" t="s">
        <v>855</v>
      </c>
      <c r="I1467" s="158">
        <v>2752</v>
      </c>
      <c r="J1467" s="158">
        <v>2259.5</v>
      </c>
      <c r="K1467" s="158">
        <v>2079.2999999999997</v>
      </c>
      <c r="L1467" s="159">
        <v>117</v>
      </c>
      <c r="M1467" s="157" t="s">
        <v>855</v>
      </c>
      <c r="N1467" s="157" t="s">
        <v>855</v>
      </c>
      <c r="O1467" s="160" t="s">
        <v>855</v>
      </c>
      <c r="P1467" s="161">
        <v>17839814.73</v>
      </c>
      <c r="Q1467" s="161">
        <v>0</v>
      </c>
      <c r="R1467" s="161">
        <v>0</v>
      </c>
      <c r="S1467" s="161">
        <v>17839814.73</v>
      </c>
      <c r="T1467" s="161">
        <v>6482.4908175872097</v>
      </c>
      <c r="U1467" s="161">
        <v>12050.054054054055</v>
      </c>
      <c r="V1467" s="168">
        <v>6652.0283867341195</v>
      </c>
      <c r="W1467" s="168">
        <f t="shared" si="385"/>
        <v>1290.0390806686046</v>
      </c>
      <c r="X1467" s="168">
        <f t="shared" si="386"/>
        <v>5567.5632364668454</v>
      </c>
      <c r="Y1467" s="163">
        <v>0</v>
      </c>
      <c r="Z1467" s="163">
        <v>0</v>
      </c>
      <c r="AA1467" s="189">
        <v>0</v>
      </c>
      <c r="AB1467" s="189">
        <v>0</v>
      </c>
      <c r="AC1467" s="189">
        <v>0</v>
      </c>
      <c r="AD1467" s="189">
        <v>0</v>
      </c>
      <c r="AE1467" s="189">
        <v>0</v>
      </c>
      <c r="AF1467" s="169">
        <v>0</v>
      </c>
      <c r="AG1467" s="189">
        <v>0</v>
      </c>
      <c r="AH1467" s="189">
        <v>0</v>
      </c>
      <c r="AI1467" s="189">
        <v>0</v>
      </c>
      <c r="AJ1467" s="189">
        <v>0</v>
      </c>
      <c r="AK1467" s="189">
        <v>455</v>
      </c>
      <c r="AL1467" s="169">
        <f t="shared" ref="AL1467:AL1468" si="387">7802.61*AK1467/I1467</f>
        <v>1290.0390806686046</v>
      </c>
      <c r="AM1467" s="189">
        <v>0</v>
      </c>
      <c r="AN1467" s="189">
        <v>0</v>
      </c>
      <c r="AO1467" s="190">
        <v>0</v>
      </c>
      <c r="AP1467" s="189">
        <v>0</v>
      </c>
      <c r="AQ1467" s="95">
        <v>0</v>
      </c>
      <c r="AR1467" s="95">
        <v>0</v>
      </c>
      <c r="BC1467" s="191"/>
      <c r="BD1467" s="191"/>
      <c r="BE1467" s="191"/>
      <c r="BY1467" s="192"/>
    </row>
    <row r="1468" spans="1:77" s="95" customFormat="1" ht="36" customHeight="1" x14ac:dyDescent="0.25">
      <c r="A1468" s="162">
        <v>1</v>
      </c>
      <c r="B1468" s="165">
        <v>377</v>
      </c>
      <c r="C1468" s="186" t="s">
        <v>190</v>
      </c>
      <c r="D1468" s="157" t="s">
        <v>306</v>
      </c>
      <c r="E1468" s="157"/>
      <c r="F1468" s="187" t="s">
        <v>261</v>
      </c>
      <c r="G1468" s="157" t="s">
        <v>296</v>
      </c>
      <c r="H1468" s="157" t="s">
        <v>296</v>
      </c>
      <c r="I1468" s="158">
        <v>945.6</v>
      </c>
      <c r="J1468" s="158">
        <v>572.29999999999995</v>
      </c>
      <c r="K1468" s="158">
        <v>513.5</v>
      </c>
      <c r="L1468" s="188">
        <v>21</v>
      </c>
      <c r="M1468" s="157" t="s">
        <v>259</v>
      </c>
      <c r="N1468" s="157" t="s">
        <v>260</v>
      </c>
      <c r="O1468" s="157" t="s">
        <v>262</v>
      </c>
      <c r="P1468" s="158">
        <v>5900701.2100000009</v>
      </c>
      <c r="Q1468" s="158">
        <v>0</v>
      </c>
      <c r="R1468" s="158">
        <v>0</v>
      </c>
      <c r="S1468" s="158">
        <v>5900701.2100000009</v>
      </c>
      <c r="T1468" s="161">
        <v>6240.1662542301192</v>
      </c>
      <c r="U1468" s="161">
        <v>6563.3035532994927</v>
      </c>
      <c r="V1468" s="168">
        <v>6694.6776353007735</v>
      </c>
      <c r="W1468" s="168">
        <f t="shared" si="385"/>
        <v>3754.4284581218271</v>
      </c>
      <c r="X1468" s="168">
        <f t="shared" si="386"/>
        <v>323.13729906937351</v>
      </c>
      <c r="Y1468" s="163">
        <v>0</v>
      </c>
      <c r="Z1468" s="163">
        <v>0</v>
      </c>
      <c r="AA1468" s="189">
        <v>0</v>
      </c>
      <c r="AB1468" s="189">
        <v>0</v>
      </c>
      <c r="AC1468" s="189">
        <v>0</v>
      </c>
      <c r="AD1468" s="189">
        <v>0</v>
      </c>
      <c r="AE1468" s="189">
        <v>0</v>
      </c>
      <c r="AF1468" s="169">
        <v>0</v>
      </c>
      <c r="AG1468" s="189">
        <v>0</v>
      </c>
      <c r="AH1468" s="189">
        <v>0</v>
      </c>
      <c r="AI1468" s="189">
        <v>0</v>
      </c>
      <c r="AJ1468" s="189">
        <v>0</v>
      </c>
      <c r="AK1468" s="189">
        <v>455</v>
      </c>
      <c r="AL1468" s="169">
        <f t="shared" si="387"/>
        <v>3754.4284581218271</v>
      </c>
      <c r="AM1468" s="189">
        <v>0</v>
      </c>
      <c r="AN1468" s="189">
        <v>0</v>
      </c>
      <c r="AO1468" s="190">
        <v>0</v>
      </c>
      <c r="AP1468" s="189">
        <v>0</v>
      </c>
      <c r="AQ1468" s="95">
        <v>0</v>
      </c>
      <c r="AR1468" s="95">
        <v>0</v>
      </c>
      <c r="BC1468" s="191"/>
      <c r="BD1468" s="191"/>
      <c r="BE1468" s="191"/>
      <c r="BY1468" s="192"/>
    </row>
    <row r="1469" spans="1:77" s="162" customFormat="1" ht="36" customHeight="1" x14ac:dyDescent="0.25">
      <c r="A1469" s="162">
        <v>1</v>
      </c>
      <c r="B1469" s="165">
        <v>378</v>
      </c>
      <c r="C1469" s="186" t="s">
        <v>191</v>
      </c>
      <c r="D1469" s="157" t="s">
        <v>307</v>
      </c>
      <c r="E1469" s="157"/>
      <c r="F1469" s="187" t="s">
        <v>311</v>
      </c>
      <c r="G1469" s="157" t="s">
        <v>305</v>
      </c>
      <c r="H1469" s="157" t="s">
        <v>297</v>
      </c>
      <c r="I1469" s="158">
        <v>533.70000000000005</v>
      </c>
      <c r="J1469" s="158">
        <v>492.1</v>
      </c>
      <c r="K1469" s="158">
        <v>488.8</v>
      </c>
      <c r="L1469" s="188">
        <v>13</v>
      </c>
      <c r="M1469" s="157" t="s">
        <v>259</v>
      </c>
      <c r="N1469" s="157" t="s">
        <v>260</v>
      </c>
      <c r="O1469" s="157" t="s">
        <v>262</v>
      </c>
      <c r="P1469" s="158">
        <v>2949801.16</v>
      </c>
      <c r="Q1469" s="158">
        <v>0</v>
      </c>
      <c r="R1469" s="158">
        <v>0</v>
      </c>
      <c r="S1469" s="158">
        <v>2949801.16</v>
      </c>
      <c r="T1469" s="161">
        <v>5527.0773093498219</v>
      </c>
      <c r="U1469" s="161">
        <v>8853.0456913996604</v>
      </c>
      <c r="V1469" s="168">
        <v>12050.054054054055</v>
      </c>
      <c r="W1469" s="168">
        <f t="shared" si="385"/>
        <v>8521.0612703766164</v>
      </c>
      <c r="X1469" s="168">
        <f t="shared" si="386"/>
        <v>3325.9683820498385</v>
      </c>
      <c r="Y1469" s="163">
        <v>0</v>
      </c>
      <c r="Z1469" s="163">
        <v>0</v>
      </c>
      <c r="AA1469" s="163">
        <v>0</v>
      </c>
      <c r="AB1469" s="163">
        <v>0</v>
      </c>
      <c r="AC1469" s="163">
        <v>0</v>
      </c>
      <c r="AD1469" s="163">
        <v>0</v>
      </c>
      <c r="AE1469" s="163">
        <v>0</v>
      </c>
      <c r="AF1469" s="169">
        <v>0</v>
      </c>
      <c r="AG1469" s="163">
        <v>510</v>
      </c>
      <c r="AH1469" s="169">
        <f t="shared" ref="AH1469:AH1470" si="388">8917.04*AG1469/I1469</f>
        <v>8521.0612703766164</v>
      </c>
      <c r="AI1469" s="163">
        <v>0</v>
      </c>
      <c r="AJ1469" s="163">
        <v>0</v>
      </c>
      <c r="AK1469" s="163">
        <v>0</v>
      </c>
      <c r="AL1469" s="169">
        <v>0</v>
      </c>
      <c r="AM1469" s="163">
        <v>0</v>
      </c>
      <c r="AN1469" s="163">
        <v>0</v>
      </c>
      <c r="AO1469" s="169">
        <v>0</v>
      </c>
      <c r="AP1469" s="163">
        <v>0</v>
      </c>
      <c r="AQ1469" s="162">
        <v>0</v>
      </c>
      <c r="AR1469" s="162">
        <v>0</v>
      </c>
    </row>
    <row r="1470" spans="1:77" s="162" customFormat="1" ht="36" customHeight="1" x14ac:dyDescent="0.25">
      <c r="A1470" s="162">
        <v>1</v>
      </c>
      <c r="B1470" s="165">
        <v>379</v>
      </c>
      <c r="C1470" s="186" t="s">
        <v>192</v>
      </c>
      <c r="D1470" s="157">
        <v>1971</v>
      </c>
      <c r="E1470" s="157"/>
      <c r="F1470" s="187" t="s">
        <v>311</v>
      </c>
      <c r="G1470" s="157" t="s">
        <v>305</v>
      </c>
      <c r="H1470" s="157" t="s">
        <v>297</v>
      </c>
      <c r="I1470" s="158">
        <v>530.29999999999995</v>
      </c>
      <c r="J1470" s="158">
        <v>489.7</v>
      </c>
      <c r="K1470" s="158">
        <v>489.7</v>
      </c>
      <c r="L1470" s="188">
        <v>31</v>
      </c>
      <c r="M1470" s="157" t="s">
        <v>259</v>
      </c>
      <c r="N1470" s="157" t="s">
        <v>260</v>
      </c>
      <c r="O1470" s="157" t="s">
        <v>262</v>
      </c>
      <c r="P1470" s="158">
        <v>2845612.23</v>
      </c>
      <c r="Q1470" s="158">
        <v>0</v>
      </c>
      <c r="R1470" s="158">
        <v>0</v>
      </c>
      <c r="S1470" s="158">
        <v>2845612.23</v>
      </c>
      <c r="T1470" s="161">
        <v>5366.0422968131252</v>
      </c>
      <c r="U1470" s="161">
        <v>9108.2928425419577</v>
      </c>
      <c r="V1470" s="168">
        <v>7377.9344657534248</v>
      </c>
      <c r="W1470" s="168">
        <f t="shared" si="385"/>
        <v>5078.1559117480674</v>
      </c>
      <c r="X1470" s="168">
        <f t="shared" si="386"/>
        <v>3742.2505457288325</v>
      </c>
      <c r="Y1470" s="163">
        <v>0</v>
      </c>
      <c r="Z1470" s="163">
        <v>0</v>
      </c>
      <c r="AA1470" s="163">
        <v>0</v>
      </c>
      <c r="AB1470" s="163">
        <v>0</v>
      </c>
      <c r="AC1470" s="163">
        <v>0</v>
      </c>
      <c r="AD1470" s="163">
        <v>0</v>
      </c>
      <c r="AE1470" s="163">
        <v>0</v>
      </c>
      <c r="AF1470" s="169">
        <v>0</v>
      </c>
      <c r="AG1470" s="163">
        <v>302</v>
      </c>
      <c r="AH1470" s="169">
        <f t="shared" si="388"/>
        <v>5078.1559117480674</v>
      </c>
      <c r="AI1470" s="163">
        <v>0</v>
      </c>
      <c r="AJ1470" s="163">
        <v>0</v>
      </c>
      <c r="AK1470" s="163">
        <v>0</v>
      </c>
      <c r="AL1470" s="169">
        <v>0</v>
      </c>
      <c r="AM1470" s="163">
        <v>0</v>
      </c>
      <c r="AN1470" s="163">
        <v>0</v>
      </c>
      <c r="AO1470" s="169">
        <v>0</v>
      </c>
      <c r="AP1470" s="163">
        <v>0</v>
      </c>
      <c r="AQ1470" s="162">
        <v>0</v>
      </c>
      <c r="AR1470" s="162">
        <v>0</v>
      </c>
    </row>
    <row r="1471" spans="1:77" s="162" customFormat="1" ht="36" customHeight="1" x14ac:dyDescent="0.25">
      <c r="B1471" s="165">
        <v>380</v>
      </c>
      <c r="C1471" s="155" t="s">
        <v>186</v>
      </c>
      <c r="D1471" s="157" t="s">
        <v>295</v>
      </c>
      <c r="E1471" s="157"/>
      <c r="F1471" s="166" t="s">
        <v>261</v>
      </c>
      <c r="G1471" s="157" t="s">
        <v>296</v>
      </c>
      <c r="H1471" s="157" t="s">
        <v>297</v>
      </c>
      <c r="I1471" s="158">
        <v>377.4</v>
      </c>
      <c r="J1471" s="158">
        <v>377.4</v>
      </c>
      <c r="K1471" s="158">
        <v>278.10000000000002</v>
      </c>
      <c r="L1471" s="167">
        <v>31</v>
      </c>
      <c r="M1471" s="157" t="s">
        <v>259</v>
      </c>
      <c r="N1471" s="157" t="s">
        <v>260</v>
      </c>
      <c r="O1471" s="160" t="s">
        <v>262</v>
      </c>
      <c r="P1471" s="161">
        <v>4311425.17</v>
      </c>
      <c r="Q1471" s="161">
        <v>0</v>
      </c>
      <c r="R1471" s="161">
        <v>0</v>
      </c>
      <c r="S1471" s="161">
        <v>4311425.17</v>
      </c>
      <c r="T1471" s="161">
        <v>11424.020058293589</v>
      </c>
      <c r="U1471" s="161">
        <v>12050.054054054055</v>
      </c>
      <c r="W1471" s="175"/>
      <c r="Y1471" s="163">
        <v>0</v>
      </c>
      <c r="Z1471" s="163">
        <v>0</v>
      </c>
      <c r="AA1471" s="163">
        <v>0</v>
      </c>
      <c r="AB1471" s="163">
        <v>0</v>
      </c>
      <c r="AC1471" s="163">
        <v>0</v>
      </c>
      <c r="AD1471" s="163">
        <v>0</v>
      </c>
      <c r="AE1471" s="163">
        <v>0</v>
      </c>
      <c r="AF1471" s="163">
        <v>0</v>
      </c>
      <c r="AG1471" s="163">
        <v>1670</v>
      </c>
      <c r="AH1471" s="163">
        <v>14117386.590000002</v>
      </c>
      <c r="AI1471" s="163">
        <v>0</v>
      </c>
      <c r="AJ1471" s="163">
        <v>0</v>
      </c>
      <c r="AK1471" s="163">
        <v>0</v>
      </c>
      <c r="AL1471" s="163">
        <v>0</v>
      </c>
      <c r="AM1471" s="163">
        <v>0</v>
      </c>
      <c r="AN1471" s="163">
        <v>0</v>
      </c>
      <c r="AO1471" s="163">
        <v>0</v>
      </c>
      <c r="AP1471" s="163">
        <v>0</v>
      </c>
      <c r="AQ1471" s="162">
        <v>0</v>
      </c>
      <c r="AR1471" s="162">
        <v>0</v>
      </c>
    </row>
    <row r="1472" spans="1:77" s="95" customFormat="1" ht="36" customHeight="1" x14ac:dyDescent="0.25">
      <c r="A1472" s="162">
        <v>1</v>
      </c>
      <c r="B1472" s="165">
        <v>381</v>
      </c>
      <c r="C1472" s="155" t="s">
        <v>180</v>
      </c>
      <c r="D1472" s="157" t="s">
        <v>295</v>
      </c>
      <c r="E1472" s="157"/>
      <c r="F1472" s="166" t="s">
        <v>261</v>
      </c>
      <c r="G1472" s="157" t="s">
        <v>296</v>
      </c>
      <c r="H1472" s="157" t="s">
        <v>297</v>
      </c>
      <c r="I1472" s="158">
        <v>365</v>
      </c>
      <c r="J1472" s="158">
        <v>328</v>
      </c>
      <c r="K1472" s="158">
        <v>309.2</v>
      </c>
      <c r="L1472" s="167">
        <v>21</v>
      </c>
      <c r="M1472" s="157" t="s">
        <v>259</v>
      </c>
      <c r="N1472" s="157" t="s">
        <v>260</v>
      </c>
      <c r="O1472" s="160" t="s">
        <v>262</v>
      </c>
      <c r="P1472" s="161">
        <v>1832274.96</v>
      </c>
      <c r="Q1472" s="161">
        <v>0</v>
      </c>
      <c r="R1472" s="161">
        <v>0</v>
      </c>
      <c r="S1472" s="161">
        <v>1832274.96</v>
      </c>
      <c r="T1472" s="161">
        <v>5019.931397260274</v>
      </c>
      <c r="U1472" s="161">
        <v>7377.9344657534248</v>
      </c>
      <c r="V1472" s="168">
        <v>7881.4986496439979</v>
      </c>
      <c r="W1472" s="168">
        <f t="shared" ref="W1472:W1474" si="389">Y1472+Z1472+AA1472+AB1472+AC1472+AF1472+AH1472+AJ1472+AL1472+AN1472+AO1472+AP1472+AQ1472+AR1472</f>
        <v>17589.777534246576</v>
      </c>
      <c r="X1472" s="168">
        <f t="shared" ref="X1472:X1474" si="390">U1472-T1472</f>
        <v>2358.0030684931507</v>
      </c>
      <c r="Y1472" s="163">
        <v>0</v>
      </c>
      <c r="Z1472" s="163">
        <v>0</v>
      </c>
      <c r="AA1472" s="189">
        <v>0</v>
      </c>
      <c r="AB1472" s="189">
        <v>0</v>
      </c>
      <c r="AC1472" s="189">
        <v>0</v>
      </c>
      <c r="AD1472" s="189">
        <v>0</v>
      </c>
      <c r="AE1472" s="189">
        <v>0</v>
      </c>
      <c r="AF1472" s="169">
        <v>0</v>
      </c>
      <c r="AG1472" s="189">
        <v>720</v>
      </c>
      <c r="AH1472" s="169">
        <f t="shared" ref="AH1472:AH1474" si="391">8917.04*AG1472/I1472</f>
        <v>17589.777534246576</v>
      </c>
      <c r="AI1472" s="189">
        <v>0</v>
      </c>
      <c r="AJ1472" s="189">
        <v>0</v>
      </c>
      <c r="AK1472" s="189">
        <v>0</v>
      </c>
      <c r="AL1472" s="190">
        <v>0</v>
      </c>
      <c r="AM1472" s="189">
        <v>0</v>
      </c>
      <c r="AN1472" s="189">
        <v>0</v>
      </c>
      <c r="AO1472" s="190">
        <v>0</v>
      </c>
      <c r="AP1472" s="189">
        <v>0</v>
      </c>
      <c r="AQ1472" s="95">
        <v>0</v>
      </c>
      <c r="AR1472" s="95">
        <v>0</v>
      </c>
      <c r="BC1472" s="191"/>
      <c r="BD1472" s="191"/>
      <c r="BE1472" s="191"/>
      <c r="BY1472" s="192"/>
    </row>
    <row r="1473" spans="1:77" s="162" customFormat="1" ht="36" customHeight="1" x14ac:dyDescent="0.25">
      <c r="A1473" s="162">
        <v>1</v>
      </c>
      <c r="B1473" s="155" t="s">
        <v>824</v>
      </c>
      <c r="C1473" s="155"/>
      <c r="D1473" s="157" t="s">
        <v>855</v>
      </c>
      <c r="E1473" s="157" t="s">
        <v>855</v>
      </c>
      <c r="F1473" s="157" t="s">
        <v>855</v>
      </c>
      <c r="G1473" s="157" t="s">
        <v>855</v>
      </c>
      <c r="H1473" s="157" t="s">
        <v>855</v>
      </c>
      <c r="I1473" s="158">
        <v>2925.5</v>
      </c>
      <c r="J1473" s="158">
        <v>2746.7</v>
      </c>
      <c r="K1473" s="158">
        <v>2269</v>
      </c>
      <c r="L1473" s="159">
        <v>127</v>
      </c>
      <c r="M1473" s="157" t="s">
        <v>855</v>
      </c>
      <c r="N1473" s="157" t="s">
        <v>855</v>
      </c>
      <c r="O1473" s="160" t="s">
        <v>855</v>
      </c>
      <c r="P1473" s="161">
        <v>13222506.57</v>
      </c>
      <c r="Q1473" s="161">
        <v>0</v>
      </c>
      <c r="R1473" s="161">
        <v>0</v>
      </c>
      <c r="S1473" s="161">
        <v>13222506.57</v>
      </c>
      <c r="T1473" s="161">
        <v>4519.7424611177576</v>
      </c>
      <c r="U1473" s="161">
        <v>7881.4986496439979</v>
      </c>
      <c r="V1473" s="168">
        <f>W1473</f>
        <v>1828.8237908049909</v>
      </c>
      <c r="W1473" s="168">
        <f t="shared" si="389"/>
        <v>1828.8237908049909</v>
      </c>
      <c r="X1473" s="168">
        <f t="shared" si="390"/>
        <v>3361.7561885262403</v>
      </c>
      <c r="Y1473" s="163">
        <v>0</v>
      </c>
      <c r="Z1473" s="163">
        <v>0</v>
      </c>
      <c r="AA1473" s="163">
        <v>0</v>
      </c>
      <c r="AB1473" s="163">
        <v>0</v>
      </c>
      <c r="AC1473" s="163">
        <v>0</v>
      </c>
      <c r="AD1473" s="163">
        <v>0</v>
      </c>
      <c r="AE1473" s="163">
        <v>0</v>
      </c>
      <c r="AF1473" s="169">
        <v>0</v>
      </c>
      <c r="AG1473" s="163">
        <v>600</v>
      </c>
      <c r="AH1473" s="169">
        <f t="shared" si="391"/>
        <v>1828.8237908049909</v>
      </c>
      <c r="AI1473" s="163">
        <v>0</v>
      </c>
      <c r="AJ1473" s="163">
        <v>0</v>
      </c>
      <c r="AK1473" s="163">
        <v>0</v>
      </c>
      <c r="AL1473" s="169">
        <v>0</v>
      </c>
      <c r="AM1473" s="163">
        <v>0</v>
      </c>
      <c r="AN1473" s="163">
        <v>0</v>
      </c>
      <c r="AO1473" s="169">
        <v>0</v>
      </c>
      <c r="AP1473" s="163">
        <v>0</v>
      </c>
      <c r="AQ1473" s="162">
        <v>0</v>
      </c>
      <c r="AR1473" s="162">
        <v>0</v>
      </c>
    </row>
    <row r="1474" spans="1:77" s="162" customFormat="1" ht="36" customHeight="1" x14ac:dyDescent="0.25">
      <c r="A1474" s="162">
        <v>1</v>
      </c>
      <c r="B1474" s="165">
        <v>382</v>
      </c>
      <c r="C1474" s="186" t="s">
        <v>1322</v>
      </c>
      <c r="D1474" s="157">
        <v>1950</v>
      </c>
      <c r="E1474" s="157"/>
      <c r="F1474" s="187" t="s">
        <v>261</v>
      </c>
      <c r="G1474" s="157">
        <v>2</v>
      </c>
      <c r="H1474" s="157" t="s">
        <v>296</v>
      </c>
      <c r="I1474" s="158">
        <v>814.6</v>
      </c>
      <c r="J1474" s="158">
        <v>814.6</v>
      </c>
      <c r="K1474" s="158">
        <v>336.9</v>
      </c>
      <c r="L1474" s="188">
        <v>26</v>
      </c>
      <c r="M1474" s="157" t="s">
        <v>259</v>
      </c>
      <c r="N1474" s="157" t="s">
        <v>263</v>
      </c>
      <c r="O1474" s="157" t="s">
        <v>1251</v>
      </c>
      <c r="P1474" s="158">
        <v>6104044.4800000004</v>
      </c>
      <c r="Q1474" s="158">
        <v>0</v>
      </c>
      <c r="R1474" s="158">
        <v>0</v>
      </c>
      <c r="S1474" s="158">
        <v>6104044.4800000004</v>
      </c>
      <c r="T1474" s="161">
        <v>7493.302823471643</v>
      </c>
      <c r="U1474" s="161">
        <v>7881.4986496439979</v>
      </c>
      <c r="V1474" s="168">
        <v>5042.7597350137348</v>
      </c>
      <c r="W1474" s="168">
        <f t="shared" si="389"/>
        <v>3831.2840657991655</v>
      </c>
      <c r="X1474" s="168">
        <f t="shared" si="390"/>
        <v>388.19582617235483</v>
      </c>
      <c r="Y1474" s="163">
        <v>0</v>
      </c>
      <c r="Z1474" s="163">
        <v>0</v>
      </c>
      <c r="AA1474" s="163">
        <v>0</v>
      </c>
      <c r="AB1474" s="163">
        <v>0</v>
      </c>
      <c r="AC1474" s="163">
        <v>0</v>
      </c>
      <c r="AD1474" s="163">
        <v>0</v>
      </c>
      <c r="AE1474" s="163">
        <v>0</v>
      </c>
      <c r="AF1474" s="169">
        <v>0</v>
      </c>
      <c r="AG1474" s="163">
        <v>350</v>
      </c>
      <c r="AH1474" s="169">
        <f t="shared" si="391"/>
        <v>3831.2840657991655</v>
      </c>
      <c r="AI1474" s="163">
        <v>0</v>
      </c>
      <c r="AJ1474" s="163">
        <v>0</v>
      </c>
      <c r="AK1474" s="163">
        <v>0</v>
      </c>
      <c r="AL1474" s="169">
        <v>0</v>
      </c>
      <c r="AM1474" s="163">
        <v>0</v>
      </c>
      <c r="AN1474" s="163">
        <v>0</v>
      </c>
      <c r="AO1474" s="169">
        <v>0</v>
      </c>
      <c r="AP1474" s="163">
        <v>0</v>
      </c>
      <c r="AQ1474" s="162">
        <v>0</v>
      </c>
      <c r="AR1474" s="162">
        <v>0</v>
      </c>
    </row>
    <row r="1475" spans="1:77" s="162" customFormat="1" ht="36" customHeight="1" x14ac:dyDescent="0.25">
      <c r="B1475" s="165">
        <v>383</v>
      </c>
      <c r="C1475" s="155" t="s">
        <v>2221</v>
      </c>
      <c r="D1475" s="157">
        <v>1982</v>
      </c>
      <c r="E1475" s="157"/>
      <c r="F1475" s="166" t="s">
        <v>311</v>
      </c>
      <c r="G1475" s="157">
        <v>3</v>
      </c>
      <c r="H1475" s="157" t="s">
        <v>305</v>
      </c>
      <c r="I1475" s="158">
        <v>1492</v>
      </c>
      <c r="J1475" s="158">
        <v>1369.9</v>
      </c>
      <c r="K1475" s="158">
        <v>1369.9</v>
      </c>
      <c r="L1475" s="167">
        <v>70</v>
      </c>
      <c r="M1475" s="157" t="s">
        <v>259</v>
      </c>
      <c r="N1475" s="157" t="s">
        <v>260</v>
      </c>
      <c r="O1475" s="160" t="s">
        <v>262</v>
      </c>
      <c r="P1475" s="161">
        <v>3978272.4200000004</v>
      </c>
      <c r="Q1475" s="161">
        <v>0</v>
      </c>
      <c r="R1475" s="161">
        <v>0</v>
      </c>
      <c r="S1475" s="161">
        <v>3978272.4200000004</v>
      </c>
      <c r="T1475" s="161">
        <v>2666.4024262734588</v>
      </c>
      <c r="U1475" s="161">
        <v>3585.9410187667568</v>
      </c>
      <c r="W1475" s="175"/>
      <c r="Y1475" s="163">
        <v>0</v>
      </c>
      <c r="Z1475" s="163">
        <v>0</v>
      </c>
      <c r="AA1475" s="163">
        <v>0</v>
      </c>
      <c r="AB1475" s="163">
        <v>0</v>
      </c>
      <c r="AC1475" s="163">
        <v>0</v>
      </c>
      <c r="AD1475" s="163">
        <v>0</v>
      </c>
      <c r="AE1475" s="163">
        <v>0</v>
      </c>
      <c r="AF1475" s="163">
        <v>0</v>
      </c>
      <c r="AG1475" s="163">
        <v>724</v>
      </c>
      <c r="AH1475" s="163">
        <v>5891758.0300000003</v>
      </c>
      <c r="AI1475" s="163">
        <v>0</v>
      </c>
      <c r="AJ1475" s="163">
        <v>0</v>
      </c>
      <c r="AK1475" s="163">
        <v>0</v>
      </c>
      <c r="AL1475" s="163">
        <v>0</v>
      </c>
      <c r="AM1475" s="163">
        <v>0</v>
      </c>
      <c r="AN1475" s="163">
        <v>0</v>
      </c>
      <c r="AO1475" s="163">
        <v>0</v>
      </c>
      <c r="AP1475" s="163">
        <v>0</v>
      </c>
      <c r="AQ1475" s="162">
        <v>0</v>
      </c>
      <c r="AR1475" s="162">
        <v>0</v>
      </c>
    </row>
    <row r="1476" spans="1:77" s="95" customFormat="1" ht="36" customHeight="1" x14ac:dyDescent="0.25">
      <c r="A1476" s="162">
        <v>1</v>
      </c>
      <c r="B1476" s="165">
        <v>384</v>
      </c>
      <c r="C1476" s="155" t="s">
        <v>2972</v>
      </c>
      <c r="D1476" s="157">
        <v>1979</v>
      </c>
      <c r="E1476" s="157"/>
      <c r="F1476" s="187" t="s">
        <v>261</v>
      </c>
      <c r="G1476" s="157">
        <v>3</v>
      </c>
      <c r="H1476" s="157">
        <v>1</v>
      </c>
      <c r="I1476" s="158">
        <v>618.9</v>
      </c>
      <c r="J1476" s="158">
        <v>562.20000000000005</v>
      </c>
      <c r="K1476" s="158">
        <v>562.20000000000005</v>
      </c>
      <c r="L1476" s="167">
        <v>31</v>
      </c>
      <c r="M1476" s="157" t="s">
        <v>259</v>
      </c>
      <c r="N1476" s="157" t="s">
        <v>260</v>
      </c>
      <c r="O1476" s="160" t="s">
        <v>262</v>
      </c>
      <c r="P1476" s="161">
        <v>3140189.67</v>
      </c>
      <c r="Q1476" s="161">
        <v>0</v>
      </c>
      <c r="R1476" s="161">
        <v>0</v>
      </c>
      <c r="S1476" s="161">
        <v>3140189.67</v>
      </c>
      <c r="T1476" s="161">
        <v>5073.823994183228</v>
      </c>
      <c r="U1476" s="161">
        <v>5073.823994183228</v>
      </c>
      <c r="V1476" s="168">
        <v>6163.1856420047743</v>
      </c>
      <c r="W1476" s="168">
        <f>Y1476+Z1476+AA1476+AB1476+AC1476+AF1476+AH1476+AJ1476+AL1476+AN1476+AO1476+AP1476+AQ1476+AR1476</f>
        <v>10431.308708999841</v>
      </c>
      <c r="X1476" s="168">
        <f>U1476-T1476</f>
        <v>0</v>
      </c>
      <c r="Y1476" s="163">
        <v>0</v>
      </c>
      <c r="Z1476" s="163">
        <v>0</v>
      </c>
      <c r="AA1476" s="189">
        <v>0</v>
      </c>
      <c r="AB1476" s="189">
        <v>0</v>
      </c>
      <c r="AC1476" s="189">
        <v>0</v>
      </c>
      <c r="AD1476" s="189">
        <v>0</v>
      </c>
      <c r="AE1476" s="189">
        <v>0</v>
      </c>
      <c r="AF1476" s="169">
        <v>0</v>
      </c>
      <c r="AG1476" s="189">
        <v>724</v>
      </c>
      <c r="AH1476" s="169">
        <f>8917.04*AG1476/I1476</f>
        <v>10431.308708999841</v>
      </c>
      <c r="AI1476" s="189">
        <v>0</v>
      </c>
      <c r="AJ1476" s="189">
        <v>0</v>
      </c>
      <c r="AK1476" s="189">
        <v>0</v>
      </c>
      <c r="AL1476" s="190">
        <v>0</v>
      </c>
      <c r="AM1476" s="189">
        <v>0</v>
      </c>
      <c r="AN1476" s="189">
        <v>0</v>
      </c>
      <c r="AO1476" s="190">
        <v>0</v>
      </c>
      <c r="AP1476" s="189">
        <v>0</v>
      </c>
      <c r="AQ1476" s="95">
        <v>0</v>
      </c>
      <c r="AR1476" s="95">
        <v>0</v>
      </c>
      <c r="BC1476" s="191"/>
      <c r="BD1476" s="191"/>
      <c r="BE1476" s="191"/>
      <c r="BY1476" s="192"/>
    </row>
    <row r="1477" spans="1:77" s="162" customFormat="1" ht="36" customHeight="1" x14ac:dyDescent="0.25">
      <c r="B1477" s="155" t="s">
        <v>826</v>
      </c>
      <c r="C1477" s="155"/>
      <c r="D1477" s="157" t="s">
        <v>855</v>
      </c>
      <c r="E1477" s="157" t="s">
        <v>855</v>
      </c>
      <c r="F1477" s="157" t="s">
        <v>855</v>
      </c>
      <c r="G1477" s="157" t="s">
        <v>855</v>
      </c>
      <c r="H1477" s="157" t="s">
        <v>855</v>
      </c>
      <c r="I1477" s="158">
        <v>1047.5</v>
      </c>
      <c r="J1477" s="158">
        <v>853.4</v>
      </c>
      <c r="K1477" s="158">
        <v>853.4</v>
      </c>
      <c r="L1477" s="159">
        <v>55</v>
      </c>
      <c r="M1477" s="157" t="s">
        <v>855</v>
      </c>
      <c r="N1477" s="157" t="s">
        <v>855</v>
      </c>
      <c r="O1477" s="160" t="s">
        <v>855</v>
      </c>
      <c r="P1477" s="161">
        <v>6137894.0300000003</v>
      </c>
      <c r="Q1477" s="161">
        <v>0</v>
      </c>
      <c r="R1477" s="161">
        <v>0</v>
      </c>
      <c r="S1477" s="161">
        <v>6137894.0300000003</v>
      </c>
      <c r="T1477" s="161">
        <v>5859.5647064439145</v>
      </c>
      <c r="U1477" s="161">
        <v>6163.1856420047743</v>
      </c>
      <c r="W1477" s="175"/>
      <c r="Y1477" s="163">
        <v>0</v>
      </c>
      <c r="Z1477" s="163">
        <v>0</v>
      </c>
      <c r="AA1477" s="163">
        <v>0</v>
      </c>
      <c r="AB1477" s="163">
        <v>0</v>
      </c>
      <c r="AC1477" s="163">
        <v>0</v>
      </c>
      <c r="AD1477" s="163">
        <v>0</v>
      </c>
      <c r="AE1477" s="163">
        <v>0</v>
      </c>
      <c r="AF1477" s="163">
        <v>0</v>
      </c>
      <c r="AG1477" s="163">
        <v>568.6</v>
      </c>
      <c r="AH1477" s="163">
        <v>4585906.24</v>
      </c>
      <c r="AI1477" s="163">
        <v>0</v>
      </c>
      <c r="AJ1477" s="163">
        <v>0</v>
      </c>
      <c r="AK1477" s="163">
        <v>0</v>
      </c>
      <c r="AL1477" s="163">
        <v>0</v>
      </c>
      <c r="AM1477" s="163">
        <v>0</v>
      </c>
      <c r="AN1477" s="163">
        <v>0</v>
      </c>
      <c r="AO1477" s="163">
        <v>0</v>
      </c>
      <c r="AP1477" s="163">
        <v>0</v>
      </c>
      <c r="AQ1477" s="162">
        <v>0</v>
      </c>
      <c r="AR1477" s="162">
        <v>0</v>
      </c>
    </row>
    <row r="1478" spans="1:77" s="95" customFormat="1" ht="36" customHeight="1" x14ac:dyDescent="0.25">
      <c r="A1478" s="162">
        <v>1</v>
      </c>
      <c r="B1478" s="165">
        <v>385</v>
      </c>
      <c r="C1478" s="186" t="s">
        <v>2210</v>
      </c>
      <c r="D1478" s="157">
        <v>1982</v>
      </c>
      <c r="E1478" s="157"/>
      <c r="F1478" s="187" t="s">
        <v>261</v>
      </c>
      <c r="G1478" s="157">
        <v>2</v>
      </c>
      <c r="H1478" s="157">
        <v>3</v>
      </c>
      <c r="I1478" s="158">
        <v>1047.5</v>
      </c>
      <c r="J1478" s="158">
        <v>853.4</v>
      </c>
      <c r="K1478" s="158">
        <v>853.4</v>
      </c>
      <c r="L1478" s="188">
        <v>55</v>
      </c>
      <c r="M1478" s="157" t="s">
        <v>259</v>
      </c>
      <c r="N1478" s="157" t="s">
        <v>260</v>
      </c>
      <c r="O1478" s="157" t="s">
        <v>262</v>
      </c>
      <c r="P1478" s="158">
        <v>6137894.0300000003</v>
      </c>
      <c r="Q1478" s="158">
        <v>0</v>
      </c>
      <c r="R1478" s="158">
        <v>0</v>
      </c>
      <c r="S1478" s="158">
        <v>6137894.0300000003</v>
      </c>
      <c r="T1478" s="161">
        <v>5859.5647064439145</v>
      </c>
      <c r="U1478" s="161">
        <v>6163.1856420047743</v>
      </c>
      <c r="V1478" s="168">
        <f>W1478</f>
        <v>4840.3140276849654</v>
      </c>
      <c r="W1478" s="168">
        <f>Y1478+Z1478+AA1478+AB1478+AC1478+AF1478+AH1478+AJ1478+AL1478+AN1478+AO1478+AP1478+AQ1478+AR1478</f>
        <v>4840.3140276849654</v>
      </c>
      <c r="X1478" s="168">
        <f>U1478-T1478</f>
        <v>303.62093556085983</v>
      </c>
      <c r="Y1478" s="163">
        <v>0</v>
      </c>
      <c r="Z1478" s="163">
        <v>0</v>
      </c>
      <c r="AA1478" s="189">
        <v>0</v>
      </c>
      <c r="AB1478" s="189">
        <v>0</v>
      </c>
      <c r="AC1478" s="189">
        <v>0</v>
      </c>
      <c r="AD1478" s="189">
        <v>0</v>
      </c>
      <c r="AE1478" s="189">
        <v>0</v>
      </c>
      <c r="AF1478" s="169">
        <v>0</v>
      </c>
      <c r="AG1478" s="189">
        <v>568.6</v>
      </c>
      <c r="AH1478" s="169">
        <f>8917.04*AG1478/I1478</f>
        <v>4840.3140276849654</v>
      </c>
      <c r="AI1478" s="189">
        <v>0</v>
      </c>
      <c r="AJ1478" s="189">
        <v>0</v>
      </c>
      <c r="AK1478" s="189">
        <v>0</v>
      </c>
      <c r="AL1478" s="190">
        <v>0</v>
      </c>
      <c r="AM1478" s="189">
        <v>0</v>
      </c>
      <c r="AN1478" s="189">
        <v>0</v>
      </c>
      <c r="AO1478" s="190">
        <v>0</v>
      </c>
      <c r="AP1478" s="189">
        <v>0</v>
      </c>
      <c r="AQ1478" s="95">
        <v>0</v>
      </c>
      <c r="AR1478" s="95">
        <v>0</v>
      </c>
      <c r="BC1478" s="191"/>
      <c r="BD1478" s="191"/>
      <c r="BE1478" s="191"/>
      <c r="BY1478" s="192"/>
    </row>
    <row r="1479" spans="1:77" s="162" customFormat="1" ht="36" customHeight="1" x14ac:dyDescent="0.25">
      <c r="B1479" s="155" t="s">
        <v>845</v>
      </c>
      <c r="C1479" s="155"/>
      <c r="D1479" s="157" t="s">
        <v>855</v>
      </c>
      <c r="E1479" s="157" t="s">
        <v>855</v>
      </c>
      <c r="F1479" s="157" t="s">
        <v>855</v>
      </c>
      <c r="G1479" s="157" t="s">
        <v>855</v>
      </c>
      <c r="H1479" s="157" t="s">
        <v>855</v>
      </c>
      <c r="I1479" s="158">
        <v>626</v>
      </c>
      <c r="J1479" s="158">
        <v>626</v>
      </c>
      <c r="K1479" s="158">
        <v>423.7</v>
      </c>
      <c r="L1479" s="159">
        <v>31</v>
      </c>
      <c r="M1479" s="157" t="s">
        <v>855</v>
      </c>
      <c r="N1479" s="157" t="s">
        <v>855</v>
      </c>
      <c r="O1479" s="160" t="s">
        <v>855</v>
      </c>
      <c r="P1479" s="161">
        <v>4790796.16</v>
      </c>
      <c r="Q1479" s="161">
        <v>0</v>
      </c>
      <c r="R1479" s="161">
        <v>0</v>
      </c>
      <c r="S1479" s="161">
        <v>4790796.16</v>
      </c>
      <c r="T1479" s="161">
        <v>7653.0290095846649</v>
      </c>
      <c r="U1479" s="161">
        <v>8099.4072587859446</v>
      </c>
      <c r="W1479" s="175"/>
      <c r="Y1479" s="163">
        <v>0</v>
      </c>
      <c r="Z1479" s="163">
        <v>0</v>
      </c>
      <c r="AA1479" s="163">
        <v>0</v>
      </c>
      <c r="AB1479" s="163">
        <v>0</v>
      </c>
      <c r="AC1479" s="163">
        <v>0</v>
      </c>
      <c r="AD1479" s="163">
        <v>0</v>
      </c>
      <c r="AE1479" s="163">
        <v>0</v>
      </c>
      <c r="AF1479" s="163">
        <v>0</v>
      </c>
      <c r="AG1479" s="163">
        <v>4943</v>
      </c>
      <c r="AH1479" s="163">
        <v>35547295.519999996</v>
      </c>
      <c r="AI1479" s="163">
        <v>0</v>
      </c>
      <c r="AJ1479" s="163">
        <v>0</v>
      </c>
      <c r="AK1479" s="163">
        <v>0</v>
      </c>
      <c r="AL1479" s="163">
        <v>0</v>
      </c>
      <c r="AM1479" s="163">
        <v>0</v>
      </c>
      <c r="AN1479" s="163">
        <v>0</v>
      </c>
      <c r="AO1479" s="163">
        <v>0</v>
      </c>
      <c r="AP1479" s="163">
        <v>0</v>
      </c>
      <c r="AQ1479" s="162">
        <v>0</v>
      </c>
      <c r="AR1479" s="162">
        <v>0</v>
      </c>
    </row>
    <row r="1480" spans="1:77" s="95" customFormat="1" ht="36" customHeight="1" x14ac:dyDescent="0.25">
      <c r="A1480" s="162">
        <v>1</v>
      </c>
      <c r="B1480" s="165">
        <v>386</v>
      </c>
      <c r="C1480" s="186" t="s">
        <v>193</v>
      </c>
      <c r="D1480" s="157" t="s">
        <v>309</v>
      </c>
      <c r="E1480" s="157"/>
      <c r="F1480" s="187" t="s">
        <v>261</v>
      </c>
      <c r="G1480" s="157" t="s">
        <v>296</v>
      </c>
      <c r="H1480" s="157" t="s">
        <v>296</v>
      </c>
      <c r="I1480" s="158">
        <v>626</v>
      </c>
      <c r="J1480" s="158">
        <v>626</v>
      </c>
      <c r="K1480" s="158">
        <v>423.7</v>
      </c>
      <c r="L1480" s="188">
        <v>31</v>
      </c>
      <c r="M1480" s="157" t="s">
        <v>259</v>
      </c>
      <c r="N1480" s="157" t="s">
        <v>263</v>
      </c>
      <c r="O1480" s="157" t="s">
        <v>952</v>
      </c>
      <c r="P1480" s="158">
        <v>4790796.16</v>
      </c>
      <c r="Q1480" s="158">
        <v>0</v>
      </c>
      <c r="R1480" s="158">
        <v>0</v>
      </c>
      <c r="S1480" s="158">
        <v>4790796.16</v>
      </c>
      <c r="T1480" s="161">
        <v>7653.0290095846649</v>
      </c>
      <c r="U1480" s="161">
        <v>8099.4072587859446</v>
      </c>
      <c r="V1480" s="168">
        <v>5334.6325505743625</v>
      </c>
      <c r="W1480" s="168">
        <f t="shared" ref="W1480:W1484" si="392">Y1480+Z1480+AA1480+AB1480+AC1480+AF1480+AH1480+AJ1480+AL1480+AN1480+AO1480+AP1480+AQ1480+AR1480</f>
        <v>16765.744536741218</v>
      </c>
      <c r="X1480" s="168">
        <f t="shared" ref="X1480:X1484" si="393">U1480-T1480</f>
        <v>446.37824920127969</v>
      </c>
      <c r="Y1480" s="163">
        <v>0</v>
      </c>
      <c r="Z1480" s="163">
        <v>0</v>
      </c>
      <c r="AA1480" s="189">
        <v>0</v>
      </c>
      <c r="AB1480" s="189">
        <v>0</v>
      </c>
      <c r="AC1480" s="189">
        <v>0</v>
      </c>
      <c r="AD1480" s="189">
        <v>0</v>
      </c>
      <c r="AE1480" s="189">
        <v>0</v>
      </c>
      <c r="AF1480" s="169">
        <v>0</v>
      </c>
      <c r="AG1480" s="189">
        <v>1177</v>
      </c>
      <c r="AH1480" s="169">
        <f t="shared" ref="AH1480:AH1484" si="394">8917.04*AG1480/I1480</f>
        <v>16765.744536741218</v>
      </c>
      <c r="AI1480" s="189">
        <v>0</v>
      </c>
      <c r="AJ1480" s="189">
        <v>0</v>
      </c>
      <c r="AK1480" s="189">
        <v>0</v>
      </c>
      <c r="AL1480" s="190">
        <v>0</v>
      </c>
      <c r="AM1480" s="189">
        <v>0</v>
      </c>
      <c r="AN1480" s="189">
        <v>0</v>
      </c>
      <c r="AO1480" s="190">
        <v>0</v>
      </c>
      <c r="AP1480" s="189">
        <v>0</v>
      </c>
      <c r="AQ1480" s="95">
        <v>0</v>
      </c>
      <c r="AR1480" s="95">
        <v>0</v>
      </c>
      <c r="BC1480" s="191"/>
      <c r="BD1480" s="191"/>
      <c r="BE1480" s="191"/>
      <c r="BY1480" s="192"/>
    </row>
    <row r="1481" spans="1:77" s="95" customFormat="1" ht="36" customHeight="1" x14ac:dyDescent="0.25">
      <c r="A1481" s="162">
        <v>1</v>
      </c>
      <c r="B1481" s="155" t="s">
        <v>827</v>
      </c>
      <c r="C1481" s="170"/>
      <c r="D1481" s="157" t="s">
        <v>855</v>
      </c>
      <c r="E1481" s="157" t="s">
        <v>855</v>
      </c>
      <c r="F1481" s="157" t="s">
        <v>855</v>
      </c>
      <c r="G1481" s="157" t="s">
        <v>855</v>
      </c>
      <c r="H1481" s="157" t="s">
        <v>855</v>
      </c>
      <c r="I1481" s="158">
        <v>7563.4</v>
      </c>
      <c r="J1481" s="158">
        <v>6956.7</v>
      </c>
      <c r="K1481" s="158">
        <v>6540.7</v>
      </c>
      <c r="L1481" s="159">
        <v>295</v>
      </c>
      <c r="M1481" s="157" t="s">
        <v>855</v>
      </c>
      <c r="N1481" s="157" t="s">
        <v>855</v>
      </c>
      <c r="O1481" s="160" t="s">
        <v>855</v>
      </c>
      <c r="P1481" s="161">
        <v>31717441.760000005</v>
      </c>
      <c r="Q1481" s="161">
        <v>0</v>
      </c>
      <c r="R1481" s="161">
        <v>0</v>
      </c>
      <c r="S1481" s="161">
        <v>31717441.760000005</v>
      </c>
      <c r="T1481" s="161">
        <v>4193.5428193669522</v>
      </c>
      <c r="U1481" s="161">
        <v>8700.0135189711982</v>
      </c>
      <c r="V1481" s="168">
        <v>4974.3947298339062</v>
      </c>
      <c r="W1481" s="168">
        <f t="shared" si="392"/>
        <v>938.46204616971215</v>
      </c>
      <c r="X1481" s="168">
        <f t="shared" si="393"/>
        <v>4506.470699604246</v>
      </c>
      <c r="Y1481" s="163">
        <v>0</v>
      </c>
      <c r="Z1481" s="163">
        <v>0</v>
      </c>
      <c r="AA1481" s="189">
        <v>0</v>
      </c>
      <c r="AB1481" s="189">
        <v>0</v>
      </c>
      <c r="AC1481" s="189">
        <v>0</v>
      </c>
      <c r="AD1481" s="189">
        <v>0</v>
      </c>
      <c r="AE1481" s="189">
        <v>0</v>
      </c>
      <c r="AF1481" s="169">
        <v>0</v>
      </c>
      <c r="AG1481" s="189">
        <v>796</v>
      </c>
      <c r="AH1481" s="169">
        <f t="shared" si="394"/>
        <v>938.46204616971215</v>
      </c>
      <c r="AI1481" s="189">
        <v>0</v>
      </c>
      <c r="AJ1481" s="189">
        <v>0</v>
      </c>
      <c r="AK1481" s="189">
        <v>0</v>
      </c>
      <c r="AL1481" s="190">
        <v>0</v>
      </c>
      <c r="AM1481" s="189">
        <v>0</v>
      </c>
      <c r="AN1481" s="189">
        <v>0</v>
      </c>
      <c r="AO1481" s="190">
        <v>0</v>
      </c>
      <c r="AP1481" s="189">
        <v>0</v>
      </c>
      <c r="AQ1481" s="95">
        <v>0</v>
      </c>
      <c r="AR1481" s="95">
        <v>0</v>
      </c>
      <c r="BC1481" s="191"/>
      <c r="BD1481" s="191"/>
      <c r="BE1481" s="191"/>
      <c r="BY1481" s="192"/>
    </row>
    <row r="1482" spans="1:77" s="95" customFormat="1" ht="36" customHeight="1" x14ac:dyDescent="0.25">
      <c r="A1482" s="162">
        <v>1</v>
      </c>
      <c r="B1482" s="165">
        <v>387</v>
      </c>
      <c r="C1482" s="186" t="s">
        <v>207</v>
      </c>
      <c r="D1482" s="157">
        <v>1977</v>
      </c>
      <c r="E1482" s="157"/>
      <c r="F1482" s="187" t="s">
        <v>261</v>
      </c>
      <c r="G1482" s="157">
        <v>3</v>
      </c>
      <c r="H1482" s="157" t="s">
        <v>305</v>
      </c>
      <c r="I1482" s="158">
        <v>1967.4</v>
      </c>
      <c r="J1482" s="158">
        <v>1817.2</v>
      </c>
      <c r="K1482" s="158">
        <v>1817.2</v>
      </c>
      <c r="L1482" s="188">
        <v>61</v>
      </c>
      <c r="M1482" s="157" t="s">
        <v>259</v>
      </c>
      <c r="N1482" s="157" t="s">
        <v>263</v>
      </c>
      <c r="O1482" s="157" t="s">
        <v>325</v>
      </c>
      <c r="P1482" s="158">
        <v>7394238.6700000009</v>
      </c>
      <c r="Q1482" s="158">
        <v>0</v>
      </c>
      <c r="R1482" s="158">
        <v>0</v>
      </c>
      <c r="S1482" s="158">
        <v>7394238.6700000009</v>
      </c>
      <c r="T1482" s="161">
        <v>3758.3809443936161</v>
      </c>
      <c r="U1482" s="161">
        <v>4713.6940124021557</v>
      </c>
      <c r="V1482" s="168">
        <v>4782.1154443812784</v>
      </c>
      <c r="W1482" s="168">
        <f t="shared" si="392"/>
        <v>3848.0059774321444</v>
      </c>
      <c r="X1482" s="168">
        <f t="shared" si="393"/>
        <v>955.31306800853963</v>
      </c>
      <c r="Y1482" s="163">
        <v>0</v>
      </c>
      <c r="Z1482" s="163">
        <v>0</v>
      </c>
      <c r="AA1482" s="189">
        <v>0</v>
      </c>
      <c r="AB1482" s="189">
        <v>0</v>
      </c>
      <c r="AC1482" s="189">
        <v>0</v>
      </c>
      <c r="AD1482" s="189">
        <v>0</v>
      </c>
      <c r="AE1482" s="189">
        <v>0</v>
      </c>
      <c r="AF1482" s="169">
        <v>0</v>
      </c>
      <c r="AG1482" s="189">
        <v>849</v>
      </c>
      <c r="AH1482" s="169">
        <f t="shared" si="394"/>
        <v>3848.0059774321444</v>
      </c>
      <c r="AI1482" s="189">
        <v>0</v>
      </c>
      <c r="AJ1482" s="189">
        <v>0</v>
      </c>
      <c r="AK1482" s="189">
        <v>0</v>
      </c>
      <c r="AL1482" s="190">
        <v>0</v>
      </c>
      <c r="AM1482" s="189">
        <v>0</v>
      </c>
      <c r="AN1482" s="189">
        <v>0</v>
      </c>
      <c r="AO1482" s="190">
        <v>0</v>
      </c>
      <c r="AP1482" s="189">
        <v>0</v>
      </c>
      <c r="AQ1482" s="95">
        <v>0</v>
      </c>
      <c r="AR1482" s="95">
        <v>0</v>
      </c>
      <c r="BC1482" s="191"/>
      <c r="BD1482" s="191"/>
      <c r="BE1482" s="191"/>
      <c r="BY1482" s="192"/>
    </row>
    <row r="1483" spans="1:77" s="162" customFormat="1" ht="36" customHeight="1" x14ac:dyDescent="0.25">
      <c r="A1483" s="162">
        <v>1</v>
      </c>
      <c r="B1483" s="165">
        <v>388</v>
      </c>
      <c r="C1483" s="186" t="s">
        <v>208</v>
      </c>
      <c r="D1483" s="157">
        <v>1989</v>
      </c>
      <c r="E1483" s="157"/>
      <c r="F1483" s="187" t="s">
        <v>261</v>
      </c>
      <c r="G1483" s="157">
        <v>3</v>
      </c>
      <c r="H1483" s="157" t="s">
        <v>296</v>
      </c>
      <c r="I1483" s="158">
        <v>1426.9</v>
      </c>
      <c r="J1483" s="158">
        <v>1319.7</v>
      </c>
      <c r="K1483" s="158">
        <v>1318.5</v>
      </c>
      <c r="L1483" s="188">
        <v>59</v>
      </c>
      <c r="M1483" s="157" t="s">
        <v>259</v>
      </c>
      <c r="N1483" s="157" t="s">
        <v>263</v>
      </c>
      <c r="O1483" s="157" t="s">
        <v>325</v>
      </c>
      <c r="P1483" s="158">
        <v>6291436.0199999996</v>
      </c>
      <c r="Q1483" s="158">
        <v>0</v>
      </c>
      <c r="R1483" s="158">
        <v>0</v>
      </c>
      <c r="S1483" s="158">
        <v>6291436.0199999996</v>
      </c>
      <c r="T1483" s="161">
        <v>4409.1639358048915</v>
      </c>
      <c r="U1483" s="161">
        <v>5035.6372780152778</v>
      </c>
      <c r="V1483" s="168">
        <v>6520.697294997266</v>
      </c>
      <c r="W1483" s="168">
        <f t="shared" si="392"/>
        <v>7517.835251243956</v>
      </c>
      <c r="X1483" s="168">
        <f t="shared" si="393"/>
        <v>626.47334221038636</v>
      </c>
      <c r="Y1483" s="163">
        <v>0</v>
      </c>
      <c r="Z1483" s="163">
        <v>0</v>
      </c>
      <c r="AA1483" s="163">
        <v>0</v>
      </c>
      <c r="AB1483" s="163">
        <v>0</v>
      </c>
      <c r="AC1483" s="163">
        <v>0</v>
      </c>
      <c r="AD1483" s="163">
        <v>0</v>
      </c>
      <c r="AE1483" s="163">
        <v>0</v>
      </c>
      <c r="AF1483" s="169">
        <v>0</v>
      </c>
      <c r="AG1483" s="163">
        <v>1203</v>
      </c>
      <c r="AH1483" s="169">
        <f t="shared" si="394"/>
        <v>7517.835251243956</v>
      </c>
      <c r="AI1483" s="163">
        <v>0</v>
      </c>
      <c r="AJ1483" s="163">
        <v>0</v>
      </c>
      <c r="AK1483" s="163">
        <v>0</v>
      </c>
      <c r="AL1483" s="169">
        <v>0</v>
      </c>
      <c r="AM1483" s="163">
        <v>0</v>
      </c>
      <c r="AN1483" s="163">
        <v>0</v>
      </c>
      <c r="AO1483" s="169">
        <v>0</v>
      </c>
      <c r="AP1483" s="163">
        <v>0</v>
      </c>
      <c r="AQ1483" s="162">
        <v>0</v>
      </c>
      <c r="AR1483" s="162">
        <v>0</v>
      </c>
    </row>
    <row r="1484" spans="1:77" s="162" customFormat="1" ht="36" customHeight="1" x14ac:dyDescent="0.25">
      <c r="A1484" s="162">
        <v>1</v>
      </c>
      <c r="B1484" s="165">
        <v>389</v>
      </c>
      <c r="C1484" s="186" t="s">
        <v>209</v>
      </c>
      <c r="D1484" s="157">
        <v>1972</v>
      </c>
      <c r="E1484" s="157"/>
      <c r="F1484" s="187" t="s">
        <v>261</v>
      </c>
      <c r="G1484" s="157">
        <v>3</v>
      </c>
      <c r="H1484" s="157" t="s">
        <v>305</v>
      </c>
      <c r="I1484" s="158">
        <v>1583.1</v>
      </c>
      <c r="J1484" s="158">
        <v>1476.8</v>
      </c>
      <c r="K1484" s="158">
        <v>1476.8</v>
      </c>
      <c r="L1484" s="188">
        <v>60</v>
      </c>
      <c r="M1484" s="157" t="s">
        <v>259</v>
      </c>
      <c r="N1484" s="157" t="s">
        <v>263</v>
      </c>
      <c r="O1484" s="157" t="s">
        <v>325</v>
      </c>
      <c r="P1484" s="158">
        <v>7426912.8899999997</v>
      </c>
      <c r="Q1484" s="158">
        <v>0</v>
      </c>
      <c r="R1484" s="158">
        <v>0</v>
      </c>
      <c r="S1484" s="158">
        <v>7426912.8899999997</v>
      </c>
      <c r="T1484" s="161">
        <v>4691.3731855220767</v>
      </c>
      <c r="U1484" s="161">
        <v>5128.5231002463534</v>
      </c>
      <c r="V1484" s="168">
        <v>8700.0135189711982</v>
      </c>
      <c r="W1484" s="168">
        <f t="shared" si="392"/>
        <v>5170.7679363274592</v>
      </c>
      <c r="X1484" s="168">
        <f t="shared" si="393"/>
        <v>437.14991472427664</v>
      </c>
      <c r="Y1484" s="163">
        <v>0</v>
      </c>
      <c r="Z1484" s="163">
        <v>0</v>
      </c>
      <c r="AA1484" s="163">
        <v>0</v>
      </c>
      <c r="AB1484" s="163">
        <v>0</v>
      </c>
      <c r="AC1484" s="163">
        <v>0</v>
      </c>
      <c r="AD1484" s="163">
        <v>0</v>
      </c>
      <c r="AE1484" s="163">
        <v>0</v>
      </c>
      <c r="AF1484" s="169">
        <v>0</v>
      </c>
      <c r="AG1484" s="163">
        <v>918</v>
      </c>
      <c r="AH1484" s="169">
        <f t="shared" si="394"/>
        <v>5170.7679363274592</v>
      </c>
      <c r="AI1484" s="163">
        <v>0</v>
      </c>
      <c r="AJ1484" s="163">
        <v>0</v>
      </c>
      <c r="AK1484" s="163">
        <v>0</v>
      </c>
      <c r="AL1484" s="169">
        <v>0</v>
      </c>
      <c r="AM1484" s="163">
        <v>0</v>
      </c>
      <c r="AN1484" s="163">
        <v>0</v>
      </c>
      <c r="AO1484" s="169">
        <v>0</v>
      </c>
      <c r="AP1484" s="163">
        <v>0</v>
      </c>
      <c r="AQ1484" s="162">
        <v>0</v>
      </c>
      <c r="AR1484" s="162">
        <v>0</v>
      </c>
    </row>
    <row r="1485" spans="1:77" s="162" customFormat="1" ht="36" customHeight="1" x14ac:dyDescent="0.25">
      <c r="B1485" s="165">
        <v>390</v>
      </c>
      <c r="C1485" s="155" t="s">
        <v>205</v>
      </c>
      <c r="D1485" s="157">
        <v>1938</v>
      </c>
      <c r="E1485" s="157"/>
      <c r="F1485" s="166" t="s">
        <v>261</v>
      </c>
      <c r="G1485" s="157">
        <v>3</v>
      </c>
      <c r="H1485" s="157" t="s">
        <v>301</v>
      </c>
      <c r="I1485" s="158">
        <v>1645.1</v>
      </c>
      <c r="J1485" s="158">
        <v>1444.2</v>
      </c>
      <c r="K1485" s="158">
        <v>1029.4000000000001</v>
      </c>
      <c r="L1485" s="167">
        <v>58</v>
      </c>
      <c r="M1485" s="157" t="s">
        <v>259</v>
      </c>
      <c r="N1485" s="157" t="s">
        <v>260</v>
      </c>
      <c r="O1485" s="160" t="s">
        <v>262</v>
      </c>
      <c r="P1485" s="161">
        <v>4886052.96</v>
      </c>
      <c r="Q1485" s="161">
        <v>0</v>
      </c>
      <c r="R1485" s="161">
        <v>0</v>
      </c>
      <c r="S1485" s="161">
        <v>4886052.96</v>
      </c>
      <c r="T1485" s="161">
        <v>2970.0644094583918</v>
      </c>
      <c r="U1485" s="161">
        <v>4966.1370421250995</v>
      </c>
      <c r="W1485" s="175"/>
      <c r="Y1485" s="163">
        <v>0</v>
      </c>
      <c r="Z1485" s="163">
        <v>0</v>
      </c>
      <c r="AA1485" s="163">
        <v>0</v>
      </c>
      <c r="AB1485" s="163">
        <v>0</v>
      </c>
      <c r="AC1485" s="163">
        <v>0</v>
      </c>
      <c r="AD1485" s="163">
        <v>0</v>
      </c>
      <c r="AE1485" s="163">
        <v>0</v>
      </c>
      <c r="AF1485" s="163">
        <v>0</v>
      </c>
      <c r="AG1485" s="163">
        <v>666</v>
      </c>
      <c r="AH1485" s="163">
        <v>5380738.5199999996</v>
      </c>
      <c r="AI1485" s="163">
        <v>0</v>
      </c>
      <c r="AJ1485" s="163">
        <v>0</v>
      </c>
      <c r="AK1485" s="163">
        <v>0</v>
      </c>
      <c r="AL1485" s="163">
        <v>0</v>
      </c>
      <c r="AM1485" s="163">
        <v>0</v>
      </c>
      <c r="AN1485" s="163">
        <v>0</v>
      </c>
      <c r="AO1485" s="163">
        <v>3336026.4299999997</v>
      </c>
      <c r="AP1485" s="163">
        <v>0</v>
      </c>
      <c r="AQ1485" s="162">
        <v>0</v>
      </c>
      <c r="AR1485" s="162">
        <v>0</v>
      </c>
    </row>
    <row r="1486" spans="1:77" s="95" customFormat="1" ht="36" customHeight="1" x14ac:dyDescent="0.25">
      <c r="A1486" s="162">
        <v>1</v>
      </c>
      <c r="B1486" s="165">
        <v>391</v>
      </c>
      <c r="C1486" s="155" t="s">
        <v>2369</v>
      </c>
      <c r="D1486" s="157">
        <v>1969</v>
      </c>
      <c r="E1486" s="157"/>
      <c r="F1486" s="166" t="s">
        <v>261</v>
      </c>
      <c r="G1486" s="157">
        <v>2</v>
      </c>
      <c r="H1486" s="157">
        <v>3</v>
      </c>
      <c r="I1486" s="161">
        <v>940.9</v>
      </c>
      <c r="J1486" s="161">
        <v>898.8</v>
      </c>
      <c r="K1486" s="161">
        <v>898.8</v>
      </c>
      <c r="L1486" s="167">
        <v>57</v>
      </c>
      <c r="M1486" s="157" t="s">
        <v>259</v>
      </c>
      <c r="N1486" s="157" t="s">
        <v>263</v>
      </c>
      <c r="O1486" s="160" t="s">
        <v>1253</v>
      </c>
      <c r="P1486" s="161">
        <v>5718801.2200000007</v>
      </c>
      <c r="Q1486" s="161">
        <v>0</v>
      </c>
      <c r="R1486" s="161">
        <v>0</v>
      </c>
      <c r="S1486" s="161">
        <v>5718801.2200000007</v>
      </c>
      <c r="T1486" s="161">
        <v>6078.0117121904568</v>
      </c>
      <c r="U1486" s="161">
        <v>8700.0135189711982</v>
      </c>
      <c r="V1486" s="168">
        <v>7660.9244582043348</v>
      </c>
      <c r="W1486" s="168">
        <f t="shared" ref="W1486:W1487" si="395">Y1486+Z1486+AA1486+AB1486+AC1486+AF1486+AH1486+AJ1486+AL1486+AN1486+AO1486+AP1486+AQ1486+AR1486</f>
        <v>6311.7745137634192</v>
      </c>
      <c r="X1486" s="168">
        <f t="shared" ref="X1486:X1487" si="396">U1486-T1486</f>
        <v>2622.0018067807414</v>
      </c>
      <c r="Y1486" s="163">
        <v>0</v>
      </c>
      <c r="Z1486" s="163">
        <v>0</v>
      </c>
      <c r="AA1486" s="189">
        <v>0</v>
      </c>
      <c r="AB1486" s="189">
        <v>0</v>
      </c>
      <c r="AC1486" s="189">
        <v>0</v>
      </c>
      <c r="AD1486" s="189">
        <v>0</v>
      </c>
      <c r="AE1486" s="189">
        <v>0</v>
      </c>
      <c r="AF1486" s="169">
        <v>0</v>
      </c>
      <c r="AG1486" s="189">
        <v>666</v>
      </c>
      <c r="AH1486" s="169">
        <f>8917.04*AG1486/I1486</f>
        <v>6311.7745137634192</v>
      </c>
      <c r="AI1486" s="189">
        <v>0</v>
      </c>
      <c r="AJ1486" s="189">
        <v>0</v>
      </c>
      <c r="AK1486" s="189">
        <v>0</v>
      </c>
      <c r="AL1486" s="190">
        <v>0</v>
      </c>
      <c r="AM1486" s="189">
        <v>0</v>
      </c>
      <c r="AN1486" s="189">
        <v>0</v>
      </c>
      <c r="AO1486" s="190">
        <v>0</v>
      </c>
      <c r="AP1486" s="189">
        <v>0</v>
      </c>
      <c r="AQ1486" s="95">
        <v>0</v>
      </c>
      <c r="AR1486" s="95">
        <v>0</v>
      </c>
      <c r="BC1486" s="191"/>
      <c r="BD1486" s="191"/>
      <c r="BE1486" s="191"/>
      <c r="BY1486" s="192"/>
    </row>
    <row r="1487" spans="1:77" s="162" customFormat="1" ht="36" customHeight="1" x14ac:dyDescent="0.25">
      <c r="A1487" s="162">
        <v>1</v>
      </c>
      <c r="B1487" s="155" t="s">
        <v>828</v>
      </c>
      <c r="C1487" s="155"/>
      <c r="D1487" s="157" t="s">
        <v>855</v>
      </c>
      <c r="E1487" s="157" t="s">
        <v>855</v>
      </c>
      <c r="F1487" s="157" t="s">
        <v>855</v>
      </c>
      <c r="G1487" s="157" t="s">
        <v>855</v>
      </c>
      <c r="H1487" s="157" t="s">
        <v>855</v>
      </c>
      <c r="I1487" s="158">
        <v>1790.5</v>
      </c>
      <c r="J1487" s="158">
        <v>1645.1999999999998</v>
      </c>
      <c r="K1487" s="158">
        <v>1645.1999999999998</v>
      </c>
      <c r="L1487" s="159">
        <v>72</v>
      </c>
      <c r="M1487" s="157" t="s">
        <v>855</v>
      </c>
      <c r="N1487" s="157" t="s">
        <v>855</v>
      </c>
      <c r="O1487" s="160" t="s">
        <v>855</v>
      </c>
      <c r="P1487" s="161">
        <v>6970756.9299999997</v>
      </c>
      <c r="Q1487" s="161">
        <v>0</v>
      </c>
      <c r="R1487" s="161">
        <v>0</v>
      </c>
      <c r="S1487" s="161">
        <v>6970756.9299999997</v>
      </c>
      <c r="T1487" s="161">
        <v>3893.1901312482546</v>
      </c>
      <c r="U1487" s="161">
        <v>7275.5776573787416</v>
      </c>
      <c r="V1487" s="168">
        <v>3335.0407071801437</v>
      </c>
      <c r="W1487" s="168">
        <f t="shared" si="395"/>
        <v>3335.0407071801437</v>
      </c>
      <c r="X1487" s="168">
        <f t="shared" si="396"/>
        <v>3382.387526130487</v>
      </c>
      <c r="Y1487" s="163">
        <v>0</v>
      </c>
      <c r="Z1487" s="163">
        <v>0</v>
      </c>
      <c r="AA1487" s="163">
        <v>0</v>
      </c>
      <c r="AB1487" s="163">
        <v>0</v>
      </c>
      <c r="AC1487" s="163">
        <v>0</v>
      </c>
      <c r="AD1487" s="163">
        <v>0</v>
      </c>
      <c r="AE1487" s="163">
        <v>0</v>
      </c>
      <c r="AF1487" s="169">
        <v>0</v>
      </c>
      <c r="AG1487" s="163">
        <v>0</v>
      </c>
      <c r="AH1487" s="163">
        <v>0</v>
      </c>
      <c r="AI1487" s="163">
        <v>0</v>
      </c>
      <c r="AJ1487" s="163">
        <v>0</v>
      </c>
      <c r="AK1487" s="163">
        <v>0</v>
      </c>
      <c r="AL1487" s="169">
        <v>0</v>
      </c>
      <c r="AM1487" s="163">
        <v>0</v>
      </c>
      <c r="AN1487" s="163">
        <v>0</v>
      </c>
      <c r="AO1487" s="169">
        <v>3335.0407071801437</v>
      </c>
      <c r="AP1487" s="163">
        <v>0</v>
      </c>
      <c r="AQ1487" s="162">
        <v>0</v>
      </c>
      <c r="AR1487" s="162">
        <v>0</v>
      </c>
    </row>
    <row r="1488" spans="1:77" s="162" customFormat="1" ht="36" customHeight="1" x14ac:dyDescent="0.25">
      <c r="B1488" s="165">
        <v>392</v>
      </c>
      <c r="C1488" s="186" t="s">
        <v>215</v>
      </c>
      <c r="D1488" s="157">
        <v>1974</v>
      </c>
      <c r="E1488" s="157"/>
      <c r="F1488" s="187" t="s">
        <v>261</v>
      </c>
      <c r="G1488" s="157">
        <v>2</v>
      </c>
      <c r="H1488" s="157" t="s">
        <v>296</v>
      </c>
      <c r="I1488" s="158">
        <v>775.2</v>
      </c>
      <c r="J1488" s="158">
        <v>715.9</v>
      </c>
      <c r="K1488" s="158">
        <v>715.9</v>
      </c>
      <c r="L1488" s="188">
        <v>35</v>
      </c>
      <c r="M1488" s="157" t="s">
        <v>259</v>
      </c>
      <c r="N1488" s="157" t="s">
        <v>260</v>
      </c>
      <c r="O1488" s="157" t="s">
        <v>262</v>
      </c>
      <c r="P1488" s="158">
        <v>4315116.93</v>
      </c>
      <c r="Q1488" s="158">
        <v>0</v>
      </c>
      <c r="R1488" s="158">
        <v>0</v>
      </c>
      <c r="S1488" s="158">
        <v>4315116.93</v>
      </c>
      <c r="T1488" s="161">
        <v>5566.4563080495345</v>
      </c>
      <c r="U1488" s="161">
        <v>7275.5776573787416</v>
      </c>
      <c r="W1488" s="175"/>
      <c r="Y1488" s="163">
        <v>0</v>
      </c>
      <c r="Z1488" s="163">
        <v>0</v>
      </c>
      <c r="AA1488" s="163">
        <v>0</v>
      </c>
      <c r="AB1488" s="163">
        <v>179055.83</v>
      </c>
      <c r="AC1488" s="163">
        <v>0</v>
      </c>
      <c r="AD1488" s="163">
        <v>0</v>
      </c>
      <c r="AE1488" s="163">
        <v>0</v>
      </c>
      <c r="AF1488" s="163">
        <v>0</v>
      </c>
      <c r="AG1488" s="163">
        <v>0</v>
      </c>
      <c r="AH1488" s="163">
        <v>0</v>
      </c>
      <c r="AI1488" s="163">
        <v>0</v>
      </c>
      <c r="AJ1488" s="163">
        <v>0</v>
      </c>
      <c r="AK1488" s="163">
        <v>0</v>
      </c>
      <c r="AL1488" s="163">
        <v>0</v>
      </c>
      <c r="AM1488" s="163">
        <v>0</v>
      </c>
      <c r="AN1488" s="163">
        <v>0</v>
      </c>
      <c r="AO1488" s="163">
        <v>0</v>
      </c>
      <c r="AP1488" s="163">
        <v>0</v>
      </c>
      <c r="AQ1488" s="162">
        <v>0</v>
      </c>
      <c r="AR1488" s="162">
        <v>0</v>
      </c>
    </row>
    <row r="1489" spans="1:68" s="162" customFormat="1" ht="36" customHeight="1" x14ac:dyDescent="0.25">
      <c r="A1489" s="162">
        <v>1</v>
      </c>
      <c r="B1489" s="165">
        <v>393</v>
      </c>
      <c r="C1489" s="155" t="s">
        <v>219</v>
      </c>
      <c r="D1489" s="157">
        <v>1978</v>
      </c>
      <c r="E1489" s="157"/>
      <c r="F1489" s="166" t="s">
        <v>304</v>
      </c>
      <c r="G1489" s="157">
        <v>3</v>
      </c>
      <c r="H1489" s="157" t="s">
        <v>296</v>
      </c>
      <c r="I1489" s="161">
        <v>1015.3</v>
      </c>
      <c r="J1489" s="161">
        <v>929.3</v>
      </c>
      <c r="K1489" s="161">
        <v>929.3</v>
      </c>
      <c r="L1489" s="167">
        <v>37</v>
      </c>
      <c r="M1489" s="157" t="s">
        <v>259</v>
      </c>
      <c r="N1489" s="157" t="s">
        <v>263</v>
      </c>
      <c r="O1489" s="160" t="s">
        <v>325</v>
      </c>
      <c r="P1489" s="161">
        <v>2655640</v>
      </c>
      <c r="Q1489" s="161">
        <v>0</v>
      </c>
      <c r="R1489" s="161">
        <v>0</v>
      </c>
      <c r="S1489" s="161">
        <v>2655640</v>
      </c>
      <c r="T1489" s="161">
        <v>2615.6209987195903</v>
      </c>
      <c r="U1489" s="161">
        <v>3335.0407071801437</v>
      </c>
      <c r="V1489" s="168">
        <f>W1489</f>
        <v>184.98</v>
      </c>
      <c r="W1489" s="168">
        <f>Y1489+Z1489+AA1489+AB1489+AC1489+AF1489+AH1489+AJ1489+AL1489+AN1489+AO1489+AP1489+AQ1489+AR1489</f>
        <v>184.98</v>
      </c>
      <c r="X1489" s="168">
        <f>U1489-T1489</f>
        <v>719.41970846055347</v>
      </c>
      <c r="Y1489" s="163">
        <v>0</v>
      </c>
      <c r="Z1489" s="163">
        <v>0</v>
      </c>
      <c r="AA1489" s="163">
        <v>0</v>
      </c>
      <c r="AB1489" s="163">
        <v>184.98</v>
      </c>
      <c r="AC1489" s="163">
        <v>0</v>
      </c>
      <c r="AD1489" s="163">
        <v>0</v>
      </c>
      <c r="AE1489" s="163">
        <v>0</v>
      </c>
      <c r="AF1489" s="169">
        <v>0</v>
      </c>
      <c r="AG1489" s="163">
        <v>0</v>
      </c>
      <c r="AH1489" s="163">
        <v>0</v>
      </c>
      <c r="AI1489" s="163">
        <v>0</v>
      </c>
      <c r="AJ1489" s="163">
        <v>0</v>
      </c>
      <c r="AK1489" s="163">
        <v>0</v>
      </c>
      <c r="AL1489" s="169">
        <v>0</v>
      </c>
      <c r="AM1489" s="163">
        <v>0</v>
      </c>
      <c r="AN1489" s="163">
        <v>0</v>
      </c>
      <c r="AO1489" s="169">
        <v>0</v>
      </c>
      <c r="AP1489" s="163">
        <v>0</v>
      </c>
      <c r="AQ1489" s="162">
        <v>0</v>
      </c>
      <c r="AR1489" s="162">
        <v>0</v>
      </c>
    </row>
    <row r="1490" spans="1:68" s="95" customFormat="1" ht="31.5" customHeight="1" x14ac:dyDescent="0.25">
      <c r="B1490" s="155" t="s">
        <v>829</v>
      </c>
      <c r="C1490" s="155"/>
      <c r="D1490" s="157" t="s">
        <v>855</v>
      </c>
      <c r="E1490" s="157" t="s">
        <v>855</v>
      </c>
      <c r="F1490" s="157" t="s">
        <v>855</v>
      </c>
      <c r="G1490" s="157" t="s">
        <v>855</v>
      </c>
      <c r="H1490" s="157" t="s">
        <v>855</v>
      </c>
      <c r="I1490" s="158">
        <v>212.1</v>
      </c>
      <c r="J1490" s="158">
        <v>212.1</v>
      </c>
      <c r="K1490" s="158">
        <v>187.1</v>
      </c>
      <c r="L1490" s="159">
        <v>7</v>
      </c>
      <c r="M1490" s="157" t="s">
        <v>855</v>
      </c>
      <c r="N1490" s="157" t="s">
        <v>855</v>
      </c>
      <c r="O1490" s="160" t="s">
        <v>855</v>
      </c>
      <c r="P1490" s="161">
        <v>182887.62</v>
      </c>
      <c r="Q1490" s="161">
        <v>0</v>
      </c>
      <c r="R1490" s="161">
        <v>0</v>
      </c>
      <c r="S1490" s="161">
        <v>182887.62</v>
      </c>
      <c r="T1490" s="161">
        <v>862.27072135785011</v>
      </c>
      <c r="U1490" s="161">
        <v>862.27072135785011</v>
      </c>
      <c r="Y1490" s="162"/>
      <c r="Z1490" s="162"/>
      <c r="AF1490" s="162"/>
    </row>
    <row r="1491" spans="1:68" s="95" customFormat="1" ht="33.75" customHeight="1" x14ac:dyDescent="0.25">
      <c r="B1491" s="165">
        <v>394</v>
      </c>
      <c r="C1491" s="155" t="s">
        <v>217</v>
      </c>
      <c r="D1491" s="157">
        <v>1962</v>
      </c>
      <c r="E1491" s="157"/>
      <c r="F1491" s="166" t="s">
        <v>261</v>
      </c>
      <c r="G1491" s="157">
        <v>2</v>
      </c>
      <c r="H1491" s="157" t="s">
        <v>297</v>
      </c>
      <c r="I1491" s="158">
        <v>212.1</v>
      </c>
      <c r="J1491" s="158">
        <v>212.1</v>
      </c>
      <c r="K1491" s="158">
        <v>187.1</v>
      </c>
      <c r="L1491" s="167">
        <v>7</v>
      </c>
      <c r="M1491" s="157" t="s">
        <v>259</v>
      </c>
      <c r="N1491" s="157" t="s">
        <v>260</v>
      </c>
      <c r="O1491" s="160" t="s">
        <v>262</v>
      </c>
      <c r="P1491" s="161">
        <v>182887.62</v>
      </c>
      <c r="Q1491" s="161">
        <v>0</v>
      </c>
      <c r="R1491" s="161">
        <v>0</v>
      </c>
      <c r="S1491" s="161">
        <v>182887.62</v>
      </c>
      <c r="T1491" s="161">
        <v>862.27072135785011</v>
      </c>
      <c r="U1491" s="161">
        <v>862.27072135785011</v>
      </c>
      <c r="W1491" s="175"/>
      <c r="X1491" s="162"/>
      <c r="Y1491" s="163">
        <v>0</v>
      </c>
      <c r="Z1491" s="163">
        <v>0</v>
      </c>
      <c r="AA1491" s="189">
        <v>0</v>
      </c>
      <c r="AB1491" s="189">
        <v>0</v>
      </c>
      <c r="AC1491" s="189">
        <v>0</v>
      </c>
      <c r="AD1491" s="189">
        <v>0</v>
      </c>
      <c r="AE1491" s="189">
        <v>0</v>
      </c>
      <c r="AF1491" s="163">
        <v>0</v>
      </c>
      <c r="AG1491" s="189">
        <v>1981.3</v>
      </c>
      <c r="AH1491" s="189">
        <v>6992437.3499999996</v>
      </c>
      <c r="AI1491" s="189">
        <v>0</v>
      </c>
      <c r="AJ1491" s="189">
        <v>0</v>
      </c>
      <c r="AK1491" s="189">
        <v>0</v>
      </c>
      <c r="AL1491" s="189">
        <v>0</v>
      </c>
      <c r="AM1491" s="189">
        <v>0</v>
      </c>
      <c r="AN1491" s="189">
        <v>0</v>
      </c>
      <c r="AO1491" s="189">
        <v>0</v>
      </c>
      <c r="AP1491" s="189">
        <v>0</v>
      </c>
      <c r="AQ1491" s="95">
        <v>0</v>
      </c>
      <c r="AV1491" s="162"/>
    </row>
    <row r="1492" spans="1:68" s="95" customFormat="1" ht="33.75" customHeight="1" x14ac:dyDescent="0.25">
      <c r="B1492" s="413" t="s">
        <v>1614</v>
      </c>
      <c r="C1492" s="414"/>
      <c r="D1492" s="414"/>
      <c r="E1492" s="414"/>
      <c r="F1492" s="414"/>
      <c r="G1492" s="414"/>
      <c r="H1492" s="414"/>
      <c r="I1492" s="414"/>
      <c r="J1492" s="414"/>
      <c r="K1492" s="414"/>
      <c r="L1492" s="414"/>
      <c r="M1492" s="414"/>
      <c r="N1492" s="414"/>
      <c r="O1492" s="414"/>
      <c r="P1492" s="414"/>
      <c r="Q1492" s="414"/>
      <c r="R1492" s="414"/>
      <c r="S1492" s="414"/>
      <c r="T1492" s="414"/>
      <c r="U1492" s="415"/>
      <c r="W1492" s="175"/>
      <c r="X1492" s="162"/>
      <c r="Y1492" s="163">
        <v>0</v>
      </c>
      <c r="Z1492" s="163">
        <v>0</v>
      </c>
      <c r="AA1492" s="189">
        <v>0</v>
      </c>
      <c r="AB1492" s="189">
        <v>0</v>
      </c>
      <c r="AC1492" s="189">
        <v>0</v>
      </c>
      <c r="AD1492" s="189">
        <v>0</v>
      </c>
      <c r="AE1492" s="189">
        <v>0</v>
      </c>
      <c r="AF1492" s="163">
        <v>0</v>
      </c>
      <c r="AG1492" s="189">
        <v>1981.3</v>
      </c>
      <c r="AH1492" s="189">
        <v>6992437.3499999996</v>
      </c>
      <c r="AI1492" s="189">
        <v>0</v>
      </c>
      <c r="AJ1492" s="189">
        <v>0</v>
      </c>
      <c r="AK1492" s="189">
        <v>0</v>
      </c>
      <c r="AL1492" s="189">
        <v>0</v>
      </c>
      <c r="AM1492" s="189">
        <v>0</v>
      </c>
      <c r="AN1492" s="189">
        <v>0</v>
      </c>
      <c r="AO1492" s="189">
        <v>0</v>
      </c>
      <c r="AP1492" s="189">
        <v>0</v>
      </c>
      <c r="AQ1492" s="95">
        <v>0</v>
      </c>
      <c r="AV1492" s="162"/>
    </row>
    <row r="1493" spans="1:68" s="95" customFormat="1" ht="33.75" customHeight="1" x14ac:dyDescent="0.25">
      <c r="B1493" s="416" t="s">
        <v>2365</v>
      </c>
      <c r="C1493" s="417"/>
      <c r="D1493" s="157" t="s">
        <v>855</v>
      </c>
      <c r="E1493" s="157" t="s">
        <v>855</v>
      </c>
      <c r="F1493" s="160" t="s">
        <v>855</v>
      </c>
      <c r="G1493" s="157" t="s">
        <v>855</v>
      </c>
      <c r="H1493" s="157" t="s">
        <v>855</v>
      </c>
      <c r="I1493" s="158">
        <f>I1494</f>
        <v>3182.5</v>
      </c>
      <c r="J1493" s="158">
        <f t="shared" ref="J1493:L1493" si="397">J1494</f>
        <v>2963.5</v>
      </c>
      <c r="K1493" s="158">
        <f t="shared" si="397"/>
        <v>2844.3</v>
      </c>
      <c r="L1493" s="174">
        <f t="shared" si="397"/>
        <v>134</v>
      </c>
      <c r="M1493" s="157" t="s">
        <v>855</v>
      </c>
      <c r="N1493" s="157" t="s">
        <v>855</v>
      </c>
      <c r="O1493" s="193" t="s">
        <v>855</v>
      </c>
      <c r="P1493" s="158">
        <v>7034201.7300000004</v>
      </c>
      <c r="Q1493" s="158">
        <f t="shared" ref="Q1493:S1493" si="398">Q1494</f>
        <v>4599545.3899999997</v>
      </c>
      <c r="R1493" s="158">
        <f t="shared" si="398"/>
        <v>1178018</v>
      </c>
      <c r="S1493" s="158">
        <f t="shared" si="398"/>
        <v>1256638.3399999999</v>
      </c>
      <c r="T1493" s="161">
        <f>P1493/I1493</f>
        <v>2210.2754846818539</v>
      </c>
      <c r="U1493" s="161">
        <f>MAX(U1494:U1500)</f>
        <v>8635.7082437619956</v>
      </c>
      <c r="W1493" s="175"/>
      <c r="X1493" s="162"/>
      <c r="Y1493" s="163">
        <v>0</v>
      </c>
      <c r="Z1493" s="163">
        <v>0</v>
      </c>
      <c r="AA1493" s="189">
        <v>0</v>
      </c>
      <c r="AB1493" s="189">
        <v>0</v>
      </c>
      <c r="AC1493" s="189">
        <v>0</v>
      </c>
      <c r="AD1493" s="189">
        <v>0</v>
      </c>
      <c r="AE1493" s="189">
        <v>0</v>
      </c>
      <c r="AF1493" s="163">
        <v>0</v>
      </c>
      <c r="AG1493" s="189">
        <v>454</v>
      </c>
      <c r="AH1493" s="189">
        <v>1810719.07</v>
      </c>
      <c r="AI1493" s="189">
        <v>0</v>
      </c>
      <c r="AJ1493" s="189">
        <v>0</v>
      </c>
      <c r="AK1493" s="189">
        <v>0</v>
      </c>
      <c r="AL1493" s="189">
        <v>0</v>
      </c>
      <c r="AM1493" s="189">
        <v>0</v>
      </c>
      <c r="AN1493" s="189">
        <v>0</v>
      </c>
      <c r="AO1493" s="189">
        <v>0</v>
      </c>
      <c r="AP1493" s="189">
        <v>0</v>
      </c>
      <c r="AQ1493" s="95">
        <v>0</v>
      </c>
      <c r="AT1493" s="191"/>
      <c r="AU1493" s="191"/>
      <c r="AV1493" s="162"/>
      <c r="BP1493" s="192"/>
    </row>
    <row r="1494" spans="1:68" s="95" customFormat="1" ht="33.75" customHeight="1" x14ac:dyDescent="0.25">
      <c r="B1494" s="416" t="s">
        <v>1611</v>
      </c>
      <c r="C1494" s="417"/>
      <c r="D1494" s="157" t="s">
        <v>855</v>
      </c>
      <c r="E1494" s="157" t="s">
        <v>855</v>
      </c>
      <c r="F1494" s="160" t="s">
        <v>855</v>
      </c>
      <c r="G1494" s="157" t="s">
        <v>855</v>
      </c>
      <c r="H1494" s="157" t="s">
        <v>855</v>
      </c>
      <c r="I1494" s="158">
        <f>I1495+I1499+I1497</f>
        <v>3182.5</v>
      </c>
      <c r="J1494" s="158">
        <f>J1495+J1499+J1497</f>
        <v>2963.5</v>
      </c>
      <c r="K1494" s="158">
        <f>K1495+K1499+K1497</f>
        <v>2844.3</v>
      </c>
      <c r="L1494" s="174">
        <f>L1495+L1499+L1497</f>
        <v>134</v>
      </c>
      <c r="M1494" s="157" t="s">
        <v>855</v>
      </c>
      <c r="N1494" s="157" t="s">
        <v>855</v>
      </c>
      <c r="O1494" s="193" t="s">
        <v>855</v>
      </c>
      <c r="P1494" s="158">
        <v>7034201.7300000004</v>
      </c>
      <c r="Q1494" s="158">
        <f>Q1495+Q1499+Q1497</f>
        <v>4599545.3899999997</v>
      </c>
      <c r="R1494" s="158">
        <f>R1495+R1499+R1497</f>
        <v>1178018</v>
      </c>
      <c r="S1494" s="158">
        <f>S1495+S1499+S1497</f>
        <v>1256638.3399999999</v>
      </c>
      <c r="T1494" s="161">
        <f t="shared" ref="T1494:T1500" si="399">P1494/I1494</f>
        <v>2210.2754846818539</v>
      </c>
      <c r="U1494" s="161">
        <f>MAX(U1495:U1500)</f>
        <v>8635.7082437619956</v>
      </c>
      <c r="V1494" s="168">
        <v>7742.0848345764025</v>
      </c>
      <c r="W1494" s="168">
        <f>Y1494+Z1494+AA1494+AB1494+AC1494+AF1494+AH1494+AJ1494+AL1494+AN1494+AO1494+AP1494+AQ1494+AR1494</f>
        <v>1272.0616370777693</v>
      </c>
      <c r="X1494" s="168">
        <f>U1494-T1494</f>
        <v>6425.4327590801422</v>
      </c>
      <c r="Y1494" s="163">
        <v>0</v>
      </c>
      <c r="Z1494" s="163">
        <v>0</v>
      </c>
      <c r="AA1494" s="189">
        <v>0</v>
      </c>
      <c r="AB1494" s="189">
        <v>0</v>
      </c>
      <c r="AC1494" s="189">
        <v>0</v>
      </c>
      <c r="AD1494" s="189">
        <v>0</v>
      </c>
      <c r="AE1494" s="189">
        <v>0</v>
      </c>
      <c r="AF1494" s="169">
        <v>0</v>
      </c>
      <c r="AG1494" s="189">
        <v>454</v>
      </c>
      <c r="AH1494" s="169">
        <f>8917.04*AG1494/I1494</f>
        <v>1272.0616370777693</v>
      </c>
      <c r="AI1494" s="189">
        <v>0</v>
      </c>
      <c r="AJ1494" s="189">
        <v>0</v>
      </c>
      <c r="AK1494" s="189">
        <v>0</v>
      </c>
      <c r="AL1494" s="190">
        <v>0</v>
      </c>
      <c r="AM1494" s="189">
        <v>0</v>
      </c>
      <c r="AN1494" s="189">
        <v>0</v>
      </c>
      <c r="AO1494" s="190">
        <v>0</v>
      </c>
      <c r="AP1494" s="189">
        <v>0</v>
      </c>
      <c r="AQ1494" s="95">
        <v>0</v>
      </c>
      <c r="AT1494" s="191"/>
      <c r="AU1494" s="191"/>
      <c r="AV1494" s="191"/>
      <c r="BP1494" s="192"/>
    </row>
    <row r="1495" spans="1:68" s="95" customFormat="1" ht="33.75" customHeight="1" x14ac:dyDescent="0.25">
      <c r="B1495" s="155" t="s">
        <v>827</v>
      </c>
      <c r="C1495" s="186"/>
      <c r="D1495" s="157" t="s">
        <v>855</v>
      </c>
      <c r="E1495" s="157" t="s">
        <v>855</v>
      </c>
      <c r="F1495" s="160" t="s">
        <v>855</v>
      </c>
      <c r="G1495" s="157" t="s">
        <v>855</v>
      </c>
      <c r="H1495" s="157" t="s">
        <v>855</v>
      </c>
      <c r="I1495" s="158">
        <f>SUM(I1496:I1496)</f>
        <v>522.9</v>
      </c>
      <c r="J1495" s="158">
        <f>SUM(J1496:J1496)</f>
        <v>463.3</v>
      </c>
      <c r="K1495" s="158">
        <f>SUM(K1496:K1496)</f>
        <v>463.3</v>
      </c>
      <c r="L1495" s="174">
        <f>SUM(L1496:L1496)</f>
        <v>31</v>
      </c>
      <c r="M1495" s="157" t="s">
        <v>855</v>
      </c>
      <c r="N1495" s="157" t="s">
        <v>855</v>
      </c>
      <c r="O1495" s="193" t="s">
        <v>855</v>
      </c>
      <c r="P1495" s="158">
        <v>1836114.4000000001</v>
      </c>
      <c r="Q1495" s="158">
        <f>SUM(Q1496:Q1496)</f>
        <v>1280871.46</v>
      </c>
      <c r="R1495" s="158">
        <f>SUM(R1496:R1496)</f>
        <v>337986.60000000003</v>
      </c>
      <c r="S1495" s="158">
        <f>SUM(S1496:S1496)</f>
        <v>217256.34</v>
      </c>
      <c r="T1495" s="161">
        <f t="shared" si="399"/>
        <v>3511.4063874545805</v>
      </c>
      <c r="U1495" s="161">
        <f>U1496</f>
        <v>7742.0848345764025</v>
      </c>
      <c r="W1495" s="175"/>
      <c r="X1495" s="162"/>
      <c r="Y1495" s="163">
        <v>0</v>
      </c>
      <c r="Z1495" s="163">
        <v>0</v>
      </c>
      <c r="AA1495" s="189">
        <v>0</v>
      </c>
      <c r="AB1495" s="189">
        <v>0</v>
      </c>
      <c r="AC1495" s="189">
        <v>0</v>
      </c>
      <c r="AD1495" s="189">
        <v>0</v>
      </c>
      <c r="AE1495" s="189">
        <v>0</v>
      </c>
      <c r="AF1495" s="163">
        <v>0</v>
      </c>
      <c r="AG1495" s="189">
        <v>720</v>
      </c>
      <c r="AH1495" s="189">
        <v>2643881</v>
      </c>
      <c r="AI1495" s="189">
        <v>0</v>
      </c>
      <c r="AJ1495" s="189">
        <v>0</v>
      </c>
      <c r="AK1495" s="189">
        <v>0</v>
      </c>
      <c r="AL1495" s="189">
        <v>0</v>
      </c>
      <c r="AM1495" s="189">
        <v>0</v>
      </c>
      <c r="AN1495" s="189">
        <v>0</v>
      </c>
      <c r="AO1495" s="189">
        <v>0</v>
      </c>
      <c r="AP1495" s="189">
        <v>0</v>
      </c>
      <c r="AQ1495" s="95">
        <v>0</v>
      </c>
      <c r="AT1495" s="191"/>
      <c r="AU1495" s="191"/>
      <c r="AV1495" s="162"/>
      <c r="BP1495" s="192"/>
    </row>
    <row r="1496" spans="1:68" s="95" customFormat="1" ht="33.75" customHeight="1" x14ac:dyDescent="0.25">
      <c r="B1496" s="165">
        <v>1</v>
      </c>
      <c r="C1496" s="186" t="s">
        <v>1610</v>
      </c>
      <c r="D1496" s="157">
        <v>1964</v>
      </c>
      <c r="E1496" s="157"/>
      <c r="F1496" s="160" t="s">
        <v>261</v>
      </c>
      <c r="G1496" s="157">
        <v>2</v>
      </c>
      <c r="H1496" s="157">
        <v>2</v>
      </c>
      <c r="I1496" s="158">
        <v>522.9</v>
      </c>
      <c r="J1496" s="158">
        <v>463.3</v>
      </c>
      <c r="K1496" s="158">
        <v>463.3</v>
      </c>
      <c r="L1496" s="174">
        <v>31</v>
      </c>
      <c r="M1496" s="157" t="s">
        <v>259</v>
      </c>
      <c r="N1496" s="157" t="s">
        <v>263</v>
      </c>
      <c r="O1496" s="157" t="s">
        <v>325</v>
      </c>
      <c r="P1496" s="158">
        <v>1836114.4000000001</v>
      </c>
      <c r="Q1496" s="158">
        <v>1280871.46</v>
      </c>
      <c r="R1496" s="158">
        <v>337986.60000000003</v>
      </c>
      <c r="S1496" s="158">
        <v>217256.34</v>
      </c>
      <c r="T1496" s="161">
        <f t="shared" si="399"/>
        <v>3511.4063874545805</v>
      </c>
      <c r="U1496" s="161">
        <v>7742.0848345764025</v>
      </c>
      <c r="V1496" s="168">
        <v>3516.0289156626509</v>
      </c>
      <c r="W1496" s="168">
        <f>Y1496+Z1496+AA1496+AB1496+AC1496+AF1496+AH1496+AJ1496+AL1496+AN1496+AO1496+AP1496+AQ1496+AR1496</f>
        <v>12278.196213425132</v>
      </c>
      <c r="X1496" s="168">
        <f>U1496-T1496</f>
        <v>4230.6784471218216</v>
      </c>
      <c r="Y1496" s="163">
        <v>0</v>
      </c>
      <c r="Z1496" s="163">
        <v>0</v>
      </c>
      <c r="AA1496" s="189">
        <v>0</v>
      </c>
      <c r="AB1496" s="189">
        <v>0</v>
      </c>
      <c r="AC1496" s="189">
        <v>0</v>
      </c>
      <c r="AD1496" s="189">
        <v>0</v>
      </c>
      <c r="AE1496" s="189">
        <v>0</v>
      </c>
      <c r="AF1496" s="169">
        <v>0</v>
      </c>
      <c r="AG1496" s="189">
        <v>720</v>
      </c>
      <c r="AH1496" s="169">
        <f>8917.04*AG1496/I1496</f>
        <v>12278.196213425132</v>
      </c>
      <c r="AI1496" s="189">
        <v>0</v>
      </c>
      <c r="AJ1496" s="189">
        <v>0</v>
      </c>
      <c r="AK1496" s="189">
        <v>0</v>
      </c>
      <c r="AL1496" s="190">
        <v>0</v>
      </c>
      <c r="AM1496" s="189">
        <v>0</v>
      </c>
      <c r="AN1496" s="189">
        <v>0</v>
      </c>
      <c r="AO1496" s="190">
        <v>0</v>
      </c>
      <c r="AP1496" s="189">
        <v>0</v>
      </c>
      <c r="AQ1496" s="95">
        <v>0</v>
      </c>
      <c r="AT1496" s="191"/>
      <c r="AU1496" s="191"/>
      <c r="AV1496" s="191"/>
      <c r="BP1496" s="192"/>
    </row>
    <row r="1497" spans="1:68" s="95" customFormat="1" ht="33.75" customHeight="1" x14ac:dyDescent="0.25">
      <c r="B1497" s="155" t="s">
        <v>780</v>
      </c>
      <c r="C1497" s="186"/>
      <c r="D1497" s="157" t="s">
        <v>855</v>
      </c>
      <c r="E1497" s="157" t="s">
        <v>855</v>
      </c>
      <c r="F1497" s="160" t="s">
        <v>855</v>
      </c>
      <c r="G1497" s="157" t="s">
        <v>855</v>
      </c>
      <c r="H1497" s="157" t="s">
        <v>855</v>
      </c>
      <c r="I1497" s="158">
        <f>SUM(I1498:I1498)</f>
        <v>1826</v>
      </c>
      <c r="J1497" s="158">
        <f>SUM(J1498:J1498)</f>
        <v>1718</v>
      </c>
      <c r="K1497" s="158">
        <f>SUM(K1498:K1498)</f>
        <v>1598.8</v>
      </c>
      <c r="L1497" s="174">
        <f>SUM(L1498:L1498)</f>
        <v>73</v>
      </c>
      <c r="M1497" s="157" t="s">
        <v>855</v>
      </c>
      <c r="N1497" s="157" t="s">
        <v>855</v>
      </c>
      <c r="O1497" s="193" t="s">
        <v>855</v>
      </c>
      <c r="P1497" s="158">
        <v>2643881</v>
      </c>
      <c r="Q1497" s="158">
        <f>SUM(Q1498:Q1498)</f>
        <v>1592309.05</v>
      </c>
      <c r="R1497" s="158">
        <f>SUM(R1498:R1498)</f>
        <v>407533.88</v>
      </c>
      <c r="S1497" s="158">
        <f>SUM(S1498:S1498)</f>
        <v>644038.06999999995</v>
      </c>
      <c r="T1497" s="161">
        <f t="shared" si="399"/>
        <v>1447.9085432639649</v>
      </c>
      <c r="U1497" s="161">
        <f>U1498</f>
        <v>3516.0289156626509</v>
      </c>
      <c r="W1497" s="175"/>
      <c r="X1497" s="162"/>
      <c r="Y1497" s="163">
        <v>0</v>
      </c>
      <c r="Z1497" s="163">
        <v>0</v>
      </c>
      <c r="AA1497" s="189">
        <v>0</v>
      </c>
      <c r="AB1497" s="189">
        <v>0</v>
      </c>
      <c r="AC1497" s="189">
        <v>0</v>
      </c>
      <c r="AD1497" s="189">
        <v>0</v>
      </c>
      <c r="AE1497" s="189">
        <v>0</v>
      </c>
      <c r="AF1497" s="163">
        <v>0</v>
      </c>
      <c r="AG1497" s="189">
        <v>807.3</v>
      </c>
      <c r="AH1497" s="189">
        <v>2537837.2799999998</v>
      </c>
      <c r="AI1497" s="189">
        <v>0</v>
      </c>
      <c r="AJ1497" s="189">
        <v>0</v>
      </c>
      <c r="AK1497" s="189">
        <v>0</v>
      </c>
      <c r="AL1497" s="189">
        <v>0</v>
      </c>
      <c r="AM1497" s="189">
        <v>0</v>
      </c>
      <c r="AN1497" s="189">
        <v>0</v>
      </c>
      <c r="AO1497" s="189">
        <v>0</v>
      </c>
      <c r="AP1497" s="189">
        <v>0</v>
      </c>
      <c r="AQ1497" s="95">
        <v>0</v>
      </c>
      <c r="AT1497" s="191"/>
      <c r="AU1497" s="191"/>
      <c r="AV1497" s="162"/>
      <c r="BP1497" s="192"/>
    </row>
    <row r="1498" spans="1:68" s="95" customFormat="1" ht="33.75" customHeight="1" x14ac:dyDescent="0.25">
      <c r="B1498" s="165">
        <v>2</v>
      </c>
      <c r="C1498" s="186" t="s">
        <v>1631</v>
      </c>
      <c r="D1498" s="157">
        <v>1975</v>
      </c>
      <c r="E1498" s="157"/>
      <c r="F1498" s="160" t="s">
        <v>261</v>
      </c>
      <c r="G1498" s="157">
        <v>4</v>
      </c>
      <c r="H1498" s="157">
        <v>2</v>
      </c>
      <c r="I1498" s="158">
        <v>1826</v>
      </c>
      <c r="J1498" s="158">
        <v>1718</v>
      </c>
      <c r="K1498" s="158">
        <v>1598.8</v>
      </c>
      <c r="L1498" s="174">
        <v>73</v>
      </c>
      <c r="M1498" s="157" t="s">
        <v>259</v>
      </c>
      <c r="N1498" s="157" t="s">
        <v>334</v>
      </c>
      <c r="O1498" s="157" t="s">
        <v>1632</v>
      </c>
      <c r="P1498" s="158">
        <v>2643881</v>
      </c>
      <c r="Q1498" s="158">
        <v>1592309.05</v>
      </c>
      <c r="R1498" s="158">
        <v>407533.88</v>
      </c>
      <c r="S1498" s="158">
        <v>644038.06999999995</v>
      </c>
      <c r="T1498" s="161">
        <f t="shared" si="399"/>
        <v>1447.9085432639649</v>
      </c>
      <c r="U1498" s="161">
        <v>3516.0289156626509</v>
      </c>
      <c r="V1498" s="168">
        <v>8635.7082437619956</v>
      </c>
      <c r="W1498" s="168">
        <f>Y1498+Z1498+AA1498+AB1498+AC1498+AF1498+AH1498+AJ1498+AL1498+AN1498+AO1498+AP1498+AQ1498+AR1498</f>
        <v>3942.3474216867471</v>
      </c>
      <c r="X1498" s="168">
        <f>U1498-T1498</f>
        <v>2068.120372398686</v>
      </c>
      <c r="Y1498" s="163">
        <v>0</v>
      </c>
      <c r="Z1498" s="163">
        <v>0</v>
      </c>
      <c r="AA1498" s="189">
        <v>0</v>
      </c>
      <c r="AB1498" s="189">
        <v>0</v>
      </c>
      <c r="AC1498" s="189">
        <v>0</v>
      </c>
      <c r="AD1498" s="189">
        <v>0</v>
      </c>
      <c r="AE1498" s="189">
        <v>0</v>
      </c>
      <c r="AF1498" s="169">
        <v>0</v>
      </c>
      <c r="AG1498" s="189">
        <v>807.3</v>
      </c>
      <c r="AH1498" s="169">
        <f>8917.04*AG1498/I1498</f>
        <v>3942.3474216867471</v>
      </c>
      <c r="AI1498" s="189">
        <v>0</v>
      </c>
      <c r="AJ1498" s="189">
        <v>0</v>
      </c>
      <c r="AK1498" s="189">
        <v>0</v>
      </c>
      <c r="AL1498" s="190">
        <v>0</v>
      </c>
      <c r="AM1498" s="189">
        <v>0</v>
      </c>
      <c r="AN1498" s="189">
        <v>0</v>
      </c>
      <c r="AO1498" s="190">
        <v>0</v>
      </c>
      <c r="AP1498" s="189">
        <v>0</v>
      </c>
      <c r="AQ1498" s="95">
        <v>0</v>
      </c>
      <c r="AT1498" s="191"/>
      <c r="AU1498" s="191"/>
      <c r="AV1498" s="191"/>
      <c r="BP1498" s="192"/>
    </row>
    <row r="1499" spans="1:68" s="95" customFormat="1" ht="41.25" customHeight="1" x14ac:dyDescent="0.25">
      <c r="B1499" s="155" t="s">
        <v>851</v>
      </c>
      <c r="C1499" s="186"/>
      <c r="D1499" s="157" t="s">
        <v>855</v>
      </c>
      <c r="E1499" s="157" t="s">
        <v>855</v>
      </c>
      <c r="F1499" s="160" t="s">
        <v>855</v>
      </c>
      <c r="G1499" s="157" t="s">
        <v>855</v>
      </c>
      <c r="H1499" s="157" t="s">
        <v>855</v>
      </c>
      <c r="I1499" s="158">
        <f>SUM(I1500:I1500)</f>
        <v>833.6</v>
      </c>
      <c r="J1499" s="158">
        <f>SUM(J1500:J1500)</f>
        <v>782.2</v>
      </c>
      <c r="K1499" s="158">
        <f>SUM(K1500:K1500)</f>
        <v>782.2</v>
      </c>
      <c r="L1499" s="174">
        <f>SUM(L1500:L1500)</f>
        <v>30</v>
      </c>
      <c r="M1499" s="157" t="s">
        <v>855</v>
      </c>
      <c r="N1499" s="157" t="s">
        <v>855</v>
      </c>
      <c r="O1499" s="193" t="s">
        <v>855</v>
      </c>
      <c r="P1499" s="158">
        <v>2554206.3299999996</v>
      </c>
      <c r="Q1499" s="158">
        <f>SUM(Q1500:Q1500)</f>
        <v>1726364.88</v>
      </c>
      <c r="R1499" s="158">
        <f>SUM(R1500:R1500)</f>
        <v>432497.52</v>
      </c>
      <c r="S1499" s="158">
        <f>SUM(S1500:S1500)</f>
        <v>395343.93</v>
      </c>
      <c r="T1499" s="161">
        <f t="shared" si="399"/>
        <v>3064.0670945297497</v>
      </c>
      <c r="U1499" s="161">
        <f>U1500</f>
        <v>8635.7082437619956</v>
      </c>
      <c r="Y1499" s="162"/>
      <c r="Z1499" s="162"/>
      <c r="AF1499" s="162"/>
    </row>
    <row r="1500" spans="1:68" s="95" customFormat="1" ht="33.75" customHeight="1" x14ac:dyDescent="0.25">
      <c r="B1500" s="165">
        <v>3</v>
      </c>
      <c r="C1500" s="186" t="s">
        <v>3</v>
      </c>
      <c r="D1500" s="157">
        <v>1988</v>
      </c>
      <c r="E1500" s="157"/>
      <c r="F1500" s="160" t="s">
        <v>261</v>
      </c>
      <c r="G1500" s="157">
        <v>2</v>
      </c>
      <c r="H1500" s="157">
        <v>3</v>
      </c>
      <c r="I1500" s="158">
        <v>833.6</v>
      </c>
      <c r="J1500" s="158">
        <v>782.2</v>
      </c>
      <c r="K1500" s="158">
        <v>782.2</v>
      </c>
      <c r="L1500" s="174">
        <v>30</v>
      </c>
      <c r="M1500" s="157" t="s">
        <v>259</v>
      </c>
      <c r="N1500" s="157" t="s">
        <v>260</v>
      </c>
      <c r="O1500" s="157" t="s">
        <v>262</v>
      </c>
      <c r="P1500" s="158">
        <v>2554206.3299999996</v>
      </c>
      <c r="Q1500" s="158">
        <v>1726364.88</v>
      </c>
      <c r="R1500" s="158">
        <v>432497.52</v>
      </c>
      <c r="S1500" s="158">
        <v>395343.93</v>
      </c>
      <c r="T1500" s="161">
        <f t="shared" si="399"/>
        <v>3064.0670945297497</v>
      </c>
      <c r="U1500" s="161">
        <v>8635.7082437619956</v>
      </c>
      <c r="W1500" s="175"/>
      <c r="X1500" s="162"/>
      <c r="Y1500" s="163">
        <v>0</v>
      </c>
      <c r="Z1500" s="163">
        <v>0</v>
      </c>
      <c r="AA1500" s="189">
        <v>0</v>
      </c>
      <c r="AB1500" s="189">
        <v>0</v>
      </c>
      <c r="AC1500" s="189">
        <v>0</v>
      </c>
      <c r="AD1500" s="189">
        <v>0</v>
      </c>
      <c r="AE1500" s="189">
        <v>191</v>
      </c>
      <c r="AF1500" s="163">
        <v>361861679.40000004</v>
      </c>
      <c r="AG1500" s="189">
        <v>0</v>
      </c>
      <c r="AH1500" s="189">
        <v>0</v>
      </c>
      <c r="AI1500" s="189">
        <v>0</v>
      </c>
      <c r="AJ1500" s="189">
        <v>0</v>
      </c>
      <c r="AK1500" s="189">
        <v>0</v>
      </c>
      <c r="AL1500" s="189">
        <v>0</v>
      </c>
      <c r="AM1500" s="189">
        <v>0</v>
      </c>
      <c r="AN1500" s="189">
        <v>0</v>
      </c>
      <c r="AO1500" s="189">
        <v>0</v>
      </c>
      <c r="AP1500" s="189">
        <v>0</v>
      </c>
      <c r="AQ1500" s="95">
        <v>0</v>
      </c>
      <c r="AR1500" s="95">
        <v>0</v>
      </c>
      <c r="AV1500" s="162"/>
    </row>
    <row r="1501" spans="1:68" s="95" customFormat="1" ht="33.75" customHeight="1" x14ac:dyDescent="0.25">
      <c r="B1501" s="413" t="s">
        <v>2765</v>
      </c>
      <c r="C1501" s="414"/>
      <c r="D1501" s="414"/>
      <c r="E1501" s="414"/>
      <c r="F1501" s="414"/>
      <c r="G1501" s="414"/>
      <c r="H1501" s="414"/>
      <c r="I1501" s="414"/>
      <c r="J1501" s="414"/>
      <c r="K1501" s="414"/>
      <c r="L1501" s="414"/>
      <c r="M1501" s="414"/>
      <c r="N1501" s="414"/>
      <c r="O1501" s="414"/>
      <c r="P1501" s="414"/>
      <c r="Q1501" s="414"/>
      <c r="R1501" s="414"/>
      <c r="S1501" s="414"/>
      <c r="T1501" s="414"/>
      <c r="U1501" s="415"/>
      <c r="W1501" s="175"/>
      <c r="X1501" s="162"/>
      <c r="Y1501" s="163">
        <v>0</v>
      </c>
      <c r="Z1501" s="163">
        <v>0</v>
      </c>
      <c r="AA1501" s="189">
        <v>0</v>
      </c>
      <c r="AB1501" s="189">
        <v>0</v>
      </c>
      <c r="AC1501" s="189">
        <v>0</v>
      </c>
      <c r="AD1501" s="189">
        <v>0</v>
      </c>
      <c r="AE1501" s="189">
        <v>191</v>
      </c>
      <c r="AF1501" s="163">
        <v>361861679.40000004</v>
      </c>
      <c r="AG1501" s="189">
        <v>0</v>
      </c>
      <c r="AH1501" s="189">
        <v>0</v>
      </c>
      <c r="AI1501" s="189">
        <v>0</v>
      </c>
      <c r="AJ1501" s="189">
        <v>0</v>
      </c>
      <c r="AK1501" s="189">
        <v>0</v>
      </c>
      <c r="AL1501" s="189">
        <v>0</v>
      </c>
      <c r="AM1501" s="189">
        <v>0</v>
      </c>
      <c r="AN1501" s="189">
        <v>0</v>
      </c>
      <c r="AO1501" s="189">
        <v>0</v>
      </c>
      <c r="AP1501" s="189">
        <v>0</v>
      </c>
      <c r="AQ1501" s="95">
        <v>0</v>
      </c>
      <c r="AR1501" s="95">
        <v>0</v>
      </c>
      <c r="AV1501" s="162"/>
    </row>
    <row r="1502" spans="1:68" s="95" customFormat="1" ht="33.75" customHeight="1" x14ac:dyDescent="0.25">
      <c r="B1502" s="416" t="s">
        <v>2365</v>
      </c>
      <c r="C1502" s="417"/>
      <c r="D1502" s="157" t="s">
        <v>855</v>
      </c>
      <c r="E1502" s="157" t="s">
        <v>855</v>
      </c>
      <c r="F1502" s="160" t="s">
        <v>855</v>
      </c>
      <c r="G1502" s="157" t="s">
        <v>855</v>
      </c>
      <c r="H1502" s="157" t="s">
        <v>855</v>
      </c>
      <c r="I1502" s="158">
        <f>I1503</f>
        <v>483262.35999999993</v>
      </c>
      <c r="J1502" s="158">
        <f>J1503</f>
        <v>463338.42999999993</v>
      </c>
      <c r="K1502" s="158">
        <f>K1503</f>
        <v>396967.02</v>
      </c>
      <c r="L1502" s="174">
        <f>L1503</f>
        <v>17300</v>
      </c>
      <c r="M1502" s="157" t="s">
        <v>855</v>
      </c>
      <c r="N1502" s="157" t="s">
        <v>855</v>
      </c>
      <c r="O1502" s="193" t="s">
        <v>855</v>
      </c>
      <c r="P1502" s="158">
        <v>361861679.40000004</v>
      </c>
      <c r="Q1502" s="158">
        <f>Q1503</f>
        <v>208425744</v>
      </c>
      <c r="R1502" s="158">
        <f>R1503</f>
        <v>0</v>
      </c>
      <c r="S1502" s="158">
        <f>S1503</f>
        <v>153435935.40000001</v>
      </c>
      <c r="T1502" s="161">
        <f t="shared" ref="T1502:T1557" si="400">P1502/I1502</f>
        <v>748.78928994180319</v>
      </c>
      <c r="U1502" s="161">
        <f>MAX(U1503:U1564)</f>
        <v>1853.8862081304692</v>
      </c>
      <c r="W1502" s="175"/>
      <c r="X1502" s="162"/>
      <c r="Y1502" s="163">
        <v>0</v>
      </c>
      <c r="Z1502" s="163">
        <v>0</v>
      </c>
      <c r="AA1502" s="189">
        <v>0</v>
      </c>
      <c r="AB1502" s="189">
        <v>0</v>
      </c>
      <c r="AC1502" s="189">
        <v>0</v>
      </c>
      <c r="AD1502" s="189">
        <v>0</v>
      </c>
      <c r="AE1502" s="189">
        <v>48</v>
      </c>
      <c r="AF1502" s="163">
        <v>97945684.899999991</v>
      </c>
      <c r="AG1502" s="189">
        <v>0</v>
      </c>
      <c r="AH1502" s="189">
        <v>0</v>
      </c>
      <c r="AI1502" s="189">
        <v>0</v>
      </c>
      <c r="AJ1502" s="189">
        <v>0</v>
      </c>
      <c r="AK1502" s="189">
        <v>0</v>
      </c>
      <c r="AL1502" s="189">
        <v>0</v>
      </c>
      <c r="AM1502" s="189">
        <v>0</v>
      </c>
      <c r="AN1502" s="189">
        <v>0</v>
      </c>
      <c r="AO1502" s="189">
        <v>0</v>
      </c>
      <c r="AP1502" s="189">
        <v>0</v>
      </c>
      <c r="AQ1502" s="95">
        <v>0</v>
      </c>
      <c r="AR1502" s="95">
        <v>0</v>
      </c>
      <c r="AT1502" s="191"/>
      <c r="AU1502" s="191"/>
      <c r="AV1502" s="162"/>
      <c r="BP1502" s="192"/>
    </row>
    <row r="1503" spans="1:68" s="162" customFormat="1" ht="36" customHeight="1" x14ac:dyDescent="0.25">
      <c r="B1503" s="416" t="s">
        <v>1866</v>
      </c>
      <c r="C1503" s="417"/>
      <c r="D1503" s="157" t="s">
        <v>855</v>
      </c>
      <c r="E1503" s="157" t="s">
        <v>855</v>
      </c>
      <c r="F1503" s="160" t="s">
        <v>855</v>
      </c>
      <c r="G1503" s="157" t="s">
        <v>855</v>
      </c>
      <c r="H1503" s="157" t="s">
        <v>855</v>
      </c>
      <c r="I1503" s="158">
        <f>I1504+I1519+I1553+I1558</f>
        <v>483262.35999999993</v>
      </c>
      <c r="J1503" s="158">
        <f>J1504+J1519+J1553+J1558</f>
        <v>463338.42999999993</v>
      </c>
      <c r="K1503" s="158">
        <f>K1504+K1519+K1553+K1558</f>
        <v>396967.02</v>
      </c>
      <c r="L1503" s="174">
        <f>L1504+L1519+L1553+L1558</f>
        <v>17300</v>
      </c>
      <c r="M1503" s="157" t="s">
        <v>855</v>
      </c>
      <c r="N1503" s="157" t="s">
        <v>855</v>
      </c>
      <c r="O1503" s="193" t="s">
        <v>855</v>
      </c>
      <c r="P1503" s="158">
        <v>361861679.40000004</v>
      </c>
      <c r="Q1503" s="158">
        <f>Q1504+Q1519+Q1553+Q1558</f>
        <v>208425744</v>
      </c>
      <c r="R1503" s="158">
        <f>R1504+R1519+R1553+R1558</f>
        <v>0</v>
      </c>
      <c r="S1503" s="158">
        <f>S1504+S1519+S1553+S1558</f>
        <v>153435935.40000001</v>
      </c>
      <c r="T1503" s="161">
        <f t="shared" si="400"/>
        <v>748.78928994180319</v>
      </c>
      <c r="U1503" s="161">
        <f>MAX(U1504:U1565)</f>
        <v>1853.8862081304692</v>
      </c>
      <c r="V1503" s="168">
        <v>1120.7123792885914</v>
      </c>
      <c r="W1503" s="168">
        <f t="shared" ref="W1503:W1516" si="401">Y1503+Z1503+AA1503+AB1503+AC1503+AF1503+AH1503+AJ1503+AL1503+AN1503+AO1503+AP1503+AQ1503+AR1503</f>
        <v>9.5577565776072451</v>
      </c>
      <c r="X1503" s="168">
        <f t="shared" ref="X1503:X1516" si="402">U1503-T1503</f>
        <v>1105.096918188666</v>
      </c>
      <c r="Y1503" s="163">
        <v>0</v>
      </c>
      <c r="Z1503" s="194">
        <v>0</v>
      </c>
      <c r="AA1503" s="163">
        <v>0</v>
      </c>
      <c r="AB1503" s="163">
        <v>0</v>
      </c>
      <c r="AC1503" s="163">
        <v>0</v>
      </c>
      <c r="AD1503" s="163">
        <v>0</v>
      </c>
      <c r="AE1503" s="163">
        <v>2</v>
      </c>
      <c r="AF1503" s="169">
        <f>2309452*AE1503/I1503</f>
        <v>9.5577565776072451</v>
      </c>
      <c r="AG1503" s="163">
        <v>0</v>
      </c>
      <c r="AH1503" s="163">
        <v>0</v>
      </c>
      <c r="AI1503" s="163">
        <v>0</v>
      </c>
      <c r="AJ1503" s="163">
        <v>0</v>
      </c>
      <c r="AK1503" s="163">
        <v>0</v>
      </c>
      <c r="AL1503" s="169">
        <v>0</v>
      </c>
      <c r="AM1503" s="163">
        <v>0</v>
      </c>
      <c r="AN1503" s="163">
        <v>0</v>
      </c>
      <c r="AO1503" s="169">
        <v>0</v>
      </c>
      <c r="AP1503" s="163">
        <v>0</v>
      </c>
      <c r="AQ1503" s="162">
        <v>0</v>
      </c>
      <c r="AR1503" s="162">
        <v>0</v>
      </c>
    </row>
    <row r="1504" spans="1:68" s="162" customFormat="1" ht="36" customHeight="1" x14ac:dyDescent="0.25">
      <c r="B1504" s="155" t="s">
        <v>1050</v>
      </c>
      <c r="C1504" s="186"/>
      <c r="D1504" s="157" t="s">
        <v>855</v>
      </c>
      <c r="E1504" s="157" t="s">
        <v>855</v>
      </c>
      <c r="F1504" s="160" t="s">
        <v>855</v>
      </c>
      <c r="G1504" s="157" t="s">
        <v>855</v>
      </c>
      <c r="H1504" s="157" t="s">
        <v>855</v>
      </c>
      <c r="I1504" s="158">
        <f>SUM(I1505:I1518)</f>
        <v>112606.19999999998</v>
      </c>
      <c r="J1504" s="158">
        <f>SUM(J1505:J1518)</f>
        <v>105248.59999999999</v>
      </c>
      <c r="K1504" s="158">
        <f>SUM(K1505:K1518)</f>
        <v>104626.09999999999</v>
      </c>
      <c r="L1504" s="174">
        <f>SUM(L1505:L1518)</f>
        <v>4618</v>
      </c>
      <c r="M1504" s="157" t="s">
        <v>855</v>
      </c>
      <c r="N1504" s="157" t="s">
        <v>855</v>
      </c>
      <c r="O1504" s="193" t="s">
        <v>855</v>
      </c>
      <c r="P1504" s="158">
        <v>97945684.899999991</v>
      </c>
      <c r="Q1504" s="158">
        <f>SUM(Q1505:Q1518)</f>
        <v>54259392</v>
      </c>
      <c r="R1504" s="158">
        <f>SUM(R1505:R1518)</f>
        <v>0</v>
      </c>
      <c r="S1504" s="158">
        <f>SUM(S1505:S1518)</f>
        <v>43686292.899999999</v>
      </c>
      <c r="T1504" s="161">
        <f t="shared" si="400"/>
        <v>869.8072122138924</v>
      </c>
      <c r="U1504" s="161">
        <f>MAX(U1505:U1518)</f>
        <v>1350.4024614708387</v>
      </c>
      <c r="V1504" s="168">
        <v>1110.205187853602</v>
      </c>
      <c r="W1504" s="168">
        <f t="shared" si="401"/>
        <v>87.306027554433072</v>
      </c>
      <c r="X1504" s="168">
        <f t="shared" si="402"/>
        <v>480.59524925694632</v>
      </c>
      <c r="Y1504" s="163">
        <v>0</v>
      </c>
      <c r="Z1504" s="194">
        <v>0</v>
      </c>
      <c r="AA1504" s="163">
        <v>0</v>
      </c>
      <c r="AB1504" s="163">
        <v>0</v>
      </c>
      <c r="AC1504" s="163">
        <v>0</v>
      </c>
      <c r="AD1504" s="163">
        <v>0</v>
      </c>
      <c r="AE1504" s="163">
        <v>4</v>
      </c>
      <c r="AF1504" s="169">
        <f t="shared" ref="AF1504:AF1511" si="403">2457800*AE1504/I1504</f>
        <v>87.306027554433072</v>
      </c>
      <c r="AG1504" s="163">
        <v>0</v>
      </c>
      <c r="AH1504" s="163">
        <v>0</v>
      </c>
      <c r="AI1504" s="163">
        <v>0</v>
      </c>
      <c r="AJ1504" s="163">
        <v>0</v>
      </c>
      <c r="AK1504" s="163">
        <v>0</v>
      </c>
      <c r="AL1504" s="169">
        <v>0</v>
      </c>
      <c r="AM1504" s="163">
        <v>0</v>
      </c>
      <c r="AN1504" s="163">
        <v>0</v>
      </c>
      <c r="AO1504" s="169">
        <v>0</v>
      </c>
      <c r="AP1504" s="163">
        <v>0</v>
      </c>
      <c r="AQ1504" s="162">
        <v>0</v>
      </c>
      <c r="AR1504" s="162">
        <v>0</v>
      </c>
    </row>
    <row r="1505" spans="1:68" s="162" customFormat="1" ht="36" customHeight="1" x14ac:dyDescent="0.25">
      <c r="A1505" s="162">
        <v>1</v>
      </c>
      <c r="B1505" s="165">
        <f>SUBTOTAL(103,$A$1505:A1505)</f>
        <v>1</v>
      </c>
      <c r="C1505" s="155" t="s">
        <v>1630</v>
      </c>
      <c r="D1505" s="157">
        <v>1989</v>
      </c>
      <c r="E1505" s="157" t="s">
        <v>262</v>
      </c>
      <c r="F1505" s="166" t="s">
        <v>311</v>
      </c>
      <c r="G1505" s="157">
        <v>7</v>
      </c>
      <c r="H1505" s="157" t="s">
        <v>296</v>
      </c>
      <c r="I1505" s="158">
        <v>4121.3999999999996</v>
      </c>
      <c r="J1505" s="158">
        <v>3057</v>
      </c>
      <c r="K1505" s="158">
        <v>3057</v>
      </c>
      <c r="L1505" s="167">
        <v>163</v>
      </c>
      <c r="M1505" s="157" t="s">
        <v>259</v>
      </c>
      <c r="N1505" s="157" t="s">
        <v>263</v>
      </c>
      <c r="O1505" s="160" t="s">
        <v>1633</v>
      </c>
      <c r="P1505" s="161">
        <v>2873967.7</v>
      </c>
      <c r="Q1505" s="161">
        <v>1982592</v>
      </c>
      <c r="R1505" s="161">
        <v>0</v>
      </c>
      <c r="S1505" s="161">
        <f t="shared" ref="S1505:S1518" si="404">P1505-Q1505-R1505</f>
        <v>891375.70000000019</v>
      </c>
      <c r="T1505" s="161">
        <f t="shared" si="400"/>
        <v>697.32801960498875</v>
      </c>
      <c r="U1505" s="161">
        <v>1120.7123792885914</v>
      </c>
      <c r="V1505" s="168">
        <v>1167.8089921007306</v>
      </c>
      <c r="W1505" s="168">
        <f t="shared" si="401"/>
        <v>2385.4030183918089</v>
      </c>
      <c r="X1505" s="168">
        <f t="shared" si="402"/>
        <v>423.38435968360261</v>
      </c>
      <c r="Y1505" s="163">
        <v>0</v>
      </c>
      <c r="Z1505" s="194">
        <v>0</v>
      </c>
      <c r="AA1505" s="163">
        <v>0</v>
      </c>
      <c r="AB1505" s="163">
        <v>0</v>
      </c>
      <c r="AC1505" s="163">
        <v>0</v>
      </c>
      <c r="AD1505" s="163">
        <v>0</v>
      </c>
      <c r="AE1505" s="163">
        <v>4</v>
      </c>
      <c r="AF1505" s="169">
        <f t="shared" si="403"/>
        <v>2385.4030183918089</v>
      </c>
      <c r="AG1505" s="163">
        <v>0</v>
      </c>
      <c r="AH1505" s="163">
        <v>0</v>
      </c>
      <c r="AI1505" s="163">
        <v>0</v>
      </c>
      <c r="AJ1505" s="163">
        <v>0</v>
      </c>
      <c r="AK1505" s="163">
        <v>0</v>
      </c>
      <c r="AL1505" s="169">
        <v>0</v>
      </c>
      <c r="AM1505" s="163">
        <v>0</v>
      </c>
      <c r="AN1505" s="163">
        <v>0</v>
      </c>
      <c r="AO1505" s="169">
        <v>0</v>
      </c>
      <c r="AP1505" s="163">
        <v>0</v>
      </c>
      <c r="AQ1505" s="162">
        <v>0</v>
      </c>
      <c r="AR1505" s="162">
        <v>0</v>
      </c>
    </row>
    <row r="1506" spans="1:68" s="162" customFormat="1" ht="36" customHeight="1" x14ac:dyDescent="0.25">
      <c r="A1506" s="162">
        <v>1</v>
      </c>
      <c r="B1506" s="165">
        <f>SUBTOTAL(103,$A$1505:A1506)</f>
        <v>2</v>
      </c>
      <c r="C1506" s="155" t="s">
        <v>1642</v>
      </c>
      <c r="D1506" s="157">
        <v>1991</v>
      </c>
      <c r="E1506" s="157" t="s">
        <v>262</v>
      </c>
      <c r="F1506" s="166" t="s">
        <v>304</v>
      </c>
      <c r="G1506" s="157">
        <v>9</v>
      </c>
      <c r="H1506" s="157" t="s">
        <v>301</v>
      </c>
      <c r="I1506" s="158">
        <v>8855.2999999999993</v>
      </c>
      <c r="J1506" s="158">
        <v>8855.2999999999993</v>
      </c>
      <c r="K1506" s="158">
        <v>8855.2999999999993</v>
      </c>
      <c r="L1506" s="167">
        <v>382</v>
      </c>
      <c r="M1506" s="157" t="s">
        <v>259</v>
      </c>
      <c r="N1506" s="157" t="s">
        <v>263</v>
      </c>
      <c r="O1506" s="160" t="s">
        <v>341</v>
      </c>
      <c r="P1506" s="161">
        <v>6423566.4000000004</v>
      </c>
      <c r="Q1506" s="161">
        <v>4598400</v>
      </c>
      <c r="R1506" s="161">
        <v>0</v>
      </c>
      <c r="S1506" s="161">
        <f t="shared" si="404"/>
        <v>1825166.4000000004</v>
      </c>
      <c r="T1506" s="161">
        <f t="shared" si="400"/>
        <v>725.39229613903547</v>
      </c>
      <c r="U1506" s="161">
        <v>1110.205187853602</v>
      </c>
      <c r="V1506" s="168">
        <v>1242.9138537004728</v>
      </c>
      <c r="W1506" s="168">
        <f t="shared" si="401"/>
        <v>555.10259392680098</v>
      </c>
      <c r="X1506" s="168">
        <f t="shared" si="402"/>
        <v>384.81289171456649</v>
      </c>
      <c r="Y1506" s="163">
        <v>0</v>
      </c>
      <c r="Z1506" s="194">
        <v>0</v>
      </c>
      <c r="AA1506" s="163">
        <v>0</v>
      </c>
      <c r="AB1506" s="163">
        <v>0</v>
      </c>
      <c r="AC1506" s="163">
        <v>0</v>
      </c>
      <c r="AD1506" s="163">
        <v>0</v>
      </c>
      <c r="AE1506" s="163">
        <v>2</v>
      </c>
      <c r="AF1506" s="169">
        <f t="shared" si="403"/>
        <v>555.10259392680098</v>
      </c>
      <c r="AG1506" s="163">
        <v>0</v>
      </c>
      <c r="AH1506" s="163">
        <v>0</v>
      </c>
      <c r="AI1506" s="163">
        <v>0</v>
      </c>
      <c r="AJ1506" s="163">
        <v>0</v>
      </c>
      <c r="AK1506" s="163">
        <v>0</v>
      </c>
      <c r="AL1506" s="169">
        <v>0</v>
      </c>
      <c r="AM1506" s="163">
        <v>0</v>
      </c>
      <c r="AN1506" s="163">
        <v>0</v>
      </c>
      <c r="AO1506" s="169">
        <v>0</v>
      </c>
      <c r="AP1506" s="163">
        <v>0</v>
      </c>
      <c r="AQ1506" s="162">
        <v>0</v>
      </c>
      <c r="AR1506" s="162">
        <v>0</v>
      </c>
    </row>
    <row r="1507" spans="1:68" s="162" customFormat="1" ht="36" customHeight="1" x14ac:dyDescent="0.25">
      <c r="A1507" s="162">
        <v>1</v>
      </c>
      <c r="B1507" s="165">
        <f>SUBTOTAL(103,$A$1505:A1507)</f>
        <v>3</v>
      </c>
      <c r="C1507" s="155" t="s">
        <v>2632</v>
      </c>
      <c r="D1507" s="157">
        <v>1991</v>
      </c>
      <c r="E1507" s="157" t="s">
        <v>262</v>
      </c>
      <c r="F1507" s="166" t="s">
        <v>311</v>
      </c>
      <c r="G1507" s="157">
        <v>9</v>
      </c>
      <c r="H1507" s="157">
        <v>4</v>
      </c>
      <c r="I1507" s="158">
        <v>8418.5</v>
      </c>
      <c r="J1507" s="158">
        <v>8418.5</v>
      </c>
      <c r="K1507" s="158">
        <v>8418.5</v>
      </c>
      <c r="L1507" s="167">
        <v>417</v>
      </c>
      <c r="M1507" s="157" t="s">
        <v>2766</v>
      </c>
      <c r="N1507" s="157" t="s">
        <v>263</v>
      </c>
      <c r="O1507" s="160" t="s">
        <v>341</v>
      </c>
      <c r="P1507" s="161">
        <v>8274000</v>
      </c>
      <c r="Q1507" s="161">
        <v>4576000</v>
      </c>
      <c r="R1507" s="161">
        <v>0</v>
      </c>
      <c r="S1507" s="161">
        <f t="shared" si="404"/>
        <v>3698000</v>
      </c>
      <c r="T1507" s="161">
        <f t="shared" si="400"/>
        <v>982.83542198728992</v>
      </c>
      <c r="U1507" s="161">
        <v>1167.8089921007306</v>
      </c>
      <c r="V1507" s="168">
        <v>1350.4024614708387</v>
      </c>
      <c r="W1507" s="168">
        <f t="shared" si="401"/>
        <v>1751.7134881510958</v>
      </c>
      <c r="X1507" s="168">
        <f t="shared" si="402"/>
        <v>184.9735701134407</v>
      </c>
      <c r="Y1507" s="163">
        <v>0</v>
      </c>
      <c r="Z1507" s="194">
        <v>0</v>
      </c>
      <c r="AA1507" s="163">
        <v>0</v>
      </c>
      <c r="AB1507" s="163">
        <v>0</v>
      </c>
      <c r="AC1507" s="163">
        <v>0</v>
      </c>
      <c r="AD1507" s="163">
        <v>0</v>
      </c>
      <c r="AE1507" s="163">
        <v>6</v>
      </c>
      <c r="AF1507" s="169">
        <f t="shared" si="403"/>
        <v>1751.7134881510958</v>
      </c>
      <c r="AG1507" s="163">
        <v>0</v>
      </c>
      <c r="AH1507" s="163">
        <v>0</v>
      </c>
      <c r="AI1507" s="163">
        <v>0</v>
      </c>
      <c r="AJ1507" s="163">
        <v>0</v>
      </c>
      <c r="AK1507" s="163">
        <v>0</v>
      </c>
      <c r="AL1507" s="169">
        <v>0</v>
      </c>
      <c r="AM1507" s="163">
        <v>0</v>
      </c>
      <c r="AN1507" s="163">
        <v>0</v>
      </c>
      <c r="AO1507" s="169">
        <v>0</v>
      </c>
      <c r="AP1507" s="163">
        <v>0</v>
      </c>
      <c r="AQ1507" s="162">
        <v>0</v>
      </c>
      <c r="AR1507" s="162">
        <v>0</v>
      </c>
    </row>
    <row r="1508" spans="1:68" s="162" customFormat="1" ht="36" customHeight="1" x14ac:dyDescent="0.25">
      <c r="A1508" s="162">
        <v>1</v>
      </c>
      <c r="B1508" s="165">
        <f>SUBTOTAL(103,$A$1505:A1508)</f>
        <v>4</v>
      </c>
      <c r="C1508" s="155" t="s">
        <v>2633</v>
      </c>
      <c r="D1508" s="157">
        <v>1992</v>
      </c>
      <c r="E1508" s="157" t="s">
        <v>262</v>
      </c>
      <c r="F1508" s="166" t="s">
        <v>311</v>
      </c>
      <c r="G1508" s="157">
        <v>9</v>
      </c>
      <c r="H1508" s="157">
        <v>2</v>
      </c>
      <c r="I1508" s="158">
        <v>3954.9</v>
      </c>
      <c r="J1508" s="158">
        <v>3890</v>
      </c>
      <c r="K1508" s="158">
        <v>3890</v>
      </c>
      <c r="L1508" s="167">
        <v>207</v>
      </c>
      <c r="M1508" s="157" t="s">
        <v>2766</v>
      </c>
      <c r="N1508" s="157" t="s">
        <v>263</v>
      </c>
      <c r="O1508" s="160" t="s">
        <v>341</v>
      </c>
      <c r="P1508" s="161">
        <v>4137000</v>
      </c>
      <c r="Q1508" s="161">
        <v>2225600</v>
      </c>
      <c r="R1508" s="161">
        <v>0</v>
      </c>
      <c r="S1508" s="161">
        <f t="shared" si="404"/>
        <v>1911400</v>
      </c>
      <c r="T1508" s="161">
        <f t="shared" si="400"/>
        <v>1046.0441477660622</v>
      </c>
      <c r="U1508" s="161">
        <v>1242.9138537004728</v>
      </c>
      <c r="V1508" s="168">
        <v>1256.2067952108969</v>
      </c>
      <c r="W1508" s="168">
        <f t="shared" si="401"/>
        <v>2485.8277074009457</v>
      </c>
      <c r="X1508" s="168">
        <f t="shared" si="402"/>
        <v>196.8697059344106</v>
      </c>
      <c r="Y1508" s="163">
        <v>0</v>
      </c>
      <c r="Z1508" s="194">
        <v>0</v>
      </c>
      <c r="AA1508" s="163">
        <v>0</v>
      </c>
      <c r="AB1508" s="163">
        <v>0</v>
      </c>
      <c r="AC1508" s="163">
        <v>0</v>
      </c>
      <c r="AD1508" s="163">
        <v>0</v>
      </c>
      <c r="AE1508" s="163">
        <v>4</v>
      </c>
      <c r="AF1508" s="169">
        <f t="shared" si="403"/>
        <v>2485.8277074009457</v>
      </c>
      <c r="AG1508" s="163">
        <v>0</v>
      </c>
      <c r="AH1508" s="163">
        <v>0</v>
      </c>
      <c r="AI1508" s="163">
        <v>0</v>
      </c>
      <c r="AJ1508" s="163">
        <v>0</v>
      </c>
      <c r="AK1508" s="163">
        <v>0</v>
      </c>
      <c r="AL1508" s="169">
        <v>0</v>
      </c>
      <c r="AM1508" s="163">
        <v>0</v>
      </c>
      <c r="AN1508" s="163">
        <v>0</v>
      </c>
      <c r="AO1508" s="169">
        <v>0</v>
      </c>
      <c r="AP1508" s="163">
        <v>0</v>
      </c>
      <c r="AQ1508" s="162">
        <v>0</v>
      </c>
      <c r="AR1508" s="162">
        <v>0</v>
      </c>
    </row>
    <row r="1509" spans="1:68" s="162" customFormat="1" ht="36" customHeight="1" x14ac:dyDescent="0.25">
      <c r="A1509" s="162">
        <v>1</v>
      </c>
      <c r="B1509" s="165">
        <f>SUBTOTAL(103,$A$1505:A1509)</f>
        <v>5</v>
      </c>
      <c r="C1509" s="155" t="s">
        <v>2634</v>
      </c>
      <c r="D1509" s="157">
        <v>1976</v>
      </c>
      <c r="E1509" s="157" t="s">
        <v>262</v>
      </c>
      <c r="F1509" s="187" t="s">
        <v>261</v>
      </c>
      <c r="G1509" s="157">
        <v>9</v>
      </c>
      <c r="H1509" s="157">
        <v>6</v>
      </c>
      <c r="I1509" s="158">
        <v>10920.3</v>
      </c>
      <c r="J1509" s="158">
        <v>10820.1</v>
      </c>
      <c r="K1509" s="158">
        <v>10820.1</v>
      </c>
      <c r="L1509" s="167">
        <v>542</v>
      </c>
      <c r="M1509" s="157" t="s">
        <v>2766</v>
      </c>
      <c r="N1509" s="157" t="s">
        <v>263</v>
      </c>
      <c r="O1509" s="160" t="s">
        <v>341</v>
      </c>
      <c r="P1509" s="161">
        <v>12411000</v>
      </c>
      <c r="Q1509" s="161">
        <v>6864000</v>
      </c>
      <c r="R1509" s="161">
        <v>0</v>
      </c>
      <c r="S1509" s="161">
        <f t="shared" si="404"/>
        <v>5547000</v>
      </c>
      <c r="T1509" s="161">
        <f t="shared" si="400"/>
        <v>1136.5072388121207</v>
      </c>
      <c r="U1509" s="161">
        <v>1350.4024614708387</v>
      </c>
      <c r="V1509" s="168">
        <v>978.65732260890343</v>
      </c>
      <c r="W1509" s="168">
        <f t="shared" si="401"/>
        <v>675.20123073541936</v>
      </c>
      <c r="X1509" s="168">
        <f t="shared" si="402"/>
        <v>213.89522265871801</v>
      </c>
      <c r="Y1509" s="163">
        <v>0</v>
      </c>
      <c r="Z1509" s="194">
        <v>0</v>
      </c>
      <c r="AA1509" s="163">
        <v>0</v>
      </c>
      <c r="AB1509" s="163">
        <v>0</v>
      </c>
      <c r="AC1509" s="163">
        <v>0</v>
      </c>
      <c r="AD1509" s="163">
        <v>0</v>
      </c>
      <c r="AE1509" s="163">
        <v>3</v>
      </c>
      <c r="AF1509" s="169">
        <f t="shared" si="403"/>
        <v>675.20123073541936</v>
      </c>
      <c r="AG1509" s="163">
        <v>0</v>
      </c>
      <c r="AH1509" s="163">
        <v>0</v>
      </c>
      <c r="AI1509" s="163">
        <v>0</v>
      </c>
      <c r="AJ1509" s="163">
        <v>0</v>
      </c>
      <c r="AK1509" s="163">
        <v>0</v>
      </c>
      <c r="AL1509" s="169">
        <v>0</v>
      </c>
      <c r="AM1509" s="163">
        <v>0</v>
      </c>
      <c r="AN1509" s="163">
        <v>0</v>
      </c>
      <c r="AO1509" s="169">
        <v>0</v>
      </c>
      <c r="AP1509" s="163">
        <v>0</v>
      </c>
      <c r="AQ1509" s="162">
        <v>0</v>
      </c>
      <c r="AR1509" s="162">
        <v>0</v>
      </c>
    </row>
    <row r="1510" spans="1:68" s="162" customFormat="1" ht="36" customHeight="1" x14ac:dyDescent="0.25">
      <c r="A1510" s="162">
        <v>1</v>
      </c>
      <c r="B1510" s="165">
        <f>SUBTOTAL(103,$A$1505:A1510)</f>
        <v>6</v>
      </c>
      <c r="C1510" s="155" t="s">
        <v>2635</v>
      </c>
      <c r="D1510" s="157">
        <v>1993</v>
      </c>
      <c r="E1510" s="157" t="s">
        <v>262</v>
      </c>
      <c r="F1510" s="166" t="s">
        <v>311</v>
      </c>
      <c r="G1510" s="157">
        <v>9</v>
      </c>
      <c r="H1510" s="157">
        <v>4</v>
      </c>
      <c r="I1510" s="158">
        <v>7826.1</v>
      </c>
      <c r="J1510" s="158">
        <v>7810.6</v>
      </c>
      <c r="K1510" s="158">
        <v>7810.6</v>
      </c>
      <c r="L1510" s="167">
        <v>338</v>
      </c>
      <c r="M1510" s="157" t="s">
        <v>2766</v>
      </c>
      <c r="N1510" s="157" t="s">
        <v>263</v>
      </c>
      <c r="O1510" s="160" t="s">
        <v>341</v>
      </c>
      <c r="P1510" s="161">
        <v>8274000</v>
      </c>
      <c r="Q1510" s="161">
        <v>4576000</v>
      </c>
      <c r="R1510" s="161">
        <v>0</v>
      </c>
      <c r="S1510" s="161">
        <f t="shared" si="404"/>
        <v>3698000</v>
      </c>
      <c r="T1510" s="161">
        <f t="shared" si="400"/>
        <v>1057.2315712807144</v>
      </c>
      <c r="U1510" s="161">
        <v>1256.2067952108969</v>
      </c>
      <c r="V1510" s="168">
        <v>1267.3738489871087</v>
      </c>
      <c r="W1510" s="168">
        <f t="shared" si="401"/>
        <v>2198.3618916190694</v>
      </c>
      <c r="X1510" s="168">
        <f t="shared" si="402"/>
        <v>198.97522393018244</v>
      </c>
      <c r="Y1510" s="163">
        <v>0</v>
      </c>
      <c r="Z1510" s="194">
        <v>0</v>
      </c>
      <c r="AA1510" s="163">
        <v>0</v>
      </c>
      <c r="AB1510" s="163">
        <v>0</v>
      </c>
      <c r="AC1510" s="163">
        <v>0</v>
      </c>
      <c r="AD1510" s="163">
        <v>0</v>
      </c>
      <c r="AE1510" s="163">
        <v>7</v>
      </c>
      <c r="AF1510" s="169">
        <f t="shared" si="403"/>
        <v>2198.3618916190694</v>
      </c>
      <c r="AG1510" s="163">
        <v>0</v>
      </c>
      <c r="AH1510" s="163">
        <v>0</v>
      </c>
      <c r="AI1510" s="163">
        <v>0</v>
      </c>
      <c r="AJ1510" s="163">
        <v>0</v>
      </c>
      <c r="AK1510" s="163">
        <v>0</v>
      </c>
      <c r="AL1510" s="169">
        <v>0</v>
      </c>
      <c r="AM1510" s="163">
        <v>0</v>
      </c>
      <c r="AN1510" s="163">
        <v>0</v>
      </c>
      <c r="AO1510" s="169">
        <v>0</v>
      </c>
      <c r="AP1510" s="163">
        <v>0</v>
      </c>
      <c r="AQ1510" s="162">
        <v>0</v>
      </c>
      <c r="AR1510" s="162">
        <v>0</v>
      </c>
    </row>
    <row r="1511" spans="1:68" s="162" customFormat="1" ht="36" customHeight="1" x14ac:dyDescent="0.25">
      <c r="A1511" s="162">
        <v>1</v>
      </c>
      <c r="B1511" s="165">
        <f>SUBTOTAL(103,$A$1505:A1511)</f>
        <v>7</v>
      </c>
      <c r="C1511" s="155" t="s">
        <v>2636</v>
      </c>
      <c r="D1511" s="157">
        <v>1994</v>
      </c>
      <c r="E1511" s="157" t="s">
        <v>262</v>
      </c>
      <c r="F1511" s="166" t="s">
        <v>311</v>
      </c>
      <c r="G1511" s="157">
        <v>9</v>
      </c>
      <c r="H1511" s="157">
        <v>3</v>
      </c>
      <c r="I1511" s="158">
        <v>7534.2</v>
      </c>
      <c r="J1511" s="158">
        <v>7534.2</v>
      </c>
      <c r="K1511" s="158">
        <v>7534.2</v>
      </c>
      <c r="L1511" s="167">
        <v>333</v>
      </c>
      <c r="M1511" s="157" t="s">
        <v>2766</v>
      </c>
      <c r="N1511" s="157" t="s">
        <v>263</v>
      </c>
      <c r="O1511" s="160" t="s">
        <v>341</v>
      </c>
      <c r="P1511" s="161">
        <v>6205500</v>
      </c>
      <c r="Q1511" s="161">
        <v>3432000</v>
      </c>
      <c r="R1511" s="161">
        <v>0</v>
      </c>
      <c r="S1511" s="161">
        <f t="shared" si="404"/>
        <v>2773500</v>
      </c>
      <c r="T1511" s="161">
        <f t="shared" si="400"/>
        <v>823.64418252767382</v>
      </c>
      <c r="U1511" s="161">
        <v>978.65732260890343</v>
      </c>
      <c r="V1511" s="168">
        <v>1213.0694437589457</v>
      </c>
      <c r="W1511" s="168">
        <f t="shared" si="401"/>
        <v>1957.3146452178069</v>
      </c>
      <c r="X1511" s="168">
        <f t="shared" si="402"/>
        <v>155.01314008122961</v>
      </c>
      <c r="Y1511" s="163">
        <v>0</v>
      </c>
      <c r="Z1511" s="194">
        <v>0</v>
      </c>
      <c r="AA1511" s="163">
        <v>0</v>
      </c>
      <c r="AB1511" s="163">
        <v>0</v>
      </c>
      <c r="AC1511" s="163">
        <v>0</v>
      </c>
      <c r="AD1511" s="163">
        <v>0</v>
      </c>
      <c r="AE1511" s="163">
        <v>6</v>
      </c>
      <c r="AF1511" s="169">
        <f t="shared" si="403"/>
        <v>1957.3146452178069</v>
      </c>
      <c r="AG1511" s="163">
        <v>0</v>
      </c>
      <c r="AH1511" s="163">
        <v>0</v>
      </c>
      <c r="AI1511" s="163">
        <v>0</v>
      </c>
      <c r="AJ1511" s="163">
        <v>0</v>
      </c>
      <c r="AK1511" s="163">
        <v>0</v>
      </c>
      <c r="AL1511" s="169">
        <v>0</v>
      </c>
      <c r="AM1511" s="163">
        <v>0</v>
      </c>
      <c r="AN1511" s="163">
        <v>0</v>
      </c>
      <c r="AO1511" s="169">
        <v>0</v>
      </c>
      <c r="AP1511" s="163">
        <v>0</v>
      </c>
      <c r="AQ1511" s="162">
        <v>0</v>
      </c>
      <c r="AR1511" s="162">
        <v>0</v>
      </c>
    </row>
    <row r="1512" spans="1:68" s="162" customFormat="1" ht="36" customHeight="1" x14ac:dyDescent="0.25">
      <c r="A1512" s="162">
        <v>1</v>
      </c>
      <c r="B1512" s="165">
        <f>SUBTOTAL(103,$A$1505:A1512)</f>
        <v>8</v>
      </c>
      <c r="C1512" s="155" t="s">
        <v>2637</v>
      </c>
      <c r="D1512" s="157">
        <v>1984</v>
      </c>
      <c r="E1512" s="157" t="s">
        <v>262</v>
      </c>
      <c r="F1512" s="166" t="s">
        <v>311</v>
      </c>
      <c r="G1512" s="157">
        <v>9</v>
      </c>
      <c r="H1512" s="157">
        <v>7</v>
      </c>
      <c r="I1512" s="158">
        <v>13575</v>
      </c>
      <c r="J1512" s="158">
        <v>13357.6</v>
      </c>
      <c r="K1512" s="158">
        <v>13357.6</v>
      </c>
      <c r="L1512" s="167">
        <v>630</v>
      </c>
      <c r="M1512" s="157" t="s">
        <v>2766</v>
      </c>
      <c r="N1512" s="157" t="s">
        <v>263</v>
      </c>
      <c r="O1512" s="160" t="s">
        <v>341</v>
      </c>
      <c r="P1512" s="161">
        <v>14479500</v>
      </c>
      <c r="Q1512" s="161">
        <v>8008000</v>
      </c>
      <c r="R1512" s="161">
        <v>0</v>
      </c>
      <c r="S1512" s="161">
        <f t="shared" si="404"/>
        <v>6471500</v>
      </c>
      <c r="T1512" s="161">
        <f t="shared" si="400"/>
        <v>1066.6298342541436</v>
      </c>
      <c r="U1512" s="161">
        <v>1267.3738489871087</v>
      </c>
      <c r="V1512" s="168">
        <v>925.45626274800679</v>
      </c>
      <c r="W1512" s="168">
        <f t="shared" si="401"/>
        <v>588.25613259668512</v>
      </c>
      <c r="X1512" s="168">
        <f t="shared" si="402"/>
        <v>200.74401473296507</v>
      </c>
      <c r="Y1512" s="163">
        <v>0</v>
      </c>
      <c r="Z1512" s="194">
        <v>0</v>
      </c>
      <c r="AA1512" s="163">
        <v>0</v>
      </c>
      <c r="AB1512" s="163">
        <v>0</v>
      </c>
      <c r="AC1512" s="163">
        <v>0</v>
      </c>
      <c r="AD1512" s="163">
        <v>0</v>
      </c>
      <c r="AE1512" s="163">
        <v>3</v>
      </c>
      <c r="AF1512" s="169">
        <f>2661859*AE1512/I1512</f>
        <v>588.25613259668512</v>
      </c>
      <c r="AG1512" s="163">
        <v>0</v>
      </c>
      <c r="AH1512" s="163">
        <v>0</v>
      </c>
      <c r="AI1512" s="163">
        <v>0</v>
      </c>
      <c r="AJ1512" s="163">
        <v>0</v>
      </c>
      <c r="AK1512" s="163">
        <v>0</v>
      </c>
      <c r="AL1512" s="169">
        <v>0</v>
      </c>
      <c r="AM1512" s="163">
        <v>0</v>
      </c>
      <c r="AN1512" s="163">
        <v>0</v>
      </c>
      <c r="AO1512" s="169">
        <v>0</v>
      </c>
      <c r="AP1512" s="163">
        <v>0</v>
      </c>
      <c r="AQ1512" s="162">
        <v>0</v>
      </c>
      <c r="AR1512" s="162">
        <v>0</v>
      </c>
    </row>
    <row r="1513" spans="1:68" s="162" customFormat="1" ht="36" customHeight="1" x14ac:dyDescent="0.25">
      <c r="A1513" s="162">
        <v>1</v>
      </c>
      <c r="B1513" s="165">
        <f>SUBTOTAL(103,$A$1505:A1513)</f>
        <v>9</v>
      </c>
      <c r="C1513" s="155" t="s">
        <v>2638</v>
      </c>
      <c r="D1513" s="157">
        <v>1992</v>
      </c>
      <c r="E1513" s="157" t="s">
        <v>262</v>
      </c>
      <c r="F1513" s="166" t="s">
        <v>311</v>
      </c>
      <c r="G1513" s="157">
        <v>9</v>
      </c>
      <c r="H1513" s="157">
        <v>6</v>
      </c>
      <c r="I1513" s="158">
        <v>12156.6</v>
      </c>
      <c r="J1513" s="158">
        <v>12021</v>
      </c>
      <c r="K1513" s="158">
        <v>12021</v>
      </c>
      <c r="L1513" s="167">
        <v>557</v>
      </c>
      <c r="M1513" s="157" t="s">
        <v>2766</v>
      </c>
      <c r="N1513" s="157" t="s">
        <v>263</v>
      </c>
      <c r="O1513" s="160" t="s">
        <v>341</v>
      </c>
      <c r="P1513" s="161">
        <v>12411000</v>
      </c>
      <c r="Q1513" s="161">
        <v>6864000</v>
      </c>
      <c r="R1513" s="161">
        <v>0</v>
      </c>
      <c r="S1513" s="161">
        <f t="shared" si="404"/>
        <v>5547000</v>
      </c>
      <c r="T1513" s="161">
        <f t="shared" si="400"/>
        <v>1020.9269039040521</v>
      </c>
      <c r="U1513" s="161">
        <v>1213.0694437589457</v>
      </c>
      <c r="V1513" s="168">
        <v>691.53934892096458</v>
      </c>
      <c r="W1513" s="168">
        <f t="shared" si="401"/>
        <v>202.17824062649095</v>
      </c>
      <c r="X1513" s="168">
        <f t="shared" si="402"/>
        <v>192.14253985489358</v>
      </c>
      <c r="Y1513" s="163">
        <v>0</v>
      </c>
      <c r="Z1513" s="194">
        <v>0</v>
      </c>
      <c r="AA1513" s="163">
        <v>0</v>
      </c>
      <c r="AB1513" s="163">
        <v>0</v>
      </c>
      <c r="AC1513" s="163">
        <v>0</v>
      </c>
      <c r="AD1513" s="163">
        <v>0</v>
      </c>
      <c r="AE1513" s="163">
        <v>1</v>
      </c>
      <c r="AF1513" s="169">
        <f t="shared" ref="AF1513:AF1514" si="405">2457800*AE1513/I1513</f>
        <v>202.17824062649095</v>
      </c>
      <c r="AG1513" s="163">
        <v>0</v>
      </c>
      <c r="AH1513" s="163">
        <v>0</v>
      </c>
      <c r="AI1513" s="163">
        <v>0</v>
      </c>
      <c r="AJ1513" s="163">
        <v>0</v>
      </c>
      <c r="AK1513" s="163">
        <v>0</v>
      </c>
      <c r="AL1513" s="169">
        <v>0</v>
      </c>
      <c r="AM1513" s="163">
        <v>0</v>
      </c>
      <c r="AN1513" s="163">
        <v>0</v>
      </c>
      <c r="AO1513" s="169">
        <v>0</v>
      </c>
      <c r="AP1513" s="163">
        <v>0</v>
      </c>
      <c r="AQ1513" s="162">
        <v>0</v>
      </c>
      <c r="AR1513" s="162">
        <v>0</v>
      </c>
    </row>
    <row r="1514" spans="1:68" s="162" customFormat="1" ht="36" customHeight="1" x14ac:dyDescent="0.25">
      <c r="A1514" s="162">
        <v>1</v>
      </c>
      <c r="B1514" s="165">
        <f>SUBTOTAL(103,$A$1505:A1514)</f>
        <v>10</v>
      </c>
      <c r="C1514" s="155" t="s">
        <v>2639</v>
      </c>
      <c r="D1514" s="157">
        <v>1994</v>
      </c>
      <c r="E1514" s="157" t="s">
        <v>262</v>
      </c>
      <c r="F1514" s="166" t="s">
        <v>1524</v>
      </c>
      <c r="G1514" s="157">
        <v>10</v>
      </c>
      <c r="H1514" s="157">
        <v>3</v>
      </c>
      <c r="I1514" s="158">
        <v>8628.7999999999993</v>
      </c>
      <c r="J1514" s="158">
        <v>6180</v>
      </c>
      <c r="K1514" s="158">
        <v>6180</v>
      </c>
      <c r="L1514" s="167">
        <v>282</v>
      </c>
      <c r="M1514" s="157" t="s">
        <v>2766</v>
      </c>
      <c r="N1514" s="157" t="s">
        <v>263</v>
      </c>
      <c r="O1514" s="160" t="s">
        <v>2630</v>
      </c>
      <c r="P1514" s="161">
        <v>7041108</v>
      </c>
      <c r="Q1514" s="161">
        <v>3468000</v>
      </c>
      <c r="R1514" s="161">
        <v>0</v>
      </c>
      <c r="S1514" s="161">
        <f t="shared" si="404"/>
        <v>3573108</v>
      </c>
      <c r="T1514" s="161">
        <f t="shared" si="400"/>
        <v>816.00083441498248</v>
      </c>
      <c r="U1514" s="161">
        <v>925.45626274800679</v>
      </c>
      <c r="V1514" s="168">
        <v>1148.3973460424261</v>
      </c>
      <c r="W1514" s="168">
        <f t="shared" si="401"/>
        <v>569.67365102911185</v>
      </c>
      <c r="X1514" s="168">
        <f t="shared" si="402"/>
        <v>109.45542833302432</v>
      </c>
      <c r="Y1514" s="163">
        <v>0</v>
      </c>
      <c r="Z1514" s="194">
        <v>0</v>
      </c>
      <c r="AA1514" s="163">
        <v>0</v>
      </c>
      <c r="AB1514" s="163">
        <v>0</v>
      </c>
      <c r="AC1514" s="163">
        <v>0</v>
      </c>
      <c r="AD1514" s="163">
        <v>0</v>
      </c>
      <c r="AE1514" s="163">
        <v>2</v>
      </c>
      <c r="AF1514" s="169">
        <f t="shared" si="405"/>
        <v>569.67365102911185</v>
      </c>
      <c r="AG1514" s="163">
        <v>0</v>
      </c>
      <c r="AH1514" s="163">
        <v>0</v>
      </c>
      <c r="AI1514" s="163">
        <v>0</v>
      </c>
      <c r="AJ1514" s="163">
        <v>0</v>
      </c>
      <c r="AK1514" s="163">
        <v>0</v>
      </c>
      <c r="AL1514" s="169">
        <v>0</v>
      </c>
      <c r="AM1514" s="163">
        <v>0</v>
      </c>
      <c r="AN1514" s="163">
        <v>0</v>
      </c>
      <c r="AO1514" s="169">
        <v>0</v>
      </c>
      <c r="AP1514" s="163">
        <v>0</v>
      </c>
      <c r="AQ1514" s="162">
        <v>0</v>
      </c>
      <c r="AR1514" s="162">
        <v>0</v>
      </c>
    </row>
    <row r="1515" spans="1:68" s="162" customFormat="1" ht="36" customHeight="1" x14ac:dyDescent="0.25">
      <c r="A1515" s="162">
        <v>1</v>
      </c>
      <c r="B1515" s="165">
        <f>SUBTOTAL(103,$A$1505:A1515)</f>
        <v>11</v>
      </c>
      <c r="C1515" s="155" t="s">
        <v>2640</v>
      </c>
      <c r="D1515" s="157">
        <v>1993</v>
      </c>
      <c r="E1515" s="157" t="s">
        <v>262</v>
      </c>
      <c r="F1515" s="166" t="s">
        <v>1524</v>
      </c>
      <c r="G1515" s="157">
        <v>9</v>
      </c>
      <c r="H1515" s="157">
        <v>1</v>
      </c>
      <c r="I1515" s="158">
        <v>3554.1</v>
      </c>
      <c r="J1515" s="158">
        <v>3218.9</v>
      </c>
      <c r="K1515" s="158">
        <v>3218.9</v>
      </c>
      <c r="L1515" s="167">
        <v>113</v>
      </c>
      <c r="M1515" s="157" t="s">
        <v>2766</v>
      </c>
      <c r="N1515" s="157" t="s">
        <v>263</v>
      </c>
      <c r="O1515" s="160" t="s">
        <v>2630</v>
      </c>
      <c r="P1515" s="161">
        <v>2315488.7999999998</v>
      </c>
      <c r="Q1515" s="161">
        <v>1144000</v>
      </c>
      <c r="R1515" s="161">
        <v>0</v>
      </c>
      <c r="S1515" s="161">
        <f t="shared" si="404"/>
        <v>1171488.7999999998</v>
      </c>
      <c r="T1515" s="161">
        <f t="shared" si="400"/>
        <v>651.49793196589849</v>
      </c>
      <c r="U1515" s="161">
        <v>691.53934892096458</v>
      </c>
      <c r="V1515" s="168">
        <v>462.2278263132086</v>
      </c>
      <c r="W1515" s="168">
        <f t="shared" si="401"/>
        <v>1299.5987732477984</v>
      </c>
      <c r="X1515" s="168">
        <f t="shared" si="402"/>
        <v>40.041416955066097</v>
      </c>
      <c r="Y1515" s="163">
        <v>0</v>
      </c>
      <c r="Z1515" s="194">
        <v>0</v>
      </c>
      <c r="AA1515" s="163">
        <v>0</v>
      </c>
      <c r="AB1515" s="163">
        <v>0</v>
      </c>
      <c r="AC1515" s="163">
        <v>0</v>
      </c>
      <c r="AD1515" s="163">
        <v>0</v>
      </c>
      <c r="AE1515" s="163">
        <v>2</v>
      </c>
      <c r="AF1515" s="169">
        <f>2309452*AE1515/I1515</f>
        <v>1299.5987732477984</v>
      </c>
      <c r="AG1515" s="163">
        <v>0</v>
      </c>
      <c r="AH1515" s="163">
        <v>0</v>
      </c>
      <c r="AI1515" s="163">
        <v>0</v>
      </c>
      <c r="AJ1515" s="163">
        <v>0</v>
      </c>
      <c r="AK1515" s="163">
        <v>0</v>
      </c>
      <c r="AL1515" s="169">
        <v>0</v>
      </c>
      <c r="AM1515" s="163">
        <v>0</v>
      </c>
      <c r="AN1515" s="163">
        <v>0</v>
      </c>
      <c r="AO1515" s="169">
        <v>0</v>
      </c>
      <c r="AP1515" s="163">
        <v>0</v>
      </c>
      <c r="AQ1515" s="162">
        <v>0</v>
      </c>
      <c r="AR1515" s="162">
        <v>0</v>
      </c>
    </row>
    <row r="1516" spans="1:68" s="162" customFormat="1" ht="36" customHeight="1" x14ac:dyDescent="0.25">
      <c r="A1516" s="162">
        <v>1</v>
      </c>
      <c r="B1516" s="165">
        <f>SUBTOTAL(103,$A$1505:A1516)</f>
        <v>12</v>
      </c>
      <c r="C1516" s="155" t="s">
        <v>2641</v>
      </c>
      <c r="D1516" s="157">
        <v>1989</v>
      </c>
      <c r="E1516" s="157" t="s">
        <v>262</v>
      </c>
      <c r="F1516" s="166" t="s">
        <v>311</v>
      </c>
      <c r="G1516" s="157">
        <v>9</v>
      </c>
      <c r="H1516" s="157">
        <v>2</v>
      </c>
      <c r="I1516" s="158">
        <v>4280.3999999999996</v>
      </c>
      <c r="J1516" s="158">
        <v>3805.6</v>
      </c>
      <c r="K1516" s="158">
        <v>3805.6</v>
      </c>
      <c r="L1516" s="167">
        <v>171</v>
      </c>
      <c r="M1516" s="157" t="s">
        <v>2766</v>
      </c>
      <c r="N1516" s="157" t="s">
        <v>263</v>
      </c>
      <c r="O1516" s="160" t="s">
        <v>2630</v>
      </c>
      <c r="P1516" s="161">
        <v>4659986.4000000004</v>
      </c>
      <c r="Q1516" s="161">
        <v>2288000</v>
      </c>
      <c r="R1516" s="161">
        <v>0</v>
      </c>
      <c r="S1516" s="161">
        <f t="shared" si="404"/>
        <v>2371986.4000000004</v>
      </c>
      <c r="T1516" s="161">
        <f t="shared" si="400"/>
        <v>1088.6801233529579</v>
      </c>
      <c r="U1516" s="161">
        <v>1148.3973460424261</v>
      </c>
      <c r="V1516" s="168">
        <v>559.36002913096422</v>
      </c>
      <c r="W1516" s="168">
        <f t="shared" si="401"/>
        <v>1148.3973460424261</v>
      </c>
      <c r="X1516" s="168">
        <f t="shared" si="402"/>
        <v>59.717222689468144</v>
      </c>
      <c r="Y1516" s="163">
        <v>0</v>
      </c>
      <c r="Z1516" s="194">
        <v>0</v>
      </c>
      <c r="AA1516" s="163">
        <v>0</v>
      </c>
      <c r="AB1516" s="163">
        <v>0</v>
      </c>
      <c r="AC1516" s="163">
        <v>0</v>
      </c>
      <c r="AD1516" s="163">
        <v>0</v>
      </c>
      <c r="AE1516" s="163">
        <v>2</v>
      </c>
      <c r="AF1516" s="169">
        <f>2457800*AE1516/I1516</f>
        <v>1148.3973460424261</v>
      </c>
      <c r="AG1516" s="163">
        <v>0</v>
      </c>
      <c r="AH1516" s="163">
        <v>0</v>
      </c>
      <c r="AI1516" s="163">
        <v>0</v>
      </c>
      <c r="AJ1516" s="163">
        <v>0</v>
      </c>
      <c r="AK1516" s="163">
        <v>0</v>
      </c>
      <c r="AL1516" s="169">
        <v>0</v>
      </c>
      <c r="AM1516" s="163">
        <v>0</v>
      </c>
      <c r="AN1516" s="163">
        <v>0</v>
      </c>
      <c r="AO1516" s="169">
        <v>0</v>
      </c>
      <c r="AP1516" s="163">
        <v>0</v>
      </c>
      <c r="AQ1516" s="162">
        <v>0</v>
      </c>
      <c r="AR1516" s="162">
        <v>0</v>
      </c>
    </row>
    <row r="1517" spans="1:68" s="95" customFormat="1" ht="33.75" customHeight="1" x14ac:dyDescent="0.25">
      <c r="A1517" s="162">
        <v>1</v>
      </c>
      <c r="B1517" s="165">
        <f>SUBTOTAL(103,$A$1505:A1517)</f>
        <v>13</v>
      </c>
      <c r="C1517" s="155" t="s">
        <v>2657</v>
      </c>
      <c r="D1517" s="157">
        <v>1990</v>
      </c>
      <c r="E1517" s="157" t="s">
        <v>262</v>
      </c>
      <c r="F1517" s="166" t="s">
        <v>311</v>
      </c>
      <c r="G1517" s="157">
        <v>7</v>
      </c>
      <c r="H1517" s="157">
        <v>4</v>
      </c>
      <c r="I1517" s="158">
        <v>9992.7000000000007</v>
      </c>
      <c r="J1517" s="158">
        <v>9992.7000000000007</v>
      </c>
      <c r="K1517" s="158">
        <v>9992.7000000000007</v>
      </c>
      <c r="L1517" s="167">
        <v>286</v>
      </c>
      <c r="M1517" s="157" t="s">
        <v>2766</v>
      </c>
      <c r="N1517" s="157" t="s">
        <v>263</v>
      </c>
      <c r="O1517" s="160" t="s">
        <v>2767</v>
      </c>
      <c r="P1517" s="161">
        <v>4058612</v>
      </c>
      <c r="Q1517" s="161">
        <v>2102400</v>
      </c>
      <c r="R1517" s="161">
        <v>0</v>
      </c>
      <c r="S1517" s="161">
        <f t="shared" si="404"/>
        <v>1956212</v>
      </c>
      <c r="T1517" s="161">
        <f t="shared" si="400"/>
        <v>406.15769511743571</v>
      </c>
      <c r="U1517" s="161">
        <v>462.2278263132086</v>
      </c>
      <c r="W1517" s="175"/>
      <c r="X1517" s="162"/>
      <c r="Y1517" s="163">
        <v>0</v>
      </c>
      <c r="Z1517" s="194">
        <v>0</v>
      </c>
      <c r="AA1517" s="163">
        <v>0</v>
      </c>
      <c r="AB1517" s="189">
        <v>0</v>
      </c>
      <c r="AC1517" s="189">
        <v>0</v>
      </c>
      <c r="AD1517" s="189">
        <v>0</v>
      </c>
      <c r="AE1517" s="189">
        <v>112</v>
      </c>
      <c r="AF1517" s="163">
        <v>198564072.00000003</v>
      </c>
      <c r="AG1517" s="189">
        <v>0</v>
      </c>
      <c r="AH1517" s="189">
        <v>0</v>
      </c>
      <c r="AI1517" s="189">
        <v>0</v>
      </c>
      <c r="AJ1517" s="189">
        <v>0</v>
      </c>
      <c r="AK1517" s="189">
        <v>0</v>
      </c>
      <c r="AL1517" s="189">
        <v>0</v>
      </c>
      <c r="AM1517" s="189">
        <v>0</v>
      </c>
      <c r="AN1517" s="189">
        <v>0</v>
      </c>
      <c r="AO1517" s="189">
        <v>0</v>
      </c>
      <c r="AP1517" s="189">
        <v>0</v>
      </c>
      <c r="AQ1517" s="95">
        <v>0</v>
      </c>
      <c r="AR1517" s="95">
        <v>0</v>
      </c>
      <c r="AT1517" s="191"/>
      <c r="AU1517" s="191"/>
      <c r="AV1517" s="162"/>
      <c r="BP1517" s="192"/>
    </row>
    <row r="1518" spans="1:68" s="162" customFormat="1" ht="36" customHeight="1" x14ac:dyDescent="0.25">
      <c r="A1518" s="162">
        <v>1</v>
      </c>
      <c r="B1518" s="165">
        <f>SUBTOTAL(103,$A$1505:A1518)</f>
        <v>14</v>
      </c>
      <c r="C1518" s="155" t="s">
        <v>512</v>
      </c>
      <c r="D1518" s="157">
        <v>1996</v>
      </c>
      <c r="E1518" s="157" t="s">
        <v>262</v>
      </c>
      <c r="F1518" s="166" t="s">
        <v>311</v>
      </c>
      <c r="G1518" s="157" t="s">
        <v>350</v>
      </c>
      <c r="H1518" s="157" t="s">
        <v>301</v>
      </c>
      <c r="I1518" s="158">
        <v>8787.9</v>
      </c>
      <c r="J1518" s="158">
        <v>6287.1</v>
      </c>
      <c r="K1518" s="158">
        <v>5664.6</v>
      </c>
      <c r="L1518" s="167">
        <v>197</v>
      </c>
      <c r="M1518" s="157" t="s">
        <v>259</v>
      </c>
      <c r="N1518" s="157" t="s">
        <v>263</v>
      </c>
      <c r="O1518" s="160" t="s">
        <v>2630</v>
      </c>
      <c r="P1518" s="161">
        <v>4380955.5999999996</v>
      </c>
      <c r="Q1518" s="161">
        <v>2130400</v>
      </c>
      <c r="R1518" s="161">
        <v>0</v>
      </c>
      <c r="S1518" s="161">
        <f t="shared" si="404"/>
        <v>2250555.5999999996</v>
      </c>
      <c r="T1518" s="161">
        <f t="shared" si="400"/>
        <v>498.52133046575403</v>
      </c>
      <c r="U1518" s="161">
        <v>559.36002913096422</v>
      </c>
      <c r="V1518" s="168">
        <v>894.55055004049098</v>
      </c>
      <c r="W1518" s="168">
        <f t="shared" ref="W1518:W1550" si="406">Y1518+Z1518+AA1518+AB1518+AC1518+AF1518+AH1518+AJ1518+AL1518+AN1518+AO1518+AP1518+AQ1518+AR1518</f>
        <v>1118.7200582619284</v>
      </c>
      <c r="X1518" s="168">
        <f t="shared" ref="X1518:X1550" si="407">U1518-T1518</f>
        <v>60.838698665210188</v>
      </c>
      <c r="Y1518" s="163">
        <v>0</v>
      </c>
      <c r="Z1518" s="194">
        <v>0</v>
      </c>
      <c r="AA1518" s="163">
        <v>0</v>
      </c>
      <c r="AB1518" s="163">
        <v>0</v>
      </c>
      <c r="AC1518" s="163">
        <v>0</v>
      </c>
      <c r="AD1518" s="163">
        <v>0</v>
      </c>
      <c r="AE1518" s="163">
        <v>4</v>
      </c>
      <c r="AF1518" s="169">
        <f t="shared" ref="AF1518:AF1550" si="408">2457800*AE1518/I1518</f>
        <v>1118.7200582619284</v>
      </c>
      <c r="AG1518" s="163">
        <v>0</v>
      </c>
      <c r="AH1518" s="163">
        <v>0</v>
      </c>
      <c r="AI1518" s="163">
        <v>0</v>
      </c>
      <c r="AJ1518" s="163">
        <v>0</v>
      </c>
      <c r="AK1518" s="163">
        <v>0</v>
      </c>
      <c r="AL1518" s="169">
        <v>0</v>
      </c>
      <c r="AM1518" s="163">
        <v>0</v>
      </c>
      <c r="AN1518" s="163">
        <v>0</v>
      </c>
      <c r="AO1518" s="169">
        <v>0</v>
      </c>
      <c r="AP1518" s="163">
        <v>0</v>
      </c>
      <c r="AQ1518" s="162">
        <v>0</v>
      </c>
      <c r="AR1518" s="162">
        <v>0</v>
      </c>
    </row>
    <row r="1519" spans="1:68" s="162" customFormat="1" ht="36" customHeight="1" x14ac:dyDescent="0.25">
      <c r="B1519" s="155" t="s">
        <v>747</v>
      </c>
      <c r="C1519" s="186"/>
      <c r="D1519" s="157" t="s">
        <v>855</v>
      </c>
      <c r="E1519" s="157" t="s">
        <v>855</v>
      </c>
      <c r="F1519" s="160" t="s">
        <v>855</v>
      </c>
      <c r="G1519" s="157" t="s">
        <v>855</v>
      </c>
      <c r="H1519" s="157" t="s">
        <v>855</v>
      </c>
      <c r="I1519" s="158">
        <f>SUM(I1520:I1552)</f>
        <v>293012.36</v>
      </c>
      <c r="J1519" s="158">
        <f>SUM(J1520:J1552)</f>
        <v>285583.10999999993</v>
      </c>
      <c r="K1519" s="158">
        <f>SUM(K1520:K1552)</f>
        <v>225766.80000000002</v>
      </c>
      <c r="L1519" s="174">
        <f>SUM(L1520:L1552)</f>
        <v>9597</v>
      </c>
      <c r="M1519" s="157" t="s">
        <v>855</v>
      </c>
      <c r="N1519" s="157" t="s">
        <v>855</v>
      </c>
      <c r="O1519" s="193" t="s">
        <v>855</v>
      </c>
      <c r="P1519" s="158">
        <v>198564072.00000003</v>
      </c>
      <c r="Q1519" s="158">
        <f>SUM(Q1520:Q1552)</f>
        <v>119296640</v>
      </c>
      <c r="R1519" s="158">
        <f>SUM(R1520:R1552)</f>
        <v>0</v>
      </c>
      <c r="S1519" s="158">
        <f>SUM(S1520:S1552)</f>
        <v>79267432.000000015</v>
      </c>
      <c r="T1519" s="161">
        <f t="shared" si="400"/>
        <v>677.6644916958453</v>
      </c>
      <c r="U1519" s="161">
        <f>MAX(U1520:U1552)</f>
        <v>1131.1150996364306</v>
      </c>
      <c r="V1519" s="168">
        <v>1115.559186637618</v>
      </c>
      <c r="W1519" s="168">
        <f t="shared" si="406"/>
        <v>16.776084121502588</v>
      </c>
      <c r="X1519" s="168">
        <f t="shared" si="407"/>
        <v>453.45060794058531</v>
      </c>
      <c r="Y1519" s="163">
        <v>0</v>
      </c>
      <c r="Z1519" s="194">
        <v>0</v>
      </c>
      <c r="AA1519" s="163">
        <v>0</v>
      </c>
      <c r="AB1519" s="163">
        <v>0</v>
      </c>
      <c r="AC1519" s="163">
        <v>0</v>
      </c>
      <c r="AD1519" s="163">
        <v>0</v>
      </c>
      <c r="AE1519" s="163">
        <v>2</v>
      </c>
      <c r="AF1519" s="169">
        <f t="shared" si="408"/>
        <v>16.776084121502588</v>
      </c>
      <c r="AG1519" s="163">
        <v>0</v>
      </c>
      <c r="AH1519" s="163">
        <v>0</v>
      </c>
      <c r="AI1519" s="163">
        <v>0</v>
      </c>
      <c r="AJ1519" s="163">
        <v>0</v>
      </c>
      <c r="AK1519" s="163">
        <v>0</v>
      </c>
      <c r="AL1519" s="169">
        <v>0</v>
      </c>
      <c r="AM1519" s="163">
        <v>0</v>
      </c>
      <c r="AN1519" s="163">
        <v>0</v>
      </c>
      <c r="AO1519" s="169">
        <v>0</v>
      </c>
      <c r="AP1519" s="163">
        <v>0</v>
      </c>
      <c r="AQ1519" s="162">
        <v>0</v>
      </c>
      <c r="AR1519" s="162">
        <v>0</v>
      </c>
    </row>
    <row r="1520" spans="1:68" s="162" customFormat="1" ht="36" customHeight="1" x14ac:dyDescent="0.25">
      <c r="A1520" s="162">
        <v>1</v>
      </c>
      <c r="B1520" s="165">
        <f>SUBTOTAL(103,$A$1505:A1520)</f>
        <v>15</v>
      </c>
      <c r="C1520" s="155" t="s">
        <v>751</v>
      </c>
      <c r="D1520" s="157">
        <v>1991</v>
      </c>
      <c r="E1520" s="157" t="s">
        <v>262</v>
      </c>
      <c r="F1520" s="166" t="s">
        <v>311</v>
      </c>
      <c r="G1520" s="157">
        <v>9</v>
      </c>
      <c r="H1520" s="157" t="s">
        <v>301</v>
      </c>
      <c r="I1520" s="158">
        <v>10990.1</v>
      </c>
      <c r="J1520" s="158">
        <v>7793.3</v>
      </c>
      <c r="K1520" s="158">
        <v>7793.3</v>
      </c>
      <c r="L1520" s="167">
        <v>318</v>
      </c>
      <c r="M1520" s="157" t="s">
        <v>259</v>
      </c>
      <c r="N1520" s="157" t="s">
        <v>263</v>
      </c>
      <c r="O1520" s="160" t="s">
        <v>772</v>
      </c>
      <c r="P1520" s="161">
        <v>7623859.2000000002</v>
      </c>
      <c r="Q1520" s="161">
        <v>4320320</v>
      </c>
      <c r="R1520" s="161">
        <v>0</v>
      </c>
      <c r="S1520" s="161">
        <f t="shared" ref="S1520:S1552" si="409">P1520-Q1520-R1520</f>
        <v>3303539.2</v>
      </c>
      <c r="T1520" s="161">
        <f t="shared" si="400"/>
        <v>693.70244128806837</v>
      </c>
      <c r="U1520" s="161">
        <v>894.55055004049098</v>
      </c>
      <c r="V1520" s="168">
        <v>978.69629275673947</v>
      </c>
      <c r="W1520" s="168">
        <f t="shared" si="406"/>
        <v>447.27527502024549</v>
      </c>
      <c r="X1520" s="168">
        <f t="shared" si="407"/>
        <v>200.8481087524226</v>
      </c>
      <c r="Y1520" s="163">
        <v>0</v>
      </c>
      <c r="Z1520" s="194">
        <v>0</v>
      </c>
      <c r="AA1520" s="163">
        <v>0</v>
      </c>
      <c r="AB1520" s="163">
        <v>0</v>
      </c>
      <c r="AC1520" s="163">
        <v>0</v>
      </c>
      <c r="AD1520" s="163">
        <v>0</v>
      </c>
      <c r="AE1520" s="163">
        <v>2</v>
      </c>
      <c r="AF1520" s="169">
        <f t="shared" si="408"/>
        <v>447.27527502024549</v>
      </c>
      <c r="AG1520" s="163">
        <v>0</v>
      </c>
      <c r="AH1520" s="163">
        <v>0</v>
      </c>
      <c r="AI1520" s="163">
        <v>0</v>
      </c>
      <c r="AJ1520" s="163">
        <v>0</v>
      </c>
      <c r="AK1520" s="163">
        <v>0</v>
      </c>
      <c r="AL1520" s="169">
        <v>0</v>
      </c>
      <c r="AM1520" s="163">
        <v>0</v>
      </c>
      <c r="AN1520" s="163">
        <v>0</v>
      </c>
      <c r="AO1520" s="169">
        <v>0</v>
      </c>
      <c r="AP1520" s="163">
        <v>0</v>
      </c>
      <c r="AQ1520" s="162">
        <v>0</v>
      </c>
      <c r="AR1520" s="162">
        <v>0</v>
      </c>
    </row>
    <row r="1521" spans="1:44" s="162" customFormat="1" ht="36" customHeight="1" x14ac:dyDescent="0.25">
      <c r="A1521" s="162">
        <v>1</v>
      </c>
      <c r="B1521" s="165">
        <f>SUBTOTAL(103,$A$1505:A1521)</f>
        <v>16</v>
      </c>
      <c r="C1521" s="155" t="s">
        <v>1861</v>
      </c>
      <c r="D1521" s="157">
        <v>1989</v>
      </c>
      <c r="E1521" s="157" t="s">
        <v>262</v>
      </c>
      <c r="F1521" s="166" t="s">
        <v>311</v>
      </c>
      <c r="G1521" s="157">
        <v>9</v>
      </c>
      <c r="H1521" s="157" t="s">
        <v>296</v>
      </c>
      <c r="I1521" s="158">
        <v>4406.3999999999996</v>
      </c>
      <c r="J1521" s="158">
        <v>3895.4</v>
      </c>
      <c r="K1521" s="158">
        <v>3895.4</v>
      </c>
      <c r="L1521" s="167">
        <v>125</v>
      </c>
      <c r="M1521" s="157" t="s">
        <v>259</v>
      </c>
      <c r="N1521" s="157" t="s">
        <v>263</v>
      </c>
      <c r="O1521" s="160" t="s">
        <v>766</v>
      </c>
      <c r="P1521" s="161">
        <v>3354996</v>
      </c>
      <c r="Q1521" s="161">
        <v>2358400</v>
      </c>
      <c r="R1521" s="161">
        <v>0</v>
      </c>
      <c r="S1521" s="161">
        <f t="shared" si="409"/>
        <v>996596</v>
      </c>
      <c r="T1521" s="161">
        <f t="shared" si="400"/>
        <v>761.39161220043582</v>
      </c>
      <c r="U1521" s="161">
        <v>1115.559186637618</v>
      </c>
      <c r="V1521" s="168">
        <v>981.83706623345495</v>
      </c>
      <c r="W1521" s="168">
        <f t="shared" si="406"/>
        <v>1673.3387799564271</v>
      </c>
      <c r="X1521" s="168">
        <f t="shared" si="407"/>
        <v>354.16757443718222</v>
      </c>
      <c r="Y1521" s="163">
        <v>0</v>
      </c>
      <c r="Z1521" s="194">
        <v>0</v>
      </c>
      <c r="AA1521" s="163">
        <v>0</v>
      </c>
      <c r="AB1521" s="163">
        <v>0</v>
      </c>
      <c r="AC1521" s="163">
        <v>0</v>
      </c>
      <c r="AD1521" s="163">
        <v>0</v>
      </c>
      <c r="AE1521" s="163">
        <v>3</v>
      </c>
      <c r="AF1521" s="169">
        <f t="shared" si="408"/>
        <v>1673.3387799564271</v>
      </c>
      <c r="AG1521" s="163">
        <v>0</v>
      </c>
      <c r="AH1521" s="163">
        <v>0</v>
      </c>
      <c r="AI1521" s="163">
        <v>0</v>
      </c>
      <c r="AJ1521" s="163">
        <v>0</v>
      </c>
      <c r="AK1521" s="163">
        <v>0</v>
      </c>
      <c r="AL1521" s="169">
        <v>0</v>
      </c>
      <c r="AM1521" s="163">
        <v>0</v>
      </c>
      <c r="AN1521" s="163">
        <v>0</v>
      </c>
      <c r="AO1521" s="169">
        <v>0</v>
      </c>
      <c r="AP1521" s="163">
        <v>0</v>
      </c>
      <c r="AQ1521" s="162">
        <v>0</v>
      </c>
      <c r="AR1521" s="162">
        <v>0</v>
      </c>
    </row>
    <row r="1522" spans="1:44" s="162" customFormat="1" ht="36" customHeight="1" x14ac:dyDescent="0.25">
      <c r="A1522" s="162">
        <v>1</v>
      </c>
      <c r="B1522" s="165">
        <f>SUBTOTAL(103,$A$1505:A1522)</f>
        <v>17</v>
      </c>
      <c r="C1522" s="155" t="s">
        <v>1860</v>
      </c>
      <c r="D1522" s="157">
        <v>1995</v>
      </c>
      <c r="E1522" s="157" t="s">
        <v>262</v>
      </c>
      <c r="F1522" s="166" t="s">
        <v>311</v>
      </c>
      <c r="G1522" s="157">
        <v>9</v>
      </c>
      <c r="H1522" s="157" t="s">
        <v>296</v>
      </c>
      <c r="I1522" s="158">
        <v>5022.6000000000004</v>
      </c>
      <c r="J1522" s="158">
        <v>3902.5</v>
      </c>
      <c r="K1522" s="158">
        <v>3902.5</v>
      </c>
      <c r="L1522" s="167">
        <v>111</v>
      </c>
      <c r="M1522" s="157" t="s">
        <v>259</v>
      </c>
      <c r="N1522" s="157" t="s">
        <v>263</v>
      </c>
      <c r="O1522" s="160" t="s">
        <v>1620</v>
      </c>
      <c r="P1522" s="161">
        <v>3358180.8</v>
      </c>
      <c r="Q1522" s="161">
        <v>2358400</v>
      </c>
      <c r="R1522" s="161">
        <v>0</v>
      </c>
      <c r="S1522" s="161">
        <f t="shared" si="409"/>
        <v>999780.79999999981</v>
      </c>
      <c r="T1522" s="161">
        <f t="shared" si="400"/>
        <v>668.61402460876832</v>
      </c>
      <c r="U1522" s="161">
        <v>978.69629275673947</v>
      </c>
      <c r="V1522" s="168">
        <v>986.7512445800545</v>
      </c>
      <c r="W1522" s="168">
        <f t="shared" si="406"/>
        <v>978.69629275673947</v>
      </c>
      <c r="X1522" s="168">
        <f t="shared" si="407"/>
        <v>310.08226814797115</v>
      </c>
      <c r="Y1522" s="163">
        <v>0</v>
      </c>
      <c r="Z1522" s="194">
        <v>0</v>
      </c>
      <c r="AA1522" s="163">
        <v>0</v>
      </c>
      <c r="AB1522" s="163">
        <v>0</v>
      </c>
      <c r="AC1522" s="163">
        <v>0</v>
      </c>
      <c r="AD1522" s="163">
        <v>0</v>
      </c>
      <c r="AE1522" s="163">
        <v>2</v>
      </c>
      <c r="AF1522" s="169">
        <f t="shared" si="408"/>
        <v>978.69629275673947</v>
      </c>
      <c r="AG1522" s="163">
        <v>0</v>
      </c>
      <c r="AH1522" s="163">
        <v>0</v>
      </c>
      <c r="AI1522" s="163">
        <v>0</v>
      </c>
      <c r="AJ1522" s="163">
        <v>0</v>
      </c>
      <c r="AK1522" s="163">
        <v>0</v>
      </c>
      <c r="AL1522" s="169">
        <v>0</v>
      </c>
      <c r="AM1522" s="163">
        <v>0</v>
      </c>
      <c r="AN1522" s="163">
        <v>0</v>
      </c>
      <c r="AO1522" s="169">
        <v>0</v>
      </c>
      <c r="AP1522" s="163">
        <v>0</v>
      </c>
      <c r="AQ1522" s="162">
        <v>0</v>
      </c>
      <c r="AR1522" s="162">
        <v>0</v>
      </c>
    </row>
    <row r="1523" spans="1:44" s="162" customFormat="1" ht="36" customHeight="1" x14ac:dyDescent="0.25">
      <c r="A1523" s="162">
        <v>1</v>
      </c>
      <c r="B1523" s="165">
        <f>SUBTOTAL(103,$A$1505:A1523)</f>
        <v>18</v>
      </c>
      <c r="C1523" s="155" t="s">
        <v>2549</v>
      </c>
      <c r="D1523" s="157">
        <v>1994</v>
      </c>
      <c r="E1523" s="157" t="s">
        <v>262</v>
      </c>
      <c r="F1523" s="166" t="s">
        <v>311</v>
      </c>
      <c r="G1523" s="157" t="s">
        <v>350</v>
      </c>
      <c r="H1523" s="157" t="s">
        <v>305</v>
      </c>
      <c r="I1523" s="158">
        <v>7509.8</v>
      </c>
      <c r="J1523" s="158">
        <v>7509.8</v>
      </c>
      <c r="K1523" s="158">
        <v>5873.7</v>
      </c>
      <c r="L1523" s="167">
        <v>220</v>
      </c>
      <c r="M1523" s="157" t="s">
        <v>259</v>
      </c>
      <c r="N1523" s="157" t="s">
        <v>263</v>
      </c>
      <c r="O1523" s="160" t="s">
        <v>2359</v>
      </c>
      <c r="P1523" s="161">
        <v>5234436</v>
      </c>
      <c r="Q1523" s="161">
        <v>3159120</v>
      </c>
      <c r="R1523" s="161">
        <v>0</v>
      </c>
      <c r="S1523" s="161">
        <f t="shared" si="409"/>
        <v>2075316</v>
      </c>
      <c r="T1523" s="161">
        <f t="shared" si="400"/>
        <v>697.01403499427408</v>
      </c>
      <c r="U1523" s="161">
        <v>981.83706623345495</v>
      </c>
      <c r="V1523" s="168">
        <v>994.03449879678863</v>
      </c>
      <c r="W1523" s="168">
        <f t="shared" si="406"/>
        <v>654.55804415563659</v>
      </c>
      <c r="X1523" s="168">
        <f t="shared" si="407"/>
        <v>284.82303123918086</v>
      </c>
      <c r="Y1523" s="163">
        <v>0</v>
      </c>
      <c r="Z1523" s="194">
        <v>0</v>
      </c>
      <c r="AA1523" s="163">
        <v>0</v>
      </c>
      <c r="AB1523" s="163">
        <v>0</v>
      </c>
      <c r="AC1523" s="163">
        <v>0</v>
      </c>
      <c r="AD1523" s="163">
        <v>0</v>
      </c>
      <c r="AE1523" s="163">
        <v>2</v>
      </c>
      <c r="AF1523" s="169">
        <f t="shared" si="408"/>
        <v>654.55804415563659</v>
      </c>
      <c r="AG1523" s="163">
        <v>0</v>
      </c>
      <c r="AH1523" s="163">
        <v>0</v>
      </c>
      <c r="AI1523" s="163">
        <v>0</v>
      </c>
      <c r="AJ1523" s="163">
        <v>0</v>
      </c>
      <c r="AK1523" s="163">
        <v>0</v>
      </c>
      <c r="AL1523" s="169">
        <v>0</v>
      </c>
      <c r="AM1523" s="163">
        <v>0</v>
      </c>
      <c r="AN1523" s="163">
        <v>0</v>
      </c>
      <c r="AO1523" s="169">
        <v>0</v>
      </c>
      <c r="AP1523" s="163">
        <v>0</v>
      </c>
      <c r="AQ1523" s="162">
        <v>0</v>
      </c>
      <c r="AR1523" s="162">
        <v>0</v>
      </c>
    </row>
    <row r="1524" spans="1:44" s="162" customFormat="1" ht="36" customHeight="1" x14ac:dyDescent="0.25">
      <c r="A1524" s="162">
        <v>1</v>
      </c>
      <c r="B1524" s="165">
        <f>SUBTOTAL(103,$A$1505:A1524)</f>
        <v>19</v>
      </c>
      <c r="C1524" s="155" t="s">
        <v>2550</v>
      </c>
      <c r="D1524" s="157">
        <v>1995</v>
      </c>
      <c r="E1524" s="157" t="s">
        <v>262</v>
      </c>
      <c r="F1524" s="166" t="s">
        <v>311</v>
      </c>
      <c r="G1524" s="157" t="s">
        <v>350</v>
      </c>
      <c r="H1524" s="157" t="s">
        <v>296</v>
      </c>
      <c r="I1524" s="158">
        <v>4981.6000000000004</v>
      </c>
      <c r="J1524" s="158">
        <v>4981.6000000000004</v>
      </c>
      <c r="K1524" s="158">
        <v>3855.3</v>
      </c>
      <c r="L1524" s="167">
        <v>151</v>
      </c>
      <c r="M1524" s="157" t="s">
        <v>259</v>
      </c>
      <c r="N1524" s="157" t="s">
        <v>263</v>
      </c>
      <c r="O1524" s="160" t="s">
        <v>2359</v>
      </c>
      <c r="P1524" s="161">
        <v>3480376.8</v>
      </c>
      <c r="Q1524" s="161">
        <v>2106080</v>
      </c>
      <c r="R1524" s="161">
        <v>0</v>
      </c>
      <c r="S1524" s="161">
        <f t="shared" si="409"/>
        <v>1374296.7999999998</v>
      </c>
      <c r="T1524" s="161">
        <f t="shared" si="400"/>
        <v>698.64637867351848</v>
      </c>
      <c r="U1524" s="161">
        <v>986.7512445800545</v>
      </c>
      <c r="V1524" s="168">
        <v>669.12696660142831</v>
      </c>
      <c r="W1524" s="168">
        <f t="shared" si="406"/>
        <v>4440.380600610245</v>
      </c>
      <c r="X1524" s="168">
        <f t="shared" si="407"/>
        <v>288.10486590653602</v>
      </c>
      <c r="Y1524" s="163">
        <v>0</v>
      </c>
      <c r="Z1524" s="194">
        <v>0</v>
      </c>
      <c r="AA1524" s="163">
        <v>0</v>
      </c>
      <c r="AB1524" s="163">
        <v>0</v>
      </c>
      <c r="AC1524" s="163">
        <v>0</v>
      </c>
      <c r="AD1524" s="163">
        <v>0</v>
      </c>
      <c r="AE1524" s="163">
        <v>9</v>
      </c>
      <c r="AF1524" s="169">
        <f t="shared" si="408"/>
        <v>4440.380600610245</v>
      </c>
      <c r="AG1524" s="163">
        <v>0</v>
      </c>
      <c r="AH1524" s="163">
        <v>0</v>
      </c>
      <c r="AI1524" s="163">
        <v>0</v>
      </c>
      <c r="AJ1524" s="163">
        <v>0</v>
      </c>
      <c r="AK1524" s="163">
        <v>0</v>
      </c>
      <c r="AL1524" s="169">
        <v>0</v>
      </c>
      <c r="AM1524" s="163">
        <v>0</v>
      </c>
      <c r="AN1524" s="163">
        <v>0</v>
      </c>
      <c r="AO1524" s="169">
        <v>0</v>
      </c>
      <c r="AP1524" s="163">
        <v>0</v>
      </c>
      <c r="AQ1524" s="162">
        <v>0</v>
      </c>
      <c r="AR1524" s="162">
        <v>0</v>
      </c>
    </row>
    <row r="1525" spans="1:44" s="162" customFormat="1" ht="36" customHeight="1" x14ac:dyDescent="0.25">
      <c r="A1525" s="162">
        <v>1</v>
      </c>
      <c r="B1525" s="165">
        <f>SUBTOTAL(103,$A$1505:A1525)</f>
        <v>20</v>
      </c>
      <c r="C1525" s="155" t="s">
        <v>2551</v>
      </c>
      <c r="D1525" s="157">
        <v>1994</v>
      </c>
      <c r="E1525" s="157" t="s">
        <v>262</v>
      </c>
      <c r="F1525" s="166" t="s">
        <v>311</v>
      </c>
      <c r="G1525" s="157" t="s">
        <v>350</v>
      </c>
      <c r="H1525" s="157" t="s">
        <v>296</v>
      </c>
      <c r="I1525" s="158">
        <v>4945.1000000000004</v>
      </c>
      <c r="J1525" s="158">
        <v>4945.1000000000004</v>
      </c>
      <c r="K1525" s="158">
        <v>3847</v>
      </c>
      <c r="L1525" s="167">
        <v>160</v>
      </c>
      <c r="M1525" s="157" t="s">
        <v>259</v>
      </c>
      <c r="N1525" s="157" t="s">
        <v>263</v>
      </c>
      <c r="O1525" s="160" t="s">
        <v>2359</v>
      </c>
      <c r="P1525" s="161">
        <v>3480381.6</v>
      </c>
      <c r="Q1525" s="161">
        <v>2106080</v>
      </c>
      <c r="R1525" s="161">
        <v>0</v>
      </c>
      <c r="S1525" s="161">
        <f t="shared" si="409"/>
        <v>1374301.6</v>
      </c>
      <c r="T1525" s="161">
        <f t="shared" si="400"/>
        <v>703.80408889607895</v>
      </c>
      <c r="U1525" s="161">
        <v>994.03449879678863</v>
      </c>
      <c r="V1525" s="168">
        <v>976.53166635764046</v>
      </c>
      <c r="W1525" s="168">
        <f t="shared" si="406"/>
        <v>1491.0517481951831</v>
      </c>
      <c r="X1525" s="168">
        <f t="shared" si="407"/>
        <v>290.23040990070967</v>
      </c>
      <c r="Y1525" s="163">
        <v>0</v>
      </c>
      <c r="Z1525" s="194">
        <v>0</v>
      </c>
      <c r="AA1525" s="163">
        <v>0</v>
      </c>
      <c r="AB1525" s="163">
        <v>0</v>
      </c>
      <c r="AC1525" s="163">
        <v>0</v>
      </c>
      <c r="AD1525" s="163">
        <v>0</v>
      </c>
      <c r="AE1525" s="163">
        <v>3</v>
      </c>
      <c r="AF1525" s="169">
        <f t="shared" si="408"/>
        <v>1491.0517481951831</v>
      </c>
      <c r="AG1525" s="163">
        <v>0</v>
      </c>
      <c r="AH1525" s="163">
        <v>0</v>
      </c>
      <c r="AI1525" s="163">
        <v>0</v>
      </c>
      <c r="AJ1525" s="163">
        <v>0</v>
      </c>
      <c r="AK1525" s="163">
        <v>0</v>
      </c>
      <c r="AL1525" s="169">
        <v>0</v>
      </c>
      <c r="AM1525" s="163">
        <v>0</v>
      </c>
      <c r="AN1525" s="163">
        <v>0</v>
      </c>
      <c r="AO1525" s="169">
        <v>0</v>
      </c>
      <c r="AP1525" s="163">
        <v>0</v>
      </c>
      <c r="AQ1525" s="162">
        <v>0</v>
      </c>
      <c r="AR1525" s="162">
        <v>0</v>
      </c>
    </row>
    <row r="1526" spans="1:44" s="162" customFormat="1" ht="36" customHeight="1" x14ac:dyDescent="0.25">
      <c r="A1526" s="162">
        <v>1</v>
      </c>
      <c r="B1526" s="165">
        <f>SUBTOTAL(103,$A$1505:A1526)</f>
        <v>21</v>
      </c>
      <c r="C1526" s="155" t="s">
        <v>2552</v>
      </c>
      <c r="D1526" s="157">
        <v>1989</v>
      </c>
      <c r="E1526" s="157" t="s">
        <v>262</v>
      </c>
      <c r="F1526" s="166" t="s">
        <v>311</v>
      </c>
      <c r="G1526" s="157" t="s">
        <v>350</v>
      </c>
      <c r="H1526" s="157">
        <v>12</v>
      </c>
      <c r="I1526" s="158">
        <v>33058.300000000003</v>
      </c>
      <c r="J1526" s="158">
        <v>32003.25</v>
      </c>
      <c r="K1526" s="158">
        <v>22816.2</v>
      </c>
      <c r="L1526" s="167">
        <v>977</v>
      </c>
      <c r="M1526" s="157" t="s">
        <v>259</v>
      </c>
      <c r="N1526" s="157" t="s">
        <v>263</v>
      </c>
      <c r="O1526" s="160" t="s">
        <v>2595</v>
      </c>
      <c r="P1526" s="161">
        <v>15799612.800000001</v>
      </c>
      <c r="Q1526" s="161">
        <v>9509680</v>
      </c>
      <c r="R1526" s="161">
        <v>0</v>
      </c>
      <c r="S1526" s="161">
        <f t="shared" si="409"/>
        <v>6289932.8000000007</v>
      </c>
      <c r="T1526" s="161">
        <f t="shared" si="400"/>
        <v>477.9317992758248</v>
      </c>
      <c r="U1526" s="161">
        <v>669.12696660142831</v>
      </c>
      <c r="V1526" s="168">
        <v>920.67376727808505</v>
      </c>
      <c r="W1526" s="168">
        <f t="shared" si="406"/>
        <v>223.04232220047612</v>
      </c>
      <c r="X1526" s="168">
        <f t="shared" si="407"/>
        <v>191.19516732560351</v>
      </c>
      <c r="Y1526" s="163">
        <v>0</v>
      </c>
      <c r="Z1526" s="194">
        <v>0</v>
      </c>
      <c r="AA1526" s="163">
        <v>0</v>
      </c>
      <c r="AB1526" s="163">
        <v>0</v>
      </c>
      <c r="AC1526" s="163">
        <v>0</v>
      </c>
      <c r="AD1526" s="163">
        <v>0</v>
      </c>
      <c r="AE1526" s="163">
        <v>3</v>
      </c>
      <c r="AF1526" s="169">
        <f t="shared" si="408"/>
        <v>223.04232220047612</v>
      </c>
      <c r="AG1526" s="163">
        <v>0</v>
      </c>
      <c r="AH1526" s="163">
        <v>0</v>
      </c>
      <c r="AI1526" s="163">
        <v>0</v>
      </c>
      <c r="AJ1526" s="163">
        <v>0</v>
      </c>
      <c r="AK1526" s="163">
        <v>0</v>
      </c>
      <c r="AL1526" s="169">
        <v>0</v>
      </c>
      <c r="AM1526" s="163">
        <v>0</v>
      </c>
      <c r="AN1526" s="163">
        <v>0</v>
      </c>
      <c r="AO1526" s="169">
        <v>0</v>
      </c>
      <c r="AP1526" s="163">
        <v>0</v>
      </c>
      <c r="AQ1526" s="162">
        <v>0</v>
      </c>
      <c r="AR1526" s="162">
        <v>0</v>
      </c>
    </row>
    <row r="1527" spans="1:44" s="162" customFormat="1" ht="36" customHeight="1" x14ac:dyDescent="0.25">
      <c r="A1527" s="162">
        <v>1</v>
      </c>
      <c r="B1527" s="165">
        <f>SUBTOTAL(103,$A$1505:A1527)</f>
        <v>22</v>
      </c>
      <c r="C1527" s="155" t="s">
        <v>2553</v>
      </c>
      <c r="D1527" s="157">
        <v>1991</v>
      </c>
      <c r="E1527" s="157" t="s">
        <v>262</v>
      </c>
      <c r="F1527" s="166" t="s">
        <v>311</v>
      </c>
      <c r="G1527" s="157" t="s">
        <v>350</v>
      </c>
      <c r="H1527" s="157" t="s">
        <v>305</v>
      </c>
      <c r="I1527" s="158">
        <v>7550.6</v>
      </c>
      <c r="J1527" s="158">
        <v>7550.6</v>
      </c>
      <c r="K1527" s="158">
        <v>5871.8</v>
      </c>
      <c r="L1527" s="167">
        <v>256</v>
      </c>
      <c r="M1527" s="157" t="s">
        <v>259</v>
      </c>
      <c r="N1527" s="157" t="s">
        <v>263</v>
      </c>
      <c r="O1527" s="160" t="s">
        <v>2359</v>
      </c>
      <c r="P1527" s="161">
        <v>5236848</v>
      </c>
      <c r="Q1527" s="161">
        <v>3159120</v>
      </c>
      <c r="R1527" s="161">
        <v>0</v>
      </c>
      <c r="S1527" s="161">
        <f t="shared" si="409"/>
        <v>2077728</v>
      </c>
      <c r="T1527" s="161">
        <f t="shared" si="400"/>
        <v>693.56713373771618</v>
      </c>
      <c r="U1527" s="161">
        <v>976.53166635764046</v>
      </c>
      <c r="V1527" s="168">
        <v>765.75725160714103</v>
      </c>
      <c r="W1527" s="168">
        <f t="shared" si="406"/>
        <v>976.53166635764046</v>
      </c>
      <c r="X1527" s="168">
        <f t="shared" si="407"/>
        <v>282.96453261992428</v>
      </c>
      <c r="Y1527" s="163">
        <v>0</v>
      </c>
      <c r="Z1527" s="194">
        <v>0</v>
      </c>
      <c r="AA1527" s="163">
        <v>0</v>
      </c>
      <c r="AB1527" s="163">
        <v>0</v>
      </c>
      <c r="AC1527" s="163">
        <v>0</v>
      </c>
      <c r="AD1527" s="163">
        <v>0</v>
      </c>
      <c r="AE1527" s="163">
        <v>3</v>
      </c>
      <c r="AF1527" s="169">
        <f t="shared" si="408"/>
        <v>976.53166635764046</v>
      </c>
      <c r="AG1527" s="163">
        <v>0</v>
      </c>
      <c r="AH1527" s="163">
        <v>0</v>
      </c>
      <c r="AI1527" s="163">
        <v>0</v>
      </c>
      <c r="AJ1527" s="163">
        <v>0</v>
      </c>
      <c r="AK1527" s="163">
        <v>0</v>
      </c>
      <c r="AL1527" s="169">
        <v>0</v>
      </c>
      <c r="AM1527" s="163">
        <v>0</v>
      </c>
      <c r="AN1527" s="163">
        <v>0</v>
      </c>
      <c r="AO1527" s="169">
        <v>0</v>
      </c>
      <c r="AP1527" s="163">
        <v>0</v>
      </c>
      <c r="AQ1527" s="162">
        <v>0</v>
      </c>
      <c r="AR1527" s="162">
        <v>0</v>
      </c>
    </row>
    <row r="1528" spans="1:44" s="162" customFormat="1" ht="36" customHeight="1" x14ac:dyDescent="0.25">
      <c r="A1528" s="162">
        <v>1</v>
      </c>
      <c r="B1528" s="165">
        <f>SUBTOTAL(103,$A$1505:A1528)</f>
        <v>23</v>
      </c>
      <c r="C1528" s="155" t="s">
        <v>2554</v>
      </c>
      <c r="D1528" s="157">
        <v>1984</v>
      </c>
      <c r="E1528" s="157" t="s">
        <v>262</v>
      </c>
      <c r="F1528" s="166" t="s">
        <v>311</v>
      </c>
      <c r="G1528" s="157" t="s">
        <v>350</v>
      </c>
      <c r="H1528" s="157" t="s">
        <v>305</v>
      </c>
      <c r="I1528" s="158">
        <v>8008.7</v>
      </c>
      <c r="J1528" s="158">
        <v>8008.3</v>
      </c>
      <c r="K1528" s="158">
        <v>6267.8</v>
      </c>
      <c r="L1528" s="167">
        <v>237</v>
      </c>
      <c r="M1528" s="157" t="s">
        <v>259</v>
      </c>
      <c r="N1528" s="157" t="s">
        <v>263</v>
      </c>
      <c r="O1528" s="160" t="s">
        <v>2359</v>
      </c>
      <c r="P1528" s="161">
        <v>5372874</v>
      </c>
      <c r="Q1528" s="161">
        <v>3207600</v>
      </c>
      <c r="R1528" s="161">
        <v>0</v>
      </c>
      <c r="S1528" s="161">
        <f t="shared" si="409"/>
        <v>2165274</v>
      </c>
      <c r="T1528" s="161">
        <f t="shared" si="400"/>
        <v>670.87966836065777</v>
      </c>
      <c r="U1528" s="161">
        <v>920.67376727808505</v>
      </c>
      <c r="V1528" s="168">
        <v>1026.0820556709425</v>
      </c>
      <c r="W1528" s="168">
        <f t="shared" si="406"/>
        <v>1227.5650230374467</v>
      </c>
      <c r="X1528" s="168">
        <f t="shared" si="407"/>
        <v>249.79409891742728</v>
      </c>
      <c r="Y1528" s="163">
        <v>0</v>
      </c>
      <c r="Z1528" s="194">
        <v>0</v>
      </c>
      <c r="AA1528" s="163">
        <v>0</v>
      </c>
      <c r="AB1528" s="163">
        <v>0</v>
      </c>
      <c r="AC1528" s="163">
        <v>0</v>
      </c>
      <c r="AD1528" s="163">
        <v>0</v>
      </c>
      <c r="AE1528" s="163">
        <v>4</v>
      </c>
      <c r="AF1528" s="169">
        <f t="shared" si="408"/>
        <v>1227.5650230374467</v>
      </c>
      <c r="AG1528" s="163">
        <v>0</v>
      </c>
      <c r="AH1528" s="163">
        <v>0</v>
      </c>
      <c r="AI1528" s="163">
        <v>0</v>
      </c>
      <c r="AJ1528" s="163">
        <v>0</v>
      </c>
      <c r="AK1528" s="163">
        <v>0</v>
      </c>
      <c r="AL1528" s="169">
        <v>0</v>
      </c>
      <c r="AM1528" s="163">
        <v>0</v>
      </c>
      <c r="AN1528" s="163">
        <v>0</v>
      </c>
      <c r="AO1528" s="169">
        <v>0</v>
      </c>
      <c r="AP1528" s="163">
        <v>0</v>
      </c>
      <c r="AQ1528" s="162">
        <v>0</v>
      </c>
      <c r="AR1528" s="162">
        <v>0</v>
      </c>
    </row>
    <row r="1529" spans="1:44" s="162" customFormat="1" ht="36" customHeight="1" x14ac:dyDescent="0.25">
      <c r="A1529" s="162">
        <v>1</v>
      </c>
      <c r="B1529" s="165">
        <f>SUBTOTAL(103,$A$1505:A1529)</f>
        <v>24</v>
      </c>
      <c r="C1529" s="155" t="s">
        <v>2555</v>
      </c>
      <c r="D1529" s="157">
        <v>1983</v>
      </c>
      <c r="E1529" s="157" t="s">
        <v>262</v>
      </c>
      <c r="F1529" s="166" t="s">
        <v>311</v>
      </c>
      <c r="G1529" s="157" t="s">
        <v>350</v>
      </c>
      <c r="H1529" s="157" t="s">
        <v>301</v>
      </c>
      <c r="I1529" s="158">
        <v>9628.9</v>
      </c>
      <c r="J1529" s="158">
        <v>9628.9</v>
      </c>
      <c r="K1529" s="158">
        <v>7113.7</v>
      </c>
      <c r="L1529" s="167">
        <v>330</v>
      </c>
      <c r="M1529" s="157" t="s">
        <v>259</v>
      </c>
      <c r="N1529" s="157" t="s">
        <v>263</v>
      </c>
      <c r="O1529" s="160" t="s">
        <v>2599</v>
      </c>
      <c r="P1529" s="161">
        <v>5421124.8000000007</v>
      </c>
      <c r="Q1529" s="161">
        <v>3207600</v>
      </c>
      <c r="R1529" s="161">
        <v>0</v>
      </c>
      <c r="S1529" s="161">
        <f t="shared" si="409"/>
        <v>2213524.8000000007</v>
      </c>
      <c r="T1529" s="161">
        <f t="shared" si="400"/>
        <v>563.00561850263284</v>
      </c>
      <c r="U1529" s="161">
        <v>765.75725160714103</v>
      </c>
      <c r="V1529" s="168">
        <v>993.15282988752381</v>
      </c>
      <c r="W1529" s="168">
        <f t="shared" si="406"/>
        <v>510.50483440476069</v>
      </c>
      <c r="X1529" s="168">
        <f t="shared" si="407"/>
        <v>202.75163310450819</v>
      </c>
      <c r="Y1529" s="163">
        <v>0</v>
      </c>
      <c r="Z1529" s="194">
        <v>0</v>
      </c>
      <c r="AA1529" s="163">
        <v>0</v>
      </c>
      <c r="AB1529" s="163">
        <v>0</v>
      </c>
      <c r="AC1529" s="163">
        <v>0</v>
      </c>
      <c r="AD1529" s="163">
        <v>0</v>
      </c>
      <c r="AE1529" s="163">
        <v>2</v>
      </c>
      <c r="AF1529" s="169">
        <f t="shared" si="408"/>
        <v>510.50483440476069</v>
      </c>
      <c r="AG1529" s="163">
        <v>0</v>
      </c>
      <c r="AH1529" s="163">
        <v>0</v>
      </c>
      <c r="AI1529" s="163">
        <v>0</v>
      </c>
      <c r="AJ1529" s="163">
        <v>0</v>
      </c>
      <c r="AK1529" s="163">
        <v>0</v>
      </c>
      <c r="AL1529" s="169">
        <v>0</v>
      </c>
      <c r="AM1529" s="163">
        <v>0</v>
      </c>
      <c r="AN1529" s="163">
        <v>0</v>
      </c>
      <c r="AO1529" s="169">
        <v>0</v>
      </c>
      <c r="AP1529" s="163">
        <v>0</v>
      </c>
      <c r="AQ1529" s="162">
        <v>0</v>
      </c>
      <c r="AR1529" s="162">
        <v>0</v>
      </c>
    </row>
    <row r="1530" spans="1:44" s="162" customFormat="1" ht="36" customHeight="1" x14ac:dyDescent="0.25">
      <c r="A1530" s="162">
        <v>1</v>
      </c>
      <c r="B1530" s="165">
        <f>SUBTOTAL(103,$A$1505:A1530)</f>
        <v>25</v>
      </c>
      <c r="C1530" s="155" t="s">
        <v>2556</v>
      </c>
      <c r="D1530" s="157">
        <v>1982</v>
      </c>
      <c r="E1530" s="157" t="s">
        <v>262</v>
      </c>
      <c r="F1530" s="166" t="s">
        <v>311</v>
      </c>
      <c r="G1530" s="157" t="s">
        <v>350</v>
      </c>
      <c r="H1530" s="157" t="s">
        <v>301</v>
      </c>
      <c r="I1530" s="158">
        <v>9581.2999999999993</v>
      </c>
      <c r="J1530" s="158">
        <v>9581.2999999999993</v>
      </c>
      <c r="K1530" s="158">
        <v>7107.6</v>
      </c>
      <c r="L1530" s="167">
        <v>326</v>
      </c>
      <c r="M1530" s="157" t="s">
        <v>259</v>
      </c>
      <c r="N1530" s="157" t="s">
        <v>263</v>
      </c>
      <c r="O1530" s="160" t="s">
        <v>2601</v>
      </c>
      <c r="P1530" s="161">
        <v>7223596.7999999998</v>
      </c>
      <c r="Q1530" s="161">
        <v>4276800</v>
      </c>
      <c r="R1530" s="161">
        <v>0</v>
      </c>
      <c r="S1530" s="161">
        <f t="shared" si="409"/>
        <v>2946796.8</v>
      </c>
      <c r="T1530" s="161">
        <f t="shared" si="400"/>
        <v>753.92658616262929</v>
      </c>
      <c r="U1530" s="161">
        <v>1026.0820556709425</v>
      </c>
      <c r="V1530" s="168">
        <v>992.69754592306572</v>
      </c>
      <c r="W1530" s="168">
        <f t="shared" si="406"/>
        <v>513.04102783547125</v>
      </c>
      <c r="X1530" s="168">
        <f t="shared" si="407"/>
        <v>272.15546950831322</v>
      </c>
      <c r="Y1530" s="163">
        <v>0</v>
      </c>
      <c r="Z1530" s="194">
        <v>0</v>
      </c>
      <c r="AA1530" s="163">
        <v>0</v>
      </c>
      <c r="AB1530" s="163">
        <v>0</v>
      </c>
      <c r="AC1530" s="163">
        <v>0</v>
      </c>
      <c r="AD1530" s="163">
        <v>0</v>
      </c>
      <c r="AE1530" s="163">
        <v>2</v>
      </c>
      <c r="AF1530" s="169">
        <f t="shared" si="408"/>
        <v>513.04102783547125</v>
      </c>
      <c r="AG1530" s="163">
        <v>0</v>
      </c>
      <c r="AH1530" s="163">
        <v>0</v>
      </c>
      <c r="AI1530" s="163">
        <v>0</v>
      </c>
      <c r="AJ1530" s="163">
        <v>0</v>
      </c>
      <c r="AK1530" s="163">
        <v>0</v>
      </c>
      <c r="AL1530" s="169">
        <v>0</v>
      </c>
      <c r="AM1530" s="163">
        <v>0</v>
      </c>
      <c r="AN1530" s="163">
        <v>0</v>
      </c>
      <c r="AO1530" s="169">
        <v>0</v>
      </c>
      <c r="AP1530" s="163">
        <v>0</v>
      </c>
      <c r="AQ1530" s="162">
        <v>0</v>
      </c>
      <c r="AR1530" s="162">
        <v>0</v>
      </c>
    </row>
    <row r="1531" spans="1:44" s="162" customFormat="1" ht="36" customHeight="1" x14ac:dyDescent="0.25">
      <c r="A1531" s="162">
        <v>1</v>
      </c>
      <c r="B1531" s="165">
        <f>SUBTOTAL(103,$A$1505:A1531)</f>
        <v>26</v>
      </c>
      <c r="C1531" s="155" t="s">
        <v>2557</v>
      </c>
      <c r="D1531" s="157">
        <v>1983</v>
      </c>
      <c r="E1531" s="157" t="s">
        <v>262</v>
      </c>
      <c r="F1531" s="166" t="s">
        <v>311</v>
      </c>
      <c r="G1531" s="157" t="s">
        <v>350</v>
      </c>
      <c r="H1531" s="157" t="s">
        <v>296</v>
      </c>
      <c r="I1531" s="158">
        <v>4949.49</v>
      </c>
      <c r="J1531" s="158">
        <v>4949.49</v>
      </c>
      <c r="K1531" s="158">
        <v>3860.1</v>
      </c>
      <c r="L1531" s="167">
        <v>163</v>
      </c>
      <c r="M1531" s="157" t="s">
        <v>259</v>
      </c>
      <c r="N1531" s="157" t="s">
        <v>263</v>
      </c>
      <c r="O1531" s="160" t="s">
        <v>2599</v>
      </c>
      <c r="P1531" s="161">
        <v>3572692.8</v>
      </c>
      <c r="Q1531" s="161">
        <v>2138400</v>
      </c>
      <c r="R1531" s="161">
        <v>0</v>
      </c>
      <c r="S1531" s="161">
        <f t="shared" si="409"/>
        <v>1434292.7999999998</v>
      </c>
      <c r="T1531" s="161">
        <f t="shared" si="400"/>
        <v>721.83049162640998</v>
      </c>
      <c r="U1531" s="161">
        <v>993.15282988752381</v>
      </c>
      <c r="V1531" s="168">
        <v>818.22660973162999</v>
      </c>
      <c r="W1531" s="168">
        <f t="shared" si="406"/>
        <v>1489.7292448312858</v>
      </c>
      <c r="X1531" s="168">
        <f t="shared" si="407"/>
        <v>271.32233826111383</v>
      </c>
      <c r="Y1531" s="163">
        <v>0</v>
      </c>
      <c r="Z1531" s="194">
        <v>0</v>
      </c>
      <c r="AA1531" s="163">
        <v>0</v>
      </c>
      <c r="AB1531" s="163">
        <v>0</v>
      </c>
      <c r="AC1531" s="163">
        <v>0</v>
      </c>
      <c r="AD1531" s="163">
        <v>0</v>
      </c>
      <c r="AE1531" s="163">
        <v>3</v>
      </c>
      <c r="AF1531" s="169">
        <f t="shared" si="408"/>
        <v>1489.7292448312858</v>
      </c>
      <c r="AG1531" s="163">
        <v>0</v>
      </c>
      <c r="AH1531" s="163">
        <v>0</v>
      </c>
      <c r="AI1531" s="163">
        <v>0</v>
      </c>
      <c r="AJ1531" s="163">
        <v>0</v>
      </c>
      <c r="AK1531" s="163">
        <v>0</v>
      </c>
      <c r="AL1531" s="169">
        <v>0</v>
      </c>
      <c r="AM1531" s="163">
        <v>0</v>
      </c>
      <c r="AN1531" s="163">
        <v>0</v>
      </c>
      <c r="AO1531" s="169">
        <v>0</v>
      </c>
      <c r="AP1531" s="163">
        <v>0</v>
      </c>
      <c r="AQ1531" s="162">
        <v>0</v>
      </c>
      <c r="AR1531" s="162">
        <v>0</v>
      </c>
    </row>
    <row r="1532" spans="1:44" s="162" customFormat="1" ht="36" customHeight="1" x14ac:dyDescent="0.25">
      <c r="A1532" s="162">
        <v>1</v>
      </c>
      <c r="B1532" s="165">
        <f>SUBTOTAL(103,$A$1505:A1532)</f>
        <v>27</v>
      </c>
      <c r="C1532" s="155" t="s">
        <v>2558</v>
      </c>
      <c r="D1532" s="157">
        <v>1982</v>
      </c>
      <c r="E1532" s="157" t="s">
        <v>262</v>
      </c>
      <c r="F1532" s="166" t="s">
        <v>311</v>
      </c>
      <c r="G1532" s="157" t="s">
        <v>350</v>
      </c>
      <c r="H1532" s="157" t="s">
        <v>296</v>
      </c>
      <c r="I1532" s="158">
        <v>4951.76</v>
      </c>
      <c r="J1532" s="158">
        <v>4951.76</v>
      </c>
      <c r="K1532" s="158">
        <v>3868.4</v>
      </c>
      <c r="L1532" s="167">
        <v>179</v>
      </c>
      <c r="M1532" s="157" t="s">
        <v>259</v>
      </c>
      <c r="N1532" s="157" t="s">
        <v>263</v>
      </c>
      <c r="O1532" s="160" t="s">
        <v>2599</v>
      </c>
      <c r="P1532" s="161">
        <v>3622476</v>
      </c>
      <c r="Q1532" s="161">
        <v>2138400</v>
      </c>
      <c r="R1532" s="161">
        <v>0</v>
      </c>
      <c r="S1532" s="161">
        <f t="shared" si="409"/>
        <v>1484076</v>
      </c>
      <c r="T1532" s="161">
        <f t="shared" si="400"/>
        <v>731.5532255198151</v>
      </c>
      <c r="U1532" s="161">
        <v>992.69754592306572</v>
      </c>
      <c r="V1532" s="168">
        <v>1101.9004622261275</v>
      </c>
      <c r="W1532" s="168">
        <f t="shared" si="406"/>
        <v>1985.3950918461314</v>
      </c>
      <c r="X1532" s="168">
        <f t="shared" si="407"/>
        <v>261.14432040325062</v>
      </c>
      <c r="Y1532" s="163">
        <v>0</v>
      </c>
      <c r="Z1532" s="194">
        <v>0</v>
      </c>
      <c r="AA1532" s="163">
        <v>0</v>
      </c>
      <c r="AB1532" s="163">
        <v>0</v>
      </c>
      <c r="AC1532" s="163">
        <v>0</v>
      </c>
      <c r="AD1532" s="163">
        <v>0</v>
      </c>
      <c r="AE1532" s="163">
        <v>4</v>
      </c>
      <c r="AF1532" s="169">
        <f t="shared" si="408"/>
        <v>1985.3950918461314</v>
      </c>
      <c r="AG1532" s="163">
        <v>0</v>
      </c>
      <c r="AH1532" s="163">
        <v>0</v>
      </c>
      <c r="AI1532" s="163">
        <v>0</v>
      </c>
      <c r="AJ1532" s="163">
        <v>0</v>
      </c>
      <c r="AK1532" s="163">
        <v>0</v>
      </c>
      <c r="AL1532" s="169">
        <v>0</v>
      </c>
      <c r="AM1532" s="163">
        <v>0</v>
      </c>
      <c r="AN1532" s="163">
        <v>0</v>
      </c>
      <c r="AO1532" s="169">
        <v>0</v>
      </c>
      <c r="AP1532" s="163">
        <v>0</v>
      </c>
      <c r="AQ1532" s="162">
        <v>0</v>
      </c>
      <c r="AR1532" s="162">
        <v>0</v>
      </c>
    </row>
    <row r="1533" spans="1:44" s="162" customFormat="1" ht="36" customHeight="1" x14ac:dyDescent="0.25">
      <c r="A1533" s="162">
        <v>1</v>
      </c>
      <c r="B1533" s="165">
        <f>SUBTOTAL(103,$A$1505:A1533)</f>
        <v>28</v>
      </c>
      <c r="C1533" s="155" t="s">
        <v>1750</v>
      </c>
      <c r="D1533" s="157">
        <v>1984</v>
      </c>
      <c r="E1533" s="157" t="s">
        <v>262</v>
      </c>
      <c r="F1533" s="166" t="s">
        <v>311</v>
      </c>
      <c r="G1533" s="157" t="s">
        <v>350</v>
      </c>
      <c r="H1533" s="157" t="s">
        <v>301</v>
      </c>
      <c r="I1533" s="158">
        <v>9011.44</v>
      </c>
      <c r="J1533" s="158">
        <v>9011.44</v>
      </c>
      <c r="K1533" s="158">
        <v>6852.4</v>
      </c>
      <c r="L1533" s="167">
        <v>304</v>
      </c>
      <c r="M1533" s="157" t="s">
        <v>259</v>
      </c>
      <c r="N1533" s="157" t="s">
        <v>263</v>
      </c>
      <c r="O1533" s="160" t="s">
        <v>2599</v>
      </c>
      <c r="P1533" s="161">
        <v>5435416.8000000007</v>
      </c>
      <c r="Q1533" s="161">
        <v>3207600</v>
      </c>
      <c r="R1533" s="161">
        <v>0</v>
      </c>
      <c r="S1533" s="161">
        <f t="shared" si="409"/>
        <v>2227816.8000000007</v>
      </c>
      <c r="T1533" s="161">
        <f t="shared" si="400"/>
        <v>603.16850581039216</v>
      </c>
      <c r="U1533" s="161">
        <v>818.22660973162999</v>
      </c>
      <c r="V1533" s="168">
        <v>819.67286010623036</v>
      </c>
      <c r="W1533" s="168">
        <f t="shared" si="406"/>
        <v>818.22660973162999</v>
      </c>
      <c r="X1533" s="168">
        <f t="shared" si="407"/>
        <v>215.05810392123783</v>
      </c>
      <c r="Y1533" s="163">
        <v>0</v>
      </c>
      <c r="Z1533" s="194">
        <v>0</v>
      </c>
      <c r="AA1533" s="163">
        <v>0</v>
      </c>
      <c r="AB1533" s="163">
        <v>0</v>
      </c>
      <c r="AC1533" s="163">
        <v>0</v>
      </c>
      <c r="AD1533" s="163">
        <v>0</v>
      </c>
      <c r="AE1533" s="163">
        <v>3</v>
      </c>
      <c r="AF1533" s="169">
        <f t="shared" si="408"/>
        <v>818.22660973162999</v>
      </c>
      <c r="AG1533" s="163">
        <v>0</v>
      </c>
      <c r="AH1533" s="163">
        <v>0</v>
      </c>
      <c r="AI1533" s="163">
        <v>0</v>
      </c>
      <c r="AJ1533" s="163">
        <v>0</v>
      </c>
      <c r="AK1533" s="163">
        <v>0</v>
      </c>
      <c r="AL1533" s="169">
        <v>0</v>
      </c>
      <c r="AM1533" s="163">
        <v>0</v>
      </c>
      <c r="AN1533" s="163">
        <v>0</v>
      </c>
      <c r="AO1533" s="169">
        <v>0</v>
      </c>
      <c r="AP1533" s="163">
        <v>0</v>
      </c>
      <c r="AQ1533" s="162">
        <v>0</v>
      </c>
      <c r="AR1533" s="162">
        <v>0</v>
      </c>
    </row>
    <row r="1534" spans="1:44" s="162" customFormat="1" ht="36" customHeight="1" x14ac:dyDescent="0.25">
      <c r="A1534" s="162">
        <v>1</v>
      </c>
      <c r="B1534" s="165">
        <f>SUBTOTAL(103,$A$1505:A1534)</f>
        <v>29</v>
      </c>
      <c r="C1534" s="155" t="s">
        <v>2559</v>
      </c>
      <c r="D1534" s="157">
        <v>1986</v>
      </c>
      <c r="E1534" s="157" t="s">
        <v>262</v>
      </c>
      <c r="F1534" s="166" t="s">
        <v>311</v>
      </c>
      <c r="G1534" s="157" t="s">
        <v>350</v>
      </c>
      <c r="H1534" s="157" t="s">
        <v>301</v>
      </c>
      <c r="I1534" s="158">
        <v>8922.0400000000009</v>
      </c>
      <c r="J1534" s="158">
        <v>8922.0400000000009</v>
      </c>
      <c r="K1534" s="158">
        <v>6888</v>
      </c>
      <c r="L1534" s="167">
        <v>331</v>
      </c>
      <c r="M1534" s="157" t="s">
        <v>259</v>
      </c>
      <c r="N1534" s="157" t="s">
        <v>263</v>
      </c>
      <c r="O1534" s="160" t="s">
        <v>2599</v>
      </c>
      <c r="P1534" s="161">
        <v>7259352</v>
      </c>
      <c r="Q1534" s="161">
        <v>4276800</v>
      </c>
      <c r="R1534" s="161">
        <v>0</v>
      </c>
      <c r="S1534" s="161">
        <f t="shared" si="409"/>
        <v>2982552</v>
      </c>
      <c r="T1534" s="161">
        <f t="shared" si="400"/>
        <v>813.64261984927202</v>
      </c>
      <c r="U1534" s="161">
        <v>1101.9004622261275</v>
      </c>
      <c r="V1534" s="168">
        <v>989.6038846522415</v>
      </c>
      <c r="W1534" s="168">
        <f t="shared" si="406"/>
        <v>1377.3755777826595</v>
      </c>
      <c r="X1534" s="168">
        <f t="shared" si="407"/>
        <v>288.25784237685548</v>
      </c>
      <c r="Y1534" s="163">
        <v>0</v>
      </c>
      <c r="Z1534" s="194">
        <v>0</v>
      </c>
      <c r="AA1534" s="163">
        <v>0</v>
      </c>
      <c r="AB1534" s="163">
        <v>0</v>
      </c>
      <c r="AC1534" s="163">
        <v>0</v>
      </c>
      <c r="AD1534" s="163">
        <v>0</v>
      </c>
      <c r="AE1534" s="163">
        <v>5</v>
      </c>
      <c r="AF1534" s="169">
        <f t="shared" si="408"/>
        <v>1377.3755777826595</v>
      </c>
      <c r="AG1534" s="163">
        <v>0</v>
      </c>
      <c r="AH1534" s="163">
        <v>0</v>
      </c>
      <c r="AI1534" s="163">
        <v>0</v>
      </c>
      <c r="AJ1534" s="163">
        <v>0</v>
      </c>
      <c r="AK1534" s="163">
        <v>0</v>
      </c>
      <c r="AL1534" s="169">
        <v>0</v>
      </c>
      <c r="AM1534" s="163">
        <v>0</v>
      </c>
      <c r="AN1534" s="163">
        <v>0</v>
      </c>
      <c r="AO1534" s="169">
        <v>0</v>
      </c>
      <c r="AP1534" s="163">
        <v>0</v>
      </c>
      <c r="AQ1534" s="162">
        <v>0</v>
      </c>
      <c r="AR1534" s="162">
        <v>0</v>
      </c>
    </row>
    <row r="1535" spans="1:44" s="162" customFormat="1" ht="36" customHeight="1" x14ac:dyDescent="0.25">
      <c r="A1535" s="162">
        <v>1</v>
      </c>
      <c r="B1535" s="165">
        <f>SUBTOTAL(103,$A$1505:A1535)</f>
        <v>30</v>
      </c>
      <c r="C1535" s="155" t="s">
        <v>2459</v>
      </c>
      <c r="D1535" s="157">
        <v>1983</v>
      </c>
      <c r="E1535" s="157" t="s">
        <v>262</v>
      </c>
      <c r="F1535" s="166" t="s">
        <v>311</v>
      </c>
      <c r="G1535" s="157" t="s">
        <v>350</v>
      </c>
      <c r="H1535" s="157" t="s">
        <v>301</v>
      </c>
      <c r="I1535" s="158">
        <v>8995.5400000000009</v>
      </c>
      <c r="J1535" s="158">
        <v>8995.5400000000009</v>
      </c>
      <c r="K1535" s="158">
        <v>6957.5</v>
      </c>
      <c r="L1535" s="167">
        <v>359</v>
      </c>
      <c r="M1535" s="157" t="s">
        <v>259</v>
      </c>
      <c r="N1535" s="157" t="s">
        <v>263</v>
      </c>
      <c r="O1535" s="160" t="s">
        <v>2599</v>
      </c>
      <c r="P1535" s="161">
        <v>5435442</v>
      </c>
      <c r="Q1535" s="161">
        <v>3207600</v>
      </c>
      <c r="R1535" s="161">
        <v>0</v>
      </c>
      <c r="S1535" s="161">
        <f t="shared" si="409"/>
        <v>2227842</v>
      </c>
      <c r="T1535" s="161">
        <f t="shared" si="400"/>
        <v>604.23743321690517</v>
      </c>
      <c r="U1535" s="161">
        <v>819.67286010623036</v>
      </c>
      <c r="V1535" s="168">
        <v>980.01335765622969</v>
      </c>
      <c r="W1535" s="168">
        <f t="shared" si="406"/>
        <v>1092.8971468083071</v>
      </c>
      <c r="X1535" s="168">
        <f t="shared" si="407"/>
        <v>215.43542688932519</v>
      </c>
      <c r="Y1535" s="163">
        <v>0</v>
      </c>
      <c r="Z1535" s="194">
        <v>0</v>
      </c>
      <c r="AA1535" s="163">
        <v>0</v>
      </c>
      <c r="AB1535" s="163">
        <v>0</v>
      </c>
      <c r="AC1535" s="163">
        <v>0</v>
      </c>
      <c r="AD1535" s="163">
        <v>0</v>
      </c>
      <c r="AE1535" s="163">
        <v>4</v>
      </c>
      <c r="AF1535" s="169">
        <f t="shared" si="408"/>
        <v>1092.8971468083071</v>
      </c>
      <c r="AG1535" s="163">
        <v>0</v>
      </c>
      <c r="AH1535" s="163">
        <v>0</v>
      </c>
      <c r="AI1535" s="163">
        <v>0</v>
      </c>
      <c r="AJ1535" s="163">
        <v>0</v>
      </c>
      <c r="AK1535" s="163">
        <v>0</v>
      </c>
      <c r="AL1535" s="169">
        <v>0</v>
      </c>
      <c r="AM1535" s="163">
        <v>0</v>
      </c>
      <c r="AN1535" s="163">
        <v>0</v>
      </c>
      <c r="AO1535" s="169">
        <v>0</v>
      </c>
      <c r="AP1535" s="163">
        <v>0</v>
      </c>
      <c r="AQ1535" s="162">
        <v>0</v>
      </c>
      <c r="AR1535" s="162">
        <v>0</v>
      </c>
    </row>
    <row r="1536" spans="1:44" s="162" customFormat="1" ht="36" customHeight="1" x14ac:dyDescent="0.25">
      <c r="A1536" s="162">
        <v>1</v>
      </c>
      <c r="B1536" s="165">
        <f>SUBTOTAL(103,$A$1505:A1536)</f>
        <v>31</v>
      </c>
      <c r="C1536" s="155" t="s">
        <v>2560</v>
      </c>
      <c r="D1536" s="157">
        <v>1990</v>
      </c>
      <c r="E1536" s="157" t="s">
        <v>262</v>
      </c>
      <c r="F1536" s="166" t="s">
        <v>311</v>
      </c>
      <c r="G1536" s="157" t="s">
        <v>350</v>
      </c>
      <c r="H1536" s="157" t="s">
        <v>344</v>
      </c>
      <c r="I1536" s="158">
        <v>12418.1</v>
      </c>
      <c r="J1536" s="158">
        <v>12414.2</v>
      </c>
      <c r="K1536" s="158">
        <v>9746.7999999999993</v>
      </c>
      <c r="L1536" s="167">
        <v>415</v>
      </c>
      <c r="M1536" s="157" t="s">
        <v>259</v>
      </c>
      <c r="N1536" s="157" t="s">
        <v>263</v>
      </c>
      <c r="O1536" s="160" t="s">
        <v>2359</v>
      </c>
      <c r="P1536" s="161">
        <v>8728080</v>
      </c>
      <c r="Q1536" s="161">
        <v>5265200</v>
      </c>
      <c r="R1536" s="161">
        <v>0</v>
      </c>
      <c r="S1536" s="161">
        <f t="shared" si="409"/>
        <v>3462880</v>
      </c>
      <c r="T1536" s="161">
        <f t="shared" si="400"/>
        <v>702.85148291606606</v>
      </c>
      <c r="U1536" s="161">
        <v>989.6038846522415</v>
      </c>
      <c r="V1536" s="168">
        <v>857.43191385445505</v>
      </c>
      <c r="W1536" s="168">
        <f t="shared" si="406"/>
        <v>593.76233079134488</v>
      </c>
      <c r="X1536" s="168">
        <f t="shared" si="407"/>
        <v>286.75240173617544</v>
      </c>
      <c r="Y1536" s="163">
        <v>0</v>
      </c>
      <c r="Z1536" s="194">
        <v>0</v>
      </c>
      <c r="AA1536" s="163">
        <v>0</v>
      </c>
      <c r="AB1536" s="163">
        <v>0</v>
      </c>
      <c r="AC1536" s="163">
        <v>0</v>
      </c>
      <c r="AD1536" s="163">
        <v>0</v>
      </c>
      <c r="AE1536" s="163">
        <v>3</v>
      </c>
      <c r="AF1536" s="169">
        <f t="shared" si="408"/>
        <v>593.76233079134488</v>
      </c>
      <c r="AG1536" s="163">
        <v>0</v>
      </c>
      <c r="AH1536" s="163">
        <v>0</v>
      </c>
      <c r="AI1536" s="163">
        <v>0</v>
      </c>
      <c r="AJ1536" s="163">
        <v>0</v>
      </c>
      <c r="AK1536" s="163">
        <v>0</v>
      </c>
      <c r="AL1536" s="169">
        <v>0</v>
      </c>
      <c r="AM1536" s="163">
        <v>0</v>
      </c>
      <c r="AN1536" s="163">
        <v>0</v>
      </c>
      <c r="AO1536" s="169">
        <v>0</v>
      </c>
      <c r="AP1536" s="163">
        <v>0</v>
      </c>
      <c r="AQ1536" s="162">
        <v>0</v>
      </c>
      <c r="AR1536" s="162">
        <v>0</v>
      </c>
    </row>
    <row r="1537" spans="1:68" s="162" customFormat="1" ht="36" customHeight="1" x14ac:dyDescent="0.25">
      <c r="A1537" s="162">
        <v>1</v>
      </c>
      <c r="B1537" s="165">
        <f>SUBTOTAL(103,$A$1505:A1537)</f>
        <v>32</v>
      </c>
      <c r="C1537" s="155" t="s">
        <v>2561</v>
      </c>
      <c r="D1537" s="157">
        <v>1993</v>
      </c>
      <c r="E1537" s="157" t="s">
        <v>262</v>
      </c>
      <c r="F1537" s="166" t="s">
        <v>311</v>
      </c>
      <c r="G1537" s="157" t="s">
        <v>350</v>
      </c>
      <c r="H1537" s="157" t="s">
        <v>301</v>
      </c>
      <c r="I1537" s="158">
        <v>10031.700000000001</v>
      </c>
      <c r="J1537" s="158">
        <v>8599.4</v>
      </c>
      <c r="K1537" s="158">
        <v>5931.8</v>
      </c>
      <c r="L1537" s="167">
        <v>318</v>
      </c>
      <c r="M1537" s="157" t="s">
        <v>259</v>
      </c>
      <c r="N1537" s="157" t="s">
        <v>263</v>
      </c>
      <c r="O1537" s="160" t="s">
        <v>2359</v>
      </c>
      <c r="P1537" s="161">
        <v>6983966.4000000004</v>
      </c>
      <c r="Q1537" s="161">
        <v>4212160</v>
      </c>
      <c r="R1537" s="161">
        <v>0</v>
      </c>
      <c r="S1537" s="161">
        <f t="shared" si="409"/>
        <v>2771806.4000000004</v>
      </c>
      <c r="T1537" s="161">
        <f t="shared" si="400"/>
        <v>696.18971859206317</v>
      </c>
      <c r="U1537" s="161">
        <v>980.01335765622969</v>
      </c>
      <c r="V1537" s="168">
        <v>561.39405166250572</v>
      </c>
      <c r="W1537" s="168">
        <f t="shared" si="406"/>
        <v>245.00333941405742</v>
      </c>
      <c r="X1537" s="168">
        <f t="shared" si="407"/>
        <v>283.82363906416651</v>
      </c>
      <c r="Y1537" s="163">
        <v>0</v>
      </c>
      <c r="Z1537" s="194">
        <v>0</v>
      </c>
      <c r="AA1537" s="163">
        <v>0</v>
      </c>
      <c r="AB1537" s="163">
        <v>0</v>
      </c>
      <c r="AC1537" s="163">
        <v>0</v>
      </c>
      <c r="AD1537" s="163">
        <v>0</v>
      </c>
      <c r="AE1537" s="163">
        <v>1</v>
      </c>
      <c r="AF1537" s="169">
        <f t="shared" si="408"/>
        <v>245.00333941405742</v>
      </c>
      <c r="AG1537" s="163">
        <v>0</v>
      </c>
      <c r="AH1537" s="163">
        <v>0</v>
      </c>
      <c r="AI1537" s="163">
        <v>0</v>
      </c>
      <c r="AJ1537" s="163">
        <v>0</v>
      </c>
      <c r="AK1537" s="163">
        <v>0</v>
      </c>
      <c r="AL1537" s="169">
        <v>0</v>
      </c>
      <c r="AM1537" s="163">
        <v>0</v>
      </c>
      <c r="AN1537" s="163">
        <v>0</v>
      </c>
      <c r="AO1537" s="169">
        <v>0</v>
      </c>
      <c r="AP1537" s="163">
        <v>0</v>
      </c>
      <c r="AQ1537" s="162">
        <v>0</v>
      </c>
      <c r="AR1537" s="162">
        <v>0</v>
      </c>
    </row>
    <row r="1538" spans="1:68" s="162" customFormat="1" ht="36" customHeight="1" x14ac:dyDescent="0.25">
      <c r="A1538" s="162">
        <v>1</v>
      </c>
      <c r="B1538" s="165">
        <f>SUBTOTAL(103,$A$1505:A1538)</f>
        <v>33</v>
      </c>
      <c r="C1538" s="155" t="s">
        <v>2562</v>
      </c>
      <c r="D1538" s="157">
        <v>1993</v>
      </c>
      <c r="E1538" s="157" t="s">
        <v>262</v>
      </c>
      <c r="F1538" s="166" t="s">
        <v>311</v>
      </c>
      <c r="G1538" s="157" t="s">
        <v>350</v>
      </c>
      <c r="H1538" s="157" t="s">
        <v>305</v>
      </c>
      <c r="I1538" s="158">
        <v>8599.4</v>
      </c>
      <c r="J1538" s="158">
        <v>8599.4</v>
      </c>
      <c r="K1538" s="158">
        <v>5931.8</v>
      </c>
      <c r="L1538" s="167">
        <v>249</v>
      </c>
      <c r="M1538" s="157" t="s">
        <v>259</v>
      </c>
      <c r="N1538" s="157" t="s">
        <v>263</v>
      </c>
      <c r="O1538" s="160" t="s">
        <v>2610</v>
      </c>
      <c r="P1538" s="161">
        <v>5374782</v>
      </c>
      <c r="Q1538" s="161">
        <v>3207600</v>
      </c>
      <c r="R1538" s="161">
        <v>0</v>
      </c>
      <c r="S1538" s="161">
        <f t="shared" si="409"/>
        <v>2167182</v>
      </c>
      <c r="T1538" s="161">
        <f t="shared" si="400"/>
        <v>625.01825708770377</v>
      </c>
      <c r="U1538" s="161">
        <v>857.43191385445505</v>
      </c>
      <c r="V1538" s="168">
        <v>1131.1150996364306</v>
      </c>
      <c r="W1538" s="168">
        <f t="shared" si="406"/>
        <v>571.62127590296996</v>
      </c>
      <c r="X1538" s="168">
        <f t="shared" si="407"/>
        <v>232.41365676675127</v>
      </c>
      <c r="Y1538" s="163">
        <v>0</v>
      </c>
      <c r="Z1538" s="194">
        <v>0</v>
      </c>
      <c r="AA1538" s="163">
        <v>0</v>
      </c>
      <c r="AB1538" s="163">
        <v>0</v>
      </c>
      <c r="AC1538" s="163">
        <v>0</v>
      </c>
      <c r="AD1538" s="163">
        <v>0</v>
      </c>
      <c r="AE1538" s="163">
        <v>2</v>
      </c>
      <c r="AF1538" s="169">
        <f t="shared" si="408"/>
        <v>571.62127590296996</v>
      </c>
      <c r="AG1538" s="163">
        <v>0</v>
      </c>
      <c r="AH1538" s="163">
        <v>0</v>
      </c>
      <c r="AI1538" s="163">
        <v>0</v>
      </c>
      <c r="AJ1538" s="163">
        <v>0</v>
      </c>
      <c r="AK1538" s="163">
        <v>0</v>
      </c>
      <c r="AL1538" s="169">
        <v>0</v>
      </c>
      <c r="AM1538" s="163">
        <v>0</v>
      </c>
      <c r="AN1538" s="163">
        <v>0</v>
      </c>
      <c r="AO1538" s="169">
        <v>0</v>
      </c>
      <c r="AP1538" s="163">
        <v>0</v>
      </c>
      <c r="AQ1538" s="162">
        <v>0</v>
      </c>
      <c r="AR1538" s="162">
        <v>0</v>
      </c>
    </row>
    <row r="1539" spans="1:68" s="162" customFormat="1" ht="36" customHeight="1" x14ac:dyDescent="0.25">
      <c r="A1539" s="162">
        <v>1</v>
      </c>
      <c r="B1539" s="165">
        <f>SUBTOTAL(103,$A$1505:A1539)</f>
        <v>34</v>
      </c>
      <c r="C1539" s="155" t="s">
        <v>2563</v>
      </c>
      <c r="D1539" s="157">
        <v>1983</v>
      </c>
      <c r="E1539" s="157" t="s">
        <v>262</v>
      </c>
      <c r="F1539" s="166" t="s">
        <v>2589</v>
      </c>
      <c r="G1539" s="157" t="s">
        <v>350</v>
      </c>
      <c r="H1539" s="157">
        <v>1</v>
      </c>
      <c r="I1539" s="158">
        <v>4378.03</v>
      </c>
      <c r="J1539" s="158">
        <v>4378.03</v>
      </c>
      <c r="K1539" s="158">
        <v>3117.3</v>
      </c>
      <c r="L1539" s="167">
        <v>146</v>
      </c>
      <c r="M1539" s="157" t="s">
        <v>259</v>
      </c>
      <c r="N1539" s="157" t="s">
        <v>263</v>
      </c>
      <c r="O1539" s="160" t="s">
        <v>2595</v>
      </c>
      <c r="P1539" s="161">
        <v>1790612.4</v>
      </c>
      <c r="Q1539" s="161">
        <v>1069200</v>
      </c>
      <c r="R1539" s="161">
        <v>0</v>
      </c>
      <c r="S1539" s="161">
        <f t="shared" si="409"/>
        <v>721412.39999999991</v>
      </c>
      <c r="T1539" s="161">
        <f t="shared" si="400"/>
        <v>408.9995728672485</v>
      </c>
      <c r="U1539" s="161">
        <v>561.39405166250572</v>
      </c>
      <c r="V1539" s="168">
        <v>1115.8630709161901</v>
      </c>
      <c r="W1539" s="168">
        <f t="shared" si="406"/>
        <v>2245.5762066500229</v>
      </c>
      <c r="X1539" s="168">
        <f t="shared" si="407"/>
        <v>152.39447879525721</v>
      </c>
      <c r="Y1539" s="163">
        <v>0</v>
      </c>
      <c r="Z1539" s="194">
        <v>0</v>
      </c>
      <c r="AA1539" s="163">
        <v>0</v>
      </c>
      <c r="AB1539" s="163">
        <v>0</v>
      </c>
      <c r="AC1539" s="163">
        <v>0</v>
      </c>
      <c r="AD1539" s="163">
        <v>0</v>
      </c>
      <c r="AE1539" s="163">
        <v>4</v>
      </c>
      <c r="AF1539" s="169">
        <f t="shared" si="408"/>
        <v>2245.5762066500229</v>
      </c>
      <c r="AG1539" s="163">
        <v>0</v>
      </c>
      <c r="AH1539" s="163">
        <v>0</v>
      </c>
      <c r="AI1539" s="163">
        <v>0</v>
      </c>
      <c r="AJ1539" s="163">
        <v>0</v>
      </c>
      <c r="AK1539" s="163">
        <v>0</v>
      </c>
      <c r="AL1539" s="169">
        <v>0</v>
      </c>
      <c r="AM1539" s="163">
        <v>0</v>
      </c>
      <c r="AN1539" s="163">
        <v>0</v>
      </c>
      <c r="AO1539" s="169">
        <v>0</v>
      </c>
      <c r="AP1539" s="163">
        <v>0</v>
      </c>
      <c r="AQ1539" s="162">
        <v>0</v>
      </c>
      <c r="AR1539" s="162">
        <v>0</v>
      </c>
    </row>
    <row r="1540" spans="1:68" s="162" customFormat="1" ht="36" customHeight="1" x14ac:dyDescent="0.25">
      <c r="A1540" s="162">
        <v>1</v>
      </c>
      <c r="B1540" s="165">
        <f>SUBTOTAL(103,$A$1505:A1540)</f>
        <v>35</v>
      </c>
      <c r="C1540" s="155" t="s">
        <v>2564</v>
      </c>
      <c r="D1540" s="157">
        <v>1993</v>
      </c>
      <c r="E1540" s="157" t="s">
        <v>262</v>
      </c>
      <c r="F1540" s="166" t="s">
        <v>311</v>
      </c>
      <c r="G1540" s="157" t="s">
        <v>350</v>
      </c>
      <c r="H1540" s="157" t="s">
        <v>296</v>
      </c>
      <c r="I1540" s="158">
        <v>4345.8</v>
      </c>
      <c r="J1540" s="158">
        <v>4345.8</v>
      </c>
      <c r="K1540" s="158">
        <v>3869.1</v>
      </c>
      <c r="L1540" s="167">
        <v>161</v>
      </c>
      <c r="M1540" s="157" t="s">
        <v>259</v>
      </c>
      <c r="N1540" s="157" t="s">
        <v>263</v>
      </c>
      <c r="O1540" s="160" t="s">
        <v>2601</v>
      </c>
      <c r="P1540" s="161">
        <v>3486403.2</v>
      </c>
      <c r="Q1540" s="161">
        <v>2106080</v>
      </c>
      <c r="R1540" s="161">
        <v>0</v>
      </c>
      <c r="S1540" s="161">
        <f t="shared" si="409"/>
        <v>1380323.2000000002</v>
      </c>
      <c r="T1540" s="161">
        <f t="shared" si="400"/>
        <v>802.246582907635</v>
      </c>
      <c r="U1540" s="161">
        <v>1131.1150996364306</v>
      </c>
      <c r="V1540" s="168">
        <v>1112.0009048750142</v>
      </c>
      <c r="W1540" s="168">
        <f t="shared" si="406"/>
        <v>2262.2301992728612</v>
      </c>
      <c r="X1540" s="168">
        <f t="shared" si="407"/>
        <v>328.86851672879561</v>
      </c>
      <c r="Y1540" s="163">
        <v>0</v>
      </c>
      <c r="Z1540" s="194">
        <v>0</v>
      </c>
      <c r="AA1540" s="163">
        <v>0</v>
      </c>
      <c r="AB1540" s="163">
        <v>0</v>
      </c>
      <c r="AC1540" s="163">
        <v>0</v>
      </c>
      <c r="AD1540" s="163">
        <v>0</v>
      </c>
      <c r="AE1540" s="163">
        <v>4</v>
      </c>
      <c r="AF1540" s="169">
        <f t="shared" si="408"/>
        <v>2262.2301992728612</v>
      </c>
      <c r="AG1540" s="163">
        <v>0</v>
      </c>
      <c r="AH1540" s="163">
        <v>0</v>
      </c>
      <c r="AI1540" s="163">
        <v>0</v>
      </c>
      <c r="AJ1540" s="163">
        <v>0</v>
      </c>
      <c r="AK1540" s="163">
        <v>0</v>
      </c>
      <c r="AL1540" s="169">
        <v>0</v>
      </c>
      <c r="AM1540" s="163">
        <v>0</v>
      </c>
      <c r="AN1540" s="163">
        <v>0</v>
      </c>
      <c r="AO1540" s="169">
        <v>0</v>
      </c>
      <c r="AP1540" s="163">
        <v>0</v>
      </c>
      <c r="AQ1540" s="162">
        <v>0</v>
      </c>
      <c r="AR1540" s="162">
        <v>0</v>
      </c>
    </row>
    <row r="1541" spans="1:68" s="162" customFormat="1" ht="36" customHeight="1" x14ac:dyDescent="0.25">
      <c r="A1541" s="162">
        <v>1</v>
      </c>
      <c r="B1541" s="165">
        <f>SUBTOTAL(103,$A$1505:A1541)</f>
        <v>36</v>
      </c>
      <c r="C1541" s="155" t="s">
        <v>2052</v>
      </c>
      <c r="D1541" s="157">
        <v>1979</v>
      </c>
      <c r="E1541" s="157" t="s">
        <v>1478</v>
      </c>
      <c r="F1541" s="166" t="s">
        <v>311</v>
      </c>
      <c r="G1541" s="157" t="s">
        <v>350</v>
      </c>
      <c r="H1541" s="157">
        <v>4</v>
      </c>
      <c r="I1541" s="158">
        <v>8810.4</v>
      </c>
      <c r="J1541" s="158">
        <v>8733.6</v>
      </c>
      <c r="K1541" s="158">
        <v>7873.9</v>
      </c>
      <c r="L1541" s="167">
        <v>302</v>
      </c>
      <c r="M1541" s="157" t="s">
        <v>259</v>
      </c>
      <c r="N1541" s="157" t="s">
        <v>334</v>
      </c>
      <c r="O1541" s="160" t="s">
        <v>2614</v>
      </c>
      <c r="P1541" s="161">
        <v>7260115.2000000002</v>
      </c>
      <c r="Q1541" s="161">
        <v>4276800</v>
      </c>
      <c r="R1541" s="161">
        <v>0</v>
      </c>
      <c r="S1541" s="161">
        <f t="shared" si="409"/>
        <v>2983315.2</v>
      </c>
      <c r="T1541" s="161">
        <f t="shared" si="400"/>
        <v>824.03922636883692</v>
      </c>
      <c r="U1541" s="161">
        <v>1115.8630709161901</v>
      </c>
      <c r="V1541" s="168">
        <v>1118.2237994494869</v>
      </c>
      <c r="W1541" s="168">
        <f t="shared" si="406"/>
        <v>1673.794606374285</v>
      </c>
      <c r="X1541" s="168">
        <f t="shared" si="407"/>
        <v>291.82384454735313</v>
      </c>
      <c r="Y1541" s="163">
        <v>0</v>
      </c>
      <c r="Z1541" s="194">
        <v>0</v>
      </c>
      <c r="AA1541" s="163">
        <v>0</v>
      </c>
      <c r="AB1541" s="163">
        <v>0</v>
      </c>
      <c r="AC1541" s="163">
        <v>0</v>
      </c>
      <c r="AD1541" s="163">
        <v>0</v>
      </c>
      <c r="AE1541" s="163">
        <v>6</v>
      </c>
      <c r="AF1541" s="169">
        <f t="shared" si="408"/>
        <v>1673.794606374285</v>
      </c>
      <c r="AG1541" s="163">
        <v>0</v>
      </c>
      <c r="AH1541" s="163">
        <v>0</v>
      </c>
      <c r="AI1541" s="163">
        <v>0</v>
      </c>
      <c r="AJ1541" s="163">
        <v>0</v>
      </c>
      <c r="AK1541" s="163">
        <v>0</v>
      </c>
      <c r="AL1541" s="169">
        <v>0</v>
      </c>
      <c r="AM1541" s="163">
        <v>0</v>
      </c>
      <c r="AN1541" s="163">
        <v>0</v>
      </c>
      <c r="AO1541" s="169">
        <v>0</v>
      </c>
      <c r="AP1541" s="163">
        <v>0</v>
      </c>
      <c r="AQ1541" s="162">
        <v>0</v>
      </c>
      <c r="AR1541" s="162">
        <v>0</v>
      </c>
    </row>
    <row r="1542" spans="1:68" s="162" customFormat="1" ht="36" customHeight="1" x14ac:dyDescent="0.25">
      <c r="A1542" s="162">
        <v>1</v>
      </c>
      <c r="B1542" s="165">
        <f>SUBTOTAL(103,$A$1505:A1542)</f>
        <v>37</v>
      </c>
      <c r="C1542" s="155" t="s">
        <v>2465</v>
      </c>
      <c r="D1542" s="157">
        <v>1981</v>
      </c>
      <c r="E1542" s="157" t="s">
        <v>262</v>
      </c>
      <c r="F1542" s="166" t="s">
        <v>311</v>
      </c>
      <c r="G1542" s="157" t="s">
        <v>350</v>
      </c>
      <c r="H1542" s="157" t="s">
        <v>301</v>
      </c>
      <c r="I1542" s="158">
        <v>8841</v>
      </c>
      <c r="J1542" s="158">
        <v>8841</v>
      </c>
      <c r="K1542" s="158">
        <v>7877.4</v>
      </c>
      <c r="L1542" s="167">
        <v>365</v>
      </c>
      <c r="M1542" s="157" t="s">
        <v>259</v>
      </c>
      <c r="N1542" s="157" t="s">
        <v>334</v>
      </c>
      <c r="O1542" s="160" t="s">
        <v>2616</v>
      </c>
      <c r="P1542" s="161">
        <v>7260115.2000000002</v>
      </c>
      <c r="Q1542" s="161">
        <v>4276800</v>
      </c>
      <c r="R1542" s="161">
        <v>0</v>
      </c>
      <c r="S1542" s="161">
        <f t="shared" si="409"/>
        <v>2983315.2</v>
      </c>
      <c r="T1542" s="161">
        <f t="shared" si="400"/>
        <v>821.18710553104859</v>
      </c>
      <c r="U1542" s="161">
        <v>1112.0009048750142</v>
      </c>
      <c r="V1542" s="168">
        <v>910.37384666101184</v>
      </c>
      <c r="W1542" s="168">
        <f t="shared" si="406"/>
        <v>556.00045243750708</v>
      </c>
      <c r="X1542" s="168">
        <f t="shared" si="407"/>
        <v>290.81379934396557</v>
      </c>
      <c r="Y1542" s="163">
        <v>0</v>
      </c>
      <c r="Z1542" s="194">
        <v>0</v>
      </c>
      <c r="AA1542" s="163">
        <v>0</v>
      </c>
      <c r="AB1542" s="163">
        <v>0</v>
      </c>
      <c r="AC1542" s="163">
        <v>0</v>
      </c>
      <c r="AD1542" s="163">
        <v>0</v>
      </c>
      <c r="AE1542" s="163">
        <v>2</v>
      </c>
      <c r="AF1542" s="169">
        <f t="shared" si="408"/>
        <v>556.00045243750708</v>
      </c>
      <c r="AG1542" s="163">
        <v>0</v>
      </c>
      <c r="AH1542" s="163">
        <v>0</v>
      </c>
      <c r="AI1542" s="163">
        <v>0</v>
      </c>
      <c r="AJ1542" s="163">
        <v>0</v>
      </c>
      <c r="AK1542" s="163">
        <v>0</v>
      </c>
      <c r="AL1542" s="169">
        <v>0</v>
      </c>
      <c r="AM1542" s="163">
        <v>0</v>
      </c>
      <c r="AN1542" s="163">
        <v>0</v>
      </c>
      <c r="AO1542" s="169">
        <v>0</v>
      </c>
      <c r="AP1542" s="163">
        <v>0</v>
      </c>
      <c r="AQ1542" s="162">
        <v>0</v>
      </c>
      <c r="AR1542" s="162">
        <v>0</v>
      </c>
    </row>
    <row r="1543" spans="1:68" s="162" customFormat="1" ht="36" customHeight="1" x14ac:dyDescent="0.25">
      <c r="A1543" s="162">
        <v>1</v>
      </c>
      <c r="B1543" s="165">
        <f>SUBTOTAL(103,$A$1505:A1543)</f>
        <v>38</v>
      </c>
      <c r="C1543" s="155" t="s">
        <v>1760</v>
      </c>
      <c r="D1543" s="157">
        <v>1989</v>
      </c>
      <c r="E1543" s="157" t="s">
        <v>262</v>
      </c>
      <c r="F1543" s="166" t="s">
        <v>311</v>
      </c>
      <c r="G1543" s="157" t="s">
        <v>350</v>
      </c>
      <c r="H1543" s="157">
        <v>6</v>
      </c>
      <c r="I1543" s="158">
        <v>13187.7</v>
      </c>
      <c r="J1543" s="158">
        <v>13187.7</v>
      </c>
      <c r="K1543" s="158">
        <v>10718.6</v>
      </c>
      <c r="L1543" s="167">
        <v>562</v>
      </c>
      <c r="M1543" s="157" t="s">
        <v>259</v>
      </c>
      <c r="N1543" s="157" t="s">
        <v>291</v>
      </c>
      <c r="O1543" s="160" t="s">
        <v>2618</v>
      </c>
      <c r="P1543" s="161">
        <v>10461448.800000001</v>
      </c>
      <c r="Q1543" s="161">
        <v>6318240</v>
      </c>
      <c r="R1543" s="161">
        <v>0</v>
      </c>
      <c r="S1543" s="161">
        <f t="shared" si="409"/>
        <v>4143208.8000000007</v>
      </c>
      <c r="T1543" s="161">
        <f t="shared" si="400"/>
        <v>793.27318637821611</v>
      </c>
      <c r="U1543" s="161">
        <v>1118.2237994494869</v>
      </c>
      <c r="V1543" s="168">
        <v>1122.4368634972827</v>
      </c>
      <c r="W1543" s="168">
        <f t="shared" si="406"/>
        <v>745.48253296632458</v>
      </c>
      <c r="X1543" s="168">
        <f t="shared" si="407"/>
        <v>324.95061307127082</v>
      </c>
      <c r="Y1543" s="163">
        <v>0</v>
      </c>
      <c r="Z1543" s="194">
        <v>0</v>
      </c>
      <c r="AA1543" s="163">
        <v>0</v>
      </c>
      <c r="AB1543" s="163">
        <v>0</v>
      </c>
      <c r="AC1543" s="163">
        <v>0</v>
      </c>
      <c r="AD1543" s="163">
        <v>0</v>
      </c>
      <c r="AE1543" s="163">
        <v>4</v>
      </c>
      <c r="AF1543" s="169">
        <f t="shared" si="408"/>
        <v>745.48253296632458</v>
      </c>
      <c r="AG1543" s="163">
        <v>0</v>
      </c>
      <c r="AH1543" s="163">
        <v>0</v>
      </c>
      <c r="AI1543" s="163">
        <v>0</v>
      </c>
      <c r="AJ1543" s="163">
        <v>0</v>
      </c>
      <c r="AK1543" s="163">
        <v>0</v>
      </c>
      <c r="AL1543" s="169">
        <v>0</v>
      </c>
      <c r="AM1543" s="163">
        <v>0</v>
      </c>
      <c r="AN1543" s="163">
        <v>0</v>
      </c>
      <c r="AO1543" s="169">
        <v>0</v>
      </c>
      <c r="AP1543" s="163">
        <v>0</v>
      </c>
      <c r="AQ1543" s="162">
        <v>0</v>
      </c>
      <c r="AR1543" s="162">
        <v>0</v>
      </c>
    </row>
    <row r="1544" spans="1:68" s="162" customFormat="1" ht="36" customHeight="1" x14ac:dyDescent="0.25">
      <c r="A1544" s="162">
        <v>1</v>
      </c>
      <c r="B1544" s="165">
        <f>SUBTOTAL(103,$A$1505:A1544)</f>
        <v>39</v>
      </c>
      <c r="C1544" s="155" t="s">
        <v>2565</v>
      </c>
      <c r="D1544" s="157">
        <v>1995</v>
      </c>
      <c r="E1544" s="157" t="s">
        <v>262</v>
      </c>
      <c r="F1544" s="166" t="s">
        <v>311</v>
      </c>
      <c r="G1544" s="157" t="s">
        <v>350</v>
      </c>
      <c r="H1544" s="157">
        <v>2</v>
      </c>
      <c r="I1544" s="158">
        <v>5399.54</v>
      </c>
      <c r="J1544" s="158">
        <v>5399.54</v>
      </c>
      <c r="K1544" s="158">
        <v>3926.7</v>
      </c>
      <c r="L1544" s="167">
        <v>138</v>
      </c>
      <c r="M1544" s="157" t="s">
        <v>259</v>
      </c>
      <c r="N1544" s="157" t="s">
        <v>263</v>
      </c>
      <c r="O1544" s="160" t="s">
        <v>2595</v>
      </c>
      <c r="P1544" s="161">
        <v>3487149.6</v>
      </c>
      <c r="Q1544" s="161">
        <v>2106080</v>
      </c>
      <c r="R1544" s="161">
        <v>0</v>
      </c>
      <c r="S1544" s="161">
        <f t="shared" si="409"/>
        <v>1381069.6</v>
      </c>
      <c r="T1544" s="161">
        <f t="shared" si="400"/>
        <v>645.82345903539931</v>
      </c>
      <c r="U1544" s="161">
        <v>910.37384666101184</v>
      </c>
      <c r="V1544" s="168">
        <v>614.48686921215267</v>
      </c>
      <c r="W1544" s="168">
        <f t="shared" si="406"/>
        <v>910.37384666101184</v>
      </c>
      <c r="X1544" s="168">
        <f t="shared" si="407"/>
        <v>264.55038762561253</v>
      </c>
      <c r="Y1544" s="163">
        <v>0</v>
      </c>
      <c r="Z1544" s="194">
        <v>0</v>
      </c>
      <c r="AA1544" s="163">
        <v>0</v>
      </c>
      <c r="AB1544" s="163">
        <v>0</v>
      </c>
      <c r="AC1544" s="163">
        <v>0</v>
      </c>
      <c r="AD1544" s="163">
        <v>0</v>
      </c>
      <c r="AE1544" s="163">
        <v>2</v>
      </c>
      <c r="AF1544" s="169">
        <f t="shared" si="408"/>
        <v>910.37384666101184</v>
      </c>
      <c r="AG1544" s="163">
        <v>0</v>
      </c>
      <c r="AH1544" s="163">
        <v>0</v>
      </c>
      <c r="AI1544" s="163">
        <v>0</v>
      </c>
      <c r="AJ1544" s="163">
        <v>0</v>
      </c>
      <c r="AK1544" s="163">
        <v>0</v>
      </c>
      <c r="AL1544" s="169">
        <v>0</v>
      </c>
      <c r="AM1544" s="163">
        <v>0</v>
      </c>
      <c r="AN1544" s="163">
        <v>0</v>
      </c>
      <c r="AO1544" s="169">
        <v>0</v>
      </c>
      <c r="AP1544" s="163">
        <v>0</v>
      </c>
      <c r="AQ1544" s="162">
        <v>0</v>
      </c>
      <c r="AR1544" s="162">
        <v>0</v>
      </c>
    </row>
    <row r="1545" spans="1:68" s="162" customFormat="1" ht="36" customHeight="1" x14ac:dyDescent="0.25">
      <c r="A1545" s="162">
        <v>1</v>
      </c>
      <c r="B1545" s="165">
        <f>SUBTOTAL(103,$A$1505:A1545)</f>
        <v>40</v>
      </c>
      <c r="C1545" s="155" t="s">
        <v>2566</v>
      </c>
      <c r="D1545" s="157">
        <v>1986</v>
      </c>
      <c r="E1545" s="157" t="s">
        <v>2620</v>
      </c>
      <c r="F1545" s="166" t="s">
        <v>311</v>
      </c>
      <c r="G1545" s="157" t="s">
        <v>350</v>
      </c>
      <c r="H1545" s="157" t="s">
        <v>301</v>
      </c>
      <c r="I1545" s="158">
        <v>8758.7999999999993</v>
      </c>
      <c r="J1545" s="158">
        <v>8758.8000000000011</v>
      </c>
      <c r="K1545" s="158">
        <v>7796.6</v>
      </c>
      <c r="L1545" s="167">
        <v>315</v>
      </c>
      <c r="M1545" s="157" t="s">
        <v>259</v>
      </c>
      <c r="N1545" s="157" t="s">
        <v>263</v>
      </c>
      <c r="O1545" s="160" t="s">
        <v>2622</v>
      </c>
      <c r="P1545" s="161">
        <v>7260768</v>
      </c>
      <c r="Q1545" s="161">
        <v>4276800</v>
      </c>
      <c r="R1545" s="161">
        <v>0</v>
      </c>
      <c r="S1545" s="161">
        <f t="shared" si="409"/>
        <v>2983968</v>
      </c>
      <c r="T1545" s="161">
        <f t="shared" si="400"/>
        <v>828.96835182901771</v>
      </c>
      <c r="U1545" s="161">
        <v>1122.4368634972827</v>
      </c>
      <c r="V1545" s="168">
        <v>1127.7545167765988</v>
      </c>
      <c r="W1545" s="168">
        <f t="shared" si="406"/>
        <v>1122.4368634972827</v>
      </c>
      <c r="X1545" s="168">
        <f t="shared" si="407"/>
        <v>293.46851166826502</v>
      </c>
      <c r="Y1545" s="163">
        <v>0</v>
      </c>
      <c r="Z1545" s="194">
        <v>0</v>
      </c>
      <c r="AA1545" s="163">
        <v>0</v>
      </c>
      <c r="AB1545" s="163">
        <v>0</v>
      </c>
      <c r="AC1545" s="163">
        <v>0</v>
      </c>
      <c r="AD1545" s="163">
        <v>0</v>
      </c>
      <c r="AE1545" s="163">
        <v>4</v>
      </c>
      <c r="AF1545" s="169">
        <f t="shared" si="408"/>
        <v>1122.4368634972827</v>
      </c>
      <c r="AG1545" s="163">
        <v>0</v>
      </c>
      <c r="AH1545" s="163">
        <v>0</v>
      </c>
      <c r="AI1545" s="163">
        <v>0</v>
      </c>
      <c r="AJ1545" s="163">
        <v>0</v>
      </c>
      <c r="AK1545" s="163">
        <v>0</v>
      </c>
      <c r="AL1545" s="169">
        <v>0</v>
      </c>
      <c r="AM1545" s="163">
        <v>0</v>
      </c>
      <c r="AN1545" s="163">
        <v>0</v>
      </c>
      <c r="AO1545" s="169">
        <v>0</v>
      </c>
      <c r="AP1545" s="163">
        <v>0</v>
      </c>
      <c r="AQ1545" s="162">
        <v>0</v>
      </c>
      <c r="AR1545" s="162">
        <v>0</v>
      </c>
    </row>
    <row r="1546" spans="1:68" s="162" customFormat="1" ht="36" customHeight="1" x14ac:dyDescent="0.25">
      <c r="A1546" s="162">
        <v>1</v>
      </c>
      <c r="B1546" s="165">
        <f>SUBTOTAL(103,$A$1505:A1546)</f>
        <v>41</v>
      </c>
      <c r="C1546" s="155" t="s">
        <v>2567</v>
      </c>
      <c r="D1546" s="157">
        <v>1992</v>
      </c>
      <c r="E1546" s="157" t="s">
        <v>262</v>
      </c>
      <c r="F1546" s="166" t="s">
        <v>311</v>
      </c>
      <c r="G1546" s="157" t="s">
        <v>350</v>
      </c>
      <c r="H1546" s="157">
        <v>3</v>
      </c>
      <c r="I1546" s="158">
        <v>7999.52</v>
      </c>
      <c r="J1546" s="158">
        <v>7999.52</v>
      </c>
      <c r="K1546" s="158">
        <v>5812.1</v>
      </c>
      <c r="L1546" s="167">
        <v>240</v>
      </c>
      <c r="M1546" s="157" t="s">
        <v>259</v>
      </c>
      <c r="N1546" s="157" t="s">
        <v>263</v>
      </c>
      <c r="O1546" s="160" t="s">
        <v>2595</v>
      </c>
      <c r="P1546" s="161">
        <v>3488020.8</v>
      </c>
      <c r="Q1546" s="161">
        <v>2106080</v>
      </c>
      <c r="R1546" s="161">
        <v>0</v>
      </c>
      <c r="S1546" s="161">
        <f t="shared" si="409"/>
        <v>1381940.7999999998</v>
      </c>
      <c r="T1546" s="161">
        <f t="shared" si="400"/>
        <v>436.02876172570348</v>
      </c>
      <c r="U1546" s="161">
        <v>614.48686921215267</v>
      </c>
      <c r="V1546" s="168">
        <v>1126.2945651177711</v>
      </c>
      <c r="W1546" s="168">
        <f t="shared" si="406"/>
        <v>921.730303818229</v>
      </c>
      <c r="X1546" s="168">
        <f t="shared" si="407"/>
        <v>178.45810748644919</v>
      </c>
      <c r="Y1546" s="163">
        <v>0</v>
      </c>
      <c r="Z1546" s="194">
        <v>0</v>
      </c>
      <c r="AA1546" s="163">
        <v>0</v>
      </c>
      <c r="AB1546" s="163">
        <v>0</v>
      </c>
      <c r="AC1546" s="163">
        <v>0</v>
      </c>
      <c r="AD1546" s="163">
        <v>0</v>
      </c>
      <c r="AE1546" s="163">
        <v>3</v>
      </c>
      <c r="AF1546" s="169">
        <f t="shared" si="408"/>
        <v>921.730303818229</v>
      </c>
      <c r="AG1546" s="163">
        <v>0</v>
      </c>
      <c r="AH1546" s="163">
        <v>0</v>
      </c>
      <c r="AI1546" s="163">
        <v>0</v>
      </c>
      <c r="AJ1546" s="163">
        <v>0</v>
      </c>
      <c r="AK1546" s="163">
        <v>0</v>
      </c>
      <c r="AL1546" s="169">
        <v>0</v>
      </c>
      <c r="AM1546" s="163">
        <v>0</v>
      </c>
      <c r="AN1546" s="163">
        <v>0</v>
      </c>
      <c r="AO1546" s="169">
        <v>0</v>
      </c>
      <c r="AP1546" s="163">
        <v>0</v>
      </c>
      <c r="AQ1546" s="162">
        <v>0</v>
      </c>
      <c r="AR1546" s="162">
        <v>0</v>
      </c>
    </row>
    <row r="1547" spans="1:68" s="162" customFormat="1" ht="36" customHeight="1" x14ac:dyDescent="0.25">
      <c r="A1547" s="162">
        <v>1</v>
      </c>
      <c r="B1547" s="165">
        <f>SUBTOTAL(103,$A$1505:A1547)</f>
        <v>42</v>
      </c>
      <c r="C1547" s="155" t="s">
        <v>2568</v>
      </c>
      <c r="D1547" s="157">
        <v>1983</v>
      </c>
      <c r="E1547" s="157" t="s">
        <v>262</v>
      </c>
      <c r="F1547" s="166" t="s">
        <v>2589</v>
      </c>
      <c r="G1547" s="157" t="s">
        <v>350</v>
      </c>
      <c r="H1547" s="157">
        <v>4</v>
      </c>
      <c r="I1547" s="158">
        <v>8717.5</v>
      </c>
      <c r="J1547" s="158">
        <v>8684.7999999999993</v>
      </c>
      <c r="K1547" s="158">
        <v>7756.3</v>
      </c>
      <c r="L1547" s="167">
        <v>315</v>
      </c>
      <c r="M1547" s="157" t="s">
        <v>259</v>
      </c>
      <c r="N1547" s="157" t="s">
        <v>263</v>
      </c>
      <c r="O1547" s="160" t="s">
        <v>2595</v>
      </c>
      <c r="P1547" s="161">
        <v>7143820.7999999998</v>
      </c>
      <c r="Q1547" s="161">
        <v>4276800</v>
      </c>
      <c r="R1547" s="161">
        <v>0</v>
      </c>
      <c r="S1547" s="161">
        <f t="shared" si="409"/>
        <v>2867020.8</v>
      </c>
      <c r="T1547" s="161">
        <f t="shared" si="400"/>
        <v>819.48044737596786</v>
      </c>
      <c r="U1547" s="161">
        <v>1127.7545167765988</v>
      </c>
      <c r="V1547" s="168">
        <v>987.08809413843653</v>
      </c>
      <c r="W1547" s="168">
        <f t="shared" si="406"/>
        <v>563.87725838829942</v>
      </c>
      <c r="X1547" s="168">
        <f t="shared" si="407"/>
        <v>308.27406940063099</v>
      </c>
      <c r="Y1547" s="163">
        <v>0</v>
      </c>
      <c r="Z1547" s="194">
        <v>0</v>
      </c>
      <c r="AA1547" s="163">
        <v>0</v>
      </c>
      <c r="AB1547" s="163">
        <v>0</v>
      </c>
      <c r="AC1547" s="163">
        <v>0</v>
      </c>
      <c r="AD1547" s="163">
        <v>0</v>
      </c>
      <c r="AE1547" s="163">
        <v>2</v>
      </c>
      <c r="AF1547" s="169">
        <f t="shared" si="408"/>
        <v>563.87725838829942</v>
      </c>
      <c r="AG1547" s="163">
        <v>0</v>
      </c>
      <c r="AH1547" s="163">
        <v>0</v>
      </c>
      <c r="AI1547" s="163">
        <v>0</v>
      </c>
      <c r="AJ1547" s="163">
        <v>0</v>
      </c>
      <c r="AK1547" s="163">
        <v>0</v>
      </c>
      <c r="AL1547" s="169">
        <v>0</v>
      </c>
      <c r="AM1547" s="163">
        <v>0</v>
      </c>
      <c r="AN1547" s="163">
        <v>0</v>
      </c>
      <c r="AO1547" s="169">
        <v>0</v>
      </c>
      <c r="AP1547" s="163">
        <v>0</v>
      </c>
      <c r="AQ1547" s="162">
        <v>0</v>
      </c>
      <c r="AR1547" s="162">
        <v>0</v>
      </c>
    </row>
    <row r="1548" spans="1:68" s="162" customFormat="1" ht="36" customHeight="1" x14ac:dyDescent="0.25">
      <c r="A1548" s="162">
        <v>1</v>
      </c>
      <c r="B1548" s="165">
        <f>SUBTOTAL(103,$A$1505:A1548)</f>
        <v>43</v>
      </c>
      <c r="C1548" s="155" t="s">
        <v>2569</v>
      </c>
      <c r="D1548" s="157">
        <v>1995</v>
      </c>
      <c r="E1548" s="157" t="s">
        <v>262</v>
      </c>
      <c r="F1548" s="166" t="s">
        <v>311</v>
      </c>
      <c r="G1548" s="157" t="s">
        <v>350</v>
      </c>
      <c r="H1548" s="157" t="s">
        <v>305</v>
      </c>
      <c r="I1548" s="158">
        <v>6546.6</v>
      </c>
      <c r="J1548" s="158">
        <v>6546.6</v>
      </c>
      <c r="K1548" s="158">
        <v>5802.2</v>
      </c>
      <c r="L1548" s="167">
        <v>230</v>
      </c>
      <c r="M1548" s="157" t="s">
        <v>259</v>
      </c>
      <c r="N1548" s="157" t="s">
        <v>263</v>
      </c>
      <c r="O1548" s="160" t="s">
        <v>2622</v>
      </c>
      <c r="P1548" s="161">
        <v>5236740</v>
      </c>
      <c r="Q1548" s="161">
        <v>3159120</v>
      </c>
      <c r="R1548" s="161">
        <v>0</v>
      </c>
      <c r="S1548" s="161">
        <f t="shared" si="409"/>
        <v>2077620</v>
      </c>
      <c r="T1548" s="161">
        <f t="shared" si="400"/>
        <v>799.91751443497378</v>
      </c>
      <c r="U1548" s="161">
        <v>1126.2945651177711</v>
      </c>
      <c r="V1548" s="168">
        <v>984.4926640573143</v>
      </c>
      <c r="W1548" s="168">
        <f t="shared" si="406"/>
        <v>2628.0206519414655</v>
      </c>
      <c r="X1548" s="168">
        <f t="shared" si="407"/>
        <v>326.37705068279729</v>
      </c>
      <c r="Y1548" s="163">
        <v>0</v>
      </c>
      <c r="Z1548" s="194">
        <v>0</v>
      </c>
      <c r="AA1548" s="163">
        <v>0</v>
      </c>
      <c r="AB1548" s="163">
        <v>0</v>
      </c>
      <c r="AC1548" s="163">
        <v>0</v>
      </c>
      <c r="AD1548" s="163">
        <v>0</v>
      </c>
      <c r="AE1548" s="163">
        <v>7</v>
      </c>
      <c r="AF1548" s="169">
        <f t="shared" si="408"/>
        <v>2628.0206519414655</v>
      </c>
      <c r="AG1548" s="163">
        <v>0</v>
      </c>
      <c r="AH1548" s="163">
        <v>0</v>
      </c>
      <c r="AI1548" s="163">
        <v>0</v>
      </c>
      <c r="AJ1548" s="163">
        <v>0</v>
      </c>
      <c r="AK1548" s="163">
        <v>0</v>
      </c>
      <c r="AL1548" s="169">
        <v>0</v>
      </c>
      <c r="AM1548" s="163">
        <v>0</v>
      </c>
      <c r="AN1548" s="163">
        <v>0</v>
      </c>
      <c r="AO1548" s="169">
        <v>0</v>
      </c>
      <c r="AP1548" s="163">
        <v>0</v>
      </c>
      <c r="AQ1548" s="162">
        <v>0</v>
      </c>
      <c r="AR1548" s="162">
        <v>0</v>
      </c>
    </row>
    <row r="1549" spans="1:68" s="162" customFormat="1" ht="36" customHeight="1" x14ac:dyDescent="0.25">
      <c r="A1549" s="162">
        <v>1</v>
      </c>
      <c r="B1549" s="165">
        <f>SUBTOTAL(103,$A$1505:A1549)</f>
        <v>44</v>
      </c>
      <c r="C1549" s="155" t="s">
        <v>2570</v>
      </c>
      <c r="D1549" s="157">
        <v>1994</v>
      </c>
      <c r="E1549" s="157" t="s">
        <v>262</v>
      </c>
      <c r="F1549" s="166" t="s">
        <v>311</v>
      </c>
      <c r="G1549" s="157" t="s">
        <v>350</v>
      </c>
      <c r="H1549" s="157" t="s">
        <v>296</v>
      </c>
      <c r="I1549" s="158">
        <v>4979.8999999999996</v>
      </c>
      <c r="J1549" s="158">
        <v>4979.8999999999996</v>
      </c>
      <c r="K1549" s="158">
        <v>3884.9</v>
      </c>
      <c r="L1549" s="167">
        <v>141</v>
      </c>
      <c r="M1549" s="157" t="s">
        <v>259</v>
      </c>
      <c r="N1549" s="157" t="s">
        <v>263</v>
      </c>
      <c r="O1549" s="160" t="s">
        <v>2359</v>
      </c>
      <c r="P1549" s="161">
        <v>3488659.2</v>
      </c>
      <c r="Q1549" s="161">
        <v>2106080</v>
      </c>
      <c r="R1549" s="161">
        <v>0</v>
      </c>
      <c r="S1549" s="161">
        <f t="shared" si="409"/>
        <v>1382579.2000000002</v>
      </c>
      <c r="T1549" s="161">
        <f t="shared" si="400"/>
        <v>700.54804313339639</v>
      </c>
      <c r="U1549" s="161">
        <v>987.08809413843653</v>
      </c>
      <c r="V1549" s="168">
        <v>985.99911742287475</v>
      </c>
      <c r="W1549" s="168">
        <f t="shared" si="406"/>
        <v>1480.632141207655</v>
      </c>
      <c r="X1549" s="168">
        <f t="shared" si="407"/>
        <v>286.54005100504014</v>
      </c>
      <c r="Y1549" s="163">
        <v>0</v>
      </c>
      <c r="Z1549" s="194">
        <v>0</v>
      </c>
      <c r="AA1549" s="163">
        <v>0</v>
      </c>
      <c r="AB1549" s="163">
        <v>0</v>
      </c>
      <c r="AC1549" s="163">
        <v>0</v>
      </c>
      <c r="AD1549" s="163">
        <v>0</v>
      </c>
      <c r="AE1549" s="163">
        <v>3</v>
      </c>
      <c r="AF1549" s="169">
        <f t="shared" si="408"/>
        <v>1480.632141207655</v>
      </c>
      <c r="AG1549" s="163">
        <v>0</v>
      </c>
      <c r="AH1549" s="163">
        <v>0</v>
      </c>
      <c r="AI1549" s="163">
        <v>0</v>
      </c>
      <c r="AJ1549" s="163">
        <v>0</v>
      </c>
      <c r="AK1549" s="163">
        <v>0</v>
      </c>
      <c r="AL1549" s="169">
        <v>0</v>
      </c>
      <c r="AM1549" s="163">
        <v>0</v>
      </c>
      <c r="AN1549" s="163">
        <v>0</v>
      </c>
      <c r="AO1549" s="169">
        <v>0</v>
      </c>
      <c r="AP1549" s="163">
        <v>0</v>
      </c>
      <c r="AQ1549" s="162">
        <v>0</v>
      </c>
      <c r="AR1549" s="162">
        <v>0</v>
      </c>
    </row>
    <row r="1550" spans="1:68" s="162" customFormat="1" ht="36" customHeight="1" x14ac:dyDescent="0.25">
      <c r="A1550" s="162">
        <v>1</v>
      </c>
      <c r="B1550" s="165">
        <f>SUBTOTAL(103,$A$1505:A1550)</f>
        <v>45</v>
      </c>
      <c r="C1550" s="155" t="s">
        <v>2571</v>
      </c>
      <c r="D1550" s="157">
        <v>1995</v>
      </c>
      <c r="E1550" s="157" t="s">
        <v>262</v>
      </c>
      <c r="F1550" s="166" t="s">
        <v>311</v>
      </c>
      <c r="G1550" s="157" t="s">
        <v>350</v>
      </c>
      <c r="H1550" s="157" t="s">
        <v>2190</v>
      </c>
      <c r="I1550" s="158">
        <v>17475.599999999999</v>
      </c>
      <c r="J1550" s="158">
        <v>17475.599999999999</v>
      </c>
      <c r="K1550" s="158">
        <v>13470.3</v>
      </c>
      <c r="L1550" s="167">
        <v>495</v>
      </c>
      <c r="M1550" s="157" t="s">
        <v>259</v>
      </c>
      <c r="N1550" s="157" t="s">
        <v>263</v>
      </c>
      <c r="O1550" s="160" t="s">
        <v>2359</v>
      </c>
      <c r="P1550" s="161">
        <v>12231550.799999999</v>
      </c>
      <c r="Q1550" s="161">
        <v>7371280</v>
      </c>
      <c r="R1550" s="161">
        <v>0</v>
      </c>
      <c r="S1550" s="161">
        <f t="shared" si="409"/>
        <v>4860270.7999999989</v>
      </c>
      <c r="T1550" s="161">
        <f t="shared" si="400"/>
        <v>699.92165075877222</v>
      </c>
      <c r="U1550" s="161">
        <v>984.4926640573143</v>
      </c>
      <c r="V1550" s="168">
        <v>980.68789402282334</v>
      </c>
      <c r="W1550" s="168">
        <f t="shared" si="406"/>
        <v>703.20904575522445</v>
      </c>
      <c r="X1550" s="168">
        <f t="shared" si="407"/>
        <v>284.57101329854208</v>
      </c>
      <c r="Y1550" s="163">
        <v>0</v>
      </c>
      <c r="Z1550" s="194">
        <v>0</v>
      </c>
      <c r="AA1550" s="163">
        <v>0</v>
      </c>
      <c r="AB1550" s="163">
        <v>0</v>
      </c>
      <c r="AC1550" s="163">
        <v>0</v>
      </c>
      <c r="AD1550" s="163">
        <v>0</v>
      </c>
      <c r="AE1550" s="163">
        <v>5</v>
      </c>
      <c r="AF1550" s="169">
        <f t="shared" si="408"/>
        <v>703.20904575522445</v>
      </c>
      <c r="AG1550" s="163">
        <v>0</v>
      </c>
      <c r="AH1550" s="163">
        <v>0</v>
      </c>
      <c r="AI1550" s="163">
        <v>0</v>
      </c>
      <c r="AJ1550" s="163">
        <v>0</v>
      </c>
      <c r="AK1550" s="163">
        <v>0</v>
      </c>
      <c r="AL1550" s="169">
        <v>0</v>
      </c>
      <c r="AM1550" s="163">
        <v>0</v>
      </c>
      <c r="AN1550" s="163">
        <v>0</v>
      </c>
      <c r="AO1550" s="169">
        <v>0</v>
      </c>
      <c r="AP1550" s="163">
        <v>0</v>
      </c>
      <c r="AQ1550" s="162">
        <v>0</v>
      </c>
      <c r="AR1550" s="162">
        <v>0</v>
      </c>
    </row>
    <row r="1551" spans="1:68" s="95" customFormat="1" ht="33.75" customHeight="1" x14ac:dyDescent="0.25">
      <c r="A1551" s="162">
        <v>1</v>
      </c>
      <c r="B1551" s="165">
        <f>SUBTOTAL(103,$A$1505:A1551)</f>
        <v>46</v>
      </c>
      <c r="C1551" s="155" t="s">
        <v>2572</v>
      </c>
      <c r="D1551" s="157">
        <v>1995</v>
      </c>
      <c r="E1551" s="157" t="s">
        <v>262</v>
      </c>
      <c r="F1551" s="166" t="s">
        <v>311</v>
      </c>
      <c r="G1551" s="157" t="s">
        <v>350</v>
      </c>
      <c r="H1551" s="157" t="s">
        <v>305</v>
      </c>
      <c r="I1551" s="158">
        <v>7478.1</v>
      </c>
      <c r="J1551" s="158">
        <v>7478.1</v>
      </c>
      <c r="K1551" s="158">
        <v>5774.8</v>
      </c>
      <c r="L1551" s="167">
        <v>247</v>
      </c>
      <c r="M1551" s="157" t="s">
        <v>259</v>
      </c>
      <c r="N1551" s="157" t="s">
        <v>263</v>
      </c>
      <c r="O1551" s="160" t="s">
        <v>2359</v>
      </c>
      <c r="P1551" s="161">
        <v>5242093.1999999993</v>
      </c>
      <c r="Q1551" s="161">
        <v>3159120</v>
      </c>
      <c r="R1551" s="161">
        <v>0</v>
      </c>
      <c r="S1551" s="161">
        <f t="shared" si="409"/>
        <v>2082973.1999999993</v>
      </c>
      <c r="T1551" s="161">
        <f t="shared" si="400"/>
        <v>700.99265856300383</v>
      </c>
      <c r="U1551" s="161">
        <v>985.99911742287475</v>
      </c>
      <c r="W1551" s="175"/>
      <c r="X1551" s="162"/>
      <c r="Y1551" s="163">
        <v>0</v>
      </c>
      <c r="Z1551" s="194">
        <v>0</v>
      </c>
      <c r="AA1551" s="163">
        <v>0</v>
      </c>
      <c r="AB1551" s="189">
        <v>0</v>
      </c>
      <c r="AC1551" s="189">
        <v>0</v>
      </c>
      <c r="AD1551" s="189">
        <v>0</v>
      </c>
      <c r="AE1551" s="189">
        <v>8</v>
      </c>
      <c r="AF1551" s="163">
        <v>13438704.699999999</v>
      </c>
      <c r="AG1551" s="189">
        <v>0</v>
      </c>
      <c r="AH1551" s="189">
        <v>0</v>
      </c>
      <c r="AI1551" s="189">
        <v>0</v>
      </c>
      <c r="AJ1551" s="189">
        <v>0</v>
      </c>
      <c r="AK1551" s="189">
        <v>0</v>
      </c>
      <c r="AL1551" s="189">
        <v>0</v>
      </c>
      <c r="AM1551" s="189">
        <v>0</v>
      </c>
      <c r="AN1551" s="189">
        <v>0</v>
      </c>
      <c r="AO1551" s="189">
        <v>0</v>
      </c>
      <c r="AP1551" s="189">
        <v>0</v>
      </c>
      <c r="AQ1551" s="95">
        <v>0</v>
      </c>
      <c r="AR1551" s="95">
        <v>0</v>
      </c>
      <c r="AT1551" s="191"/>
      <c r="AU1551" s="191"/>
      <c r="AV1551" s="162"/>
      <c r="BP1551" s="192"/>
    </row>
    <row r="1552" spans="1:68" s="162" customFormat="1" ht="36" customHeight="1" x14ac:dyDescent="0.25">
      <c r="A1552" s="162">
        <v>1</v>
      </c>
      <c r="B1552" s="165">
        <f>SUBTOTAL(103,$A$1505:A1552)</f>
        <v>47</v>
      </c>
      <c r="C1552" s="155" t="s">
        <v>2573</v>
      </c>
      <c r="D1552" s="157">
        <v>1992</v>
      </c>
      <c r="E1552" s="157" t="s">
        <v>262</v>
      </c>
      <c r="F1552" s="166" t="s">
        <v>311</v>
      </c>
      <c r="G1552" s="157" t="s">
        <v>350</v>
      </c>
      <c r="H1552" s="157" t="s">
        <v>344</v>
      </c>
      <c r="I1552" s="158">
        <v>12531</v>
      </c>
      <c r="J1552" s="158">
        <v>12530.8</v>
      </c>
      <c r="K1552" s="158">
        <v>9705.5</v>
      </c>
      <c r="L1552" s="167">
        <v>411</v>
      </c>
      <c r="M1552" s="157" t="s">
        <v>259</v>
      </c>
      <c r="N1552" s="157" t="s">
        <v>263</v>
      </c>
      <c r="O1552" s="160" t="s">
        <v>2359</v>
      </c>
      <c r="P1552" s="161">
        <v>8728080</v>
      </c>
      <c r="Q1552" s="161">
        <v>5265200</v>
      </c>
      <c r="R1552" s="161">
        <v>0</v>
      </c>
      <c r="S1552" s="161">
        <f t="shared" si="409"/>
        <v>3462880</v>
      </c>
      <c r="T1552" s="161">
        <f t="shared" si="400"/>
        <v>696.51903279865928</v>
      </c>
      <c r="U1552" s="161">
        <v>980.68789402282334</v>
      </c>
      <c r="V1552" s="168">
        <v>1141.4903745674942</v>
      </c>
      <c r="W1552" s="168">
        <f t="shared" ref="W1552:W1555" si="410">Y1552+Z1552+AA1552+AB1552+AC1552+AF1552+AH1552+AJ1552+AL1552+AN1552+AO1552+AP1552+AQ1552+AR1552</f>
        <v>392.27515760912934</v>
      </c>
      <c r="X1552" s="168">
        <f t="shared" ref="X1552:X1555" si="411">U1552-T1552</f>
        <v>284.16886122416406</v>
      </c>
      <c r="Y1552" s="163">
        <v>0</v>
      </c>
      <c r="Z1552" s="194">
        <v>0</v>
      </c>
      <c r="AA1552" s="163">
        <v>0</v>
      </c>
      <c r="AB1552" s="163">
        <v>0</v>
      </c>
      <c r="AC1552" s="163">
        <v>0</v>
      </c>
      <c r="AD1552" s="163">
        <v>0</v>
      </c>
      <c r="AE1552" s="163">
        <v>2</v>
      </c>
      <c r="AF1552" s="169">
        <f t="shared" ref="AF1552:AF1555" si="412">2457800*AE1552/I1552</f>
        <v>392.27515760912934</v>
      </c>
      <c r="AG1552" s="163">
        <v>0</v>
      </c>
      <c r="AH1552" s="163">
        <v>0</v>
      </c>
      <c r="AI1552" s="163">
        <v>0</v>
      </c>
      <c r="AJ1552" s="163">
        <v>0</v>
      </c>
      <c r="AK1552" s="163">
        <v>0</v>
      </c>
      <c r="AL1552" s="169">
        <v>0</v>
      </c>
      <c r="AM1552" s="163">
        <v>0</v>
      </c>
      <c r="AN1552" s="163">
        <v>0</v>
      </c>
      <c r="AO1552" s="169">
        <v>0</v>
      </c>
      <c r="AP1552" s="163">
        <v>0</v>
      </c>
      <c r="AQ1552" s="162">
        <v>0</v>
      </c>
      <c r="AR1552" s="162">
        <v>0</v>
      </c>
    </row>
    <row r="1553" spans="1:68" s="162" customFormat="1" ht="36" customHeight="1" x14ac:dyDescent="0.25">
      <c r="B1553" s="155" t="s">
        <v>1359</v>
      </c>
      <c r="C1553" s="186"/>
      <c r="D1553" s="157" t="s">
        <v>855</v>
      </c>
      <c r="E1553" s="157" t="s">
        <v>855</v>
      </c>
      <c r="F1553" s="160" t="s">
        <v>855</v>
      </c>
      <c r="G1553" s="157" t="s">
        <v>855</v>
      </c>
      <c r="H1553" s="157" t="s">
        <v>855</v>
      </c>
      <c r="I1553" s="158">
        <f>SUM(I1554:I1557)</f>
        <v>21498.5</v>
      </c>
      <c r="J1553" s="158">
        <f>SUM(J1554:J1557)</f>
        <v>20729.72</v>
      </c>
      <c r="K1553" s="158">
        <f>SUM(K1554:K1557)</f>
        <v>19874.72</v>
      </c>
      <c r="L1553" s="174">
        <f>SUM(L1554:L1557)</f>
        <v>921</v>
      </c>
      <c r="M1553" s="157" t="s">
        <v>855</v>
      </c>
      <c r="N1553" s="157" t="s">
        <v>855</v>
      </c>
      <c r="O1553" s="193" t="s">
        <v>855</v>
      </c>
      <c r="P1553" s="158">
        <v>13438704.699999999</v>
      </c>
      <c r="Q1553" s="158">
        <f>SUM(Q1554:Q1557)</f>
        <v>8435280</v>
      </c>
      <c r="R1553" s="158">
        <f>SUM(R1554:R1557)</f>
        <v>0</v>
      </c>
      <c r="S1553" s="158">
        <f>SUM(S1554:S1557)</f>
        <v>5003424.6999999993</v>
      </c>
      <c r="T1553" s="161">
        <f t="shared" si="400"/>
        <v>625.09964416122057</v>
      </c>
      <c r="U1553" s="161">
        <f>MAX(U1554:U1557)</f>
        <v>1141.4903745674942</v>
      </c>
      <c r="V1553" s="168">
        <v>798.55741113782562</v>
      </c>
      <c r="W1553" s="168">
        <f t="shared" si="410"/>
        <v>114.32425518059399</v>
      </c>
      <c r="X1553" s="168">
        <f t="shared" si="411"/>
        <v>516.39073040627363</v>
      </c>
      <c r="Y1553" s="163">
        <v>0</v>
      </c>
      <c r="Z1553" s="194">
        <v>0</v>
      </c>
      <c r="AA1553" s="163">
        <v>0</v>
      </c>
      <c r="AB1553" s="163">
        <v>0</v>
      </c>
      <c r="AC1553" s="163">
        <v>0</v>
      </c>
      <c r="AD1553" s="163">
        <v>0</v>
      </c>
      <c r="AE1553" s="163">
        <v>1</v>
      </c>
      <c r="AF1553" s="169">
        <f t="shared" si="412"/>
        <v>114.32425518059399</v>
      </c>
      <c r="AG1553" s="163">
        <v>0</v>
      </c>
      <c r="AH1553" s="163">
        <v>0</v>
      </c>
      <c r="AI1553" s="163">
        <v>0</v>
      </c>
      <c r="AJ1553" s="163">
        <v>0</v>
      </c>
      <c r="AK1553" s="163">
        <v>0</v>
      </c>
      <c r="AL1553" s="169">
        <v>0</v>
      </c>
      <c r="AM1553" s="163">
        <v>0</v>
      </c>
      <c r="AN1553" s="163">
        <v>0</v>
      </c>
      <c r="AO1553" s="169">
        <v>0</v>
      </c>
      <c r="AP1553" s="163">
        <v>0</v>
      </c>
      <c r="AQ1553" s="162">
        <v>0</v>
      </c>
      <c r="AR1553" s="162">
        <v>0</v>
      </c>
    </row>
    <row r="1554" spans="1:68" s="162" customFormat="1" ht="36" customHeight="1" x14ac:dyDescent="0.25">
      <c r="A1554" s="162">
        <v>1</v>
      </c>
      <c r="B1554" s="165">
        <f>SUBTOTAL(103,$A$1505:A1554)</f>
        <v>48</v>
      </c>
      <c r="C1554" s="155" t="s">
        <v>424</v>
      </c>
      <c r="D1554" s="157">
        <v>1994</v>
      </c>
      <c r="E1554" s="157" t="s">
        <v>262</v>
      </c>
      <c r="F1554" s="166" t="s">
        <v>304</v>
      </c>
      <c r="G1554" s="157">
        <v>9</v>
      </c>
      <c r="H1554" s="157" t="s">
        <v>296</v>
      </c>
      <c r="I1554" s="158">
        <v>4306.3</v>
      </c>
      <c r="J1554" s="158">
        <v>3866</v>
      </c>
      <c r="K1554" s="158">
        <v>3866</v>
      </c>
      <c r="L1554" s="167">
        <v>182</v>
      </c>
      <c r="M1554" s="157" t="s">
        <v>259</v>
      </c>
      <c r="N1554" s="157" t="s">
        <v>263</v>
      </c>
      <c r="O1554" s="160" t="s">
        <v>314</v>
      </c>
      <c r="P1554" s="161">
        <v>2957619.0999999996</v>
      </c>
      <c r="Q1554" s="161">
        <v>2030976</v>
      </c>
      <c r="R1554" s="161">
        <v>0</v>
      </c>
      <c r="S1554" s="161">
        <f>P1554-Q1554-R1554</f>
        <v>926643.09999999963</v>
      </c>
      <c r="T1554" s="161">
        <f t="shared" si="400"/>
        <v>686.81213570814839</v>
      </c>
      <c r="U1554" s="161">
        <v>1141.4903745674942</v>
      </c>
      <c r="V1554" s="168">
        <v>887.98164640424886</v>
      </c>
      <c r="W1554" s="168">
        <f t="shared" si="410"/>
        <v>1141.4903745674942</v>
      </c>
      <c r="X1554" s="168">
        <f t="shared" si="411"/>
        <v>454.67823885934581</v>
      </c>
      <c r="Y1554" s="163">
        <v>0</v>
      </c>
      <c r="Z1554" s="194">
        <v>0</v>
      </c>
      <c r="AA1554" s="163">
        <v>0</v>
      </c>
      <c r="AB1554" s="163">
        <v>0</v>
      </c>
      <c r="AC1554" s="163">
        <v>0</v>
      </c>
      <c r="AD1554" s="163">
        <v>0</v>
      </c>
      <c r="AE1554" s="163">
        <v>2</v>
      </c>
      <c r="AF1554" s="169">
        <f t="shared" si="412"/>
        <v>1141.4903745674942</v>
      </c>
      <c r="AG1554" s="163">
        <v>0</v>
      </c>
      <c r="AH1554" s="163">
        <v>0</v>
      </c>
      <c r="AI1554" s="163">
        <v>0</v>
      </c>
      <c r="AJ1554" s="163">
        <v>0</v>
      </c>
      <c r="AK1554" s="163">
        <v>0</v>
      </c>
      <c r="AL1554" s="169">
        <v>0</v>
      </c>
      <c r="AM1554" s="163">
        <v>0</v>
      </c>
      <c r="AN1554" s="163">
        <v>0</v>
      </c>
      <c r="AO1554" s="169">
        <v>0</v>
      </c>
      <c r="AP1554" s="163">
        <v>0</v>
      </c>
      <c r="AQ1554" s="162">
        <v>0</v>
      </c>
      <c r="AR1554" s="162">
        <v>0</v>
      </c>
    </row>
    <row r="1555" spans="1:68" s="162" customFormat="1" ht="36" customHeight="1" x14ac:dyDescent="0.25">
      <c r="A1555" s="162">
        <v>1</v>
      </c>
      <c r="B1555" s="165">
        <f>SUBTOTAL(103,$A$1499:A1555)</f>
        <v>49</v>
      </c>
      <c r="C1555" s="155" t="s">
        <v>2574</v>
      </c>
      <c r="D1555" s="157">
        <v>1996</v>
      </c>
      <c r="E1555" s="157" t="s">
        <v>262</v>
      </c>
      <c r="F1555" s="166" t="s">
        <v>2589</v>
      </c>
      <c r="G1555" s="157" t="s">
        <v>350</v>
      </c>
      <c r="H1555" s="157">
        <v>1</v>
      </c>
      <c r="I1555" s="158">
        <v>3077.8</v>
      </c>
      <c r="J1555" s="158">
        <v>2755.2</v>
      </c>
      <c r="K1555" s="158">
        <v>2755.2</v>
      </c>
      <c r="L1555" s="167">
        <v>140</v>
      </c>
      <c r="M1555" s="157" t="s">
        <v>259</v>
      </c>
      <c r="N1555" s="157" t="s">
        <v>263</v>
      </c>
      <c r="O1555" s="160" t="s">
        <v>315</v>
      </c>
      <c r="P1555" s="161">
        <v>1751182.8</v>
      </c>
      <c r="Q1555" s="161">
        <v>1054000</v>
      </c>
      <c r="R1555" s="161">
        <v>0</v>
      </c>
      <c r="S1555" s="161">
        <f>P1555-Q1555-R1555</f>
        <v>697182.8</v>
      </c>
      <c r="T1555" s="161">
        <f t="shared" si="400"/>
        <v>568.97225290792119</v>
      </c>
      <c r="U1555" s="161">
        <v>798.55741113782562</v>
      </c>
      <c r="V1555" s="168">
        <v>859.50085677317065</v>
      </c>
      <c r="W1555" s="168">
        <f t="shared" si="410"/>
        <v>2395.672233413477</v>
      </c>
      <c r="X1555" s="168">
        <f t="shared" si="411"/>
        <v>229.58515822990444</v>
      </c>
      <c r="Y1555" s="163">
        <v>0</v>
      </c>
      <c r="Z1555" s="194">
        <v>0</v>
      </c>
      <c r="AA1555" s="163">
        <v>0</v>
      </c>
      <c r="AB1555" s="163">
        <v>0</v>
      </c>
      <c r="AC1555" s="163">
        <v>0</v>
      </c>
      <c r="AD1555" s="163">
        <v>0</v>
      </c>
      <c r="AE1555" s="163">
        <v>3</v>
      </c>
      <c r="AF1555" s="169">
        <f t="shared" si="412"/>
        <v>2395.672233413477</v>
      </c>
      <c r="AG1555" s="163">
        <v>0</v>
      </c>
      <c r="AH1555" s="163">
        <v>0</v>
      </c>
      <c r="AI1555" s="163">
        <v>0</v>
      </c>
      <c r="AJ1555" s="163">
        <v>0</v>
      </c>
      <c r="AK1555" s="163">
        <v>0</v>
      </c>
      <c r="AL1555" s="169">
        <v>0</v>
      </c>
      <c r="AM1555" s="163">
        <v>0</v>
      </c>
      <c r="AN1555" s="163">
        <v>0</v>
      </c>
      <c r="AO1555" s="169">
        <v>0</v>
      </c>
      <c r="AP1555" s="163">
        <v>0</v>
      </c>
      <c r="AQ1555" s="162">
        <v>0</v>
      </c>
      <c r="AR1555" s="162">
        <v>0</v>
      </c>
    </row>
    <row r="1556" spans="1:68" s="95" customFormat="1" ht="33.75" customHeight="1" x14ac:dyDescent="0.25">
      <c r="A1556" s="162">
        <v>1</v>
      </c>
      <c r="B1556" s="165">
        <f>SUBTOTAL(103,$A$1499:A1556)</f>
        <v>50</v>
      </c>
      <c r="C1556" s="155" t="s">
        <v>2575</v>
      </c>
      <c r="D1556" s="157">
        <v>1996</v>
      </c>
      <c r="E1556" s="157" t="s">
        <v>262</v>
      </c>
      <c r="F1556" s="166" t="s">
        <v>2589</v>
      </c>
      <c r="G1556" s="157" t="s">
        <v>350</v>
      </c>
      <c r="H1556" s="157">
        <v>2</v>
      </c>
      <c r="I1556" s="158">
        <v>5535.7</v>
      </c>
      <c r="J1556" s="158">
        <v>5530.52</v>
      </c>
      <c r="K1556" s="158">
        <v>5530.52</v>
      </c>
      <c r="L1556" s="167">
        <v>278</v>
      </c>
      <c r="M1556" s="157" t="s">
        <v>259</v>
      </c>
      <c r="N1556" s="157" t="s">
        <v>263</v>
      </c>
      <c r="O1556" s="160" t="s">
        <v>315</v>
      </c>
      <c r="P1556" s="161">
        <v>3495952.8</v>
      </c>
      <c r="Q1556" s="161">
        <v>2108000</v>
      </c>
      <c r="R1556" s="161">
        <v>0</v>
      </c>
      <c r="S1556" s="161">
        <f>P1556-Q1556-R1556</f>
        <v>1387952.7999999998</v>
      </c>
      <c r="T1556" s="161">
        <f t="shared" si="400"/>
        <v>631.52858717054755</v>
      </c>
      <c r="U1556" s="161">
        <v>887.98164640424886</v>
      </c>
      <c r="W1556" s="175"/>
      <c r="X1556" s="162"/>
      <c r="Y1556" s="163">
        <v>0</v>
      </c>
      <c r="Z1556" s="194">
        <v>0</v>
      </c>
      <c r="AA1556" s="163">
        <v>0</v>
      </c>
      <c r="AB1556" s="189">
        <v>0</v>
      </c>
      <c r="AC1556" s="189">
        <v>0</v>
      </c>
      <c r="AD1556" s="189">
        <v>0</v>
      </c>
      <c r="AE1556" s="189">
        <v>23</v>
      </c>
      <c r="AF1556" s="163">
        <v>51913217.799999997</v>
      </c>
      <c r="AG1556" s="189">
        <v>0</v>
      </c>
      <c r="AH1556" s="189">
        <v>0</v>
      </c>
      <c r="AI1556" s="189">
        <v>0</v>
      </c>
      <c r="AJ1556" s="189">
        <v>0</v>
      </c>
      <c r="AK1556" s="189">
        <v>0</v>
      </c>
      <c r="AL1556" s="189">
        <v>0</v>
      </c>
      <c r="AM1556" s="189">
        <v>0</v>
      </c>
      <c r="AN1556" s="189">
        <v>0</v>
      </c>
      <c r="AO1556" s="189">
        <v>0</v>
      </c>
      <c r="AP1556" s="189">
        <v>0</v>
      </c>
      <c r="AQ1556" s="95">
        <v>0</v>
      </c>
      <c r="AR1556" s="95">
        <v>0</v>
      </c>
      <c r="AT1556" s="191"/>
      <c r="AU1556" s="191"/>
      <c r="AV1556" s="162"/>
      <c r="BP1556" s="192"/>
    </row>
    <row r="1557" spans="1:68" s="162" customFormat="1" ht="36" customHeight="1" x14ac:dyDescent="0.25">
      <c r="A1557" s="162">
        <v>1</v>
      </c>
      <c r="B1557" s="165">
        <f>SUBTOTAL(103,$A$1499:A1557)</f>
        <v>51</v>
      </c>
      <c r="C1557" s="155" t="s">
        <v>2576</v>
      </c>
      <c r="D1557" s="157">
        <v>1996</v>
      </c>
      <c r="E1557" s="157" t="s">
        <v>262</v>
      </c>
      <c r="F1557" s="166" t="s">
        <v>311</v>
      </c>
      <c r="G1557" s="157" t="s">
        <v>350</v>
      </c>
      <c r="H1557" s="157" t="s">
        <v>301</v>
      </c>
      <c r="I1557" s="158">
        <v>8578.7000000000007</v>
      </c>
      <c r="J1557" s="158">
        <v>8578</v>
      </c>
      <c r="K1557" s="158">
        <v>7723</v>
      </c>
      <c r="L1557" s="167">
        <v>321</v>
      </c>
      <c r="M1557" s="157" t="s">
        <v>259</v>
      </c>
      <c r="N1557" s="157" t="s">
        <v>263</v>
      </c>
      <c r="O1557" s="160" t="s">
        <v>1307</v>
      </c>
      <c r="P1557" s="161">
        <v>5233950</v>
      </c>
      <c r="Q1557" s="161">
        <v>3242304</v>
      </c>
      <c r="R1557" s="161">
        <v>0</v>
      </c>
      <c r="S1557" s="161">
        <f>P1557-Q1557-R1557</f>
        <v>1991646</v>
      </c>
      <c r="T1557" s="161">
        <f t="shared" si="400"/>
        <v>610.10992341496956</v>
      </c>
      <c r="U1557" s="161">
        <v>859.50085677317065</v>
      </c>
      <c r="V1557" s="168">
        <v>1143.5351044526124</v>
      </c>
      <c r="W1557" s="168">
        <f t="shared" ref="W1557:W1562" si="413">Y1557+Z1557+AA1557+AB1557+AC1557+AF1557+AH1557+AJ1557+AL1557+AN1557+AO1557+AP1557+AQ1557+AR1557</f>
        <v>1146.0011423642277</v>
      </c>
      <c r="X1557" s="168">
        <f t="shared" ref="X1557:X1562" si="414">U1557-T1557</f>
        <v>249.3909333582011</v>
      </c>
      <c r="Y1557" s="163">
        <v>0</v>
      </c>
      <c r="Z1557" s="194">
        <v>0</v>
      </c>
      <c r="AA1557" s="163">
        <v>0</v>
      </c>
      <c r="AB1557" s="163">
        <v>0</v>
      </c>
      <c r="AC1557" s="163">
        <v>0</v>
      </c>
      <c r="AD1557" s="163">
        <v>0</v>
      </c>
      <c r="AE1557" s="163">
        <v>4</v>
      </c>
      <c r="AF1557" s="169">
        <f>2457800*AE1557/I1557</f>
        <v>1146.0011423642277</v>
      </c>
      <c r="AG1557" s="163">
        <v>0</v>
      </c>
      <c r="AH1557" s="163">
        <v>0</v>
      </c>
      <c r="AI1557" s="163">
        <v>0</v>
      </c>
      <c r="AJ1557" s="163">
        <v>0</v>
      </c>
      <c r="AK1557" s="163">
        <v>0</v>
      </c>
      <c r="AL1557" s="169">
        <v>0</v>
      </c>
      <c r="AM1557" s="163">
        <v>0</v>
      </c>
      <c r="AN1557" s="163">
        <v>0</v>
      </c>
      <c r="AO1557" s="169">
        <v>0</v>
      </c>
      <c r="AP1557" s="163">
        <v>0</v>
      </c>
      <c r="AQ1557" s="162">
        <v>0</v>
      </c>
      <c r="AR1557" s="162">
        <v>0</v>
      </c>
    </row>
    <row r="1558" spans="1:68" s="162" customFormat="1" ht="36" customHeight="1" x14ac:dyDescent="0.25">
      <c r="B1558" s="155" t="s">
        <v>725</v>
      </c>
      <c r="C1558" s="186"/>
      <c r="D1558" s="157" t="s">
        <v>855</v>
      </c>
      <c r="E1558" s="157" t="s">
        <v>855</v>
      </c>
      <c r="F1558" s="160" t="s">
        <v>855</v>
      </c>
      <c r="G1558" s="157" t="s">
        <v>855</v>
      </c>
      <c r="H1558" s="157" t="s">
        <v>855</v>
      </c>
      <c r="I1558" s="158">
        <f>SUM(I1559:I1564)</f>
        <v>56145.30000000001</v>
      </c>
      <c r="J1558" s="158">
        <f>SUM(J1559:J1564)</f>
        <v>51777.000000000007</v>
      </c>
      <c r="K1558" s="158">
        <f>SUM(K1559:K1564)</f>
        <v>46699.400000000009</v>
      </c>
      <c r="L1558" s="174">
        <f>SUM(L1559:L1564)</f>
        <v>2164</v>
      </c>
      <c r="M1558" s="157" t="s">
        <v>855</v>
      </c>
      <c r="N1558" s="157" t="s">
        <v>855</v>
      </c>
      <c r="O1558" s="193" t="s">
        <v>855</v>
      </c>
      <c r="P1558" s="158">
        <v>51913217.799999997</v>
      </c>
      <c r="Q1558" s="158">
        <f>SUM(Q1559:Q1564)</f>
        <v>26434432</v>
      </c>
      <c r="R1558" s="158">
        <f>SUM(R1559:R1564)</f>
        <v>0</v>
      </c>
      <c r="S1558" s="158">
        <f>SUM(S1559:S1564)</f>
        <v>25478785.799999997</v>
      </c>
      <c r="T1558" s="161">
        <f>P1558/I1558</f>
        <v>924.622680794296</v>
      </c>
      <c r="U1558" s="161">
        <f>MAX(U1559:U1564)</f>
        <v>1853.8862081304692</v>
      </c>
      <c r="V1558" s="168">
        <v>1853.8862081304692</v>
      </c>
      <c r="W1558" s="168">
        <f t="shared" si="413"/>
        <v>304.50855191796995</v>
      </c>
      <c r="X1558" s="168">
        <f t="shared" si="414"/>
        <v>929.26352733617318</v>
      </c>
      <c r="Y1558" s="163">
        <v>0</v>
      </c>
      <c r="Z1558" s="194">
        <v>0</v>
      </c>
      <c r="AA1558" s="163">
        <v>0</v>
      </c>
      <c r="AB1558" s="163">
        <v>0</v>
      </c>
      <c r="AC1558" s="163">
        <v>0</v>
      </c>
      <c r="AD1558" s="163">
        <v>0</v>
      </c>
      <c r="AE1558" s="163">
        <v>6</v>
      </c>
      <c r="AF1558" s="169">
        <f>2849454*AE1558/I1558</f>
        <v>304.50855191796995</v>
      </c>
      <c r="AG1558" s="163">
        <v>0</v>
      </c>
      <c r="AH1558" s="163">
        <v>0</v>
      </c>
      <c r="AI1558" s="163">
        <v>0</v>
      </c>
      <c r="AJ1558" s="163">
        <v>0</v>
      </c>
      <c r="AK1558" s="163">
        <v>0</v>
      </c>
      <c r="AL1558" s="169">
        <v>0</v>
      </c>
      <c r="AM1558" s="163">
        <v>0</v>
      </c>
      <c r="AN1558" s="163">
        <v>0</v>
      </c>
      <c r="AO1558" s="169">
        <v>0</v>
      </c>
      <c r="AP1558" s="163">
        <v>0</v>
      </c>
      <c r="AQ1558" s="162">
        <v>0</v>
      </c>
      <c r="AR1558" s="162">
        <v>0</v>
      </c>
    </row>
    <row r="1559" spans="1:68" s="162" customFormat="1" ht="36" customHeight="1" x14ac:dyDescent="0.25">
      <c r="A1559" s="162">
        <v>1</v>
      </c>
      <c r="B1559" s="165">
        <f>SUBTOTAL(103,$A$1499:A1559)</f>
        <v>52</v>
      </c>
      <c r="C1559" s="155" t="s">
        <v>372</v>
      </c>
      <c r="D1559" s="157">
        <v>1982</v>
      </c>
      <c r="E1559" s="157">
        <v>2015</v>
      </c>
      <c r="F1559" s="166" t="s">
        <v>311</v>
      </c>
      <c r="G1559" s="157">
        <v>9</v>
      </c>
      <c r="H1559" s="157" t="s">
        <v>301</v>
      </c>
      <c r="I1559" s="158">
        <v>8597.2000000000007</v>
      </c>
      <c r="J1559" s="158">
        <v>7716.3</v>
      </c>
      <c r="K1559" s="158">
        <v>7660.3</v>
      </c>
      <c r="L1559" s="167">
        <v>370</v>
      </c>
      <c r="M1559" s="157" t="s">
        <v>259</v>
      </c>
      <c r="N1559" s="157" t="s">
        <v>263</v>
      </c>
      <c r="O1559" s="160" t="s">
        <v>312</v>
      </c>
      <c r="P1559" s="161">
        <v>6784672.5999999996</v>
      </c>
      <c r="Q1559" s="161">
        <v>4146432</v>
      </c>
      <c r="R1559" s="161">
        <v>0</v>
      </c>
      <c r="S1559" s="161">
        <f t="shared" ref="S1559:S1564" si="415">P1559-Q1559-R1559</f>
        <v>2638240.5999999996</v>
      </c>
      <c r="T1559" s="161">
        <f t="shared" ref="T1559:T1564" si="416">P1559/I1559</f>
        <v>789.17235844228344</v>
      </c>
      <c r="U1559" s="161">
        <v>1143.5351044526124</v>
      </c>
      <c r="V1559" s="168">
        <v>226.94367497691599</v>
      </c>
      <c r="W1559" s="168">
        <f t="shared" si="413"/>
        <v>285.88377611315309</v>
      </c>
      <c r="X1559" s="168">
        <f t="shared" si="414"/>
        <v>354.36274601032892</v>
      </c>
      <c r="Y1559" s="163">
        <v>0</v>
      </c>
      <c r="Z1559" s="194">
        <v>0</v>
      </c>
      <c r="AA1559" s="163">
        <v>0</v>
      </c>
      <c r="AB1559" s="163">
        <v>0</v>
      </c>
      <c r="AC1559" s="163">
        <v>0</v>
      </c>
      <c r="AD1559" s="163">
        <v>0</v>
      </c>
      <c r="AE1559" s="163">
        <v>1</v>
      </c>
      <c r="AF1559" s="169">
        <f t="shared" ref="AF1559:AF1562" si="417">2457800*AE1559/I1559</f>
        <v>285.88377611315309</v>
      </c>
      <c r="AG1559" s="163">
        <v>0</v>
      </c>
      <c r="AH1559" s="163">
        <v>0</v>
      </c>
      <c r="AI1559" s="163">
        <v>0</v>
      </c>
      <c r="AJ1559" s="163">
        <v>0</v>
      </c>
      <c r="AK1559" s="163">
        <v>0</v>
      </c>
      <c r="AL1559" s="169">
        <v>0</v>
      </c>
      <c r="AM1559" s="163">
        <v>0</v>
      </c>
      <c r="AN1559" s="163">
        <v>0</v>
      </c>
      <c r="AO1559" s="169">
        <v>0</v>
      </c>
      <c r="AP1559" s="163">
        <v>0</v>
      </c>
      <c r="AQ1559" s="162">
        <v>0</v>
      </c>
      <c r="AR1559" s="162">
        <v>0</v>
      </c>
    </row>
    <row r="1560" spans="1:68" s="162" customFormat="1" ht="36" customHeight="1" x14ac:dyDescent="0.25">
      <c r="A1560" s="162">
        <v>1</v>
      </c>
      <c r="B1560" s="165">
        <f>SUBTOTAL(103,$A$1499:A1560)</f>
        <v>53</v>
      </c>
      <c r="C1560" s="155" t="s">
        <v>2577</v>
      </c>
      <c r="D1560" s="157">
        <v>1983</v>
      </c>
      <c r="E1560" s="157" t="s">
        <v>262</v>
      </c>
      <c r="F1560" s="166" t="s">
        <v>311</v>
      </c>
      <c r="G1560" s="157" t="s">
        <v>2193</v>
      </c>
      <c r="H1560" s="157">
        <v>3</v>
      </c>
      <c r="I1560" s="158">
        <v>9222.1</v>
      </c>
      <c r="J1560" s="158">
        <v>9222.1</v>
      </c>
      <c r="K1560" s="158">
        <v>8177.3</v>
      </c>
      <c r="L1560" s="167">
        <v>400</v>
      </c>
      <c r="M1560" s="157" t="s">
        <v>259</v>
      </c>
      <c r="N1560" s="157" t="s">
        <v>263</v>
      </c>
      <c r="O1560" s="160" t="s">
        <v>312</v>
      </c>
      <c r="P1560" s="161">
        <v>15527628</v>
      </c>
      <c r="Q1560" s="161">
        <v>7800000</v>
      </c>
      <c r="R1560" s="161">
        <v>0</v>
      </c>
      <c r="S1560" s="161">
        <f t="shared" si="415"/>
        <v>7727628</v>
      </c>
      <c r="T1560" s="161">
        <f t="shared" si="416"/>
        <v>1683.7410134351178</v>
      </c>
      <c r="U1560" s="161">
        <v>1853.8862081304692</v>
      </c>
      <c r="V1560" s="168">
        <v>1019.0897933459383</v>
      </c>
      <c r="W1560" s="168">
        <f t="shared" si="413"/>
        <v>1332.5598291061688</v>
      </c>
      <c r="X1560" s="168">
        <f t="shared" si="414"/>
        <v>170.14519469535139</v>
      </c>
      <c r="Y1560" s="163">
        <v>0</v>
      </c>
      <c r="Z1560" s="194">
        <v>0</v>
      </c>
      <c r="AA1560" s="163">
        <v>0</v>
      </c>
      <c r="AB1560" s="163">
        <v>0</v>
      </c>
      <c r="AC1560" s="163">
        <v>0</v>
      </c>
      <c r="AD1560" s="163">
        <v>0</v>
      </c>
      <c r="AE1560" s="163">
        <v>5</v>
      </c>
      <c r="AF1560" s="169">
        <f t="shared" si="417"/>
        <v>1332.5598291061688</v>
      </c>
      <c r="AG1560" s="163">
        <v>0</v>
      </c>
      <c r="AH1560" s="163">
        <v>0</v>
      </c>
      <c r="AI1560" s="163">
        <v>0</v>
      </c>
      <c r="AJ1560" s="163">
        <v>0</v>
      </c>
      <c r="AK1560" s="163">
        <v>0</v>
      </c>
      <c r="AL1560" s="169">
        <v>0</v>
      </c>
      <c r="AM1560" s="163">
        <v>0</v>
      </c>
      <c r="AN1560" s="163">
        <v>0</v>
      </c>
      <c r="AO1560" s="169">
        <v>0</v>
      </c>
      <c r="AP1560" s="163">
        <v>0</v>
      </c>
      <c r="AQ1560" s="162">
        <v>0</v>
      </c>
      <c r="AR1560" s="162">
        <v>0</v>
      </c>
    </row>
    <row r="1561" spans="1:68" s="162" customFormat="1" ht="36" customHeight="1" x14ac:dyDescent="0.25">
      <c r="A1561" s="162">
        <v>1</v>
      </c>
      <c r="B1561" s="165">
        <f>SUBTOTAL(103,$A$1499:A1561)</f>
        <v>54</v>
      </c>
      <c r="C1561" s="155" t="s">
        <v>2578</v>
      </c>
      <c r="D1561" s="157">
        <v>1996</v>
      </c>
      <c r="E1561" s="157" t="s">
        <v>1478</v>
      </c>
      <c r="F1561" s="166" t="s">
        <v>311</v>
      </c>
      <c r="G1561" s="157" t="s">
        <v>350</v>
      </c>
      <c r="H1561" s="157">
        <v>3</v>
      </c>
      <c r="I1561" s="158">
        <v>10830</v>
      </c>
      <c r="J1561" s="158">
        <v>7342.6</v>
      </c>
      <c r="K1561" s="158">
        <v>6528.8</v>
      </c>
      <c r="L1561" s="167">
        <v>266</v>
      </c>
      <c r="M1561" s="157" t="s">
        <v>259</v>
      </c>
      <c r="N1561" s="157" t="s">
        <v>263</v>
      </c>
      <c r="O1561" s="160" t="s">
        <v>312</v>
      </c>
      <c r="P1561" s="161">
        <v>2207168.4</v>
      </c>
      <c r="Q1561" s="161">
        <v>1062400</v>
      </c>
      <c r="R1561" s="161">
        <v>0</v>
      </c>
      <c r="S1561" s="161">
        <f t="shared" si="415"/>
        <v>1144768.3999999999</v>
      </c>
      <c r="T1561" s="161">
        <f t="shared" si="416"/>
        <v>203.80132963988919</v>
      </c>
      <c r="U1561" s="161">
        <v>226.94367497691599</v>
      </c>
      <c r="V1561" s="168">
        <v>1135.0065806183472</v>
      </c>
      <c r="W1561" s="168">
        <f t="shared" si="413"/>
        <v>907.77469990766394</v>
      </c>
      <c r="X1561" s="168">
        <f t="shared" si="414"/>
        <v>23.142345337026796</v>
      </c>
      <c r="Y1561" s="163">
        <v>0</v>
      </c>
      <c r="Z1561" s="194">
        <v>0</v>
      </c>
      <c r="AA1561" s="163">
        <v>0</v>
      </c>
      <c r="AB1561" s="163">
        <v>0</v>
      </c>
      <c r="AC1561" s="163">
        <v>0</v>
      </c>
      <c r="AD1561" s="163">
        <v>0</v>
      </c>
      <c r="AE1561" s="163">
        <v>4</v>
      </c>
      <c r="AF1561" s="169">
        <f t="shared" si="417"/>
        <v>907.77469990766394</v>
      </c>
      <c r="AG1561" s="163">
        <v>0</v>
      </c>
      <c r="AH1561" s="163">
        <v>0</v>
      </c>
      <c r="AI1561" s="163">
        <v>0</v>
      </c>
      <c r="AJ1561" s="163">
        <v>0</v>
      </c>
      <c r="AK1561" s="163">
        <v>0</v>
      </c>
      <c r="AL1561" s="169">
        <v>0</v>
      </c>
      <c r="AM1561" s="163">
        <v>0</v>
      </c>
      <c r="AN1561" s="163">
        <v>0</v>
      </c>
      <c r="AO1561" s="169">
        <v>0</v>
      </c>
      <c r="AP1561" s="163">
        <v>0</v>
      </c>
      <c r="AQ1561" s="162">
        <v>0</v>
      </c>
      <c r="AR1561" s="162">
        <v>0</v>
      </c>
    </row>
    <row r="1562" spans="1:68" s="162" customFormat="1" ht="36" customHeight="1" x14ac:dyDescent="0.25">
      <c r="A1562" s="162">
        <v>1</v>
      </c>
      <c r="B1562" s="165">
        <f>SUBTOTAL(103,$A$1499:A1562)</f>
        <v>55</v>
      </c>
      <c r="C1562" s="155" t="s">
        <v>2579</v>
      </c>
      <c r="D1562" s="157">
        <v>1995</v>
      </c>
      <c r="E1562" s="157" t="s">
        <v>1478</v>
      </c>
      <c r="F1562" s="166" t="s">
        <v>311</v>
      </c>
      <c r="G1562" s="157" t="s">
        <v>350</v>
      </c>
      <c r="H1562" s="157">
        <v>5</v>
      </c>
      <c r="I1562" s="158">
        <v>12058.8</v>
      </c>
      <c r="J1562" s="158">
        <v>12058.800000000001</v>
      </c>
      <c r="K1562" s="158">
        <v>10739.7</v>
      </c>
      <c r="L1562" s="167">
        <v>472</v>
      </c>
      <c r="M1562" s="157" t="s">
        <v>259</v>
      </c>
      <c r="N1562" s="157" t="s">
        <v>263</v>
      </c>
      <c r="O1562" s="160" t="s">
        <v>312</v>
      </c>
      <c r="P1562" s="161">
        <v>11432166</v>
      </c>
      <c r="Q1562" s="161">
        <v>5608000</v>
      </c>
      <c r="R1562" s="161">
        <v>0</v>
      </c>
      <c r="S1562" s="161">
        <f t="shared" si="415"/>
        <v>5824166</v>
      </c>
      <c r="T1562" s="161">
        <f t="shared" si="416"/>
        <v>948.03512787342027</v>
      </c>
      <c r="U1562" s="161">
        <v>1019.0897933459383</v>
      </c>
      <c r="V1562" s="168">
        <v>1088.2604717064673</v>
      </c>
      <c r="W1562" s="168">
        <f t="shared" si="413"/>
        <v>611.45387600756294</v>
      </c>
      <c r="X1562" s="168">
        <f t="shared" si="414"/>
        <v>71.054665472518082</v>
      </c>
      <c r="Y1562" s="163">
        <v>0</v>
      </c>
      <c r="Z1562" s="194">
        <v>0</v>
      </c>
      <c r="AA1562" s="163">
        <v>0</v>
      </c>
      <c r="AB1562" s="163">
        <v>0</v>
      </c>
      <c r="AC1562" s="163">
        <v>0</v>
      </c>
      <c r="AD1562" s="163">
        <v>0</v>
      </c>
      <c r="AE1562" s="163">
        <v>3</v>
      </c>
      <c r="AF1562" s="169">
        <f t="shared" si="417"/>
        <v>611.45387600756294</v>
      </c>
      <c r="AG1562" s="163">
        <v>0</v>
      </c>
      <c r="AH1562" s="163">
        <v>0</v>
      </c>
      <c r="AI1562" s="163">
        <v>0</v>
      </c>
      <c r="AJ1562" s="163">
        <v>0</v>
      </c>
      <c r="AK1562" s="163">
        <v>0</v>
      </c>
      <c r="AL1562" s="169">
        <v>0</v>
      </c>
      <c r="AM1562" s="163">
        <v>0</v>
      </c>
      <c r="AN1562" s="163">
        <v>0</v>
      </c>
      <c r="AO1562" s="169">
        <v>0</v>
      </c>
      <c r="AP1562" s="163">
        <v>0</v>
      </c>
      <c r="AQ1562" s="162">
        <v>0</v>
      </c>
      <c r="AR1562" s="162">
        <v>0</v>
      </c>
    </row>
    <row r="1563" spans="1:68" s="95" customFormat="1" ht="36" customHeight="1" x14ac:dyDescent="0.25">
      <c r="A1563" s="162">
        <v>1</v>
      </c>
      <c r="B1563" s="165">
        <f>SUBTOTAL(103,$A$1499:A1563)</f>
        <v>56</v>
      </c>
      <c r="C1563" s="155" t="s">
        <v>2580</v>
      </c>
      <c r="D1563" s="157">
        <v>1987</v>
      </c>
      <c r="E1563" s="157" t="s">
        <v>262</v>
      </c>
      <c r="F1563" s="166" t="s">
        <v>311</v>
      </c>
      <c r="G1563" s="157" t="s">
        <v>350</v>
      </c>
      <c r="H1563" s="157">
        <v>4</v>
      </c>
      <c r="I1563" s="158">
        <v>8661.7999999999993</v>
      </c>
      <c r="J1563" s="158">
        <v>8661.7999999999993</v>
      </c>
      <c r="K1563" s="158">
        <v>7775</v>
      </c>
      <c r="L1563" s="167">
        <v>367</v>
      </c>
      <c r="M1563" s="157" t="s">
        <v>259</v>
      </c>
      <c r="N1563" s="157" t="s">
        <v>263</v>
      </c>
      <c r="O1563" s="160" t="s">
        <v>312</v>
      </c>
      <c r="P1563" s="161">
        <v>9134438.4000000004</v>
      </c>
      <c r="Q1563" s="161">
        <v>4438400</v>
      </c>
      <c r="R1563" s="161">
        <v>0</v>
      </c>
      <c r="S1563" s="161">
        <f t="shared" si="415"/>
        <v>4696038.4000000004</v>
      </c>
      <c r="T1563" s="161">
        <f t="shared" si="416"/>
        <v>1054.5658408183058</v>
      </c>
      <c r="U1563" s="161">
        <v>1135.0065806183472</v>
      </c>
      <c r="Y1563" s="162"/>
      <c r="Z1563" s="162"/>
      <c r="AF1563" s="162"/>
    </row>
    <row r="1564" spans="1:68" s="95" customFormat="1" ht="33.75" customHeight="1" x14ac:dyDescent="0.25">
      <c r="A1564" s="162">
        <v>1</v>
      </c>
      <c r="B1564" s="165">
        <f>SUBTOTAL(103,$A$1499:A1564)</f>
        <v>57</v>
      </c>
      <c r="C1564" s="155" t="s">
        <v>2581</v>
      </c>
      <c r="D1564" s="157">
        <v>1993</v>
      </c>
      <c r="E1564" s="157" t="s">
        <v>262</v>
      </c>
      <c r="F1564" s="166" t="s">
        <v>311</v>
      </c>
      <c r="G1564" s="157" t="s">
        <v>350</v>
      </c>
      <c r="H1564" s="157">
        <v>3</v>
      </c>
      <c r="I1564" s="158">
        <v>6775.4000000000005</v>
      </c>
      <c r="J1564" s="158">
        <v>6775.4000000000005</v>
      </c>
      <c r="K1564" s="158">
        <v>5818.3</v>
      </c>
      <c r="L1564" s="167">
        <v>289</v>
      </c>
      <c r="M1564" s="157" t="s">
        <v>259</v>
      </c>
      <c r="N1564" s="157" t="s">
        <v>263</v>
      </c>
      <c r="O1564" s="160" t="s">
        <v>312</v>
      </c>
      <c r="P1564" s="161">
        <v>6827144.3999999994</v>
      </c>
      <c r="Q1564" s="161">
        <v>3379200</v>
      </c>
      <c r="R1564" s="161">
        <v>0</v>
      </c>
      <c r="S1564" s="161">
        <f t="shared" si="415"/>
        <v>3447944.3999999994</v>
      </c>
      <c r="T1564" s="161">
        <f t="shared" si="416"/>
        <v>1007.6370989166689</v>
      </c>
      <c r="U1564" s="161">
        <v>1088.2604717064673</v>
      </c>
      <c r="Y1564" s="163">
        <v>0</v>
      </c>
      <c r="Z1564" s="163">
        <v>0</v>
      </c>
      <c r="AA1564" s="189">
        <v>1472849</v>
      </c>
      <c r="AB1564" s="189">
        <v>0</v>
      </c>
      <c r="AC1564" s="189">
        <v>1224682</v>
      </c>
      <c r="AD1564" s="189">
        <v>0</v>
      </c>
      <c r="AE1564" s="189">
        <v>0</v>
      </c>
      <c r="AF1564" s="163">
        <v>0</v>
      </c>
      <c r="AG1564" s="189">
        <v>12546.580000000002</v>
      </c>
      <c r="AH1564" s="189">
        <v>61224640.699999996</v>
      </c>
      <c r="AI1564" s="189">
        <v>0</v>
      </c>
      <c r="AJ1564" s="189">
        <v>0</v>
      </c>
      <c r="AK1564" s="189">
        <v>0</v>
      </c>
      <c r="AL1564" s="189">
        <v>0</v>
      </c>
      <c r="AM1564" s="189">
        <v>0</v>
      </c>
      <c r="AN1564" s="189">
        <v>0</v>
      </c>
      <c r="AO1564" s="189">
        <v>0</v>
      </c>
      <c r="AP1564" s="189">
        <v>0</v>
      </c>
      <c r="AQ1564" s="95">
        <v>0</v>
      </c>
      <c r="AV1564" s="162"/>
    </row>
    <row r="1565" spans="1:68" s="95" customFormat="1" ht="36" customHeight="1" x14ac:dyDescent="0.25">
      <c r="B1565" s="413" t="s">
        <v>1846</v>
      </c>
      <c r="C1565" s="414"/>
      <c r="D1565" s="414"/>
      <c r="E1565" s="414"/>
      <c r="F1565" s="414"/>
      <c r="G1565" s="414"/>
      <c r="H1565" s="414"/>
      <c r="I1565" s="414"/>
      <c r="J1565" s="414"/>
      <c r="K1565" s="414"/>
      <c r="L1565" s="414"/>
      <c r="M1565" s="414"/>
      <c r="N1565" s="414"/>
      <c r="O1565" s="414"/>
      <c r="P1565" s="414"/>
      <c r="Q1565" s="414"/>
      <c r="R1565" s="414"/>
      <c r="S1565" s="414"/>
      <c r="T1565" s="414"/>
      <c r="U1565" s="415"/>
      <c r="Y1565" s="163">
        <v>0</v>
      </c>
      <c r="Z1565" s="163">
        <v>0</v>
      </c>
      <c r="AA1565" s="189">
        <v>994637</v>
      </c>
      <c r="AB1565" s="189">
        <v>0</v>
      </c>
      <c r="AC1565" s="189">
        <v>1224682</v>
      </c>
      <c r="AD1565" s="189">
        <v>0</v>
      </c>
      <c r="AE1565" s="189">
        <v>0</v>
      </c>
      <c r="AF1565" s="163">
        <v>0</v>
      </c>
      <c r="AG1565" s="189">
        <v>4580.72</v>
      </c>
      <c r="AH1565" s="189">
        <v>14965296.1</v>
      </c>
      <c r="AI1565" s="189">
        <v>0</v>
      </c>
      <c r="AJ1565" s="189">
        <v>0</v>
      </c>
      <c r="AK1565" s="189">
        <v>0</v>
      </c>
      <c r="AL1565" s="189">
        <v>0</v>
      </c>
      <c r="AM1565" s="189">
        <v>0</v>
      </c>
      <c r="AN1565" s="189">
        <v>0</v>
      </c>
      <c r="AO1565" s="189">
        <v>0</v>
      </c>
      <c r="AP1565" s="189">
        <v>0</v>
      </c>
      <c r="AQ1565" s="95">
        <v>0</v>
      </c>
      <c r="AV1565" s="162"/>
    </row>
    <row r="1566" spans="1:68" s="95" customFormat="1" ht="36" customHeight="1" x14ac:dyDescent="0.25">
      <c r="B1566" s="416" t="s">
        <v>2365</v>
      </c>
      <c r="C1566" s="417"/>
      <c r="D1566" s="157" t="s">
        <v>855</v>
      </c>
      <c r="E1566" s="157" t="s">
        <v>855</v>
      </c>
      <c r="F1566" s="160" t="s">
        <v>855</v>
      </c>
      <c r="G1566" s="157" t="s">
        <v>855</v>
      </c>
      <c r="H1566" s="157" t="s">
        <v>855</v>
      </c>
      <c r="I1566" s="158">
        <f>I1567+I1576+I1593</f>
        <v>27001.699999999997</v>
      </c>
      <c r="J1566" s="158">
        <f t="shared" ref="J1566:L1566" si="418">J1567+J1576+J1593</f>
        <v>21886.49</v>
      </c>
      <c r="K1566" s="158">
        <f t="shared" si="418"/>
        <v>15717.82</v>
      </c>
      <c r="L1566" s="174">
        <f t="shared" si="418"/>
        <v>1161</v>
      </c>
      <c r="M1566" s="157" t="s">
        <v>855</v>
      </c>
      <c r="N1566" s="157" t="s">
        <v>855</v>
      </c>
      <c r="O1566" s="193" t="s">
        <v>855</v>
      </c>
      <c r="P1566" s="158">
        <f>P1567+P1576+P1593</f>
        <v>71182734.689999998</v>
      </c>
      <c r="Q1566" s="158">
        <f t="shared" ref="Q1566:S1566" si="419">Q1567+Q1576+Q1593</f>
        <v>0</v>
      </c>
      <c r="R1566" s="158">
        <f t="shared" si="419"/>
        <v>0</v>
      </c>
      <c r="S1566" s="158">
        <f t="shared" si="419"/>
        <v>71182734.689999998</v>
      </c>
      <c r="T1566" s="161">
        <f>P1566/I1566</f>
        <v>2636.2315961587606</v>
      </c>
      <c r="U1566" s="161">
        <f>MAX(U1567:U1595)</f>
        <v>11454.813041177291</v>
      </c>
      <c r="Y1566" s="163">
        <v>0</v>
      </c>
      <c r="Z1566" s="163">
        <v>0</v>
      </c>
      <c r="AA1566" s="189">
        <v>994637</v>
      </c>
      <c r="AB1566" s="189">
        <v>0</v>
      </c>
      <c r="AC1566" s="189">
        <v>1224682</v>
      </c>
      <c r="AD1566" s="189">
        <v>0</v>
      </c>
      <c r="AE1566" s="189">
        <v>0</v>
      </c>
      <c r="AF1566" s="163">
        <v>0</v>
      </c>
      <c r="AG1566" s="189">
        <v>3519.62</v>
      </c>
      <c r="AH1566" s="189">
        <v>11212192</v>
      </c>
      <c r="AI1566" s="189">
        <v>0</v>
      </c>
      <c r="AJ1566" s="189">
        <v>0</v>
      </c>
      <c r="AK1566" s="189">
        <v>0</v>
      </c>
      <c r="AL1566" s="189">
        <v>0</v>
      </c>
      <c r="AM1566" s="189">
        <v>0</v>
      </c>
      <c r="AN1566" s="189">
        <v>0</v>
      </c>
      <c r="AO1566" s="189">
        <v>0</v>
      </c>
      <c r="AP1566" s="189">
        <v>0</v>
      </c>
      <c r="AQ1566" s="95">
        <v>0</v>
      </c>
      <c r="AT1566" s="191"/>
      <c r="AU1566" s="191"/>
      <c r="AV1566" s="162"/>
      <c r="BP1566" s="192"/>
    </row>
    <row r="1567" spans="1:68" s="95" customFormat="1" ht="36" customHeight="1" x14ac:dyDescent="0.25">
      <c r="B1567" s="416" t="s">
        <v>1611</v>
      </c>
      <c r="C1567" s="417"/>
      <c r="D1567" s="157" t="s">
        <v>855</v>
      </c>
      <c r="E1567" s="157" t="s">
        <v>855</v>
      </c>
      <c r="F1567" s="160" t="s">
        <v>855</v>
      </c>
      <c r="G1567" s="157" t="s">
        <v>855</v>
      </c>
      <c r="H1567" s="157" t="s">
        <v>855</v>
      </c>
      <c r="I1567" s="158">
        <f>I1568+I1574+I1572</f>
        <v>9484.2999999999993</v>
      </c>
      <c r="J1567" s="158">
        <f>J1568+J1574+J1572</f>
        <v>7647.42</v>
      </c>
      <c r="K1567" s="158">
        <f>K1568+K1574+K1572</f>
        <v>7647.42</v>
      </c>
      <c r="L1567" s="174">
        <f>L1568+L1574+L1572</f>
        <v>424</v>
      </c>
      <c r="M1567" s="157" t="s">
        <v>855</v>
      </c>
      <c r="N1567" s="157" t="s">
        <v>855</v>
      </c>
      <c r="O1567" s="193" t="s">
        <v>855</v>
      </c>
      <c r="P1567" s="158">
        <v>17288357.709999997</v>
      </c>
      <c r="Q1567" s="158">
        <f>Q1568+Q1574+Q1572</f>
        <v>0</v>
      </c>
      <c r="R1567" s="158">
        <f>R1568+R1574+R1572</f>
        <v>0</v>
      </c>
      <c r="S1567" s="158">
        <f>S1568+S1574+S1572</f>
        <v>17288357.709999997</v>
      </c>
      <c r="T1567" s="161">
        <f t="shared" ref="T1567:T1588" si="420">P1567/I1567</f>
        <v>1822.8396096707188</v>
      </c>
      <c r="U1567" s="161">
        <f>MAX(U1568:U1575)</f>
        <v>11454.813041177291</v>
      </c>
      <c r="V1567" s="168">
        <v>3282.7982609608139</v>
      </c>
      <c r="W1567" s="168">
        <f t="shared" ref="W1567:W1569" si="421">Y1567+Z1567+AA1567+AB1567+AC1567+AF1567+AH1567+AJ1567+AL1567+AN1567+AO1567+AP1567+AQ1567+AR1567</f>
        <v>1055.5226318020311</v>
      </c>
      <c r="X1567" s="168">
        <f t="shared" ref="X1567:X1569" si="422">U1567-T1567</f>
        <v>9631.9734315065725</v>
      </c>
      <c r="Y1567" s="163">
        <v>0</v>
      </c>
      <c r="Z1567" s="163">
        <v>0</v>
      </c>
      <c r="AA1567" s="189">
        <v>0</v>
      </c>
      <c r="AB1567" s="189">
        <v>0</v>
      </c>
      <c r="AC1567" s="189">
        <v>0</v>
      </c>
      <c r="AD1567" s="189">
        <v>0</v>
      </c>
      <c r="AE1567" s="189">
        <v>0</v>
      </c>
      <c r="AF1567" s="169">
        <v>0</v>
      </c>
      <c r="AG1567" s="189">
        <v>1122.67</v>
      </c>
      <c r="AH1567" s="169">
        <f t="shared" ref="AH1567:AH1569" si="423">8917.04*AG1567/I1567</f>
        <v>1055.5226318020311</v>
      </c>
      <c r="AI1567" s="189">
        <v>0</v>
      </c>
      <c r="AJ1567" s="189">
        <v>0</v>
      </c>
      <c r="AK1567" s="189">
        <v>0</v>
      </c>
      <c r="AL1567" s="190">
        <v>0</v>
      </c>
      <c r="AM1567" s="189">
        <v>0</v>
      </c>
      <c r="AN1567" s="189">
        <v>0</v>
      </c>
      <c r="AO1567" s="190">
        <v>0</v>
      </c>
      <c r="AP1567" s="189">
        <v>0</v>
      </c>
      <c r="AQ1567" s="95">
        <v>0</v>
      </c>
      <c r="AT1567" s="191"/>
      <c r="AU1567" s="191"/>
      <c r="AV1567" s="191"/>
      <c r="BP1567" s="192"/>
    </row>
    <row r="1568" spans="1:68" s="95" customFormat="1" ht="36" customHeight="1" x14ac:dyDescent="0.25">
      <c r="B1568" s="155" t="s">
        <v>803</v>
      </c>
      <c r="C1568" s="186"/>
      <c r="D1568" s="157" t="s">
        <v>855</v>
      </c>
      <c r="E1568" s="157" t="s">
        <v>855</v>
      </c>
      <c r="F1568" s="160" t="s">
        <v>855</v>
      </c>
      <c r="G1568" s="157" t="s">
        <v>855</v>
      </c>
      <c r="H1568" s="157" t="s">
        <v>855</v>
      </c>
      <c r="I1568" s="158">
        <f>SUM(I1569:I1571)</f>
        <v>7491.9</v>
      </c>
      <c r="J1568" s="158">
        <f>SUM(J1569:J1571)</f>
        <v>6281</v>
      </c>
      <c r="K1568" s="158">
        <f>SUM(K1569:K1571)</f>
        <v>6281</v>
      </c>
      <c r="L1568" s="174">
        <f>SUM(L1569:L1571)</f>
        <v>356</v>
      </c>
      <c r="M1568" s="157" t="s">
        <v>855</v>
      </c>
      <c r="N1568" s="157" t="s">
        <v>855</v>
      </c>
      <c r="O1568" s="193" t="s">
        <v>855</v>
      </c>
      <c r="P1568" s="158">
        <v>13535253.609999999</v>
      </c>
      <c r="Q1568" s="158">
        <f>SUM(Q1569:Q1571)</f>
        <v>0</v>
      </c>
      <c r="R1568" s="158">
        <f>SUM(R1569:R1571)</f>
        <v>0</v>
      </c>
      <c r="S1568" s="158">
        <f>SUM(S1569:S1571)</f>
        <v>13535253.609999999</v>
      </c>
      <c r="T1568" s="161">
        <f t="shared" si="420"/>
        <v>1806.6516651316756</v>
      </c>
      <c r="U1568" s="161">
        <f>MAX(U1569:U1571)</f>
        <v>11454.813041177291</v>
      </c>
      <c r="V1568" s="168">
        <v>3301.3662054800511</v>
      </c>
      <c r="W1568" s="168">
        <f t="shared" si="421"/>
        <v>1008.3578648940859</v>
      </c>
      <c r="X1568" s="168">
        <f t="shared" si="422"/>
        <v>9648.1613760456148</v>
      </c>
      <c r="Y1568" s="163">
        <v>0</v>
      </c>
      <c r="Z1568" s="163">
        <v>0</v>
      </c>
      <c r="AA1568" s="189">
        <v>0</v>
      </c>
      <c r="AB1568" s="189">
        <v>0</v>
      </c>
      <c r="AC1568" s="189">
        <v>0</v>
      </c>
      <c r="AD1568" s="189">
        <v>0</v>
      </c>
      <c r="AE1568" s="189">
        <v>0</v>
      </c>
      <c r="AF1568" s="169">
        <v>0</v>
      </c>
      <c r="AG1568" s="189">
        <v>847.2</v>
      </c>
      <c r="AH1568" s="169">
        <f t="shared" si="423"/>
        <v>1008.3578648940859</v>
      </c>
      <c r="AI1568" s="189">
        <v>0</v>
      </c>
      <c r="AJ1568" s="189">
        <v>0</v>
      </c>
      <c r="AK1568" s="189">
        <v>0</v>
      </c>
      <c r="AL1568" s="190">
        <v>0</v>
      </c>
      <c r="AM1568" s="189">
        <v>0</v>
      </c>
      <c r="AN1568" s="189">
        <v>0</v>
      </c>
      <c r="AO1568" s="190">
        <v>0</v>
      </c>
      <c r="AP1568" s="189">
        <v>0</v>
      </c>
      <c r="AQ1568" s="95">
        <v>0</v>
      </c>
      <c r="AT1568" s="191"/>
      <c r="AU1568" s="191"/>
      <c r="AV1568" s="191"/>
      <c r="BP1568" s="192"/>
    </row>
    <row r="1569" spans="2:68" s="95" customFormat="1" ht="36" customHeight="1" x14ac:dyDescent="0.25">
      <c r="B1569" s="165">
        <v>1</v>
      </c>
      <c r="C1569" s="186" t="s">
        <v>1814</v>
      </c>
      <c r="D1569" s="157">
        <v>2007</v>
      </c>
      <c r="E1569" s="157"/>
      <c r="F1569" s="160" t="s">
        <v>311</v>
      </c>
      <c r="G1569" s="157">
        <v>5</v>
      </c>
      <c r="H1569" s="157">
        <v>4</v>
      </c>
      <c r="I1569" s="158">
        <v>3049.5</v>
      </c>
      <c r="J1569" s="158">
        <v>3049.5</v>
      </c>
      <c r="K1569" s="158">
        <v>3049.5</v>
      </c>
      <c r="L1569" s="174">
        <v>195</v>
      </c>
      <c r="M1569" s="157" t="s">
        <v>259</v>
      </c>
      <c r="N1569" s="157" t="s">
        <v>334</v>
      </c>
      <c r="O1569" s="157" t="s">
        <v>1815</v>
      </c>
      <c r="P1569" s="158">
        <v>4228150.99</v>
      </c>
      <c r="Q1569" s="158">
        <v>0</v>
      </c>
      <c r="R1569" s="158">
        <v>0</v>
      </c>
      <c r="S1569" s="158">
        <f>P1569-Q1569-R1569</f>
        <v>4228150.99</v>
      </c>
      <c r="T1569" s="161">
        <f t="shared" si="420"/>
        <v>1386.5063092310215</v>
      </c>
      <c r="U1569" s="161">
        <v>3282.7982609608139</v>
      </c>
      <c r="V1569" s="168">
        <v>10485.413041177291</v>
      </c>
      <c r="W1569" s="168">
        <f t="shared" si="421"/>
        <v>8601.7424758157067</v>
      </c>
      <c r="X1569" s="168">
        <f t="shared" si="422"/>
        <v>1896.2919517297923</v>
      </c>
      <c r="Y1569" s="163">
        <v>0</v>
      </c>
      <c r="Z1569" s="163">
        <v>0</v>
      </c>
      <c r="AA1569" s="163">
        <v>3259.66</v>
      </c>
      <c r="AB1569" s="189">
        <v>0</v>
      </c>
      <c r="AC1569" s="163">
        <v>810.46</v>
      </c>
      <c r="AD1569" s="189">
        <v>0</v>
      </c>
      <c r="AE1569" s="189">
        <v>0</v>
      </c>
      <c r="AF1569" s="169">
        <v>0</v>
      </c>
      <c r="AG1569" s="189">
        <v>1549.75</v>
      </c>
      <c r="AH1569" s="169">
        <f t="shared" si="423"/>
        <v>4531.6224758157077</v>
      </c>
      <c r="AI1569" s="189">
        <v>0</v>
      </c>
      <c r="AJ1569" s="189">
        <v>0</v>
      </c>
      <c r="AK1569" s="189">
        <v>0</v>
      </c>
      <c r="AL1569" s="190">
        <v>0</v>
      </c>
      <c r="AM1569" s="189">
        <v>0</v>
      </c>
      <c r="AN1569" s="189">
        <v>0</v>
      </c>
      <c r="AO1569" s="190">
        <v>0</v>
      </c>
      <c r="AP1569" s="189">
        <v>0</v>
      </c>
      <c r="AQ1569" s="95">
        <v>0</v>
      </c>
      <c r="AT1569" s="191"/>
      <c r="AU1569" s="191"/>
      <c r="AV1569" s="191"/>
      <c r="BP1569" s="192"/>
    </row>
    <row r="1570" spans="2:68" s="95" customFormat="1" ht="36" customHeight="1" x14ac:dyDescent="0.25">
      <c r="B1570" s="165">
        <v>2</v>
      </c>
      <c r="C1570" s="186" t="s">
        <v>1817</v>
      </c>
      <c r="D1570" s="157">
        <v>2008</v>
      </c>
      <c r="E1570" s="157"/>
      <c r="F1570" s="160" t="s">
        <v>311</v>
      </c>
      <c r="G1570" s="157">
        <v>5</v>
      </c>
      <c r="H1570" s="157">
        <v>3</v>
      </c>
      <c r="I1570" s="158">
        <v>2288.3000000000002</v>
      </c>
      <c r="J1570" s="158">
        <v>2288.3000000000002</v>
      </c>
      <c r="K1570" s="158">
        <v>2288.3000000000002</v>
      </c>
      <c r="L1570" s="174">
        <v>143</v>
      </c>
      <c r="M1570" s="157" t="s">
        <v>259</v>
      </c>
      <c r="N1570" s="157" t="s">
        <v>263</v>
      </c>
      <c r="O1570" s="157" t="s">
        <v>1819</v>
      </c>
      <c r="P1570" s="158">
        <v>2791765.62</v>
      </c>
      <c r="Q1570" s="158">
        <v>0</v>
      </c>
      <c r="R1570" s="158">
        <v>0</v>
      </c>
      <c r="S1570" s="158">
        <f>P1570-Q1570-R1570</f>
        <v>2791765.62</v>
      </c>
      <c r="T1570" s="161">
        <f t="shared" si="420"/>
        <v>1220.0173141633527</v>
      </c>
      <c r="U1570" s="161">
        <v>3301.3662054800511</v>
      </c>
      <c r="Y1570" s="163">
        <v>0</v>
      </c>
      <c r="Z1570" s="163">
        <v>0</v>
      </c>
      <c r="AA1570" s="189">
        <v>0</v>
      </c>
      <c r="AB1570" s="189">
        <v>0</v>
      </c>
      <c r="AC1570" s="189">
        <v>0</v>
      </c>
      <c r="AD1570" s="189">
        <v>0</v>
      </c>
      <c r="AE1570" s="189">
        <v>0</v>
      </c>
      <c r="AF1570" s="163">
        <v>0</v>
      </c>
      <c r="AG1570" s="189">
        <v>691.1</v>
      </c>
      <c r="AH1570" s="189">
        <v>1806013.41</v>
      </c>
      <c r="AI1570" s="189">
        <v>0</v>
      </c>
      <c r="AJ1570" s="189">
        <v>0</v>
      </c>
      <c r="AK1570" s="189">
        <v>0</v>
      </c>
      <c r="AL1570" s="189">
        <v>0</v>
      </c>
      <c r="AM1570" s="189">
        <v>0</v>
      </c>
      <c r="AN1570" s="189">
        <v>0</v>
      </c>
      <c r="AO1570" s="189">
        <v>0</v>
      </c>
      <c r="AP1570" s="189">
        <v>0</v>
      </c>
      <c r="AQ1570" s="95">
        <v>0</v>
      </c>
      <c r="AT1570" s="191"/>
      <c r="AU1570" s="191"/>
      <c r="AV1570" s="162"/>
      <c r="BP1570" s="192"/>
    </row>
    <row r="1571" spans="2:68" s="95" customFormat="1" ht="36" customHeight="1" x14ac:dyDescent="0.25">
      <c r="B1571" s="165">
        <v>3</v>
      </c>
      <c r="C1571" s="186" t="s">
        <v>1818</v>
      </c>
      <c r="D1571" s="157">
        <v>1914</v>
      </c>
      <c r="E1571" s="157"/>
      <c r="F1571" s="160" t="s">
        <v>261</v>
      </c>
      <c r="G1571" s="157">
        <v>4</v>
      </c>
      <c r="H1571" s="157">
        <v>2</v>
      </c>
      <c r="I1571" s="158">
        <v>2154.1</v>
      </c>
      <c r="J1571" s="158">
        <v>943.2</v>
      </c>
      <c r="K1571" s="158">
        <v>943.2</v>
      </c>
      <c r="L1571" s="174">
        <v>18</v>
      </c>
      <c r="M1571" s="157" t="s">
        <v>259</v>
      </c>
      <c r="N1571" s="157" t="s">
        <v>263</v>
      </c>
      <c r="O1571" s="157" t="s">
        <v>1820</v>
      </c>
      <c r="P1571" s="158">
        <v>6515337</v>
      </c>
      <c r="Q1571" s="158">
        <v>0</v>
      </c>
      <c r="R1571" s="158">
        <v>0</v>
      </c>
      <c r="S1571" s="158">
        <f>P1571-Q1571-R1571</f>
        <v>6515337</v>
      </c>
      <c r="T1571" s="161">
        <f t="shared" si="420"/>
        <v>3024.6214196184023</v>
      </c>
      <c r="U1571" s="161">
        <v>11454.813041177291</v>
      </c>
      <c r="V1571" s="168">
        <v>4745.5462374865247</v>
      </c>
      <c r="W1571" s="168">
        <f>Y1571+Z1571+AA1571+AB1571+AC1571+AF1571+AH1571+AJ1571+AL1571+AN1571+AO1571+AP1571+AQ1571+AR1571</f>
        <v>2860.854344737942</v>
      </c>
      <c r="X1571" s="168">
        <f>U1571-T1571</f>
        <v>8430.1916215588881</v>
      </c>
      <c r="Y1571" s="163">
        <v>0</v>
      </c>
      <c r="Z1571" s="163">
        <v>0</v>
      </c>
      <c r="AA1571" s="189">
        <v>0</v>
      </c>
      <c r="AB1571" s="189">
        <v>0</v>
      </c>
      <c r="AC1571" s="189">
        <v>0</v>
      </c>
      <c r="AD1571" s="189">
        <v>0</v>
      </c>
      <c r="AE1571" s="189">
        <v>0</v>
      </c>
      <c r="AF1571" s="169">
        <v>0</v>
      </c>
      <c r="AG1571" s="189">
        <v>691.1</v>
      </c>
      <c r="AH1571" s="169">
        <f>8917.04*AG1571/I1571</f>
        <v>2860.854344737942</v>
      </c>
      <c r="AI1571" s="189">
        <v>0</v>
      </c>
      <c r="AJ1571" s="189">
        <v>0</v>
      </c>
      <c r="AK1571" s="189">
        <v>0</v>
      </c>
      <c r="AL1571" s="190">
        <v>0</v>
      </c>
      <c r="AM1571" s="189">
        <v>0</v>
      </c>
      <c r="AN1571" s="189">
        <v>0</v>
      </c>
      <c r="AO1571" s="190">
        <v>0</v>
      </c>
      <c r="AP1571" s="189">
        <v>0</v>
      </c>
      <c r="AQ1571" s="95">
        <v>0</v>
      </c>
      <c r="AT1571" s="191"/>
      <c r="AU1571" s="191"/>
      <c r="AV1571" s="191"/>
      <c r="BP1571" s="192"/>
    </row>
    <row r="1572" spans="2:68" s="95" customFormat="1" ht="36" customHeight="1" x14ac:dyDescent="0.25">
      <c r="B1572" s="155" t="s">
        <v>802</v>
      </c>
      <c r="C1572" s="186"/>
      <c r="D1572" s="157" t="s">
        <v>855</v>
      </c>
      <c r="E1572" s="157" t="s">
        <v>855</v>
      </c>
      <c r="F1572" s="160" t="s">
        <v>855</v>
      </c>
      <c r="G1572" s="157" t="s">
        <v>855</v>
      </c>
      <c r="H1572" s="157" t="s">
        <v>855</v>
      </c>
      <c r="I1572" s="158">
        <f>SUM(I1573:I1573)</f>
        <v>1298.5999999999999</v>
      </c>
      <c r="J1572" s="158">
        <f>SUM(J1573:J1573)</f>
        <v>989.4</v>
      </c>
      <c r="K1572" s="158">
        <f>SUM(K1573:K1573)</f>
        <v>989.4</v>
      </c>
      <c r="L1572" s="174">
        <f>SUM(L1573:L1573)</f>
        <v>47</v>
      </c>
      <c r="M1572" s="157" t="s">
        <v>855</v>
      </c>
      <c r="N1572" s="157" t="s">
        <v>855</v>
      </c>
      <c r="O1572" s="193" t="s">
        <v>855</v>
      </c>
      <c r="P1572" s="158">
        <v>1806013.41</v>
      </c>
      <c r="Q1572" s="158">
        <f>SUM(Q1573:Q1573)</f>
        <v>0</v>
      </c>
      <c r="R1572" s="158">
        <f>SUM(R1573:R1573)</f>
        <v>0</v>
      </c>
      <c r="S1572" s="158">
        <f>SUM(S1573:S1573)</f>
        <v>1806013.41</v>
      </c>
      <c r="T1572" s="161">
        <f t="shared" si="420"/>
        <v>1390.7388033266595</v>
      </c>
      <c r="U1572" s="161">
        <f>U1573</f>
        <v>4745.5462374865247</v>
      </c>
      <c r="Y1572" s="163">
        <v>0</v>
      </c>
      <c r="Z1572" s="163">
        <v>0</v>
      </c>
      <c r="AA1572" s="189">
        <v>0</v>
      </c>
      <c r="AB1572" s="189">
        <v>0</v>
      </c>
      <c r="AC1572" s="189">
        <v>0</v>
      </c>
      <c r="AD1572" s="189">
        <v>0</v>
      </c>
      <c r="AE1572" s="189">
        <v>0</v>
      </c>
      <c r="AF1572" s="163">
        <v>0</v>
      </c>
      <c r="AG1572" s="189">
        <v>370</v>
      </c>
      <c r="AH1572" s="189">
        <v>1947090.69</v>
      </c>
      <c r="AI1572" s="189">
        <v>0</v>
      </c>
      <c r="AJ1572" s="189">
        <v>0</v>
      </c>
      <c r="AK1572" s="189">
        <v>0</v>
      </c>
      <c r="AL1572" s="189">
        <v>0</v>
      </c>
      <c r="AM1572" s="189">
        <v>0</v>
      </c>
      <c r="AN1572" s="189">
        <v>0</v>
      </c>
      <c r="AO1572" s="189">
        <v>0</v>
      </c>
      <c r="AP1572" s="189">
        <v>0</v>
      </c>
      <c r="AQ1572" s="95">
        <v>0</v>
      </c>
      <c r="AT1572" s="191"/>
      <c r="AU1572" s="191"/>
      <c r="AV1572" s="162"/>
      <c r="BP1572" s="192"/>
    </row>
    <row r="1573" spans="2:68" s="95" customFormat="1" ht="36" customHeight="1" x14ac:dyDescent="0.25">
      <c r="B1573" s="165">
        <v>4</v>
      </c>
      <c r="C1573" s="186" t="s">
        <v>1816</v>
      </c>
      <c r="D1573" s="157">
        <v>1984</v>
      </c>
      <c r="E1573" s="157"/>
      <c r="F1573" s="160" t="s">
        <v>261</v>
      </c>
      <c r="G1573" s="157">
        <v>2</v>
      </c>
      <c r="H1573" s="157">
        <v>3</v>
      </c>
      <c r="I1573" s="158">
        <v>1298.5999999999999</v>
      </c>
      <c r="J1573" s="158">
        <v>989.4</v>
      </c>
      <c r="K1573" s="158">
        <v>989.4</v>
      </c>
      <c r="L1573" s="174">
        <v>47</v>
      </c>
      <c r="M1573" s="157" t="s">
        <v>259</v>
      </c>
      <c r="N1573" s="157" t="s">
        <v>263</v>
      </c>
      <c r="O1573" s="157" t="s">
        <v>770</v>
      </c>
      <c r="P1573" s="158">
        <v>1806013.41</v>
      </c>
      <c r="Q1573" s="158">
        <v>0</v>
      </c>
      <c r="R1573" s="158">
        <v>0</v>
      </c>
      <c r="S1573" s="158">
        <f>P1573-Q1573-R1573</f>
        <v>1806013.41</v>
      </c>
      <c r="T1573" s="161">
        <f t="shared" si="420"/>
        <v>1390.7388033266595</v>
      </c>
      <c r="U1573" s="161">
        <v>4745.5462374865247</v>
      </c>
      <c r="V1573" s="168">
        <v>4755.4119342750082</v>
      </c>
      <c r="W1573" s="168">
        <f>Y1573+Z1573+AA1573+AB1573+AC1573+AF1573+AH1573+AJ1573+AL1573+AN1573+AO1573+AP1573+AQ1573+AR1573</f>
        <v>2540.6628677036811</v>
      </c>
      <c r="X1573" s="168">
        <f>U1573-T1573</f>
        <v>3354.8074341598649</v>
      </c>
      <c r="Y1573" s="163">
        <v>0</v>
      </c>
      <c r="Z1573" s="163">
        <v>0</v>
      </c>
      <c r="AA1573" s="189">
        <v>0</v>
      </c>
      <c r="AB1573" s="189">
        <v>0</v>
      </c>
      <c r="AC1573" s="189">
        <v>0</v>
      </c>
      <c r="AD1573" s="189">
        <v>0</v>
      </c>
      <c r="AE1573" s="189">
        <v>0</v>
      </c>
      <c r="AF1573" s="169">
        <v>0</v>
      </c>
      <c r="AG1573" s="189">
        <v>370</v>
      </c>
      <c r="AH1573" s="169">
        <f>8917.04*AG1573/I1573</f>
        <v>2540.6628677036811</v>
      </c>
      <c r="AI1573" s="189">
        <v>0</v>
      </c>
      <c r="AJ1573" s="189">
        <v>0</v>
      </c>
      <c r="AK1573" s="189">
        <v>0</v>
      </c>
      <c r="AL1573" s="190">
        <v>0</v>
      </c>
      <c r="AM1573" s="189">
        <v>0</v>
      </c>
      <c r="AN1573" s="189">
        <v>0</v>
      </c>
      <c r="AO1573" s="190">
        <v>0</v>
      </c>
      <c r="AP1573" s="189">
        <v>0</v>
      </c>
      <c r="AQ1573" s="95">
        <v>0</v>
      </c>
      <c r="AT1573" s="191"/>
      <c r="AU1573" s="191"/>
      <c r="AV1573" s="191"/>
      <c r="BP1573" s="192"/>
    </row>
    <row r="1574" spans="2:68" s="95" customFormat="1" ht="36" customHeight="1" x14ac:dyDescent="0.25">
      <c r="B1574" s="155" t="s">
        <v>856</v>
      </c>
      <c r="C1574" s="186"/>
      <c r="D1574" s="157" t="s">
        <v>855</v>
      </c>
      <c r="E1574" s="157" t="s">
        <v>855</v>
      </c>
      <c r="F1574" s="160" t="s">
        <v>855</v>
      </c>
      <c r="G1574" s="157" t="s">
        <v>855</v>
      </c>
      <c r="H1574" s="157" t="s">
        <v>855</v>
      </c>
      <c r="I1574" s="158">
        <f>SUM(I1575:I1575)</f>
        <v>693.8</v>
      </c>
      <c r="J1574" s="158">
        <f>SUM(J1575:J1575)</f>
        <v>377.02</v>
      </c>
      <c r="K1574" s="158">
        <f>SUM(K1575:K1575)</f>
        <v>377.02</v>
      </c>
      <c r="L1574" s="174">
        <f>SUM(L1575:L1575)</f>
        <v>21</v>
      </c>
      <c r="M1574" s="157" t="s">
        <v>855</v>
      </c>
      <c r="N1574" s="157" t="s">
        <v>855</v>
      </c>
      <c r="O1574" s="193" t="s">
        <v>855</v>
      </c>
      <c r="P1574" s="158">
        <v>1947090.69</v>
      </c>
      <c r="Q1574" s="158">
        <f>SUM(Q1575:Q1575)</f>
        <v>0</v>
      </c>
      <c r="R1574" s="158">
        <f>SUM(R1575:R1575)</f>
        <v>0</v>
      </c>
      <c r="S1574" s="158">
        <f>SUM(S1575:S1575)</f>
        <v>1947090.69</v>
      </c>
      <c r="T1574" s="161">
        <f t="shared" si="420"/>
        <v>2806.4149466705103</v>
      </c>
      <c r="U1574" s="161">
        <f>U1575</f>
        <v>4755.4119342750082</v>
      </c>
      <c r="Y1574" s="163">
        <v>0</v>
      </c>
      <c r="Z1574" s="163">
        <v>0</v>
      </c>
      <c r="AA1574" s="189">
        <v>478212</v>
      </c>
      <c r="AB1574" s="189">
        <v>0</v>
      </c>
      <c r="AC1574" s="189">
        <v>0</v>
      </c>
      <c r="AD1574" s="189">
        <v>0</v>
      </c>
      <c r="AE1574" s="189">
        <v>0</v>
      </c>
      <c r="AF1574" s="163">
        <v>0</v>
      </c>
      <c r="AG1574" s="189">
        <v>7965.8600000000006</v>
      </c>
      <c r="AH1574" s="189">
        <v>46259344.599999994</v>
      </c>
      <c r="AI1574" s="189">
        <v>0</v>
      </c>
      <c r="AJ1574" s="189">
        <v>0</v>
      </c>
      <c r="AK1574" s="189">
        <v>0</v>
      </c>
      <c r="AL1574" s="189">
        <v>0</v>
      </c>
      <c r="AM1574" s="189">
        <v>0</v>
      </c>
      <c r="AN1574" s="189">
        <v>0</v>
      </c>
      <c r="AO1574" s="189">
        <v>0</v>
      </c>
      <c r="AP1574" s="189">
        <v>0</v>
      </c>
      <c r="AQ1574" s="95">
        <v>0</v>
      </c>
      <c r="AV1574" s="162"/>
    </row>
    <row r="1575" spans="2:68" s="95" customFormat="1" ht="36" customHeight="1" x14ac:dyDescent="0.25">
      <c r="B1575" s="165">
        <v>5</v>
      </c>
      <c r="C1575" s="186" t="s">
        <v>1852</v>
      </c>
      <c r="D1575" s="157">
        <v>1987</v>
      </c>
      <c r="E1575" s="157"/>
      <c r="F1575" s="160" t="s">
        <v>261</v>
      </c>
      <c r="G1575" s="157">
        <v>2</v>
      </c>
      <c r="H1575" s="157">
        <v>1</v>
      </c>
      <c r="I1575" s="158">
        <v>693.8</v>
      </c>
      <c r="J1575" s="158">
        <v>377.02</v>
      </c>
      <c r="K1575" s="158">
        <v>377.02</v>
      </c>
      <c r="L1575" s="174">
        <v>21</v>
      </c>
      <c r="M1575" s="157" t="s">
        <v>259</v>
      </c>
      <c r="N1575" s="157" t="s">
        <v>260</v>
      </c>
      <c r="O1575" s="157" t="s">
        <v>262</v>
      </c>
      <c r="P1575" s="158">
        <v>1947090.69</v>
      </c>
      <c r="Q1575" s="158">
        <v>0</v>
      </c>
      <c r="R1575" s="158">
        <v>0</v>
      </c>
      <c r="S1575" s="158">
        <f>P1575-Q1575-R1575</f>
        <v>1947090.69</v>
      </c>
      <c r="T1575" s="161">
        <f t="shared" si="420"/>
        <v>2806.4149466705103</v>
      </c>
      <c r="U1575" s="161">
        <v>4755.4119342750082</v>
      </c>
      <c r="Y1575" s="163">
        <v>0</v>
      </c>
      <c r="Z1575" s="163">
        <v>0</v>
      </c>
      <c r="AA1575" s="189">
        <v>0</v>
      </c>
      <c r="AB1575" s="189">
        <v>0</v>
      </c>
      <c r="AC1575" s="189">
        <v>0</v>
      </c>
      <c r="AD1575" s="189">
        <v>0</v>
      </c>
      <c r="AE1575" s="189">
        <v>0</v>
      </c>
      <c r="AF1575" s="163">
        <v>0</v>
      </c>
      <c r="AG1575" s="189">
        <v>2272.5500000000002</v>
      </c>
      <c r="AH1575" s="189">
        <v>10800992</v>
      </c>
      <c r="AI1575" s="189">
        <v>0</v>
      </c>
      <c r="AJ1575" s="189">
        <v>0</v>
      </c>
      <c r="AK1575" s="189">
        <v>0</v>
      </c>
      <c r="AL1575" s="189">
        <v>0</v>
      </c>
      <c r="AM1575" s="189">
        <v>0</v>
      </c>
      <c r="AN1575" s="189">
        <v>0</v>
      </c>
      <c r="AO1575" s="189">
        <v>0</v>
      </c>
      <c r="AP1575" s="189">
        <v>0</v>
      </c>
      <c r="AQ1575" s="95">
        <v>0</v>
      </c>
      <c r="AT1575" s="191"/>
      <c r="AU1575" s="191"/>
      <c r="AV1575" s="162"/>
      <c r="BP1575" s="192"/>
    </row>
    <row r="1576" spans="2:68" s="95" customFormat="1" ht="36" customHeight="1" x14ac:dyDescent="0.25">
      <c r="B1576" s="416" t="s">
        <v>1866</v>
      </c>
      <c r="C1576" s="417"/>
      <c r="D1576" s="157" t="s">
        <v>855</v>
      </c>
      <c r="E1576" s="157" t="s">
        <v>855</v>
      </c>
      <c r="F1576" s="160" t="s">
        <v>855</v>
      </c>
      <c r="G1576" s="157" t="s">
        <v>855</v>
      </c>
      <c r="H1576" s="157" t="s">
        <v>855</v>
      </c>
      <c r="I1576" s="158">
        <f>I1577+I1585+I1587+I1581+I1583+I1589</f>
        <v>16557.3</v>
      </c>
      <c r="J1576" s="158">
        <f>J1577+J1585+J1587+J1581+J1583+J1589</f>
        <v>13374.869999999999</v>
      </c>
      <c r="K1576" s="158">
        <f>K1577+K1585+K1587+K1581+K1583+K1589</f>
        <v>7206.1999999999989</v>
      </c>
      <c r="L1576" s="174">
        <f>L1577+L1585+L1587+L1581+L1583+L1589</f>
        <v>708</v>
      </c>
      <c r="M1576" s="157" t="s">
        <v>855</v>
      </c>
      <c r="N1576" s="157" t="s">
        <v>855</v>
      </c>
      <c r="O1576" s="193" t="s">
        <v>855</v>
      </c>
      <c r="P1576" s="158">
        <v>47438619.980000004</v>
      </c>
      <c r="Q1576" s="158">
        <f>Q1577+Q1585+Q1587+Q1581+Q1583+Q1589</f>
        <v>0</v>
      </c>
      <c r="R1576" s="158">
        <f>R1577+R1585+R1587+R1581+R1583+R1589</f>
        <v>0</v>
      </c>
      <c r="S1576" s="158">
        <f>S1577+S1585+S1587+S1581+S1583+S1589</f>
        <v>47438619.980000004</v>
      </c>
      <c r="T1576" s="161">
        <f t="shared" si="420"/>
        <v>2865.1181037971169</v>
      </c>
      <c r="U1576" s="161">
        <f>MAX(U1577:U1588)</f>
        <v>8774.732301223281</v>
      </c>
      <c r="V1576" s="168">
        <f>W1576</f>
        <v>271.36780243155596</v>
      </c>
      <c r="W1576" s="168">
        <f t="shared" ref="W1576:W1578" si="424">Y1576+Z1576+AA1576+AB1576+AC1576+AF1576+AH1576+AJ1576+AL1576+AN1576+AO1576+AP1576+AQ1576+AR1576</f>
        <v>271.36780243155596</v>
      </c>
      <c r="X1576" s="168">
        <f t="shared" ref="X1576:X1578" si="425">U1576-T1576</f>
        <v>5909.6141974261645</v>
      </c>
      <c r="Y1576" s="163">
        <v>0</v>
      </c>
      <c r="Z1576" s="163">
        <v>0</v>
      </c>
      <c r="AA1576" s="189">
        <v>0</v>
      </c>
      <c r="AB1576" s="189">
        <v>0</v>
      </c>
      <c r="AC1576" s="189">
        <v>0</v>
      </c>
      <c r="AD1576" s="189">
        <v>0</v>
      </c>
      <c r="AE1576" s="189">
        <v>0</v>
      </c>
      <c r="AF1576" s="169">
        <v>0</v>
      </c>
      <c r="AG1576" s="189">
        <v>503.88</v>
      </c>
      <c r="AH1576" s="169">
        <f t="shared" ref="AH1576:AH1578" si="426">8917.04*AG1576/I1576</f>
        <v>271.36780243155596</v>
      </c>
      <c r="AI1576" s="189">
        <v>0</v>
      </c>
      <c r="AJ1576" s="189">
        <v>0</v>
      </c>
      <c r="AK1576" s="189">
        <v>0</v>
      </c>
      <c r="AL1576" s="190">
        <v>0</v>
      </c>
      <c r="AM1576" s="189">
        <v>0</v>
      </c>
      <c r="AN1576" s="189">
        <v>0</v>
      </c>
      <c r="AO1576" s="190">
        <v>0</v>
      </c>
      <c r="AP1576" s="189">
        <v>0</v>
      </c>
      <c r="AQ1576" s="95">
        <v>0</v>
      </c>
      <c r="AT1576" s="191"/>
      <c r="AU1576" s="191"/>
      <c r="AV1576" s="191"/>
      <c r="BP1576" s="192"/>
    </row>
    <row r="1577" spans="2:68" s="95" customFormat="1" ht="36" customHeight="1" x14ac:dyDescent="0.25">
      <c r="B1577" s="155" t="s">
        <v>789</v>
      </c>
      <c r="C1577" s="186"/>
      <c r="D1577" s="157" t="s">
        <v>855</v>
      </c>
      <c r="E1577" s="157" t="s">
        <v>855</v>
      </c>
      <c r="F1577" s="160" t="s">
        <v>855</v>
      </c>
      <c r="G1577" s="157" t="s">
        <v>855</v>
      </c>
      <c r="H1577" s="157" t="s">
        <v>855</v>
      </c>
      <c r="I1577" s="158">
        <f>SUM(I1578:I1580)</f>
        <v>7352.4</v>
      </c>
      <c r="J1577" s="158">
        <f>SUM(J1578:J1580)</f>
        <v>6337.7999999999993</v>
      </c>
      <c r="K1577" s="158">
        <f>SUM(K1578:K1580)</f>
        <v>6337.7999999999993</v>
      </c>
      <c r="L1577" s="174">
        <f>SUM(L1578:L1580)</f>
        <v>330</v>
      </c>
      <c r="M1577" s="157" t="s">
        <v>855</v>
      </c>
      <c r="N1577" s="157" t="s">
        <v>855</v>
      </c>
      <c r="O1577" s="193" t="s">
        <v>855</v>
      </c>
      <c r="P1577" s="158">
        <v>10963006.890000001</v>
      </c>
      <c r="Q1577" s="158">
        <f>SUM(Q1578:Q1580)</f>
        <v>0</v>
      </c>
      <c r="R1577" s="158">
        <f>SUM(R1578:R1580)</f>
        <v>0</v>
      </c>
      <c r="S1577" s="158">
        <f>SUM(S1578:S1580)</f>
        <v>10963006.890000001</v>
      </c>
      <c r="T1577" s="161">
        <f t="shared" si="420"/>
        <v>1491.0786804308798</v>
      </c>
      <c r="U1577" s="161">
        <f>MAX(U1578:U1580)</f>
        <v>7403.3911932773126</v>
      </c>
      <c r="V1577" s="168">
        <v>2063.5800856048663</v>
      </c>
      <c r="W1577" s="168">
        <f t="shared" si="424"/>
        <v>1370.4715739078399</v>
      </c>
      <c r="X1577" s="168">
        <f t="shared" si="425"/>
        <v>5912.3125128464326</v>
      </c>
      <c r="Y1577" s="163">
        <v>0</v>
      </c>
      <c r="Z1577" s="163">
        <v>0</v>
      </c>
      <c r="AA1577" s="189">
        <v>0</v>
      </c>
      <c r="AB1577" s="189">
        <v>0</v>
      </c>
      <c r="AC1577" s="189">
        <v>0</v>
      </c>
      <c r="AD1577" s="189">
        <v>0</v>
      </c>
      <c r="AE1577" s="189">
        <v>0</v>
      </c>
      <c r="AF1577" s="169">
        <v>0</v>
      </c>
      <c r="AG1577" s="189">
        <v>1130</v>
      </c>
      <c r="AH1577" s="169">
        <f t="shared" si="426"/>
        <v>1370.4715739078399</v>
      </c>
      <c r="AI1577" s="189">
        <v>0</v>
      </c>
      <c r="AJ1577" s="189">
        <v>0</v>
      </c>
      <c r="AK1577" s="189">
        <v>0</v>
      </c>
      <c r="AL1577" s="190">
        <v>0</v>
      </c>
      <c r="AM1577" s="189">
        <v>0</v>
      </c>
      <c r="AN1577" s="189">
        <v>0</v>
      </c>
      <c r="AO1577" s="190">
        <v>0</v>
      </c>
      <c r="AP1577" s="189">
        <v>0</v>
      </c>
      <c r="AQ1577" s="95">
        <v>0</v>
      </c>
      <c r="AT1577" s="191"/>
      <c r="AU1577" s="191"/>
      <c r="AV1577" s="191"/>
      <c r="BP1577" s="192"/>
    </row>
    <row r="1578" spans="2:68" s="95" customFormat="1" ht="36" customHeight="1" x14ac:dyDescent="0.25">
      <c r="B1578" s="165">
        <v>1</v>
      </c>
      <c r="C1578" s="186" t="s">
        <v>2642</v>
      </c>
      <c r="D1578" s="157">
        <v>1960</v>
      </c>
      <c r="E1578" s="157"/>
      <c r="F1578" s="160" t="s">
        <v>261</v>
      </c>
      <c r="G1578" s="157">
        <v>2</v>
      </c>
      <c r="H1578" s="157">
        <v>2</v>
      </c>
      <c r="I1578" s="158">
        <v>606.9</v>
      </c>
      <c r="J1578" s="158">
        <v>560.1</v>
      </c>
      <c r="K1578" s="158">
        <f>J1578</f>
        <v>560.1</v>
      </c>
      <c r="L1578" s="174">
        <v>23</v>
      </c>
      <c r="M1578" s="157" t="s">
        <v>259</v>
      </c>
      <c r="N1578" s="157" t="s">
        <v>263</v>
      </c>
      <c r="O1578" s="157" t="s">
        <v>2648</v>
      </c>
      <c r="P1578" s="158">
        <v>2367058.16</v>
      </c>
      <c r="Q1578" s="158">
        <v>0</v>
      </c>
      <c r="R1578" s="158">
        <v>0</v>
      </c>
      <c r="S1578" s="158">
        <f>P1578-Q1578-R1578</f>
        <v>2367058.16</v>
      </c>
      <c r="T1578" s="161">
        <f t="shared" si="420"/>
        <v>3900.2441258856488</v>
      </c>
      <c r="U1578" s="161">
        <v>7403.3911932773126</v>
      </c>
      <c r="V1578" s="168">
        <f>W1578</f>
        <v>9383.8291922886801</v>
      </c>
      <c r="W1578" s="168">
        <f t="shared" si="424"/>
        <v>9383.8291922886801</v>
      </c>
      <c r="X1578" s="168">
        <f t="shared" si="425"/>
        <v>3503.1470673916638</v>
      </c>
      <c r="Y1578" s="163">
        <v>0</v>
      </c>
      <c r="Z1578" s="163">
        <v>0</v>
      </c>
      <c r="AA1578" s="189">
        <v>0</v>
      </c>
      <c r="AB1578" s="189">
        <v>0</v>
      </c>
      <c r="AC1578" s="189">
        <v>0</v>
      </c>
      <c r="AD1578" s="189">
        <v>0</v>
      </c>
      <c r="AE1578" s="189">
        <v>0</v>
      </c>
      <c r="AF1578" s="169">
        <v>0</v>
      </c>
      <c r="AG1578" s="189">
        <v>638.66999999999996</v>
      </c>
      <c r="AH1578" s="169">
        <f t="shared" si="426"/>
        <v>9383.8291922886801</v>
      </c>
      <c r="AI1578" s="189">
        <v>0</v>
      </c>
      <c r="AJ1578" s="189">
        <v>0</v>
      </c>
      <c r="AK1578" s="189">
        <v>0</v>
      </c>
      <c r="AL1578" s="190">
        <v>0</v>
      </c>
      <c r="AM1578" s="189">
        <v>0</v>
      </c>
      <c r="AN1578" s="189">
        <v>0</v>
      </c>
      <c r="AO1578" s="190">
        <v>0</v>
      </c>
      <c r="AP1578" s="189">
        <v>0</v>
      </c>
      <c r="AQ1578" s="95">
        <v>0</v>
      </c>
      <c r="AT1578" s="191"/>
      <c r="AU1578" s="191"/>
      <c r="AV1578" s="191"/>
      <c r="BP1578" s="192"/>
    </row>
    <row r="1579" spans="2:68" s="95" customFormat="1" ht="36" customHeight="1" x14ac:dyDescent="0.25">
      <c r="B1579" s="165">
        <v>2</v>
      </c>
      <c r="C1579" s="186" t="s">
        <v>2643</v>
      </c>
      <c r="D1579" s="157">
        <v>1990</v>
      </c>
      <c r="E1579" s="157"/>
      <c r="F1579" s="160" t="s">
        <v>261</v>
      </c>
      <c r="G1579" s="157">
        <v>5</v>
      </c>
      <c r="H1579" s="157">
        <v>2</v>
      </c>
      <c r="I1579" s="158">
        <v>4882.8999999999996</v>
      </c>
      <c r="J1579" s="158">
        <v>4089.6</v>
      </c>
      <c r="K1579" s="158">
        <f>J1579</f>
        <v>4089.6</v>
      </c>
      <c r="L1579" s="174">
        <v>221</v>
      </c>
      <c r="M1579" s="157" t="s">
        <v>259</v>
      </c>
      <c r="N1579" s="157" t="s">
        <v>263</v>
      </c>
      <c r="O1579" s="157" t="s">
        <v>326</v>
      </c>
      <c r="P1579" s="158">
        <v>5380543.4199999999</v>
      </c>
      <c r="Q1579" s="158">
        <v>0</v>
      </c>
      <c r="R1579" s="158">
        <v>0</v>
      </c>
      <c r="S1579" s="158">
        <f>P1579-Q1579-R1579</f>
        <v>5380543.4199999999</v>
      </c>
      <c r="T1579" s="161">
        <f t="shared" si="420"/>
        <v>1101.9155460894142</v>
      </c>
      <c r="U1579" s="161">
        <v>2063.5800856048663</v>
      </c>
      <c r="Y1579" s="163">
        <v>0</v>
      </c>
      <c r="Z1579" s="163">
        <v>0</v>
      </c>
      <c r="AA1579" s="189">
        <v>0</v>
      </c>
      <c r="AB1579" s="189">
        <v>0</v>
      </c>
      <c r="AC1579" s="189">
        <v>0</v>
      </c>
      <c r="AD1579" s="189">
        <v>0</v>
      </c>
      <c r="AE1579" s="189">
        <v>0</v>
      </c>
      <c r="AF1579" s="163">
        <v>0</v>
      </c>
      <c r="AG1579" s="189">
        <v>485.3</v>
      </c>
      <c r="AH1579" s="189">
        <v>2379656</v>
      </c>
      <c r="AI1579" s="189">
        <v>0</v>
      </c>
      <c r="AJ1579" s="189">
        <v>0</v>
      </c>
      <c r="AK1579" s="189">
        <v>0</v>
      </c>
      <c r="AL1579" s="189">
        <v>0</v>
      </c>
      <c r="AM1579" s="189">
        <v>0</v>
      </c>
      <c r="AN1579" s="189">
        <v>0</v>
      </c>
      <c r="AO1579" s="189">
        <v>0</v>
      </c>
      <c r="AP1579" s="189">
        <v>0</v>
      </c>
      <c r="AQ1579" s="95">
        <v>0</v>
      </c>
      <c r="AT1579" s="191"/>
      <c r="AU1579" s="191"/>
      <c r="AV1579" s="162"/>
      <c r="BP1579" s="192"/>
    </row>
    <row r="1580" spans="2:68" s="95" customFormat="1" ht="36" customHeight="1" x14ac:dyDescent="0.25">
      <c r="B1580" s="165">
        <v>3</v>
      </c>
      <c r="C1580" s="186" t="s">
        <v>2645</v>
      </c>
      <c r="D1580" s="157">
        <v>1992</v>
      </c>
      <c r="E1580" s="157"/>
      <c r="F1580" s="160" t="s">
        <v>261</v>
      </c>
      <c r="G1580" s="157">
        <v>5</v>
      </c>
      <c r="H1580" s="157">
        <v>2</v>
      </c>
      <c r="I1580" s="158">
        <v>1862.6</v>
      </c>
      <c r="J1580" s="158">
        <v>1688.1</v>
      </c>
      <c r="K1580" s="158">
        <f>J1580</f>
        <v>1688.1</v>
      </c>
      <c r="L1580" s="174">
        <v>86</v>
      </c>
      <c r="M1580" s="157" t="s">
        <v>259</v>
      </c>
      <c r="N1580" s="157" t="s">
        <v>260</v>
      </c>
      <c r="O1580" s="157" t="s">
        <v>262</v>
      </c>
      <c r="P1580" s="158">
        <v>3215405.31</v>
      </c>
      <c r="Q1580" s="158">
        <v>0</v>
      </c>
      <c r="R1580" s="158">
        <v>0</v>
      </c>
      <c r="S1580" s="158">
        <f>P1580-Q1580-R1580</f>
        <v>3215405.31</v>
      </c>
      <c r="T1580" s="161">
        <f t="shared" si="420"/>
        <v>1726.2994255341996</v>
      </c>
      <c r="U1580" s="161">
        <v>3057.5786195640503</v>
      </c>
      <c r="V1580" s="168">
        <f>W1580</f>
        <v>2323.3327134113606</v>
      </c>
      <c r="W1580" s="168">
        <f>Y1580+Z1580+AA1580+AB1580+AC1580+AF1580+AH1580+AJ1580+AL1580+AN1580+AO1580+AP1580+AQ1580+AR1580</f>
        <v>2323.3327134113606</v>
      </c>
      <c r="X1580" s="168">
        <f>U1580-T1580</f>
        <v>1331.2791940298507</v>
      </c>
      <c r="Y1580" s="163">
        <v>0</v>
      </c>
      <c r="Z1580" s="163">
        <v>0</v>
      </c>
      <c r="AA1580" s="189">
        <v>0</v>
      </c>
      <c r="AB1580" s="189">
        <v>0</v>
      </c>
      <c r="AC1580" s="189">
        <v>0</v>
      </c>
      <c r="AD1580" s="189">
        <v>0</v>
      </c>
      <c r="AE1580" s="189">
        <v>0</v>
      </c>
      <c r="AF1580" s="169">
        <v>0</v>
      </c>
      <c r="AG1580" s="189">
        <v>485.3</v>
      </c>
      <c r="AH1580" s="169">
        <f>8917.04*AG1580/I1580</f>
        <v>2323.3327134113606</v>
      </c>
      <c r="AI1580" s="189">
        <v>0</v>
      </c>
      <c r="AJ1580" s="189">
        <v>0</v>
      </c>
      <c r="AK1580" s="189">
        <v>0</v>
      </c>
      <c r="AL1580" s="190">
        <v>0</v>
      </c>
      <c r="AM1580" s="189">
        <v>0</v>
      </c>
      <c r="AN1580" s="189">
        <v>0</v>
      </c>
      <c r="AO1580" s="190">
        <v>0</v>
      </c>
      <c r="AP1580" s="189">
        <v>0</v>
      </c>
      <c r="AQ1580" s="95">
        <v>0</v>
      </c>
      <c r="AT1580" s="191"/>
      <c r="AU1580" s="191"/>
      <c r="AV1580" s="191"/>
      <c r="BP1580" s="192"/>
    </row>
    <row r="1581" spans="2:68" s="95" customFormat="1" ht="36" customHeight="1" x14ac:dyDescent="0.25">
      <c r="B1581" s="155" t="s">
        <v>790</v>
      </c>
      <c r="C1581" s="186"/>
      <c r="D1581" s="157" t="s">
        <v>855</v>
      </c>
      <c r="E1581" s="157" t="s">
        <v>855</v>
      </c>
      <c r="F1581" s="160" t="s">
        <v>855</v>
      </c>
      <c r="G1581" s="157" t="s">
        <v>855</v>
      </c>
      <c r="H1581" s="157" t="s">
        <v>855</v>
      </c>
      <c r="I1581" s="158">
        <f>I1582</f>
        <v>594.6</v>
      </c>
      <c r="J1581" s="158">
        <f>J1582</f>
        <v>562</v>
      </c>
      <c r="K1581" s="158">
        <f>K1582</f>
        <v>562</v>
      </c>
      <c r="L1581" s="174">
        <f>L1582</f>
        <v>23</v>
      </c>
      <c r="M1581" s="157" t="s">
        <v>855</v>
      </c>
      <c r="N1581" s="157" t="s">
        <v>855</v>
      </c>
      <c r="O1581" s="193" t="s">
        <v>855</v>
      </c>
      <c r="P1581" s="158">
        <v>2415350.84</v>
      </c>
      <c r="Q1581" s="158">
        <f>SUM(Q1583:Q1583)</f>
        <v>0</v>
      </c>
      <c r="R1581" s="158">
        <f>SUM(R1583:R1583)</f>
        <v>0</v>
      </c>
      <c r="S1581" s="158">
        <f>S1582</f>
        <v>2415350.84</v>
      </c>
      <c r="T1581" s="161">
        <f t="shared" si="420"/>
        <v>4062.1440295997304</v>
      </c>
      <c r="U1581" s="161">
        <f>U1582</f>
        <v>7277.9002892700973</v>
      </c>
      <c r="Y1581" s="163">
        <v>0</v>
      </c>
      <c r="Z1581" s="163">
        <v>0</v>
      </c>
      <c r="AA1581" s="189">
        <v>0</v>
      </c>
      <c r="AB1581" s="189">
        <v>0</v>
      </c>
      <c r="AC1581" s="189">
        <v>0</v>
      </c>
      <c r="AD1581" s="189">
        <v>0</v>
      </c>
      <c r="AE1581" s="189">
        <v>0</v>
      </c>
      <c r="AF1581" s="163">
        <v>0</v>
      </c>
      <c r="AG1581" s="189">
        <v>304.3</v>
      </c>
      <c r="AH1581" s="189">
        <v>2231921</v>
      </c>
      <c r="AI1581" s="189">
        <v>0</v>
      </c>
      <c r="AJ1581" s="189">
        <v>0</v>
      </c>
      <c r="AK1581" s="189">
        <v>0</v>
      </c>
      <c r="AL1581" s="189">
        <v>0</v>
      </c>
      <c r="AM1581" s="189">
        <v>0</v>
      </c>
      <c r="AN1581" s="189">
        <v>0</v>
      </c>
      <c r="AO1581" s="189">
        <v>0</v>
      </c>
      <c r="AP1581" s="189">
        <v>0</v>
      </c>
      <c r="AQ1581" s="95">
        <v>0</v>
      </c>
      <c r="AT1581" s="191"/>
      <c r="AU1581" s="191"/>
      <c r="AV1581" s="162"/>
      <c r="BP1581" s="192"/>
    </row>
    <row r="1582" spans="2:68" s="95" customFormat="1" ht="36" customHeight="1" x14ac:dyDescent="0.25">
      <c r="B1582" s="165">
        <v>4</v>
      </c>
      <c r="C1582" s="186" t="s">
        <v>2644</v>
      </c>
      <c r="D1582" s="157">
        <v>1985</v>
      </c>
      <c r="E1582" s="157"/>
      <c r="F1582" s="160" t="s">
        <v>311</v>
      </c>
      <c r="G1582" s="157">
        <v>2</v>
      </c>
      <c r="H1582" s="157">
        <v>1</v>
      </c>
      <c r="I1582" s="158">
        <v>594.6</v>
      </c>
      <c r="J1582" s="158">
        <v>562</v>
      </c>
      <c r="K1582" s="158">
        <f>J1582</f>
        <v>562</v>
      </c>
      <c r="L1582" s="174">
        <v>23</v>
      </c>
      <c r="M1582" s="157" t="s">
        <v>259</v>
      </c>
      <c r="N1582" s="157" t="s">
        <v>260</v>
      </c>
      <c r="O1582" s="157" t="s">
        <v>262</v>
      </c>
      <c r="P1582" s="158">
        <v>2415350.84</v>
      </c>
      <c r="Q1582" s="158">
        <v>0</v>
      </c>
      <c r="R1582" s="158">
        <v>0</v>
      </c>
      <c r="S1582" s="158">
        <f>P1582-Q1582-R1582</f>
        <v>2415350.84</v>
      </c>
      <c r="T1582" s="161">
        <f t="shared" si="420"/>
        <v>4062.1440295997304</v>
      </c>
      <c r="U1582" s="161">
        <v>7277.9002892700973</v>
      </c>
      <c r="V1582" s="168">
        <v>8016.1160177252596</v>
      </c>
      <c r="W1582" s="168">
        <f>Y1582+Z1582+AA1582+AB1582+AC1582+AF1582+AH1582+AJ1582+AL1582+AN1582+AO1582+AP1582+AQ1582+AR1582</f>
        <v>4563.4969256643126</v>
      </c>
      <c r="X1582" s="168">
        <f>U1582-T1582</f>
        <v>3215.7562596703669</v>
      </c>
      <c r="Y1582" s="163">
        <v>0</v>
      </c>
      <c r="Z1582" s="163">
        <v>0</v>
      </c>
      <c r="AA1582" s="189">
        <v>0</v>
      </c>
      <c r="AB1582" s="189">
        <v>0</v>
      </c>
      <c r="AC1582" s="189">
        <v>0</v>
      </c>
      <c r="AD1582" s="189">
        <v>0</v>
      </c>
      <c r="AE1582" s="189">
        <v>0</v>
      </c>
      <c r="AF1582" s="169">
        <v>0</v>
      </c>
      <c r="AG1582" s="189">
        <v>304.3</v>
      </c>
      <c r="AH1582" s="169">
        <f>8917.04*AG1582/I1582</f>
        <v>4563.4969256643126</v>
      </c>
      <c r="AI1582" s="189">
        <v>0</v>
      </c>
      <c r="AJ1582" s="189">
        <v>0</v>
      </c>
      <c r="AK1582" s="189">
        <v>0</v>
      </c>
      <c r="AL1582" s="190">
        <v>0</v>
      </c>
      <c r="AM1582" s="189">
        <v>0</v>
      </c>
      <c r="AN1582" s="189">
        <v>0</v>
      </c>
      <c r="AO1582" s="190">
        <v>0</v>
      </c>
      <c r="AP1582" s="189">
        <v>0</v>
      </c>
      <c r="AQ1582" s="95">
        <v>0</v>
      </c>
      <c r="AT1582" s="191"/>
      <c r="AU1582" s="191"/>
      <c r="AV1582" s="191"/>
      <c r="BP1582" s="192"/>
    </row>
    <row r="1583" spans="2:68" s="95" customFormat="1" ht="36" customHeight="1" x14ac:dyDescent="0.25">
      <c r="B1583" s="155" t="s">
        <v>1359</v>
      </c>
      <c r="C1583" s="186"/>
      <c r="D1583" s="157" t="s">
        <v>855</v>
      </c>
      <c r="E1583" s="157" t="s">
        <v>855</v>
      </c>
      <c r="F1583" s="160" t="s">
        <v>855</v>
      </c>
      <c r="G1583" s="157" t="s">
        <v>855</v>
      </c>
      <c r="H1583" s="157" t="s">
        <v>855</v>
      </c>
      <c r="I1583" s="158">
        <f>I1584</f>
        <v>338.5</v>
      </c>
      <c r="J1583" s="158">
        <f>J1584</f>
        <v>306.39999999999998</v>
      </c>
      <c r="K1583" s="158">
        <f>K1584</f>
        <v>306.39999999999998</v>
      </c>
      <c r="L1583" s="174">
        <f>L1584</f>
        <v>27</v>
      </c>
      <c r="M1583" s="157" t="s">
        <v>855</v>
      </c>
      <c r="N1583" s="157" t="s">
        <v>855</v>
      </c>
      <c r="O1583" s="193" t="s">
        <v>855</v>
      </c>
      <c r="P1583" s="158">
        <v>2265399.8199999998</v>
      </c>
      <c r="Q1583" s="158">
        <f>SUM(Q1585:Q1585)</f>
        <v>0</v>
      </c>
      <c r="R1583" s="158">
        <f>SUM(R1585:R1585)</f>
        <v>0</v>
      </c>
      <c r="S1583" s="158">
        <f>S1584</f>
        <v>2265399.8199999998</v>
      </c>
      <c r="T1583" s="161">
        <f>P1583/I1583</f>
        <v>6692.46623338257</v>
      </c>
      <c r="U1583" s="161">
        <f>U1584</f>
        <v>8016.1160177252596</v>
      </c>
      <c r="Y1583" s="163">
        <v>0</v>
      </c>
      <c r="Z1583" s="163">
        <v>0</v>
      </c>
      <c r="AA1583" s="189">
        <v>0</v>
      </c>
      <c r="AB1583" s="189">
        <v>0</v>
      </c>
      <c r="AC1583" s="189">
        <v>0</v>
      </c>
      <c r="AD1583" s="189">
        <v>0</v>
      </c>
      <c r="AE1583" s="189">
        <v>0</v>
      </c>
      <c r="AF1583" s="163">
        <v>0</v>
      </c>
      <c r="AG1583" s="189">
        <v>740.45</v>
      </c>
      <c r="AH1583" s="189">
        <v>2931845</v>
      </c>
      <c r="AI1583" s="189">
        <v>0</v>
      </c>
      <c r="AJ1583" s="189">
        <v>0</v>
      </c>
      <c r="AK1583" s="189">
        <v>0</v>
      </c>
      <c r="AL1583" s="189">
        <v>0</v>
      </c>
      <c r="AM1583" s="189">
        <v>0</v>
      </c>
      <c r="AN1583" s="189">
        <v>0</v>
      </c>
      <c r="AO1583" s="189">
        <v>0</v>
      </c>
      <c r="AP1583" s="189">
        <v>0</v>
      </c>
      <c r="AQ1583" s="95">
        <v>0</v>
      </c>
      <c r="AT1583" s="191"/>
      <c r="AU1583" s="191"/>
      <c r="AV1583" s="162"/>
      <c r="BP1583" s="192"/>
    </row>
    <row r="1584" spans="2:68" s="95" customFormat="1" ht="36" customHeight="1" x14ac:dyDescent="0.25">
      <c r="B1584" s="165">
        <v>5</v>
      </c>
      <c r="C1584" s="186" t="s">
        <v>2646</v>
      </c>
      <c r="D1584" s="157">
        <v>1967</v>
      </c>
      <c r="E1584" s="157"/>
      <c r="F1584" s="160" t="s">
        <v>261</v>
      </c>
      <c r="G1584" s="157">
        <v>2</v>
      </c>
      <c r="H1584" s="157">
        <v>1</v>
      </c>
      <c r="I1584" s="158">
        <v>338.5</v>
      </c>
      <c r="J1584" s="158">
        <v>306.39999999999998</v>
      </c>
      <c r="K1584" s="158">
        <f>J1584</f>
        <v>306.39999999999998</v>
      </c>
      <c r="L1584" s="174">
        <v>27</v>
      </c>
      <c r="M1584" s="157" t="s">
        <v>259</v>
      </c>
      <c r="N1584" s="157" t="s">
        <v>260</v>
      </c>
      <c r="O1584" s="157" t="s">
        <v>262</v>
      </c>
      <c r="P1584" s="158">
        <v>2265399.8199999998</v>
      </c>
      <c r="Q1584" s="158">
        <v>0</v>
      </c>
      <c r="R1584" s="158">
        <v>0</v>
      </c>
      <c r="S1584" s="158">
        <f>P1584-Q1584-R1584</f>
        <v>2265399.8199999998</v>
      </c>
      <c r="T1584" s="161">
        <f t="shared" ref="T1584" si="427">P1584/I1584</f>
        <v>6692.46623338257</v>
      </c>
      <c r="U1584" s="161">
        <v>8016.1160177252596</v>
      </c>
      <c r="V1584" s="168">
        <f>W1584</f>
        <v>19505.53107237814</v>
      </c>
      <c r="W1584" s="168">
        <f>Y1584+Z1584+AA1584+AB1584+AC1584+AF1584+AH1584+AJ1584+AL1584+AN1584+AO1584+AP1584+AQ1584+AR1584</f>
        <v>19505.53107237814</v>
      </c>
      <c r="X1584" s="168">
        <f>U1584-T1584</f>
        <v>1323.6497843426896</v>
      </c>
      <c r="Y1584" s="163">
        <v>0</v>
      </c>
      <c r="Z1584" s="163">
        <v>0</v>
      </c>
      <c r="AA1584" s="189">
        <v>0</v>
      </c>
      <c r="AB1584" s="189">
        <v>0</v>
      </c>
      <c r="AC1584" s="189">
        <v>0</v>
      </c>
      <c r="AD1584" s="189">
        <v>0</v>
      </c>
      <c r="AE1584" s="189">
        <v>0</v>
      </c>
      <c r="AF1584" s="169">
        <v>0</v>
      </c>
      <c r="AG1584" s="189">
        <v>740.45</v>
      </c>
      <c r="AH1584" s="169">
        <f>8917.04*AG1584/I1584</f>
        <v>19505.53107237814</v>
      </c>
      <c r="AI1584" s="189">
        <v>0</v>
      </c>
      <c r="AJ1584" s="189">
        <v>0</v>
      </c>
      <c r="AK1584" s="189">
        <v>0</v>
      </c>
      <c r="AL1584" s="190">
        <v>0</v>
      </c>
      <c r="AM1584" s="189">
        <v>0</v>
      </c>
      <c r="AN1584" s="189">
        <v>0</v>
      </c>
      <c r="AO1584" s="190">
        <v>0</v>
      </c>
      <c r="AP1584" s="189">
        <v>0</v>
      </c>
      <c r="AQ1584" s="95">
        <v>0</v>
      </c>
      <c r="AT1584" s="191"/>
      <c r="AU1584" s="191"/>
      <c r="AV1584" s="191"/>
      <c r="BP1584" s="192"/>
    </row>
    <row r="1585" spans="2:68" s="95" customFormat="1" ht="36" customHeight="1" x14ac:dyDescent="0.25">
      <c r="B1585" s="155" t="s">
        <v>785</v>
      </c>
      <c r="C1585" s="186"/>
      <c r="D1585" s="157" t="s">
        <v>855</v>
      </c>
      <c r="E1585" s="157" t="s">
        <v>855</v>
      </c>
      <c r="F1585" s="160" t="s">
        <v>855</v>
      </c>
      <c r="G1585" s="157" t="s">
        <v>855</v>
      </c>
      <c r="H1585" s="157" t="s">
        <v>855</v>
      </c>
      <c r="I1585" s="158">
        <f>I1586</f>
        <v>1247.73</v>
      </c>
      <c r="J1585" s="158">
        <f>J1586</f>
        <v>577.1</v>
      </c>
      <c r="K1585" s="158">
        <f>K1586</f>
        <v>0</v>
      </c>
      <c r="L1585" s="174">
        <f>L1586</f>
        <v>83</v>
      </c>
      <c r="M1585" s="157" t="s">
        <v>855</v>
      </c>
      <c r="N1585" s="157" t="s">
        <v>855</v>
      </c>
      <c r="O1585" s="193" t="s">
        <v>855</v>
      </c>
      <c r="P1585" s="158">
        <v>2975822.68</v>
      </c>
      <c r="Q1585" s="158">
        <f>SUM(Q1587:Q1587)</f>
        <v>0</v>
      </c>
      <c r="R1585" s="158">
        <f>SUM(R1587:R1587)</f>
        <v>0</v>
      </c>
      <c r="S1585" s="158">
        <f>S1586</f>
        <v>2975822.68</v>
      </c>
      <c r="T1585" s="161">
        <f>P1585/I1585</f>
        <v>2384.9892845407262</v>
      </c>
      <c r="U1585" s="161">
        <f>U1586</f>
        <v>5291.7075553204631</v>
      </c>
      <c r="Y1585" s="163">
        <v>0</v>
      </c>
      <c r="Z1585" s="163">
        <v>0</v>
      </c>
      <c r="AA1585" s="189">
        <v>478212</v>
      </c>
      <c r="AB1585" s="189">
        <v>0</v>
      </c>
      <c r="AC1585" s="189">
        <v>0</v>
      </c>
      <c r="AD1585" s="189">
        <v>0</v>
      </c>
      <c r="AE1585" s="189">
        <v>0</v>
      </c>
      <c r="AF1585" s="163">
        <v>0</v>
      </c>
      <c r="AG1585" s="189">
        <v>2029.46</v>
      </c>
      <c r="AH1585" s="189">
        <v>13364918.4</v>
      </c>
      <c r="AI1585" s="189">
        <v>0</v>
      </c>
      <c r="AJ1585" s="189">
        <v>0</v>
      </c>
      <c r="AK1585" s="189">
        <v>0</v>
      </c>
      <c r="AL1585" s="189">
        <v>0</v>
      </c>
      <c r="AM1585" s="189">
        <v>0</v>
      </c>
      <c r="AN1585" s="189">
        <v>0</v>
      </c>
      <c r="AO1585" s="189">
        <v>0</v>
      </c>
      <c r="AP1585" s="189">
        <v>0</v>
      </c>
      <c r="AQ1585" s="95">
        <v>0</v>
      </c>
      <c r="AT1585" s="191"/>
      <c r="AU1585" s="191"/>
      <c r="AV1585" s="162"/>
      <c r="BP1585" s="192"/>
    </row>
    <row r="1586" spans="2:68" s="95" customFormat="1" ht="36" customHeight="1" x14ac:dyDescent="0.25">
      <c r="B1586" s="165">
        <v>6</v>
      </c>
      <c r="C1586" s="186" t="s">
        <v>2649</v>
      </c>
      <c r="D1586" s="157">
        <v>1966</v>
      </c>
      <c r="E1586" s="157"/>
      <c r="F1586" s="160" t="s">
        <v>261</v>
      </c>
      <c r="G1586" s="157">
        <v>2</v>
      </c>
      <c r="H1586" s="157">
        <v>2</v>
      </c>
      <c r="I1586" s="158">
        <v>1247.73</v>
      </c>
      <c r="J1586" s="158">
        <v>577.1</v>
      </c>
      <c r="K1586" s="158">
        <v>0</v>
      </c>
      <c r="L1586" s="174">
        <v>83</v>
      </c>
      <c r="M1586" s="157" t="s">
        <v>259</v>
      </c>
      <c r="N1586" s="157" t="s">
        <v>263</v>
      </c>
      <c r="O1586" s="157" t="s">
        <v>1289</v>
      </c>
      <c r="P1586" s="158">
        <v>2975822.68</v>
      </c>
      <c r="Q1586" s="158">
        <v>0</v>
      </c>
      <c r="R1586" s="158">
        <v>0</v>
      </c>
      <c r="S1586" s="158">
        <f>P1586-Q1586-R1586</f>
        <v>2975822.68</v>
      </c>
      <c r="T1586" s="161">
        <f t="shared" ref="T1586" si="428">P1586/I1586</f>
        <v>2384.9892845407262</v>
      </c>
      <c r="U1586" s="161">
        <v>5291.7075553204631</v>
      </c>
      <c r="V1586" s="168">
        <v>7805.3323012232804</v>
      </c>
      <c r="W1586" s="168">
        <f>Y1586+Z1586+AA1586+AB1586+AC1586+AF1586+AH1586+AJ1586+AL1586+AN1586+AO1586+AP1586+AQ1586+AR1586</f>
        <v>17763.419626201183</v>
      </c>
      <c r="X1586" s="168">
        <f>U1586-T1586</f>
        <v>2906.7182707797369</v>
      </c>
      <c r="Y1586" s="163">
        <v>0</v>
      </c>
      <c r="Z1586" s="163">
        <v>0</v>
      </c>
      <c r="AA1586" s="163">
        <v>3259.66</v>
      </c>
      <c r="AB1586" s="189">
        <v>0</v>
      </c>
      <c r="AC1586" s="189">
        <v>0</v>
      </c>
      <c r="AD1586" s="189">
        <v>0</v>
      </c>
      <c r="AE1586" s="189">
        <v>0</v>
      </c>
      <c r="AF1586" s="169">
        <v>0</v>
      </c>
      <c r="AG1586" s="189">
        <v>2029.46</v>
      </c>
      <c r="AH1586" s="169">
        <f>8917.04*AG1586/I1586</f>
        <v>14503.759626201183</v>
      </c>
      <c r="AI1586" s="189">
        <v>0</v>
      </c>
      <c r="AJ1586" s="189">
        <v>0</v>
      </c>
      <c r="AK1586" s="189">
        <v>0</v>
      </c>
      <c r="AL1586" s="190">
        <v>0</v>
      </c>
      <c r="AM1586" s="189">
        <v>0</v>
      </c>
      <c r="AN1586" s="189">
        <v>0</v>
      </c>
      <c r="AO1586" s="190">
        <v>0</v>
      </c>
      <c r="AP1586" s="189">
        <v>0</v>
      </c>
      <c r="AQ1586" s="95">
        <v>0</v>
      </c>
      <c r="AT1586" s="191"/>
      <c r="AU1586" s="191"/>
      <c r="AV1586" s="191"/>
      <c r="BP1586" s="192"/>
    </row>
    <row r="1587" spans="2:68" s="95" customFormat="1" ht="36" customHeight="1" x14ac:dyDescent="0.25">
      <c r="B1587" s="155" t="s">
        <v>794</v>
      </c>
      <c r="C1587" s="186"/>
      <c r="D1587" s="157" t="s">
        <v>855</v>
      </c>
      <c r="E1587" s="157" t="s">
        <v>855</v>
      </c>
      <c r="F1587" s="160" t="s">
        <v>855</v>
      </c>
      <c r="G1587" s="157" t="s">
        <v>855</v>
      </c>
      <c r="H1587" s="157" t="s">
        <v>855</v>
      </c>
      <c r="I1587" s="158">
        <f>I1588</f>
        <v>3981.1</v>
      </c>
      <c r="J1587" s="158">
        <f>J1588</f>
        <v>2548.6</v>
      </c>
      <c r="K1587" s="158">
        <f>K1588</f>
        <v>0</v>
      </c>
      <c r="L1587" s="174">
        <f>L1588</f>
        <v>138</v>
      </c>
      <c r="M1587" s="157" t="s">
        <v>855</v>
      </c>
      <c r="N1587" s="157" t="s">
        <v>855</v>
      </c>
      <c r="O1587" s="193" t="s">
        <v>855</v>
      </c>
      <c r="P1587" s="158">
        <v>14050777.360000001</v>
      </c>
      <c r="Q1587" s="158">
        <f>SUM(Q1593:Q1593)</f>
        <v>0</v>
      </c>
      <c r="R1587" s="158">
        <f>SUM(R1593:R1593)</f>
        <v>0</v>
      </c>
      <c r="S1587" s="158">
        <f>S1588</f>
        <v>14050777.360000001</v>
      </c>
      <c r="T1587" s="161">
        <f t="shared" si="420"/>
        <v>3529.3706161613627</v>
      </c>
      <c r="U1587" s="161">
        <f>U1588</f>
        <v>8774.732301223281</v>
      </c>
      <c r="Y1587" s="163">
        <v>0</v>
      </c>
      <c r="Z1587" s="163">
        <v>0</v>
      </c>
      <c r="AA1587" s="189">
        <v>0</v>
      </c>
      <c r="AB1587" s="189">
        <v>0</v>
      </c>
      <c r="AC1587" s="189">
        <v>0</v>
      </c>
      <c r="AD1587" s="189">
        <v>0</v>
      </c>
      <c r="AE1587" s="189">
        <v>0</v>
      </c>
      <c r="AF1587" s="163">
        <v>0</v>
      </c>
      <c r="AG1587" s="189">
        <v>2133.8000000000002</v>
      </c>
      <c r="AH1587" s="189">
        <v>14550012.199999999</v>
      </c>
      <c r="AI1587" s="189">
        <v>0</v>
      </c>
      <c r="AJ1587" s="189">
        <v>0</v>
      </c>
      <c r="AK1587" s="189">
        <v>0</v>
      </c>
      <c r="AL1587" s="189">
        <v>0</v>
      </c>
      <c r="AM1587" s="189">
        <v>0</v>
      </c>
      <c r="AN1587" s="189">
        <v>0</v>
      </c>
      <c r="AO1587" s="189">
        <v>0</v>
      </c>
      <c r="AP1587" s="189">
        <v>0</v>
      </c>
      <c r="AQ1587" s="95">
        <v>0</v>
      </c>
      <c r="AT1587" s="191"/>
      <c r="AU1587" s="191"/>
      <c r="AV1587" s="162"/>
      <c r="BP1587" s="192"/>
    </row>
    <row r="1588" spans="2:68" s="95" customFormat="1" ht="36" customHeight="1" x14ac:dyDescent="0.25">
      <c r="B1588" s="165">
        <v>7</v>
      </c>
      <c r="C1588" s="186" t="s">
        <v>1174</v>
      </c>
      <c r="D1588" s="157">
        <v>1975</v>
      </c>
      <c r="E1588" s="157"/>
      <c r="F1588" s="160" t="s">
        <v>261</v>
      </c>
      <c r="G1588" s="157">
        <v>3</v>
      </c>
      <c r="H1588" s="157">
        <v>2</v>
      </c>
      <c r="I1588" s="158">
        <v>3981.1</v>
      </c>
      <c r="J1588" s="158">
        <v>2548.6</v>
      </c>
      <c r="K1588" s="158">
        <v>0</v>
      </c>
      <c r="L1588" s="174">
        <v>138</v>
      </c>
      <c r="M1588" s="157" t="s">
        <v>259</v>
      </c>
      <c r="N1588" s="157" t="s">
        <v>263</v>
      </c>
      <c r="O1588" s="157" t="s">
        <v>693</v>
      </c>
      <c r="P1588" s="158">
        <v>14050777.360000001</v>
      </c>
      <c r="Q1588" s="158">
        <v>0</v>
      </c>
      <c r="R1588" s="158">
        <v>0</v>
      </c>
      <c r="S1588" s="158">
        <f>P1588-Q1588-R1588</f>
        <v>14050777.360000001</v>
      </c>
      <c r="T1588" s="161">
        <f t="shared" si="420"/>
        <v>3529.3706161613627</v>
      </c>
      <c r="U1588" s="161">
        <v>8774.732301223281</v>
      </c>
      <c r="V1588" s="168">
        <v>5201.500738417677</v>
      </c>
      <c r="W1588" s="168">
        <f t="shared" ref="W1588:W1590" si="429">Y1588+Z1588+AA1588+AB1588+AC1588+AF1588+AH1588+AJ1588+AL1588+AN1588+AO1588+AP1588+AQ1588+AR1588</f>
        <v>1833.0877234935069</v>
      </c>
      <c r="X1588" s="168">
        <f t="shared" ref="X1588:X1591" si="430">U1588-T1588</f>
        <v>5245.3616850619183</v>
      </c>
      <c r="Y1588" s="163">
        <v>0</v>
      </c>
      <c r="Z1588" s="163">
        <v>0</v>
      </c>
      <c r="AA1588" s="189">
        <v>0</v>
      </c>
      <c r="AB1588" s="189">
        <v>0</v>
      </c>
      <c r="AC1588" s="189">
        <v>0</v>
      </c>
      <c r="AD1588" s="189">
        <v>0</v>
      </c>
      <c r="AE1588" s="189">
        <v>0</v>
      </c>
      <c r="AF1588" s="169">
        <v>0</v>
      </c>
      <c r="AG1588" s="189">
        <v>818.4</v>
      </c>
      <c r="AH1588" s="169">
        <f t="shared" ref="AH1588:AH1590" si="431">8917.04*AG1588/I1588</f>
        <v>1833.0877234935069</v>
      </c>
      <c r="AI1588" s="189">
        <v>0</v>
      </c>
      <c r="AJ1588" s="189">
        <v>0</v>
      </c>
      <c r="AK1588" s="189">
        <v>0</v>
      </c>
      <c r="AL1588" s="190">
        <v>0</v>
      </c>
      <c r="AM1588" s="189">
        <v>0</v>
      </c>
      <c r="AN1588" s="189">
        <v>0</v>
      </c>
      <c r="AO1588" s="190">
        <v>0</v>
      </c>
      <c r="AP1588" s="189">
        <v>0</v>
      </c>
      <c r="AQ1588" s="95">
        <v>0</v>
      </c>
      <c r="AT1588" s="191"/>
      <c r="AU1588" s="191"/>
      <c r="AV1588" s="191"/>
      <c r="BP1588" s="192"/>
    </row>
    <row r="1589" spans="2:68" s="95" customFormat="1" ht="36" customHeight="1" x14ac:dyDescent="0.25">
      <c r="B1589" s="155" t="s">
        <v>796</v>
      </c>
      <c r="C1589" s="186"/>
      <c r="D1589" s="157" t="s">
        <v>855</v>
      </c>
      <c r="E1589" s="157" t="s">
        <v>855</v>
      </c>
      <c r="F1589" s="160" t="s">
        <v>855</v>
      </c>
      <c r="G1589" s="157" t="s">
        <v>855</v>
      </c>
      <c r="H1589" s="157" t="s">
        <v>855</v>
      </c>
      <c r="I1589" s="158">
        <f>SUM(I1590:I1592)</f>
        <v>3042.9700000000003</v>
      </c>
      <c r="J1589" s="158">
        <f>SUM(J1590:J1592)</f>
        <v>3042.9700000000003</v>
      </c>
      <c r="K1589" s="158">
        <f>SUM(K1590:K1592)</f>
        <v>0</v>
      </c>
      <c r="L1589" s="174">
        <f>SUM(L1590:L1592)</f>
        <v>107</v>
      </c>
      <c r="M1589" s="157" t="s">
        <v>855</v>
      </c>
      <c r="N1589" s="157" t="s">
        <v>855</v>
      </c>
      <c r="O1589" s="193" t="s">
        <v>855</v>
      </c>
      <c r="P1589" s="158">
        <v>14768262.390000001</v>
      </c>
      <c r="Q1589" s="158">
        <f>SUM(Q1590:Q1592)</f>
        <v>0</v>
      </c>
      <c r="R1589" s="158">
        <f>SUM(R1590:R1592)</f>
        <v>0</v>
      </c>
      <c r="S1589" s="158">
        <f>SUM(S1590:S1592)</f>
        <v>14768262.390000001</v>
      </c>
      <c r="T1589" s="161">
        <f>P1589/I1589</f>
        <v>4853.2395620068546</v>
      </c>
      <c r="U1589" s="161">
        <f>MAX(U1590:U1592)</f>
        <v>7386.463708192915</v>
      </c>
      <c r="V1589" s="168">
        <v>6975.1068444444454</v>
      </c>
      <c r="W1589" s="168">
        <f t="shared" si="429"/>
        <v>2140.3451286079062</v>
      </c>
      <c r="X1589" s="168">
        <f t="shared" si="430"/>
        <v>2533.2241461860604</v>
      </c>
      <c r="Y1589" s="163">
        <v>0</v>
      </c>
      <c r="Z1589" s="163">
        <v>0</v>
      </c>
      <c r="AA1589" s="189">
        <v>0</v>
      </c>
      <c r="AB1589" s="189">
        <v>0</v>
      </c>
      <c r="AC1589" s="189">
        <v>0</v>
      </c>
      <c r="AD1589" s="189">
        <v>0</v>
      </c>
      <c r="AE1589" s="189">
        <v>0</v>
      </c>
      <c r="AF1589" s="169">
        <v>0</v>
      </c>
      <c r="AG1589" s="189">
        <v>730.4</v>
      </c>
      <c r="AH1589" s="169">
        <f t="shared" si="431"/>
        <v>2140.3451286079062</v>
      </c>
      <c r="AI1589" s="189">
        <v>0</v>
      </c>
      <c r="AJ1589" s="189">
        <v>0</v>
      </c>
      <c r="AK1589" s="189">
        <v>0</v>
      </c>
      <c r="AL1589" s="190">
        <v>0</v>
      </c>
      <c r="AM1589" s="189">
        <v>0</v>
      </c>
      <c r="AN1589" s="189">
        <v>0</v>
      </c>
      <c r="AO1589" s="190">
        <v>0</v>
      </c>
      <c r="AP1589" s="189">
        <v>0</v>
      </c>
      <c r="AQ1589" s="95">
        <v>0</v>
      </c>
      <c r="AT1589" s="191"/>
      <c r="AU1589" s="191"/>
      <c r="AV1589" s="191"/>
      <c r="BP1589" s="192"/>
    </row>
    <row r="1590" spans="2:68" s="95" customFormat="1" ht="60.75" customHeight="1" x14ac:dyDescent="0.25">
      <c r="B1590" s="165">
        <v>8</v>
      </c>
      <c r="C1590" s="186" t="s">
        <v>2650</v>
      </c>
      <c r="D1590" s="157">
        <v>1982</v>
      </c>
      <c r="E1590" s="157"/>
      <c r="F1590" s="160" t="s">
        <v>261</v>
      </c>
      <c r="G1590" s="157">
        <v>2</v>
      </c>
      <c r="H1590" s="157">
        <v>3</v>
      </c>
      <c r="I1590" s="158">
        <v>1403</v>
      </c>
      <c r="J1590" s="158">
        <v>1403</v>
      </c>
      <c r="K1590" s="158">
        <v>0</v>
      </c>
      <c r="L1590" s="174">
        <v>28</v>
      </c>
      <c r="M1590" s="157" t="s">
        <v>259</v>
      </c>
      <c r="N1590" s="157" t="s">
        <v>263</v>
      </c>
      <c r="O1590" s="157" t="s">
        <v>1261</v>
      </c>
      <c r="P1590" s="158">
        <v>5649753.0899999999</v>
      </c>
      <c r="Q1590" s="158">
        <v>0</v>
      </c>
      <c r="R1590" s="158">
        <v>0</v>
      </c>
      <c r="S1590" s="158">
        <f>P1590-Q1590-R1590</f>
        <v>5649753.0899999999</v>
      </c>
      <c r="T1590" s="161">
        <f t="shared" ref="T1590:T1592" si="432">P1590/I1590</f>
        <v>4026.908831076265</v>
      </c>
      <c r="U1590" s="161">
        <v>5201.500738417677</v>
      </c>
      <c r="V1590" s="168">
        <v>7386.463708192915</v>
      </c>
      <c r="W1590" s="168">
        <f t="shared" si="429"/>
        <v>3718.0815395580903</v>
      </c>
      <c r="X1590" s="168">
        <f t="shared" si="430"/>
        <v>1174.591907341412</v>
      </c>
      <c r="Y1590" s="163">
        <v>0</v>
      </c>
      <c r="Z1590" s="163">
        <v>0</v>
      </c>
      <c r="AA1590" s="189">
        <v>0</v>
      </c>
      <c r="AB1590" s="189">
        <v>0</v>
      </c>
      <c r="AC1590" s="189">
        <v>0</v>
      </c>
      <c r="AD1590" s="189">
        <v>0</v>
      </c>
      <c r="AE1590" s="189">
        <v>0</v>
      </c>
      <c r="AF1590" s="169">
        <v>0</v>
      </c>
      <c r="AG1590" s="189">
        <v>585</v>
      </c>
      <c r="AH1590" s="169">
        <f t="shared" si="431"/>
        <v>3718.0815395580903</v>
      </c>
      <c r="AI1590" s="189">
        <v>0</v>
      </c>
      <c r="AJ1590" s="189">
        <v>0</v>
      </c>
      <c r="AK1590" s="189">
        <v>0</v>
      </c>
      <c r="AL1590" s="190">
        <v>0</v>
      </c>
      <c r="AM1590" s="189">
        <v>0</v>
      </c>
      <c r="AN1590" s="189">
        <v>0</v>
      </c>
      <c r="AO1590" s="190">
        <v>0</v>
      </c>
      <c r="AP1590" s="189">
        <v>0</v>
      </c>
      <c r="AQ1590" s="95">
        <v>0</v>
      </c>
      <c r="AT1590" s="191"/>
      <c r="AU1590" s="191"/>
      <c r="AV1590" s="191"/>
      <c r="BP1590" s="192"/>
    </row>
    <row r="1591" spans="2:68" s="95" customFormat="1" ht="36" customHeight="1" x14ac:dyDescent="0.25">
      <c r="B1591" s="165">
        <v>9</v>
      </c>
      <c r="C1591" s="186" t="s">
        <v>2651</v>
      </c>
      <c r="D1591" s="157">
        <v>1966</v>
      </c>
      <c r="E1591" s="157"/>
      <c r="F1591" s="160" t="s">
        <v>261</v>
      </c>
      <c r="G1591" s="157">
        <v>2</v>
      </c>
      <c r="H1591" s="157">
        <v>3</v>
      </c>
      <c r="I1591" s="158">
        <v>933.75</v>
      </c>
      <c r="J1591" s="158">
        <v>933.75</v>
      </c>
      <c r="K1591" s="158">
        <v>0</v>
      </c>
      <c r="L1591" s="174">
        <v>50</v>
      </c>
      <c r="M1591" s="157" t="s">
        <v>259</v>
      </c>
      <c r="N1591" s="157" t="s">
        <v>263</v>
      </c>
      <c r="O1591" s="157" t="s">
        <v>1261</v>
      </c>
      <c r="P1591" s="158">
        <v>4715319.53</v>
      </c>
      <c r="Q1591" s="158">
        <v>0</v>
      </c>
      <c r="R1591" s="158">
        <v>0</v>
      </c>
      <c r="S1591" s="158">
        <f>P1591-Q1591-R1591</f>
        <v>4715319.53</v>
      </c>
      <c r="T1591" s="161">
        <f t="shared" si="432"/>
        <v>5049.8736599732265</v>
      </c>
      <c r="U1591" s="161">
        <v>6975.1068444444454</v>
      </c>
      <c r="X1591" s="95">
        <f t="shared" si="430"/>
        <v>1925.2331844712189</v>
      </c>
      <c r="Y1591" s="163"/>
      <c r="Z1591" s="163"/>
      <c r="AA1591" s="189"/>
      <c r="AB1591" s="189"/>
      <c r="AC1591" s="189"/>
      <c r="AD1591" s="189"/>
      <c r="AE1591" s="189"/>
      <c r="AF1591" s="163"/>
      <c r="AG1591" s="189"/>
      <c r="AH1591" s="189"/>
      <c r="AI1591" s="189"/>
      <c r="AJ1591" s="189"/>
      <c r="AK1591" s="189"/>
      <c r="AL1591" s="189"/>
      <c r="AM1591" s="189"/>
      <c r="AN1591" s="189"/>
      <c r="AO1591" s="189"/>
      <c r="AP1591" s="189"/>
      <c r="AT1591" s="191"/>
      <c r="AU1591" s="191"/>
      <c r="AV1591" s="162"/>
      <c r="BP1591" s="192"/>
    </row>
    <row r="1592" spans="2:68" s="95" customFormat="1" ht="36" customHeight="1" x14ac:dyDescent="0.25">
      <c r="B1592" s="165">
        <v>10</v>
      </c>
      <c r="C1592" s="186" t="s">
        <v>2652</v>
      </c>
      <c r="D1592" s="157">
        <v>1967</v>
      </c>
      <c r="E1592" s="157"/>
      <c r="F1592" s="160" t="s">
        <v>261</v>
      </c>
      <c r="G1592" s="157">
        <v>2</v>
      </c>
      <c r="H1592" s="157">
        <v>2</v>
      </c>
      <c r="I1592" s="158">
        <v>706.22</v>
      </c>
      <c r="J1592" s="158">
        <v>706.22</v>
      </c>
      <c r="K1592" s="158">
        <v>0</v>
      </c>
      <c r="L1592" s="174">
        <v>29</v>
      </c>
      <c r="M1592" s="157" t="s">
        <v>259</v>
      </c>
      <c r="N1592" s="157" t="s">
        <v>263</v>
      </c>
      <c r="O1592" s="157" t="s">
        <v>1261</v>
      </c>
      <c r="P1592" s="158">
        <v>4403189.7699999996</v>
      </c>
      <c r="Q1592" s="158">
        <v>0</v>
      </c>
      <c r="R1592" s="158">
        <v>0</v>
      </c>
      <c r="S1592" s="158">
        <f>P1592-Q1592-R1592</f>
        <v>4403189.7699999996</v>
      </c>
      <c r="T1592" s="161">
        <f t="shared" si="432"/>
        <v>6234.869828098892</v>
      </c>
      <c r="U1592" s="161">
        <v>7386.463708192915</v>
      </c>
      <c r="Y1592" s="163"/>
      <c r="Z1592" s="163"/>
      <c r="AA1592" s="189"/>
      <c r="AB1592" s="189"/>
      <c r="AC1592" s="189"/>
      <c r="AD1592" s="189"/>
      <c r="AE1592" s="189"/>
      <c r="AF1592" s="163"/>
      <c r="AG1592" s="189"/>
      <c r="AH1592" s="189"/>
      <c r="AI1592" s="189"/>
      <c r="AJ1592" s="189"/>
      <c r="AK1592" s="189"/>
      <c r="AL1592" s="189"/>
      <c r="AM1592" s="189"/>
      <c r="AN1592" s="189"/>
      <c r="AO1592" s="189"/>
      <c r="AP1592" s="189"/>
      <c r="AT1592" s="191"/>
      <c r="AU1592" s="191"/>
      <c r="AV1592" s="162"/>
      <c r="BP1592" s="192"/>
    </row>
    <row r="1593" spans="2:68" s="95" customFormat="1" ht="36" customHeight="1" x14ac:dyDescent="0.25">
      <c r="B1593" s="155" t="s">
        <v>3061</v>
      </c>
      <c r="C1593" s="186"/>
      <c r="D1593" s="157" t="s">
        <v>855</v>
      </c>
      <c r="E1593" s="157" t="s">
        <v>855</v>
      </c>
      <c r="F1593" s="160" t="s">
        <v>855</v>
      </c>
      <c r="G1593" s="157" t="s">
        <v>855</v>
      </c>
      <c r="H1593" s="157" t="s">
        <v>855</v>
      </c>
      <c r="I1593" s="158">
        <f>I1594</f>
        <v>960.1</v>
      </c>
      <c r="J1593" s="158">
        <f t="shared" ref="J1593:L1594" si="433">J1594</f>
        <v>864.2</v>
      </c>
      <c r="K1593" s="158">
        <f t="shared" si="433"/>
        <v>864.2</v>
      </c>
      <c r="L1593" s="174">
        <f t="shared" si="433"/>
        <v>29</v>
      </c>
      <c r="M1593" s="157" t="s">
        <v>855</v>
      </c>
      <c r="N1593" s="157" t="s">
        <v>855</v>
      </c>
      <c r="O1593" s="193" t="s">
        <v>855</v>
      </c>
      <c r="P1593" s="158">
        <f>P1594</f>
        <v>6455757</v>
      </c>
      <c r="Q1593" s="158">
        <f t="shared" ref="Q1593:S1594" si="434">Q1594</f>
        <v>0</v>
      </c>
      <c r="R1593" s="158">
        <f t="shared" si="434"/>
        <v>0</v>
      </c>
      <c r="S1593" s="158">
        <f t="shared" si="434"/>
        <v>6455757</v>
      </c>
      <c r="T1593" s="161">
        <f>T1594</f>
        <v>6724.0464534944276</v>
      </c>
      <c r="U1593" s="161">
        <f>U1594</f>
        <v>7978.1549113634001</v>
      </c>
      <c r="V1593" s="168"/>
      <c r="W1593" s="168"/>
      <c r="X1593" s="168"/>
      <c r="Y1593" s="163"/>
      <c r="Z1593" s="163"/>
      <c r="AA1593" s="189"/>
      <c r="AB1593" s="189"/>
      <c r="AC1593" s="189"/>
      <c r="AD1593" s="189"/>
      <c r="AE1593" s="189"/>
      <c r="AF1593" s="169"/>
      <c r="AG1593" s="189"/>
      <c r="AH1593" s="169"/>
      <c r="AI1593" s="189"/>
      <c r="AJ1593" s="189"/>
      <c r="AK1593" s="189"/>
      <c r="AL1593" s="190"/>
      <c r="AM1593" s="189"/>
      <c r="AN1593" s="189"/>
      <c r="AO1593" s="190"/>
      <c r="AP1593" s="189"/>
      <c r="AT1593" s="191"/>
      <c r="AU1593" s="191"/>
      <c r="AV1593" s="191"/>
      <c r="BP1593" s="192"/>
    </row>
    <row r="1594" spans="2:68" ht="36" x14ac:dyDescent="0.55000000000000004">
      <c r="B1594" s="155" t="s">
        <v>835</v>
      </c>
      <c r="C1594" s="186"/>
      <c r="D1594" s="157" t="s">
        <v>855</v>
      </c>
      <c r="E1594" s="157" t="s">
        <v>855</v>
      </c>
      <c r="F1594" s="160" t="s">
        <v>855</v>
      </c>
      <c r="G1594" s="157" t="s">
        <v>855</v>
      </c>
      <c r="H1594" s="157" t="s">
        <v>855</v>
      </c>
      <c r="I1594" s="158">
        <f>I1595</f>
        <v>960.1</v>
      </c>
      <c r="J1594" s="158">
        <f t="shared" si="433"/>
        <v>864.2</v>
      </c>
      <c r="K1594" s="158">
        <f t="shared" si="433"/>
        <v>864.2</v>
      </c>
      <c r="L1594" s="174">
        <f t="shared" si="433"/>
        <v>29</v>
      </c>
      <c r="M1594" s="157" t="s">
        <v>855</v>
      </c>
      <c r="N1594" s="157" t="s">
        <v>855</v>
      </c>
      <c r="O1594" s="193" t="s">
        <v>855</v>
      </c>
      <c r="P1594" s="158">
        <f>P1595</f>
        <v>6455757</v>
      </c>
      <c r="Q1594" s="158">
        <f t="shared" si="434"/>
        <v>0</v>
      </c>
      <c r="R1594" s="158">
        <f t="shared" si="434"/>
        <v>0</v>
      </c>
      <c r="S1594" s="158">
        <f t="shared" si="434"/>
        <v>6455757</v>
      </c>
      <c r="T1594" s="161">
        <f>T1595</f>
        <v>6724.0464534944276</v>
      </c>
      <c r="U1594" s="161">
        <f>U1595</f>
        <v>7978.1549113634001</v>
      </c>
      <c r="AP1594" s="198"/>
    </row>
    <row r="1595" spans="2:68" ht="35.25" x14ac:dyDescent="0.25">
      <c r="B1595" s="165">
        <v>1</v>
      </c>
      <c r="C1595" s="186" t="s">
        <v>3062</v>
      </c>
      <c r="D1595" s="157">
        <v>1980</v>
      </c>
      <c r="E1595" s="157"/>
      <c r="F1595" s="160" t="s">
        <v>1296</v>
      </c>
      <c r="G1595" s="157">
        <v>2</v>
      </c>
      <c r="H1595" s="157">
        <v>3</v>
      </c>
      <c r="I1595" s="158">
        <v>960.1</v>
      </c>
      <c r="J1595" s="158">
        <v>864.2</v>
      </c>
      <c r="K1595" s="158">
        <v>864.2</v>
      </c>
      <c r="L1595" s="174">
        <v>29</v>
      </c>
      <c r="M1595" s="157" t="s">
        <v>259</v>
      </c>
      <c r="N1595" s="157" t="s">
        <v>263</v>
      </c>
      <c r="O1595" s="157" t="s">
        <v>3281</v>
      </c>
      <c r="P1595" s="158">
        <v>6455757</v>
      </c>
      <c r="Q1595" s="158">
        <v>0</v>
      </c>
      <c r="R1595" s="158">
        <v>0</v>
      </c>
      <c r="S1595" s="158">
        <f>P1595-Q1595-R1595</f>
        <v>6455757</v>
      </c>
      <c r="T1595" s="161">
        <f t="shared" ref="T1595" si="435">P1595/I1595</f>
        <v>6724.0464534944276</v>
      </c>
      <c r="U1595" s="161">
        <v>7978.1549113634001</v>
      </c>
    </row>
  </sheetData>
  <mergeCells count="39">
    <mergeCell ref="B1576:C1576"/>
    <mergeCell ref="S7:U7"/>
    <mergeCell ref="O8:U9"/>
    <mergeCell ref="B10:U12"/>
    <mergeCell ref="S1:U1"/>
    <mergeCell ref="O2:U3"/>
    <mergeCell ref="B4:U6"/>
    <mergeCell ref="B14:B17"/>
    <mergeCell ref="C14:C17"/>
    <mergeCell ref="D14:E14"/>
    <mergeCell ref="F14:F17"/>
    <mergeCell ref="G14:G17"/>
    <mergeCell ref="S15:S16"/>
    <mergeCell ref="J14:K14"/>
    <mergeCell ref="L14:L16"/>
    <mergeCell ref="M14:M17"/>
    <mergeCell ref="N14:N17"/>
    <mergeCell ref="O14:O17"/>
    <mergeCell ref="P14:S14"/>
    <mergeCell ref="H14:H17"/>
    <mergeCell ref="I14:I16"/>
    <mergeCell ref="T14:T16"/>
    <mergeCell ref="U14:U16"/>
    <mergeCell ref="D15:D17"/>
    <mergeCell ref="E15:E17"/>
    <mergeCell ref="J15:J16"/>
    <mergeCell ref="K15:K16"/>
    <mergeCell ref="P15:P16"/>
    <mergeCell ref="Q15:Q16"/>
    <mergeCell ref="R15:R16"/>
    <mergeCell ref="B1492:U1492"/>
    <mergeCell ref="B1493:C1493"/>
    <mergeCell ref="B1494:C1494"/>
    <mergeCell ref="B1501:U1501"/>
    <mergeCell ref="B1502:C1502"/>
    <mergeCell ref="B1503:C1503"/>
    <mergeCell ref="B1565:U1565"/>
    <mergeCell ref="B1566:C1566"/>
    <mergeCell ref="B1567:C1567"/>
  </mergeCells>
  <printOptions horizontalCentered="1"/>
  <pageMargins left="0" right="0" top="0.39370078740157483" bottom="0" header="0" footer="0"/>
  <pageSetup paperSize="9" scale="13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3"/>
  <sheetViews>
    <sheetView topLeftCell="A28" zoomScale="60" zoomScaleNormal="60" workbookViewId="0">
      <selection activeCell="G10" sqref="G10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9.140625" customWidth="1"/>
    <col min="5" max="5" width="19.5703125" bestFit="1" customWidth="1"/>
    <col min="6" max="6" width="16.5703125" bestFit="1" customWidth="1"/>
    <col min="7" max="7" width="15.28515625" bestFit="1" customWidth="1"/>
    <col min="8" max="8" width="19.5703125" bestFit="1" customWidth="1"/>
    <col min="9" max="9" width="21.7109375" customWidth="1"/>
    <col min="10" max="10" width="16.5703125" bestFit="1" customWidth="1"/>
    <col min="11" max="11" width="20.5703125" customWidth="1"/>
    <col min="12" max="12" width="23.42578125" customWidth="1"/>
  </cols>
  <sheetData>
    <row r="1" spans="1:12" ht="18.75" x14ac:dyDescent="0.3">
      <c r="A1" s="1"/>
      <c r="B1" s="1"/>
      <c r="C1" s="2" t="s">
        <v>698</v>
      </c>
    </row>
    <row r="2" spans="1:12" ht="63.75" customHeight="1" x14ac:dyDescent="0.25">
      <c r="A2" s="301" t="s">
        <v>705</v>
      </c>
      <c r="B2" s="301"/>
      <c r="C2" s="301"/>
    </row>
    <row r="3" spans="1:12" ht="41.45" customHeight="1" x14ac:dyDescent="0.25">
      <c r="A3" s="302" t="s">
        <v>2758</v>
      </c>
      <c r="B3" s="303"/>
      <c r="C3" s="304"/>
    </row>
    <row r="4" spans="1:12" ht="18.75" customHeight="1" x14ac:dyDescent="0.25">
      <c r="A4" s="302" t="s">
        <v>699</v>
      </c>
      <c r="B4" s="304"/>
      <c r="C4" s="26" t="s">
        <v>706</v>
      </c>
    </row>
    <row r="5" spans="1:12" ht="18.75" x14ac:dyDescent="0.3">
      <c r="A5" s="299" t="s">
        <v>700</v>
      </c>
      <c r="B5" s="300"/>
      <c r="C5" s="27">
        <v>1064965830.9899999</v>
      </c>
      <c r="E5" s="113"/>
      <c r="F5" s="113"/>
      <c r="G5" s="113"/>
      <c r="H5" s="113"/>
    </row>
    <row r="6" spans="1:12" ht="18.75" x14ac:dyDescent="0.3">
      <c r="A6" s="299" t="s">
        <v>2773</v>
      </c>
      <c r="B6" s="300"/>
      <c r="C6" s="27"/>
    </row>
    <row r="7" spans="1:12" ht="18.75" x14ac:dyDescent="0.3">
      <c r="A7" s="299" t="s">
        <v>702</v>
      </c>
      <c r="B7" s="300"/>
      <c r="C7" s="27">
        <v>0</v>
      </c>
    </row>
    <row r="8" spans="1:12" ht="18.75" x14ac:dyDescent="0.3">
      <c r="A8" s="299" t="s">
        <v>703</v>
      </c>
      <c r="B8" s="300"/>
      <c r="C8" s="27">
        <v>2908349.77</v>
      </c>
      <c r="E8" s="61"/>
    </row>
    <row r="9" spans="1:12" ht="18.75" customHeight="1" x14ac:dyDescent="0.3">
      <c r="A9" s="299" t="s">
        <v>704</v>
      </c>
      <c r="B9" s="300"/>
      <c r="C9" s="27">
        <v>1062057481.2199999</v>
      </c>
    </row>
    <row r="10" spans="1:12" ht="81.75" customHeight="1" x14ac:dyDescent="0.25">
      <c r="A10" s="302" t="s">
        <v>2759</v>
      </c>
      <c r="B10" s="303"/>
      <c r="C10" s="304"/>
      <c r="I10" s="62"/>
      <c r="J10" s="62"/>
      <c r="K10" s="62"/>
      <c r="L10" s="62"/>
    </row>
    <row r="11" spans="1:12" ht="18.75" customHeight="1" x14ac:dyDescent="0.25">
      <c r="A11" s="302" t="s">
        <v>699</v>
      </c>
      <c r="B11" s="304"/>
      <c r="C11" s="26" t="s">
        <v>706</v>
      </c>
      <c r="E11" s="113"/>
      <c r="F11" s="113"/>
      <c r="G11" s="113"/>
      <c r="H11" s="113"/>
      <c r="I11" s="62"/>
      <c r="J11" s="62"/>
      <c r="K11" s="62"/>
      <c r="L11" s="62"/>
    </row>
    <row r="12" spans="1:12" ht="18.75" customHeight="1" x14ac:dyDescent="0.3">
      <c r="A12" s="299" t="s">
        <v>700</v>
      </c>
      <c r="B12" s="300"/>
      <c r="C12" s="115">
        <v>7034201.7300000004</v>
      </c>
      <c r="I12" s="62"/>
      <c r="J12" s="62"/>
      <c r="K12" s="62"/>
      <c r="L12" s="62"/>
    </row>
    <row r="13" spans="1:12" ht="18.75" customHeight="1" x14ac:dyDescent="0.3">
      <c r="A13" s="299" t="s">
        <v>2760</v>
      </c>
      <c r="B13" s="300"/>
      <c r="C13" s="27">
        <v>4599545.3899999997</v>
      </c>
    </row>
    <row r="14" spans="1:12" s="63" customFormat="1" ht="23.25" customHeight="1" x14ac:dyDescent="0.3">
      <c r="A14" s="299" t="s">
        <v>703</v>
      </c>
      <c r="B14" s="300"/>
      <c r="C14" s="27">
        <v>1178018</v>
      </c>
    </row>
    <row r="15" spans="1:12" s="63" customFormat="1" ht="27" customHeight="1" x14ac:dyDescent="0.3">
      <c r="A15" s="299" t="s">
        <v>704</v>
      </c>
      <c r="B15" s="300"/>
      <c r="C15" s="27">
        <v>1256638.3399999999</v>
      </c>
    </row>
    <row r="16" spans="1:12" ht="81.75" customHeight="1" x14ac:dyDescent="0.25">
      <c r="A16" s="302" t="s">
        <v>2763</v>
      </c>
      <c r="B16" s="303"/>
      <c r="C16" s="304"/>
    </row>
    <row r="17" spans="1:8" ht="18.75" customHeight="1" x14ac:dyDescent="0.25">
      <c r="A17" s="302" t="s">
        <v>699</v>
      </c>
      <c r="B17" s="304"/>
      <c r="C17" s="26" t="s">
        <v>706</v>
      </c>
    </row>
    <row r="18" spans="1:8" ht="18.75" x14ac:dyDescent="0.3">
      <c r="A18" s="299" t="s">
        <v>700</v>
      </c>
      <c r="B18" s="300"/>
      <c r="C18" s="27">
        <v>17288357.709999997</v>
      </c>
    </row>
    <row r="19" spans="1:8" ht="37.5" customHeight="1" x14ac:dyDescent="0.3">
      <c r="A19" s="299" t="s">
        <v>701</v>
      </c>
      <c r="B19" s="300"/>
      <c r="C19" s="27">
        <v>0</v>
      </c>
    </row>
    <row r="20" spans="1:8" ht="18.75" x14ac:dyDescent="0.3">
      <c r="A20" s="299" t="s">
        <v>702</v>
      </c>
      <c r="B20" s="300"/>
      <c r="C20" s="27">
        <v>0</v>
      </c>
    </row>
    <row r="21" spans="1:8" ht="18.75" x14ac:dyDescent="0.3">
      <c r="A21" s="299" t="s">
        <v>703</v>
      </c>
      <c r="B21" s="300"/>
      <c r="C21" s="27">
        <v>0</v>
      </c>
      <c r="E21" s="61"/>
    </row>
    <row r="22" spans="1:8" ht="18.75" customHeight="1" x14ac:dyDescent="0.3">
      <c r="A22" s="299" t="s">
        <v>704</v>
      </c>
      <c r="B22" s="300"/>
      <c r="C22" s="27">
        <v>17288357.709999997</v>
      </c>
    </row>
    <row r="23" spans="1:8" ht="86.25" customHeight="1" x14ac:dyDescent="0.25">
      <c r="A23" s="302" t="s">
        <v>2982</v>
      </c>
      <c r="B23" s="303"/>
      <c r="C23" s="304"/>
    </row>
    <row r="24" spans="1:8" ht="18.75" customHeight="1" x14ac:dyDescent="0.25">
      <c r="A24" s="302" t="s">
        <v>699</v>
      </c>
      <c r="B24" s="304"/>
      <c r="C24" s="26" t="s">
        <v>707</v>
      </c>
      <c r="E24" s="113"/>
      <c r="F24" s="113"/>
      <c r="G24" s="113"/>
      <c r="H24" s="113"/>
    </row>
    <row r="25" spans="1:8" ht="18.75" x14ac:dyDescent="0.3">
      <c r="A25" s="299" t="s">
        <v>700</v>
      </c>
      <c r="B25" s="300"/>
      <c r="C25" s="27">
        <v>1134048304.4300003</v>
      </c>
    </row>
    <row r="26" spans="1:8" ht="33.75" customHeight="1" x14ac:dyDescent="0.3">
      <c r="A26" s="299" t="s">
        <v>701</v>
      </c>
      <c r="B26" s="300"/>
      <c r="C26" s="27">
        <v>0</v>
      </c>
    </row>
    <row r="27" spans="1:8" ht="18.75" x14ac:dyDescent="0.3">
      <c r="A27" s="299" t="s">
        <v>702</v>
      </c>
      <c r="B27" s="300"/>
      <c r="C27" s="27">
        <v>162877744</v>
      </c>
    </row>
    <row r="28" spans="1:8" ht="18.75" x14ac:dyDescent="0.3">
      <c r="A28" s="299" t="s">
        <v>703</v>
      </c>
      <c r="B28" s="300"/>
      <c r="C28" s="27">
        <v>0</v>
      </c>
    </row>
    <row r="29" spans="1:8" ht="18.75" customHeight="1" x14ac:dyDescent="0.3">
      <c r="A29" s="299" t="s">
        <v>704</v>
      </c>
      <c r="B29" s="300"/>
      <c r="C29" s="27">
        <v>971170560.43000031</v>
      </c>
    </row>
    <row r="30" spans="1:8" ht="86.25" customHeight="1" x14ac:dyDescent="0.25">
      <c r="A30" s="302" t="s">
        <v>2983</v>
      </c>
      <c r="B30" s="303"/>
      <c r="C30" s="304"/>
    </row>
    <row r="31" spans="1:8" ht="18.75" customHeight="1" x14ac:dyDescent="0.25">
      <c r="A31" s="302" t="s">
        <v>699</v>
      </c>
      <c r="B31" s="304"/>
      <c r="C31" s="26" t="s">
        <v>707</v>
      </c>
      <c r="E31" s="113"/>
      <c r="F31" s="113"/>
      <c r="G31" s="113"/>
      <c r="H31" s="113"/>
    </row>
    <row r="32" spans="1:8" ht="18.75" x14ac:dyDescent="0.3">
      <c r="A32" s="299" t="s">
        <v>700</v>
      </c>
      <c r="B32" s="300"/>
      <c r="C32" s="27">
        <v>84267195.200000003</v>
      </c>
    </row>
    <row r="33" spans="1:8" ht="33.75" customHeight="1" x14ac:dyDescent="0.3">
      <c r="A33" s="299" t="s">
        <v>701</v>
      </c>
      <c r="B33" s="300"/>
      <c r="C33" s="27">
        <v>0</v>
      </c>
    </row>
    <row r="34" spans="1:8" ht="18.75" x14ac:dyDescent="0.3">
      <c r="A34" s="299" t="s">
        <v>702</v>
      </c>
      <c r="B34" s="300"/>
      <c r="C34" s="27">
        <v>45548000</v>
      </c>
    </row>
    <row r="35" spans="1:8" ht="18.75" x14ac:dyDescent="0.3">
      <c r="A35" s="299" t="s">
        <v>703</v>
      </c>
      <c r="B35" s="300"/>
      <c r="C35" s="27">
        <v>0</v>
      </c>
    </row>
    <row r="36" spans="1:8" ht="18.75" customHeight="1" x14ac:dyDescent="0.3">
      <c r="A36" s="299" t="s">
        <v>704</v>
      </c>
      <c r="B36" s="300"/>
      <c r="C36" s="27">
        <v>38719195.200000003</v>
      </c>
    </row>
    <row r="37" spans="1:8" ht="81.75" customHeight="1" x14ac:dyDescent="0.25">
      <c r="A37" s="302" t="s">
        <v>2763</v>
      </c>
      <c r="B37" s="303"/>
      <c r="C37" s="304"/>
    </row>
    <row r="38" spans="1:8" ht="18.75" customHeight="1" x14ac:dyDescent="0.25">
      <c r="A38" s="302" t="s">
        <v>699</v>
      </c>
      <c r="B38" s="304"/>
      <c r="C38" s="26" t="s">
        <v>707</v>
      </c>
    </row>
    <row r="39" spans="1:8" ht="18.75" x14ac:dyDescent="0.3">
      <c r="A39" s="299" t="s">
        <v>700</v>
      </c>
      <c r="B39" s="300"/>
      <c r="C39" s="27">
        <v>47438619.980000004</v>
      </c>
    </row>
    <row r="40" spans="1:8" ht="37.5" customHeight="1" x14ac:dyDescent="0.3">
      <c r="A40" s="299" t="s">
        <v>701</v>
      </c>
      <c r="B40" s="300"/>
      <c r="C40" s="27">
        <v>0</v>
      </c>
    </row>
    <row r="41" spans="1:8" ht="18.75" x14ac:dyDescent="0.3">
      <c r="A41" s="299" t="s">
        <v>702</v>
      </c>
      <c r="B41" s="300"/>
      <c r="C41" s="27">
        <v>0</v>
      </c>
    </row>
    <row r="42" spans="1:8" ht="18.75" x14ac:dyDescent="0.3">
      <c r="A42" s="299" t="s">
        <v>703</v>
      </c>
      <c r="B42" s="300"/>
      <c r="C42" s="27">
        <v>0</v>
      </c>
      <c r="E42" s="61"/>
    </row>
    <row r="43" spans="1:8" ht="18.75" customHeight="1" x14ac:dyDescent="0.3">
      <c r="A43" s="299" t="s">
        <v>704</v>
      </c>
      <c r="B43" s="300"/>
      <c r="C43" s="27">
        <v>47438619.980000004</v>
      </c>
    </row>
    <row r="44" spans="1:8" ht="39.75" customHeight="1" x14ac:dyDescent="0.25">
      <c r="A44" s="302" t="s">
        <v>2762</v>
      </c>
      <c r="B44" s="303"/>
      <c r="C44" s="304"/>
    </row>
    <row r="45" spans="1:8" ht="18.75" customHeight="1" x14ac:dyDescent="0.25">
      <c r="A45" s="302" t="s">
        <v>699</v>
      </c>
      <c r="B45" s="304"/>
      <c r="C45" s="26" t="s">
        <v>708</v>
      </c>
    </row>
    <row r="46" spans="1:8" ht="18.75" x14ac:dyDescent="0.3">
      <c r="A46" s="299" t="s">
        <v>700</v>
      </c>
      <c r="B46" s="300"/>
      <c r="C46" s="27">
        <v>2246384766.5700002</v>
      </c>
      <c r="E46" s="113"/>
      <c r="F46" s="113"/>
      <c r="G46" s="113"/>
      <c r="H46" s="113"/>
    </row>
    <row r="47" spans="1:8" ht="41.25" customHeight="1" x14ac:dyDescent="0.3">
      <c r="A47" s="299" t="s">
        <v>701</v>
      </c>
      <c r="B47" s="300"/>
      <c r="C47" s="27">
        <v>0</v>
      </c>
    </row>
    <row r="48" spans="1:8" ht="18.75" x14ac:dyDescent="0.3">
      <c r="A48" s="299" t="s">
        <v>702</v>
      </c>
      <c r="B48" s="300"/>
      <c r="C48" s="27">
        <v>0</v>
      </c>
    </row>
    <row r="49" spans="1:12" ht="18.75" x14ac:dyDescent="0.3">
      <c r="A49" s="299" t="s">
        <v>703</v>
      </c>
      <c r="B49" s="300"/>
      <c r="C49" s="27">
        <v>3015567.51</v>
      </c>
      <c r="I49" s="62"/>
      <c r="J49" s="62"/>
      <c r="K49" s="62"/>
      <c r="L49" s="62"/>
    </row>
    <row r="50" spans="1:12" ht="18.75" customHeight="1" x14ac:dyDescent="0.3">
      <c r="A50" s="299" t="s">
        <v>704</v>
      </c>
      <c r="B50" s="300"/>
      <c r="C50" s="27">
        <v>2243369199.0599999</v>
      </c>
      <c r="I50" s="62"/>
      <c r="J50" s="62"/>
      <c r="K50" s="62"/>
      <c r="L50" s="62"/>
    </row>
    <row r="51" spans="1:12" ht="81" customHeight="1" x14ac:dyDescent="0.25">
      <c r="A51" s="302" t="s">
        <v>2761</v>
      </c>
      <c r="B51" s="303"/>
      <c r="C51" s="304"/>
    </row>
    <row r="52" spans="1:12" ht="18.75" customHeight="1" x14ac:dyDescent="0.25">
      <c r="A52" s="302" t="s">
        <v>699</v>
      </c>
      <c r="B52" s="304"/>
      <c r="C52" s="26" t="s">
        <v>708</v>
      </c>
    </row>
    <row r="53" spans="1:12" ht="18.75" x14ac:dyDescent="0.3">
      <c r="A53" s="299" t="s">
        <v>702</v>
      </c>
      <c r="B53" s="300"/>
      <c r="C53" s="27">
        <v>36727200</v>
      </c>
      <c r="E53" s="61"/>
    </row>
  </sheetData>
  <mergeCells count="52">
    <mergeCell ref="A20:B20"/>
    <mergeCell ref="A21:B21"/>
    <mergeCell ref="A22:B22"/>
    <mergeCell ref="A37:C37"/>
    <mergeCell ref="A38:B38"/>
    <mergeCell ref="A30:C30"/>
    <mergeCell ref="A31:B31"/>
    <mergeCell ref="A32:B32"/>
    <mergeCell ref="A33:B33"/>
    <mergeCell ref="A34:B34"/>
    <mergeCell ref="A35:B35"/>
    <mergeCell ref="A36:B36"/>
    <mergeCell ref="A42:B42"/>
    <mergeCell ref="A43:B43"/>
    <mergeCell ref="A48:B48"/>
    <mergeCell ref="A46:B46"/>
    <mergeCell ref="A47:B47"/>
    <mergeCell ref="A49:B49"/>
    <mergeCell ref="A50:B50"/>
    <mergeCell ref="A51:C51"/>
    <mergeCell ref="A52:B52"/>
    <mergeCell ref="A53:B53"/>
    <mergeCell ref="A44:C44"/>
    <mergeCell ref="A45:B45"/>
    <mergeCell ref="A39:B39"/>
    <mergeCell ref="A40:B40"/>
    <mergeCell ref="A41:B41"/>
    <mergeCell ref="A14:B14"/>
    <mergeCell ref="A15:B15"/>
    <mergeCell ref="A23:C23"/>
    <mergeCell ref="A24:B24"/>
    <mergeCell ref="A25:B25"/>
    <mergeCell ref="A26:B26"/>
    <mergeCell ref="A27:B27"/>
    <mergeCell ref="A28:B28"/>
    <mergeCell ref="A29:B29"/>
    <mergeCell ref="A16:C16"/>
    <mergeCell ref="A17:B17"/>
    <mergeCell ref="A18:B18"/>
    <mergeCell ref="A19:B19"/>
    <mergeCell ref="A13:B13"/>
    <mergeCell ref="A2:C2"/>
    <mergeCell ref="A3:C3"/>
    <mergeCell ref="A4:B4"/>
    <mergeCell ref="A5:B5"/>
    <mergeCell ref="A6:B6"/>
    <mergeCell ref="A7:B7"/>
    <mergeCell ref="A8:B8"/>
    <mergeCell ref="A9:B9"/>
    <mergeCell ref="A10:C10"/>
    <mergeCell ref="A11:B11"/>
    <mergeCell ref="A12:B12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O244"/>
  <sheetViews>
    <sheetView tabSelected="1" zoomScale="70" zoomScaleNormal="70" workbookViewId="0">
      <selection activeCell="L11" sqref="L11"/>
    </sheetView>
  </sheetViews>
  <sheetFormatPr defaultRowHeight="15" x14ac:dyDescent="0.25"/>
  <cols>
    <col min="1" max="1" width="9" style="3" customWidth="1"/>
    <col min="2" max="2" width="81" style="3" customWidth="1"/>
    <col min="3" max="3" width="24.85546875" style="3" customWidth="1"/>
    <col min="4" max="4" width="32.28515625" style="3" customWidth="1"/>
    <col min="5" max="5" width="25" style="3" customWidth="1"/>
    <col min="6" max="6" width="28.85546875" style="3" customWidth="1"/>
    <col min="7" max="7" width="9" style="3" customWidth="1"/>
    <col min="8" max="8" width="9.140625" style="3" customWidth="1"/>
    <col min="9" max="9" width="16.28515625" style="3" customWidth="1"/>
    <col min="10" max="10" width="9.140625" style="3" customWidth="1"/>
    <col min="11" max="11" width="17" style="3" customWidth="1"/>
    <col min="12" max="12" width="11.7109375" style="3" bestFit="1" customWidth="1"/>
    <col min="13" max="13" width="16.85546875" style="3" bestFit="1" customWidth="1"/>
    <col min="14" max="14" width="11.85546875" style="3" bestFit="1" customWidth="1"/>
    <col min="15" max="15" width="16.85546875" style="3" bestFit="1" customWidth="1"/>
    <col min="16" max="16384" width="9.140625" style="3"/>
  </cols>
  <sheetData>
    <row r="1" spans="1:15" ht="20.25" x14ac:dyDescent="0.25">
      <c r="A1" s="418"/>
      <c r="B1" s="418"/>
      <c r="C1" s="418"/>
      <c r="D1" s="418"/>
      <c r="E1" s="419" t="s">
        <v>709</v>
      </c>
      <c r="F1" s="419"/>
    </row>
    <row r="2" spans="1:15" ht="95.25" customHeight="1" x14ac:dyDescent="0.25">
      <c r="A2"/>
      <c r="B2" s="420"/>
      <c r="C2" s="420"/>
      <c r="D2" s="421" t="s">
        <v>716</v>
      </c>
      <c r="E2" s="421"/>
      <c r="F2" s="421"/>
    </row>
    <row r="3" spans="1:15" ht="15" customHeight="1" x14ac:dyDescent="0.25">
      <c r="A3" s="422" t="s">
        <v>717</v>
      </c>
      <c r="B3" s="422"/>
      <c r="C3" s="422"/>
      <c r="D3" s="422"/>
      <c r="E3" s="422"/>
      <c r="F3" s="422"/>
    </row>
    <row r="4" spans="1:15" ht="93" customHeight="1" x14ac:dyDescent="0.25">
      <c r="A4" s="422"/>
      <c r="B4" s="422"/>
      <c r="C4" s="422"/>
      <c r="D4" s="422"/>
      <c r="E4" s="422"/>
      <c r="F4" s="422"/>
    </row>
    <row r="5" spans="1:15" ht="15" customHeight="1" x14ac:dyDescent="0.25">
      <c r="A5" s="423" t="s">
        <v>6</v>
      </c>
      <c r="B5" s="424" t="s">
        <v>710</v>
      </c>
      <c r="C5" s="423" t="s">
        <v>711</v>
      </c>
      <c r="D5" s="423" t="s">
        <v>712</v>
      </c>
      <c r="E5" s="423" t="s">
        <v>713</v>
      </c>
      <c r="F5" s="423" t="s">
        <v>714</v>
      </c>
    </row>
    <row r="6" spans="1:15" ht="15" customHeight="1" x14ac:dyDescent="0.25">
      <c r="A6" s="425"/>
      <c r="B6" s="426"/>
      <c r="C6" s="427"/>
      <c r="D6" s="427"/>
      <c r="E6" s="427"/>
      <c r="F6" s="427"/>
    </row>
    <row r="7" spans="1:15" ht="101.25" customHeight="1" x14ac:dyDescent="0.25">
      <c r="A7" s="425"/>
      <c r="B7" s="426"/>
      <c r="C7" s="428"/>
      <c r="D7" s="428"/>
      <c r="E7" s="428"/>
      <c r="F7" s="428"/>
    </row>
    <row r="8" spans="1:15" ht="20.25" customHeight="1" x14ac:dyDescent="0.3">
      <c r="A8" s="429"/>
      <c r="B8" s="430"/>
      <c r="C8" s="431" t="s">
        <v>715</v>
      </c>
      <c r="D8" s="431" t="s">
        <v>257</v>
      </c>
      <c r="E8" s="432" t="s">
        <v>37</v>
      </c>
      <c r="F8" s="432" t="s">
        <v>36</v>
      </c>
    </row>
    <row r="9" spans="1:15" ht="20.25" x14ac:dyDescent="0.3">
      <c r="A9" s="433">
        <v>1</v>
      </c>
      <c r="B9" s="433">
        <v>2</v>
      </c>
      <c r="C9" s="433">
        <v>3</v>
      </c>
      <c r="D9" s="433">
        <v>4</v>
      </c>
      <c r="E9" s="433">
        <v>5</v>
      </c>
      <c r="F9" s="433">
        <v>6</v>
      </c>
    </row>
    <row r="10" spans="1:15" ht="20.25" x14ac:dyDescent="0.3">
      <c r="A10" s="434" t="s">
        <v>719</v>
      </c>
      <c r="B10" s="435"/>
      <c r="C10" s="454">
        <f>C11+C79+C146</f>
        <v>3485215.64</v>
      </c>
      <c r="D10" s="455">
        <f>D11+D79+D146</f>
        <v>121456</v>
      </c>
      <c r="E10" s="449">
        <f>E11+E79+E146</f>
        <v>1269</v>
      </c>
      <c r="F10" s="454">
        <f>F11+F79+F146</f>
        <v>4445398901.9900007</v>
      </c>
      <c r="K10" s="62"/>
      <c r="M10" s="62"/>
      <c r="N10" s="62"/>
      <c r="O10" s="62"/>
    </row>
    <row r="11" spans="1:15" ht="20.25" x14ac:dyDescent="0.3">
      <c r="A11" s="434" t="s">
        <v>720</v>
      </c>
      <c r="B11" s="435"/>
      <c r="C11" s="454">
        <v>1282974.6400000004</v>
      </c>
      <c r="D11" s="455">
        <v>49293</v>
      </c>
      <c r="E11" s="455">
        <f>SUM(E12:E78)</f>
        <v>468</v>
      </c>
      <c r="F11" s="454">
        <v>1064965830.9899999</v>
      </c>
      <c r="K11" s="62"/>
    </row>
    <row r="12" spans="1:15" ht="20.25" x14ac:dyDescent="0.3">
      <c r="A12" s="439">
        <v>1</v>
      </c>
      <c r="B12" s="434" t="s">
        <v>950</v>
      </c>
      <c r="C12" s="436">
        <v>362242.11000000022</v>
      </c>
      <c r="D12" s="437">
        <v>13536</v>
      </c>
      <c r="E12" s="438">
        <v>104</v>
      </c>
      <c r="F12" s="440">
        <v>265883729</v>
      </c>
    </row>
    <row r="13" spans="1:15" ht="20.25" x14ac:dyDescent="0.3">
      <c r="A13" s="439">
        <v>2</v>
      </c>
      <c r="B13" s="434" t="s">
        <v>857</v>
      </c>
      <c r="C13" s="436">
        <v>54718.7</v>
      </c>
      <c r="D13" s="437">
        <v>2187</v>
      </c>
      <c r="E13" s="438">
        <v>29</v>
      </c>
      <c r="F13" s="440">
        <v>50842017.239999995</v>
      </c>
    </row>
    <row r="14" spans="1:15" ht="20.25" x14ac:dyDescent="0.3">
      <c r="A14" s="439">
        <v>3</v>
      </c>
      <c r="B14" s="434" t="s">
        <v>858</v>
      </c>
      <c r="C14" s="440">
        <v>122338.65999999997</v>
      </c>
      <c r="D14" s="438">
        <v>4539</v>
      </c>
      <c r="E14" s="438">
        <v>45</v>
      </c>
      <c r="F14" s="440">
        <v>112751259.44999994</v>
      </c>
    </row>
    <row r="15" spans="1:15" ht="20.25" x14ac:dyDescent="0.3">
      <c r="A15" s="439">
        <v>4</v>
      </c>
      <c r="B15" s="434" t="s">
        <v>913</v>
      </c>
      <c r="C15" s="440">
        <v>218132.8</v>
      </c>
      <c r="D15" s="438">
        <v>7911</v>
      </c>
      <c r="E15" s="438">
        <v>36</v>
      </c>
      <c r="F15" s="440">
        <v>128937901.11000001</v>
      </c>
    </row>
    <row r="16" spans="1:15" ht="20.25" x14ac:dyDescent="0.3">
      <c r="A16" s="439">
        <v>5</v>
      </c>
      <c r="B16" s="434" t="s">
        <v>860</v>
      </c>
      <c r="C16" s="436">
        <v>38189.1</v>
      </c>
      <c r="D16" s="437">
        <v>1569</v>
      </c>
      <c r="E16" s="438">
        <v>5</v>
      </c>
      <c r="F16" s="440">
        <v>11570369.789999999</v>
      </c>
    </row>
    <row r="17" spans="1:6" ht="20.25" x14ac:dyDescent="0.3">
      <c r="A17" s="439">
        <v>6</v>
      </c>
      <c r="B17" s="434" t="s">
        <v>861</v>
      </c>
      <c r="C17" s="440">
        <v>91721.91</v>
      </c>
      <c r="D17" s="438">
        <v>3374</v>
      </c>
      <c r="E17" s="438">
        <v>26</v>
      </c>
      <c r="F17" s="440">
        <v>65365711.729999989</v>
      </c>
    </row>
    <row r="18" spans="1:6" ht="20.25" x14ac:dyDescent="0.3">
      <c r="A18" s="439">
        <v>7</v>
      </c>
      <c r="B18" s="434" t="s">
        <v>862</v>
      </c>
      <c r="C18" s="440">
        <v>29543.5</v>
      </c>
      <c r="D18" s="438">
        <v>855</v>
      </c>
      <c r="E18" s="438">
        <v>5</v>
      </c>
      <c r="F18" s="440">
        <v>14114868.93</v>
      </c>
    </row>
    <row r="19" spans="1:6" ht="20.25" x14ac:dyDescent="0.3">
      <c r="A19" s="439">
        <v>8</v>
      </c>
      <c r="B19" s="434" t="s">
        <v>863</v>
      </c>
      <c r="C19" s="440">
        <v>10662.800000000001</v>
      </c>
      <c r="D19" s="438">
        <v>403</v>
      </c>
      <c r="E19" s="438">
        <v>6</v>
      </c>
      <c r="F19" s="440">
        <v>30964559.009999998</v>
      </c>
    </row>
    <row r="20" spans="1:6" ht="20.25" x14ac:dyDescent="0.3">
      <c r="A20" s="439">
        <v>9</v>
      </c>
      <c r="B20" s="434" t="s">
        <v>864</v>
      </c>
      <c r="C20" s="440">
        <v>14970.710000000001</v>
      </c>
      <c r="D20" s="438">
        <v>518</v>
      </c>
      <c r="E20" s="438">
        <v>4</v>
      </c>
      <c r="F20" s="440">
        <v>12442442.430000002</v>
      </c>
    </row>
    <row r="21" spans="1:6" ht="20.25" x14ac:dyDescent="0.3">
      <c r="A21" s="439">
        <v>10</v>
      </c>
      <c r="B21" s="434" t="s">
        <v>1317</v>
      </c>
      <c r="C21" s="440">
        <v>762</v>
      </c>
      <c r="D21" s="438">
        <v>42</v>
      </c>
      <c r="E21" s="438">
        <v>1</v>
      </c>
      <c r="F21" s="440">
        <v>345276.04000000004</v>
      </c>
    </row>
    <row r="22" spans="1:6" ht="20.25" x14ac:dyDescent="0.3">
      <c r="A22" s="439">
        <v>11</v>
      </c>
      <c r="B22" s="434" t="s">
        <v>865</v>
      </c>
      <c r="C22" s="440">
        <v>2259.1</v>
      </c>
      <c r="D22" s="438">
        <v>104</v>
      </c>
      <c r="E22" s="438">
        <v>2</v>
      </c>
      <c r="F22" s="440">
        <v>5773107.5300000003</v>
      </c>
    </row>
    <row r="23" spans="1:6" ht="20.25" x14ac:dyDescent="0.3">
      <c r="A23" s="439">
        <v>12</v>
      </c>
      <c r="B23" s="434" t="s">
        <v>866</v>
      </c>
      <c r="C23" s="440">
        <v>4271.2</v>
      </c>
      <c r="D23" s="438">
        <v>227</v>
      </c>
      <c r="E23" s="438">
        <v>5</v>
      </c>
      <c r="F23" s="440">
        <v>10624337.110000001</v>
      </c>
    </row>
    <row r="24" spans="1:6" ht="20.25" x14ac:dyDescent="0.3">
      <c r="A24" s="439">
        <v>13</v>
      </c>
      <c r="B24" s="434" t="s">
        <v>867</v>
      </c>
      <c r="C24" s="440">
        <v>3135.5000000000005</v>
      </c>
      <c r="D24" s="438">
        <v>130</v>
      </c>
      <c r="E24" s="438">
        <v>5</v>
      </c>
      <c r="F24" s="440">
        <v>4459924</v>
      </c>
    </row>
    <row r="25" spans="1:6" ht="20.25" x14ac:dyDescent="0.3">
      <c r="A25" s="439">
        <v>14</v>
      </c>
      <c r="B25" s="434" t="s">
        <v>869</v>
      </c>
      <c r="C25" s="440">
        <v>3504.3</v>
      </c>
      <c r="D25" s="438">
        <v>178</v>
      </c>
      <c r="E25" s="438">
        <v>1</v>
      </c>
      <c r="F25" s="440">
        <v>1997229.1400000001</v>
      </c>
    </row>
    <row r="26" spans="1:6" ht="20.25" x14ac:dyDescent="0.3">
      <c r="A26" s="439">
        <v>15</v>
      </c>
      <c r="B26" s="434" t="s">
        <v>870</v>
      </c>
      <c r="C26" s="440">
        <v>37828.900000000009</v>
      </c>
      <c r="D26" s="438">
        <v>1989</v>
      </c>
      <c r="E26" s="438">
        <v>15</v>
      </c>
      <c r="F26" s="440">
        <v>29976052.369999997</v>
      </c>
    </row>
    <row r="27" spans="1:6" ht="20.25" x14ac:dyDescent="0.3">
      <c r="A27" s="439">
        <v>16</v>
      </c>
      <c r="B27" s="434" t="s">
        <v>871</v>
      </c>
      <c r="C27" s="440">
        <v>12766.299999999997</v>
      </c>
      <c r="D27" s="438">
        <v>777</v>
      </c>
      <c r="E27" s="438">
        <v>16</v>
      </c>
      <c r="F27" s="440">
        <v>22830689.180000003</v>
      </c>
    </row>
    <row r="28" spans="1:6" ht="20.25" x14ac:dyDescent="0.3">
      <c r="A28" s="439">
        <v>17</v>
      </c>
      <c r="B28" s="434" t="s">
        <v>872</v>
      </c>
      <c r="C28" s="440">
        <v>1395.0000000000002</v>
      </c>
      <c r="D28" s="438">
        <v>56</v>
      </c>
      <c r="E28" s="438">
        <v>4</v>
      </c>
      <c r="F28" s="440">
        <v>2221160.0099999998</v>
      </c>
    </row>
    <row r="29" spans="1:6" ht="20.25" x14ac:dyDescent="0.3">
      <c r="A29" s="439">
        <v>18</v>
      </c>
      <c r="B29" s="434" t="s">
        <v>873</v>
      </c>
      <c r="C29" s="440">
        <v>1222.4000000000001</v>
      </c>
      <c r="D29" s="438">
        <v>44</v>
      </c>
      <c r="E29" s="438">
        <v>2</v>
      </c>
      <c r="F29" s="440">
        <v>4069083.7199999997</v>
      </c>
    </row>
    <row r="30" spans="1:6" ht="20.25" x14ac:dyDescent="0.3">
      <c r="A30" s="439">
        <v>19</v>
      </c>
      <c r="B30" s="434" t="s">
        <v>931</v>
      </c>
      <c r="C30" s="440">
        <v>1746.5</v>
      </c>
      <c r="D30" s="438">
        <v>78</v>
      </c>
      <c r="E30" s="438">
        <v>2</v>
      </c>
      <c r="F30" s="440">
        <v>5178138.5</v>
      </c>
    </row>
    <row r="31" spans="1:6" ht="20.25" x14ac:dyDescent="0.3">
      <c r="A31" s="439">
        <v>20</v>
      </c>
      <c r="B31" s="434" t="s">
        <v>876</v>
      </c>
      <c r="C31" s="436">
        <v>5843.6</v>
      </c>
      <c r="D31" s="437">
        <v>224</v>
      </c>
      <c r="E31" s="438">
        <v>3</v>
      </c>
      <c r="F31" s="440">
        <v>8426851.959999999</v>
      </c>
    </row>
    <row r="32" spans="1:6" ht="20.25" x14ac:dyDescent="0.3">
      <c r="A32" s="439">
        <v>21</v>
      </c>
      <c r="B32" s="434" t="s">
        <v>918</v>
      </c>
      <c r="C32" s="436">
        <v>9076.82</v>
      </c>
      <c r="D32" s="437">
        <v>298</v>
      </c>
      <c r="E32" s="438">
        <v>2</v>
      </c>
      <c r="F32" s="440">
        <v>7968708.8700000001</v>
      </c>
    </row>
    <row r="33" spans="1:6" ht="20.25" x14ac:dyDescent="0.3">
      <c r="A33" s="439">
        <v>22</v>
      </c>
      <c r="B33" s="434" t="s">
        <v>878</v>
      </c>
      <c r="C33" s="436">
        <v>846.4</v>
      </c>
      <c r="D33" s="437">
        <v>26</v>
      </c>
      <c r="E33" s="438">
        <v>1</v>
      </c>
      <c r="F33" s="440">
        <v>1861701.91</v>
      </c>
    </row>
    <row r="34" spans="1:6" ht="20.25" x14ac:dyDescent="0.3">
      <c r="A34" s="439">
        <v>23</v>
      </c>
      <c r="B34" s="434" t="s">
        <v>880</v>
      </c>
      <c r="C34" s="440">
        <v>50658.080000000002</v>
      </c>
      <c r="D34" s="438">
        <v>1648</v>
      </c>
      <c r="E34" s="438">
        <v>17</v>
      </c>
      <c r="F34" s="440">
        <v>44398957.329999998</v>
      </c>
    </row>
    <row r="35" spans="1:6" ht="20.25" x14ac:dyDescent="0.3">
      <c r="A35" s="439">
        <v>24</v>
      </c>
      <c r="B35" s="434" t="s">
        <v>932</v>
      </c>
      <c r="C35" s="440">
        <v>2529.2999999999997</v>
      </c>
      <c r="D35" s="438">
        <v>106</v>
      </c>
      <c r="E35" s="438">
        <v>2</v>
      </c>
      <c r="F35" s="440">
        <v>2076549.34</v>
      </c>
    </row>
    <row r="36" spans="1:6" ht="20.25" x14ac:dyDescent="0.3">
      <c r="A36" s="439">
        <v>25</v>
      </c>
      <c r="B36" s="434" t="s">
        <v>933</v>
      </c>
      <c r="C36" s="440">
        <v>375</v>
      </c>
      <c r="D36" s="438">
        <v>21</v>
      </c>
      <c r="E36" s="438">
        <v>1</v>
      </c>
      <c r="F36" s="440">
        <v>2005046.9200000002</v>
      </c>
    </row>
    <row r="37" spans="1:6" ht="20.25" x14ac:dyDescent="0.3">
      <c r="A37" s="439">
        <v>26</v>
      </c>
      <c r="B37" s="434" t="s">
        <v>934</v>
      </c>
      <c r="C37" s="440">
        <v>1156.21</v>
      </c>
      <c r="D37" s="438">
        <v>44</v>
      </c>
      <c r="E37" s="438">
        <v>1</v>
      </c>
      <c r="F37" s="440">
        <v>3682576.42</v>
      </c>
    </row>
    <row r="38" spans="1:6" ht="20.25" x14ac:dyDescent="0.3">
      <c r="A38" s="439">
        <v>27</v>
      </c>
      <c r="B38" s="434" t="s">
        <v>882</v>
      </c>
      <c r="C38" s="440">
        <v>2624.2</v>
      </c>
      <c r="D38" s="438">
        <v>125</v>
      </c>
      <c r="E38" s="438">
        <v>4</v>
      </c>
      <c r="F38" s="440">
        <v>4283070.8099999996</v>
      </c>
    </row>
    <row r="39" spans="1:6" ht="20.25" x14ac:dyDescent="0.3">
      <c r="A39" s="439">
        <v>28</v>
      </c>
      <c r="B39" s="434" t="s">
        <v>883</v>
      </c>
      <c r="C39" s="436">
        <v>1157</v>
      </c>
      <c r="D39" s="437">
        <v>40</v>
      </c>
      <c r="E39" s="438">
        <v>2</v>
      </c>
      <c r="F39" s="440">
        <v>3114731.1799999997</v>
      </c>
    </row>
    <row r="40" spans="1:6" ht="20.25" x14ac:dyDescent="0.3">
      <c r="A40" s="439">
        <v>29</v>
      </c>
      <c r="B40" s="434" t="s">
        <v>881</v>
      </c>
      <c r="C40" s="441">
        <v>407.9</v>
      </c>
      <c r="D40" s="442">
        <v>21</v>
      </c>
      <c r="E40" s="438">
        <v>1</v>
      </c>
      <c r="F40" s="440">
        <v>43566.44</v>
      </c>
    </row>
    <row r="41" spans="1:6" ht="20.25" x14ac:dyDescent="0.3">
      <c r="A41" s="439">
        <v>30</v>
      </c>
      <c r="B41" s="434" t="s">
        <v>884</v>
      </c>
      <c r="C41" s="440">
        <v>2253.2999999999997</v>
      </c>
      <c r="D41" s="438">
        <v>108</v>
      </c>
      <c r="E41" s="438">
        <v>4</v>
      </c>
      <c r="F41" s="440">
        <v>4166442.5</v>
      </c>
    </row>
    <row r="42" spans="1:6" ht="20.25" x14ac:dyDescent="0.3">
      <c r="A42" s="439">
        <v>31</v>
      </c>
      <c r="B42" s="434" t="s">
        <v>919</v>
      </c>
      <c r="C42" s="436">
        <v>829.4</v>
      </c>
      <c r="D42" s="437">
        <v>42</v>
      </c>
      <c r="E42" s="438">
        <v>1</v>
      </c>
      <c r="F42" s="440">
        <v>2786770.47</v>
      </c>
    </row>
    <row r="43" spans="1:6" ht="20.25" x14ac:dyDescent="0.3">
      <c r="A43" s="439">
        <v>32</v>
      </c>
      <c r="B43" s="434" t="s">
        <v>885</v>
      </c>
      <c r="C43" s="436">
        <v>10312.24</v>
      </c>
      <c r="D43" s="437">
        <v>425</v>
      </c>
      <c r="E43" s="438">
        <v>7</v>
      </c>
      <c r="F43" s="440">
        <v>8480737.0799999982</v>
      </c>
    </row>
    <row r="44" spans="1:6" ht="20.25" x14ac:dyDescent="0.3">
      <c r="A44" s="439">
        <v>33</v>
      </c>
      <c r="B44" s="434" t="s">
        <v>886</v>
      </c>
      <c r="C44" s="436">
        <v>613</v>
      </c>
      <c r="D44" s="437">
        <v>32</v>
      </c>
      <c r="E44" s="438">
        <v>1</v>
      </c>
      <c r="F44" s="440">
        <v>2358530.46</v>
      </c>
    </row>
    <row r="45" spans="1:6" ht="20.25" x14ac:dyDescent="0.3">
      <c r="A45" s="439">
        <v>34</v>
      </c>
      <c r="B45" s="434" t="s">
        <v>920</v>
      </c>
      <c r="C45" s="436">
        <v>866.6</v>
      </c>
      <c r="D45" s="437">
        <v>34</v>
      </c>
      <c r="E45" s="438">
        <v>3</v>
      </c>
      <c r="F45" s="440">
        <v>178408.21000000002</v>
      </c>
    </row>
    <row r="46" spans="1:6" ht="20.25" x14ac:dyDescent="0.3">
      <c r="A46" s="439">
        <v>35</v>
      </c>
      <c r="B46" s="434" t="s">
        <v>888</v>
      </c>
      <c r="C46" s="440">
        <v>3663.2799999999997</v>
      </c>
      <c r="D46" s="438">
        <v>115</v>
      </c>
      <c r="E46" s="438">
        <v>3</v>
      </c>
      <c r="F46" s="440">
        <v>8700170.3300000001</v>
      </c>
    </row>
    <row r="47" spans="1:6" ht="20.25" x14ac:dyDescent="0.3">
      <c r="A47" s="439">
        <v>36</v>
      </c>
      <c r="B47" s="434" t="s">
        <v>891</v>
      </c>
      <c r="C47" s="436">
        <v>2767.4</v>
      </c>
      <c r="D47" s="437">
        <v>31</v>
      </c>
      <c r="E47" s="438">
        <v>1</v>
      </c>
      <c r="F47" s="440">
        <v>4281723.32</v>
      </c>
    </row>
    <row r="48" spans="1:6" ht="20.25" x14ac:dyDescent="0.3">
      <c r="A48" s="439">
        <v>37</v>
      </c>
      <c r="B48" s="434" t="s">
        <v>897</v>
      </c>
      <c r="C48" s="436">
        <v>15666.63</v>
      </c>
      <c r="D48" s="437">
        <v>545</v>
      </c>
      <c r="E48" s="438">
        <v>3</v>
      </c>
      <c r="F48" s="440">
        <v>2434186.5899999994</v>
      </c>
    </row>
    <row r="49" spans="1:6" ht="20.25" x14ac:dyDescent="0.3">
      <c r="A49" s="439">
        <v>38</v>
      </c>
      <c r="B49" s="434" t="s">
        <v>892</v>
      </c>
      <c r="C49" s="436">
        <v>14224.350000000002</v>
      </c>
      <c r="D49" s="437">
        <v>742</v>
      </c>
      <c r="E49" s="438">
        <v>6</v>
      </c>
      <c r="F49" s="440">
        <v>19736488.859999999</v>
      </c>
    </row>
    <row r="50" spans="1:6" ht="20.25" x14ac:dyDescent="0.3">
      <c r="A50" s="439">
        <v>39</v>
      </c>
      <c r="B50" s="434" t="s">
        <v>893</v>
      </c>
      <c r="C50" s="436">
        <v>4806.5999999999995</v>
      </c>
      <c r="D50" s="437">
        <v>165</v>
      </c>
      <c r="E50" s="438">
        <v>5</v>
      </c>
      <c r="F50" s="440">
        <v>9389545.5499999989</v>
      </c>
    </row>
    <row r="51" spans="1:6" ht="20.25" x14ac:dyDescent="0.3">
      <c r="A51" s="439">
        <v>40</v>
      </c>
      <c r="B51" s="434" t="s">
        <v>894</v>
      </c>
      <c r="C51" s="436">
        <v>1322.5</v>
      </c>
      <c r="D51" s="437">
        <v>60</v>
      </c>
      <c r="E51" s="438">
        <v>2</v>
      </c>
      <c r="F51" s="440">
        <v>5138784.57</v>
      </c>
    </row>
    <row r="52" spans="1:6" ht="20.25" x14ac:dyDescent="0.3">
      <c r="A52" s="439">
        <v>41</v>
      </c>
      <c r="B52" s="434" t="s">
        <v>896</v>
      </c>
      <c r="C52" s="436">
        <v>13058.16</v>
      </c>
      <c r="D52" s="437">
        <v>529</v>
      </c>
      <c r="E52" s="438">
        <v>10</v>
      </c>
      <c r="F52" s="440">
        <v>17752085.210000001</v>
      </c>
    </row>
    <row r="53" spans="1:6" ht="20.25" x14ac:dyDescent="0.3">
      <c r="A53" s="439">
        <v>42</v>
      </c>
      <c r="B53" s="434" t="s">
        <v>895</v>
      </c>
      <c r="C53" s="436">
        <v>878.6</v>
      </c>
      <c r="D53" s="437">
        <v>55</v>
      </c>
      <c r="E53" s="438">
        <v>1</v>
      </c>
      <c r="F53" s="440">
        <v>3622790.6399999997</v>
      </c>
    </row>
    <row r="54" spans="1:6" ht="20.25" x14ac:dyDescent="0.3">
      <c r="A54" s="439">
        <v>43</v>
      </c>
      <c r="B54" s="434" t="s">
        <v>898</v>
      </c>
      <c r="C54" s="440">
        <v>940.6</v>
      </c>
      <c r="D54" s="438">
        <v>33</v>
      </c>
      <c r="E54" s="438">
        <v>1</v>
      </c>
      <c r="F54" s="440">
        <v>3515825.94</v>
      </c>
    </row>
    <row r="55" spans="1:6" ht="20.25" x14ac:dyDescent="0.3">
      <c r="A55" s="439">
        <v>44</v>
      </c>
      <c r="B55" s="434" t="s">
        <v>935</v>
      </c>
      <c r="C55" s="440">
        <v>340.3</v>
      </c>
      <c r="D55" s="438">
        <v>19</v>
      </c>
      <c r="E55" s="438">
        <v>1</v>
      </c>
      <c r="F55" s="440">
        <v>1371104.41</v>
      </c>
    </row>
    <row r="56" spans="1:6" ht="20.25" x14ac:dyDescent="0.3">
      <c r="A56" s="439">
        <v>45</v>
      </c>
      <c r="B56" s="434" t="s">
        <v>1318</v>
      </c>
      <c r="C56" s="440">
        <v>953.9</v>
      </c>
      <c r="D56" s="438">
        <v>28</v>
      </c>
      <c r="E56" s="438">
        <v>1</v>
      </c>
      <c r="F56" s="440">
        <v>40161.910000000003</v>
      </c>
    </row>
    <row r="57" spans="1:6" ht="20.25" x14ac:dyDescent="0.3">
      <c r="A57" s="439">
        <v>46</v>
      </c>
      <c r="B57" s="434" t="s">
        <v>924</v>
      </c>
      <c r="C57" s="440">
        <v>1446.38</v>
      </c>
      <c r="D57" s="438">
        <v>78</v>
      </c>
      <c r="E57" s="438">
        <v>1</v>
      </c>
      <c r="F57" s="440">
        <v>127877.6</v>
      </c>
    </row>
    <row r="58" spans="1:6" ht="20.25" x14ac:dyDescent="0.3">
      <c r="A58" s="439">
        <v>47</v>
      </c>
      <c r="B58" s="434" t="s">
        <v>936</v>
      </c>
      <c r="C58" s="436">
        <v>676.3</v>
      </c>
      <c r="D58" s="437">
        <v>32</v>
      </c>
      <c r="E58" s="438">
        <v>1</v>
      </c>
      <c r="F58" s="440">
        <v>87573.72</v>
      </c>
    </row>
    <row r="59" spans="1:6" ht="20.25" x14ac:dyDescent="0.3">
      <c r="A59" s="439">
        <v>48</v>
      </c>
      <c r="B59" s="434" t="s">
        <v>901</v>
      </c>
      <c r="C59" s="441">
        <v>3130</v>
      </c>
      <c r="D59" s="442">
        <v>140</v>
      </c>
      <c r="E59" s="438">
        <v>5</v>
      </c>
      <c r="F59" s="440">
        <v>3911488.5799999996</v>
      </c>
    </row>
    <row r="60" spans="1:6" ht="20.25" x14ac:dyDescent="0.3">
      <c r="A60" s="439">
        <v>49</v>
      </c>
      <c r="B60" s="434" t="s">
        <v>926</v>
      </c>
      <c r="C60" s="440">
        <v>36117.07</v>
      </c>
      <c r="D60" s="438">
        <v>1569</v>
      </c>
      <c r="E60" s="438">
        <v>11</v>
      </c>
      <c r="F60" s="440">
        <v>23897111.18</v>
      </c>
    </row>
    <row r="61" spans="1:6" ht="20.25" x14ac:dyDescent="0.3">
      <c r="A61" s="439">
        <v>50</v>
      </c>
      <c r="B61" s="434" t="s">
        <v>902</v>
      </c>
      <c r="C61" s="436">
        <v>32478.429999999997</v>
      </c>
      <c r="D61" s="437">
        <v>1444</v>
      </c>
      <c r="E61" s="438">
        <v>8</v>
      </c>
      <c r="F61" s="440">
        <v>24440368.16</v>
      </c>
    </row>
    <row r="62" spans="1:6" ht="20.25" x14ac:dyDescent="0.3">
      <c r="A62" s="439">
        <v>51</v>
      </c>
      <c r="B62" s="434" t="s">
        <v>1319</v>
      </c>
      <c r="C62" s="436">
        <v>546.02</v>
      </c>
      <c r="D62" s="437">
        <v>20</v>
      </c>
      <c r="E62" s="438">
        <v>1</v>
      </c>
      <c r="F62" s="440">
        <v>1483737.75</v>
      </c>
    </row>
    <row r="63" spans="1:6" ht="20.25" x14ac:dyDescent="0.3">
      <c r="A63" s="439">
        <v>52</v>
      </c>
      <c r="B63" s="434" t="s">
        <v>1316</v>
      </c>
      <c r="C63" s="436">
        <v>1598.9</v>
      </c>
      <c r="D63" s="437">
        <v>38</v>
      </c>
      <c r="E63" s="438">
        <v>1</v>
      </c>
      <c r="F63" s="440">
        <v>446142.85</v>
      </c>
    </row>
    <row r="64" spans="1:6" ht="20.25" x14ac:dyDescent="0.3">
      <c r="A64" s="439">
        <v>53</v>
      </c>
      <c r="B64" s="434" t="s">
        <v>899</v>
      </c>
      <c r="C64" s="436">
        <v>9103.2800000000007</v>
      </c>
      <c r="D64" s="437">
        <v>365</v>
      </c>
      <c r="E64" s="438">
        <v>4</v>
      </c>
      <c r="F64" s="440">
        <v>3380450.98</v>
      </c>
    </row>
    <row r="65" spans="1:14" ht="20.25" x14ac:dyDescent="0.3">
      <c r="A65" s="439">
        <v>54</v>
      </c>
      <c r="B65" s="434" t="s">
        <v>903</v>
      </c>
      <c r="C65" s="436">
        <v>2977.1</v>
      </c>
      <c r="D65" s="437">
        <v>125</v>
      </c>
      <c r="E65" s="438">
        <v>5</v>
      </c>
      <c r="F65" s="440">
        <v>7738017.7799999993</v>
      </c>
    </row>
    <row r="66" spans="1:14" ht="20.25" x14ac:dyDescent="0.3">
      <c r="A66" s="439">
        <v>55</v>
      </c>
      <c r="B66" s="434" t="s">
        <v>904</v>
      </c>
      <c r="C66" s="440">
        <v>1191.0999999999999</v>
      </c>
      <c r="D66" s="438">
        <v>26</v>
      </c>
      <c r="E66" s="438">
        <v>1</v>
      </c>
      <c r="F66" s="440">
        <v>2846268.34</v>
      </c>
    </row>
    <row r="67" spans="1:14" ht="20.25" x14ac:dyDescent="0.3">
      <c r="A67" s="439">
        <v>56</v>
      </c>
      <c r="B67" s="434" t="s">
        <v>905</v>
      </c>
      <c r="C67" s="436">
        <v>1414.1</v>
      </c>
      <c r="D67" s="437">
        <v>84</v>
      </c>
      <c r="E67" s="438">
        <v>2</v>
      </c>
      <c r="F67" s="440">
        <v>2794020.73</v>
      </c>
    </row>
    <row r="68" spans="1:14" ht="20.25" x14ac:dyDescent="0.3">
      <c r="A68" s="439">
        <v>57</v>
      </c>
      <c r="B68" s="434" t="s">
        <v>906</v>
      </c>
      <c r="C68" s="436">
        <v>2762.9</v>
      </c>
      <c r="D68" s="437">
        <v>125</v>
      </c>
      <c r="E68" s="438">
        <v>2</v>
      </c>
      <c r="F68" s="440">
        <v>4868704.13</v>
      </c>
    </row>
    <row r="69" spans="1:14" ht="20.25" x14ac:dyDescent="0.3">
      <c r="A69" s="439">
        <v>58</v>
      </c>
      <c r="B69" s="434" t="s">
        <v>928</v>
      </c>
      <c r="C69" s="436">
        <v>702.7</v>
      </c>
      <c r="D69" s="437">
        <v>16</v>
      </c>
      <c r="E69" s="438">
        <v>1</v>
      </c>
      <c r="F69" s="440">
        <v>2570556.2200000002</v>
      </c>
    </row>
    <row r="70" spans="1:14" ht="20.25" x14ac:dyDescent="0.3">
      <c r="A70" s="439">
        <v>59</v>
      </c>
      <c r="B70" s="434" t="s">
        <v>1320</v>
      </c>
      <c r="C70" s="436">
        <v>1625.9</v>
      </c>
      <c r="D70" s="437">
        <v>63</v>
      </c>
      <c r="E70" s="438">
        <v>2</v>
      </c>
      <c r="F70" s="440">
        <v>1181101.6800000002</v>
      </c>
    </row>
    <row r="71" spans="1:14" ht="20.25" x14ac:dyDescent="0.3">
      <c r="A71" s="439">
        <v>60</v>
      </c>
      <c r="B71" s="434" t="s">
        <v>907</v>
      </c>
      <c r="C71" s="436">
        <v>2462.8000000000002</v>
      </c>
      <c r="D71" s="437">
        <v>120</v>
      </c>
      <c r="E71" s="438">
        <v>5</v>
      </c>
      <c r="F71" s="440">
        <v>5058199.54</v>
      </c>
    </row>
    <row r="72" spans="1:14" ht="20.25" x14ac:dyDescent="0.3">
      <c r="A72" s="439">
        <v>61</v>
      </c>
      <c r="B72" s="434" t="s">
        <v>908</v>
      </c>
      <c r="C72" s="436">
        <v>1755.2</v>
      </c>
      <c r="D72" s="437">
        <v>62</v>
      </c>
      <c r="E72" s="438">
        <v>1</v>
      </c>
      <c r="F72" s="440">
        <v>3982171.62</v>
      </c>
    </row>
    <row r="73" spans="1:14" ht="20.25" x14ac:dyDescent="0.3">
      <c r="A73" s="439">
        <v>62</v>
      </c>
      <c r="B73" s="434" t="s">
        <v>929</v>
      </c>
      <c r="C73" s="436">
        <v>4921.7999999999993</v>
      </c>
      <c r="D73" s="437">
        <v>126</v>
      </c>
      <c r="E73" s="438">
        <v>2</v>
      </c>
      <c r="F73" s="440">
        <v>8046011.1599999992</v>
      </c>
    </row>
    <row r="74" spans="1:14" ht="20.25" x14ac:dyDescent="0.3">
      <c r="A74" s="439">
        <v>63</v>
      </c>
      <c r="B74" s="434" t="s">
        <v>909</v>
      </c>
      <c r="C74" s="436">
        <v>428.4</v>
      </c>
      <c r="D74" s="437">
        <v>20</v>
      </c>
      <c r="E74" s="438">
        <v>1</v>
      </c>
      <c r="F74" s="440">
        <v>1241065.97</v>
      </c>
    </row>
    <row r="75" spans="1:14" ht="20.25" x14ac:dyDescent="0.3">
      <c r="A75" s="439">
        <v>64</v>
      </c>
      <c r="B75" s="434" t="s">
        <v>911</v>
      </c>
      <c r="C75" s="436">
        <v>12546.099999999999</v>
      </c>
      <c r="D75" s="437">
        <v>564</v>
      </c>
      <c r="E75" s="438">
        <v>9</v>
      </c>
      <c r="F75" s="440">
        <v>9190793.5899999999</v>
      </c>
    </row>
    <row r="76" spans="1:14" ht="20.25" x14ac:dyDescent="0.3">
      <c r="A76" s="439">
        <v>65</v>
      </c>
      <c r="B76" s="434" t="s">
        <v>912</v>
      </c>
      <c r="C76" s="436">
        <v>2975.2</v>
      </c>
      <c r="D76" s="437">
        <v>130</v>
      </c>
      <c r="E76" s="438">
        <v>4</v>
      </c>
      <c r="F76" s="440">
        <v>3506290.42</v>
      </c>
    </row>
    <row r="77" spans="1:14" ht="20.25" x14ac:dyDescent="0.3">
      <c r="A77" s="439">
        <v>66</v>
      </c>
      <c r="B77" s="434" t="s">
        <v>937</v>
      </c>
      <c r="C77" s="436">
        <v>1422.8</v>
      </c>
      <c r="D77" s="437">
        <v>64</v>
      </c>
      <c r="E77" s="438">
        <v>2</v>
      </c>
      <c r="F77" s="440">
        <v>735510.79</v>
      </c>
    </row>
    <row r="78" spans="1:14" ht="20.25" x14ac:dyDescent="0.3">
      <c r="A78" s="439">
        <v>67</v>
      </c>
      <c r="B78" s="434" t="s">
        <v>930</v>
      </c>
      <c r="C78" s="436">
        <v>1109.3</v>
      </c>
      <c r="D78" s="437">
        <v>49</v>
      </c>
      <c r="E78" s="438">
        <v>2</v>
      </c>
      <c r="F78" s="440">
        <v>1268994.68</v>
      </c>
    </row>
    <row r="79" spans="1:14" ht="19.5" customHeight="1" x14ac:dyDescent="0.3">
      <c r="A79" s="434" t="s">
        <v>721</v>
      </c>
      <c r="B79" s="434"/>
      <c r="C79" s="454">
        <f>SUM(C80:C145)</f>
        <v>1275815.78</v>
      </c>
      <c r="D79" s="455">
        <f>SUM(D80:D145)</f>
        <v>36026</v>
      </c>
      <c r="E79" s="449">
        <f>SUM(E80:E145)</f>
        <v>407</v>
      </c>
      <c r="F79" s="454">
        <f>SUM(F80:F145)</f>
        <v>1134048304.4300003</v>
      </c>
      <c r="K79" s="62"/>
      <c r="L79" s="62"/>
      <c r="M79" s="62"/>
      <c r="N79" s="62"/>
    </row>
    <row r="80" spans="1:14" ht="20.25" x14ac:dyDescent="0.3">
      <c r="A80" s="439">
        <v>1</v>
      </c>
      <c r="B80" s="434" t="s">
        <v>950</v>
      </c>
      <c r="C80" s="436">
        <v>273707.57999999996</v>
      </c>
      <c r="D80" s="437">
        <v>10259</v>
      </c>
      <c r="E80" s="438">
        <v>88</v>
      </c>
      <c r="F80" s="440">
        <v>164847272.78999993</v>
      </c>
    </row>
    <row r="81" spans="1:6" ht="20.25" x14ac:dyDescent="0.3">
      <c r="A81" s="439">
        <v>2</v>
      </c>
      <c r="B81" s="434" t="s">
        <v>857</v>
      </c>
      <c r="C81" s="436">
        <v>39765.410000000003</v>
      </c>
      <c r="D81" s="437">
        <v>1664</v>
      </c>
      <c r="E81" s="438">
        <v>26</v>
      </c>
      <c r="F81" s="440">
        <v>58706347.549999997</v>
      </c>
    </row>
    <row r="82" spans="1:6" ht="20.25" x14ac:dyDescent="0.3">
      <c r="A82" s="439">
        <v>3</v>
      </c>
      <c r="B82" s="434" t="s">
        <v>858</v>
      </c>
      <c r="C82" s="436">
        <v>112703.84000000001</v>
      </c>
      <c r="D82" s="437">
        <v>3987</v>
      </c>
      <c r="E82" s="438">
        <v>43</v>
      </c>
      <c r="F82" s="440">
        <v>132333758.15000004</v>
      </c>
    </row>
    <row r="83" spans="1:6" ht="20.25" x14ac:dyDescent="0.3">
      <c r="A83" s="439">
        <v>4</v>
      </c>
      <c r="B83" s="434" t="s">
        <v>913</v>
      </c>
      <c r="C83" s="436">
        <v>401854.45999999996</v>
      </c>
      <c r="D83" s="437">
        <v>4103</v>
      </c>
      <c r="E83" s="438">
        <v>54</v>
      </c>
      <c r="F83" s="440">
        <v>287634969.85999995</v>
      </c>
    </row>
    <row r="84" spans="1:6" ht="20.25" x14ac:dyDescent="0.3">
      <c r="A84" s="439">
        <v>5</v>
      </c>
      <c r="B84" s="434" t="s">
        <v>860</v>
      </c>
      <c r="C84" s="436">
        <v>117812.8</v>
      </c>
      <c r="D84" s="437">
        <v>2907</v>
      </c>
      <c r="E84" s="438">
        <v>15</v>
      </c>
      <c r="F84" s="440">
        <v>102677042.25999999</v>
      </c>
    </row>
    <row r="85" spans="1:6" ht="20.25" x14ac:dyDescent="0.3">
      <c r="A85" s="439">
        <v>6</v>
      </c>
      <c r="B85" s="434" t="s">
        <v>861</v>
      </c>
      <c r="C85" s="436">
        <v>40250.310000000005</v>
      </c>
      <c r="D85" s="437">
        <v>1696</v>
      </c>
      <c r="E85" s="438">
        <v>21</v>
      </c>
      <c r="F85" s="440">
        <v>68090604.039999992</v>
      </c>
    </row>
    <row r="86" spans="1:6" ht="20.25" x14ac:dyDescent="0.3">
      <c r="A86" s="439">
        <v>7</v>
      </c>
      <c r="B86" s="434" t="s">
        <v>862</v>
      </c>
      <c r="C86" s="436">
        <v>35250.9</v>
      </c>
      <c r="D86" s="437">
        <v>902</v>
      </c>
      <c r="E86" s="438">
        <v>7</v>
      </c>
      <c r="F86" s="440">
        <v>8413669.7699999996</v>
      </c>
    </row>
    <row r="87" spans="1:6" ht="20.25" x14ac:dyDescent="0.3">
      <c r="A87" s="439">
        <v>8</v>
      </c>
      <c r="B87" s="434" t="s">
        <v>863</v>
      </c>
      <c r="C87" s="436">
        <v>5268.6</v>
      </c>
      <c r="D87" s="437">
        <v>209</v>
      </c>
      <c r="E87" s="438">
        <v>5</v>
      </c>
      <c r="F87" s="440">
        <v>7749775.5699999994</v>
      </c>
    </row>
    <row r="88" spans="1:6" ht="20.25" x14ac:dyDescent="0.3">
      <c r="A88" s="439">
        <v>9</v>
      </c>
      <c r="B88" s="434" t="s">
        <v>864</v>
      </c>
      <c r="C88" s="436">
        <v>11803.32</v>
      </c>
      <c r="D88" s="437">
        <v>483</v>
      </c>
      <c r="E88" s="438">
        <v>4</v>
      </c>
      <c r="F88" s="440">
        <v>8707199.9100000001</v>
      </c>
    </row>
    <row r="89" spans="1:6" ht="20.25" x14ac:dyDescent="0.3">
      <c r="A89" s="439">
        <v>10</v>
      </c>
      <c r="B89" s="434" t="s">
        <v>865</v>
      </c>
      <c r="C89" s="436">
        <v>2782.7</v>
      </c>
      <c r="D89" s="437">
        <v>103</v>
      </c>
      <c r="E89" s="438">
        <v>1</v>
      </c>
      <c r="F89" s="440">
        <v>3324897.97</v>
      </c>
    </row>
    <row r="90" spans="1:6" ht="20.25" x14ac:dyDescent="0.3">
      <c r="A90" s="439">
        <v>11</v>
      </c>
      <c r="B90" s="434" t="s">
        <v>867</v>
      </c>
      <c r="C90" s="436">
        <v>1151.5</v>
      </c>
      <c r="D90" s="437">
        <v>39</v>
      </c>
      <c r="E90" s="438">
        <v>2</v>
      </c>
      <c r="F90" s="440">
        <v>221036.09999999998</v>
      </c>
    </row>
    <row r="91" spans="1:6" ht="20.25" x14ac:dyDescent="0.3">
      <c r="A91" s="439">
        <v>12</v>
      </c>
      <c r="B91" s="434" t="s">
        <v>914</v>
      </c>
      <c r="C91" s="436">
        <v>618.29999999999995</v>
      </c>
      <c r="D91" s="437">
        <v>24</v>
      </c>
      <c r="E91" s="438">
        <v>1</v>
      </c>
      <c r="F91" s="440">
        <v>63207.3</v>
      </c>
    </row>
    <row r="92" spans="1:6" ht="20.25" x14ac:dyDescent="0.3">
      <c r="A92" s="439">
        <v>13</v>
      </c>
      <c r="B92" s="434" t="s">
        <v>869</v>
      </c>
      <c r="C92" s="436">
        <v>4097</v>
      </c>
      <c r="D92" s="437">
        <v>158</v>
      </c>
      <c r="E92" s="438">
        <v>1</v>
      </c>
      <c r="F92" s="440">
        <v>105310.57</v>
      </c>
    </row>
    <row r="93" spans="1:6" ht="20.25" x14ac:dyDescent="0.3">
      <c r="A93" s="439">
        <v>14</v>
      </c>
      <c r="B93" s="434" t="s">
        <v>870</v>
      </c>
      <c r="C93" s="436">
        <v>29874.799999999999</v>
      </c>
      <c r="D93" s="437">
        <v>1418</v>
      </c>
      <c r="E93" s="438">
        <v>13</v>
      </c>
      <c r="F93" s="440">
        <v>29576718.629999999</v>
      </c>
    </row>
    <row r="94" spans="1:6" ht="20.25" x14ac:dyDescent="0.3">
      <c r="A94" s="439">
        <v>15</v>
      </c>
      <c r="B94" s="434" t="s">
        <v>871</v>
      </c>
      <c r="C94" s="436">
        <v>10319.11</v>
      </c>
      <c r="D94" s="437">
        <v>712</v>
      </c>
      <c r="E94" s="438">
        <v>6</v>
      </c>
      <c r="F94" s="440">
        <v>19474666.420000002</v>
      </c>
    </row>
    <row r="95" spans="1:6" ht="20.25" x14ac:dyDescent="0.3">
      <c r="A95" s="439">
        <v>16</v>
      </c>
      <c r="B95" s="434" t="s">
        <v>1321</v>
      </c>
      <c r="C95" s="436">
        <v>2334.1999999999998</v>
      </c>
      <c r="D95" s="437">
        <v>72</v>
      </c>
      <c r="E95" s="438">
        <v>2</v>
      </c>
      <c r="F95" s="440">
        <v>189626.95</v>
      </c>
    </row>
    <row r="96" spans="1:6" ht="20.25" x14ac:dyDescent="0.3">
      <c r="A96" s="439">
        <v>17</v>
      </c>
      <c r="B96" s="434" t="s">
        <v>872</v>
      </c>
      <c r="C96" s="436">
        <v>383.8</v>
      </c>
      <c r="D96" s="437">
        <v>16</v>
      </c>
      <c r="E96" s="438">
        <v>1</v>
      </c>
      <c r="F96" s="440">
        <v>379110.22000000003</v>
      </c>
    </row>
    <row r="97" spans="1:6" ht="20.25" x14ac:dyDescent="0.3">
      <c r="A97" s="439">
        <v>18</v>
      </c>
      <c r="B97" s="434" t="s">
        <v>915</v>
      </c>
      <c r="C97" s="436">
        <v>924.3</v>
      </c>
      <c r="D97" s="437">
        <v>22</v>
      </c>
      <c r="E97" s="438">
        <v>1</v>
      </c>
      <c r="F97" s="440">
        <v>62038.82</v>
      </c>
    </row>
    <row r="98" spans="1:6" ht="20.25" x14ac:dyDescent="0.3">
      <c r="A98" s="439">
        <v>19</v>
      </c>
      <c r="B98" s="434" t="s">
        <v>916</v>
      </c>
      <c r="C98" s="436">
        <v>672</v>
      </c>
      <c r="D98" s="437">
        <v>35</v>
      </c>
      <c r="E98" s="438">
        <v>1</v>
      </c>
      <c r="F98" s="440">
        <v>2713692.58</v>
      </c>
    </row>
    <row r="99" spans="1:6" ht="20.25" x14ac:dyDescent="0.3">
      <c r="A99" s="439">
        <v>20</v>
      </c>
      <c r="B99" s="434" t="s">
        <v>917</v>
      </c>
      <c r="C99" s="436">
        <v>531.9</v>
      </c>
      <c r="D99" s="437">
        <v>14</v>
      </c>
      <c r="E99" s="438">
        <v>1</v>
      </c>
      <c r="F99" s="440">
        <v>2079679.89</v>
      </c>
    </row>
    <row r="100" spans="1:6" ht="20.25" x14ac:dyDescent="0.3">
      <c r="A100" s="439">
        <v>21</v>
      </c>
      <c r="B100" s="434" t="s">
        <v>876</v>
      </c>
      <c r="C100" s="436">
        <v>7845.75</v>
      </c>
      <c r="D100" s="437">
        <v>252</v>
      </c>
      <c r="E100" s="438">
        <v>1</v>
      </c>
      <c r="F100" s="440">
        <v>105976.66</v>
      </c>
    </row>
    <row r="101" spans="1:6" ht="20.25" x14ac:dyDescent="0.3">
      <c r="A101" s="439">
        <v>22</v>
      </c>
      <c r="B101" s="434" t="s">
        <v>877</v>
      </c>
      <c r="C101" s="436">
        <v>550.20000000000005</v>
      </c>
      <c r="D101" s="437">
        <v>20</v>
      </c>
      <c r="E101" s="438">
        <v>1</v>
      </c>
      <c r="F101" s="440">
        <v>65297.52</v>
      </c>
    </row>
    <row r="102" spans="1:6" ht="20.25" x14ac:dyDescent="0.3">
      <c r="A102" s="439">
        <v>23</v>
      </c>
      <c r="B102" s="434" t="s">
        <v>918</v>
      </c>
      <c r="C102" s="436">
        <v>4299.2</v>
      </c>
      <c r="D102" s="437">
        <v>181</v>
      </c>
      <c r="E102" s="438">
        <v>2</v>
      </c>
      <c r="F102" s="440">
        <v>3106581.3099999996</v>
      </c>
    </row>
    <row r="103" spans="1:6" ht="20.25" x14ac:dyDescent="0.3">
      <c r="A103" s="439">
        <v>24</v>
      </c>
      <c r="B103" s="434" t="s">
        <v>880</v>
      </c>
      <c r="C103" s="436">
        <v>16744.129999999997</v>
      </c>
      <c r="D103" s="437">
        <v>660</v>
      </c>
      <c r="E103" s="438">
        <v>11</v>
      </c>
      <c r="F103" s="440">
        <v>22328326.73</v>
      </c>
    </row>
    <row r="104" spans="1:6" ht="20.25" x14ac:dyDescent="0.3">
      <c r="A104" s="439">
        <v>25</v>
      </c>
      <c r="B104" s="434" t="s">
        <v>882</v>
      </c>
      <c r="C104" s="436">
        <v>1443.4</v>
      </c>
      <c r="D104" s="437">
        <v>68</v>
      </c>
      <c r="E104" s="438">
        <v>2</v>
      </c>
      <c r="F104" s="440">
        <v>5513180.9399999995</v>
      </c>
    </row>
    <row r="105" spans="1:6" ht="20.25" x14ac:dyDescent="0.3">
      <c r="A105" s="439">
        <v>26</v>
      </c>
      <c r="B105" s="434" t="s">
        <v>884</v>
      </c>
      <c r="C105" s="436">
        <v>1854.1999999999998</v>
      </c>
      <c r="D105" s="437">
        <v>87</v>
      </c>
      <c r="E105" s="438">
        <v>3</v>
      </c>
      <c r="F105" s="440">
        <v>4300110.49</v>
      </c>
    </row>
    <row r="106" spans="1:6" ht="20.25" x14ac:dyDescent="0.3">
      <c r="A106" s="439">
        <v>27</v>
      </c>
      <c r="B106" s="434" t="s">
        <v>883</v>
      </c>
      <c r="C106" s="436">
        <v>448.2</v>
      </c>
      <c r="D106" s="437">
        <v>21</v>
      </c>
      <c r="E106" s="438">
        <v>1</v>
      </c>
      <c r="F106" s="440">
        <v>63914.7</v>
      </c>
    </row>
    <row r="107" spans="1:6" ht="20.25" x14ac:dyDescent="0.3">
      <c r="A107" s="439">
        <v>28</v>
      </c>
      <c r="B107" s="434" t="s">
        <v>919</v>
      </c>
      <c r="C107" s="436">
        <v>1323.09</v>
      </c>
      <c r="D107" s="437">
        <v>68</v>
      </c>
      <c r="E107" s="438">
        <v>2</v>
      </c>
      <c r="F107" s="440">
        <v>5200378.79</v>
      </c>
    </row>
    <row r="108" spans="1:6" ht="20.25" x14ac:dyDescent="0.3">
      <c r="A108" s="439">
        <v>29</v>
      </c>
      <c r="B108" s="434" t="s">
        <v>881</v>
      </c>
      <c r="C108" s="436">
        <v>804.7</v>
      </c>
      <c r="D108" s="437">
        <v>36</v>
      </c>
      <c r="E108" s="438">
        <v>2</v>
      </c>
      <c r="F108" s="440">
        <v>1314396.72</v>
      </c>
    </row>
    <row r="109" spans="1:6" ht="20.25" x14ac:dyDescent="0.3">
      <c r="A109" s="439">
        <v>30</v>
      </c>
      <c r="B109" s="434" t="s">
        <v>885</v>
      </c>
      <c r="C109" s="436">
        <v>6122.7</v>
      </c>
      <c r="D109" s="437">
        <v>226</v>
      </c>
      <c r="E109" s="438">
        <v>8</v>
      </c>
      <c r="F109" s="440">
        <v>21705858.420000002</v>
      </c>
    </row>
    <row r="110" spans="1:6" ht="20.25" x14ac:dyDescent="0.3">
      <c r="A110" s="439">
        <v>31</v>
      </c>
      <c r="B110" s="434" t="s">
        <v>920</v>
      </c>
      <c r="C110" s="436">
        <v>1222.5999999999999</v>
      </c>
      <c r="D110" s="437">
        <v>66</v>
      </c>
      <c r="E110" s="438">
        <v>3</v>
      </c>
      <c r="F110" s="440">
        <v>2242341.23</v>
      </c>
    </row>
    <row r="111" spans="1:6" ht="20.25" x14ac:dyDescent="0.3">
      <c r="A111" s="439">
        <v>32</v>
      </c>
      <c r="B111" s="434" t="s">
        <v>921</v>
      </c>
      <c r="C111" s="436">
        <v>654.5</v>
      </c>
      <c r="D111" s="437">
        <v>32</v>
      </c>
      <c r="E111" s="438">
        <v>1</v>
      </c>
      <c r="F111" s="440">
        <v>3520710.77</v>
      </c>
    </row>
    <row r="112" spans="1:6" ht="20.25" x14ac:dyDescent="0.3">
      <c r="A112" s="439">
        <v>33</v>
      </c>
      <c r="B112" s="434" t="s">
        <v>888</v>
      </c>
      <c r="C112" s="436">
        <v>6768.3</v>
      </c>
      <c r="D112" s="437">
        <v>187</v>
      </c>
      <c r="E112" s="438">
        <v>3</v>
      </c>
      <c r="F112" s="440">
        <v>4927013.3100000005</v>
      </c>
    </row>
    <row r="113" spans="1:15" ht="20.25" x14ac:dyDescent="0.3">
      <c r="A113" s="439">
        <v>34</v>
      </c>
      <c r="B113" s="434" t="s">
        <v>2235</v>
      </c>
      <c r="C113" s="436">
        <v>327.60000000000002</v>
      </c>
      <c r="D113" s="437">
        <v>21</v>
      </c>
      <c r="E113" s="438">
        <v>1</v>
      </c>
      <c r="F113" s="440">
        <v>52057.33</v>
      </c>
    </row>
    <row r="114" spans="1:15" ht="20.25" x14ac:dyDescent="0.3">
      <c r="A114" s="439">
        <v>35</v>
      </c>
      <c r="B114" s="434" t="s">
        <v>922</v>
      </c>
      <c r="C114" s="436">
        <v>948.3</v>
      </c>
      <c r="D114" s="437">
        <v>64</v>
      </c>
      <c r="E114" s="438">
        <v>1</v>
      </c>
      <c r="F114" s="440">
        <v>3760087.36</v>
      </c>
    </row>
    <row r="115" spans="1:15" ht="20.25" x14ac:dyDescent="0.3">
      <c r="A115" s="439">
        <v>36</v>
      </c>
      <c r="B115" s="434" t="s">
        <v>889</v>
      </c>
      <c r="C115" s="436">
        <v>779.2</v>
      </c>
      <c r="D115" s="437">
        <v>33</v>
      </c>
      <c r="E115" s="438">
        <v>1</v>
      </c>
      <c r="F115" s="440">
        <v>2964091.65</v>
      </c>
      <c r="K115" s="4"/>
      <c r="L115" s="4"/>
      <c r="M115" s="4"/>
      <c r="N115" s="4"/>
      <c r="O115" s="4"/>
    </row>
    <row r="116" spans="1:15" ht="20.25" x14ac:dyDescent="0.3">
      <c r="A116" s="439">
        <v>37</v>
      </c>
      <c r="B116" s="434" t="s">
        <v>897</v>
      </c>
      <c r="C116" s="436">
        <v>17933</v>
      </c>
      <c r="D116" s="437">
        <v>625</v>
      </c>
      <c r="E116" s="438">
        <v>3</v>
      </c>
      <c r="F116" s="440">
        <v>11207892.280000001</v>
      </c>
    </row>
    <row r="117" spans="1:15" ht="20.25" x14ac:dyDescent="0.3">
      <c r="A117" s="439">
        <v>38</v>
      </c>
      <c r="B117" s="434" t="s">
        <v>892</v>
      </c>
      <c r="C117" s="436">
        <v>13217.54</v>
      </c>
      <c r="D117" s="437">
        <v>505</v>
      </c>
      <c r="E117" s="438">
        <v>5</v>
      </c>
      <c r="F117" s="440">
        <v>20102541.969999999</v>
      </c>
    </row>
    <row r="118" spans="1:15" ht="20.25" x14ac:dyDescent="0.3">
      <c r="A118" s="439">
        <v>39</v>
      </c>
      <c r="B118" s="434" t="s">
        <v>893</v>
      </c>
      <c r="C118" s="436">
        <v>8831.67</v>
      </c>
      <c r="D118" s="437">
        <v>282</v>
      </c>
      <c r="E118" s="438">
        <v>3</v>
      </c>
      <c r="F118" s="440">
        <v>462525.75</v>
      </c>
    </row>
    <row r="119" spans="1:15" ht="20.25" x14ac:dyDescent="0.3">
      <c r="A119" s="439">
        <v>40</v>
      </c>
      <c r="B119" s="434" t="s">
        <v>894</v>
      </c>
      <c r="C119" s="436">
        <v>485.3</v>
      </c>
      <c r="D119" s="437">
        <v>16</v>
      </c>
      <c r="E119" s="438">
        <v>1</v>
      </c>
      <c r="F119" s="440">
        <v>2077656.16</v>
      </c>
    </row>
    <row r="120" spans="1:15" ht="20.25" x14ac:dyDescent="0.3">
      <c r="A120" s="439">
        <v>41</v>
      </c>
      <c r="B120" s="434" t="s">
        <v>896</v>
      </c>
      <c r="C120" s="436">
        <v>6797.2400000000007</v>
      </c>
      <c r="D120" s="437">
        <v>308</v>
      </c>
      <c r="E120" s="438">
        <v>6</v>
      </c>
      <c r="F120" s="440">
        <v>20595957.049999997</v>
      </c>
    </row>
    <row r="121" spans="1:15" ht="20.25" x14ac:dyDescent="0.3">
      <c r="A121" s="439">
        <v>42</v>
      </c>
      <c r="B121" s="434" t="s">
        <v>891</v>
      </c>
      <c r="C121" s="436">
        <v>1752.3000000000002</v>
      </c>
      <c r="D121" s="437">
        <v>86</v>
      </c>
      <c r="E121" s="438">
        <v>2</v>
      </c>
      <c r="F121" s="440">
        <v>166016.51999999999</v>
      </c>
    </row>
    <row r="122" spans="1:15" ht="20.25" x14ac:dyDescent="0.3">
      <c r="A122" s="439">
        <v>43</v>
      </c>
      <c r="B122" s="434" t="s">
        <v>923</v>
      </c>
      <c r="C122" s="436">
        <v>822.2</v>
      </c>
      <c r="D122" s="437">
        <v>36</v>
      </c>
      <c r="E122" s="438">
        <v>1</v>
      </c>
      <c r="F122" s="440">
        <v>79976.490000000005</v>
      </c>
    </row>
    <row r="123" spans="1:15" ht="20.25" x14ac:dyDescent="0.3">
      <c r="A123" s="439">
        <v>44</v>
      </c>
      <c r="B123" s="434" t="s">
        <v>898</v>
      </c>
      <c r="C123" s="436">
        <v>4675.3</v>
      </c>
      <c r="D123" s="437">
        <v>143</v>
      </c>
      <c r="E123" s="438">
        <v>3</v>
      </c>
      <c r="F123" s="440">
        <v>4904419.7699999996</v>
      </c>
    </row>
    <row r="124" spans="1:15" ht="20.25" x14ac:dyDescent="0.3">
      <c r="A124" s="439">
        <v>45</v>
      </c>
      <c r="B124" s="434" t="s">
        <v>1318</v>
      </c>
      <c r="C124" s="436">
        <v>953.9</v>
      </c>
      <c r="D124" s="437">
        <v>28</v>
      </c>
      <c r="E124" s="438">
        <v>1</v>
      </c>
      <c r="F124" s="440">
        <v>3567998.53</v>
      </c>
    </row>
    <row r="125" spans="1:15" ht="20.25" x14ac:dyDescent="0.3">
      <c r="A125" s="439">
        <v>46</v>
      </c>
      <c r="B125" s="434" t="s">
        <v>924</v>
      </c>
      <c r="C125" s="436">
        <v>1446.38</v>
      </c>
      <c r="D125" s="437">
        <v>78</v>
      </c>
      <c r="E125" s="438">
        <v>1</v>
      </c>
      <c r="F125" s="440">
        <v>3892974.33</v>
      </c>
    </row>
    <row r="126" spans="1:15" ht="20.25" x14ac:dyDescent="0.3">
      <c r="A126" s="439">
        <v>47</v>
      </c>
      <c r="B126" s="434" t="s">
        <v>899</v>
      </c>
      <c r="C126" s="436">
        <v>3554.5</v>
      </c>
      <c r="D126" s="437">
        <v>158</v>
      </c>
      <c r="E126" s="438">
        <v>1</v>
      </c>
      <c r="F126" s="440">
        <v>7815780.1500000004</v>
      </c>
    </row>
    <row r="127" spans="1:15" ht="20.25" x14ac:dyDescent="0.3">
      <c r="A127" s="439">
        <v>48</v>
      </c>
      <c r="B127" s="434" t="s">
        <v>925</v>
      </c>
      <c r="C127" s="436">
        <v>938.37</v>
      </c>
      <c r="D127" s="437">
        <v>47</v>
      </c>
      <c r="E127" s="438">
        <v>1</v>
      </c>
      <c r="F127" s="440">
        <v>4539478.7399999993</v>
      </c>
    </row>
    <row r="128" spans="1:15" ht="20.25" x14ac:dyDescent="0.3">
      <c r="A128" s="439">
        <v>49</v>
      </c>
      <c r="B128" s="434" t="s">
        <v>900</v>
      </c>
      <c r="C128" s="436">
        <v>2587.6400000000003</v>
      </c>
      <c r="D128" s="437">
        <v>123</v>
      </c>
      <c r="E128" s="438">
        <v>2</v>
      </c>
      <c r="F128" s="440">
        <v>147928.20000000001</v>
      </c>
    </row>
    <row r="129" spans="1:6" ht="20.25" x14ac:dyDescent="0.3">
      <c r="A129" s="439">
        <v>50</v>
      </c>
      <c r="B129" s="434" t="s">
        <v>936</v>
      </c>
      <c r="C129" s="436">
        <v>676.3</v>
      </c>
      <c r="D129" s="437">
        <v>32</v>
      </c>
      <c r="E129" s="438">
        <v>1</v>
      </c>
      <c r="F129" s="440">
        <v>2352260.79</v>
      </c>
    </row>
    <row r="130" spans="1:6" ht="20.25" x14ac:dyDescent="0.3">
      <c r="A130" s="439">
        <v>51</v>
      </c>
      <c r="B130" s="434" t="s">
        <v>901</v>
      </c>
      <c r="C130" s="436">
        <v>5970.39</v>
      </c>
      <c r="D130" s="437">
        <v>236</v>
      </c>
      <c r="E130" s="438">
        <v>3</v>
      </c>
      <c r="F130" s="440">
        <v>2721719.48</v>
      </c>
    </row>
    <row r="131" spans="1:6" ht="20.25" x14ac:dyDescent="0.3">
      <c r="A131" s="439">
        <v>52</v>
      </c>
      <c r="B131" s="434" t="s">
        <v>926</v>
      </c>
      <c r="C131" s="436">
        <v>13232.08</v>
      </c>
      <c r="D131" s="437">
        <v>508</v>
      </c>
      <c r="E131" s="438">
        <v>4</v>
      </c>
      <c r="F131" s="440">
        <v>8302059.419999999</v>
      </c>
    </row>
    <row r="132" spans="1:6" ht="20.25" x14ac:dyDescent="0.3">
      <c r="A132" s="439">
        <v>53</v>
      </c>
      <c r="B132" s="434" t="s">
        <v>902</v>
      </c>
      <c r="C132" s="436">
        <v>24169.11</v>
      </c>
      <c r="D132" s="437">
        <v>990</v>
      </c>
      <c r="E132" s="438">
        <v>7</v>
      </c>
      <c r="F132" s="440">
        <v>26351691.239999998</v>
      </c>
    </row>
    <row r="133" spans="1:6" ht="20.25" x14ac:dyDescent="0.3">
      <c r="A133" s="439">
        <v>54</v>
      </c>
      <c r="B133" s="434" t="s">
        <v>903</v>
      </c>
      <c r="C133" s="436">
        <v>4721.28</v>
      </c>
      <c r="D133" s="437">
        <v>152</v>
      </c>
      <c r="E133" s="438">
        <v>3</v>
      </c>
      <c r="F133" s="440">
        <v>2052551.4100000001</v>
      </c>
    </row>
    <row r="134" spans="1:6" ht="20.25" x14ac:dyDescent="0.3">
      <c r="A134" s="439">
        <v>55</v>
      </c>
      <c r="B134" s="434" t="s">
        <v>905</v>
      </c>
      <c r="C134" s="436">
        <v>708.1</v>
      </c>
      <c r="D134" s="437">
        <v>42</v>
      </c>
      <c r="E134" s="438">
        <v>1</v>
      </c>
      <c r="F134" s="440">
        <v>3784795.35</v>
      </c>
    </row>
    <row r="135" spans="1:6" ht="20.25" x14ac:dyDescent="0.3">
      <c r="A135" s="439">
        <v>56</v>
      </c>
      <c r="B135" s="434" t="s">
        <v>927</v>
      </c>
      <c r="C135" s="436">
        <v>788.3</v>
      </c>
      <c r="D135" s="437">
        <v>16</v>
      </c>
      <c r="E135" s="438">
        <v>1</v>
      </c>
      <c r="F135" s="440">
        <v>3354785.3899999997</v>
      </c>
    </row>
    <row r="136" spans="1:6" ht="20.25" x14ac:dyDescent="0.3">
      <c r="A136" s="439">
        <v>57</v>
      </c>
      <c r="B136" s="434" t="s">
        <v>906</v>
      </c>
      <c r="C136" s="436">
        <v>758.5</v>
      </c>
      <c r="D136" s="437">
        <v>31</v>
      </c>
      <c r="E136" s="438">
        <v>1</v>
      </c>
      <c r="F136" s="440">
        <v>163805.13999999998</v>
      </c>
    </row>
    <row r="137" spans="1:6" ht="20.25" x14ac:dyDescent="0.3">
      <c r="A137" s="439">
        <v>58</v>
      </c>
      <c r="B137" s="434" t="s">
        <v>928</v>
      </c>
      <c r="C137" s="436">
        <v>707.1</v>
      </c>
      <c r="D137" s="437">
        <v>16</v>
      </c>
      <c r="E137" s="438">
        <v>1</v>
      </c>
      <c r="F137" s="440">
        <v>2903691.31</v>
      </c>
    </row>
    <row r="138" spans="1:6" ht="20.25" x14ac:dyDescent="0.3">
      <c r="A138" s="439">
        <v>59</v>
      </c>
      <c r="B138" s="434" t="s">
        <v>907</v>
      </c>
      <c r="C138" s="436">
        <v>4001.3</v>
      </c>
      <c r="D138" s="437">
        <v>145</v>
      </c>
      <c r="E138" s="438">
        <v>5</v>
      </c>
      <c r="F138" s="440">
        <v>5215743.3599999994</v>
      </c>
    </row>
    <row r="139" spans="1:6" ht="20.25" x14ac:dyDescent="0.3">
      <c r="A139" s="439">
        <v>60</v>
      </c>
      <c r="B139" s="434" t="s">
        <v>908</v>
      </c>
      <c r="C139" s="436">
        <v>1492</v>
      </c>
      <c r="D139" s="437">
        <v>70</v>
      </c>
      <c r="E139" s="438">
        <v>1</v>
      </c>
      <c r="F139" s="440">
        <v>68452.92</v>
      </c>
    </row>
    <row r="140" spans="1:6" ht="20.25" x14ac:dyDescent="0.3">
      <c r="A140" s="439">
        <v>61</v>
      </c>
      <c r="B140" s="434" t="s">
        <v>929</v>
      </c>
      <c r="C140" s="436">
        <v>834.7</v>
      </c>
      <c r="D140" s="437">
        <v>56</v>
      </c>
      <c r="E140" s="438">
        <v>1</v>
      </c>
      <c r="F140" s="440">
        <v>3897762.39</v>
      </c>
    </row>
    <row r="141" spans="1:6" ht="20.25" x14ac:dyDescent="0.3">
      <c r="A141" s="439">
        <v>62</v>
      </c>
      <c r="B141" s="434" t="s">
        <v>909</v>
      </c>
      <c r="C141" s="436">
        <v>350.9</v>
      </c>
      <c r="D141" s="437">
        <v>18</v>
      </c>
      <c r="E141" s="438">
        <v>1</v>
      </c>
      <c r="F141" s="440">
        <v>2331009.67</v>
      </c>
    </row>
    <row r="142" spans="1:6" ht="20.25" x14ac:dyDescent="0.3">
      <c r="A142" s="439">
        <v>63</v>
      </c>
      <c r="B142" s="434" t="s">
        <v>911</v>
      </c>
      <c r="C142" s="436">
        <v>6192.18</v>
      </c>
      <c r="D142" s="437">
        <v>315</v>
      </c>
      <c r="E142" s="438">
        <v>6</v>
      </c>
      <c r="F142" s="440">
        <v>6143252.4500000002</v>
      </c>
    </row>
    <row r="143" spans="1:6" ht="20.25" x14ac:dyDescent="0.3">
      <c r="A143" s="439">
        <v>64</v>
      </c>
      <c r="B143" s="434" t="s">
        <v>912</v>
      </c>
      <c r="C143" s="436">
        <v>1971.3</v>
      </c>
      <c r="D143" s="437">
        <v>85</v>
      </c>
      <c r="E143" s="438">
        <v>3</v>
      </c>
      <c r="F143" s="440">
        <v>3502383.27</v>
      </c>
    </row>
    <row r="144" spans="1:6" ht="20.25" x14ac:dyDescent="0.3">
      <c r="A144" s="439">
        <v>65</v>
      </c>
      <c r="B144" s="434" t="s">
        <v>930</v>
      </c>
      <c r="C144" s="436">
        <v>791.9</v>
      </c>
      <c r="D144" s="437">
        <v>27</v>
      </c>
      <c r="E144" s="438">
        <v>1</v>
      </c>
      <c r="F144" s="440">
        <v>2772593.48</v>
      </c>
    </row>
    <row r="145" spans="1:6" ht="20.25" x14ac:dyDescent="0.3">
      <c r="A145" s="439">
        <v>66</v>
      </c>
      <c r="B145" s="434" t="s">
        <v>937</v>
      </c>
      <c r="C145" s="436">
        <v>212.1</v>
      </c>
      <c r="D145" s="437">
        <v>7</v>
      </c>
      <c r="E145" s="438">
        <v>1</v>
      </c>
      <c r="F145" s="440">
        <v>47652.14</v>
      </c>
    </row>
    <row r="146" spans="1:6" ht="20.25" x14ac:dyDescent="0.3">
      <c r="A146" s="434" t="s">
        <v>722</v>
      </c>
      <c r="B146" s="443"/>
      <c r="C146" s="454">
        <f>SUM(C147:C213)</f>
        <v>926425.21999999962</v>
      </c>
      <c r="D146" s="455">
        <f>SUM(D147:D213)</f>
        <v>36137</v>
      </c>
      <c r="E146" s="449">
        <f>SUM(E147:E213)</f>
        <v>394</v>
      </c>
      <c r="F146" s="454">
        <f>SUM(F147:F213)</f>
        <v>2246384766.5700006</v>
      </c>
    </row>
    <row r="147" spans="1:6" ht="20.25" x14ac:dyDescent="0.3">
      <c r="A147" s="439">
        <v>1</v>
      </c>
      <c r="B147" s="434" t="s">
        <v>950</v>
      </c>
      <c r="C147" s="436">
        <v>325172.3</v>
      </c>
      <c r="D147" s="437">
        <v>13089</v>
      </c>
      <c r="E147" s="438">
        <v>104</v>
      </c>
      <c r="F147" s="440">
        <v>637782264.68000007</v>
      </c>
    </row>
    <row r="148" spans="1:6" ht="20.25" x14ac:dyDescent="0.3">
      <c r="A148" s="439">
        <v>2</v>
      </c>
      <c r="B148" s="434" t="s">
        <v>857</v>
      </c>
      <c r="C148" s="436">
        <v>28368.699999999997</v>
      </c>
      <c r="D148" s="437">
        <v>1376</v>
      </c>
      <c r="E148" s="438">
        <v>21</v>
      </c>
      <c r="F148" s="440">
        <v>90907764.140000001</v>
      </c>
    </row>
    <row r="149" spans="1:6" ht="20.25" x14ac:dyDescent="0.3">
      <c r="A149" s="439">
        <v>3</v>
      </c>
      <c r="B149" s="434" t="s">
        <v>858</v>
      </c>
      <c r="C149" s="436">
        <v>119091.07999999997</v>
      </c>
      <c r="D149" s="437">
        <v>4666</v>
      </c>
      <c r="E149" s="438">
        <v>43</v>
      </c>
      <c r="F149" s="440">
        <v>235624513.63999999</v>
      </c>
    </row>
    <row r="150" spans="1:6" ht="20.25" x14ac:dyDescent="0.3">
      <c r="A150" s="439">
        <v>4</v>
      </c>
      <c r="B150" s="444" t="s">
        <v>859</v>
      </c>
      <c r="C150" s="436">
        <v>55667.610000000008</v>
      </c>
      <c r="D150" s="437">
        <v>1674</v>
      </c>
      <c r="E150" s="438">
        <v>24</v>
      </c>
      <c r="F150" s="440">
        <v>131583106.14999999</v>
      </c>
    </row>
    <row r="151" spans="1:6" ht="20.25" x14ac:dyDescent="0.3">
      <c r="A151" s="439">
        <v>5</v>
      </c>
      <c r="B151" s="434" t="s">
        <v>860</v>
      </c>
      <c r="C151" s="436">
        <v>46582</v>
      </c>
      <c r="D151" s="437">
        <v>1855</v>
      </c>
      <c r="E151" s="438">
        <v>7</v>
      </c>
      <c r="F151" s="440">
        <v>98868726.679999992</v>
      </c>
    </row>
    <row r="152" spans="1:6" ht="20.25" x14ac:dyDescent="0.3">
      <c r="A152" s="439">
        <v>6</v>
      </c>
      <c r="B152" s="434" t="s">
        <v>861</v>
      </c>
      <c r="C152" s="436">
        <v>71900.890000000014</v>
      </c>
      <c r="D152" s="437">
        <v>2739</v>
      </c>
      <c r="E152" s="438">
        <v>17</v>
      </c>
      <c r="F152" s="440">
        <v>136307422.91</v>
      </c>
    </row>
    <row r="153" spans="1:6" ht="20.25" x14ac:dyDescent="0.3">
      <c r="A153" s="439">
        <v>7</v>
      </c>
      <c r="B153" s="434" t="s">
        <v>862</v>
      </c>
      <c r="C153" s="436">
        <v>21533</v>
      </c>
      <c r="D153" s="437">
        <v>531</v>
      </c>
      <c r="E153" s="438">
        <v>6</v>
      </c>
      <c r="F153" s="440">
        <v>34937476.950000003</v>
      </c>
    </row>
    <row r="154" spans="1:6" ht="20.25" x14ac:dyDescent="0.3">
      <c r="A154" s="439">
        <v>8</v>
      </c>
      <c r="B154" s="434" t="s">
        <v>863</v>
      </c>
      <c r="C154" s="436">
        <v>18562.29</v>
      </c>
      <c r="D154" s="437">
        <v>654</v>
      </c>
      <c r="E154" s="438">
        <v>7</v>
      </c>
      <c r="F154" s="440">
        <v>30373409.569999997</v>
      </c>
    </row>
    <row r="155" spans="1:6" ht="20.25" x14ac:dyDescent="0.3">
      <c r="A155" s="439">
        <v>9</v>
      </c>
      <c r="B155" s="434" t="s">
        <v>864</v>
      </c>
      <c r="C155" s="436">
        <v>11473.47</v>
      </c>
      <c r="D155" s="437">
        <v>422</v>
      </c>
      <c r="E155" s="438">
        <v>4</v>
      </c>
      <c r="F155" s="440">
        <v>20261344.84</v>
      </c>
    </row>
    <row r="156" spans="1:6" ht="20.25" x14ac:dyDescent="0.3">
      <c r="A156" s="439">
        <v>10</v>
      </c>
      <c r="B156" s="434" t="s">
        <v>865</v>
      </c>
      <c r="C156" s="436">
        <v>2584.6</v>
      </c>
      <c r="D156" s="437">
        <v>122</v>
      </c>
      <c r="E156" s="438">
        <v>2</v>
      </c>
      <c r="F156" s="440">
        <v>10565520.99</v>
      </c>
    </row>
    <row r="157" spans="1:6" ht="20.25" x14ac:dyDescent="0.3">
      <c r="A157" s="439">
        <v>11</v>
      </c>
      <c r="B157" s="434" t="s">
        <v>867</v>
      </c>
      <c r="C157" s="436">
        <v>2397.8000000000002</v>
      </c>
      <c r="D157" s="437">
        <v>94</v>
      </c>
      <c r="E157" s="438">
        <v>3</v>
      </c>
      <c r="F157" s="440">
        <v>13706623.690000001</v>
      </c>
    </row>
    <row r="158" spans="1:6" ht="20.25" x14ac:dyDescent="0.3">
      <c r="A158" s="439">
        <v>12</v>
      </c>
      <c r="B158" s="434" t="s">
        <v>868</v>
      </c>
      <c r="C158" s="436">
        <v>1139.0999999999999</v>
      </c>
      <c r="D158" s="437">
        <v>56</v>
      </c>
      <c r="E158" s="438">
        <v>2</v>
      </c>
      <c r="F158" s="440">
        <v>7778612.7699999996</v>
      </c>
    </row>
    <row r="159" spans="1:6" ht="20.25" x14ac:dyDescent="0.3">
      <c r="A159" s="439">
        <v>13</v>
      </c>
      <c r="B159" s="434" t="s">
        <v>869</v>
      </c>
      <c r="C159" s="436">
        <v>7253.2</v>
      </c>
      <c r="D159" s="437">
        <v>309</v>
      </c>
      <c r="E159" s="438">
        <v>2</v>
      </c>
      <c r="F159" s="440">
        <v>8656109.0999999996</v>
      </c>
    </row>
    <row r="160" spans="1:6" ht="20.25" x14ac:dyDescent="0.3">
      <c r="A160" s="439">
        <v>14</v>
      </c>
      <c r="B160" s="434" t="s">
        <v>870</v>
      </c>
      <c r="C160" s="436">
        <v>18370.100000000002</v>
      </c>
      <c r="D160" s="437">
        <v>880</v>
      </c>
      <c r="E160" s="438">
        <v>14</v>
      </c>
      <c r="F160" s="440">
        <v>91406862.129999995</v>
      </c>
    </row>
    <row r="161" spans="1:6" ht="20.25" x14ac:dyDescent="0.3">
      <c r="A161" s="439">
        <v>15</v>
      </c>
      <c r="B161" s="434" t="s">
        <v>866</v>
      </c>
      <c r="C161" s="436">
        <v>1070.8</v>
      </c>
      <c r="D161" s="437">
        <v>57</v>
      </c>
      <c r="E161" s="438">
        <v>1</v>
      </c>
      <c r="F161" s="440">
        <v>92390.85</v>
      </c>
    </row>
    <row r="162" spans="1:6" ht="20.25" x14ac:dyDescent="0.3">
      <c r="A162" s="439">
        <v>16</v>
      </c>
      <c r="B162" s="434" t="s">
        <v>871</v>
      </c>
      <c r="C162" s="436">
        <v>8644.5</v>
      </c>
      <c r="D162" s="437">
        <v>358</v>
      </c>
      <c r="E162" s="438">
        <v>7</v>
      </c>
      <c r="F162" s="440">
        <v>42188774.100000001</v>
      </c>
    </row>
    <row r="163" spans="1:6" ht="20.25" x14ac:dyDescent="0.3">
      <c r="A163" s="439">
        <v>17</v>
      </c>
      <c r="B163" s="434" t="s">
        <v>872</v>
      </c>
      <c r="C163" s="436">
        <v>780.8</v>
      </c>
      <c r="D163" s="437">
        <v>38</v>
      </c>
      <c r="E163" s="438">
        <v>2</v>
      </c>
      <c r="F163" s="440">
        <v>4707966.8100000005</v>
      </c>
    </row>
    <row r="164" spans="1:6" ht="20.25" x14ac:dyDescent="0.3">
      <c r="A164" s="439">
        <v>18</v>
      </c>
      <c r="B164" s="434" t="s">
        <v>873</v>
      </c>
      <c r="C164" s="436">
        <v>2825.3999999999996</v>
      </c>
      <c r="D164" s="437">
        <v>104</v>
      </c>
      <c r="E164" s="438">
        <v>3</v>
      </c>
      <c r="F164" s="440">
        <v>11804627.629999999</v>
      </c>
    </row>
    <row r="165" spans="1:6" ht="20.25" x14ac:dyDescent="0.3">
      <c r="A165" s="439">
        <v>19</v>
      </c>
      <c r="B165" s="434" t="s">
        <v>915</v>
      </c>
      <c r="C165" s="436">
        <v>924.3</v>
      </c>
      <c r="D165" s="437">
        <v>22</v>
      </c>
      <c r="E165" s="438">
        <v>1</v>
      </c>
      <c r="F165" s="440">
        <v>4001693.22</v>
      </c>
    </row>
    <row r="166" spans="1:6" ht="20.25" x14ac:dyDescent="0.3">
      <c r="A166" s="439">
        <v>20</v>
      </c>
      <c r="B166" s="434" t="s">
        <v>874</v>
      </c>
      <c r="C166" s="436">
        <v>594.20000000000005</v>
      </c>
      <c r="D166" s="437">
        <v>21</v>
      </c>
      <c r="E166" s="438">
        <v>1</v>
      </c>
      <c r="F166" s="440">
        <v>5420486.4100000001</v>
      </c>
    </row>
    <row r="167" spans="1:6" ht="20.25" x14ac:dyDescent="0.3">
      <c r="A167" s="439">
        <v>21</v>
      </c>
      <c r="B167" s="434" t="s">
        <v>931</v>
      </c>
      <c r="C167" s="436">
        <v>467.8</v>
      </c>
      <c r="D167" s="437">
        <v>24</v>
      </c>
      <c r="E167" s="438">
        <v>1</v>
      </c>
      <c r="F167" s="440">
        <v>2589358</v>
      </c>
    </row>
    <row r="168" spans="1:6" ht="20.25" x14ac:dyDescent="0.3">
      <c r="A168" s="439">
        <v>22</v>
      </c>
      <c r="B168" s="434" t="s">
        <v>2374</v>
      </c>
      <c r="C168" s="436">
        <v>886.1</v>
      </c>
      <c r="D168" s="437">
        <v>26</v>
      </c>
      <c r="E168" s="438">
        <v>1</v>
      </c>
      <c r="F168" s="440">
        <v>4550281.08</v>
      </c>
    </row>
    <row r="169" spans="1:6" ht="20.25" x14ac:dyDescent="0.3">
      <c r="A169" s="439">
        <v>23</v>
      </c>
      <c r="B169" s="434" t="s">
        <v>875</v>
      </c>
      <c r="C169" s="436">
        <v>1532.1</v>
      </c>
      <c r="D169" s="437">
        <v>39</v>
      </c>
      <c r="E169" s="438">
        <v>2</v>
      </c>
      <c r="F169" s="440">
        <v>7525625.1400000006</v>
      </c>
    </row>
    <row r="170" spans="1:6" ht="20.25" x14ac:dyDescent="0.3">
      <c r="A170" s="439">
        <v>24</v>
      </c>
      <c r="B170" s="434" t="s">
        <v>876</v>
      </c>
      <c r="C170" s="436">
        <v>10992.95</v>
      </c>
      <c r="D170" s="437">
        <v>347</v>
      </c>
      <c r="E170" s="438">
        <v>4</v>
      </c>
      <c r="F170" s="440">
        <v>27427764.559999999</v>
      </c>
    </row>
    <row r="171" spans="1:6" ht="20.25" x14ac:dyDescent="0.3">
      <c r="A171" s="439">
        <v>25</v>
      </c>
      <c r="B171" s="434" t="s">
        <v>877</v>
      </c>
      <c r="C171" s="436">
        <v>1619.7</v>
      </c>
      <c r="D171" s="437">
        <v>54</v>
      </c>
      <c r="E171" s="438">
        <v>2</v>
      </c>
      <c r="F171" s="440">
        <v>11968344.389999999</v>
      </c>
    </row>
    <row r="172" spans="1:6" ht="20.25" x14ac:dyDescent="0.3">
      <c r="A172" s="439">
        <v>26</v>
      </c>
      <c r="B172" s="434" t="s">
        <v>918</v>
      </c>
      <c r="C172" s="436">
        <v>7109.9</v>
      </c>
      <c r="D172" s="437">
        <v>209</v>
      </c>
      <c r="E172" s="438">
        <v>3</v>
      </c>
      <c r="F172" s="440">
        <v>7426200.4499999993</v>
      </c>
    </row>
    <row r="173" spans="1:6" ht="20.25" x14ac:dyDescent="0.3">
      <c r="A173" s="439">
        <v>27</v>
      </c>
      <c r="B173" s="434" t="s">
        <v>1519</v>
      </c>
      <c r="C173" s="436">
        <v>833.7</v>
      </c>
      <c r="D173" s="437">
        <v>33</v>
      </c>
      <c r="E173" s="438">
        <v>1</v>
      </c>
      <c r="F173" s="440">
        <v>5164816.51</v>
      </c>
    </row>
    <row r="174" spans="1:6" ht="20.25" x14ac:dyDescent="0.3">
      <c r="A174" s="439">
        <v>28</v>
      </c>
      <c r="B174" s="434" t="s">
        <v>878</v>
      </c>
      <c r="C174" s="436">
        <v>1513.8</v>
      </c>
      <c r="D174" s="437">
        <v>58</v>
      </c>
      <c r="E174" s="438">
        <v>2</v>
      </c>
      <c r="F174" s="440">
        <v>11501886.960000001</v>
      </c>
    </row>
    <row r="175" spans="1:6" ht="20.25" x14ac:dyDescent="0.3">
      <c r="A175" s="439">
        <v>29</v>
      </c>
      <c r="B175" s="434" t="s">
        <v>879</v>
      </c>
      <c r="C175" s="436">
        <v>569.20000000000005</v>
      </c>
      <c r="D175" s="437">
        <v>29</v>
      </c>
      <c r="E175" s="438">
        <v>1</v>
      </c>
      <c r="F175" s="440">
        <v>4660909.1100000003</v>
      </c>
    </row>
    <row r="176" spans="1:6" ht="20.25" x14ac:dyDescent="0.3">
      <c r="A176" s="439">
        <v>30</v>
      </c>
      <c r="B176" s="434" t="s">
        <v>934</v>
      </c>
      <c r="C176" s="436">
        <v>402</v>
      </c>
      <c r="D176" s="437">
        <v>29</v>
      </c>
      <c r="E176" s="438">
        <v>1</v>
      </c>
      <c r="F176" s="440">
        <v>4291288.2</v>
      </c>
    </row>
    <row r="177" spans="1:6" ht="20.25" x14ac:dyDescent="0.3">
      <c r="A177" s="439">
        <v>31</v>
      </c>
      <c r="B177" s="434" t="s">
        <v>880</v>
      </c>
      <c r="C177" s="436">
        <v>25446.45</v>
      </c>
      <c r="D177" s="437">
        <v>911</v>
      </c>
      <c r="E177" s="438">
        <v>11</v>
      </c>
      <c r="F177" s="440">
        <v>66671111.369999997</v>
      </c>
    </row>
    <row r="178" spans="1:6" ht="20.25" x14ac:dyDescent="0.3">
      <c r="A178" s="439">
        <v>32</v>
      </c>
      <c r="B178" s="434" t="s">
        <v>919</v>
      </c>
      <c r="C178" s="436">
        <v>362.7</v>
      </c>
      <c r="D178" s="437">
        <v>21</v>
      </c>
      <c r="E178" s="438">
        <v>1</v>
      </c>
      <c r="F178" s="440">
        <v>2425889.1399999997</v>
      </c>
    </row>
    <row r="179" spans="1:6" ht="20.25" x14ac:dyDescent="0.3">
      <c r="A179" s="439">
        <v>33</v>
      </c>
      <c r="B179" s="434" t="s">
        <v>881</v>
      </c>
      <c r="C179" s="436">
        <v>1969.8</v>
      </c>
      <c r="D179" s="437">
        <v>101</v>
      </c>
      <c r="E179" s="438">
        <v>3</v>
      </c>
      <c r="F179" s="440">
        <v>9108046.4000000004</v>
      </c>
    </row>
    <row r="180" spans="1:6" ht="20.25" x14ac:dyDescent="0.3">
      <c r="A180" s="439">
        <v>34</v>
      </c>
      <c r="B180" s="434" t="s">
        <v>882</v>
      </c>
      <c r="C180" s="436">
        <v>1266.2</v>
      </c>
      <c r="D180" s="437">
        <v>63</v>
      </c>
      <c r="E180" s="438">
        <v>3</v>
      </c>
      <c r="F180" s="440">
        <v>6914945.1299999999</v>
      </c>
    </row>
    <row r="181" spans="1:6" ht="20.25" x14ac:dyDescent="0.3">
      <c r="A181" s="439">
        <v>35</v>
      </c>
      <c r="B181" s="434" t="s">
        <v>883</v>
      </c>
      <c r="C181" s="436">
        <v>1555.6000000000001</v>
      </c>
      <c r="D181" s="437">
        <v>81</v>
      </c>
      <c r="E181" s="438">
        <v>4</v>
      </c>
      <c r="F181" s="440">
        <v>10366919.720000001</v>
      </c>
    </row>
    <row r="182" spans="1:6" ht="20.25" x14ac:dyDescent="0.3">
      <c r="A182" s="439">
        <v>36</v>
      </c>
      <c r="B182" s="434" t="s">
        <v>884</v>
      </c>
      <c r="C182" s="436">
        <v>2008.7</v>
      </c>
      <c r="D182" s="437">
        <v>89</v>
      </c>
      <c r="E182" s="438">
        <v>2</v>
      </c>
      <c r="F182" s="440">
        <v>7675390.0099999998</v>
      </c>
    </row>
    <row r="183" spans="1:6" ht="20.25" x14ac:dyDescent="0.3">
      <c r="A183" s="439">
        <v>37</v>
      </c>
      <c r="B183" s="434" t="s">
        <v>885</v>
      </c>
      <c r="C183" s="436">
        <v>2249.3000000000002</v>
      </c>
      <c r="D183" s="437">
        <v>85</v>
      </c>
      <c r="E183" s="438">
        <v>4</v>
      </c>
      <c r="F183" s="440">
        <v>18696735.099999998</v>
      </c>
    </row>
    <row r="184" spans="1:6" ht="20.25" x14ac:dyDescent="0.3">
      <c r="A184" s="439">
        <v>38</v>
      </c>
      <c r="B184" s="434" t="s">
        <v>886</v>
      </c>
      <c r="C184" s="436">
        <v>609</v>
      </c>
      <c r="D184" s="437">
        <v>32</v>
      </c>
      <c r="E184" s="438">
        <v>1</v>
      </c>
      <c r="F184" s="440">
        <v>4968004.8100000005</v>
      </c>
    </row>
    <row r="185" spans="1:6" ht="20.25" x14ac:dyDescent="0.3">
      <c r="A185" s="439">
        <v>39</v>
      </c>
      <c r="B185" s="434" t="s">
        <v>887</v>
      </c>
      <c r="C185" s="436">
        <v>616.20000000000005</v>
      </c>
      <c r="D185" s="437">
        <v>21</v>
      </c>
      <c r="E185" s="438">
        <v>1</v>
      </c>
      <c r="F185" s="440">
        <v>3306094.04</v>
      </c>
    </row>
    <row r="186" spans="1:6" ht="20.25" x14ac:dyDescent="0.3">
      <c r="A186" s="439">
        <v>40</v>
      </c>
      <c r="B186" s="434" t="s">
        <v>888</v>
      </c>
      <c r="C186" s="436">
        <v>4069.82</v>
      </c>
      <c r="D186" s="437">
        <v>119</v>
      </c>
      <c r="E186" s="438">
        <v>4</v>
      </c>
      <c r="F186" s="440">
        <v>15351982.17</v>
      </c>
    </row>
    <row r="187" spans="1:6" ht="20.25" x14ac:dyDescent="0.3">
      <c r="A187" s="439">
        <v>41</v>
      </c>
      <c r="B187" s="434" t="s">
        <v>2235</v>
      </c>
      <c r="C187" s="436">
        <v>327.60000000000002</v>
      </c>
      <c r="D187" s="437">
        <v>21</v>
      </c>
      <c r="E187" s="438">
        <v>1</v>
      </c>
      <c r="F187" s="440">
        <v>1799537.25</v>
      </c>
    </row>
    <row r="188" spans="1:6" ht="20.25" x14ac:dyDescent="0.3">
      <c r="A188" s="439">
        <v>42</v>
      </c>
      <c r="B188" s="434" t="s">
        <v>889</v>
      </c>
      <c r="C188" s="436">
        <v>976.3</v>
      </c>
      <c r="D188" s="437">
        <v>36</v>
      </c>
      <c r="E188" s="438">
        <v>1</v>
      </c>
      <c r="F188" s="440">
        <v>5269335.5200000005</v>
      </c>
    </row>
    <row r="189" spans="1:6" ht="20.25" x14ac:dyDescent="0.3">
      <c r="A189" s="439">
        <v>43</v>
      </c>
      <c r="B189" s="434" t="s">
        <v>890</v>
      </c>
      <c r="C189" s="436">
        <v>781.7</v>
      </c>
      <c r="D189" s="437">
        <v>40</v>
      </c>
      <c r="E189" s="438">
        <v>1</v>
      </c>
      <c r="F189" s="440">
        <v>6259937.3800000008</v>
      </c>
    </row>
    <row r="190" spans="1:6" ht="20.25" x14ac:dyDescent="0.3">
      <c r="A190" s="439">
        <v>44</v>
      </c>
      <c r="B190" s="434" t="s">
        <v>891</v>
      </c>
      <c r="C190" s="436">
        <v>1752.3000000000002</v>
      </c>
      <c r="D190" s="437">
        <v>86</v>
      </c>
      <c r="E190" s="438">
        <v>2</v>
      </c>
      <c r="F190" s="440">
        <v>11659293.399999999</v>
      </c>
    </row>
    <row r="191" spans="1:6" ht="20.25" x14ac:dyDescent="0.3">
      <c r="A191" s="439">
        <v>45</v>
      </c>
      <c r="B191" s="434" t="s">
        <v>892</v>
      </c>
      <c r="C191" s="436">
        <v>12250.7</v>
      </c>
      <c r="D191" s="437">
        <v>563</v>
      </c>
      <c r="E191" s="438">
        <v>4</v>
      </c>
      <c r="F191" s="440">
        <v>44170645.280000001</v>
      </c>
    </row>
    <row r="192" spans="1:6" ht="20.25" x14ac:dyDescent="0.3">
      <c r="A192" s="439">
        <v>46</v>
      </c>
      <c r="B192" s="434" t="s">
        <v>893</v>
      </c>
      <c r="C192" s="436">
        <v>8853.9</v>
      </c>
      <c r="D192" s="437">
        <v>267</v>
      </c>
      <c r="E192" s="438">
        <v>3</v>
      </c>
      <c r="F192" s="440">
        <v>24371371.960000001</v>
      </c>
    </row>
    <row r="193" spans="1:6" ht="20.25" x14ac:dyDescent="0.3">
      <c r="A193" s="439">
        <v>47</v>
      </c>
      <c r="B193" s="434" t="s">
        <v>894</v>
      </c>
      <c r="C193" s="436">
        <v>780.3</v>
      </c>
      <c r="D193" s="437">
        <v>40</v>
      </c>
      <c r="E193" s="438">
        <v>1</v>
      </c>
      <c r="F193" s="440">
        <v>5421148.7400000002</v>
      </c>
    </row>
    <row r="194" spans="1:6" ht="20.25" x14ac:dyDescent="0.3">
      <c r="A194" s="439">
        <v>48</v>
      </c>
      <c r="B194" s="434" t="s">
        <v>923</v>
      </c>
      <c r="C194" s="436">
        <v>1431.7</v>
      </c>
      <c r="D194" s="437">
        <v>54</v>
      </c>
      <c r="E194" s="438">
        <v>2</v>
      </c>
      <c r="F194" s="440">
        <v>8880886.9000000004</v>
      </c>
    </row>
    <row r="195" spans="1:6" ht="20.25" x14ac:dyDescent="0.3">
      <c r="A195" s="439">
        <v>49</v>
      </c>
      <c r="B195" s="434" t="s">
        <v>896</v>
      </c>
      <c r="C195" s="436">
        <v>6649.35</v>
      </c>
      <c r="D195" s="437">
        <v>334</v>
      </c>
      <c r="E195" s="438">
        <v>5</v>
      </c>
      <c r="F195" s="440">
        <v>27403764.68</v>
      </c>
    </row>
    <row r="196" spans="1:6" ht="20.25" x14ac:dyDescent="0.3">
      <c r="A196" s="439">
        <v>50</v>
      </c>
      <c r="B196" s="434" t="s">
        <v>897</v>
      </c>
      <c r="C196" s="436">
        <v>17393.940000000002</v>
      </c>
      <c r="D196" s="437">
        <v>637</v>
      </c>
      <c r="E196" s="438">
        <v>3</v>
      </c>
      <c r="F196" s="440">
        <v>33256265.390000001</v>
      </c>
    </row>
    <row r="197" spans="1:6" ht="20.25" x14ac:dyDescent="0.3">
      <c r="A197" s="439">
        <v>51</v>
      </c>
      <c r="B197" s="434" t="s">
        <v>898</v>
      </c>
      <c r="C197" s="436">
        <v>1668.4</v>
      </c>
      <c r="D197" s="437">
        <v>69</v>
      </c>
      <c r="E197" s="438">
        <v>2</v>
      </c>
      <c r="F197" s="440">
        <v>11141569.210000001</v>
      </c>
    </row>
    <row r="198" spans="1:6" ht="20.25" x14ac:dyDescent="0.3">
      <c r="A198" s="439">
        <v>52</v>
      </c>
      <c r="B198" s="434" t="s">
        <v>924</v>
      </c>
      <c r="C198" s="436">
        <v>545.34</v>
      </c>
      <c r="D198" s="437">
        <v>21</v>
      </c>
      <c r="E198" s="438">
        <v>1</v>
      </c>
      <c r="F198" s="440">
        <v>1795652.3599999999</v>
      </c>
    </row>
    <row r="199" spans="1:6" ht="20.25" x14ac:dyDescent="0.3">
      <c r="A199" s="439">
        <v>53</v>
      </c>
      <c r="B199" s="434" t="s">
        <v>900</v>
      </c>
      <c r="C199" s="436">
        <v>4008.84</v>
      </c>
      <c r="D199" s="437">
        <v>170</v>
      </c>
      <c r="E199" s="438">
        <v>3</v>
      </c>
      <c r="F199" s="440">
        <v>15303123.370000001</v>
      </c>
    </row>
    <row r="200" spans="1:6" ht="20.25" x14ac:dyDescent="0.3">
      <c r="A200" s="439">
        <v>54</v>
      </c>
      <c r="B200" s="434" t="s">
        <v>901</v>
      </c>
      <c r="C200" s="436">
        <v>7467.59</v>
      </c>
      <c r="D200" s="437">
        <v>294</v>
      </c>
      <c r="E200" s="438">
        <v>5</v>
      </c>
      <c r="F200" s="440">
        <v>21474695.210000001</v>
      </c>
    </row>
    <row r="201" spans="1:6" ht="20.25" x14ac:dyDescent="0.3">
      <c r="A201" s="439">
        <v>55</v>
      </c>
      <c r="B201" s="434" t="s">
        <v>926</v>
      </c>
      <c r="C201" s="436">
        <v>15764.599999999999</v>
      </c>
      <c r="D201" s="437">
        <v>705</v>
      </c>
      <c r="E201" s="438">
        <v>6</v>
      </c>
      <c r="F201" s="440">
        <v>36284646.109999999</v>
      </c>
    </row>
    <row r="202" spans="1:6" ht="20.25" x14ac:dyDescent="0.3">
      <c r="A202" s="439">
        <v>56</v>
      </c>
      <c r="B202" s="434" t="s">
        <v>902</v>
      </c>
      <c r="C202" s="436">
        <v>5905.6099999999988</v>
      </c>
      <c r="D202" s="437">
        <v>312</v>
      </c>
      <c r="E202" s="438">
        <v>4</v>
      </c>
      <c r="F202" s="440">
        <v>16889624.600000001</v>
      </c>
    </row>
    <row r="203" spans="1:6" ht="20.25" x14ac:dyDescent="0.3">
      <c r="A203" s="439">
        <v>57</v>
      </c>
      <c r="B203" s="434" t="s">
        <v>903</v>
      </c>
      <c r="C203" s="436">
        <v>9822.48</v>
      </c>
      <c r="D203" s="437">
        <v>282</v>
      </c>
      <c r="E203" s="438">
        <v>5</v>
      </c>
      <c r="F203" s="440">
        <v>29753953.900000002</v>
      </c>
    </row>
    <row r="204" spans="1:6" ht="20.25" x14ac:dyDescent="0.3">
      <c r="A204" s="439">
        <v>58</v>
      </c>
      <c r="B204" s="434" t="s">
        <v>904</v>
      </c>
      <c r="C204" s="436">
        <v>783.81</v>
      </c>
      <c r="D204" s="437">
        <v>16</v>
      </c>
      <c r="E204" s="438">
        <v>1</v>
      </c>
      <c r="F204" s="440">
        <v>5674857.25</v>
      </c>
    </row>
    <row r="205" spans="1:6" ht="20.25" x14ac:dyDescent="0.3">
      <c r="A205" s="439">
        <v>59</v>
      </c>
      <c r="B205" s="434" t="s">
        <v>905</v>
      </c>
      <c r="C205" s="436">
        <v>680.2</v>
      </c>
      <c r="D205" s="437">
        <v>33</v>
      </c>
      <c r="E205" s="438">
        <v>1</v>
      </c>
      <c r="F205" s="440">
        <v>4949954.29</v>
      </c>
    </row>
    <row r="206" spans="1:6" ht="20.25" x14ac:dyDescent="0.3">
      <c r="A206" s="439">
        <v>60</v>
      </c>
      <c r="B206" s="434" t="s">
        <v>906</v>
      </c>
      <c r="C206" s="436">
        <v>646.4</v>
      </c>
      <c r="D206" s="437">
        <v>15</v>
      </c>
      <c r="E206" s="438">
        <v>2</v>
      </c>
      <c r="F206" s="440">
        <v>4195116.42</v>
      </c>
    </row>
    <row r="207" spans="1:6" ht="20.25" x14ac:dyDescent="0.3">
      <c r="A207" s="439">
        <v>61</v>
      </c>
      <c r="B207" s="434" t="s">
        <v>907</v>
      </c>
      <c r="C207" s="436">
        <v>2752</v>
      </c>
      <c r="D207" s="437">
        <v>117</v>
      </c>
      <c r="E207" s="438">
        <v>5</v>
      </c>
      <c r="F207" s="440">
        <v>17839814.73</v>
      </c>
    </row>
    <row r="208" spans="1:6" ht="20.25" x14ac:dyDescent="0.3">
      <c r="A208" s="439">
        <v>62</v>
      </c>
      <c r="B208" s="434" t="s">
        <v>908</v>
      </c>
      <c r="C208" s="436">
        <v>2925.5</v>
      </c>
      <c r="D208" s="437">
        <v>127</v>
      </c>
      <c r="E208" s="438">
        <v>3</v>
      </c>
      <c r="F208" s="440">
        <v>13222506.57</v>
      </c>
    </row>
    <row r="209" spans="1:11" ht="20.25" x14ac:dyDescent="0.3">
      <c r="A209" s="439">
        <v>63</v>
      </c>
      <c r="B209" s="434" t="s">
        <v>909</v>
      </c>
      <c r="C209" s="436">
        <v>1047.5</v>
      </c>
      <c r="D209" s="437">
        <v>55</v>
      </c>
      <c r="E209" s="438">
        <v>1</v>
      </c>
      <c r="F209" s="440">
        <v>6137894.0300000003</v>
      </c>
    </row>
    <row r="210" spans="1:11" ht="20.25" x14ac:dyDescent="0.3">
      <c r="A210" s="439">
        <v>64</v>
      </c>
      <c r="B210" s="434" t="s">
        <v>910</v>
      </c>
      <c r="C210" s="436">
        <v>626</v>
      </c>
      <c r="D210" s="437">
        <v>31</v>
      </c>
      <c r="E210" s="438">
        <v>1</v>
      </c>
      <c r="F210" s="440">
        <v>4790796.16</v>
      </c>
    </row>
    <row r="211" spans="1:11" ht="20.25" x14ac:dyDescent="0.3">
      <c r="A211" s="439">
        <v>65</v>
      </c>
      <c r="B211" s="434" t="s">
        <v>911</v>
      </c>
      <c r="C211" s="436">
        <v>7563.4</v>
      </c>
      <c r="D211" s="437">
        <v>295</v>
      </c>
      <c r="E211" s="438">
        <v>5</v>
      </c>
      <c r="F211" s="440">
        <v>31717441.760000005</v>
      </c>
    </row>
    <row r="212" spans="1:11" ht="20.25" x14ac:dyDescent="0.3">
      <c r="A212" s="439">
        <v>66</v>
      </c>
      <c r="B212" s="434" t="s">
        <v>912</v>
      </c>
      <c r="C212" s="436">
        <v>1790.5</v>
      </c>
      <c r="D212" s="437">
        <v>72</v>
      </c>
      <c r="E212" s="438">
        <v>2</v>
      </c>
      <c r="F212" s="440">
        <v>6970756.9299999997</v>
      </c>
    </row>
    <row r="213" spans="1:11" ht="20.25" x14ac:dyDescent="0.3">
      <c r="A213" s="439">
        <v>67</v>
      </c>
      <c r="B213" s="434" t="s">
        <v>937</v>
      </c>
      <c r="C213" s="436">
        <v>212.1</v>
      </c>
      <c r="D213" s="437">
        <v>7</v>
      </c>
      <c r="E213" s="438">
        <v>1</v>
      </c>
      <c r="F213" s="440">
        <v>182887.62</v>
      </c>
    </row>
    <row r="214" spans="1:11" ht="18.75" x14ac:dyDescent="0.25">
      <c r="A214" s="445" t="s">
        <v>2973</v>
      </c>
      <c r="B214" s="445"/>
      <c r="C214" s="445"/>
      <c r="D214" s="445"/>
      <c r="E214" s="445"/>
      <c r="F214" s="445"/>
      <c r="K214" s="62"/>
    </row>
    <row r="215" spans="1:11" ht="18.75" x14ac:dyDescent="0.3">
      <c r="A215" s="446" t="s">
        <v>2364</v>
      </c>
      <c r="B215" s="447"/>
      <c r="C215" s="448">
        <f>C216</f>
        <v>3182.5</v>
      </c>
      <c r="D215" s="449">
        <f t="shared" ref="D215:E215" si="0">D216</f>
        <v>134</v>
      </c>
      <c r="E215" s="449">
        <f t="shared" si="0"/>
        <v>3</v>
      </c>
      <c r="F215" s="448">
        <v>7034201.7300000004</v>
      </c>
      <c r="K215" s="62"/>
    </row>
    <row r="216" spans="1:11" ht="18.75" x14ac:dyDescent="0.3">
      <c r="A216" s="446" t="s">
        <v>1612</v>
      </c>
      <c r="B216" s="447"/>
      <c r="C216" s="448">
        <f>SUM(C217:C219)</f>
        <v>3182.5</v>
      </c>
      <c r="D216" s="449">
        <f>SUM(D217:D219)</f>
        <v>134</v>
      </c>
      <c r="E216" s="449">
        <f>SUM(E217:E219)</f>
        <v>3</v>
      </c>
      <c r="F216" s="448">
        <v>7034201.7300000004</v>
      </c>
      <c r="K216" s="62"/>
    </row>
    <row r="217" spans="1:11" ht="20.25" x14ac:dyDescent="0.3">
      <c r="A217" s="450">
        <v>1</v>
      </c>
      <c r="B217" s="434" t="s">
        <v>911</v>
      </c>
      <c r="C217" s="440">
        <v>522.9</v>
      </c>
      <c r="D217" s="438">
        <v>31</v>
      </c>
      <c r="E217" s="438">
        <v>1</v>
      </c>
      <c r="F217" s="440">
        <v>1836114.4000000001</v>
      </c>
      <c r="K217" s="62"/>
    </row>
    <row r="218" spans="1:11" ht="20.25" x14ac:dyDescent="0.3">
      <c r="A218" s="450">
        <v>2</v>
      </c>
      <c r="B218" s="434" t="s">
        <v>861</v>
      </c>
      <c r="C218" s="440">
        <v>1826</v>
      </c>
      <c r="D218" s="438">
        <v>73</v>
      </c>
      <c r="E218" s="438">
        <v>1</v>
      </c>
      <c r="F218" s="440">
        <v>2643881</v>
      </c>
      <c r="K218" s="62"/>
    </row>
    <row r="219" spans="1:11" ht="20.25" x14ac:dyDescent="0.3">
      <c r="A219" s="450">
        <v>3</v>
      </c>
      <c r="B219" s="434" t="s">
        <v>875</v>
      </c>
      <c r="C219" s="440">
        <v>833.6</v>
      </c>
      <c r="D219" s="438">
        <v>30</v>
      </c>
      <c r="E219" s="438">
        <v>1</v>
      </c>
      <c r="F219" s="440">
        <v>2554206.3299999996</v>
      </c>
    </row>
    <row r="220" spans="1:11" ht="18.75" x14ac:dyDescent="0.25">
      <c r="A220" s="445" t="s">
        <v>2974</v>
      </c>
      <c r="B220" s="445"/>
      <c r="C220" s="445"/>
      <c r="D220" s="445"/>
      <c r="E220" s="445"/>
      <c r="F220" s="445"/>
      <c r="K220" s="62"/>
    </row>
    <row r="221" spans="1:11" ht="18.75" x14ac:dyDescent="0.3">
      <c r="A221" s="446" t="s">
        <v>2364</v>
      </c>
      <c r="B221" s="447"/>
      <c r="C221" s="448">
        <f>C222</f>
        <v>483262.35999999993</v>
      </c>
      <c r="D221" s="449">
        <f t="shared" ref="D221:E221" si="1">D222</f>
        <v>17300</v>
      </c>
      <c r="E221" s="449">
        <f t="shared" si="1"/>
        <v>57</v>
      </c>
      <c r="F221" s="448">
        <v>361861679.40000004</v>
      </c>
      <c r="K221" s="62"/>
    </row>
    <row r="222" spans="1:11" ht="18.75" x14ac:dyDescent="0.3">
      <c r="A222" s="446" t="s">
        <v>2363</v>
      </c>
      <c r="B222" s="447"/>
      <c r="C222" s="448">
        <v>483262.35999999993</v>
      </c>
      <c r="D222" s="449">
        <v>17300</v>
      </c>
      <c r="E222" s="449">
        <f>SUM(E223:E226)</f>
        <v>57</v>
      </c>
      <c r="F222" s="448">
        <v>361861679.40000004</v>
      </c>
      <c r="K222" s="62"/>
    </row>
    <row r="223" spans="1:11" ht="20.25" x14ac:dyDescent="0.3">
      <c r="A223" s="450">
        <v>1</v>
      </c>
      <c r="B223" s="434" t="s">
        <v>950</v>
      </c>
      <c r="C223" s="440">
        <v>112606.19999999998</v>
      </c>
      <c r="D223" s="438">
        <v>4618</v>
      </c>
      <c r="E223" s="438">
        <v>14</v>
      </c>
      <c r="F223" s="440">
        <v>97945684.899999991</v>
      </c>
      <c r="K223" s="62"/>
    </row>
    <row r="224" spans="1:11" ht="19.5" customHeight="1" x14ac:dyDescent="0.3">
      <c r="A224" s="450">
        <v>2</v>
      </c>
      <c r="B224" s="434" t="s">
        <v>859</v>
      </c>
      <c r="C224" s="440">
        <v>293012.36</v>
      </c>
      <c r="D224" s="438">
        <v>9597</v>
      </c>
      <c r="E224" s="438">
        <v>33</v>
      </c>
      <c r="F224" s="440">
        <v>198564072.00000003</v>
      </c>
      <c r="K224" s="62"/>
    </row>
    <row r="225" spans="1:11" ht="20.25" x14ac:dyDescent="0.3">
      <c r="A225" s="450">
        <v>3</v>
      </c>
      <c r="B225" s="434" t="s">
        <v>1517</v>
      </c>
      <c r="C225" s="440">
        <v>21498.5</v>
      </c>
      <c r="D225" s="438">
        <v>921</v>
      </c>
      <c r="E225" s="438">
        <v>4</v>
      </c>
      <c r="F225" s="440">
        <v>13438704.699999999</v>
      </c>
      <c r="K225" s="62"/>
    </row>
    <row r="226" spans="1:11" ht="20.25" x14ac:dyDescent="0.3">
      <c r="A226" s="450">
        <v>4</v>
      </c>
      <c r="B226" s="434" t="s">
        <v>860</v>
      </c>
      <c r="C226" s="440">
        <v>56145.30000000001</v>
      </c>
      <c r="D226" s="438">
        <v>2164</v>
      </c>
      <c r="E226" s="438">
        <v>6</v>
      </c>
      <c r="F226" s="440">
        <v>51913217.799999997</v>
      </c>
    </row>
    <row r="227" spans="1:11" ht="18.75" x14ac:dyDescent="0.25">
      <c r="A227" s="451" t="s">
        <v>1847</v>
      </c>
      <c r="B227" s="452"/>
      <c r="C227" s="452"/>
      <c r="D227" s="452"/>
      <c r="E227" s="452"/>
      <c r="F227" s="453"/>
      <c r="K227" s="62"/>
    </row>
    <row r="228" spans="1:11" ht="18.75" x14ac:dyDescent="0.3">
      <c r="A228" s="446" t="s">
        <v>2364</v>
      </c>
      <c r="B228" s="447"/>
      <c r="C228" s="448">
        <f>C229+C233+C240</f>
        <v>27001.699999999997</v>
      </c>
      <c r="D228" s="449">
        <f t="shared" ref="D228:F228" si="2">D229+D233+D240</f>
        <v>1161</v>
      </c>
      <c r="E228" s="449">
        <f t="shared" si="2"/>
        <v>16</v>
      </c>
      <c r="F228" s="448">
        <f t="shared" si="2"/>
        <v>71182734.689999998</v>
      </c>
    </row>
    <row r="229" spans="1:11" ht="18.75" x14ac:dyDescent="0.3">
      <c r="A229" s="446" t="s">
        <v>1848</v>
      </c>
      <c r="B229" s="447"/>
      <c r="C229" s="448">
        <v>9484.2999999999993</v>
      </c>
      <c r="D229" s="449">
        <v>424</v>
      </c>
      <c r="E229" s="449">
        <f>SUM(E230:E232)</f>
        <v>5</v>
      </c>
      <c r="F229" s="448">
        <v>17288357.709999997</v>
      </c>
    </row>
    <row r="230" spans="1:11" ht="20.25" x14ac:dyDescent="0.3">
      <c r="A230" s="450">
        <v>1</v>
      </c>
      <c r="B230" s="434" t="s">
        <v>885</v>
      </c>
      <c r="C230" s="440">
        <v>7491.9</v>
      </c>
      <c r="D230" s="438">
        <v>356</v>
      </c>
      <c r="E230" s="438">
        <v>3</v>
      </c>
      <c r="F230" s="440">
        <v>13535253.609999999</v>
      </c>
    </row>
    <row r="231" spans="1:11" ht="20.25" x14ac:dyDescent="0.3">
      <c r="A231" s="450">
        <v>2</v>
      </c>
      <c r="B231" s="434" t="s">
        <v>881</v>
      </c>
      <c r="C231" s="440">
        <v>1298.5999999999999</v>
      </c>
      <c r="D231" s="438">
        <v>47</v>
      </c>
      <c r="E231" s="438">
        <v>1</v>
      </c>
      <c r="F231" s="440">
        <v>1806013.41</v>
      </c>
    </row>
    <row r="232" spans="1:11" ht="20.25" x14ac:dyDescent="0.3">
      <c r="A232" s="450">
        <v>3</v>
      </c>
      <c r="B232" s="434" t="s">
        <v>933</v>
      </c>
      <c r="C232" s="440">
        <v>693.8</v>
      </c>
      <c r="D232" s="438">
        <v>21</v>
      </c>
      <c r="E232" s="438">
        <v>1</v>
      </c>
      <c r="F232" s="440">
        <v>1947090.69</v>
      </c>
    </row>
    <row r="233" spans="1:11" ht="18.75" x14ac:dyDescent="0.3">
      <c r="A233" s="446" t="s">
        <v>2647</v>
      </c>
      <c r="B233" s="447"/>
      <c r="C233" s="448">
        <v>16557.3</v>
      </c>
      <c r="D233" s="449">
        <v>708</v>
      </c>
      <c r="E233" s="449">
        <f>SUM(E234:E239)</f>
        <v>10</v>
      </c>
      <c r="F233" s="448">
        <v>47438619.980000004</v>
      </c>
    </row>
    <row r="234" spans="1:11" ht="20.25" x14ac:dyDescent="0.3">
      <c r="A234" s="450">
        <v>1</v>
      </c>
      <c r="B234" s="434" t="s">
        <v>871</v>
      </c>
      <c r="C234" s="440">
        <v>7352.4</v>
      </c>
      <c r="D234" s="438">
        <v>330</v>
      </c>
      <c r="E234" s="438">
        <v>3</v>
      </c>
      <c r="F234" s="440">
        <v>10963006.890000001</v>
      </c>
    </row>
    <row r="235" spans="1:11" ht="20.25" x14ac:dyDescent="0.3">
      <c r="A235" s="450">
        <v>2</v>
      </c>
      <c r="B235" s="434" t="s">
        <v>872</v>
      </c>
      <c r="C235" s="440">
        <v>594.6</v>
      </c>
      <c r="D235" s="438">
        <v>23</v>
      </c>
      <c r="E235" s="438">
        <v>1</v>
      </c>
      <c r="F235" s="440">
        <v>2415350.84</v>
      </c>
    </row>
    <row r="236" spans="1:11" ht="20.25" x14ac:dyDescent="0.3">
      <c r="A236" s="450">
        <v>3</v>
      </c>
      <c r="B236" s="434" t="s">
        <v>858</v>
      </c>
      <c r="C236" s="440">
        <v>338.5</v>
      </c>
      <c r="D236" s="438">
        <v>27</v>
      </c>
      <c r="E236" s="438">
        <v>1</v>
      </c>
      <c r="F236" s="440">
        <v>2265399.8199999998</v>
      </c>
    </row>
    <row r="237" spans="1:11" ht="20.25" x14ac:dyDescent="0.3">
      <c r="A237" s="450">
        <v>4</v>
      </c>
      <c r="B237" s="434" t="s">
        <v>866</v>
      </c>
      <c r="C237" s="440">
        <v>1247.73</v>
      </c>
      <c r="D237" s="438">
        <v>83</v>
      </c>
      <c r="E237" s="438">
        <v>1</v>
      </c>
      <c r="F237" s="440">
        <v>2975822.68</v>
      </c>
    </row>
    <row r="238" spans="1:11" ht="20.25" x14ac:dyDescent="0.3">
      <c r="A238" s="450">
        <v>5</v>
      </c>
      <c r="B238" s="434" t="s">
        <v>918</v>
      </c>
      <c r="C238" s="440">
        <v>3981.1</v>
      </c>
      <c r="D238" s="438">
        <v>138</v>
      </c>
      <c r="E238" s="438">
        <v>1</v>
      </c>
      <c r="F238" s="440">
        <v>14050777.360000001</v>
      </c>
    </row>
    <row r="239" spans="1:11" ht="20.25" x14ac:dyDescent="0.3">
      <c r="A239" s="450">
        <v>6</v>
      </c>
      <c r="B239" s="434" t="s">
        <v>880</v>
      </c>
      <c r="C239" s="440">
        <v>3042.9700000000003</v>
      </c>
      <c r="D239" s="438">
        <v>107</v>
      </c>
      <c r="E239" s="438">
        <v>3</v>
      </c>
      <c r="F239" s="440">
        <v>14768262.390000001</v>
      </c>
    </row>
    <row r="240" spans="1:11" ht="18.75" x14ac:dyDescent="0.3">
      <c r="A240" s="446" t="s">
        <v>3282</v>
      </c>
      <c r="B240" s="447"/>
      <c r="C240" s="448">
        <f>C241</f>
        <v>960.1</v>
      </c>
      <c r="D240" s="449">
        <f t="shared" ref="D240:F240" si="3">D241</f>
        <v>29</v>
      </c>
      <c r="E240" s="449">
        <f t="shared" si="3"/>
        <v>1</v>
      </c>
      <c r="F240" s="448">
        <f t="shared" si="3"/>
        <v>6455757</v>
      </c>
    </row>
    <row r="241" spans="1:6" ht="20.25" x14ac:dyDescent="0.3">
      <c r="A241" s="450">
        <v>1</v>
      </c>
      <c r="B241" s="434" t="s">
        <v>877</v>
      </c>
      <c r="C241" s="440">
        <v>960.1</v>
      </c>
      <c r="D241" s="438">
        <v>29</v>
      </c>
      <c r="E241" s="438">
        <v>1</v>
      </c>
      <c r="F241" s="440">
        <v>6455757</v>
      </c>
    </row>
    <row r="242" spans="1:6" x14ac:dyDescent="0.25">
      <c r="F242" s="71"/>
    </row>
    <row r="243" spans="1:6" x14ac:dyDescent="0.25">
      <c r="F243" s="71"/>
    </row>
    <row r="244" spans="1:6" x14ac:dyDescent="0.25">
      <c r="F244" s="71"/>
    </row>
  </sheetData>
  <mergeCells count="20">
    <mergeCell ref="A240:B240"/>
    <mergeCell ref="A216:B216"/>
    <mergeCell ref="A220:F220"/>
    <mergeCell ref="A222:B222"/>
    <mergeCell ref="A227:F227"/>
    <mergeCell ref="A229:B229"/>
    <mergeCell ref="A221:B221"/>
    <mergeCell ref="A228:B228"/>
    <mergeCell ref="A233:B233"/>
    <mergeCell ref="A215:B215"/>
    <mergeCell ref="E1:F1"/>
    <mergeCell ref="D2:F2"/>
    <mergeCell ref="A3:F4"/>
    <mergeCell ref="A5:A8"/>
    <mergeCell ref="B5:B8"/>
    <mergeCell ref="C5:C7"/>
    <mergeCell ref="D5:D7"/>
    <mergeCell ref="E5:E7"/>
    <mergeCell ref="F5:F7"/>
    <mergeCell ref="A214:F214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AC1658"/>
  <sheetViews>
    <sheetView topLeftCell="B1" zoomScale="40" zoomScaleNormal="40" workbookViewId="0">
      <selection activeCell="K14" sqref="K14"/>
    </sheetView>
  </sheetViews>
  <sheetFormatPr defaultRowHeight="15" x14ac:dyDescent="0.25"/>
  <cols>
    <col min="1" max="1" width="9.28515625" style="93" hidden="1" customWidth="1"/>
    <col min="2" max="2" width="12.85546875" style="93" customWidth="1"/>
    <col min="3" max="3" width="167.42578125" style="93" customWidth="1"/>
    <col min="4" max="4" width="42.140625" style="93" customWidth="1"/>
    <col min="5" max="5" width="34.7109375" style="93" customWidth="1"/>
    <col min="6" max="6" width="34" style="93" customWidth="1"/>
    <col min="7" max="7" width="34.5703125" style="93" customWidth="1"/>
    <col min="8" max="8" width="36.140625" style="93" customWidth="1"/>
    <col min="9" max="9" width="33.42578125" style="93" customWidth="1"/>
    <col min="10" max="10" width="29.85546875" style="93" customWidth="1"/>
    <col min="11" max="11" width="22" style="93" customWidth="1"/>
    <col min="12" max="12" width="36.85546875" style="93" customWidth="1"/>
    <col min="13" max="13" width="35.42578125" style="93" customWidth="1"/>
    <col min="14" max="14" width="34.7109375" style="93" customWidth="1"/>
    <col min="15" max="15" width="34.28515625" style="93" customWidth="1"/>
    <col min="16" max="16" width="32.85546875" style="93" customWidth="1"/>
    <col min="17" max="17" width="22.42578125" style="93" customWidth="1"/>
    <col min="18" max="18" width="28.140625" style="93" customWidth="1"/>
    <col min="19" max="19" width="52.42578125" style="93" customWidth="1"/>
    <col min="20" max="20" width="32.42578125" style="93" customWidth="1"/>
    <col min="21" max="21" width="24.5703125" style="93" customWidth="1"/>
    <col min="22" max="22" width="35" style="93" customWidth="1"/>
    <col min="23" max="23" width="35.140625" style="93" customWidth="1"/>
    <col min="24" max="24" width="41.140625" style="93" customWidth="1"/>
    <col min="25" max="25" width="22.5703125" style="93" customWidth="1"/>
    <col min="26" max="26" width="29.28515625" style="93" customWidth="1"/>
    <col min="27" max="27" width="31.42578125" style="93" customWidth="1"/>
    <col min="28" max="28" width="18.140625" style="93" customWidth="1"/>
    <col min="29" max="256" width="9.140625" style="93"/>
    <col min="257" max="257" width="9.28515625" style="93" customWidth="1"/>
    <col min="258" max="258" width="12.85546875" style="93" customWidth="1"/>
    <col min="259" max="259" width="167.42578125" style="93" customWidth="1"/>
    <col min="260" max="260" width="27.85546875" style="93" customWidth="1"/>
    <col min="261" max="261" width="26.140625" style="93" customWidth="1"/>
    <col min="262" max="262" width="26.85546875" style="93" customWidth="1"/>
    <col min="263" max="263" width="34.5703125" style="93" customWidth="1"/>
    <col min="264" max="264" width="23.28515625" style="93" customWidth="1"/>
    <col min="265" max="265" width="25.140625" style="93" customWidth="1"/>
    <col min="266" max="266" width="24.85546875" style="93" customWidth="1"/>
    <col min="267" max="267" width="22" style="93" customWidth="1"/>
    <col min="268" max="268" width="25.7109375" style="93" customWidth="1"/>
    <col min="269" max="269" width="26.140625" style="93" customWidth="1"/>
    <col min="270" max="270" width="27.5703125" style="93" customWidth="1"/>
    <col min="271" max="271" width="27.140625" style="93" customWidth="1"/>
    <col min="272" max="272" width="32.85546875" style="93" customWidth="1"/>
    <col min="273" max="273" width="22.42578125" style="93" customWidth="1"/>
    <col min="274" max="274" width="28.140625" style="93" customWidth="1"/>
    <col min="275" max="275" width="52.42578125" style="93" customWidth="1"/>
    <col min="276" max="276" width="32.42578125" style="93" customWidth="1"/>
    <col min="277" max="277" width="24.5703125" style="93" customWidth="1"/>
    <col min="278" max="278" width="35" style="93" customWidth="1"/>
    <col min="279" max="279" width="35.140625" style="93" customWidth="1"/>
    <col min="280" max="280" width="41.140625" style="93" customWidth="1"/>
    <col min="281" max="281" width="16.42578125" style="93" customWidth="1"/>
    <col min="282" max="282" width="21.42578125" style="93" customWidth="1"/>
    <col min="283" max="283" width="31.42578125" style="93" customWidth="1"/>
    <col min="284" max="284" width="18.140625" style="93" customWidth="1"/>
    <col min="285" max="512" width="9.140625" style="93"/>
    <col min="513" max="513" width="9.28515625" style="93" customWidth="1"/>
    <col min="514" max="514" width="12.85546875" style="93" customWidth="1"/>
    <col min="515" max="515" width="167.42578125" style="93" customWidth="1"/>
    <col min="516" max="516" width="27.85546875" style="93" customWidth="1"/>
    <col min="517" max="517" width="26.140625" style="93" customWidth="1"/>
    <col min="518" max="518" width="26.85546875" style="93" customWidth="1"/>
    <col min="519" max="519" width="34.5703125" style="93" customWidth="1"/>
    <col min="520" max="520" width="23.28515625" style="93" customWidth="1"/>
    <col min="521" max="521" width="25.140625" style="93" customWidth="1"/>
    <col min="522" max="522" width="24.85546875" style="93" customWidth="1"/>
    <col min="523" max="523" width="22" style="93" customWidth="1"/>
    <col min="524" max="524" width="25.7109375" style="93" customWidth="1"/>
    <col min="525" max="525" width="26.140625" style="93" customWidth="1"/>
    <col min="526" max="526" width="27.5703125" style="93" customWidth="1"/>
    <col min="527" max="527" width="27.140625" style="93" customWidth="1"/>
    <col min="528" max="528" width="32.85546875" style="93" customWidth="1"/>
    <col min="529" max="529" width="22.42578125" style="93" customWidth="1"/>
    <col min="530" max="530" width="28.140625" style="93" customWidth="1"/>
    <col min="531" max="531" width="52.42578125" style="93" customWidth="1"/>
    <col min="532" max="532" width="32.42578125" style="93" customWidth="1"/>
    <col min="533" max="533" width="24.5703125" style="93" customWidth="1"/>
    <col min="534" max="534" width="35" style="93" customWidth="1"/>
    <col min="535" max="535" width="35.140625" style="93" customWidth="1"/>
    <col min="536" max="536" width="41.140625" style="93" customWidth="1"/>
    <col min="537" max="537" width="16.42578125" style="93" customWidth="1"/>
    <col min="538" max="538" width="21.42578125" style="93" customWidth="1"/>
    <col min="539" max="539" width="31.42578125" style="93" customWidth="1"/>
    <col min="540" max="540" width="18.140625" style="93" customWidth="1"/>
    <col min="541" max="768" width="9.140625" style="93"/>
    <col min="769" max="769" width="9.28515625" style="93" customWidth="1"/>
    <col min="770" max="770" width="12.85546875" style="93" customWidth="1"/>
    <col min="771" max="771" width="167.42578125" style="93" customWidth="1"/>
    <col min="772" max="772" width="27.85546875" style="93" customWidth="1"/>
    <col min="773" max="773" width="26.140625" style="93" customWidth="1"/>
    <col min="774" max="774" width="26.85546875" style="93" customWidth="1"/>
    <col min="775" max="775" width="34.5703125" style="93" customWidth="1"/>
    <col min="776" max="776" width="23.28515625" style="93" customWidth="1"/>
    <col min="777" max="777" width="25.140625" style="93" customWidth="1"/>
    <col min="778" max="778" width="24.85546875" style="93" customWidth="1"/>
    <col min="779" max="779" width="22" style="93" customWidth="1"/>
    <col min="780" max="780" width="25.7109375" style="93" customWidth="1"/>
    <col min="781" max="781" width="26.140625" style="93" customWidth="1"/>
    <col min="782" max="782" width="27.5703125" style="93" customWidth="1"/>
    <col min="783" max="783" width="27.140625" style="93" customWidth="1"/>
    <col min="784" max="784" width="32.85546875" style="93" customWidth="1"/>
    <col min="785" max="785" width="22.42578125" style="93" customWidth="1"/>
    <col min="786" max="786" width="28.140625" style="93" customWidth="1"/>
    <col min="787" max="787" width="52.42578125" style="93" customWidth="1"/>
    <col min="788" max="788" width="32.42578125" style="93" customWidth="1"/>
    <col min="789" max="789" width="24.5703125" style="93" customWidth="1"/>
    <col min="790" max="790" width="35" style="93" customWidth="1"/>
    <col min="791" max="791" width="35.140625" style="93" customWidth="1"/>
    <col min="792" max="792" width="41.140625" style="93" customWidth="1"/>
    <col min="793" max="793" width="16.42578125" style="93" customWidth="1"/>
    <col min="794" max="794" width="21.42578125" style="93" customWidth="1"/>
    <col min="795" max="795" width="31.42578125" style="93" customWidth="1"/>
    <col min="796" max="796" width="18.140625" style="93" customWidth="1"/>
    <col min="797" max="1024" width="9.140625" style="93"/>
    <col min="1025" max="1025" width="9.28515625" style="93" customWidth="1"/>
    <col min="1026" max="1026" width="12.85546875" style="93" customWidth="1"/>
    <col min="1027" max="1027" width="167.42578125" style="93" customWidth="1"/>
    <col min="1028" max="1028" width="27.85546875" style="93" customWidth="1"/>
    <col min="1029" max="1029" width="26.140625" style="93" customWidth="1"/>
    <col min="1030" max="1030" width="26.85546875" style="93" customWidth="1"/>
    <col min="1031" max="1031" width="34.5703125" style="93" customWidth="1"/>
    <col min="1032" max="1032" width="23.28515625" style="93" customWidth="1"/>
    <col min="1033" max="1033" width="25.140625" style="93" customWidth="1"/>
    <col min="1034" max="1034" width="24.85546875" style="93" customWidth="1"/>
    <col min="1035" max="1035" width="22" style="93" customWidth="1"/>
    <col min="1036" max="1036" width="25.7109375" style="93" customWidth="1"/>
    <col min="1037" max="1037" width="26.140625" style="93" customWidth="1"/>
    <col min="1038" max="1038" width="27.5703125" style="93" customWidth="1"/>
    <col min="1039" max="1039" width="27.140625" style="93" customWidth="1"/>
    <col min="1040" max="1040" width="32.85546875" style="93" customWidth="1"/>
    <col min="1041" max="1041" width="22.42578125" style="93" customWidth="1"/>
    <col min="1042" max="1042" width="28.140625" style="93" customWidth="1"/>
    <col min="1043" max="1043" width="52.42578125" style="93" customWidth="1"/>
    <col min="1044" max="1044" width="32.42578125" style="93" customWidth="1"/>
    <col min="1045" max="1045" width="24.5703125" style="93" customWidth="1"/>
    <col min="1046" max="1046" width="35" style="93" customWidth="1"/>
    <col min="1047" max="1047" width="35.140625" style="93" customWidth="1"/>
    <col min="1048" max="1048" width="41.140625" style="93" customWidth="1"/>
    <col min="1049" max="1049" width="16.42578125" style="93" customWidth="1"/>
    <col min="1050" max="1050" width="21.42578125" style="93" customWidth="1"/>
    <col min="1051" max="1051" width="31.42578125" style="93" customWidth="1"/>
    <col min="1052" max="1052" width="18.140625" style="93" customWidth="1"/>
    <col min="1053" max="1280" width="9.140625" style="93"/>
    <col min="1281" max="1281" width="9.28515625" style="93" customWidth="1"/>
    <col min="1282" max="1282" width="12.85546875" style="93" customWidth="1"/>
    <col min="1283" max="1283" width="167.42578125" style="93" customWidth="1"/>
    <col min="1284" max="1284" width="27.85546875" style="93" customWidth="1"/>
    <col min="1285" max="1285" width="26.140625" style="93" customWidth="1"/>
    <col min="1286" max="1286" width="26.85546875" style="93" customWidth="1"/>
    <col min="1287" max="1287" width="34.5703125" style="93" customWidth="1"/>
    <col min="1288" max="1288" width="23.28515625" style="93" customWidth="1"/>
    <col min="1289" max="1289" width="25.140625" style="93" customWidth="1"/>
    <col min="1290" max="1290" width="24.85546875" style="93" customWidth="1"/>
    <col min="1291" max="1291" width="22" style="93" customWidth="1"/>
    <col min="1292" max="1292" width="25.7109375" style="93" customWidth="1"/>
    <col min="1293" max="1293" width="26.140625" style="93" customWidth="1"/>
    <col min="1294" max="1294" width="27.5703125" style="93" customWidth="1"/>
    <col min="1295" max="1295" width="27.140625" style="93" customWidth="1"/>
    <col min="1296" max="1296" width="32.85546875" style="93" customWidth="1"/>
    <col min="1297" max="1297" width="22.42578125" style="93" customWidth="1"/>
    <col min="1298" max="1298" width="28.140625" style="93" customWidth="1"/>
    <col min="1299" max="1299" width="52.42578125" style="93" customWidth="1"/>
    <col min="1300" max="1300" width="32.42578125" style="93" customWidth="1"/>
    <col min="1301" max="1301" width="24.5703125" style="93" customWidth="1"/>
    <col min="1302" max="1302" width="35" style="93" customWidth="1"/>
    <col min="1303" max="1303" width="35.140625" style="93" customWidth="1"/>
    <col min="1304" max="1304" width="41.140625" style="93" customWidth="1"/>
    <col min="1305" max="1305" width="16.42578125" style="93" customWidth="1"/>
    <col min="1306" max="1306" width="21.42578125" style="93" customWidth="1"/>
    <col min="1307" max="1307" width="31.42578125" style="93" customWidth="1"/>
    <col min="1308" max="1308" width="18.140625" style="93" customWidth="1"/>
    <col min="1309" max="1536" width="9.140625" style="93"/>
    <col min="1537" max="1537" width="9.28515625" style="93" customWidth="1"/>
    <col min="1538" max="1538" width="12.85546875" style="93" customWidth="1"/>
    <col min="1539" max="1539" width="167.42578125" style="93" customWidth="1"/>
    <col min="1540" max="1540" width="27.85546875" style="93" customWidth="1"/>
    <col min="1541" max="1541" width="26.140625" style="93" customWidth="1"/>
    <col min="1542" max="1542" width="26.85546875" style="93" customWidth="1"/>
    <col min="1543" max="1543" width="34.5703125" style="93" customWidth="1"/>
    <col min="1544" max="1544" width="23.28515625" style="93" customWidth="1"/>
    <col min="1545" max="1545" width="25.140625" style="93" customWidth="1"/>
    <col min="1546" max="1546" width="24.85546875" style="93" customWidth="1"/>
    <col min="1547" max="1547" width="22" style="93" customWidth="1"/>
    <col min="1548" max="1548" width="25.7109375" style="93" customWidth="1"/>
    <col min="1549" max="1549" width="26.140625" style="93" customWidth="1"/>
    <col min="1550" max="1550" width="27.5703125" style="93" customWidth="1"/>
    <col min="1551" max="1551" width="27.140625" style="93" customWidth="1"/>
    <col min="1552" max="1552" width="32.85546875" style="93" customWidth="1"/>
    <col min="1553" max="1553" width="22.42578125" style="93" customWidth="1"/>
    <col min="1554" max="1554" width="28.140625" style="93" customWidth="1"/>
    <col min="1555" max="1555" width="52.42578125" style="93" customWidth="1"/>
    <col min="1556" max="1556" width="32.42578125" style="93" customWidth="1"/>
    <col min="1557" max="1557" width="24.5703125" style="93" customWidth="1"/>
    <col min="1558" max="1558" width="35" style="93" customWidth="1"/>
    <col min="1559" max="1559" width="35.140625" style="93" customWidth="1"/>
    <col min="1560" max="1560" width="41.140625" style="93" customWidth="1"/>
    <col min="1561" max="1561" width="16.42578125" style="93" customWidth="1"/>
    <col min="1562" max="1562" width="21.42578125" style="93" customWidth="1"/>
    <col min="1563" max="1563" width="31.42578125" style="93" customWidth="1"/>
    <col min="1564" max="1564" width="18.140625" style="93" customWidth="1"/>
    <col min="1565" max="1792" width="9.140625" style="93"/>
    <col min="1793" max="1793" width="9.28515625" style="93" customWidth="1"/>
    <col min="1794" max="1794" width="12.85546875" style="93" customWidth="1"/>
    <col min="1795" max="1795" width="167.42578125" style="93" customWidth="1"/>
    <col min="1796" max="1796" width="27.85546875" style="93" customWidth="1"/>
    <col min="1797" max="1797" width="26.140625" style="93" customWidth="1"/>
    <col min="1798" max="1798" width="26.85546875" style="93" customWidth="1"/>
    <col min="1799" max="1799" width="34.5703125" style="93" customWidth="1"/>
    <col min="1800" max="1800" width="23.28515625" style="93" customWidth="1"/>
    <col min="1801" max="1801" width="25.140625" style="93" customWidth="1"/>
    <col min="1802" max="1802" width="24.85546875" style="93" customWidth="1"/>
    <col min="1803" max="1803" width="22" style="93" customWidth="1"/>
    <col min="1804" max="1804" width="25.7109375" style="93" customWidth="1"/>
    <col min="1805" max="1805" width="26.140625" style="93" customWidth="1"/>
    <col min="1806" max="1806" width="27.5703125" style="93" customWidth="1"/>
    <col min="1807" max="1807" width="27.140625" style="93" customWidth="1"/>
    <col min="1808" max="1808" width="32.85546875" style="93" customWidth="1"/>
    <col min="1809" max="1809" width="22.42578125" style="93" customWidth="1"/>
    <col min="1810" max="1810" width="28.140625" style="93" customWidth="1"/>
    <col min="1811" max="1811" width="52.42578125" style="93" customWidth="1"/>
    <col min="1812" max="1812" width="32.42578125" style="93" customWidth="1"/>
    <col min="1813" max="1813" width="24.5703125" style="93" customWidth="1"/>
    <col min="1814" max="1814" width="35" style="93" customWidth="1"/>
    <col min="1815" max="1815" width="35.140625" style="93" customWidth="1"/>
    <col min="1816" max="1816" width="41.140625" style="93" customWidth="1"/>
    <col min="1817" max="1817" width="16.42578125" style="93" customWidth="1"/>
    <col min="1818" max="1818" width="21.42578125" style="93" customWidth="1"/>
    <col min="1819" max="1819" width="31.42578125" style="93" customWidth="1"/>
    <col min="1820" max="1820" width="18.140625" style="93" customWidth="1"/>
    <col min="1821" max="2048" width="9.140625" style="93"/>
    <col min="2049" max="2049" width="9.28515625" style="93" customWidth="1"/>
    <col min="2050" max="2050" width="12.85546875" style="93" customWidth="1"/>
    <col min="2051" max="2051" width="167.42578125" style="93" customWidth="1"/>
    <col min="2052" max="2052" width="27.85546875" style="93" customWidth="1"/>
    <col min="2053" max="2053" width="26.140625" style="93" customWidth="1"/>
    <col min="2054" max="2054" width="26.85546875" style="93" customWidth="1"/>
    <col min="2055" max="2055" width="34.5703125" style="93" customWidth="1"/>
    <col min="2056" max="2056" width="23.28515625" style="93" customWidth="1"/>
    <col min="2057" max="2057" width="25.140625" style="93" customWidth="1"/>
    <col min="2058" max="2058" width="24.85546875" style="93" customWidth="1"/>
    <col min="2059" max="2059" width="22" style="93" customWidth="1"/>
    <col min="2060" max="2060" width="25.7109375" style="93" customWidth="1"/>
    <col min="2061" max="2061" width="26.140625" style="93" customWidth="1"/>
    <col min="2062" max="2062" width="27.5703125" style="93" customWidth="1"/>
    <col min="2063" max="2063" width="27.140625" style="93" customWidth="1"/>
    <col min="2064" max="2064" width="32.85546875" style="93" customWidth="1"/>
    <col min="2065" max="2065" width="22.42578125" style="93" customWidth="1"/>
    <col min="2066" max="2066" width="28.140625" style="93" customWidth="1"/>
    <col min="2067" max="2067" width="52.42578125" style="93" customWidth="1"/>
    <col min="2068" max="2068" width="32.42578125" style="93" customWidth="1"/>
    <col min="2069" max="2069" width="24.5703125" style="93" customWidth="1"/>
    <col min="2070" max="2070" width="35" style="93" customWidth="1"/>
    <col min="2071" max="2071" width="35.140625" style="93" customWidth="1"/>
    <col min="2072" max="2072" width="41.140625" style="93" customWidth="1"/>
    <col min="2073" max="2073" width="16.42578125" style="93" customWidth="1"/>
    <col min="2074" max="2074" width="21.42578125" style="93" customWidth="1"/>
    <col min="2075" max="2075" width="31.42578125" style="93" customWidth="1"/>
    <col min="2076" max="2076" width="18.140625" style="93" customWidth="1"/>
    <col min="2077" max="2304" width="9.140625" style="93"/>
    <col min="2305" max="2305" width="9.28515625" style="93" customWidth="1"/>
    <col min="2306" max="2306" width="12.85546875" style="93" customWidth="1"/>
    <col min="2307" max="2307" width="167.42578125" style="93" customWidth="1"/>
    <col min="2308" max="2308" width="27.85546875" style="93" customWidth="1"/>
    <col min="2309" max="2309" width="26.140625" style="93" customWidth="1"/>
    <col min="2310" max="2310" width="26.85546875" style="93" customWidth="1"/>
    <col min="2311" max="2311" width="34.5703125" style="93" customWidth="1"/>
    <col min="2312" max="2312" width="23.28515625" style="93" customWidth="1"/>
    <col min="2313" max="2313" width="25.140625" style="93" customWidth="1"/>
    <col min="2314" max="2314" width="24.85546875" style="93" customWidth="1"/>
    <col min="2315" max="2315" width="22" style="93" customWidth="1"/>
    <col min="2316" max="2316" width="25.7109375" style="93" customWidth="1"/>
    <col min="2317" max="2317" width="26.140625" style="93" customWidth="1"/>
    <col min="2318" max="2318" width="27.5703125" style="93" customWidth="1"/>
    <col min="2319" max="2319" width="27.140625" style="93" customWidth="1"/>
    <col min="2320" max="2320" width="32.85546875" style="93" customWidth="1"/>
    <col min="2321" max="2321" width="22.42578125" style="93" customWidth="1"/>
    <col min="2322" max="2322" width="28.140625" style="93" customWidth="1"/>
    <col min="2323" max="2323" width="52.42578125" style="93" customWidth="1"/>
    <col min="2324" max="2324" width="32.42578125" style="93" customWidth="1"/>
    <col min="2325" max="2325" width="24.5703125" style="93" customWidth="1"/>
    <col min="2326" max="2326" width="35" style="93" customWidth="1"/>
    <col min="2327" max="2327" width="35.140625" style="93" customWidth="1"/>
    <col min="2328" max="2328" width="41.140625" style="93" customWidth="1"/>
    <col min="2329" max="2329" width="16.42578125" style="93" customWidth="1"/>
    <col min="2330" max="2330" width="21.42578125" style="93" customWidth="1"/>
    <col min="2331" max="2331" width="31.42578125" style="93" customWidth="1"/>
    <col min="2332" max="2332" width="18.140625" style="93" customWidth="1"/>
    <col min="2333" max="2560" width="9.140625" style="93"/>
    <col min="2561" max="2561" width="9.28515625" style="93" customWidth="1"/>
    <col min="2562" max="2562" width="12.85546875" style="93" customWidth="1"/>
    <col min="2563" max="2563" width="167.42578125" style="93" customWidth="1"/>
    <col min="2564" max="2564" width="27.85546875" style="93" customWidth="1"/>
    <col min="2565" max="2565" width="26.140625" style="93" customWidth="1"/>
    <col min="2566" max="2566" width="26.85546875" style="93" customWidth="1"/>
    <col min="2567" max="2567" width="34.5703125" style="93" customWidth="1"/>
    <col min="2568" max="2568" width="23.28515625" style="93" customWidth="1"/>
    <col min="2569" max="2569" width="25.140625" style="93" customWidth="1"/>
    <col min="2570" max="2570" width="24.85546875" style="93" customWidth="1"/>
    <col min="2571" max="2571" width="22" style="93" customWidth="1"/>
    <col min="2572" max="2572" width="25.7109375" style="93" customWidth="1"/>
    <col min="2573" max="2573" width="26.140625" style="93" customWidth="1"/>
    <col min="2574" max="2574" width="27.5703125" style="93" customWidth="1"/>
    <col min="2575" max="2575" width="27.140625" style="93" customWidth="1"/>
    <col min="2576" max="2576" width="32.85546875" style="93" customWidth="1"/>
    <col min="2577" max="2577" width="22.42578125" style="93" customWidth="1"/>
    <col min="2578" max="2578" width="28.140625" style="93" customWidth="1"/>
    <col min="2579" max="2579" width="52.42578125" style="93" customWidth="1"/>
    <col min="2580" max="2580" width="32.42578125" style="93" customWidth="1"/>
    <col min="2581" max="2581" width="24.5703125" style="93" customWidth="1"/>
    <col min="2582" max="2582" width="35" style="93" customWidth="1"/>
    <col min="2583" max="2583" width="35.140625" style="93" customWidth="1"/>
    <col min="2584" max="2584" width="41.140625" style="93" customWidth="1"/>
    <col min="2585" max="2585" width="16.42578125" style="93" customWidth="1"/>
    <col min="2586" max="2586" width="21.42578125" style="93" customWidth="1"/>
    <col min="2587" max="2587" width="31.42578125" style="93" customWidth="1"/>
    <col min="2588" max="2588" width="18.140625" style="93" customWidth="1"/>
    <col min="2589" max="2816" width="9.140625" style="93"/>
    <col min="2817" max="2817" width="9.28515625" style="93" customWidth="1"/>
    <col min="2818" max="2818" width="12.85546875" style="93" customWidth="1"/>
    <col min="2819" max="2819" width="167.42578125" style="93" customWidth="1"/>
    <col min="2820" max="2820" width="27.85546875" style="93" customWidth="1"/>
    <col min="2821" max="2821" width="26.140625" style="93" customWidth="1"/>
    <col min="2822" max="2822" width="26.85546875" style="93" customWidth="1"/>
    <col min="2823" max="2823" width="34.5703125" style="93" customWidth="1"/>
    <col min="2824" max="2824" width="23.28515625" style="93" customWidth="1"/>
    <col min="2825" max="2825" width="25.140625" style="93" customWidth="1"/>
    <col min="2826" max="2826" width="24.85546875" style="93" customWidth="1"/>
    <col min="2827" max="2827" width="22" style="93" customWidth="1"/>
    <col min="2828" max="2828" width="25.7109375" style="93" customWidth="1"/>
    <col min="2829" max="2829" width="26.140625" style="93" customWidth="1"/>
    <col min="2830" max="2830" width="27.5703125" style="93" customWidth="1"/>
    <col min="2831" max="2831" width="27.140625" style="93" customWidth="1"/>
    <col min="2832" max="2832" width="32.85546875" style="93" customWidth="1"/>
    <col min="2833" max="2833" width="22.42578125" style="93" customWidth="1"/>
    <col min="2834" max="2834" width="28.140625" style="93" customWidth="1"/>
    <col min="2835" max="2835" width="52.42578125" style="93" customWidth="1"/>
    <col min="2836" max="2836" width="32.42578125" style="93" customWidth="1"/>
    <col min="2837" max="2837" width="24.5703125" style="93" customWidth="1"/>
    <col min="2838" max="2838" width="35" style="93" customWidth="1"/>
    <col min="2839" max="2839" width="35.140625" style="93" customWidth="1"/>
    <col min="2840" max="2840" width="41.140625" style="93" customWidth="1"/>
    <col min="2841" max="2841" width="16.42578125" style="93" customWidth="1"/>
    <col min="2842" max="2842" width="21.42578125" style="93" customWidth="1"/>
    <col min="2843" max="2843" width="31.42578125" style="93" customWidth="1"/>
    <col min="2844" max="2844" width="18.140625" style="93" customWidth="1"/>
    <col min="2845" max="3072" width="9.140625" style="93"/>
    <col min="3073" max="3073" width="9.28515625" style="93" customWidth="1"/>
    <col min="3074" max="3074" width="12.85546875" style="93" customWidth="1"/>
    <col min="3075" max="3075" width="167.42578125" style="93" customWidth="1"/>
    <col min="3076" max="3076" width="27.85546875" style="93" customWidth="1"/>
    <col min="3077" max="3077" width="26.140625" style="93" customWidth="1"/>
    <col min="3078" max="3078" width="26.85546875" style="93" customWidth="1"/>
    <col min="3079" max="3079" width="34.5703125" style="93" customWidth="1"/>
    <col min="3080" max="3080" width="23.28515625" style="93" customWidth="1"/>
    <col min="3081" max="3081" width="25.140625" style="93" customWidth="1"/>
    <col min="3082" max="3082" width="24.85546875" style="93" customWidth="1"/>
    <col min="3083" max="3083" width="22" style="93" customWidth="1"/>
    <col min="3084" max="3084" width="25.7109375" style="93" customWidth="1"/>
    <col min="3085" max="3085" width="26.140625" style="93" customWidth="1"/>
    <col min="3086" max="3086" width="27.5703125" style="93" customWidth="1"/>
    <col min="3087" max="3087" width="27.140625" style="93" customWidth="1"/>
    <col min="3088" max="3088" width="32.85546875" style="93" customWidth="1"/>
    <col min="3089" max="3089" width="22.42578125" style="93" customWidth="1"/>
    <col min="3090" max="3090" width="28.140625" style="93" customWidth="1"/>
    <col min="3091" max="3091" width="52.42578125" style="93" customWidth="1"/>
    <col min="3092" max="3092" width="32.42578125" style="93" customWidth="1"/>
    <col min="3093" max="3093" width="24.5703125" style="93" customWidth="1"/>
    <col min="3094" max="3094" width="35" style="93" customWidth="1"/>
    <col min="3095" max="3095" width="35.140625" style="93" customWidth="1"/>
    <col min="3096" max="3096" width="41.140625" style="93" customWidth="1"/>
    <col min="3097" max="3097" width="16.42578125" style="93" customWidth="1"/>
    <col min="3098" max="3098" width="21.42578125" style="93" customWidth="1"/>
    <col min="3099" max="3099" width="31.42578125" style="93" customWidth="1"/>
    <col min="3100" max="3100" width="18.140625" style="93" customWidth="1"/>
    <col min="3101" max="3328" width="9.140625" style="93"/>
    <col min="3329" max="3329" width="9.28515625" style="93" customWidth="1"/>
    <col min="3330" max="3330" width="12.85546875" style="93" customWidth="1"/>
    <col min="3331" max="3331" width="167.42578125" style="93" customWidth="1"/>
    <col min="3332" max="3332" width="27.85546875" style="93" customWidth="1"/>
    <col min="3333" max="3333" width="26.140625" style="93" customWidth="1"/>
    <col min="3334" max="3334" width="26.85546875" style="93" customWidth="1"/>
    <col min="3335" max="3335" width="34.5703125" style="93" customWidth="1"/>
    <col min="3336" max="3336" width="23.28515625" style="93" customWidth="1"/>
    <col min="3337" max="3337" width="25.140625" style="93" customWidth="1"/>
    <col min="3338" max="3338" width="24.85546875" style="93" customWidth="1"/>
    <col min="3339" max="3339" width="22" style="93" customWidth="1"/>
    <col min="3340" max="3340" width="25.7109375" style="93" customWidth="1"/>
    <col min="3341" max="3341" width="26.140625" style="93" customWidth="1"/>
    <col min="3342" max="3342" width="27.5703125" style="93" customWidth="1"/>
    <col min="3343" max="3343" width="27.140625" style="93" customWidth="1"/>
    <col min="3344" max="3344" width="32.85546875" style="93" customWidth="1"/>
    <col min="3345" max="3345" width="22.42578125" style="93" customWidth="1"/>
    <col min="3346" max="3346" width="28.140625" style="93" customWidth="1"/>
    <col min="3347" max="3347" width="52.42578125" style="93" customWidth="1"/>
    <col min="3348" max="3348" width="32.42578125" style="93" customWidth="1"/>
    <col min="3349" max="3349" width="24.5703125" style="93" customWidth="1"/>
    <col min="3350" max="3350" width="35" style="93" customWidth="1"/>
    <col min="3351" max="3351" width="35.140625" style="93" customWidth="1"/>
    <col min="3352" max="3352" width="41.140625" style="93" customWidth="1"/>
    <col min="3353" max="3353" width="16.42578125" style="93" customWidth="1"/>
    <col min="3354" max="3354" width="21.42578125" style="93" customWidth="1"/>
    <col min="3355" max="3355" width="31.42578125" style="93" customWidth="1"/>
    <col min="3356" max="3356" width="18.140625" style="93" customWidth="1"/>
    <col min="3357" max="3584" width="9.140625" style="93"/>
    <col min="3585" max="3585" width="9.28515625" style="93" customWidth="1"/>
    <col min="3586" max="3586" width="12.85546875" style="93" customWidth="1"/>
    <col min="3587" max="3587" width="167.42578125" style="93" customWidth="1"/>
    <col min="3588" max="3588" width="27.85546875" style="93" customWidth="1"/>
    <col min="3589" max="3589" width="26.140625" style="93" customWidth="1"/>
    <col min="3590" max="3590" width="26.85546875" style="93" customWidth="1"/>
    <col min="3591" max="3591" width="34.5703125" style="93" customWidth="1"/>
    <col min="3592" max="3592" width="23.28515625" style="93" customWidth="1"/>
    <col min="3593" max="3593" width="25.140625" style="93" customWidth="1"/>
    <col min="3594" max="3594" width="24.85546875" style="93" customWidth="1"/>
    <col min="3595" max="3595" width="22" style="93" customWidth="1"/>
    <col min="3596" max="3596" width="25.7109375" style="93" customWidth="1"/>
    <col min="3597" max="3597" width="26.140625" style="93" customWidth="1"/>
    <col min="3598" max="3598" width="27.5703125" style="93" customWidth="1"/>
    <col min="3599" max="3599" width="27.140625" style="93" customWidth="1"/>
    <col min="3600" max="3600" width="32.85546875" style="93" customWidth="1"/>
    <col min="3601" max="3601" width="22.42578125" style="93" customWidth="1"/>
    <col min="3602" max="3602" width="28.140625" style="93" customWidth="1"/>
    <col min="3603" max="3603" width="52.42578125" style="93" customWidth="1"/>
    <col min="3604" max="3604" width="32.42578125" style="93" customWidth="1"/>
    <col min="3605" max="3605" width="24.5703125" style="93" customWidth="1"/>
    <col min="3606" max="3606" width="35" style="93" customWidth="1"/>
    <col min="3607" max="3607" width="35.140625" style="93" customWidth="1"/>
    <col min="3608" max="3608" width="41.140625" style="93" customWidth="1"/>
    <col min="3609" max="3609" width="16.42578125" style="93" customWidth="1"/>
    <col min="3610" max="3610" width="21.42578125" style="93" customWidth="1"/>
    <col min="3611" max="3611" width="31.42578125" style="93" customWidth="1"/>
    <col min="3612" max="3612" width="18.140625" style="93" customWidth="1"/>
    <col min="3613" max="3840" width="9.140625" style="93"/>
    <col min="3841" max="3841" width="9.28515625" style="93" customWidth="1"/>
    <col min="3842" max="3842" width="12.85546875" style="93" customWidth="1"/>
    <col min="3843" max="3843" width="167.42578125" style="93" customWidth="1"/>
    <col min="3844" max="3844" width="27.85546875" style="93" customWidth="1"/>
    <col min="3845" max="3845" width="26.140625" style="93" customWidth="1"/>
    <col min="3846" max="3846" width="26.85546875" style="93" customWidth="1"/>
    <col min="3847" max="3847" width="34.5703125" style="93" customWidth="1"/>
    <col min="3848" max="3848" width="23.28515625" style="93" customWidth="1"/>
    <col min="3849" max="3849" width="25.140625" style="93" customWidth="1"/>
    <col min="3850" max="3850" width="24.85546875" style="93" customWidth="1"/>
    <col min="3851" max="3851" width="22" style="93" customWidth="1"/>
    <col min="3852" max="3852" width="25.7109375" style="93" customWidth="1"/>
    <col min="3853" max="3853" width="26.140625" style="93" customWidth="1"/>
    <col min="3854" max="3854" width="27.5703125" style="93" customWidth="1"/>
    <col min="3855" max="3855" width="27.140625" style="93" customWidth="1"/>
    <col min="3856" max="3856" width="32.85546875" style="93" customWidth="1"/>
    <col min="3857" max="3857" width="22.42578125" style="93" customWidth="1"/>
    <col min="3858" max="3858" width="28.140625" style="93" customWidth="1"/>
    <col min="3859" max="3859" width="52.42578125" style="93" customWidth="1"/>
    <col min="3860" max="3860" width="32.42578125" style="93" customWidth="1"/>
    <col min="3861" max="3861" width="24.5703125" style="93" customWidth="1"/>
    <col min="3862" max="3862" width="35" style="93" customWidth="1"/>
    <col min="3863" max="3863" width="35.140625" style="93" customWidth="1"/>
    <col min="3864" max="3864" width="41.140625" style="93" customWidth="1"/>
    <col min="3865" max="3865" width="16.42578125" style="93" customWidth="1"/>
    <col min="3866" max="3866" width="21.42578125" style="93" customWidth="1"/>
    <col min="3867" max="3867" width="31.42578125" style="93" customWidth="1"/>
    <col min="3868" max="3868" width="18.140625" style="93" customWidth="1"/>
    <col min="3869" max="4096" width="9.140625" style="93"/>
    <col min="4097" max="4097" width="9.28515625" style="93" customWidth="1"/>
    <col min="4098" max="4098" width="12.85546875" style="93" customWidth="1"/>
    <col min="4099" max="4099" width="167.42578125" style="93" customWidth="1"/>
    <col min="4100" max="4100" width="27.85546875" style="93" customWidth="1"/>
    <col min="4101" max="4101" width="26.140625" style="93" customWidth="1"/>
    <col min="4102" max="4102" width="26.85546875" style="93" customWidth="1"/>
    <col min="4103" max="4103" width="34.5703125" style="93" customWidth="1"/>
    <col min="4104" max="4104" width="23.28515625" style="93" customWidth="1"/>
    <col min="4105" max="4105" width="25.140625" style="93" customWidth="1"/>
    <col min="4106" max="4106" width="24.85546875" style="93" customWidth="1"/>
    <col min="4107" max="4107" width="22" style="93" customWidth="1"/>
    <col min="4108" max="4108" width="25.7109375" style="93" customWidth="1"/>
    <col min="4109" max="4109" width="26.140625" style="93" customWidth="1"/>
    <col min="4110" max="4110" width="27.5703125" style="93" customWidth="1"/>
    <col min="4111" max="4111" width="27.140625" style="93" customWidth="1"/>
    <col min="4112" max="4112" width="32.85546875" style="93" customWidth="1"/>
    <col min="4113" max="4113" width="22.42578125" style="93" customWidth="1"/>
    <col min="4114" max="4114" width="28.140625" style="93" customWidth="1"/>
    <col min="4115" max="4115" width="52.42578125" style="93" customWidth="1"/>
    <col min="4116" max="4116" width="32.42578125" style="93" customWidth="1"/>
    <col min="4117" max="4117" width="24.5703125" style="93" customWidth="1"/>
    <col min="4118" max="4118" width="35" style="93" customWidth="1"/>
    <col min="4119" max="4119" width="35.140625" style="93" customWidth="1"/>
    <col min="4120" max="4120" width="41.140625" style="93" customWidth="1"/>
    <col min="4121" max="4121" width="16.42578125" style="93" customWidth="1"/>
    <col min="4122" max="4122" width="21.42578125" style="93" customWidth="1"/>
    <col min="4123" max="4123" width="31.42578125" style="93" customWidth="1"/>
    <col min="4124" max="4124" width="18.140625" style="93" customWidth="1"/>
    <col min="4125" max="4352" width="9.140625" style="93"/>
    <col min="4353" max="4353" width="9.28515625" style="93" customWidth="1"/>
    <col min="4354" max="4354" width="12.85546875" style="93" customWidth="1"/>
    <col min="4355" max="4355" width="167.42578125" style="93" customWidth="1"/>
    <col min="4356" max="4356" width="27.85546875" style="93" customWidth="1"/>
    <col min="4357" max="4357" width="26.140625" style="93" customWidth="1"/>
    <col min="4358" max="4358" width="26.85546875" style="93" customWidth="1"/>
    <col min="4359" max="4359" width="34.5703125" style="93" customWidth="1"/>
    <col min="4360" max="4360" width="23.28515625" style="93" customWidth="1"/>
    <col min="4361" max="4361" width="25.140625" style="93" customWidth="1"/>
    <col min="4362" max="4362" width="24.85546875" style="93" customWidth="1"/>
    <col min="4363" max="4363" width="22" style="93" customWidth="1"/>
    <col min="4364" max="4364" width="25.7109375" style="93" customWidth="1"/>
    <col min="4365" max="4365" width="26.140625" style="93" customWidth="1"/>
    <col min="4366" max="4366" width="27.5703125" style="93" customWidth="1"/>
    <col min="4367" max="4367" width="27.140625" style="93" customWidth="1"/>
    <col min="4368" max="4368" width="32.85546875" style="93" customWidth="1"/>
    <col min="4369" max="4369" width="22.42578125" style="93" customWidth="1"/>
    <col min="4370" max="4370" width="28.140625" style="93" customWidth="1"/>
    <col min="4371" max="4371" width="52.42578125" style="93" customWidth="1"/>
    <col min="4372" max="4372" width="32.42578125" style="93" customWidth="1"/>
    <col min="4373" max="4373" width="24.5703125" style="93" customWidth="1"/>
    <col min="4374" max="4374" width="35" style="93" customWidth="1"/>
    <col min="4375" max="4375" width="35.140625" style="93" customWidth="1"/>
    <col min="4376" max="4376" width="41.140625" style="93" customWidth="1"/>
    <col min="4377" max="4377" width="16.42578125" style="93" customWidth="1"/>
    <col min="4378" max="4378" width="21.42578125" style="93" customWidth="1"/>
    <col min="4379" max="4379" width="31.42578125" style="93" customWidth="1"/>
    <col min="4380" max="4380" width="18.140625" style="93" customWidth="1"/>
    <col min="4381" max="4608" width="9.140625" style="93"/>
    <col min="4609" max="4609" width="9.28515625" style="93" customWidth="1"/>
    <col min="4610" max="4610" width="12.85546875" style="93" customWidth="1"/>
    <col min="4611" max="4611" width="167.42578125" style="93" customWidth="1"/>
    <col min="4612" max="4612" width="27.85546875" style="93" customWidth="1"/>
    <col min="4613" max="4613" width="26.140625" style="93" customWidth="1"/>
    <col min="4614" max="4614" width="26.85546875" style="93" customWidth="1"/>
    <col min="4615" max="4615" width="34.5703125" style="93" customWidth="1"/>
    <col min="4616" max="4616" width="23.28515625" style="93" customWidth="1"/>
    <col min="4617" max="4617" width="25.140625" style="93" customWidth="1"/>
    <col min="4618" max="4618" width="24.85546875" style="93" customWidth="1"/>
    <col min="4619" max="4619" width="22" style="93" customWidth="1"/>
    <col min="4620" max="4620" width="25.7109375" style="93" customWidth="1"/>
    <col min="4621" max="4621" width="26.140625" style="93" customWidth="1"/>
    <col min="4622" max="4622" width="27.5703125" style="93" customWidth="1"/>
    <col min="4623" max="4623" width="27.140625" style="93" customWidth="1"/>
    <col min="4624" max="4624" width="32.85546875" style="93" customWidth="1"/>
    <col min="4625" max="4625" width="22.42578125" style="93" customWidth="1"/>
    <col min="4626" max="4626" width="28.140625" style="93" customWidth="1"/>
    <col min="4627" max="4627" width="52.42578125" style="93" customWidth="1"/>
    <col min="4628" max="4628" width="32.42578125" style="93" customWidth="1"/>
    <col min="4629" max="4629" width="24.5703125" style="93" customWidth="1"/>
    <col min="4630" max="4630" width="35" style="93" customWidth="1"/>
    <col min="4631" max="4631" width="35.140625" style="93" customWidth="1"/>
    <col min="4632" max="4632" width="41.140625" style="93" customWidth="1"/>
    <col min="4633" max="4633" width="16.42578125" style="93" customWidth="1"/>
    <col min="4634" max="4634" width="21.42578125" style="93" customWidth="1"/>
    <col min="4635" max="4635" width="31.42578125" style="93" customWidth="1"/>
    <col min="4636" max="4636" width="18.140625" style="93" customWidth="1"/>
    <col min="4637" max="4864" width="9.140625" style="93"/>
    <col min="4865" max="4865" width="9.28515625" style="93" customWidth="1"/>
    <col min="4866" max="4866" width="12.85546875" style="93" customWidth="1"/>
    <col min="4867" max="4867" width="167.42578125" style="93" customWidth="1"/>
    <col min="4868" max="4868" width="27.85546875" style="93" customWidth="1"/>
    <col min="4869" max="4869" width="26.140625" style="93" customWidth="1"/>
    <col min="4870" max="4870" width="26.85546875" style="93" customWidth="1"/>
    <col min="4871" max="4871" width="34.5703125" style="93" customWidth="1"/>
    <col min="4872" max="4872" width="23.28515625" style="93" customWidth="1"/>
    <col min="4873" max="4873" width="25.140625" style="93" customWidth="1"/>
    <col min="4874" max="4874" width="24.85546875" style="93" customWidth="1"/>
    <col min="4875" max="4875" width="22" style="93" customWidth="1"/>
    <col min="4876" max="4876" width="25.7109375" style="93" customWidth="1"/>
    <col min="4877" max="4877" width="26.140625" style="93" customWidth="1"/>
    <col min="4878" max="4878" width="27.5703125" style="93" customWidth="1"/>
    <col min="4879" max="4879" width="27.140625" style="93" customWidth="1"/>
    <col min="4880" max="4880" width="32.85546875" style="93" customWidth="1"/>
    <col min="4881" max="4881" width="22.42578125" style="93" customWidth="1"/>
    <col min="4882" max="4882" width="28.140625" style="93" customWidth="1"/>
    <col min="4883" max="4883" width="52.42578125" style="93" customWidth="1"/>
    <col min="4884" max="4884" width="32.42578125" style="93" customWidth="1"/>
    <col min="4885" max="4885" width="24.5703125" style="93" customWidth="1"/>
    <col min="4886" max="4886" width="35" style="93" customWidth="1"/>
    <col min="4887" max="4887" width="35.140625" style="93" customWidth="1"/>
    <col min="4888" max="4888" width="41.140625" style="93" customWidth="1"/>
    <col min="4889" max="4889" width="16.42578125" style="93" customWidth="1"/>
    <col min="4890" max="4890" width="21.42578125" style="93" customWidth="1"/>
    <col min="4891" max="4891" width="31.42578125" style="93" customWidth="1"/>
    <col min="4892" max="4892" width="18.140625" style="93" customWidth="1"/>
    <col min="4893" max="5120" width="9.140625" style="93"/>
    <col min="5121" max="5121" width="9.28515625" style="93" customWidth="1"/>
    <col min="5122" max="5122" width="12.85546875" style="93" customWidth="1"/>
    <col min="5123" max="5123" width="167.42578125" style="93" customWidth="1"/>
    <col min="5124" max="5124" width="27.85546875" style="93" customWidth="1"/>
    <col min="5125" max="5125" width="26.140625" style="93" customWidth="1"/>
    <col min="5126" max="5126" width="26.85546875" style="93" customWidth="1"/>
    <col min="5127" max="5127" width="34.5703125" style="93" customWidth="1"/>
    <col min="5128" max="5128" width="23.28515625" style="93" customWidth="1"/>
    <col min="5129" max="5129" width="25.140625" style="93" customWidth="1"/>
    <col min="5130" max="5130" width="24.85546875" style="93" customWidth="1"/>
    <col min="5131" max="5131" width="22" style="93" customWidth="1"/>
    <col min="5132" max="5132" width="25.7109375" style="93" customWidth="1"/>
    <col min="5133" max="5133" width="26.140625" style="93" customWidth="1"/>
    <col min="5134" max="5134" width="27.5703125" style="93" customWidth="1"/>
    <col min="5135" max="5135" width="27.140625" style="93" customWidth="1"/>
    <col min="5136" max="5136" width="32.85546875" style="93" customWidth="1"/>
    <col min="5137" max="5137" width="22.42578125" style="93" customWidth="1"/>
    <col min="5138" max="5138" width="28.140625" style="93" customWidth="1"/>
    <col min="5139" max="5139" width="52.42578125" style="93" customWidth="1"/>
    <col min="5140" max="5140" width="32.42578125" style="93" customWidth="1"/>
    <col min="5141" max="5141" width="24.5703125" style="93" customWidth="1"/>
    <col min="5142" max="5142" width="35" style="93" customWidth="1"/>
    <col min="5143" max="5143" width="35.140625" style="93" customWidth="1"/>
    <col min="5144" max="5144" width="41.140625" style="93" customWidth="1"/>
    <col min="5145" max="5145" width="16.42578125" style="93" customWidth="1"/>
    <col min="5146" max="5146" width="21.42578125" style="93" customWidth="1"/>
    <col min="5147" max="5147" width="31.42578125" style="93" customWidth="1"/>
    <col min="5148" max="5148" width="18.140625" style="93" customWidth="1"/>
    <col min="5149" max="5376" width="9.140625" style="93"/>
    <col min="5377" max="5377" width="9.28515625" style="93" customWidth="1"/>
    <col min="5378" max="5378" width="12.85546875" style="93" customWidth="1"/>
    <col min="5379" max="5379" width="167.42578125" style="93" customWidth="1"/>
    <col min="5380" max="5380" width="27.85546875" style="93" customWidth="1"/>
    <col min="5381" max="5381" width="26.140625" style="93" customWidth="1"/>
    <col min="5382" max="5382" width="26.85546875" style="93" customWidth="1"/>
    <col min="5383" max="5383" width="34.5703125" style="93" customWidth="1"/>
    <col min="5384" max="5384" width="23.28515625" style="93" customWidth="1"/>
    <col min="5385" max="5385" width="25.140625" style="93" customWidth="1"/>
    <col min="5386" max="5386" width="24.85546875" style="93" customWidth="1"/>
    <col min="5387" max="5387" width="22" style="93" customWidth="1"/>
    <col min="5388" max="5388" width="25.7109375" style="93" customWidth="1"/>
    <col min="5389" max="5389" width="26.140625" style="93" customWidth="1"/>
    <col min="5390" max="5390" width="27.5703125" style="93" customWidth="1"/>
    <col min="5391" max="5391" width="27.140625" style="93" customWidth="1"/>
    <col min="5392" max="5392" width="32.85546875" style="93" customWidth="1"/>
    <col min="5393" max="5393" width="22.42578125" style="93" customWidth="1"/>
    <col min="5394" max="5394" width="28.140625" style="93" customWidth="1"/>
    <col min="5395" max="5395" width="52.42578125" style="93" customWidth="1"/>
    <col min="5396" max="5396" width="32.42578125" style="93" customWidth="1"/>
    <col min="5397" max="5397" width="24.5703125" style="93" customWidth="1"/>
    <col min="5398" max="5398" width="35" style="93" customWidth="1"/>
    <col min="5399" max="5399" width="35.140625" style="93" customWidth="1"/>
    <col min="5400" max="5400" width="41.140625" style="93" customWidth="1"/>
    <col min="5401" max="5401" width="16.42578125" style="93" customWidth="1"/>
    <col min="5402" max="5402" width="21.42578125" style="93" customWidth="1"/>
    <col min="5403" max="5403" width="31.42578125" style="93" customWidth="1"/>
    <col min="5404" max="5404" width="18.140625" style="93" customWidth="1"/>
    <col min="5405" max="5632" width="9.140625" style="93"/>
    <col min="5633" max="5633" width="9.28515625" style="93" customWidth="1"/>
    <col min="5634" max="5634" width="12.85546875" style="93" customWidth="1"/>
    <col min="5635" max="5635" width="167.42578125" style="93" customWidth="1"/>
    <col min="5636" max="5636" width="27.85546875" style="93" customWidth="1"/>
    <col min="5637" max="5637" width="26.140625" style="93" customWidth="1"/>
    <col min="5638" max="5638" width="26.85546875" style="93" customWidth="1"/>
    <col min="5639" max="5639" width="34.5703125" style="93" customWidth="1"/>
    <col min="5640" max="5640" width="23.28515625" style="93" customWidth="1"/>
    <col min="5641" max="5641" width="25.140625" style="93" customWidth="1"/>
    <col min="5642" max="5642" width="24.85546875" style="93" customWidth="1"/>
    <col min="5643" max="5643" width="22" style="93" customWidth="1"/>
    <col min="5644" max="5644" width="25.7109375" style="93" customWidth="1"/>
    <col min="5645" max="5645" width="26.140625" style="93" customWidth="1"/>
    <col min="5646" max="5646" width="27.5703125" style="93" customWidth="1"/>
    <col min="5647" max="5647" width="27.140625" style="93" customWidth="1"/>
    <col min="5648" max="5648" width="32.85546875" style="93" customWidth="1"/>
    <col min="5649" max="5649" width="22.42578125" style="93" customWidth="1"/>
    <col min="5650" max="5650" width="28.140625" style="93" customWidth="1"/>
    <col min="5651" max="5651" width="52.42578125" style="93" customWidth="1"/>
    <col min="5652" max="5652" width="32.42578125" style="93" customWidth="1"/>
    <col min="5653" max="5653" width="24.5703125" style="93" customWidth="1"/>
    <col min="5654" max="5654" width="35" style="93" customWidth="1"/>
    <col min="5655" max="5655" width="35.140625" style="93" customWidth="1"/>
    <col min="5656" max="5656" width="41.140625" style="93" customWidth="1"/>
    <col min="5657" max="5657" width="16.42578125" style="93" customWidth="1"/>
    <col min="5658" max="5658" width="21.42578125" style="93" customWidth="1"/>
    <col min="5659" max="5659" width="31.42578125" style="93" customWidth="1"/>
    <col min="5660" max="5660" width="18.140625" style="93" customWidth="1"/>
    <col min="5661" max="5888" width="9.140625" style="93"/>
    <col min="5889" max="5889" width="9.28515625" style="93" customWidth="1"/>
    <col min="5890" max="5890" width="12.85546875" style="93" customWidth="1"/>
    <col min="5891" max="5891" width="167.42578125" style="93" customWidth="1"/>
    <col min="5892" max="5892" width="27.85546875" style="93" customWidth="1"/>
    <col min="5893" max="5893" width="26.140625" style="93" customWidth="1"/>
    <col min="5894" max="5894" width="26.85546875" style="93" customWidth="1"/>
    <col min="5895" max="5895" width="34.5703125" style="93" customWidth="1"/>
    <col min="5896" max="5896" width="23.28515625" style="93" customWidth="1"/>
    <col min="5897" max="5897" width="25.140625" style="93" customWidth="1"/>
    <col min="5898" max="5898" width="24.85546875" style="93" customWidth="1"/>
    <col min="5899" max="5899" width="22" style="93" customWidth="1"/>
    <col min="5900" max="5900" width="25.7109375" style="93" customWidth="1"/>
    <col min="5901" max="5901" width="26.140625" style="93" customWidth="1"/>
    <col min="5902" max="5902" width="27.5703125" style="93" customWidth="1"/>
    <col min="5903" max="5903" width="27.140625" style="93" customWidth="1"/>
    <col min="5904" max="5904" width="32.85546875" style="93" customWidth="1"/>
    <col min="5905" max="5905" width="22.42578125" style="93" customWidth="1"/>
    <col min="5906" max="5906" width="28.140625" style="93" customWidth="1"/>
    <col min="5907" max="5907" width="52.42578125" style="93" customWidth="1"/>
    <col min="5908" max="5908" width="32.42578125" style="93" customWidth="1"/>
    <col min="5909" max="5909" width="24.5703125" style="93" customWidth="1"/>
    <col min="5910" max="5910" width="35" style="93" customWidth="1"/>
    <col min="5911" max="5911" width="35.140625" style="93" customWidth="1"/>
    <col min="5912" max="5912" width="41.140625" style="93" customWidth="1"/>
    <col min="5913" max="5913" width="16.42578125" style="93" customWidth="1"/>
    <col min="5914" max="5914" width="21.42578125" style="93" customWidth="1"/>
    <col min="5915" max="5915" width="31.42578125" style="93" customWidth="1"/>
    <col min="5916" max="5916" width="18.140625" style="93" customWidth="1"/>
    <col min="5917" max="6144" width="9.140625" style="93"/>
    <col min="6145" max="6145" width="9.28515625" style="93" customWidth="1"/>
    <col min="6146" max="6146" width="12.85546875" style="93" customWidth="1"/>
    <col min="6147" max="6147" width="167.42578125" style="93" customWidth="1"/>
    <col min="6148" max="6148" width="27.85546875" style="93" customWidth="1"/>
    <col min="6149" max="6149" width="26.140625" style="93" customWidth="1"/>
    <col min="6150" max="6150" width="26.85546875" style="93" customWidth="1"/>
    <col min="6151" max="6151" width="34.5703125" style="93" customWidth="1"/>
    <col min="6152" max="6152" width="23.28515625" style="93" customWidth="1"/>
    <col min="6153" max="6153" width="25.140625" style="93" customWidth="1"/>
    <col min="6154" max="6154" width="24.85546875" style="93" customWidth="1"/>
    <col min="6155" max="6155" width="22" style="93" customWidth="1"/>
    <col min="6156" max="6156" width="25.7109375" style="93" customWidth="1"/>
    <col min="6157" max="6157" width="26.140625" style="93" customWidth="1"/>
    <col min="6158" max="6158" width="27.5703125" style="93" customWidth="1"/>
    <col min="6159" max="6159" width="27.140625" style="93" customWidth="1"/>
    <col min="6160" max="6160" width="32.85546875" style="93" customWidth="1"/>
    <col min="6161" max="6161" width="22.42578125" style="93" customWidth="1"/>
    <col min="6162" max="6162" width="28.140625" style="93" customWidth="1"/>
    <col min="6163" max="6163" width="52.42578125" style="93" customWidth="1"/>
    <col min="6164" max="6164" width="32.42578125" style="93" customWidth="1"/>
    <col min="6165" max="6165" width="24.5703125" style="93" customWidth="1"/>
    <col min="6166" max="6166" width="35" style="93" customWidth="1"/>
    <col min="6167" max="6167" width="35.140625" style="93" customWidth="1"/>
    <col min="6168" max="6168" width="41.140625" style="93" customWidth="1"/>
    <col min="6169" max="6169" width="16.42578125" style="93" customWidth="1"/>
    <col min="6170" max="6170" width="21.42578125" style="93" customWidth="1"/>
    <col min="6171" max="6171" width="31.42578125" style="93" customWidth="1"/>
    <col min="6172" max="6172" width="18.140625" style="93" customWidth="1"/>
    <col min="6173" max="6400" width="9.140625" style="93"/>
    <col min="6401" max="6401" width="9.28515625" style="93" customWidth="1"/>
    <col min="6402" max="6402" width="12.85546875" style="93" customWidth="1"/>
    <col min="6403" max="6403" width="167.42578125" style="93" customWidth="1"/>
    <col min="6404" max="6404" width="27.85546875" style="93" customWidth="1"/>
    <col min="6405" max="6405" width="26.140625" style="93" customWidth="1"/>
    <col min="6406" max="6406" width="26.85546875" style="93" customWidth="1"/>
    <col min="6407" max="6407" width="34.5703125" style="93" customWidth="1"/>
    <col min="6408" max="6408" width="23.28515625" style="93" customWidth="1"/>
    <col min="6409" max="6409" width="25.140625" style="93" customWidth="1"/>
    <col min="6410" max="6410" width="24.85546875" style="93" customWidth="1"/>
    <col min="6411" max="6411" width="22" style="93" customWidth="1"/>
    <col min="6412" max="6412" width="25.7109375" style="93" customWidth="1"/>
    <col min="6413" max="6413" width="26.140625" style="93" customWidth="1"/>
    <col min="6414" max="6414" width="27.5703125" style="93" customWidth="1"/>
    <col min="6415" max="6415" width="27.140625" style="93" customWidth="1"/>
    <col min="6416" max="6416" width="32.85546875" style="93" customWidth="1"/>
    <col min="6417" max="6417" width="22.42578125" style="93" customWidth="1"/>
    <col min="6418" max="6418" width="28.140625" style="93" customWidth="1"/>
    <col min="6419" max="6419" width="52.42578125" style="93" customWidth="1"/>
    <col min="6420" max="6420" width="32.42578125" style="93" customWidth="1"/>
    <col min="6421" max="6421" width="24.5703125" style="93" customWidth="1"/>
    <col min="6422" max="6422" width="35" style="93" customWidth="1"/>
    <col min="6423" max="6423" width="35.140625" style="93" customWidth="1"/>
    <col min="6424" max="6424" width="41.140625" style="93" customWidth="1"/>
    <col min="6425" max="6425" width="16.42578125" style="93" customWidth="1"/>
    <col min="6426" max="6426" width="21.42578125" style="93" customWidth="1"/>
    <col min="6427" max="6427" width="31.42578125" style="93" customWidth="1"/>
    <col min="6428" max="6428" width="18.140625" style="93" customWidth="1"/>
    <col min="6429" max="6656" width="9.140625" style="93"/>
    <col min="6657" max="6657" width="9.28515625" style="93" customWidth="1"/>
    <col min="6658" max="6658" width="12.85546875" style="93" customWidth="1"/>
    <col min="6659" max="6659" width="167.42578125" style="93" customWidth="1"/>
    <col min="6660" max="6660" width="27.85546875" style="93" customWidth="1"/>
    <col min="6661" max="6661" width="26.140625" style="93" customWidth="1"/>
    <col min="6662" max="6662" width="26.85546875" style="93" customWidth="1"/>
    <col min="6663" max="6663" width="34.5703125" style="93" customWidth="1"/>
    <col min="6664" max="6664" width="23.28515625" style="93" customWidth="1"/>
    <col min="6665" max="6665" width="25.140625" style="93" customWidth="1"/>
    <col min="6666" max="6666" width="24.85546875" style="93" customWidth="1"/>
    <col min="6667" max="6667" width="22" style="93" customWidth="1"/>
    <col min="6668" max="6668" width="25.7109375" style="93" customWidth="1"/>
    <col min="6669" max="6669" width="26.140625" style="93" customWidth="1"/>
    <col min="6670" max="6670" width="27.5703125" style="93" customWidth="1"/>
    <col min="6671" max="6671" width="27.140625" style="93" customWidth="1"/>
    <col min="6672" max="6672" width="32.85546875" style="93" customWidth="1"/>
    <col min="6673" max="6673" width="22.42578125" style="93" customWidth="1"/>
    <col min="6674" max="6674" width="28.140625" style="93" customWidth="1"/>
    <col min="6675" max="6675" width="52.42578125" style="93" customWidth="1"/>
    <col min="6676" max="6676" width="32.42578125" style="93" customWidth="1"/>
    <col min="6677" max="6677" width="24.5703125" style="93" customWidth="1"/>
    <col min="6678" max="6678" width="35" style="93" customWidth="1"/>
    <col min="6679" max="6679" width="35.140625" style="93" customWidth="1"/>
    <col min="6680" max="6680" width="41.140625" style="93" customWidth="1"/>
    <col min="6681" max="6681" width="16.42578125" style="93" customWidth="1"/>
    <col min="6682" max="6682" width="21.42578125" style="93" customWidth="1"/>
    <col min="6683" max="6683" width="31.42578125" style="93" customWidth="1"/>
    <col min="6684" max="6684" width="18.140625" style="93" customWidth="1"/>
    <col min="6685" max="6912" width="9.140625" style="93"/>
    <col min="6913" max="6913" width="9.28515625" style="93" customWidth="1"/>
    <col min="6914" max="6914" width="12.85546875" style="93" customWidth="1"/>
    <col min="6915" max="6915" width="167.42578125" style="93" customWidth="1"/>
    <col min="6916" max="6916" width="27.85546875" style="93" customWidth="1"/>
    <col min="6917" max="6917" width="26.140625" style="93" customWidth="1"/>
    <col min="6918" max="6918" width="26.85546875" style="93" customWidth="1"/>
    <col min="6919" max="6919" width="34.5703125" style="93" customWidth="1"/>
    <col min="6920" max="6920" width="23.28515625" style="93" customWidth="1"/>
    <col min="6921" max="6921" width="25.140625" style="93" customWidth="1"/>
    <col min="6922" max="6922" width="24.85546875" style="93" customWidth="1"/>
    <col min="6923" max="6923" width="22" style="93" customWidth="1"/>
    <col min="6924" max="6924" width="25.7109375" style="93" customWidth="1"/>
    <col min="6925" max="6925" width="26.140625" style="93" customWidth="1"/>
    <col min="6926" max="6926" width="27.5703125" style="93" customWidth="1"/>
    <col min="6927" max="6927" width="27.140625" style="93" customWidth="1"/>
    <col min="6928" max="6928" width="32.85546875" style="93" customWidth="1"/>
    <col min="6929" max="6929" width="22.42578125" style="93" customWidth="1"/>
    <col min="6930" max="6930" width="28.140625" style="93" customWidth="1"/>
    <col min="6931" max="6931" width="52.42578125" style="93" customWidth="1"/>
    <col min="6932" max="6932" width="32.42578125" style="93" customWidth="1"/>
    <col min="6933" max="6933" width="24.5703125" style="93" customWidth="1"/>
    <col min="6934" max="6934" width="35" style="93" customWidth="1"/>
    <col min="6935" max="6935" width="35.140625" style="93" customWidth="1"/>
    <col min="6936" max="6936" width="41.140625" style="93" customWidth="1"/>
    <col min="6937" max="6937" width="16.42578125" style="93" customWidth="1"/>
    <col min="6938" max="6938" width="21.42578125" style="93" customWidth="1"/>
    <col min="6939" max="6939" width="31.42578125" style="93" customWidth="1"/>
    <col min="6940" max="6940" width="18.140625" style="93" customWidth="1"/>
    <col min="6941" max="7168" width="9.140625" style="93"/>
    <col min="7169" max="7169" width="9.28515625" style="93" customWidth="1"/>
    <col min="7170" max="7170" width="12.85546875" style="93" customWidth="1"/>
    <col min="7171" max="7171" width="167.42578125" style="93" customWidth="1"/>
    <col min="7172" max="7172" width="27.85546875" style="93" customWidth="1"/>
    <col min="7173" max="7173" width="26.140625" style="93" customWidth="1"/>
    <col min="7174" max="7174" width="26.85546875" style="93" customWidth="1"/>
    <col min="7175" max="7175" width="34.5703125" style="93" customWidth="1"/>
    <col min="7176" max="7176" width="23.28515625" style="93" customWidth="1"/>
    <col min="7177" max="7177" width="25.140625" style="93" customWidth="1"/>
    <col min="7178" max="7178" width="24.85546875" style="93" customWidth="1"/>
    <col min="7179" max="7179" width="22" style="93" customWidth="1"/>
    <col min="7180" max="7180" width="25.7109375" style="93" customWidth="1"/>
    <col min="7181" max="7181" width="26.140625" style="93" customWidth="1"/>
    <col min="7182" max="7182" width="27.5703125" style="93" customWidth="1"/>
    <col min="7183" max="7183" width="27.140625" style="93" customWidth="1"/>
    <col min="7184" max="7184" width="32.85546875" style="93" customWidth="1"/>
    <col min="7185" max="7185" width="22.42578125" style="93" customWidth="1"/>
    <col min="7186" max="7186" width="28.140625" style="93" customWidth="1"/>
    <col min="7187" max="7187" width="52.42578125" style="93" customWidth="1"/>
    <col min="7188" max="7188" width="32.42578125" style="93" customWidth="1"/>
    <col min="7189" max="7189" width="24.5703125" style="93" customWidth="1"/>
    <col min="7190" max="7190" width="35" style="93" customWidth="1"/>
    <col min="7191" max="7191" width="35.140625" style="93" customWidth="1"/>
    <col min="7192" max="7192" width="41.140625" style="93" customWidth="1"/>
    <col min="7193" max="7193" width="16.42578125" style="93" customWidth="1"/>
    <col min="7194" max="7194" width="21.42578125" style="93" customWidth="1"/>
    <col min="7195" max="7195" width="31.42578125" style="93" customWidth="1"/>
    <col min="7196" max="7196" width="18.140625" style="93" customWidth="1"/>
    <col min="7197" max="7424" width="9.140625" style="93"/>
    <col min="7425" max="7425" width="9.28515625" style="93" customWidth="1"/>
    <col min="7426" max="7426" width="12.85546875" style="93" customWidth="1"/>
    <col min="7427" max="7427" width="167.42578125" style="93" customWidth="1"/>
    <col min="7428" max="7428" width="27.85546875" style="93" customWidth="1"/>
    <col min="7429" max="7429" width="26.140625" style="93" customWidth="1"/>
    <col min="7430" max="7430" width="26.85546875" style="93" customWidth="1"/>
    <col min="7431" max="7431" width="34.5703125" style="93" customWidth="1"/>
    <col min="7432" max="7432" width="23.28515625" style="93" customWidth="1"/>
    <col min="7433" max="7433" width="25.140625" style="93" customWidth="1"/>
    <col min="7434" max="7434" width="24.85546875" style="93" customWidth="1"/>
    <col min="7435" max="7435" width="22" style="93" customWidth="1"/>
    <col min="7436" max="7436" width="25.7109375" style="93" customWidth="1"/>
    <col min="7437" max="7437" width="26.140625" style="93" customWidth="1"/>
    <col min="7438" max="7438" width="27.5703125" style="93" customWidth="1"/>
    <col min="7439" max="7439" width="27.140625" style="93" customWidth="1"/>
    <col min="7440" max="7440" width="32.85546875" style="93" customWidth="1"/>
    <col min="7441" max="7441" width="22.42578125" style="93" customWidth="1"/>
    <col min="7442" max="7442" width="28.140625" style="93" customWidth="1"/>
    <col min="7443" max="7443" width="52.42578125" style="93" customWidth="1"/>
    <col min="7444" max="7444" width="32.42578125" style="93" customWidth="1"/>
    <col min="7445" max="7445" width="24.5703125" style="93" customWidth="1"/>
    <col min="7446" max="7446" width="35" style="93" customWidth="1"/>
    <col min="7447" max="7447" width="35.140625" style="93" customWidth="1"/>
    <col min="7448" max="7448" width="41.140625" style="93" customWidth="1"/>
    <col min="7449" max="7449" width="16.42578125" style="93" customWidth="1"/>
    <col min="7450" max="7450" width="21.42578125" style="93" customWidth="1"/>
    <col min="7451" max="7451" width="31.42578125" style="93" customWidth="1"/>
    <col min="7452" max="7452" width="18.140625" style="93" customWidth="1"/>
    <col min="7453" max="7680" width="9.140625" style="93"/>
    <col min="7681" max="7681" width="9.28515625" style="93" customWidth="1"/>
    <col min="7682" max="7682" width="12.85546875" style="93" customWidth="1"/>
    <col min="7683" max="7683" width="167.42578125" style="93" customWidth="1"/>
    <col min="7684" max="7684" width="27.85546875" style="93" customWidth="1"/>
    <col min="7685" max="7685" width="26.140625" style="93" customWidth="1"/>
    <col min="7686" max="7686" width="26.85546875" style="93" customWidth="1"/>
    <col min="7687" max="7687" width="34.5703125" style="93" customWidth="1"/>
    <col min="7688" max="7688" width="23.28515625" style="93" customWidth="1"/>
    <col min="7689" max="7689" width="25.140625" style="93" customWidth="1"/>
    <col min="7690" max="7690" width="24.85546875" style="93" customWidth="1"/>
    <col min="7691" max="7691" width="22" style="93" customWidth="1"/>
    <col min="7692" max="7692" width="25.7109375" style="93" customWidth="1"/>
    <col min="7693" max="7693" width="26.140625" style="93" customWidth="1"/>
    <col min="7694" max="7694" width="27.5703125" style="93" customWidth="1"/>
    <col min="7695" max="7695" width="27.140625" style="93" customWidth="1"/>
    <col min="7696" max="7696" width="32.85546875" style="93" customWidth="1"/>
    <col min="7697" max="7697" width="22.42578125" style="93" customWidth="1"/>
    <col min="7698" max="7698" width="28.140625" style="93" customWidth="1"/>
    <col min="7699" max="7699" width="52.42578125" style="93" customWidth="1"/>
    <col min="7700" max="7700" width="32.42578125" style="93" customWidth="1"/>
    <col min="7701" max="7701" width="24.5703125" style="93" customWidth="1"/>
    <col min="7702" max="7702" width="35" style="93" customWidth="1"/>
    <col min="7703" max="7703" width="35.140625" style="93" customWidth="1"/>
    <col min="7704" max="7704" width="41.140625" style="93" customWidth="1"/>
    <col min="7705" max="7705" width="16.42578125" style="93" customWidth="1"/>
    <col min="7706" max="7706" width="21.42578125" style="93" customWidth="1"/>
    <col min="7707" max="7707" width="31.42578125" style="93" customWidth="1"/>
    <col min="7708" max="7708" width="18.140625" style="93" customWidth="1"/>
    <col min="7709" max="7936" width="9.140625" style="93"/>
    <col min="7937" max="7937" width="9.28515625" style="93" customWidth="1"/>
    <col min="7938" max="7938" width="12.85546875" style="93" customWidth="1"/>
    <col min="7939" max="7939" width="167.42578125" style="93" customWidth="1"/>
    <col min="7940" max="7940" width="27.85546875" style="93" customWidth="1"/>
    <col min="7941" max="7941" width="26.140625" style="93" customWidth="1"/>
    <col min="7942" max="7942" width="26.85546875" style="93" customWidth="1"/>
    <col min="7943" max="7943" width="34.5703125" style="93" customWidth="1"/>
    <col min="7944" max="7944" width="23.28515625" style="93" customWidth="1"/>
    <col min="7945" max="7945" width="25.140625" style="93" customWidth="1"/>
    <col min="7946" max="7946" width="24.85546875" style="93" customWidth="1"/>
    <col min="7947" max="7947" width="22" style="93" customWidth="1"/>
    <col min="7948" max="7948" width="25.7109375" style="93" customWidth="1"/>
    <col min="7949" max="7949" width="26.140625" style="93" customWidth="1"/>
    <col min="7950" max="7950" width="27.5703125" style="93" customWidth="1"/>
    <col min="7951" max="7951" width="27.140625" style="93" customWidth="1"/>
    <col min="7952" max="7952" width="32.85546875" style="93" customWidth="1"/>
    <col min="7953" max="7953" width="22.42578125" style="93" customWidth="1"/>
    <col min="7954" max="7954" width="28.140625" style="93" customWidth="1"/>
    <col min="7955" max="7955" width="52.42578125" style="93" customWidth="1"/>
    <col min="7956" max="7956" width="32.42578125" style="93" customWidth="1"/>
    <col min="7957" max="7957" width="24.5703125" style="93" customWidth="1"/>
    <col min="7958" max="7958" width="35" style="93" customWidth="1"/>
    <col min="7959" max="7959" width="35.140625" style="93" customWidth="1"/>
    <col min="7960" max="7960" width="41.140625" style="93" customWidth="1"/>
    <col min="7961" max="7961" width="16.42578125" style="93" customWidth="1"/>
    <col min="7962" max="7962" width="21.42578125" style="93" customWidth="1"/>
    <col min="7963" max="7963" width="31.42578125" style="93" customWidth="1"/>
    <col min="7964" max="7964" width="18.140625" style="93" customWidth="1"/>
    <col min="7965" max="8192" width="9.140625" style="93"/>
    <col min="8193" max="8193" width="9.28515625" style="93" customWidth="1"/>
    <col min="8194" max="8194" width="12.85546875" style="93" customWidth="1"/>
    <col min="8195" max="8195" width="167.42578125" style="93" customWidth="1"/>
    <col min="8196" max="8196" width="27.85546875" style="93" customWidth="1"/>
    <col min="8197" max="8197" width="26.140625" style="93" customWidth="1"/>
    <col min="8198" max="8198" width="26.85546875" style="93" customWidth="1"/>
    <col min="8199" max="8199" width="34.5703125" style="93" customWidth="1"/>
    <col min="8200" max="8200" width="23.28515625" style="93" customWidth="1"/>
    <col min="8201" max="8201" width="25.140625" style="93" customWidth="1"/>
    <col min="8202" max="8202" width="24.85546875" style="93" customWidth="1"/>
    <col min="8203" max="8203" width="22" style="93" customWidth="1"/>
    <col min="8204" max="8204" width="25.7109375" style="93" customWidth="1"/>
    <col min="8205" max="8205" width="26.140625" style="93" customWidth="1"/>
    <col min="8206" max="8206" width="27.5703125" style="93" customWidth="1"/>
    <col min="8207" max="8207" width="27.140625" style="93" customWidth="1"/>
    <col min="8208" max="8208" width="32.85546875" style="93" customWidth="1"/>
    <col min="8209" max="8209" width="22.42578125" style="93" customWidth="1"/>
    <col min="8210" max="8210" width="28.140625" style="93" customWidth="1"/>
    <col min="8211" max="8211" width="52.42578125" style="93" customWidth="1"/>
    <col min="8212" max="8212" width="32.42578125" style="93" customWidth="1"/>
    <col min="8213" max="8213" width="24.5703125" style="93" customWidth="1"/>
    <col min="8214" max="8214" width="35" style="93" customWidth="1"/>
    <col min="8215" max="8215" width="35.140625" style="93" customWidth="1"/>
    <col min="8216" max="8216" width="41.140625" style="93" customWidth="1"/>
    <col min="8217" max="8217" width="16.42578125" style="93" customWidth="1"/>
    <col min="8218" max="8218" width="21.42578125" style="93" customWidth="1"/>
    <col min="8219" max="8219" width="31.42578125" style="93" customWidth="1"/>
    <col min="8220" max="8220" width="18.140625" style="93" customWidth="1"/>
    <col min="8221" max="8448" width="9.140625" style="93"/>
    <col min="8449" max="8449" width="9.28515625" style="93" customWidth="1"/>
    <col min="8450" max="8450" width="12.85546875" style="93" customWidth="1"/>
    <col min="8451" max="8451" width="167.42578125" style="93" customWidth="1"/>
    <col min="8452" max="8452" width="27.85546875" style="93" customWidth="1"/>
    <col min="8453" max="8453" width="26.140625" style="93" customWidth="1"/>
    <col min="8454" max="8454" width="26.85546875" style="93" customWidth="1"/>
    <col min="8455" max="8455" width="34.5703125" style="93" customWidth="1"/>
    <col min="8456" max="8456" width="23.28515625" style="93" customWidth="1"/>
    <col min="8457" max="8457" width="25.140625" style="93" customWidth="1"/>
    <col min="8458" max="8458" width="24.85546875" style="93" customWidth="1"/>
    <col min="8459" max="8459" width="22" style="93" customWidth="1"/>
    <col min="8460" max="8460" width="25.7109375" style="93" customWidth="1"/>
    <col min="8461" max="8461" width="26.140625" style="93" customWidth="1"/>
    <col min="8462" max="8462" width="27.5703125" style="93" customWidth="1"/>
    <col min="8463" max="8463" width="27.140625" style="93" customWidth="1"/>
    <col min="8464" max="8464" width="32.85546875" style="93" customWidth="1"/>
    <col min="8465" max="8465" width="22.42578125" style="93" customWidth="1"/>
    <col min="8466" max="8466" width="28.140625" style="93" customWidth="1"/>
    <col min="8467" max="8467" width="52.42578125" style="93" customWidth="1"/>
    <col min="8468" max="8468" width="32.42578125" style="93" customWidth="1"/>
    <col min="8469" max="8469" width="24.5703125" style="93" customWidth="1"/>
    <col min="8470" max="8470" width="35" style="93" customWidth="1"/>
    <col min="8471" max="8471" width="35.140625" style="93" customWidth="1"/>
    <col min="8472" max="8472" width="41.140625" style="93" customWidth="1"/>
    <col min="8473" max="8473" width="16.42578125" style="93" customWidth="1"/>
    <col min="8474" max="8474" width="21.42578125" style="93" customWidth="1"/>
    <col min="8475" max="8475" width="31.42578125" style="93" customWidth="1"/>
    <col min="8476" max="8476" width="18.140625" style="93" customWidth="1"/>
    <col min="8477" max="8704" width="9.140625" style="93"/>
    <col min="8705" max="8705" width="9.28515625" style="93" customWidth="1"/>
    <col min="8706" max="8706" width="12.85546875" style="93" customWidth="1"/>
    <col min="8707" max="8707" width="167.42578125" style="93" customWidth="1"/>
    <col min="8708" max="8708" width="27.85546875" style="93" customWidth="1"/>
    <col min="8709" max="8709" width="26.140625" style="93" customWidth="1"/>
    <col min="8710" max="8710" width="26.85546875" style="93" customWidth="1"/>
    <col min="8711" max="8711" width="34.5703125" style="93" customWidth="1"/>
    <col min="8712" max="8712" width="23.28515625" style="93" customWidth="1"/>
    <col min="8713" max="8713" width="25.140625" style="93" customWidth="1"/>
    <col min="8714" max="8714" width="24.85546875" style="93" customWidth="1"/>
    <col min="8715" max="8715" width="22" style="93" customWidth="1"/>
    <col min="8716" max="8716" width="25.7109375" style="93" customWidth="1"/>
    <col min="8717" max="8717" width="26.140625" style="93" customWidth="1"/>
    <col min="8718" max="8718" width="27.5703125" style="93" customWidth="1"/>
    <col min="8719" max="8719" width="27.140625" style="93" customWidth="1"/>
    <col min="8720" max="8720" width="32.85546875" style="93" customWidth="1"/>
    <col min="8721" max="8721" width="22.42578125" style="93" customWidth="1"/>
    <col min="8722" max="8722" width="28.140625" style="93" customWidth="1"/>
    <col min="8723" max="8723" width="52.42578125" style="93" customWidth="1"/>
    <col min="8724" max="8724" width="32.42578125" style="93" customWidth="1"/>
    <col min="8725" max="8725" width="24.5703125" style="93" customWidth="1"/>
    <col min="8726" max="8726" width="35" style="93" customWidth="1"/>
    <col min="8727" max="8727" width="35.140625" style="93" customWidth="1"/>
    <col min="8728" max="8728" width="41.140625" style="93" customWidth="1"/>
    <col min="8729" max="8729" width="16.42578125" style="93" customWidth="1"/>
    <col min="8730" max="8730" width="21.42578125" style="93" customWidth="1"/>
    <col min="8731" max="8731" width="31.42578125" style="93" customWidth="1"/>
    <col min="8732" max="8732" width="18.140625" style="93" customWidth="1"/>
    <col min="8733" max="8960" width="9.140625" style="93"/>
    <col min="8961" max="8961" width="9.28515625" style="93" customWidth="1"/>
    <col min="8962" max="8962" width="12.85546875" style="93" customWidth="1"/>
    <col min="8963" max="8963" width="167.42578125" style="93" customWidth="1"/>
    <col min="8964" max="8964" width="27.85546875" style="93" customWidth="1"/>
    <col min="8965" max="8965" width="26.140625" style="93" customWidth="1"/>
    <col min="8966" max="8966" width="26.85546875" style="93" customWidth="1"/>
    <col min="8967" max="8967" width="34.5703125" style="93" customWidth="1"/>
    <col min="8968" max="8968" width="23.28515625" style="93" customWidth="1"/>
    <col min="8969" max="8969" width="25.140625" style="93" customWidth="1"/>
    <col min="8970" max="8970" width="24.85546875" style="93" customWidth="1"/>
    <col min="8971" max="8971" width="22" style="93" customWidth="1"/>
    <col min="8972" max="8972" width="25.7109375" style="93" customWidth="1"/>
    <col min="8973" max="8973" width="26.140625" style="93" customWidth="1"/>
    <col min="8974" max="8974" width="27.5703125" style="93" customWidth="1"/>
    <col min="8975" max="8975" width="27.140625" style="93" customWidth="1"/>
    <col min="8976" max="8976" width="32.85546875" style="93" customWidth="1"/>
    <col min="8977" max="8977" width="22.42578125" style="93" customWidth="1"/>
    <col min="8978" max="8978" width="28.140625" style="93" customWidth="1"/>
    <col min="8979" max="8979" width="52.42578125" style="93" customWidth="1"/>
    <col min="8980" max="8980" width="32.42578125" style="93" customWidth="1"/>
    <col min="8981" max="8981" width="24.5703125" style="93" customWidth="1"/>
    <col min="8982" max="8982" width="35" style="93" customWidth="1"/>
    <col min="8983" max="8983" width="35.140625" style="93" customWidth="1"/>
    <col min="8984" max="8984" width="41.140625" style="93" customWidth="1"/>
    <col min="8985" max="8985" width="16.42578125" style="93" customWidth="1"/>
    <col min="8986" max="8986" width="21.42578125" style="93" customWidth="1"/>
    <col min="8987" max="8987" width="31.42578125" style="93" customWidth="1"/>
    <col min="8988" max="8988" width="18.140625" style="93" customWidth="1"/>
    <col min="8989" max="9216" width="9.140625" style="93"/>
    <col min="9217" max="9217" width="9.28515625" style="93" customWidth="1"/>
    <col min="9218" max="9218" width="12.85546875" style="93" customWidth="1"/>
    <col min="9219" max="9219" width="167.42578125" style="93" customWidth="1"/>
    <col min="9220" max="9220" width="27.85546875" style="93" customWidth="1"/>
    <col min="9221" max="9221" width="26.140625" style="93" customWidth="1"/>
    <col min="9222" max="9222" width="26.85546875" style="93" customWidth="1"/>
    <col min="9223" max="9223" width="34.5703125" style="93" customWidth="1"/>
    <col min="9224" max="9224" width="23.28515625" style="93" customWidth="1"/>
    <col min="9225" max="9225" width="25.140625" style="93" customWidth="1"/>
    <col min="9226" max="9226" width="24.85546875" style="93" customWidth="1"/>
    <col min="9227" max="9227" width="22" style="93" customWidth="1"/>
    <col min="9228" max="9228" width="25.7109375" style="93" customWidth="1"/>
    <col min="9229" max="9229" width="26.140625" style="93" customWidth="1"/>
    <col min="9230" max="9230" width="27.5703125" style="93" customWidth="1"/>
    <col min="9231" max="9231" width="27.140625" style="93" customWidth="1"/>
    <col min="9232" max="9232" width="32.85546875" style="93" customWidth="1"/>
    <col min="9233" max="9233" width="22.42578125" style="93" customWidth="1"/>
    <col min="9234" max="9234" width="28.140625" style="93" customWidth="1"/>
    <col min="9235" max="9235" width="52.42578125" style="93" customWidth="1"/>
    <col min="9236" max="9236" width="32.42578125" style="93" customWidth="1"/>
    <col min="9237" max="9237" width="24.5703125" style="93" customWidth="1"/>
    <col min="9238" max="9238" width="35" style="93" customWidth="1"/>
    <col min="9239" max="9239" width="35.140625" style="93" customWidth="1"/>
    <col min="9240" max="9240" width="41.140625" style="93" customWidth="1"/>
    <col min="9241" max="9241" width="16.42578125" style="93" customWidth="1"/>
    <col min="9242" max="9242" width="21.42578125" style="93" customWidth="1"/>
    <col min="9243" max="9243" width="31.42578125" style="93" customWidth="1"/>
    <col min="9244" max="9244" width="18.140625" style="93" customWidth="1"/>
    <col min="9245" max="9472" width="9.140625" style="93"/>
    <col min="9473" max="9473" width="9.28515625" style="93" customWidth="1"/>
    <col min="9474" max="9474" width="12.85546875" style="93" customWidth="1"/>
    <col min="9475" max="9475" width="167.42578125" style="93" customWidth="1"/>
    <col min="9476" max="9476" width="27.85546875" style="93" customWidth="1"/>
    <col min="9477" max="9477" width="26.140625" style="93" customWidth="1"/>
    <col min="9478" max="9478" width="26.85546875" style="93" customWidth="1"/>
    <col min="9479" max="9479" width="34.5703125" style="93" customWidth="1"/>
    <col min="9480" max="9480" width="23.28515625" style="93" customWidth="1"/>
    <col min="9481" max="9481" width="25.140625" style="93" customWidth="1"/>
    <col min="9482" max="9482" width="24.85546875" style="93" customWidth="1"/>
    <col min="9483" max="9483" width="22" style="93" customWidth="1"/>
    <col min="9484" max="9484" width="25.7109375" style="93" customWidth="1"/>
    <col min="9485" max="9485" width="26.140625" style="93" customWidth="1"/>
    <col min="9486" max="9486" width="27.5703125" style="93" customWidth="1"/>
    <col min="9487" max="9487" width="27.140625" style="93" customWidth="1"/>
    <col min="9488" max="9488" width="32.85546875" style="93" customWidth="1"/>
    <col min="9489" max="9489" width="22.42578125" style="93" customWidth="1"/>
    <col min="9490" max="9490" width="28.140625" style="93" customWidth="1"/>
    <col min="9491" max="9491" width="52.42578125" style="93" customWidth="1"/>
    <col min="9492" max="9492" width="32.42578125" style="93" customWidth="1"/>
    <col min="9493" max="9493" width="24.5703125" style="93" customWidth="1"/>
    <col min="9494" max="9494" width="35" style="93" customWidth="1"/>
    <col min="9495" max="9495" width="35.140625" style="93" customWidth="1"/>
    <col min="9496" max="9496" width="41.140625" style="93" customWidth="1"/>
    <col min="9497" max="9497" width="16.42578125" style="93" customWidth="1"/>
    <col min="9498" max="9498" width="21.42578125" style="93" customWidth="1"/>
    <col min="9499" max="9499" width="31.42578125" style="93" customWidth="1"/>
    <col min="9500" max="9500" width="18.140625" style="93" customWidth="1"/>
    <col min="9501" max="9728" width="9.140625" style="93"/>
    <col min="9729" max="9729" width="9.28515625" style="93" customWidth="1"/>
    <col min="9730" max="9730" width="12.85546875" style="93" customWidth="1"/>
    <col min="9731" max="9731" width="167.42578125" style="93" customWidth="1"/>
    <col min="9732" max="9732" width="27.85546875" style="93" customWidth="1"/>
    <col min="9733" max="9733" width="26.140625" style="93" customWidth="1"/>
    <col min="9734" max="9734" width="26.85546875" style="93" customWidth="1"/>
    <col min="9735" max="9735" width="34.5703125" style="93" customWidth="1"/>
    <col min="9736" max="9736" width="23.28515625" style="93" customWidth="1"/>
    <col min="9737" max="9737" width="25.140625" style="93" customWidth="1"/>
    <col min="9738" max="9738" width="24.85546875" style="93" customWidth="1"/>
    <col min="9739" max="9739" width="22" style="93" customWidth="1"/>
    <col min="9740" max="9740" width="25.7109375" style="93" customWidth="1"/>
    <col min="9741" max="9741" width="26.140625" style="93" customWidth="1"/>
    <col min="9742" max="9742" width="27.5703125" style="93" customWidth="1"/>
    <col min="9743" max="9743" width="27.140625" style="93" customWidth="1"/>
    <col min="9744" max="9744" width="32.85546875" style="93" customWidth="1"/>
    <col min="9745" max="9745" width="22.42578125" style="93" customWidth="1"/>
    <col min="9746" max="9746" width="28.140625" style="93" customWidth="1"/>
    <col min="9747" max="9747" width="52.42578125" style="93" customWidth="1"/>
    <col min="9748" max="9748" width="32.42578125" style="93" customWidth="1"/>
    <col min="9749" max="9749" width="24.5703125" style="93" customWidth="1"/>
    <col min="9750" max="9750" width="35" style="93" customWidth="1"/>
    <col min="9751" max="9751" width="35.140625" style="93" customWidth="1"/>
    <col min="9752" max="9752" width="41.140625" style="93" customWidth="1"/>
    <col min="9753" max="9753" width="16.42578125" style="93" customWidth="1"/>
    <col min="9754" max="9754" width="21.42578125" style="93" customWidth="1"/>
    <col min="9755" max="9755" width="31.42578125" style="93" customWidth="1"/>
    <col min="9756" max="9756" width="18.140625" style="93" customWidth="1"/>
    <col min="9757" max="9984" width="9.140625" style="93"/>
    <col min="9985" max="9985" width="9.28515625" style="93" customWidth="1"/>
    <col min="9986" max="9986" width="12.85546875" style="93" customWidth="1"/>
    <col min="9987" max="9987" width="167.42578125" style="93" customWidth="1"/>
    <col min="9988" max="9988" width="27.85546875" style="93" customWidth="1"/>
    <col min="9989" max="9989" width="26.140625" style="93" customWidth="1"/>
    <col min="9990" max="9990" width="26.85546875" style="93" customWidth="1"/>
    <col min="9991" max="9991" width="34.5703125" style="93" customWidth="1"/>
    <col min="9992" max="9992" width="23.28515625" style="93" customWidth="1"/>
    <col min="9993" max="9993" width="25.140625" style="93" customWidth="1"/>
    <col min="9994" max="9994" width="24.85546875" style="93" customWidth="1"/>
    <col min="9995" max="9995" width="22" style="93" customWidth="1"/>
    <col min="9996" max="9996" width="25.7109375" style="93" customWidth="1"/>
    <col min="9997" max="9997" width="26.140625" style="93" customWidth="1"/>
    <col min="9998" max="9998" width="27.5703125" style="93" customWidth="1"/>
    <col min="9999" max="9999" width="27.140625" style="93" customWidth="1"/>
    <col min="10000" max="10000" width="32.85546875" style="93" customWidth="1"/>
    <col min="10001" max="10001" width="22.42578125" style="93" customWidth="1"/>
    <col min="10002" max="10002" width="28.140625" style="93" customWidth="1"/>
    <col min="10003" max="10003" width="52.42578125" style="93" customWidth="1"/>
    <col min="10004" max="10004" width="32.42578125" style="93" customWidth="1"/>
    <col min="10005" max="10005" width="24.5703125" style="93" customWidth="1"/>
    <col min="10006" max="10006" width="35" style="93" customWidth="1"/>
    <col min="10007" max="10007" width="35.140625" style="93" customWidth="1"/>
    <col min="10008" max="10008" width="41.140625" style="93" customWidth="1"/>
    <col min="10009" max="10009" width="16.42578125" style="93" customWidth="1"/>
    <col min="10010" max="10010" width="21.42578125" style="93" customWidth="1"/>
    <col min="10011" max="10011" width="31.42578125" style="93" customWidth="1"/>
    <col min="10012" max="10012" width="18.140625" style="93" customWidth="1"/>
    <col min="10013" max="10240" width="9.140625" style="93"/>
    <col min="10241" max="10241" width="9.28515625" style="93" customWidth="1"/>
    <col min="10242" max="10242" width="12.85546875" style="93" customWidth="1"/>
    <col min="10243" max="10243" width="167.42578125" style="93" customWidth="1"/>
    <col min="10244" max="10244" width="27.85546875" style="93" customWidth="1"/>
    <col min="10245" max="10245" width="26.140625" style="93" customWidth="1"/>
    <col min="10246" max="10246" width="26.85546875" style="93" customWidth="1"/>
    <col min="10247" max="10247" width="34.5703125" style="93" customWidth="1"/>
    <col min="10248" max="10248" width="23.28515625" style="93" customWidth="1"/>
    <col min="10249" max="10249" width="25.140625" style="93" customWidth="1"/>
    <col min="10250" max="10250" width="24.85546875" style="93" customWidth="1"/>
    <col min="10251" max="10251" width="22" style="93" customWidth="1"/>
    <col min="10252" max="10252" width="25.7109375" style="93" customWidth="1"/>
    <col min="10253" max="10253" width="26.140625" style="93" customWidth="1"/>
    <col min="10254" max="10254" width="27.5703125" style="93" customWidth="1"/>
    <col min="10255" max="10255" width="27.140625" style="93" customWidth="1"/>
    <col min="10256" max="10256" width="32.85546875" style="93" customWidth="1"/>
    <col min="10257" max="10257" width="22.42578125" style="93" customWidth="1"/>
    <col min="10258" max="10258" width="28.140625" style="93" customWidth="1"/>
    <col min="10259" max="10259" width="52.42578125" style="93" customWidth="1"/>
    <col min="10260" max="10260" width="32.42578125" style="93" customWidth="1"/>
    <col min="10261" max="10261" width="24.5703125" style="93" customWidth="1"/>
    <col min="10262" max="10262" width="35" style="93" customWidth="1"/>
    <col min="10263" max="10263" width="35.140625" style="93" customWidth="1"/>
    <col min="10264" max="10264" width="41.140625" style="93" customWidth="1"/>
    <col min="10265" max="10265" width="16.42578125" style="93" customWidth="1"/>
    <col min="10266" max="10266" width="21.42578125" style="93" customWidth="1"/>
    <col min="10267" max="10267" width="31.42578125" style="93" customWidth="1"/>
    <col min="10268" max="10268" width="18.140625" style="93" customWidth="1"/>
    <col min="10269" max="10496" width="9.140625" style="93"/>
    <col min="10497" max="10497" width="9.28515625" style="93" customWidth="1"/>
    <col min="10498" max="10498" width="12.85546875" style="93" customWidth="1"/>
    <col min="10499" max="10499" width="167.42578125" style="93" customWidth="1"/>
    <col min="10500" max="10500" width="27.85546875" style="93" customWidth="1"/>
    <col min="10501" max="10501" width="26.140625" style="93" customWidth="1"/>
    <col min="10502" max="10502" width="26.85546875" style="93" customWidth="1"/>
    <col min="10503" max="10503" width="34.5703125" style="93" customWidth="1"/>
    <col min="10504" max="10504" width="23.28515625" style="93" customWidth="1"/>
    <col min="10505" max="10505" width="25.140625" style="93" customWidth="1"/>
    <col min="10506" max="10506" width="24.85546875" style="93" customWidth="1"/>
    <col min="10507" max="10507" width="22" style="93" customWidth="1"/>
    <col min="10508" max="10508" width="25.7109375" style="93" customWidth="1"/>
    <col min="10509" max="10509" width="26.140625" style="93" customWidth="1"/>
    <col min="10510" max="10510" width="27.5703125" style="93" customWidth="1"/>
    <col min="10511" max="10511" width="27.140625" style="93" customWidth="1"/>
    <col min="10512" max="10512" width="32.85546875" style="93" customWidth="1"/>
    <col min="10513" max="10513" width="22.42578125" style="93" customWidth="1"/>
    <col min="10514" max="10514" width="28.140625" style="93" customWidth="1"/>
    <col min="10515" max="10515" width="52.42578125" style="93" customWidth="1"/>
    <col min="10516" max="10516" width="32.42578125" style="93" customWidth="1"/>
    <col min="10517" max="10517" width="24.5703125" style="93" customWidth="1"/>
    <col min="10518" max="10518" width="35" style="93" customWidth="1"/>
    <col min="10519" max="10519" width="35.140625" style="93" customWidth="1"/>
    <col min="10520" max="10520" width="41.140625" style="93" customWidth="1"/>
    <col min="10521" max="10521" width="16.42578125" style="93" customWidth="1"/>
    <col min="10522" max="10522" width="21.42578125" style="93" customWidth="1"/>
    <col min="10523" max="10523" width="31.42578125" style="93" customWidth="1"/>
    <col min="10524" max="10524" width="18.140625" style="93" customWidth="1"/>
    <col min="10525" max="10752" width="9.140625" style="93"/>
    <col min="10753" max="10753" width="9.28515625" style="93" customWidth="1"/>
    <col min="10754" max="10754" width="12.85546875" style="93" customWidth="1"/>
    <col min="10755" max="10755" width="167.42578125" style="93" customWidth="1"/>
    <col min="10756" max="10756" width="27.85546875" style="93" customWidth="1"/>
    <col min="10757" max="10757" width="26.140625" style="93" customWidth="1"/>
    <col min="10758" max="10758" width="26.85546875" style="93" customWidth="1"/>
    <col min="10759" max="10759" width="34.5703125" style="93" customWidth="1"/>
    <col min="10760" max="10760" width="23.28515625" style="93" customWidth="1"/>
    <col min="10761" max="10761" width="25.140625" style="93" customWidth="1"/>
    <col min="10762" max="10762" width="24.85546875" style="93" customWidth="1"/>
    <col min="10763" max="10763" width="22" style="93" customWidth="1"/>
    <col min="10764" max="10764" width="25.7109375" style="93" customWidth="1"/>
    <col min="10765" max="10765" width="26.140625" style="93" customWidth="1"/>
    <col min="10766" max="10766" width="27.5703125" style="93" customWidth="1"/>
    <col min="10767" max="10767" width="27.140625" style="93" customWidth="1"/>
    <col min="10768" max="10768" width="32.85546875" style="93" customWidth="1"/>
    <col min="10769" max="10769" width="22.42578125" style="93" customWidth="1"/>
    <col min="10770" max="10770" width="28.140625" style="93" customWidth="1"/>
    <col min="10771" max="10771" width="52.42578125" style="93" customWidth="1"/>
    <col min="10772" max="10772" width="32.42578125" style="93" customWidth="1"/>
    <col min="10773" max="10773" width="24.5703125" style="93" customWidth="1"/>
    <col min="10774" max="10774" width="35" style="93" customWidth="1"/>
    <col min="10775" max="10775" width="35.140625" style="93" customWidth="1"/>
    <col min="10776" max="10776" width="41.140625" style="93" customWidth="1"/>
    <col min="10777" max="10777" width="16.42578125" style="93" customWidth="1"/>
    <col min="10778" max="10778" width="21.42578125" style="93" customWidth="1"/>
    <col min="10779" max="10779" width="31.42578125" style="93" customWidth="1"/>
    <col min="10780" max="10780" width="18.140625" style="93" customWidth="1"/>
    <col min="10781" max="11008" width="9.140625" style="93"/>
    <col min="11009" max="11009" width="9.28515625" style="93" customWidth="1"/>
    <col min="11010" max="11010" width="12.85546875" style="93" customWidth="1"/>
    <col min="11011" max="11011" width="167.42578125" style="93" customWidth="1"/>
    <col min="11012" max="11012" width="27.85546875" style="93" customWidth="1"/>
    <col min="11013" max="11013" width="26.140625" style="93" customWidth="1"/>
    <col min="11014" max="11014" width="26.85546875" style="93" customWidth="1"/>
    <col min="11015" max="11015" width="34.5703125" style="93" customWidth="1"/>
    <col min="11016" max="11016" width="23.28515625" style="93" customWidth="1"/>
    <col min="11017" max="11017" width="25.140625" style="93" customWidth="1"/>
    <col min="11018" max="11018" width="24.85546875" style="93" customWidth="1"/>
    <col min="11019" max="11019" width="22" style="93" customWidth="1"/>
    <col min="11020" max="11020" width="25.7109375" style="93" customWidth="1"/>
    <col min="11021" max="11021" width="26.140625" style="93" customWidth="1"/>
    <col min="11022" max="11022" width="27.5703125" style="93" customWidth="1"/>
    <col min="11023" max="11023" width="27.140625" style="93" customWidth="1"/>
    <col min="11024" max="11024" width="32.85546875" style="93" customWidth="1"/>
    <col min="11025" max="11025" width="22.42578125" style="93" customWidth="1"/>
    <col min="11026" max="11026" width="28.140625" style="93" customWidth="1"/>
    <col min="11027" max="11027" width="52.42578125" style="93" customWidth="1"/>
    <col min="11028" max="11028" width="32.42578125" style="93" customWidth="1"/>
    <col min="11029" max="11029" width="24.5703125" style="93" customWidth="1"/>
    <col min="11030" max="11030" width="35" style="93" customWidth="1"/>
    <col min="11031" max="11031" width="35.140625" style="93" customWidth="1"/>
    <col min="11032" max="11032" width="41.140625" style="93" customWidth="1"/>
    <col min="11033" max="11033" width="16.42578125" style="93" customWidth="1"/>
    <col min="11034" max="11034" width="21.42578125" style="93" customWidth="1"/>
    <col min="11035" max="11035" width="31.42578125" style="93" customWidth="1"/>
    <col min="11036" max="11036" width="18.140625" style="93" customWidth="1"/>
    <col min="11037" max="11264" width="9.140625" style="93"/>
    <col min="11265" max="11265" width="9.28515625" style="93" customWidth="1"/>
    <col min="11266" max="11266" width="12.85546875" style="93" customWidth="1"/>
    <col min="11267" max="11267" width="167.42578125" style="93" customWidth="1"/>
    <col min="11268" max="11268" width="27.85546875" style="93" customWidth="1"/>
    <col min="11269" max="11269" width="26.140625" style="93" customWidth="1"/>
    <col min="11270" max="11270" width="26.85546875" style="93" customWidth="1"/>
    <col min="11271" max="11271" width="34.5703125" style="93" customWidth="1"/>
    <col min="11272" max="11272" width="23.28515625" style="93" customWidth="1"/>
    <col min="11273" max="11273" width="25.140625" style="93" customWidth="1"/>
    <col min="11274" max="11274" width="24.85546875" style="93" customWidth="1"/>
    <col min="11275" max="11275" width="22" style="93" customWidth="1"/>
    <col min="11276" max="11276" width="25.7109375" style="93" customWidth="1"/>
    <col min="11277" max="11277" width="26.140625" style="93" customWidth="1"/>
    <col min="11278" max="11278" width="27.5703125" style="93" customWidth="1"/>
    <col min="11279" max="11279" width="27.140625" style="93" customWidth="1"/>
    <col min="11280" max="11280" width="32.85546875" style="93" customWidth="1"/>
    <col min="11281" max="11281" width="22.42578125" style="93" customWidth="1"/>
    <col min="11282" max="11282" width="28.140625" style="93" customWidth="1"/>
    <col min="11283" max="11283" width="52.42578125" style="93" customWidth="1"/>
    <col min="11284" max="11284" width="32.42578125" style="93" customWidth="1"/>
    <col min="11285" max="11285" width="24.5703125" style="93" customWidth="1"/>
    <col min="11286" max="11286" width="35" style="93" customWidth="1"/>
    <col min="11287" max="11287" width="35.140625" style="93" customWidth="1"/>
    <col min="11288" max="11288" width="41.140625" style="93" customWidth="1"/>
    <col min="11289" max="11289" width="16.42578125" style="93" customWidth="1"/>
    <col min="11290" max="11290" width="21.42578125" style="93" customWidth="1"/>
    <col min="11291" max="11291" width="31.42578125" style="93" customWidth="1"/>
    <col min="11292" max="11292" width="18.140625" style="93" customWidth="1"/>
    <col min="11293" max="11520" width="9.140625" style="93"/>
    <col min="11521" max="11521" width="9.28515625" style="93" customWidth="1"/>
    <col min="11522" max="11522" width="12.85546875" style="93" customWidth="1"/>
    <col min="11523" max="11523" width="167.42578125" style="93" customWidth="1"/>
    <col min="11524" max="11524" width="27.85546875" style="93" customWidth="1"/>
    <col min="11525" max="11525" width="26.140625" style="93" customWidth="1"/>
    <col min="11526" max="11526" width="26.85546875" style="93" customWidth="1"/>
    <col min="11527" max="11527" width="34.5703125" style="93" customWidth="1"/>
    <col min="11528" max="11528" width="23.28515625" style="93" customWidth="1"/>
    <col min="11529" max="11529" width="25.140625" style="93" customWidth="1"/>
    <col min="11530" max="11530" width="24.85546875" style="93" customWidth="1"/>
    <col min="11531" max="11531" width="22" style="93" customWidth="1"/>
    <col min="11532" max="11532" width="25.7109375" style="93" customWidth="1"/>
    <col min="11533" max="11533" width="26.140625" style="93" customWidth="1"/>
    <col min="11534" max="11534" width="27.5703125" style="93" customWidth="1"/>
    <col min="11535" max="11535" width="27.140625" style="93" customWidth="1"/>
    <col min="11536" max="11536" width="32.85546875" style="93" customWidth="1"/>
    <col min="11537" max="11537" width="22.42578125" style="93" customWidth="1"/>
    <col min="11538" max="11538" width="28.140625" style="93" customWidth="1"/>
    <col min="11539" max="11539" width="52.42578125" style="93" customWidth="1"/>
    <col min="11540" max="11540" width="32.42578125" style="93" customWidth="1"/>
    <col min="11541" max="11541" width="24.5703125" style="93" customWidth="1"/>
    <col min="11542" max="11542" width="35" style="93" customWidth="1"/>
    <col min="11543" max="11543" width="35.140625" style="93" customWidth="1"/>
    <col min="11544" max="11544" width="41.140625" style="93" customWidth="1"/>
    <col min="11545" max="11545" width="16.42578125" style="93" customWidth="1"/>
    <col min="11546" max="11546" width="21.42578125" style="93" customWidth="1"/>
    <col min="11547" max="11547" width="31.42578125" style="93" customWidth="1"/>
    <col min="11548" max="11548" width="18.140625" style="93" customWidth="1"/>
    <col min="11549" max="11776" width="9.140625" style="93"/>
    <col min="11777" max="11777" width="9.28515625" style="93" customWidth="1"/>
    <col min="11778" max="11778" width="12.85546875" style="93" customWidth="1"/>
    <col min="11779" max="11779" width="167.42578125" style="93" customWidth="1"/>
    <col min="11780" max="11780" width="27.85546875" style="93" customWidth="1"/>
    <col min="11781" max="11781" width="26.140625" style="93" customWidth="1"/>
    <col min="11782" max="11782" width="26.85546875" style="93" customWidth="1"/>
    <col min="11783" max="11783" width="34.5703125" style="93" customWidth="1"/>
    <col min="11784" max="11784" width="23.28515625" style="93" customWidth="1"/>
    <col min="11785" max="11785" width="25.140625" style="93" customWidth="1"/>
    <col min="11786" max="11786" width="24.85546875" style="93" customWidth="1"/>
    <col min="11787" max="11787" width="22" style="93" customWidth="1"/>
    <col min="11788" max="11788" width="25.7109375" style="93" customWidth="1"/>
    <col min="11789" max="11789" width="26.140625" style="93" customWidth="1"/>
    <col min="11790" max="11790" width="27.5703125" style="93" customWidth="1"/>
    <col min="11791" max="11791" width="27.140625" style="93" customWidth="1"/>
    <col min="11792" max="11792" width="32.85546875" style="93" customWidth="1"/>
    <col min="11793" max="11793" width="22.42578125" style="93" customWidth="1"/>
    <col min="11794" max="11794" width="28.140625" style="93" customWidth="1"/>
    <col min="11795" max="11795" width="52.42578125" style="93" customWidth="1"/>
    <col min="11796" max="11796" width="32.42578125" style="93" customWidth="1"/>
    <col min="11797" max="11797" width="24.5703125" style="93" customWidth="1"/>
    <col min="11798" max="11798" width="35" style="93" customWidth="1"/>
    <col min="11799" max="11799" width="35.140625" style="93" customWidth="1"/>
    <col min="11800" max="11800" width="41.140625" style="93" customWidth="1"/>
    <col min="11801" max="11801" width="16.42578125" style="93" customWidth="1"/>
    <col min="11802" max="11802" width="21.42578125" style="93" customWidth="1"/>
    <col min="11803" max="11803" width="31.42578125" style="93" customWidth="1"/>
    <col min="11804" max="11804" width="18.140625" style="93" customWidth="1"/>
    <col min="11805" max="12032" width="9.140625" style="93"/>
    <col min="12033" max="12033" width="9.28515625" style="93" customWidth="1"/>
    <col min="12034" max="12034" width="12.85546875" style="93" customWidth="1"/>
    <col min="12035" max="12035" width="167.42578125" style="93" customWidth="1"/>
    <col min="12036" max="12036" width="27.85546875" style="93" customWidth="1"/>
    <col min="12037" max="12037" width="26.140625" style="93" customWidth="1"/>
    <col min="12038" max="12038" width="26.85546875" style="93" customWidth="1"/>
    <col min="12039" max="12039" width="34.5703125" style="93" customWidth="1"/>
    <col min="12040" max="12040" width="23.28515625" style="93" customWidth="1"/>
    <col min="12041" max="12041" width="25.140625" style="93" customWidth="1"/>
    <col min="12042" max="12042" width="24.85546875" style="93" customWidth="1"/>
    <col min="12043" max="12043" width="22" style="93" customWidth="1"/>
    <col min="12044" max="12044" width="25.7109375" style="93" customWidth="1"/>
    <col min="12045" max="12045" width="26.140625" style="93" customWidth="1"/>
    <col min="12046" max="12046" width="27.5703125" style="93" customWidth="1"/>
    <col min="12047" max="12047" width="27.140625" style="93" customWidth="1"/>
    <col min="12048" max="12048" width="32.85546875" style="93" customWidth="1"/>
    <col min="12049" max="12049" width="22.42578125" style="93" customWidth="1"/>
    <col min="12050" max="12050" width="28.140625" style="93" customWidth="1"/>
    <col min="12051" max="12051" width="52.42578125" style="93" customWidth="1"/>
    <col min="12052" max="12052" width="32.42578125" style="93" customWidth="1"/>
    <col min="12053" max="12053" width="24.5703125" style="93" customWidth="1"/>
    <col min="12054" max="12054" width="35" style="93" customWidth="1"/>
    <col min="12055" max="12055" width="35.140625" style="93" customWidth="1"/>
    <col min="12056" max="12056" width="41.140625" style="93" customWidth="1"/>
    <col min="12057" max="12057" width="16.42578125" style="93" customWidth="1"/>
    <col min="12058" max="12058" width="21.42578125" style="93" customWidth="1"/>
    <col min="12059" max="12059" width="31.42578125" style="93" customWidth="1"/>
    <col min="12060" max="12060" width="18.140625" style="93" customWidth="1"/>
    <col min="12061" max="12288" width="9.140625" style="93"/>
    <col min="12289" max="12289" width="9.28515625" style="93" customWidth="1"/>
    <col min="12290" max="12290" width="12.85546875" style="93" customWidth="1"/>
    <col min="12291" max="12291" width="167.42578125" style="93" customWidth="1"/>
    <col min="12292" max="12292" width="27.85546875" style="93" customWidth="1"/>
    <col min="12293" max="12293" width="26.140625" style="93" customWidth="1"/>
    <col min="12294" max="12294" width="26.85546875" style="93" customWidth="1"/>
    <col min="12295" max="12295" width="34.5703125" style="93" customWidth="1"/>
    <col min="12296" max="12296" width="23.28515625" style="93" customWidth="1"/>
    <col min="12297" max="12297" width="25.140625" style="93" customWidth="1"/>
    <col min="12298" max="12298" width="24.85546875" style="93" customWidth="1"/>
    <col min="12299" max="12299" width="22" style="93" customWidth="1"/>
    <col min="12300" max="12300" width="25.7109375" style="93" customWidth="1"/>
    <col min="12301" max="12301" width="26.140625" style="93" customWidth="1"/>
    <col min="12302" max="12302" width="27.5703125" style="93" customWidth="1"/>
    <col min="12303" max="12303" width="27.140625" style="93" customWidth="1"/>
    <col min="12304" max="12304" width="32.85546875" style="93" customWidth="1"/>
    <col min="12305" max="12305" width="22.42578125" style="93" customWidth="1"/>
    <col min="12306" max="12306" width="28.140625" style="93" customWidth="1"/>
    <col min="12307" max="12307" width="52.42578125" style="93" customWidth="1"/>
    <col min="12308" max="12308" width="32.42578125" style="93" customWidth="1"/>
    <col min="12309" max="12309" width="24.5703125" style="93" customWidth="1"/>
    <col min="12310" max="12310" width="35" style="93" customWidth="1"/>
    <col min="12311" max="12311" width="35.140625" style="93" customWidth="1"/>
    <col min="12312" max="12312" width="41.140625" style="93" customWidth="1"/>
    <col min="12313" max="12313" width="16.42578125" style="93" customWidth="1"/>
    <col min="12314" max="12314" width="21.42578125" style="93" customWidth="1"/>
    <col min="12315" max="12315" width="31.42578125" style="93" customWidth="1"/>
    <col min="12316" max="12316" width="18.140625" style="93" customWidth="1"/>
    <col min="12317" max="12544" width="9.140625" style="93"/>
    <col min="12545" max="12545" width="9.28515625" style="93" customWidth="1"/>
    <col min="12546" max="12546" width="12.85546875" style="93" customWidth="1"/>
    <col min="12547" max="12547" width="167.42578125" style="93" customWidth="1"/>
    <col min="12548" max="12548" width="27.85546875" style="93" customWidth="1"/>
    <col min="12549" max="12549" width="26.140625" style="93" customWidth="1"/>
    <col min="12550" max="12550" width="26.85546875" style="93" customWidth="1"/>
    <col min="12551" max="12551" width="34.5703125" style="93" customWidth="1"/>
    <col min="12552" max="12552" width="23.28515625" style="93" customWidth="1"/>
    <col min="12553" max="12553" width="25.140625" style="93" customWidth="1"/>
    <col min="12554" max="12554" width="24.85546875" style="93" customWidth="1"/>
    <col min="12555" max="12555" width="22" style="93" customWidth="1"/>
    <col min="12556" max="12556" width="25.7109375" style="93" customWidth="1"/>
    <col min="12557" max="12557" width="26.140625" style="93" customWidth="1"/>
    <col min="12558" max="12558" width="27.5703125" style="93" customWidth="1"/>
    <col min="12559" max="12559" width="27.140625" style="93" customWidth="1"/>
    <col min="12560" max="12560" width="32.85546875" style="93" customWidth="1"/>
    <col min="12561" max="12561" width="22.42578125" style="93" customWidth="1"/>
    <col min="12562" max="12562" width="28.140625" style="93" customWidth="1"/>
    <col min="12563" max="12563" width="52.42578125" style="93" customWidth="1"/>
    <col min="12564" max="12564" width="32.42578125" style="93" customWidth="1"/>
    <col min="12565" max="12565" width="24.5703125" style="93" customWidth="1"/>
    <col min="12566" max="12566" width="35" style="93" customWidth="1"/>
    <col min="12567" max="12567" width="35.140625" style="93" customWidth="1"/>
    <col min="12568" max="12568" width="41.140625" style="93" customWidth="1"/>
    <col min="12569" max="12569" width="16.42578125" style="93" customWidth="1"/>
    <col min="12570" max="12570" width="21.42578125" style="93" customWidth="1"/>
    <col min="12571" max="12571" width="31.42578125" style="93" customWidth="1"/>
    <col min="12572" max="12572" width="18.140625" style="93" customWidth="1"/>
    <col min="12573" max="12800" width="9.140625" style="93"/>
    <col min="12801" max="12801" width="9.28515625" style="93" customWidth="1"/>
    <col min="12802" max="12802" width="12.85546875" style="93" customWidth="1"/>
    <col min="12803" max="12803" width="167.42578125" style="93" customWidth="1"/>
    <col min="12804" max="12804" width="27.85546875" style="93" customWidth="1"/>
    <col min="12805" max="12805" width="26.140625" style="93" customWidth="1"/>
    <col min="12806" max="12806" width="26.85546875" style="93" customWidth="1"/>
    <col min="12807" max="12807" width="34.5703125" style="93" customWidth="1"/>
    <col min="12808" max="12808" width="23.28515625" style="93" customWidth="1"/>
    <col min="12809" max="12809" width="25.140625" style="93" customWidth="1"/>
    <col min="12810" max="12810" width="24.85546875" style="93" customWidth="1"/>
    <col min="12811" max="12811" width="22" style="93" customWidth="1"/>
    <col min="12812" max="12812" width="25.7109375" style="93" customWidth="1"/>
    <col min="12813" max="12813" width="26.140625" style="93" customWidth="1"/>
    <col min="12814" max="12814" width="27.5703125" style="93" customWidth="1"/>
    <col min="12815" max="12815" width="27.140625" style="93" customWidth="1"/>
    <col min="12816" max="12816" width="32.85546875" style="93" customWidth="1"/>
    <col min="12817" max="12817" width="22.42578125" style="93" customWidth="1"/>
    <col min="12818" max="12818" width="28.140625" style="93" customWidth="1"/>
    <col min="12819" max="12819" width="52.42578125" style="93" customWidth="1"/>
    <col min="12820" max="12820" width="32.42578125" style="93" customWidth="1"/>
    <col min="12821" max="12821" width="24.5703125" style="93" customWidth="1"/>
    <col min="12822" max="12822" width="35" style="93" customWidth="1"/>
    <col min="12823" max="12823" width="35.140625" style="93" customWidth="1"/>
    <col min="12824" max="12824" width="41.140625" style="93" customWidth="1"/>
    <col min="12825" max="12825" width="16.42578125" style="93" customWidth="1"/>
    <col min="12826" max="12826" width="21.42578125" style="93" customWidth="1"/>
    <col min="12827" max="12827" width="31.42578125" style="93" customWidth="1"/>
    <col min="12828" max="12828" width="18.140625" style="93" customWidth="1"/>
    <col min="12829" max="13056" width="9.140625" style="93"/>
    <col min="13057" max="13057" width="9.28515625" style="93" customWidth="1"/>
    <col min="13058" max="13058" width="12.85546875" style="93" customWidth="1"/>
    <col min="13059" max="13059" width="167.42578125" style="93" customWidth="1"/>
    <col min="13060" max="13060" width="27.85546875" style="93" customWidth="1"/>
    <col min="13061" max="13061" width="26.140625" style="93" customWidth="1"/>
    <col min="13062" max="13062" width="26.85546875" style="93" customWidth="1"/>
    <col min="13063" max="13063" width="34.5703125" style="93" customWidth="1"/>
    <col min="13064" max="13064" width="23.28515625" style="93" customWidth="1"/>
    <col min="13065" max="13065" width="25.140625" style="93" customWidth="1"/>
    <col min="13066" max="13066" width="24.85546875" style="93" customWidth="1"/>
    <col min="13067" max="13067" width="22" style="93" customWidth="1"/>
    <col min="13068" max="13068" width="25.7109375" style="93" customWidth="1"/>
    <col min="13069" max="13069" width="26.140625" style="93" customWidth="1"/>
    <col min="13070" max="13070" width="27.5703125" style="93" customWidth="1"/>
    <col min="13071" max="13071" width="27.140625" style="93" customWidth="1"/>
    <col min="13072" max="13072" width="32.85546875" style="93" customWidth="1"/>
    <col min="13073" max="13073" width="22.42578125" style="93" customWidth="1"/>
    <col min="13074" max="13074" width="28.140625" style="93" customWidth="1"/>
    <col min="13075" max="13075" width="52.42578125" style="93" customWidth="1"/>
    <col min="13076" max="13076" width="32.42578125" style="93" customWidth="1"/>
    <col min="13077" max="13077" width="24.5703125" style="93" customWidth="1"/>
    <col min="13078" max="13078" width="35" style="93" customWidth="1"/>
    <col min="13079" max="13079" width="35.140625" style="93" customWidth="1"/>
    <col min="13080" max="13080" width="41.140625" style="93" customWidth="1"/>
    <col min="13081" max="13081" width="16.42578125" style="93" customWidth="1"/>
    <col min="13082" max="13082" width="21.42578125" style="93" customWidth="1"/>
    <col min="13083" max="13083" width="31.42578125" style="93" customWidth="1"/>
    <col min="13084" max="13084" width="18.140625" style="93" customWidth="1"/>
    <col min="13085" max="13312" width="9.140625" style="93"/>
    <col min="13313" max="13313" width="9.28515625" style="93" customWidth="1"/>
    <col min="13314" max="13314" width="12.85546875" style="93" customWidth="1"/>
    <col min="13315" max="13315" width="167.42578125" style="93" customWidth="1"/>
    <col min="13316" max="13316" width="27.85546875" style="93" customWidth="1"/>
    <col min="13317" max="13317" width="26.140625" style="93" customWidth="1"/>
    <col min="13318" max="13318" width="26.85546875" style="93" customWidth="1"/>
    <col min="13319" max="13319" width="34.5703125" style="93" customWidth="1"/>
    <col min="13320" max="13320" width="23.28515625" style="93" customWidth="1"/>
    <col min="13321" max="13321" width="25.140625" style="93" customWidth="1"/>
    <col min="13322" max="13322" width="24.85546875" style="93" customWidth="1"/>
    <col min="13323" max="13323" width="22" style="93" customWidth="1"/>
    <col min="13324" max="13324" width="25.7109375" style="93" customWidth="1"/>
    <col min="13325" max="13325" width="26.140625" style="93" customWidth="1"/>
    <col min="13326" max="13326" width="27.5703125" style="93" customWidth="1"/>
    <col min="13327" max="13327" width="27.140625" style="93" customWidth="1"/>
    <col min="13328" max="13328" width="32.85546875" style="93" customWidth="1"/>
    <col min="13329" max="13329" width="22.42578125" style="93" customWidth="1"/>
    <col min="13330" max="13330" width="28.140625" style="93" customWidth="1"/>
    <col min="13331" max="13331" width="52.42578125" style="93" customWidth="1"/>
    <col min="13332" max="13332" width="32.42578125" style="93" customWidth="1"/>
    <col min="13333" max="13333" width="24.5703125" style="93" customWidth="1"/>
    <col min="13334" max="13334" width="35" style="93" customWidth="1"/>
    <col min="13335" max="13335" width="35.140625" style="93" customWidth="1"/>
    <col min="13336" max="13336" width="41.140625" style="93" customWidth="1"/>
    <col min="13337" max="13337" width="16.42578125" style="93" customWidth="1"/>
    <col min="13338" max="13338" width="21.42578125" style="93" customWidth="1"/>
    <col min="13339" max="13339" width="31.42578125" style="93" customWidth="1"/>
    <col min="13340" max="13340" width="18.140625" style="93" customWidth="1"/>
    <col min="13341" max="13568" width="9.140625" style="93"/>
    <col min="13569" max="13569" width="9.28515625" style="93" customWidth="1"/>
    <col min="13570" max="13570" width="12.85546875" style="93" customWidth="1"/>
    <col min="13571" max="13571" width="167.42578125" style="93" customWidth="1"/>
    <col min="13572" max="13572" width="27.85546875" style="93" customWidth="1"/>
    <col min="13573" max="13573" width="26.140625" style="93" customWidth="1"/>
    <col min="13574" max="13574" width="26.85546875" style="93" customWidth="1"/>
    <col min="13575" max="13575" width="34.5703125" style="93" customWidth="1"/>
    <col min="13576" max="13576" width="23.28515625" style="93" customWidth="1"/>
    <col min="13577" max="13577" width="25.140625" style="93" customWidth="1"/>
    <col min="13578" max="13578" width="24.85546875" style="93" customWidth="1"/>
    <col min="13579" max="13579" width="22" style="93" customWidth="1"/>
    <col min="13580" max="13580" width="25.7109375" style="93" customWidth="1"/>
    <col min="13581" max="13581" width="26.140625" style="93" customWidth="1"/>
    <col min="13582" max="13582" width="27.5703125" style="93" customWidth="1"/>
    <col min="13583" max="13583" width="27.140625" style="93" customWidth="1"/>
    <col min="13584" max="13584" width="32.85546875" style="93" customWidth="1"/>
    <col min="13585" max="13585" width="22.42578125" style="93" customWidth="1"/>
    <col min="13586" max="13586" width="28.140625" style="93" customWidth="1"/>
    <col min="13587" max="13587" width="52.42578125" style="93" customWidth="1"/>
    <col min="13588" max="13588" width="32.42578125" style="93" customWidth="1"/>
    <col min="13589" max="13589" width="24.5703125" style="93" customWidth="1"/>
    <col min="13590" max="13590" width="35" style="93" customWidth="1"/>
    <col min="13591" max="13591" width="35.140625" style="93" customWidth="1"/>
    <col min="13592" max="13592" width="41.140625" style="93" customWidth="1"/>
    <col min="13593" max="13593" width="16.42578125" style="93" customWidth="1"/>
    <col min="13594" max="13594" width="21.42578125" style="93" customWidth="1"/>
    <col min="13595" max="13595" width="31.42578125" style="93" customWidth="1"/>
    <col min="13596" max="13596" width="18.140625" style="93" customWidth="1"/>
    <col min="13597" max="13824" width="9.140625" style="93"/>
    <col min="13825" max="13825" width="9.28515625" style="93" customWidth="1"/>
    <col min="13826" max="13826" width="12.85546875" style="93" customWidth="1"/>
    <col min="13827" max="13827" width="167.42578125" style="93" customWidth="1"/>
    <col min="13828" max="13828" width="27.85546875" style="93" customWidth="1"/>
    <col min="13829" max="13829" width="26.140625" style="93" customWidth="1"/>
    <col min="13830" max="13830" width="26.85546875" style="93" customWidth="1"/>
    <col min="13831" max="13831" width="34.5703125" style="93" customWidth="1"/>
    <col min="13832" max="13832" width="23.28515625" style="93" customWidth="1"/>
    <col min="13833" max="13833" width="25.140625" style="93" customWidth="1"/>
    <col min="13834" max="13834" width="24.85546875" style="93" customWidth="1"/>
    <col min="13835" max="13835" width="22" style="93" customWidth="1"/>
    <col min="13836" max="13836" width="25.7109375" style="93" customWidth="1"/>
    <col min="13837" max="13837" width="26.140625" style="93" customWidth="1"/>
    <col min="13838" max="13838" width="27.5703125" style="93" customWidth="1"/>
    <col min="13839" max="13839" width="27.140625" style="93" customWidth="1"/>
    <col min="13840" max="13840" width="32.85546875" style="93" customWidth="1"/>
    <col min="13841" max="13841" width="22.42578125" style="93" customWidth="1"/>
    <col min="13842" max="13842" width="28.140625" style="93" customWidth="1"/>
    <col min="13843" max="13843" width="52.42578125" style="93" customWidth="1"/>
    <col min="13844" max="13844" width="32.42578125" style="93" customWidth="1"/>
    <col min="13845" max="13845" width="24.5703125" style="93" customWidth="1"/>
    <col min="13846" max="13846" width="35" style="93" customWidth="1"/>
    <col min="13847" max="13847" width="35.140625" style="93" customWidth="1"/>
    <col min="13848" max="13848" width="41.140625" style="93" customWidth="1"/>
    <col min="13849" max="13849" width="16.42578125" style="93" customWidth="1"/>
    <col min="13850" max="13850" width="21.42578125" style="93" customWidth="1"/>
    <col min="13851" max="13851" width="31.42578125" style="93" customWidth="1"/>
    <col min="13852" max="13852" width="18.140625" style="93" customWidth="1"/>
    <col min="13853" max="14080" width="9.140625" style="93"/>
    <col min="14081" max="14081" width="9.28515625" style="93" customWidth="1"/>
    <col min="14082" max="14082" width="12.85546875" style="93" customWidth="1"/>
    <col min="14083" max="14083" width="167.42578125" style="93" customWidth="1"/>
    <col min="14084" max="14084" width="27.85546875" style="93" customWidth="1"/>
    <col min="14085" max="14085" width="26.140625" style="93" customWidth="1"/>
    <col min="14086" max="14086" width="26.85546875" style="93" customWidth="1"/>
    <col min="14087" max="14087" width="34.5703125" style="93" customWidth="1"/>
    <col min="14088" max="14088" width="23.28515625" style="93" customWidth="1"/>
    <col min="14089" max="14089" width="25.140625" style="93" customWidth="1"/>
    <col min="14090" max="14090" width="24.85546875" style="93" customWidth="1"/>
    <col min="14091" max="14091" width="22" style="93" customWidth="1"/>
    <col min="14092" max="14092" width="25.7109375" style="93" customWidth="1"/>
    <col min="14093" max="14093" width="26.140625" style="93" customWidth="1"/>
    <col min="14094" max="14094" width="27.5703125" style="93" customWidth="1"/>
    <col min="14095" max="14095" width="27.140625" style="93" customWidth="1"/>
    <col min="14096" max="14096" width="32.85546875" style="93" customWidth="1"/>
    <col min="14097" max="14097" width="22.42578125" style="93" customWidth="1"/>
    <col min="14098" max="14098" width="28.140625" style="93" customWidth="1"/>
    <col min="14099" max="14099" width="52.42578125" style="93" customWidth="1"/>
    <col min="14100" max="14100" width="32.42578125" style="93" customWidth="1"/>
    <col min="14101" max="14101" width="24.5703125" style="93" customWidth="1"/>
    <col min="14102" max="14102" width="35" style="93" customWidth="1"/>
    <col min="14103" max="14103" width="35.140625" style="93" customWidth="1"/>
    <col min="14104" max="14104" width="41.140625" style="93" customWidth="1"/>
    <col min="14105" max="14105" width="16.42578125" style="93" customWidth="1"/>
    <col min="14106" max="14106" width="21.42578125" style="93" customWidth="1"/>
    <col min="14107" max="14107" width="31.42578125" style="93" customWidth="1"/>
    <col min="14108" max="14108" width="18.140625" style="93" customWidth="1"/>
    <col min="14109" max="14336" width="9.140625" style="93"/>
    <col min="14337" max="14337" width="9.28515625" style="93" customWidth="1"/>
    <col min="14338" max="14338" width="12.85546875" style="93" customWidth="1"/>
    <col min="14339" max="14339" width="167.42578125" style="93" customWidth="1"/>
    <col min="14340" max="14340" width="27.85546875" style="93" customWidth="1"/>
    <col min="14341" max="14341" width="26.140625" style="93" customWidth="1"/>
    <col min="14342" max="14342" width="26.85546875" style="93" customWidth="1"/>
    <col min="14343" max="14343" width="34.5703125" style="93" customWidth="1"/>
    <col min="14344" max="14344" width="23.28515625" style="93" customWidth="1"/>
    <col min="14345" max="14345" width="25.140625" style="93" customWidth="1"/>
    <col min="14346" max="14346" width="24.85546875" style="93" customWidth="1"/>
    <col min="14347" max="14347" width="22" style="93" customWidth="1"/>
    <col min="14348" max="14348" width="25.7109375" style="93" customWidth="1"/>
    <col min="14349" max="14349" width="26.140625" style="93" customWidth="1"/>
    <col min="14350" max="14350" width="27.5703125" style="93" customWidth="1"/>
    <col min="14351" max="14351" width="27.140625" style="93" customWidth="1"/>
    <col min="14352" max="14352" width="32.85546875" style="93" customWidth="1"/>
    <col min="14353" max="14353" width="22.42578125" style="93" customWidth="1"/>
    <col min="14354" max="14354" width="28.140625" style="93" customWidth="1"/>
    <col min="14355" max="14355" width="52.42578125" style="93" customWidth="1"/>
    <col min="14356" max="14356" width="32.42578125" style="93" customWidth="1"/>
    <col min="14357" max="14357" width="24.5703125" style="93" customWidth="1"/>
    <col min="14358" max="14358" width="35" style="93" customWidth="1"/>
    <col min="14359" max="14359" width="35.140625" style="93" customWidth="1"/>
    <col min="14360" max="14360" width="41.140625" style="93" customWidth="1"/>
    <col min="14361" max="14361" width="16.42578125" style="93" customWidth="1"/>
    <col min="14362" max="14362" width="21.42578125" style="93" customWidth="1"/>
    <col min="14363" max="14363" width="31.42578125" style="93" customWidth="1"/>
    <col min="14364" max="14364" width="18.140625" style="93" customWidth="1"/>
    <col min="14365" max="14592" width="9.140625" style="93"/>
    <col min="14593" max="14593" width="9.28515625" style="93" customWidth="1"/>
    <col min="14594" max="14594" width="12.85546875" style="93" customWidth="1"/>
    <col min="14595" max="14595" width="167.42578125" style="93" customWidth="1"/>
    <col min="14596" max="14596" width="27.85546875" style="93" customWidth="1"/>
    <col min="14597" max="14597" width="26.140625" style="93" customWidth="1"/>
    <col min="14598" max="14598" width="26.85546875" style="93" customWidth="1"/>
    <col min="14599" max="14599" width="34.5703125" style="93" customWidth="1"/>
    <col min="14600" max="14600" width="23.28515625" style="93" customWidth="1"/>
    <col min="14601" max="14601" width="25.140625" style="93" customWidth="1"/>
    <col min="14602" max="14602" width="24.85546875" style="93" customWidth="1"/>
    <col min="14603" max="14603" width="22" style="93" customWidth="1"/>
    <col min="14604" max="14604" width="25.7109375" style="93" customWidth="1"/>
    <col min="14605" max="14605" width="26.140625" style="93" customWidth="1"/>
    <col min="14606" max="14606" width="27.5703125" style="93" customWidth="1"/>
    <col min="14607" max="14607" width="27.140625" style="93" customWidth="1"/>
    <col min="14608" max="14608" width="32.85546875" style="93" customWidth="1"/>
    <col min="14609" max="14609" width="22.42578125" style="93" customWidth="1"/>
    <col min="14610" max="14610" width="28.140625" style="93" customWidth="1"/>
    <col min="14611" max="14611" width="52.42578125" style="93" customWidth="1"/>
    <col min="14612" max="14612" width="32.42578125" style="93" customWidth="1"/>
    <col min="14613" max="14613" width="24.5703125" style="93" customWidth="1"/>
    <col min="14614" max="14614" width="35" style="93" customWidth="1"/>
    <col min="14615" max="14615" width="35.140625" style="93" customWidth="1"/>
    <col min="14616" max="14616" width="41.140625" style="93" customWidth="1"/>
    <col min="14617" max="14617" width="16.42578125" style="93" customWidth="1"/>
    <col min="14618" max="14618" width="21.42578125" style="93" customWidth="1"/>
    <col min="14619" max="14619" width="31.42578125" style="93" customWidth="1"/>
    <col min="14620" max="14620" width="18.140625" style="93" customWidth="1"/>
    <col min="14621" max="14848" width="9.140625" style="93"/>
    <col min="14849" max="14849" width="9.28515625" style="93" customWidth="1"/>
    <col min="14850" max="14850" width="12.85546875" style="93" customWidth="1"/>
    <col min="14851" max="14851" width="167.42578125" style="93" customWidth="1"/>
    <col min="14852" max="14852" width="27.85546875" style="93" customWidth="1"/>
    <col min="14853" max="14853" width="26.140625" style="93" customWidth="1"/>
    <col min="14854" max="14854" width="26.85546875" style="93" customWidth="1"/>
    <col min="14855" max="14855" width="34.5703125" style="93" customWidth="1"/>
    <col min="14856" max="14856" width="23.28515625" style="93" customWidth="1"/>
    <col min="14857" max="14857" width="25.140625" style="93" customWidth="1"/>
    <col min="14858" max="14858" width="24.85546875" style="93" customWidth="1"/>
    <col min="14859" max="14859" width="22" style="93" customWidth="1"/>
    <col min="14860" max="14860" width="25.7109375" style="93" customWidth="1"/>
    <col min="14861" max="14861" width="26.140625" style="93" customWidth="1"/>
    <col min="14862" max="14862" width="27.5703125" style="93" customWidth="1"/>
    <col min="14863" max="14863" width="27.140625" style="93" customWidth="1"/>
    <col min="14864" max="14864" width="32.85546875" style="93" customWidth="1"/>
    <col min="14865" max="14865" width="22.42578125" style="93" customWidth="1"/>
    <col min="14866" max="14866" width="28.140625" style="93" customWidth="1"/>
    <col min="14867" max="14867" width="52.42578125" style="93" customWidth="1"/>
    <col min="14868" max="14868" width="32.42578125" style="93" customWidth="1"/>
    <col min="14869" max="14869" width="24.5703125" style="93" customWidth="1"/>
    <col min="14870" max="14870" width="35" style="93" customWidth="1"/>
    <col min="14871" max="14871" width="35.140625" style="93" customWidth="1"/>
    <col min="14872" max="14872" width="41.140625" style="93" customWidth="1"/>
    <col min="14873" max="14873" width="16.42578125" style="93" customWidth="1"/>
    <col min="14874" max="14874" width="21.42578125" style="93" customWidth="1"/>
    <col min="14875" max="14875" width="31.42578125" style="93" customWidth="1"/>
    <col min="14876" max="14876" width="18.140625" style="93" customWidth="1"/>
    <col min="14877" max="15104" width="9.140625" style="93"/>
    <col min="15105" max="15105" width="9.28515625" style="93" customWidth="1"/>
    <col min="15106" max="15106" width="12.85546875" style="93" customWidth="1"/>
    <col min="15107" max="15107" width="167.42578125" style="93" customWidth="1"/>
    <col min="15108" max="15108" width="27.85546875" style="93" customWidth="1"/>
    <col min="15109" max="15109" width="26.140625" style="93" customWidth="1"/>
    <col min="15110" max="15110" width="26.85546875" style="93" customWidth="1"/>
    <col min="15111" max="15111" width="34.5703125" style="93" customWidth="1"/>
    <col min="15112" max="15112" width="23.28515625" style="93" customWidth="1"/>
    <col min="15113" max="15113" width="25.140625" style="93" customWidth="1"/>
    <col min="15114" max="15114" width="24.85546875" style="93" customWidth="1"/>
    <col min="15115" max="15115" width="22" style="93" customWidth="1"/>
    <col min="15116" max="15116" width="25.7109375" style="93" customWidth="1"/>
    <col min="15117" max="15117" width="26.140625" style="93" customWidth="1"/>
    <col min="15118" max="15118" width="27.5703125" style="93" customWidth="1"/>
    <col min="15119" max="15119" width="27.140625" style="93" customWidth="1"/>
    <col min="15120" max="15120" width="32.85546875" style="93" customWidth="1"/>
    <col min="15121" max="15121" width="22.42578125" style="93" customWidth="1"/>
    <col min="15122" max="15122" width="28.140625" style="93" customWidth="1"/>
    <col min="15123" max="15123" width="52.42578125" style="93" customWidth="1"/>
    <col min="15124" max="15124" width="32.42578125" style="93" customWidth="1"/>
    <col min="15125" max="15125" width="24.5703125" style="93" customWidth="1"/>
    <col min="15126" max="15126" width="35" style="93" customWidth="1"/>
    <col min="15127" max="15127" width="35.140625" style="93" customWidth="1"/>
    <col min="15128" max="15128" width="41.140625" style="93" customWidth="1"/>
    <col min="15129" max="15129" width="16.42578125" style="93" customWidth="1"/>
    <col min="15130" max="15130" width="21.42578125" style="93" customWidth="1"/>
    <col min="15131" max="15131" width="31.42578125" style="93" customWidth="1"/>
    <col min="15132" max="15132" width="18.140625" style="93" customWidth="1"/>
    <col min="15133" max="15360" width="9.140625" style="93"/>
    <col min="15361" max="15361" width="9.28515625" style="93" customWidth="1"/>
    <col min="15362" max="15362" width="12.85546875" style="93" customWidth="1"/>
    <col min="15363" max="15363" width="167.42578125" style="93" customWidth="1"/>
    <col min="15364" max="15364" width="27.85546875" style="93" customWidth="1"/>
    <col min="15365" max="15365" width="26.140625" style="93" customWidth="1"/>
    <col min="15366" max="15366" width="26.85546875" style="93" customWidth="1"/>
    <col min="15367" max="15367" width="34.5703125" style="93" customWidth="1"/>
    <col min="15368" max="15368" width="23.28515625" style="93" customWidth="1"/>
    <col min="15369" max="15369" width="25.140625" style="93" customWidth="1"/>
    <col min="15370" max="15370" width="24.85546875" style="93" customWidth="1"/>
    <col min="15371" max="15371" width="22" style="93" customWidth="1"/>
    <col min="15372" max="15372" width="25.7109375" style="93" customWidth="1"/>
    <col min="15373" max="15373" width="26.140625" style="93" customWidth="1"/>
    <col min="15374" max="15374" width="27.5703125" style="93" customWidth="1"/>
    <col min="15375" max="15375" width="27.140625" style="93" customWidth="1"/>
    <col min="15376" max="15376" width="32.85546875" style="93" customWidth="1"/>
    <col min="15377" max="15377" width="22.42578125" style="93" customWidth="1"/>
    <col min="15378" max="15378" width="28.140625" style="93" customWidth="1"/>
    <col min="15379" max="15379" width="52.42578125" style="93" customWidth="1"/>
    <col min="15380" max="15380" width="32.42578125" style="93" customWidth="1"/>
    <col min="15381" max="15381" width="24.5703125" style="93" customWidth="1"/>
    <col min="15382" max="15382" width="35" style="93" customWidth="1"/>
    <col min="15383" max="15383" width="35.140625" style="93" customWidth="1"/>
    <col min="15384" max="15384" width="41.140625" style="93" customWidth="1"/>
    <col min="15385" max="15385" width="16.42578125" style="93" customWidth="1"/>
    <col min="15386" max="15386" width="21.42578125" style="93" customWidth="1"/>
    <col min="15387" max="15387" width="31.42578125" style="93" customWidth="1"/>
    <col min="15388" max="15388" width="18.140625" style="93" customWidth="1"/>
    <col min="15389" max="15616" width="9.140625" style="93"/>
    <col min="15617" max="15617" width="9.28515625" style="93" customWidth="1"/>
    <col min="15618" max="15618" width="12.85546875" style="93" customWidth="1"/>
    <col min="15619" max="15619" width="167.42578125" style="93" customWidth="1"/>
    <col min="15620" max="15620" width="27.85546875" style="93" customWidth="1"/>
    <col min="15621" max="15621" width="26.140625" style="93" customWidth="1"/>
    <col min="15622" max="15622" width="26.85546875" style="93" customWidth="1"/>
    <col min="15623" max="15623" width="34.5703125" style="93" customWidth="1"/>
    <col min="15624" max="15624" width="23.28515625" style="93" customWidth="1"/>
    <col min="15625" max="15625" width="25.140625" style="93" customWidth="1"/>
    <col min="15626" max="15626" width="24.85546875" style="93" customWidth="1"/>
    <col min="15627" max="15627" width="22" style="93" customWidth="1"/>
    <col min="15628" max="15628" width="25.7109375" style="93" customWidth="1"/>
    <col min="15629" max="15629" width="26.140625" style="93" customWidth="1"/>
    <col min="15630" max="15630" width="27.5703125" style="93" customWidth="1"/>
    <col min="15631" max="15631" width="27.140625" style="93" customWidth="1"/>
    <col min="15632" max="15632" width="32.85546875" style="93" customWidth="1"/>
    <col min="15633" max="15633" width="22.42578125" style="93" customWidth="1"/>
    <col min="15634" max="15634" width="28.140625" style="93" customWidth="1"/>
    <col min="15635" max="15635" width="52.42578125" style="93" customWidth="1"/>
    <col min="15636" max="15636" width="32.42578125" style="93" customWidth="1"/>
    <col min="15637" max="15637" width="24.5703125" style="93" customWidth="1"/>
    <col min="15638" max="15638" width="35" style="93" customWidth="1"/>
    <col min="15639" max="15639" width="35.140625" style="93" customWidth="1"/>
    <col min="15640" max="15640" width="41.140625" style="93" customWidth="1"/>
    <col min="15641" max="15641" width="16.42578125" style="93" customWidth="1"/>
    <col min="15642" max="15642" width="21.42578125" style="93" customWidth="1"/>
    <col min="15643" max="15643" width="31.42578125" style="93" customWidth="1"/>
    <col min="15644" max="15644" width="18.140625" style="93" customWidth="1"/>
    <col min="15645" max="15872" width="9.140625" style="93"/>
    <col min="15873" max="15873" width="9.28515625" style="93" customWidth="1"/>
    <col min="15874" max="15874" width="12.85546875" style="93" customWidth="1"/>
    <col min="15875" max="15875" width="167.42578125" style="93" customWidth="1"/>
    <col min="15876" max="15876" width="27.85546875" style="93" customWidth="1"/>
    <col min="15877" max="15877" width="26.140625" style="93" customWidth="1"/>
    <col min="15878" max="15878" width="26.85546875" style="93" customWidth="1"/>
    <col min="15879" max="15879" width="34.5703125" style="93" customWidth="1"/>
    <col min="15880" max="15880" width="23.28515625" style="93" customWidth="1"/>
    <col min="15881" max="15881" width="25.140625" style="93" customWidth="1"/>
    <col min="15882" max="15882" width="24.85546875" style="93" customWidth="1"/>
    <col min="15883" max="15883" width="22" style="93" customWidth="1"/>
    <col min="15884" max="15884" width="25.7109375" style="93" customWidth="1"/>
    <col min="15885" max="15885" width="26.140625" style="93" customWidth="1"/>
    <col min="15886" max="15886" width="27.5703125" style="93" customWidth="1"/>
    <col min="15887" max="15887" width="27.140625" style="93" customWidth="1"/>
    <col min="15888" max="15888" width="32.85546875" style="93" customWidth="1"/>
    <col min="15889" max="15889" width="22.42578125" style="93" customWidth="1"/>
    <col min="15890" max="15890" width="28.140625" style="93" customWidth="1"/>
    <col min="15891" max="15891" width="52.42578125" style="93" customWidth="1"/>
    <col min="15892" max="15892" width="32.42578125" style="93" customWidth="1"/>
    <col min="15893" max="15893" width="24.5703125" style="93" customWidth="1"/>
    <col min="15894" max="15894" width="35" style="93" customWidth="1"/>
    <col min="15895" max="15895" width="35.140625" style="93" customWidth="1"/>
    <col min="15896" max="15896" width="41.140625" style="93" customWidth="1"/>
    <col min="15897" max="15897" width="16.42578125" style="93" customWidth="1"/>
    <col min="15898" max="15898" width="21.42578125" style="93" customWidth="1"/>
    <col min="15899" max="15899" width="31.42578125" style="93" customWidth="1"/>
    <col min="15900" max="15900" width="18.140625" style="93" customWidth="1"/>
    <col min="15901" max="16128" width="9.140625" style="93"/>
    <col min="16129" max="16129" width="9.28515625" style="93" customWidth="1"/>
    <col min="16130" max="16130" width="12.85546875" style="93" customWidth="1"/>
    <col min="16131" max="16131" width="167.42578125" style="93" customWidth="1"/>
    <col min="16132" max="16132" width="27.85546875" style="93" customWidth="1"/>
    <col min="16133" max="16133" width="26.140625" style="93" customWidth="1"/>
    <col min="16134" max="16134" width="26.85546875" style="93" customWidth="1"/>
    <col min="16135" max="16135" width="34.5703125" style="93" customWidth="1"/>
    <col min="16136" max="16136" width="23.28515625" style="93" customWidth="1"/>
    <col min="16137" max="16137" width="25.140625" style="93" customWidth="1"/>
    <col min="16138" max="16138" width="24.85546875" style="93" customWidth="1"/>
    <col min="16139" max="16139" width="22" style="93" customWidth="1"/>
    <col min="16140" max="16140" width="25.7109375" style="93" customWidth="1"/>
    <col min="16141" max="16141" width="26.140625" style="93" customWidth="1"/>
    <col min="16142" max="16142" width="27.5703125" style="93" customWidth="1"/>
    <col min="16143" max="16143" width="27.140625" style="93" customWidth="1"/>
    <col min="16144" max="16144" width="32.85546875" style="93" customWidth="1"/>
    <col min="16145" max="16145" width="22.42578125" style="93" customWidth="1"/>
    <col min="16146" max="16146" width="28.140625" style="93" customWidth="1"/>
    <col min="16147" max="16147" width="52.42578125" style="93" customWidth="1"/>
    <col min="16148" max="16148" width="32.42578125" style="93" customWidth="1"/>
    <col min="16149" max="16149" width="24.5703125" style="93" customWidth="1"/>
    <col min="16150" max="16150" width="35" style="93" customWidth="1"/>
    <col min="16151" max="16151" width="35.140625" style="93" customWidth="1"/>
    <col min="16152" max="16152" width="41.140625" style="93" customWidth="1"/>
    <col min="16153" max="16153" width="16.42578125" style="93" customWidth="1"/>
    <col min="16154" max="16154" width="21.42578125" style="93" customWidth="1"/>
    <col min="16155" max="16155" width="31.42578125" style="93" customWidth="1"/>
    <col min="16156" max="16156" width="18.140625" style="93" customWidth="1"/>
    <col min="16157" max="16384" width="9.140625" style="93"/>
  </cols>
  <sheetData>
    <row r="1" spans="1:29" s="90" customFormat="1" ht="186.75" customHeight="1" x14ac:dyDescent="0.25">
      <c r="A1" s="306" t="s">
        <v>1811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</row>
    <row r="2" spans="1:29" s="91" customFormat="1" ht="63.75" customHeight="1" x14ac:dyDescent="0.4">
      <c r="B2" s="307" t="s">
        <v>6</v>
      </c>
      <c r="C2" s="308" t="s">
        <v>7</v>
      </c>
      <c r="D2" s="311" t="s">
        <v>8</v>
      </c>
      <c r="E2" s="307" t="s">
        <v>949</v>
      </c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14" t="s">
        <v>9</v>
      </c>
      <c r="R2" s="315"/>
      <c r="S2" s="315"/>
      <c r="T2" s="315"/>
      <c r="U2" s="315"/>
      <c r="V2" s="315"/>
      <c r="W2" s="315"/>
      <c r="X2" s="315"/>
      <c r="Y2" s="315"/>
      <c r="Z2" s="315"/>
      <c r="AA2" s="316"/>
      <c r="AB2" s="317" t="s">
        <v>1663</v>
      </c>
    </row>
    <row r="3" spans="1:29" s="91" customFormat="1" ht="40.5" customHeight="1" x14ac:dyDescent="0.4">
      <c r="B3" s="307"/>
      <c r="C3" s="309"/>
      <c r="D3" s="312"/>
      <c r="E3" s="307" t="s">
        <v>13</v>
      </c>
      <c r="F3" s="307"/>
      <c r="G3" s="307"/>
      <c r="H3" s="307"/>
      <c r="I3" s="307"/>
      <c r="J3" s="307"/>
      <c r="K3" s="318" t="s">
        <v>14</v>
      </c>
      <c r="L3" s="318"/>
      <c r="M3" s="319" t="s">
        <v>15</v>
      </c>
      <c r="N3" s="319" t="s">
        <v>16</v>
      </c>
      <c r="O3" s="319" t="s">
        <v>17</v>
      </c>
      <c r="P3" s="319" t="s">
        <v>18</v>
      </c>
      <c r="Q3" s="305" t="s">
        <v>3063</v>
      </c>
      <c r="R3" s="305" t="s">
        <v>20</v>
      </c>
      <c r="S3" s="305" t="s">
        <v>1664</v>
      </c>
      <c r="T3" s="305" t="s">
        <v>22</v>
      </c>
      <c r="U3" s="305" t="s">
        <v>23</v>
      </c>
      <c r="V3" s="305" t="s">
        <v>24</v>
      </c>
      <c r="W3" s="305" t="s">
        <v>1665</v>
      </c>
      <c r="X3" s="305" t="s">
        <v>1666</v>
      </c>
      <c r="Y3" s="305" t="s">
        <v>27</v>
      </c>
      <c r="Z3" s="305" t="s">
        <v>28</v>
      </c>
      <c r="AA3" s="305" t="s">
        <v>1667</v>
      </c>
      <c r="AB3" s="317"/>
    </row>
    <row r="4" spans="1:29" s="91" customFormat="1" ht="409.6" customHeight="1" x14ac:dyDescent="0.4">
      <c r="B4" s="307"/>
      <c r="C4" s="309"/>
      <c r="D4" s="313"/>
      <c r="E4" s="199" t="s">
        <v>30</v>
      </c>
      <c r="F4" s="199" t="s">
        <v>31</v>
      </c>
      <c r="G4" s="199" t="s">
        <v>32</v>
      </c>
      <c r="H4" s="199" t="s">
        <v>33</v>
      </c>
      <c r="I4" s="199" t="s">
        <v>34</v>
      </c>
      <c r="J4" s="199" t="s">
        <v>35</v>
      </c>
      <c r="K4" s="318"/>
      <c r="L4" s="318"/>
      <c r="M4" s="319"/>
      <c r="N4" s="319"/>
      <c r="O4" s="319"/>
      <c r="P4" s="319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17"/>
    </row>
    <row r="5" spans="1:29" s="92" customFormat="1" ht="39.75" customHeight="1" x14ac:dyDescent="0.25">
      <c r="B5" s="307"/>
      <c r="C5" s="310"/>
      <c r="D5" s="200" t="s">
        <v>36</v>
      </c>
      <c r="E5" s="201" t="s">
        <v>36</v>
      </c>
      <c r="F5" s="201" t="s">
        <v>36</v>
      </c>
      <c r="G5" s="201" t="s">
        <v>36</v>
      </c>
      <c r="H5" s="201" t="s">
        <v>36</v>
      </c>
      <c r="I5" s="201" t="s">
        <v>36</v>
      </c>
      <c r="J5" s="201" t="s">
        <v>36</v>
      </c>
      <c r="K5" s="202" t="s">
        <v>37</v>
      </c>
      <c r="L5" s="201" t="s">
        <v>36</v>
      </c>
      <c r="M5" s="201" t="s">
        <v>36</v>
      </c>
      <c r="N5" s="201" t="s">
        <v>36</v>
      </c>
      <c r="O5" s="201" t="s">
        <v>36</v>
      </c>
      <c r="P5" s="201" t="s">
        <v>36</v>
      </c>
      <c r="Q5" s="201" t="s">
        <v>36</v>
      </c>
      <c r="R5" s="201" t="s">
        <v>36</v>
      </c>
      <c r="S5" s="201" t="s">
        <v>36</v>
      </c>
      <c r="T5" s="201" t="s">
        <v>36</v>
      </c>
      <c r="U5" s="201" t="s">
        <v>36</v>
      </c>
      <c r="V5" s="201" t="s">
        <v>36</v>
      </c>
      <c r="W5" s="201" t="s">
        <v>36</v>
      </c>
      <c r="X5" s="201" t="s">
        <v>36</v>
      </c>
      <c r="Y5" s="201" t="s">
        <v>36</v>
      </c>
      <c r="Z5" s="201" t="s">
        <v>36</v>
      </c>
      <c r="AA5" s="201" t="s">
        <v>36</v>
      </c>
      <c r="AB5" s="317"/>
    </row>
    <row r="6" spans="1:29" s="91" customFormat="1" ht="26.25" x14ac:dyDescent="0.4">
      <c r="B6" s="203">
        <v>1</v>
      </c>
      <c r="C6" s="203">
        <v>2</v>
      </c>
      <c r="D6" s="203">
        <v>3</v>
      </c>
      <c r="E6" s="203">
        <v>4</v>
      </c>
      <c r="F6" s="203">
        <v>5</v>
      </c>
      <c r="G6" s="203">
        <v>6</v>
      </c>
      <c r="H6" s="203">
        <v>7</v>
      </c>
      <c r="I6" s="203">
        <v>8</v>
      </c>
      <c r="J6" s="203">
        <v>9</v>
      </c>
      <c r="K6" s="204">
        <v>10</v>
      </c>
      <c r="L6" s="203">
        <v>11</v>
      </c>
      <c r="M6" s="203">
        <v>12</v>
      </c>
      <c r="N6" s="203">
        <v>13</v>
      </c>
      <c r="O6" s="203">
        <v>14</v>
      </c>
      <c r="P6" s="203">
        <v>15</v>
      </c>
      <c r="Q6" s="203">
        <v>16</v>
      </c>
      <c r="R6" s="203">
        <v>17</v>
      </c>
      <c r="S6" s="203">
        <v>18</v>
      </c>
      <c r="T6" s="203">
        <v>19</v>
      </c>
      <c r="U6" s="203">
        <v>20</v>
      </c>
      <c r="V6" s="203">
        <v>21</v>
      </c>
      <c r="W6" s="203">
        <v>22</v>
      </c>
      <c r="X6" s="203">
        <v>23</v>
      </c>
      <c r="Y6" s="203">
        <v>24</v>
      </c>
      <c r="Z6" s="203">
        <v>25</v>
      </c>
      <c r="AA6" s="203">
        <v>26</v>
      </c>
      <c r="AB6" s="203">
        <v>27</v>
      </c>
    </row>
    <row r="7" spans="1:29" s="205" customFormat="1" ht="33" customHeight="1" x14ac:dyDescent="0.5">
      <c r="B7" s="206" t="s">
        <v>3064</v>
      </c>
      <c r="C7" s="207"/>
      <c r="D7" s="255">
        <f t="shared" ref="D7:AA7" si="0">D8+D797+D1641</f>
        <v>1682187508.73</v>
      </c>
      <c r="E7" s="255">
        <f t="shared" si="0"/>
        <v>26865142.559999999</v>
      </c>
      <c r="F7" s="255">
        <f t="shared" si="0"/>
        <v>46220096.130000003</v>
      </c>
      <c r="G7" s="255">
        <f t="shared" si="0"/>
        <v>126951914.37</v>
      </c>
      <c r="H7" s="255">
        <f t="shared" si="0"/>
        <v>22126759.629999999</v>
      </c>
      <c r="I7" s="255">
        <f t="shared" si="0"/>
        <v>50590692.089999996</v>
      </c>
      <c r="J7" s="255">
        <f t="shared" si="0"/>
        <v>2397915.44</v>
      </c>
      <c r="K7" s="256">
        <f t="shared" si="0"/>
        <v>216</v>
      </c>
      <c r="L7" s="255">
        <f t="shared" si="0"/>
        <v>340748524.80000001</v>
      </c>
      <c r="M7" s="255">
        <f t="shared" si="0"/>
        <v>549243127.32999992</v>
      </c>
      <c r="N7" s="255">
        <f t="shared" si="0"/>
        <v>27148414.240000002</v>
      </c>
      <c r="O7" s="255">
        <f t="shared" si="0"/>
        <v>465424231.56</v>
      </c>
      <c r="P7" s="255">
        <f t="shared" si="0"/>
        <v>22224489.379999995</v>
      </c>
      <c r="Q7" s="255">
        <f t="shared" si="0"/>
        <v>0</v>
      </c>
      <c r="R7" s="255">
        <f t="shared" si="0"/>
        <v>0</v>
      </c>
      <c r="S7" s="255">
        <f t="shared" si="0"/>
        <v>0</v>
      </c>
      <c r="T7" s="255">
        <f t="shared" si="0"/>
        <v>0</v>
      </c>
      <c r="U7" s="255">
        <f t="shared" si="0"/>
        <v>0</v>
      </c>
      <c r="V7" s="255">
        <f t="shared" si="0"/>
        <v>0</v>
      </c>
      <c r="W7" s="255">
        <f t="shared" si="0"/>
        <v>1031284</v>
      </c>
      <c r="X7" s="255">
        <f t="shared" si="0"/>
        <v>0</v>
      </c>
      <c r="Y7" s="255">
        <f t="shared" si="0"/>
        <v>13910</v>
      </c>
      <c r="Z7" s="255">
        <f t="shared" si="0"/>
        <v>1201007.2000000002</v>
      </c>
      <c r="AA7" s="255">
        <f t="shared" si="0"/>
        <v>0</v>
      </c>
      <c r="AB7" s="257" t="s">
        <v>855</v>
      </c>
      <c r="AC7" s="208"/>
    </row>
    <row r="8" spans="1:29" s="3" customFormat="1" ht="35.25" x14ac:dyDescent="0.5">
      <c r="B8" s="209" t="s">
        <v>1658</v>
      </c>
      <c r="C8" s="210"/>
      <c r="D8" s="255">
        <f>D9+D292+D319+D353+D503+D510+D512+D580+D666+D669+D683+D693+D705+D711+D508+D714+D717+D719+D725+D739+D748+D758+D769+D775+D780+D786+D722+D789+D791+D795</f>
        <v>725277384.9000001</v>
      </c>
      <c r="E8" s="255">
        <f t="shared" ref="E8:AA8" si="1">E9+E292+E319+E353+E503+E510+E512+E580+E666+E669+E683+E693+E705+E711+E508+E714+E717+E719+E725+E739+E748+E758+E769+E775+E780+E786+E722+E789+E791+E795</f>
        <v>12004013.220000001</v>
      </c>
      <c r="F8" s="255">
        <f t="shared" si="1"/>
        <v>29230209.030000001</v>
      </c>
      <c r="G8" s="255">
        <f t="shared" si="1"/>
        <v>51952316.800000004</v>
      </c>
      <c r="H8" s="255">
        <f t="shared" si="1"/>
        <v>9106737.5</v>
      </c>
      <c r="I8" s="255">
        <f t="shared" si="1"/>
        <v>22392575.27</v>
      </c>
      <c r="J8" s="255">
        <f t="shared" si="1"/>
        <v>88420.66</v>
      </c>
      <c r="K8" s="256">
        <f t="shared" si="1"/>
        <v>90</v>
      </c>
      <c r="L8" s="255">
        <f t="shared" si="1"/>
        <v>112898893.66</v>
      </c>
      <c r="M8" s="255">
        <f t="shared" si="1"/>
        <v>269785584.08999997</v>
      </c>
      <c r="N8" s="255">
        <f t="shared" si="1"/>
        <v>13457609.08</v>
      </c>
      <c r="O8" s="255">
        <f t="shared" si="1"/>
        <v>193231852.93000001</v>
      </c>
      <c r="P8" s="255">
        <f t="shared" si="1"/>
        <v>10976262.659999998</v>
      </c>
      <c r="Q8" s="255">
        <f t="shared" si="1"/>
        <v>0</v>
      </c>
      <c r="R8" s="255">
        <f t="shared" si="1"/>
        <v>0</v>
      </c>
      <c r="S8" s="255">
        <f t="shared" si="1"/>
        <v>0</v>
      </c>
      <c r="T8" s="255">
        <f t="shared" si="1"/>
        <v>0</v>
      </c>
      <c r="U8" s="255">
        <f t="shared" si="1"/>
        <v>0</v>
      </c>
      <c r="V8" s="255">
        <f t="shared" si="1"/>
        <v>0</v>
      </c>
      <c r="W8" s="255">
        <f t="shared" si="1"/>
        <v>0</v>
      </c>
      <c r="X8" s="255">
        <f t="shared" si="1"/>
        <v>0</v>
      </c>
      <c r="Y8" s="255">
        <f t="shared" si="1"/>
        <v>13910</v>
      </c>
      <c r="Z8" s="255">
        <f t="shared" si="1"/>
        <v>139000</v>
      </c>
      <c r="AA8" s="255">
        <f t="shared" si="1"/>
        <v>0</v>
      </c>
      <c r="AB8" s="257" t="s">
        <v>855</v>
      </c>
    </row>
    <row r="9" spans="1:29" s="3" customFormat="1" ht="35.25" customHeight="1" x14ac:dyDescent="0.5">
      <c r="B9" s="209" t="s">
        <v>1008</v>
      </c>
      <c r="C9" s="210"/>
      <c r="D9" s="255">
        <f>SUM(D10:D291)</f>
        <v>307480441.22999996</v>
      </c>
      <c r="E9" s="255">
        <f>SUM(E10:E291)</f>
        <v>7813423.2300000004</v>
      </c>
      <c r="F9" s="255">
        <f t="shared" ref="F9:AA9" si="2">SUM(F10:F291)</f>
        <v>17866332.009999998</v>
      </c>
      <c r="G9" s="255">
        <f t="shared" si="2"/>
        <v>20982523.020000003</v>
      </c>
      <c r="H9" s="255">
        <f t="shared" si="2"/>
        <v>5791447.0099999998</v>
      </c>
      <c r="I9" s="255">
        <f t="shared" si="2"/>
        <v>9602503.5899999999</v>
      </c>
      <c r="J9" s="255">
        <f t="shared" si="2"/>
        <v>0</v>
      </c>
      <c r="K9" s="256">
        <f t="shared" si="2"/>
        <v>53</v>
      </c>
      <c r="L9" s="255">
        <f t="shared" si="2"/>
        <v>45048154.100000001</v>
      </c>
      <c r="M9" s="255">
        <f t="shared" si="2"/>
        <v>116511630.38999999</v>
      </c>
      <c r="N9" s="255">
        <f t="shared" si="2"/>
        <v>5406179.25</v>
      </c>
      <c r="O9" s="255">
        <f t="shared" si="2"/>
        <v>75780117.030000016</v>
      </c>
      <c r="P9" s="255">
        <f t="shared" si="2"/>
        <v>2525221.5999999996</v>
      </c>
      <c r="Q9" s="255">
        <f t="shared" si="2"/>
        <v>0</v>
      </c>
      <c r="R9" s="255">
        <f t="shared" si="2"/>
        <v>0</v>
      </c>
      <c r="S9" s="255">
        <f t="shared" si="2"/>
        <v>0</v>
      </c>
      <c r="T9" s="255">
        <f t="shared" si="2"/>
        <v>0</v>
      </c>
      <c r="U9" s="255">
        <f t="shared" si="2"/>
        <v>0</v>
      </c>
      <c r="V9" s="255">
        <f t="shared" si="2"/>
        <v>0</v>
      </c>
      <c r="W9" s="255">
        <f t="shared" si="2"/>
        <v>0</v>
      </c>
      <c r="X9" s="255">
        <f t="shared" si="2"/>
        <v>0</v>
      </c>
      <c r="Y9" s="255">
        <f t="shared" si="2"/>
        <v>13910</v>
      </c>
      <c r="Z9" s="255">
        <f t="shared" si="2"/>
        <v>139000</v>
      </c>
      <c r="AA9" s="255">
        <f t="shared" si="2"/>
        <v>0</v>
      </c>
      <c r="AB9" s="257" t="s">
        <v>855</v>
      </c>
    </row>
    <row r="10" spans="1:29" s="3" customFormat="1" ht="35.25" customHeight="1" x14ac:dyDescent="0.5">
      <c r="A10" s="3">
        <v>1</v>
      </c>
      <c r="B10" s="165">
        <f>SUBTOTAL(103,$A$8:A10)</f>
        <v>1</v>
      </c>
      <c r="C10" s="210" t="s">
        <v>1669</v>
      </c>
      <c r="D10" s="255">
        <f t="shared" ref="D10:D73" si="3">E10+F10+G10+H10+I10+J10+L10+M10+N10+O10+P10+Q10+R10+S10+T10+U10+V10+W10+X10+Y10+Z10+AA10</f>
        <v>259217</v>
      </c>
      <c r="E10" s="258">
        <v>0</v>
      </c>
      <c r="F10" s="258">
        <v>0</v>
      </c>
      <c r="G10" s="258">
        <v>259217</v>
      </c>
      <c r="H10" s="258">
        <v>0</v>
      </c>
      <c r="I10" s="258">
        <v>0</v>
      </c>
      <c r="J10" s="258">
        <v>0</v>
      </c>
      <c r="K10" s="259">
        <v>0</v>
      </c>
      <c r="L10" s="258">
        <v>0</v>
      </c>
      <c r="M10" s="258">
        <v>0</v>
      </c>
      <c r="N10" s="258">
        <v>0</v>
      </c>
      <c r="O10" s="258">
        <v>0</v>
      </c>
      <c r="P10" s="258">
        <v>0</v>
      </c>
      <c r="Q10" s="258">
        <v>0</v>
      </c>
      <c r="R10" s="258">
        <v>0</v>
      </c>
      <c r="S10" s="258">
        <v>0</v>
      </c>
      <c r="T10" s="258">
        <v>0</v>
      </c>
      <c r="U10" s="258">
        <v>0</v>
      </c>
      <c r="V10" s="258">
        <v>0</v>
      </c>
      <c r="W10" s="258">
        <v>0</v>
      </c>
      <c r="X10" s="258">
        <v>0</v>
      </c>
      <c r="Y10" s="258">
        <v>0</v>
      </c>
      <c r="Z10" s="258">
        <v>0</v>
      </c>
      <c r="AA10" s="258">
        <v>0</v>
      </c>
      <c r="AB10" s="260">
        <v>2020</v>
      </c>
    </row>
    <row r="11" spans="1:29" s="3" customFormat="1" ht="35.25" customHeight="1" x14ac:dyDescent="0.5">
      <c r="A11" s="3">
        <v>1</v>
      </c>
      <c r="B11" s="165">
        <f>SUBTOTAL(103,$A$8:A11)</f>
        <v>2</v>
      </c>
      <c r="C11" s="210" t="s">
        <v>1670</v>
      </c>
      <c r="D11" s="255">
        <f t="shared" si="3"/>
        <v>389342</v>
      </c>
      <c r="E11" s="261">
        <v>0</v>
      </c>
      <c r="F11" s="261">
        <v>0</v>
      </c>
      <c r="G11" s="261">
        <v>0</v>
      </c>
      <c r="H11" s="261">
        <v>0</v>
      </c>
      <c r="I11" s="261">
        <v>0</v>
      </c>
      <c r="J11" s="261">
        <v>0</v>
      </c>
      <c r="K11" s="262">
        <v>0</v>
      </c>
      <c r="L11" s="261">
        <v>0</v>
      </c>
      <c r="M11" s="261">
        <v>0</v>
      </c>
      <c r="N11" s="261">
        <v>0</v>
      </c>
      <c r="O11" s="261">
        <f>116802.6+272539.4</f>
        <v>389342</v>
      </c>
      <c r="P11" s="261">
        <v>0</v>
      </c>
      <c r="Q11" s="261">
        <v>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261">
        <v>0</v>
      </c>
      <c r="AB11" s="260">
        <v>2020</v>
      </c>
    </row>
    <row r="12" spans="1:29" s="3" customFormat="1" ht="35.25" customHeight="1" x14ac:dyDescent="0.5">
      <c r="A12" s="3">
        <v>1</v>
      </c>
      <c r="B12" s="165">
        <f>SUBTOTAL(103,$A$8:A12)</f>
        <v>3</v>
      </c>
      <c r="C12" s="210" t="s">
        <v>2392</v>
      </c>
      <c r="D12" s="255">
        <f t="shared" si="3"/>
        <v>880727</v>
      </c>
      <c r="E12" s="261">
        <v>0</v>
      </c>
      <c r="F12" s="261">
        <v>0</v>
      </c>
      <c r="G12" s="261">
        <v>0</v>
      </c>
      <c r="H12" s="261">
        <v>0</v>
      </c>
      <c r="I12" s="261">
        <v>0</v>
      </c>
      <c r="J12" s="261">
        <v>0</v>
      </c>
      <c r="K12" s="262">
        <v>2</v>
      </c>
      <c r="L12" s="261">
        <v>375931</v>
      </c>
      <c r="M12" s="261">
        <v>504796</v>
      </c>
      <c r="N12" s="261">
        <v>0</v>
      </c>
      <c r="O12" s="261">
        <v>0</v>
      </c>
      <c r="P12" s="261">
        <v>0</v>
      </c>
      <c r="Q12" s="261">
        <v>0</v>
      </c>
      <c r="R12" s="261">
        <v>0</v>
      </c>
      <c r="S12" s="261">
        <v>0</v>
      </c>
      <c r="T12" s="261">
        <v>0</v>
      </c>
      <c r="U12" s="261">
        <v>0</v>
      </c>
      <c r="V12" s="261">
        <v>0</v>
      </c>
      <c r="W12" s="261">
        <v>0</v>
      </c>
      <c r="X12" s="261">
        <v>0</v>
      </c>
      <c r="Y12" s="261">
        <v>0</v>
      </c>
      <c r="Z12" s="261">
        <v>0</v>
      </c>
      <c r="AA12" s="261">
        <v>0</v>
      </c>
      <c r="AB12" s="260">
        <v>2020</v>
      </c>
    </row>
    <row r="13" spans="1:29" s="3" customFormat="1" ht="35.25" customHeight="1" x14ac:dyDescent="0.5">
      <c r="A13" s="3">
        <v>1</v>
      </c>
      <c r="B13" s="165">
        <f>SUBTOTAL(103,$A$8:A13)</f>
        <v>4</v>
      </c>
      <c r="C13" s="210" t="s">
        <v>1671</v>
      </c>
      <c r="D13" s="255">
        <f t="shared" si="3"/>
        <v>611403</v>
      </c>
      <c r="E13" s="258">
        <v>0</v>
      </c>
      <c r="F13" s="258">
        <v>0</v>
      </c>
      <c r="G13" s="258">
        <v>0</v>
      </c>
      <c r="H13" s="258">
        <v>0</v>
      </c>
      <c r="I13" s="258">
        <v>0</v>
      </c>
      <c r="J13" s="258">
        <v>0</v>
      </c>
      <c r="K13" s="259">
        <v>0</v>
      </c>
      <c r="L13" s="258">
        <v>0</v>
      </c>
      <c r="M13" s="258">
        <v>0</v>
      </c>
      <c r="N13" s="258">
        <v>0</v>
      </c>
      <c r="O13" s="258">
        <f>90148+521255</f>
        <v>611403</v>
      </c>
      <c r="P13" s="258">
        <v>0</v>
      </c>
      <c r="Q13" s="258">
        <v>0</v>
      </c>
      <c r="R13" s="258">
        <v>0</v>
      </c>
      <c r="S13" s="258">
        <v>0</v>
      </c>
      <c r="T13" s="258">
        <v>0</v>
      </c>
      <c r="U13" s="258">
        <v>0</v>
      </c>
      <c r="V13" s="258">
        <v>0</v>
      </c>
      <c r="W13" s="258">
        <v>0</v>
      </c>
      <c r="X13" s="258">
        <v>0</v>
      </c>
      <c r="Y13" s="258">
        <v>0</v>
      </c>
      <c r="Z13" s="258">
        <v>0</v>
      </c>
      <c r="AA13" s="258">
        <v>0</v>
      </c>
      <c r="AB13" s="260">
        <v>2020</v>
      </c>
    </row>
    <row r="14" spans="1:29" s="3" customFormat="1" ht="35.25" customHeight="1" x14ac:dyDescent="0.5">
      <c r="A14" s="3">
        <v>1</v>
      </c>
      <c r="B14" s="165">
        <f>SUBTOTAL(103,$A$8:A14)</f>
        <v>5</v>
      </c>
      <c r="C14" s="210" t="s">
        <v>2393</v>
      </c>
      <c r="D14" s="255">
        <f t="shared" si="3"/>
        <v>414375.91000000003</v>
      </c>
      <c r="E14" s="258">
        <v>138125</v>
      </c>
      <c r="F14" s="258">
        <v>138125</v>
      </c>
      <c r="G14" s="258">
        <v>0</v>
      </c>
      <c r="H14" s="258">
        <v>138125.91</v>
      </c>
      <c r="I14" s="258">
        <v>0</v>
      </c>
      <c r="J14" s="258">
        <v>0</v>
      </c>
      <c r="K14" s="259">
        <v>0</v>
      </c>
      <c r="L14" s="258">
        <v>0</v>
      </c>
      <c r="M14" s="258">
        <v>0</v>
      </c>
      <c r="N14" s="258">
        <v>0</v>
      </c>
      <c r="O14" s="258">
        <v>0</v>
      </c>
      <c r="P14" s="258">
        <v>0</v>
      </c>
      <c r="Q14" s="258">
        <v>0</v>
      </c>
      <c r="R14" s="258">
        <v>0</v>
      </c>
      <c r="S14" s="258">
        <v>0</v>
      </c>
      <c r="T14" s="258">
        <v>0</v>
      </c>
      <c r="U14" s="258">
        <v>0</v>
      </c>
      <c r="V14" s="258">
        <v>0</v>
      </c>
      <c r="W14" s="258">
        <v>0</v>
      </c>
      <c r="X14" s="258">
        <v>0</v>
      </c>
      <c r="Y14" s="258">
        <v>0</v>
      </c>
      <c r="Z14" s="258">
        <v>0</v>
      </c>
      <c r="AA14" s="258">
        <v>0</v>
      </c>
      <c r="AB14" s="260">
        <v>2020</v>
      </c>
    </row>
    <row r="15" spans="1:29" s="3" customFormat="1" ht="35.25" customHeight="1" x14ac:dyDescent="0.5">
      <c r="A15" s="3">
        <v>1</v>
      </c>
      <c r="B15" s="165">
        <f>SUBTOTAL(103,$A$8:A15)</f>
        <v>6</v>
      </c>
      <c r="C15" s="210" t="s">
        <v>2394</v>
      </c>
      <c r="D15" s="255">
        <f t="shared" si="3"/>
        <v>139199.96</v>
      </c>
      <c r="E15" s="258">
        <v>0</v>
      </c>
      <c r="F15" s="258">
        <v>0</v>
      </c>
      <c r="G15" s="258">
        <v>0</v>
      </c>
      <c r="H15" s="258">
        <v>0</v>
      </c>
      <c r="I15" s="258">
        <v>0</v>
      </c>
      <c r="J15" s="258">
        <v>0</v>
      </c>
      <c r="K15" s="259">
        <v>0</v>
      </c>
      <c r="L15" s="258">
        <v>0</v>
      </c>
      <c r="M15" s="258">
        <v>0</v>
      </c>
      <c r="N15" s="258">
        <v>59199.96</v>
      </c>
      <c r="O15" s="258">
        <v>80000</v>
      </c>
      <c r="P15" s="258">
        <v>0</v>
      </c>
      <c r="Q15" s="258">
        <v>0</v>
      </c>
      <c r="R15" s="258">
        <v>0</v>
      </c>
      <c r="S15" s="258">
        <v>0</v>
      </c>
      <c r="T15" s="258">
        <v>0</v>
      </c>
      <c r="U15" s="258">
        <v>0</v>
      </c>
      <c r="V15" s="258">
        <v>0</v>
      </c>
      <c r="W15" s="258">
        <v>0</v>
      </c>
      <c r="X15" s="258">
        <v>0</v>
      </c>
      <c r="Y15" s="258">
        <v>0</v>
      </c>
      <c r="Z15" s="258">
        <v>0</v>
      </c>
      <c r="AA15" s="258">
        <v>0</v>
      </c>
      <c r="AB15" s="260">
        <v>2020</v>
      </c>
    </row>
    <row r="16" spans="1:29" s="3" customFormat="1" ht="35.25" customHeight="1" x14ac:dyDescent="0.5">
      <c r="A16" s="3">
        <v>1</v>
      </c>
      <c r="B16" s="165">
        <f>SUBTOTAL(103,$A$8:A16)</f>
        <v>7</v>
      </c>
      <c r="C16" s="210" t="s">
        <v>1672</v>
      </c>
      <c r="D16" s="255">
        <f t="shared" si="3"/>
        <v>238788.19999999998</v>
      </c>
      <c r="E16" s="258">
        <v>0</v>
      </c>
      <c r="F16" s="258">
        <v>0</v>
      </c>
      <c r="G16" s="258">
        <v>0</v>
      </c>
      <c r="H16" s="258">
        <v>0</v>
      </c>
      <c r="I16" s="258">
        <v>0</v>
      </c>
      <c r="J16" s="258">
        <v>0</v>
      </c>
      <c r="K16" s="259">
        <v>0</v>
      </c>
      <c r="L16" s="258">
        <v>0</v>
      </c>
      <c r="M16" s="258">
        <v>0</v>
      </c>
      <c r="N16" s="258">
        <v>150788.79999999999</v>
      </c>
      <c r="O16" s="258">
        <v>87999.4</v>
      </c>
      <c r="P16" s="258">
        <v>0</v>
      </c>
      <c r="Q16" s="258">
        <v>0</v>
      </c>
      <c r="R16" s="258">
        <v>0</v>
      </c>
      <c r="S16" s="258">
        <v>0</v>
      </c>
      <c r="T16" s="258">
        <v>0</v>
      </c>
      <c r="U16" s="258">
        <v>0</v>
      </c>
      <c r="V16" s="258">
        <v>0</v>
      </c>
      <c r="W16" s="258">
        <v>0</v>
      </c>
      <c r="X16" s="258">
        <v>0</v>
      </c>
      <c r="Y16" s="258">
        <v>0</v>
      </c>
      <c r="Z16" s="258">
        <v>0</v>
      </c>
      <c r="AA16" s="258">
        <v>0</v>
      </c>
      <c r="AB16" s="260">
        <v>2020</v>
      </c>
    </row>
    <row r="17" spans="1:28" s="3" customFormat="1" ht="35.25" customHeight="1" x14ac:dyDescent="0.5">
      <c r="A17" s="3">
        <v>1</v>
      </c>
      <c r="B17" s="165">
        <f>SUBTOTAL(103,$A$8:A17)</f>
        <v>8</v>
      </c>
      <c r="C17" s="210" t="s">
        <v>1673</v>
      </c>
      <c r="D17" s="255">
        <f t="shared" si="3"/>
        <v>860000</v>
      </c>
      <c r="E17" s="258">
        <v>0</v>
      </c>
      <c r="F17" s="258">
        <v>0</v>
      </c>
      <c r="G17" s="258">
        <v>0</v>
      </c>
      <c r="H17" s="258">
        <v>0</v>
      </c>
      <c r="I17" s="258">
        <v>860000</v>
      </c>
      <c r="J17" s="258">
        <v>0</v>
      </c>
      <c r="K17" s="259">
        <v>0</v>
      </c>
      <c r="L17" s="258">
        <v>0</v>
      </c>
      <c r="M17" s="258">
        <v>0</v>
      </c>
      <c r="N17" s="258">
        <v>0</v>
      </c>
      <c r="O17" s="258">
        <v>0</v>
      </c>
      <c r="P17" s="258">
        <v>0</v>
      </c>
      <c r="Q17" s="258">
        <v>0</v>
      </c>
      <c r="R17" s="258">
        <v>0</v>
      </c>
      <c r="S17" s="258">
        <v>0</v>
      </c>
      <c r="T17" s="258">
        <v>0</v>
      </c>
      <c r="U17" s="258">
        <v>0</v>
      </c>
      <c r="V17" s="258">
        <v>0</v>
      </c>
      <c r="W17" s="258">
        <v>0</v>
      </c>
      <c r="X17" s="258">
        <v>0</v>
      </c>
      <c r="Y17" s="258">
        <v>0</v>
      </c>
      <c r="Z17" s="258">
        <v>0</v>
      </c>
      <c r="AA17" s="258">
        <v>0</v>
      </c>
      <c r="AB17" s="260">
        <v>2020</v>
      </c>
    </row>
    <row r="18" spans="1:28" s="3" customFormat="1" ht="35.25" customHeight="1" x14ac:dyDescent="0.5">
      <c r="A18" s="3">
        <v>1</v>
      </c>
      <c r="B18" s="165">
        <f>SUBTOTAL(103,$A$8:A18)</f>
        <v>9</v>
      </c>
      <c r="C18" s="210" t="s">
        <v>1674</v>
      </c>
      <c r="D18" s="255">
        <f t="shared" si="3"/>
        <v>120500</v>
      </c>
      <c r="E18" s="258">
        <v>0</v>
      </c>
      <c r="F18" s="258">
        <v>0</v>
      </c>
      <c r="G18" s="258">
        <v>0</v>
      </c>
      <c r="H18" s="258">
        <v>0</v>
      </c>
      <c r="I18" s="258">
        <v>0</v>
      </c>
      <c r="J18" s="258">
        <v>0</v>
      </c>
      <c r="K18" s="259">
        <v>0</v>
      </c>
      <c r="L18" s="258">
        <v>0</v>
      </c>
      <c r="M18" s="258">
        <f>31500+89000</f>
        <v>120500</v>
      </c>
      <c r="N18" s="258">
        <v>0</v>
      </c>
      <c r="O18" s="258">
        <v>0</v>
      </c>
      <c r="P18" s="258">
        <v>0</v>
      </c>
      <c r="Q18" s="258">
        <v>0</v>
      </c>
      <c r="R18" s="258">
        <v>0</v>
      </c>
      <c r="S18" s="258">
        <v>0</v>
      </c>
      <c r="T18" s="258">
        <v>0</v>
      </c>
      <c r="U18" s="258">
        <v>0</v>
      </c>
      <c r="V18" s="258">
        <v>0</v>
      </c>
      <c r="W18" s="258">
        <v>0</v>
      </c>
      <c r="X18" s="258">
        <v>0</v>
      </c>
      <c r="Y18" s="258">
        <v>0</v>
      </c>
      <c r="Z18" s="258">
        <v>0</v>
      </c>
      <c r="AA18" s="258">
        <v>0</v>
      </c>
      <c r="AB18" s="260">
        <v>2020</v>
      </c>
    </row>
    <row r="19" spans="1:28" s="3" customFormat="1" ht="35.25" customHeight="1" x14ac:dyDescent="0.5">
      <c r="A19" s="3">
        <v>1</v>
      </c>
      <c r="B19" s="165">
        <f>SUBTOTAL(103,$A$8:A19)</f>
        <v>10</v>
      </c>
      <c r="C19" s="210" t="s">
        <v>1675</v>
      </c>
      <c r="D19" s="255">
        <f t="shared" si="3"/>
        <v>102980</v>
      </c>
      <c r="E19" s="258">
        <v>0</v>
      </c>
      <c r="F19" s="258">
        <v>0</v>
      </c>
      <c r="G19" s="258">
        <v>0</v>
      </c>
      <c r="H19" s="258">
        <v>0</v>
      </c>
      <c r="I19" s="258">
        <v>0</v>
      </c>
      <c r="J19" s="258">
        <v>0</v>
      </c>
      <c r="K19" s="259">
        <v>0</v>
      </c>
      <c r="L19" s="258">
        <v>0</v>
      </c>
      <c r="M19" s="258">
        <v>0</v>
      </c>
      <c r="N19" s="258">
        <v>0</v>
      </c>
      <c r="O19" s="258">
        <v>102980</v>
      </c>
      <c r="P19" s="258">
        <v>0</v>
      </c>
      <c r="Q19" s="258">
        <v>0</v>
      </c>
      <c r="R19" s="258">
        <v>0</v>
      </c>
      <c r="S19" s="258">
        <v>0</v>
      </c>
      <c r="T19" s="258">
        <v>0</v>
      </c>
      <c r="U19" s="258">
        <v>0</v>
      </c>
      <c r="V19" s="258">
        <v>0</v>
      </c>
      <c r="W19" s="258">
        <v>0</v>
      </c>
      <c r="X19" s="258">
        <v>0</v>
      </c>
      <c r="Y19" s="258">
        <v>0</v>
      </c>
      <c r="Z19" s="258">
        <v>0</v>
      </c>
      <c r="AA19" s="258">
        <v>0</v>
      </c>
      <c r="AB19" s="260">
        <v>2020</v>
      </c>
    </row>
    <row r="20" spans="1:28" s="3" customFormat="1" ht="35.25" customHeight="1" x14ac:dyDescent="0.5">
      <c r="A20" s="3">
        <v>1</v>
      </c>
      <c r="B20" s="165">
        <f>SUBTOTAL(103,$A$8:A20)</f>
        <v>11</v>
      </c>
      <c r="C20" s="210" t="s">
        <v>1676</v>
      </c>
      <c r="D20" s="255">
        <f t="shared" si="3"/>
        <v>548443</v>
      </c>
      <c r="E20" s="258">
        <v>0</v>
      </c>
      <c r="F20" s="258">
        <v>0</v>
      </c>
      <c r="G20" s="258">
        <v>0</v>
      </c>
      <c r="H20" s="258">
        <v>0</v>
      </c>
      <c r="I20" s="258">
        <v>0</v>
      </c>
      <c r="J20" s="258">
        <v>0</v>
      </c>
      <c r="K20" s="259">
        <v>0</v>
      </c>
      <c r="L20" s="258">
        <v>0</v>
      </c>
      <c r="M20" s="258">
        <v>0</v>
      </c>
      <c r="N20" s="258">
        <v>0</v>
      </c>
      <c r="O20" s="258">
        <v>548443</v>
      </c>
      <c r="P20" s="258">
        <v>0</v>
      </c>
      <c r="Q20" s="258">
        <v>0</v>
      </c>
      <c r="R20" s="258">
        <v>0</v>
      </c>
      <c r="S20" s="258">
        <v>0</v>
      </c>
      <c r="T20" s="258">
        <v>0</v>
      </c>
      <c r="U20" s="258">
        <v>0</v>
      </c>
      <c r="V20" s="258">
        <v>0</v>
      </c>
      <c r="W20" s="258">
        <v>0</v>
      </c>
      <c r="X20" s="258">
        <v>0</v>
      </c>
      <c r="Y20" s="258">
        <v>0</v>
      </c>
      <c r="Z20" s="258">
        <v>0</v>
      </c>
      <c r="AA20" s="258">
        <v>0</v>
      </c>
      <c r="AB20" s="260">
        <v>2020</v>
      </c>
    </row>
    <row r="21" spans="1:28" s="3" customFormat="1" ht="35.25" customHeight="1" x14ac:dyDescent="0.5">
      <c r="A21" s="3">
        <v>1</v>
      </c>
      <c r="B21" s="165">
        <f>SUBTOTAL(103,$A$8:A21)</f>
        <v>12</v>
      </c>
      <c r="C21" s="210" t="s">
        <v>1677</v>
      </c>
      <c r="D21" s="255">
        <f t="shared" si="3"/>
        <v>302478.55</v>
      </c>
      <c r="E21" s="258">
        <v>0</v>
      </c>
      <c r="F21" s="258">
        <v>0</v>
      </c>
      <c r="G21" s="258">
        <v>0</v>
      </c>
      <c r="H21" s="258">
        <v>0</v>
      </c>
      <c r="I21" s="258">
        <v>0</v>
      </c>
      <c r="J21" s="258">
        <v>0</v>
      </c>
      <c r="K21" s="259">
        <v>0</v>
      </c>
      <c r="L21" s="258">
        <v>0</v>
      </c>
      <c r="M21" s="258">
        <v>0</v>
      </c>
      <c r="N21" s="258">
        <v>106078.31</v>
      </c>
      <c r="O21" s="258">
        <f>81255.24+34543.5</f>
        <v>115798.74</v>
      </c>
      <c r="P21" s="258">
        <v>80601.5</v>
      </c>
      <c r="Q21" s="258">
        <v>0</v>
      </c>
      <c r="R21" s="258">
        <v>0</v>
      </c>
      <c r="S21" s="258">
        <v>0</v>
      </c>
      <c r="T21" s="258">
        <v>0</v>
      </c>
      <c r="U21" s="258">
        <v>0</v>
      </c>
      <c r="V21" s="258">
        <v>0</v>
      </c>
      <c r="W21" s="258">
        <v>0</v>
      </c>
      <c r="X21" s="258">
        <v>0</v>
      </c>
      <c r="Y21" s="258">
        <v>0</v>
      </c>
      <c r="Z21" s="258">
        <v>0</v>
      </c>
      <c r="AA21" s="258">
        <v>0</v>
      </c>
      <c r="AB21" s="260">
        <v>2020</v>
      </c>
    </row>
    <row r="22" spans="1:28" s="3" customFormat="1" ht="35.25" customHeight="1" x14ac:dyDescent="0.5">
      <c r="A22" s="3">
        <v>1</v>
      </c>
      <c r="B22" s="165">
        <f>SUBTOTAL(103,$A$8:A22)</f>
        <v>13</v>
      </c>
      <c r="C22" s="210" t="s">
        <v>1678</v>
      </c>
      <c r="D22" s="255">
        <f t="shared" si="3"/>
        <v>373056.34</v>
      </c>
      <c r="E22" s="258">
        <v>0</v>
      </c>
      <c r="F22" s="258">
        <v>0</v>
      </c>
      <c r="G22" s="258">
        <f>75345.7+175806.64</f>
        <v>251152.34000000003</v>
      </c>
      <c r="H22" s="258">
        <v>0</v>
      </c>
      <c r="I22" s="258">
        <v>0</v>
      </c>
      <c r="J22" s="258">
        <v>0</v>
      </c>
      <c r="K22" s="259">
        <v>1</v>
      </c>
      <c r="L22" s="258">
        <v>50907</v>
      </c>
      <c r="M22" s="258">
        <v>0</v>
      </c>
      <c r="N22" s="258">
        <v>70997</v>
      </c>
      <c r="O22" s="258">
        <v>0</v>
      </c>
      <c r="P22" s="258">
        <v>0</v>
      </c>
      <c r="Q22" s="258">
        <v>0</v>
      </c>
      <c r="R22" s="258">
        <v>0</v>
      </c>
      <c r="S22" s="258">
        <v>0</v>
      </c>
      <c r="T22" s="258">
        <v>0</v>
      </c>
      <c r="U22" s="258">
        <v>0</v>
      </c>
      <c r="V22" s="258">
        <v>0</v>
      </c>
      <c r="W22" s="258">
        <v>0</v>
      </c>
      <c r="X22" s="258">
        <v>0</v>
      </c>
      <c r="Y22" s="258">
        <v>0</v>
      </c>
      <c r="Z22" s="258">
        <v>0</v>
      </c>
      <c r="AA22" s="258">
        <v>0</v>
      </c>
      <c r="AB22" s="260">
        <v>2020</v>
      </c>
    </row>
    <row r="23" spans="1:28" s="3" customFormat="1" ht="35.25" customHeight="1" x14ac:dyDescent="0.5">
      <c r="A23" s="3">
        <v>1</v>
      </c>
      <c r="B23" s="165">
        <f>SUBTOTAL(103,$A$8:A23)</f>
        <v>14</v>
      </c>
      <c r="C23" s="210" t="s">
        <v>2395</v>
      </c>
      <c r="D23" s="255">
        <f t="shared" si="3"/>
        <v>191000</v>
      </c>
      <c r="E23" s="258">
        <v>0</v>
      </c>
      <c r="F23" s="258">
        <v>0</v>
      </c>
      <c r="G23" s="258">
        <v>191000</v>
      </c>
      <c r="H23" s="258">
        <v>0</v>
      </c>
      <c r="I23" s="258">
        <v>0</v>
      </c>
      <c r="J23" s="258">
        <v>0</v>
      </c>
      <c r="K23" s="259">
        <v>0</v>
      </c>
      <c r="L23" s="258">
        <v>0</v>
      </c>
      <c r="M23" s="258">
        <v>0</v>
      </c>
      <c r="N23" s="258">
        <v>0</v>
      </c>
      <c r="O23" s="258">
        <v>0</v>
      </c>
      <c r="P23" s="258">
        <v>0</v>
      </c>
      <c r="Q23" s="258">
        <v>0</v>
      </c>
      <c r="R23" s="258">
        <v>0</v>
      </c>
      <c r="S23" s="258">
        <v>0</v>
      </c>
      <c r="T23" s="258">
        <v>0</v>
      </c>
      <c r="U23" s="258">
        <v>0</v>
      </c>
      <c r="V23" s="258">
        <v>0</v>
      </c>
      <c r="W23" s="258">
        <v>0</v>
      </c>
      <c r="X23" s="258">
        <v>0</v>
      </c>
      <c r="Y23" s="258">
        <v>0</v>
      </c>
      <c r="Z23" s="258">
        <v>0</v>
      </c>
      <c r="AA23" s="258">
        <v>0</v>
      </c>
      <c r="AB23" s="260">
        <v>2020</v>
      </c>
    </row>
    <row r="24" spans="1:28" s="3" customFormat="1" ht="35.25" customHeight="1" x14ac:dyDescent="0.5">
      <c r="A24" s="3">
        <v>1</v>
      </c>
      <c r="B24" s="165">
        <f>SUBTOTAL(103,$A$8:A24)</f>
        <v>15</v>
      </c>
      <c r="C24" s="210" t="s">
        <v>2396</v>
      </c>
      <c r="D24" s="255">
        <f t="shared" si="3"/>
        <v>405405</v>
      </c>
      <c r="E24" s="258">
        <v>0</v>
      </c>
      <c r="F24" s="258">
        <v>0</v>
      </c>
      <c r="G24" s="258">
        <v>0</v>
      </c>
      <c r="H24" s="258">
        <v>0</v>
      </c>
      <c r="I24" s="258">
        <v>0</v>
      </c>
      <c r="J24" s="258">
        <v>0</v>
      </c>
      <c r="K24" s="259">
        <v>0</v>
      </c>
      <c r="L24" s="258">
        <v>0</v>
      </c>
      <c r="M24" s="258">
        <v>405405</v>
      </c>
      <c r="N24" s="258">
        <v>0</v>
      </c>
      <c r="O24" s="258">
        <v>0</v>
      </c>
      <c r="P24" s="258">
        <v>0</v>
      </c>
      <c r="Q24" s="258">
        <v>0</v>
      </c>
      <c r="R24" s="258">
        <v>0</v>
      </c>
      <c r="S24" s="258">
        <v>0</v>
      </c>
      <c r="T24" s="258">
        <v>0</v>
      </c>
      <c r="U24" s="258">
        <v>0</v>
      </c>
      <c r="V24" s="258">
        <v>0</v>
      </c>
      <c r="W24" s="258">
        <v>0</v>
      </c>
      <c r="X24" s="258">
        <v>0</v>
      </c>
      <c r="Y24" s="258">
        <v>0</v>
      </c>
      <c r="Z24" s="258">
        <v>0</v>
      </c>
      <c r="AA24" s="258">
        <v>0</v>
      </c>
      <c r="AB24" s="260">
        <v>2020</v>
      </c>
    </row>
    <row r="25" spans="1:28" s="3" customFormat="1" ht="35.25" customHeight="1" x14ac:dyDescent="0.5">
      <c r="A25" s="3">
        <v>1</v>
      </c>
      <c r="B25" s="165">
        <f>SUBTOTAL(103,$A$8:A25)</f>
        <v>16</v>
      </c>
      <c r="C25" s="210" t="s">
        <v>2397</v>
      </c>
      <c r="D25" s="255">
        <f t="shared" si="3"/>
        <v>291196</v>
      </c>
      <c r="E25" s="258">
        <v>0</v>
      </c>
      <c r="F25" s="258">
        <v>0</v>
      </c>
      <c r="G25" s="258">
        <v>0</v>
      </c>
      <c r="H25" s="258">
        <v>0</v>
      </c>
      <c r="I25" s="258">
        <v>0</v>
      </c>
      <c r="J25" s="258">
        <v>0</v>
      </c>
      <c r="K25" s="259">
        <v>0</v>
      </c>
      <c r="L25" s="258">
        <v>0</v>
      </c>
      <c r="M25" s="258">
        <v>0</v>
      </c>
      <c r="N25" s="258">
        <v>0</v>
      </c>
      <c r="O25" s="258">
        <v>291196</v>
      </c>
      <c r="P25" s="258">
        <v>0</v>
      </c>
      <c r="Q25" s="258">
        <v>0</v>
      </c>
      <c r="R25" s="258">
        <v>0</v>
      </c>
      <c r="S25" s="258">
        <v>0</v>
      </c>
      <c r="T25" s="258">
        <v>0</v>
      </c>
      <c r="U25" s="258">
        <v>0</v>
      </c>
      <c r="V25" s="258">
        <v>0</v>
      </c>
      <c r="W25" s="258">
        <v>0</v>
      </c>
      <c r="X25" s="258">
        <v>0</v>
      </c>
      <c r="Y25" s="258">
        <v>0</v>
      </c>
      <c r="Z25" s="258">
        <v>0</v>
      </c>
      <c r="AA25" s="258">
        <v>0</v>
      </c>
      <c r="AB25" s="260">
        <v>2020</v>
      </c>
    </row>
    <row r="26" spans="1:28" s="3" customFormat="1" ht="35.25" customHeight="1" x14ac:dyDescent="0.5">
      <c r="A26" s="3">
        <v>1</v>
      </c>
      <c r="B26" s="165">
        <f>SUBTOTAL(103,$A$8:A26)</f>
        <v>17</v>
      </c>
      <c r="C26" s="210" t="s">
        <v>1680</v>
      </c>
      <c r="D26" s="255">
        <f t="shared" si="3"/>
        <v>1208460</v>
      </c>
      <c r="E26" s="258">
        <v>0</v>
      </c>
      <c r="F26" s="258">
        <v>0</v>
      </c>
      <c r="G26" s="258">
        <v>0</v>
      </c>
      <c r="H26" s="258">
        <v>0</v>
      </c>
      <c r="I26" s="258">
        <v>0</v>
      </c>
      <c r="J26" s="258">
        <v>0</v>
      </c>
      <c r="K26" s="259">
        <v>0</v>
      </c>
      <c r="L26" s="258">
        <v>0</v>
      </c>
      <c r="M26" s="258">
        <v>0</v>
      </c>
      <c r="N26" s="258">
        <v>0</v>
      </c>
      <c r="O26" s="258">
        <v>1208460</v>
      </c>
      <c r="P26" s="258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v>0</v>
      </c>
      <c r="V26" s="258">
        <v>0</v>
      </c>
      <c r="W26" s="258">
        <v>0</v>
      </c>
      <c r="X26" s="258">
        <v>0</v>
      </c>
      <c r="Y26" s="258">
        <v>0</v>
      </c>
      <c r="Z26" s="258">
        <v>0</v>
      </c>
      <c r="AA26" s="258">
        <v>0</v>
      </c>
      <c r="AB26" s="260">
        <v>2020</v>
      </c>
    </row>
    <row r="27" spans="1:28" s="3" customFormat="1" ht="35.25" customHeight="1" x14ac:dyDescent="0.5">
      <c r="A27" s="3">
        <v>1</v>
      </c>
      <c r="B27" s="165">
        <f>SUBTOTAL(103,$A$8:A27)</f>
        <v>18</v>
      </c>
      <c r="C27" s="210" t="s">
        <v>1681</v>
      </c>
      <c r="D27" s="255">
        <f t="shared" si="3"/>
        <v>120351</v>
      </c>
      <c r="E27" s="258">
        <v>0</v>
      </c>
      <c r="F27" s="258">
        <v>0</v>
      </c>
      <c r="G27" s="258">
        <v>0</v>
      </c>
      <c r="H27" s="258">
        <v>0</v>
      </c>
      <c r="I27" s="258">
        <v>0</v>
      </c>
      <c r="J27" s="258">
        <v>0</v>
      </c>
      <c r="K27" s="259">
        <v>1</v>
      </c>
      <c r="L27" s="258">
        <f>36105.3+84245.7</f>
        <v>120351</v>
      </c>
      <c r="M27" s="258">
        <v>0</v>
      </c>
      <c r="N27" s="258">
        <v>0</v>
      </c>
      <c r="O27" s="258">
        <v>0</v>
      </c>
      <c r="P27" s="258">
        <v>0</v>
      </c>
      <c r="Q27" s="258">
        <v>0</v>
      </c>
      <c r="R27" s="258">
        <v>0</v>
      </c>
      <c r="S27" s="258">
        <v>0</v>
      </c>
      <c r="T27" s="258">
        <v>0</v>
      </c>
      <c r="U27" s="258">
        <v>0</v>
      </c>
      <c r="V27" s="258">
        <v>0</v>
      </c>
      <c r="W27" s="258">
        <v>0</v>
      </c>
      <c r="X27" s="258">
        <v>0</v>
      </c>
      <c r="Y27" s="258">
        <v>0</v>
      </c>
      <c r="Z27" s="258">
        <v>0</v>
      </c>
      <c r="AA27" s="258">
        <v>0</v>
      </c>
      <c r="AB27" s="260">
        <v>2020</v>
      </c>
    </row>
    <row r="28" spans="1:28" s="3" customFormat="1" ht="35.25" customHeight="1" x14ac:dyDescent="0.5">
      <c r="A28" s="3">
        <v>1</v>
      </c>
      <c r="B28" s="165">
        <f>SUBTOTAL(103,$A$8:A28)</f>
        <v>19</v>
      </c>
      <c r="C28" s="210" t="s">
        <v>1682</v>
      </c>
      <c r="D28" s="255">
        <f t="shared" si="3"/>
        <v>224568</v>
      </c>
      <c r="E28" s="258">
        <v>0</v>
      </c>
      <c r="F28" s="258">
        <v>0</v>
      </c>
      <c r="G28" s="258">
        <v>224568</v>
      </c>
      <c r="H28" s="258">
        <v>0</v>
      </c>
      <c r="I28" s="258">
        <v>0</v>
      </c>
      <c r="J28" s="258">
        <v>0</v>
      </c>
      <c r="K28" s="259">
        <v>0</v>
      </c>
      <c r="L28" s="258">
        <v>0</v>
      </c>
      <c r="M28" s="258">
        <v>0</v>
      </c>
      <c r="N28" s="258">
        <v>0</v>
      </c>
      <c r="O28" s="258">
        <v>0</v>
      </c>
      <c r="P28" s="258">
        <v>0</v>
      </c>
      <c r="Q28" s="258">
        <v>0</v>
      </c>
      <c r="R28" s="258">
        <v>0</v>
      </c>
      <c r="S28" s="258">
        <v>0</v>
      </c>
      <c r="T28" s="258">
        <v>0</v>
      </c>
      <c r="U28" s="258">
        <v>0</v>
      </c>
      <c r="V28" s="258">
        <v>0</v>
      </c>
      <c r="W28" s="258">
        <v>0</v>
      </c>
      <c r="X28" s="258">
        <v>0</v>
      </c>
      <c r="Y28" s="258">
        <v>0</v>
      </c>
      <c r="Z28" s="258">
        <v>0</v>
      </c>
      <c r="AA28" s="258">
        <v>0</v>
      </c>
      <c r="AB28" s="260">
        <v>2020</v>
      </c>
    </row>
    <row r="29" spans="1:28" s="3" customFormat="1" ht="35.25" customHeight="1" x14ac:dyDescent="0.5">
      <c r="A29" s="3">
        <v>1</v>
      </c>
      <c r="B29" s="165">
        <f>SUBTOTAL(103,$A$8:A29)</f>
        <v>20</v>
      </c>
      <c r="C29" s="210" t="s">
        <v>1683</v>
      </c>
      <c r="D29" s="255">
        <f t="shared" si="3"/>
        <v>114203.1</v>
      </c>
      <c r="E29" s="258">
        <v>20000</v>
      </c>
      <c r="F29" s="258">
        <v>38650</v>
      </c>
      <c r="G29" s="258">
        <v>0</v>
      </c>
      <c r="H29" s="258">
        <v>0</v>
      </c>
      <c r="I29" s="258">
        <v>0</v>
      </c>
      <c r="J29" s="258">
        <v>0</v>
      </c>
      <c r="K29" s="259">
        <v>1</v>
      </c>
      <c r="L29" s="258">
        <v>55553.1</v>
      </c>
      <c r="M29" s="258">
        <v>0</v>
      </c>
      <c r="N29" s="258">
        <v>0</v>
      </c>
      <c r="O29" s="258">
        <v>0</v>
      </c>
      <c r="P29" s="258">
        <v>0</v>
      </c>
      <c r="Q29" s="258">
        <v>0</v>
      </c>
      <c r="R29" s="258">
        <v>0</v>
      </c>
      <c r="S29" s="258">
        <v>0</v>
      </c>
      <c r="T29" s="258">
        <v>0</v>
      </c>
      <c r="U29" s="258">
        <v>0</v>
      </c>
      <c r="V29" s="258">
        <v>0</v>
      </c>
      <c r="W29" s="258">
        <v>0</v>
      </c>
      <c r="X29" s="258">
        <v>0</v>
      </c>
      <c r="Y29" s="258">
        <v>0</v>
      </c>
      <c r="Z29" s="258">
        <v>0</v>
      </c>
      <c r="AA29" s="258">
        <v>0</v>
      </c>
      <c r="AB29" s="260">
        <v>2020</v>
      </c>
    </row>
    <row r="30" spans="1:28" s="3" customFormat="1" ht="35.25" customHeight="1" x14ac:dyDescent="0.5">
      <c r="A30" s="3">
        <v>1</v>
      </c>
      <c r="B30" s="165">
        <f>SUBTOTAL(103,$A$8:A30)</f>
        <v>21</v>
      </c>
      <c r="C30" s="210" t="s">
        <v>1684</v>
      </c>
      <c r="D30" s="255">
        <f t="shared" si="3"/>
        <v>869766.7</v>
      </c>
      <c r="E30" s="258">
        <v>0</v>
      </c>
      <c r="F30" s="258">
        <v>677767</v>
      </c>
      <c r="G30" s="258">
        <v>0</v>
      </c>
      <c r="H30" s="258">
        <v>0</v>
      </c>
      <c r="I30" s="258">
        <v>0</v>
      </c>
      <c r="J30" s="258">
        <v>0</v>
      </c>
      <c r="K30" s="259">
        <v>0</v>
      </c>
      <c r="L30" s="258">
        <v>0</v>
      </c>
      <c r="M30" s="258">
        <v>0</v>
      </c>
      <c r="N30" s="258">
        <v>0</v>
      </c>
      <c r="O30" s="258">
        <v>0</v>
      </c>
      <c r="P30" s="258">
        <v>191999.7</v>
      </c>
      <c r="Q30" s="258">
        <v>0</v>
      </c>
      <c r="R30" s="258">
        <v>0</v>
      </c>
      <c r="S30" s="258">
        <v>0</v>
      </c>
      <c r="T30" s="258">
        <v>0</v>
      </c>
      <c r="U30" s="258">
        <v>0</v>
      </c>
      <c r="V30" s="258">
        <v>0</v>
      </c>
      <c r="W30" s="258">
        <v>0</v>
      </c>
      <c r="X30" s="258">
        <v>0</v>
      </c>
      <c r="Y30" s="258">
        <v>0</v>
      </c>
      <c r="Z30" s="258">
        <v>0</v>
      </c>
      <c r="AA30" s="258">
        <v>0</v>
      </c>
      <c r="AB30" s="260">
        <v>2020</v>
      </c>
    </row>
    <row r="31" spans="1:28" s="3" customFormat="1" ht="35.25" customHeight="1" x14ac:dyDescent="0.5">
      <c r="A31" s="3">
        <v>1</v>
      </c>
      <c r="B31" s="165">
        <f>SUBTOTAL(103,$A$8:A31)</f>
        <v>22</v>
      </c>
      <c r="C31" s="210" t="s">
        <v>1685</v>
      </c>
      <c r="D31" s="255">
        <f t="shared" si="3"/>
        <v>255222.3</v>
      </c>
      <c r="E31" s="258">
        <v>0</v>
      </c>
      <c r="F31" s="258">
        <v>0</v>
      </c>
      <c r="G31" s="258">
        <v>0</v>
      </c>
      <c r="H31" s="258">
        <v>0</v>
      </c>
      <c r="I31" s="258">
        <v>0</v>
      </c>
      <c r="J31" s="258">
        <v>0</v>
      </c>
      <c r="K31" s="259">
        <v>1</v>
      </c>
      <c r="L31" s="258">
        <f>11188+43083</f>
        <v>54271</v>
      </c>
      <c r="M31" s="258">
        <v>0</v>
      </c>
      <c r="N31" s="258">
        <v>0</v>
      </c>
      <c r="O31" s="258">
        <v>65890.55</v>
      </c>
      <c r="P31" s="258">
        <v>135060.75</v>
      </c>
      <c r="Q31" s="258">
        <v>0</v>
      </c>
      <c r="R31" s="258">
        <v>0</v>
      </c>
      <c r="S31" s="258">
        <v>0</v>
      </c>
      <c r="T31" s="258">
        <v>0</v>
      </c>
      <c r="U31" s="258">
        <v>0</v>
      </c>
      <c r="V31" s="258">
        <v>0</v>
      </c>
      <c r="W31" s="258">
        <v>0</v>
      </c>
      <c r="X31" s="258">
        <v>0</v>
      </c>
      <c r="Y31" s="258">
        <v>0</v>
      </c>
      <c r="Z31" s="258">
        <v>0</v>
      </c>
      <c r="AA31" s="258">
        <v>0</v>
      </c>
      <c r="AB31" s="260">
        <v>2020</v>
      </c>
    </row>
    <row r="32" spans="1:28" s="3" customFormat="1" ht="35.25" customHeight="1" x14ac:dyDescent="0.5">
      <c r="A32" s="3">
        <v>1</v>
      </c>
      <c r="B32" s="165">
        <f>SUBTOTAL(103,$A$8:A32)</f>
        <v>23</v>
      </c>
      <c r="C32" s="210" t="s">
        <v>2398</v>
      </c>
      <c r="D32" s="255">
        <f t="shared" si="3"/>
        <v>370000</v>
      </c>
      <c r="E32" s="258">
        <v>0</v>
      </c>
      <c r="F32" s="258">
        <v>0</v>
      </c>
      <c r="G32" s="258">
        <v>0</v>
      </c>
      <c r="H32" s="258">
        <v>0</v>
      </c>
      <c r="I32" s="258">
        <v>0</v>
      </c>
      <c r="J32" s="258">
        <v>0</v>
      </c>
      <c r="K32" s="259">
        <v>1</v>
      </c>
      <c r="L32" s="258">
        <v>370000</v>
      </c>
      <c r="M32" s="258">
        <v>0</v>
      </c>
      <c r="N32" s="258">
        <v>0</v>
      </c>
      <c r="O32" s="258">
        <v>0</v>
      </c>
      <c r="P32" s="258">
        <v>0</v>
      </c>
      <c r="Q32" s="258">
        <v>0</v>
      </c>
      <c r="R32" s="258">
        <v>0</v>
      </c>
      <c r="S32" s="258">
        <v>0</v>
      </c>
      <c r="T32" s="258">
        <v>0</v>
      </c>
      <c r="U32" s="258">
        <v>0</v>
      </c>
      <c r="V32" s="258">
        <v>0</v>
      </c>
      <c r="W32" s="258">
        <v>0</v>
      </c>
      <c r="X32" s="258">
        <v>0</v>
      </c>
      <c r="Y32" s="258">
        <v>0</v>
      </c>
      <c r="Z32" s="258">
        <v>0</v>
      </c>
      <c r="AA32" s="258">
        <v>0</v>
      </c>
      <c r="AB32" s="260">
        <v>2020</v>
      </c>
    </row>
    <row r="33" spans="1:28" s="3" customFormat="1" ht="35.25" customHeight="1" x14ac:dyDescent="0.5">
      <c r="A33" s="3">
        <v>1</v>
      </c>
      <c r="B33" s="165">
        <f>SUBTOTAL(103,$A$8:A33)</f>
        <v>24</v>
      </c>
      <c r="C33" s="210" t="s">
        <v>2399</v>
      </c>
      <c r="D33" s="255">
        <f t="shared" si="3"/>
        <v>400000</v>
      </c>
      <c r="E33" s="258">
        <v>0</v>
      </c>
      <c r="F33" s="258">
        <v>0</v>
      </c>
      <c r="G33" s="258">
        <v>0</v>
      </c>
      <c r="H33" s="258">
        <v>0</v>
      </c>
      <c r="I33" s="258">
        <v>0</v>
      </c>
      <c r="J33" s="258">
        <v>0</v>
      </c>
      <c r="K33" s="259">
        <v>0</v>
      </c>
      <c r="L33" s="258">
        <v>0</v>
      </c>
      <c r="M33" s="258">
        <v>400000</v>
      </c>
      <c r="N33" s="258">
        <v>0</v>
      </c>
      <c r="O33" s="258">
        <v>0</v>
      </c>
      <c r="P33" s="258">
        <v>0</v>
      </c>
      <c r="Q33" s="258">
        <v>0</v>
      </c>
      <c r="R33" s="258">
        <v>0</v>
      </c>
      <c r="S33" s="258">
        <v>0</v>
      </c>
      <c r="T33" s="258">
        <v>0</v>
      </c>
      <c r="U33" s="258">
        <v>0</v>
      </c>
      <c r="V33" s="258">
        <v>0</v>
      </c>
      <c r="W33" s="258">
        <v>0</v>
      </c>
      <c r="X33" s="258">
        <v>0</v>
      </c>
      <c r="Y33" s="258">
        <v>0</v>
      </c>
      <c r="Z33" s="258">
        <v>0</v>
      </c>
      <c r="AA33" s="258">
        <v>0</v>
      </c>
      <c r="AB33" s="260">
        <v>2020</v>
      </c>
    </row>
    <row r="34" spans="1:28" s="3" customFormat="1" ht="35.25" customHeight="1" x14ac:dyDescent="0.5">
      <c r="A34" s="3">
        <v>1</v>
      </c>
      <c r="B34" s="165">
        <f>SUBTOTAL(103,$A$8:A34)</f>
        <v>25</v>
      </c>
      <c r="C34" s="210" t="s">
        <v>1687</v>
      </c>
      <c r="D34" s="255">
        <f t="shared" si="3"/>
        <v>1190676.6000000001</v>
      </c>
      <c r="E34" s="258">
        <v>0</v>
      </c>
      <c r="F34" s="258">
        <v>0</v>
      </c>
      <c r="G34" s="258">
        <f>226595.6+581473</f>
        <v>808068.6</v>
      </c>
      <c r="H34" s="258">
        <v>0</v>
      </c>
      <c r="I34" s="258">
        <v>0</v>
      </c>
      <c r="J34" s="258">
        <v>0</v>
      </c>
      <c r="K34" s="259">
        <v>0</v>
      </c>
      <c r="L34" s="258">
        <v>0</v>
      </c>
      <c r="M34" s="258">
        <v>0</v>
      </c>
      <c r="N34" s="258">
        <v>0</v>
      </c>
      <c r="O34" s="258">
        <f>114782.4+267825.6</f>
        <v>382608</v>
      </c>
      <c r="P34" s="258">
        <v>0</v>
      </c>
      <c r="Q34" s="258">
        <v>0</v>
      </c>
      <c r="R34" s="258">
        <v>0</v>
      </c>
      <c r="S34" s="258">
        <v>0</v>
      </c>
      <c r="T34" s="258">
        <v>0</v>
      </c>
      <c r="U34" s="258">
        <v>0</v>
      </c>
      <c r="V34" s="258">
        <v>0</v>
      </c>
      <c r="W34" s="258">
        <v>0</v>
      </c>
      <c r="X34" s="258">
        <v>0</v>
      </c>
      <c r="Y34" s="258">
        <v>0</v>
      </c>
      <c r="Z34" s="258">
        <v>0</v>
      </c>
      <c r="AA34" s="258">
        <v>0</v>
      </c>
      <c r="AB34" s="260">
        <v>2020</v>
      </c>
    </row>
    <row r="35" spans="1:28" s="3" customFormat="1" ht="35.25" customHeight="1" x14ac:dyDescent="0.5">
      <c r="A35" s="3">
        <v>1</v>
      </c>
      <c r="B35" s="165">
        <f>SUBTOTAL(103,$A$8:A35)</f>
        <v>26</v>
      </c>
      <c r="C35" s="210" t="s">
        <v>2400</v>
      </c>
      <c r="D35" s="255">
        <f t="shared" si="3"/>
        <v>2451180</v>
      </c>
      <c r="E35" s="258">
        <v>0</v>
      </c>
      <c r="F35" s="258">
        <v>0</v>
      </c>
      <c r="G35" s="258">
        <v>0</v>
      </c>
      <c r="H35" s="258">
        <v>0</v>
      </c>
      <c r="I35" s="258">
        <v>0</v>
      </c>
      <c r="J35" s="258">
        <v>0</v>
      </c>
      <c r="K35" s="259">
        <v>1</v>
      </c>
      <c r="L35" s="258">
        <v>2451180</v>
      </c>
      <c r="M35" s="258">
        <v>0</v>
      </c>
      <c r="N35" s="258">
        <v>0</v>
      </c>
      <c r="O35" s="258">
        <v>0</v>
      </c>
      <c r="P35" s="258">
        <v>0</v>
      </c>
      <c r="Q35" s="258">
        <v>0</v>
      </c>
      <c r="R35" s="258">
        <v>0</v>
      </c>
      <c r="S35" s="258">
        <v>0</v>
      </c>
      <c r="T35" s="258">
        <v>0</v>
      </c>
      <c r="U35" s="258">
        <v>0</v>
      </c>
      <c r="V35" s="258">
        <v>0</v>
      </c>
      <c r="W35" s="258">
        <v>0</v>
      </c>
      <c r="X35" s="258">
        <v>0</v>
      </c>
      <c r="Y35" s="258">
        <v>0</v>
      </c>
      <c r="Z35" s="258">
        <v>0</v>
      </c>
      <c r="AA35" s="258">
        <v>0</v>
      </c>
      <c r="AB35" s="260">
        <v>2020</v>
      </c>
    </row>
    <row r="36" spans="1:28" s="3" customFormat="1" ht="35.25" customHeight="1" x14ac:dyDescent="0.5">
      <c r="A36" s="3">
        <v>1</v>
      </c>
      <c r="B36" s="165">
        <f>SUBTOTAL(103,$A$8:A36)</f>
        <v>27</v>
      </c>
      <c r="C36" s="210" t="s">
        <v>1688</v>
      </c>
      <c r="D36" s="255">
        <f t="shared" si="3"/>
        <v>144000</v>
      </c>
      <c r="E36" s="258">
        <v>0</v>
      </c>
      <c r="F36" s="258">
        <v>0</v>
      </c>
      <c r="G36" s="258">
        <v>0</v>
      </c>
      <c r="H36" s="258">
        <v>0</v>
      </c>
      <c r="I36" s="258">
        <v>0</v>
      </c>
      <c r="J36" s="258">
        <v>0</v>
      </c>
      <c r="K36" s="259">
        <v>3</v>
      </c>
      <c r="L36" s="258">
        <f>43200+100800</f>
        <v>144000</v>
      </c>
      <c r="M36" s="258">
        <v>0</v>
      </c>
      <c r="N36" s="258">
        <v>0</v>
      </c>
      <c r="O36" s="258">
        <v>0</v>
      </c>
      <c r="P36" s="258">
        <v>0</v>
      </c>
      <c r="Q36" s="258">
        <v>0</v>
      </c>
      <c r="R36" s="258">
        <v>0</v>
      </c>
      <c r="S36" s="258">
        <v>0</v>
      </c>
      <c r="T36" s="258">
        <v>0</v>
      </c>
      <c r="U36" s="258">
        <v>0</v>
      </c>
      <c r="V36" s="258">
        <v>0</v>
      </c>
      <c r="W36" s="258">
        <v>0</v>
      </c>
      <c r="X36" s="258">
        <v>0</v>
      </c>
      <c r="Y36" s="258">
        <v>0</v>
      </c>
      <c r="Z36" s="258">
        <v>0</v>
      </c>
      <c r="AA36" s="258">
        <v>0</v>
      </c>
      <c r="AB36" s="260">
        <v>2020</v>
      </c>
    </row>
    <row r="37" spans="1:28" s="3" customFormat="1" ht="35.25" customHeight="1" x14ac:dyDescent="0.5">
      <c r="A37" s="3">
        <v>1</v>
      </c>
      <c r="B37" s="165">
        <f>SUBTOTAL(103,$A$8:A37)</f>
        <v>28</v>
      </c>
      <c r="C37" s="210" t="s">
        <v>1689</v>
      </c>
      <c r="D37" s="255">
        <f t="shared" si="3"/>
        <v>1628649.1</v>
      </c>
      <c r="E37" s="258">
        <v>0</v>
      </c>
      <c r="F37" s="258">
        <v>0</v>
      </c>
      <c r="G37" s="258">
        <v>394253</v>
      </c>
      <c r="H37" s="258">
        <v>0</v>
      </c>
      <c r="I37" s="258">
        <v>200096.1</v>
      </c>
      <c r="J37" s="258">
        <v>0</v>
      </c>
      <c r="K37" s="259">
        <v>1</v>
      </c>
      <c r="L37" s="258">
        <v>180000</v>
      </c>
      <c r="M37" s="258">
        <v>854300</v>
      </c>
      <c r="N37" s="258">
        <v>0</v>
      </c>
      <c r="O37" s="258">
        <v>0</v>
      </c>
      <c r="P37" s="258">
        <v>0</v>
      </c>
      <c r="Q37" s="258">
        <v>0</v>
      </c>
      <c r="R37" s="258">
        <v>0</v>
      </c>
      <c r="S37" s="258">
        <v>0</v>
      </c>
      <c r="T37" s="258">
        <v>0</v>
      </c>
      <c r="U37" s="258">
        <v>0</v>
      </c>
      <c r="V37" s="258">
        <v>0</v>
      </c>
      <c r="W37" s="258">
        <v>0</v>
      </c>
      <c r="X37" s="258">
        <v>0</v>
      </c>
      <c r="Y37" s="258">
        <v>0</v>
      </c>
      <c r="Z37" s="258">
        <v>0</v>
      </c>
      <c r="AA37" s="258">
        <v>0</v>
      </c>
      <c r="AB37" s="260">
        <v>2020</v>
      </c>
    </row>
    <row r="38" spans="1:28" s="3" customFormat="1" ht="35.25" customHeight="1" x14ac:dyDescent="0.5">
      <c r="A38" s="3">
        <v>1</v>
      </c>
      <c r="B38" s="165">
        <f>SUBTOTAL(103,$A$8:A38)</f>
        <v>29</v>
      </c>
      <c r="C38" s="210" t="s">
        <v>1690</v>
      </c>
      <c r="D38" s="255">
        <f t="shared" si="3"/>
        <v>1151223.6000000001</v>
      </c>
      <c r="E38" s="258">
        <v>0</v>
      </c>
      <c r="F38" s="258">
        <v>0</v>
      </c>
      <c r="G38" s="258">
        <v>0</v>
      </c>
      <c r="H38" s="258">
        <v>0</v>
      </c>
      <c r="I38" s="258">
        <v>0</v>
      </c>
      <c r="J38" s="258">
        <v>0</v>
      </c>
      <c r="K38" s="259">
        <v>1</v>
      </c>
      <c r="L38" s="258">
        <v>357151.2</v>
      </c>
      <c r="M38" s="258">
        <v>0</v>
      </c>
      <c r="N38" s="258">
        <v>240306</v>
      </c>
      <c r="O38" s="258">
        <v>553766.40000000002</v>
      </c>
      <c r="P38" s="258">
        <v>0</v>
      </c>
      <c r="Q38" s="258">
        <v>0</v>
      </c>
      <c r="R38" s="258">
        <v>0</v>
      </c>
      <c r="S38" s="258">
        <v>0</v>
      </c>
      <c r="T38" s="258">
        <v>0</v>
      </c>
      <c r="U38" s="258">
        <v>0</v>
      </c>
      <c r="V38" s="258">
        <v>0</v>
      </c>
      <c r="W38" s="258">
        <v>0</v>
      </c>
      <c r="X38" s="258">
        <v>0</v>
      </c>
      <c r="Y38" s="258">
        <v>0</v>
      </c>
      <c r="Z38" s="258">
        <v>0</v>
      </c>
      <c r="AA38" s="258">
        <v>0</v>
      </c>
      <c r="AB38" s="260">
        <v>2020</v>
      </c>
    </row>
    <row r="39" spans="1:28" s="3" customFormat="1" ht="35.25" customHeight="1" x14ac:dyDescent="0.5">
      <c r="A39" s="3">
        <v>1</v>
      </c>
      <c r="B39" s="165">
        <f>SUBTOTAL(103,$A$8:A39)</f>
        <v>30</v>
      </c>
      <c r="C39" s="210" t="s">
        <v>1691</v>
      </c>
      <c r="D39" s="255">
        <f t="shared" si="3"/>
        <v>5100000</v>
      </c>
      <c r="E39" s="258">
        <v>0</v>
      </c>
      <c r="F39" s="258">
        <v>0</v>
      </c>
      <c r="G39" s="258">
        <v>0</v>
      </c>
      <c r="H39" s="258">
        <v>0</v>
      </c>
      <c r="I39" s="258">
        <v>0</v>
      </c>
      <c r="J39" s="258">
        <v>0</v>
      </c>
      <c r="K39" s="259">
        <v>3</v>
      </c>
      <c r="L39" s="258">
        <v>5100000</v>
      </c>
      <c r="M39" s="258">
        <v>0</v>
      </c>
      <c r="N39" s="258">
        <v>0</v>
      </c>
      <c r="O39" s="258">
        <v>0</v>
      </c>
      <c r="P39" s="258">
        <v>0</v>
      </c>
      <c r="Q39" s="258">
        <v>0</v>
      </c>
      <c r="R39" s="258">
        <v>0</v>
      </c>
      <c r="S39" s="258">
        <v>0</v>
      </c>
      <c r="T39" s="258">
        <v>0</v>
      </c>
      <c r="U39" s="258">
        <v>0</v>
      </c>
      <c r="V39" s="258">
        <v>0</v>
      </c>
      <c r="W39" s="258">
        <v>0</v>
      </c>
      <c r="X39" s="258">
        <v>0</v>
      </c>
      <c r="Y39" s="258">
        <v>0</v>
      </c>
      <c r="Z39" s="258">
        <v>0</v>
      </c>
      <c r="AA39" s="258">
        <v>0</v>
      </c>
      <c r="AB39" s="260">
        <v>2020</v>
      </c>
    </row>
    <row r="40" spans="1:28" s="3" customFormat="1" ht="35.25" customHeight="1" x14ac:dyDescent="0.5">
      <c r="A40" s="3">
        <v>1</v>
      </c>
      <c r="B40" s="165">
        <f>SUBTOTAL(103,$A$8:A40)</f>
        <v>31</v>
      </c>
      <c r="C40" s="210" t="s">
        <v>1692</v>
      </c>
      <c r="D40" s="255">
        <f t="shared" si="3"/>
        <v>333729</v>
      </c>
      <c r="E40" s="258">
        <v>0</v>
      </c>
      <c r="F40" s="258">
        <v>0</v>
      </c>
      <c r="G40" s="258">
        <v>333729</v>
      </c>
      <c r="H40" s="258">
        <v>0</v>
      </c>
      <c r="I40" s="258">
        <v>0</v>
      </c>
      <c r="J40" s="258">
        <v>0</v>
      </c>
      <c r="K40" s="259">
        <v>0</v>
      </c>
      <c r="L40" s="258">
        <v>0</v>
      </c>
      <c r="M40" s="258">
        <v>0</v>
      </c>
      <c r="N40" s="258">
        <v>0</v>
      </c>
      <c r="O40" s="258">
        <v>0</v>
      </c>
      <c r="P40" s="258">
        <v>0</v>
      </c>
      <c r="Q40" s="258">
        <v>0</v>
      </c>
      <c r="R40" s="258">
        <v>0</v>
      </c>
      <c r="S40" s="258">
        <v>0</v>
      </c>
      <c r="T40" s="258">
        <v>0</v>
      </c>
      <c r="U40" s="258">
        <v>0</v>
      </c>
      <c r="V40" s="258">
        <v>0</v>
      </c>
      <c r="W40" s="258">
        <v>0</v>
      </c>
      <c r="X40" s="258">
        <v>0</v>
      </c>
      <c r="Y40" s="258">
        <v>0</v>
      </c>
      <c r="Z40" s="258">
        <v>0</v>
      </c>
      <c r="AA40" s="258">
        <v>0</v>
      </c>
      <c r="AB40" s="260">
        <v>2020</v>
      </c>
    </row>
    <row r="41" spans="1:28" s="3" customFormat="1" ht="35.25" customHeight="1" x14ac:dyDescent="0.5">
      <c r="A41" s="3">
        <v>1</v>
      </c>
      <c r="B41" s="165">
        <f>SUBTOTAL(103,$A$8:A41)</f>
        <v>32</v>
      </c>
      <c r="C41" s="210" t="s">
        <v>1693</v>
      </c>
      <c r="D41" s="255">
        <f t="shared" si="3"/>
        <v>1881894</v>
      </c>
      <c r="E41" s="258">
        <v>195422.5</v>
      </c>
      <c r="F41" s="258">
        <v>111467.7</v>
      </c>
      <c r="G41" s="258">
        <v>322000</v>
      </c>
      <c r="H41" s="258">
        <v>213000</v>
      </c>
      <c r="I41" s="258">
        <v>330000</v>
      </c>
      <c r="J41" s="258">
        <v>0</v>
      </c>
      <c r="K41" s="259">
        <v>0</v>
      </c>
      <c r="L41" s="258">
        <v>0</v>
      </c>
      <c r="M41" s="258">
        <v>0</v>
      </c>
      <c r="N41" s="258">
        <v>0</v>
      </c>
      <c r="O41" s="258">
        <v>710003.8</v>
      </c>
      <c r="P41" s="258">
        <v>0</v>
      </c>
      <c r="Q41" s="258">
        <v>0</v>
      </c>
      <c r="R41" s="258">
        <v>0</v>
      </c>
      <c r="S41" s="258">
        <v>0</v>
      </c>
      <c r="T41" s="258">
        <v>0</v>
      </c>
      <c r="U41" s="258">
        <v>0</v>
      </c>
      <c r="V41" s="258">
        <v>0</v>
      </c>
      <c r="W41" s="258">
        <v>0</v>
      </c>
      <c r="X41" s="258">
        <v>0</v>
      </c>
      <c r="Y41" s="258">
        <v>0</v>
      </c>
      <c r="Z41" s="258">
        <v>0</v>
      </c>
      <c r="AA41" s="258">
        <v>0</v>
      </c>
      <c r="AB41" s="260">
        <v>2020</v>
      </c>
    </row>
    <row r="42" spans="1:28" s="3" customFormat="1" ht="35.25" customHeight="1" x14ac:dyDescent="0.5">
      <c r="A42" s="3">
        <v>1</v>
      </c>
      <c r="B42" s="165">
        <f>SUBTOTAL(103,$A$8:A42)</f>
        <v>33</v>
      </c>
      <c r="C42" s="210" t="s">
        <v>1694</v>
      </c>
      <c r="D42" s="255">
        <f t="shared" si="3"/>
        <v>162333.46</v>
      </c>
      <c r="E42" s="258">
        <f>119000+7516.64</f>
        <v>126516.64</v>
      </c>
      <c r="F42" s="258">
        <v>0</v>
      </c>
      <c r="G42" s="258">
        <v>0</v>
      </c>
      <c r="H42" s="258">
        <v>21109.82</v>
      </c>
      <c r="I42" s="258">
        <v>0</v>
      </c>
      <c r="J42" s="258">
        <v>0</v>
      </c>
      <c r="K42" s="259">
        <v>1</v>
      </c>
      <c r="L42" s="258">
        <v>14707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8">
        <v>0</v>
      </c>
      <c r="AA42" s="258">
        <v>0</v>
      </c>
      <c r="AB42" s="260">
        <v>2020</v>
      </c>
    </row>
    <row r="43" spans="1:28" s="3" customFormat="1" ht="35.25" customHeight="1" x14ac:dyDescent="0.5">
      <c r="A43" s="3">
        <v>1</v>
      </c>
      <c r="B43" s="165">
        <f>SUBTOTAL(103,$A$8:A43)</f>
        <v>34</v>
      </c>
      <c r="C43" s="210" t="s">
        <v>1695</v>
      </c>
      <c r="D43" s="255">
        <f t="shared" si="3"/>
        <v>375942</v>
      </c>
      <c r="E43" s="258">
        <v>0</v>
      </c>
      <c r="F43" s="258">
        <v>0</v>
      </c>
      <c r="G43" s="258">
        <v>375942</v>
      </c>
      <c r="H43" s="258">
        <v>0</v>
      </c>
      <c r="I43" s="258">
        <v>0</v>
      </c>
      <c r="J43" s="258">
        <v>0</v>
      </c>
      <c r="K43" s="259">
        <v>0</v>
      </c>
      <c r="L43" s="258">
        <v>0</v>
      </c>
      <c r="M43" s="258">
        <v>0</v>
      </c>
      <c r="N43" s="258">
        <v>0</v>
      </c>
      <c r="O43" s="258">
        <v>0</v>
      </c>
      <c r="P43" s="258">
        <v>0</v>
      </c>
      <c r="Q43" s="258">
        <v>0</v>
      </c>
      <c r="R43" s="258">
        <v>0</v>
      </c>
      <c r="S43" s="258">
        <v>0</v>
      </c>
      <c r="T43" s="258">
        <v>0</v>
      </c>
      <c r="U43" s="258">
        <v>0</v>
      </c>
      <c r="V43" s="258">
        <v>0</v>
      </c>
      <c r="W43" s="258">
        <v>0</v>
      </c>
      <c r="X43" s="258">
        <v>0</v>
      </c>
      <c r="Y43" s="258">
        <v>0</v>
      </c>
      <c r="Z43" s="258">
        <v>0</v>
      </c>
      <c r="AA43" s="258">
        <v>0</v>
      </c>
      <c r="AB43" s="260">
        <v>2020</v>
      </c>
    </row>
    <row r="44" spans="1:28" s="3" customFormat="1" ht="35.25" customHeight="1" x14ac:dyDescent="0.5">
      <c r="A44" s="3">
        <v>1</v>
      </c>
      <c r="B44" s="165">
        <f>SUBTOTAL(103,$A$8:A44)</f>
        <v>35</v>
      </c>
      <c r="C44" s="210" t="s">
        <v>1696</v>
      </c>
      <c r="D44" s="255">
        <f t="shared" si="3"/>
        <v>116700.38</v>
      </c>
      <c r="E44" s="258">
        <v>0</v>
      </c>
      <c r="F44" s="258">
        <v>0</v>
      </c>
      <c r="G44" s="258">
        <v>0</v>
      </c>
      <c r="H44" s="258">
        <v>0</v>
      </c>
      <c r="I44" s="258">
        <v>0</v>
      </c>
      <c r="J44" s="258">
        <v>0</v>
      </c>
      <c r="K44" s="259">
        <v>0</v>
      </c>
      <c r="L44" s="258">
        <v>0</v>
      </c>
      <c r="M44" s="258">
        <v>0</v>
      </c>
      <c r="N44" s="258">
        <v>0</v>
      </c>
      <c r="O44" s="258">
        <v>116700.38</v>
      </c>
      <c r="P44" s="258">
        <v>0</v>
      </c>
      <c r="Q44" s="258">
        <v>0</v>
      </c>
      <c r="R44" s="258">
        <v>0</v>
      </c>
      <c r="S44" s="258">
        <v>0</v>
      </c>
      <c r="T44" s="258">
        <v>0</v>
      </c>
      <c r="U44" s="258">
        <v>0</v>
      </c>
      <c r="V44" s="258">
        <v>0</v>
      </c>
      <c r="W44" s="258">
        <v>0</v>
      </c>
      <c r="X44" s="258">
        <v>0</v>
      </c>
      <c r="Y44" s="258">
        <v>0</v>
      </c>
      <c r="Z44" s="258">
        <v>0</v>
      </c>
      <c r="AA44" s="258">
        <v>0</v>
      </c>
      <c r="AB44" s="260">
        <v>2020</v>
      </c>
    </row>
    <row r="45" spans="1:28" s="3" customFormat="1" ht="35.25" customHeight="1" x14ac:dyDescent="0.5">
      <c r="A45" s="3">
        <v>1</v>
      </c>
      <c r="B45" s="165">
        <f>SUBTOTAL(103,$A$8:A45)</f>
        <v>36</v>
      </c>
      <c r="C45" s="210" t="s">
        <v>1698</v>
      </c>
      <c r="D45" s="255">
        <f t="shared" si="3"/>
        <v>821518</v>
      </c>
      <c r="E45" s="258">
        <v>0</v>
      </c>
      <c r="F45" s="258">
        <v>0</v>
      </c>
      <c r="G45" s="258">
        <v>0</v>
      </c>
      <c r="H45" s="258">
        <v>0</v>
      </c>
      <c r="I45" s="258">
        <v>0</v>
      </c>
      <c r="J45" s="258">
        <v>0</v>
      </c>
      <c r="K45" s="259">
        <v>0</v>
      </c>
      <c r="L45" s="258">
        <v>0</v>
      </c>
      <c r="M45" s="258">
        <v>821518</v>
      </c>
      <c r="N45" s="258">
        <v>0</v>
      </c>
      <c r="O45" s="258">
        <v>0</v>
      </c>
      <c r="P45" s="258">
        <v>0</v>
      </c>
      <c r="Q45" s="258">
        <v>0</v>
      </c>
      <c r="R45" s="258">
        <v>0</v>
      </c>
      <c r="S45" s="258">
        <v>0</v>
      </c>
      <c r="T45" s="258">
        <v>0</v>
      </c>
      <c r="U45" s="258">
        <v>0</v>
      </c>
      <c r="V45" s="258">
        <v>0</v>
      </c>
      <c r="W45" s="258">
        <v>0</v>
      </c>
      <c r="X45" s="258">
        <v>0</v>
      </c>
      <c r="Y45" s="258">
        <v>0</v>
      </c>
      <c r="Z45" s="258">
        <v>0</v>
      </c>
      <c r="AA45" s="258">
        <v>0</v>
      </c>
      <c r="AB45" s="260">
        <v>2020</v>
      </c>
    </row>
    <row r="46" spans="1:28" s="3" customFormat="1" ht="35.25" customHeight="1" x14ac:dyDescent="0.5">
      <c r="A46" s="3">
        <v>1</v>
      </c>
      <c r="B46" s="165">
        <f>SUBTOTAL(103,$A$8:A46)</f>
        <v>37</v>
      </c>
      <c r="C46" s="210" t="s">
        <v>1699</v>
      </c>
      <c r="D46" s="255">
        <f t="shared" si="3"/>
        <v>177700</v>
      </c>
      <c r="E46" s="258">
        <v>0</v>
      </c>
      <c r="F46" s="258">
        <v>0</v>
      </c>
      <c r="G46" s="258">
        <v>0</v>
      </c>
      <c r="H46" s="258">
        <v>0</v>
      </c>
      <c r="I46" s="258">
        <v>0</v>
      </c>
      <c r="J46" s="258">
        <v>0</v>
      </c>
      <c r="K46" s="259">
        <v>1</v>
      </c>
      <c r="L46" s="258">
        <v>177700</v>
      </c>
      <c r="M46" s="258">
        <v>0</v>
      </c>
      <c r="N46" s="258">
        <v>0</v>
      </c>
      <c r="O46" s="258">
        <v>0</v>
      </c>
      <c r="P46" s="258">
        <v>0</v>
      </c>
      <c r="Q46" s="258">
        <v>0</v>
      </c>
      <c r="R46" s="258">
        <v>0</v>
      </c>
      <c r="S46" s="258">
        <v>0</v>
      </c>
      <c r="T46" s="258">
        <v>0</v>
      </c>
      <c r="U46" s="258">
        <v>0</v>
      </c>
      <c r="V46" s="258">
        <v>0</v>
      </c>
      <c r="W46" s="258">
        <v>0</v>
      </c>
      <c r="X46" s="258">
        <v>0</v>
      </c>
      <c r="Y46" s="258">
        <v>0</v>
      </c>
      <c r="Z46" s="258">
        <v>0</v>
      </c>
      <c r="AA46" s="258">
        <v>0</v>
      </c>
      <c r="AB46" s="260">
        <v>2020</v>
      </c>
    </row>
    <row r="47" spans="1:28" s="3" customFormat="1" ht="35.25" customHeight="1" x14ac:dyDescent="0.5">
      <c r="A47" s="3">
        <v>1</v>
      </c>
      <c r="B47" s="165">
        <f>SUBTOTAL(103,$A$8:A47)</f>
        <v>38</v>
      </c>
      <c r="C47" s="210" t="s">
        <v>1700</v>
      </c>
      <c r="D47" s="255">
        <f t="shared" si="3"/>
        <v>3600000</v>
      </c>
      <c r="E47" s="258">
        <v>0</v>
      </c>
      <c r="F47" s="258">
        <v>0</v>
      </c>
      <c r="G47" s="258">
        <v>0</v>
      </c>
      <c r="H47" s="258">
        <v>0</v>
      </c>
      <c r="I47" s="258">
        <v>0</v>
      </c>
      <c r="J47" s="258">
        <v>0</v>
      </c>
      <c r="K47" s="259">
        <v>2</v>
      </c>
      <c r="L47" s="258">
        <v>3600000</v>
      </c>
      <c r="M47" s="258">
        <v>0</v>
      </c>
      <c r="N47" s="258">
        <v>0</v>
      </c>
      <c r="O47" s="258">
        <v>0</v>
      </c>
      <c r="P47" s="258">
        <v>0</v>
      </c>
      <c r="Q47" s="258">
        <v>0</v>
      </c>
      <c r="R47" s="258">
        <v>0</v>
      </c>
      <c r="S47" s="258">
        <v>0</v>
      </c>
      <c r="T47" s="258">
        <v>0</v>
      </c>
      <c r="U47" s="258">
        <v>0</v>
      </c>
      <c r="V47" s="258">
        <v>0</v>
      </c>
      <c r="W47" s="258">
        <v>0</v>
      </c>
      <c r="X47" s="258">
        <v>0</v>
      </c>
      <c r="Y47" s="258">
        <v>0</v>
      </c>
      <c r="Z47" s="258">
        <v>0</v>
      </c>
      <c r="AA47" s="258">
        <v>0</v>
      </c>
      <c r="AB47" s="260">
        <v>2020</v>
      </c>
    </row>
    <row r="48" spans="1:28" s="3" customFormat="1" ht="35.25" customHeight="1" x14ac:dyDescent="0.5">
      <c r="A48" s="3">
        <v>1</v>
      </c>
      <c r="B48" s="165">
        <f>SUBTOTAL(103,$A$8:A48)</f>
        <v>39</v>
      </c>
      <c r="C48" s="210" t="s">
        <v>1701</v>
      </c>
      <c r="D48" s="255">
        <f t="shared" si="3"/>
        <v>132450</v>
      </c>
      <c r="E48" s="258">
        <v>0</v>
      </c>
      <c r="F48" s="258">
        <v>0</v>
      </c>
      <c r="G48" s="258">
        <v>0</v>
      </c>
      <c r="H48" s="258">
        <v>0</v>
      </c>
      <c r="I48" s="258">
        <v>0</v>
      </c>
      <c r="J48" s="258">
        <v>0</v>
      </c>
      <c r="K48" s="259">
        <v>0</v>
      </c>
      <c r="L48" s="258">
        <v>0</v>
      </c>
      <c r="M48" s="258">
        <v>132450</v>
      </c>
      <c r="N48" s="258">
        <v>0</v>
      </c>
      <c r="O48" s="258">
        <v>0</v>
      </c>
      <c r="P48" s="258">
        <v>0</v>
      </c>
      <c r="Q48" s="258">
        <v>0</v>
      </c>
      <c r="R48" s="258">
        <v>0</v>
      </c>
      <c r="S48" s="258">
        <v>0</v>
      </c>
      <c r="T48" s="258">
        <v>0</v>
      </c>
      <c r="U48" s="258">
        <v>0</v>
      </c>
      <c r="V48" s="258">
        <v>0</v>
      </c>
      <c r="W48" s="258">
        <v>0</v>
      </c>
      <c r="X48" s="258">
        <v>0</v>
      </c>
      <c r="Y48" s="258">
        <v>0</v>
      </c>
      <c r="Z48" s="258">
        <v>0</v>
      </c>
      <c r="AA48" s="258">
        <v>0</v>
      </c>
      <c r="AB48" s="260">
        <v>2020</v>
      </c>
    </row>
    <row r="49" spans="1:28" s="3" customFormat="1" ht="35.25" customHeight="1" x14ac:dyDescent="0.5">
      <c r="A49" s="3">
        <v>1</v>
      </c>
      <c r="B49" s="165">
        <f>SUBTOTAL(103,$A$8:A49)</f>
        <v>40</v>
      </c>
      <c r="C49" s="210" t="s">
        <v>2401</v>
      </c>
      <c r="D49" s="255">
        <f t="shared" si="3"/>
        <v>469667</v>
      </c>
      <c r="E49" s="258">
        <v>0</v>
      </c>
      <c r="F49" s="258">
        <v>469667</v>
      </c>
      <c r="G49" s="258">
        <v>0</v>
      </c>
      <c r="H49" s="258">
        <v>0</v>
      </c>
      <c r="I49" s="258">
        <v>0</v>
      </c>
      <c r="J49" s="258">
        <v>0</v>
      </c>
      <c r="K49" s="259">
        <v>0</v>
      </c>
      <c r="L49" s="258">
        <v>0</v>
      </c>
      <c r="M49" s="258">
        <v>0</v>
      </c>
      <c r="N49" s="258">
        <v>0</v>
      </c>
      <c r="O49" s="258">
        <v>0</v>
      </c>
      <c r="P49" s="258">
        <v>0</v>
      </c>
      <c r="Q49" s="258">
        <v>0</v>
      </c>
      <c r="R49" s="258">
        <v>0</v>
      </c>
      <c r="S49" s="258">
        <v>0</v>
      </c>
      <c r="T49" s="258">
        <v>0</v>
      </c>
      <c r="U49" s="258">
        <v>0</v>
      </c>
      <c r="V49" s="258">
        <v>0</v>
      </c>
      <c r="W49" s="258">
        <v>0</v>
      </c>
      <c r="X49" s="258">
        <v>0</v>
      </c>
      <c r="Y49" s="258">
        <v>0</v>
      </c>
      <c r="Z49" s="258">
        <v>0</v>
      </c>
      <c r="AA49" s="258">
        <v>0</v>
      </c>
      <c r="AB49" s="260">
        <v>2020</v>
      </c>
    </row>
    <row r="50" spans="1:28" s="3" customFormat="1" ht="35.25" customHeight="1" x14ac:dyDescent="0.5">
      <c r="A50" s="3">
        <v>1</v>
      </c>
      <c r="B50" s="165">
        <f>SUBTOTAL(103,$A$8:A50)</f>
        <v>41</v>
      </c>
      <c r="C50" s="210" t="s">
        <v>1703</v>
      </c>
      <c r="D50" s="255">
        <f t="shared" si="3"/>
        <v>1039214</v>
      </c>
      <c r="E50" s="258">
        <v>0</v>
      </c>
      <c r="F50" s="258">
        <v>0</v>
      </c>
      <c r="G50" s="258">
        <f>20464.2+47749.8</f>
        <v>68214</v>
      </c>
      <c r="H50" s="258">
        <v>0</v>
      </c>
      <c r="I50" s="258">
        <v>0</v>
      </c>
      <c r="J50" s="258">
        <v>0</v>
      </c>
      <c r="K50" s="259">
        <v>0</v>
      </c>
      <c r="L50" s="258">
        <v>0</v>
      </c>
      <c r="M50" s="258">
        <f>172650+402850</f>
        <v>575500</v>
      </c>
      <c r="N50" s="258">
        <f>118650+276850</f>
        <v>395500</v>
      </c>
      <c r="O50" s="258">
        <v>0</v>
      </c>
      <c r="P50" s="258">
        <v>0</v>
      </c>
      <c r="Q50" s="258">
        <v>0</v>
      </c>
      <c r="R50" s="258">
        <v>0</v>
      </c>
      <c r="S50" s="258">
        <v>0</v>
      </c>
      <c r="T50" s="258">
        <v>0</v>
      </c>
      <c r="U50" s="258">
        <v>0</v>
      </c>
      <c r="V50" s="258">
        <v>0</v>
      </c>
      <c r="W50" s="258">
        <v>0</v>
      </c>
      <c r="X50" s="258">
        <v>0</v>
      </c>
      <c r="Y50" s="258">
        <v>0</v>
      </c>
      <c r="Z50" s="258">
        <v>0</v>
      </c>
      <c r="AA50" s="258">
        <v>0</v>
      </c>
      <c r="AB50" s="260">
        <v>2020</v>
      </c>
    </row>
    <row r="51" spans="1:28" s="3" customFormat="1" ht="35.25" customHeight="1" x14ac:dyDescent="0.5">
      <c r="A51" s="3">
        <v>1</v>
      </c>
      <c r="B51" s="165">
        <f>SUBTOTAL(103,$A$8:A51)</f>
        <v>42</v>
      </c>
      <c r="C51" s="210" t="s">
        <v>1704</v>
      </c>
      <c r="D51" s="255">
        <f t="shared" si="3"/>
        <v>580372</v>
      </c>
      <c r="E51" s="258">
        <v>0</v>
      </c>
      <c r="F51" s="258">
        <v>0</v>
      </c>
      <c r="G51" s="258">
        <v>0</v>
      </c>
      <c r="H51" s="258">
        <v>0</v>
      </c>
      <c r="I51" s="258">
        <v>0</v>
      </c>
      <c r="J51" s="258">
        <v>0</v>
      </c>
      <c r="K51" s="259">
        <v>1</v>
      </c>
      <c r="L51" s="258">
        <v>174530</v>
      </c>
      <c r="M51" s="258">
        <v>0</v>
      </c>
      <c r="N51" s="258">
        <v>0</v>
      </c>
      <c r="O51" s="258">
        <v>405842</v>
      </c>
      <c r="P51" s="258">
        <v>0</v>
      </c>
      <c r="Q51" s="258">
        <v>0</v>
      </c>
      <c r="R51" s="258">
        <v>0</v>
      </c>
      <c r="S51" s="258">
        <v>0</v>
      </c>
      <c r="T51" s="258">
        <v>0</v>
      </c>
      <c r="U51" s="258">
        <v>0</v>
      </c>
      <c r="V51" s="258">
        <v>0</v>
      </c>
      <c r="W51" s="258">
        <v>0</v>
      </c>
      <c r="X51" s="258">
        <v>0</v>
      </c>
      <c r="Y51" s="258">
        <v>0</v>
      </c>
      <c r="Z51" s="258">
        <v>0</v>
      </c>
      <c r="AA51" s="258">
        <v>0</v>
      </c>
      <c r="AB51" s="260">
        <v>2020</v>
      </c>
    </row>
    <row r="52" spans="1:28" s="3" customFormat="1" ht="35.25" customHeight="1" x14ac:dyDescent="0.5">
      <c r="A52" s="3">
        <v>1</v>
      </c>
      <c r="B52" s="165">
        <f>SUBTOTAL(103,$A$8:A52)</f>
        <v>43</v>
      </c>
      <c r="C52" s="210" t="s">
        <v>1705</v>
      </c>
      <c r="D52" s="255">
        <f t="shared" si="3"/>
        <v>1750000</v>
      </c>
      <c r="E52" s="258">
        <v>0</v>
      </c>
      <c r="F52" s="258">
        <v>0</v>
      </c>
      <c r="G52" s="258">
        <v>0</v>
      </c>
      <c r="H52" s="258">
        <v>0</v>
      </c>
      <c r="I52" s="258">
        <v>0</v>
      </c>
      <c r="J52" s="258">
        <v>0</v>
      </c>
      <c r="K52" s="259">
        <v>1</v>
      </c>
      <c r="L52" s="258">
        <v>1750000</v>
      </c>
      <c r="M52" s="258">
        <v>0</v>
      </c>
      <c r="N52" s="258">
        <v>0</v>
      </c>
      <c r="O52" s="258">
        <v>0</v>
      </c>
      <c r="P52" s="258">
        <v>0</v>
      </c>
      <c r="Q52" s="258">
        <v>0</v>
      </c>
      <c r="R52" s="258">
        <v>0</v>
      </c>
      <c r="S52" s="258">
        <v>0</v>
      </c>
      <c r="T52" s="258">
        <v>0</v>
      </c>
      <c r="U52" s="258">
        <v>0</v>
      </c>
      <c r="V52" s="258">
        <v>0</v>
      </c>
      <c r="W52" s="258">
        <v>0</v>
      </c>
      <c r="X52" s="258">
        <v>0</v>
      </c>
      <c r="Y52" s="258">
        <v>0</v>
      </c>
      <c r="Z52" s="258">
        <v>0</v>
      </c>
      <c r="AA52" s="258">
        <v>0</v>
      </c>
      <c r="AB52" s="260">
        <v>2020</v>
      </c>
    </row>
    <row r="53" spans="1:28" s="3" customFormat="1" ht="35.25" customHeight="1" x14ac:dyDescent="0.5">
      <c r="A53" s="3">
        <v>1</v>
      </c>
      <c r="B53" s="165">
        <f>SUBTOTAL(103,$A$8:A53)</f>
        <v>44</v>
      </c>
      <c r="C53" s="210" t="s">
        <v>1709</v>
      </c>
      <c r="D53" s="255">
        <f t="shared" si="3"/>
        <v>550000</v>
      </c>
      <c r="E53" s="258">
        <v>0</v>
      </c>
      <c r="F53" s="258">
        <v>0</v>
      </c>
      <c r="G53" s="258">
        <v>0</v>
      </c>
      <c r="H53" s="258">
        <v>0</v>
      </c>
      <c r="I53" s="258">
        <v>0</v>
      </c>
      <c r="J53" s="258">
        <v>0</v>
      </c>
      <c r="K53" s="259">
        <v>0</v>
      </c>
      <c r="L53" s="258">
        <v>0</v>
      </c>
      <c r="M53" s="258">
        <v>0</v>
      </c>
      <c r="N53" s="258">
        <v>0</v>
      </c>
      <c r="O53" s="258">
        <v>550000</v>
      </c>
      <c r="P53" s="258">
        <v>0</v>
      </c>
      <c r="Q53" s="258">
        <v>0</v>
      </c>
      <c r="R53" s="258">
        <v>0</v>
      </c>
      <c r="S53" s="258">
        <v>0</v>
      </c>
      <c r="T53" s="258">
        <v>0</v>
      </c>
      <c r="U53" s="258">
        <v>0</v>
      </c>
      <c r="V53" s="258">
        <v>0</v>
      </c>
      <c r="W53" s="258">
        <v>0</v>
      </c>
      <c r="X53" s="258">
        <v>0</v>
      </c>
      <c r="Y53" s="258">
        <v>0</v>
      </c>
      <c r="Z53" s="258">
        <v>0</v>
      </c>
      <c r="AA53" s="258">
        <v>0</v>
      </c>
      <c r="AB53" s="260">
        <v>2020</v>
      </c>
    </row>
    <row r="54" spans="1:28" s="3" customFormat="1" ht="35.25" customHeight="1" x14ac:dyDescent="0.5">
      <c r="A54" s="3">
        <v>1</v>
      </c>
      <c r="B54" s="165">
        <f>SUBTOTAL(103,$A$8:A54)</f>
        <v>45</v>
      </c>
      <c r="C54" s="210" t="s">
        <v>1710</v>
      </c>
      <c r="D54" s="255">
        <f t="shared" si="3"/>
        <v>767597.9</v>
      </c>
      <c r="E54" s="258">
        <v>261568.6</v>
      </c>
      <c r="F54" s="258">
        <v>353140.57</v>
      </c>
      <c r="G54" s="258">
        <v>0</v>
      </c>
      <c r="H54" s="258">
        <v>152888.73000000001</v>
      </c>
      <c r="I54" s="258">
        <v>0</v>
      </c>
      <c r="J54" s="258">
        <v>0</v>
      </c>
      <c r="K54" s="259">
        <v>0</v>
      </c>
      <c r="L54" s="258">
        <v>0</v>
      </c>
      <c r="M54" s="258">
        <v>0</v>
      </c>
      <c r="N54" s="258">
        <v>0</v>
      </c>
      <c r="O54" s="258">
        <v>0</v>
      </c>
      <c r="P54" s="258">
        <v>0</v>
      </c>
      <c r="Q54" s="258">
        <v>0</v>
      </c>
      <c r="R54" s="258">
        <v>0</v>
      </c>
      <c r="S54" s="258">
        <v>0</v>
      </c>
      <c r="T54" s="258">
        <v>0</v>
      </c>
      <c r="U54" s="258">
        <v>0</v>
      </c>
      <c r="V54" s="258">
        <v>0</v>
      </c>
      <c r="W54" s="258">
        <v>0</v>
      </c>
      <c r="X54" s="258">
        <v>0</v>
      </c>
      <c r="Y54" s="258">
        <v>0</v>
      </c>
      <c r="Z54" s="258">
        <v>0</v>
      </c>
      <c r="AA54" s="258">
        <v>0</v>
      </c>
      <c r="AB54" s="260">
        <v>2020</v>
      </c>
    </row>
    <row r="55" spans="1:28" s="3" customFormat="1" ht="35.25" customHeight="1" x14ac:dyDescent="0.5">
      <c r="A55" s="3">
        <v>1</v>
      </c>
      <c r="B55" s="165">
        <f>SUBTOTAL(103,$A$8:A55)</f>
        <v>46</v>
      </c>
      <c r="C55" s="210" t="s">
        <v>1711</v>
      </c>
      <c r="D55" s="255">
        <f t="shared" si="3"/>
        <v>1459045.55</v>
      </c>
      <c r="E55" s="258">
        <v>0</v>
      </c>
      <c r="F55" s="258">
        <v>0</v>
      </c>
      <c r="G55" s="258">
        <v>0</v>
      </c>
      <c r="H55" s="258">
        <v>0</v>
      </c>
      <c r="I55" s="258">
        <v>0</v>
      </c>
      <c r="J55" s="258">
        <v>0</v>
      </c>
      <c r="K55" s="259">
        <v>0</v>
      </c>
      <c r="L55" s="258">
        <v>0</v>
      </c>
      <c r="M55" s="258">
        <v>1459045.55</v>
      </c>
      <c r="N55" s="258">
        <v>0</v>
      </c>
      <c r="O55" s="258">
        <v>0</v>
      </c>
      <c r="P55" s="258">
        <v>0</v>
      </c>
      <c r="Q55" s="258">
        <v>0</v>
      </c>
      <c r="R55" s="258">
        <v>0</v>
      </c>
      <c r="S55" s="258">
        <v>0</v>
      </c>
      <c r="T55" s="258">
        <v>0</v>
      </c>
      <c r="U55" s="258">
        <v>0</v>
      </c>
      <c r="V55" s="258">
        <v>0</v>
      </c>
      <c r="W55" s="258">
        <v>0</v>
      </c>
      <c r="X55" s="258">
        <v>0</v>
      </c>
      <c r="Y55" s="258">
        <v>0</v>
      </c>
      <c r="Z55" s="258">
        <v>0</v>
      </c>
      <c r="AA55" s="258">
        <v>0</v>
      </c>
      <c r="AB55" s="260">
        <v>2020</v>
      </c>
    </row>
    <row r="56" spans="1:28" s="3" customFormat="1" ht="35.25" customHeight="1" x14ac:dyDescent="0.5">
      <c r="A56" s="3">
        <v>1</v>
      </c>
      <c r="B56" s="165">
        <f>SUBTOTAL(103,$A$8:A56)</f>
        <v>47</v>
      </c>
      <c r="C56" s="210" t="s">
        <v>1712</v>
      </c>
      <c r="D56" s="255">
        <f t="shared" si="3"/>
        <v>293676</v>
      </c>
      <c r="E56" s="258">
        <v>0</v>
      </c>
      <c r="F56" s="258">
        <v>0</v>
      </c>
      <c r="G56" s="258">
        <v>0</v>
      </c>
      <c r="H56" s="258">
        <v>0</v>
      </c>
      <c r="I56" s="258">
        <v>0</v>
      </c>
      <c r="J56" s="258">
        <v>0</v>
      </c>
      <c r="K56" s="259">
        <v>1</v>
      </c>
      <c r="L56" s="258">
        <v>293676</v>
      </c>
      <c r="M56" s="258">
        <v>0</v>
      </c>
      <c r="N56" s="258">
        <v>0</v>
      </c>
      <c r="O56" s="258">
        <v>0</v>
      </c>
      <c r="P56" s="258">
        <v>0</v>
      </c>
      <c r="Q56" s="258">
        <v>0</v>
      </c>
      <c r="R56" s="258">
        <v>0</v>
      </c>
      <c r="S56" s="258">
        <v>0</v>
      </c>
      <c r="T56" s="258">
        <v>0</v>
      </c>
      <c r="U56" s="258">
        <v>0</v>
      </c>
      <c r="V56" s="258">
        <v>0</v>
      </c>
      <c r="W56" s="258">
        <v>0</v>
      </c>
      <c r="X56" s="258">
        <v>0</v>
      </c>
      <c r="Y56" s="258">
        <v>0</v>
      </c>
      <c r="Z56" s="258">
        <v>0</v>
      </c>
      <c r="AA56" s="258">
        <v>0</v>
      </c>
      <c r="AB56" s="260">
        <v>2020</v>
      </c>
    </row>
    <row r="57" spans="1:28" s="3" customFormat="1" ht="35.25" customHeight="1" x14ac:dyDescent="0.5">
      <c r="A57" s="3">
        <v>1</v>
      </c>
      <c r="B57" s="165">
        <f>SUBTOTAL(103,$A$8:A57)</f>
        <v>48</v>
      </c>
      <c r="C57" s="210" t="s">
        <v>2402</v>
      </c>
      <c r="D57" s="255">
        <f t="shared" si="3"/>
        <v>141800</v>
      </c>
      <c r="E57" s="258">
        <v>141800</v>
      </c>
      <c r="F57" s="258">
        <v>0</v>
      </c>
      <c r="G57" s="258">
        <v>0</v>
      </c>
      <c r="H57" s="258">
        <v>0</v>
      </c>
      <c r="I57" s="258">
        <v>0</v>
      </c>
      <c r="J57" s="258">
        <v>0</v>
      </c>
      <c r="K57" s="259">
        <v>0</v>
      </c>
      <c r="L57" s="258">
        <v>0</v>
      </c>
      <c r="M57" s="258">
        <v>0</v>
      </c>
      <c r="N57" s="258">
        <v>0</v>
      </c>
      <c r="O57" s="258">
        <v>0</v>
      </c>
      <c r="P57" s="258">
        <v>0</v>
      </c>
      <c r="Q57" s="258">
        <v>0</v>
      </c>
      <c r="R57" s="258">
        <v>0</v>
      </c>
      <c r="S57" s="258">
        <v>0</v>
      </c>
      <c r="T57" s="258">
        <v>0</v>
      </c>
      <c r="U57" s="258">
        <v>0</v>
      </c>
      <c r="V57" s="258">
        <v>0</v>
      </c>
      <c r="W57" s="258">
        <v>0</v>
      </c>
      <c r="X57" s="258">
        <v>0</v>
      </c>
      <c r="Y57" s="258">
        <v>0</v>
      </c>
      <c r="Z57" s="258">
        <v>0</v>
      </c>
      <c r="AA57" s="258">
        <v>0</v>
      </c>
      <c r="AB57" s="260">
        <v>2020</v>
      </c>
    </row>
    <row r="58" spans="1:28" s="3" customFormat="1" ht="35.25" customHeight="1" x14ac:dyDescent="0.5">
      <c r="A58" s="3">
        <v>1</v>
      </c>
      <c r="B58" s="165">
        <f>SUBTOTAL(103,$A$8:A58)</f>
        <v>49</v>
      </c>
      <c r="C58" s="210" t="s">
        <v>1713</v>
      </c>
      <c r="D58" s="255">
        <f t="shared" si="3"/>
        <v>2123411</v>
      </c>
      <c r="E58" s="258">
        <v>0</v>
      </c>
      <c r="F58" s="258">
        <v>0</v>
      </c>
      <c r="G58" s="258">
        <v>0</v>
      </c>
      <c r="H58" s="258">
        <v>0</v>
      </c>
      <c r="I58" s="258">
        <v>0</v>
      </c>
      <c r="J58" s="258">
        <v>0</v>
      </c>
      <c r="K58" s="259">
        <v>0</v>
      </c>
      <c r="L58" s="258">
        <v>0</v>
      </c>
      <c r="M58" s="258">
        <v>2123411</v>
      </c>
      <c r="N58" s="258">
        <v>0</v>
      </c>
      <c r="O58" s="258">
        <v>0</v>
      </c>
      <c r="P58" s="258">
        <v>0</v>
      </c>
      <c r="Q58" s="258">
        <v>0</v>
      </c>
      <c r="R58" s="258">
        <v>0</v>
      </c>
      <c r="S58" s="258">
        <v>0</v>
      </c>
      <c r="T58" s="258">
        <v>0</v>
      </c>
      <c r="U58" s="258">
        <v>0</v>
      </c>
      <c r="V58" s="258">
        <v>0</v>
      </c>
      <c r="W58" s="258">
        <v>0</v>
      </c>
      <c r="X58" s="258">
        <v>0</v>
      </c>
      <c r="Y58" s="258">
        <v>0</v>
      </c>
      <c r="Z58" s="258">
        <v>0</v>
      </c>
      <c r="AA58" s="258">
        <v>0</v>
      </c>
      <c r="AB58" s="260">
        <v>2020</v>
      </c>
    </row>
    <row r="59" spans="1:28" s="3" customFormat="1" ht="35.25" customHeight="1" x14ac:dyDescent="0.5">
      <c r="A59" s="3">
        <v>1</v>
      </c>
      <c r="B59" s="165">
        <f>SUBTOTAL(103,$A$8:A59)</f>
        <v>50</v>
      </c>
      <c r="C59" s="210" t="s">
        <v>1714</v>
      </c>
      <c r="D59" s="255">
        <f t="shared" si="3"/>
        <v>363447</v>
      </c>
      <c r="E59" s="258">
        <v>0</v>
      </c>
      <c r="F59" s="258">
        <v>0</v>
      </c>
      <c r="G59" s="258">
        <v>133000</v>
      </c>
      <c r="H59" s="258">
        <v>0</v>
      </c>
      <c r="I59" s="258">
        <v>0</v>
      </c>
      <c r="J59" s="258">
        <v>0</v>
      </c>
      <c r="K59" s="259">
        <v>0</v>
      </c>
      <c r="L59" s="258">
        <v>0</v>
      </c>
      <c r="M59" s="258">
        <v>0</v>
      </c>
      <c r="N59" s="258">
        <v>0</v>
      </c>
      <c r="O59" s="258">
        <v>230447</v>
      </c>
      <c r="P59" s="258">
        <v>0</v>
      </c>
      <c r="Q59" s="258">
        <v>0</v>
      </c>
      <c r="R59" s="258">
        <v>0</v>
      </c>
      <c r="S59" s="258">
        <v>0</v>
      </c>
      <c r="T59" s="258">
        <v>0</v>
      </c>
      <c r="U59" s="258">
        <v>0</v>
      </c>
      <c r="V59" s="258">
        <v>0</v>
      </c>
      <c r="W59" s="258">
        <v>0</v>
      </c>
      <c r="X59" s="258">
        <v>0</v>
      </c>
      <c r="Y59" s="258">
        <v>0</v>
      </c>
      <c r="Z59" s="258">
        <v>0</v>
      </c>
      <c r="AA59" s="258">
        <v>0</v>
      </c>
      <c r="AB59" s="260">
        <v>2020</v>
      </c>
    </row>
    <row r="60" spans="1:28" s="3" customFormat="1" ht="35.25" customHeight="1" x14ac:dyDescent="0.5">
      <c r="A60" s="3">
        <v>1</v>
      </c>
      <c r="B60" s="165">
        <f>SUBTOTAL(103,$A$8:A60)</f>
        <v>51</v>
      </c>
      <c r="C60" s="210" t="s">
        <v>1715</v>
      </c>
      <c r="D60" s="255">
        <f t="shared" si="3"/>
        <v>532382.57999999996</v>
      </c>
      <c r="E60" s="258">
        <v>0</v>
      </c>
      <c r="F60" s="258">
        <v>0</v>
      </c>
      <c r="G60" s="258">
        <v>0</v>
      </c>
      <c r="H60" s="258">
        <v>0</v>
      </c>
      <c r="I60" s="258">
        <v>532382.57999999996</v>
      </c>
      <c r="J60" s="258">
        <v>0</v>
      </c>
      <c r="K60" s="259">
        <v>0</v>
      </c>
      <c r="L60" s="258">
        <v>0</v>
      </c>
      <c r="M60" s="258">
        <v>0</v>
      </c>
      <c r="N60" s="258">
        <v>0</v>
      </c>
      <c r="O60" s="258">
        <v>0</v>
      </c>
      <c r="P60" s="258">
        <v>0</v>
      </c>
      <c r="Q60" s="258">
        <v>0</v>
      </c>
      <c r="R60" s="258">
        <v>0</v>
      </c>
      <c r="S60" s="258">
        <v>0</v>
      </c>
      <c r="T60" s="258">
        <v>0</v>
      </c>
      <c r="U60" s="258">
        <v>0</v>
      </c>
      <c r="V60" s="258">
        <v>0</v>
      </c>
      <c r="W60" s="258">
        <v>0</v>
      </c>
      <c r="X60" s="258">
        <v>0</v>
      </c>
      <c r="Y60" s="258">
        <v>0</v>
      </c>
      <c r="Z60" s="258">
        <v>0</v>
      </c>
      <c r="AA60" s="258">
        <v>0</v>
      </c>
      <c r="AB60" s="260">
        <v>2020</v>
      </c>
    </row>
    <row r="61" spans="1:28" s="3" customFormat="1" ht="35.25" customHeight="1" x14ac:dyDescent="0.5">
      <c r="A61" s="3">
        <v>1</v>
      </c>
      <c r="B61" s="165">
        <f>SUBTOTAL(103,$A$8:A61)</f>
        <v>52</v>
      </c>
      <c r="C61" s="210" t="s">
        <v>1716</v>
      </c>
      <c r="D61" s="255">
        <f t="shared" si="3"/>
        <v>368373.54000000004</v>
      </c>
      <c r="E61" s="258">
        <v>175244.79</v>
      </c>
      <c r="F61" s="258">
        <v>193128.75</v>
      </c>
      <c r="G61" s="258">
        <v>0</v>
      </c>
      <c r="H61" s="258">
        <v>0</v>
      </c>
      <c r="I61" s="258">
        <v>0</v>
      </c>
      <c r="J61" s="258">
        <v>0</v>
      </c>
      <c r="K61" s="259">
        <v>0</v>
      </c>
      <c r="L61" s="258">
        <v>0</v>
      </c>
      <c r="M61" s="258">
        <v>0</v>
      </c>
      <c r="N61" s="258">
        <v>0</v>
      </c>
      <c r="O61" s="258">
        <v>0</v>
      </c>
      <c r="P61" s="258">
        <v>0</v>
      </c>
      <c r="Q61" s="258">
        <v>0</v>
      </c>
      <c r="R61" s="258">
        <v>0</v>
      </c>
      <c r="S61" s="258">
        <v>0</v>
      </c>
      <c r="T61" s="258">
        <v>0</v>
      </c>
      <c r="U61" s="258">
        <v>0</v>
      </c>
      <c r="V61" s="258">
        <v>0</v>
      </c>
      <c r="W61" s="258">
        <v>0</v>
      </c>
      <c r="X61" s="258">
        <v>0</v>
      </c>
      <c r="Y61" s="258">
        <v>0</v>
      </c>
      <c r="Z61" s="258">
        <v>0</v>
      </c>
      <c r="AA61" s="258">
        <v>0</v>
      </c>
      <c r="AB61" s="260">
        <v>2020</v>
      </c>
    </row>
    <row r="62" spans="1:28" s="3" customFormat="1" ht="35.25" customHeight="1" x14ac:dyDescent="0.5">
      <c r="A62" s="3">
        <v>1</v>
      </c>
      <c r="B62" s="165">
        <f>SUBTOTAL(103,$A$8:A62)</f>
        <v>53</v>
      </c>
      <c r="C62" s="210" t="s">
        <v>1717</v>
      </c>
      <c r="D62" s="255">
        <f t="shared" si="3"/>
        <v>1008901</v>
      </c>
      <c r="E62" s="258">
        <v>0</v>
      </c>
      <c r="F62" s="258">
        <v>0</v>
      </c>
      <c r="G62" s="258">
        <v>404448</v>
      </c>
      <c r="H62" s="258">
        <v>0</v>
      </c>
      <c r="I62" s="258">
        <v>0</v>
      </c>
      <c r="J62" s="258">
        <v>0</v>
      </c>
      <c r="K62" s="259">
        <v>0</v>
      </c>
      <c r="L62" s="258">
        <v>0</v>
      </c>
      <c r="M62" s="258">
        <v>0</v>
      </c>
      <c r="N62" s="258">
        <v>554453</v>
      </c>
      <c r="O62" s="258">
        <v>0</v>
      </c>
      <c r="P62" s="258">
        <v>0</v>
      </c>
      <c r="Q62" s="258">
        <v>0</v>
      </c>
      <c r="R62" s="258">
        <v>0</v>
      </c>
      <c r="S62" s="258">
        <v>0</v>
      </c>
      <c r="T62" s="258">
        <v>0</v>
      </c>
      <c r="U62" s="258">
        <v>0</v>
      </c>
      <c r="V62" s="258">
        <v>0</v>
      </c>
      <c r="W62" s="258">
        <v>0</v>
      </c>
      <c r="X62" s="258">
        <v>0</v>
      </c>
      <c r="Y62" s="258">
        <v>0</v>
      </c>
      <c r="Z62" s="258">
        <v>50000</v>
      </c>
      <c r="AA62" s="258">
        <v>0</v>
      </c>
      <c r="AB62" s="260">
        <v>2020</v>
      </c>
    </row>
    <row r="63" spans="1:28" s="3" customFormat="1" ht="35.25" customHeight="1" x14ac:dyDescent="0.5">
      <c r="A63" s="3">
        <v>1</v>
      </c>
      <c r="B63" s="165">
        <f>SUBTOTAL(103,$A$8:A63)</f>
        <v>54</v>
      </c>
      <c r="C63" s="210" t="s">
        <v>1718</v>
      </c>
      <c r="D63" s="255">
        <f t="shared" si="3"/>
        <v>1164297</v>
      </c>
      <c r="E63" s="258">
        <v>0</v>
      </c>
      <c r="F63" s="258">
        <v>0</v>
      </c>
      <c r="G63" s="258">
        <v>0</v>
      </c>
      <c r="H63" s="258">
        <v>0</v>
      </c>
      <c r="I63" s="258">
        <v>0</v>
      </c>
      <c r="J63" s="258">
        <v>0</v>
      </c>
      <c r="K63" s="259">
        <v>0</v>
      </c>
      <c r="L63" s="258">
        <v>0</v>
      </c>
      <c r="M63" s="258">
        <v>1164297</v>
      </c>
      <c r="N63" s="258">
        <v>0</v>
      </c>
      <c r="O63" s="258">
        <v>0</v>
      </c>
      <c r="P63" s="258">
        <v>0</v>
      </c>
      <c r="Q63" s="258">
        <v>0</v>
      </c>
      <c r="R63" s="258">
        <v>0</v>
      </c>
      <c r="S63" s="258">
        <v>0</v>
      </c>
      <c r="T63" s="258">
        <v>0</v>
      </c>
      <c r="U63" s="258">
        <v>0</v>
      </c>
      <c r="V63" s="258">
        <v>0</v>
      </c>
      <c r="W63" s="258">
        <v>0</v>
      </c>
      <c r="X63" s="258">
        <v>0</v>
      </c>
      <c r="Y63" s="258">
        <v>0</v>
      </c>
      <c r="Z63" s="258">
        <v>0</v>
      </c>
      <c r="AA63" s="258">
        <v>0</v>
      </c>
      <c r="AB63" s="260">
        <v>2020</v>
      </c>
    </row>
    <row r="64" spans="1:28" s="3" customFormat="1" ht="35.25" customHeight="1" x14ac:dyDescent="0.5">
      <c r="A64" s="3">
        <v>1</v>
      </c>
      <c r="B64" s="165">
        <f>SUBTOTAL(103,$A$8:A64)</f>
        <v>55</v>
      </c>
      <c r="C64" s="210" t="s">
        <v>1719</v>
      </c>
      <c r="D64" s="255">
        <f t="shared" si="3"/>
        <v>2377591.96</v>
      </c>
      <c r="E64" s="258">
        <v>877591.96</v>
      </c>
      <c r="F64" s="258">
        <v>1500000</v>
      </c>
      <c r="G64" s="258">
        <v>0</v>
      </c>
      <c r="H64" s="258">
        <v>0</v>
      </c>
      <c r="I64" s="258">
        <v>0</v>
      </c>
      <c r="J64" s="258">
        <v>0</v>
      </c>
      <c r="K64" s="259">
        <v>0</v>
      </c>
      <c r="L64" s="258">
        <v>0</v>
      </c>
      <c r="M64" s="258">
        <v>0</v>
      </c>
      <c r="N64" s="258">
        <v>0</v>
      </c>
      <c r="O64" s="258">
        <v>0</v>
      </c>
      <c r="P64" s="258">
        <v>0</v>
      </c>
      <c r="Q64" s="258">
        <v>0</v>
      </c>
      <c r="R64" s="258">
        <v>0</v>
      </c>
      <c r="S64" s="258">
        <v>0</v>
      </c>
      <c r="T64" s="258">
        <v>0</v>
      </c>
      <c r="U64" s="258">
        <v>0</v>
      </c>
      <c r="V64" s="258">
        <v>0</v>
      </c>
      <c r="W64" s="258">
        <v>0</v>
      </c>
      <c r="X64" s="258">
        <v>0</v>
      </c>
      <c r="Y64" s="258">
        <v>0</v>
      </c>
      <c r="Z64" s="258">
        <v>0</v>
      </c>
      <c r="AA64" s="258">
        <v>0</v>
      </c>
      <c r="AB64" s="260">
        <v>2020</v>
      </c>
    </row>
    <row r="65" spans="1:28" s="3" customFormat="1" ht="35.25" customHeight="1" x14ac:dyDescent="0.5">
      <c r="A65" s="3">
        <v>1</v>
      </c>
      <c r="B65" s="165">
        <f>SUBTOTAL(103,$A$8:A65)</f>
        <v>56</v>
      </c>
      <c r="C65" s="210" t="s">
        <v>1720</v>
      </c>
      <c r="D65" s="255">
        <f t="shared" si="3"/>
        <v>659346.14</v>
      </c>
      <c r="E65" s="258">
        <v>0</v>
      </c>
      <c r="F65" s="258">
        <v>659346.14</v>
      </c>
      <c r="G65" s="258">
        <v>0</v>
      </c>
      <c r="H65" s="258">
        <v>0</v>
      </c>
      <c r="I65" s="258">
        <v>0</v>
      </c>
      <c r="J65" s="258">
        <v>0</v>
      </c>
      <c r="K65" s="259">
        <v>0</v>
      </c>
      <c r="L65" s="258">
        <v>0</v>
      </c>
      <c r="M65" s="258">
        <v>0</v>
      </c>
      <c r="N65" s="258">
        <v>0</v>
      </c>
      <c r="O65" s="258">
        <v>0</v>
      </c>
      <c r="P65" s="258">
        <v>0</v>
      </c>
      <c r="Q65" s="258">
        <v>0</v>
      </c>
      <c r="R65" s="258">
        <v>0</v>
      </c>
      <c r="S65" s="258">
        <v>0</v>
      </c>
      <c r="T65" s="258">
        <v>0</v>
      </c>
      <c r="U65" s="258">
        <v>0</v>
      </c>
      <c r="V65" s="258">
        <v>0</v>
      </c>
      <c r="W65" s="258">
        <v>0</v>
      </c>
      <c r="X65" s="258">
        <v>0</v>
      </c>
      <c r="Y65" s="258">
        <v>0</v>
      </c>
      <c r="Z65" s="258">
        <v>0</v>
      </c>
      <c r="AA65" s="258">
        <v>0</v>
      </c>
      <c r="AB65" s="260">
        <v>2020</v>
      </c>
    </row>
    <row r="66" spans="1:28" s="3" customFormat="1" ht="35.25" customHeight="1" x14ac:dyDescent="0.5">
      <c r="A66" s="3">
        <v>1</v>
      </c>
      <c r="B66" s="165">
        <f>SUBTOTAL(103,$A$8:A66)</f>
        <v>57</v>
      </c>
      <c r="C66" s="210" t="s">
        <v>1721</v>
      </c>
      <c r="D66" s="255">
        <f t="shared" si="3"/>
        <v>441089</v>
      </c>
      <c r="E66" s="258">
        <v>0</v>
      </c>
      <c r="F66" s="258">
        <v>441089</v>
      </c>
      <c r="G66" s="258">
        <v>0</v>
      </c>
      <c r="H66" s="258">
        <v>0</v>
      </c>
      <c r="I66" s="258">
        <v>0</v>
      </c>
      <c r="J66" s="258">
        <v>0</v>
      </c>
      <c r="K66" s="259">
        <v>0</v>
      </c>
      <c r="L66" s="258">
        <v>0</v>
      </c>
      <c r="M66" s="258">
        <v>0</v>
      </c>
      <c r="N66" s="258">
        <v>0</v>
      </c>
      <c r="O66" s="258">
        <v>0</v>
      </c>
      <c r="P66" s="258">
        <v>0</v>
      </c>
      <c r="Q66" s="258">
        <v>0</v>
      </c>
      <c r="R66" s="258">
        <v>0</v>
      </c>
      <c r="S66" s="258">
        <v>0</v>
      </c>
      <c r="T66" s="258">
        <v>0</v>
      </c>
      <c r="U66" s="258">
        <v>0</v>
      </c>
      <c r="V66" s="258">
        <v>0</v>
      </c>
      <c r="W66" s="258">
        <v>0</v>
      </c>
      <c r="X66" s="258">
        <v>0</v>
      </c>
      <c r="Y66" s="258">
        <v>0</v>
      </c>
      <c r="Z66" s="258">
        <v>0</v>
      </c>
      <c r="AA66" s="258">
        <v>0</v>
      </c>
      <c r="AB66" s="260">
        <v>2020</v>
      </c>
    </row>
    <row r="67" spans="1:28" s="3" customFormat="1" ht="35.25" customHeight="1" x14ac:dyDescent="0.5">
      <c r="A67" s="3">
        <v>1</v>
      </c>
      <c r="B67" s="165">
        <f>SUBTOTAL(103,$A$8:A67)</f>
        <v>58</v>
      </c>
      <c r="C67" s="210" t="s">
        <v>1722</v>
      </c>
      <c r="D67" s="255">
        <f t="shared" si="3"/>
        <v>5773987.0600000005</v>
      </c>
      <c r="E67" s="258">
        <v>0</v>
      </c>
      <c r="F67" s="258">
        <v>0</v>
      </c>
      <c r="G67" s="258">
        <v>0</v>
      </c>
      <c r="H67" s="258">
        <v>0</v>
      </c>
      <c r="I67" s="258">
        <v>0</v>
      </c>
      <c r="J67" s="258">
        <v>0</v>
      </c>
      <c r="K67" s="259">
        <v>1</v>
      </c>
      <c r="L67" s="258">
        <v>190756</v>
      </c>
      <c r="M67" s="258">
        <v>0</v>
      </c>
      <c r="N67" s="258">
        <v>0</v>
      </c>
      <c r="O67" s="258">
        <v>5583231.0600000005</v>
      </c>
      <c r="P67" s="258">
        <v>0</v>
      </c>
      <c r="Q67" s="258">
        <v>0</v>
      </c>
      <c r="R67" s="258">
        <v>0</v>
      </c>
      <c r="S67" s="258">
        <v>0</v>
      </c>
      <c r="T67" s="258">
        <v>0</v>
      </c>
      <c r="U67" s="258">
        <v>0</v>
      </c>
      <c r="V67" s="258">
        <v>0</v>
      </c>
      <c r="W67" s="258">
        <v>0</v>
      </c>
      <c r="X67" s="258">
        <v>0</v>
      </c>
      <c r="Y67" s="258">
        <v>0</v>
      </c>
      <c r="Z67" s="258">
        <v>0</v>
      </c>
      <c r="AA67" s="258">
        <v>0</v>
      </c>
      <c r="AB67" s="260">
        <v>2020</v>
      </c>
    </row>
    <row r="68" spans="1:28" s="3" customFormat="1" ht="35.25" customHeight="1" x14ac:dyDescent="0.5">
      <c r="A68" s="3">
        <v>1</v>
      </c>
      <c r="B68" s="165">
        <f>SUBTOTAL(103,$A$8:A68)</f>
        <v>59</v>
      </c>
      <c r="C68" s="210" t="s">
        <v>1723</v>
      </c>
      <c r="D68" s="255">
        <f t="shared" si="3"/>
        <v>141772</v>
      </c>
      <c r="E68" s="258">
        <v>0</v>
      </c>
      <c r="F68" s="258">
        <v>0</v>
      </c>
      <c r="G68" s="258">
        <v>0</v>
      </c>
      <c r="H68" s="258">
        <v>0</v>
      </c>
      <c r="I68" s="258">
        <v>0</v>
      </c>
      <c r="J68" s="258">
        <v>0</v>
      </c>
      <c r="K68" s="259">
        <v>0</v>
      </c>
      <c r="L68" s="258">
        <v>0</v>
      </c>
      <c r="M68" s="258">
        <v>0</v>
      </c>
      <c r="N68" s="258">
        <v>0</v>
      </c>
      <c r="O68" s="258">
        <v>141772</v>
      </c>
      <c r="P68" s="258">
        <v>0</v>
      </c>
      <c r="Q68" s="258">
        <v>0</v>
      </c>
      <c r="R68" s="258">
        <v>0</v>
      </c>
      <c r="S68" s="258">
        <v>0</v>
      </c>
      <c r="T68" s="258">
        <v>0</v>
      </c>
      <c r="U68" s="258">
        <v>0</v>
      </c>
      <c r="V68" s="258">
        <v>0</v>
      </c>
      <c r="W68" s="258">
        <v>0</v>
      </c>
      <c r="X68" s="258">
        <v>0</v>
      </c>
      <c r="Y68" s="258">
        <v>0</v>
      </c>
      <c r="Z68" s="258">
        <v>0</v>
      </c>
      <c r="AA68" s="258">
        <v>0</v>
      </c>
      <c r="AB68" s="260">
        <v>2020</v>
      </c>
    </row>
    <row r="69" spans="1:28" s="3" customFormat="1" ht="35.25" customHeight="1" x14ac:dyDescent="0.5">
      <c r="A69" s="3">
        <v>1</v>
      </c>
      <c r="B69" s="165">
        <f>SUBTOTAL(103,$A$8:A69)</f>
        <v>60</v>
      </c>
      <c r="C69" s="210" t="s">
        <v>1724</v>
      </c>
      <c r="D69" s="255">
        <f t="shared" si="3"/>
        <v>693476.3600000001</v>
      </c>
      <c r="E69" s="258">
        <v>54114.93</v>
      </c>
      <c r="F69" s="258">
        <v>0</v>
      </c>
      <c r="G69" s="258">
        <v>583956.53</v>
      </c>
      <c r="H69" s="258">
        <v>22561.9</v>
      </c>
      <c r="I69" s="258">
        <v>0</v>
      </c>
      <c r="J69" s="258">
        <v>0</v>
      </c>
      <c r="K69" s="259">
        <v>0</v>
      </c>
      <c r="L69" s="258">
        <v>0</v>
      </c>
      <c r="M69" s="258">
        <v>0</v>
      </c>
      <c r="N69" s="258">
        <v>32843</v>
      </c>
      <c r="O69" s="258">
        <v>0</v>
      </c>
      <c r="P69" s="258">
        <v>0</v>
      </c>
      <c r="Q69" s="258">
        <v>0</v>
      </c>
      <c r="R69" s="258">
        <v>0</v>
      </c>
      <c r="S69" s="258">
        <v>0</v>
      </c>
      <c r="T69" s="258">
        <v>0</v>
      </c>
      <c r="U69" s="258">
        <v>0</v>
      </c>
      <c r="V69" s="258">
        <v>0</v>
      </c>
      <c r="W69" s="258">
        <v>0</v>
      </c>
      <c r="X69" s="258">
        <v>0</v>
      </c>
      <c r="Y69" s="258">
        <v>0</v>
      </c>
      <c r="Z69" s="258">
        <v>0</v>
      </c>
      <c r="AA69" s="258">
        <v>0</v>
      </c>
      <c r="AB69" s="260">
        <v>2020</v>
      </c>
    </row>
    <row r="70" spans="1:28" s="3" customFormat="1" ht="35.25" customHeight="1" x14ac:dyDescent="0.5">
      <c r="A70" s="3">
        <v>1</v>
      </c>
      <c r="B70" s="165">
        <f>SUBTOTAL(103,$A$8:A70)</f>
        <v>61</v>
      </c>
      <c r="C70" s="210" t="s">
        <v>1725</v>
      </c>
      <c r="D70" s="255">
        <f t="shared" si="3"/>
        <v>69666</v>
      </c>
      <c r="E70" s="258">
        <v>0</v>
      </c>
      <c r="F70" s="258">
        <v>0</v>
      </c>
      <c r="G70" s="258">
        <v>0</v>
      </c>
      <c r="H70" s="258">
        <v>0</v>
      </c>
      <c r="I70" s="258">
        <v>0</v>
      </c>
      <c r="J70" s="258">
        <v>0</v>
      </c>
      <c r="K70" s="259">
        <v>0</v>
      </c>
      <c r="L70" s="258">
        <v>0</v>
      </c>
      <c r="M70" s="258">
        <v>0</v>
      </c>
      <c r="N70" s="258">
        <v>69666</v>
      </c>
      <c r="O70" s="258">
        <v>0</v>
      </c>
      <c r="P70" s="258">
        <v>0</v>
      </c>
      <c r="Q70" s="258">
        <v>0</v>
      </c>
      <c r="R70" s="258">
        <v>0</v>
      </c>
      <c r="S70" s="258">
        <v>0</v>
      </c>
      <c r="T70" s="258">
        <v>0</v>
      </c>
      <c r="U70" s="258">
        <v>0</v>
      </c>
      <c r="V70" s="258">
        <v>0</v>
      </c>
      <c r="W70" s="258">
        <v>0</v>
      </c>
      <c r="X70" s="258">
        <v>0</v>
      </c>
      <c r="Y70" s="258">
        <v>0</v>
      </c>
      <c r="Z70" s="258">
        <v>0</v>
      </c>
      <c r="AA70" s="258">
        <v>0</v>
      </c>
      <c r="AB70" s="260">
        <v>2020</v>
      </c>
    </row>
    <row r="71" spans="1:28" s="3" customFormat="1" ht="35.25" customHeight="1" x14ac:dyDescent="0.5">
      <c r="A71" s="3">
        <v>1</v>
      </c>
      <c r="B71" s="165">
        <f>SUBTOTAL(103,$A$8:A71)</f>
        <v>62</v>
      </c>
      <c r="C71" s="210" t="s">
        <v>1726</v>
      </c>
      <c r="D71" s="255">
        <f t="shared" si="3"/>
        <v>452575.38</v>
      </c>
      <c r="E71" s="258">
        <v>222826.38</v>
      </c>
      <c r="F71" s="258">
        <v>0</v>
      </c>
      <c r="G71" s="258">
        <v>0</v>
      </c>
      <c r="H71" s="258">
        <v>0</v>
      </c>
      <c r="I71" s="258">
        <v>0</v>
      </c>
      <c r="J71" s="258">
        <v>0</v>
      </c>
      <c r="K71" s="259">
        <v>0</v>
      </c>
      <c r="L71" s="258">
        <v>0</v>
      </c>
      <c r="M71" s="258">
        <v>0</v>
      </c>
      <c r="N71" s="258">
        <v>152567</v>
      </c>
      <c r="O71" s="258">
        <v>77182</v>
      </c>
      <c r="P71" s="258">
        <v>0</v>
      </c>
      <c r="Q71" s="258">
        <v>0</v>
      </c>
      <c r="R71" s="258">
        <v>0</v>
      </c>
      <c r="S71" s="258">
        <v>0</v>
      </c>
      <c r="T71" s="258">
        <v>0</v>
      </c>
      <c r="U71" s="258">
        <v>0</v>
      </c>
      <c r="V71" s="258">
        <v>0</v>
      </c>
      <c r="W71" s="258">
        <v>0</v>
      </c>
      <c r="X71" s="258">
        <v>0</v>
      </c>
      <c r="Y71" s="258">
        <v>0</v>
      </c>
      <c r="Z71" s="258">
        <v>0</v>
      </c>
      <c r="AA71" s="258">
        <v>0</v>
      </c>
      <c r="AB71" s="260">
        <v>2020</v>
      </c>
    </row>
    <row r="72" spans="1:28" s="3" customFormat="1" ht="35.25" customHeight="1" x14ac:dyDescent="0.5">
      <c r="A72" s="3">
        <v>1</v>
      </c>
      <c r="B72" s="165">
        <f>SUBTOTAL(103,$A$8:A72)</f>
        <v>63</v>
      </c>
      <c r="C72" s="210" t="s">
        <v>1727</v>
      </c>
      <c r="D72" s="255">
        <f t="shared" si="3"/>
        <v>1654683.92</v>
      </c>
      <c r="E72" s="258">
        <v>0</v>
      </c>
      <c r="F72" s="258">
        <v>0</v>
      </c>
      <c r="G72" s="258">
        <v>0</v>
      </c>
      <c r="H72" s="258">
        <v>0</v>
      </c>
      <c r="I72" s="258">
        <v>0</v>
      </c>
      <c r="J72" s="258">
        <v>0</v>
      </c>
      <c r="K72" s="259">
        <v>0</v>
      </c>
      <c r="L72" s="258">
        <v>0</v>
      </c>
      <c r="M72" s="258">
        <v>1624695.92</v>
      </c>
      <c r="N72" s="258">
        <v>29988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58">
        <v>0</v>
      </c>
      <c r="W72" s="258">
        <v>0</v>
      </c>
      <c r="X72" s="258">
        <v>0</v>
      </c>
      <c r="Y72" s="258">
        <v>0</v>
      </c>
      <c r="Z72" s="258">
        <v>0</v>
      </c>
      <c r="AA72" s="258">
        <v>0</v>
      </c>
      <c r="AB72" s="260">
        <v>2020</v>
      </c>
    </row>
    <row r="73" spans="1:28" s="3" customFormat="1" ht="35.25" customHeight="1" x14ac:dyDescent="0.5">
      <c r="A73" s="3">
        <v>1</v>
      </c>
      <c r="B73" s="165">
        <f>SUBTOTAL(103,$A$8:A73)</f>
        <v>64</v>
      </c>
      <c r="C73" s="210" t="s">
        <v>1728</v>
      </c>
      <c r="D73" s="255">
        <f t="shared" si="3"/>
        <v>131422</v>
      </c>
      <c r="E73" s="258">
        <v>0</v>
      </c>
      <c r="F73" s="258">
        <v>0</v>
      </c>
      <c r="G73" s="258">
        <v>0</v>
      </c>
      <c r="H73" s="258">
        <v>0</v>
      </c>
      <c r="I73" s="258">
        <v>0</v>
      </c>
      <c r="J73" s="258">
        <v>0</v>
      </c>
      <c r="K73" s="259">
        <v>0</v>
      </c>
      <c r="L73" s="258">
        <v>0</v>
      </c>
      <c r="M73" s="258">
        <v>0</v>
      </c>
      <c r="N73" s="258">
        <v>0</v>
      </c>
      <c r="O73" s="258">
        <v>131422</v>
      </c>
      <c r="P73" s="258">
        <v>0</v>
      </c>
      <c r="Q73" s="258">
        <v>0</v>
      </c>
      <c r="R73" s="258">
        <v>0</v>
      </c>
      <c r="S73" s="258">
        <v>0</v>
      </c>
      <c r="T73" s="258">
        <v>0</v>
      </c>
      <c r="U73" s="258">
        <v>0</v>
      </c>
      <c r="V73" s="258">
        <v>0</v>
      </c>
      <c r="W73" s="258">
        <v>0</v>
      </c>
      <c r="X73" s="258">
        <v>0</v>
      </c>
      <c r="Y73" s="258">
        <v>0</v>
      </c>
      <c r="Z73" s="258">
        <v>0</v>
      </c>
      <c r="AA73" s="258">
        <v>0</v>
      </c>
      <c r="AB73" s="260">
        <v>2020</v>
      </c>
    </row>
    <row r="74" spans="1:28" s="3" customFormat="1" ht="35.25" customHeight="1" x14ac:dyDescent="0.5">
      <c r="A74" s="3">
        <v>1</v>
      </c>
      <c r="B74" s="165">
        <f>SUBTOTAL(103,$A$8:A74)</f>
        <v>65</v>
      </c>
      <c r="C74" s="210" t="s">
        <v>1729</v>
      </c>
      <c r="D74" s="255">
        <f t="shared" ref="D74:D137" si="4">E74+F74+G74+H74+I74+J74+L74+M74+N74+O74+P74+Q74+R74+S74+T74+U74+V74+W74+X74+Y74+Z74+AA74</f>
        <v>232205.73</v>
      </c>
      <c r="E74" s="258">
        <v>0</v>
      </c>
      <c r="F74" s="258">
        <v>0</v>
      </c>
      <c r="G74" s="258">
        <v>0</v>
      </c>
      <c r="H74" s="258">
        <v>0</v>
      </c>
      <c r="I74" s="258">
        <v>0</v>
      </c>
      <c r="J74" s="258">
        <v>0</v>
      </c>
      <c r="K74" s="259">
        <v>0</v>
      </c>
      <c r="L74" s="258">
        <v>0</v>
      </c>
      <c r="M74" s="258">
        <v>0</v>
      </c>
      <c r="N74" s="258">
        <v>0</v>
      </c>
      <c r="O74" s="258">
        <v>232205.73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58">
        <v>0</v>
      </c>
      <c r="W74" s="258">
        <v>0</v>
      </c>
      <c r="X74" s="258">
        <v>0</v>
      </c>
      <c r="Y74" s="258">
        <v>0</v>
      </c>
      <c r="Z74" s="258">
        <v>0</v>
      </c>
      <c r="AA74" s="258">
        <v>0</v>
      </c>
      <c r="AB74" s="260">
        <v>2020</v>
      </c>
    </row>
    <row r="75" spans="1:28" s="3" customFormat="1" ht="35.25" customHeight="1" x14ac:dyDescent="0.5">
      <c r="A75" s="3">
        <v>1</v>
      </c>
      <c r="B75" s="165">
        <f>SUBTOTAL(103,$A$8:A75)</f>
        <v>66</v>
      </c>
      <c r="C75" s="210" t="s">
        <v>1730</v>
      </c>
      <c r="D75" s="255">
        <f t="shared" si="4"/>
        <v>664946.64</v>
      </c>
      <c r="E75" s="258">
        <v>281247.58</v>
      </c>
      <c r="F75" s="258">
        <v>383699.06</v>
      </c>
      <c r="G75" s="258">
        <v>0</v>
      </c>
      <c r="H75" s="258">
        <v>0</v>
      </c>
      <c r="I75" s="258">
        <v>0</v>
      </c>
      <c r="J75" s="258">
        <v>0</v>
      </c>
      <c r="K75" s="259">
        <v>0</v>
      </c>
      <c r="L75" s="258">
        <v>0</v>
      </c>
      <c r="M75" s="258">
        <v>0</v>
      </c>
      <c r="N75" s="258">
        <v>0</v>
      </c>
      <c r="O75" s="258">
        <v>0</v>
      </c>
      <c r="P75" s="258">
        <v>0</v>
      </c>
      <c r="Q75" s="258">
        <v>0</v>
      </c>
      <c r="R75" s="258">
        <v>0</v>
      </c>
      <c r="S75" s="258">
        <v>0</v>
      </c>
      <c r="T75" s="258">
        <v>0</v>
      </c>
      <c r="U75" s="258">
        <v>0</v>
      </c>
      <c r="V75" s="258">
        <v>0</v>
      </c>
      <c r="W75" s="258">
        <v>0</v>
      </c>
      <c r="X75" s="258">
        <v>0</v>
      </c>
      <c r="Y75" s="258">
        <v>0</v>
      </c>
      <c r="Z75" s="258">
        <v>0</v>
      </c>
      <c r="AA75" s="258">
        <v>0</v>
      </c>
      <c r="AB75" s="260">
        <v>2020</v>
      </c>
    </row>
    <row r="76" spans="1:28" s="3" customFormat="1" ht="35.25" customHeight="1" x14ac:dyDescent="0.5">
      <c r="A76" s="3">
        <v>1</v>
      </c>
      <c r="B76" s="165">
        <f>SUBTOTAL(103,$A$8:A76)</f>
        <v>67</v>
      </c>
      <c r="C76" s="210" t="s">
        <v>1731</v>
      </c>
      <c r="D76" s="255">
        <f t="shared" si="4"/>
        <v>967198</v>
      </c>
      <c r="E76" s="258">
        <v>0</v>
      </c>
      <c r="F76" s="258">
        <v>0</v>
      </c>
      <c r="G76" s="258">
        <v>0</v>
      </c>
      <c r="H76" s="258">
        <v>0</v>
      </c>
      <c r="I76" s="258">
        <v>0</v>
      </c>
      <c r="J76" s="258">
        <v>0</v>
      </c>
      <c r="K76" s="259">
        <v>0</v>
      </c>
      <c r="L76" s="258">
        <v>0</v>
      </c>
      <c r="M76" s="258">
        <v>967198</v>
      </c>
      <c r="N76" s="258">
        <v>0</v>
      </c>
      <c r="O76" s="258">
        <v>0</v>
      </c>
      <c r="P76" s="258">
        <v>0</v>
      </c>
      <c r="Q76" s="258">
        <v>0</v>
      </c>
      <c r="R76" s="258">
        <v>0</v>
      </c>
      <c r="S76" s="258">
        <v>0</v>
      </c>
      <c r="T76" s="258">
        <v>0</v>
      </c>
      <c r="U76" s="258">
        <v>0</v>
      </c>
      <c r="V76" s="258">
        <v>0</v>
      </c>
      <c r="W76" s="258">
        <v>0</v>
      </c>
      <c r="X76" s="258">
        <v>0</v>
      </c>
      <c r="Y76" s="258">
        <v>0</v>
      </c>
      <c r="Z76" s="258">
        <v>0</v>
      </c>
      <c r="AA76" s="258">
        <v>0</v>
      </c>
      <c r="AB76" s="260">
        <v>2020</v>
      </c>
    </row>
    <row r="77" spans="1:28" s="3" customFormat="1" ht="35.25" customHeight="1" x14ac:dyDescent="0.5">
      <c r="A77" s="3">
        <v>1</v>
      </c>
      <c r="B77" s="165">
        <f>SUBTOTAL(103,$A$8:A77)</f>
        <v>68</v>
      </c>
      <c r="C77" s="210" t="s">
        <v>1732</v>
      </c>
      <c r="D77" s="255">
        <f t="shared" si="4"/>
        <v>1503268</v>
      </c>
      <c r="E77" s="258">
        <v>0</v>
      </c>
      <c r="F77" s="258">
        <v>0</v>
      </c>
      <c r="G77" s="258">
        <v>0</v>
      </c>
      <c r="H77" s="258">
        <v>0</v>
      </c>
      <c r="I77" s="258">
        <v>0</v>
      </c>
      <c r="J77" s="258">
        <v>0</v>
      </c>
      <c r="K77" s="259">
        <v>0</v>
      </c>
      <c r="L77" s="258">
        <v>0</v>
      </c>
      <c r="M77" s="258">
        <v>1503268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58">
        <v>0</v>
      </c>
      <c r="W77" s="258">
        <v>0</v>
      </c>
      <c r="X77" s="258">
        <v>0</v>
      </c>
      <c r="Y77" s="258">
        <v>0</v>
      </c>
      <c r="Z77" s="258">
        <v>0</v>
      </c>
      <c r="AA77" s="258">
        <v>0</v>
      </c>
      <c r="AB77" s="260">
        <v>2020</v>
      </c>
    </row>
    <row r="78" spans="1:28" s="3" customFormat="1" ht="35.25" customHeight="1" x14ac:dyDescent="0.5">
      <c r="A78" s="3">
        <v>1</v>
      </c>
      <c r="B78" s="165">
        <f>SUBTOTAL(103,$A$8:A78)</f>
        <v>69</v>
      </c>
      <c r="C78" s="210" t="s">
        <v>1733</v>
      </c>
      <c r="D78" s="255">
        <f t="shared" si="4"/>
        <v>493206.56</v>
      </c>
      <c r="E78" s="258">
        <v>0</v>
      </c>
      <c r="F78" s="258">
        <v>0</v>
      </c>
      <c r="G78" s="258">
        <v>493206.56</v>
      </c>
      <c r="H78" s="258">
        <v>0</v>
      </c>
      <c r="I78" s="258">
        <v>0</v>
      </c>
      <c r="J78" s="258">
        <v>0</v>
      </c>
      <c r="K78" s="259">
        <v>0</v>
      </c>
      <c r="L78" s="258">
        <v>0</v>
      </c>
      <c r="M78" s="258">
        <v>0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0</v>
      </c>
      <c r="T78" s="258">
        <v>0</v>
      </c>
      <c r="U78" s="258">
        <v>0</v>
      </c>
      <c r="V78" s="258">
        <v>0</v>
      </c>
      <c r="W78" s="258">
        <v>0</v>
      </c>
      <c r="X78" s="258">
        <v>0</v>
      </c>
      <c r="Y78" s="258">
        <v>0</v>
      </c>
      <c r="Z78" s="258">
        <v>0</v>
      </c>
      <c r="AA78" s="258">
        <v>0</v>
      </c>
      <c r="AB78" s="260">
        <v>2020</v>
      </c>
    </row>
    <row r="79" spans="1:28" s="3" customFormat="1" ht="35.25" customHeight="1" x14ac:dyDescent="0.5">
      <c r="A79" s="3">
        <v>1</v>
      </c>
      <c r="B79" s="165">
        <f>SUBTOTAL(103,$A$8:A79)</f>
        <v>70</v>
      </c>
      <c r="C79" s="210" t="s">
        <v>1734</v>
      </c>
      <c r="D79" s="255">
        <f t="shared" si="4"/>
        <v>1822887.23</v>
      </c>
      <c r="E79" s="258">
        <v>0</v>
      </c>
      <c r="F79" s="258">
        <v>1137641</v>
      </c>
      <c r="G79" s="258">
        <v>0</v>
      </c>
      <c r="H79" s="258">
        <v>0</v>
      </c>
      <c r="I79" s="258">
        <v>0</v>
      </c>
      <c r="J79" s="258">
        <v>0</v>
      </c>
      <c r="K79" s="259">
        <v>0</v>
      </c>
      <c r="L79" s="258">
        <v>0</v>
      </c>
      <c r="M79" s="258">
        <v>0</v>
      </c>
      <c r="N79" s="258">
        <v>0</v>
      </c>
      <c r="O79" s="258">
        <f>265246.23+420000</f>
        <v>685246.23</v>
      </c>
      <c r="P79" s="258">
        <v>0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58">
        <v>0</v>
      </c>
      <c r="W79" s="258">
        <v>0</v>
      </c>
      <c r="X79" s="258">
        <v>0</v>
      </c>
      <c r="Y79" s="258">
        <v>0</v>
      </c>
      <c r="Z79" s="258">
        <v>0</v>
      </c>
      <c r="AA79" s="258">
        <v>0</v>
      </c>
      <c r="AB79" s="260">
        <v>2020</v>
      </c>
    </row>
    <row r="80" spans="1:28" s="3" customFormat="1" ht="35.25" customHeight="1" x14ac:dyDescent="0.5">
      <c r="A80" s="3">
        <v>1</v>
      </c>
      <c r="B80" s="165">
        <f>SUBTOTAL(103,$A$8:A80)</f>
        <v>71</v>
      </c>
      <c r="C80" s="210" t="s">
        <v>1735</v>
      </c>
      <c r="D80" s="255">
        <f t="shared" si="4"/>
        <v>1312347.23</v>
      </c>
      <c r="E80" s="258">
        <v>0</v>
      </c>
      <c r="F80" s="258">
        <v>0</v>
      </c>
      <c r="G80" s="258">
        <v>0</v>
      </c>
      <c r="H80" s="258">
        <v>0</v>
      </c>
      <c r="I80" s="258">
        <v>0</v>
      </c>
      <c r="J80" s="258">
        <v>0</v>
      </c>
      <c r="K80" s="259">
        <v>0</v>
      </c>
      <c r="L80" s="258">
        <v>0</v>
      </c>
      <c r="M80" s="258">
        <v>1312347.23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58">
        <v>0</v>
      </c>
      <c r="W80" s="258">
        <v>0</v>
      </c>
      <c r="X80" s="258">
        <v>0</v>
      </c>
      <c r="Y80" s="258">
        <v>0</v>
      </c>
      <c r="Z80" s="258">
        <v>0</v>
      </c>
      <c r="AA80" s="258">
        <v>0</v>
      </c>
      <c r="AB80" s="260">
        <v>2020</v>
      </c>
    </row>
    <row r="81" spans="1:28" s="3" customFormat="1" ht="35.25" customHeight="1" x14ac:dyDescent="0.5">
      <c r="A81" s="3">
        <v>1</v>
      </c>
      <c r="B81" s="165">
        <f>SUBTOTAL(103,$A$8:A81)</f>
        <v>72</v>
      </c>
      <c r="C81" s="210" t="s">
        <v>1736</v>
      </c>
      <c r="D81" s="255">
        <f t="shared" si="4"/>
        <v>823785</v>
      </c>
      <c r="E81" s="258">
        <v>240259</v>
      </c>
      <c r="F81" s="258">
        <v>340000</v>
      </c>
      <c r="G81" s="258">
        <v>0</v>
      </c>
      <c r="H81" s="258">
        <v>243526</v>
      </c>
      <c r="I81" s="258">
        <v>0</v>
      </c>
      <c r="J81" s="258">
        <v>0</v>
      </c>
      <c r="K81" s="259">
        <v>0</v>
      </c>
      <c r="L81" s="258">
        <v>0</v>
      </c>
      <c r="M81" s="258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58">
        <v>0</v>
      </c>
      <c r="W81" s="258">
        <v>0</v>
      </c>
      <c r="X81" s="258">
        <v>0</v>
      </c>
      <c r="Y81" s="258">
        <v>0</v>
      </c>
      <c r="Z81" s="258">
        <v>0</v>
      </c>
      <c r="AA81" s="258">
        <v>0</v>
      </c>
      <c r="AB81" s="260">
        <v>2020</v>
      </c>
    </row>
    <row r="82" spans="1:28" s="3" customFormat="1" ht="35.25" customHeight="1" x14ac:dyDescent="0.5">
      <c r="A82" s="3">
        <v>1</v>
      </c>
      <c r="B82" s="165">
        <f>SUBTOTAL(103,$A$8:A82)</f>
        <v>73</v>
      </c>
      <c r="C82" s="210" t="s">
        <v>1737</v>
      </c>
      <c r="D82" s="255">
        <f t="shared" si="4"/>
        <v>4014184</v>
      </c>
      <c r="E82" s="258">
        <v>403161</v>
      </c>
      <c r="F82" s="258">
        <v>685470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58">
        <v>0</v>
      </c>
      <c r="M82" s="258">
        <v>0</v>
      </c>
      <c r="N82" s="258">
        <v>0</v>
      </c>
      <c r="O82" s="258">
        <v>2925553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58">
        <v>0</v>
      </c>
      <c r="W82" s="258">
        <v>0</v>
      </c>
      <c r="X82" s="258">
        <v>0</v>
      </c>
      <c r="Y82" s="258">
        <v>0</v>
      </c>
      <c r="Z82" s="258">
        <v>0</v>
      </c>
      <c r="AA82" s="258">
        <v>0</v>
      </c>
      <c r="AB82" s="260">
        <v>2020</v>
      </c>
    </row>
    <row r="83" spans="1:28" s="3" customFormat="1" ht="35.25" customHeight="1" x14ac:dyDescent="0.5">
      <c r="A83" s="3">
        <v>1</v>
      </c>
      <c r="B83" s="165">
        <f>SUBTOTAL(103,$A$8:A83)</f>
        <v>74</v>
      </c>
      <c r="C83" s="210" t="s">
        <v>2403</v>
      </c>
      <c r="D83" s="255">
        <f t="shared" si="4"/>
        <v>367400</v>
      </c>
      <c r="E83" s="258">
        <v>0</v>
      </c>
      <c r="F83" s="258">
        <v>0</v>
      </c>
      <c r="G83" s="258">
        <v>0</v>
      </c>
      <c r="H83" s="258">
        <v>0</v>
      </c>
      <c r="I83" s="258">
        <v>0</v>
      </c>
      <c r="J83" s="258">
        <v>0</v>
      </c>
      <c r="K83" s="259">
        <v>0</v>
      </c>
      <c r="L83" s="258">
        <v>0</v>
      </c>
      <c r="M83" s="258">
        <v>0</v>
      </c>
      <c r="N83" s="258">
        <v>0</v>
      </c>
      <c r="O83" s="258">
        <f>110220+257180</f>
        <v>367400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58">
        <v>0</v>
      </c>
      <c r="W83" s="258">
        <v>0</v>
      </c>
      <c r="X83" s="258">
        <v>0</v>
      </c>
      <c r="Y83" s="258">
        <v>0</v>
      </c>
      <c r="Z83" s="258">
        <v>0</v>
      </c>
      <c r="AA83" s="258">
        <v>0</v>
      </c>
      <c r="AB83" s="260">
        <v>2020</v>
      </c>
    </row>
    <row r="84" spans="1:28" s="3" customFormat="1" ht="35.25" customHeight="1" x14ac:dyDescent="0.5">
      <c r="A84" s="3">
        <v>1</v>
      </c>
      <c r="B84" s="165">
        <f>SUBTOTAL(103,$A$8:A84)</f>
        <v>75</v>
      </c>
      <c r="C84" s="210" t="s">
        <v>1738</v>
      </c>
      <c r="D84" s="255">
        <f t="shared" si="4"/>
        <v>246963</v>
      </c>
      <c r="E84" s="258">
        <v>0</v>
      </c>
      <c r="F84" s="258">
        <v>246963</v>
      </c>
      <c r="G84" s="258">
        <v>0</v>
      </c>
      <c r="H84" s="258">
        <v>0</v>
      </c>
      <c r="I84" s="258">
        <v>0</v>
      </c>
      <c r="J84" s="258">
        <v>0</v>
      </c>
      <c r="K84" s="259">
        <v>0</v>
      </c>
      <c r="L84" s="258">
        <v>0</v>
      </c>
      <c r="M84" s="258">
        <v>0</v>
      </c>
      <c r="N84" s="258">
        <v>0</v>
      </c>
      <c r="O84" s="258">
        <v>0</v>
      </c>
      <c r="P84" s="258">
        <v>0</v>
      </c>
      <c r="Q84" s="258">
        <v>0</v>
      </c>
      <c r="R84" s="258">
        <v>0</v>
      </c>
      <c r="S84" s="258">
        <v>0</v>
      </c>
      <c r="T84" s="258">
        <v>0</v>
      </c>
      <c r="U84" s="258">
        <v>0</v>
      </c>
      <c r="V84" s="258">
        <v>0</v>
      </c>
      <c r="W84" s="258">
        <v>0</v>
      </c>
      <c r="X84" s="258">
        <v>0</v>
      </c>
      <c r="Y84" s="258">
        <v>0</v>
      </c>
      <c r="Z84" s="258">
        <v>0</v>
      </c>
      <c r="AA84" s="258">
        <v>0</v>
      </c>
      <c r="AB84" s="260">
        <v>2020</v>
      </c>
    </row>
    <row r="85" spans="1:28" s="3" customFormat="1" ht="35.25" customHeight="1" x14ac:dyDescent="0.5">
      <c r="A85" s="3">
        <v>1</v>
      </c>
      <c r="B85" s="165">
        <f>SUBTOTAL(103,$A$8:A85)</f>
        <v>76</v>
      </c>
      <c r="C85" s="210" t="s">
        <v>1739</v>
      </c>
      <c r="D85" s="255">
        <f t="shared" si="4"/>
        <v>1291286</v>
      </c>
      <c r="E85" s="258">
        <v>0</v>
      </c>
      <c r="F85" s="258">
        <v>0</v>
      </c>
      <c r="G85" s="258">
        <v>0</v>
      </c>
      <c r="H85" s="258">
        <v>0</v>
      </c>
      <c r="I85" s="258">
        <v>0</v>
      </c>
      <c r="J85" s="258">
        <v>0</v>
      </c>
      <c r="K85" s="259">
        <v>0</v>
      </c>
      <c r="L85" s="258">
        <v>0</v>
      </c>
      <c r="M85" s="258">
        <v>1291286</v>
      </c>
      <c r="N85" s="258">
        <v>0</v>
      </c>
      <c r="O85" s="258">
        <v>0</v>
      </c>
      <c r="P85" s="258">
        <v>0</v>
      </c>
      <c r="Q85" s="258">
        <v>0</v>
      </c>
      <c r="R85" s="258">
        <v>0</v>
      </c>
      <c r="S85" s="258">
        <v>0</v>
      </c>
      <c r="T85" s="258">
        <v>0</v>
      </c>
      <c r="U85" s="258">
        <v>0</v>
      </c>
      <c r="V85" s="258">
        <v>0</v>
      </c>
      <c r="W85" s="258">
        <v>0</v>
      </c>
      <c r="X85" s="258">
        <v>0</v>
      </c>
      <c r="Y85" s="258">
        <v>0</v>
      </c>
      <c r="Z85" s="258">
        <v>0</v>
      </c>
      <c r="AA85" s="258">
        <v>0</v>
      </c>
      <c r="AB85" s="260">
        <v>2020</v>
      </c>
    </row>
    <row r="86" spans="1:28" s="3" customFormat="1" ht="35.25" customHeight="1" x14ac:dyDescent="0.5">
      <c r="A86" s="3">
        <v>1</v>
      </c>
      <c r="B86" s="165">
        <f>SUBTOTAL(103,$A$8:A86)</f>
        <v>77</v>
      </c>
      <c r="C86" s="210" t="s">
        <v>1740</v>
      </c>
      <c r="D86" s="255">
        <f t="shared" si="4"/>
        <v>1390877.8599999999</v>
      </c>
      <c r="E86" s="258">
        <v>0</v>
      </c>
      <c r="F86" s="258">
        <v>0</v>
      </c>
      <c r="G86" s="258">
        <v>847860</v>
      </c>
      <c r="H86" s="258">
        <v>0</v>
      </c>
      <c r="I86" s="258">
        <v>0</v>
      </c>
      <c r="J86" s="258">
        <v>0</v>
      </c>
      <c r="K86" s="259">
        <v>0</v>
      </c>
      <c r="L86" s="258">
        <v>0</v>
      </c>
      <c r="M86" s="258">
        <v>0</v>
      </c>
      <c r="N86" s="258">
        <v>0</v>
      </c>
      <c r="O86" s="258">
        <v>543017.86</v>
      </c>
      <c r="P86" s="258">
        <v>0</v>
      </c>
      <c r="Q86" s="258">
        <v>0</v>
      </c>
      <c r="R86" s="258">
        <v>0</v>
      </c>
      <c r="S86" s="258">
        <v>0</v>
      </c>
      <c r="T86" s="258">
        <v>0</v>
      </c>
      <c r="U86" s="258">
        <v>0</v>
      </c>
      <c r="V86" s="258">
        <v>0</v>
      </c>
      <c r="W86" s="258">
        <v>0</v>
      </c>
      <c r="X86" s="258">
        <v>0</v>
      </c>
      <c r="Y86" s="258">
        <v>0</v>
      </c>
      <c r="Z86" s="258">
        <v>0</v>
      </c>
      <c r="AA86" s="258">
        <v>0</v>
      </c>
      <c r="AB86" s="260">
        <v>2020</v>
      </c>
    </row>
    <row r="87" spans="1:28" s="3" customFormat="1" ht="35.25" customHeight="1" x14ac:dyDescent="0.5">
      <c r="A87" s="3">
        <v>1</v>
      </c>
      <c r="B87" s="165">
        <f>SUBTOTAL(103,$A$8:A87)</f>
        <v>78</v>
      </c>
      <c r="C87" s="210" t="s">
        <v>1741</v>
      </c>
      <c r="D87" s="255">
        <f t="shared" si="4"/>
        <v>866755.67</v>
      </c>
      <c r="E87" s="258">
        <v>179437.21</v>
      </c>
      <c r="F87" s="258">
        <v>297679.21000000002</v>
      </c>
      <c r="G87" s="258">
        <v>0</v>
      </c>
      <c r="H87" s="258">
        <v>0</v>
      </c>
      <c r="I87" s="258">
        <v>0</v>
      </c>
      <c r="J87" s="258">
        <v>0</v>
      </c>
      <c r="K87" s="259">
        <v>0</v>
      </c>
      <c r="L87" s="258">
        <v>0</v>
      </c>
      <c r="M87" s="258">
        <v>0</v>
      </c>
      <c r="N87" s="258">
        <v>0</v>
      </c>
      <c r="O87" s="258">
        <v>389639.25</v>
      </c>
      <c r="P87" s="258">
        <v>0</v>
      </c>
      <c r="Q87" s="258">
        <v>0</v>
      </c>
      <c r="R87" s="258">
        <v>0</v>
      </c>
      <c r="S87" s="258">
        <v>0</v>
      </c>
      <c r="T87" s="258">
        <v>0</v>
      </c>
      <c r="U87" s="258">
        <v>0</v>
      </c>
      <c r="V87" s="258">
        <v>0</v>
      </c>
      <c r="W87" s="258">
        <v>0</v>
      </c>
      <c r="X87" s="258">
        <v>0</v>
      </c>
      <c r="Y87" s="258">
        <v>0</v>
      </c>
      <c r="Z87" s="258">
        <v>0</v>
      </c>
      <c r="AA87" s="258">
        <v>0</v>
      </c>
      <c r="AB87" s="260">
        <v>2020</v>
      </c>
    </row>
    <row r="88" spans="1:28" s="3" customFormat="1" ht="35.25" customHeight="1" x14ac:dyDescent="0.5">
      <c r="A88" s="3">
        <v>1</v>
      </c>
      <c r="B88" s="165">
        <f>SUBTOTAL(103,$A$8:A88)</f>
        <v>79</v>
      </c>
      <c r="C88" s="211" t="s">
        <v>1883</v>
      </c>
      <c r="D88" s="255">
        <f t="shared" si="4"/>
        <v>1468076</v>
      </c>
      <c r="E88" s="261">
        <v>0</v>
      </c>
      <c r="F88" s="261">
        <v>0</v>
      </c>
      <c r="G88" s="261">
        <v>0</v>
      </c>
      <c r="H88" s="261">
        <v>0</v>
      </c>
      <c r="I88" s="261">
        <v>0</v>
      </c>
      <c r="J88" s="261">
        <v>0</v>
      </c>
      <c r="K88" s="262">
        <v>0</v>
      </c>
      <c r="L88" s="261">
        <v>0</v>
      </c>
      <c r="M88" s="261">
        <v>1468076</v>
      </c>
      <c r="N88" s="261">
        <v>0</v>
      </c>
      <c r="O88" s="261">
        <v>0</v>
      </c>
      <c r="P88" s="261">
        <v>0</v>
      </c>
      <c r="Q88" s="261">
        <v>0</v>
      </c>
      <c r="R88" s="261">
        <v>0</v>
      </c>
      <c r="S88" s="261">
        <v>0</v>
      </c>
      <c r="T88" s="261">
        <v>0</v>
      </c>
      <c r="U88" s="261">
        <v>0</v>
      </c>
      <c r="V88" s="261">
        <v>0</v>
      </c>
      <c r="W88" s="261">
        <v>0</v>
      </c>
      <c r="X88" s="261">
        <v>0</v>
      </c>
      <c r="Y88" s="261">
        <v>0</v>
      </c>
      <c r="Z88" s="261">
        <v>0</v>
      </c>
      <c r="AA88" s="261">
        <v>0</v>
      </c>
      <c r="AB88" s="260">
        <v>2020</v>
      </c>
    </row>
    <row r="89" spans="1:28" s="3" customFormat="1" ht="35.25" customHeight="1" x14ac:dyDescent="0.5">
      <c r="A89" s="3">
        <v>1</v>
      </c>
      <c r="B89" s="165">
        <f>SUBTOTAL(103,$A$8:A89)</f>
        <v>80</v>
      </c>
      <c r="C89" s="211" t="s">
        <v>1884</v>
      </c>
      <c r="D89" s="255">
        <f t="shared" si="4"/>
        <v>364586</v>
      </c>
      <c r="E89" s="261">
        <v>0</v>
      </c>
      <c r="F89" s="261">
        <v>0</v>
      </c>
      <c r="G89" s="261">
        <v>0</v>
      </c>
      <c r="H89" s="261">
        <v>0</v>
      </c>
      <c r="I89" s="261">
        <v>0</v>
      </c>
      <c r="J89" s="261">
        <v>0</v>
      </c>
      <c r="K89" s="262">
        <v>0</v>
      </c>
      <c r="L89" s="261">
        <v>0</v>
      </c>
      <c r="M89" s="261">
        <v>0</v>
      </c>
      <c r="N89" s="261">
        <v>0</v>
      </c>
      <c r="O89" s="261">
        <v>364586</v>
      </c>
      <c r="P89" s="261">
        <v>0</v>
      </c>
      <c r="Q89" s="261">
        <v>0</v>
      </c>
      <c r="R89" s="261">
        <v>0</v>
      </c>
      <c r="S89" s="261">
        <v>0</v>
      </c>
      <c r="T89" s="261">
        <v>0</v>
      </c>
      <c r="U89" s="261">
        <v>0</v>
      </c>
      <c r="V89" s="261">
        <v>0</v>
      </c>
      <c r="W89" s="261">
        <v>0</v>
      </c>
      <c r="X89" s="261">
        <v>0</v>
      </c>
      <c r="Y89" s="261">
        <v>0</v>
      </c>
      <c r="Z89" s="261">
        <v>0</v>
      </c>
      <c r="AA89" s="261">
        <v>0</v>
      </c>
      <c r="AB89" s="260">
        <v>2020</v>
      </c>
    </row>
    <row r="90" spans="1:28" s="3" customFormat="1" ht="35.25" customHeight="1" x14ac:dyDescent="0.5">
      <c r="A90" s="3">
        <v>1</v>
      </c>
      <c r="B90" s="165">
        <f>SUBTOTAL(103,$A$8:A90)</f>
        <v>81</v>
      </c>
      <c r="C90" s="211" t="s">
        <v>1885</v>
      </c>
      <c r="D90" s="255">
        <f t="shared" si="4"/>
        <v>371366.51</v>
      </c>
      <c r="E90" s="261">
        <v>0</v>
      </c>
      <c r="F90" s="261">
        <v>216731.11</v>
      </c>
      <c r="G90" s="261">
        <v>0</v>
      </c>
      <c r="H90" s="261">
        <v>154635.4</v>
      </c>
      <c r="I90" s="261">
        <v>0</v>
      </c>
      <c r="J90" s="261">
        <v>0</v>
      </c>
      <c r="K90" s="262">
        <v>0</v>
      </c>
      <c r="L90" s="261">
        <v>0</v>
      </c>
      <c r="M90" s="261">
        <v>0</v>
      </c>
      <c r="N90" s="261">
        <v>0</v>
      </c>
      <c r="O90" s="261">
        <v>0</v>
      </c>
      <c r="P90" s="261">
        <v>0</v>
      </c>
      <c r="Q90" s="261">
        <v>0</v>
      </c>
      <c r="R90" s="261">
        <v>0</v>
      </c>
      <c r="S90" s="261">
        <v>0</v>
      </c>
      <c r="T90" s="261">
        <v>0</v>
      </c>
      <c r="U90" s="261">
        <v>0</v>
      </c>
      <c r="V90" s="261">
        <v>0</v>
      </c>
      <c r="W90" s="261">
        <v>0</v>
      </c>
      <c r="X90" s="261">
        <v>0</v>
      </c>
      <c r="Y90" s="261">
        <v>0</v>
      </c>
      <c r="Z90" s="261">
        <v>0</v>
      </c>
      <c r="AA90" s="261">
        <v>0</v>
      </c>
      <c r="AB90" s="260">
        <v>2020</v>
      </c>
    </row>
    <row r="91" spans="1:28" s="3" customFormat="1" ht="35.25" customHeight="1" x14ac:dyDescent="0.5">
      <c r="A91" s="3">
        <v>1</v>
      </c>
      <c r="B91" s="165">
        <f>SUBTOTAL(103,$A$8:A91)</f>
        <v>82</v>
      </c>
      <c r="C91" s="211" t="s">
        <v>2404</v>
      </c>
      <c r="D91" s="255">
        <f t="shared" si="4"/>
        <v>116208</v>
      </c>
      <c r="E91" s="261">
        <v>0</v>
      </c>
      <c r="F91" s="261">
        <v>0</v>
      </c>
      <c r="G91" s="261">
        <v>0</v>
      </c>
      <c r="H91" s="261">
        <v>0</v>
      </c>
      <c r="I91" s="261">
        <v>0</v>
      </c>
      <c r="J91" s="261">
        <v>0</v>
      </c>
      <c r="K91" s="262">
        <v>2</v>
      </c>
      <c r="L91" s="261">
        <v>80776</v>
      </c>
      <c r="M91" s="261">
        <v>0</v>
      </c>
      <c r="N91" s="261">
        <v>0</v>
      </c>
      <c r="O91" s="261">
        <v>35432</v>
      </c>
      <c r="P91" s="261">
        <v>0</v>
      </c>
      <c r="Q91" s="261">
        <v>0</v>
      </c>
      <c r="R91" s="261">
        <v>0</v>
      </c>
      <c r="S91" s="261">
        <v>0</v>
      </c>
      <c r="T91" s="261">
        <v>0</v>
      </c>
      <c r="U91" s="261">
        <v>0</v>
      </c>
      <c r="V91" s="261">
        <v>0</v>
      </c>
      <c r="W91" s="261">
        <v>0</v>
      </c>
      <c r="X91" s="261">
        <v>0</v>
      </c>
      <c r="Y91" s="261">
        <v>0</v>
      </c>
      <c r="Z91" s="261">
        <v>0</v>
      </c>
      <c r="AA91" s="261">
        <v>0</v>
      </c>
      <c r="AB91" s="260">
        <v>2020</v>
      </c>
    </row>
    <row r="92" spans="1:28" s="3" customFormat="1" ht="35.25" customHeight="1" x14ac:dyDescent="0.5">
      <c r="A92" s="3">
        <v>1</v>
      </c>
      <c r="B92" s="165">
        <f>SUBTOTAL(103,$A$8:A92)</f>
        <v>83</v>
      </c>
      <c r="C92" s="211" t="s">
        <v>1886</v>
      </c>
      <c r="D92" s="255">
        <f t="shared" si="4"/>
        <v>610300</v>
      </c>
      <c r="E92" s="261">
        <v>0</v>
      </c>
      <c r="F92" s="261">
        <v>0</v>
      </c>
      <c r="G92" s="261">
        <v>0</v>
      </c>
      <c r="H92" s="261">
        <v>0</v>
      </c>
      <c r="I92" s="261">
        <v>0</v>
      </c>
      <c r="J92" s="261">
        <v>0</v>
      </c>
      <c r="K92" s="262">
        <v>0</v>
      </c>
      <c r="L92" s="261">
        <v>0</v>
      </c>
      <c r="M92" s="261">
        <v>0</v>
      </c>
      <c r="N92" s="261">
        <v>0</v>
      </c>
      <c r="O92" s="261">
        <v>610300</v>
      </c>
      <c r="P92" s="261">
        <v>0</v>
      </c>
      <c r="Q92" s="261">
        <v>0</v>
      </c>
      <c r="R92" s="261">
        <v>0</v>
      </c>
      <c r="S92" s="261">
        <v>0</v>
      </c>
      <c r="T92" s="261">
        <v>0</v>
      </c>
      <c r="U92" s="261">
        <v>0</v>
      </c>
      <c r="V92" s="261">
        <v>0</v>
      </c>
      <c r="W92" s="261">
        <v>0</v>
      </c>
      <c r="X92" s="261">
        <v>0</v>
      </c>
      <c r="Y92" s="261">
        <v>0</v>
      </c>
      <c r="Z92" s="261">
        <v>0</v>
      </c>
      <c r="AA92" s="261">
        <v>0</v>
      </c>
      <c r="AB92" s="260">
        <v>2020</v>
      </c>
    </row>
    <row r="93" spans="1:28" s="3" customFormat="1" ht="35.25" customHeight="1" x14ac:dyDescent="0.5">
      <c r="A93" s="3">
        <v>1</v>
      </c>
      <c r="B93" s="165">
        <f>SUBTOTAL(103,$A$8:A93)</f>
        <v>84</v>
      </c>
      <c r="C93" s="211" t="s">
        <v>1887</v>
      </c>
      <c r="D93" s="255">
        <f t="shared" si="4"/>
        <v>478757.53</v>
      </c>
      <c r="E93" s="261">
        <v>0</v>
      </c>
      <c r="F93" s="261">
        <v>57079.75</v>
      </c>
      <c r="G93" s="261">
        <v>0</v>
      </c>
      <c r="H93" s="261">
        <v>0</v>
      </c>
      <c r="I93" s="261">
        <v>0</v>
      </c>
      <c r="J93" s="261">
        <v>0</v>
      </c>
      <c r="K93" s="262">
        <v>0</v>
      </c>
      <c r="L93" s="261">
        <v>0</v>
      </c>
      <c r="M93" s="261">
        <v>344154</v>
      </c>
      <c r="N93" s="261">
        <v>0</v>
      </c>
      <c r="O93" s="261">
        <v>77523.78</v>
      </c>
      <c r="P93" s="261">
        <v>0</v>
      </c>
      <c r="Q93" s="261">
        <v>0</v>
      </c>
      <c r="R93" s="261">
        <v>0</v>
      </c>
      <c r="S93" s="261">
        <v>0</v>
      </c>
      <c r="T93" s="261">
        <v>0</v>
      </c>
      <c r="U93" s="261">
        <v>0</v>
      </c>
      <c r="V93" s="261">
        <v>0</v>
      </c>
      <c r="W93" s="261">
        <v>0</v>
      </c>
      <c r="X93" s="261">
        <v>0</v>
      </c>
      <c r="Y93" s="261">
        <v>0</v>
      </c>
      <c r="Z93" s="261">
        <v>0</v>
      </c>
      <c r="AA93" s="261">
        <v>0</v>
      </c>
      <c r="AB93" s="260">
        <v>2020</v>
      </c>
    </row>
    <row r="94" spans="1:28" s="3" customFormat="1" ht="35.25" customHeight="1" x14ac:dyDescent="0.5">
      <c r="A94" s="3">
        <v>1</v>
      </c>
      <c r="B94" s="165">
        <f>SUBTOTAL(103,$A$8:A94)</f>
        <v>85</v>
      </c>
      <c r="C94" s="211" t="s">
        <v>1888</v>
      </c>
      <c r="D94" s="255">
        <f t="shared" si="4"/>
        <v>1394395.75</v>
      </c>
      <c r="E94" s="261">
        <v>0</v>
      </c>
      <c r="F94" s="261">
        <v>0</v>
      </c>
      <c r="G94" s="261">
        <v>0</v>
      </c>
      <c r="H94" s="261">
        <v>0</v>
      </c>
      <c r="I94" s="261">
        <v>0</v>
      </c>
      <c r="J94" s="261">
        <v>0</v>
      </c>
      <c r="K94" s="262">
        <v>0</v>
      </c>
      <c r="L94" s="261">
        <v>0</v>
      </c>
      <c r="M94" s="261">
        <v>1394395.75</v>
      </c>
      <c r="N94" s="261">
        <v>0</v>
      </c>
      <c r="O94" s="261">
        <v>0</v>
      </c>
      <c r="P94" s="261">
        <v>0</v>
      </c>
      <c r="Q94" s="261">
        <v>0</v>
      </c>
      <c r="R94" s="261">
        <v>0</v>
      </c>
      <c r="S94" s="261">
        <v>0</v>
      </c>
      <c r="T94" s="261">
        <v>0</v>
      </c>
      <c r="U94" s="261">
        <v>0</v>
      </c>
      <c r="V94" s="261">
        <v>0</v>
      </c>
      <c r="W94" s="261">
        <v>0</v>
      </c>
      <c r="X94" s="261">
        <v>0</v>
      </c>
      <c r="Y94" s="261">
        <v>0</v>
      </c>
      <c r="Z94" s="261">
        <v>0</v>
      </c>
      <c r="AA94" s="261">
        <v>0</v>
      </c>
      <c r="AB94" s="260">
        <v>2020</v>
      </c>
    </row>
    <row r="95" spans="1:28" s="3" customFormat="1" ht="35.25" customHeight="1" x14ac:dyDescent="0.5">
      <c r="A95" s="3">
        <v>1</v>
      </c>
      <c r="B95" s="165">
        <f>SUBTOTAL(103,$A$8:A95)</f>
        <v>86</v>
      </c>
      <c r="C95" s="211" t="s">
        <v>1889</v>
      </c>
      <c r="D95" s="255">
        <f t="shared" si="4"/>
        <v>592148.92000000004</v>
      </c>
      <c r="E95" s="261">
        <v>592148.92000000004</v>
      </c>
      <c r="F95" s="261">
        <v>0</v>
      </c>
      <c r="G95" s="261">
        <v>0</v>
      </c>
      <c r="H95" s="261">
        <v>0</v>
      </c>
      <c r="I95" s="261">
        <v>0</v>
      </c>
      <c r="J95" s="261">
        <v>0</v>
      </c>
      <c r="K95" s="262">
        <v>0</v>
      </c>
      <c r="L95" s="261">
        <v>0</v>
      </c>
      <c r="M95" s="261">
        <v>0</v>
      </c>
      <c r="N95" s="261">
        <v>0</v>
      </c>
      <c r="O95" s="261">
        <v>0</v>
      </c>
      <c r="P95" s="261">
        <v>0</v>
      </c>
      <c r="Q95" s="261">
        <v>0</v>
      </c>
      <c r="R95" s="261">
        <v>0</v>
      </c>
      <c r="S95" s="261">
        <v>0</v>
      </c>
      <c r="T95" s="261">
        <v>0</v>
      </c>
      <c r="U95" s="261">
        <v>0</v>
      </c>
      <c r="V95" s="261">
        <v>0</v>
      </c>
      <c r="W95" s="261">
        <v>0</v>
      </c>
      <c r="X95" s="261">
        <v>0</v>
      </c>
      <c r="Y95" s="261">
        <v>0</v>
      </c>
      <c r="Z95" s="261">
        <v>0</v>
      </c>
      <c r="AA95" s="261">
        <v>0</v>
      </c>
      <c r="AB95" s="260">
        <v>2020</v>
      </c>
    </row>
    <row r="96" spans="1:28" s="3" customFormat="1" ht="35.25" customHeight="1" x14ac:dyDescent="0.5">
      <c r="A96" s="3">
        <v>1</v>
      </c>
      <c r="B96" s="165">
        <f>SUBTOTAL(103,$A$8:A96)</f>
        <v>87</v>
      </c>
      <c r="C96" s="211" t="s">
        <v>1890</v>
      </c>
      <c r="D96" s="255">
        <f t="shared" si="4"/>
        <v>3000000</v>
      </c>
      <c r="E96" s="261">
        <v>0</v>
      </c>
      <c r="F96" s="261">
        <v>0</v>
      </c>
      <c r="G96" s="261">
        <v>0</v>
      </c>
      <c r="H96" s="261">
        <v>0</v>
      </c>
      <c r="I96" s="261">
        <v>0</v>
      </c>
      <c r="J96" s="261">
        <v>0</v>
      </c>
      <c r="K96" s="262">
        <v>0</v>
      </c>
      <c r="L96" s="261">
        <v>0</v>
      </c>
      <c r="M96" s="261">
        <v>3000000</v>
      </c>
      <c r="N96" s="261">
        <v>0</v>
      </c>
      <c r="O96" s="261">
        <v>0</v>
      </c>
      <c r="P96" s="261">
        <v>0</v>
      </c>
      <c r="Q96" s="261">
        <v>0</v>
      </c>
      <c r="R96" s="261">
        <v>0</v>
      </c>
      <c r="S96" s="261">
        <v>0</v>
      </c>
      <c r="T96" s="261">
        <v>0</v>
      </c>
      <c r="U96" s="261">
        <v>0</v>
      </c>
      <c r="V96" s="261">
        <v>0</v>
      </c>
      <c r="W96" s="261">
        <v>0</v>
      </c>
      <c r="X96" s="261">
        <v>0</v>
      </c>
      <c r="Y96" s="261">
        <v>0</v>
      </c>
      <c r="Z96" s="261">
        <v>0</v>
      </c>
      <c r="AA96" s="261">
        <v>0</v>
      </c>
      <c r="AB96" s="260">
        <v>2020</v>
      </c>
    </row>
    <row r="97" spans="1:28" s="3" customFormat="1" ht="35.25" customHeight="1" x14ac:dyDescent="0.5">
      <c r="A97" s="3">
        <v>1</v>
      </c>
      <c r="B97" s="165">
        <f>SUBTOTAL(103,$A$8:A97)</f>
        <v>88</v>
      </c>
      <c r="C97" s="211" t="s">
        <v>1891</v>
      </c>
      <c r="D97" s="255">
        <f t="shared" si="4"/>
        <v>1004458</v>
      </c>
      <c r="E97" s="261">
        <v>0</v>
      </c>
      <c r="F97" s="261">
        <v>0</v>
      </c>
      <c r="G97" s="261">
        <v>0</v>
      </c>
      <c r="H97" s="261">
        <v>0</v>
      </c>
      <c r="I97" s="261">
        <v>0</v>
      </c>
      <c r="J97" s="261">
        <v>0</v>
      </c>
      <c r="K97" s="262">
        <v>0</v>
      </c>
      <c r="L97" s="261">
        <v>0</v>
      </c>
      <c r="M97" s="261">
        <v>1004458</v>
      </c>
      <c r="N97" s="261">
        <v>0</v>
      </c>
      <c r="O97" s="261">
        <v>0</v>
      </c>
      <c r="P97" s="261">
        <v>0</v>
      </c>
      <c r="Q97" s="261">
        <v>0</v>
      </c>
      <c r="R97" s="261">
        <v>0</v>
      </c>
      <c r="S97" s="261">
        <v>0</v>
      </c>
      <c r="T97" s="261">
        <v>0</v>
      </c>
      <c r="U97" s="261">
        <v>0</v>
      </c>
      <c r="V97" s="261">
        <v>0</v>
      </c>
      <c r="W97" s="261">
        <v>0</v>
      </c>
      <c r="X97" s="261">
        <v>0</v>
      </c>
      <c r="Y97" s="261">
        <v>0</v>
      </c>
      <c r="Z97" s="261">
        <v>0</v>
      </c>
      <c r="AA97" s="261">
        <v>0</v>
      </c>
      <c r="AB97" s="260">
        <v>2020</v>
      </c>
    </row>
    <row r="98" spans="1:28" s="3" customFormat="1" ht="35.25" customHeight="1" x14ac:dyDescent="0.5">
      <c r="A98" s="3">
        <v>1</v>
      </c>
      <c r="B98" s="165">
        <f>SUBTOTAL(103,$A$8:A98)</f>
        <v>89</v>
      </c>
      <c r="C98" s="211" t="s">
        <v>1892</v>
      </c>
      <c r="D98" s="255">
        <f t="shared" si="4"/>
        <v>897668.63</v>
      </c>
      <c r="E98" s="261">
        <v>0</v>
      </c>
      <c r="F98" s="261">
        <v>0</v>
      </c>
      <c r="G98" s="261">
        <v>0</v>
      </c>
      <c r="H98" s="261">
        <v>0</v>
      </c>
      <c r="I98" s="261">
        <v>0</v>
      </c>
      <c r="J98" s="261">
        <v>0</v>
      </c>
      <c r="K98" s="262">
        <v>0</v>
      </c>
      <c r="L98" s="261">
        <v>0</v>
      </c>
      <c r="M98" s="261">
        <v>811166.63</v>
      </c>
      <c r="N98" s="261">
        <v>0</v>
      </c>
      <c r="O98" s="261">
        <v>86502</v>
      </c>
      <c r="P98" s="261">
        <v>0</v>
      </c>
      <c r="Q98" s="261">
        <v>0</v>
      </c>
      <c r="R98" s="261">
        <v>0</v>
      </c>
      <c r="S98" s="261">
        <v>0</v>
      </c>
      <c r="T98" s="261">
        <v>0</v>
      </c>
      <c r="U98" s="261">
        <v>0</v>
      </c>
      <c r="V98" s="261">
        <v>0</v>
      </c>
      <c r="W98" s="261">
        <v>0</v>
      </c>
      <c r="X98" s="261">
        <v>0</v>
      </c>
      <c r="Y98" s="261">
        <v>0</v>
      </c>
      <c r="Z98" s="261">
        <v>0</v>
      </c>
      <c r="AA98" s="261">
        <v>0</v>
      </c>
      <c r="AB98" s="260">
        <v>2020</v>
      </c>
    </row>
    <row r="99" spans="1:28" s="3" customFormat="1" ht="35.25" customHeight="1" x14ac:dyDescent="0.5">
      <c r="A99" s="3">
        <v>1</v>
      </c>
      <c r="B99" s="165">
        <f>SUBTOTAL(103,$A$8:A99)</f>
        <v>90</v>
      </c>
      <c r="C99" s="211" t="s">
        <v>1893</v>
      </c>
      <c r="D99" s="255">
        <f t="shared" si="4"/>
        <v>1450004</v>
      </c>
      <c r="E99" s="261">
        <v>0</v>
      </c>
      <c r="F99" s="261">
        <v>0</v>
      </c>
      <c r="G99" s="261">
        <v>0</v>
      </c>
      <c r="H99" s="261">
        <v>0</v>
      </c>
      <c r="I99" s="261">
        <v>0</v>
      </c>
      <c r="J99" s="261">
        <v>0</v>
      </c>
      <c r="K99" s="262">
        <v>0</v>
      </c>
      <c r="L99" s="261">
        <v>0</v>
      </c>
      <c r="M99" s="261">
        <v>1450004</v>
      </c>
      <c r="N99" s="261">
        <v>0</v>
      </c>
      <c r="O99" s="261">
        <v>0</v>
      </c>
      <c r="P99" s="261">
        <v>0</v>
      </c>
      <c r="Q99" s="261">
        <v>0</v>
      </c>
      <c r="R99" s="261">
        <v>0</v>
      </c>
      <c r="S99" s="261">
        <v>0</v>
      </c>
      <c r="T99" s="261">
        <v>0</v>
      </c>
      <c r="U99" s="261">
        <v>0</v>
      </c>
      <c r="V99" s="261">
        <v>0</v>
      </c>
      <c r="W99" s="261">
        <v>0</v>
      </c>
      <c r="X99" s="261">
        <v>0</v>
      </c>
      <c r="Y99" s="261">
        <v>0</v>
      </c>
      <c r="Z99" s="261">
        <v>0</v>
      </c>
      <c r="AA99" s="261">
        <v>0</v>
      </c>
      <c r="AB99" s="260">
        <v>2020</v>
      </c>
    </row>
    <row r="100" spans="1:28" s="3" customFormat="1" ht="35.25" customHeight="1" x14ac:dyDescent="0.5">
      <c r="A100" s="3">
        <v>1</v>
      </c>
      <c r="B100" s="165">
        <f>SUBTOTAL(103,$A$8:A100)</f>
        <v>91</v>
      </c>
      <c r="C100" s="211" t="s">
        <v>1894</v>
      </c>
      <c r="D100" s="255">
        <f t="shared" si="4"/>
        <v>448868</v>
      </c>
      <c r="E100" s="261">
        <v>130822</v>
      </c>
      <c r="F100" s="261">
        <v>130822</v>
      </c>
      <c r="G100" s="261">
        <v>0</v>
      </c>
      <c r="H100" s="261">
        <v>0</v>
      </c>
      <c r="I100" s="261">
        <v>0</v>
      </c>
      <c r="J100" s="261">
        <v>0</v>
      </c>
      <c r="K100" s="262">
        <v>0</v>
      </c>
      <c r="L100" s="261">
        <v>0</v>
      </c>
      <c r="M100" s="261">
        <v>0</v>
      </c>
      <c r="N100" s="261">
        <v>0</v>
      </c>
      <c r="O100" s="261">
        <v>187224</v>
      </c>
      <c r="P100" s="261">
        <v>0</v>
      </c>
      <c r="Q100" s="261">
        <v>0</v>
      </c>
      <c r="R100" s="261">
        <v>0</v>
      </c>
      <c r="S100" s="261">
        <v>0</v>
      </c>
      <c r="T100" s="261">
        <v>0</v>
      </c>
      <c r="U100" s="261">
        <v>0</v>
      </c>
      <c r="V100" s="261">
        <v>0</v>
      </c>
      <c r="W100" s="261">
        <v>0</v>
      </c>
      <c r="X100" s="261">
        <v>0</v>
      </c>
      <c r="Y100" s="261">
        <v>0</v>
      </c>
      <c r="Z100" s="261">
        <v>0</v>
      </c>
      <c r="AA100" s="261">
        <v>0</v>
      </c>
      <c r="AB100" s="260">
        <v>2020</v>
      </c>
    </row>
    <row r="101" spans="1:28" s="3" customFormat="1" ht="35.25" customHeight="1" x14ac:dyDescent="0.5">
      <c r="A101" s="3">
        <v>1</v>
      </c>
      <c r="B101" s="165">
        <f>SUBTOTAL(103,$A$8:A101)</f>
        <v>92</v>
      </c>
      <c r="C101" s="211" t="s">
        <v>1895</v>
      </c>
      <c r="D101" s="255">
        <f t="shared" si="4"/>
        <v>1111226.33</v>
      </c>
      <c r="E101" s="261">
        <v>0</v>
      </c>
      <c r="F101" s="261">
        <v>0</v>
      </c>
      <c r="G101" s="261">
        <v>0</v>
      </c>
      <c r="H101" s="261">
        <v>0</v>
      </c>
      <c r="I101" s="261">
        <v>0</v>
      </c>
      <c r="J101" s="261">
        <v>0</v>
      </c>
      <c r="K101" s="262">
        <v>0</v>
      </c>
      <c r="L101" s="261">
        <v>0</v>
      </c>
      <c r="M101" s="261">
        <v>1111226.33</v>
      </c>
      <c r="N101" s="261">
        <v>0</v>
      </c>
      <c r="O101" s="261">
        <v>0</v>
      </c>
      <c r="P101" s="261">
        <v>0</v>
      </c>
      <c r="Q101" s="261">
        <v>0</v>
      </c>
      <c r="R101" s="261">
        <v>0</v>
      </c>
      <c r="S101" s="261">
        <v>0</v>
      </c>
      <c r="T101" s="261">
        <v>0</v>
      </c>
      <c r="U101" s="261">
        <v>0</v>
      </c>
      <c r="V101" s="261">
        <v>0</v>
      </c>
      <c r="W101" s="261">
        <v>0</v>
      </c>
      <c r="X101" s="261">
        <v>0</v>
      </c>
      <c r="Y101" s="261">
        <v>0</v>
      </c>
      <c r="Z101" s="261">
        <v>0</v>
      </c>
      <c r="AA101" s="261">
        <v>0</v>
      </c>
      <c r="AB101" s="260">
        <v>2020</v>
      </c>
    </row>
    <row r="102" spans="1:28" s="3" customFormat="1" ht="35.25" customHeight="1" x14ac:dyDescent="0.5">
      <c r="A102" s="3">
        <v>1</v>
      </c>
      <c r="B102" s="165">
        <f>SUBTOTAL(103,$A$8:A102)</f>
        <v>93</v>
      </c>
      <c r="C102" s="211" t="s">
        <v>1896</v>
      </c>
      <c r="D102" s="255">
        <f t="shared" si="4"/>
        <v>252000</v>
      </c>
      <c r="E102" s="261">
        <v>0</v>
      </c>
      <c r="F102" s="261">
        <v>0</v>
      </c>
      <c r="G102" s="261">
        <v>0</v>
      </c>
      <c r="H102" s="261">
        <v>0</v>
      </c>
      <c r="I102" s="261">
        <v>0</v>
      </c>
      <c r="J102" s="261">
        <v>0</v>
      </c>
      <c r="K102" s="262">
        <v>0</v>
      </c>
      <c r="L102" s="261">
        <v>0</v>
      </c>
      <c r="M102" s="261">
        <v>0</v>
      </c>
      <c r="N102" s="261">
        <v>0</v>
      </c>
      <c r="O102" s="261">
        <v>252000</v>
      </c>
      <c r="P102" s="261">
        <v>0</v>
      </c>
      <c r="Q102" s="261">
        <v>0</v>
      </c>
      <c r="R102" s="261">
        <v>0</v>
      </c>
      <c r="S102" s="261">
        <v>0</v>
      </c>
      <c r="T102" s="261">
        <v>0</v>
      </c>
      <c r="U102" s="261">
        <v>0</v>
      </c>
      <c r="V102" s="261">
        <v>0</v>
      </c>
      <c r="W102" s="261">
        <v>0</v>
      </c>
      <c r="X102" s="261">
        <v>0</v>
      </c>
      <c r="Y102" s="261">
        <v>0</v>
      </c>
      <c r="Z102" s="261">
        <v>0</v>
      </c>
      <c r="AA102" s="261">
        <v>0</v>
      </c>
      <c r="AB102" s="260">
        <v>2020</v>
      </c>
    </row>
    <row r="103" spans="1:28" s="3" customFormat="1" ht="35.25" customHeight="1" x14ac:dyDescent="0.5">
      <c r="A103" s="3">
        <v>1</v>
      </c>
      <c r="B103" s="165">
        <f>SUBTOTAL(103,$A$8:A103)</f>
        <v>94</v>
      </c>
      <c r="C103" s="211" t="s">
        <v>1897</v>
      </c>
      <c r="D103" s="255">
        <f t="shared" si="4"/>
        <v>1736821</v>
      </c>
      <c r="E103" s="261">
        <v>0</v>
      </c>
      <c r="F103" s="261">
        <v>0</v>
      </c>
      <c r="G103" s="261">
        <v>0</v>
      </c>
      <c r="H103" s="261">
        <v>0</v>
      </c>
      <c r="I103" s="261">
        <v>0</v>
      </c>
      <c r="J103" s="261">
        <v>0</v>
      </c>
      <c r="K103" s="262">
        <v>0</v>
      </c>
      <c r="L103" s="261">
        <v>0</v>
      </c>
      <c r="M103" s="261">
        <v>1736821</v>
      </c>
      <c r="N103" s="261">
        <v>0</v>
      </c>
      <c r="O103" s="261">
        <v>0</v>
      </c>
      <c r="P103" s="261">
        <v>0</v>
      </c>
      <c r="Q103" s="261">
        <v>0</v>
      </c>
      <c r="R103" s="261">
        <v>0</v>
      </c>
      <c r="S103" s="261">
        <v>0</v>
      </c>
      <c r="T103" s="261">
        <v>0</v>
      </c>
      <c r="U103" s="261">
        <v>0</v>
      </c>
      <c r="V103" s="261">
        <v>0</v>
      </c>
      <c r="W103" s="261">
        <v>0</v>
      </c>
      <c r="X103" s="261">
        <v>0</v>
      </c>
      <c r="Y103" s="261">
        <v>0</v>
      </c>
      <c r="Z103" s="261">
        <v>0</v>
      </c>
      <c r="AA103" s="261">
        <v>0</v>
      </c>
      <c r="AB103" s="260">
        <v>2020</v>
      </c>
    </row>
    <row r="104" spans="1:28" s="3" customFormat="1" ht="35.25" customHeight="1" x14ac:dyDescent="0.5">
      <c r="A104" s="3">
        <v>1</v>
      </c>
      <c r="B104" s="165">
        <f>SUBTOTAL(103,$A$8:A104)</f>
        <v>95</v>
      </c>
      <c r="C104" s="211" t="s">
        <v>1898</v>
      </c>
      <c r="D104" s="255">
        <f t="shared" si="4"/>
        <v>1164297</v>
      </c>
      <c r="E104" s="261">
        <v>0</v>
      </c>
      <c r="F104" s="261">
        <v>0</v>
      </c>
      <c r="G104" s="261">
        <v>0</v>
      </c>
      <c r="H104" s="261">
        <v>0</v>
      </c>
      <c r="I104" s="261">
        <v>0</v>
      </c>
      <c r="J104" s="261">
        <v>0</v>
      </c>
      <c r="K104" s="262">
        <v>0</v>
      </c>
      <c r="L104" s="261">
        <v>0</v>
      </c>
      <c r="M104" s="261">
        <v>1164297</v>
      </c>
      <c r="N104" s="261">
        <v>0</v>
      </c>
      <c r="O104" s="261">
        <v>0</v>
      </c>
      <c r="P104" s="261">
        <v>0</v>
      </c>
      <c r="Q104" s="261">
        <v>0</v>
      </c>
      <c r="R104" s="261">
        <v>0</v>
      </c>
      <c r="S104" s="261">
        <v>0</v>
      </c>
      <c r="T104" s="261">
        <v>0</v>
      </c>
      <c r="U104" s="261">
        <v>0</v>
      </c>
      <c r="V104" s="261">
        <v>0</v>
      </c>
      <c r="W104" s="261">
        <v>0</v>
      </c>
      <c r="X104" s="261">
        <v>0</v>
      </c>
      <c r="Y104" s="261">
        <v>0</v>
      </c>
      <c r="Z104" s="261">
        <v>0</v>
      </c>
      <c r="AA104" s="261">
        <v>0</v>
      </c>
      <c r="AB104" s="260">
        <v>2020</v>
      </c>
    </row>
    <row r="105" spans="1:28" s="3" customFormat="1" ht="35.25" customHeight="1" x14ac:dyDescent="0.5">
      <c r="A105" s="3">
        <v>1</v>
      </c>
      <c r="B105" s="165">
        <f>SUBTOTAL(103,$A$8:A105)</f>
        <v>96</v>
      </c>
      <c r="C105" s="211" t="s">
        <v>1899</v>
      </c>
      <c r="D105" s="255">
        <f t="shared" si="4"/>
        <v>1475513.91</v>
      </c>
      <c r="E105" s="261">
        <v>0</v>
      </c>
      <c r="F105" s="261">
        <v>0</v>
      </c>
      <c r="G105" s="261">
        <v>0</v>
      </c>
      <c r="H105" s="261">
        <v>0</v>
      </c>
      <c r="I105" s="261">
        <v>0</v>
      </c>
      <c r="J105" s="261">
        <v>0</v>
      </c>
      <c r="K105" s="262">
        <v>0</v>
      </c>
      <c r="L105" s="261">
        <v>0</v>
      </c>
      <c r="M105" s="261">
        <v>1475513.91</v>
      </c>
      <c r="N105" s="261">
        <v>0</v>
      </c>
      <c r="O105" s="261">
        <v>0</v>
      </c>
      <c r="P105" s="261">
        <v>0</v>
      </c>
      <c r="Q105" s="261">
        <v>0</v>
      </c>
      <c r="R105" s="261">
        <v>0</v>
      </c>
      <c r="S105" s="261">
        <v>0</v>
      </c>
      <c r="T105" s="261">
        <v>0</v>
      </c>
      <c r="U105" s="261">
        <v>0</v>
      </c>
      <c r="V105" s="261">
        <v>0</v>
      </c>
      <c r="W105" s="261">
        <v>0</v>
      </c>
      <c r="X105" s="261">
        <v>0</v>
      </c>
      <c r="Y105" s="261">
        <v>0</v>
      </c>
      <c r="Z105" s="261">
        <v>0</v>
      </c>
      <c r="AA105" s="261">
        <v>0</v>
      </c>
      <c r="AB105" s="260">
        <v>2020</v>
      </c>
    </row>
    <row r="106" spans="1:28" s="3" customFormat="1" ht="35.25" customHeight="1" x14ac:dyDescent="0.5">
      <c r="A106" s="3">
        <v>1</v>
      </c>
      <c r="B106" s="165">
        <f>SUBTOTAL(103,$A$8:A106)</f>
        <v>97</v>
      </c>
      <c r="C106" s="211" t="s">
        <v>1900</v>
      </c>
      <c r="D106" s="255">
        <f t="shared" si="4"/>
        <v>256701.14</v>
      </c>
      <c r="E106" s="261">
        <v>0</v>
      </c>
      <c r="F106" s="261">
        <v>0</v>
      </c>
      <c r="G106" s="261">
        <v>0</v>
      </c>
      <c r="H106" s="261">
        <v>0</v>
      </c>
      <c r="I106" s="261">
        <v>0</v>
      </c>
      <c r="J106" s="261">
        <v>0</v>
      </c>
      <c r="K106" s="262">
        <v>0</v>
      </c>
      <c r="L106" s="261">
        <v>0</v>
      </c>
      <c r="M106" s="261">
        <v>0</v>
      </c>
      <c r="N106" s="261">
        <v>0</v>
      </c>
      <c r="O106" s="261">
        <v>256701.14</v>
      </c>
      <c r="P106" s="261">
        <v>0</v>
      </c>
      <c r="Q106" s="261">
        <v>0</v>
      </c>
      <c r="R106" s="261">
        <v>0</v>
      </c>
      <c r="S106" s="261">
        <v>0</v>
      </c>
      <c r="T106" s="261">
        <v>0</v>
      </c>
      <c r="U106" s="261">
        <v>0</v>
      </c>
      <c r="V106" s="261">
        <v>0</v>
      </c>
      <c r="W106" s="261">
        <v>0</v>
      </c>
      <c r="X106" s="261">
        <v>0</v>
      </c>
      <c r="Y106" s="261">
        <v>0</v>
      </c>
      <c r="Z106" s="261">
        <v>0</v>
      </c>
      <c r="AA106" s="261">
        <v>0</v>
      </c>
      <c r="AB106" s="260">
        <v>2020</v>
      </c>
    </row>
    <row r="107" spans="1:28" s="3" customFormat="1" ht="35.25" customHeight="1" x14ac:dyDescent="0.5">
      <c r="A107" s="3">
        <v>1</v>
      </c>
      <c r="B107" s="165">
        <f>SUBTOTAL(103,$A$8:A107)</f>
        <v>98</v>
      </c>
      <c r="C107" s="211" t="s">
        <v>1901</v>
      </c>
      <c r="D107" s="255">
        <f t="shared" si="4"/>
        <v>428327</v>
      </c>
      <c r="E107" s="261">
        <v>0</v>
      </c>
      <c r="F107" s="261">
        <v>0</v>
      </c>
      <c r="G107" s="261">
        <v>0</v>
      </c>
      <c r="H107" s="261">
        <v>0</v>
      </c>
      <c r="I107" s="261">
        <v>0</v>
      </c>
      <c r="J107" s="261">
        <v>0</v>
      </c>
      <c r="K107" s="262">
        <v>0</v>
      </c>
      <c r="L107" s="261">
        <v>0</v>
      </c>
      <c r="M107" s="261">
        <v>0</v>
      </c>
      <c r="N107" s="261">
        <v>35600</v>
      </c>
      <c r="O107" s="261">
        <v>392727</v>
      </c>
      <c r="P107" s="261">
        <v>0</v>
      </c>
      <c r="Q107" s="261">
        <v>0</v>
      </c>
      <c r="R107" s="261">
        <v>0</v>
      </c>
      <c r="S107" s="261">
        <v>0</v>
      </c>
      <c r="T107" s="261">
        <v>0</v>
      </c>
      <c r="U107" s="261">
        <v>0</v>
      </c>
      <c r="V107" s="261">
        <v>0</v>
      </c>
      <c r="W107" s="261">
        <v>0</v>
      </c>
      <c r="X107" s="261">
        <v>0</v>
      </c>
      <c r="Y107" s="261">
        <v>0</v>
      </c>
      <c r="Z107" s="261">
        <v>0</v>
      </c>
      <c r="AA107" s="261">
        <v>0</v>
      </c>
      <c r="AB107" s="260">
        <v>2020</v>
      </c>
    </row>
    <row r="108" spans="1:28" s="3" customFormat="1" ht="35.25" customHeight="1" x14ac:dyDescent="0.5">
      <c r="A108" s="3">
        <v>1</v>
      </c>
      <c r="B108" s="165">
        <f>SUBTOTAL(103,$A$8:A108)</f>
        <v>99</v>
      </c>
      <c r="C108" s="211" t="s">
        <v>1902</v>
      </c>
      <c r="D108" s="255">
        <f t="shared" si="4"/>
        <v>351887.78</v>
      </c>
      <c r="E108" s="261">
        <v>0</v>
      </c>
      <c r="F108" s="261">
        <v>0</v>
      </c>
      <c r="G108" s="261">
        <v>351887.78</v>
      </c>
      <c r="H108" s="261">
        <v>0</v>
      </c>
      <c r="I108" s="261">
        <v>0</v>
      </c>
      <c r="J108" s="261">
        <v>0</v>
      </c>
      <c r="K108" s="262">
        <v>0</v>
      </c>
      <c r="L108" s="261">
        <v>0</v>
      </c>
      <c r="M108" s="261">
        <v>0</v>
      </c>
      <c r="N108" s="261">
        <v>0</v>
      </c>
      <c r="O108" s="261">
        <v>0</v>
      </c>
      <c r="P108" s="261">
        <v>0</v>
      </c>
      <c r="Q108" s="261">
        <v>0</v>
      </c>
      <c r="R108" s="261">
        <v>0</v>
      </c>
      <c r="S108" s="261">
        <v>0</v>
      </c>
      <c r="T108" s="261">
        <v>0</v>
      </c>
      <c r="U108" s="261">
        <v>0</v>
      </c>
      <c r="V108" s="261">
        <v>0</v>
      </c>
      <c r="W108" s="261">
        <v>0</v>
      </c>
      <c r="X108" s="261">
        <v>0</v>
      </c>
      <c r="Y108" s="261">
        <v>0</v>
      </c>
      <c r="Z108" s="261">
        <v>0</v>
      </c>
      <c r="AA108" s="261">
        <v>0</v>
      </c>
      <c r="AB108" s="260">
        <v>2020</v>
      </c>
    </row>
    <row r="109" spans="1:28" s="3" customFormat="1" ht="35.25" customHeight="1" x14ac:dyDescent="0.5">
      <c r="A109" s="3">
        <v>1</v>
      </c>
      <c r="B109" s="165">
        <f>SUBTOTAL(103,$A$8:A109)</f>
        <v>100</v>
      </c>
      <c r="C109" s="211" t="s">
        <v>1903</v>
      </c>
      <c r="D109" s="255">
        <f t="shared" si="4"/>
        <v>459499</v>
      </c>
      <c r="E109" s="261">
        <v>0</v>
      </c>
      <c r="F109" s="261">
        <v>370499</v>
      </c>
      <c r="G109" s="261">
        <v>0</v>
      </c>
      <c r="H109" s="261">
        <v>0</v>
      </c>
      <c r="I109" s="261">
        <v>0</v>
      </c>
      <c r="J109" s="261">
        <v>0</v>
      </c>
      <c r="K109" s="262">
        <v>0</v>
      </c>
      <c r="L109" s="261">
        <v>0</v>
      </c>
      <c r="M109" s="261">
        <v>0</v>
      </c>
      <c r="N109" s="261">
        <v>0</v>
      </c>
      <c r="O109" s="261">
        <v>0</v>
      </c>
      <c r="P109" s="261">
        <v>0</v>
      </c>
      <c r="Q109" s="261">
        <v>0</v>
      </c>
      <c r="R109" s="261">
        <v>0</v>
      </c>
      <c r="S109" s="261">
        <v>0</v>
      </c>
      <c r="T109" s="261">
        <v>0</v>
      </c>
      <c r="U109" s="261">
        <v>0</v>
      </c>
      <c r="V109" s="261">
        <v>0</v>
      </c>
      <c r="W109" s="261">
        <v>0</v>
      </c>
      <c r="X109" s="261">
        <v>0</v>
      </c>
      <c r="Y109" s="261">
        <v>0</v>
      </c>
      <c r="Z109" s="261">
        <v>89000</v>
      </c>
      <c r="AA109" s="261">
        <v>0</v>
      </c>
      <c r="AB109" s="260">
        <v>2020</v>
      </c>
    </row>
    <row r="110" spans="1:28" s="3" customFormat="1" ht="35.25" customHeight="1" x14ac:dyDescent="0.5">
      <c r="A110" s="3">
        <v>1</v>
      </c>
      <c r="B110" s="165">
        <f>SUBTOTAL(103,$A$8:A110)</f>
        <v>101</v>
      </c>
      <c r="C110" s="211" t="s">
        <v>1904</v>
      </c>
      <c r="D110" s="255">
        <f t="shared" si="4"/>
        <v>349658</v>
      </c>
      <c r="E110" s="261">
        <v>0</v>
      </c>
      <c r="F110" s="261">
        <v>0</v>
      </c>
      <c r="G110" s="261">
        <v>0</v>
      </c>
      <c r="H110" s="261">
        <v>0</v>
      </c>
      <c r="I110" s="261">
        <v>0</v>
      </c>
      <c r="J110" s="261">
        <v>0</v>
      </c>
      <c r="K110" s="262">
        <v>0</v>
      </c>
      <c r="L110" s="261">
        <v>0</v>
      </c>
      <c r="M110" s="261">
        <v>349658</v>
      </c>
      <c r="N110" s="261">
        <v>0</v>
      </c>
      <c r="O110" s="261">
        <v>0</v>
      </c>
      <c r="P110" s="261">
        <v>0</v>
      </c>
      <c r="Q110" s="261">
        <v>0</v>
      </c>
      <c r="R110" s="261">
        <v>0</v>
      </c>
      <c r="S110" s="261">
        <v>0</v>
      </c>
      <c r="T110" s="261">
        <v>0</v>
      </c>
      <c r="U110" s="261">
        <v>0</v>
      </c>
      <c r="V110" s="261">
        <v>0</v>
      </c>
      <c r="W110" s="261">
        <v>0</v>
      </c>
      <c r="X110" s="261">
        <v>0</v>
      </c>
      <c r="Y110" s="261">
        <v>0</v>
      </c>
      <c r="Z110" s="261">
        <v>0</v>
      </c>
      <c r="AA110" s="261">
        <v>0</v>
      </c>
      <c r="AB110" s="260">
        <v>2020</v>
      </c>
    </row>
    <row r="111" spans="1:28" s="3" customFormat="1" ht="35.25" customHeight="1" x14ac:dyDescent="0.5">
      <c r="A111" s="3">
        <v>1</v>
      </c>
      <c r="B111" s="165">
        <f>SUBTOTAL(103,$A$8:A111)</f>
        <v>102</v>
      </c>
      <c r="C111" s="211" t="s">
        <v>1905</v>
      </c>
      <c r="D111" s="255">
        <f t="shared" si="4"/>
        <v>883385</v>
      </c>
      <c r="E111" s="261">
        <v>0</v>
      </c>
      <c r="F111" s="261">
        <v>0</v>
      </c>
      <c r="G111" s="261">
        <v>0</v>
      </c>
      <c r="H111" s="261">
        <v>0</v>
      </c>
      <c r="I111" s="261">
        <v>883385</v>
      </c>
      <c r="J111" s="261">
        <v>0</v>
      </c>
      <c r="K111" s="262">
        <v>0</v>
      </c>
      <c r="L111" s="261">
        <v>0</v>
      </c>
      <c r="M111" s="261">
        <v>0</v>
      </c>
      <c r="N111" s="261">
        <v>0</v>
      </c>
      <c r="O111" s="261">
        <v>0</v>
      </c>
      <c r="P111" s="261">
        <v>0</v>
      </c>
      <c r="Q111" s="261">
        <v>0</v>
      </c>
      <c r="R111" s="261">
        <v>0</v>
      </c>
      <c r="S111" s="261">
        <v>0</v>
      </c>
      <c r="T111" s="261">
        <v>0</v>
      </c>
      <c r="U111" s="261">
        <v>0</v>
      </c>
      <c r="V111" s="261">
        <v>0</v>
      </c>
      <c r="W111" s="261">
        <v>0</v>
      </c>
      <c r="X111" s="261">
        <v>0</v>
      </c>
      <c r="Y111" s="261">
        <v>0</v>
      </c>
      <c r="Z111" s="261">
        <v>0</v>
      </c>
      <c r="AA111" s="261">
        <v>0</v>
      </c>
      <c r="AB111" s="260">
        <v>2020</v>
      </c>
    </row>
    <row r="112" spans="1:28" s="3" customFormat="1" ht="35.25" customHeight="1" x14ac:dyDescent="0.5">
      <c r="A112" s="3">
        <v>1</v>
      </c>
      <c r="B112" s="165">
        <f>SUBTOTAL(103,$A$8:A112)</f>
        <v>103</v>
      </c>
      <c r="C112" s="211" t="s">
        <v>1906</v>
      </c>
      <c r="D112" s="255">
        <f t="shared" si="4"/>
        <v>1287000</v>
      </c>
      <c r="E112" s="261">
        <v>0</v>
      </c>
      <c r="F112" s="261">
        <v>0</v>
      </c>
      <c r="G112" s="261">
        <v>0</v>
      </c>
      <c r="H112" s="261">
        <v>0</v>
      </c>
      <c r="I112" s="261">
        <v>0</v>
      </c>
      <c r="J112" s="261">
        <v>0</v>
      </c>
      <c r="K112" s="262">
        <v>0</v>
      </c>
      <c r="L112" s="261">
        <v>0</v>
      </c>
      <c r="M112" s="261">
        <v>1287000</v>
      </c>
      <c r="N112" s="261">
        <v>0</v>
      </c>
      <c r="O112" s="261">
        <v>0</v>
      </c>
      <c r="P112" s="261">
        <v>0</v>
      </c>
      <c r="Q112" s="261">
        <v>0</v>
      </c>
      <c r="R112" s="261">
        <v>0</v>
      </c>
      <c r="S112" s="261">
        <v>0</v>
      </c>
      <c r="T112" s="261">
        <v>0</v>
      </c>
      <c r="U112" s="261">
        <v>0</v>
      </c>
      <c r="V112" s="261">
        <v>0</v>
      </c>
      <c r="W112" s="261">
        <v>0</v>
      </c>
      <c r="X112" s="261">
        <v>0</v>
      </c>
      <c r="Y112" s="261">
        <v>0</v>
      </c>
      <c r="Z112" s="261">
        <v>0</v>
      </c>
      <c r="AA112" s="261">
        <v>0</v>
      </c>
      <c r="AB112" s="260">
        <v>2020</v>
      </c>
    </row>
    <row r="113" spans="1:28" s="3" customFormat="1" ht="35.25" customHeight="1" x14ac:dyDescent="0.5">
      <c r="A113" s="3">
        <v>1</v>
      </c>
      <c r="B113" s="165">
        <f>SUBTOTAL(103,$A$8:A113)</f>
        <v>104</v>
      </c>
      <c r="C113" s="211" t="s">
        <v>1907</v>
      </c>
      <c r="D113" s="255">
        <f t="shared" si="4"/>
        <v>1372008</v>
      </c>
      <c r="E113" s="261">
        <v>0</v>
      </c>
      <c r="F113" s="261">
        <v>0</v>
      </c>
      <c r="G113" s="261">
        <v>0</v>
      </c>
      <c r="H113" s="261">
        <v>0</v>
      </c>
      <c r="I113" s="261">
        <v>0</v>
      </c>
      <c r="J113" s="261">
        <v>0</v>
      </c>
      <c r="K113" s="262">
        <v>0</v>
      </c>
      <c r="L113" s="261">
        <v>0</v>
      </c>
      <c r="M113" s="261">
        <v>0</v>
      </c>
      <c r="N113" s="261">
        <v>0</v>
      </c>
      <c r="O113" s="261">
        <v>1372008</v>
      </c>
      <c r="P113" s="261">
        <v>0</v>
      </c>
      <c r="Q113" s="261">
        <v>0</v>
      </c>
      <c r="R113" s="261">
        <v>0</v>
      </c>
      <c r="S113" s="261">
        <v>0</v>
      </c>
      <c r="T113" s="261">
        <v>0</v>
      </c>
      <c r="U113" s="261">
        <v>0</v>
      </c>
      <c r="V113" s="261">
        <v>0</v>
      </c>
      <c r="W113" s="261">
        <v>0</v>
      </c>
      <c r="X113" s="261">
        <v>0</v>
      </c>
      <c r="Y113" s="261">
        <v>0</v>
      </c>
      <c r="Z113" s="261">
        <v>0</v>
      </c>
      <c r="AA113" s="261">
        <v>0</v>
      </c>
      <c r="AB113" s="260">
        <v>2020</v>
      </c>
    </row>
    <row r="114" spans="1:28" s="3" customFormat="1" ht="35.25" customHeight="1" x14ac:dyDescent="0.5">
      <c r="A114" s="3">
        <v>1</v>
      </c>
      <c r="B114" s="165">
        <f>SUBTOTAL(103,$A$8:A114)</f>
        <v>105</v>
      </c>
      <c r="C114" s="211" t="s">
        <v>1908</v>
      </c>
      <c r="D114" s="255">
        <f t="shared" si="4"/>
        <v>478936.86</v>
      </c>
      <c r="E114" s="261">
        <v>0</v>
      </c>
      <c r="F114" s="261">
        <v>0</v>
      </c>
      <c r="G114" s="261">
        <v>0</v>
      </c>
      <c r="H114" s="261">
        <v>0</v>
      </c>
      <c r="I114" s="261">
        <v>0</v>
      </c>
      <c r="J114" s="261">
        <v>0</v>
      </c>
      <c r="K114" s="262">
        <v>0</v>
      </c>
      <c r="L114" s="261">
        <v>0</v>
      </c>
      <c r="M114" s="261">
        <v>0</v>
      </c>
      <c r="N114" s="261">
        <v>0</v>
      </c>
      <c r="O114" s="261">
        <v>478936.86</v>
      </c>
      <c r="P114" s="261">
        <v>0</v>
      </c>
      <c r="Q114" s="261">
        <v>0</v>
      </c>
      <c r="R114" s="261">
        <v>0</v>
      </c>
      <c r="S114" s="261">
        <v>0</v>
      </c>
      <c r="T114" s="261">
        <v>0</v>
      </c>
      <c r="U114" s="261">
        <v>0</v>
      </c>
      <c r="V114" s="261">
        <v>0</v>
      </c>
      <c r="W114" s="261">
        <v>0</v>
      </c>
      <c r="X114" s="261">
        <v>0</v>
      </c>
      <c r="Y114" s="261">
        <v>0</v>
      </c>
      <c r="Z114" s="261">
        <v>0</v>
      </c>
      <c r="AA114" s="261">
        <v>0</v>
      </c>
      <c r="AB114" s="260">
        <v>2020</v>
      </c>
    </row>
    <row r="115" spans="1:28" s="3" customFormat="1" ht="35.25" customHeight="1" x14ac:dyDescent="0.5">
      <c r="A115" s="3">
        <v>1</v>
      </c>
      <c r="B115" s="165">
        <f>SUBTOTAL(103,$A$8:A115)</f>
        <v>106</v>
      </c>
      <c r="C115" s="211" t="s">
        <v>1909</v>
      </c>
      <c r="D115" s="255">
        <f t="shared" si="4"/>
        <v>2071816</v>
      </c>
      <c r="E115" s="261">
        <v>0</v>
      </c>
      <c r="F115" s="261">
        <v>0</v>
      </c>
      <c r="G115" s="261">
        <v>0</v>
      </c>
      <c r="H115" s="261">
        <v>0</v>
      </c>
      <c r="I115" s="261">
        <v>0</v>
      </c>
      <c r="J115" s="261">
        <v>0</v>
      </c>
      <c r="K115" s="262">
        <v>1</v>
      </c>
      <c r="L115" s="261">
        <v>2071816</v>
      </c>
      <c r="M115" s="261">
        <v>0</v>
      </c>
      <c r="N115" s="261">
        <v>0</v>
      </c>
      <c r="O115" s="261">
        <v>0</v>
      </c>
      <c r="P115" s="261">
        <v>0</v>
      </c>
      <c r="Q115" s="261">
        <v>0</v>
      </c>
      <c r="R115" s="261">
        <v>0</v>
      </c>
      <c r="S115" s="261">
        <v>0</v>
      </c>
      <c r="T115" s="261">
        <v>0</v>
      </c>
      <c r="U115" s="261">
        <v>0</v>
      </c>
      <c r="V115" s="261">
        <v>0</v>
      </c>
      <c r="W115" s="261">
        <v>0</v>
      </c>
      <c r="X115" s="261">
        <v>0</v>
      </c>
      <c r="Y115" s="261">
        <v>0</v>
      </c>
      <c r="Z115" s="261">
        <v>0</v>
      </c>
      <c r="AA115" s="261">
        <v>0</v>
      </c>
      <c r="AB115" s="260">
        <v>2020</v>
      </c>
    </row>
    <row r="116" spans="1:28" s="3" customFormat="1" ht="35.25" customHeight="1" x14ac:dyDescent="0.5">
      <c r="A116" s="3">
        <v>1</v>
      </c>
      <c r="B116" s="165">
        <f>SUBTOTAL(103,$A$8:A116)</f>
        <v>107</v>
      </c>
      <c r="C116" s="211" t="s">
        <v>1910</v>
      </c>
      <c r="D116" s="255">
        <f t="shared" si="4"/>
        <v>537756.66999999993</v>
      </c>
      <c r="E116" s="261">
        <v>0</v>
      </c>
      <c r="F116" s="261">
        <v>0</v>
      </c>
      <c r="G116" s="261">
        <v>0</v>
      </c>
      <c r="H116" s="261">
        <v>0</v>
      </c>
      <c r="I116" s="261">
        <v>0</v>
      </c>
      <c r="J116" s="261">
        <v>0</v>
      </c>
      <c r="K116" s="262">
        <v>0</v>
      </c>
      <c r="L116" s="261">
        <v>0</v>
      </c>
      <c r="M116" s="261">
        <v>0</v>
      </c>
      <c r="N116" s="261">
        <v>0</v>
      </c>
      <c r="O116" s="261">
        <f>137165.94+400590.73</f>
        <v>537756.66999999993</v>
      </c>
      <c r="P116" s="261">
        <v>0</v>
      </c>
      <c r="Q116" s="261">
        <v>0</v>
      </c>
      <c r="R116" s="261">
        <v>0</v>
      </c>
      <c r="S116" s="261">
        <v>0</v>
      </c>
      <c r="T116" s="261">
        <v>0</v>
      </c>
      <c r="U116" s="261">
        <v>0</v>
      </c>
      <c r="V116" s="261">
        <v>0</v>
      </c>
      <c r="W116" s="261">
        <v>0</v>
      </c>
      <c r="X116" s="261">
        <v>0</v>
      </c>
      <c r="Y116" s="261">
        <v>0</v>
      </c>
      <c r="Z116" s="261">
        <v>0</v>
      </c>
      <c r="AA116" s="261">
        <v>0</v>
      </c>
      <c r="AB116" s="260">
        <v>2020</v>
      </c>
    </row>
    <row r="117" spans="1:28" s="3" customFormat="1" ht="35.25" customHeight="1" x14ac:dyDescent="0.5">
      <c r="A117" s="3">
        <v>1</v>
      </c>
      <c r="B117" s="165">
        <f>SUBTOTAL(103,$A$8:A117)</f>
        <v>108</v>
      </c>
      <c r="C117" s="211" t="s">
        <v>2405</v>
      </c>
      <c r="D117" s="255">
        <f t="shared" si="4"/>
        <v>64563.32</v>
      </c>
      <c r="E117" s="261">
        <v>0</v>
      </c>
      <c r="F117" s="261">
        <v>0</v>
      </c>
      <c r="G117" s="261">
        <v>0</v>
      </c>
      <c r="H117" s="261">
        <v>0</v>
      </c>
      <c r="I117" s="261">
        <v>0</v>
      </c>
      <c r="J117" s="261">
        <v>0</v>
      </c>
      <c r="K117" s="262">
        <v>0</v>
      </c>
      <c r="L117" s="261">
        <v>0</v>
      </c>
      <c r="M117" s="261">
        <v>0</v>
      </c>
      <c r="N117" s="261">
        <v>0</v>
      </c>
      <c r="O117" s="261">
        <f>32281.66+32281.66</f>
        <v>64563.32</v>
      </c>
      <c r="P117" s="261">
        <v>0</v>
      </c>
      <c r="Q117" s="261">
        <v>0</v>
      </c>
      <c r="R117" s="261">
        <v>0</v>
      </c>
      <c r="S117" s="261">
        <v>0</v>
      </c>
      <c r="T117" s="261">
        <v>0</v>
      </c>
      <c r="U117" s="261">
        <v>0</v>
      </c>
      <c r="V117" s="261">
        <v>0</v>
      </c>
      <c r="W117" s="261">
        <v>0</v>
      </c>
      <c r="X117" s="261">
        <v>0</v>
      </c>
      <c r="Y117" s="261">
        <v>0</v>
      </c>
      <c r="Z117" s="261">
        <v>0</v>
      </c>
      <c r="AA117" s="261">
        <v>0</v>
      </c>
      <c r="AB117" s="260">
        <v>2020</v>
      </c>
    </row>
    <row r="118" spans="1:28" s="3" customFormat="1" ht="35.25" customHeight="1" x14ac:dyDescent="0.5">
      <c r="A118" s="3">
        <v>1</v>
      </c>
      <c r="B118" s="165">
        <f>SUBTOTAL(103,$A$8:A118)</f>
        <v>109</v>
      </c>
      <c r="C118" s="211" t="s">
        <v>1911</v>
      </c>
      <c r="D118" s="255">
        <f t="shared" si="4"/>
        <v>455847</v>
      </c>
      <c r="E118" s="261">
        <v>0</v>
      </c>
      <c r="F118" s="261">
        <v>0</v>
      </c>
      <c r="G118" s="261">
        <v>0</v>
      </c>
      <c r="H118" s="261">
        <v>0</v>
      </c>
      <c r="I118" s="261">
        <v>0</v>
      </c>
      <c r="J118" s="261">
        <v>0</v>
      </c>
      <c r="K118" s="262">
        <v>0</v>
      </c>
      <c r="L118" s="261">
        <v>0</v>
      </c>
      <c r="M118" s="261">
        <v>0</v>
      </c>
      <c r="N118" s="261">
        <v>455847</v>
      </c>
      <c r="O118" s="261">
        <v>0</v>
      </c>
      <c r="P118" s="261">
        <v>0</v>
      </c>
      <c r="Q118" s="261">
        <v>0</v>
      </c>
      <c r="R118" s="261">
        <v>0</v>
      </c>
      <c r="S118" s="261">
        <v>0</v>
      </c>
      <c r="T118" s="261">
        <v>0</v>
      </c>
      <c r="U118" s="261">
        <v>0</v>
      </c>
      <c r="V118" s="261">
        <v>0</v>
      </c>
      <c r="W118" s="261">
        <v>0</v>
      </c>
      <c r="X118" s="261">
        <v>0</v>
      </c>
      <c r="Y118" s="261">
        <v>0</v>
      </c>
      <c r="Z118" s="261">
        <v>0</v>
      </c>
      <c r="AA118" s="261">
        <v>0</v>
      </c>
      <c r="AB118" s="260">
        <v>2020</v>
      </c>
    </row>
    <row r="119" spans="1:28" s="3" customFormat="1" ht="35.25" customHeight="1" x14ac:dyDescent="0.5">
      <c r="A119" s="3">
        <v>1</v>
      </c>
      <c r="B119" s="165">
        <f>SUBTOTAL(103,$A$8:A119)</f>
        <v>110</v>
      </c>
      <c r="C119" s="211" t="s">
        <v>1912</v>
      </c>
      <c r="D119" s="255">
        <f t="shared" si="4"/>
        <v>3818053</v>
      </c>
      <c r="E119" s="261">
        <v>638417</v>
      </c>
      <c r="F119" s="261">
        <v>638417</v>
      </c>
      <c r="G119" s="261">
        <v>0</v>
      </c>
      <c r="H119" s="261">
        <v>638417</v>
      </c>
      <c r="I119" s="261">
        <v>0</v>
      </c>
      <c r="J119" s="261">
        <v>0</v>
      </c>
      <c r="K119" s="262">
        <v>0</v>
      </c>
      <c r="L119" s="261">
        <v>0</v>
      </c>
      <c r="M119" s="261">
        <v>0</v>
      </c>
      <c r="N119" s="261">
        <v>0</v>
      </c>
      <c r="O119" s="261">
        <v>1902802</v>
      </c>
      <c r="P119" s="261">
        <v>0</v>
      </c>
      <c r="Q119" s="261">
        <v>0</v>
      </c>
      <c r="R119" s="261">
        <v>0</v>
      </c>
      <c r="S119" s="261">
        <v>0</v>
      </c>
      <c r="T119" s="261">
        <v>0</v>
      </c>
      <c r="U119" s="261">
        <v>0</v>
      </c>
      <c r="V119" s="261">
        <v>0</v>
      </c>
      <c r="W119" s="261">
        <v>0</v>
      </c>
      <c r="X119" s="261">
        <v>0</v>
      </c>
      <c r="Y119" s="261">
        <v>0</v>
      </c>
      <c r="Z119" s="261">
        <v>0</v>
      </c>
      <c r="AA119" s="261">
        <v>0</v>
      </c>
      <c r="AB119" s="260">
        <v>2020</v>
      </c>
    </row>
    <row r="120" spans="1:28" s="3" customFormat="1" ht="35.25" customHeight="1" x14ac:dyDescent="0.5">
      <c r="A120" s="3">
        <v>1</v>
      </c>
      <c r="B120" s="165">
        <f>SUBTOTAL(103,$A$8:A120)</f>
        <v>111</v>
      </c>
      <c r="C120" s="210" t="s">
        <v>1913</v>
      </c>
      <c r="D120" s="255">
        <f t="shared" si="4"/>
        <v>951303.2</v>
      </c>
      <c r="E120" s="258">
        <v>0</v>
      </c>
      <c r="F120" s="258">
        <v>0</v>
      </c>
      <c r="G120" s="258">
        <v>0</v>
      </c>
      <c r="H120" s="258">
        <v>0</v>
      </c>
      <c r="I120" s="258">
        <v>0</v>
      </c>
      <c r="J120" s="258">
        <v>0</v>
      </c>
      <c r="K120" s="259">
        <v>0</v>
      </c>
      <c r="L120" s="258">
        <v>0</v>
      </c>
      <c r="M120" s="258">
        <f>625651.6+325651.6</f>
        <v>951303.2</v>
      </c>
      <c r="N120" s="258">
        <v>0</v>
      </c>
      <c r="O120" s="258">
        <v>0</v>
      </c>
      <c r="P120" s="258">
        <v>0</v>
      </c>
      <c r="Q120" s="258">
        <v>0</v>
      </c>
      <c r="R120" s="258">
        <v>0</v>
      </c>
      <c r="S120" s="258">
        <v>0</v>
      </c>
      <c r="T120" s="258">
        <v>0</v>
      </c>
      <c r="U120" s="258">
        <v>0</v>
      </c>
      <c r="V120" s="258">
        <v>0</v>
      </c>
      <c r="W120" s="258">
        <v>0</v>
      </c>
      <c r="X120" s="258">
        <v>0</v>
      </c>
      <c r="Y120" s="258">
        <v>0</v>
      </c>
      <c r="Z120" s="258">
        <v>0</v>
      </c>
      <c r="AA120" s="258">
        <v>0</v>
      </c>
      <c r="AB120" s="260">
        <v>2020</v>
      </c>
    </row>
    <row r="121" spans="1:28" s="3" customFormat="1" ht="35.25" customHeight="1" x14ac:dyDescent="0.5">
      <c r="A121" s="3">
        <v>1</v>
      </c>
      <c r="B121" s="165">
        <f>SUBTOTAL(103,$A$8:A121)</f>
        <v>112</v>
      </c>
      <c r="C121" s="210" t="s">
        <v>1914</v>
      </c>
      <c r="D121" s="255">
        <f t="shared" si="4"/>
        <v>1732658.14</v>
      </c>
      <c r="E121" s="258">
        <v>322129.44</v>
      </c>
      <c r="F121" s="258">
        <v>0</v>
      </c>
      <c r="G121" s="258">
        <v>152312</v>
      </c>
      <c r="H121" s="258">
        <v>0</v>
      </c>
      <c r="I121" s="258">
        <v>0</v>
      </c>
      <c r="J121" s="258">
        <v>0</v>
      </c>
      <c r="K121" s="259">
        <v>1</v>
      </c>
      <c r="L121" s="258">
        <v>81177</v>
      </c>
      <c r="M121" s="258">
        <v>0</v>
      </c>
      <c r="N121" s="258">
        <v>0</v>
      </c>
      <c r="O121" s="258">
        <v>1177039.7</v>
      </c>
      <c r="P121" s="258">
        <v>0</v>
      </c>
      <c r="Q121" s="258">
        <v>0</v>
      </c>
      <c r="R121" s="258">
        <v>0</v>
      </c>
      <c r="S121" s="258">
        <v>0</v>
      </c>
      <c r="T121" s="258">
        <v>0</v>
      </c>
      <c r="U121" s="258">
        <v>0</v>
      </c>
      <c r="V121" s="258">
        <v>0</v>
      </c>
      <c r="W121" s="258">
        <v>0</v>
      </c>
      <c r="X121" s="258">
        <v>0</v>
      </c>
      <c r="Y121" s="258">
        <v>0</v>
      </c>
      <c r="Z121" s="258">
        <v>0</v>
      </c>
      <c r="AA121" s="258">
        <v>0</v>
      </c>
      <c r="AB121" s="260">
        <v>2020</v>
      </c>
    </row>
    <row r="122" spans="1:28" s="3" customFormat="1" ht="35.25" customHeight="1" x14ac:dyDescent="0.5">
      <c r="A122" s="3">
        <v>1</v>
      </c>
      <c r="B122" s="165">
        <f>SUBTOTAL(103,$A$8:A122)</f>
        <v>113</v>
      </c>
      <c r="C122" s="210" t="s">
        <v>1915</v>
      </c>
      <c r="D122" s="255">
        <f t="shared" si="4"/>
        <v>279192.32000000001</v>
      </c>
      <c r="E122" s="258">
        <v>0</v>
      </c>
      <c r="F122" s="258">
        <v>0</v>
      </c>
      <c r="G122" s="258">
        <v>0</v>
      </c>
      <c r="H122" s="258">
        <v>0</v>
      </c>
      <c r="I122" s="258">
        <v>0</v>
      </c>
      <c r="J122" s="258">
        <v>0</v>
      </c>
      <c r="K122" s="259">
        <v>0</v>
      </c>
      <c r="L122" s="258">
        <v>0</v>
      </c>
      <c r="M122" s="258">
        <v>0</v>
      </c>
      <c r="N122" s="258">
        <v>0</v>
      </c>
      <c r="O122" s="258">
        <v>279192.32000000001</v>
      </c>
      <c r="P122" s="258">
        <v>0</v>
      </c>
      <c r="Q122" s="258">
        <v>0</v>
      </c>
      <c r="R122" s="258">
        <v>0</v>
      </c>
      <c r="S122" s="258">
        <v>0</v>
      </c>
      <c r="T122" s="258">
        <v>0</v>
      </c>
      <c r="U122" s="258">
        <v>0</v>
      </c>
      <c r="V122" s="258">
        <v>0</v>
      </c>
      <c r="W122" s="258">
        <v>0</v>
      </c>
      <c r="X122" s="258">
        <v>0</v>
      </c>
      <c r="Y122" s="258">
        <v>0</v>
      </c>
      <c r="Z122" s="258">
        <v>0</v>
      </c>
      <c r="AA122" s="258">
        <v>0</v>
      </c>
      <c r="AB122" s="260">
        <v>2020</v>
      </c>
    </row>
    <row r="123" spans="1:28" s="3" customFormat="1" ht="35.25" customHeight="1" x14ac:dyDescent="0.5">
      <c r="A123" s="3">
        <v>1</v>
      </c>
      <c r="B123" s="165">
        <f>SUBTOTAL(103,$A$8:A123)</f>
        <v>114</v>
      </c>
      <c r="C123" s="210" t="s">
        <v>1916</v>
      </c>
      <c r="D123" s="255">
        <f t="shared" si="4"/>
        <v>170090</v>
      </c>
      <c r="E123" s="258">
        <v>0</v>
      </c>
      <c r="F123" s="258">
        <v>0</v>
      </c>
      <c r="G123" s="258">
        <v>0</v>
      </c>
      <c r="H123" s="258">
        <v>0</v>
      </c>
      <c r="I123" s="258">
        <v>0</v>
      </c>
      <c r="J123" s="258">
        <v>0</v>
      </c>
      <c r="K123" s="259">
        <v>0</v>
      </c>
      <c r="L123" s="258">
        <v>0</v>
      </c>
      <c r="M123" s="258">
        <v>0</v>
      </c>
      <c r="N123" s="258">
        <v>170090</v>
      </c>
      <c r="O123" s="258">
        <v>0</v>
      </c>
      <c r="P123" s="258">
        <v>0</v>
      </c>
      <c r="Q123" s="258">
        <v>0</v>
      </c>
      <c r="R123" s="258">
        <v>0</v>
      </c>
      <c r="S123" s="258">
        <v>0</v>
      </c>
      <c r="T123" s="258">
        <v>0</v>
      </c>
      <c r="U123" s="258">
        <v>0</v>
      </c>
      <c r="V123" s="258">
        <v>0</v>
      </c>
      <c r="W123" s="258">
        <v>0</v>
      </c>
      <c r="X123" s="258">
        <v>0</v>
      </c>
      <c r="Y123" s="258">
        <v>0</v>
      </c>
      <c r="Z123" s="258">
        <v>0</v>
      </c>
      <c r="AA123" s="258">
        <v>0</v>
      </c>
      <c r="AB123" s="260">
        <v>2020</v>
      </c>
    </row>
    <row r="124" spans="1:28" s="3" customFormat="1" ht="35.25" customHeight="1" x14ac:dyDescent="0.5">
      <c r="A124" s="3">
        <v>1</v>
      </c>
      <c r="B124" s="165">
        <f>SUBTOTAL(103,$A$8:A124)</f>
        <v>115</v>
      </c>
      <c r="C124" s="210" t="s">
        <v>1917</v>
      </c>
      <c r="D124" s="255">
        <f t="shared" si="4"/>
        <v>992921</v>
      </c>
      <c r="E124" s="258">
        <v>0</v>
      </c>
      <c r="F124" s="258">
        <v>0</v>
      </c>
      <c r="G124" s="258">
        <v>0</v>
      </c>
      <c r="H124" s="258">
        <v>0</v>
      </c>
      <c r="I124" s="258">
        <v>0</v>
      </c>
      <c r="J124" s="258">
        <v>0</v>
      </c>
      <c r="K124" s="259">
        <v>0</v>
      </c>
      <c r="L124" s="258">
        <v>0</v>
      </c>
      <c r="M124" s="258">
        <v>954136</v>
      </c>
      <c r="N124" s="258">
        <v>0</v>
      </c>
      <c r="O124" s="258">
        <v>38785</v>
      </c>
      <c r="P124" s="258">
        <v>0</v>
      </c>
      <c r="Q124" s="258">
        <v>0</v>
      </c>
      <c r="R124" s="258">
        <v>0</v>
      </c>
      <c r="S124" s="258">
        <v>0</v>
      </c>
      <c r="T124" s="258">
        <v>0</v>
      </c>
      <c r="U124" s="258">
        <v>0</v>
      </c>
      <c r="V124" s="258">
        <v>0</v>
      </c>
      <c r="W124" s="258">
        <v>0</v>
      </c>
      <c r="X124" s="258">
        <v>0</v>
      </c>
      <c r="Y124" s="258">
        <v>0</v>
      </c>
      <c r="Z124" s="258">
        <v>0</v>
      </c>
      <c r="AA124" s="258">
        <v>0</v>
      </c>
      <c r="AB124" s="260">
        <v>2020</v>
      </c>
    </row>
    <row r="125" spans="1:28" s="3" customFormat="1" ht="35.25" customHeight="1" x14ac:dyDescent="0.5">
      <c r="A125" s="3">
        <v>1</v>
      </c>
      <c r="B125" s="165">
        <f>SUBTOTAL(103,$A$8:A125)</f>
        <v>116</v>
      </c>
      <c r="C125" s="210" t="s">
        <v>1918</v>
      </c>
      <c r="D125" s="255">
        <f t="shared" si="4"/>
        <v>277962</v>
      </c>
      <c r="E125" s="258">
        <v>0</v>
      </c>
      <c r="F125" s="258">
        <v>0</v>
      </c>
      <c r="G125" s="258">
        <v>0</v>
      </c>
      <c r="H125" s="258">
        <v>0</v>
      </c>
      <c r="I125" s="258">
        <v>0</v>
      </c>
      <c r="J125" s="258">
        <v>0</v>
      </c>
      <c r="K125" s="259">
        <v>0</v>
      </c>
      <c r="L125" s="258">
        <v>0</v>
      </c>
      <c r="M125" s="258">
        <v>0</v>
      </c>
      <c r="N125" s="258">
        <v>0</v>
      </c>
      <c r="O125" s="258">
        <v>277962</v>
      </c>
      <c r="P125" s="258">
        <v>0</v>
      </c>
      <c r="Q125" s="258">
        <v>0</v>
      </c>
      <c r="R125" s="258">
        <v>0</v>
      </c>
      <c r="S125" s="258">
        <v>0</v>
      </c>
      <c r="T125" s="258">
        <v>0</v>
      </c>
      <c r="U125" s="258">
        <v>0</v>
      </c>
      <c r="V125" s="258">
        <v>0</v>
      </c>
      <c r="W125" s="258">
        <v>0</v>
      </c>
      <c r="X125" s="258">
        <v>0</v>
      </c>
      <c r="Y125" s="258">
        <v>0</v>
      </c>
      <c r="Z125" s="258">
        <v>0</v>
      </c>
      <c r="AA125" s="258">
        <v>0</v>
      </c>
      <c r="AB125" s="260">
        <v>2020</v>
      </c>
    </row>
    <row r="126" spans="1:28" s="3" customFormat="1" ht="35.25" customHeight="1" x14ac:dyDescent="0.5">
      <c r="A126" s="3">
        <v>1</v>
      </c>
      <c r="B126" s="165">
        <f>SUBTOTAL(103,$A$8:A126)</f>
        <v>117</v>
      </c>
      <c r="C126" s="210" t="s">
        <v>1919</v>
      </c>
      <c r="D126" s="255">
        <f t="shared" si="4"/>
        <v>610544</v>
      </c>
      <c r="E126" s="258">
        <v>0</v>
      </c>
      <c r="F126" s="258">
        <v>0</v>
      </c>
      <c r="G126" s="258">
        <v>0</v>
      </c>
      <c r="H126" s="258">
        <v>0</v>
      </c>
      <c r="I126" s="258">
        <v>0</v>
      </c>
      <c r="J126" s="258">
        <v>0</v>
      </c>
      <c r="K126" s="259">
        <v>0</v>
      </c>
      <c r="L126" s="258">
        <v>0</v>
      </c>
      <c r="M126" s="258">
        <v>610544</v>
      </c>
      <c r="N126" s="258">
        <v>0</v>
      </c>
      <c r="O126" s="258">
        <v>0</v>
      </c>
      <c r="P126" s="258">
        <v>0</v>
      </c>
      <c r="Q126" s="258">
        <v>0</v>
      </c>
      <c r="R126" s="258">
        <v>0</v>
      </c>
      <c r="S126" s="258">
        <v>0</v>
      </c>
      <c r="T126" s="258">
        <v>0</v>
      </c>
      <c r="U126" s="258">
        <v>0</v>
      </c>
      <c r="V126" s="258">
        <v>0</v>
      </c>
      <c r="W126" s="258">
        <v>0</v>
      </c>
      <c r="X126" s="258">
        <v>0</v>
      </c>
      <c r="Y126" s="258">
        <v>0</v>
      </c>
      <c r="Z126" s="258">
        <v>0</v>
      </c>
      <c r="AA126" s="258">
        <v>0</v>
      </c>
      <c r="AB126" s="260">
        <v>2020</v>
      </c>
    </row>
    <row r="127" spans="1:28" s="3" customFormat="1" ht="35.25" customHeight="1" x14ac:dyDescent="0.5">
      <c r="A127" s="3">
        <v>1</v>
      </c>
      <c r="B127" s="165">
        <f>SUBTOTAL(103,$A$8:A127)</f>
        <v>118</v>
      </c>
      <c r="C127" s="210" t="s">
        <v>1920</v>
      </c>
      <c r="D127" s="255">
        <f t="shared" si="4"/>
        <v>2009254.69</v>
      </c>
      <c r="E127" s="258">
        <v>0</v>
      </c>
      <c r="F127" s="258">
        <v>0</v>
      </c>
      <c r="G127" s="258">
        <v>0</v>
      </c>
      <c r="H127" s="258">
        <v>105390</v>
      </c>
      <c r="I127" s="258">
        <v>0</v>
      </c>
      <c r="J127" s="258">
        <v>0</v>
      </c>
      <c r="K127" s="259">
        <v>0</v>
      </c>
      <c r="L127" s="258">
        <v>0</v>
      </c>
      <c r="M127" s="258">
        <v>1903864.69</v>
      </c>
      <c r="N127" s="258">
        <v>0</v>
      </c>
      <c r="O127" s="258">
        <v>0</v>
      </c>
      <c r="P127" s="258">
        <v>0</v>
      </c>
      <c r="Q127" s="258">
        <v>0</v>
      </c>
      <c r="R127" s="258">
        <v>0</v>
      </c>
      <c r="S127" s="258">
        <v>0</v>
      </c>
      <c r="T127" s="258">
        <v>0</v>
      </c>
      <c r="U127" s="258">
        <v>0</v>
      </c>
      <c r="V127" s="258">
        <v>0</v>
      </c>
      <c r="W127" s="258">
        <v>0</v>
      </c>
      <c r="X127" s="258">
        <v>0</v>
      </c>
      <c r="Y127" s="258">
        <v>0</v>
      </c>
      <c r="Z127" s="258">
        <v>0</v>
      </c>
      <c r="AA127" s="258">
        <v>0</v>
      </c>
      <c r="AB127" s="260">
        <v>2020</v>
      </c>
    </row>
    <row r="128" spans="1:28" s="3" customFormat="1" ht="35.25" customHeight="1" x14ac:dyDescent="0.5">
      <c r="A128" s="3">
        <v>1</v>
      </c>
      <c r="B128" s="165">
        <f>SUBTOTAL(103,$A$8:A128)</f>
        <v>119</v>
      </c>
      <c r="C128" s="210" t="s">
        <v>2406</v>
      </c>
      <c r="D128" s="255">
        <f t="shared" si="4"/>
        <v>875842</v>
      </c>
      <c r="E128" s="258">
        <v>0</v>
      </c>
      <c r="F128" s="258">
        <v>0</v>
      </c>
      <c r="G128" s="258">
        <v>0</v>
      </c>
      <c r="H128" s="258">
        <v>0</v>
      </c>
      <c r="I128" s="258">
        <v>0</v>
      </c>
      <c r="J128" s="258">
        <v>0</v>
      </c>
      <c r="K128" s="259">
        <v>0</v>
      </c>
      <c r="L128" s="258">
        <v>0</v>
      </c>
      <c r="M128" s="258">
        <v>875842</v>
      </c>
      <c r="N128" s="258">
        <v>0</v>
      </c>
      <c r="O128" s="258">
        <v>0</v>
      </c>
      <c r="P128" s="258">
        <v>0</v>
      </c>
      <c r="Q128" s="258">
        <v>0</v>
      </c>
      <c r="R128" s="258">
        <v>0</v>
      </c>
      <c r="S128" s="258">
        <v>0</v>
      </c>
      <c r="T128" s="258">
        <v>0</v>
      </c>
      <c r="U128" s="258">
        <v>0</v>
      </c>
      <c r="V128" s="258">
        <v>0</v>
      </c>
      <c r="W128" s="258">
        <v>0</v>
      </c>
      <c r="X128" s="258">
        <v>0</v>
      </c>
      <c r="Y128" s="258">
        <v>0</v>
      </c>
      <c r="Z128" s="258">
        <v>0</v>
      </c>
      <c r="AA128" s="258">
        <v>0</v>
      </c>
      <c r="AB128" s="260">
        <v>2020</v>
      </c>
    </row>
    <row r="129" spans="1:28" s="3" customFormat="1" ht="35.25" customHeight="1" x14ac:dyDescent="0.5">
      <c r="A129" s="3">
        <v>1</v>
      </c>
      <c r="B129" s="165">
        <f>SUBTOTAL(103,$A$8:A129)</f>
        <v>120</v>
      </c>
      <c r="C129" s="210" t="s">
        <v>1921</v>
      </c>
      <c r="D129" s="255">
        <f t="shared" si="4"/>
        <v>169304</v>
      </c>
      <c r="E129" s="258">
        <v>0</v>
      </c>
      <c r="F129" s="258">
        <v>0</v>
      </c>
      <c r="G129" s="258">
        <v>0</v>
      </c>
      <c r="H129" s="258">
        <v>0</v>
      </c>
      <c r="I129" s="258">
        <v>0</v>
      </c>
      <c r="J129" s="258">
        <v>0</v>
      </c>
      <c r="K129" s="259">
        <v>0</v>
      </c>
      <c r="L129" s="258">
        <v>0</v>
      </c>
      <c r="M129" s="258">
        <v>0</v>
      </c>
      <c r="N129" s="258">
        <v>0</v>
      </c>
      <c r="O129" s="258">
        <v>169304</v>
      </c>
      <c r="P129" s="258">
        <v>0</v>
      </c>
      <c r="Q129" s="258">
        <v>0</v>
      </c>
      <c r="R129" s="258">
        <v>0</v>
      </c>
      <c r="S129" s="258">
        <v>0</v>
      </c>
      <c r="T129" s="258">
        <v>0</v>
      </c>
      <c r="U129" s="258">
        <v>0</v>
      </c>
      <c r="V129" s="258">
        <v>0</v>
      </c>
      <c r="W129" s="258">
        <v>0</v>
      </c>
      <c r="X129" s="258">
        <v>0</v>
      </c>
      <c r="Y129" s="258">
        <v>0</v>
      </c>
      <c r="Z129" s="258">
        <v>0</v>
      </c>
      <c r="AA129" s="258">
        <v>0</v>
      </c>
      <c r="AB129" s="260">
        <v>2020</v>
      </c>
    </row>
    <row r="130" spans="1:28" s="3" customFormat="1" ht="35.25" customHeight="1" x14ac:dyDescent="0.5">
      <c r="A130" s="3">
        <v>1</v>
      </c>
      <c r="B130" s="165">
        <f>SUBTOTAL(103,$A$8:A130)</f>
        <v>121</v>
      </c>
      <c r="C130" s="210" t="s">
        <v>1922</v>
      </c>
      <c r="D130" s="255">
        <f t="shared" si="4"/>
        <v>311932</v>
      </c>
      <c r="E130" s="258">
        <v>0</v>
      </c>
      <c r="F130" s="258">
        <v>0</v>
      </c>
      <c r="G130" s="258">
        <v>0</v>
      </c>
      <c r="H130" s="258">
        <v>0</v>
      </c>
      <c r="I130" s="258">
        <v>0</v>
      </c>
      <c r="J130" s="258">
        <v>0</v>
      </c>
      <c r="K130" s="259">
        <v>0</v>
      </c>
      <c r="L130" s="258">
        <v>0</v>
      </c>
      <c r="M130" s="258">
        <v>0</v>
      </c>
      <c r="N130" s="258">
        <v>0</v>
      </c>
      <c r="O130" s="258">
        <v>311932</v>
      </c>
      <c r="P130" s="258">
        <v>0</v>
      </c>
      <c r="Q130" s="258">
        <v>0</v>
      </c>
      <c r="R130" s="258">
        <v>0</v>
      </c>
      <c r="S130" s="258">
        <v>0</v>
      </c>
      <c r="T130" s="258">
        <v>0</v>
      </c>
      <c r="U130" s="258">
        <v>0</v>
      </c>
      <c r="V130" s="258">
        <v>0</v>
      </c>
      <c r="W130" s="258">
        <v>0</v>
      </c>
      <c r="X130" s="258">
        <v>0</v>
      </c>
      <c r="Y130" s="258">
        <v>0</v>
      </c>
      <c r="Z130" s="258">
        <v>0</v>
      </c>
      <c r="AA130" s="258">
        <v>0</v>
      </c>
      <c r="AB130" s="260">
        <v>2020</v>
      </c>
    </row>
    <row r="131" spans="1:28" s="3" customFormat="1" ht="35.25" customHeight="1" x14ac:dyDescent="0.5">
      <c r="A131" s="3">
        <v>1</v>
      </c>
      <c r="B131" s="165">
        <f>SUBTOTAL(103,$A$8:A131)</f>
        <v>122</v>
      </c>
      <c r="C131" s="210" t="s">
        <v>2408</v>
      </c>
      <c r="D131" s="255">
        <f t="shared" si="4"/>
        <v>85484.76</v>
      </c>
      <c r="E131" s="258">
        <v>0</v>
      </c>
      <c r="F131" s="258">
        <v>0</v>
      </c>
      <c r="G131" s="258">
        <v>0</v>
      </c>
      <c r="H131" s="258">
        <v>10990</v>
      </c>
      <c r="I131" s="258">
        <v>0</v>
      </c>
      <c r="J131" s="258">
        <v>0</v>
      </c>
      <c r="K131" s="259">
        <v>0</v>
      </c>
      <c r="L131" s="258">
        <v>0</v>
      </c>
      <c r="M131" s="258">
        <v>0</v>
      </c>
      <c r="N131" s="258">
        <v>0</v>
      </c>
      <c r="O131" s="258">
        <v>0</v>
      </c>
      <c r="P131" s="258">
        <v>74494.759999999995</v>
      </c>
      <c r="Q131" s="258">
        <v>0</v>
      </c>
      <c r="R131" s="258">
        <v>0</v>
      </c>
      <c r="S131" s="258">
        <v>0</v>
      </c>
      <c r="T131" s="258">
        <v>0</v>
      </c>
      <c r="U131" s="258">
        <v>0</v>
      </c>
      <c r="V131" s="258">
        <v>0</v>
      </c>
      <c r="W131" s="258">
        <v>0</v>
      </c>
      <c r="X131" s="258">
        <v>0</v>
      </c>
      <c r="Y131" s="258">
        <v>0</v>
      </c>
      <c r="Z131" s="258">
        <v>0</v>
      </c>
      <c r="AA131" s="258">
        <v>0</v>
      </c>
      <c r="AB131" s="260">
        <v>2020</v>
      </c>
    </row>
    <row r="132" spans="1:28" s="3" customFormat="1" ht="35.25" customHeight="1" x14ac:dyDescent="0.5">
      <c r="A132" s="3">
        <v>1</v>
      </c>
      <c r="B132" s="165">
        <f>SUBTOTAL(103,$A$8:A132)</f>
        <v>123</v>
      </c>
      <c r="C132" s="210" t="s">
        <v>1923</v>
      </c>
      <c r="D132" s="255">
        <f t="shared" si="4"/>
        <v>259061</v>
      </c>
      <c r="E132" s="258">
        <v>0</v>
      </c>
      <c r="F132" s="258">
        <v>0</v>
      </c>
      <c r="G132" s="258">
        <v>0</v>
      </c>
      <c r="H132" s="258">
        <v>0</v>
      </c>
      <c r="I132" s="258">
        <v>0</v>
      </c>
      <c r="J132" s="258">
        <v>0</v>
      </c>
      <c r="K132" s="259">
        <v>0</v>
      </c>
      <c r="L132" s="258">
        <v>0</v>
      </c>
      <c r="M132" s="258">
        <v>0</v>
      </c>
      <c r="N132" s="258">
        <v>259061</v>
      </c>
      <c r="O132" s="258">
        <v>0</v>
      </c>
      <c r="P132" s="258">
        <v>0</v>
      </c>
      <c r="Q132" s="258">
        <v>0</v>
      </c>
      <c r="R132" s="258">
        <v>0</v>
      </c>
      <c r="S132" s="258">
        <v>0</v>
      </c>
      <c r="T132" s="258">
        <v>0</v>
      </c>
      <c r="U132" s="258">
        <v>0</v>
      </c>
      <c r="V132" s="258">
        <v>0</v>
      </c>
      <c r="W132" s="258">
        <v>0</v>
      </c>
      <c r="X132" s="258">
        <v>0</v>
      </c>
      <c r="Y132" s="258">
        <v>0</v>
      </c>
      <c r="Z132" s="258">
        <v>0</v>
      </c>
      <c r="AA132" s="258">
        <v>0</v>
      </c>
      <c r="AB132" s="260">
        <v>2020</v>
      </c>
    </row>
    <row r="133" spans="1:28" s="3" customFormat="1" ht="35.25" customHeight="1" x14ac:dyDescent="0.5">
      <c r="A133" s="3">
        <v>1</v>
      </c>
      <c r="B133" s="165">
        <f>SUBTOTAL(103,$A$8:A133)</f>
        <v>124</v>
      </c>
      <c r="C133" s="210" t="s">
        <v>1679</v>
      </c>
      <c r="D133" s="255">
        <f t="shared" si="4"/>
        <v>1810000</v>
      </c>
      <c r="E133" s="258">
        <v>0</v>
      </c>
      <c r="F133" s="258">
        <v>0</v>
      </c>
      <c r="G133" s="258">
        <v>0</v>
      </c>
      <c r="H133" s="258">
        <v>0</v>
      </c>
      <c r="I133" s="258">
        <v>0</v>
      </c>
      <c r="J133" s="258">
        <v>0</v>
      </c>
      <c r="K133" s="259">
        <v>1</v>
      </c>
      <c r="L133" s="258">
        <v>1810000</v>
      </c>
      <c r="M133" s="258">
        <v>0</v>
      </c>
      <c r="N133" s="258">
        <v>0</v>
      </c>
      <c r="O133" s="258">
        <v>0</v>
      </c>
      <c r="P133" s="258">
        <v>0</v>
      </c>
      <c r="Q133" s="258">
        <v>0</v>
      </c>
      <c r="R133" s="258">
        <v>0</v>
      </c>
      <c r="S133" s="258">
        <v>0</v>
      </c>
      <c r="T133" s="258">
        <v>0</v>
      </c>
      <c r="U133" s="258">
        <v>0</v>
      </c>
      <c r="V133" s="258">
        <v>0</v>
      </c>
      <c r="W133" s="258">
        <v>0</v>
      </c>
      <c r="X133" s="258">
        <v>0</v>
      </c>
      <c r="Y133" s="258">
        <v>0</v>
      </c>
      <c r="Z133" s="258">
        <v>0</v>
      </c>
      <c r="AA133" s="258">
        <v>0</v>
      </c>
      <c r="AB133" s="260">
        <v>2020</v>
      </c>
    </row>
    <row r="134" spans="1:28" s="3" customFormat="1" ht="35.25" customHeight="1" x14ac:dyDescent="0.5">
      <c r="A134" s="3">
        <v>1</v>
      </c>
      <c r="B134" s="165">
        <f>SUBTOTAL(103,$A$8:A134)</f>
        <v>125</v>
      </c>
      <c r="C134" s="210" t="s">
        <v>1924</v>
      </c>
      <c r="D134" s="255">
        <f t="shared" si="4"/>
        <v>689694.49</v>
      </c>
      <c r="E134" s="258">
        <v>0</v>
      </c>
      <c r="F134" s="258">
        <v>0</v>
      </c>
      <c r="G134" s="258">
        <v>0</v>
      </c>
      <c r="H134" s="258">
        <v>0</v>
      </c>
      <c r="I134" s="258">
        <v>0</v>
      </c>
      <c r="J134" s="258">
        <v>0</v>
      </c>
      <c r="K134" s="259">
        <v>0</v>
      </c>
      <c r="L134" s="258">
        <v>0</v>
      </c>
      <c r="M134" s="258">
        <v>0</v>
      </c>
      <c r="N134" s="258">
        <v>0</v>
      </c>
      <c r="O134" s="258">
        <v>239435.8</v>
      </c>
      <c r="P134" s="258">
        <v>450258.68999999994</v>
      </c>
      <c r="Q134" s="258">
        <v>0</v>
      </c>
      <c r="R134" s="258">
        <v>0</v>
      </c>
      <c r="S134" s="258">
        <v>0</v>
      </c>
      <c r="T134" s="258">
        <v>0</v>
      </c>
      <c r="U134" s="258">
        <v>0</v>
      </c>
      <c r="V134" s="258">
        <v>0</v>
      </c>
      <c r="W134" s="258">
        <v>0</v>
      </c>
      <c r="X134" s="258">
        <v>0</v>
      </c>
      <c r="Y134" s="258">
        <v>0</v>
      </c>
      <c r="Z134" s="258">
        <v>0</v>
      </c>
      <c r="AA134" s="258">
        <v>0</v>
      </c>
      <c r="AB134" s="260">
        <v>2020</v>
      </c>
    </row>
    <row r="135" spans="1:28" s="3" customFormat="1" ht="35.25" customHeight="1" x14ac:dyDescent="0.5">
      <c r="A135" s="3">
        <v>1</v>
      </c>
      <c r="B135" s="165">
        <f>SUBTOTAL(103,$A$8:A135)</f>
        <v>126</v>
      </c>
      <c r="C135" s="210" t="s">
        <v>1925</v>
      </c>
      <c r="D135" s="255">
        <f t="shared" si="4"/>
        <v>465174.3</v>
      </c>
      <c r="E135" s="258">
        <v>0</v>
      </c>
      <c r="F135" s="258">
        <v>0</v>
      </c>
      <c r="G135" s="258">
        <v>0</v>
      </c>
      <c r="H135" s="258">
        <v>0</v>
      </c>
      <c r="I135" s="258">
        <v>0</v>
      </c>
      <c r="J135" s="258">
        <v>0</v>
      </c>
      <c r="K135" s="259">
        <v>0</v>
      </c>
      <c r="L135" s="258">
        <v>0</v>
      </c>
      <c r="M135" s="258">
        <v>185479.3</v>
      </c>
      <c r="N135" s="258">
        <v>0</v>
      </c>
      <c r="O135" s="258">
        <f>196923.5+82771.5</f>
        <v>279695</v>
      </c>
      <c r="P135" s="258">
        <v>0</v>
      </c>
      <c r="Q135" s="258">
        <v>0</v>
      </c>
      <c r="R135" s="258">
        <v>0</v>
      </c>
      <c r="S135" s="258">
        <v>0</v>
      </c>
      <c r="T135" s="258">
        <v>0</v>
      </c>
      <c r="U135" s="258">
        <v>0</v>
      </c>
      <c r="V135" s="258">
        <v>0</v>
      </c>
      <c r="W135" s="258">
        <v>0</v>
      </c>
      <c r="X135" s="258">
        <v>0</v>
      </c>
      <c r="Y135" s="258">
        <v>0</v>
      </c>
      <c r="Z135" s="258">
        <v>0</v>
      </c>
      <c r="AA135" s="258">
        <v>0</v>
      </c>
      <c r="AB135" s="260">
        <v>2020</v>
      </c>
    </row>
    <row r="136" spans="1:28" s="3" customFormat="1" ht="35.25" customHeight="1" x14ac:dyDescent="0.5">
      <c r="A136" s="3">
        <v>1</v>
      </c>
      <c r="B136" s="165">
        <f>SUBTOTAL(103,$A$8:A136)</f>
        <v>127</v>
      </c>
      <c r="C136" s="210" t="s">
        <v>1926</v>
      </c>
      <c r="D136" s="255">
        <f t="shared" si="4"/>
        <v>1134646</v>
      </c>
      <c r="E136" s="258">
        <v>0</v>
      </c>
      <c r="F136" s="258">
        <v>0</v>
      </c>
      <c r="G136" s="258">
        <v>0</v>
      </c>
      <c r="H136" s="258">
        <v>0</v>
      </c>
      <c r="I136" s="258">
        <v>0</v>
      </c>
      <c r="J136" s="258">
        <v>0</v>
      </c>
      <c r="K136" s="259">
        <v>0</v>
      </c>
      <c r="L136" s="258">
        <v>0</v>
      </c>
      <c r="M136" s="258">
        <v>1134646</v>
      </c>
      <c r="N136" s="258">
        <v>0</v>
      </c>
      <c r="O136" s="258">
        <v>0</v>
      </c>
      <c r="P136" s="258">
        <v>0</v>
      </c>
      <c r="Q136" s="258">
        <v>0</v>
      </c>
      <c r="R136" s="258">
        <v>0</v>
      </c>
      <c r="S136" s="258">
        <v>0</v>
      </c>
      <c r="T136" s="258">
        <v>0</v>
      </c>
      <c r="U136" s="258">
        <v>0</v>
      </c>
      <c r="V136" s="258">
        <v>0</v>
      </c>
      <c r="W136" s="258">
        <v>0</v>
      </c>
      <c r="X136" s="258">
        <v>0</v>
      </c>
      <c r="Y136" s="258">
        <v>0</v>
      </c>
      <c r="Z136" s="258">
        <v>0</v>
      </c>
      <c r="AA136" s="258">
        <v>0</v>
      </c>
      <c r="AB136" s="260">
        <v>2020</v>
      </c>
    </row>
    <row r="137" spans="1:28" s="3" customFormat="1" ht="35.25" customHeight="1" x14ac:dyDescent="0.5">
      <c r="A137" s="3">
        <v>1</v>
      </c>
      <c r="B137" s="165">
        <f>SUBTOTAL(103,$A$8:A137)</f>
        <v>128</v>
      </c>
      <c r="C137" s="210" t="s">
        <v>1927</v>
      </c>
      <c r="D137" s="255">
        <f t="shared" si="4"/>
        <v>437000</v>
      </c>
      <c r="E137" s="258">
        <v>0</v>
      </c>
      <c r="F137" s="258">
        <v>0</v>
      </c>
      <c r="G137" s="258">
        <v>0</v>
      </c>
      <c r="H137" s="258">
        <v>0</v>
      </c>
      <c r="I137" s="258">
        <v>0</v>
      </c>
      <c r="J137" s="258">
        <v>0</v>
      </c>
      <c r="K137" s="259">
        <v>0</v>
      </c>
      <c r="L137" s="258">
        <v>0</v>
      </c>
      <c r="M137" s="258">
        <v>0</v>
      </c>
      <c r="N137" s="258">
        <v>0</v>
      </c>
      <c r="O137" s="258">
        <v>437000</v>
      </c>
      <c r="P137" s="258">
        <v>0</v>
      </c>
      <c r="Q137" s="258">
        <v>0</v>
      </c>
      <c r="R137" s="258">
        <v>0</v>
      </c>
      <c r="S137" s="258">
        <v>0</v>
      </c>
      <c r="T137" s="258">
        <v>0</v>
      </c>
      <c r="U137" s="258">
        <v>0</v>
      </c>
      <c r="V137" s="258">
        <v>0</v>
      </c>
      <c r="W137" s="258">
        <v>0</v>
      </c>
      <c r="X137" s="258">
        <v>0</v>
      </c>
      <c r="Y137" s="258">
        <v>0</v>
      </c>
      <c r="Z137" s="258">
        <v>0</v>
      </c>
      <c r="AA137" s="258">
        <v>0</v>
      </c>
      <c r="AB137" s="260">
        <v>2020</v>
      </c>
    </row>
    <row r="138" spans="1:28" s="3" customFormat="1" ht="35.25" customHeight="1" x14ac:dyDescent="0.5">
      <c r="A138" s="3">
        <v>1</v>
      </c>
      <c r="B138" s="165">
        <f>SUBTOTAL(103,$A$8:A138)</f>
        <v>129</v>
      </c>
      <c r="C138" s="210" t="s">
        <v>1928</v>
      </c>
      <c r="D138" s="255">
        <f t="shared" ref="D138:D201" si="5">E138+F138+G138+H138+I138+J138+L138+M138+N138+O138+P138+Q138+R138+S138+T138+U138+V138+W138+X138+Y138+Z138+AA138</f>
        <v>128771.87</v>
      </c>
      <c r="E138" s="258">
        <v>0</v>
      </c>
      <c r="F138" s="258">
        <v>0</v>
      </c>
      <c r="G138" s="258">
        <v>128771.87</v>
      </c>
      <c r="H138" s="258">
        <v>0</v>
      </c>
      <c r="I138" s="258">
        <v>0</v>
      </c>
      <c r="J138" s="258">
        <v>0</v>
      </c>
      <c r="K138" s="259">
        <v>0</v>
      </c>
      <c r="L138" s="258">
        <v>0</v>
      </c>
      <c r="M138" s="258">
        <v>0</v>
      </c>
      <c r="N138" s="258">
        <v>0</v>
      </c>
      <c r="O138" s="258">
        <v>0</v>
      </c>
      <c r="P138" s="258">
        <v>0</v>
      </c>
      <c r="Q138" s="258">
        <v>0</v>
      </c>
      <c r="R138" s="258">
        <v>0</v>
      </c>
      <c r="S138" s="258">
        <v>0</v>
      </c>
      <c r="T138" s="258">
        <v>0</v>
      </c>
      <c r="U138" s="258">
        <v>0</v>
      </c>
      <c r="V138" s="258">
        <v>0</v>
      </c>
      <c r="W138" s="258">
        <v>0</v>
      </c>
      <c r="X138" s="258">
        <v>0</v>
      </c>
      <c r="Y138" s="258">
        <v>0</v>
      </c>
      <c r="Z138" s="258">
        <v>0</v>
      </c>
      <c r="AA138" s="258">
        <v>0</v>
      </c>
      <c r="AB138" s="260">
        <v>2020</v>
      </c>
    </row>
    <row r="139" spans="1:28" s="3" customFormat="1" ht="35.25" customHeight="1" x14ac:dyDescent="0.5">
      <c r="A139" s="3">
        <v>1</v>
      </c>
      <c r="B139" s="165">
        <f>SUBTOTAL(103,$A$8:A139)</f>
        <v>130</v>
      </c>
      <c r="C139" s="210" t="s">
        <v>1929</v>
      </c>
      <c r="D139" s="255">
        <f t="shared" si="5"/>
        <v>317712.78000000003</v>
      </c>
      <c r="E139" s="258">
        <v>317712.78000000003</v>
      </c>
      <c r="F139" s="258">
        <v>0</v>
      </c>
      <c r="G139" s="258">
        <v>0</v>
      </c>
      <c r="H139" s="258">
        <v>0</v>
      </c>
      <c r="I139" s="258">
        <v>0</v>
      </c>
      <c r="J139" s="258">
        <v>0</v>
      </c>
      <c r="K139" s="259">
        <v>0</v>
      </c>
      <c r="L139" s="258">
        <v>0</v>
      </c>
      <c r="M139" s="258">
        <v>0</v>
      </c>
      <c r="N139" s="258">
        <v>0</v>
      </c>
      <c r="O139" s="258">
        <v>0</v>
      </c>
      <c r="P139" s="258">
        <v>0</v>
      </c>
      <c r="Q139" s="258">
        <v>0</v>
      </c>
      <c r="R139" s="258">
        <v>0</v>
      </c>
      <c r="S139" s="258">
        <v>0</v>
      </c>
      <c r="T139" s="258">
        <v>0</v>
      </c>
      <c r="U139" s="258">
        <v>0</v>
      </c>
      <c r="V139" s="258">
        <v>0</v>
      </c>
      <c r="W139" s="258">
        <v>0</v>
      </c>
      <c r="X139" s="258">
        <v>0</v>
      </c>
      <c r="Y139" s="258">
        <v>0</v>
      </c>
      <c r="Z139" s="258">
        <v>0</v>
      </c>
      <c r="AA139" s="258">
        <v>0</v>
      </c>
      <c r="AB139" s="260">
        <v>2020</v>
      </c>
    </row>
    <row r="140" spans="1:28" s="3" customFormat="1" ht="35.25" customHeight="1" x14ac:dyDescent="0.5">
      <c r="A140" s="3">
        <v>1</v>
      </c>
      <c r="B140" s="165">
        <f>SUBTOTAL(103,$A$8:A140)</f>
        <v>131</v>
      </c>
      <c r="C140" s="210" t="s">
        <v>1930</v>
      </c>
      <c r="D140" s="255">
        <f t="shared" si="5"/>
        <v>723801.52</v>
      </c>
      <c r="E140" s="258">
        <v>0</v>
      </c>
      <c r="F140" s="258">
        <v>0</v>
      </c>
      <c r="G140" s="258">
        <v>174204</v>
      </c>
      <c r="H140" s="258">
        <v>0</v>
      </c>
      <c r="I140" s="258">
        <v>0</v>
      </c>
      <c r="J140" s="258">
        <v>0</v>
      </c>
      <c r="K140" s="259">
        <v>0</v>
      </c>
      <c r="L140" s="258">
        <v>0</v>
      </c>
      <c r="M140" s="258">
        <v>549597.52</v>
      </c>
      <c r="N140" s="258">
        <v>0</v>
      </c>
      <c r="O140" s="258">
        <v>0</v>
      </c>
      <c r="P140" s="258">
        <v>0</v>
      </c>
      <c r="Q140" s="258">
        <v>0</v>
      </c>
      <c r="R140" s="258">
        <v>0</v>
      </c>
      <c r="S140" s="258">
        <v>0</v>
      </c>
      <c r="T140" s="258">
        <v>0</v>
      </c>
      <c r="U140" s="258">
        <v>0</v>
      </c>
      <c r="V140" s="258">
        <v>0</v>
      </c>
      <c r="W140" s="258">
        <v>0</v>
      </c>
      <c r="X140" s="258">
        <v>0</v>
      </c>
      <c r="Y140" s="258">
        <v>0</v>
      </c>
      <c r="Z140" s="258">
        <v>0</v>
      </c>
      <c r="AA140" s="258">
        <v>0</v>
      </c>
      <c r="AB140" s="260">
        <v>2020</v>
      </c>
    </row>
    <row r="141" spans="1:28" s="3" customFormat="1" ht="35.25" customHeight="1" x14ac:dyDescent="0.5">
      <c r="A141" s="3">
        <v>1</v>
      </c>
      <c r="B141" s="165">
        <f>SUBTOTAL(103,$A$8:A141)</f>
        <v>132</v>
      </c>
      <c r="C141" s="210" t="s">
        <v>1931</v>
      </c>
      <c r="D141" s="255">
        <f t="shared" si="5"/>
        <v>460900</v>
      </c>
      <c r="E141" s="258">
        <v>0</v>
      </c>
      <c r="F141" s="258">
        <v>0</v>
      </c>
      <c r="G141" s="258">
        <v>0</v>
      </c>
      <c r="H141" s="258">
        <v>0</v>
      </c>
      <c r="I141" s="258">
        <v>0</v>
      </c>
      <c r="J141" s="258">
        <v>0</v>
      </c>
      <c r="K141" s="259">
        <v>0</v>
      </c>
      <c r="L141" s="258">
        <v>0</v>
      </c>
      <c r="M141" s="258">
        <v>0</v>
      </c>
      <c r="N141" s="258">
        <v>0</v>
      </c>
      <c r="O141" s="258">
        <v>460900</v>
      </c>
      <c r="P141" s="258">
        <v>0</v>
      </c>
      <c r="Q141" s="258">
        <v>0</v>
      </c>
      <c r="R141" s="258">
        <v>0</v>
      </c>
      <c r="S141" s="258">
        <v>0</v>
      </c>
      <c r="T141" s="258">
        <v>0</v>
      </c>
      <c r="U141" s="258">
        <v>0</v>
      </c>
      <c r="V141" s="258">
        <v>0</v>
      </c>
      <c r="W141" s="258">
        <v>0</v>
      </c>
      <c r="X141" s="258">
        <v>0</v>
      </c>
      <c r="Y141" s="258">
        <v>0</v>
      </c>
      <c r="Z141" s="258">
        <v>0</v>
      </c>
      <c r="AA141" s="258">
        <v>0</v>
      </c>
      <c r="AB141" s="260">
        <v>2020</v>
      </c>
    </row>
    <row r="142" spans="1:28" s="3" customFormat="1" ht="35.25" customHeight="1" x14ac:dyDescent="0.5">
      <c r="A142" s="3">
        <v>1</v>
      </c>
      <c r="B142" s="165">
        <f>SUBTOTAL(103,$A$8:A142)</f>
        <v>133</v>
      </c>
      <c r="C142" s="210" t="s">
        <v>1932</v>
      </c>
      <c r="D142" s="255">
        <f t="shared" si="5"/>
        <v>251475</v>
      </c>
      <c r="E142" s="258">
        <v>0</v>
      </c>
      <c r="F142" s="258">
        <v>0</v>
      </c>
      <c r="G142" s="258">
        <v>97440</v>
      </c>
      <c r="H142" s="258">
        <v>0</v>
      </c>
      <c r="I142" s="258">
        <v>15485</v>
      </c>
      <c r="J142" s="258">
        <v>0</v>
      </c>
      <c r="K142" s="259">
        <v>0</v>
      </c>
      <c r="L142" s="258">
        <v>0</v>
      </c>
      <c r="M142" s="258">
        <v>138550</v>
      </c>
      <c r="N142" s="258">
        <v>0</v>
      </c>
      <c r="O142" s="258">
        <v>0</v>
      </c>
      <c r="P142" s="258">
        <v>0</v>
      </c>
      <c r="Q142" s="258">
        <v>0</v>
      </c>
      <c r="R142" s="258">
        <v>0</v>
      </c>
      <c r="S142" s="258">
        <v>0</v>
      </c>
      <c r="T142" s="258">
        <v>0</v>
      </c>
      <c r="U142" s="258">
        <v>0</v>
      </c>
      <c r="V142" s="258">
        <v>0</v>
      </c>
      <c r="W142" s="258">
        <v>0</v>
      </c>
      <c r="X142" s="258">
        <v>0</v>
      </c>
      <c r="Y142" s="258">
        <v>0</v>
      </c>
      <c r="Z142" s="258">
        <v>0</v>
      </c>
      <c r="AA142" s="258">
        <v>0</v>
      </c>
      <c r="AB142" s="260">
        <v>2020</v>
      </c>
    </row>
    <row r="143" spans="1:28" s="3" customFormat="1" ht="35.25" customHeight="1" x14ac:dyDescent="0.5">
      <c r="A143" s="3">
        <v>1</v>
      </c>
      <c r="B143" s="165">
        <f>SUBTOTAL(103,$A$8:A143)</f>
        <v>134</v>
      </c>
      <c r="C143" s="210" t="s">
        <v>1933</v>
      </c>
      <c r="D143" s="255">
        <f t="shared" si="5"/>
        <v>329973</v>
      </c>
      <c r="E143" s="258">
        <v>0</v>
      </c>
      <c r="F143" s="258">
        <v>0</v>
      </c>
      <c r="G143" s="258">
        <v>0</v>
      </c>
      <c r="H143" s="258">
        <v>0</v>
      </c>
      <c r="I143" s="258">
        <v>0</v>
      </c>
      <c r="J143" s="258">
        <v>0</v>
      </c>
      <c r="K143" s="259">
        <v>0</v>
      </c>
      <c r="L143" s="258">
        <v>0</v>
      </c>
      <c r="M143" s="258">
        <v>0</v>
      </c>
      <c r="N143" s="258">
        <v>0</v>
      </c>
      <c r="O143" s="258">
        <v>329973</v>
      </c>
      <c r="P143" s="258">
        <v>0</v>
      </c>
      <c r="Q143" s="258">
        <v>0</v>
      </c>
      <c r="R143" s="258">
        <v>0</v>
      </c>
      <c r="S143" s="258">
        <v>0</v>
      </c>
      <c r="T143" s="258">
        <v>0</v>
      </c>
      <c r="U143" s="258">
        <v>0</v>
      </c>
      <c r="V143" s="258">
        <v>0</v>
      </c>
      <c r="W143" s="258">
        <v>0</v>
      </c>
      <c r="X143" s="258">
        <v>0</v>
      </c>
      <c r="Y143" s="258">
        <v>0</v>
      </c>
      <c r="Z143" s="258">
        <v>0</v>
      </c>
      <c r="AA143" s="258">
        <v>0</v>
      </c>
      <c r="AB143" s="260">
        <v>2020</v>
      </c>
    </row>
    <row r="144" spans="1:28" s="3" customFormat="1" ht="35.25" customHeight="1" x14ac:dyDescent="0.5">
      <c r="A144" s="3">
        <v>1</v>
      </c>
      <c r="B144" s="165">
        <f>SUBTOTAL(103,$A$8:A144)</f>
        <v>135</v>
      </c>
      <c r="C144" s="210" t="s">
        <v>1934</v>
      </c>
      <c r="D144" s="255">
        <f t="shared" si="5"/>
        <v>500731.2</v>
      </c>
      <c r="E144" s="258">
        <v>0</v>
      </c>
      <c r="F144" s="258">
        <v>0</v>
      </c>
      <c r="G144" s="258">
        <v>0</v>
      </c>
      <c r="H144" s="258">
        <v>0</v>
      </c>
      <c r="I144" s="258">
        <v>0</v>
      </c>
      <c r="J144" s="258">
        <v>0</v>
      </c>
      <c r="K144" s="259">
        <v>0</v>
      </c>
      <c r="L144" s="258">
        <v>0</v>
      </c>
      <c r="M144" s="258">
        <v>0</v>
      </c>
      <c r="N144" s="258">
        <v>0</v>
      </c>
      <c r="O144" s="258">
        <v>0</v>
      </c>
      <c r="P144" s="258">
        <v>500731.2</v>
      </c>
      <c r="Q144" s="258">
        <v>0</v>
      </c>
      <c r="R144" s="258">
        <v>0</v>
      </c>
      <c r="S144" s="258">
        <v>0</v>
      </c>
      <c r="T144" s="258">
        <v>0</v>
      </c>
      <c r="U144" s="258">
        <v>0</v>
      </c>
      <c r="V144" s="258">
        <v>0</v>
      </c>
      <c r="W144" s="258">
        <v>0</v>
      </c>
      <c r="X144" s="258">
        <v>0</v>
      </c>
      <c r="Y144" s="258">
        <v>0</v>
      </c>
      <c r="Z144" s="258">
        <v>0</v>
      </c>
      <c r="AA144" s="258">
        <v>0</v>
      </c>
      <c r="AB144" s="260">
        <v>2020</v>
      </c>
    </row>
    <row r="145" spans="1:28" s="3" customFormat="1" ht="35.25" customHeight="1" x14ac:dyDescent="0.5">
      <c r="A145" s="3">
        <v>1</v>
      </c>
      <c r="B145" s="165">
        <f>SUBTOTAL(103,$A$8:A145)</f>
        <v>136</v>
      </c>
      <c r="C145" s="210" t="s">
        <v>1935</v>
      </c>
      <c r="D145" s="255">
        <f t="shared" si="5"/>
        <v>169106</v>
      </c>
      <c r="E145" s="258">
        <v>0</v>
      </c>
      <c r="F145" s="258">
        <v>0</v>
      </c>
      <c r="G145" s="258">
        <v>0</v>
      </c>
      <c r="H145" s="258">
        <v>0</v>
      </c>
      <c r="I145" s="258">
        <v>0</v>
      </c>
      <c r="J145" s="258">
        <v>0</v>
      </c>
      <c r="K145" s="259">
        <v>0</v>
      </c>
      <c r="L145" s="258">
        <v>0</v>
      </c>
      <c r="M145" s="258">
        <v>169106</v>
      </c>
      <c r="N145" s="258">
        <v>0</v>
      </c>
      <c r="O145" s="258">
        <v>0</v>
      </c>
      <c r="P145" s="258">
        <v>0</v>
      </c>
      <c r="Q145" s="258">
        <v>0</v>
      </c>
      <c r="R145" s="258">
        <v>0</v>
      </c>
      <c r="S145" s="258">
        <v>0</v>
      </c>
      <c r="T145" s="258">
        <v>0</v>
      </c>
      <c r="U145" s="258">
        <v>0</v>
      </c>
      <c r="V145" s="258">
        <v>0</v>
      </c>
      <c r="W145" s="258">
        <v>0</v>
      </c>
      <c r="X145" s="258">
        <v>0</v>
      </c>
      <c r="Y145" s="258">
        <v>0</v>
      </c>
      <c r="Z145" s="258">
        <v>0</v>
      </c>
      <c r="AA145" s="258">
        <v>0</v>
      </c>
      <c r="AB145" s="260">
        <v>2020</v>
      </c>
    </row>
    <row r="146" spans="1:28" s="3" customFormat="1" ht="35.25" customHeight="1" x14ac:dyDescent="0.5">
      <c r="A146" s="3">
        <v>1</v>
      </c>
      <c r="B146" s="165">
        <f>SUBTOTAL(103,$A$8:A146)</f>
        <v>137</v>
      </c>
      <c r="C146" s="210" t="s">
        <v>1708</v>
      </c>
      <c r="D146" s="255">
        <f t="shared" si="5"/>
        <v>221206.97</v>
      </c>
      <c r="E146" s="258">
        <v>0</v>
      </c>
      <c r="F146" s="258">
        <v>159320.97</v>
      </c>
      <c r="G146" s="258">
        <v>0</v>
      </c>
      <c r="H146" s="258">
        <v>0</v>
      </c>
      <c r="I146" s="258">
        <v>0</v>
      </c>
      <c r="J146" s="258">
        <v>0</v>
      </c>
      <c r="K146" s="259">
        <v>2</v>
      </c>
      <c r="L146" s="258">
        <v>61886</v>
      </c>
      <c r="M146" s="258">
        <v>0</v>
      </c>
      <c r="N146" s="258">
        <v>0</v>
      </c>
      <c r="O146" s="258">
        <v>0</v>
      </c>
      <c r="P146" s="258">
        <v>0</v>
      </c>
      <c r="Q146" s="258">
        <v>0</v>
      </c>
      <c r="R146" s="258">
        <v>0</v>
      </c>
      <c r="S146" s="258">
        <v>0</v>
      </c>
      <c r="T146" s="258">
        <v>0</v>
      </c>
      <c r="U146" s="258">
        <v>0</v>
      </c>
      <c r="V146" s="258">
        <v>0</v>
      </c>
      <c r="W146" s="258">
        <v>0</v>
      </c>
      <c r="X146" s="258">
        <v>0</v>
      </c>
      <c r="Y146" s="258">
        <v>0</v>
      </c>
      <c r="Z146" s="258">
        <v>0</v>
      </c>
      <c r="AA146" s="258">
        <v>0</v>
      </c>
      <c r="AB146" s="260">
        <v>2020</v>
      </c>
    </row>
    <row r="147" spans="1:28" s="3" customFormat="1" ht="35.25" customHeight="1" x14ac:dyDescent="0.5">
      <c r="A147" s="3">
        <v>1</v>
      </c>
      <c r="B147" s="165">
        <f>SUBTOTAL(103,$A$8:A147)</f>
        <v>138</v>
      </c>
      <c r="C147" s="210" t="s">
        <v>1936</v>
      </c>
      <c r="D147" s="255">
        <f t="shared" si="5"/>
        <v>827847.37</v>
      </c>
      <c r="E147" s="258">
        <v>0</v>
      </c>
      <c r="F147" s="258">
        <v>0</v>
      </c>
      <c r="G147" s="258">
        <v>329415.37</v>
      </c>
      <c r="H147" s="258">
        <v>0</v>
      </c>
      <c r="I147" s="258">
        <v>0</v>
      </c>
      <c r="J147" s="258">
        <v>0</v>
      </c>
      <c r="K147" s="259">
        <v>0</v>
      </c>
      <c r="L147" s="258">
        <v>0</v>
      </c>
      <c r="M147" s="258">
        <v>498432</v>
      </c>
      <c r="N147" s="258">
        <v>0</v>
      </c>
      <c r="O147" s="258">
        <v>0</v>
      </c>
      <c r="P147" s="258">
        <v>0</v>
      </c>
      <c r="Q147" s="258">
        <v>0</v>
      </c>
      <c r="R147" s="258">
        <v>0</v>
      </c>
      <c r="S147" s="258">
        <v>0</v>
      </c>
      <c r="T147" s="258">
        <v>0</v>
      </c>
      <c r="U147" s="258">
        <v>0</v>
      </c>
      <c r="V147" s="258">
        <v>0</v>
      </c>
      <c r="W147" s="258">
        <v>0</v>
      </c>
      <c r="X147" s="258">
        <v>0</v>
      </c>
      <c r="Y147" s="258">
        <v>0</v>
      </c>
      <c r="Z147" s="258">
        <v>0</v>
      </c>
      <c r="AA147" s="258">
        <v>0</v>
      </c>
      <c r="AB147" s="260">
        <v>2020</v>
      </c>
    </row>
    <row r="148" spans="1:28" s="3" customFormat="1" ht="35.25" customHeight="1" x14ac:dyDescent="0.5">
      <c r="A148" s="3">
        <v>1</v>
      </c>
      <c r="B148" s="165">
        <f>SUBTOTAL(103,$A$8:A148)</f>
        <v>139</v>
      </c>
      <c r="C148" s="210" t="s">
        <v>1937</v>
      </c>
      <c r="D148" s="255">
        <f t="shared" si="5"/>
        <v>354653</v>
      </c>
      <c r="E148" s="258">
        <v>177326.5</v>
      </c>
      <c r="F148" s="258">
        <v>177326.5</v>
      </c>
      <c r="G148" s="258">
        <v>0</v>
      </c>
      <c r="H148" s="258">
        <v>0</v>
      </c>
      <c r="I148" s="258">
        <v>0</v>
      </c>
      <c r="J148" s="258">
        <v>0</v>
      </c>
      <c r="K148" s="259">
        <v>0</v>
      </c>
      <c r="L148" s="258">
        <v>0</v>
      </c>
      <c r="M148" s="258">
        <v>0</v>
      </c>
      <c r="N148" s="258">
        <v>0</v>
      </c>
      <c r="O148" s="258">
        <v>0</v>
      </c>
      <c r="P148" s="258">
        <v>0</v>
      </c>
      <c r="Q148" s="258">
        <v>0</v>
      </c>
      <c r="R148" s="258">
        <v>0</v>
      </c>
      <c r="S148" s="258">
        <v>0</v>
      </c>
      <c r="T148" s="258">
        <v>0</v>
      </c>
      <c r="U148" s="258">
        <v>0</v>
      </c>
      <c r="V148" s="258">
        <v>0</v>
      </c>
      <c r="W148" s="258">
        <v>0</v>
      </c>
      <c r="X148" s="258">
        <v>0</v>
      </c>
      <c r="Y148" s="258">
        <v>0</v>
      </c>
      <c r="Z148" s="258">
        <v>0</v>
      </c>
      <c r="AA148" s="258">
        <v>0</v>
      </c>
      <c r="AB148" s="260">
        <v>2020</v>
      </c>
    </row>
    <row r="149" spans="1:28" s="3" customFormat="1" ht="35.25" customHeight="1" x14ac:dyDescent="0.5">
      <c r="A149" s="3">
        <v>1</v>
      </c>
      <c r="B149" s="165">
        <f>SUBTOTAL(103,$A$8:A149)</f>
        <v>140</v>
      </c>
      <c r="C149" s="210" t="s">
        <v>1938</v>
      </c>
      <c r="D149" s="255">
        <f t="shared" si="5"/>
        <v>202672.4</v>
      </c>
      <c r="E149" s="258">
        <v>0</v>
      </c>
      <c r="F149" s="258">
        <v>0</v>
      </c>
      <c r="G149" s="258">
        <v>0</v>
      </c>
      <c r="H149" s="258">
        <v>0</v>
      </c>
      <c r="I149" s="258">
        <v>202672.4</v>
      </c>
      <c r="J149" s="258">
        <v>0</v>
      </c>
      <c r="K149" s="259">
        <v>0</v>
      </c>
      <c r="L149" s="258">
        <v>0</v>
      </c>
      <c r="M149" s="258">
        <v>0</v>
      </c>
      <c r="N149" s="258">
        <v>0</v>
      </c>
      <c r="O149" s="258">
        <v>0</v>
      </c>
      <c r="P149" s="258">
        <v>0</v>
      </c>
      <c r="Q149" s="258">
        <v>0</v>
      </c>
      <c r="R149" s="258">
        <v>0</v>
      </c>
      <c r="S149" s="258">
        <v>0</v>
      </c>
      <c r="T149" s="258">
        <v>0</v>
      </c>
      <c r="U149" s="258">
        <v>0</v>
      </c>
      <c r="V149" s="258">
        <v>0</v>
      </c>
      <c r="W149" s="258">
        <v>0</v>
      </c>
      <c r="X149" s="258">
        <v>0</v>
      </c>
      <c r="Y149" s="258">
        <v>0</v>
      </c>
      <c r="Z149" s="258">
        <v>0</v>
      </c>
      <c r="AA149" s="258">
        <v>0</v>
      </c>
      <c r="AB149" s="260">
        <v>2020</v>
      </c>
    </row>
    <row r="150" spans="1:28" s="3" customFormat="1" ht="35.25" customHeight="1" x14ac:dyDescent="0.5">
      <c r="A150" s="3">
        <v>1</v>
      </c>
      <c r="B150" s="165">
        <f>SUBTOTAL(103,$A$8:A150)</f>
        <v>141</v>
      </c>
      <c r="C150" s="210" t="s">
        <v>1939</v>
      </c>
      <c r="D150" s="255">
        <f t="shared" si="5"/>
        <v>694266.46</v>
      </c>
      <c r="E150" s="258">
        <v>0</v>
      </c>
      <c r="F150" s="258">
        <v>0</v>
      </c>
      <c r="G150" s="258">
        <v>0</v>
      </c>
      <c r="H150" s="258">
        <v>0</v>
      </c>
      <c r="I150" s="258">
        <v>62413.85</v>
      </c>
      <c r="J150" s="258">
        <v>0</v>
      </c>
      <c r="K150" s="259">
        <v>0</v>
      </c>
      <c r="L150" s="258">
        <v>0</v>
      </c>
      <c r="M150" s="258">
        <v>631852.61</v>
      </c>
      <c r="N150" s="258">
        <v>0</v>
      </c>
      <c r="O150" s="258">
        <v>0</v>
      </c>
      <c r="P150" s="258">
        <v>0</v>
      </c>
      <c r="Q150" s="258">
        <v>0</v>
      </c>
      <c r="R150" s="258">
        <v>0</v>
      </c>
      <c r="S150" s="258">
        <v>0</v>
      </c>
      <c r="T150" s="258">
        <v>0</v>
      </c>
      <c r="U150" s="258">
        <v>0</v>
      </c>
      <c r="V150" s="258">
        <v>0</v>
      </c>
      <c r="W150" s="258">
        <v>0</v>
      </c>
      <c r="X150" s="258">
        <v>0</v>
      </c>
      <c r="Y150" s="258">
        <v>0</v>
      </c>
      <c r="Z150" s="258">
        <v>0</v>
      </c>
      <c r="AA150" s="258">
        <v>0</v>
      </c>
      <c r="AB150" s="260">
        <v>2020</v>
      </c>
    </row>
    <row r="151" spans="1:28" s="3" customFormat="1" ht="35.25" customHeight="1" x14ac:dyDescent="0.5">
      <c r="A151" s="3">
        <v>1</v>
      </c>
      <c r="B151" s="165">
        <f>SUBTOTAL(103,$A$8:A151)</f>
        <v>142</v>
      </c>
      <c r="C151" s="210" t="s">
        <v>1940</v>
      </c>
      <c r="D151" s="255">
        <f t="shared" si="5"/>
        <v>254624</v>
      </c>
      <c r="E151" s="258">
        <v>0</v>
      </c>
      <c r="F151" s="258">
        <v>0</v>
      </c>
      <c r="G151" s="258">
        <v>254624</v>
      </c>
      <c r="H151" s="258">
        <v>0</v>
      </c>
      <c r="I151" s="258">
        <v>0</v>
      </c>
      <c r="J151" s="258">
        <v>0</v>
      </c>
      <c r="K151" s="259">
        <v>0</v>
      </c>
      <c r="L151" s="258">
        <v>0</v>
      </c>
      <c r="M151" s="258">
        <v>0</v>
      </c>
      <c r="N151" s="258">
        <v>0</v>
      </c>
      <c r="O151" s="258">
        <v>0</v>
      </c>
      <c r="P151" s="258">
        <v>0</v>
      </c>
      <c r="Q151" s="258">
        <v>0</v>
      </c>
      <c r="R151" s="258">
        <v>0</v>
      </c>
      <c r="S151" s="258">
        <v>0</v>
      </c>
      <c r="T151" s="258">
        <v>0</v>
      </c>
      <c r="U151" s="258">
        <v>0</v>
      </c>
      <c r="V151" s="258">
        <v>0</v>
      </c>
      <c r="W151" s="258">
        <v>0</v>
      </c>
      <c r="X151" s="258">
        <v>0</v>
      </c>
      <c r="Y151" s="258">
        <v>0</v>
      </c>
      <c r="Z151" s="258">
        <v>0</v>
      </c>
      <c r="AA151" s="258">
        <v>0</v>
      </c>
      <c r="AB151" s="260">
        <v>2020</v>
      </c>
    </row>
    <row r="152" spans="1:28" s="3" customFormat="1" ht="35.25" customHeight="1" x14ac:dyDescent="0.5">
      <c r="A152" s="3">
        <v>1</v>
      </c>
      <c r="B152" s="165">
        <f>SUBTOTAL(103,$A$8:A152)</f>
        <v>143</v>
      </c>
      <c r="C152" s="210" t="s">
        <v>1941</v>
      </c>
      <c r="D152" s="255">
        <f t="shared" si="5"/>
        <v>279930.7</v>
      </c>
      <c r="E152" s="258">
        <v>0</v>
      </c>
      <c r="F152" s="258">
        <v>0</v>
      </c>
      <c r="G152" s="258">
        <v>0</v>
      </c>
      <c r="H152" s="258">
        <v>0</v>
      </c>
      <c r="I152" s="258">
        <v>0</v>
      </c>
      <c r="J152" s="258">
        <v>0</v>
      </c>
      <c r="K152" s="259">
        <v>0</v>
      </c>
      <c r="L152" s="258">
        <v>0</v>
      </c>
      <c r="M152" s="258">
        <v>0</v>
      </c>
      <c r="N152" s="258">
        <v>0</v>
      </c>
      <c r="O152" s="258">
        <f>259971+19959.7</f>
        <v>279930.7</v>
      </c>
      <c r="P152" s="258">
        <v>0</v>
      </c>
      <c r="Q152" s="258">
        <v>0</v>
      </c>
      <c r="R152" s="258">
        <v>0</v>
      </c>
      <c r="S152" s="258">
        <v>0</v>
      </c>
      <c r="T152" s="258">
        <v>0</v>
      </c>
      <c r="U152" s="258">
        <v>0</v>
      </c>
      <c r="V152" s="258">
        <v>0</v>
      </c>
      <c r="W152" s="258">
        <v>0</v>
      </c>
      <c r="X152" s="258">
        <v>0</v>
      </c>
      <c r="Y152" s="258">
        <v>0</v>
      </c>
      <c r="Z152" s="258">
        <v>0</v>
      </c>
      <c r="AA152" s="258">
        <v>0</v>
      </c>
      <c r="AB152" s="260">
        <v>2020</v>
      </c>
    </row>
    <row r="153" spans="1:28" s="3" customFormat="1" ht="35.25" customHeight="1" x14ac:dyDescent="0.5">
      <c r="A153" s="3">
        <v>1</v>
      </c>
      <c r="B153" s="165">
        <f>SUBTOTAL(103,$A$8:A153)</f>
        <v>144</v>
      </c>
      <c r="C153" s="210" t="s">
        <v>1942</v>
      </c>
      <c r="D153" s="255">
        <f t="shared" si="5"/>
        <v>1403305.8</v>
      </c>
      <c r="E153" s="258">
        <v>0</v>
      </c>
      <c r="F153" s="258">
        <v>0</v>
      </c>
      <c r="G153" s="258">
        <v>0</v>
      </c>
      <c r="H153" s="258">
        <v>0</v>
      </c>
      <c r="I153" s="258">
        <v>0</v>
      </c>
      <c r="J153" s="258">
        <v>0</v>
      </c>
      <c r="K153" s="259">
        <v>0</v>
      </c>
      <c r="L153" s="258">
        <v>0</v>
      </c>
      <c r="M153" s="258">
        <v>0</v>
      </c>
      <c r="N153" s="258">
        <v>0</v>
      </c>
      <c r="O153" s="258">
        <v>1403305.8</v>
      </c>
      <c r="P153" s="258">
        <v>0</v>
      </c>
      <c r="Q153" s="258">
        <v>0</v>
      </c>
      <c r="R153" s="258">
        <v>0</v>
      </c>
      <c r="S153" s="258">
        <v>0</v>
      </c>
      <c r="T153" s="258">
        <v>0</v>
      </c>
      <c r="U153" s="258">
        <v>0</v>
      </c>
      <c r="V153" s="258">
        <v>0</v>
      </c>
      <c r="W153" s="258">
        <v>0</v>
      </c>
      <c r="X153" s="258">
        <v>0</v>
      </c>
      <c r="Y153" s="258">
        <v>0</v>
      </c>
      <c r="Z153" s="258">
        <v>0</v>
      </c>
      <c r="AA153" s="258">
        <v>0</v>
      </c>
      <c r="AB153" s="260">
        <v>2020</v>
      </c>
    </row>
    <row r="154" spans="1:28" s="3" customFormat="1" ht="35.25" customHeight="1" x14ac:dyDescent="0.5">
      <c r="A154" s="3">
        <v>1</v>
      </c>
      <c r="B154" s="165">
        <f>SUBTOTAL(103,$A$8:A154)</f>
        <v>145</v>
      </c>
      <c r="C154" s="210" t="s">
        <v>1686</v>
      </c>
      <c r="D154" s="255">
        <f t="shared" si="5"/>
        <v>7398819</v>
      </c>
      <c r="E154" s="258">
        <v>0</v>
      </c>
      <c r="F154" s="258">
        <v>0</v>
      </c>
      <c r="G154" s="258">
        <v>0</v>
      </c>
      <c r="H154" s="258">
        <v>0</v>
      </c>
      <c r="I154" s="258">
        <v>0</v>
      </c>
      <c r="J154" s="258">
        <v>0</v>
      </c>
      <c r="K154" s="259">
        <v>7</v>
      </c>
      <c r="L154" s="258">
        <v>1200000</v>
      </c>
      <c r="M154" s="258">
        <v>4954168</v>
      </c>
      <c r="N154" s="258">
        <v>0</v>
      </c>
      <c r="O154" s="258">
        <v>1244651</v>
      </c>
      <c r="P154" s="258">
        <v>0</v>
      </c>
      <c r="Q154" s="258">
        <v>0</v>
      </c>
      <c r="R154" s="258">
        <v>0</v>
      </c>
      <c r="S154" s="258">
        <v>0</v>
      </c>
      <c r="T154" s="258">
        <v>0</v>
      </c>
      <c r="U154" s="258">
        <v>0</v>
      </c>
      <c r="V154" s="258">
        <v>0</v>
      </c>
      <c r="W154" s="258">
        <v>0</v>
      </c>
      <c r="X154" s="258">
        <v>0</v>
      </c>
      <c r="Y154" s="258">
        <v>0</v>
      </c>
      <c r="Z154" s="258">
        <v>0</v>
      </c>
      <c r="AA154" s="258">
        <v>0</v>
      </c>
      <c r="AB154" s="260">
        <v>2020</v>
      </c>
    </row>
    <row r="155" spans="1:28" s="3" customFormat="1" ht="35.25" customHeight="1" x14ac:dyDescent="0.5">
      <c r="A155" s="3">
        <v>1</v>
      </c>
      <c r="B155" s="165">
        <f>SUBTOTAL(103,$A$8:A155)</f>
        <v>146</v>
      </c>
      <c r="C155" s="210" t="s">
        <v>1943</v>
      </c>
      <c r="D155" s="255">
        <f t="shared" si="5"/>
        <v>1079600</v>
      </c>
      <c r="E155" s="258">
        <v>0</v>
      </c>
      <c r="F155" s="258">
        <v>0</v>
      </c>
      <c r="G155" s="258">
        <v>0</v>
      </c>
      <c r="H155" s="258">
        <v>0</v>
      </c>
      <c r="I155" s="258">
        <v>0</v>
      </c>
      <c r="J155" s="258">
        <v>0</v>
      </c>
      <c r="K155" s="259">
        <v>0</v>
      </c>
      <c r="L155" s="258">
        <v>0</v>
      </c>
      <c r="M155" s="258">
        <v>1079600</v>
      </c>
      <c r="N155" s="258">
        <v>0</v>
      </c>
      <c r="O155" s="258">
        <v>0</v>
      </c>
      <c r="P155" s="258">
        <v>0</v>
      </c>
      <c r="Q155" s="258">
        <v>0</v>
      </c>
      <c r="R155" s="258">
        <v>0</v>
      </c>
      <c r="S155" s="258">
        <v>0</v>
      </c>
      <c r="T155" s="258">
        <v>0</v>
      </c>
      <c r="U155" s="258">
        <v>0</v>
      </c>
      <c r="V155" s="258">
        <v>0</v>
      </c>
      <c r="W155" s="258">
        <v>0</v>
      </c>
      <c r="X155" s="258">
        <v>0</v>
      </c>
      <c r="Y155" s="258">
        <v>0</v>
      </c>
      <c r="Z155" s="258">
        <v>0</v>
      </c>
      <c r="AA155" s="258">
        <v>0</v>
      </c>
      <c r="AB155" s="260">
        <v>2020</v>
      </c>
    </row>
    <row r="156" spans="1:28" s="3" customFormat="1" ht="35.25" customHeight="1" x14ac:dyDescent="0.5">
      <c r="A156" s="3">
        <v>1</v>
      </c>
      <c r="B156" s="165">
        <f>SUBTOTAL(103,$A$8:A156)</f>
        <v>147</v>
      </c>
      <c r="C156" s="210" t="s">
        <v>1944</v>
      </c>
      <c r="D156" s="255">
        <f t="shared" si="5"/>
        <v>285704</v>
      </c>
      <c r="E156" s="258">
        <v>0</v>
      </c>
      <c r="F156" s="258">
        <v>0</v>
      </c>
      <c r="G156" s="258">
        <v>0</v>
      </c>
      <c r="H156" s="258">
        <v>0</v>
      </c>
      <c r="I156" s="258">
        <v>0</v>
      </c>
      <c r="J156" s="258">
        <v>0</v>
      </c>
      <c r="K156" s="259">
        <v>0</v>
      </c>
      <c r="L156" s="258">
        <v>0</v>
      </c>
      <c r="M156" s="258">
        <v>0</v>
      </c>
      <c r="N156" s="258">
        <v>68000</v>
      </c>
      <c r="O156" s="258">
        <v>217704</v>
      </c>
      <c r="P156" s="258">
        <v>0</v>
      </c>
      <c r="Q156" s="258">
        <v>0</v>
      </c>
      <c r="R156" s="258">
        <v>0</v>
      </c>
      <c r="S156" s="258">
        <v>0</v>
      </c>
      <c r="T156" s="258">
        <v>0</v>
      </c>
      <c r="U156" s="258">
        <v>0</v>
      </c>
      <c r="V156" s="258">
        <v>0</v>
      </c>
      <c r="W156" s="258">
        <v>0</v>
      </c>
      <c r="X156" s="258">
        <v>0</v>
      </c>
      <c r="Y156" s="258">
        <v>0</v>
      </c>
      <c r="Z156" s="258">
        <v>0</v>
      </c>
      <c r="AA156" s="258">
        <v>0</v>
      </c>
      <c r="AB156" s="260">
        <v>2020</v>
      </c>
    </row>
    <row r="157" spans="1:28" s="3" customFormat="1" ht="35.25" customHeight="1" x14ac:dyDescent="0.5">
      <c r="A157" s="3">
        <v>1</v>
      </c>
      <c r="B157" s="165">
        <f>SUBTOTAL(103,$A$8:A157)</f>
        <v>148</v>
      </c>
      <c r="C157" s="210" t="s">
        <v>1945</v>
      </c>
      <c r="D157" s="255">
        <f t="shared" si="5"/>
        <v>165037</v>
      </c>
      <c r="E157" s="258">
        <v>0</v>
      </c>
      <c r="F157" s="258">
        <v>165037</v>
      </c>
      <c r="G157" s="258">
        <v>0</v>
      </c>
      <c r="H157" s="258">
        <v>0</v>
      </c>
      <c r="I157" s="258">
        <v>0</v>
      </c>
      <c r="J157" s="258">
        <v>0</v>
      </c>
      <c r="K157" s="259">
        <v>0</v>
      </c>
      <c r="L157" s="258">
        <v>0</v>
      </c>
      <c r="M157" s="258">
        <v>0</v>
      </c>
      <c r="N157" s="258">
        <v>0</v>
      </c>
      <c r="O157" s="258">
        <v>0</v>
      </c>
      <c r="P157" s="258">
        <v>0</v>
      </c>
      <c r="Q157" s="258">
        <v>0</v>
      </c>
      <c r="R157" s="258">
        <v>0</v>
      </c>
      <c r="S157" s="258">
        <v>0</v>
      </c>
      <c r="T157" s="258">
        <v>0</v>
      </c>
      <c r="U157" s="258">
        <v>0</v>
      </c>
      <c r="V157" s="258">
        <v>0</v>
      </c>
      <c r="W157" s="258">
        <v>0</v>
      </c>
      <c r="X157" s="258">
        <v>0</v>
      </c>
      <c r="Y157" s="258">
        <v>0</v>
      </c>
      <c r="Z157" s="258">
        <v>0</v>
      </c>
      <c r="AA157" s="258">
        <v>0</v>
      </c>
      <c r="AB157" s="260">
        <v>2020</v>
      </c>
    </row>
    <row r="158" spans="1:28" s="3" customFormat="1" ht="35.25" customHeight="1" x14ac:dyDescent="0.5">
      <c r="A158" s="3">
        <v>1</v>
      </c>
      <c r="B158" s="165">
        <f>SUBTOTAL(103,$A$8:A158)</f>
        <v>149</v>
      </c>
      <c r="C158" s="210" t="s">
        <v>1946</v>
      </c>
      <c r="D158" s="255">
        <f t="shared" si="5"/>
        <v>589000</v>
      </c>
      <c r="E158" s="258">
        <v>0</v>
      </c>
      <c r="F158" s="258">
        <v>0</v>
      </c>
      <c r="G158" s="258">
        <v>0</v>
      </c>
      <c r="H158" s="258">
        <v>0</v>
      </c>
      <c r="I158" s="258">
        <v>589000</v>
      </c>
      <c r="J158" s="258">
        <v>0</v>
      </c>
      <c r="K158" s="259">
        <v>0</v>
      </c>
      <c r="L158" s="258">
        <v>0</v>
      </c>
      <c r="M158" s="258">
        <v>0</v>
      </c>
      <c r="N158" s="258">
        <v>0</v>
      </c>
      <c r="O158" s="258">
        <v>0</v>
      </c>
      <c r="P158" s="258">
        <v>0</v>
      </c>
      <c r="Q158" s="258">
        <v>0</v>
      </c>
      <c r="R158" s="258">
        <v>0</v>
      </c>
      <c r="S158" s="258">
        <v>0</v>
      </c>
      <c r="T158" s="258">
        <v>0</v>
      </c>
      <c r="U158" s="258">
        <v>0</v>
      </c>
      <c r="V158" s="258">
        <v>0</v>
      </c>
      <c r="W158" s="258">
        <v>0</v>
      </c>
      <c r="X158" s="258">
        <v>0</v>
      </c>
      <c r="Y158" s="258">
        <v>0</v>
      </c>
      <c r="Z158" s="258">
        <v>0</v>
      </c>
      <c r="AA158" s="258">
        <v>0</v>
      </c>
      <c r="AB158" s="260">
        <v>2020</v>
      </c>
    </row>
    <row r="159" spans="1:28" s="3" customFormat="1" ht="35.25" customHeight="1" x14ac:dyDescent="0.5">
      <c r="A159" s="3">
        <v>1</v>
      </c>
      <c r="B159" s="165">
        <f>SUBTOTAL(103,$A$8:A159)</f>
        <v>150</v>
      </c>
      <c r="C159" s="210" t="s">
        <v>1947</v>
      </c>
      <c r="D159" s="255">
        <f t="shared" si="5"/>
        <v>2370868.27</v>
      </c>
      <c r="E159" s="258">
        <v>0</v>
      </c>
      <c r="F159" s="258">
        <v>298952.02</v>
      </c>
      <c r="G159" s="258">
        <v>1793579.5499999998</v>
      </c>
      <c r="H159" s="258">
        <v>278336.7</v>
      </c>
      <c r="I159" s="258">
        <v>0</v>
      </c>
      <c r="J159" s="258">
        <v>0</v>
      </c>
      <c r="K159" s="259">
        <v>0</v>
      </c>
      <c r="L159" s="258">
        <v>0</v>
      </c>
      <c r="M159" s="258">
        <v>0</v>
      </c>
      <c r="N159" s="258">
        <v>0</v>
      </c>
      <c r="O159" s="258">
        <v>0</v>
      </c>
      <c r="P159" s="258">
        <v>0</v>
      </c>
      <c r="Q159" s="258">
        <v>0</v>
      </c>
      <c r="R159" s="258">
        <v>0</v>
      </c>
      <c r="S159" s="258">
        <v>0</v>
      </c>
      <c r="T159" s="258">
        <v>0</v>
      </c>
      <c r="U159" s="258">
        <v>0</v>
      </c>
      <c r="V159" s="258">
        <v>0</v>
      </c>
      <c r="W159" s="258">
        <v>0</v>
      </c>
      <c r="X159" s="258">
        <v>0</v>
      </c>
      <c r="Y159" s="258">
        <v>0</v>
      </c>
      <c r="Z159" s="258">
        <v>0</v>
      </c>
      <c r="AA159" s="258">
        <v>0</v>
      </c>
      <c r="AB159" s="260">
        <v>2020</v>
      </c>
    </row>
    <row r="160" spans="1:28" s="3" customFormat="1" ht="35.25" customHeight="1" x14ac:dyDescent="0.5">
      <c r="A160" s="3">
        <v>1</v>
      </c>
      <c r="B160" s="165">
        <f>SUBTOTAL(103,$A$8:A160)</f>
        <v>151</v>
      </c>
      <c r="C160" s="210" t="s">
        <v>1948</v>
      </c>
      <c r="D160" s="255">
        <f t="shared" si="5"/>
        <v>758999.85</v>
      </c>
      <c r="E160" s="258">
        <v>0</v>
      </c>
      <c r="F160" s="258">
        <v>0</v>
      </c>
      <c r="G160" s="258">
        <v>0</v>
      </c>
      <c r="H160" s="258">
        <v>0</v>
      </c>
      <c r="I160" s="258">
        <v>0</v>
      </c>
      <c r="J160" s="258">
        <v>0</v>
      </c>
      <c r="K160" s="259">
        <v>0</v>
      </c>
      <c r="L160" s="258">
        <v>0</v>
      </c>
      <c r="M160" s="258">
        <v>758999.85</v>
      </c>
      <c r="N160" s="258">
        <v>0</v>
      </c>
      <c r="O160" s="258">
        <v>0</v>
      </c>
      <c r="P160" s="258">
        <v>0</v>
      </c>
      <c r="Q160" s="258">
        <v>0</v>
      </c>
      <c r="R160" s="258">
        <v>0</v>
      </c>
      <c r="S160" s="258">
        <v>0</v>
      </c>
      <c r="T160" s="258">
        <v>0</v>
      </c>
      <c r="U160" s="258">
        <v>0</v>
      </c>
      <c r="V160" s="258">
        <v>0</v>
      </c>
      <c r="W160" s="258">
        <v>0</v>
      </c>
      <c r="X160" s="258">
        <v>0</v>
      </c>
      <c r="Y160" s="258">
        <v>0</v>
      </c>
      <c r="Z160" s="258">
        <v>0</v>
      </c>
      <c r="AA160" s="258">
        <v>0</v>
      </c>
      <c r="AB160" s="260">
        <v>2020</v>
      </c>
    </row>
    <row r="161" spans="1:28" s="3" customFormat="1" ht="35.25" customHeight="1" x14ac:dyDescent="0.5">
      <c r="A161" s="3">
        <v>1</v>
      </c>
      <c r="B161" s="165">
        <f>SUBTOTAL(103,$A$8:A161)</f>
        <v>152</v>
      </c>
      <c r="C161" s="210" t="s">
        <v>1949</v>
      </c>
      <c r="D161" s="255">
        <f t="shared" si="5"/>
        <v>214233.77000000002</v>
      </c>
      <c r="E161" s="258">
        <v>0</v>
      </c>
      <c r="F161" s="258">
        <v>0</v>
      </c>
      <c r="G161" s="258">
        <v>214233.77000000002</v>
      </c>
      <c r="H161" s="258">
        <v>0</v>
      </c>
      <c r="I161" s="258">
        <v>0</v>
      </c>
      <c r="J161" s="258">
        <v>0</v>
      </c>
      <c r="K161" s="259">
        <v>0</v>
      </c>
      <c r="L161" s="258">
        <v>0</v>
      </c>
      <c r="M161" s="258">
        <v>0</v>
      </c>
      <c r="N161" s="258">
        <v>0</v>
      </c>
      <c r="O161" s="258">
        <v>0</v>
      </c>
      <c r="P161" s="258">
        <v>0</v>
      </c>
      <c r="Q161" s="258">
        <v>0</v>
      </c>
      <c r="R161" s="258">
        <v>0</v>
      </c>
      <c r="S161" s="258">
        <v>0</v>
      </c>
      <c r="T161" s="258">
        <v>0</v>
      </c>
      <c r="U161" s="258">
        <v>0</v>
      </c>
      <c r="V161" s="258">
        <v>0</v>
      </c>
      <c r="W161" s="258">
        <v>0</v>
      </c>
      <c r="X161" s="258">
        <v>0</v>
      </c>
      <c r="Y161" s="258">
        <v>0</v>
      </c>
      <c r="Z161" s="258">
        <v>0</v>
      </c>
      <c r="AA161" s="258">
        <v>0</v>
      </c>
      <c r="AB161" s="260">
        <v>2020</v>
      </c>
    </row>
    <row r="162" spans="1:28" s="3" customFormat="1" ht="35.25" customHeight="1" x14ac:dyDescent="0.5">
      <c r="A162" s="3">
        <v>1</v>
      </c>
      <c r="B162" s="165">
        <f>SUBTOTAL(103,$A$8:A162)</f>
        <v>153</v>
      </c>
      <c r="C162" s="210" t="s">
        <v>1950</v>
      </c>
      <c r="D162" s="255">
        <f t="shared" si="5"/>
        <v>512800</v>
      </c>
      <c r="E162" s="258">
        <v>0</v>
      </c>
      <c r="F162" s="258">
        <v>0</v>
      </c>
      <c r="G162" s="258">
        <v>0</v>
      </c>
      <c r="H162" s="258">
        <v>0</v>
      </c>
      <c r="I162" s="258">
        <v>0</v>
      </c>
      <c r="J162" s="258">
        <v>0</v>
      </c>
      <c r="K162" s="259">
        <v>0</v>
      </c>
      <c r="L162" s="258">
        <v>0</v>
      </c>
      <c r="M162" s="258">
        <v>0</v>
      </c>
      <c r="N162" s="258">
        <v>0</v>
      </c>
      <c r="O162" s="258">
        <v>512800</v>
      </c>
      <c r="P162" s="258">
        <v>0</v>
      </c>
      <c r="Q162" s="258">
        <v>0</v>
      </c>
      <c r="R162" s="258">
        <v>0</v>
      </c>
      <c r="S162" s="258">
        <v>0</v>
      </c>
      <c r="T162" s="258">
        <v>0</v>
      </c>
      <c r="U162" s="258">
        <v>0</v>
      </c>
      <c r="V162" s="258">
        <v>0</v>
      </c>
      <c r="W162" s="258">
        <v>0</v>
      </c>
      <c r="X162" s="258">
        <v>0</v>
      </c>
      <c r="Y162" s="258">
        <v>0</v>
      </c>
      <c r="Z162" s="258">
        <v>0</v>
      </c>
      <c r="AA162" s="258">
        <v>0</v>
      </c>
      <c r="AB162" s="260">
        <v>2020</v>
      </c>
    </row>
    <row r="163" spans="1:28" s="3" customFormat="1" ht="35.25" customHeight="1" x14ac:dyDescent="0.5">
      <c r="A163" s="3">
        <v>1</v>
      </c>
      <c r="B163" s="165">
        <f>SUBTOTAL(103,$A$8:A163)</f>
        <v>154</v>
      </c>
      <c r="C163" s="210" t="s">
        <v>1951</v>
      </c>
      <c r="D163" s="255">
        <f t="shared" si="5"/>
        <v>222265</v>
      </c>
      <c r="E163" s="258">
        <v>0</v>
      </c>
      <c r="F163" s="258">
        <v>0</v>
      </c>
      <c r="G163" s="258">
        <v>0</v>
      </c>
      <c r="H163" s="258">
        <v>0</v>
      </c>
      <c r="I163" s="258">
        <v>0</v>
      </c>
      <c r="J163" s="258">
        <v>0</v>
      </c>
      <c r="K163" s="259">
        <v>0</v>
      </c>
      <c r="L163" s="258">
        <v>0</v>
      </c>
      <c r="M163" s="258">
        <v>0</v>
      </c>
      <c r="N163" s="258">
        <v>186025</v>
      </c>
      <c r="O163" s="258">
        <v>36240</v>
      </c>
      <c r="P163" s="258">
        <v>0</v>
      </c>
      <c r="Q163" s="258">
        <v>0</v>
      </c>
      <c r="R163" s="258">
        <v>0</v>
      </c>
      <c r="S163" s="258">
        <v>0</v>
      </c>
      <c r="T163" s="258">
        <v>0</v>
      </c>
      <c r="U163" s="258">
        <v>0</v>
      </c>
      <c r="V163" s="258">
        <v>0</v>
      </c>
      <c r="W163" s="258">
        <v>0</v>
      </c>
      <c r="X163" s="258">
        <v>0</v>
      </c>
      <c r="Y163" s="258">
        <v>0</v>
      </c>
      <c r="Z163" s="258">
        <v>0</v>
      </c>
      <c r="AA163" s="258">
        <v>0</v>
      </c>
      <c r="AB163" s="260">
        <v>2020</v>
      </c>
    </row>
    <row r="164" spans="1:28" s="3" customFormat="1" ht="35.25" customHeight="1" x14ac:dyDescent="0.5">
      <c r="A164" s="3">
        <v>1</v>
      </c>
      <c r="B164" s="165">
        <f>SUBTOTAL(103,$A$8:A164)</f>
        <v>155</v>
      </c>
      <c r="C164" s="210" t="s">
        <v>1952</v>
      </c>
      <c r="D164" s="255">
        <f t="shared" si="5"/>
        <v>204454</v>
      </c>
      <c r="E164" s="258">
        <v>48377</v>
      </c>
      <c r="F164" s="258">
        <v>48377</v>
      </c>
      <c r="G164" s="258">
        <v>107700</v>
      </c>
      <c r="H164" s="258">
        <v>0</v>
      </c>
      <c r="I164" s="258">
        <v>0</v>
      </c>
      <c r="J164" s="258">
        <v>0</v>
      </c>
      <c r="K164" s="259">
        <v>0</v>
      </c>
      <c r="L164" s="258">
        <v>0</v>
      </c>
      <c r="M164" s="258">
        <v>0</v>
      </c>
      <c r="N164" s="258">
        <v>0</v>
      </c>
      <c r="O164" s="258">
        <v>0</v>
      </c>
      <c r="P164" s="258">
        <v>0</v>
      </c>
      <c r="Q164" s="258">
        <v>0</v>
      </c>
      <c r="R164" s="258">
        <v>0</v>
      </c>
      <c r="S164" s="258">
        <v>0</v>
      </c>
      <c r="T164" s="258">
        <v>0</v>
      </c>
      <c r="U164" s="258">
        <v>0</v>
      </c>
      <c r="V164" s="258">
        <v>0</v>
      </c>
      <c r="W164" s="258">
        <v>0</v>
      </c>
      <c r="X164" s="258">
        <v>0</v>
      </c>
      <c r="Y164" s="258">
        <v>0</v>
      </c>
      <c r="Z164" s="258">
        <v>0</v>
      </c>
      <c r="AA164" s="258">
        <v>0</v>
      </c>
      <c r="AB164" s="260">
        <v>2020</v>
      </c>
    </row>
    <row r="165" spans="1:28" s="3" customFormat="1" ht="35.25" customHeight="1" x14ac:dyDescent="0.5">
      <c r="A165" s="3">
        <v>1</v>
      </c>
      <c r="B165" s="165">
        <f>SUBTOTAL(103,$A$8:A165)</f>
        <v>156</v>
      </c>
      <c r="C165" s="210" t="s">
        <v>1953</v>
      </c>
      <c r="D165" s="255">
        <f t="shared" si="5"/>
        <v>143710.21</v>
      </c>
      <c r="E165" s="258">
        <v>143710.21</v>
      </c>
      <c r="F165" s="258">
        <v>0</v>
      </c>
      <c r="G165" s="258">
        <v>0</v>
      </c>
      <c r="H165" s="258">
        <v>0</v>
      </c>
      <c r="I165" s="258">
        <v>0</v>
      </c>
      <c r="J165" s="258">
        <v>0</v>
      </c>
      <c r="K165" s="259">
        <v>0</v>
      </c>
      <c r="L165" s="258">
        <v>0</v>
      </c>
      <c r="M165" s="258">
        <v>0</v>
      </c>
      <c r="N165" s="258">
        <v>0</v>
      </c>
      <c r="O165" s="258">
        <v>0</v>
      </c>
      <c r="P165" s="258">
        <v>0</v>
      </c>
      <c r="Q165" s="258">
        <v>0</v>
      </c>
      <c r="R165" s="258">
        <v>0</v>
      </c>
      <c r="S165" s="258">
        <v>0</v>
      </c>
      <c r="T165" s="258">
        <v>0</v>
      </c>
      <c r="U165" s="258">
        <v>0</v>
      </c>
      <c r="V165" s="258">
        <v>0</v>
      </c>
      <c r="W165" s="258">
        <v>0</v>
      </c>
      <c r="X165" s="258">
        <v>0</v>
      </c>
      <c r="Y165" s="258">
        <v>0</v>
      </c>
      <c r="Z165" s="258">
        <v>0</v>
      </c>
      <c r="AA165" s="258">
        <v>0</v>
      </c>
      <c r="AB165" s="260">
        <v>2020</v>
      </c>
    </row>
    <row r="166" spans="1:28" s="3" customFormat="1" ht="35.25" customHeight="1" x14ac:dyDescent="0.5">
      <c r="A166" s="3">
        <v>1</v>
      </c>
      <c r="B166" s="165">
        <f>SUBTOTAL(103,$A$8:A166)</f>
        <v>157</v>
      </c>
      <c r="C166" s="210" t="s">
        <v>1954</v>
      </c>
      <c r="D166" s="255">
        <f t="shared" si="5"/>
        <v>129672.73</v>
      </c>
      <c r="E166" s="258">
        <v>0</v>
      </c>
      <c r="F166" s="258">
        <v>0</v>
      </c>
      <c r="G166" s="258">
        <v>0</v>
      </c>
      <c r="H166" s="258">
        <v>0</v>
      </c>
      <c r="I166" s="258">
        <v>0</v>
      </c>
      <c r="J166" s="258">
        <v>0</v>
      </c>
      <c r="K166" s="259">
        <v>0</v>
      </c>
      <c r="L166" s="258">
        <v>0</v>
      </c>
      <c r="M166" s="258">
        <v>0</v>
      </c>
      <c r="N166" s="258">
        <v>0</v>
      </c>
      <c r="O166" s="258">
        <v>129672.73</v>
      </c>
      <c r="P166" s="258">
        <v>0</v>
      </c>
      <c r="Q166" s="258">
        <v>0</v>
      </c>
      <c r="R166" s="258">
        <v>0</v>
      </c>
      <c r="S166" s="258">
        <v>0</v>
      </c>
      <c r="T166" s="258">
        <v>0</v>
      </c>
      <c r="U166" s="258">
        <v>0</v>
      </c>
      <c r="V166" s="258">
        <v>0</v>
      </c>
      <c r="W166" s="258">
        <v>0</v>
      </c>
      <c r="X166" s="258">
        <v>0</v>
      </c>
      <c r="Y166" s="258">
        <v>0</v>
      </c>
      <c r="Z166" s="258">
        <v>0</v>
      </c>
      <c r="AA166" s="258">
        <v>0</v>
      </c>
      <c r="AB166" s="260">
        <v>2020</v>
      </c>
    </row>
    <row r="167" spans="1:28" s="3" customFormat="1" ht="35.25" customHeight="1" x14ac:dyDescent="0.5">
      <c r="A167" s="3">
        <v>1</v>
      </c>
      <c r="B167" s="165">
        <f>SUBTOTAL(103,$A$8:A167)</f>
        <v>158</v>
      </c>
      <c r="C167" s="210" t="s">
        <v>1955</v>
      </c>
      <c r="D167" s="255">
        <f t="shared" si="5"/>
        <v>338000</v>
      </c>
      <c r="E167" s="258">
        <v>0</v>
      </c>
      <c r="F167" s="258">
        <v>0</v>
      </c>
      <c r="G167" s="258">
        <v>0</v>
      </c>
      <c r="H167" s="258">
        <v>0</v>
      </c>
      <c r="I167" s="258">
        <v>0</v>
      </c>
      <c r="J167" s="258">
        <v>0</v>
      </c>
      <c r="K167" s="259">
        <v>0</v>
      </c>
      <c r="L167" s="258">
        <v>0</v>
      </c>
      <c r="M167" s="258">
        <v>0</v>
      </c>
      <c r="N167" s="258">
        <v>0</v>
      </c>
      <c r="O167" s="258">
        <v>338000</v>
      </c>
      <c r="P167" s="258">
        <v>0</v>
      </c>
      <c r="Q167" s="258">
        <v>0</v>
      </c>
      <c r="R167" s="258">
        <v>0</v>
      </c>
      <c r="S167" s="258">
        <v>0</v>
      </c>
      <c r="T167" s="258">
        <v>0</v>
      </c>
      <c r="U167" s="258">
        <v>0</v>
      </c>
      <c r="V167" s="258">
        <v>0</v>
      </c>
      <c r="W167" s="258">
        <v>0</v>
      </c>
      <c r="X167" s="258">
        <v>0</v>
      </c>
      <c r="Y167" s="258">
        <v>0</v>
      </c>
      <c r="Z167" s="258">
        <v>0</v>
      </c>
      <c r="AA167" s="258">
        <v>0</v>
      </c>
      <c r="AB167" s="260">
        <v>2020</v>
      </c>
    </row>
    <row r="168" spans="1:28" s="3" customFormat="1" ht="35.25" customHeight="1" x14ac:dyDescent="0.5">
      <c r="A168" s="3">
        <v>1</v>
      </c>
      <c r="B168" s="165">
        <f>SUBTOTAL(103,$A$8:A168)</f>
        <v>159</v>
      </c>
      <c r="C168" s="210" t="s">
        <v>1956</v>
      </c>
      <c r="D168" s="255">
        <f t="shared" si="5"/>
        <v>232842.47</v>
      </c>
      <c r="E168" s="258">
        <v>0</v>
      </c>
      <c r="F168" s="258">
        <v>0</v>
      </c>
      <c r="G168" s="258">
        <v>0</v>
      </c>
      <c r="H168" s="258">
        <v>0</v>
      </c>
      <c r="I168" s="258">
        <v>0</v>
      </c>
      <c r="J168" s="258">
        <v>0</v>
      </c>
      <c r="K168" s="259">
        <v>0</v>
      </c>
      <c r="L168" s="258">
        <v>0</v>
      </c>
      <c r="M168" s="258">
        <v>0</v>
      </c>
      <c r="N168" s="258">
        <v>0</v>
      </c>
      <c r="O168" s="258">
        <v>232842.47</v>
      </c>
      <c r="P168" s="258">
        <v>0</v>
      </c>
      <c r="Q168" s="258">
        <v>0</v>
      </c>
      <c r="R168" s="258">
        <v>0</v>
      </c>
      <c r="S168" s="258">
        <v>0</v>
      </c>
      <c r="T168" s="258">
        <v>0</v>
      </c>
      <c r="U168" s="258">
        <v>0</v>
      </c>
      <c r="V168" s="258">
        <v>0</v>
      </c>
      <c r="W168" s="258">
        <v>0</v>
      </c>
      <c r="X168" s="258">
        <v>0</v>
      </c>
      <c r="Y168" s="258">
        <v>0</v>
      </c>
      <c r="Z168" s="258">
        <v>0</v>
      </c>
      <c r="AA168" s="258">
        <v>0</v>
      </c>
      <c r="AB168" s="260">
        <v>2020</v>
      </c>
    </row>
    <row r="169" spans="1:28" s="3" customFormat="1" ht="35.25" customHeight="1" x14ac:dyDescent="0.5">
      <c r="A169" s="3">
        <v>1</v>
      </c>
      <c r="B169" s="165">
        <f>SUBTOTAL(103,$A$8:A169)</f>
        <v>160</v>
      </c>
      <c r="C169" s="210" t="s">
        <v>1957</v>
      </c>
      <c r="D169" s="255">
        <f t="shared" si="5"/>
        <v>1004030</v>
      </c>
      <c r="E169" s="258">
        <v>0</v>
      </c>
      <c r="F169" s="258">
        <v>0</v>
      </c>
      <c r="G169" s="258">
        <v>0</v>
      </c>
      <c r="H169" s="258">
        <v>0</v>
      </c>
      <c r="I169" s="258">
        <v>0</v>
      </c>
      <c r="J169" s="258">
        <v>0</v>
      </c>
      <c r="K169" s="259">
        <v>0</v>
      </c>
      <c r="L169" s="258">
        <v>0</v>
      </c>
      <c r="M169" s="258">
        <v>1004030</v>
      </c>
      <c r="N169" s="258">
        <v>0</v>
      </c>
      <c r="O169" s="258">
        <v>0</v>
      </c>
      <c r="P169" s="258">
        <v>0</v>
      </c>
      <c r="Q169" s="258">
        <v>0</v>
      </c>
      <c r="R169" s="258">
        <v>0</v>
      </c>
      <c r="S169" s="258">
        <v>0</v>
      </c>
      <c r="T169" s="258">
        <v>0</v>
      </c>
      <c r="U169" s="258">
        <v>0</v>
      </c>
      <c r="V169" s="258">
        <v>0</v>
      </c>
      <c r="W169" s="258">
        <v>0</v>
      </c>
      <c r="X169" s="258">
        <v>0</v>
      </c>
      <c r="Y169" s="258">
        <v>0</v>
      </c>
      <c r="Z169" s="258">
        <v>0</v>
      </c>
      <c r="AA169" s="258">
        <v>0</v>
      </c>
      <c r="AB169" s="260">
        <v>2020</v>
      </c>
    </row>
    <row r="170" spans="1:28" s="3" customFormat="1" ht="35.25" customHeight="1" x14ac:dyDescent="0.5">
      <c r="A170" s="3">
        <v>1</v>
      </c>
      <c r="B170" s="165">
        <f>SUBTOTAL(103,$A$8:A170)</f>
        <v>161</v>
      </c>
      <c r="C170" s="210" t="s">
        <v>1958</v>
      </c>
      <c r="D170" s="255">
        <f t="shared" si="5"/>
        <v>533500</v>
      </c>
      <c r="E170" s="258">
        <v>0</v>
      </c>
      <c r="F170" s="258">
        <v>0</v>
      </c>
      <c r="G170" s="258">
        <v>0</v>
      </c>
      <c r="H170" s="258">
        <v>0</v>
      </c>
      <c r="I170" s="258">
        <v>0</v>
      </c>
      <c r="J170" s="258">
        <v>0</v>
      </c>
      <c r="K170" s="259">
        <v>0</v>
      </c>
      <c r="L170" s="258">
        <v>0</v>
      </c>
      <c r="M170" s="258">
        <v>533500</v>
      </c>
      <c r="N170" s="258">
        <v>0</v>
      </c>
      <c r="O170" s="258">
        <v>0</v>
      </c>
      <c r="P170" s="258">
        <v>0</v>
      </c>
      <c r="Q170" s="258">
        <v>0</v>
      </c>
      <c r="R170" s="258">
        <v>0</v>
      </c>
      <c r="S170" s="258">
        <v>0</v>
      </c>
      <c r="T170" s="258">
        <v>0</v>
      </c>
      <c r="U170" s="258">
        <v>0</v>
      </c>
      <c r="V170" s="258">
        <v>0</v>
      </c>
      <c r="W170" s="258">
        <v>0</v>
      </c>
      <c r="X170" s="258">
        <v>0</v>
      </c>
      <c r="Y170" s="258">
        <v>0</v>
      </c>
      <c r="Z170" s="258">
        <v>0</v>
      </c>
      <c r="AA170" s="258">
        <v>0</v>
      </c>
      <c r="AB170" s="260">
        <v>2020</v>
      </c>
    </row>
    <row r="171" spans="1:28" s="3" customFormat="1" ht="35.25" customHeight="1" x14ac:dyDescent="0.5">
      <c r="A171" s="3">
        <v>1</v>
      </c>
      <c r="B171" s="165">
        <f>SUBTOTAL(103,$A$8:A171)</f>
        <v>162</v>
      </c>
      <c r="C171" s="210" t="s">
        <v>1959</v>
      </c>
      <c r="D171" s="255">
        <f t="shared" si="5"/>
        <v>126461.17</v>
      </c>
      <c r="E171" s="258">
        <v>0</v>
      </c>
      <c r="F171" s="258">
        <v>0</v>
      </c>
      <c r="G171" s="258">
        <v>0</v>
      </c>
      <c r="H171" s="258">
        <v>0</v>
      </c>
      <c r="I171" s="258">
        <v>0</v>
      </c>
      <c r="J171" s="258">
        <v>0</v>
      </c>
      <c r="K171" s="259">
        <v>0</v>
      </c>
      <c r="L171" s="258">
        <v>0</v>
      </c>
      <c r="M171" s="258">
        <v>0</v>
      </c>
      <c r="N171" s="258">
        <v>0</v>
      </c>
      <c r="O171" s="258">
        <v>126461.17</v>
      </c>
      <c r="P171" s="258">
        <v>0</v>
      </c>
      <c r="Q171" s="258">
        <v>0</v>
      </c>
      <c r="R171" s="258">
        <v>0</v>
      </c>
      <c r="S171" s="258">
        <v>0</v>
      </c>
      <c r="T171" s="258">
        <v>0</v>
      </c>
      <c r="U171" s="258">
        <v>0</v>
      </c>
      <c r="V171" s="258">
        <v>0</v>
      </c>
      <c r="W171" s="258">
        <v>0</v>
      </c>
      <c r="X171" s="258">
        <v>0</v>
      </c>
      <c r="Y171" s="258">
        <v>0</v>
      </c>
      <c r="Z171" s="258">
        <v>0</v>
      </c>
      <c r="AA171" s="258">
        <v>0</v>
      </c>
      <c r="AB171" s="260">
        <v>2020</v>
      </c>
    </row>
    <row r="172" spans="1:28" s="3" customFormat="1" ht="35.25" customHeight="1" x14ac:dyDescent="0.5">
      <c r="A172" s="3">
        <v>1</v>
      </c>
      <c r="B172" s="165">
        <f>SUBTOTAL(103,$A$8:A172)</f>
        <v>163</v>
      </c>
      <c r="C172" s="210" t="s">
        <v>1960</v>
      </c>
      <c r="D172" s="255">
        <f t="shared" si="5"/>
        <v>1886545</v>
      </c>
      <c r="E172" s="258">
        <v>0</v>
      </c>
      <c r="F172" s="258">
        <v>0</v>
      </c>
      <c r="G172" s="258">
        <v>0</v>
      </c>
      <c r="H172" s="258">
        <v>0</v>
      </c>
      <c r="I172" s="258">
        <v>0</v>
      </c>
      <c r="J172" s="258">
        <v>0</v>
      </c>
      <c r="K172" s="259">
        <v>0</v>
      </c>
      <c r="L172" s="258">
        <v>0</v>
      </c>
      <c r="M172" s="258">
        <v>794470</v>
      </c>
      <c r="N172" s="258">
        <v>0</v>
      </c>
      <c r="O172" s="258">
        <v>0</v>
      </c>
      <c r="P172" s="258">
        <v>1092075</v>
      </c>
      <c r="Q172" s="258">
        <v>0</v>
      </c>
      <c r="R172" s="258">
        <v>0</v>
      </c>
      <c r="S172" s="258">
        <v>0</v>
      </c>
      <c r="T172" s="258">
        <v>0</v>
      </c>
      <c r="U172" s="258">
        <v>0</v>
      </c>
      <c r="V172" s="258">
        <v>0</v>
      </c>
      <c r="W172" s="258">
        <v>0</v>
      </c>
      <c r="X172" s="258">
        <v>0</v>
      </c>
      <c r="Y172" s="258">
        <v>0</v>
      </c>
      <c r="Z172" s="258">
        <v>0</v>
      </c>
      <c r="AA172" s="258">
        <v>0</v>
      </c>
      <c r="AB172" s="260">
        <v>2020</v>
      </c>
    </row>
    <row r="173" spans="1:28" s="3" customFormat="1" ht="35.25" customHeight="1" x14ac:dyDescent="0.5">
      <c r="A173" s="3">
        <v>1</v>
      </c>
      <c r="B173" s="165">
        <f>SUBTOTAL(103,$A$8:A173)</f>
        <v>164</v>
      </c>
      <c r="C173" s="210" t="s">
        <v>1697</v>
      </c>
      <c r="D173" s="255">
        <f t="shared" si="5"/>
        <v>1800000</v>
      </c>
      <c r="E173" s="258">
        <v>0</v>
      </c>
      <c r="F173" s="258">
        <v>0</v>
      </c>
      <c r="G173" s="258">
        <v>0</v>
      </c>
      <c r="H173" s="258">
        <v>0</v>
      </c>
      <c r="I173" s="258">
        <v>0</v>
      </c>
      <c r="J173" s="258">
        <v>0</v>
      </c>
      <c r="K173" s="259">
        <v>1</v>
      </c>
      <c r="L173" s="258">
        <v>1800000</v>
      </c>
      <c r="M173" s="258">
        <v>0</v>
      </c>
      <c r="N173" s="258">
        <v>0</v>
      </c>
      <c r="O173" s="258">
        <v>0</v>
      </c>
      <c r="P173" s="258">
        <v>0</v>
      </c>
      <c r="Q173" s="258">
        <v>0</v>
      </c>
      <c r="R173" s="258">
        <v>0</v>
      </c>
      <c r="S173" s="258">
        <v>0</v>
      </c>
      <c r="T173" s="258">
        <v>0</v>
      </c>
      <c r="U173" s="258">
        <v>0</v>
      </c>
      <c r="V173" s="258">
        <v>0</v>
      </c>
      <c r="W173" s="258">
        <v>0</v>
      </c>
      <c r="X173" s="258">
        <v>0</v>
      </c>
      <c r="Y173" s="258">
        <v>0</v>
      </c>
      <c r="Z173" s="258">
        <v>0</v>
      </c>
      <c r="AA173" s="258">
        <v>0</v>
      </c>
      <c r="AB173" s="260">
        <v>2020</v>
      </c>
    </row>
    <row r="174" spans="1:28" s="3" customFormat="1" ht="35.25" customHeight="1" x14ac:dyDescent="0.5">
      <c r="A174" s="3">
        <v>1</v>
      </c>
      <c r="B174" s="165">
        <f>SUBTOTAL(103,$A$8:A174)</f>
        <v>165</v>
      </c>
      <c r="C174" s="210" t="s">
        <v>1961</v>
      </c>
      <c r="D174" s="255">
        <f t="shared" si="5"/>
        <v>1842506</v>
      </c>
      <c r="E174" s="258">
        <v>0</v>
      </c>
      <c r="F174" s="258">
        <v>0</v>
      </c>
      <c r="G174" s="258">
        <v>0</v>
      </c>
      <c r="H174" s="258">
        <v>0</v>
      </c>
      <c r="I174" s="258">
        <v>0</v>
      </c>
      <c r="J174" s="258">
        <v>0</v>
      </c>
      <c r="K174" s="259">
        <v>0</v>
      </c>
      <c r="L174" s="258">
        <v>0</v>
      </c>
      <c r="M174" s="258">
        <v>0</v>
      </c>
      <c r="N174" s="258">
        <v>0</v>
      </c>
      <c r="O174" s="258">
        <v>1842506</v>
      </c>
      <c r="P174" s="258">
        <v>0</v>
      </c>
      <c r="Q174" s="258">
        <v>0</v>
      </c>
      <c r="R174" s="258">
        <v>0</v>
      </c>
      <c r="S174" s="258">
        <v>0</v>
      </c>
      <c r="T174" s="258">
        <v>0</v>
      </c>
      <c r="U174" s="258">
        <v>0</v>
      </c>
      <c r="V174" s="258">
        <v>0</v>
      </c>
      <c r="W174" s="258">
        <v>0</v>
      </c>
      <c r="X174" s="258">
        <v>0</v>
      </c>
      <c r="Y174" s="258">
        <v>0</v>
      </c>
      <c r="Z174" s="258">
        <v>0</v>
      </c>
      <c r="AA174" s="258">
        <v>0</v>
      </c>
      <c r="AB174" s="260">
        <v>2020</v>
      </c>
    </row>
    <row r="175" spans="1:28" s="3" customFormat="1" ht="35.25" customHeight="1" x14ac:dyDescent="0.5">
      <c r="A175" s="3">
        <v>1</v>
      </c>
      <c r="B175" s="165">
        <f>SUBTOTAL(103,$A$8:A175)</f>
        <v>166</v>
      </c>
      <c r="C175" s="210" t="s">
        <v>1962</v>
      </c>
      <c r="D175" s="255">
        <f t="shared" si="5"/>
        <v>357798</v>
      </c>
      <c r="E175" s="258">
        <v>0</v>
      </c>
      <c r="F175" s="258">
        <v>0</v>
      </c>
      <c r="G175" s="258">
        <v>0</v>
      </c>
      <c r="H175" s="258">
        <v>0</v>
      </c>
      <c r="I175" s="258">
        <v>0</v>
      </c>
      <c r="J175" s="258">
        <v>0</v>
      </c>
      <c r="K175" s="259">
        <v>0</v>
      </c>
      <c r="L175" s="258">
        <v>0</v>
      </c>
      <c r="M175" s="258">
        <v>357798</v>
      </c>
      <c r="N175" s="258">
        <v>0</v>
      </c>
      <c r="O175" s="258">
        <v>0</v>
      </c>
      <c r="P175" s="258">
        <v>0</v>
      </c>
      <c r="Q175" s="258">
        <v>0</v>
      </c>
      <c r="R175" s="258">
        <v>0</v>
      </c>
      <c r="S175" s="258">
        <v>0</v>
      </c>
      <c r="T175" s="258">
        <v>0</v>
      </c>
      <c r="U175" s="258">
        <v>0</v>
      </c>
      <c r="V175" s="258">
        <v>0</v>
      </c>
      <c r="W175" s="258">
        <v>0</v>
      </c>
      <c r="X175" s="258">
        <v>0</v>
      </c>
      <c r="Y175" s="258">
        <v>0</v>
      </c>
      <c r="Z175" s="258">
        <v>0</v>
      </c>
      <c r="AA175" s="258">
        <v>0</v>
      </c>
      <c r="AB175" s="260">
        <v>2020</v>
      </c>
    </row>
    <row r="176" spans="1:28" s="3" customFormat="1" ht="35.25" customHeight="1" x14ac:dyDescent="0.5">
      <c r="A176" s="3">
        <v>1</v>
      </c>
      <c r="B176" s="165">
        <f>SUBTOTAL(103,$A$8:A176)</f>
        <v>167</v>
      </c>
      <c r="C176" s="210" t="s">
        <v>2409</v>
      </c>
      <c r="D176" s="255">
        <f t="shared" si="5"/>
        <v>152127</v>
      </c>
      <c r="E176" s="258">
        <v>0</v>
      </c>
      <c r="F176" s="258">
        <v>0</v>
      </c>
      <c r="G176" s="258">
        <v>152127</v>
      </c>
      <c r="H176" s="258">
        <v>0</v>
      </c>
      <c r="I176" s="258">
        <v>0</v>
      </c>
      <c r="J176" s="258">
        <v>0</v>
      </c>
      <c r="K176" s="259">
        <v>0</v>
      </c>
      <c r="L176" s="258">
        <v>0</v>
      </c>
      <c r="M176" s="258">
        <v>0</v>
      </c>
      <c r="N176" s="258">
        <v>0</v>
      </c>
      <c r="O176" s="258">
        <v>0</v>
      </c>
      <c r="P176" s="258">
        <v>0</v>
      </c>
      <c r="Q176" s="258">
        <v>0</v>
      </c>
      <c r="R176" s="258">
        <v>0</v>
      </c>
      <c r="S176" s="258">
        <v>0</v>
      </c>
      <c r="T176" s="258">
        <v>0</v>
      </c>
      <c r="U176" s="258">
        <v>0</v>
      </c>
      <c r="V176" s="258">
        <v>0</v>
      </c>
      <c r="W176" s="258">
        <v>0</v>
      </c>
      <c r="X176" s="258">
        <v>0</v>
      </c>
      <c r="Y176" s="258">
        <v>0</v>
      </c>
      <c r="Z176" s="258">
        <v>0</v>
      </c>
      <c r="AA176" s="258">
        <v>0</v>
      </c>
      <c r="AB176" s="260">
        <v>2020</v>
      </c>
    </row>
    <row r="177" spans="1:28" s="3" customFormat="1" ht="35.25" customHeight="1" x14ac:dyDescent="0.5">
      <c r="A177" s="3">
        <v>1</v>
      </c>
      <c r="B177" s="165">
        <f>SUBTOTAL(103,$A$8:A177)</f>
        <v>168</v>
      </c>
      <c r="C177" s="210" t="s">
        <v>1963</v>
      </c>
      <c r="D177" s="255">
        <f t="shared" si="5"/>
        <v>949535</v>
      </c>
      <c r="E177" s="258">
        <v>139194</v>
      </c>
      <c r="F177" s="258">
        <v>0</v>
      </c>
      <c r="G177" s="258">
        <v>0</v>
      </c>
      <c r="H177" s="258">
        <v>0</v>
      </c>
      <c r="I177" s="258">
        <v>0</v>
      </c>
      <c r="J177" s="258">
        <v>0</v>
      </c>
      <c r="K177" s="259">
        <v>0</v>
      </c>
      <c r="L177" s="258">
        <v>0</v>
      </c>
      <c r="M177" s="258">
        <v>0</v>
      </c>
      <c r="N177" s="258">
        <v>0</v>
      </c>
      <c r="O177" s="258">
        <v>810341</v>
      </c>
      <c r="P177" s="258">
        <v>0</v>
      </c>
      <c r="Q177" s="258">
        <v>0</v>
      </c>
      <c r="R177" s="258">
        <v>0</v>
      </c>
      <c r="S177" s="258">
        <v>0</v>
      </c>
      <c r="T177" s="258">
        <v>0</v>
      </c>
      <c r="U177" s="258">
        <v>0</v>
      </c>
      <c r="V177" s="258">
        <v>0</v>
      </c>
      <c r="W177" s="258">
        <v>0</v>
      </c>
      <c r="X177" s="258">
        <v>0</v>
      </c>
      <c r="Y177" s="258">
        <v>0</v>
      </c>
      <c r="Z177" s="258">
        <v>0</v>
      </c>
      <c r="AA177" s="258">
        <v>0</v>
      </c>
      <c r="AB177" s="260">
        <v>2020</v>
      </c>
    </row>
    <row r="178" spans="1:28" s="3" customFormat="1" ht="35.25" customHeight="1" x14ac:dyDescent="0.5">
      <c r="A178" s="3">
        <v>1</v>
      </c>
      <c r="B178" s="165">
        <f>SUBTOTAL(103,$A$8:A178)</f>
        <v>169</v>
      </c>
      <c r="C178" s="210" t="s">
        <v>1964</v>
      </c>
      <c r="D178" s="255">
        <f t="shared" si="5"/>
        <v>562718</v>
      </c>
      <c r="E178" s="258">
        <v>0</v>
      </c>
      <c r="F178" s="258">
        <v>0</v>
      </c>
      <c r="G178" s="258">
        <v>0</v>
      </c>
      <c r="H178" s="258">
        <v>0</v>
      </c>
      <c r="I178" s="258">
        <v>0</v>
      </c>
      <c r="J178" s="258">
        <v>0</v>
      </c>
      <c r="K178" s="259">
        <v>0</v>
      </c>
      <c r="L178" s="258">
        <v>0</v>
      </c>
      <c r="M178" s="258">
        <v>0</v>
      </c>
      <c r="N178" s="258">
        <v>562718</v>
      </c>
      <c r="O178" s="258">
        <v>0</v>
      </c>
      <c r="P178" s="258">
        <v>0</v>
      </c>
      <c r="Q178" s="258">
        <v>0</v>
      </c>
      <c r="R178" s="258">
        <v>0</v>
      </c>
      <c r="S178" s="258">
        <v>0</v>
      </c>
      <c r="T178" s="258">
        <v>0</v>
      </c>
      <c r="U178" s="258">
        <v>0</v>
      </c>
      <c r="V178" s="258">
        <v>0</v>
      </c>
      <c r="W178" s="258">
        <v>0</v>
      </c>
      <c r="X178" s="258">
        <v>0</v>
      </c>
      <c r="Y178" s="258">
        <v>0</v>
      </c>
      <c r="Z178" s="258">
        <v>0</v>
      </c>
      <c r="AA178" s="258">
        <v>0</v>
      </c>
      <c r="AB178" s="260">
        <v>2020</v>
      </c>
    </row>
    <row r="179" spans="1:28" s="3" customFormat="1" ht="35.25" customHeight="1" x14ac:dyDescent="0.5">
      <c r="A179" s="3">
        <v>1</v>
      </c>
      <c r="B179" s="165">
        <f>SUBTOTAL(103,$A$8:A179)</f>
        <v>170</v>
      </c>
      <c r="C179" s="210" t="s">
        <v>1965</v>
      </c>
      <c r="D179" s="255">
        <f t="shared" si="5"/>
        <v>523273.69</v>
      </c>
      <c r="E179" s="258">
        <v>0</v>
      </c>
      <c r="F179" s="258">
        <v>0</v>
      </c>
      <c r="G179" s="258">
        <v>0</v>
      </c>
      <c r="H179" s="258">
        <v>0</v>
      </c>
      <c r="I179" s="258">
        <v>0</v>
      </c>
      <c r="J179" s="258">
        <v>0</v>
      </c>
      <c r="K179" s="259">
        <v>0</v>
      </c>
      <c r="L179" s="258">
        <v>0</v>
      </c>
      <c r="M179" s="258">
        <v>523273.69</v>
      </c>
      <c r="N179" s="258">
        <v>0</v>
      </c>
      <c r="O179" s="258">
        <v>0</v>
      </c>
      <c r="P179" s="258">
        <v>0</v>
      </c>
      <c r="Q179" s="258">
        <v>0</v>
      </c>
      <c r="R179" s="258">
        <v>0</v>
      </c>
      <c r="S179" s="258">
        <v>0</v>
      </c>
      <c r="T179" s="258">
        <v>0</v>
      </c>
      <c r="U179" s="258">
        <v>0</v>
      </c>
      <c r="V179" s="258">
        <v>0</v>
      </c>
      <c r="W179" s="258">
        <v>0</v>
      </c>
      <c r="X179" s="258">
        <v>0</v>
      </c>
      <c r="Y179" s="258">
        <v>0</v>
      </c>
      <c r="Z179" s="258">
        <v>0</v>
      </c>
      <c r="AA179" s="258">
        <v>0</v>
      </c>
      <c r="AB179" s="260">
        <v>2020</v>
      </c>
    </row>
    <row r="180" spans="1:28" s="3" customFormat="1" ht="35.25" customHeight="1" x14ac:dyDescent="0.5">
      <c r="A180" s="3">
        <v>1</v>
      </c>
      <c r="B180" s="165">
        <f>SUBTOTAL(103,$A$8:A180)</f>
        <v>171</v>
      </c>
      <c r="C180" s="210" t="s">
        <v>1966</v>
      </c>
      <c r="D180" s="255">
        <f t="shared" si="5"/>
        <v>405244</v>
      </c>
      <c r="E180" s="258">
        <v>0</v>
      </c>
      <c r="F180" s="258">
        <v>405244</v>
      </c>
      <c r="G180" s="258">
        <v>0</v>
      </c>
      <c r="H180" s="258">
        <v>0</v>
      </c>
      <c r="I180" s="258">
        <v>0</v>
      </c>
      <c r="J180" s="258">
        <v>0</v>
      </c>
      <c r="K180" s="259">
        <v>0</v>
      </c>
      <c r="L180" s="258">
        <v>0</v>
      </c>
      <c r="M180" s="258">
        <v>0</v>
      </c>
      <c r="N180" s="258">
        <v>0</v>
      </c>
      <c r="O180" s="258">
        <v>0</v>
      </c>
      <c r="P180" s="258">
        <v>0</v>
      </c>
      <c r="Q180" s="258">
        <v>0</v>
      </c>
      <c r="R180" s="258">
        <v>0</v>
      </c>
      <c r="S180" s="258">
        <v>0</v>
      </c>
      <c r="T180" s="258">
        <v>0</v>
      </c>
      <c r="U180" s="258">
        <v>0</v>
      </c>
      <c r="V180" s="258">
        <v>0</v>
      </c>
      <c r="W180" s="258">
        <v>0</v>
      </c>
      <c r="X180" s="258">
        <v>0</v>
      </c>
      <c r="Y180" s="258">
        <v>0</v>
      </c>
      <c r="Z180" s="258">
        <v>0</v>
      </c>
      <c r="AA180" s="258">
        <v>0</v>
      </c>
      <c r="AB180" s="260">
        <v>2020</v>
      </c>
    </row>
    <row r="181" spans="1:28" s="3" customFormat="1" ht="35.25" customHeight="1" x14ac:dyDescent="0.5">
      <c r="A181" s="3">
        <v>1</v>
      </c>
      <c r="B181" s="165">
        <f>SUBTOTAL(103,$A$8:A181)</f>
        <v>172</v>
      </c>
      <c r="C181" s="210" t="s">
        <v>1967</v>
      </c>
      <c r="D181" s="255">
        <f t="shared" si="5"/>
        <v>31500</v>
      </c>
      <c r="E181" s="258">
        <v>0</v>
      </c>
      <c r="F181" s="258">
        <v>0</v>
      </c>
      <c r="G181" s="258">
        <v>0</v>
      </c>
      <c r="H181" s="258">
        <v>0</v>
      </c>
      <c r="I181" s="258">
        <v>0</v>
      </c>
      <c r="J181" s="258">
        <v>0</v>
      </c>
      <c r="K181" s="259">
        <v>0</v>
      </c>
      <c r="L181" s="258">
        <v>0</v>
      </c>
      <c r="M181" s="258">
        <v>31500</v>
      </c>
      <c r="N181" s="258">
        <v>0</v>
      </c>
      <c r="O181" s="258">
        <v>0</v>
      </c>
      <c r="P181" s="258">
        <v>0</v>
      </c>
      <c r="Q181" s="258">
        <v>0</v>
      </c>
      <c r="R181" s="258">
        <v>0</v>
      </c>
      <c r="S181" s="258">
        <v>0</v>
      </c>
      <c r="T181" s="258">
        <v>0</v>
      </c>
      <c r="U181" s="258">
        <v>0</v>
      </c>
      <c r="V181" s="258">
        <v>0</v>
      </c>
      <c r="W181" s="258">
        <v>0</v>
      </c>
      <c r="X181" s="258">
        <v>0</v>
      </c>
      <c r="Y181" s="258">
        <v>0</v>
      </c>
      <c r="Z181" s="258">
        <v>0</v>
      </c>
      <c r="AA181" s="258">
        <v>0</v>
      </c>
      <c r="AB181" s="260">
        <v>2020</v>
      </c>
    </row>
    <row r="182" spans="1:28" s="3" customFormat="1" ht="35.25" customHeight="1" x14ac:dyDescent="0.5">
      <c r="A182" s="3">
        <v>1</v>
      </c>
      <c r="B182" s="165">
        <f>SUBTOTAL(103,$A$8:A182)</f>
        <v>173</v>
      </c>
      <c r="C182" s="210" t="s">
        <v>1702</v>
      </c>
      <c r="D182" s="255">
        <f t="shared" si="5"/>
        <v>739065.53</v>
      </c>
      <c r="E182" s="258">
        <v>0</v>
      </c>
      <c r="F182" s="258">
        <v>0</v>
      </c>
      <c r="G182" s="258">
        <v>0</v>
      </c>
      <c r="H182" s="258">
        <v>0</v>
      </c>
      <c r="I182" s="258">
        <v>0</v>
      </c>
      <c r="J182" s="258">
        <v>0</v>
      </c>
      <c r="K182" s="259">
        <v>1</v>
      </c>
      <c r="L182" s="258">
        <v>226848.8</v>
      </c>
      <c r="M182" s="258">
        <v>247409</v>
      </c>
      <c r="N182" s="258">
        <v>0</v>
      </c>
      <c r="O182" s="258">
        <v>264807.73</v>
      </c>
      <c r="P182" s="258">
        <v>0</v>
      </c>
      <c r="Q182" s="258">
        <v>0</v>
      </c>
      <c r="R182" s="258">
        <v>0</v>
      </c>
      <c r="S182" s="258">
        <v>0</v>
      </c>
      <c r="T182" s="258">
        <v>0</v>
      </c>
      <c r="U182" s="258">
        <v>0</v>
      </c>
      <c r="V182" s="258">
        <v>0</v>
      </c>
      <c r="W182" s="258">
        <v>0</v>
      </c>
      <c r="X182" s="258">
        <v>0</v>
      </c>
      <c r="Y182" s="258">
        <v>0</v>
      </c>
      <c r="Z182" s="258">
        <v>0</v>
      </c>
      <c r="AA182" s="258">
        <v>0</v>
      </c>
      <c r="AB182" s="260">
        <v>2020</v>
      </c>
    </row>
    <row r="183" spans="1:28" s="3" customFormat="1" ht="35.25" customHeight="1" x14ac:dyDescent="0.5">
      <c r="A183" s="3">
        <v>1</v>
      </c>
      <c r="B183" s="165">
        <f>SUBTOTAL(103,$A$8:A183)</f>
        <v>174</v>
      </c>
      <c r="C183" s="210" t="s">
        <v>1968</v>
      </c>
      <c r="D183" s="255">
        <f t="shared" si="5"/>
        <v>389342</v>
      </c>
      <c r="E183" s="258">
        <v>0</v>
      </c>
      <c r="F183" s="258">
        <v>0</v>
      </c>
      <c r="G183" s="258">
        <v>0</v>
      </c>
      <c r="H183" s="258">
        <v>0</v>
      </c>
      <c r="I183" s="258">
        <v>0</v>
      </c>
      <c r="J183" s="258">
        <v>0</v>
      </c>
      <c r="K183" s="259">
        <v>0</v>
      </c>
      <c r="L183" s="258">
        <v>0</v>
      </c>
      <c r="M183" s="258">
        <v>0</v>
      </c>
      <c r="N183" s="258">
        <v>0</v>
      </c>
      <c r="O183" s="258">
        <v>389342</v>
      </c>
      <c r="P183" s="258">
        <v>0</v>
      </c>
      <c r="Q183" s="258">
        <v>0</v>
      </c>
      <c r="R183" s="258">
        <v>0</v>
      </c>
      <c r="S183" s="258">
        <v>0</v>
      </c>
      <c r="T183" s="258">
        <v>0</v>
      </c>
      <c r="U183" s="258">
        <v>0</v>
      </c>
      <c r="V183" s="258">
        <v>0</v>
      </c>
      <c r="W183" s="258">
        <v>0</v>
      </c>
      <c r="X183" s="258">
        <v>0</v>
      </c>
      <c r="Y183" s="258">
        <v>0</v>
      </c>
      <c r="Z183" s="258">
        <v>0</v>
      </c>
      <c r="AA183" s="258">
        <v>0</v>
      </c>
      <c r="AB183" s="260">
        <v>2020</v>
      </c>
    </row>
    <row r="184" spans="1:28" s="3" customFormat="1" ht="35.25" customHeight="1" x14ac:dyDescent="0.5">
      <c r="A184" s="3">
        <v>1</v>
      </c>
      <c r="B184" s="165">
        <f>SUBTOTAL(103,$A$8:A184)</f>
        <v>175</v>
      </c>
      <c r="C184" s="210" t="s">
        <v>1969</v>
      </c>
      <c r="D184" s="255">
        <f t="shared" si="5"/>
        <v>909165.72</v>
      </c>
      <c r="E184" s="258">
        <v>0</v>
      </c>
      <c r="F184" s="258">
        <v>0</v>
      </c>
      <c r="G184" s="258">
        <v>192500</v>
      </c>
      <c r="H184" s="258">
        <v>0</v>
      </c>
      <c r="I184" s="258">
        <v>0</v>
      </c>
      <c r="J184" s="258">
        <v>0</v>
      </c>
      <c r="K184" s="259">
        <v>0</v>
      </c>
      <c r="L184" s="258">
        <v>0</v>
      </c>
      <c r="M184" s="258">
        <v>0</v>
      </c>
      <c r="N184" s="258">
        <v>0</v>
      </c>
      <c r="O184" s="258">
        <v>716665.72</v>
      </c>
      <c r="P184" s="258">
        <v>0</v>
      </c>
      <c r="Q184" s="258">
        <v>0</v>
      </c>
      <c r="R184" s="258">
        <v>0</v>
      </c>
      <c r="S184" s="258">
        <v>0</v>
      </c>
      <c r="T184" s="258">
        <v>0</v>
      </c>
      <c r="U184" s="258">
        <v>0</v>
      </c>
      <c r="V184" s="258">
        <v>0</v>
      </c>
      <c r="W184" s="258">
        <v>0</v>
      </c>
      <c r="X184" s="258">
        <v>0</v>
      </c>
      <c r="Y184" s="258">
        <v>0</v>
      </c>
      <c r="Z184" s="258">
        <v>0</v>
      </c>
      <c r="AA184" s="258">
        <v>0</v>
      </c>
      <c r="AB184" s="260">
        <v>2020</v>
      </c>
    </row>
    <row r="185" spans="1:28" s="3" customFormat="1" ht="35.25" customHeight="1" x14ac:dyDescent="0.5">
      <c r="A185" s="3">
        <v>1</v>
      </c>
      <c r="B185" s="165">
        <f>SUBTOTAL(103,$A$8:A185)</f>
        <v>176</v>
      </c>
      <c r="C185" s="210" t="s">
        <v>1970</v>
      </c>
      <c r="D185" s="255">
        <f t="shared" si="5"/>
        <v>2060881.02</v>
      </c>
      <c r="E185" s="258">
        <v>0</v>
      </c>
      <c r="F185" s="258">
        <v>0</v>
      </c>
      <c r="G185" s="258">
        <v>0</v>
      </c>
      <c r="H185" s="258">
        <v>0</v>
      </c>
      <c r="I185" s="258">
        <v>0</v>
      </c>
      <c r="J185" s="258">
        <v>0</v>
      </c>
      <c r="K185" s="259">
        <v>0</v>
      </c>
      <c r="L185" s="258">
        <v>0</v>
      </c>
      <c r="M185" s="258">
        <v>1768030</v>
      </c>
      <c r="N185" s="258">
        <v>0</v>
      </c>
      <c r="O185" s="258">
        <v>292851.02</v>
      </c>
      <c r="P185" s="258">
        <v>0</v>
      </c>
      <c r="Q185" s="258">
        <v>0</v>
      </c>
      <c r="R185" s="258">
        <v>0</v>
      </c>
      <c r="S185" s="258">
        <v>0</v>
      </c>
      <c r="T185" s="258">
        <v>0</v>
      </c>
      <c r="U185" s="258">
        <v>0</v>
      </c>
      <c r="V185" s="258">
        <v>0</v>
      </c>
      <c r="W185" s="258">
        <v>0</v>
      </c>
      <c r="X185" s="258">
        <v>0</v>
      </c>
      <c r="Y185" s="258">
        <v>0</v>
      </c>
      <c r="Z185" s="258">
        <v>0</v>
      </c>
      <c r="AA185" s="258">
        <v>0</v>
      </c>
      <c r="AB185" s="260">
        <v>2020</v>
      </c>
    </row>
    <row r="186" spans="1:28" s="3" customFormat="1" ht="35.25" customHeight="1" x14ac:dyDescent="0.5">
      <c r="A186" s="3">
        <v>1</v>
      </c>
      <c r="B186" s="165">
        <f>SUBTOTAL(103,$A$8:A186)</f>
        <v>177</v>
      </c>
      <c r="C186" s="210" t="s">
        <v>1971</v>
      </c>
      <c r="D186" s="255">
        <f t="shared" si="5"/>
        <v>498750</v>
      </c>
      <c r="E186" s="258">
        <v>0</v>
      </c>
      <c r="F186" s="258">
        <v>0</v>
      </c>
      <c r="G186" s="258">
        <v>0</v>
      </c>
      <c r="H186" s="258">
        <v>0</v>
      </c>
      <c r="I186" s="258">
        <v>0</v>
      </c>
      <c r="J186" s="258">
        <v>0</v>
      </c>
      <c r="K186" s="259">
        <v>0</v>
      </c>
      <c r="L186" s="258">
        <v>0</v>
      </c>
      <c r="M186" s="258">
        <v>0</v>
      </c>
      <c r="N186" s="258">
        <v>0</v>
      </c>
      <c r="O186" s="258">
        <v>498750</v>
      </c>
      <c r="P186" s="258">
        <v>0</v>
      </c>
      <c r="Q186" s="258">
        <v>0</v>
      </c>
      <c r="R186" s="258">
        <v>0</v>
      </c>
      <c r="S186" s="258">
        <v>0</v>
      </c>
      <c r="T186" s="258">
        <v>0</v>
      </c>
      <c r="U186" s="258">
        <v>0</v>
      </c>
      <c r="V186" s="258">
        <v>0</v>
      </c>
      <c r="W186" s="258">
        <v>0</v>
      </c>
      <c r="X186" s="258">
        <v>0</v>
      </c>
      <c r="Y186" s="258">
        <v>0</v>
      </c>
      <c r="Z186" s="258">
        <v>0</v>
      </c>
      <c r="AA186" s="258">
        <v>0</v>
      </c>
      <c r="AB186" s="260">
        <v>2020</v>
      </c>
    </row>
    <row r="187" spans="1:28" s="3" customFormat="1" ht="35.25" customHeight="1" x14ac:dyDescent="0.5">
      <c r="A187" s="3">
        <v>1</v>
      </c>
      <c r="B187" s="165">
        <f>SUBTOTAL(103,$A$8:A187)</f>
        <v>178</v>
      </c>
      <c r="C187" s="210" t="s">
        <v>1972</v>
      </c>
      <c r="D187" s="255">
        <f t="shared" si="5"/>
        <v>781837.52</v>
      </c>
      <c r="E187" s="258">
        <v>0</v>
      </c>
      <c r="F187" s="258">
        <v>0</v>
      </c>
      <c r="G187" s="258">
        <v>0</v>
      </c>
      <c r="H187" s="258">
        <v>0</v>
      </c>
      <c r="I187" s="258">
        <v>0</v>
      </c>
      <c r="J187" s="258">
        <v>0</v>
      </c>
      <c r="K187" s="259">
        <v>0</v>
      </c>
      <c r="L187" s="258">
        <v>0</v>
      </c>
      <c r="M187" s="258">
        <v>72227.39</v>
      </c>
      <c r="N187" s="258">
        <v>380731.18</v>
      </c>
      <c r="O187" s="258">
        <v>328878.95</v>
      </c>
      <c r="P187" s="258">
        <v>0</v>
      </c>
      <c r="Q187" s="258">
        <v>0</v>
      </c>
      <c r="R187" s="258">
        <v>0</v>
      </c>
      <c r="S187" s="258">
        <v>0</v>
      </c>
      <c r="T187" s="258">
        <v>0</v>
      </c>
      <c r="U187" s="258">
        <v>0</v>
      </c>
      <c r="V187" s="258">
        <v>0</v>
      </c>
      <c r="W187" s="258">
        <v>0</v>
      </c>
      <c r="X187" s="258">
        <v>0</v>
      </c>
      <c r="Y187" s="258">
        <v>0</v>
      </c>
      <c r="Z187" s="258">
        <v>0</v>
      </c>
      <c r="AA187" s="258">
        <v>0</v>
      </c>
      <c r="AB187" s="260">
        <v>2020</v>
      </c>
    </row>
    <row r="188" spans="1:28" s="3" customFormat="1" ht="35.25" customHeight="1" x14ac:dyDescent="0.5">
      <c r="A188" s="3">
        <v>1</v>
      </c>
      <c r="B188" s="165">
        <f>SUBTOTAL(103,$A$8:A188)</f>
        <v>179</v>
      </c>
      <c r="C188" s="210" t="s">
        <v>1973</v>
      </c>
      <c r="D188" s="255">
        <f t="shared" si="5"/>
        <v>105000</v>
      </c>
      <c r="E188" s="258">
        <v>105000</v>
      </c>
      <c r="F188" s="258">
        <v>0</v>
      </c>
      <c r="G188" s="258">
        <v>0</v>
      </c>
      <c r="H188" s="258">
        <v>0</v>
      </c>
      <c r="I188" s="258">
        <v>0</v>
      </c>
      <c r="J188" s="258">
        <v>0</v>
      </c>
      <c r="K188" s="259">
        <v>0</v>
      </c>
      <c r="L188" s="258">
        <v>0</v>
      </c>
      <c r="M188" s="258">
        <v>0</v>
      </c>
      <c r="N188" s="258">
        <v>0</v>
      </c>
      <c r="O188" s="258">
        <v>0</v>
      </c>
      <c r="P188" s="258">
        <v>0</v>
      </c>
      <c r="Q188" s="258">
        <v>0</v>
      </c>
      <c r="R188" s="258">
        <v>0</v>
      </c>
      <c r="S188" s="258">
        <v>0</v>
      </c>
      <c r="T188" s="258">
        <v>0</v>
      </c>
      <c r="U188" s="258">
        <v>0</v>
      </c>
      <c r="V188" s="258">
        <v>0</v>
      </c>
      <c r="W188" s="258">
        <v>0</v>
      </c>
      <c r="X188" s="258">
        <v>0</v>
      </c>
      <c r="Y188" s="258">
        <v>0</v>
      </c>
      <c r="Z188" s="258">
        <v>0</v>
      </c>
      <c r="AA188" s="258">
        <v>0</v>
      </c>
      <c r="AB188" s="260">
        <v>2020</v>
      </c>
    </row>
    <row r="189" spans="1:28" s="3" customFormat="1" ht="35.25" customHeight="1" x14ac:dyDescent="0.5">
      <c r="A189" s="3">
        <v>1</v>
      </c>
      <c r="B189" s="165">
        <f>SUBTOTAL(103,$A$8:A189)</f>
        <v>180</v>
      </c>
      <c r="C189" s="210" t="s">
        <v>1974</v>
      </c>
      <c r="D189" s="255">
        <f t="shared" si="5"/>
        <v>525162</v>
      </c>
      <c r="E189" s="258">
        <v>0</v>
      </c>
      <c r="F189" s="258">
        <v>0</v>
      </c>
      <c r="G189" s="258">
        <v>0</v>
      </c>
      <c r="H189" s="258">
        <v>0</v>
      </c>
      <c r="I189" s="258">
        <v>0</v>
      </c>
      <c r="J189" s="258">
        <v>0</v>
      </c>
      <c r="K189" s="259">
        <v>0</v>
      </c>
      <c r="L189" s="258">
        <v>0</v>
      </c>
      <c r="M189" s="258">
        <v>525162</v>
      </c>
      <c r="N189" s="258">
        <v>0</v>
      </c>
      <c r="O189" s="258">
        <v>0</v>
      </c>
      <c r="P189" s="258">
        <v>0</v>
      </c>
      <c r="Q189" s="258">
        <v>0</v>
      </c>
      <c r="R189" s="258">
        <v>0</v>
      </c>
      <c r="S189" s="258">
        <v>0</v>
      </c>
      <c r="T189" s="258">
        <v>0</v>
      </c>
      <c r="U189" s="258">
        <v>0</v>
      </c>
      <c r="V189" s="258">
        <v>0</v>
      </c>
      <c r="W189" s="258">
        <v>0</v>
      </c>
      <c r="X189" s="258">
        <v>0</v>
      </c>
      <c r="Y189" s="258">
        <v>0</v>
      </c>
      <c r="Z189" s="258">
        <v>0</v>
      </c>
      <c r="AA189" s="258">
        <v>0</v>
      </c>
      <c r="AB189" s="260">
        <v>2020</v>
      </c>
    </row>
    <row r="190" spans="1:28" s="3" customFormat="1" ht="35.25" customHeight="1" x14ac:dyDescent="0.5">
      <c r="A190" s="3">
        <v>1</v>
      </c>
      <c r="B190" s="165">
        <f>SUBTOTAL(103,$A$8:A190)</f>
        <v>181</v>
      </c>
      <c r="C190" s="210" t="s">
        <v>1706</v>
      </c>
      <c r="D190" s="255">
        <f t="shared" si="5"/>
        <v>1389500</v>
      </c>
      <c r="E190" s="258">
        <v>0</v>
      </c>
      <c r="F190" s="258">
        <v>0</v>
      </c>
      <c r="G190" s="258">
        <v>0</v>
      </c>
      <c r="H190" s="258">
        <v>0</v>
      </c>
      <c r="I190" s="258">
        <v>0</v>
      </c>
      <c r="J190" s="258">
        <v>0</v>
      </c>
      <c r="K190" s="259">
        <v>0</v>
      </c>
      <c r="L190" s="258">
        <v>0</v>
      </c>
      <c r="M190" s="258">
        <v>1389500</v>
      </c>
      <c r="N190" s="258">
        <v>0</v>
      </c>
      <c r="O190" s="258">
        <v>0</v>
      </c>
      <c r="P190" s="258">
        <v>0</v>
      </c>
      <c r="Q190" s="258">
        <v>0</v>
      </c>
      <c r="R190" s="258">
        <v>0</v>
      </c>
      <c r="S190" s="258">
        <v>0</v>
      </c>
      <c r="T190" s="258">
        <v>0</v>
      </c>
      <c r="U190" s="258">
        <v>0</v>
      </c>
      <c r="V190" s="258">
        <v>0</v>
      </c>
      <c r="W190" s="258">
        <v>0</v>
      </c>
      <c r="X190" s="258">
        <v>0</v>
      </c>
      <c r="Y190" s="258">
        <v>0</v>
      </c>
      <c r="Z190" s="258">
        <v>0</v>
      </c>
      <c r="AA190" s="258">
        <v>0</v>
      </c>
      <c r="AB190" s="260">
        <v>2020</v>
      </c>
    </row>
    <row r="191" spans="1:28" s="3" customFormat="1" ht="35.25" customHeight="1" x14ac:dyDescent="0.5">
      <c r="A191" s="3">
        <v>1</v>
      </c>
      <c r="B191" s="165">
        <f>SUBTOTAL(103,$A$8:A191)</f>
        <v>182</v>
      </c>
      <c r="C191" s="210" t="s">
        <v>1707</v>
      </c>
      <c r="D191" s="255">
        <f t="shared" si="5"/>
        <v>1178009</v>
      </c>
      <c r="E191" s="258">
        <v>215265</v>
      </c>
      <c r="F191" s="258">
        <v>85000</v>
      </c>
      <c r="G191" s="258">
        <v>0</v>
      </c>
      <c r="H191" s="258">
        <v>0</v>
      </c>
      <c r="I191" s="258">
        <v>184629</v>
      </c>
      <c r="J191" s="258">
        <v>0</v>
      </c>
      <c r="K191" s="259">
        <v>0</v>
      </c>
      <c r="L191" s="258">
        <v>0</v>
      </c>
      <c r="M191" s="258">
        <v>486000</v>
      </c>
      <c r="N191" s="258">
        <v>174615</v>
      </c>
      <c r="O191" s="258">
        <v>32500</v>
      </c>
      <c r="P191" s="258">
        <v>0</v>
      </c>
      <c r="Q191" s="258">
        <v>0</v>
      </c>
      <c r="R191" s="258">
        <v>0</v>
      </c>
      <c r="S191" s="258">
        <v>0</v>
      </c>
      <c r="T191" s="258">
        <v>0</v>
      </c>
      <c r="U191" s="258">
        <v>0</v>
      </c>
      <c r="V191" s="258">
        <v>0</v>
      </c>
      <c r="W191" s="258">
        <v>0</v>
      </c>
      <c r="X191" s="258">
        <v>0</v>
      </c>
      <c r="Y191" s="258">
        <v>0</v>
      </c>
      <c r="Z191" s="258">
        <v>0</v>
      </c>
      <c r="AA191" s="258">
        <v>0</v>
      </c>
      <c r="AB191" s="260">
        <v>2020</v>
      </c>
    </row>
    <row r="192" spans="1:28" s="3" customFormat="1" ht="35.25" customHeight="1" x14ac:dyDescent="0.5">
      <c r="A192" s="3">
        <v>1</v>
      </c>
      <c r="B192" s="165">
        <f>SUBTOTAL(103,$A$8:A192)</f>
        <v>183</v>
      </c>
      <c r="C192" s="210" t="s">
        <v>1975</v>
      </c>
      <c r="D192" s="255">
        <f t="shared" si="5"/>
        <v>403507.08</v>
      </c>
      <c r="E192" s="258">
        <v>201753.54</v>
      </c>
      <c r="F192" s="258">
        <v>201753.54</v>
      </c>
      <c r="G192" s="258">
        <v>0</v>
      </c>
      <c r="H192" s="258">
        <v>0</v>
      </c>
      <c r="I192" s="258">
        <v>0</v>
      </c>
      <c r="J192" s="258">
        <v>0</v>
      </c>
      <c r="K192" s="259">
        <v>0</v>
      </c>
      <c r="L192" s="258">
        <v>0</v>
      </c>
      <c r="M192" s="258">
        <v>0</v>
      </c>
      <c r="N192" s="258">
        <v>0</v>
      </c>
      <c r="O192" s="258">
        <v>0</v>
      </c>
      <c r="P192" s="258">
        <v>0</v>
      </c>
      <c r="Q192" s="258">
        <v>0</v>
      </c>
      <c r="R192" s="258">
        <v>0</v>
      </c>
      <c r="S192" s="258">
        <v>0</v>
      </c>
      <c r="T192" s="258">
        <v>0</v>
      </c>
      <c r="U192" s="258">
        <v>0</v>
      </c>
      <c r="V192" s="258">
        <v>0</v>
      </c>
      <c r="W192" s="258">
        <v>0</v>
      </c>
      <c r="X192" s="258">
        <v>0</v>
      </c>
      <c r="Y192" s="258">
        <v>0</v>
      </c>
      <c r="Z192" s="258">
        <v>0</v>
      </c>
      <c r="AA192" s="258">
        <v>0</v>
      </c>
      <c r="AB192" s="260">
        <v>2020</v>
      </c>
    </row>
    <row r="193" spans="1:28" s="3" customFormat="1" ht="35.25" customHeight="1" x14ac:dyDescent="0.5">
      <c r="A193" s="3">
        <v>1</v>
      </c>
      <c r="B193" s="165">
        <f>SUBTOTAL(103,$A$8:A193)</f>
        <v>184</v>
      </c>
      <c r="C193" s="210" t="s">
        <v>1976</v>
      </c>
      <c r="D193" s="255">
        <f t="shared" si="5"/>
        <v>515016</v>
      </c>
      <c r="E193" s="258">
        <v>0</v>
      </c>
      <c r="F193" s="258">
        <v>0</v>
      </c>
      <c r="G193" s="258">
        <v>0</v>
      </c>
      <c r="H193" s="258">
        <v>0</v>
      </c>
      <c r="I193" s="258">
        <v>0</v>
      </c>
      <c r="J193" s="258">
        <v>0</v>
      </c>
      <c r="K193" s="259">
        <v>0</v>
      </c>
      <c r="L193" s="258">
        <v>0</v>
      </c>
      <c r="M193" s="258">
        <v>515016</v>
      </c>
      <c r="N193" s="258">
        <v>0</v>
      </c>
      <c r="O193" s="258">
        <v>0</v>
      </c>
      <c r="P193" s="258">
        <v>0</v>
      </c>
      <c r="Q193" s="258">
        <v>0</v>
      </c>
      <c r="R193" s="258">
        <v>0</v>
      </c>
      <c r="S193" s="258">
        <v>0</v>
      </c>
      <c r="T193" s="258">
        <v>0</v>
      </c>
      <c r="U193" s="258">
        <v>0</v>
      </c>
      <c r="V193" s="258">
        <v>0</v>
      </c>
      <c r="W193" s="258">
        <v>0</v>
      </c>
      <c r="X193" s="258">
        <v>0</v>
      </c>
      <c r="Y193" s="258">
        <v>0</v>
      </c>
      <c r="Z193" s="258">
        <v>0</v>
      </c>
      <c r="AA193" s="258">
        <v>0</v>
      </c>
      <c r="AB193" s="260">
        <v>2020</v>
      </c>
    </row>
    <row r="194" spans="1:28" s="3" customFormat="1" ht="35.25" customHeight="1" x14ac:dyDescent="0.5">
      <c r="A194" s="3">
        <v>1</v>
      </c>
      <c r="B194" s="165">
        <f>SUBTOTAL(103,$A$8:A194)</f>
        <v>185</v>
      </c>
      <c r="C194" s="210" t="s">
        <v>1977</v>
      </c>
      <c r="D194" s="255">
        <f t="shared" si="5"/>
        <v>145556.29999999999</v>
      </c>
      <c r="E194" s="258">
        <v>0</v>
      </c>
      <c r="F194" s="258">
        <v>0</v>
      </c>
      <c r="G194" s="258">
        <v>145556.29999999999</v>
      </c>
      <c r="H194" s="258">
        <v>0</v>
      </c>
      <c r="I194" s="258">
        <v>0</v>
      </c>
      <c r="J194" s="258">
        <v>0</v>
      </c>
      <c r="K194" s="259">
        <v>0</v>
      </c>
      <c r="L194" s="258">
        <v>0</v>
      </c>
      <c r="M194" s="258">
        <v>0</v>
      </c>
      <c r="N194" s="258">
        <v>0</v>
      </c>
      <c r="O194" s="258">
        <v>0</v>
      </c>
      <c r="P194" s="258">
        <v>0</v>
      </c>
      <c r="Q194" s="258">
        <v>0</v>
      </c>
      <c r="R194" s="258">
        <v>0</v>
      </c>
      <c r="S194" s="258">
        <v>0</v>
      </c>
      <c r="T194" s="258">
        <v>0</v>
      </c>
      <c r="U194" s="258">
        <v>0</v>
      </c>
      <c r="V194" s="258">
        <v>0</v>
      </c>
      <c r="W194" s="258">
        <v>0</v>
      </c>
      <c r="X194" s="258">
        <v>0</v>
      </c>
      <c r="Y194" s="258">
        <v>0</v>
      </c>
      <c r="Z194" s="258">
        <v>0</v>
      </c>
      <c r="AA194" s="258">
        <v>0</v>
      </c>
      <c r="AB194" s="260">
        <v>2020</v>
      </c>
    </row>
    <row r="195" spans="1:28" s="3" customFormat="1" ht="35.25" customHeight="1" x14ac:dyDescent="0.5">
      <c r="A195" s="3">
        <v>1</v>
      </c>
      <c r="B195" s="165">
        <f>SUBTOTAL(103,$A$8:A195)</f>
        <v>186</v>
      </c>
      <c r="C195" s="210" t="s">
        <v>1978</v>
      </c>
      <c r="D195" s="255">
        <f t="shared" si="5"/>
        <v>422807</v>
      </c>
      <c r="E195" s="258">
        <v>0</v>
      </c>
      <c r="F195" s="258">
        <v>0</v>
      </c>
      <c r="G195" s="258">
        <v>0</v>
      </c>
      <c r="H195" s="258">
        <v>0</v>
      </c>
      <c r="I195" s="258">
        <v>0</v>
      </c>
      <c r="J195" s="258">
        <v>0</v>
      </c>
      <c r="K195" s="259">
        <v>0</v>
      </c>
      <c r="L195" s="258">
        <v>0</v>
      </c>
      <c r="M195" s="258">
        <v>0</v>
      </c>
      <c r="N195" s="258">
        <v>0</v>
      </c>
      <c r="O195" s="258">
        <v>422807</v>
      </c>
      <c r="P195" s="258">
        <v>0</v>
      </c>
      <c r="Q195" s="258">
        <v>0</v>
      </c>
      <c r="R195" s="258">
        <v>0</v>
      </c>
      <c r="S195" s="258">
        <v>0</v>
      </c>
      <c r="T195" s="258">
        <v>0</v>
      </c>
      <c r="U195" s="258">
        <v>0</v>
      </c>
      <c r="V195" s="258">
        <v>0</v>
      </c>
      <c r="W195" s="258">
        <v>0</v>
      </c>
      <c r="X195" s="258">
        <v>0</v>
      </c>
      <c r="Y195" s="258">
        <v>0</v>
      </c>
      <c r="Z195" s="258">
        <v>0</v>
      </c>
      <c r="AA195" s="258">
        <v>0</v>
      </c>
      <c r="AB195" s="260">
        <v>2020</v>
      </c>
    </row>
    <row r="196" spans="1:28" s="3" customFormat="1" ht="35.25" customHeight="1" x14ac:dyDescent="0.5">
      <c r="A196" s="3">
        <v>1</v>
      </c>
      <c r="B196" s="165">
        <f>SUBTOTAL(103,$A$8:A196)</f>
        <v>187</v>
      </c>
      <c r="C196" s="210" t="s">
        <v>1979</v>
      </c>
      <c r="D196" s="255">
        <f t="shared" si="5"/>
        <v>1415725</v>
      </c>
      <c r="E196" s="258">
        <v>0</v>
      </c>
      <c r="F196" s="258">
        <v>0</v>
      </c>
      <c r="G196" s="258">
        <v>0</v>
      </c>
      <c r="H196" s="258">
        <v>0</v>
      </c>
      <c r="I196" s="258">
        <v>0</v>
      </c>
      <c r="J196" s="258">
        <v>0</v>
      </c>
      <c r="K196" s="259">
        <v>0</v>
      </c>
      <c r="L196" s="258">
        <v>0</v>
      </c>
      <c r="M196" s="258">
        <v>1415725</v>
      </c>
      <c r="N196" s="258">
        <v>0</v>
      </c>
      <c r="O196" s="258">
        <v>0</v>
      </c>
      <c r="P196" s="258">
        <v>0</v>
      </c>
      <c r="Q196" s="258">
        <v>0</v>
      </c>
      <c r="R196" s="258">
        <v>0</v>
      </c>
      <c r="S196" s="258">
        <v>0</v>
      </c>
      <c r="T196" s="258">
        <v>0</v>
      </c>
      <c r="U196" s="258">
        <v>0</v>
      </c>
      <c r="V196" s="258">
        <v>0</v>
      </c>
      <c r="W196" s="258">
        <v>0</v>
      </c>
      <c r="X196" s="258">
        <v>0</v>
      </c>
      <c r="Y196" s="258">
        <v>0</v>
      </c>
      <c r="Z196" s="258">
        <v>0</v>
      </c>
      <c r="AA196" s="258">
        <v>0</v>
      </c>
      <c r="AB196" s="260">
        <v>2020</v>
      </c>
    </row>
    <row r="197" spans="1:28" s="3" customFormat="1" ht="35.25" customHeight="1" x14ac:dyDescent="0.5">
      <c r="A197" s="3">
        <v>1</v>
      </c>
      <c r="B197" s="165">
        <f>SUBTOTAL(103,$A$8:A197)</f>
        <v>188</v>
      </c>
      <c r="C197" s="210" t="s">
        <v>2247</v>
      </c>
      <c r="D197" s="255">
        <f t="shared" si="5"/>
        <v>375709.22</v>
      </c>
      <c r="E197" s="258">
        <v>0</v>
      </c>
      <c r="F197" s="258">
        <v>0</v>
      </c>
      <c r="G197" s="258">
        <v>0</v>
      </c>
      <c r="H197" s="258">
        <v>0</v>
      </c>
      <c r="I197" s="258">
        <v>0</v>
      </c>
      <c r="J197" s="258">
        <v>0</v>
      </c>
      <c r="K197" s="259">
        <v>0</v>
      </c>
      <c r="L197" s="258">
        <v>0</v>
      </c>
      <c r="M197" s="258">
        <v>0</v>
      </c>
      <c r="N197" s="258">
        <v>0</v>
      </c>
      <c r="O197" s="258">
        <v>375709.22</v>
      </c>
      <c r="P197" s="258">
        <v>0</v>
      </c>
      <c r="Q197" s="258">
        <v>0</v>
      </c>
      <c r="R197" s="258">
        <v>0</v>
      </c>
      <c r="S197" s="258">
        <v>0</v>
      </c>
      <c r="T197" s="258">
        <v>0</v>
      </c>
      <c r="U197" s="258">
        <v>0</v>
      </c>
      <c r="V197" s="258">
        <v>0</v>
      </c>
      <c r="W197" s="258">
        <v>0</v>
      </c>
      <c r="X197" s="258">
        <v>0</v>
      </c>
      <c r="Y197" s="258">
        <v>0</v>
      </c>
      <c r="Z197" s="258">
        <v>0</v>
      </c>
      <c r="AA197" s="258">
        <v>0</v>
      </c>
      <c r="AB197" s="260">
        <v>2020</v>
      </c>
    </row>
    <row r="198" spans="1:28" s="3" customFormat="1" ht="35.25" customHeight="1" x14ac:dyDescent="0.5">
      <c r="A198" s="3">
        <v>1</v>
      </c>
      <c r="B198" s="165">
        <f>SUBTOTAL(103,$A$8:A198)</f>
        <v>189</v>
      </c>
      <c r="C198" s="210" t="s">
        <v>2248</v>
      </c>
      <c r="D198" s="255">
        <f t="shared" si="5"/>
        <v>2342000</v>
      </c>
      <c r="E198" s="258">
        <v>0</v>
      </c>
      <c r="F198" s="258">
        <v>0</v>
      </c>
      <c r="G198" s="258">
        <v>0</v>
      </c>
      <c r="H198" s="258">
        <v>0</v>
      </c>
      <c r="I198" s="258">
        <v>0</v>
      </c>
      <c r="J198" s="258">
        <v>0</v>
      </c>
      <c r="K198" s="259">
        <v>1</v>
      </c>
      <c r="L198" s="258">
        <v>2342000</v>
      </c>
      <c r="M198" s="258">
        <v>0</v>
      </c>
      <c r="N198" s="258">
        <v>0</v>
      </c>
      <c r="O198" s="258">
        <v>0</v>
      </c>
      <c r="P198" s="258">
        <v>0</v>
      </c>
      <c r="Q198" s="258">
        <v>0</v>
      </c>
      <c r="R198" s="258">
        <v>0</v>
      </c>
      <c r="S198" s="258">
        <v>0</v>
      </c>
      <c r="T198" s="258">
        <v>0</v>
      </c>
      <c r="U198" s="258">
        <v>0</v>
      </c>
      <c r="V198" s="258">
        <v>0</v>
      </c>
      <c r="W198" s="258">
        <v>0</v>
      </c>
      <c r="X198" s="258">
        <v>0</v>
      </c>
      <c r="Y198" s="258">
        <v>0</v>
      </c>
      <c r="Z198" s="258">
        <v>0</v>
      </c>
      <c r="AA198" s="258">
        <v>0</v>
      </c>
      <c r="AB198" s="260">
        <v>2020</v>
      </c>
    </row>
    <row r="199" spans="1:28" s="3" customFormat="1" ht="35.25" customHeight="1" x14ac:dyDescent="0.5">
      <c r="A199" s="3">
        <v>1</v>
      </c>
      <c r="B199" s="165">
        <f>SUBTOTAL(103,$A$8:A199)</f>
        <v>190</v>
      </c>
      <c r="C199" s="210" t="s">
        <v>2249</v>
      </c>
      <c r="D199" s="255">
        <f t="shared" si="5"/>
        <v>3560254.02</v>
      </c>
      <c r="E199" s="258">
        <v>0</v>
      </c>
      <c r="F199" s="258">
        <v>0</v>
      </c>
      <c r="G199" s="258">
        <v>0</v>
      </c>
      <c r="H199" s="258">
        <v>0</v>
      </c>
      <c r="I199" s="258">
        <v>2895732.04</v>
      </c>
      <c r="J199" s="258">
        <v>0</v>
      </c>
      <c r="K199" s="259">
        <v>0</v>
      </c>
      <c r="L199" s="258">
        <v>0</v>
      </c>
      <c r="M199" s="258">
        <v>0</v>
      </c>
      <c r="N199" s="258">
        <v>0</v>
      </c>
      <c r="O199" s="258">
        <v>664521.98</v>
      </c>
      <c r="P199" s="258">
        <v>0</v>
      </c>
      <c r="Q199" s="258">
        <v>0</v>
      </c>
      <c r="R199" s="258">
        <v>0</v>
      </c>
      <c r="S199" s="258">
        <v>0</v>
      </c>
      <c r="T199" s="258">
        <v>0</v>
      </c>
      <c r="U199" s="258">
        <v>0</v>
      </c>
      <c r="V199" s="258">
        <v>0</v>
      </c>
      <c r="W199" s="258">
        <v>0</v>
      </c>
      <c r="X199" s="258">
        <v>0</v>
      </c>
      <c r="Y199" s="258">
        <v>0</v>
      </c>
      <c r="Z199" s="258">
        <v>0</v>
      </c>
      <c r="AA199" s="258">
        <v>0</v>
      </c>
      <c r="AB199" s="260">
        <v>2020</v>
      </c>
    </row>
    <row r="200" spans="1:28" s="3" customFormat="1" ht="35.25" customHeight="1" x14ac:dyDescent="0.5">
      <c r="A200" s="3">
        <v>1</v>
      </c>
      <c r="B200" s="165">
        <f>SUBTOTAL(103,$A$8:A200)</f>
        <v>191</v>
      </c>
      <c r="C200" s="210" t="s">
        <v>2250</v>
      </c>
      <c r="D200" s="255">
        <f t="shared" si="5"/>
        <v>538864</v>
      </c>
      <c r="E200" s="258">
        <v>0</v>
      </c>
      <c r="F200" s="258">
        <v>0</v>
      </c>
      <c r="G200" s="258">
        <v>0</v>
      </c>
      <c r="H200" s="258">
        <v>0</v>
      </c>
      <c r="I200" s="258">
        <v>0</v>
      </c>
      <c r="J200" s="258">
        <v>0</v>
      </c>
      <c r="K200" s="259">
        <v>0</v>
      </c>
      <c r="L200" s="258">
        <v>0</v>
      </c>
      <c r="M200" s="258">
        <v>0</v>
      </c>
      <c r="N200" s="258">
        <v>0</v>
      </c>
      <c r="O200" s="258">
        <v>538864</v>
      </c>
      <c r="P200" s="258">
        <v>0</v>
      </c>
      <c r="Q200" s="258">
        <v>0</v>
      </c>
      <c r="R200" s="258">
        <v>0</v>
      </c>
      <c r="S200" s="258">
        <v>0</v>
      </c>
      <c r="T200" s="258">
        <v>0</v>
      </c>
      <c r="U200" s="258">
        <v>0</v>
      </c>
      <c r="V200" s="258">
        <v>0</v>
      </c>
      <c r="W200" s="258">
        <v>0</v>
      </c>
      <c r="X200" s="258">
        <v>0</v>
      </c>
      <c r="Y200" s="258">
        <v>0</v>
      </c>
      <c r="Z200" s="258">
        <v>0</v>
      </c>
      <c r="AA200" s="258">
        <v>0</v>
      </c>
      <c r="AB200" s="260">
        <v>2020</v>
      </c>
    </row>
    <row r="201" spans="1:28" s="3" customFormat="1" ht="35.25" customHeight="1" x14ac:dyDescent="0.5">
      <c r="A201" s="3">
        <v>1</v>
      </c>
      <c r="B201" s="165">
        <f>SUBTOTAL(103,$A$8:A201)</f>
        <v>192</v>
      </c>
      <c r="C201" s="210" t="s">
        <v>2251</v>
      </c>
      <c r="D201" s="255">
        <f t="shared" si="5"/>
        <v>1887319.95</v>
      </c>
      <c r="E201" s="258">
        <v>0</v>
      </c>
      <c r="F201" s="258">
        <v>0</v>
      </c>
      <c r="G201" s="258">
        <v>0</v>
      </c>
      <c r="H201" s="258">
        <v>0</v>
      </c>
      <c r="I201" s="258">
        <v>0</v>
      </c>
      <c r="J201" s="258">
        <v>0</v>
      </c>
      <c r="K201" s="259">
        <v>0</v>
      </c>
      <c r="L201" s="258">
        <v>0</v>
      </c>
      <c r="M201" s="258">
        <v>1110620</v>
      </c>
      <c r="N201" s="258">
        <v>0</v>
      </c>
      <c r="O201" s="258">
        <v>776699.95</v>
      </c>
      <c r="P201" s="258">
        <v>0</v>
      </c>
      <c r="Q201" s="258">
        <v>0</v>
      </c>
      <c r="R201" s="258">
        <v>0</v>
      </c>
      <c r="S201" s="258">
        <v>0</v>
      </c>
      <c r="T201" s="258">
        <v>0</v>
      </c>
      <c r="U201" s="258">
        <v>0</v>
      </c>
      <c r="V201" s="258">
        <v>0</v>
      </c>
      <c r="W201" s="258">
        <v>0</v>
      </c>
      <c r="X201" s="258">
        <v>0</v>
      </c>
      <c r="Y201" s="258">
        <v>0</v>
      </c>
      <c r="Z201" s="258">
        <v>0</v>
      </c>
      <c r="AA201" s="258">
        <v>0</v>
      </c>
      <c r="AB201" s="260">
        <v>2020</v>
      </c>
    </row>
    <row r="202" spans="1:28" s="3" customFormat="1" ht="35.25" customHeight="1" x14ac:dyDescent="0.5">
      <c r="A202" s="3">
        <v>1</v>
      </c>
      <c r="B202" s="165">
        <f>SUBTOTAL(103,$A$8:A202)</f>
        <v>193</v>
      </c>
      <c r="C202" s="210" t="s">
        <v>2252</v>
      </c>
      <c r="D202" s="255">
        <f t="shared" ref="D202:D265" si="6">E202+F202+G202+H202+I202+J202+L202+M202+N202+O202+P202+Q202+R202+S202+T202+U202+V202+W202+X202+Y202+Z202+AA202</f>
        <v>1695916.99</v>
      </c>
      <c r="E202" s="258">
        <v>0</v>
      </c>
      <c r="F202" s="258">
        <v>591889.99</v>
      </c>
      <c r="G202" s="258">
        <v>1104027</v>
      </c>
      <c r="H202" s="258">
        <v>0</v>
      </c>
      <c r="I202" s="258">
        <v>0</v>
      </c>
      <c r="J202" s="258">
        <v>0</v>
      </c>
      <c r="K202" s="259">
        <v>0</v>
      </c>
      <c r="L202" s="258">
        <v>0</v>
      </c>
      <c r="M202" s="258">
        <v>0</v>
      </c>
      <c r="N202" s="258">
        <v>0</v>
      </c>
      <c r="O202" s="258">
        <v>0</v>
      </c>
      <c r="P202" s="258">
        <v>0</v>
      </c>
      <c r="Q202" s="258">
        <v>0</v>
      </c>
      <c r="R202" s="258">
        <v>0</v>
      </c>
      <c r="S202" s="258">
        <v>0</v>
      </c>
      <c r="T202" s="258">
        <v>0</v>
      </c>
      <c r="U202" s="258">
        <v>0</v>
      </c>
      <c r="V202" s="258">
        <v>0</v>
      </c>
      <c r="W202" s="258">
        <v>0</v>
      </c>
      <c r="X202" s="258">
        <v>0</v>
      </c>
      <c r="Y202" s="258">
        <v>0</v>
      </c>
      <c r="Z202" s="258">
        <v>0</v>
      </c>
      <c r="AA202" s="258">
        <v>0</v>
      </c>
      <c r="AB202" s="260">
        <v>2020</v>
      </c>
    </row>
    <row r="203" spans="1:28" s="3" customFormat="1" ht="35.25" customHeight="1" x14ac:dyDescent="0.5">
      <c r="A203" s="3">
        <v>1</v>
      </c>
      <c r="B203" s="165">
        <f>SUBTOTAL(103,$A$8:A203)</f>
        <v>194</v>
      </c>
      <c r="C203" s="210" t="s">
        <v>2410</v>
      </c>
      <c r="D203" s="255">
        <f t="shared" si="6"/>
        <v>887671</v>
      </c>
      <c r="E203" s="258">
        <v>0</v>
      </c>
      <c r="F203" s="258">
        <v>0</v>
      </c>
      <c r="G203" s="258">
        <v>0</v>
      </c>
      <c r="H203" s="258">
        <v>0</v>
      </c>
      <c r="I203" s="258">
        <v>0</v>
      </c>
      <c r="J203" s="258">
        <v>0</v>
      </c>
      <c r="K203" s="259">
        <v>0</v>
      </c>
      <c r="L203" s="258">
        <v>0</v>
      </c>
      <c r="M203" s="258">
        <v>0</v>
      </c>
      <c r="N203" s="258">
        <v>0</v>
      </c>
      <c r="O203" s="258">
        <v>887671</v>
      </c>
      <c r="P203" s="258">
        <v>0</v>
      </c>
      <c r="Q203" s="258">
        <v>0</v>
      </c>
      <c r="R203" s="258">
        <v>0</v>
      </c>
      <c r="S203" s="258">
        <v>0</v>
      </c>
      <c r="T203" s="258">
        <v>0</v>
      </c>
      <c r="U203" s="258">
        <v>0</v>
      </c>
      <c r="V203" s="258">
        <v>0</v>
      </c>
      <c r="W203" s="258">
        <v>0</v>
      </c>
      <c r="X203" s="258">
        <v>0</v>
      </c>
      <c r="Y203" s="258">
        <v>0</v>
      </c>
      <c r="Z203" s="258">
        <v>0</v>
      </c>
      <c r="AA203" s="258">
        <v>0</v>
      </c>
      <c r="AB203" s="260">
        <v>2020</v>
      </c>
    </row>
    <row r="204" spans="1:28" s="3" customFormat="1" ht="35.25" customHeight="1" x14ac:dyDescent="0.5">
      <c r="A204" s="3">
        <v>1</v>
      </c>
      <c r="B204" s="165">
        <f>SUBTOTAL(103,$A$8:A204)</f>
        <v>195</v>
      </c>
      <c r="C204" s="210" t="s">
        <v>2253</v>
      </c>
      <c r="D204" s="255">
        <f t="shared" si="6"/>
        <v>1420838</v>
      </c>
      <c r="E204" s="258">
        <v>0</v>
      </c>
      <c r="F204" s="258">
        <v>0</v>
      </c>
      <c r="G204" s="258">
        <v>0</v>
      </c>
      <c r="H204" s="258">
        <v>0</v>
      </c>
      <c r="I204" s="258">
        <v>0</v>
      </c>
      <c r="J204" s="258">
        <v>0</v>
      </c>
      <c r="K204" s="259">
        <v>0</v>
      </c>
      <c r="L204" s="258">
        <v>0</v>
      </c>
      <c r="M204" s="258">
        <v>0</v>
      </c>
      <c r="N204" s="258">
        <v>0</v>
      </c>
      <c r="O204" s="258">
        <v>1420838</v>
      </c>
      <c r="P204" s="258">
        <v>0</v>
      </c>
      <c r="Q204" s="258">
        <v>0</v>
      </c>
      <c r="R204" s="258">
        <v>0</v>
      </c>
      <c r="S204" s="258">
        <v>0</v>
      </c>
      <c r="T204" s="258">
        <v>0</v>
      </c>
      <c r="U204" s="258">
        <v>0</v>
      </c>
      <c r="V204" s="258">
        <v>0</v>
      </c>
      <c r="W204" s="258">
        <v>0</v>
      </c>
      <c r="X204" s="258">
        <v>0</v>
      </c>
      <c r="Y204" s="258">
        <v>0</v>
      </c>
      <c r="Z204" s="258">
        <v>0</v>
      </c>
      <c r="AA204" s="258">
        <v>0</v>
      </c>
      <c r="AB204" s="260">
        <v>2020</v>
      </c>
    </row>
    <row r="205" spans="1:28" s="3" customFormat="1" ht="35.25" customHeight="1" x14ac:dyDescent="0.5">
      <c r="A205" s="3">
        <v>1</v>
      </c>
      <c r="B205" s="165">
        <f>SUBTOTAL(103,$A$8:A205)</f>
        <v>196</v>
      </c>
      <c r="C205" s="210" t="s">
        <v>2254</v>
      </c>
      <c r="D205" s="255">
        <f t="shared" si="6"/>
        <v>304235.02</v>
      </c>
      <c r="E205" s="258">
        <v>0</v>
      </c>
      <c r="F205" s="258">
        <v>0</v>
      </c>
      <c r="G205" s="258">
        <v>0</v>
      </c>
      <c r="H205" s="258">
        <v>0</v>
      </c>
      <c r="I205" s="258">
        <v>0</v>
      </c>
      <c r="J205" s="258">
        <v>0</v>
      </c>
      <c r="K205" s="259">
        <v>0</v>
      </c>
      <c r="L205" s="258">
        <v>0</v>
      </c>
      <c r="M205" s="258">
        <v>0</v>
      </c>
      <c r="N205" s="258">
        <v>0</v>
      </c>
      <c r="O205" s="258">
        <v>304235.02</v>
      </c>
      <c r="P205" s="258">
        <v>0</v>
      </c>
      <c r="Q205" s="258">
        <v>0</v>
      </c>
      <c r="R205" s="258">
        <v>0</v>
      </c>
      <c r="S205" s="258">
        <v>0</v>
      </c>
      <c r="T205" s="258">
        <v>0</v>
      </c>
      <c r="U205" s="258">
        <v>0</v>
      </c>
      <c r="V205" s="258">
        <v>0</v>
      </c>
      <c r="W205" s="258">
        <v>0</v>
      </c>
      <c r="X205" s="258">
        <v>0</v>
      </c>
      <c r="Y205" s="258">
        <v>0</v>
      </c>
      <c r="Z205" s="258">
        <v>0</v>
      </c>
      <c r="AA205" s="258">
        <v>0</v>
      </c>
      <c r="AB205" s="260">
        <v>2020</v>
      </c>
    </row>
    <row r="206" spans="1:28" s="3" customFormat="1" ht="35.25" customHeight="1" x14ac:dyDescent="0.5">
      <c r="A206" s="3">
        <v>1</v>
      </c>
      <c r="B206" s="165">
        <f>SUBTOTAL(103,$A$8:A206)</f>
        <v>197</v>
      </c>
      <c r="C206" s="211" t="s">
        <v>1980</v>
      </c>
      <c r="D206" s="255">
        <f t="shared" si="6"/>
        <v>1295506</v>
      </c>
      <c r="E206" s="261">
        <v>0</v>
      </c>
      <c r="F206" s="261">
        <v>0</v>
      </c>
      <c r="G206" s="261">
        <v>0</v>
      </c>
      <c r="H206" s="261">
        <v>0</v>
      </c>
      <c r="I206" s="261">
        <v>0</v>
      </c>
      <c r="J206" s="261">
        <v>0</v>
      </c>
      <c r="K206" s="259">
        <v>0</v>
      </c>
      <c r="L206" s="261">
        <v>0</v>
      </c>
      <c r="M206" s="261">
        <f>1247639+47867</f>
        <v>1295506</v>
      </c>
      <c r="N206" s="261">
        <v>0</v>
      </c>
      <c r="O206" s="261">
        <v>0</v>
      </c>
      <c r="P206" s="261">
        <v>0</v>
      </c>
      <c r="Q206" s="261">
        <v>0</v>
      </c>
      <c r="R206" s="261">
        <v>0</v>
      </c>
      <c r="S206" s="261">
        <v>0</v>
      </c>
      <c r="T206" s="261">
        <v>0</v>
      </c>
      <c r="U206" s="261">
        <v>0</v>
      </c>
      <c r="V206" s="261">
        <v>0</v>
      </c>
      <c r="W206" s="261">
        <v>0</v>
      </c>
      <c r="X206" s="261">
        <v>0</v>
      </c>
      <c r="Y206" s="261">
        <v>0</v>
      </c>
      <c r="Z206" s="261">
        <v>0</v>
      </c>
      <c r="AA206" s="261">
        <v>0</v>
      </c>
      <c r="AB206" s="260">
        <v>2020</v>
      </c>
    </row>
    <row r="207" spans="1:28" s="3" customFormat="1" ht="35.25" customHeight="1" x14ac:dyDescent="0.5">
      <c r="A207" s="3">
        <v>1</v>
      </c>
      <c r="B207" s="165">
        <f>SUBTOTAL(103,$A$8:A207)</f>
        <v>198</v>
      </c>
      <c r="C207" s="211" t="s">
        <v>2255</v>
      </c>
      <c r="D207" s="255">
        <f t="shared" si="6"/>
        <v>794440</v>
      </c>
      <c r="E207" s="261">
        <v>0</v>
      </c>
      <c r="F207" s="261">
        <v>0</v>
      </c>
      <c r="G207" s="261">
        <v>0</v>
      </c>
      <c r="H207" s="261">
        <v>0</v>
      </c>
      <c r="I207" s="261">
        <v>0</v>
      </c>
      <c r="J207" s="261">
        <v>0</v>
      </c>
      <c r="K207" s="259">
        <v>0</v>
      </c>
      <c r="L207" s="261">
        <v>0</v>
      </c>
      <c r="M207" s="261">
        <v>794440</v>
      </c>
      <c r="N207" s="261">
        <v>0</v>
      </c>
      <c r="O207" s="261">
        <v>0</v>
      </c>
      <c r="P207" s="261">
        <v>0</v>
      </c>
      <c r="Q207" s="261">
        <v>0</v>
      </c>
      <c r="R207" s="261">
        <v>0</v>
      </c>
      <c r="S207" s="261">
        <v>0</v>
      </c>
      <c r="T207" s="261">
        <v>0</v>
      </c>
      <c r="U207" s="261">
        <v>0</v>
      </c>
      <c r="V207" s="261">
        <v>0</v>
      </c>
      <c r="W207" s="261">
        <v>0</v>
      </c>
      <c r="X207" s="261">
        <v>0</v>
      </c>
      <c r="Y207" s="261">
        <v>0</v>
      </c>
      <c r="Z207" s="261">
        <v>0</v>
      </c>
      <c r="AA207" s="261">
        <v>0</v>
      </c>
      <c r="AB207" s="260">
        <v>2020</v>
      </c>
    </row>
    <row r="208" spans="1:28" s="3" customFormat="1" ht="35.25" customHeight="1" x14ac:dyDescent="0.5">
      <c r="A208" s="3">
        <v>1</v>
      </c>
      <c r="B208" s="165">
        <f>SUBTOTAL(103,$A$8:A208)</f>
        <v>199</v>
      </c>
      <c r="C208" s="211" t="s">
        <v>2256</v>
      </c>
      <c r="D208" s="255">
        <f t="shared" si="6"/>
        <v>549279.94999999995</v>
      </c>
      <c r="E208" s="261">
        <v>0</v>
      </c>
      <c r="F208" s="261">
        <v>0</v>
      </c>
      <c r="G208" s="261">
        <v>0</v>
      </c>
      <c r="H208" s="261">
        <v>0</v>
      </c>
      <c r="I208" s="261">
        <v>0</v>
      </c>
      <c r="J208" s="261">
        <v>0</v>
      </c>
      <c r="K208" s="259">
        <v>0</v>
      </c>
      <c r="L208" s="261">
        <v>0</v>
      </c>
      <c r="M208" s="261">
        <v>0</v>
      </c>
      <c r="N208" s="261">
        <v>0</v>
      </c>
      <c r="O208" s="261">
        <v>549279.94999999995</v>
      </c>
      <c r="P208" s="261">
        <v>0</v>
      </c>
      <c r="Q208" s="261">
        <v>0</v>
      </c>
      <c r="R208" s="261">
        <v>0</v>
      </c>
      <c r="S208" s="261">
        <v>0</v>
      </c>
      <c r="T208" s="261">
        <v>0</v>
      </c>
      <c r="U208" s="261">
        <v>0</v>
      </c>
      <c r="V208" s="261">
        <v>0</v>
      </c>
      <c r="W208" s="261">
        <v>0</v>
      </c>
      <c r="X208" s="261">
        <v>0</v>
      </c>
      <c r="Y208" s="261">
        <v>0</v>
      </c>
      <c r="Z208" s="261">
        <v>0</v>
      </c>
      <c r="AA208" s="261">
        <v>0</v>
      </c>
      <c r="AB208" s="260">
        <v>2020</v>
      </c>
    </row>
    <row r="209" spans="1:28" s="3" customFormat="1" ht="35.25" customHeight="1" x14ac:dyDescent="0.5">
      <c r="A209" s="3">
        <v>1</v>
      </c>
      <c r="B209" s="165">
        <f>SUBTOTAL(103,$A$8:A209)</f>
        <v>200</v>
      </c>
      <c r="C209" s="211" t="s">
        <v>2257</v>
      </c>
      <c r="D209" s="255">
        <f t="shared" si="6"/>
        <v>1197698.17</v>
      </c>
      <c r="E209" s="261">
        <v>0</v>
      </c>
      <c r="F209" s="261">
        <v>0</v>
      </c>
      <c r="G209" s="261">
        <v>0</v>
      </c>
      <c r="H209" s="261">
        <v>154635.4</v>
      </c>
      <c r="I209" s="261">
        <v>0</v>
      </c>
      <c r="J209" s="261">
        <v>0</v>
      </c>
      <c r="K209" s="259">
        <v>0</v>
      </c>
      <c r="L209" s="261">
        <v>0</v>
      </c>
      <c r="M209" s="261">
        <v>1043062.77</v>
      </c>
      <c r="N209" s="261">
        <v>0</v>
      </c>
      <c r="O209" s="261">
        <v>0</v>
      </c>
      <c r="P209" s="261">
        <v>0</v>
      </c>
      <c r="Q209" s="261">
        <v>0</v>
      </c>
      <c r="R209" s="261">
        <v>0</v>
      </c>
      <c r="S209" s="261">
        <v>0</v>
      </c>
      <c r="T209" s="261">
        <v>0</v>
      </c>
      <c r="U209" s="261">
        <v>0</v>
      </c>
      <c r="V209" s="261">
        <v>0</v>
      </c>
      <c r="W209" s="261">
        <v>0</v>
      </c>
      <c r="X209" s="261">
        <v>0</v>
      </c>
      <c r="Y209" s="261">
        <v>0</v>
      </c>
      <c r="Z209" s="261">
        <v>0</v>
      </c>
      <c r="AA209" s="261">
        <v>0</v>
      </c>
      <c r="AB209" s="260">
        <v>2020</v>
      </c>
    </row>
    <row r="210" spans="1:28" s="3" customFormat="1" ht="35.25" customHeight="1" x14ac:dyDescent="0.5">
      <c r="A210" s="3">
        <v>1</v>
      </c>
      <c r="B210" s="165">
        <f>SUBTOTAL(103,$A$8:A210)</f>
        <v>201</v>
      </c>
      <c r="C210" s="211" t="s">
        <v>2411</v>
      </c>
      <c r="D210" s="255">
        <f t="shared" si="6"/>
        <v>3472000</v>
      </c>
      <c r="E210" s="261">
        <v>0</v>
      </c>
      <c r="F210" s="261">
        <v>0</v>
      </c>
      <c r="G210" s="261">
        <v>0</v>
      </c>
      <c r="H210" s="261">
        <v>0</v>
      </c>
      <c r="I210" s="261">
        <v>0</v>
      </c>
      <c r="J210" s="261">
        <v>0</v>
      </c>
      <c r="K210" s="259">
        <v>2</v>
      </c>
      <c r="L210" s="261">
        <v>3472000</v>
      </c>
      <c r="M210" s="261">
        <v>0</v>
      </c>
      <c r="N210" s="261">
        <v>0</v>
      </c>
      <c r="O210" s="261">
        <v>0</v>
      </c>
      <c r="P210" s="261">
        <v>0</v>
      </c>
      <c r="Q210" s="261">
        <v>0</v>
      </c>
      <c r="R210" s="261">
        <v>0</v>
      </c>
      <c r="S210" s="261">
        <v>0</v>
      </c>
      <c r="T210" s="261">
        <v>0</v>
      </c>
      <c r="U210" s="261">
        <v>0</v>
      </c>
      <c r="V210" s="261">
        <v>0</v>
      </c>
      <c r="W210" s="261">
        <v>0</v>
      </c>
      <c r="X210" s="261">
        <v>0</v>
      </c>
      <c r="Y210" s="261">
        <v>0</v>
      </c>
      <c r="Z210" s="261">
        <v>0</v>
      </c>
      <c r="AA210" s="261">
        <v>0</v>
      </c>
      <c r="AB210" s="260">
        <v>2020</v>
      </c>
    </row>
    <row r="211" spans="1:28" s="3" customFormat="1" ht="35.25" customHeight="1" x14ac:dyDescent="0.5">
      <c r="A211" s="3">
        <v>1</v>
      </c>
      <c r="B211" s="165">
        <f>SUBTOTAL(103,$A$8:A211)</f>
        <v>202</v>
      </c>
      <c r="C211" s="211" t="s">
        <v>2412</v>
      </c>
      <c r="D211" s="255">
        <f t="shared" si="6"/>
        <v>494000</v>
      </c>
      <c r="E211" s="261">
        <v>0</v>
      </c>
      <c r="F211" s="261">
        <v>494000</v>
      </c>
      <c r="G211" s="261">
        <v>0</v>
      </c>
      <c r="H211" s="261">
        <v>0</v>
      </c>
      <c r="I211" s="261">
        <v>0</v>
      </c>
      <c r="J211" s="261">
        <v>0</v>
      </c>
      <c r="K211" s="259">
        <v>0</v>
      </c>
      <c r="L211" s="261">
        <v>0</v>
      </c>
      <c r="M211" s="261">
        <v>0</v>
      </c>
      <c r="N211" s="261">
        <v>0</v>
      </c>
      <c r="O211" s="261">
        <v>0</v>
      </c>
      <c r="P211" s="261">
        <v>0</v>
      </c>
      <c r="Q211" s="261">
        <v>0</v>
      </c>
      <c r="R211" s="261">
        <v>0</v>
      </c>
      <c r="S211" s="261">
        <v>0</v>
      </c>
      <c r="T211" s="261">
        <v>0</v>
      </c>
      <c r="U211" s="261">
        <v>0</v>
      </c>
      <c r="V211" s="261">
        <v>0</v>
      </c>
      <c r="W211" s="261">
        <v>0</v>
      </c>
      <c r="X211" s="261">
        <v>0</v>
      </c>
      <c r="Y211" s="261">
        <v>0</v>
      </c>
      <c r="Z211" s="261">
        <v>0</v>
      </c>
      <c r="AA211" s="261">
        <v>0</v>
      </c>
      <c r="AB211" s="260">
        <v>2020</v>
      </c>
    </row>
    <row r="212" spans="1:28" s="3" customFormat="1" ht="35.25" customHeight="1" x14ac:dyDescent="0.5">
      <c r="A212" s="3">
        <v>1</v>
      </c>
      <c r="B212" s="165">
        <f>SUBTOTAL(103,$A$8:A212)</f>
        <v>203</v>
      </c>
      <c r="C212" s="211" t="s">
        <v>2413</v>
      </c>
      <c r="D212" s="255">
        <f t="shared" si="6"/>
        <v>316391</v>
      </c>
      <c r="E212" s="261">
        <v>0</v>
      </c>
      <c r="F212" s="261">
        <v>76452</v>
      </c>
      <c r="G212" s="261">
        <v>239939</v>
      </c>
      <c r="H212" s="261">
        <v>0</v>
      </c>
      <c r="I212" s="261">
        <v>0</v>
      </c>
      <c r="J212" s="261">
        <v>0</v>
      </c>
      <c r="K212" s="259">
        <v>0</v>
      </c>
      <c r="L212" s="261">
        <v>0</v>
      </c>
      <c r="M212" s="261">
        <v>0</v>
      </c>
      <c r="N212" s="261">
        <v>0</v>
      </c>
      <c r="O212" s="261">
        <v>0</v>
      </c>
      <c r="P212" s="261">
        <v>0</v>
      </c>
      <c r="Q212" s="261">
        <v>0</v>
      </c>
      <c r="R212" s="261">
        <v>0</v>
      </c>
      <c r="S212" s="261">
        <v>0</v>
      </c>
      <c r="T212" s="261">
        <v>0</v>
      </c>
      <c r="U212" s="261">
        <v>0</v>
      </c>
      <c r="V212" s="261">
        <v>0</v>
      </c>
      <c r="W212" s="261">
        <v>0</v>
      </c>
      <c r="X212" s="261">
        <v>0</v>
      </c>
      <c r="Y212" s="261">
        <v>0</v>
      </c>
      <c r="Z212" s="261">
        <v>0</v>
      </c>
      <c r="AA212" s="261">
        <v>0</v>
      </c>
      <c r="AB212" s="260">
        <v>2020</v>
      </c>
    </row>
    <row r="213" spans="1:28" s="3" customFormat="1" ht="35.25" customHeight="1" x14ac:dyDescent="0.5">
      <c r="A213" s="3">
        <v>1</v>
      </c>
      <c r="B213" s="165">
        <f>SUBTOTAL(103,$A$8:A213)</f>
        <v>204</v>
      </c>
      <c r="C213" s="211" t="s">
        <v>2414</v>
      </c>
      <c r="D213" s="255">
        <f t="shared" si="6"/>
        <v>1672066.6</v>
      </c>
      <c r="E213" s="261">
        <v>0</v>
      </c>
      <c r="F213" s="261">
        <v>0</v>
      </c>
      <c r="G213" s="261">
        <v>479418.5</v>
      </c>
      <c r="H213" s="261">
        <v>0</v>
      </c>
      <c r="I213" s="261">
        <v>62648.1</v>
      </c>
      <c r="J213" s="261">
        <v>0</v>
      </c>
      <c r="K213" s="259">
        <v>0</v>
      </c>
      <c r="L213" s="261">
        <v>0</v>
      </c>
      <c r="M213" s="261">
        <v>1130000</v>
      </c>
      <c r="N213" s="261">
        <v>0</v>
      </c>
      <c r="O213" s="261">
        <v>0</v>
      </c>
      <c r="P213" s="261">
        <v>0</v>
      </c>
      <c r="Q213" s="261">
        <v>0</v>
      </c>
      <c r="R213" s="261">
        <v>0</v>
      </c>
      <c r="S213" s="261">
        <v>0</v>
      </c>
      <c r="T213" s="261">
        <v>0</v>
      </c>
      <c r="U213" s="261">
        <v>0</v>
      </c>
      <c r="V213" s="261">
        <v>0</v>
      </c>
      <c r="W213" s="261">
        <v>0</v>
      </c>
      <c r="X213" s="261">
        <v>0</v>
      </c>
      <c r="Y213" s="261">
        <v>0</v>
      </c>
      <c r="Z213" s="261">
        <v>0</v>
      </c>
      <c r="AA213" s="261">
        <v>0</v>
      </c>
      <c r="AB213" s="260">
        <v>2020</v>
      </c>
    </row>
    <row r="214" spans="1:28" s="3" customFormat="1" ht="35.25" customHeight="1" x14ac:dyDescent="0.5">
      <c r="A214" s="3">
        <v>1</v>
      </c>
      <c r="B214" s="165">
        <f>SUBTOTAL(103,$A$8:A214)</f>
        <v>205</v>
      </c>
      <c r="C214" s="211" t="s">
        <v>2415</v>
      </c>
      <c r="D214" s="255">
        <f t="shared" si="6"/>
        <v>72770</v>
      </c>
      <c r="E214" s="261">
        <v>72770</v>
      </c>
      <c r="F214" s="261">
        <v>0</v>
      </c>
      <c r="G214" s="261">
        <v>0</v>
      </c>
      <c r="H214" s="261">
        <v>0</v>
      </c>
      <c r="I214" s="261">
        <v>0</v>
      </c>
      <c r="J214" s="261">
        <v>0</v>
      </c>
      <c r="K214" s="259">
        <v>0</v>
      </c>
      <c r="L214" s="261">
        <v>0</v>
      </c>
      <c r="M214" s="261">
        <v>0</v>
      </c>
      <c r="N214" s="261">
        <v>0</v>
      </c>
      <c r="O214" s="261">
        <v>0</v>
      </c>
      <c r="P214" s="261">
        <v>0</v>
      </c>
      <c r="Q214" s="261">
        <v>0</v>
      </c>
      <c r="R214" s="261">
        <v>0</v>
      </c>
      <c r="S214" s="261">
        <v>0</v>
      </c>
      <c r="T214" s="261">
        <v>0</v>
      </c>
      <c r="U214" s="261">
        <v>0</v>
      </c>
      <c r="V214" s="261">
        <v>0</v>
      </c>
      <c r="W214" s="261">
        <v>0</v>
      </c>
      <c r="X214" s="261">
        <v>0</v>
      </c>
      <c r="Y214" s="261">
        <v>0</v>
      </c>
      <c r="Z214" s="261">
        <v>0</v>
      </c>
      <c r="AA214" s="261">
        <v>0</v>
      </c>
      <c r="AB214" s="260">
        <v>2020</v>
      </c>
    </row>
    <row r="215" spans="1:28" s="3" customFormat="1" ht="35.25" customHeight="1" x14ac:dyDescent="0.5">
      <c r="A215" s="3">
        <v>1</v>
      </c>
      <c r="B215" s="165">
        <f>SUBTOTAL(103,$A$8:A215)</f>
        <v>206</v>
      </c>
      <c r="C215" s="211" t="s">
        <v>2258</v>
      </c>
      <c r="D215" s="255">
        <f t="shared" si="6"/>
        <v>884816.16</v>
      </c>
      <c r="E215" s="261">
        <v>0</v>
      </c>
      <c r="F215" s="261">
        <v>0</v>
      </c>
      <c r="G215" s="261">
        <v>0</v>
      </c>
      <c r="H215" s="261">
        <v>0</v>
      </c>
      <c r="I215" s="261">
        <v>0</v>
      </c>
      <c r="J215" s="261">
        <v>0</v>
      </c>
      <c r="K215" s="259">
        <v>0</v>
      </c>
      <c r="L215" s="261">
        <v>0</v>
      </c>
      <c r="M215" s="261">
        <v>753243.91</v>
      </c>
      <c r="N215" s="261">
        <v>0</v>
      </c>
      <c r="O215" s="261">
        <v>131572.25</v>
      </c>
      <c r="P215" s="261">
        <v>0</v>
      </c>
      <c r="Q215" s="261">
        <v>0</v>
      </c>
      <c r="R215" s="261">
        <v>0</v>
      </c>
      <c r="S215" s="261">
        <v>0</v>
      </c>
      <c r="T215" s="261">
        <v>0</v>
      </c>
      <c r="U215" s="261">
        <v>0</v>
      </c>
      <c r="V215" s="261">
        <v>0</v>
      </c>
      <c r="W215" s="261">
        <v>0</v>
      </c>
      <c r="X215" s="261">
        <v>0</v>
      </c>
      <c r="Y215" s="261">
        <v>0</v>
      </c>
      <c r="Z215" s="261">
        <v>0</v>
      </c>
      <c r="AA215" s="261">
        <v>0</v>
      </c>
      <c r="AB215" s="260">
        <v>2020</v>
      </c>
    </row>
    <row r="216" spans="1:28" s="3" customFormat="1" ht="35.25" customHeight="1" x14ac:dyDescent="0.5">
      <c r="A216" s="3">
        <v>1</v>
      </c>
      <c r="B216" s="165">
        <f>SUBTOTAL(103,$A$8:A216)</f>
        <v>207</v>
      </c>
      <c r="C216" s="211" t="s">
        <v>2259</v>
      </c>
      <c r="D216" s="255">
        <f t="shared" si="6"/>
        <v>435227</v>
      </c>
      <c r="E216" s="261">
        <v>0</v>
      </c>
      <c r="F216" s="261">
        <v>0</v>
      </c>
      <c r="G216" s="261">
        <v>0</v>
      </c>
      <c r="H216" s="261">
        <v>0</v>
      </c>
      <c r="I216" s="261">
        <v>0</v>
      </c>
      <c r="J216" s="261">
        <v>0</v>
      </c>
      <c r="K216" s="259">
        <v>0</v>
      </c>
      <c r="L216" s="261">
        <v>0</v>
      </c>
      <c r="M216" s="261">
        <v>435227</v>
      </c>
      <c r="N216" s="261">
        <v>0</v>
      </c>
      <c r="O216" s="261">
        <v>0</v>
      </c>
      <c r="P216" s="261">
        <v>0</v>
      </c>
      <c r="Q216" s="261">
        <v>0</v>
      </c>
      <c r="R216" s="261">
        <v>0</v>
      </c>
      <c r="S216" s="261">
        <v>0</v>
      </c>
      <c r="T216" s="261">
        <v>0</v>
      </c>
      <c r="U216" s="261">
        <v>0</v>
      </c>
      <c r="V216" s="261">
        <v>0</v>
      </c>
      <c r="W216" s="261">
        <v>0</v>
      </c>
      <c r="X216" s="261">
        <v>0</v>
      </c>
      <c r="Y216" s="261">
        <v>0</v>
      </c>
      <c r="Z216" s="261">
        <v>0</v>
      </c>
      <c r="AA216" s="261">
        <v>0</v>
      </c>
      <c r="AB216" s="260">
        <v>2020</v>
      </c>
    </row>
    <row r="217" spans="1:28" s="3" customFormat="1" ht="35.25" customHeight="1" x14ac:dyDescent="0.5">
      <c r="A217" s="3">
        <v>1</v>
      </c>
      <c r="B217" s="165">
        <f>SUBTOTAL(103,$A$8:A217)</f>
        <v>208</v>
      </c>
      <c r="C217" s="211" t="s">
        <v>2260</v>
      </c>
      <c r="D217" s="255">
        <f t="shared" si="6"/>
        <v>820280.67</v>
      </c>
      <c r="E217" s="261">
        <v>0</v>
      </c>
      <c r="F217" s="261">
        <v>0</v>
      </c>
      <c r="G217" s="261">
        <v>0</v>
      </c>
      <c r="H217" s="261">
        <v>0</v>
      </c>
      <c r="I217" s="261">
        <v>820280.67</v>
      </c>
      <c r="J217" s="261">
        <v>0</v>
      </c>
      <c r="K217" s="259">
        <v>0</v>
      </c>
      <c r="L217" s="261">
        <v>0</v>
      </c>
      <c r="M217" s="261">
        <v>0</v>
      </c>
      <c r="N217" s="261">
        <v>0</v>
      </c>
      <c r="O217" s="261">
        <v>0</v>
      </c>
      <c r="P217" s="261">
        <v>0</v>
      </c>
      <c r="Q217" s="261">
        <v>0</v>
      </c>
      <c r="R217" s="261">
        <v>0</v>
      </c>
      <c r="S217" s="261">
        <v>0</v>
      </c>
      <c r="T217" s="261">
        <v>0</v>
      </c>
      <c r="U217" s="261">
        <v>0</v>
      </c>
      <c r="V217" s="261">
        <v>0</v>
      </c>
      <c r="W217" s="261">
        <v>0</v>
      </c>
      <c r="X217" s="261">
        <v>0</v>
      </c>
      <c r="Y217" s="261">
        <v>0</v>
      </c>
      <c r="Z217" s="261">
        <v>0</v>
      </c>
      <c r="AA217" s="261">
        <v>0</v>
      </c>
      <c r="AB217" s="260">
        <v>2020</v>
      </c>
    </row>
    <row r="218" spans="1:28" s="3" customFormat="1" ht="35.25" customHeight="1" x14ac:dyDescent="0.5">
      <c r="A218" s="3">
        <v>1</v>
      </c>
      <c r="B218" s="165">
        <f>SUBTOTAL(103,$A$8:A218)</f>
        <v>209</v>
      </c>
      <c r="C218" s="211" t="s">
        <v>2261</v>
      </c>
      <c r="D218" s="255">
        <f t="shared" si="6"/>
        <v>6916836</v>
      </c>
      <c r="E218" s="261">
        <v>0</v>
      </c>
      <c r="F218" s="261">
        <v>0</v>
      </c>
      <c r="G218" s="261">
        <v>0</v>
      </c>
      <c r="H218" s="261">
        <v>1738372</v>
      </c>
      <c r="I218" s="261">
        <v>0</v>
      </c>
      <c r="J218" s="261">
        <v>0</v>
      </c>
      <c r="K218" s="259">
        <v>0</v>
      </c>
      <c r="L218" s="261">
        <v>0</v>
      </c>
      <c r="M218" s="261">
        <v>5178464</v>
      </c>
      <c r="N218" s="261">
        <v>0</v>
      </c>
      <c r="O218" s="261">
        <v>0</v>
      </c>
      <c r="P218" s="261">
        <v>0</v>
      </c>
      <c r="Q218" s="261">
        <v>0</v>
      </c>
      <c r="R218" s="261">
        <v>0</v>
      </c>
      <c r="S218" s="261">
        <v>0</v>
      </c>
      <c r="T218" s="261">
        <v>0</v>
      </c>
      <c r="U218" s="261">
        <v>0</v>
      </c>
      <c r="V218" s="261">
        <v>0</v>
      </c>
      <c r="W218" s="261">
        <v>0</v>
      </c>
      <c r="X218" s="261">
        <v>0</v>
      </c>
      <c r="Y218" s="261">
        <v>0</v>
      </c>
      <c r="Z218" s="261">
        <v>0</v>
      </c>
      <c r="AA218" s="261">
        <v>0</v>
      </c>
      <c r="AB218" s="260">
        <v>2020</v>
      </c>
    </row>
    <row r="219" spans="1:28" s="3" customFormat="1" ht="35.25" customHeight="1" x14ac:dyDescent="0.5">
      <c r="A219" s="3">
        <v>1</v>
      </c>
      <c r="B219" s="165">
        <f>SUBTOTAL(103,$A$8:A219)</f>
        <v>210</v>
      </c>
      <c r="C219" s="211" t="s">
        <v>2262</v>
      </c>
      <c r="D219" s="255">
        <f t="shared" si="6"/>
        <v>997903.56</v>
      </c>
      <c r="E219" s="261">
        <v>0</v>
      </c>
      <c r="F219" s="261">
        <v>0</v>
      </c>
      <c r="G219" s="261">
        <v>0</v>
      </c>
      <c r="H219" s="261">
        <v>0</v>
      </c>
      <c r="I219" s="261">
        <v>0</v>
      </c>
      <c r="J219" s="261">
        <v>0</v>
      </c>
      <c r="K219" s="259">
        <v>0</v>
      </c>
      <c r="L219" s="261">
        <v>0</v>
      </c>
      <c r="M219" s="261">
        <v>997903.56</v>
      </c>
      <c r="N219" s="261">
        <v>0</v>
      </c>
      <c r="O219" s="261">
        <v>0</v>
      </c>
      <c r="P219" s="261">
        <v>0</v>
      </c>
      <c r="Q219" s="261">
        <v>0</v>
      </c>
      <c r="R219" s="261">
        <v>0</v>
      </c>
      <c r="S219" s="261">
        <v>0</v>
      </c>
      <c r="T219" s="261">
        <v>0</v>
      </c>
      <c r="U219" s="261">
        <v>0</v>
      </c>
      <c r="V219" s="261">
        <v>0</v>
      </c>
      <c r="W219" s="261">
        <v>0</v>
      </c>
      <c r="X219" s="261">
        <v>0</v>
      </c>
      <c r="Y219" s="261">
        <v>0</v>
      </c>
      <c r="Z219" s="261">
        <v>0</v>
      </c>
      <c r="AA219" s="261">
        <v>0</v>
      </c>
      <c r="AB219" s="260">
        <v>2020</v>
      </c>
    </row>
    <row r="220" spans="1:28" s="3" customFormat="1" ht="35.25" customHeight="1" x14ac:dyDescent="0.5">
      <c r="A220" s="3">
        <v>1</v>
      </c>
      <c r="B220" s="165">
        <f>SUBTOTAL(103,$A$8:A220)</f>
        <v>211</v>
      </c>
      <c r="C220" s="211" t="s">
        <v>2263</v>
      </c>
      <c r="D220" s="255">
        <f t="shared" si="6"/>
        <v>192471</v>
      </c>
      <c r="E220" s="261">
        <v>0</v>
      </c>
      <c r="F220" s="261">
        <v>0</v>
      </c>
      <c r="G220" s="261">
        <v>0</v>
      </c>
      <c r="H220" s="261">
        <v>192471</v>
      </c>
      <c r="I220" s="261">
        <v>0</v>
      </c>
      <c r="J220" s="261">
        <v>0</v>
      </c>
      <c r="K220" s="259">
        <v>0</v>
      </c>
      <c r="L220" s="261">
        <v>0</v>
      </c>
      <c r="M220" s="261">
        <v>0</v>
      </c>
      <c r="N220" s="261">
        <v>0</v>
      </c>
      <c r="O220" s="261">
        <v>0</v>
      </c>
      <c r="P220" s="261">
        <v>0</v>
      </c>
      <c r="Q220" s="261">
        <v>0</v>
      </c>
      <c r="R220" s="261">
        <v>0</v>
      </c>
      <c r="S220" s="261">
        <v>0</v>
      </c>
      <c r="T220" s="261">
        <v>0</v>
      </c>
      <c r="U220" s="261">
        <v>0</v>
      </c>
      <c r="V220" s="261">
        <v>0</v>
      </c>
      <c r="W220" s="261">
        <v>0</v>
      </c>
      <c r="X220" s="261">
        <v>0</v>
      </c>
      <c r="Y220" s="261">
        <v>0</v>
      </c>
      <c r="Z220" s="261">
        <v>0</v>
      </c>
      <c r="AA220" s="261">
        <v>0</v>
      </c>
      <c r="AB220" s="260">
        <v>2020</v>
      </c>
    </row>
    <row r="221" spans="1:28" s="3" customFormat="1" ht="35.25" customHeight="1" x14ac:dyDescent="0.5">
      <c r="A221" s="3">
        <v>1</v>
      </c>
      <c r="B221" s="165">
        <f>SUBTOTAL(103,$A$8:A221)</f>
        <v>212</v>
      </c>
      <c r="C221" s="211" t="s">
        <v>2264</v>
      </c>
      <c r="D221" s="255">
        <f t="shared" si="6"/>
        <v>192603</v>
      </c>
      <c r="E221" s="261">
        <v>0</v>
      </c>
      <c r="F221" s="261">
        <v>192603</v>
      </c>
      <c r="G221" s="261">
        <v>0</v>
      </c>
      <c r="H221" s="261">
        <v>0</v>
      </c>
      <c r="I221" s="261">
        <v>0</v>
      </c>
      <c r="J221" s="261">
        <v>0</v>
      </c>
      <c r="K221" s="259">
        <v>0</v>
      </c>
      <c r="L221" s="261">
        <v>0</v>
      </c>
      <c r="M221" s="261">
        <v>0</v>
      </c>
      <c r="N221" s="261">
        <v>0</v>
      </c>
      <c r="O221" s="261">
        <v>0</v>
      </c>
      <c r="P221" s="261">
        <v>0</v>
      </c>
      <c r="Q221" s="261">
        <v>0</v>
      </c>
      <c r="R221" s="261">
        <v>0</v>
      </c>
      <c r="S221" s="261">
        <v>0</v>
      </c>
      <c r="T221" s="261">
        <v>0</v>
      </c>
      <c r="U221" s="261">
        <v>0</v>
      </c>
      <c r="V221" s="261">
        <v>0</v>
      </c>
      <c r="W221" s="261">
        <v>0</v>
      </c>
      <c r="X221" s="261">
        <v>0</v>
      </c>
      <c r="Y221" s="261">
        <v>0</v>
      </c>
      <c r="Z221" s="261">
        <v>0</v>
      </c>
      <c r="AA221" s="261">
        <v>0</v>
      </c>
      <c r="AB221" s="260">
        <v>2020</v>
      </c>
    </row>
    <row r="222" spans="1:28" s="3" customFormat="1" ht="35.25" customHeight="1" x14ac:dyDescent="0.5">
      <c r="A222" s="3">
        <v>1</v>
      </c>
      <c r="B222" s="165">
        <f>SUBTOTAL(103,$A$8:A222)</f>
        <v>213</v>
      </c>
      <c r="C222" s="211" t="s">
        <v>2265</v>
      </c>
      <c r="D222" s="255">
        <f t="shared" si="6"/>
        <v>1699103.6</v>
      </c>
      <c r="E222" s="261">
        <v>0</v>
      </c>
      <c r="F222" s="261">
        <v>0</v>
      </c>
      <c r="G222" s="261">
        <v>0</v>
      </c>
      <c r="H222" s="261">
        <v>0</v>
      </c>
      <c r="I222" s="261">
        <v>0</v>
      </c>
      <c r="J222" s="261">
        <v>0</v>
      </c>
      <c r="K222" s="259">
        <v>0</v>
      </c>
      <c r="L222" s="261">
        <v>0</v>
      </c>
      <c r="M222" s="261">
        <v>0</v>
      </c>
      <c r="N222" s="261">
        <v>0</v>
      </c>
      <c r="O222" s="261">
        <v>1699103.6</v>
      </c>
      <c r="P222" s="261">
        <v>0</v>
      </c>
      <c r="Q222" s="261">
        <v>0</v>
      </c>
      <c r="R222" s="261">
        <v>0</v>
      </c>
      <c r="S222" s="261">
        <v>0</v>
      </c>
      <c r="T222" s="261">
        <v>0</v>
      </c>
      <c r="U222" s="261">
        <v>0</v>
      </c>
      <c r="V222" s="261">
        <v>0</v>
      </c>
      <c r="W222" s="261">
        <v>0</v>
      </c>
      <c r="X222" s="261">
        <v>0</v>
      </c>
      <c r="Y222" s="261">
        <v>0</v>
      </c>
      <c r="Z222" s="261">
        <v>0</v>
      </c>
      <c r="AA222" s="261">
        <v>0</v>
      </c>
      <c r="AB222" s="260">
        <v>2020</v>
      </c>
    </row>
    <row r="223" spans="1:28" s="3" customFormat="1" ht="35.25" customHeight="1" x14ac:dyDescent="0.5">
      <c r="A223" s="3">
        <v>1</v>
      </c>
      <c r="B223" s="165">
        <f>SUBTOTAL(103,$A$8:A223)</f>
        <v>214</v>
      </c>
      <c r="C223" s="211" t="s">
        <v>2266</v>
      </c>
      <c r="D223" s="255">
        <f t="shared" si="6"/>
        <v>1931052.7</v>
      </c>
      <c r="E223" s="261">
        <v>0</v>
      </c>
      <c r="F223" s="261">
        <v>0</v>
      </c>
      <c r="G223" s="261">
        <v>0</v>
      </c>
      <c r="H223" s="261">
        <v>0</v>
      </c>
      <c r="I223" s="261">
        <v>0</v>
      </c>
      <c r="J223" s="261">
        <v>0</v>
      </c>
      <c r="K223" s="259">
        <v>0</v>
      </c>
      <c r="L223" s="261">
        <v>0</v>
      </c>
      <c r="M223" s="261">
        <v>1449300.96</v>
      </c>
      <c r="N223" s="261">
        <v>0</v>
      </c>
      <c r="O223" s="261">
        <v>481751.74</v>
      </c>
      <c r="P223" s="261">
        <v>0</v>
      </c>
      <c r="Q223" s="261">
        <v>0</v>
      </c>
      <c r="R223" s="261">
        <v>0</v>
      </c>
      <c r="S223" s="261">
        <v>0</v>
      </c>
      <c r="T223" s="261">
        <v>0</v>
      </c>
      <c r="U223" s="261">
        <v>0</v>
      </c>
      <c r="V223" s="261">
        <v>0</v>
      </c>
      <c r="W223" s="261">
        <v>0</v>
      </c>
      <c r="X223" s="261">
        <v>0</v>
      </c>
      <c r="Y223" s="261">
        <v>0</v>
      </c>
      <c r="Z223" s="261">
        <v>0</v>
      </c>
      <c r="AA223" s="261">
        <v>0</v>
      </c>
      <c r="AB223" s="260">
        <v>2020</v>
      </c>
    </row>
    <row r="224" spans="1:28" s="3" customFormat="1" ht="35.25" customHeight="1" x14ac:dyDescent="0.5">
      <c r="A224" s="3">
        <v>1</v>
      </c>
      <c r="B224" s="165">
        <f>SUBTOTAL(103,$A$8:A224)</f>
        <v>215</v>
      </c>
      <c r="C224" s="211" t="s">
        <v>2267</v>
      </c>
      <c r="D224" s="255">
        <f t="shared" si="6"/>
        <v>342268</v>
      </c>
      <c r="E224" s="261">
        <v>0</v>
      </c>
      <c r="F224" s="261">
        <v>0</v>
      </c>
      <c r="G224" s="261">
        <v>0</v>
      </c>
      <c r="H224" s="261">
        <v>121521</v>
      </c>
      <c r="I224" s="261">
        <v>0</v>
      </c>
      <c r="J224" s="261">
        <v>0</v>
      </c>
      <c r="K224" s="259">
        <v>0</v>
      </c>
      <c r="L224" s="261">
        <v>0</v>
      </c>
      <c r="M224" s="261">
        <v>0</v>
      </c>
      <c r="N224" s="261">
        <v>0</v>
      </c>
      <c r="O224" s="261">
        <v>220747</v>
      </c>
      <c r="P224" s="261">
        <v>0</v>
      </c>
      <c r="Q224" s="261">
        <v>0</v>
      </c>
      <c r="R224" s="261">
        <v>0</v>
      </c>
      <c r="S224" s="261">
        <v>0</v>
      </c>
      <c r="T224" s="261">
        <v>0</v>
      </c>
      <c r="U224" s="261">
        <v>0</v>
      </c>
      <c r="V224" s="261">
        <v>0</v>
      </c>
      <c r="W224" s="261">
        <v>0</v>
      </c>
      <c r="X224" s="261">
        <v>0</v>
      </c>
      <c r="Y224" s="261">
        <v>0</v>
      </c>
      <c r="Z224" s="261">
        <v>0</v>
      </c>
      <c r="AA224" s="261">
        <v>0</v>
      </c>
      <c r="AB224" s="260">
        <v>2020</v>
      </c>
    </row>
    <row r="225" spans="1:28" s="3" customFormat="1" ht="35.25" customHeight="1" x14ac:dyDescent="0.5">
      <c r="A225" s="3">
        <v>1</v>
      </c>
      <c r="B225" s="165">
        <f>SUBTOTAL(103,$A$8:A225)</f>
        <v>216</v>
      </c>
      <c r="C225" s="211" t="s">
        <v>2268</v>
      </c>
      <c r="D225" s="255">
        <f t="shared" si="6"/>
        <v>1164297</v>
      </c>
      <c r="E225" s="261">
        <v>0</v>
      </c>
      <c r="F225" s="261">
        <v>0</v>
      </c>
      <c r="G225" s="261">
        <v>0</v>
      </c>
      <c r="H225" s="261">
        <v>0</v>
      </c>
      <c r="I225" s="261">
        <v>0</v>
      </c>
      <c r="J225" s="261">
        <v>0</v>
      </c>
      <c r="K225" s="259">
        <v>0</v>
      </c>
      <c r="L225" s="261">
        <v>0</v>
      </c>
      <c r="M225" s="261">
        <v>1164297</v>
      </c>
      <c r="N225" s="261">
        <v>0</v>
      </c>
      <c r="O225" s="261">
        <v>0</v>
      </c>
      <c r="P225" s="261">
        <v>0</v>
      </c>
      <c r="Q225" s="261">
        <v>0</v>
      </c>
      <c r="R225" s="261">
        <v>0</v>
      </c>
      <c r="S225" s="261">
        <v>0</v>
      </c>
      <c r="T225" s="261">
        <v>0</v>
      </c>
      <c r="U225" s="261">
        <v>0</v>
      </c>
      <c r="V225" s="261">
        <v>0</v>
      </c>
      <c r="W225" s="261">
        <v>0</v>
      </c>
      <c r="X225" s="261">
        <v>0</v>
      </c>
      <c r="Y225" s="261">
        <v>0</v>
      </c>
      <c r="Z225" s="261">
        <v>0</v>
      </c>
      <c r="AA225" s="261">
        <v>0</v>
      </c>
      <c r="AB225" s="260">
        <v>2020</v>
      </c>
    </row>
    <row r="226" spans="1:28" s="3" customFormat="1" ht="35.25" customHeight="1" x14ac:dyDescent="0.5">
      <c r="A226" s="3">
        <v>1</v>
      </c>
      <c r="B226" s="165">
        <f>SUBTOTAL(103,$A$8:A226)</f>
        <v>217</v>
      </c>
      <c r="C226" s="211" t="s">
        <v>2269</v>
      </c>
      <c r="D226" s="255">
        <f t="shared" si="6"/>
        <v>1111344</v>
      </c>
      <c r="E226" s="261">
        <v>0</v>
      </c>
      <c r="F226" s="261">
        <v>0</v>
      </c>
      <c r="G226" s="261">
        <v>0</v>
      </c>
      <c r="H226" s="261">
        <v>0</v>
      </c>
      <c r="I226" s="261">
        <v>0</v>
      </c>
      <c r="J226" s="261">
        <v>0</v>
      </c>
      <c r="K226" s="259">
        <v>0</v>
      </c>
      <c r="L226" s="261">
        <v>0</v>
      </c>
      <c r="M226" s="261">
        <v>0</v>
      </c>
      <c r="N226" s="261">
        <v>0</v>
      </c>
      <c r="O226" s="261">
        <v>1111344</v>
      </c>
      <c r="P226" s="261">
        <v>0</v>
      </c>
      <c r="Q226" s="261">
        <v>0</v>
      </c>
      <c r="R226" s="261">
        <v>0</v>
      </c>
      <c r="S226" s="261">
        <v>0</v>
      </c>
      <c r="T226" s="261">
        <v>0</v>
      </c>
      <c r="U226" s="261">
        <v>0</v>
      </c>
      <c r="V226" s="261">
        <v>0</v>
      </c>
      <c r="W226" s="261">
        <v>0</v>
      </c>
      <c r="X226" s="261">
        <v>0</v>
      </c>
      <c r="Y226" s="261">
        <v>0</v>
      </c>
      <c r="Z226" s="261">
        <v>0</v>
      </c>
      <c r="AA226" s="261">
        <v>0</v>
      </c>
      <c r="AB226" s="260">
        <v>2020</v>
      </c>
    </row>
    <row r="227" spans="1:28" s="3" customFormat="1" ht="35.25" customHeight="1" x14ac:dyDescent="0.5">
      <c r="A227" s="3">
        <v>1</v>
      </c>
      <c r="B227" s="165">
        <f>SUBTOTAL(103,$A$8:A227)</f>
        <v>218</v>
      </c>
      <c r="C227" s="211" t="s">
        <v>2270</v>
      </c>
      <c r="D227" s="255">
        <f t="shared" si="6"/>
        <v>73067</v>
      </c>
      <c r="E227" s="261">
        <v>0</v>
      </c>
      <c r="F227" s="261">
        <v>0</v>
      </c>
      <c r="G227" s="261">
        <v>0</v>
      </c>
      <c r="H227" s="261">
        <v>0</v>
      </c>
      <c r="I227" s="261">
        <v>0</v>
      </c>
      <c r="J227" s="261">
        <v>0</v>
      </c>
      <c r="K227" s="259">
        <v>1</v>
      </c>
      <c r="L227" s="261">
        <v>73067</v>
      </c>
      <c r="M227" s="261">
        <v>0</v>
      </c>
      <c r="N227" s="261">
        <v>0</v>
      </c>
      <c r="O227" s="261">
        <v>0</v>
      </c>
      <c r="P227" s="261">
        <v>0</v>
      </c>
      <c r="Q227" s="261">
        <v>0</v>
      </c>
      <c r="R227" s="261">
        <v>0</v>
      </c>
      <c r="S227" s="261">
        <v>0</v>
      </c>
      <c r="T227" s="261">
        <v>0</v>
      </c>
      <c r="U227" s="261">
        <v>0</v>
      </c>
      <c r="V227" s="261">
        <v>0</v>
      </c>
      <c r="W227" s="261">
        <v>0</v>
      </c>
      <c r="X227" s="261">
        <v>0</v>
      </c>
      <c r="Y227" s="261">
        <v>0</v>
      </c>
      <c r="Z227" s="261">
        <v>0</v>
      </c>
      <c r="AA227" s="261">
        <v>0</v>
      </c>
      <c r="AB227" s="260">
        <v>2020</v>
      </c>
    </row>
    <row r="228" spans="1:28" s="3" customFormat="1" ht="35.25" customHeight="1" x14ac:dyDescent="0.5">
      <c r="A228" s="3">
        <v>1</v>
      </c>
      <c r="B228" s="165">
        <f>SUBTOTAL(103,$A$8:A228)</f>
        <v>219</v>
      </c>
      <c r="C228" s="211" t="s">
        <v>2271</v>
      </c>
      <c r="D228" s="255">
        <f t="shared" si="6"/>
        <v>493124.1</v>
      </c>
      <c r="E228" s="261">
        <v>0</v>
      </c>
      <c r="F228" s="261">
        <v>0</v>
      </c>
      <c r="G228" s="261">
        <v>0</v>
      </c>
      <c r="H228" s="261">
        <v>0</v>
      </c>
      <c r="I228" s="261">
        <v>0</v>
      </c>
      <c r="J228" s="261">
        <v>0</v>
      </c>
      <c r="K228" s="259">
        <v>0</v>
      </c>
      <c r="L228" s="261">
        <v>0</v>
      </c>
      <c r="M228" s="261">
        <v>0</v>
      </c>
      <c r="N228" s="261">
        <v>0</v>
      </c>
      <c r="O228" s="261">
        <v>493124.1</v>
      </c>
      <c r="P228" s="261">
        <v>0</v>
      </c>
      <c r="Q228" s="261">
        <v>0</v>
      </c>
      <c r="R228" s="261">
        <v>0</v>
      </c>
      <c r="S228" s="261">
        <v>0</v>
      </c>
      <c r="T228" s="261">
        <v>0</v>
      </c>
      <c r="U228" s="261">
        <v>0</v>
      </c>
      <c r="V228" s="261">
        <v>0</v>
      </c>
      <c r="W228" s="261">
        <v>0</v>
      </c>
      <c r="X228" s="261">
        <v>0</v>
      </c>
      <c r="Y228" s="261">
        <v>0</v>
      </c>
      <c r="Z228" s="261">
        <v>0</v>
      </c>
      <c r="AA228" s="261">
        <v>0</v>
      </c>
      <c r="AB228" s="260">
        <v>2020</v>
      </c>
    </row>
    <row r="229" spans="1:28" s="3" customFormat="1" ht="35.25" customHeight="1" x14ac:dyDescent="0.5">
      <c r="A229" s="3">
        <v>1</v>
      </c>
      <c r="B229" s="165">
        <f>SUBTOTAL(103,$A$8:A229)</f>
        <v>220</v>
      </c>
      <c r="C229" s="211" t="s">
        <v>2272</v>
      </c>
      <c r="D229" s="255">
        <f t="shared" si="6"/>
        <v>636988.72</v>
      </c>
      <c r="E229" s="261">
        <v>0</v>
      </c>
      <c r="F229" s="261">
        <v>0</v>
      </c>
      <c r="G229" s="261">
        <v>636988.72</v>
      </c>
      <c r="H229" s="261">
        <v>0</v>
      </c>
      <c r="I229" s="261">
        <v>0</v>
      </c>
      <c r="J229" s="261">
        <v>0</v>
      </c>
      <c r="K229" s="259">
        <v>0</v>
      </c>
      <c r="L229" s="261">
        <v>0</v>
      </c>
      <c r="M229" s="261">
        <v>0</v>
      </c>
      <c r="N229" s="261">
        <v>0</v>
      </c>
      <c r="O229" s="261">
        <v>0</v>
      </c>
      <c r="P229" s="261">
        <v>0</v>
      </c>
      <c r="Q229" s="261">
        <v>0</v>
      </c>
      <c r="R229" s="261">
        <v>0</v>
      </c>
      <c r="S229" s="261">
        <v>0</v>
      </c>
      <c r="T229" s="261">
        <v>0</v>
      </c>
      <c r="U229" s="261">
        <v>0</v>
      </c>
      <c r="V229" s="261">
        <v>0</v>
      </c>
      <c r="W229" s="261">
        <v>0</v>
      </c>
      <c r="X229" s="261">
        <v>0</v>
      </c>
      <c r="Y229" s="261">
        <v>0</v>
      </c>
      <c r="Z229" s="261">
        <v>0</v>
      </c>
      <c r="AA229" s="261">
        <v>0</v>
      </c>
      <c r="AB229" s="260">
        <v>2020</v>
      </c>
    </row>
    <row r="230" spans="1:28" s="3" customFormat="1" ht="35.25" customHeight="1" x14ac:dyDescent="0.5">
      <c r="A230" s="3">
        <v>1</v>
      </c>
      <c r="B230" s="165">
        <f>SUBTOTAL(103,$A$8:A230)</f>
        <v>221</v>
      </c>
      <c r="C230" s="211" t="s">
        <v>2273</v>
      </c>
      <c r="D230" s="255">
        <f t="shared" si="6"/>
        <v>663910</v>
      </c>
      <c r="E230" s="261">
        <v>0</v>
      </c>
      <c r="F230" s="261">
        <v>0</v>
      </c>
      <c r="G230" s="261">
        <v>0</v>
      </c>
      <c r="H230" s="261">
        <v>0</v>
      </c>
      <c r="I230" s="261">
        <v>650000</v>
      </c>
      <c r="J230" s="261">
        <v>0</v>
      </c>
      <c r="K230" s="259">
        <v>0</v>
      </c>
      <c r="L230" s="261">
        <v>0</v>
      </c>
      <c r="M230" s="261">
        <v>0</v>
      </c>
      <c r="N230" s="261">
        <v>0</v>
      </c>
      <c r="O230" s="261">
        <v>0</v>
      </c>
      <c r="P230" s="261">
        <v>0</v>
      </c>
      <c r="Q230" s="261">
        <v>0</v>
      </c>
      <c r="R230" s="261">
        <v>0</v>
      </c>
      <c r="S230" s="261">
        <v>0</v>
      </c>
      <c r="T230" s="261">
        <v>0</v>
      </c>
      <c r="U230" s="261">
        <v>0</v>
      </c>
      <c r="V230" s="261">
        <v>0</v>
      </c>
      <c r="W230" s="261">
        <v>0</v>
      </c>
      <c r="X230" s="261">
        <v>0</v>
      </c>
      <c r="Y230" s="261">
        <v>13910</v>
      </c>
      <c r="Z230" s="261">
        <v>0</v>
      </c>
      <c r="AA230" s="261">
        <v>0</v>
      </c>
      <c r="AB230" s="260">
        <v>2020</v>
      </c>
    </row>
    <row r="231" spans="1:28" s="3" customFormat="1" ht="35.25" customHeight="1" x14ac:dyDescent="0.5">
      <c r="A231" s="3">
        <v>1</v>
      </c>
      <c r="B231" s="165">
        <f>SUBTOTAL(103,$A$8:A231)</f>
        <v>222</v>
      </c>
      <c r="C231" s="211" t="s">
        <v>2274</v>
      </c>
      <c r="D231" s="255">
        <f t="shared" si="6"/>
        <v>265705</v>
      </c>
      <c r="E231" s="261">
        <v>0</v>
      </c>
      <c r="F231" s="261">
        <v>0</v>
      </c>
      <c r="G231" s="261">
        <v>0</v>
      </c>
      <c r="H231" s="261">
        <v>0</v>
      </c>
      <c r="I231" s="261">
        <v>0</v>
      </c>
      <c r="J231" s="261">
        <v>0</v>
      </c>
      <c r="K231" s="259">
        <v>0</v>
      </c>
      <c r="L231" s="261">
        <v>0</v>
      </c>
      <c r="M231" s="261">
        <v>0</v>
      </c>
      <c r="N231" s="261">
        <v>69848</v>
      </c>
      <c r="O231" s="261">
        <v>195857</v>
      </c>
      <c r="P231" s="261">
        <v>0</v>
      </c>
      <c r="Q231" s="261">
        <v>0</v>
      </c>
      <c r="R231" s="261">
        <v>0</v>
      </c>
      <c r="S231" s="261">
        <v>0</v>
      </c>
      <c r="T231" s="261">
        <v>0</v>
      </c>
      <c r="U231" s="261">
        <v>0</v>
      </c>
      <c r="V231" s="261">
        <v>0</v>
      </c>
      <c r="W231" s="261">
        <v>0</v>
      </c>
      <c r="X231" s="261">
        <v>0</v>
      </c>
      <c r="Y231" s="261">
        <v>0</v>
      </c>
      <c r="Z231" s="261">
        <v>0</v>
      </c>
      <c r="AA231" s="261">
        <v>0</v>
      </c>
      <c r="AB231" s="260">
        <v>2020</v>
      </c>
    </row>
    <row r="232" spans="1:28" s="3" customFormat="1" ht="35.25" customHeight="1" x14ac:dyDescent="0.5">
      <c r="A232" s="3">
        <v>1</v>
      </c>
      <c r="B232" s="165">
        <f>SUBTOTAL(103,$A$8:A232)</f>
        <v>223</v>
      </c>
      <c r="C232" s="211" t="s">
        <v>2275</v>
      </c>
      <c r="D232" s="255">
        <f t="shared" si="6"/>
        <v>873135</v>
      </c>
      <c r="E232" s="261">
        <v>0</v>
      </c>
      <c r="F232" s="261">
        <v>0</v>
      </c>
      <c r="G232" s="261">
        <v>0</v>
      </c>
      <c r="H232" s="261">
        <v>0</v>
      </c>
      <c r="I232" s="261">
        <v>0</v>
      </c>
      <c r="J232" s="261">
        <v>0</v>
      </c>
      <c r="K232" s="259">
        <v>0</v>
      </c>
      <c r="L232" s="261">
        <v>0</v>
      </c>
      <c r="M232" s="261">
        <v>873135</v>
      </c>
      <c r="N232" s="261">
        <v>0</v>
      </c>
      <c r="O232" s="261">
        <v>0</v>
      </c>
      <c r="P232" s="261">
        <v>0</v>
      </c>
      <c r="Q232" s="261">
        <v>0</v>
      </c>
      <c r="R232" s="261">
        <v>0</v>
      </c>
      <c r="S232" s="261">
        <v>0</v>
      </c>
      <c r="T232" s="261">
        <v>0</v>
      </c>
      <c r="U232" s="261">
        <v>0</v>
      </c>
      <c r="V232" s="261">
        <v>0</v>
      </c>
      <c r="W232" s="261">
        <v>0</v>
      </c>
      <c r="X232" s="261">
        <v>0</v>
      </c>
      <c r="Y232" s="261">
        <v>0</v>
      </c>
      <c r="Z232" s="261">
        <v>0</v>
      </c>
      <c r="AA232" s="261">
        <v>0</v>
      </c>
      <c r="AB232" s="260">
        <v>2020</v>
      </c>
    </row>
    <row r="233" spans="1:28" s="3" customFormat="1" ht="35.25" customHeight="1" x14ac:dyDescent="0.5">
      <c r="A233" s="3">
        <v>1</v>
      </c>
      <c r="B233" s="165">
        <f>SUBTOTAL(103,$A$8:A233)</f>
        <v>224</v>
      </c>
      <c r="C233" s="211" t="s">
        <v>2276</v>
      </c>
      <c r="D233" s="255">
        <f t="shared" si="6"/>
        <v>2222992.2000000002</v>
      </c>
      <c r="E233" s="261">
        <v>0</v>
      </c>
      <c r="F233" s="261">
        <v>0</v>
      </c>
      <c r="G233" s="261">
        <v>450000</v>
      </c>
      <c r="H233" s="261">
        <v>440000</v>
      </c>
      <c r="I233" s="261">
        <v>0</v>
      </c>
      <c r="J233" s="261">
        <v>0</v>
      </c>
      <c r="K233" s="259">
        <v>0</v>
      </c>
      <c r="L233" s="261">
        <v>0</v>
      </c>
      <c r="M233" s="261">
        <v>0</v>
      </c>
      <c r="N233" s="261">
        <v>0</v>
      </c>
      <c r="O233" s="261">
        <v>1332992.2</v>
      </c>
      <c r="P233" s="261">
        <v>0</v>
      </c>
      <c r="Q233" s="261">
        <v>0</v>
      </c>
      <c r="R233" s="261">
        <v>0</v>
      </c>
      <c r="S233" s="261">
        <v>0</v>
      </c>
      <c r="T233" s="261">
        <v>0</v>
      </c>
      <c r="U233" s="261">
        <v>0</v>
      </c>
      <c r="V233" s="261">
        <v>0</v>
      </c>
      <c r="W233" s="261">
        <v>0</v>
      </c>
      <c r="X233" s="261">
        <v>0</v>
      </c>
      <c r="Y233" s="261">
        <v>0</v>
      </c>
      <c r="Z233" s="261">
        <v>0</v>
      </c>
      <c r="AA233" s="261">
        <v>0</v>
      </c>
      <c r="AB233" s="260">
        <v>2020</v>
      </c>
    </row>
    <row r="234" spans="1:28" s="3" customFormat="1" ht="35.25" customHeight="1" x14ac:dyDescent="0.5">
      <c r="A234" s="3">
        <v>1</v>
      </c>
      <c r="B234" s="165">
        <f>SUBTOTAL(103,$A$8:A234)</f>
        <v>225</v>
      </c>
      <c r="C234" s="211" t="s">
        <v>2277</v>
      </c>
      <c r="D234" s="255">
        <f t="shared" si="6"/>
        <v>761914.32000000007</v>
      </c>
      <c r="E234" s="261">
        <v>300000</v>
      </c>
      <c r="F234" s="261">
        <v>461914.32</v>
      </c>
      <c r="G234" s="261">
        <v>0</v>
      </c>
      <c r="H234" s="261">
        <v>0</v>
      </c>
      <c r="I234" s="261">
        <v>0</v>
      </c>
      <c r="J234" s="261">
        <v>0</v>
      </c>
      <c r="K234" s="259">
        <v>0</v>
      </c>
      <c r="L234" s="261">
        <v>0</v>
      </c>
      <c r="M234" s="261">
        <v>0</v>
      </c>
      <c r="N234" s="261">
        <v>0</v>
      </c>
      <c r="O234" s="261">
        <v>0</v>
      </c>
      <c r="P234" s="261">
        <v>0</v>
      </c>
      <c r="Q234" s="261">
        <v>0</v>
      </c>
      <c r="R234" s="261">
        <v>0</v>
      </c>
      <c r="S234" s="261">
        <v>0</v>
      </c>
      <c r="T234" s="261">
        <v>0</v>
      </c>
      <c r="U234" s="261">
        <v>0</v>
      </c>
      <c r="V234" s="261">
        <v>0</v>
      </c>
      <c r="W234" s="261">
        <v>0</v>
      </c>
      <c r="X234" s="261">
        <v>0</v>
      </c>
      <c r="Y234" s="261">
        <v>0</v>
      </c>
      <c r="Z234" s="261">
        <v>0</v>
      </c>
      <c r="AA234" s="261">
        <v>0</v>
      </c>
      <c r="AB234" s="260">
        <v>2020</v>
      </c>
    </row>
    <row r="235" spans="1:28" s="3" customFormat="1" ht="35.25" customHeight="1" x14ac:dyDescent="0.5">
      <c r="A235" s="3">
        <v>1</v>
      </c>
      <c r="B235" s="165">
        <f>SUBTOTAL(103,$A$8:A235)</f>
        <v>226</v>
      </c>
      <c r="C235" s="211" t="s">
        <v>2278</v>
      </c>
      <c r="D235" s="255">
        <f t="shared" si="6"/>
        <v>3177311.76</v>
      </c>
      <c r="E235" s="261">
        <v>237230.25</v>
      </c>
      <c r="F235" s="261">
        <v>1850000</v>
      </c>
      <c r="G235" s="261">
        <v>1024754.21</v>
      </c>
      <c r="H235" s="261">
        <v>0</v>
      </c>
      <c r="I235" s="261">
        <v>65327.3</v>
      </c>
      <c r="J235" s="261">
        <v>0</v>
      </c>
      <c r="K235" s="259">
        <v>0</v>
      </c>
      <c r="L235" s="261">
        <v>0</v>
      </c>
      <c r="M235" s="261">
        <v>0</v>
      </c>
      <c r="N235" s="261">
        <v>0</v>
      </c>
      <c r="O235" s="261">
        <v>0</v>
      </c>
      <c r="P235" s="261">
        <v>0</v>
      </c>
      <c r="Q235" s="261">
        <v>0</v>
      </c>
      <c r="R235" s="261">
        <v>0</v>
      </c>
      <c r="S235" s="261">
        <v>0</v>
      </c>
      <c r="T235" s="261">
        <v>0</v>
      </c>
      <c r="U235" s="261">
        <v>0</v>
      </c>
      <c r="V235" s="261">
        <v>0</v>
      </c>
      <c r="W235" s="261">
        <v>0</v>
      </c>
      <c r="X235" s="261">
        <v>0</v>
      </c>
      <c r="Y235" s="261">
        <v>0</v>
      </c>
      <c r="Z235" s="261">
        <v>0</v>
      </c>
      <c r="AA235" s="261">
        <v>0</v>
      </c>
      <c r="AB235" s="260">
        <v>2020</v>
      </c>
    </row>
    <row r="236" spans="1:28" s="3" customFormat="1" ht="35.25" customHeight="1" x14ac:dyDescent="0.5">
      <c r="A236" s="3">
        <v>1</v>
      </c>
      <c r="B236" s="165">
        <f>SUBTOTAL(103,$A$8:A236)</f>
        <v>227</v>
      </c>
      <c r="C236" s="211" t="s">
        <v>2279</v>
      </c>
      <c r="D236" s="255">
        <f t="shared" si="6"/>
        <v>1380740</v>
      </c>
      <c r="E236" s="261">
        <v>0</v>
      </c>
      <c r="F236" s="261">
        <v>0</v>
      </c>
      <c r="G236" s="261">
        <v>1380740</v>
      </c>
      <c r="H236" s="261">
        <v>0</v>
      </c>
      <c r="I236" s="261">
        <v>0</v>
      </c>
      <c r="J236" s="261">
        <v>0</v>
      </c>
      <c r="K236" s="259">
        <v>0</v>
      </c>
      <c r="L236" s="261">
        <v>0</v>
      </c>
      <c r="M236" s="261">
        <v>0</v>
      </c>
      <c r="N236" s="261">
        <v>0</v>
      </c>
      <c r="O236" s="261">
        <v>0</v>
      </c>
      <c r="P236" s="261">
        <v>0</v>
      </c>
      <c r="Q236" s="261">
        <v>0</v>
      </c>
      <c r="R236" s="261">
        <v>0</v>
      </c>
      <c r="S236" s="261">
        <v>0</v>
      </c>
      <c r="T236" s="261">
        <v>0</v>
      </c>
      <c r="U236" s="261">
        <v>0</v>
      </c>
      <c r="V236" s="261">
        <v>0</v>
      </c>
      <c r="W236" s="261">
        <v>0</v>
      </c>
      <c r="X236" s="261">
        <v>0</v>
      </c>
      <c r="Y236" s="261">
        <v>0</v>
      </c>
      <c r="Z236" s="261">
        <v>0</v>
      </c>
      <c r="AA236" s="261">
        <v>0</v>
      </c>
      <c r="AB236" s="260">
        <v>2020</v>
      </c>
    </row>
    <row r="237" spans="1:28" s="3" customFormat="1" ht="35.25" customHeight="1" x14ac:dyDescent="0.5">
      <c r="A237" s="3">
        <v>1</v>
      </c>
      <c r="B237" s="165">
        <f>SUBTOTAL(103,$A$8:A237)</f>
        <v>228</v>
      </c>
      <c r="C237" s="211" t="s">
        <v>2280</v>
      </c>
      <c r="D237" s="255">
        <f t="shared" si="6"/>
        <v>513090.3</v>
      </c>
      <c r="E237" s="261">
        <v>0</v>
      </c>
      <c r="F237" s="261">
        <v>513090.3</v>
      </c>
      <c r="G237" s="261">
        <v>0</v>
      </c>
      <c r="H237" s="261">
        <v>0</v>
      </c>
      <c r="I237" s="261">
        <v>0</v>
      </c>
      <c r="J237" s="261">
        <v>0</v>
      </c>
      <c r="K237" s="259">
        <v>0</v>
      </c>
      <c r="L237" s="261">
        <v>0</v>
      </c>
      <c r="M237" s="261">
        <v>0</v>
      </c>
      <c r="N237" s="261">
        <v>0</v>
      </c>
      <c r="O237" s="261">
        <v>0</v>
      </c>
      <c r="P237" s="261">
        <v>0</v>
      </c>
      <c r="Q237" s="261">
        <v>0</v>
      </c>
      <c r="R237" s="261">
        <v>0</v>
      </c>
      <c r="S237" s="261">
        <v>0</v>
      </c>
      <c r="T237" s="261">
        <v>0</v>
      </c>
      <c r="U237" s="261">
        <v>0</v>
      </c>
      <c r="V237" s="261">
        <v>0</v>
      </c>
      <c r="W237" s="261">
        <v>0</v>
      </c>
      <c r="X237" s="261">
        <v>0</v>
      </c>
      <c r="Y237" s="261">
        <v>0</v>
      </c>
      <c r="Z237" s="261">
        <v>0</v>
      </c>
      <c r="AA237" s="261">
        <v>0</v>
      </c>
      <c r="AB237" s="260">
        <v>2020</v>
      </c>
    </row>
    <row r="238" spans="1:28" s="3" customFormat="1" ht="35.25" customHeight="1" x14ac:dyDescent="0.5">
      <c r="A238" s="3">
        <v>1</v>
      </c>
      <c r="B238" s="165">
        <f>SUBTOTAL(103,$A$8:A238)</f>
        <v>229</v>
      </c>
      <c r="C238" s="211" t="s">
        <v>2281</v>
      </c>
      <c r="D238" s="255">
        <f t="shared" si="6"/>
        <v>1821751.04</v>
      </c>
      <c r="E238" s="261">
        <v>0</v>
      </c>
      <c r="F238" s="261">
        <v>0</v>
      </c>
      <c r="G238" s="261">
        <v>0</v>
      </c>
      <c r="H238" s="261">
        <v>0</v>
      </c>
      <c r="I238" s="261">
        <v>643366.04</v>
      </c>
      <c r="J238" s="261">
        <v>0</v>
      </c>
      <c r="K238" s="259">
        <v>0</v>
      </c>
      <c r="L238" s="261">
        <v>0</v>
      </c>
      <c r="M238" s="261">
        <v>0</v>
      </c>
      <c r="N238" s="261">
        <v>0</v>
      </c>
      <c r="O238" s="261">
        <v>1178385</v>
      </c>
      <c r="P238" s="261">
        <v>0</v>
      </c>
      <c r="Q238" s="261">
        <v>0</v>
      </c>
      <c r="R238" s="261">
        <v>0</v>
      </c>
      <c r="S238" s="261">
        <v>0</v>
      </c>
      <c r="T238" s="261">
        <v>0</v>
      </c>
      <c r="U238" s="261">
        <v>0</v>
      </c>
      <c r="V238" s="261">
        <v>0</v>
      </c>
      <c r="W238" s="261">
        <v>0</v>
      </c>
      <c r="X238" s="261">
        <v>0</v>
      </c>
      <c r="Y238" s="261">
        <v>0</v>
      </c>
      <c r="Z238" s="261">
        <v>0</v>
      </c>
      <c r="AA238" s="261">
        <v>0</v>
      </c>
      <c r="AB238" s="260">
        <v>2020</v>
      </c>
    </row>
    <row r="239" spans="1:28" s="3" customFormat="1" ht="35.25" customHeight="1" x14ac:dyDescent="0.5">
      <c r="A239" s="3">
        <v>1</v>
      </c>
      <c r="B239" s="165">
        <f>SUBTOTAL(103,$A$8:A239)</f>
        <v>230</v>
      </c>
      <c r="C239" s="211" t="s">
        <v>2282</v>
      </c>
      <c r="D239" s="255">
        <f t="shared" si="6"/>
        <v>1885350</v>
      </c>
      <c r="E239" s="261">
        <v>0</v>
      </c>
      <c r="F239" s="261">
        <v>0</v>
      </c>
      <c r="G239" s="261">
        <v>0</v>
      </c>
      <c r="H239" s="261">
        <v>0</v>
      </c>
      <c r="I239" s="261">
        <v>0</v>
      </c>
      <c r="J239" s="261">
        <v>0</v>
      </c>
      <c r="K239" s="259">
        <v>0</v>
      </c>
      <c r="L239" s="261">
        <v>0</v>
      </c>
      <c r="M239" s="261">
        <v>1885350</v>
      </c>
      <c r="N239" s="261">
        <v>0</v>
      </c>
      <c r="O239" s="261">
        <v>0</v>
      </c>
      <c r="P239" s="261">
        <v>0</v>
      </c>
      <c r="Q239" s="261">
        <v>0</v>
      </c>
      <c r="R239" s="261">
        <v>0</v>
      </c>
      <c r="S239" s="261">
        <v>0</v>
      </c>
      <c r="T239" s="261">
        <v>0</v>
      </c>
      <c r="U239" s="261">
        <v>0</v>
      </c>
      <c r="V239" s="261">
        <v>0</v>
      </c>
      <c r="W239" s="261">
        <v>0</v>
      </c>
      <c r="X239" s="261">
        <v>0</v>
      </c>
      <c r="Y239" s="261">
        <v>0</v>
      </c>
      <c r="Z239" s="261">
        <v>0</v>
      </c>
      <c r="AA239" s="261">
        <v>0</v>
      </c>
      <c r="AB239" s="260">
        <v>2020</v>
      </c>
    </row>
    <row r="240" spans="1:28" s="3" customFormat="1" ht="35.25" customHeight="1" x14ac:dyDescent="0.5">
      <c r="A240" s="3">
        <v>1</v>
      </c>
      <c r="B240" s="165">
        <f>SUBTOTAL(103,$A$8:A240)</f>
        <v>231</v>
      </c>
      <c r="C240" s="211" t="s">
        <v>2283</v>
      </c>
      <c r="D240" s="255">
        <f t="shared" si="6"/>
        <v>2377338</v>
      </c>
      <c r="E240" s="261">
        <v>0</v>
      </c>
      <c r="F240" s="261">
        <v>0</v>
      </c>
      <c r="G240" s="261">
        <v>0</v>
      </c>
      <c r="H240" s="261">
        <v>0</v>
      </c>
      <c r="I240" s="261">
        <v>0</v>
      </c>
      <c r="J240" s="261">
        <v>0</v>
      </c>
      <c r="K240" s="259">
        <v>0</v>
      </c>
      <c r="L240" s="261">
        <v>0</v>
      </c>
      <c r="M240" s="261">
        <v>2377338</v>
      </c>
      <c r="N240" s="261">
        <v>0</v>
      </c>
      <c r="O240" s="261">
        <v>0</v>
      </c>
      <c r="P240" s="261">
        <v>0</v>
      </c>
      <c r="Q240" s="261">
        <v>0</v>
      </c>
      <c r="R240" s="261">
        <v>0</v>
      </c>
      <c r="S240" s="261">
        <v>0</v>
      </c>
      <c r="T240" s="261">
        <v>0</v>
      </c>
      <c r="U240" s="261">
        <v>0</v>
      </c>
      <c r="V240" s="261">
        <v>0</v>
      </c>
      <c r="W240" s="261">
        <v>0</v>
      </c>
      <c r="X240" s="261">
        <v>0</v>
      </c>
      <c r="Y240" s="261">
        <v>0</v>
      </c>
      <c r="Z240" s="261">
        <v>0</v>
      </c>
      <c r="AA240" s="261">
        <v>0</v>
      </c>
      <c r="AB240" s="260">
        <v>2020</v>
      </c>
    </row>
    <row r="241" spans="1:28" s="3" customFormat="1" ht="35.25" customHeight="1" x14ac:dyDescent="0.5">
      <c r="A241" s="3">
        <v>1</v>
      </c>
      <c r="B241" s="165">
        <f>SUBTOTAL(103,$A$8:A241)</f>
        <v>232</v>
      </c>
      <c r="C241" s="211" t="s">
        <v>2284</v>
      </c>
      <c r="D241" s="255">
        <f t="shared" si="6"/>
        <v>1858100</v>
      </c>
      <c r="E241" s="261">
        <v>0</v>
      </c>
      <c r="F241" s="261">
        <v>0</v>
      </c>
      <c r="G241" s="261">
        <v>0</v>
      </c>
      <c r="H241" s="261">
        <v>0</v>
      </c>
      <c r="I241" s="261">
        <v>0</v>
      </c>
      <c r="J241" s="261">
        <v>0</v>
      </c>
      <c r="K241" s="259">
        <v>0</v>
      </c>
      <c r="L241" s="261">
        <v>0</v>
      </c>
      <c r="M241" s="261">
        <v>1858100</v>
      </c>
      <c r="N241" s="261">
        <v>0</v>
      </c>
      <c r="O241" s="261">
        <v>0</v>
      </c>
      <c r="P241" s="261">
        <v>0</v>
      </c>
      <c r="Q241" s="261">
        <v>0</v>
      </c>
      <c r="R241" s="261">
        <v>0</v>
      </c>
      <c r="S241" s="261">
        <v>0</v>
      </c>
      <c r="T241" s="261">
        <v>0</v>
      </c>
      <c r="U241" s="261">
        <v>0</v>
      </c>
      <c r="V241" s="261">
        <v>0</v>
      </c>
      <c r="W241" s="261">
        <v>0</v>
      </c>
      <c r="X241" s="261">
        <v>0</v>
      </c>
      <c r="Y241" s="261">
        <v>0</v>
      </c>
      <c r="Z241" s="261">
        <v>0</v>
      </c>
      <c r="AA241" s="261">
        <v>0</v>
      </c>
      <c r="AB241" s="260">
        <v>2020</v>
      </c>
    </row>
    <row r="242" spans="1:28" s="3" customFormat="1" ht="35.25" customHeight="1" x14ac:dyDescent="0.5">
      <c r="A242" s="3">
        <v>1</v>
      </c>
      <c r="B242" s="165">
        <f>SUBTOTAL(103,$A$8:A242)</f>
        <v>233</v>
      </c>
      <c r="C242" s="211" t="s">
        <v>2285</v>
      </c>
      <c r="D242" s="255">
        <f t="shared" si="6"/>
        <v>296650.3</v>
      </c>
      <c r="E242" s="261">
        <v>0</v>
      </c>
      <c r="F242" s="261">
        <v>0</v>
      </c>
      <c r="G242" s="261">
        <v>0</v>
      </c>
      <c r="H242" s="261">
        <v>0</v>
      </c>
      <c r="I242" s="261">
        <v>0</v>
      </c>
      <c r="J242" s="261">
        <v>0</v>
      </c>
      <c r="K242" s="259">
        <v>0</v>
      </c>
      <c r="L242" s="261">
        <v>0</v>
      </c>
      <c r="M242" s="261">
        <v>0</v>
      </c>
      <c r="N242" s="261">
        <v>0</v>
      </c>
      <c r="O242" s="261">
        <v>296650.3</v>
      </c>
      <c r="P242" s="261">
        <v>0</v>
      </c>
      <c r="Q242" s="261">
        <v>0</v>
      </c>
      <c r="R242" s="261">
        <v>0</v>
      </c>
      <c r="S242" s="261">
        <v>0</v>
      </c>
      <c r="T242" s="261">
        <v>0</v>
      </c>
      <c r="U242" s="261">
        <v>0</v>
      </c>
      <c r="V242" s="261">
        <v>0</v>
      </c>
      <c r="W242" s="261">
        <v>0</v>
      </c>
      <c r="X242" s="261">
        <v>0</v>
      </c>
      <c r="Y242" s="261">
        <v>0</v>
      </c>
      <c r="Z242" s="261">
        <v>0</v>
      </c>
      <c r="AA242" s="261">
        <v>0</v>
      </c>
      <c r="AB242" s="260">
        <v>2020</v>
      </c>
    </row>
    <row r="243" spans="1:28" s="3" customFormat="1" ht="35.25" customHeight="1" x14ac:dyDescent="0.5">
      <c r="A243" s="3">
        <v>1</v>
      </c>
      <c r="B243" s="165">
        <f>SUBTOTAL(103,$A$8:A243)</f>
        <v>234</v>
      </c>
      <c r="C243" s="211" t="s">
        <v>2286</v>
      </c>
      <c r="D243" s="255">
        <f t="shared" si="6"/>
        <v>487005</v>
      </c>
      <c r="E243" s="261">
        <v>0</v>
      </c>
      <c r="F243" s="261">
        <v>0</v>
      </c>
      <c r="G243" s="261">
        <v>0</v>
      </c>
      <c r="H243" s="261">
        <v>487005</v>
      </c>
      <c r="I243" s="261">
        <v>0</v>
      </c>
      <c r="J243" s="261">
        <v>0</v>
      </c>
      <c r="K243" s="259">
        <v>0</v>
      </c>
      <c r="L243" s="261">
        <v>0</v>
      </c>
      <c r="M243" s="261">
        <v>0</v>
      </c>
      <c r="N243" s="261">
        <v>0</v>
      </c>
      <c r="O243" s="261">
        <v>0</v>
      </c>
      <c r="P243" s="261">
        <v>0</v>
      </c>
      <c r="Q243" s="261">
        <v>0</v>
      </c>
      <c r="R243" s="261">
        <v>0</v>
      </c>
      <c r="S243" s="261">
        <v>0</v>
      </c>
      <c r="T243" s="261">
        <v>0</v>
      </c>
      <c r="U243" s="261">
        <v>0</v>
      </c>
      <c r="V243" s="261">
        <v>0</v>
      </c>
      <c r="W243" s="261">
        <v>0</v>
      </c>
      <c r="X243" s="261">
        <v>0</v>
      </c>
      <c r="Y243" s="261">
        <v>0</v>
      </c>
      <c r="Z243" s="261">
        <v>0</v>
      </c>
      <c r="AA243" s="261">
        <v>0</v>
      </c>
      <c r="AB243" s="260">
        <v>2020</v>
      </c>
    </row>
    <row r="244" spans="1:28" s="3" customFormat="1" ht="35.25" customHeight="1" x14ac:dyDescent="0.5">
      <c r="A244" s="3">
        <v>1</v>
      </c>
      <c r="B244" s="165">
        <f>SUBTOTAL(103,$A$8:A244)</f>
        <v>235</v>
      </c>
      <c r="C244" s="211" t="s">
        <v>2287</v>
      </c>
      <c r="D244" s="255">
        <f t="shared" si="6"/>
        <v>397000</v>
      </c>
      <c r="E244" s="261">
        <v>0</v>
      </c>
      <c r="F244" s="261">
        <v>397000</v>
      </c>
      <c r="G244" s="261">
        <v>0</v>
      </c>
      <c r="H244" s="261">
        <v>0</v>
      </c>
      <c r="I244" s="261">
        <v>0</v>
      </c>
      <c r="J244" s="261">
        <v>0</v>
      </c>
      <c r="K244" s="259">
        <v>0</v>
      </c>
      <c r="L244" s="261">
        <v>0</v>
      </c>
      <c r="M244" s="261">
        <v>0</v>
      </c>
      <c r="N244" s="261">
        <v>0</v>
      </c>
      <c r="O244" s="261">
        <v>0</v>
      </c>
      <c r="P244" s="261">
        <v>0</v>
      </c>
      <c r="Q244" s="261">
        <v>0</v>
      </c>
      <c r="R244" s="261">
        <v>0</v>
      </c>
      <c r="S244" s="261">
        <v>0</v>
      </c>
      <c r="T244" s="261">
        <v>0</v>
      </c>
      <c r="U244" s="261">
        <v>0</v>
      </c>
      <c r="V244" s="261">
        <v>0</v>
      </c>
      <c r="W244" s="261">
        <v>0</v>
      </c>
      <c r="X244" s="261">
        <v>0</v>
      </c>
      <c r="Y244" s="261">
        <v>0</v>
      </c>
      <c r="Z244" s="261">
        <v>0</v>
      </c>
      <c r="AA244" s="261">
        <v>0</v>
      </c>
      <c r="AB244" s="260">
        <v>2020</v>
      </c>
    </row>
    <row r="245" spans="1:28" s="3" customFormat="1" ht="35.25" customHeight="1" x14ac:dyDescent="0.5">
      <c r="A245" s="3">
        <v>1</v>
      </c>
      <c r="B245" s="165">
        <f>SUBTOTAL(103,$A$8:A245)</f>
        <v>236</v>
      </c>
      <c r="C245" s="211" t="s">
        <v>2288</v>
      </c>
      <c r="D245" s="255">
        <f t="shared" si="6"/>
        <v>311046</v>
      </c>
      <c r="E245" s="261">
        <v>0</v>
      </c>
      <c r="F245" s="261">
        <v>0</v>
      </c>
      <c r="G245" s="261">
        <v>0</v>
      </c>
      <c r="H245" s="261">
        <v>0</v>
      </c>
      <c r="I245" s="261">
        <v>0</v>
      </c>
      <c r="J245" s="261">
        <v>0</v>
      </c>
      <c r="K245" s="259">
        <v>0</v>
      </c>
      <c r="L245" s="261">
        <v>0</v>
      </c>
      <c r="M245" s="261">
        <v>0</v>
      </c>
      <c r="N245" s="261">
        <v>0</v>
      </c>
      <c r="O245" s="261">
        <v>311046</v>
      </c>
      <c r="P245" s="261">
        <v>0</v>
      </c>
      <c r="Q245" s="261">
        <v>0</v>
      </c>
      <c r="R245" s="261">
        <v>0</v>
      </c>
      <c r="S245" s="261">
        <v>0</v>
      </c>
      <c r="T245" s="261">
        <v>0</v>
      </c>
      <c r="U245" s="261">
        <v>0</v>
      </c>
      <c r="V245" s="261">
        <v>0</v>
      </c>
      <c r="W245" s="261">
        <v>0</v>
      </c>
      <c r="X245" s="261">
        <v>0</v>
      </c>
      <c r="Y245" s="261">
        <v>0</v>
      </c>
      <c r="Z245" s="261">
        <v>0</v>
      </c>
      <c r="AA245" s="261">
        <v>0</v>
      </c>
      <c r="AB245" s="260">
        <v>2020</v>
      </c>
    </row>
    <row r="246" spans="1:28" s="3" customFormat="1" ht="35.25" customHeight="1" x14ac:dyDescent="0.5">
      <c r="A246" s="3">
        <v>1</v>
      </c>
      <c r="B246" s="165">
        <f>SUBTOTAL(103,$A$8:A246)</f>
        <v>237</v>
      </c>
      <c r="C246" s="211" t="s">
        <v>2289</v>
      </c>
      <c r="D246" s="255">
        <f t="shared" si="6"/>
        <v>1196427.08</v>
      </c>
      <c r="E246" s="261">
        <v>200000</v>
      </c>
      <c r="F246" s="261">
        <v>296352.34999999998</v>
      </c>
      <c r="G246" s="261">
        <v>0</v>
      </c>
      <c r="H246" s="261">
        <v>61507.85</v>
      </c>
      <c r="I246" s="261">
        <v>0</v>
      </c>
      <c r="J246" s="261">
        <v>0</v>
      </c>
      <c r="K246" s="259">
        <v>0</v>
      </c>
      <c r="L246" s="261">
        <v>0</v>
      </c>
      <c r="M246" s="261">
        <v>0</v>
      </c>
      <c r="N246" s="261">
        <v>0</v>
      </c>
      <c r="O246" s="261">
        <v>638566.88</v>
      </c>
      <c r="P246" s="261">
        <v>0</v>
      </c>
      <c r="Q246" s="261">
        <v>0</v>
      </c>
      <c r="R246" s="261">
        <v>0</v>
      </c>
      <c r="S246" s="261">
        <v>0</v>
      </c>
      <c r="T246" s="261">
        <v>0</v>
      </c>
      <c r="U246" s="261">
        <v>0</v>
      </c>
      <c r="V246" s="261">
        <v>0</v>
      </c>
      <c r="W246" s="261">
        <v>0</v>
      </c>
      <c r="X246" s="261">
        <v>0</v>
      </c>
      <c r="Y246" s="261">
        <v>0</v>
      </c>
      <c r="Z246" s="261">
        <v>0</v>
      </c>
      <c r="AA246" s="261">
        <v>0</v>
      </c>
      <c r="AB246" s="260">
        <v>2020</v>
      </c>
    </row>
    <row r="247" spans="1:28" s="3" customFormat="1" ht="35.25" customHeight="1" x14ac:dyDescent="0.5">
      <c r="A247" s="3">
        <v>1</v>
      </c>
      <c r="B247" s="165">
        <f>SUBTOTAL(103,$A$8:A247)</f>
        <v>238</v>
      </c>
      <c r="C247" s="211" t="s">
        <v>2416</v>
      </c>
      <c r="D247" s="255">
        <f t="shared" si="6"/>
        <v>1585441</v>
      </c>
      <c r="E247" s="261">
        <v>554251</v>
      </c>
      <c r="F247" s="261">
        <v>0</v>
      </c>
      <c r="G247" s="261">
        <v>0</v>
      </c>
      <c r="H247" s="261">
        <v>467603</v>
      </c>
      <c r="I247" s="261">
        <v>0</v>
      </c>
      <c r="J247" s="261">
        <v>0</v>
      </c>
      <c r="K247" s="259">
        <v>0</v>
      </c>
      <c r="L247" s="261">
        <v>0</v>
      </c>
      <c r="M247" s="261">
        <v>0</v>
      </c>
      <c r="N247" s="261">
        <v>0</v>
      </c>
      <c r="O247" s="261">
        <v>563587</v>
      </c>
      <c r="P247" s="261">
        <v>0</v>
      </c>
      <c r="Q247" s="261">
        <v>0</v>
      </c>
      <c r="R247" s="261">
        <v>0</v>
      </c>
      <c r="S247" s="261">
        <v>0</v>
      </c>
      <c r="T247" s="261">
        <v>0</v>
      </c>
      <c r="U247" s="261">
        <v>0</v>
      </c>
      <c r="V247" s="261">
        <v>0</v>
      </c>
      <c r="W247" s="261">
        <v>0</v>
      </c>
      <c r="X247" s="261">
        <v>0</v>
      </c>
      <c r="Y247" s="261">
        <v>0</v>
      </c>
      <c r="Z247" s="261">
        <v>0</v>
      </c>
      <c r="AA247" s="261">
        <v>0</v>
      </c>
      <c r="AB247" s="260">
        <v>2020</v>
      </c>
    </row>
    <row r="248" spans="1:28" s="3" customFormat="1" ht="35.25" customHeight="1" x14ac:dyDescent="0.5">
      <c r="A248" s="3">
        <v>1</v>
      </c>
      <c r="B248" s="165">
        <f>SUBTOTAL(103,$A$8:A248)</f>
        <v>239</v>
      </c>
      <c r="C248" s="211" t="s">
        <v>2417</v>
      </c>
      <c r="D248" s="255">
        <f t="shared" si="6"/>
        <v>855181.06</v>
      </c>
      <c r="E248" s="261">
        <v>100000</v>
      </c>
      <c r="F248" s="261">
        <v>150095.54999999999</v>
      </c>
      <c r="G248" s="261">
        <v>0</v>
      </c>
      <c r="H248" s="261">
        <v>0</v>
      </c>
      <c r="I248" s="261">
        <v>605085.51</v>
      </c>
      <c r="J248" s="261">
        <v>0</v>
      </c>
      <c r="K248" s="259">
        <v>0</v>
      </c>
      <c r="L248" s="261">
        <v>0</v>
      </c>
      <c r="M248" s="261">
        <v>0</v>
      </c>
      <c r="N248" s="261">
        <v>0</v>
      </c>
      <c r="O248" s="261">
        <v>0</v>
      </c>
      <c r="P248" s="261">
        <v>0</v>
      </c>
      <c r="Q248" s="261">
        <v>0</v>
      </c>
      <c r="R248" s="261">
        <v>0</v>
      </c>
      <c r="S248" s="261">
        <v>0</v>
      </c>
      <c r="T248" s="261">
        <v>0</v>
      </c>
      <c r="U248" s="261">
        <v>0</v>
      </c>
      <c r="V248" s="261">
        <v>0</v>
      </c>
      <c r="W248" s="261">
        <v>0</v>
      </c>
      <c r="X248" s="261">
        <v>0</v>
      </c>
      <c r="Y248" s="261">
        <v>0</v>
      </c>
      <c r="Z248" s="261">
        <v>0</v>
      </c>
      <c r="AA248" s="261">
        <v>0</v>
      </c>
      <c r="AB248" s="260">
        <v>2020</v>
      </c>
    </row>
    <row r="249" spans="1:28" s="3" customFormat="1" ht="35.25" customHeight="1" x14ac:dyDescent="0.5">
      <c r="A249" s="3">
        <v>1</v>
      </c>
      <c r="B249" s="165">
        <f>SUBTOTAL(103,$A$8:A249)</f>
        <v>240</v>
      </c>
      <c r="C249" s="211" t="s">
        <v>2418</v>
      </c>
      <c r="D249" s="255">
        <f t="shared" si="6"/>
        <v>2047666.8599999999</v>
      </c>
      <c r="E249" s="261">
        <v>0</v>
      </c>
      <c r="F249" s="261">
        <v>380940.18</v>
      </c>
      <c r="G249" s="261">
        <v>1666726.68</v>
      </c>
      <c r="H249" s="261">
        <v>0</v>
      </c>
      <c r="I249" s="261">
        <v>0</v>
      </c>
      <c r="J249" s="261">
        <v>0</v>
      </c>
      <c r="K249" s="259">
        <v>0</v>
      </c>
      <c r="L249" s="261">
        <v>0</v>
      </c>
      <c r="M249" s="261">
        <v>0</v>
      </c>
      <c r="N249" s="261">
        <v>0</v>
      </c>
      <c r="O249" s="261">
        <v>0</v>
      </c>
      <c r="P249" s="261">
        <v>0</v>
      </c>
      <c r="Q249" s="261">
        <v>0</v>
      </c>
      <c r="R249" s="261">
        <v>0</v>
      </c>
      <c r="S249" s="261">
        <v>0</v>
      </c>
      <c r="T249" s="261">
        <v>0</v>
      </c>
      <c r="U249" s="261">
        <v>0</v>
      </c>
      <c r="V249" s="261">
        <v>0</v>
      </c>
      <c r="W249" s="261">
        <v>0</v>
      </c>
      <c r="X249" s="261">
        <v>0</v>
      </c>
      <c r="Y249" s="261">
        <v>0</v>
      </c>
      <c r="Z249" s="261">
        <v>0</v>
      </c>
      <c r="AA249" s="261">
        <v>0</v>
      </c>
      <c r="AB249" s="260">
        <v>2020</v>
      </c>
    </row>
    <row r="250" spans="1:28" s="3" customFormat="1" ht="35.25" customHeight="1" x14ac:dyDescent="0.5">
      <c r="A250" s="3">
        <v>1</v>
      </c>
      <c r="B250" s="165">
        <f>SUBTOTAL(103,$A$8:A250)</f>
        <v>241</v>
      </c>
      <c r="C250" s="211" t="s">
        <v>2419</v>
      </c>
      <c r="D250" s="255">
        <f t="shared" si="6"/>
        <v>980000</v>
      </c>
      <c r="E250" s="261">
        <v>0</v>
      </c>
      <c r="F250" s="261">
        <v>0</v>
      </c>
      <c r="G250" s="261">
        <v>980000</v>
      </c>
      <c r="H250" s="261">
        <v>0</v>
      </c>
      <c r="I250" s="261">
        <v>0</v>
      </c>
      <c r="J250" s="261">
        <v>0</v>
      </c>
      <c r="K250" s="259">
        <v>0</v>
      </c>
      <c r="L250" s="261">
        <v>0</v>
      </c>
      <c r="M250" s="261">
        <v>0</v>
      </c>
      <c r="N250" s="261">
        <v>0</v>
      </c>
      <c r="O250" s="261">
        <v>0</v>
      </c>
      <c r="P250" s="261">
        <v>0</v>
      </c>
      <c r="Q250" s="261">
        <v>0</v>
      </c>
      <c r="R250" s="261">
        <v>0</v>
      </c>
      <c r="S250" s="261">
        <v>0</v>
      </c>
      <c r="T250" s="261">
        <v>0</v>
      </c>
      <c r="U250" s="261">
        <v>0</v>
      </c>
      <c r="V250" s="261">
        <v>0</v>
      </c>
      <c r="W250" s="261">
        <v>0</v>
      </c>
      <c r="X250" s="261">
        <v>0</v>
      </c>
      <c r="Y250" s="261">
        <v>0</v>
      </c>
      <c r="Z250" s="261">
        <v>0</v>
      </c>
      <c r="AA250" s="261">
        <v>0</v>
      </c>
      <c r="AB250" s="260">
        <v>2020</v>
      </c>
    </row>
    <row r="251" spans="1:28" s="3" customFormat="1" ht="35.25" customHeight="1" x14ac:dyDescent="0.5">
      <c r="A251" s="3">
        <v>1</v>
      </c>
      <c r="B251" s="165">
        <f>SUBTOTAL(103,$A$8:A251)</f>
        <v>242</v>
      </c>
      <c r="C251" s="211" t="s">
        <v>2420</v>
      </c>
      <c r="D251" s="255">
        <f t="shared" si="6"/>
        <v>425926</v>
      </c>
      <c r="E251" s="261">
        <v>0</v>
      </c>
      <c r="F251" s="261">
        <v>0</v>
      </c>
      <c r="G251" s="261">
        <v>425926</v>
      </c>
      <c r="H251" s="261">
        <v>0</v>
      </c>
      <c r="I251" s="261">
        <v>0</v>
      </c>
      <c r="J251" s="261">
        <v>0</v>
      </c>
      <c r="K251" s="259">
        <v>0</v>
      </c>
      <c r="L251" s="261">
        <v>0</v>
      </c>
      <c r="M251" s="261">
        <v>0</v>
      </c>
      <c r="N251" s="261">
        <v>0</v>
      </c>
      <c r="O251" s="261">
        <v>0</v>
      </c>
      <c r="P251" s="261">
        <v>0</v>
      </c>
      <c r="Q251" s="261">
        <v>0</v>
      </c>
      <c r="R251" s="261">
        <v>0</v>
      </c>
      <c r="S251" s="261">
        <v>0</v>
      </c>
      <c r="T251" s="261">
        <v>0</v>
      </c>
      <c r="U251" s="261">
        <v>0</v>
      </c>
      <c r="V251" s="261">
        <v>0</v>
      </c>
      <c r="W251" s="261">
        <v>0</v>
      </c>
      <c r="X251" s="261">
        <v>0</v>
      </c>
      <c r="Y251" s="261">
        <v>0</v>
      </c>
      <c r="Z251" s="261">
        <v>0</v>
      </c>
      <c r="AA251" s="261">
        <v>0</v>
      </c>
      <c r="AB251" s="260">
        <v>2020</v>
      </c>
    </row>
    <row r="252" spans="1:28" s="3" customFormat="1" ht="35.25" customHeight="1" x14ac:dyDescent="0.5">
      <c r="A252" s="3">
        <v>1</v>
      </c>
      <c r="B252" s="165">
        <f>SUBTOTAL(103,$A$8:A252)</f>
        <v>243</v>
      </c>
      <c r="C252" s="211" t="s">
        <v>2421</v>
      </c>
      <c r="D252" s="255">
        <f t="shared" si="6"/>
        <v>149350.29999999999</v>
      </c>
      <c r="E252" s="261">
        <v>0</v>
      </c>
      <c r="F252" s="261">
        <v>0</v>
      </c>
      <c r="G252" s="261">
        <v>0</v>
      </c>
      <c r="H252" s="261">
        <v>149350.29999999999</v>
      </c>
      <c r="I252" s="261">
        <v>0</v>
      </c>
      <c r="J252" s="261">
        <v>0</v>
      </c>
      <c r="K252" s="259">
        <v>0</v>
      </c>
      <c r="L252" s="261">
        <v>0</v>
      </c>
      <c r="M252" s="261">
        <v>0</v>
      </c>
      <c r="N252" s="261">
        <v>0</v>
      </c>
      <c r="O252" s="261">
        <v>0</v>
      </c>
      <c r="P252" s="261">
        <v>0</v>
      </c>
      <c r="Q252" s="261">
        <v>0</v>
      </c>
      <c r="R252" s="261">
        <v>0</v>
      </c>
      <c r="S252" s="261">
        <v>0</v>
      </c>
      <c r="T252" s="261">
        <v>0</v>
      </c>
      <c r="U252" s="261">
        <v>0</v>
      </c>
      <c r="V252" s="261">
        <v>0</v>
      </c>
      <c r="W252" s="261">
        <v>0</v>
      </c>
      <c r="X252" s="261">
        <v>0</v>
      </c>
      <c r="Y252" s="261">
        <v>0</v>
      </c>
      <c r="Z252" s="261">
        <v>0</v>
      </c>
      <c r="AA252" s="261">
        <v>0</v>
      </c>
      <c r="AB252" s="260">
        <v>2020</v>
      </c>
    </row>
    <row r="253" spans="1:28" s="3" customFormat="1" ht="35.25" customHeight="1" x14ac:dyDescent="0.5">
      <c r="A253" s="3">
        <v>1</v>
      </c>
      <c r="B253" s="165">
        <f>SUBTOTAL(103,$A$8:A253)</f>
        <v>244</v>
      </c>
      <c r="C253" s="211" t="s">
        <v>2422</v>
      </c>
      <c r="D253" s="255">
        <f t="shared" si="6"/>
        <v>450000</v>
      </c>
      <c r="E253" s="261">
        <v>0</v>
      </c>
      <c r="F253" s="261">
        <v>0</v>
      </c>
      <c r="G253" s="261">
        <v>0</v>
      </c>
      <c r="H253" s="261">
        <v>0</v>
      </c>
      <c r="I253" s="261">
        <v>0</v>
      </c>
      <c r="J253" s="261">
        <v>0</v>
      </c>
      <c r="K253" s="259">
        <v>0</v>
      </c>
      <c r="L253" s="261">
        <v>0</v>
      </c>
      <c r="M253" s="261">
        <v>450000</v>
      </c>
      <c r="N253" s="261">
        <v>0</v>
      </c>
      <c r="O253" s="261">
        <v>0</v>
      </c>
      <c r="P253" s="261">
        <v>0</v>
      </c>
      <c r="Q253" s="261">
        <v>0</v>
      </c>
      <c r="R253" s="261">
        <v>0</v>
      </c>
      <c r="S253" s="261">
        <v>0</v>
      </c>
      <c r="T253" s="261">
        <v>0</v>
      </c>
      <c r="U253" s="261">
        <v>0</v>
      </c>
      <c r="V253" s="261">
        <v>0</v>
      </c>
      <c r="W253" s="261">
        <v>0</v>
      </c>
      <c r="X253" s="261">
        <v>0</v>
      </c>
      <c r="Y253" s="261">
        <v>0</v>
      </c>
      <c r="Z253" s="261">
        <v>0</v>
      </c>
      <c r="AA253" s="261">
        <v>0</v>
      </c>
      <c r="AB253" s="260">
        <v>2020</v>
      </c>
    </row>
    <row r="254" spans="1:28" s="3" customFormat="1" ht="35.25" customHeight="1" x14ac:dyDescent="0.5">
      <c r="A254" s="3">
        <v>1</v>
      </c>
      <c r="B254" s="165">
        <f>SUBTOTAL(103,$A$8:A254)</f>
        <v>245</v>
      </c>
      <c r="C254" s="211" t="s">
        <v>2423</v>
      </c>
      <c r="D254" s="255">
        <f t="shared" si="6"/>
        <v>1075923</v>
      </c>
      <c r="E254" s="261">
        <v>0</v>
      </c>
      <c r="F254" s="261">
        <v>0</v>
      </c>
      <c r="G254" s="261">
        <v>0</v>
      </c>
      <c r="H254" s="261">
        <v>0</v>
      </c>
      <c r="I254" s="261">
        <v>0</v>
      </c>
      <c r="J254" s="261">
        <v>0</v>
      </c>
      <c r="K254" s="259">
        <v>0</v>
      </c>
      <c r="L254" s="261">
        <v>0</v>
      </c>
      <c r="M254" s="261">
        <v>1075923</v>
      </c>
      <c r="N254" s="261">
        <v>0</v>
      </c>
      <c r="O254" s="261">
        <v>0</v>
      </c>
      <c r="P254" s="261">
        <v>0</v>
      </c>
      <c r="Q254" s="261">
        <v>0</v>
      </c>
      <c r="R254" s="261">
        <v>0</v>
      </c>
      <c r="S254" s="261">
        <v>0</v>
      </c>
      <c r="T254" s="261">
        <v>0</v>
      </c>
      <c r="U254" s="261">
        <v>0</v>
      </c>
      <c r="V254" s="261">
        <v>0</v>
      </c>
      <c r="W254" s="261">
        <v>0</v>
      </c>
      <c r="X254" s="261">
        <v>0</v>
      </c>
      <c r="Y254" s="261">
        <v>0</v>
      </c>
      <c r="Z254" s="261">
        <v>0</v>
      </c>
      <c r="AA254" s="261">
        <v>0</v>
      </c>
      <c r="AB254" s="260">
        <v>2020</v>
      </c>
    </row>
    <row r="255" spans="1:28" s="3" customFormat="1" ht="35.25" customHeight="1" x14ac:dyDescent="0.5">
      <c r="A255" s="3">
        <v>1</v>
      </c>
      <c r="B255" s="165">
        <f>SUBTOTAL(103,$A$8:A255)</f>
        <v>246</v>
      </c>
      <c r="C255" s="211" t="s">
        <v>2424</v>
      </c>
      <c r="D255" s="255">
        <f t="shared" si="6"/>
        <v>2961445</v>
      </c>
      <c r="E255" s="261">
        <v>0</v>
      </c>
      <c r="F255" s="261">
        <v>0</v>
      </c>
      <c r="G255" s="261">
        <v>0</v>
      </c>
      <c r="H255" s="261">
        <v>0</v>
      </c>
      <c r="I255" s="261">
        <v>0</v>
      </c>
      <c r="J255" s="261">
        <v>0</v>
      </c>
      <c r="K255" s="259">
        <v>0</v>
      </c>
      <c r="L255" s="261">
        <v>0</v>
      </c>
      <c r="M255" s="261">
        <v>2961445</v>
      </c>
      <c r="N255" s="261">
        <v>0</v>
      </c>
      <c r="O255" s="261">
        <v>0</v>
      </c>
      <c r="P255" s="261">
        <v>0</v>
      </c>
      <c r="Q255" s="261">
        <v>0</v>
      </c>
      <c r="R255" s="261">
        <v>0</v>
      </c>
      <c r="S255" s="261">
        <v>0</v>
      </c>
      <c r="T255" s="261">
        <v>0</v>
      </c>
      <c r="U255" s="261">
        <v>0</v>
      </c>
      <c r="V255" s="261">
        <v>0</v>
      </c>
      <c r="W255" s="261">
        <v>0</v>
      </c>
      <c r="X255" s="261">
        <v>0</v>
      </c>
      <c r="Y255" s="261">
        <v>0</v>
      </c>
      <c r="Z255" s="261">
        <v>0</v>
      </c>
      <c r="AA255" s="261">
        <v>0</v>
      </c>
      <c r="AB255" s="260">
        <v>2020</v>
      </c>
    </row>
    <row r="256" spans="1:28" s="3" customFormat="1" ht="35.25" customHeight="1" x14ac:dyDescent="0.5">
      <c r="A256" s="3">
        <v>1</v>
      </c>
      <c r="B256" s="165">
        <f>SUBTOTAL(103,$A$8:A256)</f>
        <v>247</v>
      </c>
      <c r="C256" s="211" t="s">
        <v>2425</v>
      </c>
      <c r="D256" s="255">
        <f t="shared" si="6"/>
        <v>1343555</v>
      </c>
      <c r="E256" s="261">
        <v>0</v>
      </c>
      <c r="F256" s="261">
        <v>0</v>
      </c>
      <c r="G256" s="261">
        <v>0</v>
      </c>
      <c r="H256" s="261">
        <v>0</v>
      </c>
      <c r="I256" s="261">
        <v>0</v>
      </c>
      <c r="J256" s="261">
        <v>0</v>
      </c>
      <c r="K256" s="259">
        <v>0</v>
      </c>
      <c r="L256" s="261">
        <v>0</v>
      </c>
      <c r="M256" s="261">
        <v>1343555</v>
      </c>
      <c r="N256" s="261">
        <v>0</v>
      </c>
      <c r="O256" s="261">
        <v>0</v>
      </c>
      <c r="P256" s="261">
        <v>0</v>
      </c>
      <c r="Q256" s="261">
        <v>0</v>
      </c>
      <c r="R256" s="261">
        <v>0</v>
      </c>
      <c r="S256" s="261">
        <v>0</v>
      </c>
      <c r="T256" s="261">
        <v>0</v>
      </c>
      <c r="U256" s="261">
        <v>0</v>
      </c>
      <c r="V256" s="261">
        <v>0</v>
      </c>
      <c r="W256" s="261">
        <v>0</v>
      </c>
      <c r="X256" s="261">
        <v>0</v>
      </c>
      <c r="Y256" s="261">
        <v>0</v>
      </c>
      <c r="Z256" s="261">
        <v>0</v>
      </c>
      <c r="AA256" s="261">
        <v>0</v>
      </c>
      <c r="AB256" s="260">
        <v>2020</v>
      </c>
    </row>
    <row r="257" spans="1:28" s="3" customFormat="1" ht="35.25" customHeight="1" x14ac:dyDescent="0.5">
      <c r="A257" s="3">
        <v>1</v>
      </c>
      <c r="B257" s="165">
        <f>SUBTOTAL(103,$A$8:A257)</f>
        <v>248</v>
      </c>
      <c r="C257" s="211" t="s">
        <v>2426</v>
      </c>
      <c r="D257" s="255">
        <f t="shared" si="6"/>
        <v>346790.11</v>
      </c>
      <c r="E257" s="261">
        <v>0</v>
      </c>
      <c r="F257" s="261">
        <v>0</v>
      </c>
      <c r="G257" s="261">
        <v>0</v>
      </c>
      <c r="H257" s="261">
        <v>0</v>
      </c>
      <c r="I257" s="261">
        <v>0</v>
      </c>
      <c r="J257" s="261">
        <v>0</v>
      </c>
      <c r="K257" s="259">
        <v>0</v>
      </c>
      <c r="L257" s="261">
        <v>0</v>
      </c>
      <c r="M257" s="261">
        <v>346790.11</v>
      </c>
      <c r="N257" s="261">
        <v>0</v>
      </c>
      <c r="O257" s="261">
        <v>0</v>
      </c>
      <c r="P257" s="261">
        <v>0</v>
      </c>
      <c r="Q257" s="261">
        <v>0</v>
      </c>
      <c r="R257" s="261">
        <v>0</v>
      </c>
      <c r="S257" s="261">
        <v>0</v>
      </c>
      <c r="T257" s="261">
        <v>0</v>
      </c>
      <c r="U257" s="261">
        <v>0</v>
      </c>
      <c r="V257" s="261">
        <v>0</v>
      </c>
      <c r="W257" s="261">
        <v>0</v>
      </c>
      <c r="X257" s="261">
        <v>0</v>
      </c>
      <c r="Y257" s="261">
        <v>0</v>
      </c>
      <c r="Z257" s="261">
        <v>0</v>
      </c>
      <c r="AA257" s="261">
        <v>0</v>
      </c>
      <c r="AB257" s="260">
        <v>2020</v>
      </c>
    </row>
    <row r="258" spans="1:28" s="3" customFormat="1" ht="35.25" customHeight="1" x14ac:dyDescent="0.5">
      <c r="A258" s="3">
        <v>1</v>
      </c>
      <c r="B258" s="165">
        <f>SUBTOTAL(103,$A$8:A258)</f>
        <v>249</v>
      </c>
      <c r="C258" s="211" t="s">
        <v>2427</v>
      </c>
      <c r="D258" s="255">
        <f t="shared" si="6"/>
        <v>643122.06999999995</v>
      </c>
      <c r="E258" s="261">
        <v>0</v>
      </c>
      <c r="F258" s="261">
        <v>0</v>
      </c>
      <c r="G258" s="261">
        <v>0</v>
      </c>
      <c r="H258" s="261">
        <v>0</v>
      </c>
      <c r="I258" s="261">
        <v>0</v>
      </c>
      <c r="J258" s="261">
        <v>0</v>
      </c>
      <c r="K258" s="259">
        <v>0</v>
      </c>
      <c r="L258" s="261">
        <v>0</v>
      </c>
      <c r="M258" s="261">
        <v>643122.06999999995</v>
      </c>
      <c r="N258" s="261">
        <v>0</v>
      </c>
      <c r="O258" s="261">
        <v>0</v>
      </c>
      <c r="P258" s="261">
        <v>0</v>
      </c>
      <c r="Q258" s="261">
        <v>0</v>
      </c>
      <c r="R258" s="261">
        <v>0</v>
      </c>
      <c r="S258" s="261">
        <v>0</v>
      </c>
      <c r="T258" s="261">
        <v>0</v>
      </c>
      <c r="U258" s="261">
        <v>0</v>
      </c>
      <c r="V258" s="261">
        <v>0</v>
      </c>
      <c r="W258" s="261">
        <v>0</v>
      </c>
      <c r="X258" s="261">
        <v>0</v>
      </c>
      <c r="Y258" s="261">
        <v>0</v>
      </c>
      <c r="Z258" s="261">
        <v>0</v>
      </c>
      <c r="AA258" s="261">
        <v>0</v>
      </c>
      <c r="AB258" s="260">
        <v>2020</v>
      </c>
    </row>
    <row r="259" spans="1:28" s="3" customFormat="1" ht="35.25" customHeight="1" x14ac:dyDescent="0.5">
      <c r="A259" s="3">
        <v>1</v>
      </c>
      <c r="B259" s="165">
        <f>SUBTOTAL(103,$A$8:A259)</f>
        <v>250</v>
      </c>
      <c r="C259" s="211" t="s">
        <v>2428</v>
      </c>
      <c r="D259" s="255">
        <f t="shared" si="6"/>
        <v>1757469.85</v>
      </c>
      <c r="E259" s="261">
        <v>0</v>
      </c>
      <c r="F259" s="261">
        <v>0</v>
      </c>
      <c r="G259" s="261">
        <v>0</v>
      </c>
      <c r="H259" s="261">
        <v>0</v>
      </c>
      <c r="I259" s="261">
        <v>0</v>
      </c>
      <c r="J259" s="261">
        <v>0</v>
      </c>
      <c r="K259" s="259">
        <v>0</v>
      </c>
      <c r="L259" s="261">
        <v>0</v>
      </c>
      <c r="M259" s="261">
        <v>1757469.85</v>
      </c>
      <c r="N259" s="261">
        <v>0</v>
      </c>
      <c r="O259" s="261">
        <v>0</v>
      </c>
      <c r="P259" s="261">
        <v>0</v>
      </c>
      <c r="Q259" s="261">
        <v>0</v>
      </c>
      <c r="R259" s="261">
        <v>0</v>
      </c>
      <c r="S259" s="261">
        <v>0</v>
      </c>
      <c r="T259" s="261">
        <v>0</v>
      </c>
      <c r="U259" s="261">
        <v>0</v>
      </c>
      <c r="V259" s="261">
        <v>0</v>
      </c>
      <c r="W259" s="261">
        <v>0</v>
      </c>
      <c r="X259" s="261">
        <v>0</v>
      </c>
      <c r="Y259" s="261">
        <v>0</v>
      </c>
      <c r="Z259" s="261">
        <v>0</v>
      </c>
      <c r="AA259" s="261">
        <v>0</v>
      </c>
      <c r="AB259" s="260">
        <v>2020</v>
      </c>
    </row>
    <row r="260" spans="1:28" s="3" customFormat="1" ht="35.25" customHeight="1" x14ac:dyDescent="0.5">
      <c r="A260" s="3">
        <v>1</v>
      </c>
      <c r="B260" s="165">
        <f>SUBTOTAL(103,$A$8:A260)</f>
        <v>251</v>
      </c>
      <c r="C260" s="211" t="s">
        <v>2429</v>
      </c>
      <c r="D260" s="255">
        <f t="shared" si="6"/>
        <v>594797.81000000006</v>
      </c>
      <c r="E260" s="261">
        <v>0</v>
      </c>
      <c r="F260" s="261">
        <v>0</v>
      </c>
      <c r="G260" s="261">
        <v>0</v>
      </c>
      <c r="H260" s="261">
        <v>0</v>
      </c>
      <c r="I260" s="261">
        <v>0</v>
      </c>
      <c r="J260" s="261">
        <v>0</v>
      </c>
      <c r="K260" s="259">
        <v>0</v>
      </c>
      <c r="L260" s="261">
        <v>0</v>
      </c>
      <c r="M260" s="261">
        <v>594797.81000000006</v>
      </c>
      <c r="N260" s="261">
        <v>0</v>
      </c>
      <c r="O260" s="261">
        <v>0</v>
      </c>
      <c r="P260" s="261">
        <v>0</v>
      </c>
      <c r="Q260" s="261">
        <v>0</v>
      </c>
      <c r="R260" s="261">
        <v>0</v>
      </c>
      <c r="S260" s="261">
        <v>0</v>
      </c>
      <c r="T260" s="261">
        <v>0</v>
      </c>
      <c r="U260" s="261">
        <v>0</v>
      </c>
      <c r="V260" s="261">
        <v>0</v>
      </c>
      <c r="W260" s="261">
        <v>0</v>
      </c>
      <c r="X260" s="261">
        <v>0</v>
      </c>
      <c r="Y260" s="261">
        <v>0</v>
      </c>
      <c r="Z260" s="261">
        <v>0</v>
      </c>
      <c r="AA260" s="261">
        <v>0</v>
      </c>
      <c r="AB260" s="260">
        <v>2020</v>
      </c>
    </row>
    <row r="261" spans="1:28" s="3" customFormat="1" ht="35.25" customHeight="1" x14ac:dyDescent="0.5">
      <c r="A261" s="3">
        <v>1</v>
      </c>
      <c r="B261" s="165">
        <f>SUBTOTAL(103,$A$8:A261)</f>
        <v>252</v>
      </c>
      <c r="C261" s="211" t="s">
        <v>2430</v>
      </c>
      <c r="D261" s="255">
        <f t="shared" si="6"/>
        <v>2675878</v>
      </c>
      <c r="E261" s="261">
        <v>0</v>
      </c>
      <c r="F261" s="261">
        <v>0</v>
      </c>
      <c r="G261" s="261">
        <v>0</v>
      </c>
      <c r="H261" s="261">
        <v>0</v>
      </c>
      <c r="I261" s="261">
        <v>0</v>
      </c>
      <c r="J261" s="261">
        <v>0</v>
      </c>
      <c r="K261" s="259">
        <v>0</v>
      </c>
      <c r="L261" s="261">
        <v>0</v>
      </c>
      <c r="M261" s="261">
        <v>2675878</v>
      </c>
      <c r="N261" s="261">
        <v>0</v>
      </c>
      <c r="O261" s="261">
        <v>0</v>
      </c>
      <c r="P261" s="261">
        <v>0</v>
      </c>
      <c r="Q261" s="261">
        <v>0</v>
      </c>
      <c r="R261" s="261">
        <v>0</v>
      </c>
      <c r="S261" s="261">
        <v>0</v>
      </c>
      <c r="T261" s="261">
        <v>0</v>
      </c>
      <c r="U261" s="261">
        <v>0</v>
      </c>
      <c r="V261" s="261">
        <v>0</v>
      </c>
      <c r="W261" s="261">
        <v>0</v>
      </c>
      <c r="X261" s="261">
        <v>0</v>
      </c>
      <c r="Y261" s="261">
        <v>0</v>
      </c>
      <c r="Z261" s="261">
        <v>0</v>
      </c>
      <c r="AA261" s="261">
        <v>0</v>
      </c>
      <c r="AB261" s="260">
        <v>2020</v>
      </c>
    </row>
    <row r="262" spans="1:28" s="3" customFormat="1" ht="35.25" customHeight="1" x14ac:dyDescent="0.5">
      <c r="A262" s="3">
        <v>1</v>
      </c>
      <c r="B262" s="165">
        <f>SUBTOTAL(103,$A$8:A262)</f>
        <v>253</v>
      </c>
      <c r="C262" s="211" t="s">
        <v>2431</v>
      </c>
      <c r="D262" s="255">
        <f t="shared" si="6"/>
        <v>650000</v>
      </c>
      <c r="E262" s="261">
        <v>0</v>
      </c>
      <c r="F262" s="261">
        <v>0</v>
      </c>
      <c r="G262" s="261">
        <v>0</v>
      </c>
      <c r="H262" s="261">
        <v>0</v>
      </c>
      <c r="I262" s="261">
        <v>0</v>
      </c>
      <c r="J262" s="261">
        <v>0</v>
      </c>
      <c r="K262" s="259">
        <v>0</v>
      </c>
      <c r="L262" s="261">
        <v>0</v>
      </c>
      <c r="M262" s="261">
        <v>0</v>
      </c>
      <c r="N262" s="261">
        <v>0</v>
      </c>
      <c r="O262" s="261">
        <v>650000</v>
      </c>
      <c r="P262" s="261">
        <v>0</v>
      </c>
      <c r="Q262" s="261">
        <v>0</v>
      </c>
      <c r="R262" s="261">
        <v>0</v>
      </c>
      <c r="S262" s="261">
        <v>0</v>
      </c>
      <c r="T262" s="261">
        <v>0</v>
      </c>
      <c r="U262" s="261">
        <v>0</v>
      </c>
      <c r="V262" s="261">
        <v>0</v>
      </c>
      <c r="W262" s="261">
        <v>0</v>
      </c>
      <c r="X262" s="261">
        <v>0</v>
      </c>
      <c r="Y262" s="261">
        <v>0</v>
      </c>
      <c r="Z262" s="261">
        <v>0</v>
      </c>
      <c r="AA262" s="261">
        <v>0</v>
      </c>
      <c r="AB262" s="260">
        <v>2020</v>
      </c>
    </row>
    <row r="263" spans="1:28" s="3" customFormat="1" ht="35.25" customHeight="1" x14ac:dyDescent="0.5">
      <c r="A263" s="3">
        <v>1</v>
      </c>
      <c r="B263" s="165">
        <f>SUBTOTAL(103,$A$8:A263)</f>
        <v>254</v>
      </c>
      <c r="C263" s="211" t="s">
        <v>2432</v>
      </c>
      <c r="D263" s="255">
        <f t="shared" si="6"/>
        <v>2089000</v>
      </c>
      <c r="E263" s="261">
        <v>0</v>
      </c>
      <c r="F263" s="261">
        <v>0</v>
      </c>
      <c r="G263" s="261">
        <v>0</v>
      </c>
      <c r="H263" s="261">
        <v>0</v>
      </c>
      <c r="I263" s="261">
        <v>0</v>
      </c>
      <c r="J263" s="261">
        <v>0</v>
      </c>
      <c r="K263" s="259">
        <v>0</v>
      </c>
      <c r="L263" s="261">
        <v>0</v>
      </c>
      <c r="M263" s="261">
        <v>0</v>
      </c>
      <c r="N263" s="261">
        <v>0</v>
      </c>
      <c r="O263" s="261">
        <v>2089000</v>
      </c>
      <c r="P263" s="261">
        <v>0</v>
      </c>
      <c r="Q263" s="261">
        <v>0</v>
      </c>
      <c r="R263" s="261">
        <v>0</v>
      </c>
      <c r="S263" s="261">
        <v>0</v>
      </c>
      <c r="T263" s="261">
        <v>0</v>
      </c>
      <c r="U263" s="261">
        <v>0</v>
      </c>
      <c r="V263" s="261">
        <v>0</v>
      </c>
      <c r="W263" s="261">
        <v>0</v>
      </c>
      <c r="X263" s="261">
        <v>0</v>
      </c>
      <c r="Y263" s="261">
        <v>0</v>
      </c>
      <c r="Z263" s="261">
        <v>0</v>
      </c>
      <c r="AA263" s="261">
        <v>0</v>
      </c>
      <c r="AB263" s="260">
        <v>2020</v>
      </c>
    </row>
    <row r="264" spans="1:28" s="3" customFormat="1" ht="35.25" customHeight="1" x14ac:dyDescent="0.5">
      <c r="A264" s="3">
        <v>1</v>
      </c>
      <c r="B264" s="165">
        <f>SUBTOTAL(103,$A$8:A264)</f>
        <v>255</v>
      </c>
      <c r="C264" s="211" t="s">
        <v>2433</v>
      </c>
      <c r="D264" s="255">
        <f t="shared" si="6"/>
        <v>346530.56</v>
      </c>
      <c r="E264" s="261">
        <v>0</v>
      </c>
      <c r="F264" s="261">
        <v>0</v>
      </c>
      <c r="G264" s="261">
        <v>0</v>
      </c>
      <c r="H264" s="261">
        <v>0</v>
      </c>
      <c r="I264" s="261">
        <v>0</v>
      </c>
      <c r="J264" s="261">
        <v>0</v>
      </c>
      <c r="K264" s="259">
        <v>0</v>
      </c>
      <c r="L264" s="261">
        <v>0</v>
      </c>
      <c r="M264" s="261">
        <v>0</v>
      </c>
      <c r="N264" s="261">
        <v>0</v>
      </c>
      <c r="O264" s="261">
        <v>346530.56</v>
      </c>
      <c r="P264" s="261">
        <v>0</v>
      </c>
      <c r="Q264" s="261">
        <v>0</v>
      </c>
      <c r="R264" s="261">
        <v>0</v>
      </c>
      <c r="S264" s="261">
        <v>0</v>
      </c>
      <c r="T264" s="261">
        <v>0</v>
      </c>
      <c r="U264" s="261">
        <v>0</v>
      </c>
      <c r="V264" s="261">
        <v>0</v>
      </c>
      <c r="W264" s="261">
        <v>0</v>
      </c>
      <c r="X264" s="261">
        <v>0</v>
      </c>
      <c r="Y264" s="261">
        <v>0</v>
      </c>
      <c r="Z264" s="261">
        <v>0</v>
      </c>
      <c r="AA264" s="261">
        <v>0</v>
      </c>
      <c r="AB264" s="260">
        <v>2020</v>
      </c>
    </row>
    <row r="265" spans="1:28" s="3" customFormat="1" ht="35.25" customHeight="1" x14ac:dyDescent="0.5">
      <c r="A265" s="3">
        <v>1</v>
      </c>
      <c r="B265" s="165">
        <f>SUBTOTAL(103,$A$8:A265)</f>
        <v>256</v>
      </c>
      <c r="C265" s="211" t="s">
        <v>2658</v>
      </c>
      <c r="D265" s="255">
        <f t="shared" si="6"/>
        <v>2845323</v>
      </c>
      <c r="E265" s="261">
        <v>0</v>
      </c>
      <c r="F265" s="261">
        <v>0</v>
      </c>
      <c r="G265" s="261">
        <v>0</v>
      </c>
      <c r="H265" s="261">
        <v>0</v>
      </c>
      <c r="I265" s="261">
        <v>0</v>
      </c>
      <c r="J265" s="261">
        <v>0</v>
      </c>
      <c r="K265" s="262">
        <v>0</v>
      </c>
      <c r="L265" s="261">
        <v>0</v>
      </c>
      <c r="M265" s="261">
        <v>2845323</v>
      </c>
      <c r="N265" s="261">
        <v>0</v>
      </c>
      <c r="O265" s="261">
        <v>0</v>
      </c>
      <c r="P265" s="261">
        <v>0</v>
      </c>
      <c r="Q265" s="261">
        <v>0</v>
      </c>
      <c r="R265" s="261">
        <v>0</v>
      </c>
      <c r="S265" s="261">
        <v>0</v>
      </c>
      <c r="T265" s="261">
        <v>0</v>
      </c>
      <c r="U265" s="261">
        <v>0</v>
      </c>
      <c r="V265" s="261">
        <v>0</v>
      </c>
      <c r="W265" s="261">
        <v>0</v>
      </c>
      <c r="X265" s="261">
        <v>0</v>
      </c>
      <c r="Y265" s="261">
        <v>0</v>
      </c>
      <c r="Z265" s="261">
        <v>0</v>
      </c>
      <c r="AA265" s="261">
        <v>0</v>
      </c>
      <c r="AB265" s="263">
        <v>2020</v>
      </c>
    </row>
    <row r="266" spans="1:28" s="3" customFormat="1" ht="35.25" customHeight="1" x14ac:dyDescent="0.5">
      <c r="A266" s="3">
        <v>1</v>
      </c>
      <c r="B266" s="165">
        <f>SUBTOTAL(103,$A$8:A266)</f>
        <v>257</v>
      </c>
      <c r="C266" s="211" t="s">
        <v>2659</v>
      </c>
      <c r="D266" s="255">
        <f t="shared" ref="D266:D329" si="7">E266+F266+G266+H266+I266+J266+L266+M266+N266+O266+P266+Q266+R266+S266+T266+U266+V266+W266+X266+Y266+Z266+AA266</f>
        <v>8795105</v>
      </c>
      <c r="E266" s="261">
        <v>0</v>
      </c>
      <c r="F266" s="261">
        <v>0</v>
      </c>
      <c r="G266" s="261">
        <v>0</v>
      </c>
      <c r="H266" s="261">
        <v>0</v>
      </c>
      <c r="I266" s="261">
        <v>0</v>
      </c>
      <c r="J266" s="261">
        <v>0</v>
      </c>
      <c r="K266" s="262">
        <v>0</v>
      </c>
      <c r="L266" s="261">
        <v>0</v>
      </c>
      <c r="M266" s="261">
        <v>0</v>
      </c>
      <c r="N266" s="261">
        <v>0</v>
      </c>
      <c r="O266" s="261">
        <v>8795105</v>
      </c>
      <c r="P266" s="261">
        <v>0</v>
      </c>
      <c r="Q266" s="261">
        <v>0</v>
      </c>
      <c r="R266" s="261">
        <v>0</v>
      </c>
      <c r="S266" s="261">
        <v>0</v>
      </c>
      <c r="T266" s="261">
        <v>0</v>
      </c>
      <c r="U266" s="261">
        <v>0</v>
      </c>
      <c r="V266" s="261">
        <v>0</v>
      </c>
      <c r="W266" s="261">
        <v>0</v>
      </c>
      <c r="X266" s="261">
        <v>0</v>
      </c>
      <c r="Y266" s="261">
        <v>0</v>
      </c>
      <c r="Z266" s="261">
        <v>0</v>
      </c>
      <c r="AA266" s="261">
        <v>0</v>
      </c>
      <c r="AB266" s="263">
        <v>2020</v>
      </c>
    </row>
    <row r="267" spans="1:28" s="3" customFormat="1" ht="35.25" customHeight="1" x14ac:dyDescent="0.5">
      <c r="A267" s="3">
        <v>1</v>
      </c>
      <c r="B267" s="165">
        <f>SUBTOTAL(103,$A$8:A267)</f>
        <v>258</v>
      </c>
      <c r="C267" s="211" t="s">
        <v>2660</v>
      </c>
      <c r="D267" s="255">
        <f t="shared" si="7"/>
        <v>7368560</v>
      </c>
      <c r="E267" s="261">
        <v>0</v>
      </c>
      <c r="F267" s="261">
        <v>0</v>
      </c>
      <c r="G267" s="261">
        <v>0</v>
      </c>
      <c r="H267" s="261">
        <v>0</v>
      </c>
      <c r="I267" s="261">
        <v>0</v>
      </c>
      <c r="J267" s="261">
        <v>0</v>
      </c>
      <c r="K267" s="262">
        <v>4</v>
      </c>
      <c r="L267" s="261">
        <v>7368560</v>
      </c>
      <c r="M267" s="261">
        <v>0</v>
      </c>
      <c r="N267" s="261">
        <v>0</v>
      </c>
      <c r="O267" s="261">
        <v>0</v>
      </c>
      <c r="P267" s="261">
        <v>0</v>
      </c>
      <c r="Q267" s="261">
        <v>0</v>
      </c>
      <c r="R267" s="261">
        <v>0</v>
      </c>
      <c r="S267" s="261">
        <v>0</v>
      </c>
      <c r="T267" s="261">
        <v>0</v>
      </c>
      <c r="U267" s="261">
        <v>0</v>
      </c>
      <c r="V267" s="261">
        <v>0</v>
      </c>
      <c r="W267" s="261">
        <v>0</v>
      </c>
      <c r="X267" s="261">
        <v>0</v>
      </c>
      <c r="Y267" s="261">
        <v>0</v>
      </c>
      <c r="Z267" s="261">
        <v>0</v>
      </c>
      <c r="AA267" s="261">
        <v>0</v>
      </c>
      <c r="AB267" s="263">
        <v>2020</v>
      </c>
    </row>
    <row r="268" spans="1:28" s="3" customFormat="1" ht="35.25" customHeight="1" x14ac:dyDescent="0.5">
      <c r="A268" s="3">
        <v>1</v>
      </c>
      <c r="B268" s="165">
        <f>SUBTOTAL(103,$A$8:A268)</f>
        <v>259</v>
      </c>
      <c r="C268" s="211" t="s">
        <v>2661</v>
      </c>
      <c r="D268" s="255">
        <f t="shared" si="7"/>
        <v>2500000</v>
      </c>
      <c r="E268" s="261">
        <v>0</v>
      </c>
      <c r="F268" s="261">
        <v>0</v>
      </c>
      <c r="G268" s="261">
        <v>0</v>
      </c>
      <c r="H268" s="261">
        <v>0</v>
      </c>
      <c r="I268" s="261">
        <v>0</v>
      </c>
      <c r="J268" s="261">
        <v>0</v>
      </c>
      <c r="K268" s="262">
        <v>0</v>
      </c>
      <c r="L268" s="261">
        <v>0</v>
      </c>
      <c r="M268" s="261">
        <v>2500000</v>
      </c>
      <c r="N268" s="261">
        <v>0</v>
      </c>
      <c r="O268" s="261">
        <v>0</v>
      </c>
      <c r="P268" s="261">
        <v>0</v>
      </c>
      <c r="Q268" s="261">
        <v>0</v>
      </c>
      <c r="R268" s="261">
        <v>0</v>
      </c>
      <c r="S268" s="261">
        <v>0</v>
      </c>
      <c r="T268" s="261">
        <v>0</v>
      </c>
      <c r="U268" s="261">
        <v>0</v>
      </c>
      <c r="V268" s="261">
        <v>0</v>
      </c>
      <c r="W268" s="261">
        <v>0</v>
      </c>
      <c r="X268" s="261">
        <v>0</v>
      </c>
      <c r="Y268" s="261">
        <v>0</v>
      </c>
      <c r="Z268" s="261">
        <v>0</v>
      </c>
      <c r="AA268" s="261">
        <v>0</v>
      </c>
      <c r="AB268" s="263">
        <v>2020</v>
      </c>
    </row>
    <row r="269" spans="1:28" s="3" customFormat="1" ht="35.25" customHeight="1" x14ac:dyDescent="0.5">
      <c r="A269" s="3">
        <v>1</v>
      </c>
      <c r="B269" s="165">
        <f>SUBTOTAL(103,$A$8:A269)</f>
        <v>260</v>
      </c>
      <c r="C269" s="211" t="s">
        <v>2662</v>
      </c>
      <c r="D269" s="255">
        <f t="shared" si="7"/>
        <v>2300000</v>
      </c>
      <c r="E269" s="261">
        <v>0</v>
      </c>
      <c r="F269" s="261">
        <v>0</v>
      </c>
      <c r="G269" s="261">
        <v>0</v>
      </c>
      <c r="H269" s="261">
        <v>0</v>
      </c>
      <c r="I269" s="261">
        <v>0</v>
      </c>
      <c r="J269" s="261">
        <v>0</v>
      </c>
      <c r="K269" s="262">
        <v>0</v>
      </c>
      <c r="L269" s="261">
        <v>0</v>
      </c>
      <c r="M269" s="261">
        <v>2300000</v>
      </c>
      <c r="N269" s="261">
        <v>0</v>
      </c>
      <c r="O269" s="261">
        <v>0</v>
      </c>
      <c r="P269" s="261">
        <v>0</v>
      </c>
      <c r="Q269" s="261">
        <v>0</v>
      </c>
      <c r="R269" s="261">
        <v>0</v>
      </c>
      <c r="S269" s="261">
        <v>0</v>
      </c>
      <c r="T269" s="261">
        <v>0</v>
      </c>
      <c r="U269" s="261">
        <v>0</v>
      </c>
      <c r="V269" s="261">
        <v>0</v>
      </c>
      <c r="W269" s="261">
        <v>0</v>
      </c>
      <c r="X269" s="261">
        <v>0</v>
      </c>
      <c r="Y269" s="261">
        <v>0</v>
      </c>
      <c r="Z269" s="261">
        <v>0</v>
      </c>
      <c r="AA269" s="261">
        <v>0</v>
      </c>
      <c r="AB269" s="263">
        <v>2020</v>
      </c>
    </row>
    <row r="270" spans="1:28" s="3" customFormat="1" ht="35.25" customHeight="1" x14ac:dyDescent="0.5">
      <c r="A270" s="3">
        <v>1</v>
      </c>
      <c r="B270" s="165">
        <f>SUBTOTAL(103,$A$8:A270)</f>
        <v>261</v>
      </c>
      <c r="C270" s="211" t="s">
        <v>2663</v>
      </c>
      <c r="D270" s="255">
        <f t="shared" si="7"/>
        <v>3753310</v>
      </c>
      <c r="E270" s="261">
        <v>0</v>
      </c>
      <c r="F270" s="261">
        <v>0</v>
      </c>
      <c r="G270" s="261">
        <v>0</v>
      </c>
      <c r="H270" s="261">
        <v>0</v>
      </c>
      <c r="I270" s="261">
        <v>0</v>
      </c>
      <c r="J270" s="261">
        <v>0</v>
      </c>
      <c r="K270" s="262">
        <v>2</v>
      </c>
      <c r="L270" s="261">
        <v>3753310</v>
      </c>
      <c r="M270" s="261">
        <v>0</v>
      </c>
      <c r="N270" s="261">
        <v>0</v>
      </c>
      <c r="O270" s="261">
        <v>0</v>
      </c>
      <c r="P270" s="261">
        <v>0</v>
      </c>
      <c r="Q270" s="261">
        <v>0</v>
      </c>
      <c r="R270" s="261">
        <v>0</v>
      </c>
      <c r="S270" s="261">
        <v>0</v>
      </c>
      <c r="T270" s="261">
        <v>0</v>
      </c>
      <c r="U270" s="261">
        <v>0</v>
      </c>
      <c r="V270" s="261">
        <v>0</v>
      </c>
      <c r="W270" s="261">
        <v>0</v>
      </c>
      <c r="X270" s="261">
        <v>0</v>
      </c>
      <c r="Y270" s="261">
        <v>0</v>
      </c>
      <c r="Z270" s="261">
        <v>0</v>
      </c>
      <c r="AA270" s="261">
        <v>0</v>
      </c>
      <c r="AB270" s="263">
        <v>2020</v>
      </c>
    </row>
    <row r="271" spans="1:28" s="3" customFormat="1" ht="35.25" customHeight="1" x14ac:dyDescent="0.5">
      <c r="A271" s="3">
        <v>1</v>
      </c>
      <c r="B271" s="165">
        <f>SUBTOTAL(103,$A$8:A271)</f>
        <v>262</v>
      </c>
      <c r="C271" s="211" t="s">
        <v>2664</v>
      </c>
      <c r="D271" s="255">
        <f t="shared" si="7"/>
        <v>2182148</v>
      </c>
      <c r="E271" s="261">
        <v>0</v>
      </c>
      <c r="F271" s="261">
        <v>0</v>
      </c>
      <c r="G271" s="261">
        <v>0</v>
      </c>
      <c r="H271" s="261">
        <v>0</v>
      </c>
      <c r="I271" s="261">
        <v>0</v>
      </c>
      <c r="J271" s="261">
        <v>0</v>
      </c>
      <c r="K271" s="262">
        <v>0</v>
      </c>
      <c r="L271" s="261">
        <v>0</v>
      </c>
      <c r="M271" s="261">
        <v>2182148</v>
      </c>
      <c r="N271" s="261">
        <v>0</v>
      </c>
      <c r="O271" s="261">
        <v>0</v>
      </c>
      <c r="P271" s="261">
        <v>0</v>
      </c>
      <c r="Q271" s="261">
        <v>0</v>
      </c>
      <c r="R271" s="261">
        <v>0</v>
      </c>
      <c r="S271" s="261">
        <v>0</v>
      </c>
      <c r="T271" s="261">
        <v>0</v>
      </c>
      <c r="U271" s="261">
        <v>0</v>
      </c>
      <c r="V271" s="261">
        <v>0</v>
      </c>
      <c r="W271" s="261">
        <v>0</v>
      </c>
      <c r="X271" s="261">
        <v>0</v>
      </c>
      <c r="Y271" s="261">
        <v>0</v>
      </c>
      <c r="Z271" s="261">
        <v>0</v>
      </c>
      <c r="AA271" s="261">
        <v>0</v>
      </c>
      <c r="AB271" s="263">
        <v>2020</v>
      </c>
    </row>
    <row r="272" spans="1:28" s="3" customFormat="1" ht="35.25" customHeight="1" x14ac:dyDescent="0.5">
      <c r="A272" s="3">
        <v>1</v>
      </c>
      <c r="B272" s="165">
        <f>SUBTOTAL(103,$A$8:A272)</f>
        <v>263</v>
      </c>
      <c r="C272" s="211" t="s">
        <v>2665</v>
      </c>
      <c r="D272" s="255">
        <f t="shared" si="7"/>
        <v>2042389</v>
      </c>
      <c r="E272" s="261">
        <v>0</v>
      </c>
      <c r="F272" s="261">
        <v>0</v>
      </c>
      <c r="G272" s="261">
        <v>0</v>
      </c>
      <c r="H272" s="261">
        <v>0</v>
      </c>
      <c r="I272" s="261">
        <v>0</v>
      </c>
      <c r="J272" s="261">
        <v>0</v>
      </c>
      <c r="K272" s="262">
        <v>0</v>
      </c>
      <c r="L272" s="261">
        <v>0</v>
      </c>
      <c r="M272" s="261">
        <v>2042389</v>
      </c>
      <c r="N272" s="261">
        <v>0</v>
      </c>
      <c r="O272" s="261">
        <v>0</v>
      </c>
      <c r="P272" s="261">
        <v>0</v>
      </c>
      <c r="Q272" s="261">
        <v>0</v>
      </c>
      <c r="R272" s="261">
        <v>0</v>
      </c>
      <c r="S272" s="261">
        <v>0</v>
      </c>
      <c r="T272" s="261">
        <v>0</v>
      </c>
      <c r="U272" s="261">
        <v>0</v>
      </c>
      <c r="V272" s="261">
        <v>0</v>
      </c>
      <c r="W272" s="261">
        <v>0</v>
      </c>
      <c r="X272" s="261">
        <v>0</v>
      </c>
      <c r="Y272" s="261">
        <v>0</v>
      </c>
      <c r="Z272" s="261">
        <v>0</v>
      </c>
      <c r="AA272" s="261">
        <v>0</v>
      </c>
      <c r="AB272" s="263">
        <v>2020</v>
      </c>
    </row>
    <row r="273" spans="1:28" s="3" customFormat="1" ht="35.25" customHeight="1" x14ac:dyDescent="0.5">
      <c r="A273" s="3">
        <v>1</v>
      </c>
      <c r="B273" s="165">
        <f>SUBTOTAL(103,$A$8:A273)</f>
        <v>264</v>
      </c>
      <c r="C273" s="211" t="s">
        <v>2666</v>
      </c>
      <c r="D273" s="255">
        <f t="shared" si="7"/>
        <v>1288716</v>
      </c>
      <c r="E273" s="261">
        <v>0</v>
      </c>
      <c r="F273" s="261">
        <v>0</v>
      </c>
      <c r="G273" s="261">
        <v>0</v>
      </c>
      <c r="H273" s="261">
        <v>0</v>
      </c>
      <c r="I273" s="261">
        <v>0</v>
      </c>
      <c r="J273" s="261">
        <v>0</v>
      </c>
      <c r="K273" s="262">
        <v>0</v>
      </c>
      <c r="L273" s="261">
        <v>0</v>
      </c>
      <c r="M273" s="261">
        <v>0</v>
      </c>
      <c r="N273" s="261">
        <v>0</v>
      </c>
      <c r="O273" s="261">
        <v>1288716</v>
      </c>
      <c r="P273" s="261">
        <v>0</v>
      </c>
      <c r="Q273" s="261">
        <v>0</v>
      </c>
      <c r="R273" s="261">
        <v>0</v>
      </c>
      <c r="S273" s="261">
        <v>0</v>
      </c>
      <c r="T273" s="261">
        <v>0</v>
      </c>
      <c r="U273" s="261">
        <v>0</v>
      </c>
      <c r="V273" s="261">
        <v>0</v>
      </c>
      <c r="W273" s="261">
        <v>0</v>
      </c>
      <c r="X273" s="261">
        <v>0</v>
      </c>
      <c r="Y273" s="261">
        <v>0</v>
      </c>
      <c r="Z273" s="261">
        <v>0</v>
      </c>
      <c r="AA273" s="261">
        <v>0</v>
      </c>
      <c r="AB273" s="263">
        <v>2020</v>
      </c>
    </row>
    <row r="274" spans="1:28" s="3" customFormat="1" ht="35.25" customHeight="1" x14ac:dyDescent="0.5">
      <c r="A274" s="3">
        <v>1</v>
      </c>
      <c r="B274" s="165">
        <f>SUBTOTAL(103,$A$8:A274)</f>
        <v>265</v>
      </c>
      <c r="C274" s="211" t="s">
        <v>2667</v>
      </c>
      <c r="D274" s="255">
        <f t="shared" si="7"/>
        <v>6356183</v>
      </c>
      <c r="E274" s="261">
        <v>0</v>
      </c>
      <c r="F274" s="261">
        <v>0</v>
      </c>
      <c r="G274" s="261">
        <v>0</v>
      </c>
      <c r="H274" s="261">
        <v>0</v>
      </c>
      <c r="I274" s="261">
        <v>0</v>
      </c>
      <c r="J274" s="261">
        <v>0</v>
      </c>
      <c r="K274" s="262">
        <v>0</v>
      </c>
      <c r="L274" s="261">
        <v>0</v>
      </c>
      <c r="M274" s="261">
        <v>0</v>
      </c>
      <c r="N274" s="261">
        <v>0</v>
      </c>
      <c r="O274" s="261">
        <v>6356183</v>
      </c>
      <c r="P274" s="261">
        <v>0</v>
      </c>
      <c r="Q274" s="261">
        <v>0</v>
      </c>
      <c r="R274" s="261">
        <v>0</v>
      </c>
      <c r="S274" s="261">
        <v>0</v>
      </c>
      <c r="T274" s="261">
        <v>0</v>
      </c>
      <c r="U274" s="261">
        <v>0</v>
      </c>
      <c r="V274" s="261">
        <v>0</v>
      </c>
      <c r="W274" s="261">
        <v>0</v>
      </c>
      <c r="X274" s="261">
        <v>0</v>
      </c>
      <c r="Y274" s="261">
        <v>0</v>
      </c>
      <c r="Z274" s="261">
        <v>0</v>
      </c>
      <c r="AA274" s="261">
        <v>0</v>
      </c>
      <c r="AB274" s="263">
        <v>2020</v>
      </c>
    </row>
    <row r="275" spans="1:28" s="3" customFormat="1" ht="35.25" customHeight="1" x14ac:dyDescent="0.5">
      <c r="A275" s="3">
        <v>1</v>
      </c>
      <c r="B275" s="165">
        <f>SUBTOTAL(103,$A$8:A275)</f>
        <v>266</v>
      </c>
      <c r="C275" s="211" t="s">
        <v>2668</v>
      </c>
      <c r="D275" s="255">
        <f t="shared" si="7"/>
        <v>2500000</v>
      </c>
      <c r="E275" s="261">
        <v>0</v>
      </c>
      <c r="F275" s="261">
        <v>0</v>
      </c>
      <c r="G275" s="261">
        <v>0</v>
      </c>
      <c r="H275" s="261">
        <v>0</v>
      </c>
      <c r="I275" s="261">
        <v>0</v>
      </c>
      <c r="J275" s="261">
        <v>0</v>
      </c>
      <c r="K275" s="262">
        <v>0</v>
      </c>
      <c r="L275" s="261">
        <v>0</v>
      </c>
      <c r="M275" s="261">
        <v>2500000</v>
      </c>
      <c r="N275" s="261">
        <v>0</v>
      </c>
      <c r="O275" s="261">
        <v>0</v>
      </c>
      <c r="P275" s="261">
        <v>0</v>
      </c>
      <c r="Q275" s="261">
        <v>0</v>
      </c>
      <c r="R275" s="261">
        <v>0</v>
      </c>
      <c r="S275" s="261">
        <v>0</v>
      </c>
      <c r="T275" s="261">
        <v>0</v>
      </c>
      <c r="U275" s="261">
        <v>0</v>
      </c>
      <c r="V275" s="261">
        <v>0</v>
      </c>
      <c r="W275" s="261">
        <v>0</v>
      </c>
      <c r="X275" s="261">
        <v>0</v>
      </c>
      <c r="Y275" s="261">
        <v>0</v>
      </c>
      <c r="Z275" s="261">
        <v>0</v>
      </c>
      <c r="AA275" s="261">
        <v>0</v>
      </c>
      <c r="AB275" s="263">
        <v>2020</v>
      </c>
    </row>
    <row r="276" spans="1:28" s="3" customFormat="1" ht="35.25" customHeight="1" x14ac:dyDescent="0.5">
      <c r="A276" s="3">
        <v>1</v>
      </c>
      <c r="B276" s="165">
        <f>SUBTOTAL(103,$A$8:A276)</f>
        <v>267</v>
      </c>
      <c r="C276" s="211" t="s">
        <v>2669</v>
      </c>
      <c r="D276" s="255">
        <f t="shared" si="7"/>
        <v>1899999</v>
      </c>
      <c r="E276" s="261">
        <v>0</v>
      </c>
      <c r="F276" s="261">
        <v>0</v>
      </c>
      <c r="G276" s="261">
        <v>0</v>
      </c>
      <c r="H276" s="261">
        <v>0</v>
      </c>
      <c r="I276" s="261">
        <v>0</v>
      </c>
      <c r="J276" s="261">
        <v>0</v>
      </c>
      <c r="K276" s="262">
        <v>0</v>
      </c>
      <c r="L276" s="261">
        <v>0</v>
      </c>
      <c r="M276" s="261">
        <v>1899999</v>
      </c>
      <c r="N276" s="261">
        <v>0</v>
      </c>
      <c r="O276" s="261">
        <v>0</v>
      </c>
      <c r="P276" s="261">
        <v>0</v>
      </c>
      <c r="Q276" s="261">
        <v>0</v>
      </c>
      <c r="R276" s="261">
        <v>0</v>
      </c>
      <c r="S276" s="261">
        <v>0</v>
      </c>
      <c r="T276" s="261">
        <v>0</v>
      </c>
      <c r="U276" s="261">
        <v>0</v>
      </c>
      <c r="V276" s="261">
        <v>0</v>
      </c>
      <c r="W276" s="261">
        <v>0</v>
      </c>
      <c r="X276" s="261">
        <v>0</v>
      </c>
      <c r="Y276" s="261">
        <v>0</v>
      </c>
      <c r="Z276" s="261">
        <v>0</v>
      </c>
      <c r="AA276" s="261">
        <v>0</v>
      </c>
      <c r="AB276" s="263">
        <v>2020</v>
      </c>
    </row>
    <row r="277" spans="1:28" s="3" customFormat="1" ht="35.25" customHeight="1" x14ac:dyDescent="0.5">
      <c r="A277" s="3">
        <v>1</v>
      </c>
      <c r="B277" s="165">
        <f>SUBTOTAL(103,$A$8:A277)</f>
        <v>268</v>
      </c>
      <c r="C277" s="211" t="s">
        <v>2670</v>
      </c>
      <c r="D277" s="255">
        <f t="shared" si="7"/>
        <v>1950165</v>
      </c>
      <c r="E277" s="261">
        <v>0</v>
      </c>
      <c r="F277" s="261">
        <v>0</v>
      </c>
      <c r="G277" s="261">
        <v>0</v>
      </c>
      <c r="H277" s="261">
        <v>0</v>
      </c>
      <c r="I277" s="261">
        <v>0</v>
      </c>
      <c r="J277" s="261">
        <v>0</v>
      </c>
      <c r="K277" s="262">
        <v>0</v>
      </c>
      <c r="L277" s="261">
        <v>0</v>
      </c>
      <c r="M277" s="261">
        <v>1950165</v>
      </c>
      <c r="N277" s="261">
        <v>0</v>
      </c>
      <c r="O277" s="261">
        <v>0</v>
      </c>
      <c r="P277" s="261">
        <v>0</v>
      </c>
      <c r="Q277" s="261">
        <v>0</v>
      </c>
      <c r="R277" s="261">
        <v>0</v>
      </c>
      <c r="S277" s="261">
        <v>0</v>
      </c>
      <c r="T277" s="261">
        <v>0</v>
      </c>
      <c r="U277" s="261">
        <v>0</v>
      </c>
      <c r="V277" s="261">
        <v>0</v>
      </c>
      <c r="W277" s="261">
        <v>0</v>
      </c>
      <c r="X277" s="261">
        <v>0</v>
      </c>
      <c r="Y277" s="261">
        <v>0</v>
      </c>
      <c r="Z277" s="261">
        <v>0</v>
      </c>
      <c r="AA277" s="261">
        <v>0</v>
      </c>
      <c r="AB277" s="263">
        <v>2020</v>
      </c>
    </row>
    <row r="278" spans="1:28" s="3" customFormat="1" ht="35.25" customHeight="1" x14ac:dyDescent="0.5">
      <c r="A278" s="3">
        <v>1</v>
      </c>
      <c r="B278" s="165">
        <f>SUBTOTAL(103,$A$8:A278)</f>
        <v>269</v>
      </c>
      <c r="C278" s="211" t="s">
        <v>2671</v>
      </c>
      <c r="D278" s="255">
        <f t="shared" si="7"/>
        <v>2073808</v>
      </c>
      <c r="E278" s="261">
        <v>0</v>
      </c>
      <c r="F278" s="261">
        <v>0</v>
      </c>
      <c r="G278" s="261">
        <v>0</v>
      </c>
      <c r="H278" s="261">
        <v>0</v>
      </c>
      <c r="I278" s="261">
        <v>0</v>
      </c>
      <c r="J278" s="261">
        <v>0</v>
      </c>
      <c r="K278" s="262">
        <v>0</v>
      </c>
      <c r="L278" s="261">
        <v>0</v>
      </c>
      <c r="M278" s="261">
        <v>0</v>
      </c>
      <c r="N278" s="261">
        <v>0</v>
      </c>
      <c r="O278" s="261">
        <v>2073808</v>
      </c>
      <c r="P278" s="261">
        <v>0</v>
      </c>
      <c r="Q278" s="261">
        <v>0</v>
      </c>
      <c r="R278" s="261">
        <v>0</v>
      </c>
      <c r="S278" s="261">
        <v>0</v>
      </c>
      <c r="T278" s="261">
        <v>0</v>
      </c>
      <c r="U278" s="261">
        <v>0</v>
      </c>
      <c r="V278" s="261">
        <v>0</v>
      </c>
      <c r="W278" s="261">
        <v>0</v>
      </c>
      <c r="X278" s="261">
        <v>0</v>
      </c>
      <c r="Y278" s="261">
        <v>0</v>
      </c>
      <c r="Z278" s="261">
        <v>0</v>
      </c>
      <c r="AA278" s="261">
        <v>0</v>
      </c>
      <c r="AB278" s="263">
        <v>2020</v>
      </c>
    </row>
    <row r="279" spans="1:28" s="3" customFormat="1" ht="35.25" customHeight="1" x14ac:dyDescent="0.5">
      <c r="A279" s="3">
        <v>1</v>
      </c>
      <c r="B279" s="165">
        <f>SUBTOTAL(103,$A$8:A279)</f>
        <v>270</v>
      </c>
      <c r="C279" s="211" t="s">
        <v>2672</v>
      </c>
      <c r="D279" s="255">
        <f t="shared" si="7"/>
        <v>1292478</v>
      </c>
      <c r="E279" s="261">
        <v>0</v>
      </c>
      <c r="F279" s="261">
        <v>0</v>
      </c>
      <c r="G279" s="261">
        <v>1292478</v>
      </c>
      <c r="H279" s="261">
        <v>0</v>
      </c>
      <c r="I279" s="261">
        <v>0</v>
      </c>
      <c r="J279" s="261">
        <v>0</v>
      </c>
      <c r="K279" s="262">
        <v>0</v>
      </c>
      <c r="L279" s="261">
        <v>0</v>
      </c>
      <c r="M279" s="261">
        <v>0</v>
      </c>
      <c r="N279" s="261">
        <v>0</v>
      </c>
      <c r="O279" s="261">
        <v>0</v>
      </c>
      <c r="P279" s="261">
        <v>0</v>
      </c>
      <c r="Q279" s="261">
        <v>0</v>
      </c>
      <c r="R279" s="261">
        <v>0</v>
      </c>
      <c r="S279" s="261">
        <v>0</v>
      </c>
      <c r="T279" s="261">
        <v>0</v>
      </c>
      <c r="U279" s="261">
        <v>0</v>
      </c>
      <c r="V279" s="261">
        <v>0</v>
      </c>
      <c r="W279" s="261">
        <v>0</v>
      </c>
      <c r="X279" s="261">
        <v>0</v>
      </c>
      <c r="Y279" s="261">
        <v>0</v>
      </c>
      <c r="Z279" s="261">
        <v>0</v>
      </c>
      <c r="AA279" s="261">
        <v>0</v>
      </c>
      <c r="AB279" s="263">
        <v>2020</v>
      </c>
    </row>
    <row r="280" spans="1:28" s="3" customFormat="1" ht="35.25" customHeight="1" x14ac:dyDescent="0.5">
      <c r="A280" s="3">
        <v>1</v>
      </c>
      <c r="B280" s="165">
        <f>SUBTOTAL(103,$A$8:A280)</f>
        <v>271</v>
      </c>
      <c r="C280" s="211" t="s">
        <v>2673</v>
      </c>
      <c r="D280" s="255">
        <f t="shared" si="7"/>
        <v>1489838</v>
      </c>
      <c r="E280" s="261">
        <v>0</v>
      </c>
      <c r="F280" s="261">
        <v>0</v>
      </c>
      <c r="G280" s="261">
        <v>0</v>
      </c>
      <c r="H280" s="261">
        <v>0</v>
      </c>
      <c r="I280" s="261">
        <v>0</v>
      </c>
      <c r="J280" s="261">
        <v>0</v>
      </c>
      <c r="K280" s="262">
        <v>0</v>
      </c>
      <c r="L280" s="261">
        <v>0</v>
      </c>
      <c r="M280" s="261">
        <v>0</v>
      </c>
      <c r="N280" s="261">
        <v>0</v>
      </c>
      <c r="O280" s="261">
        <v>1489838</v>
      </c>
      <c r="P280" s="261">
        <v>0</v>
      </c>
      <c r="Q280" s="261">
        <v>0</v>
      </c>
      <c r="R280" s="261">
        <v>0</v>
      </c>
      <c r="S280" s="261">
        <v>0</v>
      </c>
      <c r="T280" s="261">
        <v>0</v>
      </c>
      <c r="U280" s="261">
        <v>0</v>
      </c>
      <c r="V280" s="261">
        <v>0</v>
      </c>
      <c r="W280" s="261">
        <v>0</v>
      </c>
      <c r="X280" s="261">
        <v>0</v>
      </c>
      <c r="Y280" s="261">
        <v>0</v>
      </c>
      <c r="Z280" s="261">
        <v>0</v>
      </c>
      <c r="AA280" s="261">
        <v>0</v>
      </c>
      <c r="AB280" s="263">
        <v>2020</v>
      </c>
    </row>
    <row r="281" spans="1:28" s="3" customFormat="1" ht="35.25" customHeight="1" x14ac:dyDescent="0.5">
      <c r="A281" s="3">
        <v>1</v>
      </c>
      <c r="B281" s="165">
        <f>SUBTOTAL(103,$A$8:A281)</f>
        <v>272</v>
      </c>
      <c r="C281" s="211" t="s">
        <v>2674</v>
      </c>
      <c r="D281" s="255">
        <f t="shared" si="7"/>
        <v>1833601</v>
      </c>
      <c r="E281" s="261">
        <v>0</v>
      </c>
      <c r="F281" s="261">
        <v>1833601</v>
      </c>
      <c r="G281" s="261">
        <v>0</v>
      </c>
      <c r="H281" s="261">
        <v>0</v>
      </c>
      <c r="I281" s="261">
        <v>0</v>
      </c>
      <c r="J281" s="261">
        <v>0</v>
      </c>
      <c r="K281" s="262">
        <v>0</v>
      </c>
      <c r="L281" s="261">
        <v>0</v>
      </c>
      <c r="M281" s="261">
        <v>0</v>
      </c>
      <c r="N281" s="261">
        <v>0</v>
      </c>
      <c r="O281" s="261">
        <v>0</v>
      </c>
      <c r="P281" s="261">
        <v>0</v>
      </c>
      <c r="Q281" s="261">
        <v>0</v>
      </c>
      <c r="R281" s="261">
        <v>0</v>
      </c>
      <c r="S281" s="261">
        <v>0</v>
      </c>
      <c r="T281" s="261">
        <v>0</v>
      </c>
      <c r="U281" s="261">
        <v>0</v>
      </c>
      <c r="V281" s="261">
        <v>0</v>
      </c>
      <c r="W281" s="261">
        <v>0</v>
      </c>
      <c r="X281" s="261">
        <v>0</v>
      </c>
      <c r="Y281" s="261">
        <v>0</v>
      </c>
      <c r="Z281" s="261">
        <v>0</v>
      </c>
      <c r="AA281" s="261">
        <v>0</v>
      </c>
      <c r="AB281" s="263">
        <v>2020</v>
      </c>
    </row>
    <row r="282" spans="1:28" s="3" customFormat="1" ht="35.25" customHeight="1" x14ac:dyDescent="0.5">
      <c r="A282" s="3">
        <v>1</v>
      </c>
      <c r="B282" s="165">
        <f>SUBTOTAL(103,$A$8:A282)</f>
        <v>273</v>
      </c>
      <c r="C282" s="211" t="s">
        <v>2675</v>
      </c>
      <c r="D282" s="255">
        <f t="shared" si="7"/>
        <v>283406.09999999998</v>
      </c>
      <c r="E282" s="261">
        <v>0</v>
      </c>
      <c r="F282" s="261">
        <v>0</v>
      </c>
      <c r="G282" s="261">
        <v>283406.09999999998</v>
      </c>
      <c r="H282" s="261">
        <v>0</v>
      </c>
      <c r="I282" s="261">
        <v>0</v>
      </c>
      <c r="J282" s="261">
        <v>0</v>
      </c>
      <c r="K282" s="262">
        <v>0</v>
      </c>
      <c r="L282" s="261">
        <v>0</v>
      </c>
      <c r="M282" s="261">
        <v>0</v>
      </c>
      <c r="N282" s="261">
        <v>0</v>
      </c>
      <c r="O282" s="261">
        <v>0</v>
      </c>
      <c r="P282" s="261">
        <v>0</v>
      </c>
      <c r="Q282" s="261">
        <v>0</v>
      </c>
      <c r="R282" s="261">
        <v>0</v>
      </c>
      <c r="S282" s="261">
        <v>0</v>
      </c>
      <c r="T282" s="261">
        <v>0</v>
      </c>
      <c r="U282" s="261">
        <v>0</v>
      </c>
      <c r="V282" s="261">
        <v>0</v>
      </c>
      <c r="W282" s="261">
        <v>0</v>
      </c>
      <c r="X282" s="261">
        <v>0</v>
      </c>
      <c r="Y282" s="261">
        <v>0</v>
      </c>
      <c r="Z282" s="261">
        <v>0</v>
      </c>
      <c r="AA282" s="261">
        <v>0</v>
      </c>
      <c r="AB282" s="263">
        <v>2020</v>
      </c>
    </row>
    <row r="283" spans="1:28" s="3" customFormat="1" ht="35.25" customHeight="1" x14ac:dyDescent="0.5">
      <c r="A283" s="3">
        <v>1</v>
      </c>
      <c r="B283" s="165">
        <f>SUBTOTAL(103,$A$8:A283)</f>
        <v>274</v>
      </c>
      <c r="C283" s="211" t="s">
        <v>2676</v>
      </c>
      <c r="D283" s="255">
        <f t="shared" si="7"/>
        <v>1233152.1399999999</v>
      </c>
      <c r="E283" s="261">
        <v>0</v>
      </c>
      <c r="F283" s="261">
        <v>0</v>
      </c>
      <c r="G283" s="261">
        <v>1233152.1399999999</v>
      </c>
      <c r="H283" s="261">
        <v>0</v>
      </c>
      <c r="I283" s="261">
        <v>0</v>
      </c>
      <c r="J283" s="261">
        <v>0</v>
      </c>
      <c r="K283" s="262">
        <v>0</v>
      </c>
      <c r="L283" s="261">
        <v>0</v>
      </c>
      <c r="M283" s="261">
        <v>0</v>
      </c>
      <c r="N283" s="261">
        <v>0</v>
      </c>
      <c r="O283" s="261">
        <v>0</v>
      </c>
      <c r="P283" s="261">
        <v>0</v>
      </c>
      <c r="Q283" s="261">
        <v>0</v>
      </c>
      <c r="R283" s="261">
        <v>0</v>
      </c>
      <c r="S283" s="261">
        <v>0</v>
      </c>
      <c r="T283" s="261">
        <v>0</v>
      </c>
      <c r="U283" s="261">
        <v>0</v>
      </c>
      <c r="V283" s="261">
        <v>0</v>
      </c>
      <c r="W283" s="261">
        <v>0</v>
      </c>
      <c r="X283" s="261">
        <v>0</v>
      </c>
      <c r="Y283" s="261">
        <v>0</v>
      </c>
      <c r="Z283" s="261">
        <v>0</v>
      </c>
      <c r="AA283" s="261">
        <v>0</v>
      </c>
      <c r="AB283" s="263">
        <v>2020</v>
      </c>
    </row>
    <row r="284" spans="1:28" s="3" customFormat="1" ht="35.25" customHeight="1" x14ac:dyDescent="0.5">
      <c r="A284" s="3">
        <v>1</v>
      </c>
      <c r="B284" s="165">
        <f>SUBTOTAL(103,$A$8:A284)</f>
        <v>275</v>
      </c>
      <c r="C284" s="211" t="s">
        <v>2677</v>
      </c>
      <c r="D284" s="255">
        <f t="shared" si="7"/>
        <v>1475821.78</v>
      </c>
      <c r="E284" s="261">
        <v>0</v>
      </c>
      <c r="F284" s="261">
        <v>0</v>
      </c>
      <c r="G284" s="261">
        <v>0</v>
      </c>
      <c r="H284" s="261">
        <v>0</v>
      </c>
      <c r="I284" s="261">
        <v>0</v>
      </c>
      <c r="J284" s="261">
        <v>0</v>
      </c>
      <c r="K284" s="262">
        <v>0</v>
      </c>
      <c r="L284" s="261">
        <v>0</v>
      </c>
      <c r="M284" s="261">
        <v>1475821.78</v>
      </c>
      <c r="N284" s="261">
        <v>0</v>
      </c>
      <c r="O284" s="261">
        <v>0</v>
      </c>
      <c r="P284" s="261">
        <v>0</v>
      </c>
      <c r="Q284" s="261">
        <v>0</v>
      </c>
      <c r="R284" s="261">
        <v>0</v>
      </c>
      <c r="S284" s="261">
        <v>0</v>
      </c>
      <c r="T284" s="261">
        <v>0</v>
      </c>
      <c r="U284" s="261">
        <v>0</v>
      </c>
      <c r="V284" s="261">
        <v>0</v>
      </c>
      <c r="W284" s="261">
        <v>0</v>
      </c>
      <c r="X284" s="261">
        <v>0</v>
      </c>
      <c r="Y284" s="261">
        <v>0</v>
      </c>
      <c r="Z284" s="261">
        <v>0</v>
      </c>
      <c r="AA284" s="261">
        <v>0</v>
      </c>
      <c r="AB284" s="263">
        <v>2020</v>
      </c>
    </row>
    <row r="285" spans="1:28" s="3" customFormat="1" ht="35.25" customHeight="1" x14ac:dyDescent="0.5">
      <c r="A285" s="3">
        <v>1</v>
      </c>
      <c r="B285" s="165">
        <f>SUBTOTAL(103,$A$8:A285)</f>
        <v>276</v>
      </c>
      <c r="C285" s="211" t="s">
        <v>2775</v>
      </c>
      <c r="D285" s="255">
        <f t="shared" si="7"/>
        <v>1181257</v>
      </c>
      <c r="E285" s="261">
        <v>0</v>
      </c>
      <c r="F285" s="261">
        <v>0</v>
      </c>
      <c r="G285" s="261">
        <v>0</v>
      </c>
      <c r="H285" s="261">
        <v>0</v>
      </c>
      <c r="I285" s="261">
        <v>0</v>
      </c>
      <c r="J285" s="261">
        <v>0</v>
      </c>
      <c r="K285" s="262">
        <v>0</v>
      </c>
      <c r="L285" s="261">
        <v>0</v>
      </c>
      <c r="M285" s="261">
        <v>0</v>
      </c>
      <c r="N285" s="261">
        <v>1181257</v>
      </c>
      <c r="O285" s="261">
        <v>0</v>
      </c>
      <c r="P285" s="261">
        <v>0</v>
      </c>
      <c r="Q285" s="261">
        <v>0</v>
      </c>
      <c r="R285" s="261">
        <v>0</v>
      </c>
      <c r="S285" s="261">
        <v>0</v>
      </c>
      <c r="T285" s="261">
        <v>0</v>
      </c>
      <c r="U285" s="261">
        <v>0</v>
      </c>
      <c r="V285" s="261">
        <v>0</v>
      </c>
      <c r="W285" s="261">
        <v>0</v>
      </c>
      <c r="X285" s="261">
        <v>0</v>
      </c>
      <c r="Y285" s="261">
        <v>0</v>
      </c>
      <c r="Z285" s="261">
        <v>0</v>
      </c>
      <c r="AA285" s="261">
        <v>0</v>
      </c>
      <c r="AB285" s="263">
        <v>2020</v>
      </c>
    </row>
    <row r="286" spans="1:28" s="3" customFormat="1" ht="35.25" customHeight="1" x14ac:dyDescent="0.5">
      <c r="A286" s="3">
        <v>1</v>
      </c>
      <c r="B286" s="165">
        <f>SUBTOTAL(103,$A$8:A286)</f>
        <v>277</v>
      </c>
      <c r="C286" s="211" t="s">
        <v>3065</v>
      </c>
      <c r="D286" s="255">
        <f t="shared" si="7"/>
        <v>989860</v>
      </c>
      <c r="E286" s="261">
        <v>0</v>
      </c>
      <c r="F286" s="261">
        <v>0</v>
      </c>
      <c r="G286" s="261">
        <v>0</v>
      </c>
      <c r="H286" s="261">
        <v>0</v>
      </c>
      <c r="I286" s="261">
        <v>0</v>
      </c>
      <c r="J286" s="261">
        <v>0</v>
      </c>
      <c r="K286" s="262">
        <v>0</v>
      </c>
      <c r="L286" s="261">
        <v>0</v>
      </c>
      <c r="M286" s="261">
        <v>989860</v>
      </c>
      <c r="N286" s="261">
        <v>0</v>
      </c>
      <c r="O286" s="261">
        <v>0</v>
      </c>
      <c r="P286" s="261">
        <v>0</v>
      </c>
      <c r="Q286" s="261">
        <v>0</v>
      </c>
      <c r="R286" s="261">
        <v>0</v>
      </c>
      <c r="S286" s="261">
        <v>0</v>
      </c>
      <c r="T286" s="261">
        <v>0</v>
      </c>
      <c r="U286" s="261">
        <v>0</v>
      </c>
      <c r="V286" s="261">
        <v>0</v>
      </c>
      <c r="W286" s="261">
        <v>0</v>
      </c>
      <c r="X286" s="261">
        <v>0</v>
      </c>
      <c r="Y286" s="261">
        <v>0</v>
      </c>
      <c r="Z286" s="261">
        <v>0</v>
      </c>
      <c r="AA286" s="261">
        <v>0</v>
      </c>
      <c r="AB286" s="263">
        <v>2020</v>
      </c>
    </row>
    <row r="287" spans="1:28" s="3" customFormat="1" ht="35.25" customHeight="1" x14ac:dyDescent="0.5">
      <c r="A287" s="3">
        <v>1</v>
      </c>
      <c r="B287" s="165">
        <f>SUBTOTAL(103,$A$8:A287)</f>
        <v>278</v>
      </c>
      <c r="C287" s="211" t="s">
        <v>3066</v>
      </c>
      <c r="D287" s="255">
        <f t="shared" si="7"/>
        <v>2257590</v>
      </c>
      <c r="E287" s="261">
        <v>0</v>
      </c>
      <c r="F287" s="261">
        <v>0</v>
      </c>
      <c r="G287" s="261">
        <v>0</v>
      </c>
      <c r="H287" s="261">
        <v>0</v>
      </c>
      <c r="I287" s="261">
        <v>0</v>
      </c>
      <c r="J287" s="261">
        <v>0</v>
      </c>
      <c r="K287" s="262">
        <v>0</v>
      </c>
      <c r="L287" s="261">
        <v>0</v>
      </c>
      <c r="M287" s="261">
        <v>2257590</v>
      </c>
      <c r="N287" s="261">
        <v>0</v>
      </c>
      <c r="O287" s="261">
        <v>0</v>
      </c>
      <c r="P287" s="261">
        <v>0</v>
      </c>
      <c r="Q287" s="261">
        <v>0</v>
      </c>
      <c r="R287" s="261">
        <v>0</v>
      </c>
      <c r="S287" s="261">
        <v>0</v>
      </c>
      <c r="T287" s="261">
        <v>0</v>
      </c>
      <c r="U287" s="261">
        <v>0</v>
      </c>
      <c r="V287" s="261">
        <v>0</v>
      </c>
      <c r="W287" s="261">
        <v>0</v>
      </c>
      <c r="X287" s="261">
        <v>0</v>
      </c>
      <c r="Y287" s="261">
        <v>0</v>
      </c>
      <c r="Z287" s="261">
        <v>0</v>
      </c>
      <c r="AA287" s="261">
        <v>0</v>
      </c>
      <c r="AB287" s="263">
        <v>2020</v>
      </c>
    </row>
    <row r="288" spans="1:28" s="3" customFormat="1" ht="35.25" customHeight="1" x14ac:dyDescent="0.5">
      <c r="A288" s="3">
        <v>1</v>
      </c>
      <c r="B288" s="165">
        <f>SUBTOTAL(103,$A$8:A288)</f>
        <v>279</v>
      </c>
      <c r="C288" s="211" t="s">
        <v>3067</v>
      </c>
      <c r="D288" s="255">
        <f t="shared" si="7"/>
        <v>2456815</v>
      </c>
      <c r="E288" s="261">
        <v>0</v>
      </c>
      <c r="F288" s="261">
        <v>0</v>
      </c>
      <c r="G288" s="261">
        <v>0</v>
      </c>
      <c r="H288" s="261">
        <v>0</v>
      </c>
      <c r="I288" s="261">
        <v>0</v>
      </c>
      <c r="J288" s="261">
        <v>0</v>
      </c>
      <c r="K288" s="262">
        <v>0</v>
      </c>
      <c r="L288" s="261">
        <v>0</v>
      </c>
      <c r="M288" s="261">
        <v>2456815</v>
      </c>
      <c r="N288" s="261">
        <v>0</v>
      </c>
      <c r="O288" s="261">
        <v>0</v>
      </c>
      <c r="P288" s="261">
        <v>0</v>
      </c>
      <c r="Q288" s="261">
        <v>0</v>
      </c>
      <c r="R288" s="261">
        <v>0</v>
      </c>
      <c r="S288" s="261">
        <v>0</v>
      </c>
      <c r="T288" s="261">
        <v>0</v>
      </c>
      <c r="U288" s="261">
        <v>0</v>
      </c>
      <c r="V288" s="261">
        <v>0</v>
      </c>
      <c r="W288" s="261">
        <v>0</v>
      </c>
      <c r="X288" s="261">
        <v>0</v>
      </c>
      <c r="Y288" s="261">
        <v>0</v>
      </c>
      <c r="Z288" s="261">
        <v>0</v>
      </c>
      <c r="AA288" s="261">
        <v>0</v>
      </c>
      <c r="AB288" s="263">
        <v>2020</v>
      </c>
    </row>
    <row r="289" spans="1:28" s="3" customFormat="1" ht="35.25" customHeight="1" x14ac:dyDescent="0.5">
      <c r="A289" s="3">
        <v>1</v>
      </c>
      <c r="B289" s="165">
        <f>SUBTOTAL(103,$A$8:A289)</f>
        <v>280</v>
      </c>
      <c r="C289" s="211" t="s">
        <v>3068</v>
      </c>
      <c r="D289" s="255">
        <f t="shared" si="7"/>
        <v>249502</v>
      </c>
      <c r="E289" s="261">
        <v>0</v>
      </c>
      <c r="F289" s="261">
        <v>0</v>
      </c>
      <c r="G289" s="261">
        <v>0</v>
      </c>
      <c r="H289" s="261">
        <v>0</v>
      </c>
      <c r="I289" s="261">
        <v>0</v>
      </c>
      <c r="J289" s="261">
        <v>0</v>
      </c>
      <c r="K289" s="262">
        <v>0</v>
      </c>
      <c r="L289" s="261">
        <v>0</v>
      </c>
      <c r="M289" s="261">
        <v>0</v>
      </c>
      <c r="N289" s="261">
        <v>0</v>
      </c>
      <c r="O289" s="261">
        <v>249502</v>
      </c>
      <c r="P289" s="261">
        <v>0</v>
      </c>
      <c r="Q289" s="261">
        <v>0</v>
      </c>
      <c r="R289" s="261">
        <v>0</v>
      </c>
      <c r="S289" s="261">
        <v>0</v>
      </c>
      <c r="T289" s="261">
        <v>0</v>
      </c>
      <c r="U289" s="261">
        <v>0</v>
      </c>
      <c r="V289" s="261">
        <v>0</v>
      </c>
      <c r="W289" s="261">
        <v>0</v>
      </c>
      <c r="X289" s="261">
        <v>0</v>
      </c>
      <c r="Y289" s="261">
        <v>0</v>
      </c>
      <c r="Z289" s="261">
        <v>0</v>
      </c>
      <c r="AA289" s="261">
        <v>0</v>
      </c>
      <c r="AB289" s="263">
        <v>2020</v>
      </c>
    </row>
    <row r="290" spans="1:28" s="3" customFormat="1" ht="35.25" customHeight="1" x14ac:dyDescent="0.5">
      <c r="A290" s="3">
        <v>1</v>
      </c>
      <c r="B290" s="165">
        <f>SUBTOTAL(103,$A$8:A290)</f>
        <v>281</v>
      </c>
      <c r="C290" s="210" t="s">
        <v>2791</v>
      </c>
      <c r="D290" s="255">
        <f t="shared" si="7"/>
        <v>3446000</v>
      </c>
      <c r="E290" s="258">
        <v>0</v>
      </c>
      <c r="F290" s="258">
        <v>0</v>
      </c>
      <c r="G290" s="258">
        <v>0</v>
      </c>
      <c r="H290" s="258">
        <v>0</v>
      </c>
      <c r="I290" s="258">
        <v>0</v>
      </c>
      <c r="J290" s="258">
        <v>0</v>
      </c>
      <c r="K290" s="259">
        <v>2</v>
      </c>
      <c r="L290" s="258">
        <v>3446000</v>
      </c>
      <c r="M290" s="258">
        <v>0</v>
      </c>
      <c r="N290" s="258">
        <v>0</v>
      </c>
      <c r="O290" s="258">
        <v>0</v>
      </c>
      <c r="P290" s="258">
        <v>0</v>
      </c>
      <c r="Q290" s="258">
        <v>0</v>
      </c>
      <c r="R290" s="258">
        <v>0</v>
      </c>
      <c r="S290" s="258">
        <v>0</v>
      </c>
      <c r="T290" s="258">
        <v>0</v>
      </c>
      <c r="U290" s="258">
        <v>0</v>
      </c>
      <c r="V290" s="258">
        <v>0</v>
      </c>
      <c r="W290" s="258">
        <v>0</v>
      </c>
      <c r="X290" s="258">
        <v>0</v>
      </c>
      <c r="Y290" s="258">
        <v>0</v>
      </c>
      <c r="Z290" s="258">
        <v>0</v>
      </c>
      <c r="AA290" s="258">
        <v>0</v>
      </c>
      <c r="AB290" s="260">
        <v>2019</v>
      </c>
    </row>
    <row r="291" spans="1:28" s="3" customFormat="1" ht="35.25" customHeight="1" x14ac:dyDescent="0.5">
      <c r="A291" s="3">
        <v>1</v>
      </c>
      <c r="B291" s="165">
        <f>SUBTOTAL(103,$A$8:A291)</f>
        <v>282</v>
      </c>
      <c r="C291" s="211" t="s">
        <v>2290</v>
      </c>
      <c r="D291" s="255">
        <f t="shared" si="7"/>
        <v>1800000</v>
      </c>
      <c r="E291" s="261">
        <v>0</v>
      </c>
      <c r="F291" s="261">
        <v>0</v>
      </c>
      <c r="G291" s="261">
        <v>0</v>
      </c>
      <c r="H291" s="261">
        <v>0</v>
      </c>
      <c r="I291" s="261">
        <v>0</v>
      </c>
      <c r="J291" s="261">
        <v>0</v>
      </c>
      <c r="K291" s="259">
        <v>1</v>
      </c>
      <c r="L291" s="261">
        <v>1800000</v>
      </c>
      <c r="M291" s="261">
        <v>0</v>
      </c>
      <c r="N291" s="261">
        <v>0</v>
      </c>
      <c r="O291" s="261">
        <v>0</v>
      </c>
      <c r="P291" s="261">
        <v>0</v>
      </c>
      <c r="Q291" s="261">
        <v>0</v>
      </c>
      <c r="R291" s="261">
        <v>0</v>
      </c>
      <c r="S291" s="261">
        <v>0</v>
      </c>
      <c r="T291" s="261">
        <v>0</v>
      </c>
      <c r="U291" s="261">
        <v>0</v>
      </c>
      <c r="V291" s="261">
        <v>0</v>
      </c>
      <c r="W291" s="261">
        <v>0</v>
      </c>
      <c r="X291" s="261">
        <v>0</v>
      </c>
      <c r="Y291" s="261">
        <v>0</v>
      </c>
      <c r="Z291" s="261">
        <v>0</v>
      </c>
      <c r="AA291" s="261">
        <v>0</v>
      </c>
      <c r="AB291" s="260">
        <v>2020</v>
      </c>
    </row>
    <row r="292" spans="1:28" s="3" customFormat="1" ht="35.25" customHeight="1" x14ac:dyDescent="0.5">
      <c r="B292" s="209" t="s">
        <v>780</v>
      </c>
      <c r="C292" s="210"/>
      <c r="D292" s="255">
        <f>E292+F292+G292+H292+I292+J292+L292+M292+N292+O292+P292+Q292+R292+S292+T292+U292+V292+W292+X292+Y292+Z292+AA292</f>
        <v>22573519.260000002</v>
      </c>
      <c r="E292" s="255">
        <f>SUM(E293:E318)</f>
        <v>642127.88000000012</v>
      </c>
      <c r="F292" s="255">
        <f t="shared" ref="F292:AA292" si="8">SUM(F293:F318)</f>
        <v>300000</v>
      </c>
      <c r="G292" s="255">
        <f t="shared" si="8"/>
        <v>805999</v>
      </c>
      <c r="H292" s="255">
        <f t="shared" si="8"/>
        <v>208577.90999999997</v>
      </c>
      <c r="I292" s="255">
        <f t="shared" si="8"/>
        <v>0</v>
      </c>
      <c r="J292" s="255">
        <f t="shared" si="8"/>
        <v>0</v>
      </c>
      <c r="K292" s="256">
        <f t="shared" si="8"/>
        <v>1</v>
      </c>
      <c r="L292" s="255">
        <f t="shared" si="8"/>
        <v>1080000</v>
      </c>
      <c r="M292" s="255">
        <f t="shared" si="8"/>
        <v>15035883.4</v>
      </c>
      <c r="N292" s="255">
        <f t="shared" si="8"/>
        <v>0</v>
      </c>
      <c r="O292" s="255">
        <f>SUM(O293:O318)</f>
        <v>2564081.0699999998</v>
      </c>
      <c r="P292" s="255">
        <f t="shared" si="8"/>
        <v>1936850</v>
      </c>
      <c r="Q292" s="255">
        <f t="shared" si="8"/>
        <v>0</v>
      </c>
      <c r="R292" s="255">
        <f t="shared" si="8"/>
        <v>0</v>
      </c>
      <c r="S292" s="255">
        <f t="shared" si="8"/>
        <v>0</v>
      </c>
      <c r="T292" s="255">
        <f t="shared" si="8"/>
        <v>0</v>
      </c>
      <c r="U292" s="255">
        <f t="shared" si="8"/>
        <v>0</v>
      </c>
      <c r="V292" s="255">
        <f t="shared" si="8"/>
        <v>0</v>
      </c>
      <c r="W292" s="255">
        <f t="shared" si="8"/>
        <v>0</v>
      </c>
      <c r="X292" s="255">
        <f t="shared" si="8"/>
        <v>0</v>
      </c>
      <c r="Y292" s="255">
        <f t="shared" si="8"/>
        <v>0</v>
      </c>
      <c r="Z292" s="255">
        <f t="shared" si="8"/>
        <v>0</v>
      </c>
      <c r="AA292" s="255">
        <f t="shared" si="8"/>
        <v>0</v>
      </c>
      <c r="AB292" s="257" t="s">
        <v>855</v>
      </c>
    </row>
    <row r="293" spans="1:28" s="3" customFormat="1" ht="35.25" customHeight="1" x14ac:dyDescent="0.5">
      <c r="A293" s="3">
        <v>1</v>
      </c>
      <c r="B293" s="165">
        <f>SUBTOTAL(103,$A$8:A293)</f>
        <v>283</v>
      </c>
      <c r="C293" s="210" t="s">
        <v>1981</v>
      </c>
      <c r="D293" s="255">
        <f t="shared" si="7"/>
        <v>2640608</v>
      </c>
      <c r="E293" s="258">
        <v>0</v>
      </c>
      <c r="F293" s="258">
        <v>0</v>
      </c>
      <c r="G293" s="258">
        <v>0</v>
      </c>
      <c r="H293" s="258">
        <v>0</v>
      </c>
      <c r="I293" s="258">
        <v>0</v>
      </c>
      <c r="J293" s="258">
        <v>0</v>
      </c>
      <c r="K293" s="259">
        <v>0</v>
      </c>
      <c r="L293" s="258">
        <v>0</v>
      </c>
      <c r="M293" s="258">
        <v>2640608</v>
      </c>
      <c r="N293" s="258">
        <v>0</v>
      </c>
      <c r="O293" s="258">
        <v>0</v>
      </c>
      <c r="P293" s="258">
        <v>0</v>
      </c>
      <c r="Q293" s="258">
        <v>0</v>
      </c>
      <c r="R293" s="258">
        <v>0</v>
      </c>
      <c r="S293" s="258">
        <v>0</v>
      </c>
      <c r="T293" s="258">
        <v>0</v>
      </c>
      <c r="U293" s="258">
        <v>0</v>
      </c>
      <c r="V293" s="258">
        <v>0</v>
      </c>
      <c r="W293" s="258">
        <v>0</v>
      </c>
      <c r="X293" s="258">
        <v>0</v>
      </c>
      <c r="Y293" s="258">
        <v>0</v>
      </c>
      <c r="Z293" s="258">
        <v>0</v>
      </c>
      <c r="AA293" s="258">
        <v>0</v>
      </c>
      <c r="AB293" s="260">
        <v>2020</v>
      </c>
    </row>
    <row r="294" spans="1:28" s="3" customFormat="1" ht="35.25" customHeight="1" x14ac:dyDescent="0.5">
      <c r="A294" s="3">
        <v>1</v>
      </c>
      <c r="B294" s="165">
        <f>SUBTOTAL(103,$A$8:A294)</f>
        <v>284</v>
      </c>
      <c r="C294" s="210" t="s">
        <v>1982</v>
      </c>
      <c r="D294" s="255">
        <f t="shared" si="7"/>
        <v>1098000.3799999999</v>
      </c>
      <c r="E294" s="258">
        <v>0</v>
      </c>
      <c r="F294" s="258">
        <v>0</v>
      </c>
      <c r="G294" s="258">
        <v>0</v>
      </c>
      <c r="H294" s="258">
        <v>0</v>
      </c>
      <c r="I294" s="258">
        <v>0</v>
      </c>
      <c r="J294" s="258">
        <v>0</v>
      </c>
      <c r="K294" s="259">
        <v>0</v>
      </c>
      <c r="L294" s="258">
        <v>0</v>
      </c>
      <c r="M294" s="258">
        <f>1098000.38</f>
        <v>1098000.3799999999</v>
      </c>
      <c r="N294" s="258">
        <v>0</v>
      </c>
      <c r="O294" s="258">
        <v>0</v>
      </c>
      <c r="P294" s="258">
        <v>0</v>
      </c>
      <c r="Q294" s="258">
        <v>0</v>
      </c>
      <c r="R294" s="258">
        <v>0</v>
      </c>
      <c r="S294" s="258">
        <v>0</v>
      </c>
      <c r="T294" s="258">
        <v>0</v>
      </c>
      <c r="U294" s="258">
        <v>0</v>
      </c>
      <c r="V294" s="258">
        <v>0</v>
      </c>
      <c r="W294" s="258">
        <v>0</v>
      </c>
      <c r="X294" s="258">
        <v>0</v>
      </c>
      <c r="Y294" s="258">
        <v>0</v>
      </c>
      <c r="Z294" s="258">
        <v>0</v>
      </c>
      <c r="AA294" s="258">
        <v>0</v>
      </c>
      <c r="AB294" s="260">
        <v>2020</v>
      </c>
    </row>
    <row r="295" spans="1:28" s="3" customFormat="1" ht="35.25" customHeight="1" x14ac:dyDescent="0.5">
      <c r="A295" s="3">
        <v>1</v>
      </c>
      <c r="B295" s="165">
        <f>SUBTOTAL(103,$A$8:A295)</f>
        <v>285</v>
      </c>
      <c r="C295" s="210" t="s">
        <v>1983</v>
      </c>
      <c r="D295" s="255">
        <f t="shared" si="7"/>
        <v>100000</v>
      </c>
      <c r="E295" s="258">
        <v>0</v>
      </c>
      <c r="F295" s="258">
        <v>0</v>
      </c>
      <c r="G295" s="258">
        <v>0</v>
      </c>
      <c r="H295" s="258">
        <v>0</v>
      </c>
      <c r="I295" s="258">
        <v>0</v>
      </c>
      <c r="J295" s="258">
        <v>0</v>
      </c>
      <c r="K295" s="259">
        <v>0</v>
      </c>
      <c r="L295" s="258">
        <v>0</v>
      </c>
      <c r="M295" s="258">
        <v>100000</v>
      </c>
      <c r="N295" s="258">
        <v>0</v>
      </c>
      <c r="O295" s="258">
        <v>0</v>
      </c>
      <c r="P295" s="258">
        <v>0</v>
      </c>
      <c r="Q295" s="258">
        <v>0</v>
      </c>
      <c r="R295" s="258">
        <v>0</v>
      </c>
      <c r="S295" s="258">
        <v>0</v>
      </c>
      <c r="T295" s="258">
        <v>0</v>
      </c>
      <c r="U295" s="258">
        <v>0</v>
      </c>
      <c r="V295" s="258">
        <v>0</v>
      </c>
      <c r="W295" s="258">
        <v>0</v>
      </c>
      <c r="X295" s="258">
        <v>0</v>
      </c>
      <c r="Y295" s="258">
        <v>0</v>
      </c>
      <c r="Z295" s="258">
        <v>0</v>
      </c>
      <c r="AA295" s="258">
        <v>0</v>
      </c>
      <c r="AB295" s="260">
        <v>2020</v>
      </c>
    </row>
    <row r="296" spans="1:28" s="3" customFormat="1" ht="35.25" customHeight="1" x14ac:dyDescent="0.5">
      <c r="A296" s="3">
        <v>1</v>
      </c>
      <c r="B296" s="165">
        <f>SUBTOTAL(103,$A$8:A296)</f>
        <v>286</v>
      </c>
      <c r="C296" s="210" t="s">
        <v>1984</v>
      </c>
      <c r="D296" s="255">
        <f t="shared" si="7"/>
        <v>204559.94</v>
      </c>
      <c r="E296" s="258">
        <v>0</v>
      </c>
      <c r="F296" s="258">
        <v>0</v>
      </c>
      <c r="G296" s="258">
        <v>0</v>
      </c>
      <c r="H296" s="258">
        <v>0</v>
      </c>
      <c r="I296" s="258">
        <v>0</v>
      </c>
      <c r="J296" s="258">
        <v>0</v>
      </c>
      <c r="K296" s="259">
        <v>0</v>
      </c>
      <c r="L296" s="258">
        <v>0</v>
      </c>
      <c r="M296" s="258">
        <v>0</v>
      </c>
      <c r="N296" s="258">
        <v>0</v>
      </c>
      <c r="O296" s="258">
        <v>204559.94</v>
      </c>
      <c r="P296" s="258">
        <v>0</v>
      </c>
      <c r="Q296" s="258">
        <v>0</v>
      </c>
      <c r="R296" s="258">
        <v>0</v>
      </c>
      <c r="S296" s="258">
        <v>0</v>
      </c>
      <c r="T296" s="258">
        <v>0</v>
      </c>
      <c r="U296" s="258">
        <v>0</v>
      </c>
      <c r="V296" s="258">
        <v>0</v>
      </c>
      <c r="W296" s="258">
        <v>0</v>
      </c>
      <c r="X296" s="258">
        <v>0</v>
      </c>
      <c r="Y296" s="258">
        <v>0</v>
      </c>
      <c r="Z296" s="258">
        <v>0</v>
      </c>
      <c r="AA296" s="258">
        <v>0</v>
      </c>
      <c r="AB296" s="260">
        <v>2020</v>
      </c>
    </row>
    <row r="297" spans="1:28" s="3" customFormat="1" ht="35.25" customHeight="1" x14ac:dyDescent="0.5">
      <c r="A297" s="3">
        <v>1</v>
      </c>
      <c r="B297" s="165">
        <f>SUBTOTAL(103,$A$8:A297)</f>
        <v>287</v>
      </c>
      <c r="C297" s="210" t="s">
        <v>1985</v>
      </c>
      <c r="D297" s="255">
        <f t="shared" si="7"/>
        <v>1760038</v>
      </c>
      <c r="E297" s="258">
        <v>0</v>
      </c>
      <c r="F297" s="258">
        <v>0</v>
      </c>
      <c r="G297" s="258">
        <v>0</v>
      </c>
      <c r="H297" s="258">
        <v>0</v>
      </c>
      <c r="I297" s="258">
        <v>0</v>
      </c>
      <c r="J297" s="258">
        <v>0</v>
      </c>
      <c r="K297" s="259">
        <v>0</v>
      </c>
      <c r="L297" s="258">
        <v>0</v>
      </c>
      <c r="M297" s="258">
        <v>1760038</v>
      </c>
      <c r="N297" s="258">
        <v>0</v>
      </c>
      <c r="O297" s="258">
        <v>0</v>
      </c>
      <c r="P297" s="258">
        <v>0</v>
      </c>
      <c r="Q297" s="258">
        <v>0</v>
      </c>
      <c r="R297" s="258">
        <v>0</v>
      </c>
      <c r="S297" s="258">
        <v>0</v>
      </c>
      <c r="T297" s="258">
        <v>0</v>
      </c>
      <c r="U297" s="258">
        <v>0</v>
      </c>
      <c r="V297" s="258">
        <v>0</v>
      </c>
      <c r="W297" s="258">
        <v>0</v>
      </c>
      <c r="X297" s="258">
        <v>0</v>
      </c>
      <c r="Y297" s="258">
        <v>0</v>
      </c>
      <c r="Z297" s="258">
        <v>0</v>
      </c>
      <c r="AA297" s="258">
        <v>0</v>
      </c>
      <c r="AB297" s="260">
        <v>2020</v>
      </c>
    </row>
    <row r="298" spans="1:28" s="3" customFormat="1" ht="35.25" customHeight="1" x14ac:dyDescent="0.5">
      <c r="A298" s="3">
        <v>1</v>
      </c>
      <c r="B298" s="165">
        <f>SUBTOTAL(103,$A$8:A298)</f>
        <v>288</v>
      </c>
      <c r="C298" s="210" t="s">
        <v>1986</v>
      </c>
      <c r="D298" s="255">
        <f t="shared" si="7"/>
        <v>337102.5</v>
      </c>
      <c r="E298" s="258">
        <v>0</v>
      </c>
      <c r="F298" s="258">
        <v>0</v>
      </c>
      <c r="G298" s="258">
        <v>0</v>
      </c>
      <c r="H298" s="258">
        <v>0</v>
      </c>
      <c r="I298" s="258">
        <v>0</v>
      </c>
      <c r="J298" s="258">
        <v>0</v>
      </c>
      <c r="K298" s="259">
        <v>0</v>
      </c>
      <c r="L298" s="258">
        <v>0</v>
      </c>
      <c r="M298" s="258">
        <v>0</v>
      </c>
      <c r="N298" s="258">
        <v>0</v>
      </c>
      <c r="O298" s="258">
        <v>337102.5</v>
      </c>
      <c r="P298" s="258">
        <v>0</v>
      </c>
      <c r="Q298" s="258">
        <v>0</v>
      </c>
      <c r="R298" s="258">
        <v>0</v>
      </c>
      <c r="S298" s="258">
        <v>0</v>
      </c>
      <c r="T298" s="258">
        <v>0</v>
      </c>
      <c r="U298" s="258">
        <v>0</v>
      </c>
      <c r="V298" s="258">
        <v>0</v>
      </c>
      <c r="W298" s="258">
        <v>0</v>
      </c>
      <c r="X298" s="258">
        <v>0</v>
      </c>
      <c r="Y298" s="258">
        <v>0</v>
      </c>
      <c r="Z298" s="258">
        <v>0</v>
      </c>
      <c r="AA298" s="258">
        <v>0</v>
      </c>
      <c r="AB298" s="260">
        <v>2020</v>
      </c>
    </row>
    <row r="299" spans="1:28" s="3" customFormat="1" ht="35.25" customHeight="1" x14ac:dyDescent="0.5">
      <c r="A299" s="3">
        <v>1</v>
      </c>
      <c r="B299" s="165">
        <f>SUBTOTAL(103,$A$8:A299)</f>
        <v>289</v>
      </c>
      <c r="C299" s="210" t="s">
        <v>1987</v>
      </c>
      <c r="D299" s="255">
        <f t="shared" si="7"/>
        <v>116978.6</v>
      </c>
      <c r="E299" s="258">
        <v>0</v>
      </c>
      <c r="F299" s="258">
        <v>0</v>
      </c>
      <c r="G299" s="258">
        <v>0</v>
      </c>
      <c r="H299" s="258">
        <v>0</v>
      </c>
      <c r="I299" s="258">
        <v>0</v>
      </c>
      <c r="J299" s="258">
        <v>0</v>
      </c>
      <c r="K299" s="259">
        <v>0</v>
      </c>
      <c r="L299" s="258">
        <v>0</v>
      </c>
      <c r="M299" s="258">
        <v>0</v>
      </c>
      <c r="N299" s="258">
        <v>0</v>
      </c>
      <c r="O299" s="258">
        <v>116978.6</v>
      </c>
      <c r="P299" s="258">
        <v>0</v>
      </c>
      <c r="Q299" s="258">
        <v>0</v>
      </c>
      <c r="R299" s="258">
        <v>0</v>
      </c>
      <c r="S299" s="258">
        <v>0</v>
      </c>
      <c r="T299" s="258">
        <v>0</v>
      </c>
      <c r="U299" s="258">
        <v>0</v>
      </c>
      <c r="V299" s="258">
        <v>0</v>
      </c>
      <c r="W299" s="258">
        <v>0</v>
      </c>
      <c r="X299" s="258">
        <v>0</v>
      </c>
      <c r="Y299" s="258">
        <v>0</v>
      </c>
      <c r="Z299" s="258">
        <v>0</v>
      </c>
      <c r="AA299" s="258">
        <v>0</v>
      </c>
      <c r="AB299" s="260">
        <v>2020</v>
      </c>
    </row>
    <row r="300" spans="1:28" s="3" customFormat="1" ht="35.25" customHeight="1" x14ac:dyDescent="0.5">
      <c r="A300" s="3">
        <v>1</v>
      </c>
      <c r="B300" s="165">
        <f>SUBTOTAL(103,$A$8:A300)</f>
        <v>290</v>
      </c>
      <c r="C300" s="210" t="s">
        <v>1988</v>
      </c>
      <c r="D300" s="255">
        <f t="shared" si="7"/>
        <v>1743260</v>
      </c>
      <c r="E300" s="258">
        <v>0</v>
      </c>
      <c r="F300" s="258">
        <v>0</v>
      </c>
      <c r="G300" s="258">
        <v>0</v>
      </c>
      <c r="H300" s="258">
        <v>0</v>
      </c>
      <c r="I300" s="258">
        <v>0</v>
      </c>
      <c r="J300" s="258">
        <v>0</v>
      </c>
      <c r="K300" s="259">
        <v>0</v>
      </c>
      <c r="L300" s="258">
        <v>0</v>
      </c>
      <c r="M300" s="258">
        <v>1743260</v>
      </c>
      <c r="N300" s="258">
        <v>0</v>
      </c>
      <c r="O300" s="258">
        <v>0</v>
      </c>
      <c r="P300" s="258">
        <v>0</v>
      </c>
      <c r="Q300" s="258">
        <v>0</v>
      </c>
      <c r="R300" s="258">
        <v>0</v>
      </c>
      <c r="S300" s="258">
        <v>0</v>
      </c>
      <c r="T300" s="258">
        <v>0</v>
      </c>
      <c r="U300" s="258">
        <v>0</v>
      </c>
      <c r="V300" s="258">
        <v>0</v>
      </c>
      <c r="W300" s="258">
        <v>0</v>
      </c>
      <c r="X300" s="258">
        <v>0</v>
      </c>
      <c r="Y300" s="258">
        <v>0</v>
      </c>
      <c r="Z300" s="258">
        <v>0</v>
      </c>
      <c r="AA300" s="258">
        <v>0</v>
      </c>
      <c r="AB300" s="260">
        <v>2020</v>
      </c>
    </row>
    <row r="301" spans="1:28" s="3" customFormat="1" ht="35.25" customHeight="1" x14ac:dyDescent="0.5">
      <c r="A301" s="3">
        <v>1</v>
      </c>
      <c r="B301" s="165">
        <f>SUBTOTAL(103,$A$8:A301)</f>
        <v>291</v>
      </c>
      <c r="C301" s="210" t="s">
        <v>1989</v>
      </c>
      <c r="D301" s="255">
        <f t="shared" si="7"/>
        <v>1477169.3</v>
      </c>
      <c r="E301" s="258">
        <v>0</v>
      </c>
      <c r="F301" s="258">
        <v>0</v>
      </c>
      <c r="G301" s="258">
        <v>0</v>
      </c>
      <c r="H301" s="258">
        <v>0</v>
      </c>
      <c r="I301" s="258">
        <v>0</v>
      </c>
      <c r="J301" s="258">
        <v>0</v>
      </c>
      <c r="K301" s="259">
        <v>0</v>
      </c>
      <c r="L301" s="258">
        <v>0</v>
      </c>
      <c r="M301" s="258">
        <v>1477169.3</v>
      </c>
      <c r="N301" s="258">
        <v>0</v>
      </c>
      <c r="O301" s="258">
        <v>0</v>
      </c>
      <c r="P301" s="258">
        <v>0</v>
      </c>
      <c r="Q301" s="258">
        <v>0</v>
      </c>
      <c r="R301" s="258">
        <v>0</v>
      </c>
      <c r="S301" s="258">
        <v>0</v>
      </c>
      <c r="T301" s="258">
        <v>0</v>
      </c>
      <c r="U301" s="258">
        <v>0</v>
      </c>
      <c r="V301" s="258">
        <v>0</v>
      </c>
      <c r="W301" s="258">
        <v>0</v>
      </c>
      <c r="X301" s="258">
        <v>0</v>
      </c>
      <c r="Y301" s="258">
        <v>0</v>
      </c>
      <c r="Z301" s="258">
        <v>0</v>
      </c>
      <c r="AA301" s="258">
        <v>0</v>
      </c>
      <c r="AB301" s="260">
        <v>2020</v>
      </c>
    </row>
    <row r="302" spans="1:28" s="3" customFormat="1" ht="35.25" customHeight="1" x14ac:dyDescent="0.5">
      <c r="A302" s="3">
        <v>1</v>
      </c>
      <c r="B302" s="165">
        <f>SUBTOTAL(103,$A$8:A302)</f>
        <v>292</v>
      </c>
      <c r="C302" s="210" t="s">
        <v>1990</v>
      </c>
      <c r="D302" s="255">
        <f t="shared" si="7"/>
        <v>257497.1</v>
      </c>
      <c r="E302" s="258">
        <v>0</v>
      </c>
      <c r="F302" s="258">
        <v>0</v>
      </c>
      <c r="G302" s="258">
        <v>0</v>
      </c>
      <c r="H302" s="258">
        <v>0</v>
      </c>
      <c r="I302" s="258">
        <v>0</v>
      </c>
      <c r="J302" s="258">
        <v>0</v>
      </c>
      <c r="K302" s="259">
        <v>0</v>
      </c>
      <c r="L302" s="258">
        <v>0</v>
      </c>
      <c r="M302" s="258">
        <v>0</v>
      </c>
      <c r="N302" s="258">
        <v>0</v>
      </c>
      <c r="O302" s="258">
        <v>257497.1</v>
      </c>
      <c r="P302" s="258">
        <v>0</v>
      </c>
      <c r="Q302" s="258">
        <v>0</v>
      </c>
      <c r="R302" s="258">
        <v>0</v>
      </c>
      <c r="S302" s="258">
        <v>0</v>
      </c>
      <c r="T302" s="258">
        <v>0</v>
      </c>
      <c r="U302" s="258">
        <v>0</v>
      </c>
      <c r="V302" s="258">
        <v>0</v>
      </c>
      <c r="W302" s="258">
        <v>0</v>
      </c>
      <c r="X302" s="258">
        <v>0</v>
      </c>
      <c r="Y302" s="258">
        <v>0</v>
      </c>
      <c r="Z302" s="258">
        <v>0</v>
      </c>
      <c r="AA302" s="258">
        <v>0</v>
      </c>
      <c r="AB302" s="260">
        <v>2020</v>
      </c>
    </row>
    <row r="303" spans="1:28" s="3" customFormat="1" ht="35.25" customHeight="1" x14ac:dyDescent="0.5">
      <c r="A303" s="3">
        <v>1</v>
      </c>
      <c r="B303" s="165">
        <f>SUBTOTAL(103,$A$8:A303)</f>
        <v>293</v>
      </c>
      <c r="C303" s="210" t="s">
        <v>1991</v>
      </c>
      <c r="D303" s="255">
        <f t="shared" si="7"/>
        <v>2108431.7200000002</v>
      </c>
      <c r="E303" s="258">
        <v>0</v>
      </c>
      <c r="F303" s="258">
        <v>0</v>
      </c>
      <c r="G303" s="258">
        <v>0</v>
      </c>
      <c r="H303" s="258">
        <v>0</v>
      </c>
      <c r="I303" s="258">
        <v>0</v>
      </c>
      <c r="J303" s="258">
        <v>0</v>
      </c>
      <c r="K303" s="259">
        <v>0</v>
      </c>
      <c r="L303" s="258">
        <v>0</v>
      </c>
      <c r="M303" s="258">
        <v>2108431.7200000002</v>
      </c>
      <c r="N303" s="258">
        <v>0</v>
      </c>
      <c r="O303" s="258">
        <v>0</v>
      </c>
      <c r="P303" s="258">
        <v>0</v>
      </c>
      <c r="Q303" s="258">
        <v>0</v>
      </c>
      <c r="R303" s="258">
        <v>0</v>
      </c>
      <c r="S303" s="258">
        <v>0</v>
      </c>
      <c r="T303" s="258">
        <v>0</v>
      </c>
      <c r="U303" s="258">
        <v>0</v>
      </c>
      <c r="V303" s="258">
        <v>0</v>
      </c>
      <c r="W303" s="258">
        <v>0</v>
      </c>
      <c r="X303" s="258">
        <v>0</v>
      </c>
      <c r="Y303" s="258">
        <v>0</v>
      </c>
      <c r="Z303" s="258">
        <v>0</v>
      </c>
      <c r="AA303" s="258">
        <v>0</v>
      </c>
      <c r="AB303" s="260">
        <v>2020</v>
      </c>
    </row>
    <row r="304" spans="1:28" s="3" customFormat="1" ht="35.25" customHeight="1" x14ac:dyDescent="0.5">
      <c r="A304" s="3">
        <v>1</v>
      </c>
      <c r="B304" s="165">
        <f>SUBTOTAL(103,$A$8:A304)</f>
        <v>294</v>
      </c>
      <c r="C304" s="210" t="s">
        <v>2434</v>
      </c>
      <c r="D304" s="255">
        <f t="shared" si="7"/>
        <v>323572.78000000003</v>
      </c>
      <c r="E304" s="258">
        <v>0</v>
      </c>
      <c r="F304" s="258">
        <v>0</v>
      </c>
      <c r="G304" s="258">
        <v>0</v>
      </c>
      <c r="H304" s="258">
        <v>0</v>
      </c>
      <c r="I304" s="258">
        <v>0</v>
      </c>
      <c r="J304" s="258">
        <v>0</v>
      </c>
      <c r="K304" s="259">
        <v>0</v>
      </c>
      <c r="L304" s="258">
        <v>0</v>
      </c>
      <c r="M304" s="258">
        <v>0</v>
      </c>
      <c r="N304" s="258">
        <v>0</v>
      </c>
      <c r="O304" s="258">
        <v>323572.78000000003</v>
      </c>
      <c r="P304" s="258">
        <v>0</v>
      </c>
      <c r="Q304" s="258">
        <v>0</v>
      </c>
      <c r="R304" s="258">
        <v>0</v>
      </c>
      <c r="S304" s="258">
        <v>0</v>
      </c>
      <c r="T304" s="258">
        <v>0</v>
      </c>
      <c r="U304" s="258">
        <v>0</v>
      </c>
      <c r="V304" s="258">
        <v>0</v>
      </c>
      <c r="W304" s="258">
        <v>0</v>
      </c>
      <c r="X304" s="258">
        <v>0</v>
      </c>
      <c r="Y304" s="258">
        <v>0</v>
      </c>
      <c r="Z304" s="258">
        <v>0</v>
      </c>
      <c r="AA304" s="258">
        <v>0</v>
      </c>
      <c r="AB304" s="260">
        <v>2020</v>
      </c>
    </row>
    <row r="305" spans="1:28" s="3" customFormat="1" ht="35.25" customHeight="1" x14ac:dyDescent="0.5">
      <c r="A305" s="3">
        <v>1</v>
      </c>
      <c r="B305" s="165">
        <f>SUBTOTAL(103,$A$8:A305)</f>
        <v>295</v>
      </c>
      <c r="C305" s="210" t="s">
        <v>2435</v>
      </c>
      <c r="D305" s="255">
        <f t="shared" si="7"/>
        <v>568987</v>
      </c>
      <c r="E305" s="258">
        <v>0</v>
      </c>
      <c r="F305" s="258">
        <v>0</v>
      </c>
      <c r="G305" s="258">
        <v>0</v>
      </c>
      <c r="H305" s="258">
        <v>0</v>
      </c>
      <c r="I305" s="258">
        <v>0</v>
      </c>
      <c r="J305" s="258">
        <v>0</v>
      </c>
      <c r="K305" s="259">
        <v>0</v>
      </c>
      <c r="L305" s="258">
        <v>0</v>
      </c>
      <c r="M305" s="258">
        <v>0</v>
      </c>
      <c r="N305" s="258">
        <v>0</v>
      </c>
      <c r="O305" s="258">
        <v>568987</v>
      </c>
      <c r="P305" s="258">
        <v>0</v>
      </c>
      <c r="Q305" s="258">
        <v>0</v>
      </c>
      <c r="R305" s="258">
        <v>0</v>
      </c>
      <c r="S305" s="258">
        <v>0</v>
      </c>
      <c r="T305" s="258">
        <v>0</v>
      </c>
      <c r="U305" s="258">
        <v>0</v>
      </c>
      <c r="V305" s="258">
        <v>0</v>
      </c>
      <c r="W305" s="258">
        <v>0</v>
      </c>
      <c r="X305" s="258">
        <v>0</v>
      </c>
      <c r="Y305" s="258">
        <v>0</v>
      </c>
      <c r="Z305" s="258">
        <v>0</v>
      </c>
      <c r="AA305" s="258">
        <v>0</v>
      </c>
      <c r="AB305" s="260">
        <v>2020</v>
      </c>
    </row>
    <row r="306" spans="1:28" s="3" customFormat="1" ht="35.25" customHeight="1" x14ac:dyDescent="0.5">
      <c r="A306" s="3">
        <v>1</v>
      </c>
      <c r="B306" s="165">
        <f>SUBTOTAL(103,$A$8:A306)</f>
        <v>296</v>
      </c>
      <c r="C306" s="210" t="s">
        <v>1992</v>
      </c>
      <c r="D306" s="255">
        <f t="shared" si="7"/>
        <v>380650.85</v>
      </c>
      <c r="E306" s="258">
        <v>0</v>
      </c>
      <c r="F306" s="258">
        <v>0</v>
      </c>
      <c r="G306" s="258">
        <v>0</v>
      </c>
      <c r="H306" s="258">
        <v>0</v>
      </c>
      <c r="I306" s="258">
        <v>0</v>
      </c>
      <c r="J306" s="258">
        <v>0</v>
      </c>
      <c r="K306" s="259">
        <v>0</v>
      </c>
      <c r="L306" s="258">
        <v>0</v>
      </c>
      <c r="M306" s="258">
        <v>86162</v>
      </c>
      <c r="N306" s="258">
        <v>0</v>
      </c>
      <c r="O306" s="258">
        <v>294488.84999999998</v>
      </c>
      <c r="P306" s="258">
        <v>0</v>
      </c>
      <c r="Q306" s="258">
        <v>0</v>
      </c>
      <c r="R306" s="258">
        <v>0</v>
      </c>
      <c r="S306" s="258">
        <v>0</v>
      </c>
      <c r="T306" s="258">
        <v>0</v>
      </c>
      <c r="U306" s="258">
        <v>0</v>
      </c>
      <c r="V306" s="258">
        <v>0</v>
      </c>
      <c r="W306" s="258">
        <v>0</v>
      </c>
      <c r="X306" s="258">
        <v>0</v>
      </c>
      <c r="Y306" s="258">
        <v>0</v>
      </c>
      <c r="Z306" s="258">
        <v>0</v>
      </c>
      <c r="AA306" s="258">
        <v>0</v>
      </c>
      <c r="AB306" s="260">
        <v>2020</v>
      </c>
    </row>
    <row r="307" spans="1:28" s="3" customFormat="1" ht="35.25" customHeight="1" x14ac:dyDescent="0.5">
      <c r="A307" s="3">
        <v>1</v>
      </c>
      <c r="B307" s="165">
        <f>SUBTOTAL(103,$A$8:A307)</f>
        <v>297</v>
      </c>
      <c r="C307" s="210" t="s">
        <v>1993</v>
      </c>
      <c r="D307" s="255">
        <f t="shared" si="7"/>
        <v>1818274</v>
      </c>
      <c r="E307" s="258">
        <v>0</v>
      </c>
      <c r="F307" s="258">
        <v>0</v>
      </c>
      <c r="G307" s="258">
        <v>0</v>
      </c>
      <c r="H307" s="258">
        <v>0</v>
      </c>
      <c r="I307" s="258">
        <v>0</v>
      </c>
      <c r="J307" s="258">
        <v>0</v>
      </c>
      <c r="K307" s="259">
        <v>0</v>
      </c>
      <c r="L307" s="258">
        <v>0</v>
      </c>
      <c r="M307" s="258">
        <v>1818274</v>
      </c>
      <c r="N307" s="258">
        <v>0</v>
      </c>
      <c r="O307" s="258">
        <v>0</v>
      </c>
      <c r="P307" s="258">
        <v>0</v>
      </c>
      <c r="Q307" s="258">
        <v>0</v>
      </c>
      <c r="R307" s="258">
        <v>0</v>
      </c>
      <c r="S307" s="258">
        <v>0</v>
      </c>
      <c r="T307" s="258">
        <v>0</v>
      </c>
      <c r="U307" s="258">
        <v>0</v>
      </c>
      <c r="V307" s="258">
        <v>0</v>
      </c>
      <c r="W307" s="258">
        <v>0</v>
      </c>
      <c r="X307" s="258">
        <v>0</v>
      </c>
      <c r="Y307" s="258">
        <v>0</v>
      </c>
      <c r="Z307" s="258">
        <v>0</v>
      </c>
      <c r="AA307" s="258">
        <v>0</v>
      </c>
      <c r="AB307" s="260">
        <v>2020</v>
      </c>
    </row>
    <row r="308" spans="1:28" s="3" customFormat="1" ht="35.25" customHeight="1" x14ac:dyDescent="0.5">
      <c r="A308" s="3">
        <v>1</v>
      </c>
      <c r="B308" s="165">
        <f>SUBTOTAL(103,$A$8:A308)</f>
        <v>298</v>
      </c>
      <c r="C308" s="210" t="s">
        <v>2436</v>
      </c>
      <c r="D308" s="255">
        <f t="shared" si="7"/>
        <v>333408.43999999994</v>
      </c>
      <c r="E308" s="258">
        <v>0</v>
      </c>
      <c r="F308" s="258">
        <v>0</v>
      </c>
      <c r="G308" s="258">
        <v>0</v>
      </c>
      <c r="H308" s="258">
        <v>208577.90999999997</v>
      </c>
      <c r="I308" s="258">
        <v>0</v>
      </c>
      <c r="J308" s="258">
        <v>0</v>
      </c>
      <c r="K308" s="259">
        <v>0</v>
      </c>
      <c r="L308" s="258">
        <v>0</v>
      </c>
      <c r="M308" s="258">
        <v>0</v>
      </c>
      <c r="N308" s="258">
        <v>0</v>
      </c>
      <c r="O308" s="258">
        <v>124830.53</v>
      </c>
      <c r="P308" s="258">
        <v>0</v>
      </c>
      <c r="Q308" s="258">
        <v>0</v>
      </c>
      <c r="R308" s="258">
        <v>0</v>
      </c>
      <c r="S308" s="258">
        <v>0</v>
      </c>
      <c r="T308" s="258">
        <v>0</v>
      </c>
      <c r="U308" s="258">
        <v>0</v>
      </c>
      <c r="V308" s="258">
        <v>0</v>
      </c>
      <c r="W308" s="258">
        <v>0</v>
      </c>
      <c r="X308" s="258">
        <v>0</v>
      </c>
      <c r="Y308" s="258">
        <v>0</v>
      </c>
      <c r="Z308" s="258">
        <v>0</v>
      </c>
      <c r="AA308" s="258">
        <v>0</v>
      </c>
      <c r="AB308" s="260">
        <v>2020</v>
      </c>
    </row>
    <row r="309" spans="1:28" s="3" customFormat="1" ht="35.25" customHeight="1" x14ac:dyDescent="0.5">
      <c r="A309" s="3">
        <v>1</v>
      </c>
      <c r="B309" s="165">
        <f>SUBTOTAL(103,$A$8:A309)</f>
        <v>299</v>
      </c>
      <c r="C309" s="210" t="s">
        <v>2437</v>
      </c>
      <c r="D309" s="255">
        <f t="shared" si="7"/>
        <v>661000</v>
      </c>
      <c r="E309" s="258">
        <v>0</v>
      </c>
      <c r="F309" s="258">
        <v>0</v>
      </c>
      <c r="G309" s="258">
        <v>0</v>
      </c>
      <c r="H309" s="258">
        <v>0</v>
      </c>
      <c r="I309" s="258">
        <v>0</v>
      </c>
      <c r="J309" s="258">
        <v>0</v>
      </c>
      <c r="K309" s="259">
        <v>0</v>
      </c>
      <c r="L309" s="258">
        <v>0</v>
      </c>
      <c r="M309" s="258">
        <v>0</v>
      </c>
      <c r="N309" s="258">
        <v>0</v>
      </c>
      <c r="O309" s="258">
        <v>0</v>
      </c>
      <c r="P309" s="258">
        <v>661000</v>
      </c>
      <c r="Q309" s="258">
        <v>0</v>
      </c>
      <c r="R309" s="258">
        <v>0</v>
      </c>
      <c r="S309" s="258">
        <v>0</v>
      </c>
      <c r="T309" s="258">
        <v>0</v>
      </c>
      <c r="U309" s="258">
        <v>0</v>
      </c>
      <c r="V309" s="258">
        <v>0</v>
      </c>
      <c r="W309" s="258">
        <v>0</v>
      </c>
      <c r="X309" s="258">
        <v>0</v>
      </c>
      <c r="Y309" s="258">
        <v>0</v>
      </c>
      <c r="Z309" s="258">
        <v>0</v>
      </c>
      <c r="AA309" s="258">
        <v>0</v>
      </c>
      <c r="AB309" s="260">
        <v>2020</v>
      </c>
    </row>
    <row r="310" spans="1:28" s="3" customFormat="1" ht="35.25" customHeight="1" x14ac:dyDescent="0.5">
      <c r="A310" s="3">
        <v>1</v>
      </c>
      <c r="B310" s="165">
        <f>SUBTOTAL(103,$A$8:A310)</f>
        <v>300</v>
      </c>
      <c r="C310" s="210" t="s">
        <v>2438</v>
      </c>
      <c r="D310" s="255">
        <f t="shared" si="7"/>
        <v>581500</v>
      </c>
      <c r="E310" s="258">
        <v>0</v>
      </c>
      <c r="F310" s="258">
        <v>0</v>
      </c>
      <c r="G310" s="258">
        <v>0</v>
      </c>
      <c r="H310" s="258">
        <v>0</v>
      </c>
      <c r="I310" s="258">
        <v>0</v>
      </c>
      <c r="J310" s="258">
        <v>0</v>
      </c>
      <c r="K310" s="259">
        <v>0</v>
      </c>
      <c r="L310" s="258">
        <v>0</v>
      </c>
      <c r="M310" s="258">
        <v>0</v>
      </c>
      <c r="N310" s="258">
        <v>0</v>
      </c>
      <c r="O310" s="258">
        <v>0</v>
      </c>
      <c r="P310" s="258">
        <v>581500</v>
      </c>
      <c r="Q310" s="258">
        <v>0</v>
      </c>
      <c r="R310" s="258">
        <v>0</v>
      </c>
      <c r="S310" s="258">
        <v>0</v>
      </c>
      <c r="T310" s="258">
        <v>0</v>
      </c>
      <c r="U310" s="258">
        <v>0</v>
      </c>
      <c r="V310" s="258">
        <v>0</v>
      </c>
      <c r="W310" s="258">
        <v>0</v>
      </c>
      <c r="X310" s="258">
        <v>0</v>
      </c>
      <c r="Y310" s="258">
        <v>0</v>
      </c>
      <c r="Z310" s="258">
        <v>0</v>
      </c>
      <c r="AA310" s="258">
        <v>0</v>
      </c>
      <c r="AB310" s="260">
        <v>2020</v>
      </c>
    </row>
    <row r="311" spans="1:28" s="3" customFormat="1" ht="35.25" customHeight="1" x14ac:dyDescent="0.5">
      <c r="A311" s="3">
        <v>1</v>
      </c>
      <c r="B311" s="165">
        <f>SUBTOTAL(103,$A$8:A311)</f>
        <v>301</v>
      </c>
      <c r="C311" s="210" t="s">
        <v>2439</v>
      </c>
      <c r="D311" s="255">
        <f t="shared" si="7"/>
        <v>694350</v>
      </c>
      <c r="E311" s="258">
        <v>0</v>
      </c>
      <c r="F311" s="258">
        <v>0</v>
      </c>
      <c r="G311" s="258">
        <v>0</v>
      </c>
      <c r="H311" s="258">
        <v>0</v>
      </c>
      <c r="I311" s="258">
        <v>0</v>
      </c>
      <c r="J311" s="258">
        <v>0</v>
      </c>
      <c r="K311" s="259">
        <v>0</v>
      </c>
      <c r="L311" s="258">
        <v>0</v>
      </c>
      <c r="M311" s="258">
        <v>0</v>
      </c>
      <c r="N311" s="258">
        <v>0</v>
      </c>
      <c r="O311" s="258">
        <v>0</v>
      </c>
      <c r="P311" s="258">
        <v>694350</v>
      </c>
      <c r="Q311" s="258">
        <v>0</v>
      </c>
      <c r="R311" s="258">
        <v>0</v>
      </c>
      <c r="S311" s="258">
        <v>0</v>
      </c>
      <c r="T311" s="258">
        <v>0</v>
      </c>
      <c r="U311" s="258">
        <v>0</v>
      </c>
      <c r="V311" s="258">
        <v>0</v>
      </c>
      <c r="W311" s="258">
        <v>0</v>
      </c>
      <c r="X311" s="258">
        <v>0</v>
      </c>
      <c r="Y311" s="258">
        <v>0</v>
      </c>
      <c r="Z311" s="258">
        <v>0</v>
      </c>
      <c r="AA311" s="258">
        <v>0</v>
      </c>
      <c r="AB311" s="260">
        <v>2020</v>
      </c>
    </row>
    <row r="312" spans="1:28" s="3" customFormat="1" ht="35.25" customHeight="1" x14ac:dyDescent="0.5">
      <c r="A312" s="3">
        <v>1</v>
      </c>
      <c r="B312" s="165">
        <f>SUBTOTAL(103,$A$8:A312)</f>
        <v>302</v>
      </c>
      <c r="C312" s="210" t="s">
        <v>2440</v>
      </c>
      <c r="D312" s="255">
        <f t="shared" si="7"/>
        <v>805999</v>
      </c>
      <c r="E312" s="258">
        <v>0</v>
      </c>
      <c r="F312" s="258">
        <v>0</v>
      </c>
      <c r="G312" s="258">
        <v>805999</v>
      </c>
      <c r="H312" s="258">
        <v>0</v>
      </c>
      <c r="I312" s="258">
        <v>0</v>
      </c>
      <c r="J312" s="258">
        <v>0</v>
      </c>
      <c r="K312" s="259">
        <v>0</v>
      </c>
      <c r="L312" s="258">
        <v>0</v>
      </c>
      <c r="M312" s="258">
        <v>0</v>
      </c>
      <c r="N312" s="258">
        <v>0</v>
      </c>
      <c r="O312" s="258">
        <v>0</v>
      </c>
      <c r="P312" s="258">
        <v>0</v>
      </c>
      <c r="Q312" s="258">
        <v>0</v>
      </c>
      <c r="R312" s="258">
        <v>0</v>
      </c>
      <c r="S312" s="258">
        <v>0</v>
      </c>
      <c r="T312" s="258">
        <v>0</v>
      </c>
      <c r="U312" s="258">
        <v>0</v>
      </c>
      <c r="V312" s="258">
        <v>0</v>
      </c>
      <c r="W312" s="258">
        <v>0</v>
      </c>
      <c r="X312" s="258">
        <v>0</v>
      </c>
      <c r="Y312" s="258">
        <v>0</v>
      </c>
      <c r="Z312" s="258">
        <v>0</v>
      </c>
      <c r="AA312" s="258">
        <v>0</v>
      </c>
      <c r="AB312" s="260">
        <v>2020</v>
      </c>
    </row>
    <row r="313" spans="1:28" s="3" customFormat="1" ht="35.25" customHeight="1" x14ac:dyDescent="0.5">
      <c r="A313" s="3">
        <v>1</v>
      </c>
      <c r="B313" s="165">
        <f>SUBTOTAL(103,$A$8:A313)</f>
        <v>303</v>
      </c>
      <c r="C313" s="210" t="s">
        <v>2441</v>
      </c>
      <c r="D313" s="255">
        <f t="shared" si="7"/>
        <v>1080000</v>
      </c>
      <c r="E313" s="258">
        <v>0</v>
      </c>
      <c r="F313" s="258">
        <v>0</v>
      </c>
      <c r="G313" s="258">
        <v>0</v>
      </c>
      <c r="H313" s="258">
        <v>0</v>
      </c>
      <c r="I313" s="258">
        <v>0</v>
      </c>
      <c r="J313" s="258">
        <v>0</v>
      </c>
      <c r="K313" s="259">
        <v>1</v>
      </c>
      <c r="L313" s="258">
        <v>1080000</v>
      </c>
      <c r="M313" s="258">
        <v>0</v>
      </c>
      <c r="N313" s="258">
        <v>0</v>
      </c>
      <c r="O313" s="258">
        <v>0</v>
      </c>
      <c r="P313" s="258">
        <v>0</v>
      </c>
      <c r="Q313" s="258">
        <v>0</v>
      </c>
      <c r="R313" s="258">
        <v>0</v>
      </c>
      <c r="S313" s="258">
        <v>0</v>
      </c>
      <c r="T313" s="258">
        <v>0</v>
      </c>
      <c r="U313" s="258">
        <v>0</v>
      </c>
      <c r="V313" s="258">
        <v>0</v>
      </c>
      <c r="W313" s="258">
        <v>0</v>
      </c>
      <c r="X313" s="258">
        <v>0</v>
      </c>
      <c r="Y313" s="258">
        <v>0</v>
      </c>
      <c r="Z313" s="258">
        <v>0</v>
      </c>
      <c r="AA313" s="258">
        <v>0</v>
      </c>
      <c r="AB313" s="260">
        <v>2020</v>
      </c>
    </row>
    <row r="314" spans="1:28" s="3" customFormat="1" ht="35.25" customHeight="1" x14ac:dyDescent="0.5">
      <c r="A314" s="3">
        <v>1</v>
      </c>
      <c r="B314" s="165">
        <f>SUBTOTAL(103,$A$8:A314)</f>
        <v>304</v>
      </c>
      <c r="C314" s="210" t="s">
        <v>2442</v>
      </c>
      <c r="D314" s="255">
        <f t="shared" si="7"/>
        <v>2203940</v>
      </c>
      <c r="E314" s="258">
        <v>0</v>
      </c>
      <c r="F314" s="258">
        <v>0</v>
      </c>
      <c r="G314" s="258">
        <v>0</v>
      </c>
      <c r="H314" s="258">
        <v>0</v>
      </c>
      <c r="I314" s="258">
        <v>0</v>
      </c>
      <c r="J314" s="258">
        <v>0</v>
      </c>
      <c r="K314" s="259">
        <v>0</v>
      </c>
      <c r="L314" s="258">
        <v>0</v>
      </c>
      <c r="M314" s="258">
        <v>2203940</v>
      </c>
      <c r="N314" s="258">
        <v>0</v>
      </c>
      <c r="O314" s="258">
        <v>0</v>
      </c>
      <c r="P314" s="258">
        <v>0</v>
      </c>
      <c r="Q314" s="258">
        <v>0</v>
      </c>
      <c r="R314" s="258">
        <v>0</v>
      </c>
      <c r="S314" s="258">
        <v>0</v>
      </c>
      <c r="T314" s="258">
        <v>0</v>
      </c>
      <c r="U314" s="258">
        <v>0</v>
      </c>
      <c r="V314" s="258">
        <v>0</v>
      </c>
      <c r="W314" s="258">
        <v>0</v>
      </c>
      <c r="X314" s="258">
        <v>0</v>
      </c>
      <c r="Y314" s="258">
        <v>0</v>
      </c>
      <c r="Z314" s="258">
        <v>0</v>
      </c>
      <c r="AA314" s="258">
        <v>0</v>
      </c>
      <c r="AB314" s="260">
        <v>2020</v>
      </c>
    </row>
    <row r="315" spans="1:28" s="3" customFormat="1" ht="35.25" customHeight="1" x14ac:dyDescent="0.5">
      <c r="A315" s="3">
        <v>1</v>
      </c>
      <c r="B315" s="165">
        <f>SUBTOTAL(103,$A$8:A315)</f>
        <v>305</v>
      </c>
      <c r="C315" s="210" t="s">
        <v>2776</v>
      </c>
      <c r="D315" s="255">
        <f t="shared" si="7"/>
        <v>170783.77</v>
      </c>
      <c r="E315" s="258">
        <v>0</v>
      </c>
      <c r="F315" s="258">
        <v>0</v>
      </c>
      <c r="G315" s="258">
        <v>0</v>
      </c>
      <c r="H315" s="258">
        <v>0</v>
      </c>
      <c r="I315" s="258">
        <v>0</v>
      </c>
      <c r="J315" s="258">
        <v>0</v>
      </c>
      <c r="K315" s="259">
        <v>0</v>
      </c>
      <c r="L315" s="258">
        <v>0</v>
      </c>
      <c r="M315" s="258">
        <v>0</v>
      </c>
      <c r="N315" s="258">
        <v>0</v>
      </c>
      <c r="O315" s="258">
        <v>170783.77</v>
      </c>
      <c r="P315" s="258">
        <v>0</v>
      </c>
      <c r="Q315" s="258">
        <v>0</v>
      </c>
      <c r="R315" s="258">
        <v>0</v>
      </c>
      <c r="S315" s="258">
        <v>0</v>
      </c>
      <c r="T315" s="258">
        <v>0</v>
      </c>
      <c r="U315" s="258">
        <v>0</v>
      </c>
      <c r="V315" s="258">
        <v>0</v>
      </c>
      <c r="W315" s="258">
        <v>0</v>
      </c>
      <c r="X315" s="258">
        <v>0</v>
      </c>
      <c r="Y315" s="258">
        <v>0</v>
      </c>
      <c r="Z315" s="258">
        <v>0</v>
      </c>
      <c r="AA315" s="258">
        <v>0</v>
      </c>
      <c r="AB315" s="260">
        <v>2020</v>
      </c>
    </row>
    <row r="316" spans="1:28" s="3" customFormat="1" ht="35.25" customHeight="1" x14ac:dyDescent="0.5">
      <c r="A316" s="3">
        <v>1</v>
      </c>
      <c r="B316" s="165">
        <f>SUBTOTAL(103,$A$8:A316)</f>
        <v>306</v>
      </c>
      <c r="C316" s="210" t="s">
        <v>2777</v>
      </c>
      <c r="D316" s="255">
        <f t="shared" si="7"/>
        <v>165280</v>
      </c>
      <c r="E316" s="258">
        <v>0</v>
      </c>
      <c r="F316" s="258">
        <v>0</v>
      </c>
      <c r="G316" s="258">
        <v>0</v>
      </c>
      <c r="H316" s="258">
        <v>0</v>
      </c>
      <c r="I316" s="258">
        <v>0</v>
      </c>
      <c r="J316" s="258">
        <v>0</v>
      </c>
      <c r="K316" s="259">
        <v>0</v>
      </c>
      <c r="L316" s="258">
        <v>0</v>
      </c>
      <c r="M316" s="258">
        <v>0</v>
      </c>
      <c r="N316" s="258">
        <v>0</v>
      </c>
      <c r="O316" s="258">
        <v>165280</v>
      </c>
      <c r="P316" s="258">
        <v>0</v>
      </c>
      <c r="Q316" s="258">
        <v>0</v>
      </c>
      <c r="R316" s="258">
        <v>0</v>
      </c>
      <c r="S316" s="258">
        <v>0</v>
      </c>
      <c r="T316" s="258">
        <v>0</v>
      </c>
      <c r="U316" s="258">
        <v>0</v>
      </c>
      <c r="V316" s="258">
        <v>0</v>
      </c>
      <c r="W316" s="258">
        <v>0</v>
      </c>
      <c r="X316" s="258">
        <v>0</v>
      </c>
      <c r="Y316" s="258">
        <v>0</v>
      </c>
      <c r="Z316" s="258">
        <v>0</v>
      </c>
      <c r="AA316" s="258">
        <v>0</v>
      </c>
      <c r="AB316" s="260">
        <v>2020</v>
      </c>
    </row>
    <row r="317" spans="1:28" s="3" customFormat="1" ht="35.25" customHeight="1" x14ac:dyDescent="0.5">
      <c r="A317" s="3">
        <v>1</v>
      </c>
      <c r="B317" s="165">
        <f>SUBTOTAL(103,$A$8:A317)</f>
        <v>307</v>
      </c>
      <c r="C317" s="210" t="s">
        <v>2778</v>
      </c>
      <c r="D317" s="255">
        <f t="shared" si="7"/>
        <v>475086.32</v>
      </c>
      <c r="E317" s="258">
        <v>175086.32</v>
      </c>
      <c r="F317" s="258">
        <v>300000</v>
      </c>
      <c r="G317" s="258">
        <v>0</v>
      </c>
      <c r="H317" s="258">
        <v>0</v>
      </c>
      <c r="I317" s="258">
        <v>0</v>
      </c>
      <c r="J317" s="258">
        <v>0</v>
      </c>
      <c r="K317" s="259">
        <v>0</v>
      </c>
      <c r="L317" s="258">
        <v>0</v>
      </c>
      <c r="M317" s="258">
        <v>0</v>
      </c>
      <c r="N317" s="258">
        <v>0</v>
      </c>
      <c r="O317" s="258">
        <v>0</v>
      </c>
      <c r="P317" s="258">
        <v>0</v>
      </c>
      <c r="Q317" s="258">
        <v>0</v>
      </c>
      <c r="R317" s="258">
        <v>0</v>
      </c>
      <c r="S317" s="258">
        <v>0</v>
      </c>
      <c r="T317" s="258">
        <v>0</v>
      </c>
      <c r="U317" s="258">
        <v>0</v>
      </c>
      <c r="V317" s="258">
        <v>0</v>
      </c>
      <c r="W317" s="258">
        <v>0</v>
      </c>
      <c r="X317" s="258">
        <v>0</v>
      </c>
      <c r="Y317" s="258">
        <v>0</v>
      </c>
      <c r="Z317" s="258">
        <v>0</v>
      </c>
      <c r="AA317" s="258">
        <v>0</v>
      </c>
      <c r="AB317" s="260">
        <v>2020</v>
      </c>
    </row>
    <row r="318" spans="1:28" s="3" customFormat="1" ht="35.25" customHeight="1" x14ac:dyDescent="0.5">
      <c r="A318" s="3">
        <v>1</v>
      </c>
      <c r="B318" s="165">
        <f>SUBTOTAL(103,$A$8:A318)</f>
        <v>308</v>
      </c>
      <c r="C318" s="210" t="s">
        <v>1742</v>
      </c>
      <c r="D318" s="255">
        <f t="shared" si="7"/>
        <v>467041.56000000006</v>
      </c>
      <c r="E318" s="258">
        <v>467041.56000000006</v>
      </c>
      <c r="F318" s="258">
        <v>0</v>
      </c>
      <c r="G318" s="258">
        <v>0</v>
      </c>
      <c r="H318" s="258">
        <v>0</v>
      </c>
      <c r="I318" s="258">
        <v>0</v>
      </c>
      <c r="J318" s="258">
        <v>0</v>
      </c>
      <c r="K318" s="259">
        <v>0</v>
      </c>
      <c r="L318" s="258">
        <v>0</v>
      </c>
      <c r="M318" s="258">
        <v>0</v>
      </c>
      <c r="N318" s="258">
        <v>0</v>
      </c>
      <c r="O318" s="258">
        <v>0</v>
      </c>
      <c r="P318" s="258">
        <v>0</v>
      </c>
      <c r="Q318" s="258">
        <v>0</v>
      </c>
      <c r="R318" s="258">
        <v>0</v>
      </c>
      <c r="S318" s="258">
        <v>0</v>
      </c>
      <c r="T318" s="258">
        <v>0</v>
      </c>
      <c r="U318" s="258">
        <v>0</v>
      </c>
      <c r="V318" s="258">
        <v>0</v>
      </c>
      <c r="W318" s="258">
        <v>0</v>
      </c>
      <c r="X318" s="258">
        <v>0</v>
      </c>
      <c r="Y318" s="258">
        <v>0</v>
      </c>
      <c r="Z318" s="258">
        <v>0</v>
      </c>
      <c r="AA318" s="258">
        <v>0</v>
      </c>
      <c r="AB318" s="260">
        <v>2020</v>
      </c>
    </row>
    <row r="319" spans="1:28" s="3" customFormat="1" ht="35.25" customHeight="1" x14ac:dyDescent="0.5">
      <c r="B319" s="206" t="s">
        <v>1009</v>
      </c>
      <c r="C319" s="210"/>
      <c r="D319" s="255">
        <f t="shared" si="7"/>
        <v>27797295.780000005</v>
      </c>
      <c r="E319" s="255">
        <f t="shared" ref="E319:AA319" si="9">SUM(E320:E352)</f>
        <v>0</v>
      </c>
      <c r="F319" s="255">
        <f t="shared" si="9"/>
        <v>158850</v>
      </c>
      <c r="G319" s="255">
        <f t="shared" si="9"/>
        <v>4331032.5999999996</v>
      </c>
      <c r="H319" s="255">
        <f t="shared" si="9"/>
        <v>565533</v>
      </c>
      <c r="I319" s="255">
        <f t="shared" si="9"/>
        <v>2136365</v>
      </c>
      <c r="J319" s="255">
        <f t="shared" si="9"/>
        <v>0</v>
      </c>
      <c r="K319" s="256">
        <f t="shared" si="9"/>
        <v>0</v>
      </c>
      <c r="L319" s="255">
        <f t="shared" si="9"/>
        <v>0</v>
      </c>
      <c r="M319" s="255">
        <f t="shared" si="9"/>
        <v>13690875.590000002</v>
      </c>
      <c r="N319" s="255">
        <f t="shared" si="9"/>
        <v>927774</v>
      </c>
      <c r="O319" s="255">
        <f>SUM(O320:O352)</f>
        <v>5374072.5800000001</v>
      </c>
      <c r="P319" s="255">
        <f t="shared" si="9"/>
        <v>612793.01</v>
      </c>
      <c r="Q319" s="255">
        <f t="shared" si="9"/>
        <v>0</v>
      </c>
      <c r="R319" s="255">
        <f t="shared" si="9"/>
        <v>0</v>
      </c>
      <c r="S319" s="255">
        <f t="shared" si="9"/>
        <v>0</v>
      </c>
      <c r="T319" s="255">
        <f t="shared" si="9"/>
        <v>0</v>
      </c>
      <c r="U319" s="255">
        <f t="shared" si="9"/>
        <v>0</v>
      </c>
      <c r="V319" s="255">
        <f t="shared" si="9"/>
        <v>0</v>
      </c>
      <c r="W319" s="255">
        <f t="shared" si="9"/>
        <v>0</v>
      </c>
      <c r="X319" s="255">
        <f t="shared" si="9"/>
        <v>0</v>
      </c>
      <c r="Y319" s="255">
        <f t="shared" si="9"/>
        <v>0</v>
      </c>
      <c r="Z319" s="255">
        <f t="shared" si="9"/>
        <v>0</v>
      </c>
      <c r="AA319" s="255">
        <f t="shared" si="9"/>
        <v>0</v>
      </c>
      <c r="AB319" s="257" t="s">
        <v>855</v>
      </c>
    </row>
    <row r="320" spans="1:28" s="3" customFormat="1" ht="35.25" customHeight="1" x14ac:dyDescent="0.5">
      <c r="A320" s="3">
        <v>1</v>
      </c>
      <c r="B320" s="165">
        <f>SUBTOTAL(103,$A$8:A320)</f>
        <v>309</v>
      </c>
      <c r="C320" s="210" t="s">
        <v>1743</v>
      </c>
      <c r="D320" s="255">
        <f t="shared" si="7"/>
        <v>2417121</v>
      </c>
      <c r="E320" s="258">
        <v>0</v>
      </c>
      <c r="F320" s="258">
        <v>0</v>
      </c>
      <c r="G320" s="258">
        <v>0</v>
      </c>
      <c r="H320" s="258">
        <v>0</v>
      </c>
      <c r="I320" s="258">
        <v>0</v>
      </c>
      <c r="J320" s="258">
        <v>0</v>
      </c>
      <c r="K320" s="259">
        <v>0</v>
      </c>
      <c r="L320" s="258">
        <v>0</v>
      </c>
      <c r="M320" s="258">
        <v>2417121</v>
      </c>
      <c r="N320" s="258">
        <v>0</v>
      </c>
      <c r="O320" s="258">
        <v>0</v>
      </c>
      <c r="P320" s="258">
        <v>0</v>
      </c>
      <c r="Q320" s="258">
        <v>0</v>
      </c>
      <c r="R320" s="258">
        <v>0</v>
      </c>
      <c r="S320" s="258">
        <v>0</v>
      </c>
      <c r="T320" s="258">
        <v>0</v>
      </c>
      <c r="U320" s="258">
        <v>0</v>
      </c>
      <c r="V320" s="258">
        <v>0</v>
      </c>
      <c r="W320" s="258">
        <v>0</v>
      </c>
      <c r="X320" s="258">
        <v>0</v>
      </c>
      <c r="Y320" s="258">
        <v>0</v>
      </c>
      <c r="Z320" s="258">
        <v>0</v>
      </c>
      <c r="AA320" s="258">
        <v>0</v>
      </c>
      <c r="AB320" s="260">
        <v>2020</v>
      </c>
    </row>
    <row r="321" spans="1:28" s="3" customFormat="1" ht="35.25" customHeight="1" x14ac:dyDescent="0.5">
      <c r="A321" s="3">
        <v>1</v>
      </c>
      <c r="B321" s="165">
        <f>SUBTOTAL(103,$A$8:A321)</f>
        <v>310</v>
      </c>
      <c r="C321" s="210" t="s">
        <v>1744</v>
      </c>
      <c r="D321" s="255">
        <f t="shared" si="7"/>
        <v>649639</v>
      </c>
      <c r="E321" s="258">
        <v>0</v>
      </c>
      <c r="F321" s="258">
        <v>0</v>
      </c>
      <c r="G321" s="258">
        <v>0</v>
      </c>
      <c r="H321" s="258">
        <v>0</v>
      </c>
      <c r="I321" s="258">
        <v>649639</v>
      </c>
      <c r="J321" s="258">
        <v>0</v>
      </c>
      <c r="K321" s="259">
        <v>0</v>
      </c>
      <c r="L321" s="258">
        <v>0</v>
      </c>
      <c r="M321" s="258">
        <v>0</v>
      </c>
      <c r="N321" s="258">
        <v>0</v>
      </c>
      <c r="O321" s="258">
        <v>0</v>
      </c>
      <c r="P321" s="258">
        <v>0</v>
      </c>
      <c r="Q321" s="258">
        <v>0</v>
      </c>
      <c r="R321" s="258">
        <v>0</v>
      </c>
      <c r="S321" s="258">
        <v>0</v>
      </c>
      <c r="T321" s="258">
        <v>0</v>
      </c>
      <c r="U321" s="258">
        <v>0</v>
      </c>
      <c r="V321" s="258">
        <v>0</v>
      </c>
      <c r="W321" s="258">
        <v>0</v>
      </c>
      <c r="X321" s="258">
        <v>0</v>
      </c>
      <c r="Y321" s="258">
        <v>0</v>
      </c>
      <c r="Z321" s="258">
        <v>0</v>
      </c>
      <c r="AA321" s="258">
        <v>0</v>
      </c>
      <c r="AB321" s="260">
        <v>2020</v>
      </c>
    </row>
    <row r="322" spans="1:28" s="3" customFormat="1" ht="35.25" customHeight="1" x14ac:dyDescent="0.5">
      <c r="A322" s="3">
        <v>1</v>
      </c>
      <c r="B322" s="165">
        <f>SUBTOTAL(103,$A$8:A322)</f>
        <v>311</v>
      </c>
      <c r="C322" s="210" t="s">
        <v>1745</v>
      </c>
      <c r="D322" s="255">
        <f t="shared" si="7"/>
        <v>158850</v>
      </c>
      <c r="E322" s="258">
        <v>0</v>
      </c>
      <c r="F322" s="258">
        <v>158850</v>
      </c>
      <c r="G322" s="258">
        <v>0</v>
      </c>
      <c r="H322" s="258">
        <v>0</v>
      </c>
      <c r="I322" s="258">
        <v>0</v>
      </c>
      <c r="J322" s="258">
        <v>0</v>
      </c>
      <c r="K322" s="259">
        <v>0</v>
      </c>
      <c r="L322" s="258">
        <v>0</v>
      </c>
      <c r="M322" s="258">
        <v>0</v>
      </c>
      <c r="N322" s="258">
        <v>0</v>
      </c>
      <c r="O322" s="258">
        <v>0</v>
      </c>
      <c r="P322" s="258">
        <v>0</v>
      </c>
      <c r="Q322" s="258">
        <v>0</v>
      </c>
      <c r="R322" s="258">
        <v>0</v>
      </c>
      <c r="S322" s="258">
        <v>0</v>
      </c>
      <c r="T322" s="258">
        <v>0</v>
      </c>
      <c r="U322" s="258">
        <v>0</v>
      </c>
      <c r="V322" s="258">
        <v>0</v>
      </c>
      <c r="W322" s="258">
        <v>0</v>
      </c>
      <c r="X322" s="258">
        <v>0</v>
      </c>
      <c r="Y322" s="258">
        <v>0</v>
      </c>
      <c r="Z322" s="258">
        <v>0</v>
      </c>
      <c r="AA322" s="258">
        <v>0</v>
      </c>
      <c r="AB322" s="260">
        <v>2020</v>
      </c>
    </row>
    <row r="323" spans="1:28" s="3" customFormat="1" ht="35.25" customHeight="1" x14ac:dyDescent="0.5">
      <c r="A323" s="3">
        <v>1</v>
      </c>
      <c r="B323" s="165">
        <f>SUBTOTAL(103,$A$8:A323)</f>
        <v>312</v>
      </c>
      <c r="C323" s="210" t="s">
        <v>1994</v>
      </c>
      <c r="D323" s="255">
        <f t="shared" si="7"/>
        <v>254000</v>
      </c>
      <c r="E323" s="258">
        <v>0</v>
      </c>
      <c r="F323" s="258">
        <v>0</v>
      </c>
      <c r="G323" s="258">
        <v>0</v>
      </c>
      <c r="H323" s="258">
        <v>0</v>
      </c>
      <c r="I323" s="258">
        <v>0</v>
      </c>
      <c r="J323" s="258">
        <v>0</v>
      </c>
      <c r="K323" s="259">
        <v>0</v>
      </c>
      <c r="L323" s="258">
        <v>0</v>
      </c>
      <c r="M323" s="258">
        <v>254000</v>
      </c>
      <c r="N323" s="258">
        <v>0</v>
      </c>
      <c r="O323" s="258">
        <v>0</v>
      </c>
      <c r="P323" s="258">
        <v>0</v>
      </c>
      <c r="Q323" s="258">
        <v>0</v>
      </c>
      <c r="R323" s="258">
        <v>0</v>
      </c>
      <c r="S323" s="258">
        <v>0</v>
      </c>
      <c r="T323" s="258">
        <v>0</v>
      </c>
      <c r="U323" s="258">
        <v>0</v>
      </c>
      <c r="V323" s="258">
        <v>0</v>
      </c>
      <c r="W323" s="258">
        <v>0</v>
      </c>
      <c r="X323" s="258">
        <v>0</v>
      </c>
      <c r="Y323" s="258">
        <v>0</v>
      </c>
      <c r="Z323" s="258">
        <v>0</v>
      </c>
      <c r="AA323" s="258">
        <v>0</v>
      </c>
      <c r="AB323" s="260">
        <v>2020</v>
      </c>
    </row>
    <row r="324" spans="1:28" s="3" customFormat="1" ht="35.25" customHeight="1" x14ac:dyDescent="0.5">
      <c r="A324" s="3">
        <v>1</v>
      </c>
      <c r="B324" s="165">
        <f>SUBTOTAL(103,$A$8:A324)</f>
        <v>313</v>
      </c>
      <c r="C324" s="210" t="s">
        <v>1995</v>
      </c>
      <c r="D324" s="255">
        <f t="shared" si="7"/>
        <v>405002</v>
      </c>
      <c r="E324" s="258">
        <v>0</v>
      </c>
      <c r="F324" s="258">
        <v>0</v>
      </c>
      <c r="G324" s="258">
        <v>0</v>
      </c>
      <c r="H324" s="258">
        <v>0</v>
      </c>
      <c r="I324" s="258">
        <v>0</v>
      </c>
      <c r="J324" s="258">
        <v>0</v>
      </c>
      <c r="K324" s="259">
        <v>0</v>
      </c>
      <c r="L324" s="258">
        <v>0</v>
      </c>
      <c r="M324" s="258">
        <v>0</v>
      </c>
      <c r="N324" s="258">
        <v>405002</v>
      </c>
      <c r="O324" s="258">
        <v>0</v>
      </c>
      <c r="P324" s="258">
        <v>0</v>
      </c>
      <c r="Q324" s="258">
        <v>0</v>
      </c>
      <c r="R324" s="258">
        <v>0</v>
      </c>
      <c r="S324" s="258">
        <v>0</v>
      </c>
      <c r="T324" s="258">
        <v>0</v>
      </c>
      <c r="U324" s="258">
        <v>0</v>
      </c>
      <c r="V324" s="258">
        <v>0</v>
      </c>
      <c r="W324" s="258">
        <v>0</v>
      </c>
      <c r="X324" s="258">
        <v>0</v>
      </c>
      <c r="Y324" s="258">
        <v>0</v>
      </c>
      <c r="Z324" s="258">
        <v>0</v>
      </c>
      <c r="AA324" s="258">
        <v>0</v>
      </c>
      <c r="AB324" s="260">
        <v>2020</v>
      </c>
    </row>
    <row r="325" spans="1:28" s="3" customFormat="1" ht="35.25" customHeight="1" x14ac:dyDescent="0.5">
      <c r="A325" s="3">
        <v>1</v>
      </c>
      <c r="B325" s="165">
        <f>SUBTOTAL(103,$A$8:A325)</f>
        <v>314</v>
      </c>
      <c r="C325" s="210" t="s">
        <v>1996</v>
      </c>
      <c r="D325" s="255">
        <f t="shared" si="7"/>
        <v>2256715</v>
      </c>
      <c r="E325" s="258">
        <v>0</v>
      </c>
      <c r="F325" s="258">
        <v>0</v>
      </c>
      <c r="G325" s="258">
        <v>1362535</v>
      </c>
      <c r="H325" s="258">
        <v>0</v>
      </c>
      <c r="I325" s="258">
        <v>0</v>
      </c>
      <c r="J325" s="258">
        <v>0</v>
      </c>
      <c r="K325" s="259">
        <v>0</v>
      </c>
      <c r="L325" s="258">
        <v>0</v>
      </c>
      <c r="M325" s="258">
        <v>0</v>
      </c>
      <c r="N325" s="258">
        <v>0</v>
      </c>
      <c r="O325" s="258">
        <v>894180</v>
      </c>
      <c r="P325" s="258">
        <v>0</v>
      </c>
      <c r="Q325" s="258">
        <v>0</v>
      </c>
      <c r="R325" s="258">
        <v>0</v>
      </c>
      <c r="S325" s="258">
        <v>0</v>
      </c>
      <c r="T325" s="258">
        <v>0</v>
      </c>
      <c r="U325" s="258">
        <v>0</v>
      </c>
      <c r="V325" s="258">
        <v>0</v>
      </c>
      <c r="W325" s="258">
        <v>0</v>
      </c>
      <c r="X325" s="258">
        <v>0</v>
      </c>
      <c r="Y325" s="258">
        <v>0</v>
      </c>
      <c r="Z325" s="258">
        <v>0</v>
      </c>
      <c r="AA325" s="258">
        <v>0</v>
      </c>
      <c r="AB325" s="260">
        <v>2020</v>
      </c>
    </row>
    <row r="326" spans="1:28" s="3" customFormat="1" ht="35.25" customHeight="1" x14ac:dyDescent="0.5">
      <c r="A326" s="3">
        <v>1</v>
      </c>
      <c r="B326" s="165">
        <f>SUBTOTAL(103,$A$8:A326)</f>
        <v>315</v>
      </c>
      <c r="C326" s="210" t="s">
        <v>1997</v>
      </c>
      <c r="D326" s="255">
        <f t="shared" si="7"/>
        <v>464094</v>
      </c>
      <c r="E326" s="258">
        <v>0</v>
      </c>
      <c r="F326" s="258">
        <v>0</v>
      </c>
      <c r="G326" s="258">
        <v>0</v>
      </c>
      <c r="H326" s="258">
        <v>0</v>
      </c>
      <c r="I326" s="258">
        <v>0</v>
      </c>
      <c r="J326" s="258">
        <v>0</v>
      </c>
      <c r="K326" s="259">
        <v>0</v>
      </c>
      <c r="L326" s="258">
        <v>0</v>
      </c>
      <c r="M326" s="258">
        <v>0</v>
      </c>
      <c r="N326" s="258">
        <v>0</v>
      </c>
      <c r="O326" s="258">
        <v>464094</v>
      </c>
      <c r="P326" s="258">
        <v>0</v>
      </c>
      <c r="Q326" s="258">
        <v>0</v>
      </c>
      <c r="R326" s="258">
        <v>0</v>
      </c>
      <c r="S326" s="258">
        <v>0</v>
      </c>
      <c r="T326" s="258">
        <v>0</v>
      </c>
      <c r="U326" s="258">
        <v>0</v>
      </c>
      <c r="V326" s="258">
        <v>0</v>
      </c>
      <c r="W326" s="258">
        <v>0</v>
      </c>
      <c r="X326" s="258">
        <v>0</v>
      </c>
      <c r="Y326" s="258">
        <v>0</v>
      </c>
      <c r="Z326" s="258">
        <v>0</v>
      </c>
      <c r="AA326" s="258">
        <v>0</v>
      </c>
      <c r="AB326" s="260">
        <v>2020</v>
      </c>
    </row>
    <row r="327" spans="1:28" s="3" customFormat="1" ht="35.25" customHeight="1" x14ac:dyDescent="0.5">
      <c r="A327" s="3">
        <v>1</v>
      </c>
      <c r="B327" s="165">
        <f>SUBTOTAL(103,$A$8:A327)</f>
        <v>316</v>
      </c>
      <c r="C327" s="210" t="s">
        <v>1998</v>
      </c>
      <c r="D327" s="255">
        <f t="shared" si="7"/>
        <v>410000</v>
      </c>
      <c r="E327" s="258">
        <v>0</v>
      </c>
      <c r="F327" s="258">
        <v>0</v>
      </c>
      <c r="G327" s="258">
        <v>0</v>
      </c>
      <c r="H327" s="258">
        <v>0</v>
      </c>
      <c r="I327" s="258">
        <v>0</v>
      </c>
      <c r="J327" s="258">
        <v>0</v>
      </c>
      <c r="K327" s="259">
        <v>0</v>
      </c>
      <c r="L327" s="258">
        <v>0</v>
      </c>
      <c r="M327" s="258">
        <v>0</v>
      </c>
      <c r="N327" s="258">
        <v>0</v>
      </c>
      <c r="O327" s="258">
        <v>0</v>
      </c>
      <c r="P327" s="258">
        <v>410000</v>
      </c>
      <c r="Q327" s="258">
        <v>0</v>
      </c>
      <c r="R327" s="258">
        <v>0</v>
      </c>
      <c r="S327" s="258">
        <v>0</v>
      </c>
      <c r="T327" s="258">
        <v>0</v>
      </c>
      <c r="U327" s="258">
        <v>0</v>
      </c>
      <c r="V327" s="258">
        <v>0</v>
      </c>
      <c r="W327" s="258">
        <v>0</v>
      </c>
      <c r="X327" s="258">
        <v>0</v>
      </c>
      <c r="Y327" s="258">
        <v>0</v>
      </c>
      <c r="Z327" s="258">
        <v>0</v>
      </c>
      <c r="AA327" s="258">
        <v>0</v>
      </c>
      <c r="AB327" s="260">
        <v>2020</v>
      </c>
    </row>
    <row r="328" spans="1:28" s="3" customFormat="1" ht="35.25" customHeight="1" x14ac:dyDescent="0.5">
      <c r="A328" s="3">
        <v>1</v>
      </c>
      <c r="B328" s="165">
        <f>SUBTOTAL(103,$A$8:A328)</f>
        <v>317</v>
      </c>
      <c r="C328" s="210" t="s">
        <v>1999</v>
      </c>
      <c r="D328" s="255">
        <f t="shared" si="7"/>
        <v>924000</v>
      </c>
      <c r="E328" s="258">
        <v>0</v>
      </c>
      <c r="F328" s="258">
        <v>0</v>
      </c>
      <c r="G328" s="258">
        <v>0</v>
      </c>
      <c r="H328" s="258">
        <v>0</v>
      </c>
      <c r="I328" s="258">
        <v>0</v>
      </c>
      <c r="J328" s="258">
        <v>0</v>
      </c>
      <c r="K328" s="259">
        <v>0</v>
      </c>
      <c r="L328" s="258">
        <v>0</v>
      </c>
      <c r="M328" s="258">
        <v>924000</v>
      </c>
      <c r="N328" s="258">
        <v>0</v>
      </c>
      <c r="O328" s="258">
        <v>0</v>
      </c>
      <c r="P328" s="258">
        <v>0</v>
      </c>
      <c r="Q328" s="258">
        <v>0</v>
      </c>
      <c r="R328" s="258">
        <v>0</v>
      </c>
      <c r="S328" s="258">
        <v>0</v>
      </c>
      <c r="T328" s="258">
        <v>0</v>
      </c>
      <c r="U328" s="258">
        <v>0</v>
      </c>
      <c r="V328" s="258">
        <v>0</v>
      </c>
      <c r="W328" s="258">
        <v>0</v>
      </c>
      <c r="X328" s="258">
        <v>0</v>
      </c>
      <c r="Y328" s="258">
        <v>0</v>
      </c>
      <c r="Z328" s="258">
        <v>0</v>
      </c>
      <c r="AA328" s="258">
        <v>0</v>
      </c>
      <c r="AB328" s="260">
        <v>2020</v>
      </c>
    </row>
    <row r="329" spans="1:28" s="3" customFormat="1" ht="35.25" customHeight="1" x14ac:dyDescent="0.5">
      <c r="A329" s="3">
        <v>1</v>
      </c>
      <c r="B329" s="165">
        <f>SUBTOTAL(103,$A$8:A329)</f>
        <v>318</v>
      </c>
      <c r="C329" s="210" t="s">
        <v>2000</v>
      </c>
      <c r="D329" s="255">
        <f t="shared" si="7"/>
        <v>118000</v>
      </c>
      <c r="E329" s="258">
        <v>0</v>
      </c>
      <c r="F329" s="258">
        <v>0</v>
      </c>
      <c r="G329" s="258">
        <v>0</v>
      </c>
      <c r="H329" s="258">
        <v>0</v>
      </c>
      <c r="I329" s="258">
        <v>118000</v>
      </c>
      <c r="J329" s="258">
        <v>0</v>
      </c>
      <c r="K329" s="259">
        <v>0</v>
      </c>
      <c r="L329" s="258">
        <v>0</v>
      </c>
      <c r="M329" s="258">
        <v>0</v>
      </c>
      <c r="N329" s="258">
        <v>0</v>
      </c>
      <c r="O329" s="258">
        <v>0</v>
      </c>
      <c r="P329" s="258">
        <v>0</v>
      </c>
      <c r="Q329" s="258">
        <v>0</v>
      </c>
      <c r="R329" s="258">
        <v>0</v>
      </c>
      <c r="S329" s="258">
        <v>0</v>
      </c>
      <c r="T329" s="258">
        <v>0</v>
      </c>
      <c r="U329" s="258">
        <v>0</v>
      </c>
      <c r="V329" s="258">
        <v>0</v>
      </c>
      <c r="W329" s="258">
        <v>0</v>
      </c>
      <c r="X329" s="258">
        <v>0</v>
      </c>
      <c r="Y329" s="258">
        <v>0</v>
      </c>
      <c r="Z329" s="258">
        <v>0</v>
      </c>
      <c r="AA329" s="258">
        <v>0</v>
      </c>
      <c r="AB329" s="260">
        <v>2020</v>
      </c>
    </row>
    <row r="330" spans="1:28" s="3" customFormat="1" ht="35.25" customHeight="1" x14ac:dyDescent="0.5">
      <c r="A330" s="3">
        <v>1</v>
      </c>
      <c r="B330" s="165">
        <f>SUBTOTAL(103,$A$8:A330)</f>
        <v>319</v>
      </c>
      <c r="C330" s="210" t="s">
        <v>2443</v>
      </c>
      <c r="D330" s="255">
        <f t="shared" ref="D330:D393" si="10">E330+F330+G330+H330+I330+J330+L330+M330+N330+O330+P330+Q330+R330+S330+T330+U330+V330+W330+X330+Y330+Z330+AA330</f>
        <v>1386050.39</v>
      </c>
      <c r="E330" s="258">
        <v>0</v>
      </c>
      <c r="F330" s="258">
        <v>0</v>
      </c>
      <c r="G330" s="258">
        <v>0</v>
      </c>
      <c r="H330" s="258">
        <v>0</v>
      </c>
      <c r="I330" s="258">
        <v>0</v>
      </c>
      <c r="J330" s="258">
        <v>0</v>
      </c>
      <c r="K330" s="259">
        <v>0</v>
      </c>
      <c r="L330" s="258">
        <v>0</v>
      </c>
      <c r="M330" s="258">
        <v>1386050.39</v>
      </c>
      <c r="N330" s="258">
        <v>0</v>
      </c>
      <c r="O330" s="258">
        <v>0</v>
      </c>
      <c r="P330" s="258">
        <v>0</v>
      </c>
      <c r="Q330" s="258">
        <v>0</v>
      </c>
      <c r="R330" s="258">
        <v>0</v>
      </c>
      <c r="S330" s="258">
        <v>0</v>
      </c>
      <c r="T330" s="258">
        <v>0</v>
      </c>
      <c r="U330" s="258">
        <v>0</v>
      </c>
      <c r="V330" s="258">
        <v>0</v>
      </c>
      <c r="W330" s="258">
        <v>0</v>
      </c>
      <c r="X330" s="258">
        <v>0</v>
      </c>
      <c r="Y330" s="258">
        <v>0</v>
      </c>
      <c r="Z330" s="258">
        <v>0</v>
      </c>
      <c r="AA330" s="258">
        <v>0</v>
      </c>
      <c r="AB330" s="260">
        <v>2020</v>
      </c>
    </row>
    <row r="331" spans="1:28" s="3" customFormat="1" ht="35.25" customHeight="1" x14ac:dyDescent="0.5">
      <c r="A331" s="3">
        <v>1</v>
      </c>
      <c r="B331" s="165">
        <f>SUBTOTAL(103,$A$8:A331)</f>
        <v>320</v>
      </c>
      <c r="C331" s="210" t="s">
        <v>2001</v>
      </c>
      <c r="D331" s="255">
        <f t="shared" si="10"/>
        <v>717639.7</v>
      </c>
      <c r="E331" s="258">
        <v>0</v>
      </c>
      <c r="F331" s="258">
        <v>0</v>
      </c>
      <c r="G331" s="258">
        <v>0</v>
      </c>
      <c r="H331" s="258">
        <v>0</v>
      </c>
      <c r="I331" s="258">
        <v>0</v>
      </c>
      <c r="J331" s="258">
        <v>0</v>
      </c>
      <c r="K331" s="259">
        <v>0</v>
      </c>
      <c r="L331" s="258">
        <v>0</v>
      </c>
      <c r="M331" s="258">
        <v>717639.7</v>
      </c>
      <c r="N331" s="258">
        <v>0</v>
      </c>
      <c r="O331" s="258">
        <v>0</v>
      </c>
      <c r="P331" s="258">
        <v>0</v>
      </c>
      <c r="Q331" s="258">
        <v>0</v>
      </c>
      <c r="R331" s="258">
        <v>0</v>
      </c>
      <c r="S331" s="258">
        <v>0</v>
      </c>
      <c r="T331" s="258">
        <v>0</v>
      </c>
      <c r="U331" s="258">
        <v>0</v>
      </c>
      <c r="V331" s="258">
        <v>0</v>
      </c>
      <c r="W331" s="258">
        <v>0</v>
      </c>
      <c r="X331" s="258">
        <v>0</v>
      </c>
      <c r="Y331" s="258">
        <v>0</v>
      </c>
      <c r="Z331" s="258">
        <v>0</v>
      </c>
      <c r="AA331" s="258">
        <v>0</v>
      </c>
      <c r="AB331" s="260">
        <v>2020</v>
      </c>
    </row>
    <row r="332" spans="1:28" s="3" customFormat="1" ht="35.25" customHeight="1" x14ac:dyDescent="0.5">
      <c r="A332" s="3">
        <v>1</v>
      </c>
      <c r="B332" s="165">
        <f>SUBTOTAL(103,$A$8:A332)</f>
        <v>321</v>
      </c>
      <c r="C332" s="210" t="s">
        <v>2444</v>
      </c>
      <c r="D332" s="255">
        <f t="shared" si="10"/>
        <v>225772</v>
      </c>
      <c r="E332" s="258">
        <v>0</v>
      </c>
      <c r="F332" s="258">
        <v>0</v>
      </c>
      <c r="G332" s="258">
        <v>0</v>
      </c>
      <c r="H332" s="258">
        <v>0</v>
      </c>
      <c r="I332" s="258">
        <v>0</v>
      </c>
      <c r="J332" s="258">
        <v>0</v>
      </c>
      <c r="K332" s="259">
        <v>0</v>
      </c>
      <c r="L332" s="258">
        <v>0</v>
      </c>
      <c r="M332" s="258">
        <v>0</v>
      </c>
      <c r="N332" s="258">
        <v>225772</v>
      </c>
      <c r="O332" s="258">
        <v>0</v>
      </c>
      <c r="P332" s="258">
        <v>0</v>
      </c>
      <c r="Q332" s="258">
        <v>0</v>
      </c>
      <c r="R332" s="258">
        <v>0</v>
      </c>
      <c r="S332" s="258">
        <v>0</v>
      </c>
      <c r="T332" s="258">
        <v>0</v>
      </c>
      <c r="U332" s="258">
        <v>0</v>
      </c>
      <c r="V332" s="258">
        <v>0</v>
      </c>
      <c r="W332" s="258">
        <v>0</v>
      </c>
      <c r="X332" s="258">
        <v>0</v>
      </c>
      <c r="Y332" s="258">
        <v>0</v>
      </c>
      <c r="Z332" s="258">
        <v>0</v>
      </c>
      <c r="AA332" s="258">
        <v>0</v>
      </c>
      <c r="AB332" s="260">
        <v>2020</v>
      </c>
    </row>
    <row r="333" spans="1:28" s="3" customFormat="1" ht="35.25" customHeight="1" x14ac:dyDescent="0.5">
      <c r="A333" s="3">
        <v>1</v>
      </c>
      <c r="B333" s="165">
        <f>SUBTOTAL(103,$A$8:A333)</f>
        <v>322</v>
      </c>
      <c r="C333" s="210" t="s">
        <v>2445</v>
      </c>
      <c r="D333" s="255">
        <f t="shared" si="10"/>
        <v>611554.78</v>
      </c>
      <c r="E333" s="258">
        <v>0</v>
      </c>
      <c r="F333" s="258">
        <v>0</v>
      </c>
      <c r="G333" s="258">
        <v>0</v>
      </c>
      <c r="H333" s="258">
        <v>0</v>
      </c>
      <c r="I333" s="258">
        <v>0</v>
      </c>
      <c r="J333" s="258">
        <v>0</v>
      </c>
      <c r="K333" s="259">
        <v>0</v>
      </c>
      <c r="L333" s="258">
        <v>0</v>
      </c>
      <c r="M333" s="258">
        <v>0</v>
      </c>
      <c r="N333" s="258">
        <v>0</v>
      </c>
      <c r="O333" s="258">
        <v>611554.78</v>
      </c>
      <c r="P333" s="258">
        <v>0</v>
      </c>
      <c r="Q333" s="258">
        <v>0</v>
      </c>
      <c r="R333" s="258">
        <v>0</v>
      </c>
      <c r="S333" s="258">
        <v>0</v>
      </c>
      <c r="T333" s="258">
        <v>0</v>
      </c>
      <c r="U333" s="258">
        <v>0</v>
      </c>
      <c r="V333" s="258">
        <v>0</v>
      </c>
      <c r="W333" s="258">
        <v>0</v>
      </c>
      <c r="X333" s="258">
        <v>0</v>
      </c>
      <c r="Y333" s="258">
        <v>0</v>
      </c>
      <c r="Z333" s="258">
        <v>0</v>
      </c>
      <c r="AA333" s="258">
        <v>0</v>
      </c>
      <c r="AB333" s="260">
        <v>2020</v>
      </c>
    </row>
    <row r="334" spans="1:28" s="3" customFormat="1" ht="35.25" customHeight="1" x14ac:dyDescent="0.5">
      <c r="A334" s="3">
        <v>1</v>
      </c>
      <c r="B334" s="165">
        <f>SUBTOTAL(103,$A$8:A334)</f>
        <v>323</v>
      </c>
      <c r="C334" s="210" t="s">
        <v>2002</v>
      </c>
      <c r="D334" s="255">
        <f t="shared" si="10"/>
        <v>1642029.6</v>
      </c>
      <c r="E334" s="258">
        <v>0</v>
      </c>
      <c r="F334" s="258">
        <v>0</v>
      </c>
      <c r="G334" s="258">
        <v>721737.6</v>
      </c>
      <c r="H334" s="258">
        <v>0</v>
      </c>
      <c r="I334" s="258">
        <v>0</v>
      </c>
      <c r="J334" s="258">
        <v>0</v>
      </c>
      <c r="K334" s="259">
        <v>0</v>
      </c>
      <c r="L334" s="258">
        <v>0</v>
      </c>
      <c r="M334" s="258">
        <v>920292</v>
      </c>
      <c r="N334" s="258">
        <v>0</v>
      </c>
      <c r="O334" s="258">
        <v>0</v>
      </c>
      <c r="P334" s="258">
        <v>0</v>
      </c>
      <c r="Q334" s="258">
        <v>0</v>
      </c>
      <c r="R334" s="258">
        <v>0</v>
      </c>
      <c r="S334" s="258">
        <v>0</v>
      </c>
      <c r="T334" s="258">
        <v>0</v>
      </c>
      <c r="U334" s="258">
        <v>0</v>
      </c>
      <c r="V334" s="258">
        <v>0</v>
      </c>
      <c r="W334" s="258">
        <v>0</v>
      </c>
      <c r="X334" s="258">
        <v>0</v>
      </c>
      <c r="Y334" s="258">
        <v>0</v>
      </c>
      <c r="Z334" s="258">
        <v>0</v>
      </c>
      <c r="AA334" s="258">
        <v>0</v>
      </c>
      <c r="AB334" s="260">
        <v>2020</v>
      </c>
    </row>
    <row r="335" spans="1:28" s="3" customFormat="1" ht="35.25" customHeight="1" x14ac:dyDescent="0.5">
      <c r="A335" s="3">
        <v>1</v>
      </c>
      <c r="B335" s="165">
        <f>SUBTOTAL(103,$A$8:A335)</f>
        <v>324</v>
      </c>
      <c r="C335" s="210" t="s">
        <v>2003</v>
      </c>
      <c r="D335" s="255">
        <f t="shared" si="10"/>
        <v>1680000</v>
      </c>
      <c r="E335" s="258">
        <v>0</v>
      </c>
      <c r="F335" s="258">
        <v>0</v>
      </c>
      <c r="G335" s="258">
        <v>1680000</v>
      </c>
      <c r="H335" s="258">
        <v>0</v>
      </c>
      <c r="I335" s="258">
        <v>0</v>
      </c>
      <c r="J335" s="258">
        <v>0</v>
      </c>
      <c r="K335" s="259">
        <v>0</v>
      </c>
      <c r="L335" s="258">
        <v>0</v>
      </c>
      <c r="M335" s="258">
        <v>0</v>
      </c>
      <c r="N335" s="258">
        <v>0</v>
      </c>
      <c r="O335" s="258">
        <v>0</v>
      </c>
      <c r="P335" s="258">
        <v>0</v>
      </c>
      <c r="Q335" s="258">
        <v>0</v>
      </c>
      <c r="R335" s="258">
        <v>0</v>
      </c>
      <c r="S335" s="258">
        <v>0</v>
      </c>
      <c r="T335" s="258">
        <v>0</v>
      </c>
      <c r="U335" s="258">
        <v>0</v>
      </c>
      <c r="V335" s="258">
        <v>0</v>
      </c>
      <c r="W335" s="258">
        <v>0</v>
      </c>
      <c r="X335" s="258">
        <v>0</v>
      </c>
      <c r="Y335" s="258">
        <v>0</v>
      </c>
      <c r="Z335" s="258">
        <v>0</v>
      </c>
      <c r="AA335" s="258">
        <v>0</v>
      </c>
      <c r="AB335" s="260">
        <v>2020</v>
      </c>
    </row>
    <row r="336" spans="1:28" s="3" customFormat="1" ht="35.25" customHeight="1" x14ac:dyDescent="0.5">
      <c r="A336" s="3">
        <v>1</v>
      </c>
      <c r="B336" s="165">
        <f>SUBTOTAL(103,$A$8:A336)</f>
        <v>325</v>
      </c>
      <c r="C336" s="210" t="s">
        <v>2004</v>
      </c>
      <c r="D336" s="255">
        <f t="shared" si="10"/>
        <v>1112945</v>
      </c>
      <c r="E336" s="258">
        <v>0</v>
      </c>
      <c r="F336" s="258">
        <v>0</v>
      </c>
      <c r="G336" s="258">
        <v>0</v>
      </c>
      <c r="H336" s="258">
        <v>180729</v>
      </c>
      <c r="I336" s="258">
        <v>0</v>
      </c>
      <c r="J336" s="258">
        <v>0</v>
      </c>
      <c r="K336" s="259">
        <v>0</v>
      </c>
      <c r="L336" s="258">
        <v>0</v>
      </c>
      <c r="M336" s="258">
        <v>932216</v>
      </c>
      <c r="N336" s="258">
        <v>0</v>
      </c>
      <c r="O336" s="258">
        <v>0</v>
      </c>
      <c r="P336" s="258">
        <v>0</v>
      </c>
      <c r="Q336" s="258">
        <v>0</v>
      </c>
      <c r="R336" s="258">
        <v>0</v>
      </c>
      <c r="S336" s="258">
        <v>0</v>
      </c>
      <c r="T336" s="258">
        <v>0</v>
      </c>
      <c r="U336" s="258">
        <v>0</v>
      </c>
      <c r="V336" s="258">
        <v>0</v>
      </c>
      <c r="W336" s="258">
        <v>0</v>
      </c>
      <c r="X336" s="258">
        <v>0</v>
      </c>
      <c r="Y336" s="258">
        <v>0</v>
      </c>
      <c r="Z336" s="258">
        <v>0</v>
      </c>
      <c r="AA336" s="258">
        <v>0</v>
      </c>
      <c r="AB336" s="260">
        <v>2020</v>
      </c>
    </row>
    <row r="337" spans="1:28" s="3" customFormat="1" ht="35.25" customHeight="1" x14ac:dyDescent="0.5">
      <c r="A337" s="3">
        <v>1</v>
      </c>
      <c r="B337" s="165">
        <f>SUBTOTAL(103,$A$8:A337)</f>
        <v>326</v>
      </c>
      <c r="C337" s="210" t="s">
        <v>2005</v>
      </c>
      <c r="D337" s="255">
        <f t="shared" si="10"/>
        <v>202793.01</v>
      </c>
      <c r="E337" s="258">
        <v>0</v>
      </c>
      <c r="F337" s="258">
        <v>0</v>
      </c>
      <c r="G337" s="258">
        <v>0</v>
      </c>
      <c r="H337" s="258">
        <v>0</v>
      </c>
      <c r="I337" s="258">
        <v>0</v>
      </c>
      <c r="J337" s="258">
        <v>0</v>
      </c>
      <c r="K337" s="259">
        <v>0</v>
      </c>
      <c r="L337" s="258">
        <v>0</v>
      </c>
      <c r="M337" s="258">
        <v>0</v>
      </c>
      <c r="N337" s="258">
        <v>0</v>
      </c>
      <c r="O337" s="258">
        <v>0</v>
      </c>
      <c r="P337" s="258">
        <v>202793.01</v>
      </c>
      <c r="Q337" s="258">
        <v>0</v>
      </c>
      <c r="R337" s="258">
        <v>0</v>
      </c>
      <c r="S337" s="258">
        <v>0</v>
      </c>
      <c r="T337" s="258">
        <v>0</v>
      </c>
      <c r="U337" s="258">
        <v>0</v>
      </c>
      <c r="V337" s="258">
        <v>0</v>
      </c>
      <c r="W337" s="258">
        <v>0</v>
      </c>
      <c r="X337" s="258">
        <v>0</v>
      </c>
      <c r="Y337" s="258">
        <v>0</v>
      </c>
      <c r="Z337" s="258">
        <v>0</v>
      </c>
      <c r="AA337" s="258">
        <v>0</v>
      </c>
      <c r="AB337" s="260">
        <v>2020</v>
      </c>
    </row>
    <row r="338" spans="1:28" s="3" customFormat="1" ht="35.25" customHeight="1" x14ac:dyDescent="0.5">
      <c r="A338" s="3">
        <v>1</v>
      </c>
      <c r="B338" s="165">
        <f>SUBTOTAL(103,$A$8:A338)</f>
        <v>327</v>
      </c>
      <c r="C338" s="210" t="s">
        <v>2446</v>
      </c>
      <c r="D338" s="255">
        <f t="shared" si="10"/>
        <v>384804</v>
      </c>
      <c r="E338" s="258">
        <v>0</v>
      </c>
      <c r="F338" s="258">
        <v>0</v>
      </c>
      <c r="G338" s="258">
        <v>0</v>
      </c>
      <c r="H338" s="258">
        <v>384804</v>
      </c>
      <c r="I338" s="258">
        <v>0</v>
      </c>
      <c r="J338" s="258">
        <v>0</v>
      </c>
      <c r="K338" s="259">
        <v>0</v>
      </c>
      <c r="L338" s="258">
        <v>0</v>
      </c>
      <c r="M338" s="258">
        <v>0</v>
      </c>
      <c r="N338" s="258">
        <v>0</v>
      </c>
      <c r="O338" s="258">
        <v>0</v>
      </c>
      <c r="P338" s="258">
        <v>0</v>
      </c>
      <c r="Q338" s="258">
        <v>0</v>
      </c>
      <c r="R338" s="258">
        <v>0</v>
      </c>
      <c r="S338" s="258">
        <v>0</v>
      </c>
      <c r="T338" s="258">
        <v>0</v>
      </c>
      <c r="U338" s="258">
        <v>0</v>
      </c>
      <c r="V338" s="258">
        <v>0</v>
      </c>
      <c r="W338" s="258">
        <v>0</v>
      </c>
      <c r="X338" s="258">
        <v>0</v>
      </c>
      <c r="Y338" s="258">
        <v>0</v>
      </c>
      <c r="Z338" s="258">
        <v>0</v>
      </c>
      <c r="AA338" s="258">
        <v>0</v>
      </c>
      <c r="AB338" s="260">
        <v>2020</v>
      </c>
    </row>
    <row r="339" spans="1:28" s="3" customFormat="1" ht="35.25" customHeight="1" x14ac:dyDescent="0.5">
      <c r="A339" s="3">
        <v>1</v>
      </c>
      <c r="B339" s="165">
        <f>SUBTOTAL(103,$A$8:A339)</f>
        <v>328</v>
      </c>
      <c r="C339" s="210" t="s">
        <v>2447</v>
      </c>
      <c r="D339" s="255">
        <f t="shared" si="10"/>
        <v>125000</v>
      </c>
      <c r="E339" s="258">
        <v>0</v>
      </c>
      <c r="F339" s="258">
        <v>0</v>
      </c>
      <c r="G339" s="258">
        <v>0</v>
      </c>
      <c r="H339" s="258">
        <v>0</v>
      </c>
      <c r="I339" s="258">
        <v>0</v>
      </c>
      <c r="J339" s="258">
        <v>0</v>
      </c>
      <c r="K339" s="259">
        <v>0</v>
      </c>
      <c r="L339" s="258">
        <v>0</v>
      </c>
      <c r="M339" s="258">
        <v>125000</v>
      </c>
      <c r="N339" s="258">
        <v>0</v>
      </c>
      <c r="O339" s="258">
        <v>0</v>
      </c>
      <c r="P339" s="258">
        <v>0</v>
      </c>
      <c r="Q339" s="258">
        <v>0</v>
      </c>
      <c r="R339" s="258">
        <v>0</v>
      </c>
      <c r="S339" s="258">
        <v>0</v>
      </c>
      <c r="T339" s="258">
        <v>0</v>
      </c>
      <c r="U339" s="258">
        <v>0</v>
      </c>
      <c r="V339" s="258">
        <v>0</v>
      </c>
      <c r="W339" s="258">
        <v>0</v>
      </c>
      <c r="X339" s="258">
        <v>0</v>
      </c>
      <c r="Y339" s="258">
        <v>0</v>
      </c>
      <c r="Z339" s="258">
        <v>0</v>
      </c>
      <c r="AA339" s="258">
        <v>0</v>
      </c>
      <c r="AB339" s="260">
        <v>2020</v>
      </c>
    </row>
    <row r="340" spans="1:28" s="3" customFormat="1" ht="35.25" customHeight="1" x14ac:dyDescent="0.5">
      <c r="A340" s="3">
        <v>1</v>
      </c>
      <c r="B340" s="165">
        <f>SUBTOTAL(103,$A$8:A340)</f>
        <v>329</v>
      </c>
      <c r="C340" s="210" t="s">
        <v>2448</v>
      </c>
      <c r="D340" s="255">
        <f t="shared" si="10"/>
        <v>480000</v>
      </c>
      <c r="E340" s="258">
        <v>0</v>
      </c>
      <c r="F340" s="258">
        <v>0</v>
      </c>
      <c r="G340" s="258">
        <v>0</v>
      </c>
      <c r="H340" s="258">
        <v>0</v>
      </c>
      <c r="I340" s="258">
        <v>0</v>
      </c>
      <c r="J340" s="258">
        <v>0</v>
      </c>
      <c r="K340" s="259">
        <v>0</v>
      </c>
      <c r="L340" s="258">
        <v>0</v>
      </c>
      <c r="M340" s="258">
        <v>480000</v>
      </c>
      <c r="N340" s="258">
        <v>0</v>
      </c>
      <c r="O340" s="258">
        <v>0</v>
      </c>
      <c r="P340" s="258">
        <v>0</v>
      </c>
      <c r="Q340" s="258">
        <v>0</v>
      </c>
      <c r="R340" s="258">
        <v>0</v>
      </c>
      <c r="S340" s="258">
        <v>0</v>
      </c>
      <c r="T340" s="258">
        <v>0</v>
      </c>
      <c r="U340" s="258">
        <v>0</v>
      </c>
      <c r="V340" s="258">
        <v>0</v>
      </c>
      <c r="W340" s="258">
        <v>0</v>
      </c>
      <c r="X340" s="258">
        <v>0</v>
      </c>
      <c r="Y340" s="258">
        <v>0</v>
      </c>
      <c r="Z340" s="258">
        <v>0</v>
      </c>
      <c r="AA340" s="258">
        <v>0</v>
      </c>
      <c r="AB340" s="260">
        <v>2020</v>
      </c>
    </row>
    <row r="341" spans="1:28" s="3" customFormat="1" ht="35.25" customHeight="1" x14ac:dyDescent="0.5">
      <c r="A341" s="3">
        <v>1</v>
      </c>
      <c r="B341" s="165">
        <f>SUBTOTAL(103,$A$8:A341)</f>
        <v>330</v>
      </c>
      <c r="C341" s="210" t="s">
        <v>2006</v>
      </c>
      <c r="D341" s="255">
        <f t="shared" si="10"/>
        <v>1721544</v>
      </c>
      <c r="E341" s="258">
        <v>0</v>
      </c>
      <c r="F341" s="258">
        <v>0</v>
      </c>
      <c r="G341" s="258">
        <v>0</v>
      </c>
      <c r="H341" s="258">
        <v>0</v>
      </c>
      <c r="I341" s="258">
        <v>0</v>
      </c>
      <c r="J341" s="258">
        <v>0</v>
      </c>
      <c r="K341" s="259">
        <v>0</v>
      </c>
      <c r="L341" s="258">
        <v>0</v>
      </c>
      <c r="M341" s="258">
        <v>0</v>
      </c>
      <c r="N341" s="258">
        <v>0</v>
      </c>
      <c r="O341" s="258">
        <f>1541544+180000</f>
        <v>1721544</v>
      </c>
      <c r="P341" s="258">
        <v>0</v>
      </c>
      <c r="Q341" s="258">
        <v>0</v>
      </c>
      <c r="R341" s="258">
        <v>0</v>
      </c>
      <c r="S341" s="258">
        <v>0</v>
      </c>
      <c r="T341" s="258">
        <v>0</v>
      </c>
      <c r="U341" s="258">
        <v>0</v>
      </c>
      <c r="V341" s="258">
        <v>0</v>
      </c>
      <c r="W341" s="258">
        <v>0</v>
      </c>
      <c r="X341" s="258">
        <v>0</v>
      </c>
      <c r="Y341" s="258">
        <v>0</v>
      </c>
      <c r="Z341" s="258">
        <v>0</v>
      </c>
      <c r="AA341" s="258">
        <v>0</v>
      </c>
      <c r="AB341" s="260">
        <v>2020</v>
      </c>
    </row>
    <row r="342" spans="1:28" s="3" customFormat="1" ht="35.25" customHeight="1" x14ac:dyDescent="0.5">
      <c r="A342" s="3">
        <v>1</v>
      </c>
      <c r="B342" s="165">
        <f>SUBTOTAL(103,$A$8:A342)</f>
        <v>331</v>
      </c>
      <c r="C342" s="210" t="s">
        <v>2007</v>
      </c>
      <c r="D342" s="255">
        <f t="shared" si="10"/>
        <v>212766.8</v>
      </c>
      <c r="E342" s="258">
        <v>0</v>
      </c>
      <c r="F342" s="258">
        <v>0</v>
      </c>
      <c r="G342" s="258">
        <v>0</v>
      </c>
      <c r="H342" s="258">
        <v>0</v>
      </c>
      <c r="I342" s="258">
        <v>0</v>
      </c>
      <c r="J342" s="258">
        <v>0</v>
      </c>
      <c r="K342" s="259">
        <v>0</v>
      </c>
      <c r="L342" s="258">
        <v>0</v>
      </c>
      <c r="M342" s="258">
        <v>0</v>
      </c>
      <c r="N342" s="258">
        <v>0</v>
      </c>
      <c r="O342" s="258">
        <v>212766.8</v>
      </c>
      <c r="P342" s="258">
        <v>0</v>
      </c>
      <c r="Q342" s="258">
        <v>0</v>
      </c>
      <c r="R342" s="258">
        <v>0</v>
      </c>
      <c r="S342" s="258">
        <v>0</v>
      </c>
      <c r="T342" s="258">
        <v>0</v>
      </c>
      <c r="U342" s="258">
        <v>0</v>
      </c>
      <c r="V342" s="258">
        <v>0</v>
      </c>
      <c r="W342" s="258">
        <v>0</v>
      </c>
      <c r="X342" s="258">
        <v>0</v>
      </c>
      <c r="Y342" s="258">
        <v>0</v>
      </c>
      <c r="Z342" s="258">
        <v>0</v>
      </c>
      <c r="AA342" s="258">
        <v>0</v>
      </c>
      <c r="AB342" s="260">
        <v>2020</v>
      </c>
    </row>
    <row r="343" spans="1:28" s="3" customFormat="1" ht="35.25" customHeight="1" x14ac:dyDescent="0.5">
      <c r="A343" s="3">
        <v>1</v>
      </c>
      <c r="B343" s="165">
        <f>SUBTOTAL(103,$A$8:A343)</f>
        <v>332</v>
      </c>
      <c r="C343" s="210" t="s">
        <v>2449</v>
      </c>
      <c r="D343" s="255">
        <f t="shared" si="10"/>
        <v>310000</v>
      </c>
      <c r="E343" s="258">
        <v>0</v>
      </c>
      <c r="F343" s="258">
        <v>0</v>
      </c>
      <c r="G343" s="258">
        <v>0</v>
      </c>
      <c r="H343" s="258">
        <v>0</v>
      </c>
      <c r="I343" s="258">
        <v>0</v>
      </c>
      <c r="J343" s="258">
        <v>0</v>
      </c>
      <c r="K343" s="259">
        <v>0</v>
      </c>
      <c r="L343" s="258">
        <v>0</v>
      </c>
      <c r="M343" s="258">
        <v>310000</v>
      </c>
      <c r="N343" s="258">
        <v>0</v>
      </c>
      <c r="O343" s="258">
        <v>0</v>
      </c>
      <c r="P343" s="258">
        <v>0</v>
      </c>
      <c r="Q343" s="258">
        <v>0</v>
      </c>
      <c r="R343" s="258">
        <v>0</v>
      </c>
      <c r="S343" s="258">
        <v>0</v>
      </c>
      <c r="T343" s="258">
        <v>0</v>
      </c>
      <c r="U343" s="258">
        <v>0</v>
      </c>
      <c r="V343" s="258">
        <v>0</v>
      </c>
      <c r="W343" s="258">
        <v>0</v>
      </c>
      <c r="X343" s="258">
        <v>0</v>
      </c>
      <c r="Y343" s="258">
        <v>0</v>
      </c>
      <c r="Z343" s="258">
        <v>0</v>
      </c>
      <c r="AA343" s="258">
        <v>0</v>
      </c>
      <c r="AB343" s="260">
        <v>2020</v>
      </c>
    </row>
    <row r="344" spans="1:28" s="3" customFormat="1" ht="35.25" customHeight="1" x14ac:dyDescent="0.5">
      <c r="A344" s="3">
        <v>1</v>
      </c>
      <c r="B344" s="165">
        <f>SUBTOTAL(103,$A$8:A344)</f>
        <v>333</v>
      </c>
      <c r="C344" s="210" t="s">
        <v>2008</v>
      </c>
      <c r="D344" s="255">
        <f t="shared" si="10"/>
        <v>566760</v>
      </c>
      <c r="E344" s="258">
        <v>0</v>
      </c>
      <c r="F344" s="258">
        <v>0</v>
      </c>
      <c r="G344" s="258">
        <v>566760</v>
      </c>
      <c r="H344" s="258">
        <v>0</v>
      </c>
      <c r="I344" s="258">
        <v>0</v>
      </c>
      <c r="J344" s="258">
        <v>0</v>
      </c>
      <c r="K344" s="259">
        <v>0</v>
      </c>
      <c r="L344" s="258">
        <v>0</v>
      </c>
      <c r="M344" s="258">
        <v>0</v>
      </c>
      <c r="N344" s="258">
        <v>0</v>
      </c>
      <c r="O344" s="258">
        <v>0</v>
      </c>
      <c r="P344" s="258">
        <v>0</v>
      </c>
      <c r="Q344" s="258">
        <v>0</v>
      </c>
      <c r="R344" s="258">
        <v>0</v>
      </c>
      <c r="S344" s="258">
        <v>0</v>
      </c>
      <c r="T344" s="258">
        <v>0</v>
      </c>
      <c r="U344" s="258">
        <v>0</v>
      </c>
      <c r="V344" s="258">
        <v>0</v>
      </c>
      <c r="W344" s="258">
        <v>0</v>
      </c>
      <c r="X344" s="258">
        <v>0</v>
      </c>
      <c r="Y344" s="258">
        <v>0</v>
      </c>
      <c r="Z344" s="258">
        <v>0</v>
      </c>
      <c r="AA344" s="258">
        <v>0</v>
      </c>
      <c r="AB344" s="260">
        <v>2020</v>
      </c>
    </row>
    <row r="345" spans="1:28" s="3" customFormat="1" ht="35.25" customHeight="1" x14ac:dyDescent="0.5">
      <c r="A345" s="3">
        <v>1</v>
      </c>
      <c r="B345" s="165">
        <f>SUBTOTAL(103,$A$8:A345)</f>
        <v>334</v>
      </c>
      <c r="C345" s="210" t="s">
        <v>1746</v>
      </c>
      <c r="D345" s="255">
        <f t="shared" si="10"/>
        <v>391550</v>
      </c>
      <c r="E345" s="258">
        <v>0</v>
      </c>
      <c r="F345" s="258">
        <v>0</v>
      </c>
      <c r="G345" s="258">
        <v>0</v>
      </c>
      <c r="H345" s="258">
        <v>0</v>
      </c>
      <c r="I345" s="258">
        <v>0</v>
      </c>
      <c r="J345" s="258">
        <v>0</v>
      </c>
      <c r="K345" s="259">
        <v>0</v>
      </c>
      <c r="L345" s="258">
        <v>0</v>
      </c>
      <c r="M345" s="258">
        <v>0</v>
      </c>
      <c r="N345" s="258">
        <v>0</v>
      </c>
      <c r="O345" s="258">
        <v>391550</v>
      </c>
      <c r="P345" s="258">
        <v>0</v>
      </c>
      <c r="Q345" s="258">
        <v>0</v>
      </c>
      <c r="R345" s="258">
        <v>0</v>
      </c>
      <c r="S345" s="258">
        <v>0</v>
      </c>
      <c r="T345" s="258">
        <v>0</v>
      </c>
      <c r="U345" s="258">
        <v>0</v>
      </c>
      <c r="V345" s="258">
        <v>0</v>
      </c>
      <c r="W345" s="258">
        <v>0</v>
      </c>
      <c r="X345" s="258">
        <v>0</v>
      </c>
      <c r="Y345" s="258">
        <v>0</v>
      </c>
      <c r="Z345" s="258">
        <v>0</v>
      </c>
      <c r="AA345" s="258">
        <v>0</v>
      </c>
      <c r="AB345" s="260">
        <v>2020</v>
      </c>
    </row>
    <row r="346" spans="1:28" s="3" customFormat="1" ht="35.25" customHeight="1" x14ac:dyDescent="0.5">
      <c r="A346" s="3">
        <v>1</v>
      </c>
      <c r="B346" s="165">
        <f>SUBTOTAL(103,$A$8:A346)</f>
        <v>335</v>
      </c>
      <c r="C346" s="210" t="s">
        <v>2291</v>
      </c>
      <c r="D346" s="255">
        <f t="shared" si="10"/>
        <v>1569463</v>
      </c>
      <c r="E346" s="258">
        <v>0</v>
      </c>
      <c r="F346" s="258">
        <v>0</v>
      </c>
      <c r="G346" s="258">
        <v>0</v>
      </c>
      <c r="H346" s="258">
        <v>0</v>
      </c>
      <c r="I346" s="258">
        <v>0</v>
      </c>
      <c r="J346" s="258">
        <v>0</v>
      </c>
      <c r="K346" s="259">
        <v>0</v>
      </c>
      <c r="L346" s="258">
        <v>0</v>
      </c>
      <c r="M346" s="258">
        <v>1569463</v>
      </c>
      <c r="N346" s="258">
        <v>0</v>
      </c>
      <c r="O346" s="258">
        <v>0</v>
      </c>
      <c r="P346" s="258">
        <v>0</v>
      </c>
      <c r="Q346" s="258">
        <v>0</v>
      </c>
      <c r="R346" s="258">
        <v>0</v>
      </c>
      <c r="S346" s="258">
        <v>0</v>
      </c>
      <c r="T346" s="258">
        <v>0</v>
      </c>
      <c r="U346" s="258">
        <v>0</v>
      </c>
      <c r="V346" s="258">
        <v>0</v>
      </c>
      <c r="W346" s="258">
        <v>0</v>
      </c>
      <c r="X346" s="258">
        <v>0</v>
      </c>
      <c r="Y346" s="258">
        <v>0</v>
      </c>
      <c r="Z346" s="258">
        <v>0</v>
      </c>
      <c r="AA346" s="258">
        <v>0</v>
      </c>
      <c r="AB346" s="260">
        <v>2020</v>
      </c>
    </row>
    <row r="347" spans="1:28" s="3" customFormat="1" ht="35.25" customHeight="1" x14ac:dyDescent="0.5">
      <c r="A347" s="3">
        <v>1</v>
      </c>
      <c r="B347" s="165">
        <f>SUBTOTAL(103,$A$8:A347)</f>
        <v>336</v>
      </c>
      <c r="C347" s="210" t="s">
        <v>2678</v>
      </c>
      <c r="D347" s="255">
        <f t="shared" si="10"/>
        <v>629115</v>
      </c>
      <c r="E347" s="258">
        <v>0</v>
      </c>
      <c r="F347" s="258">
        <v>0</v>
      </c>
      <c r="G347" s="258">
        <v>0</v>
      </c>
      <c r="H347" s="258">
        <v>0</v>
      </c>
      <c r="I347" s="258">
        <v>0</v>
      </c>
      <c r="J347" s="258">
        <v>0</v>
      </c>
      <c r="K347" s="259">
        <v>0</v>
      </c>
      <c r="L347" s="258">
        <v>0</v>
      </c>
      <c r="M347" s="258">
        <v>629115</v>
      </c>
      <c r="N347" s="258">
        <v>0</v>
      </c>
      <c r="O347" s="258">
        <v>0</v>
      </c>
      <c r="P347" s="258">
        <v>0</v>
      </c>
      <c r="Q347" s="258">
        <v>0</v>
      </c>
      <c r="R347" s="258">
        <v>0</v>
      </c>
      <c r="S347" s="258">
        <v>0</v>
      </c>
      <c r="T347" s="258">
        <v>0</v>
      </c>
      <c r="U347" s="258">
        <v>0</v>
      </c>
      <c r="V347" s="258">
        <v>0</v>
      </c>
      <c r="W347" s="258">
        <v>0</v>
      </c>
      <c r="X347" s="258">
        <v>0</v>
      </c>
      <c r="Y347" s="258">
        <v>0</v>
      </c>
      <c r="Z347" s="258">
        <v>0</v>
      </c>
      <c r="AA347" s="258">
        <v>0</v>
      </c>
      <c r="AB347" s="260">
        <v>2020</v>
      </c>
    </row>
    <row r="348" spans="1:28" s="3" customFormat="1" ht="35.25" customHeight="1" x14ac:dyDescent="0.5">
      <c r="A348" s="3">
        <v>1</v>
      </c>
      <c r="B348" s="165">
        <f>SUBTOTAL(103,$A$8:A348)</f>
        <v>337</v>
      </c>
      <c r="C348" s="210" t="s">
        <v>2779</v>
      </c>
      <c r="D348" s="255">
        <f t="shared" si="10"/>
        <v>1592930.8</v>
      </c>
      <c r="E348" s="258">
        <v>0</v>
      </c>
      <c r="F348" s="258">
        <v>0</v>
      </c>
      <c r="G348" s="258">
        <v>0</v>
      </c>
      <c r="H348" s="258">
        <v>0</v>
      </c>
      <c r="I348" s="258">
        <v>764726</v>
      </c>
      <c r="J348" s="258">
        <v>0</v>
      </c>
      <c r="K348" s="259">
        <v>0</v>
      </c>
      <c r="L348" s="258">
        <v>0</v>
      </c>
      <c r="M348" s="258">
        <v>828204.8</v>
      </c>
      <c r="N348" s="258">
        <v>0</v>
      </c>
      <c r="O348" s="258">
        <v>0</v>
      </c>
      <c r="P348" s="258">
        <v>0</v>
      </c>
      <c r="Q348" s="258">
        <v>0</v>
      </c>
      <c r="R348" s="258">
        <v>0</v>
      </c>
      <c r="S348" s="258">
        <v>0</v>
      </c>
      <c r="T348" s="258">
        <v>0</v>
      </c>
      <c r="U348" s="258">
        <v>0</v>
      </c>
      <c r="V348" s="258">
        <v>0</v>
      </c>
      <c r="W348" s="258">
        <v>0</v>
      </c>
      <c r="X348" s="258">
        <v>0</v>
      </c>
      <c r="Y348" s="258">
        <v>0</v>
      </c>
      <c r="Z348" s="258">
        <v>0</v>
      </c>
      <c r="AA348" s="258">
        <v>0</v>
      </c>
      <c r="AB348" s="260">
        <v>2020</v>
      </c>
    </row>
    <row r="349" spans="1:28" s="3" customFormat="1" ht="35.25" customHeight="1" x14ac:dyDescent="0.5">
      <c r="A349" s="3">
        <v>1</v>
      </c>
      <c r="B349" s="165">
        <f>SUBTOTAL(103,$A$8:A349)</f>
        <v>338</v>
      </c>
      <c r="C349" s="210" t="s">
        <v>2780</v>
      </c>
      <c r="D349" s="255">
        <f t="shared" si="10"/>
        <v>1741897.9</v>
      </c>
      <c r="E349" s="258">
        <v>0</v>
      </c>
      <c r="F349" s="258">
        <v>0</v>
      </c>
      <c r="G349" s="258">
        <v>0</v>
      </c>
      <c r="H349" s="258">
        <v>0</v>
      </c>
      <c r="I349" s="258">
        <v>0</v>
      </c>
      <c r="J349" s="258">
        <v>0</v>
      </c>
      <c r="K349" s="259">
        <v>0</v>
      </c>
      <c r="L349" s="258">
        <v>0</v>
      </c>
      <c r="M349" s="258">
        <v>663514.9</v>
      </c>
      <c r="N349" s="258">
        <v>0</v>
      </c>
      <c r="O349" s="258">
        <v>1078383</v>
      </c>
      <c r="P349" s="258">
        <v>0</v>
      </c>
      <c r="Q349" s="258">
        <v>0</v>
      </c>
      <c r="R349" s="258">
        <v>0</v>
      </c>
      <c r="S349" s="258">
        <v>0</v>
      </c>
      <c r="T349" s="258">
        <v>0</v>
      </c>
      <c r="U349" s="258">
        <v>0</v>
      </c>
      <c r="V349" s="258">
        <v>0</v>
      </c>
      <c r="W349" s="258">
        <v>0</v>
      </c>
      <c r="X349" s="258">
        <v>0</v>
      </c>
      <c r="Y349" s="258">
        <v>0</v>
      </c>
      <c r="Z349" s="258">
        <v>0</v>
      </c>
      <c r="AA349" s="258">
        <v>0</v>
      </c>
      <c r="AB349" s="260">
        <v>2020</v>
      </c>
    </row>
    <row r="350" spans="1:28" s="3" customFormat="1" ht="35.25" customHeight="1" x14ac:dyDescent="0.5">
      <c r="A350" s="3">
        <v>1</v>
      </c>
      <c r="B350" s="165">
        <f>SUBTOTAL(103,$A$8:A350)</f>
        <v>339</v>
      </c>
      <c r="C350" s="210" t="s">
        <v>2781</v>
      </c>
      <c r="D350" s="255">
        <f t="shared" si="10"/>
        <v>604000</v>
      </c>
      <c r="E350" s="258">
        <v>0</v>
      </c>
      <c r="F350" s="258">
        <v>0</v>
      </c>
      <c r="G350" s="258">
        <v>0</v>
      </c>
      <c r="H350" s="258">
        <v>0</v>
      </c>
      <c r="I350" s="258">
        <v>604000</v>
      </c>
      <c r="J350" s="258">
        <v>0</v>
      </c>
      <c r="K350" s="259">
        <v>0</v>
      </c>
      <c r="L350" s="258">
        <v>0</v>
      </c>
      <c r="M350" s="258">
        <v>0</v>
      </c>
      <c r="N350" s="258">
        <v>0</v>
      </c>
      <c r="O350" s="258">
        <v>0</v>
      </c>
      <c r="P350" s="258">
        <v>0</v>
      </c>
      <c r="Q350" s="258">
        <v>0</v>
      </c>
      <c r="R350" s="258">
        <v>0</v>
      </c>
      <c r="S350" s="258">
        <v>0</v>
      </c>
      <c r="T350" s="258">
        <v>0</v>
      </c>
      <c r="U350" s="258">
        <v>0</v>
      </c>
      <c r="V350" s="258">
        <v>0</v>
      </c>
      <c r="W350" s="258">
        <v>0</v>
      </c>
      <c r="X350" s="258">
        <v>0</v>
      </c>
      <c r="Y350" s="258">
        <v>0</v>
      </c>
      <c r="Z350" s="258">
        <v>0</v>
      </c>
      <c r="AA350" s="258">
        <v>0</v>
      </c>
      <c r="AB350" s="260">
        <v>2020</v>
      </c>
    </row>
    <row r="351" spans="1:28" s="3" customFormat="1" ht="35.25" customHeight="1" x14ac:dyDescent="0.5">
      <c r="A351" s="3">
        <v>1</v>
      </c>
      <c r="B351" s="165">
        <f>SUBTOTAL(103,$A$8:A351)</f>
        <v>340</v>
      </c>
      <c r="C351" s="210" t="s">
        <v>3069</v>
      </c>
      <c r="D351" s="255">
        <f t="shared" si="10"/>
        <v>1534258.8</v>
      </c>
      <c r="E351" s="258">
        <v>0</v>
      </c>
      <c r="F351" s="258">
        <v>0</v>
      </c>
      <c r="G351" s="258">
        <v>0</v>
      </c>
      <c r="H351" s="258">
        <v>0</v>
      </c>
      <c r="I351" s="258">
        <v>0</v>
      </c>
      <c r="J351" s="258">
        <v>0</v>
      </c>
      <c r="K351" s="259">
        <v>0</v>
      </c>
      <c r="L351" s="258">
        <v>0</v>
      </c>
      <c r="M351" s="258">
        <v>1534258.8</v>
      </c>
      <c r="N351" s="258">
        <v>0</v>
      </c>
      <c r="O351" s="258">
        <v>0</v>
      </c>
      <c r="P351" s="258">
        <v>0</v>
      </c>
      <c r="Q351" s="258">
        <v>0</v>
      </c>
      <c r="R351" s="258">
        <v>0</v>
      </c>
      <c r="S351" s="258">
        <v>0</v>
      </c>
      <c r="T351" s="258">
        <v>0</v>
      </c>
      <c r="U351" s="258">
        <v>0</v>
      </c>
      <c r="V351" s="258">
        <v>0</v>
      </c>
      <c r="W351" s="258">
        <v>0</v>
      </c>
      <c r="X351" s="258">
        <v>0</v>
      </c>
      <c r="Y351" s="258">
        <v>0</v>
      </c>
      <c r="Z351" s="258">
        <v>0</v>
      </c>
      <c r="AA351" s="258">
        <v>0</v>
      </c>
      <c r="AB351" s="260" t="s">
        <v>3070</v>
      </c>
    </row>
    <row r="352" spans="1:28" s="3" customFormat="1" ht="35.25" customHeight="1" x14ac:dyDescent="0.5">
      <c r="A352" s="3">
        <v>1</v>
      </c>
      <c r="B352" s="165">
        <f>SUBTOTAL(103,$A$8:A352)</f>
        <v>341</v>
      </c>
      <c r="C352" s="210" t="s">
        <v>2292</v>
      </c>
      <c r="D352" s="255">
        <f t="shared" si="10"/>
        <v>297000</v>
      </c>
      <c r="E352" s="258">
        <v>0</v>
      </c>
      <c r="F352" s="258">
        <v>0</v>
      </c>
      <c r="G352" s="258">
        <v>0</v>
      </c>
      <c r="H352" s="258">
        <v>0</v>
      </c>
      <c r="I352" s="258">
        <v>0</v>
      </c>
      <c r="J352" s="258">
        <v>0</v>
      </c>
      <c r="K352" s="259">
        <v>0</v>
      </c>
      <c r="L352" s="258">
        <v>0</v>
      </c>
      <c r="M352" s="258">
        <v>0</v>
      </c>
      <c r="N352" s="258">
        <v>297000</v>
      </c>
      <c r="O352" s="258">
        <v>0</v>
      </c>
      <c r="P352" s="258">
        <v>0</v>
      </c>
      <c r="Q352" s="258">
        <v>0</v>
      </c>
      <c r="R352" s="258">
        <v>0</v>
      </c>
      <c r="S352" s="258">
        <v>0</v>
      </c>
      <c r="T352" s="258">
        <v>0</v>
      </c>
      <c r="U352" s="258">
        <v>0</v>
      </c>
      <c r="V352" s="258">
        <v>0</v>
      </c>
      <c r="W352" s="258">
        <v>0</v>
      </c>
      <c r="X352" s="258">
        <v>0</v>
      </c>
      <c r="Y352" s="258">
        <v>0</v>
      </c>
      <c r="Z352" s="258">
        <v>0</v>
      </c>
      <c r="AA352" s="258">
        <v>0</v>
      </c>
      <c r="AB352" s="260">
        <v>2020</v>
      </c>
    </row>
    <row r="353" spans="1:28" s="3" customFormat="1" ht="35.25" customHeight="1" x14ac:dyDescent="0.5">
      <c r="B353" s="206" t="s">
        <v>727</v>
      </c>
      <c r="C353" s="210"/>
      <c r="D353" s="255">
        <f t="shared" si="10"/>
        <v>127570546.29000002</v>
      </c>
      <c r="E353" s="255">
        <f t="shared" ref="E353:AA353" si="11">SUM(E354:E502)</f>
        <v>1384852.21</v>
      </c>
      <c r="F353" s="255">
        <f t="shared" si="11"/>
        <v>702173</v>
      </c>
      <c r="G353" s="255">
        <f t="shared" si="11"/>
        <v>5515664.8600000003</v>
      </c>
      <c r="H353" s="255">
        <f t="shared" si="11"/>
        <v>853696</v>
      </c>
      <c r="I353" s="255">
        <f t="shared" si="11"/>
        <v>1727276.42</v>
      </c>
      <c r="J353" s="255">
        <f t="shared" si="11"/>
        <v>0</v>
      </c>
      <c r="K353" s="256">
        <f t="shared" si="11"/>
        <v>18</v>
      </c>
      <c r="L353" s="255">
        <f t="shared" si="11"/>
        <v>35349534.560000002</v>
      </c>
      <c r="M353" s="255">
        <f t="shared" si="11"/>
        <v>44420066.25</v>
      </c>
      <c r="N353" s="255">
        <f t="shared" si="11"/>
        <v>0</v>
      </c>
      <c r="O353" s="255">
        <f>SUM(O354:O502)</f>
        <v>36486121.49000001</v>
      </c>
      <c r="P353" s="255">
        <f t="shared" si="11"/>
        <v>1131161.5</v>
      </c>
      <c r="Q353" s="255">
        <f t="shared" si="11"/>
        <v>0</v>
      </c>
      <c r="R353" s="255">
        <f t="shared" si="11"/>
        <v>0</v>
      </c>
      <c r="S353" s="255">
        <f t="shared" si="11"/>
        <v>0</v>
      </c>
      <c r="T353" s="255">
        <f t="shared" si="11"/>
        <v>0</v>
      </c>
      <c r="U353" s="255">
        <f t="shared" si="11"/>
        <v>0</v>
      </c>
      <c r="V353" s="255">
        <f t="shared" si="11"/>
        <v>0</v>
      </c>
      <c r="W353" s="255">
        <f t="shared" si="11"/>
        <v>0</v>
      </c>
      <c r="X353" s="255">
        <f t="shared" si="11"/>
        <v>0</v>
      </c>
      <c r="Y353" s="255">
        <f t="shared" si="11"/>
        <v>0</v>
      </c>
      <c r="Z353" s="255">
        <f t="shared" si="11"/>
        <v>0</v>
      </c>
      <c r="AA353" s="255">
        <f t="shared" si="11"/>
        <v>0</v>
      </c>
      <c r="AB353" s="257" t="s">
        <v>855</v>
      </c>
    </row>
    <row r="354" spans="1:28" s="3" customFormat="1" ht="35.25" customHeight="1" x14ac:dyDescent="0.5">
      <c r="A354" s="3">
        <v>1</v>
      </c>
      <c r="B354" s="165">
        <f>SUBTOTAL(103,$A$8:A354)</f>
        <v>342</v>
      </c>
      <c r="C354" s="210" t="s">
        <v>1747</v>
      </c>
      <c r="D354" s="255">
        <f t="shared" si="10"/>
        <v>523951</v>
      </c>
      <c r="E354" s="258">
        <v>0</v>
      </c>
      <c r="F354" s="258">
        <v>0</v>
      </c>
      <c r="G354" s="258">
        <v>0</v>
      </c>
      <c r="H354" s="258">
        <v>0</v>
      </c>
      <c r="I354" s="258">
        <v>0</v>
      </c>
      <c r="J354" s="258">
        <v>0</v>
      </c>
      <c r="K354" s="259">
        <v>0</v>
      </c>
      <c r="L354" s="258">
        <v>0</v>
      </c>
      <c r="M354" s="258">
        <v>523951</v>
      </c>
      <c r="N354" s="258">
        <v>0</v>
      </c>
      <c r="O354" s="258">
        <v>0</v>
      </c>
      <c r="P354" s="258">
        <v>0</v>
      </c>
      <c r="Q354" s="258">
        <v>0</v>
      </c>
      <c r="R354" s="258">
        <v>0</v>
      </c>
      <c r="S354" s="258">
        <v>0</v>
      </c>
      <c r="T354" s="258">
        <v>0</v>
      </c>
      <c r="U354" s="258">
        <v>0</v>
      </c>
      <c r="V354" s="258">
        <v>0</v>
      </c>
      <c r="W354" s="258">
        <v>0</v>
      </c>
      <c r="X354" s="258">
        <v>0</v>
      </c>
      <c r="Y354" s="258">
        <v>0</v>
      </c>
      <c r="Z354" s="258">
        <v>0</v>
      </c>
      <c r="AA354" s="258">
        <v>0</v>
      </c>
      <c r="AB354" s="260">
        <v>2020</v>
      </c>
    </row>
    <row r="355" spans="1:28" s="3" customFormat="1" ht="35.25" customHeight="1" x14ac:dyDescent="0.5">
      <c r="A355" s="3">
        <v>1</v>
      </c>
      <c r="B355" s="165">
        <f>SUBTOTAL(103,$A$8:A355)</f>
        <v>343</v>
      </c>
      <c r="C355" s="210" t="s">
        <v>2450</v>
      </c>
      <c r="D355" s="255">
        <f t="shared" si="10"/>
        <v>2127359</v>
      </c>
      <c r="E355" s="258">
        <v>0</v>
      </c>
      <c r="F355" s="258">
        <v>0</v>
      </c>
      <c r="G355" s="258">
        <v>0</v>
      </c>
      <c r="H355" s="258">
        <v>0</v>
      </c>
      <c r="I355" s="258">
        <v>0</v>
      </c>
      <c r="J355" s="258">
        <v>0</v>
      </c>
      <c r="K355" s="259">
        <v>0</v>
      </c>
      <c r="L355" s="258">
        <v>0</v>
      </c>
      <c r="M355" s="258">
        <v>2127359</v>
      </c>
      <c r="N355" s="258">
        <v>0</v>
      </c>
      <c r="O355" s="258">
        <v>0</v>
      </c>
      <c r="P355" s="258">
        <v>0</v>
      </c>
      <c r="Q355" s="258">
        <v>0</v>
      </c>
      <c r="R355" s="258">
        <v>0</v>
      </c>
      <c r="S355" s="258">
        <v>0</v>
      </c>
      <c r="T355" s="258">
        <v>0</v>
      </c>
      <c r="U355" s="258">
        <v>0</v>
      </c>
      <c r="V355" s="258">
        <v>0</v>
      </c>
      <c r="W355" s="258">
        <v>0</v>
      </c>
      <c r="X355" s="258">
        <v>0</v>
      </c>
      <c r="Y355" s="258">
        <v>0</v>
      </c>
      <c r="Z355" s="258">
        <v>0</v>
      </c>
      <c r="AA355" s="258">
        <v>0</v>
      </c>
      <c r="AB355" s="260">
        <v>2020</v>
      </c>
    </row>
    <row r="356" spans="1:28" s="3" customFormat="1" ht="35.25" customHeight="1" x14ac:dyDescent="0.5">
      <c r="A356" s="3">
        <v>1</v>
      </c>
      <c r="B356" s="165">
        <f>SUBTOTAL(103,$A$8:A356)</f>
        <v>344</v>
      </c>
      <c r="C356" s="210" t="s">
        <v>1748</v>
      </c>
      <c r="D356" s="255">
        <f t="shared" si="10"/>
        <v>1832821</v>
      </c>
      <c r="E356" s="258">
        <v>0</v>
      </c>
      <c r="F356" s="258">
        <v>0</v>
      </c>
      <c r="G356" s="258">
        <v>0</v>
      </c>
      <c r="H356" s="258">
        <v>0</v>
      </c>
      <c r="I356" s="258">
        <v>0</v>
      </c>
      <c r="J356" s="258">
        <v>0</v>
      </c>
      <c r="K356" s="259">
        <v>1</v>
      </c>
      <c r="L356" s="258">
        <v>1832821</v>
      </c>
      <c r="M356" s="258">
        <v>0</v>
      </c>
      <c r="N356" s="258">
        <v>0</v>
      </c>
      <c r="O356" s="258">
        <v>0</v>
      </c>
      <c r="P356" s="258">
        <v>0</v>
      </c>
      <c r="Q356" s="258">
        <v>0</v>
      </c>
      <c r="R356" s="258">
        <v>0</v>
      </c>
      <c r="S356" s="258">
        <v>0</v>
      </c>
      <c r="T356" s="258">
        <v>0</v>
      </c>
      <c r="U356" s="258">
        <v>0</v>
      </c>
      <c r="V356" s="258">
        <v>0</v>
      </c>
      <c r="W356" s="258">
        <v>0</v>
      </c>
      <c r="X356" s="258">
        <v>0</v>
      </c>
      <c r="Y356" s="258">
        <v>0</v>
      </c>
      <c r="Z356" s="258">
        <v>0</v>
      </c>
      <c r="AA356" s="258">
        <v>0</v>
      </c>
      <c r="AB356" s="260">
        <v>2020</v>
      </c>
    </row>
    <row r="357" spans="1:28" s="3" customFormat="1" ht="35.25" customHeight="1" x14ac:dyDescent="0.5">
      <c r="A357" s="3">
        <v>1</v>
      </c>
      <c r="B357" s="165">
        <f>SUBTOTAL(103,$A$8:A357)</f>
        <v>345</v>
      </c>
      <c r="C357" s="210" t="s">
        <v>1749</v>
      </c>
      <c r="D357" s="255">
        <f t="shared" si="10"/>
        <v>1028728</v>
      </c>
      <c r="E357" s="258">
        <v>0</v>
      </c>
      <c r="F357" s="258">
        <v>0</v>
      </c>
      <c r="G357" s="258">
        <v>0</v>
      </c>
      <c r="H357" s="258">
        <v>0</v>
      </c>
      <c r="I357" s="258">
        <v>0</v>
      </c>
      <c r="J357" s="258">
        <v>0</v>
      </c>
      <c r="K357" s="259">
        <v>0</v>
      </c>
      <c r="L357" s="258">
        <v>0</v>
      </c>
      <c r="M357" s="258">
        <v>529458</v>
      </c>
      <c r="N357" s="258">
        <v>0</v>
      </c>
      <c r="O357" s="258">
        <v>499270</v>
      </c>
      <c r="P357" s="258">
        <v>0</v>
      </c>
      <c r="Q357" s="258">
        <v>0</v>
      </c>
      <c r="R357" s="258">
        <v>0</v>
      </c>
      <c r="S357" s="258">
        <v>0</v>
      </c>
      <c r="T357" s="258">
        <v>0</v>
      </c>
      <c r="U357" s="258">
        <v>0</v>
      </c>
      <c r="V357" s="258">
        <v>0</v>
      </c>
      <c r="W357" s="258">
        <v>0</v>
      </c>
      <c r="X357" s="258">
        <v>0</v>
      </c>
      <c r="Y357" s="258">
        <v>0</v>
      </c>
      <c r="Z357" s="258">
        <v>0</v>
      </c>
      <c r="AA357" s="258">
        <v>0</v>
      </c>
      <c r="AB357" s="260">
        <v>2020</v>
      </c>
    </row>
    <row r="358" spans="1:28" s="3" customFormat="1" ht="35.25" customHeight="1" x14ac:dyDescent="0.5">
      <c r="A358" s="3">
        <v>1</v>
      </c>
      <c r="B358" s="165">
        <f>SUBTOTAL(103,$A$8:A358)</f>
        <v>346</v>
      </c>
      <c r="C358" s="210" t="s">
        <v>1750</v>
      </c>
      <c r="D358" s="255">
        <f t="shared" si="10"/>
        <v>1864325</v>
      </c>
      <c r="E358" s="258">
        <v>0</v>
      </c>
      <c r="F358" s="258">
        <v>0</v>
      </c>
      <c r="G358" s="258">
        <v>0</v>
      </c>
      <c r="H358" s="258">
        <v>0</v>
      </c>
      <c r="I358" s="258">
        <v>0</v>
      </c>
      <c r="J358" s="258">
        <v>0</v>
      </c>
      <c r="K358" s="259">
        <v>1</v>
      </c>
      <c r="L358" s="258">
        <f>559000+1305325</f>
        <v>1864325</v>
      </c>
      <c r="M358" s="258">
        <v>0</v>
      </c>
      <c r="N358" s="258">
        <v>0</v>
      </c>
      <c r="O358" s="258">
        <v>0</v>
      </c>
      <c r="P358" s="258">
        <v>0</v>
      </c>
      <c r="Q358" s="258">
        <v>0</v>
      </c>
      <c r="R358" s="258">
        <v>0</v>
      </c>
      <c r="S358" s="258">
        <v>0</v>
      </c>
      <c r="T358" s="258">
        <v>0</v>
      </c>
      <c r="U358" s="258">
        <v>0</v>
      </c>
      <c r="V358" s="258">
        <v>0</v>
      </c>
      <c r="W358" s="258">
        <v>0</v>
      </c>
      <c r="X358" s="258">
        <v>0</v>
      </c>
      <c r="Y358" s="258">
        <v>0</v>
      </c>
      <c r="Z358" s="258">
        <v>0</v>
      </c>
      <c r="AA358" s="258">
        <v>0</v>
      </c>
      <c r="AB358" s="260">
        <v>2020</v>
      </c>
    </row>
    <row r="359" spans="1:28" s="3" customFormat="1" ht="35.25" customHeight="1" x14ac:dyDescent="0.5">
      <c r="A359" s="3">
        <v>1</v>
      </c>
      <c r="B359" s="165">
        <f>SUBTOTAL(103,$A$8:A359)</f>
        <v>347</v>
      </c>
      <c r="C359" s="210" t="s">
        <v>1751</v>
      </c>
      <c r="D359" s="255">
        <f t="shared" si="10"/>
        <v>120998</v>
      </c>
      <c r="E359" s="258">
        <v>0</v>
      </c>
      <c r="F359" s="258">
        <v>0</v>
      </c>
      <c r="G359" s="258">
        <v>0</v>
      </c>
      <c r="H359" s="258">
        <v>0</v>
      </c>
      <c r="I359" s="258">
        <v>0</v>
      </c>
      <c r="J359" s="258">
        <v>0</v>
      </c>
      <c r="K359" s="259">
        <v>0</v>
      </c>
      <c r="L359" s="258">
        <v>0</v>
      </c>
      <c r="M359" s="258">
        <v>0</v>
      </c>
      <c r="N359" s="258">
        <v>0</v>
      </c>
      <c r="O359" s="258">
        <v>120998</v>
      </c>
      <c r="P359" s="258">
        <v>0</v>
      </c>
      <c r="Q359" s="258">
        <v>0</v>
      </c>
      <c r="R359" s="258">
        <v>0</v>
      </c>
      <c r="S359" s="258">
        <v>0</v>
      </c>
      <c r="T359" s="258">
        <v>0</v>
      </c>
      <c r="U359" s="258">
        <v>0</v>
      </c>
      <c r="V359" s="258">
        <v>0</v>
      </c>
      <c r="W359" s="258">
        <v>0</v>
      </c>
      <c r="X359" s="258">
        <v>0</v>
      </c>
      <c r="Y359" s="258">
        <v>0</v>
      </c>
      <c r="Z359" s="258">
        <v>0</v>
      </c>
      <c r="AA359" s="258">
        <v>0</v>
      </c>
      <c r="AB359" s="260">
        <v>2020</v>
      </c>
    </row>
    <row r="360" spans="1:28" s="3" customFormat="1" ht="35.25" customHeight="1" x14ac:dyDescent="0.5">
      <c r="A360" s="3">
        <v>1</v>
      </c>
      <c r="B360" s="165">
        <f>SUBTOTAL(103,$A$8:A360)</f>
        <v>348</v>
      </c>
      <c r="C360" s="210" t="s">
        <v>1752</v>
      </c>
      <c r="D360" s="255">
        <f t="shared" si="10"/>
        <v>320995</v>
      </c>
      <c r="E360" s="258">
        <v>0</v>
      </c>
      <c r="F360" s="258">
        <v>320995</v>
      </c>
      <c r="G360" s="258">
        <v>0</v>
      </c>
      <c r="H360" s="258">
        <v>0</v>
      </c>
      <c r="I360" s="258">
        <v>0</v>
      </c>
      <c r="J360" s="258">
        <v>0</v>
      </c>
      <c r="K360" s="259">
        <v>0</v>
      </c>
      <c r="L360" s="258">
        <v>0</v>
      </c>
      <c r="M360" s="258">
        <v>0</v>
      </c>
      <c r="N360" s="258">
        <v>0</v>
      </c>
      <c r="O360" s="258">
        <v>0</v>
      </c>
      <c r="P360" s="258">
        <v>0</v>
      </c>
      <c r="Q360" s="258">
        <v>0</v>
      </c>
      <c r="R360" s="258">
        <v>0</v>
      </c>
      <c r="S360" s="258">
        <v>0</v>
      </c>
      <c r="T360" s="258">
        <v>0</v>
      </c>
      <c r="U360" s="258">
        <v>0</v>
      </c>
      <c r="V360" s="258">
        <v>0</v>
      </c>
      <c r="W360" s="258">
        <v>0</v>
      </c>
      <c r="X360" s="258">
        <v>0</v>
      </c>
      <c r="Y360" s="258">
        <v>0</v>
      </c>
      <c r="Z360" s="258">
        <v>0</v>
      </c>
      <c r="AA360" s="258">
        <v>0</v>
      </c>
      <c r="AB360" s="260">
        <v>2020</v>
      </c>
    </row>
    <row r="361" spans="1:28" s="3" customFormat="1" ht="35.25" customHeight="1" x14ac:dyDescent="0.5">
      <c r="A361" s="3">
        <v>1</v>
      </c>
      <c r="B361" s="165">
        <f>SUBTOTAL(103,$A$8:A361)</f>
        <v>349</v>
      </c>
      <c r="C361" s="210" t="s">
        <v>2451</v>
      </c>
      <c r="D361" s="255">
        <f t="shared" si="10"/>
        <v>54117</v>
      </c>
      <c r="E361" s="258">
        <v>0</v>
      </c>
      <c r="F361" s="258">
        <v>0</v>
      </c>
      <c r="G361" s="258">
        <v>0</v>
      </c>
      <c r="H361" s="258">
        <v>54117</v>
      </c>
      <c r="I361" s="258">
        <v>0</v>
      </c>
      <c r="J361" s="258">
        <v>0</v>
      </c>
      <c r="K361" s="259">
        <v>0</v>
      </c>
      <c r="L361" s="258">
        <v>0</v>
      </c>
      <c r="M361" s="258">
        <v>0</v>
      </c>
      <c r="N361" s="258">
        <v>0</v>
      </c>
      <c r="O361" s="258">
        <v>0</v>
      </c>
      <c r="P361" s="258">
        <v>0</v>
      </c>
      <c r="Q361" s="258">
        <v>0</v>
      </c>
      <c r="R361" s="258">
        <v>0</v>
      </c>
      <c r="S361" s="258">
        <v>0</v>
      </c>
      <c r="T361" s="258">
        <v>0</v>
      </c>
      <c r="U361" s="258">
        <v>0</v>
      </c>
      <c r="V361" s="258">
        <v>0</v>
      </c>
      <c r="W361" s="258">
        <v>0</v>
      </c>
      <c r="X361" s="258">
        <v>0</v>
      </c>
      <c r="Y361" s="258">
        <v>0</v>
      </c>
      <c r="Z361" s="258">
        <v>0</v>
      </c>
      <c r="AA361" s="258">
        <v>0</v>
      </c>
      <c r="AB361" s="260">
        <v>2020</v>
      </c>
    </row>
    <row r="362" spans="1:28" s="3" customFormat="1" ht="35.25" customHeight="1" x14ac:dyDescent="0.5">
      <c r="A362" s="3">
        <v>1</v>
      </c>
      <c r="B362" s="165">
        <f>SUBTOTAL(103,$A$8:A362)</f>
        <v>350</v>
      </c>
      <c r="C362" s="210" t="s">
        <v>1753</v>
      </c>
      <c r="D362" s="255">
        <f t="shared" si="10"/>
        <v>1972978</v>
      </c>
      <c r="E362" s="258">
        <v>0</v>
      </c>
      <c r="F362" s="258">
        <v>0</v>
      </c>
      <c r="G362" s="258">
        <v>0</v>
      </c>
      <c r="H362" s="258">
        <v>0</v>
      </c>
      <c r="I362" s="258">
        <v>0</v>
      </c>
      <c r="J362" s="258">
        <v>0</v>
      </c>
      <c r="K362" s="259">
        <v>0</v>
      </c>
      <c r="L362" s="258">
        <v>0</v>
      </c>
      <c r="M362" s="258">
        <v>0</v>
      </c>
      <c r="N362" s="258">
        <v>0</v>
      </c>
      <c r="O362" s="258">
        <v>1972978</v>
      </c>
      <c r="P362" s="258">
        <v>0</v>
      </c>
      <c r="Q362" s="258">
        <v>0</v>
      </c>
      <c r="R362" s="258">
        <v>0</v>
      </c>
      <c r="S362" s="258">
        <v>0</v>
      </c>
      <c r="T362" s="258">
        <v>0</v>
      </c>
      <c r="U362" s="258">
        <v>0</v>
      </c>
      <c r="V362" s="258">
        <v>0</v>
      </c>
      <c r="W362" s="258">
        <v>0</v>
      </c>
      <c r="X362" s="258">
        <v>0</v>
      </c>
      <c r="Y362" s="258">
        <v>0</v>
      </c>
      <c r="Z362" s="258">
        <v>0</v>
      </c>
      <c r="AA362" s="258">
        <v>0</v>
      </c>
      <c r="AB362" s="260">
        <v>2020</v>
      </c>
    </row>
    <row r="363" spans="1:28" s="3" customFormat="1" ht="35.25" customHeight="1" x14ac:dyDescent="0.5">
      <c r="A363" s="3">
        <v>1</v>
      </c>
      <c r="B363" s="165">
        <f>SUBTOTAL(103,$A$8:A363)</f>
        <v>351</v>
      </c>
      <c r="C363" s="210" t="s">
        <v>1754</v>
      </c>
      <c r="D363" s="255">
        <f t="shared" si="10"/>
        <v>5202748</v>
      </c>
      <c r="E363" s="258">
        <v>0</v>
      </c>
      <c r="F363" s="258">
        <v>0</v>
      </c>
      <c r="G363" s="258">
        <v>0</v>
      </c>
      <c r="H363" s="258">
        <v>0</v>
      </c>
      <c r="I363" s="258">
        <v>0</v>
      </c>
      <c r="J363" s="258">
        <v>0</v>
      </c>
      <c r="K363" s="259">
        <v>2</v>
      </c>
      <c r="L363" s="258">
        <f>2120417+2292000</f>
        <v>4412417</v>
      </c>
      <c r="M363" s="258">
        <v>790331</v>
      </c>
      <c r="N363" s="258">
        <v>0</v>
      </c>
      <c r="O363" s="258">
        <v>0</v>
      </c>
      <c r="P363" s="258">
        <v>0</v>
      </c>
      <c r="Q363" s="258">
        <v>0</v>
      </c>
      <c r="R363" s="258">
        <v>0</v>
      </c>
      <c r="S363" s="258">
        <v>0</v>
      </c>
      <c r="T363" s="258">
        <v>0</v>
      </c>
      <c r="U363" s="258">
        <v>0</v>
      </c>
      <c r="V363" s="258">
        <v>0</v>
      </c>
      <c r="W363" s="258">
        <v>0</v>
      </c>
      <c r="X363" s="258">
        <v>0</v>
      </c>
      <c r="Y363" s="258">
        <v>0</v>
      </c>
      <c r="Z363" s="258">
        <v>0</v>
      </c>
      <c r="AA363" s="258">
        <v>0</v>
      </c>
      <c r="AB363" s="260">
        <v>2020</v>
      </c>
    </row>
    <row r="364" spans="1:28" s="3" customFormat="1" ht="35.25" customHeight="1" x14ac:dyDescent="0.5">
      <c r="A364" s="3">
        <v>1</v>
      </c>
      <c r="B364" s="165">
        <f>SUBTOTAL(103,$A$8:A364)</f>
        <v>352</v>
      </c>
      <c r="C364" s="210" t="s">
        <v>1755</v>
      </c>
      <c r="D364" s="255">
        <f t="shared" si="10"/>
        <v>2200000</v>
      </c>
      <c r="E364" s="258">
        <v>0</v>
      </c>
      <c r="F364" s="258">
        <v>0</v>
      </c>
      <c r="G364" s="258">
        <v>0</v>
      </c>
      <c r="H364" s="258">
        <v>0</v>
      </c>
      <c r="I364" s="258">
        <v>0</v>
      </c>
      <c r="J364" s="258">
        <v>0</v>
      </c>
      <c r="K364" s="259">
        <v>1</v>
      </c>
      <c r="L364" s="258">
        <v>2200000</v>
      </c>
      <c r="M364" s="258">
        <v>0</v>
      </c>
      <c r="N364" s="258">
        <v>0</v>
      </c>
      <c r="O364" s="258">
        <v>0</v>
      </c>
      <c r="P364" s="258">
        <v>0</v>
      </c>
      <c r="Q364" s="258">
        <v>0</v>
      </c>
      <c r="R364" s="258">
        <v>0</v>
      </c>
      <c r="S364" s="258">
        <v>0</v>
      </c>
      <c r="T364" s="258">
        <v>0</v>
      </c>
      <c r="U364" s="258">
        <v>0</v>
      </c>
      <c r="V364" s="258">
        <v>0</v>
      </c>
      <c r="W364" s="258">
        <v>0</v>
      </c>
      <c r="X364" s="258">
        <v>0</v>
      </c>
      <c r="Y364" s="258">
        <v>0</v>
      </c>
      <c r="Z364" s="258">
        <v>0</v>
      </c>
      <c r="AA364" s="258">
        <v>0</v>
      </c>
      <c r="AB364" s="260">
        <v>2020</v>
      </c>
    </row>
    <row r="365" spans="1:28" s="3" customFormat="1" ht="35.25" customHeight="1" x14ac:dyDescent="0.5">
      <c r="A365" s="3">
        <v>1</v>
      </c>
      <c r="B365" s="165">
        <f>SUBTOTAL(103,$A$8:A365)</f>
        <v>353</v>
      </c>
      <c r="C365" s="210" t="s">
        <v>1756</v>
      </c>
      <c r="D365" s="255">
        <f t="shared" si="10"/>
        <v>3261013.2700000005</v>
      </c>
      <c r="E365" s="258">
        <v>0</v>
      </c>
      <c r="F365" s="258">
        <v>0</v>
      </c>
      <c r="G365" s="258">
        <v>0</v>
      </c>
      <c r="H365" s="258">
        <v>0</v>
      </c>
      <c r="I365" s="258">
        <v>0</v>
      </c>
      <c r="J365" s="258">
        <v>0</v>
      </c>
      <c r="K365" s="259">
        <v>0</v>
      </c>
      <c r="L365" s="258">
        <v>0</v>
      </c>
      <c r="M365" s="258">
        <v>2635509.2700000005</v>
      </c>
      <c r="N365" s="258">
        <v>0</v>
      </c>
      <c r="O365" s="258">
        <v>625504</v>
      </c>
      <c r="P365" s="258">
        <v>0</v>
      </c>
      <c r="Q365" s="258">
        <v>0</v>
      </c>
      <c r="R365" s="258">
        <v>0</v>
      </c>
      <c r="S365" s="258">
        <v>0</v>
      </c>
      <c r="T365" s="258">
        <v>0</v>
      </c>
      <c r="U365" s="258">
        <v>0</v>
      </c>
      <c r="V365" s="258">
        <v>0</v>
      </c>
      <c r="W365" s="258">
        <v>0</v>
      </c>
      <c r="X365" s="258">
        <v>0</v>
      </c>
      <c r="Y365" s="258">
        <v>0</v>
      </c>
      <c r="Z365" s="258">
        <v>0</v>
      </c>
      <c r="AA365" s="258">
        <v>0</v>
      </c>
      <c r="AB365" s="260">
        <v>2020</v>
      </c>
    </row>
    <row r="366" spans="1:28" s="3" customFormat="1" ht="35.25" customHeight="1" x14ac:dyDescent="0.5">
      <c r="A366" s="3">
        <v>1</v>
      </c>
      <c r="B366" s="165">
        <f>SUBTOTAL(103,$A$8:A366)</f>
        <v>354</v>
      </c>
      <c r="C366" s="210" t="s">
        <v>1757</v>
      </c>
      <c r="D366" s="255">
        <f t="shared" si="10"/>
        <v>4818845</v>
      </c>
      <c r="E366" s="258">
        <v>218845</v>
      </c>
      <c r="F366" s="258">
        <v>0</v>
      </c>
      <c r="G366" s="258">
        <v>0</v>
      </c>
      <c r="H366" s="258">
        <v>0</v>
      </c>
      <c r="I366" s="258">
        <v>0</v>
      </c>
      <c r="J366" s="258">
        <v>0</v>
      </c>
      <c r="K366" s="259">
        <v>2</v>
      </c>
      <c r="L366" s="258">
        <v>4600000</v>
      </c>
      <c r="M366" s="258">
        <v>0</v>
      </c>
      <c r="N366" s="258">
        <v>0</v>
      </c>
      <c r="O366" s="258">
        <v>0</v>
      </c>
      <c r="P366" s="258">
        <v>0</v>
      </c>
      <c r="Q366" s="258">
        <v>0</v>
      </c>
      <c r="R366" s="258">
        <v>0</v>
      </c>
      <c r="S366" s="258">
        <v>0</v>
      </c>
      <c r="T366" s="258">
        <v>0</v>
      </c>
      <c r="U366" s="258">
        <v>0</v>
      </c>
      <c r="V366" s="258">
        <v>0</v>
      </c>
      <c r="W366" s="258">
        <v>0</v>
      </c>
      <c r="X366" s="258">
        <v>0</v>
      </c>
      <c r="Y366" s="258">
        <v>0</v>
      </c>
      <c r="Z366" s="258">
        <v>0</v>
      </c>
      <c r="AA366" s="258">
        <v>0</v>
      </c>
      <c r="AB366" s="260">
        <v>2020</v>
      </c>
    </row>
    <row r="367" spans="1:28" s="3" customFormat="1" ht="35.25" customHeight="1" x14ac:dyDescent="0.5">
      <c r="A367" s="3">
        <v>1</v>
      </c>
      <c r="B367" s="165">
        <f>SUBTOTAL(103,$A$8:A367)</f>
        <v>355</v>
      </c>
      <c r="C367" s="210" t="s">
        <v>1758</v>
      </c>
      <c r="D367" s="255">
        <f t="shared" si="10"/>
        <v>2271787</v>
      </c>
      <c r="E367" s="258">
        <v>0</v>
      </c>
      <c r="F367" s="258">
        <v>0</v>
      </c>
      <c r="G367" s="258">
        <v>0</v>
      </c>
      <c r="H367" s="258">
        <v>0</v>
      </c>
      <c r="I367" s="258">
        <v>0</v>
      </c>
      <c r="J367" s="258">
        <v>0</v>
      </c>
      <c r="K367" s="259">
        <v>1</v>
      </c>
      <c r="L367" s="258">
        <f>1247828+534783</f>
        <v>1782611</v>
      </c>
      <c r="M367" s="258">
        <v>489176</v>
      </c>
      <c r="N367" s="258">
        <v>0</v>
      </c>
      <c r="O367" s="258">
        <v>0</v>
      </c>
      <c r="P367" s="258">
        <v>0</v>
      </c>
      <c r="Q367" s="258">
        <v>0</v>
      </c>
      <c r="R367" s="258">
        <v>0</v>
      </c>
      <c r="S367" s="258">
        <v>0</v>
      </c>
      <c r="T367" s="258">
        <v>0</v>
      </c>
      <c r="U367" s="258">
        <v>0</v>
      </c>
      <c r="V367" s="258">
        <v>0</v>
      </c>
      <c r="W367" s="258">
        <v>0</v>
      </c>
      <c r="X367" s="258">
        <v>0</v>
      </c>
      <c r="Y367" s="258">
        <v>0</v>
      </c>
      <c r="Z367" s="258">
        <v>0</v>
      </c>
      <c r="AA367" s="258">
        <v>0</v>
      </c>
      <c r="AB367" s="260">
        <v>2020</v>
      </c>
    </row>
    <row r="368" spans="1:28" s="3" customFormat="1" ht="35.25" customHeight="1" x14ac:dyDescent="0.5">
      <c r="A368" s="3">
        <v>1</v>
      </c>
      <c r="B368" s="165">
        <f>SUBTOTAL(103,$A$8:A368)</f>
        <v>356</v>
      </c>
      <c r="C368" s="210" t="s">
        <v>1760</v>
      </c>
      <c r="D368" s="255">
        <f t="shared" si="10"/>
        <v>1604873</v>
      </c>
      <c r="E368" s="258">
        <v>0</v>
      </c>
      <c r="F368" s="258">
        <v>0</v>
      </c>
      <c r="G368" s="258">
        <v>0</v>
      </c>
      <c r="H368" s="258">
        <v>0</v>
      </c>
      <c r="I368" s="258">
        <v>0</v>
      </c>
      <c r="J368" s="258">
        <v>0</v>
      </c>
      <c r="K368" s="259">
        <v>0</v>
      </c>
      <c r="L368" s="258">
        <v>0</v>
      </c>
      <c r="M368" s="258">
        <f>772412+832461</f>
        <v>1604873</v>
      </c>
      <c r="N368" s="258">
        <v>0</v>
      </c>
      <c r="O368" s="258">
        <v>0</v>
      </c>
      <c r="P368" s="258">
        <v>0</v>
      </c>
      <c r="Q368" s="258">
        <v>0</v>
      </c>
      <c r="R368" s="258">
        <v>0</v>
      </c>
      <c r="S368" s="258">
        <v>0</v>
      </c>
      <c r="T368" s="258">
        <v>0</v>
      </c>
      <c r="U368" s="258">
        <v>0</v>
      </c>
      <c r="V368" s="258">
        <v>0</v>
      </c>
      <c r="W368" s="258">
        <v>0</v>
      </c>
      <c r="X368" s="258">
        <v>0</v>
      </c>
      <c r="Y368" s="258">
        <v>0</v>
      </c>
      <c r="Z368" s="258">
        <v>0</v>
      </c>
      <c r="AA368" s="258">
        <v>0</v>
      </c>
      <c r="AB368" s="260">
        <v>2020</v>
      </c>
    </row>
    <row r="369" spans="1:28" s="3" customFormat="1" ht="35.25" customHeight="1" x14ac:dyDescent="0.5">
      <c r="A369" s="3">
        <v>1</v>
      </c>
      <c r="B369" s="165">
        <f>SUBTOTAL(103,$A$8:A369)</f>
        <v>357</v>
      </c>
      <c r="C369" s="210" t="s">
        <v>1761</v>
      </c>
      <c r="D369" s="255">
        <f t="shared" si="10"/>
        <v>1735000</v>
      </c>
      <c r="E369" s="258">
        <v>0</v>
      </c>
      <c r="F369" s="258">
        <v>0</v>
      </c>
      <c r="G369" s="258">
        <v>0</v>
      </c>
      <c r="H369" s="258">
        <v>0</v>
      </c>
      <c r="I369" s="258">
        <v>0</v>
      </c>
      <c r="J369" s="258">
        <v>0</v>
      </c>
      <c r="K369" s="259">
        <v>1</v>
      </c>
      <c r="L369" s="258">
        <v>1735000</v>
      </c>
      <c r="M369" s="258">
        <v>0</v>
      </c>
      <c r="N369" s="258">
        <v>0</v>
      </c>
      <c r="O369" s="258">
        <v>0</v>
      </c>
      <c r="P369" s="258">
        <v>0</v>
      </c>
      <c r="Q369" s="258">
        <v>0</v>
      </c>
      <c r="R369" s="258">
        <v>0</v>
      </c>
      <c r="S369" s="258">
        <v>0</v>
      </c>
      <c r="T369" s="258">
        <v>0</v>
      </c>
      <c r="U369" s="258">
        <v>0</v>
      </c>
      <c r="V369" s="258">
        <v>0</v>
      </c>
      <c r="W369" s="258">
        <v>0</v>
      </c>
      <c r="X369" s="258">
        <v>0</v>
      </c>
      <c r="Y369" s="258">
        <v>0</v>
      </c>
      <c r="Z369" s="258">
        <v>0</v>
      </c>
      <c r="AA369" s="258">
        <v>0</v>
      </c>
      <c r="AB369" s="260">
        <v>2020</v>
      </c>
    </row>
    <row r="370" spans="1:28" s="3" customFormat="1" ht="35.25" customHeight="1" x14ac:dyDescent="0.5">
      <c r="A370" s="3">
        <v>1</v>
      </c>
      <c r="B370" s="165">
        <f>SUBTOTAL(103,$A$8:A370)</f>
        <v>358</v>
      </c>
      <c r="C370" s="210" t="s">
        <v>2452</v>
      </c>
      <c r="D370" s="255">
        <f t="shared" si="10"/>
        <v>15863.49</v>
      </c>
      <c r="E370" s="258">
        <v>15863.49</v>
      </c>
      <c r="F370" s="258">
        <v>0</v>
      </c>
      <c r="G370" s="258">
        <v>0</v>
      </c>
      <c r="H370" s="258">
        <v>0</v>
      </c>
      <c r="I370" s="258">
        <v>0</v>
      </c>
      <c r="J370" s="258">
        <v>0</v>
      </c>
      <c r="K370" s="259">
        <v>0</v>
      </c>
      <c r="L370" s="258">
        <v>0</v>
      </c>
      <c r="M370" s="258">
        <v>0</v>
      </c>
      <c r="N370" s="258">
        <v>0</v>
      </c>
      <c r="O370" s="258">
        <v>0</v>
      </c>
      <c r="P370" s="258">
        <v>0</v>
      </c>
      <c r="Q370" s="258">
        <v>0</v>
      </c>
      <c r="R370" s="258">
        <v>0</v>
      </c>
      <c r="S370" s="258">
        <v>0</v>
      </c>
      <c r="T370" s="258">
        <v>0</v>
      </c>
      <c r="U370" s="258">
        <v>0</v>
      </c>
      <c r="V370" s="258">
        <v>0</v>
      </c>
      <c r="W370" s="258">
        <v>0</v>
      </c>
      <c r="X370" s="258">
        <v>0</v>
      </c>
      <c r="Y370" s="258">
        <v>0</v>
      </c>
      <c r="Z370" s="258">
        <v>0</v>
      </c>
      <c r="AA370" s="258">
        <v>0</v>
      </c>
      <c r="AB370" s="260">
        <v>2020</v>
      </c>
    </row>
    <row r="371" spans="1:28" s="3" customFormat="1" ht="35.25" customHeight="1" x14ac:dyDescent="0.5">
      <c r="A371" s="3">
        <v>1</v>
      </c>
      <c r="B371" s="165">
        <f>SUBTOTAL(103,$A$8:A371)</f>
        <v>359</v>
      </c>
      <c r="C371" s="210" t="s">
        <v>1762</v>
      </c>
      <c r="D371" s="255">
        <f t="shared" si="10"/>
        <v>1135891.8</v>
      </c>
      <c r="E371" s="258">
        <v>0</v>
      </c>
      <c r="F371" s="258">
        <v>0</v>
      </c>
      <c r="G371" s="258">
        <v>0</v>
      </c>
      <c r="H371" s="258">
        <v>0</v>
      </c>
      <c r="I371" s="258">
        <v>0</v>
      </c>
      <c r="J371" s="258">
        <v>0</v>
      </c>
      <c r="K371" s="259">
        <v>0</v>
      </c>
      <c r="L371" s="258">
        <v>0</v>
      </c>
      <c r="M371" s="258">
        <v>0</v>
      </c>
      <c r="N371" s="258">
        <v>0</v>
      </c>
      <c r="O371" s="258">
        <v>1135891.8</v>
      </c>
      <c r="P371" s="258">
        <v>0</v>
      </c>
      <c r="Q371" s="258">
        <v>0</v>
      </c>
      <c r="R371" s="258">
        <v>0</v>
      </c>
      <c r="S371" s="258">
        <v>0</v>
      </c>
      <c r="T371" s="258">
        <v>0</v>
      </c>
      <c r="U371" s="258">
        <v>0</v>
      </c>
      <c r="V371" s="258">
        <v>0</v>
      </c>
      <c r="W371" s="258">
        <v>0</v>
      </c>
      <c r="X371" s="258">
        <v>0</v>
      </c>
      <c r="Y371" s="258">
        <v>0</v>
      </c>
      <c r="Z371" s="258">
        <v>0</v>
      </c>
      <c r="AA371" s="258">
        <v>0</v>
      </c>
      <c r="AB371" s="260">
        <v>2020</v>
      </c>
    </row>
    <row r="372" spans="1:28" s="3" customFormat="1" ht="35.25" customHeight="1" x14ac:dyDescent="0.5">
      <c r="A372" s="3">
        <v>1</v>
      </c>
      <c r="B372" s="165">
        <f>SUBTOTAL(103,$A$8:A372)</f>
        <v>360</v>
      </c>
      <c r="C372" s="210" t="s">
        <v>1763</v>
      </c>
      <c r="D372" s="255">
        <f t="shared" si="10"/>
        <v>1815298</v>
      </c>
      <c r="E372" s="258">
        <v>0</v>
      </c>
      <c r="F372" s="258">
        <v>0</v>
      </c>
      <c r="G372" s="258">
        <v>0</v>
      </c>
      <c r="H372" s="258">
        <v>0</v>
      </c>
      <c r="I372" s="258">
        <v>0</v>
      </c>
      <c r="J372" s="258">
        <v>0</v>
      </c>
      <c r="K372" s="259">
        <v>0</v>
      </c>
      <c r="L372" s="258">
        <v>0</v>
      </c>
      <c r="M372" s="258">
        <v>1815298</v>
      </c>
      <c r="N372" s="258">
        <v>0</v>
      </c>
      <c r="O372" s="258">
        <v>0</v>
      </c>
      <c r="P372" s="258">
        <v>0</v>
      </c>
      <c r="Q372" s="258">
        <v>0</v>
      </c>
      <c r="R372" s="258">
        <v>0</v>
      </c>
      <c r="S372" s="258">
        <v>0</v>
      </c>
      <c r="T372" s="258">
        <v>0</v>
      </c>
      <c r="U372" s="258">
        <v>0</v>
      </c>
      <c r="V372" s="258">
        <v>0</v>
      </c>
      <c r="W372" s="258">
        <v>0</v>
      </c>
      <c r="X372" s="258">
        <v>0</v>
      </c>
      <c r="Y372" s="258">
        <v>0</v>
      </c>
      <c r="Z372" s="258">
        <v>0</v>
      </c>
      <c r="AA372" s="258">
        <v>0</v>
      </c>
      <c r="AB372" s="260">
        <v>2020</v>
      </c>
    </row>
    <row r="373" spans="1:28" s="3" customFormat="1" ht="35.25" customHeight="1" x14ac:dyDescent="0.5">
      <c r="A373" s="3">
        <v>1</v>
      </c>
      <c r="B373" s="165">
        <f>SUBTOTAL(103,$A$8:A373)</f>
        <v>361</v>
      </c>
      <c r="C373" s="210" t="s">
        <v>1764</v>
      </c>
      <c r="D373" s="255">
        <f t="shared" si="10"/>
        <v>773255</v>
      </c>
      <c r="E373" s="258">
        <v>0</v>
      </c>
      <c r="F373" s="258">
        <v>0</v>
      </c>
      <c r="G373" s="258">
        <v>0</v>
      </c>
      <c r="H373" s="258">
        <v>604137</v>
      </c>
      <c r="I373" s="258">
        <v>0</v>
      </c>
      <c r="J373" s="258">
        <v>0</v>
      </c>
      <c r="K373" s="259">
        <v>0</v>
      </c>
      <c r="L373" s="258">
        <v>0</v>
      </c>
      <c r="M373" s="258">
        <v>0</v>
      </c>
      <c r="N373" s="258">
        <v>0</v>
      </c>
      <c r="O373" s="258">
        <v>169118</v>
      </c>
      <c r="P373" s="258">
        <v>0</v>
      </c>
      <c r="Q373" s="258">
        <v>0</v>
      </c>
      <c r="R373" s="258">
        <v>0</v>
      </c>
      <c r="S373" s="258">
        <v>0</v>
      </c>
      <c r="T373" s="258">
        <v>0</v>
      </c>
      <c r="U373" s="258">
        <v>0</v>
      </c>
      <c r="V373" s="258">
        <v>0</v>
      </c>
      <c r="W373" s="258">
        <v>0</v>
      </c>
      <c r="X373" s="258">
        <v>0</v>
      </c>
      <c r="Y373" s="258">
        <v>0</v>
      </c>
      <c r="Z373" s="258">
        <v>0</v>
      </c>
      <c r="AA373" s="258">
        <v>0</v>
      </c>
      <c r="AB373" s="260">
        <v>2020</v>
      </c>
    </row>
    <row r="374" spans="1:28" s="3" customFormat="1" ht="35.25" customHeight="1" x14ac:dyDescent="0.5">
      <c r="A374" s="3">
        <v>1</v>
      </c>
      <c r="B374" s="165">
        <f>SUBTOTAL(103,$A$8:A374)</f>
        <v>362</v>
      </c>
      <c r="C374" s="210" t="s">
        <v>1765</v>
      </c>
      <c r="D374" s="255">
        <f t="shared" si="10"/>
        <v>1102124.94</v>
      </c>
      <c r="E374" s="258">
        <v>0</v>
      </c>
      <c r="F374" s="258">
        <v>0</v>
      </c>
      <c r="G374" s="258">
        <v>0</v>
      </c>
      <c r="H374" s="258">
        <v>0</v>
      </c>
      <c r="I374" s="258">
        <v>0</v>
      </c>
      <c r="J374" s="258">
        <v>0</v>
      </c>
      <c r="K374" s="259">
        <v>0</v>
      </c>
      <c r="L374" s="258">
        <v>0</v>
      </c>
      <c r="M374" s="258">
        <v>1102124.94</v>
      </c>
      <c r="N374" s="258">
        <v>0</v>
      </c>
      <c r="O374" s="258">
        <v>0</v>
      </c>
      <c r="P374" s="258">
        <v>0</v>
      </c>
      <c r="Q374" s="258">
        <v>0</v>
      </c>
      <c r="R374" s="258">
        <v>0</v>
      </c>
      <c r="S374" s="258">
        <v>0</v>
      </c>
      <c r="T374" s="258">
        <v>0</v>
      </c>
      <c r="U374" s="258">
        <v>0</v>
      </c>
      <c r="V374" s="258">
        <v>0</v>
      </c>
      <c r="W374" s="258">
        <v>0</v>
      </c>
      <c r="X374" s="258">
        <v>0</v>
      </c>
      <c r="Y374" s="258">
        <v>0</v>
      </c>
      <c r="Z374" s="258">
        <v>0</v>
      </c>
      <c r="AA374" s="258">
        <v>0</v>
      </c>
      <c r="AB374" s="260">
        <v>2020</v>
      </c>
    </row>
    <row r="375" spans="1:28" s="3" customFormat="1" ht="35.25" customHeight="1" x14ac:dyDescent="0.5">
      <c r="A375" s="3">
        <v>1</v>
      </c>
      <c r="B375" s="165">
        <f>SUBTOTAL(103,$A$8:A375)</f>
        <v>363</v>
      </c>
      <c r="C375" s="210" t="s">
        <v>2453</v>
      </c>
      <c r="D375" s="255">
        <f t="shared" si="10"/>
        <v>520000</v>
      </c>
      <c r="E375" s="258">
        <v>0</v>
      </c>
      <c r="F375" s="258">
        <v>0</v>
      </c>
      <c r="G375" s="258">
        <v>0</v>
      </c>
      <c r="H375" s="258">
        <v>0</v>
      </c>
      <c r="I375" s="258">
        <v>0</v>
      </c>
      <c r="J375" s="258">
        <v>0</v>
      </c>
      <c r="K375" s="259">
        <v>0</v>
      </c>
      <c r="L375" s="258">
        <v>0</v>
      </c>
      <c r="M375" s="258">
        <v>520000</v>
      </c>
      <c r="N375" s="258">
        <v>0</v>
      </c>
      <c r="O375" s="258">
        <v>0</v>
      </c>
      <c r="P375" s="258">
        <v>0</v>
      </c>
      <c r="Q375" s="258">
        <v>0</v>
      </c>
      <c r="R375" s="258">
        <v>0</v>
      </c>
      <c r="S375" s="258">
        <v>0</v>
      </c>
      <c r="T375" s="258">
        <v>0</v>
      </c>
      <c r="U375" s="258">
        <v>0</v>
      </c>
      <c r="V375" s="258">
        <v>0</v>
      </c>
      <c r="W375" s="258">
        <v>0</v>
      </c>
      <c r="X375" s="258">
        <v>0</v>
      </c>
      <c r="Y375" s="258">
        <v>0</v>
      </c>
      <c r="Z375" s="258">
        <v>0</v>
      </c>
      <c r="AA375" s="258">
        <v>0</v>
      </c>
      <c r="AB375" s="260">
        <v>2020</v>
      </c>
    </row>
    <row r="376" spans="1:28" s="3" customFormat="1" ht="35.25" customHeight="1" x14ac:dyDescent="0.5">
      <c r="A376" s="3">
        <v>1</v>
      </c>
      <c r="B376" s="165">
        <f>SUBTOTAL(103,$A$8:A376)</f>
        <v>364</v>
      </c>
      <c r="C376" s="210" t="s">
        <v>2454</v>
      </c>
      <c r="D376" s="255">
        <f t="shared" si="10"/>
        <v>2027140.56</v>
      </c>
      <c r="E376" s="258">
        <v>0</v>
      </c>
      <c r="F376" s="258">
        <v>0</v>
      </c>
      <c r="G376" s="258">
        <v>0</v>
      </c>
      <c r="H376" s="258">
        <v>0</v>
      </c>
      <c r="I376" s="258">
        <v>0</v>
      </c>
      <c r="J376" s="258">
        <v>0</v>
      </c>
      <c r="K376" s="259">
        <v>1</v>
      </c>
      <c r="L376" s="258">
        <v>2027140.56</v>
      </c>
      <c r="M376" s="258">
        <v>0</v>
      </c>
      <c r="N376" s="258">
        <v>0</v>
      </c>
      <c r="O376" s="258">
        <v>0</v>
      </c>
      <c r="P376" s="258">
        <v>0</v>
      </c>
      <c r="Q376" s="258">
        <v>0</v>
      </c>
      <c r="R376" s="258">
        <v>0</v>
      </c>
      <c r="S376" s="258">
        <v>0</v>
      </c>
      <c r="T376" s="258">
        <v>0</v>
      </c>
      <c r="U376" s="258">
        <v>0</v>
      </c>
      <c r="V376" s="258">
        <v>0</v>
      </c>
      <c r="W376" s="258">
        <v>0</v>
      </c>
      <c r="X376" s="258">
        <v>0</v>
      </c>
      <c r="Y376" s="258">
        <v>0</v>
      </c>
      <c r="Z376" s="258">
        <v>0</v>
      </c>
      <c r="AA376" s="258">
        <v>0</v>
      </c>
      <c r="AB376" s="260">
        <v>2020</v>
      </c>
    </row>
    <row r="377" spans="1:28" s="3" customFormat="1" ht="35.25" customHeight="1" x14ac:dyDescent="0.5">
      <c r="A377" s="3">
        <v>1</v>
      </c>
      <c r="B377" s="165">
        <f>SUBTOTAL(103,$A$8:A377)</f>
        <v>365</v>
      </c>
      <c r="C377" s="210" t="s">
        <v>2915</v>
      </c>
      <c r="D377" s="255">
        <f t="shared" si="10"/>
        <v>1940000</v>
      </c>
      <c r="E377" s="258">
        <v>0</v>
      </c>
      <c r="F377" s="258">
        <v>0</v>
      </c>
      <c r="G377" s="258">
        <v>0</v>
      </c>
      <c r="H377" s="258">
        <v>0</v>
      </c>
      <c r="I377" s="258">
        <v>0</v>
      </c>
      <c r="J377" s="258">
        <v>0</v>
      </c>
      <c r="K377" s="259">
        <v>1</v>
      </c>
      <c r="L377" s="258">
        <v>1940000</v>
      </c>
      <c r="M377" s="258">
        <v>0</v>
      </c>
      <c r="N377" s="258">
        <v>0</v>
      </c>
      <c r="O377" s="258">
        <v>0</v>
      </c>
      <c r="P377" s="258">
        <v>0</v>
      </c>
      <c r="Q377" s="258">
        <v>0</v>
      </c>
      <c r="R377" s="258">
        <v>0</v>
      </c>
      <c r="S377" s="258">
        <v>0</v>
      </c>
      <c r="T377" s="258">
        <v>0</v>
      </c>
      <c r="U377" s="258">
        <v>0</v>
      </c>
      <c r="V377" s="258">
        <v>0</v>
      </c>
      <c r="W377" s="258">
        <v>0</v>
      </c>
      <c r="X377" s="258">
        <v>0</v>
      </c>
      <c r="Y377" s="258">
        <v>0</v>
      </c>
      <c r="Z377" s="258">
        <v>0</v>
      </c>
      <c r="AA377" s="258">
        <v>0</v>
      </c>
      <c r="AB377" s="260">
        <v>2020</v>
      </c>
    </row>
    <row r="378" spans="1:28" s="3" customFormat="1" ht="35.25" customHeight="1" x14ac:dyDescent="0.5">
      <c r="A378" s="3">
        <v>1</v>
      </c>
      <c r="B378" s="165">
        <f>SUBTOTAL(103,$A$8:A378)</f>
        <v>366</v>
      </c>
      <c r="C378" s="210" t="s">
        <v>1766</v>
      </c>
      <c r="D378" s="255">
        <f t="shared" si="10"/>
        <v>190602.5</v>
      </c>
      <c r="E378" s="258">
        <v>0</v>
      </c>
      <c r="F378" s="258">
        <v>0</v>
      </c>
      <c r="G378" s="258">
        <v>0</v>
      </c>
      <c r="H378" s="258">
        <v>0</v>
      </c>
      <c r="I378" s="258">
        <v>0</v>
      </c>
      <c r="J378" s="258">
        <v>0</v>
      </c>
      <c r="K378" s="259">
        <v>0</v>
      </c>
      <c r="L378" s="258">
        <v>0</v>
      </c>
      <c r="M378" s="258">
        <v>0</v>
      </c>
      <c r="N378" s="258">
        <v>0</v>
      </c>
      <c r="O378" s="258">
        <f>107200+18400</f>
        <v>125600</v>
      </c>
      <c r="P378" s="258">
        <v>65002.5</v>
      </c>
      <c r="Q378" s="258">
        <v>0</v>
      </c>
      <c r="R378" s="258">
        <v>0</v>
      </c>
      <c r="S378" s="258">
        <v>0</v>
      </c>
      <c r="T378" s="258">
        <v>0</v>
      </c>
      <c r="U378" s="258">
        <v>0</v>
      </c>
      <c r="V378" s="258">
        <v>0</v>
      </c>
      <c r="W378" s="258">
        <v>0</v>
      </c>
      <c r="X378" s="258">
        <v>0</v>
      </c>
      <c r="Y378" s="258">
        <v>0</v>
      </c>
      <c r="Z378" s="258">
        <v>0</v>
      </c>
      <c r="AA378" s="258">
        <v>0</v>
      </c>
      <c r="AB378" s="260">
        <v>2020</v>
      </c>
    </row>
    <row r="379" spans="1:28" s="3" customFormat="1" ht="35.25" customHeight="1" x14ac:dyDescent="0.5">
      <c r="A379" s="3">
        <v>1</v>
      </c>
      <c r="B379" s="165">
        <f>SUBTOTAL(103,$A$8:A379)</f>
        <v>367</v>
      </c>
      <c r="C379" s="210" t="s">
        <v>1767</v>
      </c>
      <c r="D379" s="255">
        <f t="shared" si="10"/>
        <v>499878</v>
      </c>
      <c r="E379" s="258">
        <v>0</v>
      </c>
      <c r="F379" s="258">
        <v>0</v>
      </c>
      <c r="G379" s="258">
        <v>0</v>
      </c>
      <c r="H379" s="258">
        <v>0</v>
      </c>
      <c r="I379" s="258">
        <v>30850</v>
      </c>
      <c r="J379" s="258">
        <v>0</v>
      </c>
      <c r="K379" s="259">
        <v>0</v>
      </c>
      <c r="L379" s="258">
        <v>0</v>
      </c>
      <c r="M379" s="258">
        <v>0</v>
      </c>
      <c r="N379" s="258">
        <v>0</v>
      </c>
      <c r="O379" s="258">
        <v>469028</v>
      </c>
      <c r="P379" s="258">
        <v>0</v>
      </c>
      <c r="Q379" s="258">
        <v>0</v>
      </c>
      <c r="R379" s="258">
        <v>0</v>
      </c>
      <c r="S379" s="258">
        <v>0</v>
      </c>
      <c r="T379" s="258">
        <v>0</v>
      </c>
      <c r="U379" s="258">
        <v>0</v>
      </c>
      <c r="V379" s="258">
        <v>0</v>
      </c>
      <c r="W379" s="258">
        <v>0</v>
      </c>
      <c r="X379" s="258">
        <v>0</v>
      </c>
      <c r="Y379" s="258">
        <v>0</v>
      </c>
      <c r="Z379" s="258">
        <v>0</v>
      </c>
      <c r="AA379" s="258">
        <v>0</v>
      </c>
      <c r="AB379" s="260">
        <v>2020</v>
      </c>
    </row>
    <row r="380" spans="1:28" s="3" customFormat="1" ht="35.25" customHeight="1" x14ac:dyDescent="0.5">
      <c r="A380" s="3">
        <v>1</v>
      </c>
      <c r="B380" s="165">
        <f>SUBTOTAL(103,$A$8:A380)</f>
        <v>368</v>
      </c>
      <c r="C380" s="210" t="s">
        <v>1768</v>
      </c>
      <c r="D380" s="255">
        <f t="shared" si="10"/>
        <v>1715000</v>
      </c>
      <c r="E380" s="258">
        <v>0</v>
      </c>
      <c r="F380" s="258">
        <v>0</v>
      </c>
      <c r="G380" s="258">
        <v>0</v>
      </c>
      <c r="H380" s="258">
        <v>0</v>
      </c>
      <c r="I380" s="258">
        <v>0</v>
      </c>
      <c r="J380" s="258">
        <v>0</v>
      </c>
      <c r="K380" s="259">
        <v>1</v>
      </c>
      <c r="L380" s="258">
        <v>1715000</v>
      </c>
      <c r="M380" s="258">
        <v>0</v>
      </c>
      <c r="N380" s="258">
        <v>0</v>
      </c>
      <c r="O380" s="258">
        <v>0</v>
      </c>
      <c r="P380" s="258">
        <v>0</v>
      </c>
      <c r="Q380" s="258">
        <v>0</v>
      </c>
      <c r="R380" s="258">
        <v>0</v>
      </c>
      <c r="S380" s="258">
        <v>0</v>
      </c>
      <c r="T380" s="258">
        <v>0</v>
      </c>
      <c r="U380" s="258">
        <v>0</v>
      </c>
      <c r="V380" s="258">
        <v>0</v>
      </c>
      <c r="W380" s="258">
        <v>0</v>
      </c>
      <c r="X380" s="258">
        <v>0</v>
      </c>
      <c r="Y380" s="258">
        <v>0</v>
      </c>
      <c r="Z380" s="258">
        <v>0</v>
      </c>
      <c r="AA380" s="258">
        <v>0</v>
      </c>
      <c r="AB380" s="260">
        <v>2020</v>
      </c>
    </row>
    <row r="381" spans="1:28" s="3" customFormat="1" ht="35.25" customHeight="1" x14ac:dyDescent="0.5">
      <c r="A381" s="3">
        <v>1</v>
      </c>
      <c r="B381" s="165">
        <f>SUBTOTAL(103,$A$8:A381)</f>
        <v>369</v>
      </c>
      <c r="C381" s="210" t="s">
        <v>2455</v>
      </c>
      <c r="D381" s="255">
        <f t="shared" si="10"/>
        <v>1850000</v>
      </c>
      <c r="E381" s="258">
        <v>0</v>
      </c>
      <c r="F381" s="258">
        <v>0</v>
      </c>
      <c r="G381" s="258">
        <v>0</v>
      </c>
      <c r="H381" s="258">
        <v>0</v>
      </c>
      <c r="I381" s="258">
        <v>0</v>
      </c>
      <c r="J381" s="258">
        <v>0</v>
      </c>
      <c r="K381" s="259">
        <v>1</v>
      </c>
      <c r="L381" s="258">
        <v>1850000</v>
      </c>
      <c r="M381" s="258">
        <v>0</v>
      </c>
      <c r="N381" s="258">
        <v>0</v>
      </c>
      <c r="O381" s="258">
        <v>0</v>
      </c>
      <c r="P381" s="258">
        <v>0</v>
      </c>
      <c r="Q381" s="258">
        <v>0</v>
      </c>
      <c r="R381" s="258">
        <v>0</v>
      </c>
      <c r="S381" s="258">
        <v>0</v>
      </c>
      <c r="T381" s="258">
        <v>0</v>
      </c>
      <c r="U381" s="258">
        <v>0</v>
      </c>
      <c r="V381" s="258">
        <v>0</v>
      </c>
      <c r="W381" s="258">
        <v>0</v>
      </c>
      <c r="X381" s="258">
        <v>0</v>
      </c>
      <c r="Y381" s="258">
        <v>0</v>
      </c>
      <c r="Z381" s="258">
        <v>0</v>
      </c>
      <c r="AA381" s="258">
        <v>0</v>
      </c>
      <c r="AB381" s="260">
        <v>2020</v>
      </c>
    </row>
    <row r="382" spans="1:28" s="3" customFormat="1" ht="35.25" customHeight="1" x14ac:dyDescent="0.5">
      <c r="A382" s="3">
        <v>1</v>
      </c>
      <c r="B382" s="165">
        <f>SUBTOTAL(103,$A$8:A382)</f>
        <v>370</v>
      </c>
      <c r="C382" s="210" t="s">
        <v>2009</v>
      </c>
      <c r="D382" s="255">
        <f t="shared" si="10"/>
        <v>242201.66</v>
      </c>
      <c r="E382" s="261">
        <v>0</v>
      </c>
      <c r="F382" s="261">
        <v>0</v>
      </c>
      <c r="G382" s="261">
        <v>0</v>
      </c>
      <c r="H382" s="261">
        <v>0</v>
      </c>
      <c r="I382" s="261">
        <v>0</v>
      </c>
      <c r="J382" s="261">
        <v>0</v>
      </c>
      <c r="K382" s="262">
        <v>0</v>
      </c>
      <c r="L382" s="261">
        <v>0</v>
      </c>
      <c r="M382" s="261">
        <v>0</v>
      </c>
      <c r="N382" s="261">
        <v>0</v>
      </c>
      <c r="O382" s="261">
        <v>242201.66</v>
      </c>
      <c r="P382" s="261">
        <v>0</v>
      </c>
      <c r="Q382" s="261">
        <v>0</v>
      </c>
      <c r="R382" s="261">
        <v>0</v>
      </c>
      <c r="S382" s="261">
        <v>0</v>
      </c>
      <c r="T382" s="261">
        <v>0</v>
      </c>
      <c r="U382" s="261">
        <v>0</v>
      </c>
      <c r="V382" s="261">
        <v>0</v>
      </c>
      <c r="W382" s="261">
        <v>0</v>
      </c>
      <c r="X382" s="261">
        <v>0</v>
      </c>
      <c r="Y382" s="261">
        <v>0</v>
      </c>
      <c r="Z382" s="261">
        <v>0</v>
      </c>
      <c r="AA382" s="261">
        <v>0</v>
      </c>
      <c r="AB382" s="260">
        <v>2020</v>
      </c>
    </row>
    <row r="383" spans="1:28" s="3" customFormat="1" ht="35.25" customHeight="1" x14ac:dyDescent="0.5">
      <c r="A383" s="3">
        <v>1</v>
      </c>
      <c r="B383" s="165">
        <f>SUBTOTAL(103,$A$8:A383)</f>
        <v>371</v>
      </c>
      <c r="C383" s="210" t="s">
        <v>2010</v>
      </c>
      <c r="D383" s="255">
        <f t="shared" si="10"/>
        <v>508550.07</v>
      </c>
      <c r="E383" s="261">
        <v>0</v>
      </c>
      <c r="F383" s="261">
        <v>0</v>
      </c>
      <c r="G383" s="261">
        <v>0</v>
      </c>
      <c r="H383" s="261">
        <v>0</v>
      </c>
      <c r="I383" s="261">
        <v>0</v>
      </c>
      <c r="J383" s="261">
        <v>0</v>
      </c>
      <c r="K383" s="262">
        <v>0</v>
      </c>
      <c r="L383" s="261">
        <v>0</v>
      </c>
      <c r="M383" s="261">
        <v>0</v>
      </c>
      <c r="N383" s="261">
        <v>0</v>
      </c>
      <c r="O383" s="261">
        <v>508550.07</v>
      </c>
      <c r="P383" s="261">
        <v>0</v>
      </c>
      <c r="Q383" s="261">
        <v>0</v>
      </c>
      <c r="R383" s="261">
        <v>0</v>
      </c>
      <c r="S383" s="261">
        <v>0</v>
      </c>
      <c r="T383" s="261">
        <v>0</v>
      </c>
      <c r="U383" s="261">
        <v>0</v>
      </c>
      <c r="V383" s="261">
        <v>0</v>
      </c>
      <c r="W383" s="261">
        <v>0</v>
      </c>
      <c r="X383" s="261">
        <v>0</v>
      </c>
      <c r="Y383" s="261">
        <v>0</v>
      </c>
      <c r="Z383" s="261">
        <v>0</v>
      </c>
      <c r="AA383" s="261">
        <v>0</v>
      </c>
      <c r="AB383" s="260">
        <v>2020</v>
      </c>
    </row>
    <row r="384" spans="1:28" s="3" customFormat="1" ht="35.25" customHeight="1" x14ac:dyDescent="0.5">
      <c r="A384" s="3">
        <v>1</v>
      </c>
      <c r="B384" s="165">
        <f>SUBTOTAL(103,$A$8:A384)</f>
        <v>372</v>
      </c>
      <c r="C384" s="210" t="s">
        <v>2456</v>
      </c>
      <c r="D384" s="255">
        <f t="shared" si="10"/>
        <v>91462</v>
      </c>
      <c r="E384" s="255">
        <v>0</v>
      </c>
      <c r="F384" s="255">
        <v>45334</v>
      </c>
      <c r="G384" s="255">
        <v>46128</v>
      </c>
      <c r="H384" s="255">
        <v>0</v>
      </c>
      <c r="I384" s="255">
        <v>0</v>
      </c>
      <c r="J384" s="255">
        <v>0</v>
      </c>
      <c r="K384" s="256">
        <v>0</v>
      </c>
      <c r="L384" s="255">
        <v>0</v>
      </c>
      <c r="M384" s="255">
        <v>0</v>
      </c>
      <c r="N384" s="255">
        <v>0</v>
      </c>
      <c r="O384" s="255">
        <v>0</v>
      </c>
      <c r="P384" s="255">
        <v>0</v>
      </c>
      <c r="Q384" s="255">
        <v>0</v>
      </c>
      <c r="R384" s="255">
        <v>0</v>
      </c>
      <c r="S384" s="255">
        <v>0</v>
      </c>
      <c r="T384" s="255">
        <v>0</v>
      </c>
      <c r="U384" s="255">
        <v>0</v>
      </c>
      <c r="V384" s="255">
        <v>0</v>
      </c>
      <c r="W384" s="255">
        <v>0</v>
      </c>
      <c r="X384" s="255">
        <v>0</v>
      </c>
      <c r="Y384" s="255">
        <v>0</v>
      </c>
      <c r="Z384" s="255">
        <v>0</v>
      </c>
      <c r="AA384" s="255">
        <v>0</v>
      </c>
      <c r="AB384" s="260">
        <v>2020</v>
      </c>
    </row>
    <row r="385" spans="1:28" s="3" customFormat="1" ht="35.25" customHeight="1" x14ac:dyDescent="0.5">
      <c r="A385" s="3">
        <v>1</v>
      </c>
      <c r="B385" s="165">
        <f>SUBTOTAL(103,$A$8:A385)</f>
        <v>373</v>
      </c>
      <c r="C385" s="210" t="s">
        <v>2011</v>
      </c>
      <c r="D385" s="255">
        <f t="shared" si="10"/>
        <v>1247325.5900000001</v>
      </c>
      <c r="E385" s="261">
        <v>0</v>
      </c>
      <c r="F385" s="261">
        <v>0</v>
      </c>
      <c r="G385" s="261">
        <v>0</v>
      </c>
      <c r="H385" s="261">
        <v>0</v>
      </c>
      <c r="I385" s="261">
        <v>0</v>
      </c>
      <c r="J385" s="261">
        <v>0</v>
      </c>
      <c r="K385" s="262">
        <v>0</v>
      </c>
      <c r="L385" s="261">
        <v>0</v>
      </c>
      <c r="M385" s="261">
        <v>1247325.5900000001</v>
      </c>
      <c r="N385" s="261">
        <v>0</v>
      </c>
      <c r="O385" s="261">
        <v>0</v>
      </c>
      <c r="P385" s="261">
        <v>0</v>
      </c>
      <c r="Q385" s="261">
        <v>0</v>
      </c>
      <c r="R385" s="261">
        <v>0</v>
      </c>
      <c r="S385" s="261">
        <v>0</v>
      </c>
      <c r="T385" s="261">
        <v>0</v>
      </c>
      <c r="U385" s="261">
        <v>0</v>
      </c>
      <c r="V385" s="261">
        <v>0</v>
      </c>
      <c r="W385" s="261">
        <v>0</v>
      </c>
      <c r="X385" s="261">
        <v>0</v>
      </c>
      <c r="Y385" s="261">
        <v>0</v>
      </c>
      <c r="Z385" s="261">
        <v>0</v>
      </c>
      <c r="AA385" s="261">
        <v>0</v>
      </c>
      <c r="AB385" s="260">
        <v>2020</v>
      </c>
    </row>
    <row r="386" spans="1:28" s="3" customFormat="1" ht="35.25" customHeight="1" x14ac:dyDescent="0.5">
      <c r="A386" s="3">
        <v>1</v>
      </c>
      <c r="B386" s="165">
        <f>SUBTOTAL(103,$A$8:A386)</f>
        <v>374</v>
      </c>
      <c r="C386" s="210" t="s">
        <v>2012</v>
      </c>
      <c r="D386" s="255">
        <f t="shared" si="10"/>
        <v>1278007.1000000001</v>
      </c>
      <c r="E386" s="261">
        <v>0</v>
      </c>
      <c r="F386" s="261">
        <v>0</v>
      </c>
      <c r="G386" s="261">
        <v>0</v>
      </c>
      <c r="H386" s="261">
        <v>0</v>
      </c>
      <c r="I386" s="261">
        <v>0</v>
      </c>
      <c r="J386" s="261">
        <v>0</v>
      </c>
      <c r="K386" s="262">
        <v>0</v>
      </c>
      <c r="L386" s="261">
        <v>0</v>
      </c>
      <c r="M386" s="261">
        <v>0</v>
      </c>
      <c r="N386" s="261">
        <v>0</v>
      </c>
      <c r="O386" s="261">
        <v>1278007.1000000001</v>
      </c>
      <c r="P386" s="261">
        <v>0</v>
      </c>
      <c r="Q386" s="261">
        <v>0</v>
      </c>
      <c r="R386" s="261">
        <v>0</v>
      </c>
      <c r="S386" s="261">
        <v>0</v>
      </c>
      <c r="T386" s="261">
        <v>0</v>
      </c>
      <c r="U386" s="261">
        <v>0</v>
      </c>
      <c r="V386" s="261">
        <v>0</v>
      </c>
      <c r="W386" s="261">
        <v>0</v>
      </c>
      <c r="X386" s="261">
        <v>0</v>
      </c>
      <c r="Y386" s="261">
        <v>0</v>
      </c>
      <c r="Z386" s="261">
        <v>0</v>
      </c>
      <c r="AA386" s="261">
        <v>0</v>
      </c>
      <c r="AB386" s="260">
        <v>2020</v>
      </c>
    </row>
    <row r="387" spans="1:28" s="3" customFormat="1" ht="35.25" customHeight="1" x14ac:dyDescent="0.5">
      <c r="A387" s="3">
        <v>1</v>
      </c>
      <c r="B387" s="165">
        <f>SUBTOTAL(103,$A$8:A387)</f>
        <v>375</v>
      </c>
      <c r="C387" s="210" t="s">
        <v>2013</v>
      </c>
      <c r="D387" s="255">
        <f t="shared" si="10"/>
        <v>1573506.01</v>
      </c>
      <c r="E387" s="261">
        <v>0</v>
      </c>
      <c r="F387" s="261">
        <v>0</v>
      </c>
      <c r="G387" s="261">
        <v>0</v>
      </c>
      <c r="H387" s="261">
        <v>0</v>
      </c>
      <c r="I387" s="261">
        <v>0</v>
      </c>
      <c r="J387" s="261">
        <v>0</v>
      </c>
      <c r="K387" s="262">
        <v>0</v>
      </c>
      <c r="L387" s="261">
        <v>0</v>
      </c>
      <c r="M387" s="261">
        <v>1573506.01</v>
      </c>
      <c r="N387" s="261">
        <v>0</v>
      </c>
      <c r="O387" s="261">
        <v>0</v>
      </c>
      <c r="P387" s="261">
        <v>0</v>
      </c>
      <c r="Q387" s="261">
        <v>0</v>
      </c>
      <c r="R387" s="261">
        <v>0</v>
      </c>
      <c r="S387" s="261">
        <v>0</v>
      </c>
      <c r="T387" s="261">
        <v>0</v>
      </c>
      <c r="U387" s="261">
        <v>0</v>
      </c>
      <c r="V387" s="261">
        <v>0</v>
      </c>
      <c r="W387" s="261">
        <v>0</v>
      </c>
      <c r="X387" s="261">
        <v>0</v>
      </c>
      <c r="Y387" s="261">
        <v>0</v>
      </c>
      <c r="Z387" s="261">
        <v>0</v>
      </c>
      <c r="AA387" s="261">
        <v>0</v>
      </c>
      <c r="AB387" s="260">
        <v>2020</v>
      </c>
    </row>
    <row r="388" spans="1:28" s="3" customFormat="1" ht="35.25" customHeight="1" x14ac:dyDescent="0.5">
      <c r="A388" s="3">
        <v>1</v>
      </c>
      <c r="B388" s="165">
        <f>SUBTOTAL(103,$A$8:A388)</f>
        <v>376</v>
      </c>
      <c r="C388" s="210" t="s">
        <v>1861</v>
      </c>
      <c r="D388" s="255">
        <f t="shared" si="10"/>
        <v>589794.53</v>
      </c>
      <c r="E388" s="261">
        <v>0</v>
      </c>
      <c r="F388" s="261">
        <v>0</v>
      </c>
      <c r="G388" s="261">
        <v>0</v>
      </c>
      <c r="H388" s="261">
        <v>0</v>
      </c>
      <c r="I388" s="261">
        <v>0</v>
      </c>
      <c r="J388" s="261">
        <v>0</v>
      </c>
      <c r="K388" s="262">
        <v>0</v>
      </c>
      <c r="L388" s="261">
        <v>0</v>
      </c>
      <c r="M388" s="261">
        <v>0</v>
      </c>
      <c r="N388" s="261">
        <v>0</v>
      </c>
      <c r="O388" s="261">
        <v>589794.53</v>
      </c>
      <c r="P388" s="261">
        <v>0</v>
      </c>
      <c r="Q388" s="261">
        <v>0</v>
      </c>
      <c r="R388" s="261">
        <v>0</v>
      </c>
      <c r="S388" s="261">
        <v>0</v>
      </c>
      <c r="T388" s="261">
        <v>0</v>
      </c>
      <c r="U388" s="261">
        <v>0</v>
      </c>
      <c r="V388" s="261">
        <v>0</v>
      </c>
      <c r="W388" s="261">
        <v>0</v>
      </c>
      <c r="X388" s="261">
        <v>0</v>
      </c>
      <c r="Y388" s="261">
        <v>0</v>
      </c>
      <c r="Z388" s="261">
        <v>0</v>
      </c>
      <c r="AA388" s="261">
        <v>0</v>
      </c>
      <c r="AB388" s="260">
        <v>2020</v>
      </c>
    </row>
    <row r="389" spans="1:28" s="3" customFormat="1" ht="35.25" customHeight="1" x14ac:dyDescent="0.5">
      <c r="A389" s="3">
        <v>1</v>
      </c>
      <c r="B389" s="165">
        <f>SUBTOTAL(103,$A$8:A389)</f>
        <v>377</v>
      </c>
      <c r="C389" s="210" t="s">
        <v>2014</v>
      </c>
      <c r="D389" s="255">
        <f t="shared" si="10"/>
        <v>1815600.86</v>
      </c>
      <c r="E389" s="261">
        <v>0</v>
      </c>
      <c r="F389" s="261">
        <v>0</v>
      </c>
      <c r="G389" s="261">
        <v>1815600.86</v>
      </c>
      <c r="H389" s="261">
        <v>0</v>
      </c>
      <c r="I389" s="261">
        <v>0</v>
      </c>
      <c r="J389" s="261">
        <v>0</v>
      </c>
      <c r="K389" s="262">
        <v>0</v>
      </c>
      <c r="L389" s="261">
        <v>0</v>
      </c>
      <c r="M389" s="261">
        <v>0</v>
      </c>
      <c r="N389" s="261">
        <v>0</v>
      </c>
      <c r="O389" s="261">
        <v>0</v>
      </c>
      <c r="P389" s="261">
        <v>0</v>
      </c>
      <c r="Q389" s="261">
        <v>0</v>
      </c>
      <c r="R389" s="261">
        <v>0</v>
      </c>
      <c r="S389" s="261">
        <v>0</v>
      </c>
      <c r="T389" s="261">
        <v>0</v>
      </c>
      <c r="U389" s="261">
        <v>0</v>
      </c>
      <c r="V389" s="261">
        <v>0</v>
      </c>
      <c r="W389" s="261">
        <v>0</v>
      </c>
      <c r="X389" s="261">
        <v>0</v>
      </c>
      <c r="Y389" s="261">
        <v>0</v>
      </c>
      <c r="Z389" s="261">
        <v>0</v>
      </c>
      <c r="AA389" s="261">
        <v>0</v>
      </c>
      <c r="AB389" s="260">
        <v>2020</v>
      </c>
    </row>
    <row r="390" spans="1:28" s="3" customFormat="1" ht="35.25" customHeight="1" x14ac:dyDescent="0.5">
      <c r="A390" s="3">
        <v>1</v>
      </c>
      <c r="B390" s="165">
        <f>SUBTOTAL(103,$A$8:A390)</f>
        <v>378</v>
      </c>
      <c r="C390" s="210" t="s">
        <v>2015</v>
      </c>
      <c r="D390" s="255">
        <f t="shared" si="10"/>
        <v>1078229.55</v>
      </c>
      <c r="E390" s="261">
        <v>0</v>
      </c>
      <c r="F390" s="261">
        <v>0</v>
      </c>
      <c r="G390" s="261">
        <v>0</v>
      </c>
      <c r="H390" s="261">
        <v>0</v>
      </c>
      <c r="I390" s="261">
        <v>0</v>
      </c>
      <c r="J390" s="261">
        <v>0</v>
      </c>
      <c r="K390" s="262">
        <v>0</v>
      </c>
      <c r="L390" s="261">
        <v>0</v>
      </c>
      <c r="M390" s="261">
        <v>0</v>
      </c>
      <c r="N390" s="261">
        <v>0</v>
      </c>
      <c r="O390" s="261">
        <v>1078229.55</v>
      </c>
      <c r="P390" s="261">
        <v>0</v>
      </c>
      <c r="Q390" s="261">
        <v>0</v>
      </c>
      <c r="R390" s="261">
        <v>0</v>
      </c>
      <c r="S390" s="261">
        <v>0</v>
      </c>
      <c r="T390" s="261">
        <v>0</v>
      </c>
      <c r="U390" s="261">
        <v>0</v>
      </c>
      <c r="V390" s="261">
        <v>0</v>
      </c>
      <c r="W390" s="261">
        <v>0</v>
      </c>
      <c r="X390" s="261">
        <v>0</v>
      </c>
      <c r="Y390" s="261">
        <v>0</v>
      </c>
      <c r="Z390" s="261">
        <v>0</v>
      </c>
      <c r="AA390" s="261">
        <v>0</v>
      </c>
      <c r="AB390" s="260">
        <v>2020</v>
      </c>
    </row>
    <row r="391" spans="1:28" s="3" customFormat="1" ht="35.25" customHeight="1" x14ac:dyDescent="0.5">
      <c r="A391" s="3">
        <v>1</v>
      </c>
      <c r="B391" s="165">
        <f>SUBTOTAL(103,$A$8:A391)</f>
        <v>379</v>
      </c>
      <c r="C391" s="210" t="s">
        <v>2457</v>
      </c>
      <c r="D391" s="255">
        <f t="shared" si="10"/>
        <v>475402</v>
      </c>
      <c r="E391" s="261">
        <v>0</v>
      </c>
      <c r="F391" s="261">
        <v>0</v>
      </c>
      <c r="G391" s="261">
        <v>0</v>
      </c>
      <c r="H391" s="261">
        <v>0</v>
      </c>
      <c r="I391" s="261">
        <v>475402</v>
      </c>
      <c r="J391" s="261">
        <v>0</v>
      </c>
      <c r="K391" s="262">
        <v>0</v>
      </c>
      <c r="L391" s="261">
        <v>0</v>
      </c>
      <c r="M391" s="261">
        <v>0</v>
      </c>
      <c r="N391" s="261">
        <v>0</v>
      </c>
      <c r="O391" s="261">
        <v>0</v>
      </c>
      <c r="P391" s="261">
        <v>0</v>
      </c>
      <c r="Q391" s="261">
        <v>0</v>
      </c>
      <c r="R391" s="261">
        <v>0</v>
      </c>
      <c r="S391" s="261">
        <v>0</v>
      </c>
      <c r="T391" s="261">
        <v>0</v>
      </c>
      <c r="U391" s="261">
        <v>0</v>
      </c>
      <c r="V391" s="261">
        <v>0</v>
      </c>
      <c r="W391" s="261">
        <v>0</v>
      </c>
      <c r="X391" s="261">
        <v>0</v>
      </c>
      <c r="Y391" s="261">
        <v>0</v>
      </c>
      <c r="Z391" s="261">
        <v>0</v>
      </c>
      <c r="AA391" s="261">
        <v>0</v>
      </c>
      <c r="AB391" s="260">
        <v>2020</v>
      </c>
    </row>
    <row r="392" spans="1:28" s="3" customFormat="1" ht="35.25" customHeight="1" x14ac:dyDescent="0.5">
      <c r="A392" s="3">
        <v>1</v>
      </c>
      <c r="B392" s="165">
        <f>SUBTOTAL(103,$A$8:A392)</f>
        <v>380</v>
      </c>
      <c r="C392" s="210" t="s">
        <v>2016</v>
      </c>
      <c r="D392" s="255">
        <f t="shared" si="10"/>
        <v>231984</v>
      </c>
      <c r="E392" s="261">
        <v>0</v>
      </c>
      <c r="F392" s="261">
        <v>0</v>
      </c>
      <c r="G392" s="261">
        <v>0</v>
      </c>
      <c r="H392" s="261">
        <v>0</v>
      </c>
      <c r="I392" s="261">
        <v>0</v>
      </c>
      <c r="J392" s="261">
        <v>0</v>
      </c>
      <c r="K392" s="262">
        <v>0</v>
      </c>
      <c r="L392" s="261">
        <v>0</v>
      </c>
      <c r="M392" s="261">
        <v>0</v>
      </c>
      <c r="N392" s="261">
        <v>0</v>
      </c>
      <c r="O392" s="261">
        <v>0</v>
      </c>
      <c r="P392" s="261">
        <v>231984</v>
      </c>
      <c r="Q392" s="261">
        <v>0</v>
      </c>
      <c r="R392" s="261">
        <v>0</v>
      </c>
      <c r="S392" s="261">
        <v>0</v>
      </c>
      <c r="T392" s="261">
        <v>0</v>
      </c>
      <c r="U392" s="261">
        <v>0</v>
      </c>
      <c r="V392" s="261">
        <v>0</v>
      </c>
      <c r="W392" s="261">
        <v>0</v>
      </c>
      <c r="X392" s="261">
        <v>0</v>
      </c>
      <c r="Y392" s="261">
        <v>0</v>
      </c>
      <c r="Z392" s="261">
        <v>0</v>
      </c>
      <c r="AA392" s="261">
        <v>0</v>
      </c>
      <c r="AB392" s="260">
        <v>2020</v>
      </c>
    </row>
    <row r="393" spans="1:28" s="3" customFormat="1" ht="35.25" customHeight="1" x14ac:dyDescent="0.5">
      <c r="A393" s="3">
        <v>1</v>
      </c>
      <c r="B393" s="165">
        <f>SUBTOTAL(103,$A$8:A393)</f>
        <v>381</v>
      </c>
      <c r="C393" s="210" t="s">
        <v>2017</v>
      </c>
      <c r="D393" s="255">
        <f t="shared" si="10"/>
        <v>1578380.8</v>
      </c>
      <c r="E393" s="261">
        <v>0</v>
      </c>
      <c r="F393" s="261">
        <v>0</v>
      </c>
      <c r="G393" s="261">
        <v>0</v>
      </c>
      <c r="H393" s="261">
        <v>0</v>
      </c>
      <c r="I393" s="261">
        <v>0</v>
      </c>
      <c r="J393" s="261">
        <v>0</v>
      </c>
      <c r="K393" s="262">
        <v>0</v>
      </c>
      <c r="L393" s="261">
        <v>0</v>
      </c>
      <c r="M393" s="261">
        <v>1028291</v>
      </c>
      <c r="N393" s="261">
        <v>0</v>
      </c>
      <c r="O393" s="261">
        <v>550089.80000000005</v>
      </c>
      <c r="P393" s="261">
        <v>0</v>
      </c>
      <c r="Q393" s="261">
        <v>0</v>
      </c>
      <c r="R393" s="261">
        <v>0</v>
      </c>
      <c r="S393" s="261">
        <v>0</v>
      </c>
      <c r="T393" s="261">
        <v>0</v>
      </c>
      <c r="U393" s="261">
        <v>0</v>
      </c>
      <c r="V393" s="261">
        <v>0</v>
      </c>
      <c r="W393" s="261">
        <v>0</v>
      </c>
      <c r="X393" s="261">
        <v>0</v>
      </c>
      <c r="Y393" s="261">
        <v>0</v>
      </c>
      <c r="Z393" s="261">
        <v>0</v>
      </c>
      <c r="AA393" s="261">
        <v>0</v>
      </c>
      <c r="AB393" s="260">
        <v>2020</v>
      </c>
    </row>
    <row r="394" spans="1:28" s="3" customFormat="1" ht="35.25" customHeight="1" x14ac:dyDescent="0.5">
      <c r="A394" s="3">
        <v>1</v>
      </c>
      <c r="B394" s="165">
        <f>SUBTOTAL(103,$A$8:A394)</f>
        <v>382</v>
      </c>
      <c r="C394" s="210" t="s">
        <v>2018</v>
      </c>
      <c r="D394" s="255">
        <f t="shared" ref="D394:D457" si="12">E394+F394+G394+H394+I394+J394+L394+M394+N394+O394+P394+Q394+R394+S394+T394+U394+V394+W394+X394+Y394+Z394+AA394</f>
        <v>567062.04</v>
      </c>
      <c r="E394" s="261">
        <v>0</v>
      </c>
      <c r="F394" s="261">
        <v>0</v>
      </c>
      <c r="G394" s="261">
        <v>0</v>
      </c>
      <c r="H394" s="261">
        <v>0</v>
      </c>
      <c r="I394" s="261">
        <v>567062.04</v>
      </c>
      <c r="J394" s="261">
        <v>0</v>
      </c>
      <c r="K394" s="262">
        <v>0</v>
      </c>
      <c r="L394" s="261">
        <v>0</v>
      </c>
      <c r="M394" s="261">
        <v>0</v>
      </c>
      <c r="N394" s="261">
        <v>0</v>
      </c>
      <c r="O394" s="261">
        <v>0</v>
      </c>
      <c r="P394" s="261">
        <v>0</v>
      </c>
      <c r="Q394" s="261">
        <v>0</v>
      </c>
      <c r="R394" s="261">
        <v>0</v>
      </c>
      <c r="S394" s="261">
        <v>0</v>
      </c>
      <c r="T394" s="261">
        <v>0</v>
      </c>
      <c r="U394" s="261">
        <v>0</v>
      </c>
      <c r="V394" s="261">
        <v>0</v>
      </c>
      <c r="W394" s="261">
        <v>0</v>
      </c>
      <c r="X394" s="261">
        <v>0</v>
      </c>
      <c r="Y394" s="261">
        <v>0</v>
      </c>
      <c r="Z394" s="261">
        <v>0</v>
      </c>
      <c r="AA394" s="261">
        <v>0</v>
      </c>
      <c r="AB394" s="260">
        <v>2020</v>
      </c>
    </row>
    <row r="395" spans="1:28" s="3" customFormat="1" ht="35.25" customHeight="1" x14ac:dyDescent="0.5">
      <c r="A395" s="3">
        <v>1</v>
      </c>
      <c r="B395" s="165">
        <f>SUBTOTAL(103,$A$8:A395)</f>
        <v>383</v>
      </c>
      <c r="C395" s="210" t="s">
        <v>2019</v>
      </c>
      <c r="D395" s="255">
        <f t="shared" si="12"/>
        <v>2516334.0499999998</v>
      </c>
      <c r="E395" s="261">
        <v>0</v>
      </c>
      <c r="F395" s="261">
        <v>0</v>
      </c>
      <c r="G395" s="261">
        <v>0</v>
      </c>
      <c r="H395" s="261">
        <v>0</v>
      </c>
      <c r="I395" s="261">
        <v>0</v>
      </c>
      <c r="J395" s="261">
        <v>0</v>
      </c>
      <c r="K395" s="262">
        <v>0</v>
      </c>
      <c r="L395" s="261">
        <v>0</v>
      </c>
      <c r="M395" s="261">
        <v>2516334.0499999998</v>
      </c>
      <c r="N395" s="261">
        <v>0</v>
      </c>
      <c r="O395" s="261">
        <v>0</v>
      </c>
      <c r="P395" s="261">
        <v>0</v>
      </c>
      <c r="Q395" s="261">
        <v>0</v>
      </c>
      <c r="R395" s="261">
        <v>0</v>
      </c>
      <c r="S395" s="261">
        <v>0</v>
      </c>
      <c r="T395" s="261">
        <v>0</v>
      </c>
      <c r="U395" s="261">
        <v>0</v>
      </c>
      <c r="V395" s="261">
        <v>0</v>
      </c>
      <c r="W395" s="261">
        <v>0</v>
      </c>
      <c r="X395" s="261">
        <v>0</v>
      </c>
      <c r="Y395" s="261">
        <v>0</v>
      </c>
      <c r="Z395" s="261">
        <v>0</v>
      </c>
      <c r="AA395" s="261">
        <v>0</v>
      </c>
      <c r="AB395" s="260">
        <v>2020</v>
      </c>
    </row>
    <row r="396" spans="1:28" s="3" customFormat="1" ht="35.25" customHeight="1" x14ac:dyDescent="0.5">
      <c r="A396" s="3">
        <v>1</v>
      </c>
      <c r="B396" s="165">
        <f>SUBTOTAL(103,$A$8:A396)</f>
        <v>384</v>
      </c>
      <c r="C396" s="210" t="s">
        <v>2020</v>
      </c>
      <c r="D396" s="255">
        <f t="shared" si="12"/>
        <v>294657.71999999997</v>
      </c>
      <c r="E396" s="261">
        <v>294657.71999999997</v>
      </c>
      <c r="F396" s="261">
        <v>0</v>
      </c>
      <c r="G396" s="261">
        <v>0</v>
      </c>
      <c r="H396" s="261">
        <v>0</v>
      </c>
      <c r="I396" s="261">
        <v>0</v>
      </c>
      <c r="J396" s="261">
        <v>0</v>
      </c>
      <c r="K396" s="262">
        <v>0</v>
      </c>
      <c r="L396" s="261">
        <v>0</v>
      </c>
      <c r="M396" s="261">
        <v>0</v>
      </c>
      <c r="N396" s="261">
        <v>0</v>
      </c>
      <c r="O396" s="261">
        <v>0</v>
      </c>
      <c r="P396" s="261">
        <v>0</v>
      </c>
      <c r="Q396" s="261">
        <v>0</v>
      </c>
      <c r="R396" s="261">
        <v>0</v>
      </c>
      <c r="S396" s="261">
        <v>0</v>
      </c>
      <c r="T396" s="261">
        <v>0</v>
      </c>
      <c r="U396" s="261">
        <v>0</v>
      </c>
      <c r="V396" s="261">
        <v>0</v>
      </c>
      <c r="W396" s="261">
        <v>0</v>
      </c>
      <c r="X396" s="261">
        <v>0</v>
      </c>
      <c r="Y396" s="261">
        <v>0</v>
      </c>
      <c r="Z396" s="261">
        <v>0</v>
      </c>
      <c r="AA396" s="261">
        <v>0</v>
      </c>
      <c r="AB396" s="260">
        <v>2020</v>
      </c>
    </row>
    <row r="397" spans="1:28" s="3" customFormat="1" ht="35.25" customHeight="1" x14ac:dyDescent="0.5">
      <c r="A397" s="3">
        <v>1</v>
      </c>
      <c r="B397" s="165">
        <f>SUBTOTAL(103,$A$8:A397)</f>
        <v>385</v>
      </c>
      <c r="C397" s="210" t="s">
        <v>2021</v>
      </c>
      <c r="D397" s="255">
        <f t="shared" si="12"/>
        <v>1230830.94</v>
      </c>
      <c r="E397" s="261">
        <v>0</v>
      </c>
      <c r="F397" s="261">
        <v>0</v>
      </c>
      <c r="G397" s="261">
        <v>0</v>
      </c>
      <c r="H397" s="261">
        <v>0</v>
      </c>
      <c r="I397" s="261">
        <v>0</v>
      </c>
      <c r="J397" s="261">
        <v>0</v>
      </c>
      <c r="K397" s="262">
        <v>0</v>
      </c>
      <c r="L397" s="261">
        <v>0</v>
      </c>
      <c r="M397" s="261">
        <v>1230830.94</v>
      </c>
      <c r="N397" s="261">
        <v>0</v>
      </c>
      <c r="O397" s="261">
        <v>0</v>
      </c>
      <c r="P397" s="261">
        <v>0</v>
      </c>
      <c r="Q397" s="261">
        <v>0</v>
      </c>
      <c r="R397" s="261">
        <v>0</v>
      </c>
      <c r="S397" s="261">
        <v>0</v>
      </c>
      <c r="T397" s="261">
        <v>0</v>
      </c>
      <c r="U397" s="261">
        <v>0</v>
      </c>
      <c r="V397" s="261">
        <v>0</v>
      </c>
      <c r="W397" s="261">
        <v>0</v>
      </c>
      <c r="X397" s="261">
        <v>0</v>
      </c>
      <c r="Y397" s="261">
        <v>0</v>
      </c>
      <c r="Z397" s="261">
        <v>0</v>
      </c>
      <c r="AA397" s="261">
        <v>0</v>
      </c>
      <c r="AB397" s="260">
        <v>2020</v>
      </c>
    </row>
    <row r="398" spans="1:28" s="3" customFormat="1" ht="35.25" customHeight="1" x14ac:dyDescent="0.5">
      <c r="A398" s="3">
        <v>1</v>
      </c>
      <c r="B398" s="165">
        <f>SUBTOTAL(103,$A$8:A398)</f>
        <v>386</v>
      </c>
      <c r="C398" s="210" t="s">
        <v>2022</v>
      </c>
      <c r="D398" s="255">
        <f t="shared" si="12"/>
        <v>1052055</v>
      </c>
      <c r="E398" s="261">
        <v>0</v>
      </c>
      <c r="F398" s="261">
        <v>0</v>
      </c>
      <c r="G398" s="261">
        <v>1052055</v>
      </c>
      <c r="H398" s="261">
        <v>0</v>
      </c>
      <c r="I398" s="261">
        <v>0</v>
      </c>
      <c r="J398" s="261">
        <v>0</v>
      </c>
      <c r="K398" s="262">
        <v>0</v>
      </c>
      <c r="L398" s="261">
        <v>0</v>
      </c>
      <c r="M398" s="261">
        <v>0</v>
      </c>
      <c r="N398" s="261">
        <v>0</v>
      </c>
      <c r="O398" s="261">
        <v>0</v>
      </c>
      <c r="P398" s="261">
        <v>0</v>
      </c>
      <c r="Q398" s="261">
        <v>0</v>
      </c>
      <c r="R398" s="261">
        <v>0</v>
      </c>
      <c r="S398" s="261">
        <v>0</v>
      </c>
      <c r="T398" s="261">
        <v>0</v>
      </c>
      <c r="U398" s="261">
        <v>0</v>
      </c>
      <c r="V398" s="261">
        <v>0</v>
      </c>
      <c r="W398" s="261">
        <v>0</v>
      </c>
      <c r="X398" s="261">
        <v>0</v>
      </c>
      <c r="Y398" s="261">
        <v>0</v>
      </c>
      <c r="Z398" s="261">
        <v>0</v>
      </c>
      <c r="AA398" s="261">
        <v>0</v>
      </c>
      <c r="AB398" s="260">
        <v>2020</v>
      </c>
    </row>
    <row r="399" spans="1:28" s="3" customFormat="1" ht="35.25" customHeight="1" x14ac:dyDescent="0.5">
      <c r="A399" s="3">
        <v>1</v>
      </c>
      <c r="B399" s="165">
        <f>SUBTOTAL(103,$A$8:A399)</f>
        <v>387</v>
      </c>
      <c r="C399" s="210" t="s">
        <v>2023</v>
      </c>
      <c r="D399" s="255">
        <f t="shared" si="12"/>
        <v>527399.5</v>
      </c>
      <c r="E399" s="261">
        <v>0</v>
      </c>
      <c r="F399" s="261">
        <v>0</v>
      </c>
      <c r="G399" s="261">
        <v>0</v>
      </c>
      <c r="H399" s="261">
        <v>0</v>
      </c>
      <c r="I399" s="261">
        <v>0</v>
      </c>
      <c r="J399" s="261">
        <v>0</v>
      </c>
      <c r="K399" s="262">
        <v>0</v>
      </c>
      <c r="L399" s="261">
        <v>0</v>
      </c>
      <c r="M399" s="261">
        <v>527399.5</v>
      </c>
      <c r="N399" s="261">
        <v>0</v>
      </c>
      <c r="O399" s="261">
        <v>0</v>
      </c>
      <c r="P399" s="261">
        <v>0</v>
      </c>
      <c r="Q399" s="261">
        <v>0</v>
      </c>
      <c r="R399" s="261">
        <v>0</v>
      </c>
      <c r="S399" s="261">
        <v>0</v>
      </c>
      <c r="T399" s="261">
        <v>0</v>
      </c>
      <c r="U399" s="261">
        <v>0</v>
      </c>
      <c r="V399" s="261">
        <v>0</v>
      </c>
      <c r="W399" s="261">
        <v>0</v>
      </c>
      <c r="X399" s="261">
        <v>0</v>
      </c>
      <c r="Y399" s="261">
        <v>0</v>
      </c>
      <c r="Z399" s="261">
        <v>0</v>
      </c>
      <c r="AA399" s="261">
        <v>0</v>
      </c>
      <c r="AB399" s="260">
        <v>2020</v>
      </c>
    </row>
    <row r="400" spans="1:28" s="3" customFormat="1" ht="35.25" customHeight="1" x14ac:dyDescent="0.5">
      <c r="A400" s="3">
        <v>1</v>
      </c>
      <c r="B400" s="165">
        <f>SUBTOTAL(103,$A$8:A400)</f>
        <v>388</v>
      </c>
      <c r="C400" s="210" t="s">
        <v>2024</v>
      </c>
      <c r="D400" s="255">
        <f t="shared" si="12"/>
        <v>687319</v>
      </c>
      <c r="E400" s="261">
        <v>0</v>
      </c>
      <c r="F400" s="261">
        <v>0</v>
      </c>
      <c r="G400" s="261">
        <v>0</v>
      </c>
      <c r="H400" s="261">
        <v>0</v>
      </c>
      <c r="I400" s="261">
        <v>0</v>
      </c>
      <c r="J400" s="261">
        <v>0</v>
      </c>
      <c r="K400" s="262">
        <v>0</v>
      </c>
      <c r="L400" s="261">
        <v>0</v>
      </c>
      <c r="M400" s="261">
        <v>687319</v>
      </c>
      <c r="N400" s="261">
        <v>0</v>
      </c>
      <c r="O400" s="261">
        <v>0</v>
      </c>
      <c r="P400" s="261">
        <v>0</v>
      </c>
      <c r="Q400" s="261">
        <v>0</v>
      </c>
      <c r="R400" s="261">
        <v>0</v>
      </c>
      <c r="S400" s="261">
        <v>0</v>
      </c>
      <c r="T400" s="261">
        <v>0</v>
      </c>
      <c r="U400" s="261">
        <v>0</v>
      </c>
      <c r="V400" s="261">
        <v>0</v>
      </c>
      <c r="W400" s="261">
        <v>0</v>
      </c>
      <c r="X400" s="261">
        <v>0</v>
      </c>
      <c r="Y400" s="261">
        <v>0</v>
      </c>
      <c r="Z400" s="261">
        <v>0</v>
      </c>
      <c r="AA400" s="261">
        <v>0</v>
      </c>
      <c r="AB400" s="260">
        <v>2020</v>
      </c>
    </row>
    <row r="401" spans="1:28" s="3" customFormat="1" ht="35.25" customHeight="1" x14ac:dyDescent="0.5">
      <c r="A401" s="3">
        <v>1</v>
      </c>
      <c r="B401" s="165">
        <f>SUBTOTAL(103,$A$8:A401)</f>
        <v>389</v>
      </c>
      <c r="C401" s="210" t="s">
        <v>2025</v>
      </c>
      <c r="D401" s="255">
        <f t="shared" si="12"/>
        <v>350000</v>
      </c>
      <c r="E401" s="261">
        <v>0</v>
      </c>
      <c r="F401" s="261">
        <v>0</v>
      </c>
      <c r="G401" s="261">
        <v>0</v>
      </c>
      <c r="H401" s="261">
        <v>0</v>
      </c>
      <c r="I401" s="261">
        <v>0</v>
      </c>
      <c r="J401" s="261">
        <v>0</v>
      </c>
      <c r="K401" s="262">
        <v>0</v>
      </c>
      <c r="L401" s="261">
        <v>0</v>
      </c>
      <c r="M401" s="261">
        <v>350000</v>
      </c>
      <c r="N401" s="261">
        <v>0</v>
      </c>
      <c r="O401" s="261">
        <v>0</v>
      </c>
      <c r="P401" s="261">
        <v>0</v>
      </c>
      <c r="Q401" s="261">
        <v>0</v>
      </c>
      <c r="R401" s="261">
        <v>0</v>
      </c>
      <c r="S401" s="261">
        <v>0</v>
      </c>
      <c r="T401" s="261">
        <v>0</v>
      </c>
      <c r="U401" s="261">
        <v>0</v>
      </c>
      <c r="V401" s="261">
        <v>0</v>
      </c>
      <c r="W401" s="261">
        <v>0</v>
      </c>
      <c r="X401" s="261">
        <v>0</v>
      </c>
      <c r="Y401" s="261">
        <v>0</v>
      </c>
      <c r="Z401" s="261">
        <v>0</v>
      </c>
      <c r="AA401" s="261">
        <v>0</v>
      </c>
      <c r="AB401" s="260">
        <v>2020</v>
      </c>
    </row>
    <row r="402" spans="1:28" s="3" customFormat="1" ht="35.25" customHeight="1" x14ac:dyDescent="0.5">
      <c r="A402" s="3">
        <v>1</v>
      </c>
      <c r="B402" s="165">
        <f>SUBTOTAL(103,$A$8:A402)</f>
        <v>390</v>
      </c>
      <c r="C402" s="210" t="s">
        <v>2026</v>
      </c>
      <c r="D402" s="255">
        <f t="shared" si="12"/>
        <v>571302</v>
      </c>
      <c r="E402" s="261">
        <v>0</v>
      </c>
      <c r="F402" s="261">
        <v>0</v>
      </c>
      <c r="G402" s="261">
        <v>0</v>
      </c>
      <c r="H402" s="261">
        <v>0</v>
      </c>
      <c r="I402" s="261">
        <v>0</v>
      </c>
      <c r="J402" s="261">
        <v>0</v>
      </c>
      <c r="K402" s="262">
        <v>0</v>
      </c>
      <c r="L402" s="261">
        <v>0</v>
      </c>
      <c r="M402" s="261">
        <v>0</v>
      </c>
      <c r="N402" s="261">
        <v>0</v>
      </c>
      <c r="O402" s="261">
        <v>571302</v>
      </c>
      <c r="P402" s="261">
        <v>0</v>
      </c>
      <c r="Q402" s="261">
        <v>0</v>
      </c>
      <c r="R402" s="261">
        <v>0</v>
      </c>
      <c r="S402" s="261">
        <v>0</v>
      </c>
      <c r="T402" s="261">
        <v>0</v>
      </c>
      <c r="U402" s="261">
        <v>0</v>
      </c>
      <c r="V402" s="261">
        <v>0</v>
      </c>
      <c r="W402" s="261">
        <v>0</v>
      </c>
      <c r="X402" s="261">
        <v>0</v>
      </c>
      <c r="Y402" s="261">
        <v>0</v>
      </c>
      <c r="Z402" s="261">
        <v>0</v>
      </c>
      <c r="AA402" s="261">
        <v>0</v>
      </c>
      <c r="AB402" s="260">
        <v>2020</v>
      </c>
    </row>
    <row r="403" spans="1:28" s="3" customFormat="1" ht="35.25" customHeight="1" x14ac:dyDescent="0.5">
      <c r="A403" s="3">
        <v>1</v>
      </c>
      <c r="B403" s="165">
        <f>SUBTOTAL(103,$A$8:A403)</f>
        <v>391</v>
      </c>
      <c r="C403" s="210" t="s">
        <v>2027</v>
      </c>
      <c r="D403" s="255">
        <f t="shared" si="12"/>
        <v>283242</v>
      </c>
      <c r="E403" s="261">
        <v>0</v>
      </c>
      <c r="F403" s="261">
        <v>0</v>
      </c>
      <c r="G403" s="261">
        <v>0</v>
      </c>
      <c r="H403" s="261">
        <v>0</v>
      </c>
      <c r="I403" s="261">
        <v>0</v>
      </c>
      <c r="J403" s="261">
        <v>0</v>
      </c>
      <c r="K403" s="262">
        <v>0</v>
      </c>
      <c r="L403" s="261">
        <v>0</v>
      </c>
      <c r="M403" s="261">
        <v>283242</v>
      </c>
      <c r="N403" s="261">
        <v>0</v>
      </c>
      <c r="O403" s="261">
        <v>0</v>
      </c>
      <c r="P403" s="261">
        <v>0</v>
      </c>
      <c r="Q403" s="261">
        <v>0</v>
      </c>
      <c r="R403" s="261">
        <v>0</v>
      </c>
      <c r="S403" s="261">
        <v>0</v>
      </c>
      <c r="T403" s="261">
        <v>0</v>
      </c>
      <c r="U403" s="261">
        <v>0</v>
      </c>
      <c r="V403" s="261">
        <v>0</v>
      </c>
      <c r="W403" s="261">
        <v>0</v>
      </c>
      <c r="X403" s="261">
        <v>0</v>
      </c>
      <c r="Y403" s="261">
        <v>0</v>
      </c>
      <c r="Z403" s="261">
        <v>0</v>
      </c>
      <c r="AA403" s="261">
        <v>0</v>
      </c>
      <c r="AB403" s="260">
        <v>2020</v>
      </c>
    </row>
    <row r="404" spans="1:28" s="3" customFormat="1" ht="35.25" customHeight="1" x14ac:dyDescent="0.5">
      <c r="A404" s="3">
        <v>1</v>
      </c>
      <c r="B404" s="165">
        <f>SUBTOTAL(103,$A$8:A404)</f>
        <v>392</v>
      </c>
      <c r="C404" s="210" t="s">
        <v>2028</v>
      </c>
      <c r="D404" s="255">
        <f t="shared" si="12"/>
        <v>210000</v>
      </c>
      <c r="E404" s="261">
        <v>0</v>
      </c>
      <c r="F404" s="261">
        <v>0</v>
      </c>
      <c r="G404" s="261">
        <v>0</v>
      </c>
      <c r="H404" s="261">
        <v>0</v>
      </c>
      <c r="I404" s="261">
        <v>0</v>
      </c>
      <c r="J404" s="261">
        <v>0</v>
      </c>
      <c r="K404" s="262">
        <v>0</v>
      </c>
      <c r="L404" s="261">
        <v>0</v>
      </c>
      <c r="M404" s="261">
        <v>210000</v>
      </c>
      <c r="N404" s="261">
        <v>0</v>
      </c>
      <c r="O404" s="261">
        <v>0</v>
      </c>
      <c r="P404" s="261">
        <v>0</v>
      </c>
      <c r="Q404" s="261">
        <v>0</v>
      </c>
      <c r="R404" s="261">
        <v>0</v>
      </c>
      <c r="S404" s="261">
        <v>0</v>
      </c>
      <c r="T404" s="261">
        <v>0</v>
      </c>
      <c r="U404" s="261">
        <v>0</v>
      </c>
      <c r="V404" s="261">
        <v>0</v>
      </c>
      <c r="W404" s="261">
        <v>0</v>
      </c>
      <c r="X404" s="261">
        <v>0</v>
      </c>
      <c r="Y404" s="261">
        <v>0</v>
      </c>
      <c r="Z404" s="261">
        <v>0</v>
      </c>
      <c r="AA404" s="261">
        <v>0</v>
      </c>
      <c r="AB404" s="260">
        <v>2020</v>
      </c>
    </row>
    <row r="405" spans="1:28" s="3" customFormat="1" ht="35.25" customHeight="1" x14ac:dyDescent="0.5">
      <c r="A405" s="3">
        <v>1</v>
      </c>
      <c r="B405" s="165">
        <f>SUBTOTAL(103,$A$8:A405)</f>
        <v>393</v>
      </c>
      <c r="C405" s="210" t="s">
        <v>2029</v>
      </c>
      <c r="D405" s="255">
        <f t="shared" si="12"/>
        <v>482863</v>
      </c>
      <c r="E405" s="261">
        <v>0</v>
      </c>
      <c r="F405" s="261">
        <v>0</v>
      </c>
      <c r="G405" s="261">
        <v>482863</v>
      </c>
      <c r="H405" s="261">
        <v>0</v>
      </c>
      <c r="I405" s="261">
        <v>0</v>
      </c>
      <c r="J405" s="261">
        <v>0</v>
      </c>
      <c r="K405" s="262">
        <v>0</v>
      </c>
      <c r="L405" s="261">
        <v>0</v>
      </c>
      <c r="M405" s="261">
        <v>0</v>
      </c>
      <c r="N405" s="261">
        <v>0</v>
      </c>
      <c r="O405" s="261">
        <v>0</v>
      </c>
      <c r="P405" s="261">
        <v>0</v>
      </c>
      <c r="Q405" s="261">
        <v>0</v>
      </c>
      <c r="R405" s="261">
        <v>0</v>
      </c>
      <c r="S405" s="261">
        <v>0</v>
      </c>
      <c r="T405" s="261">
        <v>0</v>
      </c>
      <c r="U405" s="261">
        <v>0</v>
      </c>
      <c r="V405" s="261">
        <v>0</v>
      </c>
      <c r="W405" s="261">
        <v>0</v>
      </c>
      <c r="X405" s="261">
        <v>0</v>
      </c>
      <c r="Y405" s="261">
        <v>0</v>
      </c>
      <c r="Z405" s="261">
        <v>0</v>
      </c>
      <c r="AA405" s="261">
        <v>0</v>
      </c>
      <c r="AB405" s="260">
        <v>2020</v>
      </c>
    </row>
    <row r="406" spans="1:28" s="3" customFormat="1" ht="35.25" customHeight="1" x14ac:dyDescent="0.5">
      <c r="A406" s="3">
        <v>1</v>
      </c>
      <c r="B406" s="165">
        <f>SUBTOTAL(103,$A$8:A406)</f>
        <v>394</v>
      </c>
      <c r="C406" s="210" t="s">
        <v>2030</v>
      </c>
      <c r="D406" s="255">
        <f t="shared" si="12"/>
        <v>237404</v>
      </c>
      <c r="E406" s="261">
        <v>0</v>
      </c>
      <c r="F406" s="261">
        <v>0</v>
      </c>
      <c r="G406" s="261">
        <v>0</v>
      </c>
      <c r="H406" s="261">
        <v>0</v>
      </c>
      <c r="I406" s="261">
        <v>0</v>
      </c>
      <c r="J406" s="261">
        <v>0</v>
      </c>
      <c r="K406" s="262">
        <v>0</v>
      </c>
      <c r="L406" s="261">
        <v>0</v>
      </c>
      <c r="M406" s="261">
        <v>237404</v>
      </c>
      <c r="N406" s="261">
        <v>0</v>
      </c>
      <c r="O406" s="261">
        <v>0</v>
      </c>
      <c r="P406" s="261">
        <v>0</v>
      </c>
      <c r="Q406" s="261">
        <v>0</v>
      </c>
      <c r="R406" s="261">
        <v>0</v>
      </c>
      <c r="S406" s="261">
        <v>0</v>
      </c>
      <c r="T406" s="261">
        <v>0</v>
      </c>
      <c r="U406" s="261">
        <v>0</v>
      </c>
      <c r="V406" s="261">
        <v>0</v>
      </c>
      <c r="W406" s="261">
        <v>0</v>
      </c>
      <c r="X406" s="261">
        <v>0</v>
      </c>
      <c r="Y406" s="261">
        <v>0</v>
      </c>
      <c r="Z406" s="261">
        <v>0</v>
      </c>
      <c r="AA406" s="261">
        <v>0</v>
      </c>
      <c r="AB406" s="260">
        <v>2020</v>
      </c>
    </row>
    <row r="407" spans="1:28" s="3" customFormat="1" ht="35.25" customHeight="1" x14ac:dyDescent="0.5">
      <c r="A407" s="3">
        <v>1</v>
      </c>
      <c r="B407" s="165">
        <f>SUBTOTAL(103,$A$8:A407)</f>
        <v>395</v>
      </c>
      <c r="C407" s="210" t="s">
        <v>2031</v>
      </c>
      <c r="D407" s="255">
        <f t="shared" si="12"/>
        <v>265768</v>
      </c>
      <c r="E407" s="261">
        <v>0</v>
      </c>
      <c r="F407" s="261">
        <v>0</v>
      </c>
      <c r="G407" s="261">
        <v>265768</v>
      </c>
      <c r="H407" s="261">
        <v>0</v>
      </c>
      <c r="I407" s="261">
        <v>0</v>
      </c>
      <c r="J407" s="261">
        <v>0</v>
      </c>
      <c r="K407" s="262">
        <v>0</v>
      </c>
      <c r="L407" s="261">
        <v>0</v>
      </c>
      <c r="M407" s="261">
        <v>0</v>
      </c>
      <c r="N407" s="261">
        <v>0</v>
      </c>
      <c r="O407" s="261">
        <v>0</v>
      </c>
      <c r="P407" s="261">
        <v>0</v>
      </c>
      <c r="Q407" s="261">
        <v>0</v>
      </c>
      <c r="R407" s="261">
        <v>0</v>
      </c>
      <c r="S407" s="261">
        <v>0</v>
      </c>
      <c r="T407" s="261">
        <v>0</v>
      </c>
      <c r="U407" s="261">
        <v>0</v>
      </c>
      <c r="V407" s="261">
        <v>0</v>
      </c>
      <c r="W407" s="261">
        <v>0</v>
      </c>
      <c r="X407" s="261">
        <v>0</v>
      </c>
      <c r="Y407" s="261">
        <v>0</v>
      </c>
      <c r="Z407" s="261">
        <v>0</v>
      </c>
      <c r="AA407" s="261">
        <v>0</v>
      </c>
      <c r="AB407" s="260">
        <v>2020</v>
      </c>
    </row>
    <row r="408" spans="1:28" s="3" customFormat="1" ht="35.25" customHeight="1" x14ac:dyDescent="0.5">
      <c r="A408" s="3">
        <v>1</v>
      </c>
      <c r="B408" s="165">
        <f>SUBTOTAL(103,$A$8:A408)</f>
        <v>396</v>
      </c>
      <c r="C408" s="210" t="s">
        <v>2032</v>
      </c>
      <c r="D408" s="255">
        <f t="shared" si="12"/>
        <v>643076</v>
      </c>
      <c r="E408" s="261">
        <v>0</v>
      </c>
      <c r="F408" s="261">
        <v>0</v>
      </c>
      <c r="G408" s="261">
        <v>0</v>
      </c>
      <c r="H408" s="261">
        <v>13076</v>
      </c>
      <c r="I408" s="261">
        <v>0</v>
      </c>
      <c r="J408" s="261">
        <v>0</v>
      </c>
      <c r="K408" s="262">
        <v>0</v>
      </c>
      <c r="L408" s="261">
        <v>0</v>
      </c>
      <c r="M408" s="261">
        <v>0</v>
      </c>
      <c r="N408" s="261">
        <v>0</v>
      </c>
      <c r="O408" s="261">
        <v>630000</v>
      </c>
      <c r="P408" s="261">
        <v>0</v>
      </c>
      <c r="Q408" s="261">
        <v>0</v>
      </c>
      <c r="R408" s="261">
        <v>0</v>
      </c>
      <c r="S408" s="261">
        <v>0</v>
      </c>
      <c r="T408" s="261">
        <v>0</v>
      </c>
      <c r="U408" s="261">
        <v>0</v>
      </c>
      <c r="V408" s="261">
        <v>0</v>
      </c>
      <c r="W408" s="261">
        <v>0</v>
      </c>
      <c r="X408" s="261">
        <v>0</v>
      </c>
      <c r="Y408" s="261">
        <v>0</v>
      </c>
      <c r="Z408" s="261">
        <v>0</v>
      </c>
      <c r="AA408" s="261">
        <v>0</v>
      </c>
      <c r="AB408" s="260">
        <v>2020</v>
      </c>
    </row>
    <row r="409" spans="1:28" s="3" customFormat="1" ht="35.25" customHeight="1" x14ac:dyDescent="0.5">
      <c r="A409" s="3">
        <v>1</v>
      </c>
      <c r="B409" s="165">
        <f>SUBTOTAL(103,$A$8:A409)</f>
        <v>397</v>
      </c>
      <c r="C409" s="210" t="s">
        <v>2033</v>
      </c>
      <c r="D409" s="255">
        <f t="shared" si="12"/>
        <v>682931</v>
      </c>
      <c r="E409" s="261">
        <v>0</v>
      </c>
      <c r="F409" s="261">
        <v>0</v>
      </c>
      <c r="G409" s="261">
        <v>0</v>
      </c>
      <c r="H409" s="261">
        <v>0</v>
      </c>
      <c r="I409" s="261">
        <v>0</v>
      </c>
      <c r="J409" s="261">
        <v>0</v>
      </c>
      <c r="K409" s="262">
        <v>0</v>
      </c>
      <c r="L409" s="261">
        <v>0</v>
      </c>
      <c r="M409" s="261">
        <v>0</v>
      </c>
      <c r="N409" s="261">
        <v>0</v>
      </c>
      <c r="O409" s="261">
        <v>682931</v>
      </c>
      <c r="P409" s="261">
        <v>0</v>
      </c>
      <c r="Q409" s="261">
        <v>0</v>
      </c>
      <c r="R409" s="261">
        <v>0</v>
      </c>
      <c r="S409" s="261">
        <v>0</v>
      </c>
      <c r="T409" s="261">
        <v>0</v>
      </c>
      <c r="U409" s="261">
        <v>0</v>
      </c>
      <c r="V409" s="261">
        <v>0</v>
      </c>
      <c r="W409" s="261">
        <v>0</v>
      </c>
      <c r="X409" s="261">
        <v>0</v>
      </c>
      <c r="Y409" s="261">
        <v>0</v>
      </c>
      <c r="Z409" s="261">
        <v>0</v>
      </c>
      <c r="AA409" s="261">
        <v>0</v>
      </c>
      <c r="AB409" s="260">
        <v>2020</v>
      </c>
    </row>
    <row r="410" spans="1:28" s="3" customFormat="1" ht="35.25" customHeight="1" x14ac:dyDescent="0.5">
      <c r="A410" s="3">
        <v>1</v>
      </c>
      <c r="B410" s="165">
        <f>SUBTOTAL(103,$A$8:A410)</f>
        <v>398</v>
      </c>
      <c r="C410" s="210" t="s">
        <v>2034</v>
      </c>
      <c r="D410" s="255">
        <f t="shared" si="12"/>
        <v>67129</v>
      </c>
      <c r="E410" s="261">
        <v>0</v>
      </c>
      <c r="F410" s="261">
        <v>0</v>
      </c>
      <c r="G410" s="261">
        <v>0</v>
      </c>
      <c r="H410" s="261">
        <v>0</v>
      </c>
      <c r="I410" s="261">
        <v>0</v>
      </c>
      <c r="J410" s="261">
        <v>0</v>
      </c>
      <c r="K410" s="262">
        <v>0</v>
      </c>
      <c r="L410" s="261">
        <v>0</v>
      </c>
      <c r="M410" s="261">
        <v>0</v>
      </c>
      <c r="N410" s="261">
        <v>0</v>
      </c>
      <c r="O410" s="261">
        <v>67129</v>
      </c>
      <c r="P410" s="261">
        <v>0</v>
      </c>
      <c r="Q410" s="261">
        <v>0</v>
      </c>
      <c r="R410" s="261">
        <v>0</v>
      </c>
      <c r="S410" s="261">
        <v>0</v>
      </c>
      <c r="T410" s="261">
        <v>0</v>
      </c>
      <c r="U410" s="261">
        <v>0</v>
      </c>
      <c r="V410" s="261">
        <v>0</v>
      </c>
      <c r="W410" s="261">
        <v>0</v>
      </c>
      <c r="X410" s="261">
        <v>0</v>
      </c>
      <c r="Y410" s="261">
        <v>0</v>
      </c>
      <c r="Z410" s="261">
        <v>0</v>
      </c>
      <c r="AA410" s="261">
        <v>0</v>
      </c>
      <c r="AB410" s="260">
        <v>2020</v>
      </c>
    </row>
    <row r="411" spans="1:28" s="3" customFormat="1" ht="35.25" customHeight="1" x14ac:dyDescent="0.5">
      <c r="A411" s="3">
        <v>1</v>
      </c>
      <c r="B411" s="165">
        <f>SUBTOTAL(103,$A$8:A411)</f>
        <v>399</v>
      </c>
      <c r="C411" s="210" t="s">
        <v>2458</v>
      </c>
      <c r="D411" s="255">
        <f t="shared" si="12"/>
        <v>1150780</v>
      </c>
      <c r="E411" s="261">
        <v>0</v>
      </c>
      <c r="F411" s="261">
        <v>0</v>
      </c>
      <c r="G411" s="261">
        <v>0</v>
      </c>
      <c r="H411" s="261">
        <v>0</v>
      </c>
      <c r="I411" s="261">
        <v>0</v>
      </c>
      <c r="J411" s="261">
        <v>0</v>
      </c>
      <c r="K411" s="262">
        <v>0</v>
      </c>
      <c r="L411" s="261">
        <v>0</v>
      </c>
      <c r="M411" s="261">
        <v>0</v>
      </c>
      <c r="N411" s="261">
        <v>0</v>
      </c>
      <c r="O411" s="261">
        <v>1150780</v>
      </c>
      <c r="P411" s="261">
        <v>0</v>
      </c>
      <c r="Q411" s="261">
        <v>0</v>
      </c>
      <c r="R411" s="261">
        <v>0</v>
      </c>
      <c r="S411" s="261">
        <v>0</v>
      </c>
      <c r="T411" s="261">
        <v>0</v>
      </c>
      <c r="U411" s="261">
        <v>0</v>
      </c>
      <c r="V411" s="261">
        <v>0</v>
      </c>
      <c r="W411" s="261">
        <v>0</v>
      </c>
      <c r="X411" s="261">
        <v>0</v>
      </c>
      <c r="Y411" s="261">
        <v>0</v>
      </c>
      <c r="Z411" s="261">
        <v>0</v>
      </c>
      <c r="AA411" s="261">
        <v>0</v>
      </c>
      <c r="AB411" s="260">
        <v>2020</v>
      </c>
    </row>
    <row r="412" spans="1:28" s="3" customFormat="1" ht="35.25" customHeight="1" x14ac:dyDescent="0.5">
      <c r="A412" s="3">
        <v>1</v>
      </c>
      <c r="B412" s="165">
        <f>SUBTOTAL(103,$A$8:A412)</f>
        <v>400</v>
      </c>
      <c r="C412" s="210" t="s">
        <v>2459</v>
      </c>
      <c r="D412" s="255">
        <f t="shared" si="12"/>
        <v>1950220</v>
      </c>
      <c r="E412" s="261">
        <v>0</v>
      </c>
      <c r="F412" s="261">
        <v>0</v>
      </c>
      <c r="G412" s="261">
        <v>0</v>
      </c>
      <c r="H412" s="261">
        <v>0</v>
      </c>
      <c r="I412" s="261">
        <v>0</v>
      </c>
      <c r="J412" s="261">
        <v>0</v>
      </c>
      <c r="K412" s="262">
        <v>1</v>
      </c>
      <c r="L412" s="261">
        <v>1950220</v>
      </c>
      <c r="M412" s="261">
        <v>0</v>
      </c>
      <c r="N412" s="261">
        <v>0</v>
      </c>
      <c r="O412" s="261">
        <v>0</v>
      </c>
      <c r="P412" s="261">
        <v>0</v>
      </c>
      <c r="Q412" s="261">
        <v>0</v>
      </c>
      <c r="R412" s="261">
        <v>0</v>
      </c>
      <c r="S412" s="261">
        <v>0</v>
      </c>
      <c r="T412" s="261">
        <v>0</v>
      </c>
      <c r="U412" s="261">
        <v>0</v>
      </c>
      <c r="V412" s="261">
        <v>0</v>
      </c>
      <c r="W412" s="261">
        <v>0</v>
      </c>
      <c r="X412" s="261">
        <v>0</v>
      </c>
      <c r="Y412" s="261">
        <v>0</v>
      </c>
      <c r="Z412" s="261">
        <v>0</v>
      </c>
      <c r="AA412" s="261">
        <v>0</v>
      </c>
      <c r="AB412" s="260">
        <v>2020</v>
      </c>
    </row>
    <row r="413" spans="1:28" s="3" customFormat="1" ht="35.25" customHeight="1" x14ac:dyDescent="0.5">
      <c r="A413" s="3">
        <v>1</v>
      </c>
      <c r="B413" s="165">
        <f>SUBTOTAL(103,$A$8:A413)</f>
        <v>401</v>
      </c>
      <c r="C413" s="210" t="s">
        <v>2035</v>
      </c>
      <c r="D413" s="255">
        <f t="shared" si="12"/>
        <v>304016</v>
      </c>
      <c r="E413" s="261">
        <v>0</v>
      </c>
      <c r="F413" s="261">
        <v>0</v>
      </c>
      <c r="G413" s="261">
        <v>0</v>
      </c>
      <c r="H413" s="261">
        <v>0</v>
      </c>
      <c r="I413" s="261">
        <v>0</v>
      </c>
      <c r="J413" s="261">
        <v>0</v>
      </c>
      <c r="K413" s="262">
        <v>0</v>
      </c>
      <c r="L413" s="261">
        <v>0</v>
      </c>
      <c r="M413" s="261">
        <v>304016</v>
      </c>
      <c r="N413" s="261">
        <v>0</v>
      </c>
      <c r="O413" s="261">
        <v>0</v>
      </c>
      <c r="P413" s="261">
        <v>0</v>
      </c>
      <c r="Q413" s="261">
        <v>0</v>
      </c>
      <c r="R413" s="261">
        <v>0</v>
      </c>
      <c r="S413" s="261">
        <v>0</v>
      </c>
      <c r="T413" s="261">
        <v>0</v>
      </c>
      <c r="U413" s="261">
        <v>0</v>
      </c>
      <c r="V413" s="261">
        <v>0</v>
      </c>
      <c r="W413" s="261">
        <v>0</v>
      </c>
      <c r="X413" s="261">
        <v>0</v>
      </c>
      <c r="Y413" s="261">
        <v>0</v>
      </c>
      <c r="Z413" s="261">
        <v>0</v>
      </c>
      <c r="AA413" s="261">
        <v>0</v>
      </c>
      <c r="AB413" s="260">
        <v>2020</v>
      </c>
    </row>
    <row r="414" spans="1:28" s="3" customFormat="1" ht="35.25" customHeight="1" x14ac:dyDescent="0.5">
      <c r="A414" s="3">
        <v>1</v>
      </c>
      <c r="B414" s="165">
        <f>SUBTOTAL(103,$A$8:A414)</f>
        <v>402</v>
      </c>
      <c r="C414" s="210" t="s">
        <v>2036</v>
      </c>
      <c r="D414" s="255">
        <f t="shared" si="12"/>
        <v>155485</v>
      </c>
      <c r="E414" s="261">
        <v>0</v>
      </c>
      <c r="F414" s="261">
        <v>0</v>
      </c>
      <c r="G414" s="261">
        <v>0</v>
      </c>
      <c r="H414" s="261">
        <v>0</v>
      </c>
      <c r="I414" s="261">
        <v>0</v>
      </c>
      <c r="J414" s="261">
        <v>0</v>
      </c>
      <c r="K414" s="262">
        <v>0</v>
      </c>
      <c r="L414" s="261">
        <v>0</v>
      </c>
      <c r="M414" s="261">
        <v>0</v>
      </c>
      <c r="N414" s="261">
        <v>0</v>
      </c>
      <c r="O414" s="261">
        <v>155485</v>
      </c>
      <c r="P414" s="261">
        <v>0</v>
      </c>
      <c r="Q414" s="261">
        <v>0</v>
      </c>
      <c r="R414" s="261">
        <v>0</v>
      </c>
      <c r="S414" s="261">
        <v>0</v>
      </c>
      <c r="T414" s="261">
        <v>0</v>
      </c>
      <c r="U414" s="261">
        <v>0</v>
      </c>
      <c r="V414" s="261">
        <v>0</v>
      </c>
      <c r="W414" s="261">
        <v>0</v>
      </c>
      <c r="X414" s="261">
        <v>0</v>
      </c>
      <c r="Y414" s="261">
        <v>0</v>
      </c>
      <c r="Z414" s="261">
        <v>0</v>
      </c>
      <c r="AA414" s="261">
        <v>0</v>
      </c>
      <c r="AB414" s="260">
        <v>2020</v>
      </c>
    </row>
    <row r="415" spans="1:28" s="3" customFormat="1" ht="35.25" customHeight="1" x14ac:dyDescent="0.5">
      <c r="A415" s="3">
        <v>1</v>
      </c>
      <c r="B415" s="165">
        <f>SUBTOTAL(103,$A$8:A415)</f>
        <v>403</v>
      </c>
      <c r="C415" s="210" t="s">
        <v>2037</v>
      </c>
      <c r="D415" s="255">
        <f t="shared" si="12"/>
        <v>690218</v>
      </c>
      <c r="E415" s="261">
        <v>0</v>
      </c>
      <c r="F415" s="261">
        <v>0</v>
      </c>
      <c r="G415" s="261">
        <v>0</v>
      </c>
      <c r="H415" s="261">
        <v>0</v>
      </c>
      <c r="I415" s="261">
        <v>0</v>
      </c>
      <c r="J415" s="261">
        <v>0</v>
      </c>
      <c r="K415" s="262">
        <v>0</v>
      </c>
      <c r="L415" s="261">
        <v>0</v>
      </c>
      <c r="M415" s="261">
        <v>690218</v>
      </c>
      <c r="N415" s="261">
        <v>0</v>
      </c>
      <c r="O415" s="261">
        <v>0</v>
      </c>
      <c r="P415" s="261">
        <v>0</v>
      </c>
      <c r="Q415" s="261">
        <v>0</v>
      </c>
      <c r="R415" s="261">
        <v>0</v>
      </c>
      <c r="S415" s="261">
        <v>0</v>
      </c>
      <c r="T415" s="261">
        <v>0</v>
      </c>
      <c r="U415" s="261">
        <v>0</v>
      </c>
      <c r="V415" s="261">
        <v>0</v>
      </c>
      <c r="W415" s="261">
        <v>0</v>
      </c>
      <c r="X415" s="261">
        <v>0</v>
      </c>
      <c r="Y415" s="261">
        <v>0</v>
      </c>
      <c r="Z415" s="261">
        <v>0</v>
      </c>
      <c r="AA415" s="261">
        <v>0</v>
      </c>
      <c r="AB415" s="260">
        <v>2020</v>
      </c>
    </row>
    <row r="416" spans="1:28" s="3" customFormat="1" ht="35.25" customHeight="1" x14ac:dyDescent="0.5">
      <c r="A416" s="3">
        <v>1</v>
      </c>
      <c r="B416" s="165">
        <f>SUBTOTAL(103,$A$8:A416)</f>
        <v>404</v>
      </c>
      <c r="C416" s="210" t="s">
        <v>2038</v>
      </c>
      <c r="D416" s="255">
        <f t="shared" si="12"/>
        <v>714020</v>
      </c>
      <c r="E416" s="261">
        <v>0</v>
      </c>
      <c r="F416" s="261">
        <v>0</v>
      </c>
      <c r="G416" s="261">
        <v>0</v>
      </c>
      <c r="H416" s="261">
        <v>0</v>
      </c>
      <c r="I416" s="261">
        <v>0</v>
      </c>
      <c r="J416" s="261">
        <v>0</v>
      </c>
      <c r="K416" s="262">
        <v>0</v>
      </c>
      <c r="L416" s="261">
        <v>0</v>
      </c>
      <c r="M416" s="261">
        <v>714020</v>
      </c>
      <c r="N416" s="261">
        <v>0</v>
      </c>
      <c r="O416" s="261">
        <v>0</v>
      </c>
      <c r="P416" s="261">
        <v>0</v>
      </c>
      <c r="Q416" s="261">
        <v>0</v>
      </c>
      <c r="R416" s="261">
        <v>0</v>
      </c>
      <c r="S416" s="261">
        <v>0</v>
      </c>
      <c r="T416" s="261">
        <v>0</v>
      </c>
      <c r="U416" s="261">
        <v>0</v>
      </c>
      <c r="V416" s="261">
        <v>0</v>
      </c>
      <c r="W416" s="261">
        <v>0</v>
      </c>
      <c r="X416" s="261">
        <v>0</v>
      </c>
      <c r="Y416" s="261">
        <v>0</v>
      </c>
      <c r="Z416" s="261">
        <v>0</v>
      </c>
      <c r="AA416" s="261">
        <v>0</v>
      </c>
      <c r="AB416" s="260">
        <v>2020</v>
      </c>
    </row>
    <row r="417" spans="1:28" s="3" customFormat="1" ht="35.25" customHeight="1" x14ac:dyDescent="0.5">
      <c r="A417" s="3">
        <v>1</v>
      </c>
      <c r="B417" s="165">
        <f>SUBTOTAL(103,$A$8:A417)</f>
        <v>405</v>
      </c>
      <c r="C417" s="210" t="s">
        <v>2039</v>
      </c>
      <c r="D417" s="255">
        <f t="shared" si="12"/>
        <v>362535</v>
      </c>
      <c r="E417" s="261">
        <v>0</v>
      </c>
      <c r="F417" s="261">
        <v>0</v>
      </c>
      <c r="G417" s="261">
        <v>0</v>
      </c>
      <c r="H417" s="261">
        <v>131566</v>
      </c>
      <c r="I417" s="261">
        <v>0</v>
      </c>
      <c r="J417" s="261">
        <v>0</v>
      </c>
      <c r="K417" s="262">
        <v>0</v>
      </c>
      <c r="L417" s="261">
        <v>0</v>
      </c>
      <c r="M417" s="261">
        <v>0</v>
      </c>
      <c r="N417" s="261">
        <v>0</v>
      </c>
      <c r="O417" s="261">
        <v>230969</v>
      </c>
      <c r="P417" s="261">
        <v>0</v>
      </c>
      <c r="Q417" s="261">
        <v>0</v>
      </c>
      <c r="R417" s="261">
        <v>0</v>
      </c>
      <c r="S417" s="261">
        <v>0</v>
      </c>
      <c r="T417" s="261">
        <v>0</v>
      </c>
      <c r="U417" s="261">
        <v>0</v>
      </c>
      <c r="V417" s="261">
        <v>0</v>
      </c>
      <c r="W417" s="261">
        <v>0</v>
      </c>
      <c r="X417" s="261">
        <v>0</v>
      </c>
      <c r="Y417" s="261">
        <v>0</v>
      </c>
      <c r="Z417" s="261">
        <v>0</v>
      </c>
      <c r="AA417" s="261">
        <v>0</v>
      </c>
      <c r="AB417" s="260">
        <v>2020</v>
      </c>
    </row>
    <row r="418" spans="1:28" s="3" customFormat="1" ht="35.25" customHeight="1" x14ac:dyDescent="0.5">
      <c r="A418" s="3">
        <v>1</v>
      </c>
      <c r="B418" s="165">
        <f>SUBTOTAL(103,$A$8:A418)</f>
        <v>406</v>
      </c>
      <c r="C418" s="210" t="s">
        <v>2040</v>
      </c>
      <c r="D418" s="255">
        <f t="shared" si="12"/>
        <v>1143898</v>
      </c>
      <c r="E418" s="261">
        <v>0</v>
      </c>
      <c r="F418" s="261">
        <v>0</v>
      </c>
      <c r="G418" s="261">
        <v>0</v>
      </c>
      <c r="H418" s="261">
        <v>0</v>
      </c>
      <c r="I418" s="261">
        <v>0</v>
      </c>
      <c r="J418" s="261">
        <v>0</v>
      </c>
      <c r="K418" s="262">
        <v>0</v>
      </c>
      <c r="L418" s="261">
        <v>0</v>
      </c>
      <c r="M418" s="261">
        <v>0</v>
      </c>
      <c r="N418" s="261">
        <v>0</v>
      </c>
      <c r="O418" s="261">
        <v>1143898</v>
      </c>
      <c r="P418" s="261">
        <v>0</v>
      </c>
      <c r="Q418" s="261">
        <v>0</v>
      </c>
      <c r="R418" s="261">
        <v>0</v>
      </c>
      <c r="S418" s="261">
        <v>0</v>
      </c>
      <c r="T418" s="261">
        <v>0</v>
      </c>
      <c r="U418" s="261">
        <v>0</v>
      </c>
      <c r="V418" s="261">
        <v>0</v>
      </c>
      <c r="W418" s="261">
        <v>0</v>
      </c>
      <c r="X418" s="261">
        <v>0</v>
      </c>
      <c r="Y418" s="261">
        <v>0</v>
      </c>
      <c r="Z418" s="261">
        <v>0</v>
      </c>
      <c r="AA418" s="261">
        <v>0</v>
      </c>
      <c r="AB418" s="260">
        <v>2020</v>
      </c>
    </row>
    <row r="419" spans="1:28" s="3" customFormat="1" ht="35.25" customHeight="1" x14ac:dyDescent="0.5">
      <c r="A419" s="3">
        <v>1</v>
      </c>
      <c r="B419" s="165">
        <f>SUBTOTAL(103,$A$8:A419)</f>
        <v>407</v>
      </c>
      <c r="C419" s="210" t="s">
        <v>2041</v>
      </c>
      <c r="D419" s="255">
        <f t="shared" si="12"/>
        <v>295760</v>
      </c>
      <c r="E419" s="261">
        <v>0</v>
      </c>
      <c r="F419" s="261">
        <v>0</v>
      </c>
      <c r="G419" s="261">
        <v>0</v>
      </c>
      <c r="H419" s="261">
        <v>0</v>
      </c>
      <c r="I419" s="261">
        <v>0</v>
      </c>
      <c r="J419" s="261">
        <v>0</v>
      </c>
      <c r="K419" s="262">
        <v>0</v>
      </c>
      <c r="L419" s="261">
        <v>0</v>
      </c>
      <c r="M419" s="261">
        <v>0</v>
      </c>
      <c r="N419" s="261">
        <v>0</v>
      </c>
      <c r="O419" s="261">
        <v>295760</v>
      </c>
      <c r="P419" s="261">
        <v>0</v>
      </c>
      <c r="Q419" s="261">
        <v>0</v>
      </c>
      <c r="R419" s="261">
        <v>0</v>
      </c>
      <c r="S419" s="261">
        <v>0</v>
      </c>
      <c r="T419" s="261">
        <v>0</v>
      </c>
      <c r="U419" s="261">
        <v>0</v>
      </c>
      <c r="V419" s="261">
        <v>0</v>
      </c>
      <c r="W419" s="261">
        <v>0</v>
      </c>
      <c r="X419" s="261">
        <v>0</v>
      </c>
      <c r="Y419" s="261">
        <v>0</v>
      </c>
      <c r="Z419" s="261">
        <v>0</v>
      </c>
      <c r="AA419" s="261">
        <v>0</v>
      </c>
      <c r="AB419" s="260">
        <v>2020</v>
      </c>
    </row>
    <row r="420" spans="1:28" s="3" customFormat="1" ht="35.25" customHeight="1" x14ac:dyDescent="0.5">
      <c r="A420" s="3">
        <v>1</v>
      </c>
      <c r="B420" s="165">
        <f>SUBTOTAL(103,$A$8:A420)</f>
        <v>408</v>
      </c>
      <c r="C420" s="210" t="s">
        <v>2042</v>
      </c>
      <c r="D420" s="255">
        <f t="shared" si="12"/>
        <v>998880</v>
      </c>
      <c r="E420" s="261">
        <v>0</v>
      </c>
      <c r="F420" s="261">
        <v>0</v>
      </c>
      <c r="G420" s="261">
        <v>0</v>
      </c>
      <c r="H420" s="261">
        <v>0</v>
      </c>
      <c r="I420" s="261">
        <v>0</v>
      </c>
      <c r="J420" s="261">
        <v>0</v>
      </c>
      <c r="K420" s="262">
        <v>0</v>
      </c>
      <c r="L420" s="261">
        <v>0</v>
      </c>
      <c r="M420" s="261">
        <v>998880</v>
      </c>
      <c r="N420" s="261">
        <v>0</v>
      </c>
      <c r="O420" s="261">
        <v>0</v>
      </c>
      <c r="P420" s="261">
        <v>0</v>
      </c>
      <c r="Q420" s="261">
        <v>0</v>
      </c>
      <c r="R420" s="261">
        <v>0</v>
      </c>
      <c r="S420" s="261">
        <v>0</v>
      </c>
      <c r="T420" s="261">
        <v>0</v>
      </c>
      <c r="U420" s="261">
        <v>0</v>
      </c>
      <c r="V420" s="261">
        <v>0</v>
      </c>
      <c r="W420" s="261">
        <v>0</v>
      </c>
      <c r="X420" s="261">
        <v>0</v>
      </c>
      <c r="Y420" s="261">
        <v>0</v>
      </c>
      <c r="Z420" s="261">
        <v>0</v>
      </c>
      <c r="AA420" s="261">
        <v>0</v>
      </c>
      <c r="AB420" s="260">
        <v>2020</v>
      </c>
    </row>
    <row r="421" spans="1:28" s="3" customFormat="1" ht="35.25" customHeight="1" x14ac:dyDescent="0.5">
      <c r="A421" s="3">
        <v>1</v>
      </c>
      <c r="B421" s="165">
        <f>SUBTOTAL(103,$A$8:A421)</f>
        <v>409</v>
      </c>
      <c r="C421" s="210" t="s">
        <v>2461</v>
      </c>
      <c r="D421" s="255">
        <f t="shared" si="12"/>
        <v>27770</v>
      </c>
      <c r="E421" s="261">
        <v>27770</v>
      </c>
      <c r="F421" s="261">
        <v>0</v>
      </c>
      <c r="G421" s="261">
        <v>0</v>
      </c>
      <c r="H421" s="261">
        <v>0</v>
      </c>
      <c r="I421" s="261">
        <v>0</v>
      </c>
      <c r="J421" s="261">
        <v>0</v>
      </c>
      <c r="K421" s="262">
        <v>0</v>
      </c>
      <c r="L421" s="261">
        <v>0</v>
      </c>
      <c r="M421" s="261">
        <v>0</v>
      </c>
      <c r="N421" s="261">
        <v>0</v>
      </c>
      <c r="O421" s="261">
        <v>0</v>
      </c>
      <c r="P421" s="261">
        <v>0</v>
      </c>
      <c r="Q421" s="261">
        <v>0</v>
      </c>
      <c r="R421" s="261">
        <v>0</v>
      </c>
      <c r="S421" s="261">
        <v>0</v>
      </c>
      <c r="T421" s="261">
        <v>0</v>
      </c>
      <c r="U421" s="261">
        <v>0</v>
      </c>
      <c r="V421" s="261">
        <v>0</v>
      </c>
      <c r="W421" s="261">
        <v>0</v>
      </c>
      <c r="X421" s="261">
        <v>0</v>
      </c>
      <c r="Y421" s="261">
        <v>0</v>
      </c>
      <c r="Z421" s="261">
        <v>0</v>
      </c>
      <c r="AA421" s="261">
        <v>0</v>
      </c>
      <c r="AB421" s="260">
        <v>2020</v>
      </c>
    </row>
    <row r="422" spans="1:28" s="3" customFormat="1" ht="35.25" customHeight="1" x14ac:dyDescent="0.5">
      <c r="A422" s="3">
        <v>1</v>
      </c>
      <c r="B422" s="165">
        <f>SUBTOTAL(103,$A$8:A422)</f>
        <v>410</v>
      </c>
      <c r="C422" s="210" t="s">
        <v>2043</v>
      </c>
      <c r="D422" s="255">
        <f t="shared" si="12"/>
        <v>169491</v>
      </c>
      <c r="E422" s="261">
        <v>0</v>
      </c>
      <c r="F422" s="261">
        <v>0</v>
      </c>
      <c r="G422" s="261">
        <v>0</v>
      </c>
      <c r="H422" s="261">
        <v>0</v>
      </c>
      <c r="I422" s="261">
        <v>0</v>
      </c>
      <c r="J422" s="261">
        <v>0</v>
      </c>
      <c r="K422" s="262">
        <v>0</v>
      </c>
      <c r="L422" s="261">
        <v>0</v>
      </c>
      <c r="M422" s="261">
        <v>169491</v>
      </c>
      <c r="N422" s="261">
        <v>0</v>
      </c>
      <c r="O422" s="261">
        <v>0</v>
      </c>
      <c r="P422" s="261">
        <v>0</v>
      </c>
      <c r="Q422" s="261">
        <v>0</v>
      </c>
      <c r="R422" s="261">
        <v>0</v>
      </c>
      <c r="S422" s="261">
        <v>0</v>
      </c>
      <c r="T422" s="261">
        <v>0</v>
      </c>
      <c r="U422" s="261">
        <v>0</v>
      </c>
      <c r="V422" s="261">
        <v>0</v>
      </c>
      <c r="W422" s="261">
        <v>0</v>
      </c>
      <c r="X422" s="261">
        <v>0</v>
      </c>
      <c r="Y422" s="261">
        <v>0</v>
      </c>
      <c r="Z422" s="261">
        <v>0</v>
      </c>
      <c r="AA422" s="261">
        <v>0</v>
      </c>
      <c r="AB422" s="260">
        <v>2020</v>
      </c>
    </row>
    <row r="423" spans="1:28" s="3" customFormat="1" ht="35.25" customHeight="1" x14ac:dyDescent="0.5">
      <c r="A423" s="3">
        <v>1</v>
      </c>
      <c r="B423" s="165">
        <f>SUBTOTAL(103,$A$8:A423)</f>
        <v>411</v>
      </c>
      <c r="C423" s="210" t="s">
        <v>2044</v>
      </c>
      <c r="D423" s="255">
        <f t="shared" si="12"/>
        <v>563800</v>
      </c>
      <c r="E423" s="261">
        <v>0</v>
      </c>
      <c r="F423" s="261">
        <v>0</v>
      </c>
      <c r="G423" s="261">
        <v>563800</v>
      </c>
      <c r="H423" s="261">
        <v>0</v>
      </c>
      <c r="I423" s="261">
        <v>0</v>
      </c>
      <c r="J423" s="261">
        <v>0</v>
      </c>
      <c r="K423" s="262">
        <v>0</v>
      </c>
      <c r="L423" s="261">
        <v>0</v>
      </c>
      <c r="M423" s="261">
        <v>0</v>
      </c>
      <c r="N423" s="261">
        <v>0</v>
      </c>
      <c r="O423" s="261">
        <v>0</v>
      </c>
      <c r="P423" s="261">
        <v>0</v>
      </c>
      <c r="Q423" s="261">
        <v>0</v>
      </c>
      <c r="R423" s="261">
        <v>0</v>
      </c>
      <c r="S423" s="261">
        <v>0</v>
      </c>
      <c r="T423" s="261">
        <v>0</v>
      </c>
      <c r="U423" s="261">
        <v>0</v>
      </c>
      <c r="V423" s="261">
        <v>0</v>
      </c>
      <c r="W423" s="261">
        <v>0</v>
      </c>
      <c r="X423" s="261">
        <v>0</v>
      </c>
      <c r="Y423" s="261">
        <v>0</v>
      </c>
      <c r="Z423" s="261">
        <v>0</v>
      </c>
      <c r="AA423" s="261">
        <v>0</v>
      </c>
      <c r="AB423" s="260">
        <v>2020</v>
      </c>
    </row>
    <row r="424" spans="1:28" s="3" customFormat="1" ht="35.25" customHeight="1" x14ac:dyDescent="0.5">
      <c r="A424" s="3">
        <v>1</v>
      </c>
      <c r="B424" s="165">
        <f>SUBTOTAL(103,$A$8:A424)</f>
        <v>412</v>
      </c>
      <c r="C424" s="210" t="s">
        <v>2045</v>
      </c>
      <c r="D424" s="255">
        <f t="shared" si="12"/>
        <v>806650</v>
      </c>
      <c r="E424" s="261">
        <v>0</v>
      </c>
      <c r="F424" s="261">
        <v>0</v>
      </c>
      <c r="G424" s="261">
        <v>0</v>
      </c>
      <c r="H424" s="261">
        <v>0</v>
      </c>
      <c r="I424" s="261">
        <v>0</v>
      </c>
      <c r="J424" s="261">
        <v>0</v>
      </c>
      <c r="K424" s="262">
        <v>0</v>
      </c>
      <c r="L424" s="261">
        <v>0</v>
      </c>
      <c r="M424" s="261">
        <v>0</v>
      </c>
      <c r="N424" s="261">
        <v>0</v>
      </c>
      <c r="O424" s="261">
        <v>806650</v>
      </c>
      <c r="P424" s="261">
        <v>0</v>
      </c>
      <c r="Q424" s="261">
        <v>0</v>
      </c>
      <c r="R424" s="261">
        <v>0</v>
      </c>
      <c r="S424" s="261">
        <v>0</v>
      </c>
      <c r="T424" s="261">
        <v>0</v>
      </c>
      <c r="U424" s="261">
        <v>0</v>
      </c>
      <c r="V424" s="261">
        <v>0</v>
      </c>
      <c r="W424" s="261">
        <v>0</v>
      </c>
      <c r="X424" s="261">
        <v>0</v>
      </c>
      <c r="Y424" s="261">
        <v>0</v>
      </c>
      <c r="Z424" s="261">
        <v>0</v>
      </c>
      <c r="AA424" s="261">
        <v>0</v>
      </c>
      <c r="AB424" s="260">
        <v>2020</v>
      </c>
    </row>
    <row r="425" spans="1:28" s="3" customFormat="1" ht="35.25" customHeight="1" x14ac:dyDescent="0.5">
      <c r="A425" s="3">
        <v>1</v>
      </c>
      <c r="B425" s="165">
        <f>SUBTOTAL(103,$A$8:A425)</f>
        <v>413</v>
      </c>
      <c r="C425" s="210" t="s">
        <v>2046</v>
      </c>
      <c r="D425" s="255">
        <f t="shared" si="12"/>
        <v>454614</v>
      </c>
      <c r="E425" s="261">
        <v>0</v>
      </c>
      <c r="F425" s="261">
        <v>0</v>
      </c>
      <c r="G425" s="261">
        <v>0</v>
      </c>
      <c r="H425" s="261">
        <v>0</v>
      </c>
      <c r="I425" s="261">
        <v>0</v>
      </c>
      <c r="J425" s="261">
        <v>0</v>
      </c>
      <c r="K425" s="262">
        <v>0</v>
      </c>
      <c r="L425" s="261">
        <v>0</v>
      </c>
      <c r="M425" s="261">
        <v>0</v>
      </c>
      <c r="N425" s="261">
        <v>0</v>
      </c>
      <c r="O425" s="261">
        <v>454614</v>
      </c>
      <c r="P425" s="261">
        <v>0</v>
      </c>
      <c r="Q425" s="261">
        <v>0</v>
      </c>
      <c r="R425" s="261">
        <v>0</v>
      </c>
      <c r="S425" s="261">
        <v>0</v>
      </c>
      <c r="T425" s="261">
        <v>0</v>
      </c>
      <c r="U425" s="261">
        <v>0</v>
      </c>
      <c r="V425" s="261">
        <v>0</v>
      </c>
      <c r="W425" s="261">
        <v>0</v>
      </c>
      <c r="X425" s="261">
        <v>0</v>
      </c>
      <c r="Y425" s="261">
        <v>0</v>
      </c>
      <c r="Z425" s="261">
        <v>0</v>
      </c>
      <c r="AA425" s="261">
        <v>0</v>
      </c>
      <c r="AB425" s="260">
        <v>2020</v>
      </c>
    </row>
    <row r="426" spans="1:28" s="3" customFormat="1" ht="35.25" customHeight="1" x14ac:dyDescent="0.5">
      <c r="A426" s="3">
        <v>1</v>
      </c>
      <c r="B426" s="165">
        <f>SUBTOTAL(103,$A$8:A426)</f>
        <v>414</v>
      </c>
      <c r="C426" s="210" t="s">
        <v>2047</v>
      </c>
      <c r="D426" s="255">
        <f t="shared" si="12"/>
        <v>131148</v>
      </c>
      <c r="E426" s="261">
        <v>0</v>
      </c>
      <c r="F426" s="261">
        <v>0</v>
      </c>
      <c r="G426" s="261">
        <v>0</v>
      </c>
      <c r="H426" s="261">
        <v>0</v>
      </c>
      <c r="I426" s="261">
        <v>0</v>
      </c>
      <c r="J426" s="261">
        <v>0</v>
      </c>
      <c r="K426" s="262">
        <v>0</v>
      </c>
      <c r="L426" s="261">
        <v>0</v>
      </c>
      <c r="M426" s="261">
        <v>131148</v>
      </c>
      <c r="N426" s="261">
        <v>0</v>
      </c>
      <c r="O426" s="261">
        <v>0</v>
      </c>
      <c r="P426" s="261">
        <v>0</v>
      </c>
      <c r="Q426" s="261">
        <v>0</v>
      </c>
      <c r="R426" s="261">
        <v>0</v>
      </c>
      <c r="S426" s="261">
        <v>0</v>
      </c>
      <c r="T426" s="261">
        <v>0</v>
      </c>
      <c r="U426" s="261">
        <v>0</v>
      </c>
      <c r="V426" s="261">
        <v>0</v>
      </c>
      <c r="W426" s="261">
        <v>0</v>
      </c>
      <c r="X426" s="261">
        <v>0</v>
      </c>
      <c r="Y426" s="261">
        <v>0</v>
      </c>
      <c r="Z426" s="261">
        <v>0</v>
      </c>
      <c r="AA426" s="261">
        <v>0</v>
      </c>
      <c r="AB426" s="260">
        <v>2020</v>
      </c>
    </row>
    <row r="427" spans="1:28" s="3" customFormat="1" ht="35.25" customHeight="1" x14ac:dyDescent="0.5">
      <c r="A427" s="3">
        <v>1</v>
      </c>
      <c r="B427" s="165">
        <f>SUBTOTAL(103,$A$8:A427)</f>
        <v>415</v>
      </c>
      <c r="C427" s="210" t="s">
        <v>2048</v>
      </c>
      <c r="D427" s="255">
        <f t="shared" si="12"/>
        <v>228931</v>
      </c>
      <c r="E427" s="261">
        <v>0</v>
      </c>
      <c r="F427" s="261">
        <v>0</v>
      </c>
      <c r="G427" s="261">
        <v>0</v>
      </c>
      <c r="H427" s="261">
        <v>0</v>
      </c>
      <c r="I427" s="261">
        <v>0</v>
      </c>
      <c r="J427" s="261">
        <v>0</v>
      </c>
      <c r="K427" s="262">
        <v>0</v>
      </c>
      <c r="L427" s="261">
        <v>0</v>
      </c>
      <c r="M427" s="261">
        <v>0</v>
      </c>
      <c r="N427" s="261">
        <v>0</v>
      </c>
      <c r="O427" s="261">
        <v>228931</v>
      </c>
      <c r="P427" s="261">
        <v>0</v>
      </c>
      <c r="Q427" s="261">
        <v>0</v>
      </c>
      <c r="R427" s="261">
        <v>0</v>
      </c>
      <c r="S427" s="261">
        <v>0</v>
      </c>
      <c r="T427" s="261">
        <v>0</v>
      </c>
      <c r="U427" s="261">
        <v>0</v>
      </c>
      <c r="V427" s="261">
        <v>0</v>
      </c>
      <c r="W427" s="261">
        <v>0</v>
      </c>
      <c r="X427" s="261">
        <v>0</v>
      </c>
      <c r="Y427" s="261">
        <v>0</v>
      </c>
      <c r="Z427" s="261">
        <v>0</v>
      </c>
      <c r="AA427" s="261">
        <v>0</v>
      </c>
      <c r="AB427" s="260">
        <v>2020</v>
      </c>
    </row>
    <row r="428" spans="1:28" s="3" customFormat="1" ht="35.25" customHeight="1" x14ac:dyDescent="0.5">
      <c r="A428" s="3">
        <v>1</v>
      </c>
      <c r="B428" s="165">
        <f>SUBTOTAL(103,$A$8:A428)</f>
        <v>416</v>
      </c>
      <c r="C428" s="210" t="s">
        <v>2049</v>
      </c>
      <c r="D428" s="255">
        <f t="shared" si="12"/>
        <v>409967</v>
      </c>
      <c r="E428" s="261">
        <v>409967</v>
      </c>
      <c r="F428" s="261">
        <v>0</v>
      </c>
      <c r="G428" s="261">
        <v>0</v>
      </c>
      <c r="H428" s="261">
        <v>0</v>
      </c>
      <c r="I428" s="261">
        <v>0</v>
      </c>
      <c r="J428" s="261">
        <v>0</v>
      </c>
      <c r="K428" s="262">
        <v>0</v>
      </c>
      <c r="L428" s="261">
        <v>0</v>
      </c>
      <c r="M428" s="261">
        <v>0</v>
      </c>
      <c r="N428" s="261">
        <v>0</v>
      </c>
      <c r="O428" s="261">
        <v>0</v>
      </c>
      <c r="P428" s="261">
        <v>0</v>
      </c>
      <c r="Q428" s="261">
        <v>0</v>
      </c>
      <c r="R428" s="261">
        <v>0</v>
      </c>
      <c r="S428" s="261">
        <v>0</v>
      </c>
      <c r="T428" s="261">
        <v>0</v>
      </c>
      <c r="U428" s="261">
        <v>0</v>
      </c>
      <c r="V428" s="261">
        <v>0</v>
      </c>
      <c r="W428" s="261">
        <v>0</v>
      </c>
      <c r="X428" s="261">
        <v>0</v>
      </c>
      <c r="Y428" s="261">
        <v>0</v>
      </c>
      <c r="Z428" s="261">
        <v>0</v>
      </c>
      <c r="AA428" s="261">
        <v>0</v>
      </c>
      <c r="AB428" s="260">
        <v>2020</v>
      </c>
    </row>
    <row r="429" spans="1:28" s="3" customFormat="1" ht="35.25" customHeight="1" x14ac:dyDescent="0.5">
      <c r="A429" s="3">
        <v>1</v>
      </c>
      <c r="B429" s="165">
        <f>SUBTOTAL(103,$A$8:A429)</f>
        <v>417</v>
      </c>
      <c r="C429" s="210" t="s">
        <v>2050</v>
      </c>
      <c r="D429" s="255">
        <f t="shared" si="12"/>
        <v>216187</v>
      </c>
      <c r="E429" s="261">
        <v>0</v>
      </c>
      <c r="F429" s="261">
        <v>0</v>
      </c>
      <c r="G429" s="261">
        <v>0</v>
      </c>
      <c r="H429" s="261">
        <v>0</v>
      </c>
      <c r="I429" s="261">
        <v>0</v>
      </c>
      <c r="J429" s="261">
        <v>0</v>
      </c>
      <c r="K429" s="262">
        <v>0</v>
      </c>
      <c r="L429" s="261">
        <v>0</v>
      </c>
      <c r="M429" s="261">
        <v>0</v>
      </c>
      <c r="N429" s="261">
        <v>0</v>
      </c>
      <c r="O429" s="261">
        <v>95414</v>
      </c>
      <c r="P429" s="261">
        <v>120773</v>
      </c>
      <c r="Q429" s="261">
        <v>0</v>
      </c>
      <c r="R429" s="261">
        <v>0</v>
      </c>
      <c r="S429" s="261">
        <v>0</v>
      </c>
      <c r="T429" s="261">
        <v>0</v>
      </c>
      <c r="U429" s="261">
        <v>0</v>
      </c>
      <c r="V429" s="261">
        <v>0</v>
      </c>
      <c r="W429" s="261">
        <v>0</v>
      </c>
      <c r="X429" s="261">
        <v>0</v>
      </c>
      <c r="Y429" s="261">
        <v>0</v>
      </c>
      <c r="Z429" s="261">
        <v>0</v>
      </c>
      <c r="AA429" s="261">
        <v>0</v>
      </c>
      <c r="AB429" s="260">
        <v>2020</v>
      </c>
    </row>
    <row r="430" spans="1:28" s="3" customFormat="1" ht="35.25" customHeight="1" x14ac:dyDescent="0.5">
      <c r="A430" s="3">
        <v>1</v>
      </c>
      <c r="B430" s="165">
        <f>SUBTOTAL(103,$A$8:A430)</f>
        <v>418</v>
      </c>
      <c r="C430" s="210" t="s">
        <v>2462</v>
      </c>
      <c r="D430" s="255">
        <f t="shared" si="12"/>
        <v>888203</v>
      </c>
      <c r="E430" s="261">
        <v>0</v>
      </c>
      <c r="F430" s="261">
        <v>0</v>
      </c>
      <c r="G430" s="261">
        <v>0</v>
      </c>
      <c r="H430" s="261">
        <v>0</v>
      </c>
      <c r="I430" s="261">
        <v>0</v>
      </c>
      <c r="J430" s="261">
        <v>0</v>
      </c>
      <c r="K430" s="262">
        <v>0</v>
      </c>
      <c r="L430" s="261">
        <v>0</v>
      </c>
      <c r="M430" s="261">
        <v>0</v>
      </c>
      <c r="N430" s="261">
        <v>0</v>
      </c>
      <c r="O430" s="261">
        <v>888203</v>
      </c>
      <c r="P430" s="261">
        <v>0</v>
      </c>
      <c r="Q430" s="261">
        <v>0</v>
      </c>
      <c r="R430" s="261">
        <v>0</v>
      </c>
      <c r="S430" s="261">
        <v>0</v>
      </c>
      <c r="T430" s="261">
        <v>0</v>
      </c>
      <c r="U430" s="261">
        <v>0</v>
      </c>
      <c r="V430" s="261">
        <v>0</v>
      </c>
      <c r="W430" s="261">
        <v>0</v>
      </c>
      <c r="X430" s="261">
        <v>0</v>
      </c>
      <c r="Y430" s="261">
        <v>0</v>
      </c>
      <c r="Z430" s="261">
        <v>0</v>
      </c>
      <c r="AA430" s="261">
        <v>0</v>
      </c>
      <c r="AB430" s="260">
        <v>2020</v>
      </c>
    </row>
    <row r="431" spans="1:28" s="3" customFormat="1" ht="35.25" customHeight="1" x14ac:dyDescent="0.5">
      <c r="A431" s="3">
        <v>1</v>
      </c>
      <c r="B431" s="165">
        <f>SUBTOTAL(103,$A$8:A431)</f>
        <v>419</v>
      </c>
      <c r="C431" s="210" t="s">
        <v>2463</v>
      </c>
      <c r="D431" s="255">
        <f t="shared" si="12"/>
        <v>138268</v>
      </c>
      <c r="E431" s="261">
        <v>0</v>
      </c>
      <c r="F431" s="261">
        <v>0</v>
      </c>
      <c r="G431" s="261">
        <v>0</v>
      </c>
      <c r="H431" s="261">
        <v>0</v>
      </c>
      <c r="I431" s="261">
        <v>0</v>
      </c>
      <c r="J431" s="261">
        <v>0</v>
      </c>
      <c r="K431" s="262">
        <v>0</v>
      </c>
      <c r="L431" s="261">
        <v>0</v>
      </c>
      <c r="M431" s="261">
        <v>0</v>
      </c>
      <c r="N431" s="261">
        <v>0</v>
      </c>
      <c r="O431" s="261">
        <v>138268</v>
      </c>
      <c r="P431" s="261">
        <v>0</v>
      </c>
      <c r="Q431" s="261">
        <v>0</v>
      </c>
      <c r="R431" s="261">
        <v>0</v>
      </c>
      <c r="S431" s="261">
        <v>0</v>
      </c>
      <c r="T431" s="261">
        <v>0</v>
      </c>
      <c r="U431" s="261">
        <v>0</v>
      </c>
      <c r="V431" s="261">
        <v>0</v>
      </c>
      <c r="W431" s="261">
        <v>0</v>
      </c>
      <c r="X431" s="261">
        <v>0</v>
      </c>
      <c r="Y431" s="261">
        <v>0</v>
      </c>
      <c r="Z431" s="261">
        <v>0</v>
      </c>
      <c r="AA431" s="261">
        <v>0</v>
      </c>
      <c r="AB431" s="260">
        <v>2020</v>
      </c>
    </row>
    <row r="432" spans="1:28" s="3" customFormat="1" ht="35.25" customHeight="1" x14ac:dyDescent="0.5">
      <c r="A432" s="3">
        <v>1</v>
      </c>
      <c r="B432" s="165">
        <f>SUBTOTAL(103,$A$8:A432)</f>
        <v>420</v>
      </c>
      <c r="C432" s="210" t="s">
        <v>2051</v>
      </c>
      <c r="D432" s="255">
        <f t="shared" si="12"/>
        <v>151306</v>
      </c>
      <c r="E432" s="261">
        <v>0</v>
      </c>
      <c r="F432" s="261">
        <v>0</v>
      </c>
      <c r="G432" s="261">
        <v>151306</v>
      </c>
      <c r="H432" s="261">
        <v>0</v>
      </c>
      <c r="I432" s="261">
        <v>0</v>
      </c>
      <c r="J432" s="261">
        <v>0</v>
      </c>
      <c r="K432" s="262">
        <v>0</v>
      </c>
      <c r="L432" s="261">
        <v>0</v>
      </c>
      <c r="M432" s="261">
        <v>0</v>
      </c>
      <c r="N432" s="261">
        <v>0</v>
      </c>
      <c r="O432" s="261">
        <v>0</v>
      </c>
      <c r="P432" s="261">
        <v>0</v>
      </c>
      <c r="Q432" s="261">
        <v>0</v>
      </c>
      <c r="R432" s="261">
        <v>0</v>
      </c>
      <c r="S432" s="261">
        <v>0</v>
      </c>
      <c r="T432" s="261">
        <v>0</v>
      </c>
      <c r="U432" s="261">
        <v>0</v>
      </c>
      <c r="V432" s="261">
        <v>0</v>
      </c>
      <c r="W432" s="261">
        <v>0</v>
      </c>
      <c r="X432" s="261">
        <v>0</v>
      </c>
      <c r="Y432" s="261">
        <v>0</v>
      </c>
      <c r="Z432" s="261">
        <v>0</v>
      </c>
      <c r="AA432" s="261">
        <v>0</v>
      </c>
      <c r="AB432" s="260">
        <v>2020</v>
      </c>
    </row>
    <row r="433" spans="1:28" s="3" customFormat="1" ht="35.25" customHeight="1" x14ac:dyDescent="0.5">
      <c r="A433" s="3">
        <v>1</v>
      </c>
      <c r="B433" s="165">
        <f>SUBTOTAL(103,$A$8:A433)</f>
        <v>421</v>
      </c>
      <c r="C433" s="210" t="s">
        <v>2464</v>
      </c>
      <c r="D433" s="255">
        <f t="shared" si="12"/>
        <v>46213</v>
      </c>
      <c r="E433" s="261">
        <v>0</v>
      </c>
      <c r="F433" s="261">
        <v>0</v>
      </c>
      <c r="G433" s="261">
        <v>46213</v>
      </c>
      <c r="H433" s="261">
        <v>0</v>
      </c>
      <c r="I433" s="261">
        <v>0</v>
      </c>
      <c r="J433" s="261">
        <v>0</v>
      </c>
      <c r="K433" s="262">
        <v>0</v>
      </c>
      <c r="L433" s="261">
        <v>0</v>
      </c>
      <c r="M433" s="261">
        <v>0</v>
      </c>
      <c r="N433" s="261">
        <v>0</v>
      </c>
      <c r="O433" s="261">
        <v>0</v>
      </c>
      <c r="P433" s="261">
        <v>0</v>
      </c>
      <c r="Q433" s="261">
        <v>0</v>
      </c>
      <c r="R433" s="261">
        <v>0</v>
      </c>
      <c r="S433" s="261">
        <v>0</v>
      </c>
      <c r="T433" s="261">
        <v>0</v>
      </c>
      <c r="U433" s="261">
        <v>0</v>
      </c>
      <c r="V433" s="261">
        <v>0</v>
      </c>
      <c r="W433" s="261">
        <v>0</v>
      </c>
      <c r="X433" s="261">
        <v>0</v>
      </c>
      <c r="Y433" s="261">
        <v>0</v>
      </c>
      <c r="Z433" s="261">
        <v>0</v>
      </c>
      <c r="AA433" s="261">
        <v>0</v>
      </c>
      <c r="AB433" s="260">
        <v>2020</v>
      </c>
    </row>
    <row r="434" spans="1:28" s="3" customFormat="1" ht="35.25" customHeight="1" x14ac:dyDescent="0.5">
      <c r="A434" s="3">
        <v>1</v>
      </c>
      <c r="B434" s="165">
        <f>SUBTOTAL(103,$A$8:A434)</f>
        <v>422</v>
      </c>
      <c r="C434" s="210" t="s">
        <v>2052</v>
      </c>
      <c r="D434" s="255">
        <f t="shared" si="12"/>
        <v>1078317</v>
      </c>
      <c r="E434" s="261">
        <v>0</v>
      </c>
      <c r="F434" s="261">
        <v>0</v>
      </c>
      <c r="G434" s="261">
        <v>0</v>
      </c>
      <c r="H434" s="261">
        <v>0</v>
      </c>
      <c r="I434" s="261">
        <v>0</v>
      </c>
      <c r="J434" s="261">
        <v>0</v>
      </c>
      <c r="K434" s="262">
        <v>0</v>
      </c>
      <c r="L434" s="261">
        <v>0</v>
      </c>
      <c r="M434" s="261">
        <v>0</v>
      </c>
      <c r="N434" s="261">
        <v>0</v>
      </c>
      <c r="O434" s="261">
        <v>1078317</v>
      </c>
      <c r="P434" s="261">
        <v>0</v>
      </c>
      <c r="Q434" s="261">
        <v>0</v>
      </c>
      <c r="R434" s="261">
        <v>0</v>
      </c>
      <c r="S434" s="261">
        <v>0</v>
      </c>
      <c r="T434" s="261">
        <v>0</v>
      </c>
      <c r="U434" s="261">
        <v>0</v>
      </c>
      <c r="V434" s="261">
        <v>0</v>
      </c>
      <c r="W434" s="261">
        <v>0</v>
      </c>
      <c r="X434" s="261">
        <v>0</v>
      </c>
      <c r="Y434" s="261">
        <v>0</v>
      </c>
      <c r="Z434" s="261">
        <v>0</v>
      </c>
      <c r="AA434" s="261">
        <v>0</v>
      </c>
      <c r="AB434" s="260">
        <v>2020</v>
      </c>
    </row>
    <row r="435" spans="1:28" s="3" customFormat="1" ht="35.25" customHeight="1" x14ac:dyDescent="0.5">
      <c r="A435" s="3">
        <v>1</v>
      </c>
      <c r="B435" s="165">
        <f>SUBTOTAL(103,$A$8:A435)</f>
        <v>423</v>
      </c>
      <c r="C435" s="210" t="s">
        <v>2465</v>
      </c>
      <c r="D435" s="255">
        <f t="shared" si="12"/>
        <v>240000</v>
      </c>
      <c r="E435" s="261">
        <v>189200</v>
      </c>
      <c r="F435" s="261">
        <v>0</v>
      </c>
      <c r="G435" s="261">
        <v>0</v>
      </c>
      <c r="H435" s="261">
        <v>50800</v>
      </c>
      <c r="I435" s="261">
        <v>0</v>
      </c>
      <c r="J435" s="261">
        <v>0</v>
      </c>
      <c r="K435" s="262">
        <v>0</v>
      </c>
      <c r="L435" s="261">
        <v>0</v>
      </c>
      <c r="M435" s="261">
        <v>0</v>
      </c>
      <c r="N435" s="261">
        <v>0</v>
      </c>
      <c r="O435" s="261">
        <v>0</v>
      </c>
      <c r="P435" s="261">
        <v>0</v>
      </c>
      <c r="Q435" s="261">
        <v>0</v>
      </c>
      <c r="R435" s="261">
        <v>0</v>
      </c>
      <c r="S435" s="261">
        <v>0</v>
      </c>
      <c r="T435" s="261">
        <v>0</v>
      </c>
      <c r="U435" s="261">
        <v>0</v>
      </c>
      <c r="V435" s="261">
        <v>0</v>
      </c>
      <c r="W435" s="261">
        <v>0</v>
      </c>
      <c r="X435" s="261">
        <v>0</v>
      </c>
      <c r="Y435" s="261">
        <v>0</v>
      </c>
      <c r="Z435" s="261">
        <v>0</v>
      </c>
      <c r="AA435" s="261">
        <v>0</v>
      </c>
      <c r="AB435" s="260">
        <v>2020</v>
      </c>
    </row>
    <row r="436" spans="1:28" s="3" customFormat="1" ht="35.25" customHeight="1" x14ac:dyDescent="0.5">
      <c r="A436" s="3">
        <v>1</v>
      </c>
      <c r="B436" s="165">
        <f>SUBTOTAL(103,$A$8:A436)</f>
        <v>424</v>
      </c>
      <c r="C436" s="210" t="s">
        <v>2053</v>
      </c>
      <c r="D436" s="255">
        <f t="shared" si="12"/>
        <v>617228.15999999992</v>
      </c>
      <c r="E436" s="261">
        <v>0</v>
      </c>
      <c r="F436" s="261">
        <v>0</v>
      </c>
      <c r="G436" s="261">
        <v>0</v>
      </c>
      <c r="H436" s="261">
        <v>0</v>
      </c>
      <c r="I436" s="261">
        <v>0</v>
      </c>
      <c r="J436" s="261">
        <v>0</v>
      </c>
      <c r="K436" s="262">
        <v>0</v>
      </c>
      <c r="L436" s="261">
        <v>0</v>
      </c>
      <c r="M436" s="261">
        <v>0</v>
      </c>
      <c r="N436" s="261">
        <v>0</v>
      </c>
      <c r="O436" s="261">
        <v>617228.15999999992</v>
      </c>
      <c r="P436" s="261">
        <v>0</v>
      </c>
      <c r="Q436" s="261">
        <v>0</v>
      </c>
      <c r="R436" s="261">
        <v>0</v>
      </c>
      <c r="S436" s="261">
        <v>0</v>
      </c>
      <c r="T436" s="261">
        <v>0</v>
      </c>
      <c r="U436" s="261">
        <v>0</v>
      </c>
      <c r="V436" s="261">
        <v>0</v>
      </c>
      <c r="W436" s="261">
        <v>0</v>
      </c>
      <c r="X436" s="261">
        <v>0</v>
      </c>
      <c r="Y436" s="261">
        <v>0</v>
      </c>
      <c r="Z436" s="261">
        <v>0</v>
      </c>
      <c r="AA436" s="261">
        <v>0</v>
      </c>
      <c r="AB436" s="260">
        <v>2020</v>
      </c>
    </row>
    <row r="437" spans="1:28" s="3" customFormat="1" ht="35.25" customHeight="1" x14ac:dyDescent="0.5">
      <c r="A437" s="3">
        <v>1</v>
      </c>
      <c r="B437" s="165">
        <f>SUBTOTAL(103,$A$8:A437)</f>
        <v>425</v>
      </c>
      <c r="C437" s="210" t="s">
        <v>2054</v>
      </c>
      <c r="D437" s="255">
        <f t="shared" si="12"/>
        <v>536083</v>
      </c>
      <c r="E437" s="261">
        <v>127342</v>
      </c>
      <c r="F437" s="261">
        <v>161294</v>
      </c>
      <c r="G437" s="261">
        <v>0</v>
      </c>
      <c r="H437" s="261">
        <v>0</v>
      </c>
      <c r="I437" s="261">
        <v>48447</v>
      </c>
      <c r="J437" s="261">
        <v>0</v>
      </c>
      <c r="K437" s="262">
        <v>0</v>
      </c>
      <c r="L437" s="261">
        <v>0</v>
      </c>
      <c r="M437" s="261">
        <v>0</v>
      </c>
      <c r="N437" s="261">
        <v>0</v>
      </c>
      <c r="O437" s="261">
        <v>199000</v>
      </c>
      <c r="P437" s="261">
        <v>0</v>
      </c>
      <c r="Q437" s="261">
        <v>0</v>
      </c>
      <c r="R437" s="261">
        <v>0</v>
      </c>
      <c r="S437" s="261">
        <v>0</v>
      </c>
      <c r="T437" s="261">
        <v>0</v>
      </c>
      <c r="U437" s="261">
        <v>0</v>
      </c>
      <c r="V437" s="261">
        <v>0</v>
      </c>
      <c r="W437" s="261">
        <v>0</v>
      </c>
      <c r="X437" s="261">
        <v>0</v>
      </c>
      <c r="Y437" s="261">
        <v>0</v>
      </c>
      <c r="Z437" s="261">
        <v>0</v>
      </c>
      <c r="AA437" s="261">
        <v>0</v>
      </c>
      <c r="AB437" s="260">
        <v>2020</v>
      </c>
    </row>
    <row r="438" spans="1:28" s="3" customFormat="1" ht="35.25" customHeight="1" x14ac:dyDescent="0.5">
      <c r="A438" s="3">
        <v>1</v>
      </c>
      <c r="B438" s="165">
        <f>SUBTOTAL(103,$A$8:A438)</f>
        <v>426</v>
      </c>
      <c r="C438" s="210" t="s">
        <v>2055</v>
      </c>
      <c r="D438" s="255">
        <f t="shared" si="12"/>
        <v>1195423</v>
      </c>
      <c r="E438" s="261">
        <v>0</v>
      </c>
      <c r="F438" s="261">
        <v>0</v>
      </c>
      <c r="G438" s="261">
        <v>0</v>
      </c>
      <c r="H438" s="261">
        <v>0</v>
      </c>
      <c r="I438" s="261">
        <v>0</v>
      </c>
      <c r="J438" s="261">
        <v>0</v>
      </c>
      <c r="K438" s="262">
        <v>0</v>
      </c>
      <c r="L438" s="261">
        <v>0</v>
      </c>
      <c r="M438" s="261">
        <v>0</v>
      </c>
      <c r="N438" s="261">
        <v>0</v>
      </c>
      <c r="O438" s="261">
        <v>1195423</v>
      </c>
      <c r="P438" s="261">
        <v>0</v>
      </c>
      <c r="Q438" s="261">
        <v>0</v>
      </c>
      <c r="R438" s="261">
        <v>0</v>
      </c>
      <c r="S438" s="261">
        <v>0</v>
      </c>
      <c r="T438" s="261">
        <v>0</v>
      </c>
      <c r="U438" s="261">
        <v>0</v>
      </c>
      <c r="V438" s="261">
        <v>0</v>
      </c>
      <c r="W438" s="261">
        <v>0</v>
      </c>
      <c r="X438" s="261">
        <v>0</v>
      </c>
      <c r="Y438" s="261">
        <v>0</v>
      </c>
      <c r="Z438" s="261">
        <v>0</v>
      </c>
      <c r="AA438" s="261">
        <v>0</v>
      </c>
      <c r="AB438" s="260">
        <v>2020</v>
      </c>
    </row>
    <row r="439" spans="1:28" s="3" customFormat="1" ht="35.25" customHeight="1" x14ac:dyDescent="0.5">
      <c r="A439" s="3">
        <v>1</v>
      </c>
      <c r="B439" s="165">
        <f>SUBTOTAL(103,$A$8:A439)</f>
        <v>427</v>
      </c>
      <c r="C439" s="210" t="s">
        <v>2056</v>
      </c>
      <c r="D439" s="255">
        <f t="shared" si="12"/>
        <v>381537</v>
      </c>
      <c r="E439" s="261">
        <v>0</v>
      </c>
      <c r="F439" s="261">
        <v>0</v>
      </c>
      <c r="G439" s="261">
        <v>0</v>
      </c>
      <c r="H439" s="261">
        <v>0</v>
      </c>
      <c r="I439" s="261">
        <v>170882</v>
      </c>
      <c r="J439" s="261">
        <v>0</v>
      </c>
      <c r="K439" s="262">
        <v>0</v>
      </c>
      <c r="L439" s="261">
        <v>0</v>
      </c>
      <c r="M439" s="261">
        <v>0</v>
      </c>
      <c r="N439" s="261">
        <v>0</v>
      </c>
      <c r="O439" s="261">
        <v>210655</v>
      </c>
      <c r="P439" s="261">
        <v>0</v>
      </c>
      <c r="Q439" s="261">
        <v>0</v>
      </c>
      <c r="R439" s="261">
        <v>0</v>
      </c>
      <c r="S439" s="261">
        <v>0</v>
      </c>
      <c r="T439" s="261">
        <v>0</v>
      </c>
      <c r="U439" s="261">
        <v>0</v>
      </c>
      <c r="V439" s="261">
        <v>0</v>
      </c>
      <c r="W439" s="261">
        <v>0</v>
      </c>
      <c r="X439" s="261">
        <v>0</v>
      </c>
      <c r="Y439" s="261">
        <v>0</v>
      </c>
      <c r="Z439" s="261">
        <v>0</v>
      </c>
      <c r="AA439" s="261">
        <v>0</v>
      </c>
      <c r="AB439" s="260">
        <v>2020</v>
      </c>
    </row>
    <row r="440" spans="1:28" s="3" customFormat="1" ht="35.25" customHeight="1" x14ac:dyDescent="0.5">
      <c r="A440" s="3">
        <v>1</v>
      </c>
      <c r="B440" s="165">
        <f>SUBTOTAL(103,$A$8:A440)</f>
        <v>428</v>
      </c>
      <c r="C440" s="210" t="s">
        <v>2057</v>
      </c>
      <c r="D440" s="255">
        <f t="shared" si="12"/>
        <v>239525</v>
      </c>
      <c r="E440" s="261">
        <v>0</v>
      </c>
      <c r="F440" s="261">
        <v>0</v>
      </c>
      <c r="G440" s="261">
        <v>0</v>
      </c>
      <c r="H440" s="261">
        <v>0</v>
      </c>
      <c r="I440" s="261">
        <v>0</v>
      </c>
      <c r="J440" s="261">
        <v>0</v>
      </c>
      <c r="K440" s="262">
        <v>0</v>
      </c>
      <c r="L440" s="261">
        <v>0</v>
      </c>
      <c r="M440" s="261">
        <v>0</v>
      </c>
      <c r="N440" s="261">
        <v>0</v>
      </c>
      <c r="O440" s="261">
        <v>239525</v>
      </c>
      <c r="P440" s="261">
        <v>0</v>
      </c>
      <c r="Q440" s="261">
        <v>0</v>
      </c>
      <c r="R440" s="261">
        <v>0</v>
      </c>
      <c r="S440" s="261">
        <v>0</v>
      </c>
      <c r="T440" s="261">
        <v>0</v>
      </c>
      <c r="U440" s="261">
        <v>0</v>
      </c>
      <c r="V440" s="261">
        <v>0</v>
      </c>
      <c r="W440" s="261">
        <v>0</v>
      </c>
      <c r="X440" s="261">
        <v>0</v>
      </c>
      <c r="Y440" s="261">
        <v>0</v>
      </c>
      <c r="Z440" s="261">
        <v>0</v>
      </c>
      <c r="AA440" s="261">
        <v>0</v>
      </c>
      <c r="AB440" s="260">
        <v>2020</v>
      </c>
    </row>
    <row r="441" spans="1:28" s="3" customFormat="1" ht="35.25" customHeight="1" x14ac:dyDescent="0.5">
      <c r="A441" s="3">
        <v>1</v>
      </c>
      <c r="B441" s="165">
        <f>SUBTOTAL(103,$A$8:A441)</f>
        <v>429</v>
      </c>
      <c r="C441" s="210" t="s">
        <v>2241</v>
      </c>
      <c r="D441" s="255">
        <f t="shared" si="12"/>
        <v>926256</v>
      </c>
      <c r="E441" s="261">
        <v>0</v>
      </c>
      <c r="F441" s="261">
        <v>0</v>
      </c>
      <c r="G441" s="261">
        <v>0</v>
      </c>
      <c r="H441" s="261">
        <v>0</v>
      </c>
      <c r="I441" s="261">
        <v>0</v>
      </c>
      <c r="J441" s="261">
        <v>0</v>
      </c>
      <c r="K441" s="262">
        <v>0</v>
      </c>
      <c r="L441" s="261">
        <v>0</v>
      </c>
      <c r="M441" s="261">
        <v>0</v>
      </c>
      <c r="N441" s="261">
        <v>0</v>
      </c>
      <c r="O441" s="261">
        <v>926256</v>
      </c>
      <c r="P441" s="261">
        <v>0</v>
      </c>
      <c r="Q441" s="261">
        <v>0</v>
      </c>
      <c r="R441" s="261">
        <v>0</v>
      </c>
      <c r="S441" s="261">
        <v>0</v>
      </c>
      <c r="T441" s="261">
        <v>0</v>
      </c>
      <c r="U441" s="261">
        <v>0</v>
      </c>
      <c r="V441" s="261">
        <v>0</v>
      </c>
      <c r="W441" s="261">
        <v>0</v>
      </c>
      <c r="X441" s="261">
        <v>0</v>
      </c>
      <c r="Y441" s="261">
        <v>0</v>
      </c>
      <c r="Z441" s="261">
        <v>0</v>
      </c>
      <c r="AA441" s="261">
        <v>0</v>
      </c>
      <c r="AB441" s="260">
        <v>2020</v>
      </c>
    </row>
    <row r="442" spans="1:28" s="3" customFormat="1" ht="35.25" customHeight="1" x14ac:dyDescent="0.5">
      <c r="A442" s="3">
        <v>1</v>
      </c>
      <c r="B442" s="165">
        <f>SUBTOTAL(103,$A$8:A442)</f>
        <v>430</v>
      </c>
      <c r="C442" s="210" t="s">
        <v>2242</v>
      </c>
      <c r="D442" s="255">
        <f t="shared" si="12"/>
        <v>815800</v>
      </c>
      <c r="E442" s="261">
        <v>0</v>
      </c>
      <c r="F442" s="261">
        <v>0</v>
      </c>
      <c r="G442" s="261">
        <v>0</v>
      </c>
      <c r="H442" s="261">
        <v>0</v>
      </c>
      <c r="I442" s="261">
        <v>0</v>
      </c>
      <c r="J442" s="261">
        <v>0</v>
      </c>
      <c r="K442" s="262">
        <v>0</v>
      </c>
      <c r="L442" s="261">
        <v>0</v>
      </c>
      <c r="M442" s="261">
        <v>0</v>
      </c>
      <c r="N442" s="261">
        <v>0</v>
      </c>
      <c r="O442" s="261">
        <v>815800</v>
      </c>
      <c r="P442" s="261">
        <v>0</v>
      </c>
      <c r="Q442" s="261">
        <v>0</v>
      </c>
      <c r="R442" s="261">
        <v>0</v>
      </c>
      <c r="S442" s="261">
        <v>0</v>
      </c>
      <c r="T442" s="261">
        <v>0</v>
      </c>
      <c r="U442" s="261">
        <v>0</v>
      </c>
      <c r="V442" s="261">
        <v>0</v>
      </c>
      <c r="W442" s="261">
        <v>0</v>
      </c>
      <c r="X442" s="261">
        <v>0</v>
      </c>
      <c r="Y442" s="261">
        <v>0</v>
      </c>
      <c r="Z442" s="261">
        <v>0</v>
      </c>
      <c r="AA442" s="261">
        <v>0</v>
      </c>
      <c r="AB442" s="260">
        <v>2020</v>
      </c>
    </row>
    <row r="443" spans="1:28" s="3" customFormat="1" ht="35.25" customHeight="1" x14ac:dyDescent="0.5">
      <c r="A443" s="3">
        <v>1</v>
      </c>
      <c r="B443" s="165">
        <f>SUBTOTAL(103,$A$8:A443)</f>
        <v>431</v>
      </c>
      <c r="C443" s="210" t="s">
        <v>2243</v>
      </c>
      <c r="D443" s="255">
        <f t="shared" si="12"/>
        <v>902997</v>
      </c>
      <c r="E443" s="261">
        <v>0</v>
      </c>
      <c r="F443" s="261">
        <v>0</v>
      </c>
      <c r="G443" s="261">
        <v>0</v>
      </c>
      <c r="H443" s="261">
        <v>0</v>
      </c>
      <c r="I443" s="261">
        <v>0</v>
      </c>
      <c r="J443" s="261">
        <v>0</v>
      </c>
      <c r="K443" s="262">
        <v>0</v>
      </c>
      <c r="L443" s="261">
        <v>0</v>
      </c>
      <c r="M443" s="261">
        <v>0</v>
      </c>
      <c r="N443" s="261">
        <v>0</v>
      </c>
      <c r="O443" s="261">
        <v>902997</v>
      </c>
      <c r="P443" s="261">
        <v>0</v>
      </c>
      <c r="Q443" s="261">
        <v>0</v>
      </c>
      <c r="R443" s="261">
        <v>0</v>
      </c>
      <c r="S443" s="261">
        <v>0</v>
      </c>
      <c r="T443" s="261">
        <v>0</v>
      </c>
      <c r="U443" s="261">
        <v>0</v>
      </c>
      <c r="V443" s="261">
        <v>0</v>
      </c>
      <c r="W443" s="261">
        <v>0</v>
      </c>
      <c r="X443" s="261">
        <v>0</v>
      </c>
      <c r="Y443" s="261">
        <v>0</v>
      </c>
      <c r="Z443" s="261">
        <v>0</v>
      </c>
      <c r="AA443" s="261">
        <v>0</v>
      </c>
      <c r="AB443" s="260">
        <v>2020</v>
      </c>
    </row>
    <row r="444" spans="1:28" s="3" customFormat="1" ht="35.25" customHeight="1" x14ac:dyDescent="0.5">
      <c r="A444" s="3">
        <v>1</v>
      </c>
      <c r="B444" s="165">
        <f>SUBTOTAL(103,$A$8:A444)</f>
        <v>432</v>
      </c>
      <c r="C444" s="210" t="s">
        <v>2058</v>
      </c>
      <c r="D444" s="255">
        <f t="shared" si="12"/>
        <v>443675</v>
      </c>
      <c r="E444" s="261">
        <v>0</v>
      </c>
      <c r="F444" s="261">
        <v>0</v>
      </c>
      <c r="G444" s="261">
        <v>0</v>
      </c>
      <c r="H444" s="261">
        <v>0</v>
      </c>
      <c r="I444" s="261">
        <v>0</v>
      </c>
      <c r="J444" s="261">
        <v>0</v>
      </c>
      <c r="K444" s="262">
        <v>0</v>
      </c>
      <c r="L444" s="261">
        <v>0</v>
      </c>
      <c r="M444" s="261">
        <v>0</v>
      </c>
      <c r="N444" s="261">
        <v>0</v>
      </c>
      <c r="O444" s="261">
        <v>443675</v>
      </c>
      <c r="P444" s="261">
        <v>0</v>
      </c>
      <c r="Q444" s="261">
        <v>0</v>
      </c>
      <c r="R444" s="261">
        <v>0</v>
      </c>
      <c r="S444" s="261">
        <v>0</v>
      </c>
      <c r="T444" s="261">
        <v>0</v>
      </c>
      <c r="U444" s="261">
        <v>0</v>
      </c>
      <c r="V444" s="261">
        <v>0</v>
      </c>
      <c r="W444" s="261">
        <v>0</v>
      </c>
      <c r="X444" s="261">
        <v>0</v>
      </c>
      <c r="Y444" s="261">
        <v>0</v>
      </c>
      <c r="Z444" s="261">
        <v>0</v>
      </c>
      <c r="AA444" s="261">
        <v>0</v>
      </c>
      <c r="AB444" s="260">
        <v>2020</v>
      </c>
    </row>
    <row r="445" spans="1:28" s="3" customFormat="1" ht="35.25" customHeight="1" x14ac:dyDescent="0.5">
      <c r="A445" s="3">
        <v>1</v>
      </c>
      <c r="B445" s="165">
        <f>SUBTOTAL(103,$A$8:A445)</f>
        <v>433</v>
      </c>
      <c r="C445" s="210" t="s">
        <v>2059</v>
      </c>
      <c r="D445" s="255">
        <f t="shared" si="12"/>
        <v>278300</v>
      </c>
      <c r="E445" s="261">
        <v>0</v>
      </c>
      <c r="F445" s="261">
        <v>0</v>
      </c>
      <c r="G445" s="261">
        <v>0</v>
      </c>
      <c r="H445" s="261">
        <v>0</v>
      </c>
      <c r="I445" s="261">
        <v>0</v>
      </c>
      <c r="J445" s="261">
        <v>0</v>
      </c>
      <c r="K445" s="262">
        <v>0</v>
      </c>
      <c r="L445" s="261">
        <v>0</v>
      </c>
      <c r="M445" s="261">
        <v>0</v>
      </c>
      <c r="N445" s="261">
        <v>0</v>
      </c>
      <c r="O445" s="261">
        <v>278300</v>
      </c>
      <c r="P445" s="261">
        <v>0</v>
      </c>
      <c r="Q445" s="261">
        <v>0</v>
      </c>
      <c r="R445" s="261">
        <v>0</v>
      </c>
      <c r="S445" s="261">
        <v>0</v>
      </c>
      <c r="T445" s="261">
        <v>0</v>
      </c>
      <c r="U445" s="261">
        <v>0</v>
      </c>
      <c r="V445" s="261">
        <v>0</v>
      </c>
      <c r="W445" s="261">
        <v>0</v>
      </c>
      <c r="X445" s="261">
        <v>0</v>
      </c>
      <c r="Y445" s="261">
        <v>0</v>
      </c>
      <c r="Z445" s="261">
        <v>0</v>
      </c>
      <c r="AA445" s="261">
        <v>0</v>
      </c>
      <c r="AB445" s="260">
        <v>2020</v>
      </c>
    </row>
    <row r="446" spans="1:28" s="3" customFormat="1" ht="35.25" customHeight="1" x14ac:dyDescent="0.5">
      <c r="A446" s="3">
        <v>1</v>
      </c>
      <c r="B446" s="165">
        <f>SUBTOTAL(103,$A$8:A446)</f>
        <v>434</v>
      </c>
      <c r="C446" s="210" t="s">
        <v>2060</v>
      </c>
      <c r="D446" s="255">
        <f t="shared" si="12"/>
        <v>400000</v>
      </c>
      <c r="E446" s="261">
        <v>0</v>
      </c>
      <c r="F446" s="261">
        <v>0</v>
      </c>
      <c r="G446" s="261">
        <v>0</v>
      </c>
      <c r="H446" s="261">
        <v>0</v>
      </c>
      <c r="I446" s="261">
        <v>0</v>
      </c>
      <c r="J446" s="261">
        <v>0</v>
      </c>
      <c r="K446" s="262">
        <v>0</v>
      </c>
      <c r="L446" s="261">
        <v>0</v>
      </c>
      <c r="M446" s="261">
        <v>0</v>
      </c>
      <c r="N446" s="261">
        <v>0</v>
      </c>
      <c r="O446" s="261">
        <v>400000</v>
      </c>
      <c r="P446" s="261">
        <v>0</v>
      </c>
      <c r="Q446" s="261">
        <v>0</v>
      </c>
      <c r="R446" s="261">
        <v>0</v>
      </c>
      <c r="S446" s="261">
        <v>0</v>
      </c>
      <c r="T446" s="261">
        <v>0</v>
      </c>
      <c r="U446" s="261">
        <v>0</v>
      </c>
      <c r="V446" s="261">
        <v>0</v>
      </c>
      <c r="W446" s="261">
        <v>0</v>
      </c>
      <c r="X446" s="261">
        <v>0</v>
      </c>
      <c r="Y446" s="261">
        <v>0</v>
      </c>
      <c r="Z446" s="261">
        <v>0</v>
      </c>
      <c r="AA446" s="261">
        <v>0</v>
      </c>
      <c r="AB446" s="260">
        <v>2020</v>
      </c>
    </row>
    <row r="447" spans="1:28" s="3" customFormat="1" ht="35.25" customHeight="1" x14ac:dyDescent="0.5">
      <c r="A447" s="3">
        <v>1</v>
      </c>
      <c r="B447" s="165">
        <f>SUBTOTAL(103,$A$8:A447)</f>
        <v>435</v>
      </c>
      <c r="C447" s="210" t="s">
        <v>2061</v>
      </c>
      <c r="D447" s="255">
        <f t="shared" si="12"/>
        <v>223100</v>
      </c>
      <c r="E447" s="261">
        <v>0</v>
      </c>
      <c r="F447" s="261">
        <v>0</v>
      </c>
      <c r="G447" s="261">
        <v>0</v>
      </c>
      <c r="H447" s="261">
        <v>0</v>
      </c>
      <c r="I447" s="261">
        <v>0</v>
      </c>
      <c r="J447" s="261">
        <v>0</v>
      </c>
      <c r="K447" s="262">
        <v>0</v>
      </c>
      <c r="L447" s="261">
        <v>0</v>
      </c>
      <c r="M447" s="261">
        <v>223100</v>
      </c>
      <c r="N447" s="261">
        <v>0</v>
      </c>
      <c r="O447" s="261">
        <v>0</v>
      </c>
      <c r="P447" s="261">
        <v>0</v>
      </c>
      <c r="Q447" s="261">
        <v>0</v>
      </c>
      <c r="R447" s="261">
        <v>0</v>
      </c>
      <c r="S447" s="261">
        <v>0</v>
      </c>
      <c r="T447" s="261">
        <v>0</v>
      </c>
      <c r="U447" s="261">
        <v>0</v>
      </c>
      <c r="V447" s="261">
        <v>0</v>
      </c>
      <c r="W447" s="261">
        <v>0</v>
      </c>
      <c r="X447" s="261">
        <v>0</v>
      </c>
      <c r="Y447" s="261">
        <v>0</v>
      </c>
      <c r="Z447" s="261">
        <v>0</v>
      </c>
      <c r="AA447" s="261">
        <v>0</v>
      </c>
      <c r="AB447" s="260">
        <v>2020</v>
      </c>
    </row>
    <row r="448" spans="1:28" s="3" customFormat="1" ht="35.25" customHeight="1" x14ac:dyDescent="0.5">
      <c r="A448" s="3">
        <v>1</v>
      </c>
      <c r="B448" s="165">
        <f>SUBTOTAL(103,$A$8:A448)</f>
        <v>436</v>
      </c>
      <c r="C448" s="210" t="s">
        <v>2062</v>
      </c>
      <c r="D448" s="255">
        <f t="shared" si="12"/>
        <v>255750</v>
      </c>
      <c r="E448" s="261">
        <v>0</v>
      </c>
      <c r="F448" s="261">
        <v>0</v>
      </c>
      <c r="G448" s="261">
        <v>0</v>
      </c>
      <c r="H448" s="261">
        <v>0</v>
      </c>
      <c r="I448" s="261">
        <v>0</v>
      </c>
      <c r="J448" s="261">
        <v>0</v>
      </c>
      <c r="K448" s="262">
        <v>0</v>
      </c>
      <c r="L448" s="261">
        <v>0</v>
      </c>
      <c r="M448" s="261">
        <v>255750</v>
      </c>
      <c r="N448" s="261">
        <v>0</v>
      </c>
      <c r="O448" s="261">
        <v>0</v>
      </c>
      <c r="P448" s="261">
        <v>0</v>
      </c>
      <c r="Q448" s="261">
        <v>0</v>
      </c>
      <c r="R448" s="261">
        <v>0</v>
      </c>
      <c r="S448" s="261">
        <v>0</v>
      </c>
      <c r="T448" s="261">
        <v>0</v>
      </c>
      <c r="U448" s="261">
        <v>0</v>
      </c>
      <c r="V448" s="261">
        <v>0</v>
      </c>
      <c r="W448" s="261">
        <v>0</v>
      </c>
      <c r="X448" s="261">
        <v>0</v>
      </c>
      <c r="Y448" s="261">
        <v>0</v>
      </c>
      <c r="Z448" s="261">
        <v>0</v>
      </c>
      <c r="AA448" s="261">
        <v>0</v>
      </c>
      <c r="AB448" s="260">
        <v>2020</v>
      </c>
    </row>
    <row r="449" spans="1:28" s="3" customFormat="1" ht="35.25" customHeight="1" x14ac:dyDescent="0.5">
      <c r="A449" s="3">
        <v>1</v>
      </c>
      <c r="B449" s="165">
        <f>SUBTOTAL(103,$A$8:A449)</f>
        <v>437</v>
      </c>
      <c r="C449" s="210" t="s">
        <v>2063</v>
      </c>
      <c r="D449" s="255">
        <f t="shared" si="12"/>
        <v>333783</v>
      </c>
      <c r="E449" s="261">
        <v>0</v>
      </c>
      <c r="F449" s="261">
        <v>0</v>
      </c>
      <c r="G449" s="261">
        <v>0</v>
      </c>
      <c r="H449" s="261">
        <v>0</v>
      </c>
      <c r="I449" s="261">
        <v>0</v>
      </c>
      <c r="J449" s="261">
        <v>0</v>
      </c>
      <c r="K449" s="262">
        <v>0</v>
      </c>
      <c r="L449" s="261">
        <v>0</v>
      </c>
      <c r="M449" s="261">
        <v>0</v>
      </c>
      <c r="N449" s="261">
        <v>0</v>
      </c>
      <c r="O449" s="261">
        <v>0</v>
      </c>
      <c r="P449" s="261">
        <v>333783</v>
      </c>
      <c r="Q449" s="261">
        <v>0</v>
      </c>
      <c r="R449" s="261">
        <v>0</v>
      </c>
      <c r="S449" s="261">
        <v>0</v>
      </c>
      <c r="T449" s="261">
        <v>0</v>
      </c>
      <c r="U449" s="261">
        <v>0</v>
      </c>
      <c r="V449" s="261">
        <v>0</v>
      </c>
      <c r="W449" s="261">
        <v>0</v>
      </c>
      <c r="X449" s="261">
        <v>0</v>
      </c>
      <c r="Y449" s="261">
        <v>0</v>
      </c>
      <c r="Z449" s="261">
        <v>0</v>
      </c>
      <c r="AA449" s="261">
        <v>0</v>
      </c>
      <c r="AB449" s="260">
        <v>2020</v>
      </c>
    </row>
    <row r="450" spans="1:28" s="3" customFormat="1" ht="35.25" customHeight="1" x14ac:dyDescent="0.5">
      <c r="A450" s="3">
        <v>1</v>
      </c>
      <c r="B450" s="165">
        <f>SUBTOTAL(103,$A$8:A450)</f>
        <v>438</v>
      </c>
      <c r="C450" s="210" t="s">
        <v>2467</v>
      </c>
      <c r="D450" s="255">
        <f t="shared" si="12"/>
        <v>1198793</v>
      </c>
      <c r="E450" s="261">
        <v>0</v>
      </c>
      <c r="F450" s="261">
        <v>0</v>
      </c>
      <c r="G450" s="261">
        <v>0</v>
      </c>
      <c r="H450" s="261">
        <v>0</v>
      </c>
      <c r="I450" s="261">
        <v>0</v>
      </c>
      <c r="J450" s="261">
        <v>0</v>
      </c>
      <c r="K450" s="262">
        <v>0</v>
      </c>
      <c r="L450" s="261">
        <v>0</v>
      </c>
      <c r="M450" s="261">
        <v>1198793</v>
      </c>
      <c r="N450" s="261">
        <v>0</v>
      </c>
      <c r="O450" s="261">
        <v>0</v>
      </c>
      <c r="P450" s="261">
        <v>0</v>
      </c>
      <c r="Q450" s="261">
        <v>0</v>
      </c>
      <c r="R450" s="261">
        <v>0</v>
      </c>
      <c r="S450" s="261">
        <v>0</v>
      </c>
      <c r="T450" s="261">
        <v>0</v>
      </c>
      <c r="U450" s="261">
        <v>0</v>
      </c>
      <c r="V450" s="261">
        <v>0</v>
      </c>
      <c r="W450" s="261">
        <v>0</v>
      </c>
      <c r="X450" s="261">
        <v>0</v>
      </c>
      <c r="Y450" s="261">
        <v>0</v>
      </c>
      <c r="Z450" s="261">
        <v>0</v>
      </c>
      <c r="AA450" s="261">
        <v>0</v>
      </c>
      <c r="AB450" s="260">
        <v>2020</v>
      </c>
    </row>
    <row r="451" spans="1:28" s="3" customFormat="1" ht="35.25" customHeight="1" x14ac:dyDescent="0.5">
      <c r="A451" s="3">
        <v>1</v>
      </c>
      <c r="B451" s="165">
        <f>SUBTOTAL(103,$A$8:A451)</f>
        <v>439</v>
      </c>
      <c r="C451" s="210" t="s">
        <v>2468</v>
      </c>
      <c r="D451" s="255">
        <f t="shared" si="12"/>
        <v>709838</v>
      </c>
      <c r="E451" s="261">
        <v>0</v>
      </c>
      <c r="F451" s="261">
        <v>0</v>
      </c>
      <c r="G451" s="261">
        <v>0</v>
      </c>
      <c r="H451" s="261">
        <v>0</v>
      </c>
      <c r="I451" s="261">
        <v>0</v>
      </c>
      <c r="J451" s="261">
        <v>0</v>
      </c>
      <c r="K451" s="262">
        <v>0</v>
      </c>
      <c r="L451" s="261">
        <v>0</v>
      </c>
      <c r="M451" s="261">
        <v>709838</v>
      </c>
      <c r="N451" s="261">
        <v>0</v>
      </c>
      <c r="O451" s="261">
        <v>0</v>
      </c>
      <c r="P451" s="261">
        <v>0</v>
      </c>
      <c r="Q451" s="261">
        <v>0</v>
      </c>
      <c r="R451" s="261">
        <v>0</v>
      </c>
      <c r="S451" s="261">
        <v>0</v>
      </c>
      <c r="T451" s="261">
        <v>0</v>
      </c>
      <c r="U451" s="261">
        <v>0</v>
      </c>
      <c r="V451" s="261">
        <v>0</v>
      </c>
      <c r="W451" s="261">
        <v>0</v>
      </c>
      <c r="X451" s="261">
        <v>0</v>
      </c>
      <c r="Y451" s="261">
        <v>0</v>
      </c>
      <c r="Z451" s="261">
        <v>0</v>
      </c>
      <c r="AA451" s="261">
        <v>0</v>
      </c>
      <c r="AB451" s="260">
        <v>2020</v>
      </c>
    </row>
    <row r="452" spans="1:28" s="3" customFormat="1" ht="35.25" customHeight="1" x14ac:dyDescent="0.5">
      <c r="A452" s="3">
        <v>1</v>
      </c>
      <c r="B452" s="165">
        <f>SUBTOTAL(103,$A$8:A452)</f>
        <v>440</v>
      </c>
      <c r="C452" s="210" t="s">
        <v>2064</v>
      </c>
      <c r="D452" s="255">
        <f t="shared" si="12"/>
        <v>524585</v>
      </c>
      <c r="E452" s="261">
        <v>0</v>
      </c>
      <c r="F452" s="261">
        <v>0</v>
      </c>
      <c r="G452" s="261">
        <v>0</v>
      </c>
      <c r="H452" s="261">
        <v>0</v>
      </c>
      <c r="I452" s="261">
        <v>0</v>
      </c>
      <c r="J452" s="261">
        <v>0</v>
      </c>
      <c r="K452" s="262">
        <v>0</v>
      </c>
      <c r="L452" s="261">
        <v>0</v>
      </c>
      <c r="M452" s="261">
        <v>0</v>
      </c>
      <c r="N452" s="261">
        <v>0</v>
      </c>
      <c r="O452" s="261">
        <v>524585</v>
      </c>
      <c r="P452" s="261">
        <v>0</v>
      </c>
      <c r="Q452" s="261">
        <v>0</v>
      </c>
      <c r="R452" s="261">
        <v>0</v>
      </c>
      <c r="S452" s="261">
        <v>0</v>
      </c>
      <c r="T452" s="261">
        <v>0</v>
      </c>
      <c r="U452" s="261">
        <v>0</v>
      </c>
      <c r="V452" s="261">
        <v>0</v>
      </c>
      <c r="W452" s="261">
        <v>0</v>
      </c>
      <c r="X452" s="261">
        <v>0</v>
      </c>
      <c r="Y452" s="261">
        <v>0</v>
      </c>
      <c r="Z452" s="261">
        <v>0</v>
      </c>
      <c r="AA452" s="261">
        <v>0</v>
      </c>
      <c r="AB452" s="260">
        <v>2020</v>
      </c>
    </row>
    <row r="453" spans="1:28" s="3" customFormat="1" ht="35.25" customHeight="1" x14ac:dyDescent="0.5">
      <c r="A453" s="3">
        <v>1</v>
      </c>
      <c r="B453" s="165">
        <f>SUBTOTAL(103,$A$8:A453)</f>
        <v>441</v>
      </c>
      <c r="C453" s="210" t="s">
        <v>2065</v>
      </c>
      <c r="D453" s="255">
        <f t="shared" si="12"/>
        <v>523713.59</v>
      </c>
      <c r="E453" s="261">
        <v>0</v>
      </c>
      <c r="F453" s="261">
        <v>0</v>
      </c>
      <c r="G453" s="261">
        <v>0</v>
      </c>
      <c r="H453" s="261">
        <v>0</v>
      </c>
      <c r="I453" s="261">
        <v>0</v>
      </c>
      <c r="J453" s="261">
        <v>0</v>
      </c>
      <c r="K453" s="262">
        <v>0</v>
      </c>
      <c r="L453" s="261">
        <v>0</v>
      </c>
      <c r="M453" s="261">
        <v>0</v>
      </c>
      <c r="N453" s="261">
        <v>0</v>
      </c>
      <c r="O453" s="261">
        <v>523713.59</v>
      </c>
      <c r="P453" s="261">
        <v>0</v>
      </c>
      <c r="Q453" s="261">
        <v>0</v>
      </c>
      <c r="R453" s="261">
        <v>0</v>
      </c>
      <c r="S453" s="261">
        <v>0</v>
      </c>
      <c r="T453" s="261">
        <v>0</v>
      </c>
      <c r="U453" s="261">
        <v>0</v>
      </c>
      <c r="V453" s="261">
        <v>0</v>
      </c>
      <c r="W453" s="261">
        <v>0</v>
      </c>
      <c r="X453" s="261">
        <v>0</v>
      </c>
      <c r="Y453" s="261">
        <v>0</v>
      </c>
      <c r="Z453" s="261">
        <v>0</v>
      </c>
      <c r="AA453" s="261">
        <v>0</v>
      </c>
      <c r="AB453" s="260">
        <v>2020</v>
      </c>
    </row>
    <row r="454" spans="1:28" s="3" customFormat="1" ht="35.25" customHeight="1" x14ac:dyDescent="0.5">
      <c r="A454" s="3">
        <v>1</v>
      </c>
      <c r="B454" s="165">
        <f>SUBTOTAL(103,$A$8:A454)</f>
        <v>442</v>
      </c>
      <c r="C454" s="210" t="s">
        <v>2066</v>
      </c>
      <c r="D454" s="255">
        <f t="shared" si="12"/>
        <v>1050321.76</v>
      </c>
      <c r="E454" s="261">
        <v>0</v>
      </c>
      <c r="F454" s="261">
        <v>0</v>
      </c>
      <c r="G454" s="261">
        <v>637270</v>
      </c>
      <c r="H454" s="261">
        <v>0</v>
      </c>
      <c r="I454" s="261">
        <v>0</v>
      </c>
      <c r="J454" s="261">
        <v>0</v>
      </c>
      <c r="K454" s="262">
        <v>0</v>
      </c>
      <c r="L454" s="261">
        <v>0</v>
      </c>
      <c r="M454" s="261">
        <v>0</v>
      </c>
      <c r="N454" s="261">
        <v>0</v>
      </c>
      <c r="O454" s="261">
        <v>413051.76</v>
      </c>
      <c r="P454" s="261">
        <v>0</v>
      </c>
      <c r="Q454" s="261">
        <v>0</v>
      </c>
      <c r="R454" s="261">
        <v>0</v>
      </c>
      <c r="S454" s="261">
        <v>0</v>
      </c>
      <c r="T454" s="261">
        <v>0</v>
      </c>
      <c r="U454" s="261">
        <v>0</v>
      </c>
      <c r="V454" s="261">
        <v>0</v>
      </c>
      <c r="W454" s="261">
        <v>0</v>
      </c>
      <c r="X454" s="261">
        <v>0</v>
      </c>
      <c r="Y454" s="261">
        <v>0</v>
      </c>
      <c r="Z454" s="261">
        <v>0</v>
      </c>
      <c r="AA454" s="261">
        <v>0</v>
      </c>
      <c r="AB454" s="260">
        <v>2020</v>
      </c>
    </row>
    <row r="455" spans="1:28" s="3" customFormat="1" ht="35.25" customHeight="1" x14ac:dyDescent="0.5">
      <c r="A455" s="3">
        <v>1</v>
      </c>
      <c r="B455" s="165">
        <f>SUBTOTAL(103,$A$8:A455)</f>
        <v>443</v>
      </c>
      <c r="C455" s="210" t="s">
        <v>2067</v>
      </c>
      <c r="D455" s="255">
        <f t="shared" si="12"/>
        <v>46494</v>
      </c>
      <c r="E455" s="261">
        <v>0</v>
      </c>
      <c r="F455" s="261">
        <v>0</v>
      </c>
      <c r="G455" s="261">
        <v>46494</v>
      </c>
      <c r="H455" s="261">
        <v>0</v>
      </c>
      <c r="I455" s="261">
        <v>0</v>
      </c>
      <c r="J455" s="261">
        <v>0</v>
      </c>
      <c r="K455" s="262">
        <v>0</v>
      </c>
      <c r="L455" s="261">
        <v>0</v>
      </c>
      <c r="M455" s="261">
        <v>0</v>
      </c>
      <c r="N455" s="261">
        <v>0</v>
      </c>
      <c r="O455" s="261">
        <v>0</v>
      </c>
      <c r="P455" s="261">
        <v>0</v>
      </c>
      <c r="Q455" s="261">
        <v>0</v>
      </c>
      <c r="R455" s="261">
        <v>0</v>
      </c>
      <c r="S455" s="261">
        <v>0</v>
      </c>
      <c r="T455" s="261">
        <v>0</v>
      </c>
      <c r="U455" s="261">
        <v>0</v>
      </c>
      <c r="V455" s="261">
        <v>0</v>
      </c>
      <c r="W455" s="261">
        <v>0</v>
      </c>
      <c r="X455" s="261">
        <v>0</v>
      </c>
      <c r="Y455" s="261">
        <v>0</v>
      </c>
      <c r="Z455" s="261">
        <v>0</v>
      </c>
      <c r="AA455" s="261">
        <v>0</v>
      </c>
      <c r="AB455" s="260">
        <v>2020</v>
      </c>
    </row>
    <row r="456" spans="1:28" s="3" customFormat="1" ht="35.25" customHeight="1" x14ac:dyDescent="0.5">
      <c r="A456" s="3">
        <v>1</v>
      </c>
      <c r="B456" s="165">
        <f>SUBTOTAL(103,$A$8:A456)</f>
        <v>444</v>
      </c>
      <c r="C456" s="210" t="s">
        <v>2068</v>
      </c>
      <c r="D456" s="255">
        <f t="shared" si="12"/>
        <v>160278</v>
      </c>
      <c r="E456" s="261">
        <v>0</v>
      </c>
      <c r="F456" s="261">
        <v>0</v>
      </c>
      <c r="G456" s="261">
        <v>160278</v>
      </c>
      <c r="H456" s="261">
        <v>0</v>
      </c>
      <c r="I456" s="261">
        <v>0</v>
      </c>
      <c r="J456" s="261">
        <v>0</v>
      </c>
      <c r="K456" s="262">
        <v>0</v>
      </c>
      <c r="L456" s="261">
        <v>0</v>
      </c>
      <c r="M456" s="261">
        <v>0</v>
      </c>
      <c r="N456" s="261">
        <v>0</v>
      </c>
      <c r="O456" s="261">
        <v>0</v>
      </c>
      <c r="P456" s="261">
        <v>0</v>
      </c>
      <c r="Q456" s="261">
        <v>0</v>
      </c>
      <c r="R456" s="261">
        <v>0</v>
      </c>
      <c r="S456" s="261">
        <v>0</v>
      </c>
      <c r="T456" s="261">
        <v>0</v>
      </c>
      <c r="U456" s="261">
        <v>0</v>
      </c>
      <c r="V456" s="261">
        <v>0</v>
      </c>
      <c r="W456" s="261">
        <v>0</v>
      </c>
      <c r="X456" s="261">
        <v>0</v>
      </c>
      <c r="Y456" s="261">
        <v>0</v>
      </c>
      <c r="Z456" s="261">
        <v>0</v>
      </c>
      <c r="AA456" s="261">
        <v>0</v>
      </c>
      <c r="AB456" s="260">
        <v>2020</v>
      </c>
    </row>
    <row r="457" spans="1:28" s="3" customFormat="1" ht="35.25" customHeight="1" x14ac:dyDescent="0.5">
      <c r="A457" s="3">
        <v>1</v>
      </c>
      <c r="B457" s="165">
        <f>SUBTOTAL(103,$A$8:A457)</f>
        <v>445</v>
      </c>
      <c r="C457" s="210" t="s">
        <v>2469</v>
      </c>
      <c r="D457" s="255">
        <f t="shared" si="12"/>
        <v>1960000</v>
      </c>
      <c r="E457" s="261">
        <v>0</v>
      </c>
      <c r="F457" s="261">
        <v>0</v>
      </c>
      <c r="G457" s="261">
        <v>0</v>
      </c>
      <c r="H457" s="261">
        <v>0</v>
      </c>
      <c r="I457" s="261">
        <v>0</v>
      </c>
      <c r="J457" s="261">
        <v>0</v>
      </c>
      <c r="K457" s="262">
        <v>1</v>
      </c>
      <c r="L457" s="261">
        <v>1960000</v>
      </c>
      <c r="M457" s="261">
        <v>0</v>
      </c>
      <c r="N457" s="261">
        <v>0</v>
      </c>
      <c r="O457" s="261">
        <v>0</v>
      </c>
      <c r="P457" s="261">
        <v>0</v>
      </c>
      <c r="Q457" s="261">
        <v>0</v>
      </c>
      <c r="R457" s="261">
        <v>0</v>
      </c>
      <c r="S457" s="261">
        <v>0</v>
      </c>
      <c r="T457" s="261">
        <v>0</v>
      </c>
      <c r="U457" s="261">
        <v>0</v>
      </c>
      <c r="V457" s="261">
        <v>0</v>
      </c>
      <c r="W457" s="261">
        <v>0</v>
      </c>
      <c r="X457" s="261">
        <v>0</v>
      </c>
      <c r="Y457" s="261">
        <v>0</v>
      </c>
      <c r="Z457" s="261">
        <v>0</v>
      </c>
      <c r="AA457" s="261">
        <v>0</v>
      </c>
      <c r="AB457" s="260">
        <v>2020</v>
      </c>
    </row>
    <row r="458" spans="1:28" s="3" customFormat="1" ht="35.25" customHeight="1" x14ac:dyDescent="0.5">
      <c r="A458" s="3">
        <v>1</v>
      </c>
      <c r="B458" s="165">
        <f>SUBTOTAL(103,$A$8:A458)</f>
        <v>446</v>
      </c>
      <c r="C458" s="210" t="s">
        <v>2470</v>
      </c>
      <c r="D458" s="255">
        <f t="shared" ref="D458:D521" si="13">E458+F458+G458+H458+I458+J458+L458+M458+N458+O458+P458+Q458+R458+S458+T458+U458+V458+W458+X458+Y458+Z458+AA458</f>
        <v>1431814.77</v>
      </c>
      <c r="E458" s="261">
        <v>0</v>
      </c>
      <c r="F458" s="261">
        <v>0</v>
      </c>
      <c r="G458" s="261">
        <v>0</v>
      </c>
      <c r="H458" s="261">
        <v>0</v>
      </c>
      <c r="I458" s="261">
        <v>0</v>
      </c>
      <c r="J458" s="261">
        <v>0</v>
      </c>
      <c r="K458" s="262">
        <v>0</v>
      </c>
      <c r="L458" s="261">
        <v>0</v>
      </c>
      <c r="M458" s="261">
        <v>1431814.77</v>
      </c>
      <c r="N458" s="261">
        <v>0</v>
      </c>
      <c r="O458" s="261">
        <v>0</v>
      </c>
      <c r="P458" s="261">
        <v>0</v>
      </c>
      <c r="Q458" s="261">
        <v>0</v>
      </c>
      <c r="R458" s="261">
        <v>0</v>
      </c>
      <c r="S458" s="261">
        <v>0</v>
      </c>
      <c r="T458" s="261">
        <v>0</v>
      </c>
      <c r="U458" s="261">
        <v>0</v>
      </c>
      <c r="V458" s="261">
        <v>0</v>
      </c>
      <c r="W458" s="261">
        <v>0</v>
      </c>
      <c r="X458" s="261">
        <v>0</v>
      </c>
      <c r="Y458" s="261">
        <v>0</v>
      </c>
      <c r="Z458" s="261">
        <v>0</v>
      </c>
      <c r="AA458" s="261">
        <v>0</v>
      </c>
      <c r="AB458" s="260">
        <v>2020</v>
      </c>
    </row>
    <row r="459" spans="1:28" s="3" customFormat="1" ht="35.25" customHeight="1" x14ac:dyDescent="0.5">
      <c r="A459" s="3">
        <v>1</v>
      </c>
      <c r="B459" s="165">
        <f>SUBTOTAL(103,$A$8:A459)</f>
        <v>447</v>
      </c>
      <c r="C459" s="210" t="s">
        <v>2069</v>
      </c>
      <c r="D459" s="255">
        <f t="shared" si="13"/>
        <v>174550</v>
      </c>
      <c r="E459" s="261">
        <v>0</v>
      </c>
      <c r="F459" s="261">
        <v>174550</v>
      </c>
      <c r="G459" s="261">
        <v>0</v>
      </c>
      <c r="H459" s="261">
        <v>0</v>
      </c>
      <c r="I459" s="261">
        <v>0</v>
      </c>
      <c r="J459" s="261">
        <v>0</v>
      </c>
      <c r="K459" s="262">
        <v>0</v>
      </c>
      <c r="L459" s="261">
        <v>0</v>
      </c>
      <c r="M459" s="261">
        <v>0</v>
      </c>
      <c r="N459" s="261">
        <v>0</v>
      </c>
      <c r="O459" s="261">
        <v>0</v>
      </c>
      <c r="P459" s="261">
        <v>0</v>
      </c>
      <c r="Q459" s="261">
        <v>0</v>
      </c>
      <c r="R459" s="261">
        <v>0</v>
      </c>
      <c r="S459" s="261">
        <v>0</v>
      </c>
      <c r="T459" s="261">
        <v>0</v>
      </c>
      <c r="U459" s="261">
        <v>0</v>
      </c>
      <c r="V459" s="261">
        <v>0</v>
      </c>
      <c r="W459" s="261">
        <v>0</v>
      </c>
      <c r="X459" s="261">
        <v>0</v>
      </c>
      <c r="Y459" s="261">
        <v>0</v>
      </c>
      <c r="Z459" s="261">
        <v>0</v>
      </c>
      <c r="AA459" s="261">
        <v>0</v>
      </c>
      <c r="AB459" s="260">
        <v>2020</v>
      </c>
    </row>
    <row r="460" spans="1:28" s="3" customFormat="1" ht="35.25" customHeight="1" x14ac:dyDescent="0.5">
      <c r="A460" s="3">
        <v>1</v>
      </c>
      <c r="B460" s="165">
        <f>SUBTOTAL(103,$A$8:A460)</f>
        <v>448</v>
      </c>
      <c r="C460" s="210" t="s">
        <v>2070</v>
      </c>
      <c r="D460" s="255">
        <f t="shared" si="13"/>
        <v>403107</v>
      </c>
      <c r="E460" s="261">
        <v>0</v>
      </c>
      <c r="F460" s="261">
        <v>0</v>
      </c>
      <c r="G460" s="261">
        <v>0</v>
      </c>
      <c r="H460" s="261">
        <v>0</v>
      </c>
      <c r="I460" s="261">
        <v>0</v>
      </c>
      <c r="J460" s="261">
        <v>0</v>
      </c>
      <c r="K460" s="262">
        <v>0</v>
      </c>
      <c r="L460" s="261">
        <v>0</v>
      </c>
      <c r="M460" s="261">
        <v>0</v>
      </c>
      <c r="N460" s="261">
        <v>0</v>
      </c>
      <c r="O460" s="261">
        <v>403107</v>
      </c>
      <c r="P460" s="261">
        <v>0</v>
      </c>
      <c r="Q460" s="261">
        <v>0</v>
      </c>
      <c r="R460" s="261">
        <v>0</v>
      </c>
      <c r="S460" s="261">
        <v>0</v>
      </c>
      <c r="T460" s="261">
        <v>0</v>
      </c>
      <c r="U460" s="261">
        <v>0</v>
      </c>
      <c r="V460" s="261">
        <v>0</v>
      </c>
      <c r="W460" s="261">
        <v>0</v>
      </c>
      <c r="X460" s="261">
        <v>0</v>
      </c>
      <c r="Y460" s="261">
        <v>0</v>
      </c>
      <c r="Z460" s="261">
        <v>0</v>
      </c>
      <c r="AA460" s="261">
        <v>0</v>
      </c>
      <c r="AB460" s="260">
        <v>2020</v>
      </c>
    </row>
    <row r="461" spans="1:28" s="3" customFormat="1" ht="35.25" customHeight="1" x14ac:dyDescent="0.5">
      <c r="A461" s="3">
        <v>1</v>
      </c>
      <c r="B461" s="165">
        <f>SUBTOTAL(103,$A$8:A461)</f>
        <v>449</v>
      </c>
      <c r="C461" s="210" t="s">
        <v>2071</v>
      </c>
      <c r="D461" s="255">
        <f t="shared" si="13"/>
        <v>431437</v>
      </c>
      <c r="E461" s="261">
        <v>0</v>
      </c>
      <c r="F461" s="261">
        <v>0</v>
      </c>
      <c r="G461" s="261">
        <v>0</v>
      </c>
      <c r="H461" s="261">
        <v>0</v>
      </c>
      <c r="I461" s="261">
        <v>0</v>
      </c>
      <c r="J461" s="261">
        <v>0</v>
      </c>
      <c r="K461" s="262">
        <v>0</v>
      </c>
      <c r="L461" s="261">
        <v>0</v>
      </c>
      <c r="M461" s="261">
        <v>0</v>
      </c>
      <c r="N461" s="261">
        <v>0</v>
      </c>
      <c r="O461" s="261">
        <v>431437</v>
      </c>
      <c r="P461" s="261">
        <v>0</v>
      </c>
      <c r="Q461" s="261">
        <v>0</v>
      </c>
      <c r="R461" s="261">
        <v>0</v>
      </c>
      <c r="S461" s="261">
        <v>0</v>
      </c>
      <c r="T461" s="261">
        <v>0</v>
      </c>
      <c r="U461" s="261">
        <v>0</v>
      </c>
      <c r="V461" s="261">
        <v>0</v>
      </c>
      <c r="W461" s="261">
        <v>0</v>
      </c>
      <c r="X461" s="261">
        <v>0</v>
      </c>
      <c r="Y461" s="261">
        <v>0</v>
      </c>
      <c r="Z461" s="261">
        <v>0</v>
      </c>
      <c r="AA461" s="261">
        <v>0</v>
      </c>
      <c r="AB461" s="260">
        <v>2020</v>
      </c>
    </row>
    <row r="462" spans="1:28" s="3" customFormat="1" ht="35.25" customHeight="1" x14ac:dyDescent="0.5">
      <c r="A462" s="3">
        <v>1</v>
      </c>
      <c r="B462" s="165">
        <f>SUBTOTAL(103,$A$8:A462)</f>
        <v>450</v>
      </c>
      <c r="C462" s="210" t="s">
        <v>2072</v>
      </c>
      <c r="D462" s="255">
        <f t="shared" si="13"/>
        <v>380000</v>
      </c>
      <c r="E462" s="261">
        <v>0</v>
      </c>
      <c r="F462" s="261">
        <v>0</v>
      </c>
      <c r="G462" s="261">
        <v>0</v>
      </c>
      <c r="H462" s="261">
        <v>0</v>
      </c>
      <c r="I462" s="261">
        <v>0</v>
      </c>
      <c r="J462" s="261">
        <v>0</v>
      </c>
      <c r="K462" s="262">
        <v>0</v>
      </c>
      <c r="L462" s="261">
        <v>0</v>
      </c>
      <c r="M462" s="261">
        <v>380000</v>
      </c>
      <c r="N462" s="261">
        <v>0</v>
      </c>
      <c r="O462" s="261">
        <v>0</v>
      </c>
      <c r="P462" s="261">
        <v>0</v>
      </c>
      <c r="Q462" s="261">
        <v>0</v>
      </c>
      <c r="R462" s="261">
        <v>0</v>
      </c>
      <c r="S462" s="261">
        <v>0</v>
      </c>
      <c r="T462" s="261">
        <v>0</v>
      </c>
      <c r="U462" s="261">
        <v>0</v>
      </c>
      <c r="V462" s="261">
        <v>0</v>
      </c>
      <c r="W462" s="261">
        <v>0</v>
      </c>
      <c r="X462" s="261">
        <v>0</v>
      </c>
      <c r="Y462" s="261">
        <v>0</v>
      </c>
      <c r="Z462" s="261">
        <v>0</v>
      </c>
      <c r="AA462" s="261">
        <v>0</v>
      </c>
      <c r="AB462" s="260">
        <v>2020</v>
      </c>
    </row>
    <row r="463" spans="1:28" s="3" customFormat="1" ht="35.25" customHeight="1" x14ac:dyDescent="0.5">
      <c r="A463" s="3">
        <v>1</v>
      </c>
      <c r="B463" s="165">
        <f>SUBTOTAL(103,$A$8:A463)</f>
        <v>451</v>
      </c>
      <c r="C463" s="210" t="s">
        <v>2073</v>
      </c>
      <c r="D463" s="255">
        <f t="shared" si="13"/>
        <v>379775.77</v>
      </c>
      <c r="E463" s="261">
        <v>0</v>
      </c>
      <c r="F463" s="261">
        <v>0</v>
      </c>
      <c r="G463" s="261">
        <v>0</v>
      </c>
      <c r="H463" s="261">
        <v>0</v>
      </c>
      <c r="I463" s="261">
        <v>0</v>
      </c>
      <c r="J463" s="261">
        <v>0</v>
      </c>
      <c r="K463" s="262">
        <v>0</v>
      </c>
      <c r="L463" s="261">
        <v>0</v>
      </c>
      <c r="M463" s="261">
        <v>379775.77</v>
      </c>
      <c r="N463" s="261">
        <v>0</v>
      </c>
      <c r="O463" s="261">
        <v>0</v>
      </c>
      <c r="P463" s="261">
        <v>0</v>
      </c>
      <c r="Q463" s="261">
        <v>0</v>
      </c>
      <c r="R463" s="261">
        <v>0</v>
      </c>
      <c r="S463" s="261">
        <v>0</v>
      </c>
      <c r="T463" s="261">
        <v>0</v>
      </c>
      <c r="U463" s="261">
        <v>0</v>
      </c>
      <c r="V463" s="261">
        <v>0</v>
      </c>
      <c r="W463" s="261">
        <v>0</v>
      </c>
      <c r="X463" s="261">
        <v>0</v>
      </c>
      <c r="Y463" s="261">
        <v>0</v>
      </c>
      <c r="Z463" s="261">
        <v>0</v>
      </c>
      <c r="AA463" s="261">
        <v>0</v>
      </c>
      <c r="AB463" s="260">
        <v>2020</v>
      </c>
    </row>
    <row r="464" spans="1:28" s="3" customFormat="1" ht="35.25" customHeight="1" x14ac:dyDescent="0.5">
      <c r="A464" s="3">
        <v>1</v>
      </c>
      <c r="B464" s="165">
        <f>SUBTOTAL(103,$A$8:A464)</f>
        <v>452</v>
      </c>
      <c r="C464" s="210" t="s">
        <v>2074</v>
      </c>
      <c r="D464" s="255">
        <f t="shared" si="13"/>
        <v>220000</v>
      </c>
      <c r="E464" s="261">
        <v>0</v>
      </c>
      <c r="F464" s="261">
        <v>0</v>
      </c>
      <c r="G464" s="261">
        <v>0</v>
      </c>
      <c r="H464" s="261">
        <v>0</v>
      </c>
      <c r="I464" s="261">
        <v>0</v>
      </c>
      <c r="J464" s="261">
        <v>0</v>
      </c>
      <c r="K464" s="262">
        <v>0</v>
      </c>
      <c r="L464" s="261">
        <v>0</v>
      </c>
      <c r="M464" s="261">
        <v>0</v>
      </c>
      <c r="N464" s="261">
        <v>0</v>
      </c>
      <c r="O464" s="261">
        <v>220000</v>
      </c>
      <c r="P464" s="261">
        <v>0</v>
      </c>
      <c r="Q464" s="261">
        <v>0</v>
      </c>
      <c r="R464" s="261">
        <v>0</v>
      </c>
      <c r="S464" s="261">
        <v>0</v>
      </c>
      <c r="T464" s="261">
        <v>0</v>
      </c>
      <c r="U464" s="261">
        <v>0</v>
      </c>
      <c r="V464" s="261">
        <v>0</v>
      </c>
      <c r="W464" s="261">
        <v>0</v>
      </c>
      <c r="X464" s="261">
        <v>0</v>
      </c>
      <c r="Y464" s="261">
        <v>0</v>
      </c>
      <c r="Z464" s="261">
        <v>0</v>
      </c>
      <c r="AA464" s="261">
        <v>0</v>
      </c>
      <c r="AB464" s="260">
        <v>2020</v>
      </c>
    </row>
    <row r="465" spans="1:28" s="3" customFormat="1" ht="35.25" customHeight="1" x14ac:dyDescent="0.5">
      <c r="A465" s="3">
        <v>1</v>
      </c>
      <c r="B465" s="165">
        <f>SUBTOTAL(103,$A$8:A465)</f>
        <v>453</v>
      </c>
      <c r="C465" s="210" t="s">
        <v>2075</v>
      </c>
      <c r="D465" s="255">
        <f t="shared" si="13"/>
        <v>964015</v>
      </c>
      <c r="E465" s="261">
        <v>0</v>
      </c>
      <c r="F465" s="261">
        <v>0</v>
      </c>
      <c r="G465" s="261">
        <v>0</v>
      </c>
      <c r="H465" s="261">
        <v>0</v>
      </c>
      <c r="I465" s="261">
        <v>0</v>
      </c>
      <c r="J465" s="261">
        <v>0</v>
      </c>
      <c r="K465" s="262">
        <v>0</v>
      </c>
      <c r="L465" s="261">
        <v>0</v>
      </c>
      <c r="M465" s="261">
        <v>0</v>
      </c>
      <c r="N465" s="261">
        <v>0</v>
      </c>
      <c r="O465" s="261">
        <v>964015</v>
      </c>
      <c r="P465" s="261">
        <v>0</v>
      </c>
      <c r="Q465" s="261">
        <v>0</v>
      </c>
      <c r="R465" s="261">
        <v>0</v>
      </c>
      <c r="S465" s="261">
        <v>0</v>
      </c>
      <c r="T465" s="261">
        <v>0</v>
      </c>
      <c r="U465" s="261">
        <v>0</v>
      </c>
      <c r="V465" s="261">
        <v>0</v>
      </c>
      <c r="W465" s="261">
        <v>0</v>
      </c>
      <c r="X465" s="261">
        <v>0</v>
      </c>
      <c r="Y465" s="261">
        <v>0</v>
      </c>
      <c r="Z465" s="261">
        <v>0</v>
      </c>
      <c r="AA465" s="261">
        <v>0</v>
      </c>
      <c r="AB465" s="260">
        <v>2020</v>
      </c>
    </row>
    <row r="466" spans="1:28" s="3" customFormat="1" ht="35.25" customHeight="1" x14ac:dyDescent="0.5">
      <c r="A466" s="3">
        <v>1</v>
      </c>
      <c r="B466" s="165">
        <f>SUBTOTAL(103,$A$8:A466)</f>
        <v>454</v>
      </c>
      <c r="C466" s="210" t="s">
        <v>2076</v>
      </c>
      <c r="D466" s="255">
        <f t="shared" si="13"/>
        <v>290444</v>
      </c>
      <c r="E466" s="261">
        <v>0</v>
      </c>
      <c r="F466" s="261">
        <v>0</v>
      </c>
      <c r="G466" s="261">
        <v>0</v>
      </c>
      <c r="H466" s="261">
        <v>0</v>
      </c>
      <c r="I466" s="261">
        <v>0</v>
      </c>
      <c r="J466" s="261">
        <v>0</v>
      </c>
      <c r="K466" s="262">
        <v>0</v>
      </c>
      <c r="L466" s="261">
        <v>0</v>
      </c>
      <c r="M466" s="261">
        <v>290444</v>
      </c>
      <c r="N466" s="261">
        <v>0</v>
      </c>
      <c r="O466" s="261">
        <v>0</v>
      </c>
      <c r="P466" s="261">
        <v>0</v>
      </c>
      <c r="Q466" s="261">
        <v>0</v>
      </c>
      <c r="R466" s="261">
        <v>0</v>
      </c>
      <c r="S466" s="261">
        <v>0</v>
      </c>
      <c r="T466" s="261">
        <v>0</v>
      </c>
      <c r="U466" s="261">
        <v>0</v>
      </c>
      <c r="V466" s="261">
        <v>0</v>
      </c>
      <c r="W466" s="261">
        <v>0</v>
      </c>
      <c r="X466" s="261">
        <v>0</v>
      </c>
      <c r="Y466" s="261">
        <v>0</v>
      </c>
      <c r="Z466" s="261">
        <v>0</v>
      </c>
      <c r="AA466" s="261">
        <v>0</v>
      </c>
      <c r="AB466" s="260">
        <v>2020</v>
      </c>
    </row>
    <row r="467" spans="1:28" s="3" customFormat="1" ht="35.25" customHeight="1" x14ac:dyDescent="0.5">
      <c r="A467" s="3">
        <v>1</v>
      </c>
      <c r="B467" s="165">
        <f>SUBTOTAL(103,$A$8:A467)</f>
        <v>455</v>
      </c>
      <c r="C467" s="210" t="s">
        <v>2077</v>
      </c>
      <c r="D467" s="255">
        <f t="shared" si="13"/>
        <v>897533</v>
      </c>
      <c r="E467" s="261">
        <v>0</v>
      </c>
      <c r="F467" s="261">
        <v>0</v>
      </c>
      <c r="G467" s="261">
        <v>0</v>
      </c>
      <c r="H467" s="261">
        <v>0</v>
      </c>
      <c r="I467" s="261">
        <v>0</v>
      </c>
      <c r="J467" s="261">
        <v>0</v>
      </c>
      <c r="K467" s="262">
        <v>0</v>
      </c>
      <c r="L467" s="261">
        <v>0</v>
      </c>
      <c r="M467" s="261">
        <v>0</v>
      </c>
      <c r="N467" s="261">
        <v>0</v>
      </c>
      <c r="O467" s="261">
        <v>897533</v>
      </c>
      <c r="P467" s="261">
        <v>0</v>
      </c>
      <c r="Q467" s="261">
        <v>0</v>
      </c>
      <c r="R467" s="261">
        <v>0</v>
      </c>
      <c r="S467" s="261">
        <v>0</v>
      </c>
      <c r="T467" s="261">
        <v>0</v>
      </c>
      <c r="U467" s="261">
        <v>0</v>
      </c>
      <c r="V467" s="261">
        <v>0</v>
      </c>
      <c r="W467" s="261">
        <v>0</v>
      </c>
      <c r="X467" s="261">
        <v>0</v>
      </c>
      <c r="Y467" s="261">
        <v>0</v>
      </c>
      <c r="Z467" s="261">
        <v>0</v>
      </c>
      <c r="AA467" s="261">
        <v>0</v>
      </c>
      <c r="AB467" s="260">
        <v>2020</v>
      </c>
    </row>
    <row r="468" spans="1:28" s="3" customFormat="1" ht="35.25" customHeight="1" x14ac:dyDescent="0.5">
      <c r="A468" s="3">
        <v>1</v>
      </c>
      <c r="B468" s="165">
        <f>SUBTOTAL(103,$A$8:A468)</f>
        <v>456</v>
      </c>
      <c r="C468" s="210" t="s">
        <v>2078</v>
      </c>
      <c r="D468" s="255">
        <f t="shared" si="13"/>
        <v>1077326.6200000001</v>
      </c>
      <c r="E468" s="261">
        <v>0</v>
      </c>
      <c r="F468" s="261">
        <v>0</v>
      </c>
      <c r="G468" s="261">
        <v>0</v>
      </c>
      <c r="H468" s="261">
        <v>0</v>
      </c>
      <c r="I468" s="261">
        <v>0</v>
      </c>
      <c r="J468" s="261">
        <v>0</v>
      </c>
      <c r="K468" s="262">
        <v>0</v>
      </c>
      <c r="L468" s="261">
        <v>0</v>
      </c>
      <c r="M468" s="261">
        <v>498818.62</v>
      </c>
      <c r="N468" s="261">
        <v>0</v>
      </c>
      <c r="O468" s="261">
        <v>578508</v>
      </c>
      <c r="P468" s="261">
        <v>0</v>
      </c>
      <c r="Q468" s="261">
        <v>0</v>
      </c>
      <c r="R468" s="261">
        <v>0</v>
      </c>
      <c r="S468" s="261">
        <v>0</v>
      </c>
      <c r="T468" s="261">
        <v>0</v>
      </c>
      <c r="U468" s="261">
        <v>0</v>
      </c>
      <c r="V468" s="261">
        <v>0</v>
      </c>
      <c r="W468" s="261">
        <v>0</v>
      </c>
      <c r="X468" s="261">
        <v>0</v>
      </c>
      <c r="Y468" s="261">
        <v>0</v>
      </c>
      <c r="Z468" s="261">
        <v>0</v>
      </c>
      <c r="AA468" s="261">
        <v>0</v>
      </c>
      <c r="AB468" s="260">
        <v>2020</v>
      </c>
    </row>
    <row r="469" spans="1:28" s="3" customFormat="1" ht="35.25" customHeight="1" x14ac:dyDescent="0.5">
      <c r="A469" s="3">
        <v>1</v>
      </c>
      <c r="B469" s="165">
        <f>SUBTOTAL(103,$A$8:A469)</f>
        <v>457</v>
      </c>
      <c r="C469" s="210" t="s">
        <v>2471</v>
      </c>
      <c r="D469" s="255">
        <f t="shared" si="13"/>
        <v>520000</v>
      </c>
      <c r="E469" s="261">
        <v>0</v>
      </c>
      <c r="F469" s="261">
        <v>0</v>
      </c>
      <c r="G469" s="261">
        <v>0</v>
      </c>
      <c r="H469" s="261">
        <v>0</v>
      </c>
      <c r="I469" s="261">
        <v>0</v>
      </c>
      <c r="J469" s="261">
        <v>0</v>
      </c>
      <c r="K469" s="262">
        <v>0</v>
      </c>
      <c r="L469" s="261">
        <v>0</v>
      </c>
      <c r="M469" s="261">
        <v>0</v>
      </c>
      <c r="N469" s="261">
        <v>0</v>
      </c>
      <c r="O469" s="261">
        <v>520000</v>
      </c>
      <c r="P469" s="261">
        <v>0</v>
      </c>
      <c r="Q469" s="261">
        <v>0</v>
      </c>
      <c r="R469" s="261">
        <v>0</v>
      </c>
      <c r="S469" s="261">
        <v>0</v>
      </c>
      <c r="T469" s="261">
        <v>0</v>
      </c>
      <c r="U469" s="261">
        <v>0</v>
      </c>
      <c r="V469" s="261">
        <v>0</v>
      </c>
      <c r="W469" s="261">
        <v>0</v>
      </c>
      <c r="X469" s="261">
        <v>0</v>
      </c>
      <c r="Y469" s="261">
        <v>0</v>
      </c>
      <c r="Z469" s="261">
        <v>0</v>
      </c>
      <c r="AA469" s="261">
        <v>0</v>
      </c>
      <c r="AB469" s="260">
        <v>2020</v>
      </c>
    </row>
    <row r="470" spans="1:28" s="3" customFormat="1" ht="35.25" customHeight="1" x14ac:dyDescent="0.5">
      <c r="A470" s="3">
        <v>1</v>
      </c>
      <c r="B470" s="165">
        <f>SUBTOTAL(103,$A$8:A470)</f>
        <v>458</v>
      </c>
      <c r="C470" s="210" t="s">
        <v>2079</v>
      </c>
      <c r="D470" s="255">
        <f t="shared" si="13"/>
        <v>444403</v>
      </c>
      <c r="E470" s="261">
        <v>0</v>
      </c>
      <c r="F470" s="261">
        <v>0</v>
      </c>
      <c r="G470" s="261">
        <v>0</v>
      </c>
      <c r="H470" s="261">
        <v>0</v>
      </c>
      <c r="I470" s="261">
        <v>0</v>
      </c>
      <c r="J470" s="261">
        <v>0</v>
      </c>
      <c r="K470" s="262">
        <v>0</v>
      </c>
      <c r="L470" s="261">
        <v>0</v>
      </c>
      <c r="M470" s="261">
        <v>444403</v>
      </c>
      <c r="N470" s="261">
        <v>0</v>
      </c>
      <c r="O470" s="261">
        <v>0</v>
      </c>
      <c r="P470" s="261">
        <v>0</v>
      </c>
      <c r="Q470" s="261">
        <v>0</v>
      </c>
      <c r="R470" s="261">
        <v>0</v>
      </c>
      <c r="S470" s="261">
        <v>0</v>
      </c>
      <c r="T470" s="261">
        <v>0</v>
      </c>
      <c r="U470" s="261">
        <v>0</v>
      </c>
      <c r="V470" s="261">
        <v>0</v>
      </c>
      <c r="W470" s="261">
        <v>0</v>
      </c>
      <c r="X470" s="261">
        <v>0</v>
      </c>
      <c r="Y470" s="261">
        <v>0</v>
      </c>
      <c r="Z470" s="261">
        <v>0</v>
      </c>
      <c r="AA470" s="261">
        <v>0</v>
      </c>
      <c r="AB470" s="260">
        <v>2020</v>
      </c>
    </row>
    <row r="471" spans="1:28" s="3" customFormat="1" ht="35.25" customHeight="1" x14ac:dyDescent="0.5">
      <c r="A471" s="3">
        <v>1</v>
      </c>
      <c r="B471" s="165">
        <f>SUBTOTAL(103,$A$8:A471)</f>
        <v>459</v>
      </c>
      <c r="C471" s="210" t="s">
        <v>2080</v>
      </c>
      <c r="D471" s="255">
        <f t="shared" si="13"/>
        <v>379619</v>
      </c>
      <c r="E471" s="261">
        <v>0</v>
      </c>
      <c r="F471" s="261">
        <v>0</v>
      </c>
      <c r="G471" s="261">
        <v>0</v>
      </c>
      <c r="H471" s="261">
        <v>0</v>
      </c>
      <c r="I471" s="261">
        <v>0</v>
      </c>
      <c r="J471" s="261">
        <v>0</v>
      </c>
      <c r="K471" s="262">
        <v>0</v>
      </c>
      <c r="L471" s="261">
        <v>0</v>
      </c>
      <c r="M471" s="261">
        <v>0</v>
      </c>
      <c r="N471" s="261">
        <v>0</v>
      </c>
      <c r="O471" s="261">
        <v>0</v>
      </c>
      <c r="P471" s="261">
        <v>379619</v>
      </c>
      <c r="Q471" s="261">
        <v>0</v>
      </c>
      <c r="R471" s="261">
        <v>0</v>
      </c>
      <c r="S471" s="261">
        <v>0</v>
      </c>
      <c r="T471" s="261">
        <v>0</v>
      </c>
      <c r="U471" s="261">
        <v>0</v>
      </c>
      <c r="V471" s="261">
        <v>0</v>
      </c>
      <c r="W471" s="261">
        <v>0</v>
      </c>
      <c r="X471" s="261">
        <v>0</v>
      </c>
      <c r="Y471" s="261">
        <v>0</v>
      </c>
      <c r="Z471" s="261">
        <v>0</v>
      </c>
      <c r="AA471" s="261">
        <v>0</v>
      </c>
      <c r="AB471" s="260">
        <v>2020</v>
      </c>
    </row>
    <row r="472" spans="1:28" s="3" customFormat="1" ht="35.25" customHeight="1" x14ac:dyDescent="0.5">
      <c r="A472" s="3">
        <v>1</v>
      </c>
      <c r="B472" s="165">
        <f>SUBTOTAL(103,$A$8:A472)</f>
        <v>460</v>
      </c>
      <c r="C472" s="210" t="s">
        <v>2081</v>
      </c>
      <c r="D472" s="255">
        <f t="shared" si="13"/>
        <v>796865</v>
      </c>
      <c r="E472" s="261">
        <v>0</v>
      </c>
      <c r="F472" s="261">
        <v>0</v>
      </c>
      <c r="G472" s="261">
        <v>0</v>
      </c>
      <c r="H472" s="261">
        <v>0</v>
      </c>
      <c r="I472" s="261">
        <v>0</v>
      </c>
      <c r="J472" s="261">
        <v>0</v>
      </c>
      <c r="K472" s="262">
        <v>0</v>
      </c>
      <c r="L472" s="261">
        <v>0</v>
      </c>
      <c r="M472" s="261">
        <v>796865</v>
      </c>
      <c r="N472" s="261">
        <v>0</v>
      </c>
      <c r="O472" s="261">
        <v>0</v>
      </c>
      <c r="P472" s="261">
        <v>0</v>
      </c>
      <c r="Q472" s="261">
        <v>0</v>
      </c>
      <c r="R472" s="261">
        <v>0</v>
      </c>
      <c r="S472" s="261">
        <v>0</v>
      </c>
      <c r="T472" s="261">
        <v>0</v>
      </c>
      <c r="U472" s="261">
        <v>0</v>
      </c>
      <c r="V472" s="261">
        <v>0</v>
      </c>
      <c r="W472" s="261">
        <v>0</v>
      </c>
      <c r="X472" s="261">
        <v>0</v>
      </c>
      <c r="Y472" s="261">
        <v>0</v>
      </c>
      <c r="Z472" s="261">
        <v>0</v>
      </c>
      <c r="AA472" s="261">
        <v>0</v>
      </c>
      <c r="AB472" s="260">
        <v>2020</v>
      </c>
    </row>
    <row r="473" spans="1:28" s="3" customFormat="1" ht="35.25" customHeight="1" x14ac:dyDescent="0.5">
      <c r="A473" s="3">
        <v>1</v>
      </c>
      <c r="B473" s="165">
        <f>SUBTOTAL(103,$A$8:A473)</f>
        <v>461</v>
      </c>
      <c r="C473" s="210" t="s">
        <v>2082</v>
      </c>
      <c r="D473" s="255">
        <f t="shared" si="13"/>
        <v>363729</v>
      </c>
      <c r="E473" s="261">
        <v>0</v>
      </c>
      <c r="F473" s="261">
        <v>0</v>
      </c>
      <c r="G473" s="261">
        <v>0</v>
      </c>
      <c r="H473" s="261">
        <v>0</v>
      </c>
      <c r="I473" s="261">
        <v>0</v>
      </c>
      <c r="J473" s="261">
        <v>0</v>
      </c>
      <c r="K473" s="262">
        <v>0</v>
      </c>
      <c r="L473" s="261">
        <v>0</v>
      </c>
      <c r="M473" s="261">
        <v>363729</v>
      </c>
      <c r="N473" s="261">
        <v>0</v>
      </c>
      <c r="O473" s="261">
        <v>0</v>
      </c>
      <c r="P473" s="261">
        <v>0</v>
      </c>
      <c r="Q473" s="261">
        <v>0</v>
      </c>
      <c r="R473" s="261">
        <v>0</v>
      </c>
      <c r="S473" s="261">
        <v>0</v>
      </c>
      <c r="T473" s="261">
        <v>0</v>
      </c>
      <c r="U473" s="261">
        <v>0</v>
      </c>
      <c r="V473" s="261">
        <v>0</v>
      </c>
      <c r="W473" s="261">
        <v>0</v>
      </c>
      <c r="X473" s="261">
        <v>0</v>
      </c>
      <c r="Y473" s="261">
        <v>0</v>
      </c>
      <c r="Z473" s="261">
        <v>0</v>
      </c>
      <c r="AA473" s="261">
        <v>0</v>
      </c>
      <c r="AB473" s="260">
        <v>2020</v>
      </c>
    </row>
    <row r="474" spans="1:28" s="3" customFormat="1" ht="35.25" customHeight="1" x14ac:dyDescent="0.5">
      <c r="A474" s="3">
        <v>1</v>
      </c>
      <c r="B474" s="165">
        <f>SUBTOTAL(103,$A$8:A474)</f>
        <v>462</v>
      </c>
      <c r="C474" s="210" t="s">
        <v>2083</v>
      </c>
      <c r="D474" s="255">
        <f t="shared" si="13"/>
        <v>294325</v>
      </c>
      <c r="E474" s="261">
        <v>0</v>
      </c>
      <c r="F474" s="261">
        <v>0</v>
      </c>
      <c r="G474" s="261">
        <v>0</v>
      </c>
      <c r="H474" s="261">
        <v>0</v>
      </c>
      <c r="I474" s="261">
        <v>0</v>
      </c>
      <c r="J474" s="261">
        <v>0</v>
      </c>
      <c r="K474" s="262">
        <v>0</v>
      </c>
      <c r="L474" s="261">
        <v>0</v>
      </c>
      <c r="M474" s="261">
        <v>0</v>
      </c>
      <c r="N474" s="261">
        <v>0</v>
      </c>
      <c r="O474" s="261">
        <v>294325</v>
      </c>
      <c r="P474" s="261">
        <v>0</v>
      </c>
      <c r="Q474" s="261">
        <v>0</v>
      </c>
      <c r="R474" s="261">
        <v>0</v>
      </c>
      <c r="S474" s="261">
        <v>0</v>
      </c>
      <c r="T474" s="261">
        <v>0</v>
      </c>
      <c r="U474" s="261">
        <v>0</v>
      </c>
      <c r="V474" s="261">
        <v>0</v>
      </c>
      <c r="W474" s="261">
        <v>0</v>
      </c>
      <c r="X474" s="261">
        <v>0</v>
      </c>
      <c r="Y474" s="261">
        <v>0</v>
      </c>
      <c r="Z474" s="261">
        <v>0</v>
      </c>
      <c r="AA474" s="261">
        <v>0</v>
      </c>
      <c r="AB474" s="260">
        <v>2020</v>
      </c>
    </row>
    <row r="475" spans="1:28" s="3" customFormat="1" ht="35.25" customHeight="1" x14ac:dyDescent="0.5">
      <c r="A475" s="3">
        <v>1</v>
      </c>
      <c r="B475" s="165">
        <f>SUBTOTAL(103,$A$8:A475)</f>
        <v>463</v>
      </c>
      <c r="C475" s="210" t="s">
        <v>2472</v>
      </c>
      <c r="D475" s="255">
        <f t="shared" si="13"/>
        <v>1350806.19</v>
      </c>
      <c r="E475" s="261">
        <v>0</v>
      </c>
      <c r="F475" s="261">
        <v>0</v>
      </c>
      <c r="G475" s="261">
        <v>0</v>
      </c>
      <c r="H475" s="261">
        <v>0</v>
      </c>
      <c r="I475" s="261">
        <v>0</v>
      </c>
      <c r="J475" s="261">
        <v>0</v>
      </c>
      <c r="K475" s="262">
        <v>0</v>
      </c>
      <c r="L475" s="261">
        <v>0</v>
      </c>
      <c r="M475" s="261">
        <v>1350806.19</v>
      </c>
      <c r="N475" s="261">
        <v>0</v>
      </c>
      <c r="O475" s="261">
        <v>0</v>
      </c>
      <c r="P475" s="261">
        <v>0</v>
      </c>
      <c r="Q475" s="261">
        <v>0</v>
      </c>
      <c r="R475" s="261">
        <v>0</v>
      </c>
      <c r="S475" s="261">
        <v>0</v>
      </c>
      <c r="T475" s="261">
        <v>0</v>
      </c>
      <c r="U475" s="261">
        <v>0</v>
      </c>
      <c r="V475" s="261">
        <v>0</v>
      </c>
      <c r="W475" s="261">
        <v>0</v>
      </c>
      <c r="X475" s="261">
        <v>0</v>
      </c>
      <c r="Y475" s="261">
        <v>0</v>
      </c>
      <c r="Z475" s="261">
        <v>0</v>
      </c>
      <c r="AA475" s="261">
        <v>0</v>
      </c>
      <c r="AB475" s="260">
        <v>2020</v>
      </c>
    </row>
    <row r="476" spans="1:28" s="3" customFormat="1" ht="35.25" customHeight="1" x14ac:dyDescent="0.5">
      <c r="A476" s="3">
        <v>1</v>
      </c>
      <c r="B476" s="165">
        <f>SUBTOTAL(103,$A$8:A476)</f>
        <v>464</v>
      </c>
      <c r="C476" s="210" t="s">
        <v>2473</v>
      </c>
      <c r="D476" s="255">
        <f t="shared" si="13"/>
        <v>1687575.33</v>
      </c>
      <c r="E476" s="261">
        <v>0</v>
      </c>
      <c r="F476" s="261">
        <v>0</v>
      </c>
      <c r="G476" s="261">
        <v>0</v>
      </c>
      <c r="H476" s="261">
        <v>0</v>
      </c>
      <c r="I476" s="261">
        <v>0</v>
      </c>
      <c r="J476" s="261">
        <v>0</v>
      </c>
      <c r="K476" s="262">
        <v>0</v>
      </c>
      <c r="L476" s="261">
        <v>0</v>
      </c>
      <c r="M476" s="261">
        <v>1390355.33</v>
      </c>
      <c r="N476" s="261">
        <v>0</v>
      </c>
      <c r="O476" s="261">
        <v>297220</v>
      </c>
      <c r="P476" s="261">
        <v>0</v>
      </c>
      <c r="Q476" s="261">
        <v>0</v>
      </c>
      <c r="R476" s="261">
        <v>0</v>
      </c>
      <c r="S476" s="261">
        <v>0</v>
      </c>
      <c r="T476" s="261">
        <v>0</v>
      </c>
      <c r="U476" s="261">
        <v>0</v>
      </c>
      <c r="V476" s="261">
        <v>0</v>
      </c>
      <c r="W476" s="261">
        <v>0</v>
      </c>
      <c r="X476" s="261">
        <v>0</v>
      </c>
      <c r="Y476" s="261">
        <v>0</v>
      </c>
      <c r="Z476" s="261">
        <v>0</v>
      </c>
      <c r="AA476" s="261">
        <v>0</v>
      </c>
      <c r="AB476" s="260">
        <v>2020</v>
      </c>
    </row>
    <row r="477" spans="1:28" s="3" customFormat="1" ht="35.25" customHeight="1" x14ac:dyDescent="0.5">
      <c r="A477" s="3">
        <v>1</v>
      </c>
      <c r="B477" s="165">
        <f>SUBTOTAL(103,$A$8:A477)</f>
        <v>465</v>
      </c>
      <c r="C477" s="210" t="s">
        <v>2474</v>
      </c>
      <c r="D477" s="255">
        <f t="shared" si="13"/>
        <v>189919</v>
      </c>
      <c r="E477" s="261">
        <v>0</v>
      </c>
      <c r="F477" s="261">
        <v>0</v>
      </c>
      <c r="G477" s="261">
        <v>0</v>
      </c>
      <c r="H477" s="261">
        <v>0</v>
      </c>
      <c r="I477" s="261">
        <v>189919</v>
      </c>
      <c r="J477" s="261">
        <v>0</v>
      </c>
      <c r="K477" s="262">
        <v>0</v>
      </c>
      <c r="L477" s="261">
        <v>0</v>
      </c>
      <c r="M477" s="261">
        <v>0</v>
      </c>
      <c r="N477" s="261">
        <v>0</v>
      </c>
      <c r="O477" s="261">
        <v>0</v>
      </c>
      <c r="P477" s="261">
        <v>0</v>
      </c>
      <c r="Q477" s="261">
        <v>0</v>
      </c>
      <c r="R477" s="261">
        <v>0</v>
      </c>
      <c r="S477" s="261">
        <v>0</v>
      </c>
      <c r="T477" s="261">
        <v>0</v>
      </c>
      <c r="U477" s="261">
        <v>0</v>
      </c>
      <c r="V477" s="261">
        <v>0</v>
      </c>
      <c r="W477" s="261">
        <v>0</v>
      </c>
      <c r="X477" s="261">
        <v>0</v>
      </c>
      <c r="Y477" s="261">
        <v>0</v>
      </c>
      <c r="Z477" s="261">
        <v>0</v>
      </c>
      <c r="AA477" s="261">
        <v>0</v>
      </c>
      <c r="AB477" s="260">
        <v>2020</v>
      </c>
    </row>
    <row r="478" spans="1:28" s="3" customFormat="1" ht="35.25" customHeight="1" x14ac:dyDescent="0.5">
      <c r="A478" s="3">
        <v>1</v>
      </c>
      <c r="B478" s="165">
        <f>SUBTOTAL(103,$A$8:A478)</f>
        <v>466</v>
      </c>
      <c r="C478" s="210" t="s">
        <v>2084</v>
      </c>
      <c r="D478" s="255">
        <f t="shared" si="13"/>
        <v>412286</v>
      </c>
      <c r="E478" s="261">
        <v>0</v>
      </c>
      <c r="F478" s="261">
        <v>0</v>
      </c>
      <c r="G478" s="261">
        <v>0</v>
      </c>
      <c r="H478" s="261">
        <v>0</v>
      </c>
      <c r="I478" s="261">
        <v>0</v>
      </c>
      <c r="J478" s="261">
        <v>0</v>
      </c>
      <c r="K478" s="262">
        <v>0</v>
      </c>
      <c r="L478" s="261">
        <v>0</v>
      </c>
      <c r="M478" s="261">
        <v>0</v>
      </c>
      <c r="N478" s="261">
        <v>0</v>
      </c>
      <c r="O478" s="261">
        <v>412286</v>
      </c>
      <c r="P478" s="261">
        <v>0</v>
      </c>
      <c r="Q478" s="261">
        <v>0</v>
      </c>
      <c r="R478" s="261">
        <v>0</v>
      </c>
      <c r="S478" s="261">
        <v>0</v>
      </c>
      <c r="T478" s="261">
        <v>0</v>
      </c>
      <c r="U478" s="261">
        <v>0</v>
      </c>
      <c r="V478" s="261">
        <v>0</v>
      </c>
      <c r="W478" s="261">
        <v>0</v>
      </c>
      <c r="X478" s="261">
        <v>0</v>
      </c>
      <c r="Y478" s="261">
        <v>0</v>
      </c>
      <c r="Z478" s="261">
        <v>0</v>
      </c>
      <c r="AA478" s="261">
        <v>0</v>
      </c>
      <c r="AB478" s="260">
        <v>2020</v>
      </c>
    </row>
    <row r="479" spans="1:28" s="3" customFormat="1" ht="35.25" customHeight="1" x14ac:dyDescent="0.5">
      <c r="A479" s="3">
        <v>1</v>
      </c>
      <c r="B479" s="165">
        <f>SUBTOTAL(103,$A$8:A479)</f>
        <v>467</v>
      </c>
      <c r="C479" s="210" t="s">
        <v>2085</v>
      </c>
      <c r="D479" s="255">
        <f t="shared" si="13"/>
        <v>544685</v>
      </c>
      <c r="E479" s="261">
        <v>0</v>
      </c>
      <c r="F479" s="261">
        <v>0</v>
      </c>
      <c r="G479" s="261">
        <v>0</v>
      </c>
      <c r="H479" s="261">
        <v>0</v>
      </c>
      <c r="I479" s="261">
        <v>0</v>
      </c>
      <c r="J479" s="261">
        <v>0</v>
      </c>
      <c r="K479" s="262">
        <v>0</v>
      </c>
      <c r="L479" s="261">
        <v>0</v>
      </c>
      <c r="M479" s="261">
        <v>0</v>
      </c>
      <c r="N479" s="261">
        <v>0</v>
      </c>
      <c r="O479" s="261">
        <v>544685</v>
      </c>
      <c r="P479" s="261">
        <v>0</v>
      </c>
      <c r="Q479" s="261">
        <v>0</v>
      </c>
      <c r="R479" s="261">
        <v>0</v>
      </c>
      <c r="S479" s="261">
        <v>0</v>
      </c>
      <c r="T479" s="261">
        <v>0</v>
      </c>
      <c r="U479" s="261">
        <v>0</v>
      </c>
      <c r="V479" s="261">
        <v>0</v>
      </c>
      <c r="W479" s="261">
        <v>0</v>
      </c>
      <c r="X479" s="261">
        <v>0</v>
      </c>
      <c r="Y479" s="261">
        <v>0</v>
      </c>
      <c r="Z479" s="261">
        <v>0</v>
      </c>
      <c r="AA479" s="261">
        <v>0</v>
      </c>
      <c r="AB479" s="260">
        <v>2020</v>
      </c>
    </row>
    <row r="480" spans="1:28" s="3" customFormat="1" ht="35.25" customHeight="1" x14ac:dyDescent="0.5">
      <c r="A480" s="3">
        <v>1</v>
      </c>
      <c r="B480" s="165">
        <f>SUBTOTAL(103,$A$8:A480)</f>
        <v>468</v>
      </c>
      <c r="C480" s="210" t="s">
        <v>2086</v>
      </c>
      <c r="D480" s="255">
        <f t="shared" si="13"/>
        <v>48000</v>
      </c>
      <c r="E480" s="261">
        <v>0</v>
      </c>
      <c r="F480" s="261">
        <v>0</v>
      </c>
      <c r="G480" s="261">
        <v>48000</v>
      </c>
      <c r="H480" s="261">
        <v>0</v>
      </c>
      <c r="I480" s="261">
        <v>0</v>
      </c>
      <c r="J480" s="261">
        <v>0</v>
      </c>
      <c r="K480" s="262">
        <v>0</v>
      </c>
      <c r="L480" s="261">
        <v>0</v>
      </c>
      <c r="M480" s="261">
        <v>0</v>
      </c>
      <c r="N480" s="261">
        <v>0</v>
      </c>
      <c r="O480" s="261">
        <v>0</v>
      </c>
      <c r="P480" s="261">
        <v>0</v>
      </c>
      <c r="Q480" s="261">
        <v>0</v>
      </c>
      <c r="R480" s="261">
        <v>0</v>
      </c>
      <c r="S480" s="261">
        <v>0</v>
      </c>
      <c r="T480" s="261">
        <v>0</v>
      </c>
      <c r="U480" s="261">
        <v>0</v>
      </c>
      <c r="V480" s="261">
        <v>0</v>
      </c>
      <c r="W480" s="261">
        <v>0</v>
      </c>
      <c r="X480" s="261">
        <v>0</v>
      </c>
      <c r="Y480" s="261">
        <v>0</v>
      </c>
      <c r="Z480" s="261">
        <v>0</v>
      </c>
      <c r="AA480" s="261">
        <v>0</v>
      </c>
      <c r="AB480" s="260">
        <v>2020</v>
      </c>
    </row>
    <row r="481" spans="1:28" s="3" customFormat="1" ht="35.25" customHeight="1" x14ac:dyDescent="0.5">
      <c r="A481" s="3">
        <v>1</v>
      </c>
      <c r="B481" s="165">
        <f>SUBTOTAL(103,$A$8:A481)</f>
        <v>469</v>
      </c>
      <c r="C481" s="210" t="s">
        <v>2475</v>
      </c>
      <c r="D481" s="255">
        <f t="shared" si="13"/>
        <v>375000</v>
      </c>
      <c r="E481" s="261">
        <v>0</v>
      </c>
      <c r="F481" s="261">
        <v>0</v>
      </c>
      <c r="G481" s="261">
        <v>0</v>
      </c>
      <c r="H481" s="261">
        <v>0</v>
      </c>
      <c r="I481" s="261">
        <v>0</v>
      </c>
      <c r="J481" s="261">
        <v>0</v>
      </c>
      <c r="K481" s="262">
        <v>0</v>
      </c>
      <c r="L481" s="261">
        <v>0</v>
      </c>
      <c r="M481" s="261">
        <v>0</v>
      </c>
      <c r="N481" s="261">
        <v>0</v>
      </c>
      <c r="O481" s="261">
        <v>375000</v>
      </c>
      <c r="P481" s="261">
        <v>0</v>
      </c>
      <c r="Q481" s="261">
        <v>0</v>
      </c>
      <c r="R481" s="261">
        <v>0</v>
      </c>
      <c r="S481" s="261">
        <v>0</v>
      </c>
      <c r="T481" s="261">
        <v>0</v>
      </c>
      <c r="U481" s="261">
        <v>0</v>
      </c>
      <c r="V481" s="261">
        <v>0</v>
      </c>
      <c r="W481" s="261">
        <v>0</v>
      </c>
      <c r="X481" s="261">
        <v>0</v>
      </c>
      <c r="Y481" s="261">
        <v>0</v>
      </c>
      <c r="Z481" s="261">
        <v>0</v>
      </c>
      <c r="AA481" s="261">
        <v>0</v>
      </c>
      <c r="AB481" s="260">
        <v>2020</v>
      </c>
    </row>
    <row r="482" spans="1:28" s="3" customFormat="1" ht="35.25" customHeight="1" x14ac:dyDescent="0.5">
      <c r="A482" s="3">
        <v>1</v>
      </c>
      <c r="B482" s="165">
        <f>SUBTOTAL(103,$A$8:A482)</f>
        <v>470</v>
      </c>
      <c r="C482" s="210" t="s">
        <v>2087</v>
      </c>
      <c r="D482" s="255">
        <f t="shared" si="13"/>
        <v>46128</v>
      </c>
      <c r="E482" s="261">
        <v>0</v>
      </c>
      <c r="F482" s="261">
        <v>0</v>
      </c>
      <c r="G482" s="261">
        <v>46128</v>
      </c>
      <c r="H482" s="261">
        <v>0</v>
      </c>
      <c r="I482" s="261">
        <v>0</v>
      </c>
      <c r="J482" s="261">
        <v>0</v>
      </c>
      <c r="K482" s="262">
        <v>0</v>
      </c>
      <c r="L482" s="261">
        <v>0</v>
      </c>
      <c r="M482" s="261">
        <v>0</v>
      </c>
      <c r="N482" s="261">
        <v>0</v>
      </c>
      <c r="O482" s="261">
        <v>0</v>
      </c>
      <c r="P482" s="261">
        <v>0</v>
      </c>
      <c r="Q482" s="261">
        <v>0</v>
      </c>
      <c r="R482" s="261">
        <v>0</v>
      </c>
      <c r="S482" s="261">
        <v>0</v>
      </c>
      <c r="T482" s="261">
        <v>0</v>
      </c>
      <c r="U482" s="261">
        <v>0</v>
      </c>
      <c r="V482" s="261">
        <v>0</v>
      </c>
      <c r="W482" s="261">
        <v>0</v>
      </c>
      <c r="X482" s="261">
        <v>0</v>
      </c>
      <c r="Y482" s="261">
        <v>0</v>
      </c>
      <c r="Z482" s="261">
        <v>0</v>
      </c>
      <c r="AA482" s="261">
        <v>0</v>
      </c>
      <c r="AB482" s="260">
        <v>2020</v>
      </c>
    </row>
    <row r="483" spans="1:28" s="3" customFormat="1" ht="35.25" customHeight="1" x14ac:dyDescent="0.5">
      <c r="A483" s="3">
        <v>1</v>
      </c>
      <c r="B483" s="165">
        <f>SUBTOTAL(103,$A$8:A483)</f>
        <v>471</v>
      </c>
      <c r="C483" s="210" t="s">
        <v>2088</v>
      </c>
      <c r="D483" s="255">
        <f t="shared" si="13"/>
        <v>153761</v>
      </c>
      <c r="E483" s="261">
        <v>0</v>
      </c>
      <c r="F483" s="261">
        <v>0</v>
      </c>
      <c r="G483" s="261">
        <f>46128+107633</f>
        <v>153761</v>
      </c>
      <c r="H483" s="261">
        <v>0</v>
      </c>
      <c r="I483" s="261">
        <v>0</v>
      </c>
      <c r="J483" s="261">
        <v>0</v>
      </c>
      <c r="K483" s="262">
        <v>0</v>
      </c>
      <c r="L483" s="261">
        <v>0</v>
      </c>
      <c r="M483" s="261">
        <v>0</v>
      </c>
      <c r="N483" s="261">
        <v>0</v>
      </c>
      <c r="O483" s="261">
        <v>0</v>
      </c>
      <c r="P483" s="261">
        <v>0</v>
      </c>
      <c r="Q483" s="261">
        <v>0</v>
      </c>
      <c r="R483" s="261">
        <v>0</v>
      </c>
      <c r="S483" s="261">
        <v>0</v>
      </c>
      <c r="T483" s="261">
        <v>0</v>
      </c>
      <c r="U483" s="261">
        <v>0</v>
      </c>
      <c r="V483" s="261">
        <v>0</v>
      </c>
      <c r="W483" s="261">
        <v>0</v>
      </c>
      <c r="X483" s="261">
        <v>0</v>
      </c>
      <c r="Y483" s="261">
        <v>0</v>
      </c>
      <c r="Z483" s="261">
        <v>0</v>
      </c>
      <c r="AA483" s="261">
        <v>0</v>
      </c>
      <c r="AB483" s="260">
        <v>2020</v>
      </c>
    </row>
    <row r="484" spans="1:28" s="3" customFormat="1" ht="35.25" customHeight="1" x14ac:dyDescent="0.5">
      <c r="A484" s="3">
        <v>1</v>
      </c>
      <c r="B484" s="165">
        <f>SUBTOTAL(103,$A$8:A484)</f>
        <v>472</v>
      </c>
      <c r="C484" s="210" t="s">
        <v>2089</v>
      </c>
      <c r="D484" s="255">
        <f t="shared" si="13"/>
        <v>1146813</v>
      </c>
      <c r="E484" s="261">
        <v>0</v>
      </c>
      <c r="F484" s="261">
        <v>0</v>
      </c>
      <c r="G484" s="261">
        <v>0</v>
      </c>
      <c r="H484" s="261">
        <v>0</v>
      </c>
      <c r="I484" s="261">
        <v>0</v>
      </c>
      <c r="J484" s="261">
        <v>0</v>
      </c>
      <c r="K484" s="262">
        <v>0</v>
      </c>
      <c r="L484" s="261">
        <v>0</v>
      </c>
      <c r="M484" s="261">
        <v>1146813</v>
      </c>
      <c r="N484" s="261">
        <v>0</v>
      </c>
      <c r="O484" s="261">
        <v>0</v>
      </c>
      <c r="P484" s="261">
        <v>0</v>
      </c>
      <c r="Q484" s="261">
        <v>0</v>
      </c>
      <c r="R484" s="261">
        <v>0</v>
      </c>
      <c r="S484" s="261">
        <v>0</v>
      </c>
      <c r="T484" s="261">
        <v>0</v>
      </c>
      <c r="U484" s="261">
        <v>0</v>
      </c>
      <c r="V484" s="261">
        <v>0</v>
      </c>
      <c r="W484" s="261">
        <v>0</v>
      </c>
      <c r="X484" s="261">
        <v>0</v>
      </c>
      <c r="Y484" s="261">
        <v>0</v>
      </c>
      <c r="Z484" s="261">
        <v>0</v>
      </c>
      <c r="AA484" s="261">
        <v>0</v>
      </c>
      <c r="AB484" s="260">
        <v>2020</v>
      </c>
    </row>
    <row r="485" spans="1:28" s="3" customFormat="1" ht="35.25" customHeight="1" x14ac:dyDescent="0.5">
      <c r="A485" s="3">
        <v>1</v>
      </c>
      <c r="B485" s="165">
        <f>SUBTOTAL(103,$A$8:A485)</f>
        <v>473</v>
      </c>
      <c r="C485" s="210" t="s">
        <v>2293</v>
      </c>
      <c r="D485" s="255">
        <f t="shared" si="13"/>
        <v>1337521.6599999999</v>
      </c>
      <c r="E485" s="261">
        <v>0</v>
      </c>
      <c r="F485" s="261">
        <v>0</v>
      </c>
      <c r="G485" s="261">
        <v>0</v>
      </c>
      <c r="H485" s="261">
        <v>0</v>
      </c>
      <c r="I485" s="261">
        <v>0</v>
      </c>
      <c r="J485" s="261">
        <v>0</v>
      </c>
      <c r="K485" s="262">
        <v>0</v>
      </c>
      <c r="L485" s="261">
        <v>0</v>
      </c>
      <c r="M485" s="261">
        <v>0</v>
      </c>
      <c r="N485" s="261">
        <v>0</v>
      </c>
      <c r="O485" s="261">
        <v>1337521.6599999999</v>
      </c>
      <c r="P485" s="261">
        <v>0</v>
      </c>
      <c r="Q485" s="261">
        <v>0</v>
      </c>
      <c r="R485" s="261">
        <v>0</v>
      </c>
      <c r="S485" s="261">
        <v>0</v>
      </c>
      <c r="T485" s="261">
        <v>0</v>
      </c>
      <c r="U485" s="261">
        <v>0</v>
      </c>
      <c r="V485" s="261">
        <v>0</v>
      </c>
      <c r="W485" s="261">
        <v>0</v>
      </c>
      <c r="X485" s="261">
        <v>0</v>
      </c>
      <c r="Y485" s="261">
        <v>0</v>
      </c>
      <c r="Z485" s="261">
        <v>0</v>
      </c>
      <c r="AA485" s="261">
        <v>0</v>
      </c>
      <c r="AB485" s="260">
        <v>2020</v>
      </c>
    </row>
    <row r="486" spans="1:28" s="3" customFormat="1" ht="35.25" customHeight="1" x14ac:dyDescent="0.5">
      <c r="A486" s="3">
        <v>1</v>
      </c>
      <c r="B486" s="165">
        <f>SUBTOTAL(103,$A$8:A486)</f>
        <v>474</v>
      </c>
      <c r="C486" s="210" t="s">
        <v>2294</v>
      </c>
      <c r="D486" s="255">
        <f t="shared" si="13"/>
        <v>1269369.8500000001</v>
      </c>
      <c r="E486" s="261">
        <v>0</v>
      </c>
      <c r="F486" s="261">
        <v>0</v>
      </c>
      <c r="G486" s="261">
        <v>0</v>
      </c>
      <c r="H486" s="261">
        <v>0</v>
      </c>
      <c r="I486" s="261">
        <v>0</v>
      </c>
      <c r="J486" s="261">
        <v>0</v>
      </c>
      <c r="K486" s="262">
        <v>0</v>
      </c>
      <c r="L486" s="261">
        <v>0</v>
      </c>
      <c r="M486" s="261">
        <v>1269369.8500000001</v>
      </c>
      <c r="N486" s="261">
        <v>0</v>
      </c>
      <c r="O486" s="261">
        <v>0</v>
      </c>
      <c r="P486" s="261">
        <v>0</v>
      </c>
      <c r="Q486" s="261">
        <v>0</v>
      </c>
      <c r="R486" s="261">
        <v>0</v>
      </c>
      <c r="S486" s="261">
        <v>0</v>
      </c>
      <c r="T486" s="261">
        <v>0</v>
      </c>
      <c r="U486" s="261">
        <v>0</v>
      </c>
      <c r="V486" s="261">
        <v>0</v>
      </c>
      <c r="W486" s="261">
        <v>0</v>
      </c>
      <c r="X486" s="261">
        <v>0</v>
      </c>
      <c r="Y486" s="261">
        <v>0</v>
      </c>
      <c r="Z486" s="261">
        <v>0</v>
      </c>
      <c r="AA486" s="261">
        <v>0</v>
      </c>
      <c r="AB486" s="260">
        <v>2020</v>
      </c>
    </row>
    <row r="487" spans="1:28" s="3" customFormat="1" ht="35.25" customHeight="1" x14ac:dyDescent="0.5">
      <c r="A487" s="3">
        <v>1</v>
      </c>
      <c r="B487" s="165">
        <f>SUBTOTAL(103,$A$8:A487)</f>
        <v>475</v>
      </c>
      <c r="C487" s="210" t="s">
        <v>2295</v>
      </c>
      <c r="D487" s="255">
        <f t="shared" si="13"/>
        <v>1780000</v>
      </c>
      <c r="E487" s="261">
        <v>0</v>
      </c>
      <c r="F487" s="261">
        <v>0</v>
      </c>
      <c r="G487" s="261">
        <v>0</v>
      </c>
      <c r="H487" s="261">
        <v>0</v>
      </c>
      <c r="I487" s="261">
        <v>0</v>
      </c>
      <c r="J487" s="261">
        <v>0</v>
      </c>
      <c r="K487" s="262">
        <v>1</v>
      </c>
      <c r="L487" s="261">
        <v>1780000</v>
      </c>
      <c r="M487" s="261">
        <v>0</v>
      </c>
      <c r="N487" s="261">
        <v>0</v>
      </c>
      <c r="O487" s="261">
        <v>0</v>
      </c>
      <c r="P487" s="261">
        <v>0</v>
      </c>
      <c r="Q487" s="261">
        <v>0</v>
      </c>
      <c r="R487" s="261">
        <v>0</v>
      </c>
      <c r="S487" s="261">
        <v>0</v>
      </c>
      <c r="T487" s="261">
        <v>0</v>
      </c>
      <c r="U487" s="261">
        <v>0</v>
      </c>
      <c r="V487" s="261">
        <v>0</v>
      </c>
      <c r="W487" s="261">
        <v>0</v>
      </c>
      <c r="X487" s="261">
        <v>0</v>
      </c>
      <c r="Y487" s="261">
        <v>0</v>
      </c>
      <c r="Z487" s="261">
        <v>0</v>
      </c>
      <c r="AA487" s="261">
        <v>0</v>
      </c>
      <c r="AB487" s="260">
        <v>2020</v>
      </c>
    </row>
    <row r="488" spans="1:28" s="3" customFormat="1" ht="35.25" customHeight="1" x14ac:dyDescent="0.5">
      <c r="A488" s="3">
        <v>1</v>
      </c>
      <c r="B488" s="165">
        <f>SUBTOTAL(103,$A$8:A488)</f>
        <v>476</v>
      </c>
      <c r="C488" s="210" t="s">
        <v>2296</v>
      </c>
      <c r="D488" s="255">
        <f t="shared" si="13"/>
        <v>320000</v>
      </c>
      <c r="E488" s="261">
        <v>0</v>
      </c>
      <c r="F488" s="261">
        <v>0</v>
      </c>
      <c r="G488" s="261">
        <v>0</v>
      </c>
      <c r="H488" s="261">
        <v>0</v>
      </c>
      <c r="I488" s="261">
        <v>0</v>
      </c>
      <c r="J488" s="261">
        <v>0</v>
      </c>
      <c r="K488" s="262">
        <v>0</v>
      </c>
      <c r="L488" s="261">
        <v>0</v>
      </c>
      <c r="M488" s="261">
        <v>0</v>
      </c>
      <c r="N488" s="261">
        <v>0</v>
      </c>
      <c r="O488" s="261">
        <v>320000</v>
      </c>
      <c r="P488" s="261">
        <v>0</v>
      </c>
      <c r="Q488" s="261">
        <v>0</v>
      </c>
      <c r="R488" s="261">
        <v>0</v>
      </c>
      <c r="S488" s="261">
        <v>0</v>
      </c>
      <c r="T488" s="261">
        <v>0</v>
      </c>
      <c r="U488" s="261">
        <v>0</v>
      </c>
      <c r="V488" s="261">
        <v>0</v>
      </c>
      <c r="W488" s="261">
        <v>0</v>
      </c>
      <c r="X488" s="261">
        <v>0</v>
      </c>
      <c r="Y488" s="261">
        <v>0</v>
      </c>
      <c r="Z488" s="261">
        <v>0</v>
      </c>
      <c r="AA488" s="261">
        <v>0</v>
      </c>
      <c r="AB488" s="260">
        <v>2020</v>
      </c>
    </row>
    <row r="489" spans="1:28" s="3" customFormat="1" ht="35.25" customHeight="1" x14ac:dyDescent="0.5">
      <c r="A489" s="3">
        <v>1</v>
      </c>
      <c r="B489" s="165">
        <f>SUBTOTAL(103,$A$8:A489)</f>
        <v>477</v>
      </c>
      <c r="C489" s="210" t="s">
        <v>2297</v>
      </c>
      <c r="D489" s="255">
        <f t="shared" si="13"/>
        <v>616295.82999999996</v>
      </c>
      <c r="E489" s="261">
        <v>0</v>
      </c>
      <c r="F489" s="261">
        <v>0</v>
      </c>
      <c r="G489" s="261">
        <v>0</v>
      </c>
      <c r="H489" s="261">
        <v>0</v>
      </c>
      <c r="I489" s="261">
        <v>0</v>
      </c>
      <c r="J489" s="261">
        <v>0</v>
      </c>
      <c r="K489" s="262">
        <v>0</v>
      </c>
      <c r="L489" s="261">
        <v>0</v>
      </c>
      <c r="M489" s="261">
        <v>0</v>
      </c>
      <c r="N489" s="261">
        <v>0</v>
      </c>
      <c r="O489" s="261">
        <v>616295.82999999996</v>
      </c>
      <c r="P489" s="261">
        <v>0</v>
      </c>
      <c r="Q489" s="261">
        <v>0</v>
      </c>
      <c r="R489" s="261">
        <v>0</v>
      </c>
      <c r="S489" s="261">
        <v>0</v>
      </c>
      <c r="T489" s="261">
        <v>0</v>
      </c>
      <c r="U489" s="261">
        <v>0</v>
      </c>
      <c r="V489" s="261">
        <v>0</v>
      </c>
      <c r="W489" s="261">
        <v>0</v>
      </c>
      <c r="X489" s="261">
        <v>0</v>
      </c>
      <c r="Y489" s="261">
        <v>0</v>
      </c>
      <c r="Z489" s="261">
        <v>0</v>
      </c>
      <c r="AA489" s="261">
        <v>0</v>
      </c>
      <c r="AB489" s="260">
        <v>2020</v>
      </c>
    </row>
    <row r="490" spans="1:28" s="3" customFormat="1" ht="35.25" customHeight="1" x14ac:dyDescent="0.5">
      <c r="A490" s="3">
        <v>1</v>
      </c>
      <c r="B490" s="165">
        <f>SUBTOTAL(103,$A$8:A490)</f>
        <v>478</v>
      </c>
      <c r="C490" s="210" t="s">
        <v>2298</v>
      </c>
      <c r="D490" s="255">
        <f t="shared" si="13"/>
        <v>1850000</v>
      </c>
      <c r="E490" s="261">
        <v>0</v>
      </c>
      <c r="F490" s="261">
        <v>0</v>
      </c>
      <c r="G490" s="261">
        <v>0</v>
      </c>
      <c r="H490" s="261">
        <v>0</v>
      </c>
      <c r="I490" s="261">
        <v>0</v>
      </c>
      <c r="J490" s="261">
        <v>0</v>
      </c>
      <c r="K490" s="262">
        <v>1</v>
      </c>
      <c r="L490" s="261">
        <v>1850000</v>
      </c>
      <c r="M490" s="261">
        <v>0</v>
      </c>
      <c r="N490" s="261">
        <v>0</v>
      </c>
      <c r="O490" s="261">
        <v>0</v>
      </c>
      <c r="P490" s="261">
        <v>0</v>
      </c>
      <c r="Q490" s="261">
        <v>0</v>
      </c>
      <c r="R490" s="261">
        <v>0</v>
      </c>
      <c r="S490" s="261">
        <v>0</v>
      </c>
      <c r="T490" s="261">
        <v>0</v>
      </c>
      <c r="U490" s="261">
        <v>0</v>
      </c>
      <c r="V490" s="261">
        <v>0</v>
      </c>
      <c r="W490" s="261">
        <v>0</v>
      </c>
      <c r="X490" s="261">
        <v>0</v>
      </c>
      <c r="Y490" s="261">
        <v>0</v>
      </c>
      <c r="Z490" s="261">
        <v>0</v>
      </c>
      <c r="AA490" s="261">
        <v>0</v>
      </c>
      <c r="AB490" s="260">
        <v>2020</v>
      </c>
    </row>
    <row r="491" spans="1:28" s="3" customFormat="1" ht="35.25" customHeight="1" x14ac:dyDescent="0.5">
      <c r="A491" s="3">
        <v>1</v>
      </c>
      <c r="B491" s="165">
        <f>SUBTOTAL(103,$A$8:A491)</f>
        <v>479</v>
      </c>
      <c r="C491" s="210" t="s">
        <v>2299</v>
      </c>
      <c r="D491" s="255">
        <f t="shared" si="13"/>
        <v>2371003.2999999998</v>
      </c>
      <c r="E491" s="261">
        <v>0</v>
      </c>
      <c r="F491" s="261">
        <v>0</v>
      </c>
      <c r="G491" s="261">
        <v>0</v>
      </c>
      <c r="H491" s="261">
        <v>0</v>
      </c>
      <c r="I491" s="261">
        <v>0</v>
      </c>
      <c r="J491" s="261">
        <v>0</v>
      </c>
      <c r="K491" s="262">
        <v>0</v>
      </c>
      <c r="L491" s="261">
        <v>0</v>
      </c>
      <c r="M491" s="261">
        <v>2371003.2999999998</v>
      </c>
      <c r="N491" s="261">
        <v>0</v>
      </c>
      <c r="O491" s="261">
        <v>0</v>
      </c>
      <c r="P491" s="261">
        <v>0</v>
      </c>
      <c r="Q491" s="261">
        <v>0</v>
      </c>
      <c r="R491" s="261">
        <v>0</v>
      </c>
      <c r="S491" s="261">
        <v>0</v>
      </c>
      <c r="T491" s="261">
        <v>0</v>
      </c>
      <c r="U491" s="261">
        <v>0</v>
      </c>
      <c r="V491" s="261">
        <v>0</v>
      </c>
      <c r="W491" s="261">
        <v>0</v>
      </c>
      <c r="X491" s="261">
        <v>0</v>
      </c>
      <c r="Y491" s="261">
        <v>0</v>
      </c>
      <c r="Z491" s="261">
        <v>0</v>
      </c>
      <c r="AA491" s="261">
        <v>0</v>
      </c>
      <c r="AB491" s="260">
        <v>2020</v>
      </c>
    </row>
    <row r="492" spans="1:28" s="3" customFormat="1" ht="35.25" customHeight="1" x14ac:dyDescent="0.5">
      <c r="A492" s="3">
        <v>1</v>
      </c>
      <c r="B492" s="165">
        <f>SUBTOTAL(103,$A$8:A492)</f>
        <v>480</v>
      </c>
      <c r="C492" s="210" t="s">
        <v>2300</v>
      </c>
      <c r="D492" s="255">
        <f t="shared" si="13"/>
        <v>928991.4</v>
      </c>
      <c r="E492" s="261">
        <v>0</v>
      </c>
      <c r="F492" s="261">
        <v>0</v>
      </c>
      <c r="G492" s="261">
        <v>0</v>
      </c>
      <c r="H492" s="261">
        <v>0</v>
      </c>
      <c r="I492" s="261">
        <v>0</v>
      </c>
      <c r="J492" s="261">
        <v>0</v>
      </c>
      <c r="K492" s="262">
        <v>0</v>
      </c>
      <c r="L492" s="261">
        <v>0</v>
      </c>
      <c r="M492" s="261">
        <v>928991.4</v>
      </c>
      <c r="N492" s="261">
        <v>0</v>
      </c>
      <c r="O492" s="261">
        <v>0</v>
      </c>
      <c r="P492" s="261">
        <v>0</v>
      </c>
      <c r="Q492" s="261">
        <v>0</v>
      </c>
      <c r="R492" s="261">
        <v>0</v>
      </c>
      <c r="S492" s="261">
        <v>0</v>
      </c>
      <c r="T492" s="261">
        <v>0</v>
      </c>
      <c r="U492" s="261">
        <v>0</v>
      </c>
      <c r="V492" s="261">
        <v>0</v>
      </c>
      <c r="W492" s="261">
        <v>0</v>
      </c>
      <c r="X492" s="261">
        <v>0</v>
      </c>
      <c r="Y492" s="261">
        <v>0</v>
      </c>
      <c r="Z492" s="261">
        <v>0</v>
      </c>
      <c r="AA492" s="261">
        <v>0</v>
      </c>
      <c r="AB492" s="260">
        <v>2020</v>
      </c>
    </row>
    <row r="493" spans="1:28" s="3" customFormat="1" ht="35.25" customHeight="1" x14ac:dyDescent="0.5">
      <c r="A493" s="3">
        <v>1</v>
      </c>
      <c r="B493" s="165">
        <f>SUBTOTAL(103,$A$8:A493)</f>
        <v>481</v>
      </c>
      <c r="C493" s="210" t="s">
        <v>2301</v>
      </c>
      <c r="D493" s="255">
        <f t="shared" si="13"/>
        <v>244714.38</v>
      </c>
      <c r="E493" s="261">
        <v>0</v>
      </c>
      <c r="F493" s="261">
        <v>0</v>
      </c>
      <c r="G493" s="261">
        <v>0</v>
      </c>
      <c r="H493" s="261">
        <v>0</v>
      </c>
      <c r="I493" s="261">
        <v>244714.38</v>
      </c>
      <c r="J493" s="261">
        <v>0</v>
      </c>
      <c r="K493" s="262">
        <v>0</v>
      </c>
      <c r="L493" s="261">
        <v>0</v>
      </c>
      <c r="M493" s="261">
        <v>0</v>
      </c>
      <c r="N493" s="261">
        <v>0</v>
      </c>
      <c r="O493" s="261">
        <v>0</v>
      </c>
      <c r="P493" s="261">
        <v>0</v>
      </c>
      <c r="Q493" s="261">
        <v>0</v>
      </c>
      <c r="R493" s="261">
        <v>0</v>
      </c>
      <c r="S493" s="261">
        <v>0</v>
      </c>
      <c r="T493" s="261">
        <v>0</v>
      </c>
      <c r="U493" s="261">
        <v>0</v>
      </c>
      <c r="V493" s="261">
        <v>0</v>
      </c>
      <c r="W493" s="261">
        <v>0</v>
      </c>
      <c r="X493" s="261">
        <v>0</v>
      </c>
      <c r="Y493" s="261">
        <v>0</v>
      </c>
      <c r="Z493" s="261">
        <v>0</v>
      </c>
      <c r="AA493" s="261">
        <v>0</v>
      </c>
      <c r="AB493" s="260">
        <v>2020</v>
      </c>
    </row>
    <row r="494" spans="1:28" s="3" customFormat="1" ht="35.25" customHeight="1" x14ac:dyDescent="0.5">
      <c r="A494" s="3">
        <v>1</v>
      </c>
      <c r="B494" s="165">
        <f>SUBTOTAL(103,$A$8:A494)</f>
        <v>482</v>
      </c>
      <c r="C494" s="210" t="s">
        <v>2302</v>
      </c>
      <c r="D494" s="255">
        <f t="shared" si="13"/>
        <v>173096</v>
      </c>
      <c r="E494" s="261">
        <v>0</v>
      </c>
      <c r="F494" s="261">
        <v>0</v>
      </c>
      <c r="G494" s="261">
        <v>0</v>
      </c>
      <c r="H494" s="261">
        <v>0</v>
      </c>
      <c r="I494" s="261">
        <v>0</v>
      </c>
      <c r="J494" s="261">
        <v>0</v>
      </c>
      <c r="K494" s="262">
        <v>0</v>
      </c>
      <c r="L494" s="261">
        <v>0</v>
      </c>
      <c r="M494" s="261">
        <v>0</v>
      </c>
      <c r="N494" s="261">
        <v>0</v>
      </c>
      <c r="O494" s="261">
        <v>173096</v>
      </c>
      <c r="P494" s="261">
        <v>0</v>
      </c>
      <c r="Q494" s="261">
        <v>0</v>
      </c>
      <c r="R494" s="261">
        <v>0</v>
      </c>
      <c r="S494" s="261">
        <v>0</v>
      </c>
      <c r="T494" s="261">
        <v>0</v>
      </c>
      <c r="U494" s="261">
        <v>0</v>
      </c>
      <c r="V494" s="261">
        <v>0</v>
      </c>
      <c r="W494" s="261">
        <v>0</v>
      </c>
      <c r="X494" s="261">
        <v>0</v>
      </c>
      <c r="Y494" s="261">
        <v>0</v>
      </c>
      <c r="Z494" s="261">
        <v>0</v>
      </c>
      <c r="AA494" s="261">
        <v>0</v>
      </c>
      <c r="AB494" s="260">
        <v>2020</v>
      </c>
    </row>
    <row r="495" spans="1:28" s="3" customFormat="1" ht="35.25" customHeight="1" x14ac:dyDescent="0.5">
      <c r="A495" s="3">
        <v>1</v>
      </c>
      <c r="B495" s="165">
        <f>SUBTOTAL(103,$A$8:A495)</f>
        <v>483</v>
      </c>
      <c r="C495" s="210" t="s">
        <v>2303</v>
      </c>
      <c r="D495" s="255">
        <f t="shared" si="13"/>
        <v>1395005.36</v>
      </c>
      <c r="E495" s="261">
        <v>0</v>
      </c>
      <c r="F495" s="261">
        <v>0</v>
      </c>
      <c r="G495" s="261">
        <v>0</v>
      </c>
      <c r="H495" s="261">
        <v>0</v>
      </c>
      <c r="I495" s="261">
        <v>0</v>
      </c>
      <c r="J495" s="261">
        <v>0</v>
      </c>
      <c r="K495" s="262">
        <v>0</v>
      </c>
      <c r="L495" s="261">
        <v>0</v>
      </c>
      <c r="M495" s="261">
        <v>1395005.36</v>
      </c>
      <c r="N495" s="261">
        <v>0</v>
      </c>
      <c r="O495" s="261">
        <v>0</v>
      </c>
      <c r="P495" s="261">
        <v>0</v>
      </c>
      <c r="Q495" s="261">
        <v>0</v>
      </c>
      <c r="R495" s="261">
        <v>0</v>
      </c>
      <c r="S495" s="261">
        <v>0</v>
      </c>
      <c r="T495" s="261">
        <v>0</v>
      </c>
      <c r="U495" s="261">
        <v>0</v>
      </c>
      <c r="V495" s="261">
        <v>0</v>
      </c>
      <c r="W495" s="261">
        <v>0</v>
      </c>
      <c r="X495" s="261">
        <v>0</v>
      </c>
      <c r="Y495" s="261">
        <v>0</v>
      </c>
      <c r="Z495" s="261">
        <v>0</v>
      </c>
      <c r="AA495" s="261">
        <v>0</v>
      </c>
      <c r="AB495" s="260">
        <v>2020</v>
      </c>
    </row>
    <row r="496" spans="1:28" s="3" customFormat="1" ht="35.25" customHeight="1" x14ac:dyDescent="0.5">
      <c r="A496" s="3">
        <v>1</v>
      </c>
      <c r="B496" s="165">
        <f>SUBTOTAL(103,$A$8:A496)</f>
        <v>484</v>
      </c>
      <c r="C496" s="210" t="s">
        <v>2476</v>
      </c>
      <c r="D496" s="255">
        <f t="shared" si="13"/>
        <v>1850000</v>
      </c>
      <c r="E496" s="258">
        <v>0</v>
      </c>
      <c r="F496" s="258">
        <v>0</v>
      </c>
      <c r="G496" s="258">
        <v>0</v>
      </c>
      <c r="H496" s="258">
        <v>0</v>
      </c>
      <c r="I496" s="258">
        <v>0</v>
      </c>
      <c r="J496" s="258">
        <v>0</v>
      </c>
      <c r="K496" s="259">
        <v>1</v>
      </c>
      <c r="L496" s="258">
        <v>1850000</v>
      </c>
      <c r="M496" s="258">
        <v>0</v>
      </c>
      <c r="N496" s="258">
        <v>0</v>
      </c>
      <c r="O496" s="258">
        <v>0</v>
      </c>
      <c r="P496" s="258">
        <v>0</v>
      </c>
      <c r="Q496" s="258">
        <v>0</v>
      </c>
      <c r="R496" s="258">
        <v>0</v>
      </c>
      <c r="S496" s="258">
        <v>0</v>
      </c>
      <c r="T496" s="258">
        <v>0</v>
      </c>
      <c r="U496" s="258">
        <v>0</v>
      </c>
      <c r="V496" s="258">
        <v>0</v>
      </c>
      <c r="W496" s="258">
        <v>0</v>
      </c>
      <c r="X496" s="258">
        <v>0</v>
      </c>
      <c r="Y496" s="258">
        <v>0</v>
      </c>
      <c r="Z496" s="258">
        <v>0</v>
      </c>
      <c r="AA496" s="258">
        <v>0</v>
      </c>
      <c r="AB496" s="260">
        <v>2020</v>
      </c>
    </row>
    <row r="497" spans="1:28" s="3" customFormat="1" ht="35.25" customHeight="1" x14ac:dyDescent="0.5">
      <c r="A497" s="3">
        <v>1</v>
      </c>
      <c r="B497" s="165">
        <f>SUBTOTAL(103,$A$8:A497)</f>
        <v>485</v>
      </c>
      <c r="C497" s="210" t="s">
        <v>2477</v>
      </c>
      <c r="D497" s="255">
        <f t="shared" si="13"/>
        <v>588722</v>
      </c>
      <c r="E497" s="258">
        <v>0</v>
      </c>
      <c r="F497" s="258">
        <v>0</v>
      </c>
      <c r="G497" s="258">
        <v>0</v>
      </c>
      <c r="H497" s="258">
        <v>0</v>
      </c>
      <c r="I497" s="258">
        <v>0</v>
      </c>
      <c r="J497" s="258">
        <v>0</v>
      </c>
      <c r="K497" s="259">
        <v>0</v>
      </c>
      <c r="L497" s="258">
        <v>0</v>
      </c>
      <c r="M497" s="258">
        <v>588722</v>
      </c>
      <c r="N497" s="258">
        <v>0</v>
      </c>
      <c r="O497" s="258">
        <v>0</v>
      </c>
      <c r="P497" s="258">
        <v>0</v>
      </c>
      <c r="Q497" s="258">
        <v>0</v>
      </c>
      <c r="R497" s="258">
        <v>0</v>
      </c>
      <c r="S497" s="258">
        <v>0</v>
      </c>
      <c r="T497" s="258">
        <v>0</v>
      </c>
      <c r="U497" s="258">
        <v>0</v>
      </c>
      <c r="V497" s="258">
        <v>0</v>
      </c>
      <c r="W497" s="258">
        <v>0</v>
      </c>
      <c r="X497" s="258">
        <v>0</v>
      </c>
      <c r="Y497" s="258">
        <v>0</v>
      </c>
      <c r="Z497" s="258">
        <v>0</v>
      </c>
      <c r="AA497" s="258">
        <v>0</v>
      </c>
      <c r="AB497" s="260">
        <v>2020</v>
      </c>
    </row>
    <row r="498" spans="1:28" s="3" customFormat="1" ht="35.25" customHeight="1" x14ac:dyDescent="0.5">
      <c r="A498" s="3">
        <v>1</v>
      </c>
      <c r="B498" s="165">
        <f>SUBTOTAL(103,$A$8:A498)</f>
        <v>486</v>
      </c>
      <c r="C498" s="210" t="s">
        <v>2478</v>
      </c>
      <c r="D498" s="255">
        <f t="shared" si="13"/>
        <v>1370115.5</v>
      </c>
      <c r="E498" s="258">
        <v>0</v>
      </c>
      <c r="F498" s="258">
        <v>0</v>
      </c>
      <c r="G498" s="258">
        <v>0</v>
      </c>
      <c r="H498" s="258">
        <v>0</v>
      </c>
      <c r="I498" s="258">
        <v>0</v>
      </c>
      <c r="J498" s="258">
        <v>0</v>
      </c>
      <c r="K498" s="259">
        <v>0</v>
      </c>
      <c r="L498" s="258">
        <v>0</v>
      </c>
      <c r="M498" s="258">
        <v>1370115.5</v>
      </c>
      <c r="N498" s="258">
        <v>0</v>
      </c>
      <c r="O498" s="258">
        <v>0</v>
      </c>
      <c r="P498" s="258">
        <v>0</v>
      </c>
      <c r="Q498" s="258">
        <v>0</v>
      </c>
      <c r="R498" s="258">
        <v>0</v>
      </c>
      <c r="S498" s="258">
        <v>0</v>
      </c>
      <c r="T498" s="258">
        <v>0</v>
      </c>
      <c r="U498" s="258">
        <v>0</v>
      </c>
      <c r="V498" s="258">
        <v>0</v>
      </c>
      <c r="W498" s="258">
        <v>0</v>
      </c>
      <c r="X498" s="258">
        <v>0</v>
      </c>
      <c r="Y498" s="258">
        <v>0</v>
      </c>
      <c r="Z498" s="258">
        <v>0</v>
      </c>
      <c r="AA498" s="258">
        <v>0</v>
      </c>
      <c r="AB498" s="260">
        <v>2020</v>
      </c>
    </row>
    <row r="499" spans="1:28" s="3" customFormat="1" ht="35.25" customHeight="1" x14ac:dyDescent="0.5">
      <c r="A499" s="3">
        <v>1</v>
      </c>
      <c r="B499" s="165">
        <f>SUBTOTAL(103,$A$8:A499)</f>
        <v>487</v>
      </c>
      <c r="C499" s="210" t="s">
        <v>2479</v>
      </c>
      <c r="D499" s="255">
        <f t="shared" si="13"/>
        <v>1078498.99</v>
      </c>
      <c r="E499" s="258">
        <v>0</v>
      </c>
      <c r="F499" s="258">
        <v>0</v>
      </c>
      <c r="G499" s="258">
        <v>0</v>
      </c>
      <c r="H499" s="258">
        <v>0</v>
      </c>
      <c r="I499" s="258">
        <v>0</v>
      </c>
      <c r="J499" s="258">
        <v>0</v>
      </c>
      <c r="K499" s="259">
        <v>0</v>
      </c>
      <c r="L499" s="258">
        <v>0</v>
      </c>
      <c r="M499" s="258">
        <v>598047.86</v>
      </c>
      <c r="N499" s="258">
        <v>0</v>
      </c>
      <c r="O499" s="258">
        <v>480451.13</v>
      </c>
      <c r="P499" s="258">
        <v>0</v>
      </c>
      <c r="Q499" s="258">
        <v>0</v>
      </c>
      <c r="R499" s="258">
        <v>0</v>
      </c>
      <c r="S499" s="258">
        <v>0</v>
      </c>
      <c r="T499" s="258">
        <v>0</v>
      </c>
      <c r="U499" s="258">
        <v>0</v>
      </c>
      <c r="V499" s="258">
        <v>0</v>
      </c>
      <c r="W499" s="258">
        <v>0</v>
      </c>
      <c r="X499" s="258">
        <v>0</v>
      </c>
      <c r="Y499" s="258">
        <v>0</v>
      </c>
      <c r="Z499" s="258">
        <v>0</v>
      </c>
      <c r="AA499" s="258">
        <v>0</v>
      </c>
      <c r="AB499" s="260">
        <v>2020</v>
      </c>
    </row>
    <row r="500" spans="1:28" s="3" customFormat="1" ht="35.25" customHeight="1" x14ac:dyDescent="0.5">
      <c r="A500" s="3">
        <v>1</v>
      </c>
      <c r="B500" s="165">
        <f>SUBTOTAL(103,$A$8:A500)</f>
        <v>488</v>
      </c>
      <c r="C500" s="210" t="s">
        <v>3071</v>
      </c>
      <c r="D500" s="255">
        <f t="shared" si="13"/>
        <v>101207</v>
      </c>
      <c r="E500" s="258">
        <v>101207</v>
      </c>
      <c r="F500" s="258">
        <v>0</v>
      </c>
      <c r="G500" s="258">
        <v>0</v>
      </c>
      <c r="H500" s="258">
        <v>0</v>
      </c>
      <c r="I500" s="258">
        <v>0</v>
      </c>
      <c r="J500" s="258">
        <v>0</v>
      </c>
      <c r="K500" s="259">
        <v>0</v>
      </c>
      <c r="L500" s="258">
        <v>0</v>
      </c>
      <c r="M500" s="258">
        <v>0</v>
      </c>
      <c r="N500" s="258">
        <v>0</v>
      </c>
      <c r="O500" s="258">
        <v>0</v>
      </c>
      <c r="P500" s="258">
        <v>0</v>
      </c>
      <c r="Q500" s="258">
        <v>0</v>
      </c>
      <c r="R500" s="258">
        <v>0</v>
      </c>
      <c r="S500" s="258">
        <v>0</v>
      </c>
      <c r="T500" s="258">
        <v>0</v>
      </c>
      <c r="U500" s="258">
        <v>0</v>
      </c>
      <c r="V500" s="258">
        <v>0</v>
      </c>
      <c r="W500" s="258">
        <v>0</v>
      </c>
      <c r="X500" s="258">
        <v>0</v>
      </c>
      <c r="Y500" s="258">
        <v>0</v>
      </c>
      <c r="Z500" s="258">
        <v>0</v>
      </c>
      <c r="AA500" s="258">
        <v>0</v>
      </c>
      <c r="AB500" s="260">
        <v>2020</v>
      </c>
    </row>
    <row r="501" spans="1:28" s="3" customFormat="1" ht="35.25" customHeight="1" x14ac:dyDescent="0.5">
      <c r="A501" s="3">
        <v>1</v>
      </c>
      <c r="B501" s="165">
        <f>SUBTOTAL(103,$A$8:A501)</f>
        <v>489</v>
      </c>
      <c r="C501" s="210" t="s">
        <v>2782</v>
      </c>
      <c r="D501" s="255">
        <f t="shared" si="13"/>
        <v>748477</v>
      </c>
      <c r="E501" s="258">
        <v>0</v>
      </c>
      <c r="F501" s="258">
        <v>0</v>
      </c>
      <c r="G501" s="258">
        <v>0</v>
      </c>
      <c r="H501" s="258">
        <v>0</v>
      </c>
      <c r="I501" s="258">
        <v>0</v>
      </c>
      <c r="J501" s="258">
        <v>0</v>
      </c>
      <c r="K501" s="259">
        <v>0</v>
      </c>
      <c r="L501" s="258">
        <v>0</v>
      </c>
      <c r="M501" s="258">
        <v>0</v>
      </c>
      <c r="N501" s="258">
        <v>0</v>
      </c>
      <c r="O501" s="258">
        <v>748477</v>
      </c>
      <c r="P501" s="258">
        <v>0</v>
      </c>
      <c r="Q501" s="258">
        <v>0</v>
      </c>
      <c r="R501" s="258">
        <v>0</v>
      </c>
      <c r="S501" s="258">
        <v>0</v>
      </c>
      <c r="T501" s="258">
        <v>0</v>
      </c>
      <c r="U501" s="258">
        <v>0</v>
      </c>
      <c r="V501" s="258">
        <v>0</v>
      </c>
      <c r="W501" s="258">
        <v>0</v>
      </c>
      <c r="X501" s="258">
        <v>0</v>
      </c>
      <c r="Y501" s="258">
        <v>0</v>
      </c>
      <c r="Z501" s="258">
        <v>0</v>
      </c>
      <c r="AA501" s="258">
        <v>0</v>
      </c>
      <c r="AB501" s="260">
        <v>2020</v>
      </c>
    </row>
    <row r="502" spans="1:28" s="3" customFormat="1" ht="35.25" customHeight="1" x14ac:dyDescent="0.5">
      <c r="A502" s="3">
        <v>1</v>
      </c>
      <c r="B502" s="165">
        <f>SUBTOTAL(103,$A$8:A502)</f>
        <v>490</v>
      </c>
      <c r="C502" s="210" t="s">
        <v>2090</v>
      </c>
      <c r="D502" s="255">
        <f t="shared" si="13"/>
        <v>1198042.8500000001</v>
      </c>
      <c r="E502" s="261">
        <v>0</v>
      </c>
      <c r="F502" s="261">
        <v>0</v>
      </c>
      <c r="G502" s="261">
        <v>0</v>
      </c>
      <c r="H502" s="261">
        <v>0</v>
      </c>
      <c r="I502" s="261">
        <v>0</v>
      </c>
      <c r="J502" s="261">
        <v>0</v>
      </c>
      <c r="K502" s="262">
        <v>0</v>
      </c>
      <c r="L502" s="261">
        <v>0</v>
      </c>
      <c r="M502" s="261">
        <v>0</v>
      </c>
      <c r="N502" s="261">
        <v>0</v>
      </c>
      <c r="O502" s="261">
        <v>1198042.8500000001</v>
      </c>
      <c r="P502" s="261">
        <v>0</v>
      </c>
      <c r="Q502" s="261">
        <v>0</v>
      </c>
      <c r="R502" s="261">
        <v>0</v>
      </c>
      <c r="S502" s="261">
        <v>0</v>
      </c>
      <c r="T502" s="261">
        <v>0</v>
      </c>
      <c r="U502" s="261">
        <v>0</v>
      </c>
      <c r="V502" s="261">
        <v>0</v>
      </c>
      <c r="W502" s="261">
        <v>0</v>
      </c>
      <c r="X502" s="261">
        <v>0</v>
      </c>
      <c r="Y502" s="261">
        <v>0</v>
      </c>
      <c r="Z502" s="261">
        <v>0</v>
      </c>
      <c r="AA502" s="261">
        <v>0</v>
      </c>
      <c r="AB502" s="260">
        <v>2020</v>
      </c>
    </row>
    <row r="503" spans="1:28" s="3" customFormat="1" ht="35.25" customHeight="1" x14ac:dyDescent="0.5">
      <c r="B503" s="210" t="s">
        <v>1769</v>
      </c>
      <c r="C503" s="210"/>
      <c r="D503" s="255">
        <f t="shared" si="13"/>
        <v>1368433</v>
      </c>
      <c r="E503" s="255">
        <f t="shared" ref="E503:AA503" si="14">SUM(E504:E507)</f>
        <v>0</v>
      </c>
      <c r="F503" s="255">
        <f t="shared" si="14"/>
        <v>0</v>
      </c>
      <c r="G503" s="255">
        <f t="shared" si="14"/>
        <v>0</v>
      </c>
      <c r="H503" s="255">
        <f t="shared" si="14"/>
        <v>0</v>
      </c>
      <c r="I503" s="255">
        <f t="shared" si="14"/>
        <v>914164</v>
      </c>
      <c r="J503" s="255">
        <f t="shared" si="14"/>
        <v>0</v>
      </c>
      <c r="K503" s="256">
        <f t="shared" si="14"/>
        <v>0</v>
      </c>
      <c r="L503" s="255">
        <f t="shared" si="14"/>
        <v>0</v>
      </c>
      <c r="M503" s="255">
        <f t="shared" si="14"/>
        <v>0</v>
      </c>
      <c r="N503" s="255">
        <f t="shared" si="14"/>
        <v>0</v>
      </c>
      <c r="O503" s="255">
        <f>SUM(O504:O507)</f>
        <v>454269</v>
      </c>
      <c r="P503" s="255">
        <f t="shared" si="14"/>
        <v>0</v>
      </c>
      <c r="Q503" s="255">
        <f t="shared" si="14"/>
        <v>0</v>
      </c>
      <c r="R503" s="255">
        <f t="shared" si="14"/>
        <v>0</v>
      </c>
      <c r="S503" s="255">
        <f t="shared" si="14"/>
        <v>0</v>
      </c>
      <c r="T503" s="255">
        <f t="shared" si="14"/>
        <v>0</v>
      </c>
      <c r="U503" s="255">
        <f t="shared" si="14"/>
        <v>0</v>
      </c>
      <c r="V503" s="255">
        <f t="shared" si="14"/>
        <v>0</v>
      </c>
      <c r="W503" s="255">
        <f t="shared" si="14"/>
        <v>0</v>
      </c>
      <c r="X503" s="255">
        <f t="shared" si="14"/>
        <v>0</v>
      </c>
      <c r="Y503" s="255">
        <f t="shared" si="14"/>
        <v>0</v>
      </c>
      <c r="Z503" s="255">
        <f t="shared" si="14"/>
        <v>0</v>
      </c>
      <c r="AA503" s="255">
        <f t="shared" si="14"/>
        <v>0</v>
      </c>
      <c r="AB503" s="257" t="s">
        <v>855</v>
      </c>
    </row>
    <row r="504" spans="1:28" s="3" customFormat="1" ht="35.25" customHeight="1" x14ac:dyDescent="0.5">
      <c r="A504" s="3">
        <v>1</v>
      </c>
      <c r="B504" s="165">
        <f>SUBTOTAL(103,$A$8:A504)</f>
        <v>491</v>
      </c>
      <c r="C504" s="210" t="s">
        <v>1770</v>
      </c>
      <c r="D504" s="255">
        <f t="shared" si="13"/>
        <v>228541</v>
      </c>
      <c r="E504" s="258">
        <v>0</v>
      </c>
      <c r="F504" s="258">
        <v>0</v>
      </c>
      <c r="G504" s="258">
        <v>0</v>
      </c>
      <c r="H504" s="258">
        <v>0</v>
      </c>
      <c r="I504" s="258">
        <v>228541</v>
      </c>
      <c r="J504" s="258">
        <v>0</v>
      </c>
      <c r="K504" s="259">
        <v>0</v>
      </c>
      <c r="L504" s="258">
        <v>0</v>
      </c>
      <c r="M504" s="258">
        <v>0</v>
      </c>
      <c r="N504" s="258">
        <v>0</v>
      </c>
      <c r="O504" s="258">
        <v>0</v>
      </c>
      <c r="P504" s="258">
        <v>0</v>
      </c>
      <c r="Q504" s="258">
        <v>0</v>
      </c>
      <c r="R504" s="258">
        <v>0</v>
      </c>
      <c r="S504" s="258">
        <v>0</v>
      </c>
      <c r="T504" s="258">
        <v>0</v>
      </c>
      <c r="U504" s="258">
        <v>0</v>
      </c>
      <c r="V504" s="258">
        <v>0</v>
      </c>
      <c r="W504" s="258">
        <v>0</v>
      </c>
      <c r="X504" s="258">
        <v>0</v>
      </c>
      <c r="Y504" s="258">
        <v>0</v>
      </c>
      <c r="Z504" s="258">
        <v>0</v>
      </c>
      <c r="AA504" s="258">
        <v>0</v>
      </c>
      <c r="AB504" s="260">
        <v>2020</v>
      </c>
    </row>
    <row r="505" spans="1:28" s="3" customFormat="1" ht="35.25" customHeight="1" x14ac:dyDescent="0.5">
      <c r="A505" s="3">
        <v>1</v>
      </c>
      <c r="B505" s="165">
        <f>SUBTOTAL(103,$A$8:A505)</f>
        <v>492</v>
      </c>
      <c r="C505" s="210" t="s">
        <v>1771</v>
      </c>
      <c r="D505" s="255">
        <f t="shared" si="13"/>
        <v>228541</v>
      </c>
      <c r="E505" s="258">
        <v>0</v>
      </c>
      <c r="F505" s="258">
        <v>0</v>
      </c>
      <c r="G505" s="258">
        <v>0</v>
      </c>
      <c r="H505" s="258">
        <v>0</v>
      </c>
      <c r="I505" s="258">
        <v>228541</v>
      </c>
      <c r="J505" s="258">
        <v>0</v>
      </c>
      <c r="K505" s="259">
        <v>0</v>
      </c>
      <c r="L505" s="258">
        <v>0</v>
      </c>
      <c r="M505" s="258">
        <v>0</v>
      </c>
      <c r="N505" s="258">
        <v>0</v>
      </c>
      <c r="O505" s="258">
        <v>0</v>
      </c>
      <c r="P505" s="258">
        <v>0</v>
      </c>
      <c r="Q505" s="258">
        <v>0</v>
      </c>
      <c r="R505" s="258">
        <v>0</v>
      </c>
      <c r="S505" s="258">
        <v>0</v>
      </c>
      <c r="T505" s="258">
        <v>0</v>
      </c>
      <c r="U505" s="258">
        <v>0</v>
      </c>
      <c r="V505" s="258">
        <v>0</v>
      </c>
      <c r="W505" s="258">
        <v>0</v>
      </c>
      <c r="X505" s="258">
        <v>0</v>
      </c>
      <c r="Y505" s="258">
        <v>0</v>
      </c>
      <c r="Z505" s="258">
        <v>0</v>
      </c>
      <c r="AA505" s="258">
        <v>0</v>
      </c>
      <c r="AB505" s="260">
        <v>2020</v>
      </c>
    </row>
    <row r="506" spans="1:28" s="3" customFormat="1" ht="35.25" customHeight="1" x14ac:dyDescent="0.5">
      <c r="A506" s="3">
        <v>1</v>
      </c>
      <c r="B506" s="165">
        <f>SUBTOTAL(103,$A$8:A506)</f>
        <v>493</v>
      </c>
      <c r="C506" s="210" t="s">
        <v>1772</v>
      </c>
      <c r="D506" s="255">
        <f t="shared" si="13"/>
        <v>274766</v>
      </c>
      <c r="E506" s="258">
        <v>0</v>
      </c>
      <c r="F506" s="258">
        <v>0</v>
      </c>
      <c r="G506" s="258">
        <v>0</v>
      </c>
      <c r="H506" s="258">
        <v>0</v>
      </c>
      <c r="I506" s="258">
        <v>228541</v>
      </c>
      <c r="J506" s="258">
        <v>0</v>
      </c>
      <c r="K506" s="259">
        <v>0</v>
      </c>
      <c r="L506" s="258">
        <v>0</v>
      </c>
      <c r="M506" s="258">
        <v>0</v>
      </c>
      <c r="N506" s="258">
        <v>0</v>
      </c>
      <c r="O506" s="258">
        <v>46225</v>
      </c>
      <c r="P506" s="258">
        <v>0</v>
      </c>
      <c r="Q506" s="258">
        <v>0</v>
      </c>
      <c r="R506" s="258">
        <v>0</v>
      </c>
      <c r="S506" s="258">
        <v>0</v>
      </c>
      <c r="T506" s="258">
        <v>0</v>
      </c>
      <c r="U506" s="258">
        <v>0</v>
      </c>
      <c r="V506" s="258">
        <v>0</v>
      </c>
      <c r="W506" s="258">
        <v>0</v>
      </c>
      <c r="X506" s="258">
        <v>0</v>
      </c>
      <c r="Y506" s="258">
        <v>0</v>
      </c>
      <c r="Z506" s="258">
        <v>0</v>
      </c>
      <c r="AA506" s="258">
        <v>0</v>
      </c>
      <c r="AB506" s="260">
        <v>2020</v>
      </c>
    </row>
    <row r="507" spans="1:28" s="3" customFormat="1" ht="35.25" customHeight="1" x14ac:dyDescent="0.5">
      <c r="A507" s="3">
        <v>1</v>
      </c>
      <c r="B507" s="165">
        <f>SUBTOTAL(103,$A$8:A507)</f>
        <v>494</v>
      </c>
      <c r="C507" s="210" t="s">
        <v>1773</v>
      </c>
      <c r="D507" s="255">
        <f t="shared" si="13"/>
        <v>636585</v>
      </c>
      <c r="E507" s="258">
        <v>0</v>
      </c>
      <c r="F507" s="258">
        <v>0</v>
      </c>
      <c r="G507" s="258">
        <v>0</v>
      </c>
      <c r="H507" s="258">
        <v>0</v>
      </c>
      <c r="I507" s="258">
        <v>228541</v>
      </c>
      <c r="J507" s="258">
        <v>0</v>
      </c>
      <c r="K507" s="259">
        <v>0</v>
      </c>
      <c r="L507" s="258">
        <v>0</v>
      </c>
      <c r="M507" s="258">
        <v>0</v>
      </c>
      <c r="N507" s="258">
        <v>0</v>
      </c>
      <c r="O507" s="258">
        <v>408044</v>
      </c>
      <c r="P507" s="258">
        <v>0</v>
      </c>
      <c r="Q507" s="258">
        <v>0</v>
      </c>
      <c r="R507" s="258">
        <v>0</v>
      </c>
      <c r="S507" s="258">
        <v>0</v>
      </c>
      <c r="T507" s="258">
        <v>0</v>
      </c>
      <c r="U507" s="258">
        <v>0</v>
      </c>
      <c r="V507" s="258">
        <v>0</v>
      </c>
      <c r="W507" s="258">
        <v>0</v>
      </c>
      <c r="X507" s="258">
        <v>0</v>
      </c>
      <c r="Y507" s="258">
        <v>0</v>
      </c>
      <c r="Z507" s="258">
        <v>0</v>
      </c>
      <c r="AA507" s="258">
        <v>0</v>
      </c>
      <c r="AB507" s="260">
        <v>2020</v>
      </c>
    </row>
    <row r="508" spans="1:28" s="3" customFormat="1" ht="35.25" customHeight="1" x14ac:dyDescent="0.5">
      <c r="B508" s="210" t="s">
        <v>850</v>
      </c>
      <c r="C508" s="210"/>
      <c r="D508" s="255">
        <f t="shared" si="13"/>
        <v>797497</v>
      </c>
      <c r="E508" s="255">
        <f t="shared" ref="E508:AA508" si="15">E509</f>
        <v>0</v>
      </c>
      <c r="F508" s="255">
        <f t="shared" si="15"/>
        <v>0</v>
      </c>
      <c r="G508" s="255">
        <f t="shared" si="15"/>
        <v>0</v>
      </c>
      <c r="H508" s="255">
        <f t="shared" si="15"/>
        <v>0</v>
      </c>
      <c r="I508" s="255">
        <f t="shared" si="15"/>
        <v>0</v>
      </c>
      <c r="J508" s="255">
        <f t="shared" si="15"/>
        <v>0</v>
      </c>
      <c r="K508" s="259">
        <f t="shared" si="15"/>
        <v>0</v>
      </c>
      <c r="L508" s="255">
        <f t="shared" si="15"/>
        <v>0</v>
      </c>
      <c r="M508" s="255">
        <f t="shared" si="15"/>
        <v>797497</v>
      </c>
      <c r="N508" s="255">
        <f t="shared" si="15"/>
        <v>0</v>
      </c>
      <c r="O508" s="255">
        <f>O509</f>
        <v>0</v>
      </c>
      <c r="P508" s="255">
        <f t="shared" si="15"/>
        <v>0</v>
      </c>
      <c r="Q508" s="255">
        <f t="shared" si="15"/>
        <v>0</v>
      </c>
      <c r="R508" s="255">
        <f t="shared" si="15"/>
        <v>0</v>
      </c>
      <c r="S508" s="255">
        <f t="shared" si="15"/>
        <v>0</v>
      </c>
      <c r="T508" s="255">
        <f t="shared" si="15"/>
        <v>0</v>
      </c>
      <c r="U508" s="255">
        <f t="shared" si="15"/>
        <v>0</v>
      </c>
      <c r="V508" s="255">
        <f t="shared" si="15"/>
        <v>0</v>
      </c>
      <c r="W508" s="255">
        <f t="shared" si="15"/>
        <v>0</v>
      </c>
      <c r="X508" s="255">
        <f t="shared" si="15"/>
        <v>0</v>
      </c>
      <c r="Y508" s="255">
        <f t="shared" si="15"/>
        <v>0</v>
      </c>
      <c r="Z508" s="255">
        <f t="shared" si="15"/>
        <v>0</v>
      </c>
      <c r="AA508" s="255">
        <f t="shared" si="15"/>
        <v>0</v>
      </c>
      <c r="AB508" s="257" t="s">
        <v>855</v>
      </c>
    </row>
    <row r="509" spans="1:28" s="3" customFormat="1" ht="35.25" customHeight="1" x14ac:dyDescent="0.5">
      <c r="A509" s="3">
        <v>1</v>
      </c>
      <c r="B509" s="165">
        <f>SUBTOTAL(103,$A$8:A509)</f>
        <v>495</v>
      </c>
      <c r="C509" s="210" t="s">
        <v>2091</v>
      </c>
      <c r="D509" s="255">
        <f t="shared" si="13"/>
        <v>797497</v>
      </c>
      <c r="E509" s="255">
        <v>0</v>
      </c>
      <c r="F509" s="255">
        <v>0</v>
      </c>
      <c r="G509" s="255">
        <v>0</v>
      </c>
      <c r="H509" s="255">
        <v>0</v>
      </c>
      <c r="I509" s="255">
        <v>0</v>
      </c>
      <c r="J509" s="255">
        <v>0</v>
      </c>
      <c r="K509" s="259">
        <v>0</v>
      </c>
      <c r="L509" s="255">
        <v>0</v>
      </c>
      <c r="M509" s="258">
        <v>797497</v>
      </c>
      <c r="N509" s="258">
        <v>0</v>
      </c>
      <c r="O509" s="258">
        <v>0</v>
      </c>
      <c r="P509" s="258">
        <v>0</v>
      </c>
      <c r="Q509" s="258">
        <v>0</v>
      </c>
      <c r="R509" s="258">
        <v>0</v>
      </c>
      <c r="S509" s="258">
        <v>0</v>
      </c>
      <c r="T509" s="258">
        <v>0</v>
      </c>
      <c r="U509" s="258">
        <v>0</v>
      </c>
      <c r="V509" s="258">
        <v>0</v>
      </c>
      <c r="W509" s="258">
        <v>0</v>
      </c>
      <c r="X509" s="258">
        <v>0</v>
      </c>
      <c r="Y509" s="258">
        <v>0</v>
      </c>
      <c r="Z509" s="258">
        <v>0</v>
      </c>
      <c r="AA509" s="258">
        <v>0</v>
      </c>
      <c r="AB509" s="260">
        <v>2020</v>
      </c>
    </row>
    <row r="510" spans="1:28" s="3" customFormat="1" ht="35.25" customHeight="1" x14ac:dyDescent="0.5">
      <c r="B510" s="210" t="s">
        <v>794</v>
      </c>
      <c r="C510" s="210"/>
      <c r="D510" s="255">
        <f t="shared" si="13"/>
        <v>967981.25</v>
      </c>
      <c r="E510" s="255">
        <f t="shared" ref="E510:AA510" si="16">SUM(E511)</f>
        <v>0</v>
      </c>
      <c r="F510" s="255">
        <f t="shared" si="16"/>
        <v>0</v>
      </c>
      <c r="G510" s="255">
        <f t="shared" si="16"/>
        <v>0</v>
      </c>
      <c r="H510" s="255">
        <f t="shared" si="16"/>
        <v>0</v>
      </c>
      <c r="I510" s="255">
        <f t="shared" si="16"/>
        <v>0</v>
      </c>
      <c r="J510" s="255">
        <f t="shared" si="16"/>
        <v>0</v>
      </c>
      <c r="K510" s="259">
        <f t="shared" si="16"/>
        <v>0</v>
      </c>
      <c r="L510" s="255">
        <f t="shared" si="16"/>
        <v>0</v>
      </c>
      <c r="M510" s="255">
        <f t="shared" si="16"/>
        <v>967981.25</v>
      </c>
      <c r="N510" s="255">
        <f t="shared" si="16"/>
        <v>0</v>
      </c>
      <c r="O510" s="255">
        <f>SUM(O511)</f>
        <v>0</v>
      </c>
      <c r="P510" s="255">
        <f t="shared" si="16"/>
        <v>0</v>
      </c>
      <c r="Q510" s="255">
        <f t="shared" si="16"/>
        <v>0</v>
      </c>
      <c r="R510" s="255">
        <f t="shared" si="16"/>
        <v>0</v>
      </c>
      <c r="S510" s="255">
        <f t="shared" si="16"/>
        <v>0</v>
      </c>
      <c r="T510" s="255">
        <f t="shared" si="16"/>
        <v>0</v>
      </c>
      <c r="U510" s="255">
        <f t="shared" si="16"/>
        <v>0</v>
      </c>
      <c r="V510" s="255">
        <f t="shared" si="16"/>
        <v>0</v>
      </c>
      <c r="W510" s="255">
        <f t="shared" si="16"/>
        <v>0</v>
      </c>
      <c r="X510" s="255">
        <f t="shared" si="16"/>
        <v>0</v>
      </c>
      <c r="Y510" s="255">
        <f t="shared" si="16"/>
        <v>0</v>
      </c>
      <c r="Z510" s="255">
        <f t="shared" si="16"/>
        <v>0</v>
      </c>
      <c r="AA510" s="255">
        <f t="shared" si="16"/>
        <v>0</v>
      </c>
      <c r="AB510" s="257" t="s">
        <v>855</v>
      </c>
    </row>
    <row r="511" spans="1:28" s="3" customFormat="1" ht="35.25" customHeight="1" x14ac:dyDescent="0.5">
      <c r="A511" s="3">
        <v>1</v>
      </c>
      <c r="B511" s="165">
        <f>SUBTOTAL(103,$A$8:A511)</f>
        <v>496</v>
      </c>
      <c r="C511" s="210" t="s">
        <v>1774</v>
      </c>
      <c r="D511" s="255">
        <f t="shared" si="13"/>
        <v>967981.25</v>
      </c>
      <c r="E511" s="258">
        <v>0</v>
      </c>
      <c r="F511" s="258">
        <v>0</v>
      </c>
      <c r="G511" s="258">
        <v>0</v>
      </c>
      <c r="H511" s="258">
        <v>0</v>
      </c>
      <c r="I511" s="258">
        <v>0</v>
      </c>
      <c r="J511" s="258">
        <v>0</v>
      </c>
      <c r="K511" s="259">
        <v>0</v>
      </c>
      <c r="L511" s="258">
        <v>0</v>
      </c>
      <c r="M511" s="258">
        <v>967981.25</v>
      </c>
      <c r="N511" s="258">
        <v>0</v>
      </c>
      <c r="O511" s="258">
        <v>0</v>
      </c>
      <c r="P511" s="258">
        <v>0</v>
      </c>
      <c r="Q511" s="258">
        <v>0</v>
      </c>
      <c r="R511" s="258">
        <v>0</v>
      </c>
      <c r="S511" s="258">
        <v>0</v>
      </c>
      <c r="T511" s="258">
        <v>0</v>
      </c>
      <c r="U511" s="258">
        <v>0</v>
      </c>
      <c r="V511" s="258">
        <v>0</v>
      </c>
      <c r="W511" s="258">
        <v>0</v>
      </c>
      <c r="X511" s="258">
        <v>0</v>
      </c>
      <c r="Y511" s="258">
        <v>0</v>
      </c>
      <c r="Z511" s="258">
        <v>0</v>
      </c>
      <c r="AA511" s="258">
        <v>0</v>
      </c>
      <c r="AB511" s="260">
        <v>2020</v>
      </c>
    </row>
    <row r="512" spans="1:28" s="3" customFormat="1" ht="35.25" customHeight="1" x14ac:dyDescent="0.5">
      <c r="B512" s="210" t="s">
        <v>803</v>
      </c>
      <c r="C512" s="210"/>
      <c r="D512" s="255">
        <f t="shared" si="13"/>
        <v>69750055.519999996</v>
      </c>
      <c r="E512" s="255">
        <f t="shared" ref="E512:AA512" si="17">SUM(E513:E579)</f>
        <v>417838.4</v>
      </c>
      <c r="F512" s="255">
        <f t="shared" si="17"/>
        <v>2894835.5700000003</v>
      </c>
      <c r="G512" s="255">
        <f t="shared" si="17"/>
        <v>3478663.09</v>
      </c>
      <c r="H512" s="255">
        <f t="shared" si="17"/>
        <v>499518.68999999994</v>
      </c>
      <c r="I512" s="255">
        <f t="shared" si="17"/>
        <v>1549375.81</v>
      </c>
      <c r="J512" s="255">
        <f t="shared" si="17"/>
        <v>88420.66</v>
      </c>
      <c r="K512" s="256">
        <f t="shared" si="17"/>
        <v>10</v>
      </c>
      <c r="L512" s="255">
        <f t="shared" si="17"/>
        <v>18571829</v>
      </c>
      <c r="M512" s="255">
        <f t="shared" si="17"/>
        <v>17339108.560000002</v>
      </c>
      <c r="N512" s="255">
        <f t="shared" si="17"/>
        <v>317206</v>
      </c>
      <c r="O512" s="255">
        <f>SUM(O513:O579)</f>
        <v>24307397.359999996</v>
      </c>
      <c r="P512" s="255">
        <f t="shared" si="17"/>
        <v>285862.38</v>
      </c>
      <c r="Q512" s="255">
        <f t="shared" si="17"/>
        <v>0</v>
      </c>
      <c r="R512" s="255">
        <f t="shared" si="17"/>
        <v>0</v>
      </c>
      <c r="S512" s="255">
        <f t="shared" si="17"/>
        <v>0</v>
      </c>
      <c r="T512" s="255">
        <f t="shared" si="17"/>
        <v>0</v>
      </c>
      <c r="U512" s="255">
        <f t="shared" si="17"/>
        <v>0</v>
      </c>
      <c r="V512" s="255">
        <f t="shared" si="17"/>
        <v>0</v>
      </c>
      <c r="W512" s="255">
        <f t="shared" si="17"/>
        <v>0</v>
      </c>
      <c r="X512" s="255">
        <f t="shared" si="17"/>
        <v>0</v>
      </c>
      <c r="Y512" s="255">
        <f t="shared" si="17"/>
        <v>0</v>
      </c>
      <c r="Z512" s="255">
        <f t="shared" si="17"/>
        <v>0</v>
      </c>
      <c r="AA512" s="255">
        <f t="shared" si="17"/>
        <v>0</v>
      </c>
      <c r="AB512" s="257" t="s">
        <v>855</v>
      </c>
    </row>
    <row r="513" spans="1:28" s="3" customFormat="1" ht="35.25" customHeight="1" x14ac:dyDescent="0.5">
      <c r="A513" s="3">
        <v>1</v>
      </c>
      <c r="B513" s="165">
        <f>SUBTOTAL(103,$A$8:A513)</f>
        <v>497</v>
      </c>
      <c r="C513" s="210" t="s">
        <v>1775</v>
      </c>
      <c r="D513" s="255">
        <f t="shared" si="13"/>
        <v>263000</v>
      </c>
      <c r="E513" s="258">
        <v>0</v>
      </c>
      <c r="F513" s="258">
        <v>0</v>
      </c>
      <c r="G513" s="258">
        <v>0</v>
      </c>
      <c r="H513" s="258">
        <v>0</v>
      </c>
      <c r="I513" s="258">
        <v>0</v>
      </c>
      <c r="J513" s="258">
        <v>0</v>
      </c>
      <c r="K513" s="259">
        <v>0</v>
      </c>
      <c r="L513" s="258">
        <v>0</v>
      </c>
      <c r="M513" s="258">
        <v>0</v>
      </c>
      <c r="N513" s="258">
        <v>0</v>
      </c>
      <c r="O513" s="258">
        <v>263000</v>
      </c>
      <c r="P513" s="258">
        <v>0</v>
      </c>
      <c r="Q513" s="258">
        <v>0</v>
      </c>
      <c r="R513" s="258">
        <v>0</v>
      </c>
      <c r="S513" s="258">
        <v>0</v>
      </c>
      <c r="T513" s="258">
        <v>0</v>
      </c>
      <c r="U513" s="258">
        <v>0</v>
      </c>
      <c r="V513" s="258">
        <v>0</v>
      </c>
      <c r="W513" s="258">
        <v>0</v>
      </c>
      <c r="X513" s="258">
        <v>0</v>
      </c>
      <c r="Y513" s="258">
        <v>0</v>
      </c>
      <c r="Z513" s="258">
        <v>0</v>
      </c>
      <c r="AA513" s="258">
        <v>0</v>
      </c>
      <c r="AB513" s="260">
        <v>2020</v>
      </c>
    </row>
    <row r="514" spans="1:28" s="3" customFormat="1" ht="35.25" customHeight="1" x14ac:dyDescent="0.5">
      <c r="A514" s="3">
        <v>1</v>
      </c>
      <c r="B514" s="165">
        <f>SUBTOTAL(103,$A$8:A514)</f>
        <v>498</v>
      </c>
      <c r="C514" s="210" t="s">
        <v>1777</v>
      </c>
      <c r="D514" s="255">
        <f t="shared" si="13"/>
        <v>1538017.81</v>
      </c>
      <c r="E514" s="258">
        <v>0</v>
      </c>
      <c r="F514" s="258">
        <v>0</v>
      </c>
      <c r="G514" s="258">
        <v>0</v>
      </c>
      <c r="H514" s="258">
        <v>0</v>
      </c>
      <c r="I514" s="258">
        <f>1200009.16+338008.65</f>
        <v>1538017.81</v>
      </c>
      <c r="J514" s="258">
        <v>0</v>
      </c>
      <c r="K514" s="259">
        <v>0</v>
      </c>
      <c r="L514" s="258">
        <v>0</v>
      </c>
      <c r="M514" s="258">
        <v>0</v>
      </c>
      <c r="N514" s="258">
        <v>0</v>
      </c>
      <c r="O514" s="258">
        <v>0</v>
      </c>
      <c r="P514" s="258">
        <v>0</v>
      </c>
      <c r="Q514" s="258">
        <v>0</v>
      </c>
      <c r="R514" s="258">
        <v>0</v>
      </c>
      <c r="S514" s="258">
        <v>0</v>
      </c>
      <c r="T514" s="258">
        <v>0</v>
      </c>
      <c r="U514" s="258">
        <v>0</v>
      </c>
      <c r="V514" s="258">
        <v>0</v>
      </c>
      <c r="W514" s="258">
        <v>0</v>
      </c>
      <c r="X514" s="258">
        <v>0</v>
      </c>
      <c r="Y514" s="258">
        <v>0</v>
      </c>
      <c r="Z514" s="258">
        <v>0</v>
      </c>
      <c r="AA514" s="258">
        <v>0</v>
      </c>
      <c r="AB514" s="260">
        <v>2020</v>
      </c>
    </row>
    <row r="515" spans="1:28" s="3" customFormat="1" ht="35.25" customHeight="1" x14ac:dyDescent="0.5">
      <c r="A515" s="3">
        <v>1</v>
      </c>
      <c r="B515" s="165">
        <f>SUBTOTAL(103,$A$8:A515)</f>
        <v>499</v>
      </c>
      <c r="C515" s="210" t="s">
        <v>2480</v>
      </c>
      <c r="D515" s="255">
        <f t="shared" si="13"/>
        <v>132446</v>
      </c>
      <c r="E515" s="258">
        <v>0</v>
      </c>
      <c r="F515" s="258">
        <v>0</v>
      </c>
      <c r="G515" s="258">
        <v>0</v>
      </c>
      <c r="H515" s="258">
        <v>0</v>
      </c>
      <c r="I515" s="258">
        <v>0</v>
      </c>
      <c r="J515" s="258">
        <v>0</v>
      </c>
      <c r="K515" s="259">
        <v>0</v>
      </c>
      <c r="L515" s="258">
        <v>0</v>
      </c>
      <c r="M515" s="258">
        <v>0</v>
      </c>
      <c r="N515" s="258">
        <v>0</v>
      </c>
      <c r="O515" s="258">
        <v>132446</v>
      </c>
      <c r="P515" s="258">
        <v>0</v>
      </c>
      <c r="Q515" s="258">
        <v>0</v>
      </c>
      <c r="R515" s="258">
        <v>0</v>
      </c>
      <c r="S515" s="258">
        <v>0</v>
      </c>
      <c r="T515" s="258">
        <v>0</v>
      </c>
      <c r="U515" s="258">
        <v>0</v>
      </c>
      <c r="V515" s="258">
        <v>0</v>
      </c>
      <c r="W515" s="258">
        <v>0</v>
      </c>
      <c r="X515" s="258">
        <v>0</v>
      </c>
      <c r="Y515" s="258">
        <v>0</v>
      </c>
      <c r="Z515" s="258">
        <v>0</v>
      </c>
      <c r="AA515" s="258">
        <v>0</v>
      </c>
      <c r="AB515" s="260">
        <v>2020</v>
      </c>
    </row>
    <row r="516" spans="1:28" s="3" customFormat="1" ht="35.25" customHeight="1" x14ac:dyDescent="0.5">
      <c r="A516" s="3">
        <v>1</v>
      </c>
      <c r="B516" s="165">
        <f>SUBTOTAL(103,$A$8:A516)</f>
        <v>500</v>
      </c>
      <c r="C516" s="210" t="s">
        <v>1778</v>
      </c>
      <c r="D516" s="255">
        <f t="shared" si="13"/>
        <v>1103428.53</v>
      </c>
      <c r="E516" s="258">
        <v>0</v>
      </c>
      <c r="F516" s="258">
        <v>0</v>
      </c>
      <c r="G516" s="258">
        <v>0</v>
      </c>
      <c r="H516" s="258">
        <v>0</v>
      </c>
      <c r="I516" s="258">
        <v>0</v>
      </c>
      <c r="J516" s="258">
        <v>0</v>
      </c>
      <c r="K516" s="259">
        <v>0</v>
      </c>
      <c r="L516" s="258">
        <v>0</v>
      </c>
      <c r="M516" s="258">
        <v>1103428.53</v>
      </c>
      <c r="N516" s="258">
        <v>0</v>
      </c>
      <c r="O516" s="258">
        <v>0</v>
      </c>
      <c r="P516" s="258">
        <v>0</v>
      </c>
      <c r="Q516" s="258">
        <v>0</v>
      </c>
      <c r="R516" s="258">
        <v>0</v>
      </c>
      <c r="S516" s="258">
        <v>0</v>
      </c>
      <c r="T516" s="258">
        <v>0</v>
      </c>
      <c r="U516" s="258">
        <v>0</v>
      </c>
      <c r="V516" s="258">
        <v>0</v>
      </c>
      <c r="W516" s="258">
        <v>0</v>
      </c>
      <c r="X516" s="258">
        <v>0</v>
      </c>
      <c r="Y516" s="258">
        <v>0</v>
      </c>
      <c r="Z516" s="258">
        <v>0</v>
      </c>
      <c r="AA516" s="258">
        <v>0</v>
      </c>
      <c r="AB516" s="260">
        <v>2020</v>
      </c>
    </row>
    <row r="517" spans="1:28" s="3" customFormat="1" ht="35.25" customHeight="1" x14ac:dyDescent="0.5">
      <c r="A517" s="3">
        <v>1</v>
      </c>
      <c r="B517" s="165">
        <f>SUBTOTAL(103,$A$8:A517)</f>
        <v>501</v>
      </c>
      <c r="C517" s="210" t="s">
        <v>1779</v>
      </c>
      <c r="D517" s="255">
        <f t="shared" si="13"/>
        <v>558176.29</v>
      </c>
      <c r="E517" s="258">
        <v>0</v>
      </c>
      <c r="F517" s="258">
        <v>287727.55</v>
      </c>
      <c r="G517" s="258">
        <v>0</v>
      </c>
      <c r="H517" s="258">
        <v>0</v>
      </c>
      <c r="I517" s="258">
        <v>0</v>
      </c>
      <c r="J517" s="258">
        <v>0</v>
      </c>
      <c r="K517" s="259">
        <v>0</v>
      </c>
      <c r="L517" s="258">
        <v>0</v>
      </c>
      <c r="M517" s="258">
        <v>0</v>
      </c>
      <c r="N517" s="258">
        <v>0</v>
      </c>
      <c r="O517" s="258">
        <v>270448.74</v>
      </c>
      <c r="P517" s="258">
        <v>0</v>
      </c>
      <c r="Q517" s="258">
        <v>0</v>
      </c>
      <c r="R517" s="258">
        <v>0</v>
      </c>
      <c r="S517" s="258">
        <v>0</v>
      </c>
      <c r="T517" s="258">
        <v>0</v>
      </c>
      <c r="U517" s="258">
        <v>0</v>
      </c>
      <c r="V517" s="258">
        <v>0</v>
      </c>
      <c r="W517" s="258">
        <v>0</v>
      </c>
      <c r="X517" s="258">
        <v>0</v>
      </c>
      <c r="Y517" s="258">
        <v>0</v>
      </c>
      <c r="Z517" s="258">
        <v>0</v>
      </c>
      <c r="AA517" s="258">
        <v>0</v>
      </c>
      <c r="AB517" s="260">
        <v>2020</v>
      </c>
    </row>
    <row r="518" spans="1:28" s="3" customFormat="1" ht="35.25" customHeight="1" x14ac:dyDescent="0.5">
      <c r="A518" s="3">
        <v>1</v>
      </c>
      <c r="B518" s="165">
        <f>SUBTOTAL(103,$A$8:A518)</f>
        <v>502</v>
      </c>
      <c r="C518" s="210" t="s">
        <v>1780</v>
      </c>
      <c r="D518" s="255">
        <f t="shared" si="13"/>
        <v>663461.02</v>
      </c>
      <c r="E518" s="258">
        <v>0</v>
      </c>
      <c r="F518" s="258">
        <v>0</v>
      </c>
      <c r="G518" s="258">
        <v>0</v>
      </c>
      <c r="H518" s="258">
        <v>0</v>
      </c>
      <c r="I518" s="258">
        <v>0</v>
      </c>
      <c r="J518" s="258">
        <v>0</v>
      </c>
      <c r="K518" s="259">
        <v>0</v>
      </c>
      <c r="L518" s="258">
        <v>0</v>
      </c>
      <c r="M518" s="258">
        <v>0</v>
      </c>
      <c r="N518" s="258">
        <v>0</v>
      </c>
      <c r="O518" s="258">
        <f>375408+288053.02</f>
        <v>663461.02</v>
      </c>
      <c r="P518" s="258">
        <v>0</v>
      </c>
      <c r="Q518" s="258">
        <v>0</v>
      </c>
      <c r="R518" s="258">
        <v>0</v>
      </c>
      <c r="S518" s="258">
        <v>0</v>
      </c>
      <c r="T518" s="258">
        <v>0</v>
      </c>
      <c r="U518" s="258">
        <v>0</v>
      </c>
      <c r="V518" s="258">
        <v>0</v>
      </c>
      <c r="W518" s="258">
        <v>0</v>
      </c>
      <c r="X518" s="258">
        <v>0</v>
      </c>
      <c r="Y518" s="258">
        <v>0</v>
      </c>
      <c r="Z518" s="258">
        <v>0</v>
      </c>
      <c r="AA518" s="258">
        <v>0</v>
      </c>
      <c r="AB518" s="260">
        <v>2020</v>
      </c>
    </row>
    <row r="519" spans="1:28" s="3" customFormat="1" ht="35.25" customHeight="1" x14ac:dyDescent="0.5">
      <c r="A519" s="3">
        <v>1</v>
      </c>
      <c r="B519" s="165">
        <f>SUBTOTAL(103,$A$8:A519)</f>
        <v>503</v>
      </c>
      <c r="C519" s="210" t="s">
        <v>1668</v>
      </c>
      <c r="D519" s="255">
        <f t="shared" si="13"/>
        <v>173538</v>
      </c>
      <c r="E519" s="258">
        <v>0</v>
      </c>
      <c r="F519" s="258">
        <v>0</v>
      </c>
      <c r="G519" s="258">
        <v>173538</v>
      </c>
      <c r="H519" s="258">
        <v>0</v>
      </c>
      <c r="I519" s="258">
        <v>0</v>
      </c>
      <c r="J519" s="258">
        <v>0</v>
      </c>
      <c r="K519" s="259">
        <v>0</v>
      </c>
      <c r="L519" s="258">
        <v>0</v>
      </c>
      <c r="M519" s="258">
        <v>0</v>
      </c>
      <c r="N519" s="258">
        <v>0</v>
      </c>
      <c r="O519" s="258">
        <v>0</v>
      </c>
      <c r="P519" s="258">
        <v>0</v>
      </c>
      <c r="Q519" s="258">
        <v>0</v>
      </c>
      <c r="R519" s="258">
        <v>0</v>
      </c>
      <c r="S519" s="258">
        <v>0</v>
      </c>
      <c r="T519" s="258">
        <v>0</v>
      </c>
      <c r="U519" s="258">
        <v>0</v>
      </c>
      <c r="V519" s="258">
        <v>0</v>
      </c>
      <c r="W519" s="258">
        <v>0</v>
      </c>
      <c r="X519" s="258">
        <v>0</v>
      </c>
      <c r="Y519" s="258">
        <v>0</v>
      </c>
      <c r="Z519" s="258">
        <v>0</v>
      </c>
      <c r="AA519" s="258">
        <v>0</v>
      </c>
      <c r="AB519" s="260">
        <v>2020</v>
      </c>
    </row>
    <row r="520" spans="1:28" s="3" customFormat="1" ht="35.25" customHeight="1" x14ac:dyDescent="0.5">
      <c r="A520" s="3">
        <v>1</v>
      </c>
      <c r="B520" s="165">
        <f>SUBTOTAL(103,$A$8:A520)</f>
        <v>504</v>
      </c>
      <c r="C520" s="210" t="s">
        <v>1781</v>
      </c>
      <c r="D520" s="255">
        <f t="shared" si="13"/>
        <v>2021829</v>
      </c>
      <c r="E520" s="258">
        <v>0</v>
      </c>
      <c r="F520" s="258">
        <v>0</v>
      </c>
      <c r="G520" s="258">
        <v>0</v>
      </c>
      <c r="H520" s="258">
        <v>0</v>
      </c>
      <c r="I520" s="258">
        <v>0</v>
      </c>
      <c r="J520" s="258">
        <v>0</v>
      </c>
      <c r="K520" s="259">
        <v>1</v>
      </c>
      <c r="L520" s="258">
        <v>2021829</v>
      </c>
      <c r="M520" s="258">
        <v>0</v>
      </c>
      <c r="N520" s="258">
        <v>0</v>
      </c>
      <c r="O520" s="258">
        <v>0</v>
      </c>
      <c r="P520" s="258">
        <v>0</v>
      </c>
      <c r="Q520" s="258">
        <v>0</v>
      </c>
      <c r="R520" s="258">
        <v>0</v>
      </c>
      <c r="S520" s="258">
        <v>0</v>
      </c>
      <c r="T520" s="258">
        <v>0</v>
      </c>
      <c r="U520" s="258">
        <v>0</v>
      </c>
      <c r="V520" s="258">
        <v>0</v>
      </c>
      <c r="W520" s="258">
        <v>0</v>
      </c>
      <c r="X520" s="258">
        <v>0</v>
      </c>
      <c r="Y520" s="258">
        <v>0</v>
      </c>
      <c r="Z520" s="258">
        <v>0</v>
      </c>
      <c r="AA520" s="258">
        <v>0</v>
      </c>
      <c r="AB520" s="260">
        <v>2020</v>
      </c>
    </row>
    <row r="521" spans="1:28" s="3" customFormat="1" ht="35.25" customHeight="1" x14ac:dyDescent="0.5">
      <c r="A521" s="3">
        <v>1</v>
      </c>
      <c r="B521" s="165">
        <f>SUBTOTAL(103,$A$8:A521)</f>
        <v>505</v>
      </c>
      <c r="C521" s="210" t="s">
        <v>1782</v>
      </c>
      <c r="D521" s="255">
        <f t="shared" si="13"/>
        <v>1870000</v>
      </c>
      <c r="E521" s="258">
        <v>0</v>
      </c>
      <c r="F521" s="258">
        <v>0</v>
      </c>
      <c r="G521" s="258">
        <v>0</v>
      </c>
      <c r="H521" s="258">
        <v>0</v>
      </c>
      <c r="I521" s="258">
        <v>0</v>
      </c>
      <c r="J521" s="258">
        <v>0</v>
      </c>
      <c r="K521" s="259">
        <v>1</v>
      </c>
      <c r="L521" s="258">
        <v>1870000</v>
      </c>
      <c r="M521" s="258">
        <v>0</v>
      </c>
      <c r="N521" s="258">
        <v>0</v>
      </c>
      <c r="O521" s="258">
        <v>0</v>
      </c>
      <c r="P521" s="258">
        <v>0</v>
      </c>
      <c r="Q521" s="258">
        <v>0</v>
      </c>
      <c r="R521" s="258">
        <v>0</v>
      </c>
      <c r="S521" s="258">
        <v>0</v>
      </c>
      <c r="T521" s="258">
        <v>0</v>
      </c>
      <c r="U521" s="258">
        <v>0</v>
      </c>
      <c r="V521" s="258">
        <v>0</v>
      </c>
      <c r="W521" s="258">
        <v>0</v>
      </c>
      <c r="X521" s="258">
        <v>0</v>
      </c>
      <c r="Y521" s="258">
        <v>0</v>
      </c>
      <c r="Z521" s="258">
        <v>0</v>
      </c>
      <c r="AA521" s="258">
        <v>0</v>
      </c>
      <c r="AB521" s="260">
        <v>2020</v>
      </c>
    </row>
    <row r="522" spans="1:28" s="3" customFormat="1" ht="35.25" customHeight="1" x14ac:dyDescent="0.5">
      <c r="A522" s="3">
        <v>1</v>
      </c>
      <c r="B522" s="165">
        <f>SUBTOTAL(103,$A$8:A522)</f>
        <v>506</v>
      </c>
      <c r="C522" s="210" t="s">
        <v>1783</v>
      </c>
      <c r="D522" s="255">
        <f t="shared" ref="D522:D585" si="18">E522+F522+G522+H522+I522+J522+L522+M522+N522+O522+P522+Q522+R522+S522+T522+U522+V522+W522+X522+Y522+Z522+AA522</f>
        <v>1850000</v>
      </c>
      <c r="E522" s="258">
        <v>0</v>
      </c>
      <c r="F522" s="258">
        <v>0</v>
      </c>
      <c r="G522" s="258">
        <v>0</v>
      </c>
      <c r="H522" s="258">
        <v>0</v>
      </c>
      <c r="I522" s="258">
        <v>0</v>
      </c>
      <c r="J522" s="258">
        <v>0</v>
      </c>
      <c r="K522" s="259">
        <v>1</v>
      </c>
      <c r="L522" s="258">
        <v>1850000</v>
      </c>
      <c r="M522" s="258">
        <v>0</v>
      </c>
      <c r="N522" s="258">
        <v>0</v>
      </c>
      <c r="O522" s="258">
        <v>0</v>
      </c>
      <c r="P522" s="258">
        <v>0</v>
      </c>
      <c r="Q522" s="258">
        <v>0</v>
      </c>
      <c r="R522" s="258">
        <v>0</v>
      </c>
      <c r="S522" s="258">
        <v>0</v>
      </c>
      <c r="T522" s="258">
        <v>0</v>
      </c>
      <c r="U522" s="258">
        <v>0</v>
      </c>
      <c r="V522" s="258">
        <v>0</v>
      </c>
      <c r="W522" s="258">
        <v>0</v>
      </c>
      <c r="X522" s="258">
        <v>0</v>
      </c>
      <c r="Y522" s="258">
        <v>0</v>
      </c>
      <c r="Z522" s="258">
        <v>0</v>
      </c>
      <c r="AA522" s="258">
        <v>0</v>
      </c>
      <c r="AB522" s="260">
        <v>2020</v>
      </c>
    </row>
    <row r="523" spans="1:28" s="3" customFormat="1" ht="35.25" customHeight="1" x14ac:dyDescent="0.5">
      <c r="A523" s="3">
        <v>1</v>
      </c>
      <c r="B523" s="165">
        <f>SUBTOTAL(103,$A$8:A523)</f>
        <v>507</v>
      </c>
      <c r="C523" s="210" t="s">
        <v>1784</v>
      </c>
      <c r="D523" s="255">
        <f t="shared" si="18"/>
        <v>1870000</v>
      </c>
      <c r="E523" s="258">
        <v>0</v>
      </c>
      <c r="F523" s="258">
        <v>0</v>
      </c>
      <c r="G523" s="258">
        <v>0</v>
      </c>
      <c r="H523" s="258">
        <v>0</v>
      </c>
      <c r="I523" s="258">
        <v>0</v>
      </c>
      <c r="J523" s="258">
        <v>0</v>
      </c>
      <c r="K523" s="259">
        <v>1</v>
      </c>
      <c r="L523" s="258">
        <v>1870000</v>
      </c>
      <c r="M523" s="258">
        <v>0</v>
      </c>
      <c r="N523" s="258">
        <v>0</v>
      </c>
      <c r="O523" s="258">
        <v>0</v>
      </c>
      <c r="P523" s="258">
        <v>0</v>
      </c>
      <c r="Q523" s="258">
        <v>0</v>
      </c>
      <c r="R523" s="258">
        <v>0</v>
      </c>
      <c r="S523" s="258">
        <v>0</v>
      </c>
      <c r="T523" s="258">
        <v>0</v>
      </c>
      <c r="U523" s="258">
        <v>0</v>
      </c>
      <c r="V523" s="258">
        <v>0</v>
      </c>
      <c r="W523" s="258">
        <v>0</v>
      </c>
      <c r="X523" s="258">
        <v>0</v>
      </c>
      <c r="Y523" s="258">
        <v>0</v>
      </c>
      <c r="Z523" s="258">
        <v>0</v>
      </c>
      <c r="AA523" s="258">
        <v>0</v>
      </c>
      <c r="AB523" s="260">
        <v>2020</v>
      </c>
    </row>
    <row r="524" spans="1:28" s="3" customFormat="1" ht="35.25" customHeight="1" x14ac:dyDescent="0.5">
      <c r="A524" s="3">
        <v>1</v>
      </c>
      <c r="B524" s="165">
        <f>SUBTOTAL(103,$A$8:A524)</f>
        <v>508</v>
      </c>
      <c r="C524" s="210" t="s">
        <v>1785</v>
      </c>
      <c r="D524" s="255">
        <f t="shared" si="18"/>
        <v>1870000</v>
      </c>
      <c r="E524" s="258">
        <v>0</v>
      </c>
      <c r="F524" s="258">
        <v>0</v>
      </c>
      <c r="G524" s="258">
        <v>0</v>
      </c>
      <c r="H524" s="258">
        <v>0</v>
      </c>
      <c r="I524" s="258">
        <v>0</v>
      </c>
      <c r="J524" s="258">
        <v>0</v>
      </c>
      <c r="K524" s="259">
        <v>1</v>
      </c>
      <c r="L524" s="258">
        <v>1870000</v>
      </c>
      <c r="M524" s="258">
        <v>0</v>
      </c>
      <c r="N524" s="258">
        <v>0</v>
      </c>
      <c r="O524" s="258">
        <v>0</v>
      </c>
      <c r="P524" s="258">
        <v>0</v>
      </c>
      <c r="Q524" s="258">
        <v>0</v>
      </c>
      <c r="R524" s="258">
        <v>0</v>
      </c>
      <c r="S524" s="258">
        <v>0</v>
      </c>
      <c r="T524" s="258">
        <v>0</v>
      </c>
      <c r="U524" s="258">
        <v>0</v>
      </c>
      <c r="V524" s="258">
        <v>0</v>
      </c>
      <c r="W524" s="258">
        <v>0</v>
      </c>
      <c r="X524" s="258">
        <v>0</v>
      </c>
      <c r="Y524" s="258">
        <v>0</v>
      </c>
      <c r="Z524" s="258">
        <v>0</v>
      </c>
      <c r="AA524" s="258">
        <v>0</v>
      </c>
      <c r="AB524" s="260">
        <v>2020</v>
      </c>
    </row>
    <row r="525" spans="1:28" s="3" customFormat="1" ht="35.25" customHeight="1" x14ac:dyDescent="0.5">
      <c r="A525" s="3">
        <v>1</v>
      </c>
      <c r="B525" s="165">
        <f>SUBTOTAL(103,$A$8:A525)</f>
        <v>509</v>
      </c>
      <c r="C525" s="210" t="s">
        <v>1786</v>
      </c>
      <c r="D525" s="255">
        <f t="shared" si="18"/>
        <v>5250000</v>
      </c>
      <c r="E525" s="258">
        <v>0</v>
      </c>
      <c r="F525" s="258">
        <v>0</v>
      </c>
      <c r="G525" s="258">
        <v>0</v>
      </c>
      <c r="H525" s="258">
        <v>0</v>
      </c>
      <c r="I525" s="258">
        <v>0</v>
      </c>
      <c r="J525" s="258">
        <v>0</v>
      </c>
      <c r="K525" s="259">
        <v>3</v>
      </c>
      <c r="L525" s="258">
        <v>5250000</v>
      </c>
      <c r="M525" s="258">
        <v>0</v>
      </c>
      <c r="N525" s="258">
        <v>0</v>
      </c>
      <c r="O525" s="258">
        <v>0</v>
      </c>
      <c r="P525" s="258">
        <v>0</v>
      </c>
      <c r="Q525" s="258">
        <v>0</v>
      </c>
      <c r="R525" s="258">
        <v>0</v>
      </c>
      <c r="S525" s="258">
        <v>0</v>
      </c>
      <c r="T525" s="258">
        <v>0</v>
      </c>
      <c r="U525" s="258">
        <v>0</v>
      </c>
      <c r="V525" s="258">
        <v>0</v>
      </c>
      <c r="W525" s="258">
        <v>0</v>
      </c>
      <c r="X525" s="258">
        <v>0</v>
      </c>
      <c r="Y525" s="258">
        <v>0</v>
      </c>
      <c r="Z525" s="258">
        <v>0</v>
      </c>
      <c r="AA525" s="258">
        <v>0</v>
      </c>
      <c r="AB525" s="260">
        <v>2020</v>
      </c>
    </row>
    <row r="526" spans="1:28" s="3" customFormat="1" ht="35.25" customHeight="1" x14ac:dyDescent="0.5">
      <c r="A526" s="3">
        <v>1</v>
      </c>
      <c r="B526" s="165">
        <f>SUBTOTAL(103,$A$8:A526)</f>
        <v>510</v>
      </c>
      <c r="C526" s="210" t="s">
        <v>1787</v>
      </c>
      <c r="D526" s="255">
        <f t="shared" si="18"/>
        <v>3840000</v>
      </c>
      <c r="E526" s="258">
        <v>0</v>
      </c>
      <c r="F526" s="258">
        <v>0</v>
      </c>
      <c r="G526" s="258">
        <v>0</v>
      </c>
      <c r="H526" s="258">
        <v>0</v>
      </c>
      <c r="I526" s="258">
        <v>0</v>
      </c>
      <c r="J526" s="258">
        <v>0</v>
      </c>
      <c r="K526" s="259">
        <v>2</v>
      </c>
      <c r="L526" s="258">
        <v>3840000</v>
      </c>
      <c r="M526" s="258">
        <v>0</v>
      </c>
      <c r="N526" s="258">
        <v>0</v>
      </c>
      <c r="O526" s="258">
        <v>0</v>
      </c>
      <c r="P526" s="258">
        <v>0</v>
      </c>
      <c r="Q526" s="258">
        <v>0</v>
      </c>
      <c r="R526" s="258">
        <v>0</v>
      </c>
      <c r="S526" s="258">
        <v>0</v>
      </c>
      <c r="T526" s="258">
        <v>0</v>
      </c>
      <c r="U526" s="258">
        <v>0</v>
      </c>
      <c r="V526" s="258">
        <v>0</v>
      </c>
      <c r="W526" s="258">
        <v>0</v>
      </c>
      <c r="X526" s="258">
        <v>0</v>
      </c>
      <c r="Y526" s="258">
        <v>0</v>
      </c>
      <c r="Z526" s="258">
        <v>0</v>
      </c>
      <c r="AA526" s="258">
        <v>0</v>
      </c>
      <c r="AB526" s="260">
        <v>2020</v>
      </c>
    </row>
    <row r="527" spans="1:28" s="3" customFormat="1" ht="35.25" customHeight="1" x14ac:dyDescent="0.5">
      <c r="A527" s="3">
        <v>1</v>
      </c>
      <c r="B527" s="165">
        <f>SUBTOTAL(103,$A$8:A527)</f>
        <v>511</v>
      </c>
      <c r="C527" s="210" t="s">
        <v>2092</v>
      </c>
      <c r="D527" s="255">
        <f t="shared" si="18"/>
        <v>323223.66000000003</v>
      </c>
      <c r="E527" s="258">
        <v>0</v>
      </c>
      <c r="F527" s="258">
        <v>234803</v>
      </c>
      <c r="G527" s="258">
        <v>0</v>
      </c>
      <c r="H527" s="258">
        <v>0</v>
      </c>
      <c r="I527" s="258">
        <v>0</v>
      </c>
      <c r="J527" s="258">
        <v>88420.66</v>
      </c>
      <c r="K527" s="259">
        <v>0</v>
      </c>
      <c r="L527" s="258">
        <v>0</v>
      </c>
      <c r="M527" s="258">
        <v>0</v>
      </c>
      <c r="N527" s="258">
        <v>0</v>
      </c>
      <c r="O527" s="258">
        <v>0</v>
      </c>
      <c r="P527" s="258">
        <v>0</v>
      </c>
      <c r="Q527" s="258">
        <v>0</v>
      </c>
      <c r="R527" s="258">
        <v>0</v>
      </c>
      <c r="S527" s="258">
        <v>0</v>
      </c>
      <c r="T527" s="258">
        <v>0</v>
      </c>
      <c r="U527" s="258">
        <v>0</v>
      </c>
      <c r="V527" s="258">
        <v>0</v>
      </c>
      <c r="W527" s="258">
        <v>0</v>
      </c>
      <c r="X527" s="258">
        <v>0</v>
      </c>
      <c r="Y527" s="258">
        <v>0</v>
      </c>
      <c r="Z527" s="258">
        <v>0</v>
      </c>
      <c r="AA527" s="258">
        <v>0</v>
      </c>
      <c r="AB527" s="260">
        <v>2020</v>
      </c>
    </row>
    <row r="528" spans="1:28" s="3" customFormat="1" ht="35.25" customHeight="1" x14ac:dyDescent="0.5">
      <c r="A528" s="3">
        <v>1</v>
      </c>
      <c r="B528" s="165">
        <f>SUBTOTAL(103,$A$8:A528)</f>
        <v>512</v>
      </c>
      <c r="C528" s="210" t="s">
        <v>1776</v>
      </c>
      <c r="D528" s="255">
        <f t="shared" si="18"/>
        <v>228600</v>
      </c>
      <c r="E528" s="258">
        <v>0</v>
      </c>
      <c r="F528" s="258">
        <v>0</v>
      </c>
      <c r="G528" s="258">
        <v>0</v>
      </c>
      <c r="H528" s="258">
        <v>0</v>
      </c>
      <c r="I528" s="258">
        <v>0</v>
      </c>
      <c r="J528" s="258">
        <v>0</v>
      </c>
      <c r="K528" s="259">
        <v>0</v>
      </c>
      <c r="L528" s="258">
        <v>0</v>
      </c>
      <c r="M528" s="258">
        <v>0</v>
      </c>
      <c r="N528" s="258">
        <v>0</v>
      </c>
      <c r="O528" s="258">
        <v>228600</v>
      </c>
      <c r="P528" s="258">
        <v>0</v>
      </c>
      <c r="Q528" s="258">
        <v>0</v>
      </c>
      <c r="R528" s="258">
        <v>0</v>
      </c>
      <c r="S528" s="258">
        <v>0</v>
      </c>
      <c r="T528" s="258">
        <v>0</v>
      </c>
      <c r="U528" s="258">
        <v>0</v>
      </c>
      <c r="V528" s="258">
        <v>0</v>
      </c>
      <c r="W528" s="258">
        <v>0</v>
      </c>
      <c r="X528" s="258">
        <v>0</v>
      </c>
      <c r="Y528" s="258">
        <v>0</v>
      </c>
      <c r="Z528" s="258">
        <v>0</v>
      </c>
      <c r="AA528" s="258">
        <v>0</v>
      </c>
      <c r="AB528" s="260">
        <v>2020</v>
      </c>
    </row>
    <row r="529" spans="1:28" s="3" customFormat="1" ht="35.25" customHeight="1" x14ac:dyDescent="0.5">
      <c r="A529" s="3">
        <v>1</v>
      </c>
      <c r="B529" s="165">
        <f>SUBTOTAL(103,$A$8:A529)</f>
        <v>513</v>
      </c>
      <c r="C529" s="210" t="s">
        <v>2093</v>
      </c>
      <c r="D529" s="255">
        <f t="shared" si="18"/>
        <v>590355.86</v>
      </c>
      <c r="E529" s="258">
        <v>0</v>
      </c>
      <c r="F529" s="258">
        <v>0</v>
      </c>
      <c r="G529" s="258">
        <v>0</v>
      </c>
      <c r="H529" s="258">
        <v>0</v>
      </c>
      <c r="I529" s="258">
        <v>0</v>
      </c>
      <c r="J529" s="258">
        <v>0</v>
      </c>
      <c r="K529" s="259">
        <v>0</v>
      </c>
      <c r="L529" s="258">
        <v>0</v>
      </c>
      <c r="M529" s="258">
        <v>0</v>
      </c>
      <c r="N529" s="258">
        <v>0</v>
      </c>
      <c r="O529" s="258">
        <v>590355.86</v>
      </c>
      <c r="P529" s="258">
        <v>0</v>
      </c>
      <c r="Q529" s="258">
        <v>0</v>
      </c>
      <c r="R529" s="258">
        <v>0</v>
      </c>
      <c r="S529" s="258">
        <v>0</v>
      </c>
      <c r="T529" s="258">
        <v>0</v>
      </c>
      <c r="U529" s="258">
        <v>0</v>
      </c>
      <c r="V529" s="258">
        <v>0</v>
      </c>
      <c r="W529" s="258">
        <v>0</v>
      </c>
      <c r="X529" s="258">
        <v>0</v>
      </c>
      <c r="Y529" s="258">
        <v>0</v>
      </c>
      <c r="Z529" s="258">
        <v>0</v>
      </c>
      <c r="AA529" s="258">
        <v>0</v>
      </c>
      <c r="AB529" s="260">
        <v>2020</v>
      </c>
    </row>
    <row r="530" spans="1:28" s="3" customFormat="1" ht="35.25" customHeight="1" x14ac:dyDescent="0.5">
      <c r="A530" s="3">
        <v>1</v>
      </c>
      <c r="B530" s="165">
        <f>SUBTOTAL(103,$A$8:A530)</f>
        <v>514</v>
      </c>
      <c r="C530" s="210" t="s">
        <v>2094</v>
      </c>
      <c r="D530" s="255">
        <f t="shared" si="18"/>
        <v>245204</v>
      </c>
      <c r="E530" s="258">
        <v>0</v>
      </c>
      <c r="F530" s="258">
        <v>0</v>
      </c>
      <c r="G530" s="258">
        <v>0</v>
      </c>
      <c r="H530" s="258">
        <v>0</v>
      </c>
      <c r="I530" s="258">
        <v>0</v>
      </c>
      <c r="J530" s="258">
        <v>0</v>
      </c>
      <c r="K530" s="259">
        <v>0</v>
      </c>
      <c r="L530" s="258">
        <v>0</v>
      </c>
      <c r="M530" s="258">
        <v>245204</v>
      </c>
      <c r="N530" s="258">
        <v>0</v>
      </c>
      <c r="O530" s="258">
        <v>0</v>
      </c>
      <c r="P530" s="258">
        <v>0</v>
      </c>
      <c r="Q530" s="258">
        <v>0</v>
      </c>
      <c r="R530" s="258">
        <v>0</v>
      </c>
      <c r="S530" s="258">
        <v>0</v>
      </c>
      <c r="T530" s="258">
        <v>0</v>
      </c>
      <c r="U530" s="258">
        <v>0</v>
      </c>
      <c r="V530" s="258">
        <v>0</v>
      </c>
      <c r="W530" s="258">
        <v>0</v>
      </c>
      <c r="X530" s="258">
        <v>0</v>
      </c>
      <c r="Y530" s="258">
        <v>0</v>
      </c>
      <c r="Z530" s="258">
        <v>0</v>
      </c>
      <c r="AA530" s="258">
        <v>0</v>
      </c>
      <c r="AB530" s="260">
        <v>2020</v>
      </c>
    </row>
    <row r="531" spans="1:28" s="3" customFormat="1" ht="35.25" customHeight="1" x14ac:dyDescent="0.5">
      <c r="A531" s="3">
        <v>1</v>
      </c>
      <c r="B531" s="165">
        <f>SUBTOTAL(103,$A$8:A531)</f>
        <v>515</v>
      </c>
      <c r="C531" s="210" t="s">
        <v>2095</v>
      </c>
      <c r="D531" s="255">
        <f t="shared" si="18"/>
        <v>320012</v>
      </c>
      <c r="E531" s="258">
        <v>0</v>
      </c>
      <c r="F531" s="258">
        <v>0</v>
      </c>
      <c r="G531" s="258">
        <v>0</v>
      </c>
      <c r="H531" s="258">
        <v>0</v>
      </c>
      <c r="I531" s="258">
        <v>0</v>
      </c>
      <c r="J531" s="258">
        <v>0</v>
      </c>
      <c r="K531" s="259">
        <v>0</v>
      </c>
      <c r="L531" s="258">
        <v>0</v>
      </c>
      <c r="M531" s="258">
        <v>0</v>
      </c>
      <c r="N531" s="258">
        <v>0</v>
      </c>
      <c r="O531" s="258">
        <v>320012</v>
      </c>
      <c r="P531" s="258">
        <v>0</v>
      </c>
      <c r="Q531" s="258">
        <v>0</v>
      </c>
      <c r="R531" s="258">
        <v>0</v>
      </c>
      <c r="S531" s="258">
        <v>0</v>
      </c>
      <c r="T531" s="258">
        <v>0</v>
      </c>
      <c r="U531" s="258">
        <v>0</v>
      </c>
      <c r="V531" s="258">
        <v>0</v>
      </c>
      <c r="W531" s="258">
        <v>0</v>
      </c>
      <c r="X531" s="258">
        <v>0</v>
      </c>
      <c r="Y531" s="258">
        <v>0</v>
      </c>
      <c r="Z531" s="258">
        <v>0</v>
      </c>
      <c r="AA531" s="258">
        <v>0</v>
      </c>
      <c r="AB531" s="260">
        <v>2020</v>
      </c>
    </row>
    <row r="532" spans="1:28" s="3" customFormat="1" ht="35.25" customHeight="1" x14ac:dyDescent="0.5">
      <c r="A532" s="3">
        <v>1</v>
      </c>
      <c r="B532" s="165">
        <f>SUBTOTAL(103,$A$8:A532)</f>
        <v>516</v>
      </c>
      <c r="C532" s="210" t="s">
        <v>2096</v>
      </c>
      <c r="D532" s="255">
        <f t="shared" si="18"/>
        <v>910000</v>
      </c>
      <c r="E532" s="258">
        <v>0</v>
      </c>
      <c r="F532" s="258">
        <v>0</v>
      </c>
      <c r="G532" s="258">
        <v>0</v>
      </c>
      <c r="H532" s="258">
        <v>0</v>
      </c>
      <c r="I532" s="258">
        <v>0</v>
      </c>
      <c r="J532" s="258">
        <v>0</v>
      </c>
      <c r="K532" s="259">
        <v>0</v>
      </c>
      <c r="L532" s="258">
        <v>0</v>
      </c>
      <c r="M532" s="258">
        <v>910000</v>
      </c>
      <c r="N532" s="258">
        <v>0</v>
      </c>
      <c r="O532" s="258">
        <v>0</v>
      </c>
      <c r="P532" s="258">
        <v>0</v>
      </c>
      <c r="Q532" s="258">
        <v>0</v>
      </c>
      <c r="R532" s="258">
        <v>0</v>
      </c>
      <c r="S532" s="258">
        <v>0</v>
      </c>
      <c r="T532" s="258">
        <v>0</v>
      </c>
      <c r="U532" s="258">
        <v>0</v>
      </c>
      <c r="V532" s="258">
        <v>0</v>
      </c>
      <c r="W532" s="258">
        <v>0</v>
      </c>
      <c r="X532" s="258">
        <v>0</v>
      </c>
      <c r="Y532" s="258">
        <v>0</v>
      </c>
      <c r="Z532" s="258">
        <v>0</v>
      </c>
      <c r="AA532" s="258">
        <v>0</v>
      </c>
      <c r="AB532" s="260">
        <v>2020</v>
      </c>
    </row>
    <row r="533" spans="1:28" s="3" customFormat="1" ht="35.25" customHeight="1" x14ac:dyDescent="0.5">
      <c r="A533" s="3">
        <v>1</v>
      </c>
      <c r="B533" s="165">
        <f>SUBTOTAL(103,$A$8:A533)</f>
        <v>517</v>
      </c>
      <c r="C533" s="210" t="s">
        <v>2097</v>
      </c>
      <c r="D533" s="255">
        <f t="shared" si="18"/>
        <v>516711.62</v>
      </c>
      <c r="E533" s="258">
        <v>0</v>
      </c>
      <c r="F533" s="258">
        <v>161097.25</v>
      </c>
      <c r="G533" s="258">
        <v>0</v>
      </c>
      <c r="H533" s="258">
        <v>84774.9</v>
      </c>
      <c r="I533" s="258">
        <v>0</v>
      </c>
      <c r="J533" s="258">
        <v>0</v>
      </c>
      <c r="K533" s="259">
        <v>0</v>
      </c>
      <c r="L533" s="258">
        <v>0</v>
      </c>
      <c r="M533" s="258">
        <v>0</v>
      </c>
      <c r="N533" s="258">
        <v>0</v>
      </c>
      <c r="O533" s="258">
        <v>270839.46999999997</v>
      </c>
      <c r="P533" s="258">
        <v>0</v>
      </c>
      <c r="Q533" s="258">
        <v>0</v>
      </c>
      <c r="R533" s="258">
        <v>0</v>
      </c>
      <c r="S533" s="258">
        <v>0</v>
      </c>
      <c r="T533" s="258">
        <v>0</v>
      </c>
      <c r="U533" s="258">
        <v>0</v>
      </c>
      <c r="V533" s="258">
        <v>0</v>
      </c>
      <c r="W533" s="258">
        <v>0</v>
      </c>
      <c r="X533" s="258">
        <v>0</v>
      </c>
      <c r="Y533" s="258">
        <v>0</v>
      </c>
      <c r="Z533" s="258">
        <v>0</v>
      </c>
      <c r="AA533" s="258">
        <v>0</v>
      </c>
      <c r="AB533" s="260">
        <v>2020</v>
      </c>
    </row>
    <row r="534" spans="1:28" s="3" customFormat="1" ht="35.25" customHeight="1" x14ac:dyDescent="0.5">
      <c r="A534" s="3">
        <v>1</v>
      </c>
      <c r="B534" s="165">
        <f>SUBTOTAL(103,$A$8:A534)</f>
        <v>518</v>
      </c>
      <c r="C534" s="210" t="s">
        <v>2098</v>
      </c>
      <c r="D534" s="255">
        <f t="shared" si="18"/>
        <v>616011.84</v>
      </c>
      <c r="E534" s="258">
        <v>0</v>
      </c>
      <c r="F534" s="258">
        <v>0</v>
      </c>
      <c r="G534" s="258">
        <v>616011.84</v>
      </c>
      <c r="H534" s="258">
        <v>0</v>
      </c>
      <c r="I534" s="258">
        <v>0</v>
      </c>
      <c r="J534" s="258">
        <v>0</v>
      </c>
      <c r="K534" s="259">
        <v>0</v>
      </c>
      <c r="L534" s="258">
        <v>0</v>
      </c>
      <c r="M534" s="258">
        <v>0</v>
      </c>
      <c r="N534" s="258">
        <v>0</v>
      </c>
      <c r="O534" s="258">
        <v>0</v>
      </c>
      <c r="P534" s="258">
        <v>0</v>
      </c>
      <c r="Q534" s="258">
        <v>0</v>
      </c>
      <c r="R534" s="258">
        <v>0</v>
      </c>
      <c r="S534" s="258">
        <v>0</v>
      </c>
      <c r="T534" s="258">
        <v>0</v>
      </c>
      <c r="U534" s="258">
        <v>0</v>
      </c>
      <c r="V534" s="258">
        <v>0</v>
      </c>
      <c r="W534" s="258">
        <v>0</v>
      </c>
      <c r="X534" s="258">
        <v>0</v>
      </c>
      <c r="Y534" s="258">
        <v>0</v>
      </c>
      <c r="Z534" s="258">
        <v>0</v>
      </c>
      <c r="AA534" s="258">
        <v>0</v>
      </c>
      <c r="AB534" s="260">
        <v>2020</v>
      </c>
    </row>
    <row r="535" spans="1:28" s="3" customFormat="1" ht="35.25" customHeight="1" x14ac:dyDescent="0.5">
      <c r="A535" s="3">
        <v>1</v>
      </c>
      <c r="B535" s="165">
        <f>SUBTOTAL(103,$A$8:A535)</f>
        <v>519</v>
      </c>
      <c r="C535" s="210" t="s">
        <v>2099</v>
      </c>
      <c r="D535" s="255">
        <f t="shared" si="18"/>
        <v>261283</v>
      </c>
      <c r="E535" s="258">
        <v>0</v>
      </c>
      <c r="F535" s="258">
        <v>0</v>
      </c>
      <c r="G535" s="258">
        <v>0</v>
      </c>
      <c r="H535" s="258">
        <v>0</v>
      </c>
      <c r="I535" s="258">
        <v>11358</v>
      </c>
      <c r="J535" s="258">
        <v>0</v>
      </c>
      <c r="K535" s="259">
        <v>0</v>
      </c>
      <c r="L535" s="258">
        <v>0</v>
      </c>
      <c r="M535" s="258">
        <v>0</v>
      </c>
      <c r="N535" s="258">
        <v>0</v>
      </c>
      <c r="O535" s="258">
        <v>249925</v>
      </c>
      <c r="P535" s="258">
        <v>0</v>
      </c>
      <c r="Q535" s="258">
        <v>0</v>
      </c>
      <c r="R535" s="258">
        <v>0</v>
      </c>
      <c r="S535" s="258">
        <v>0</v>
      </c>
      <c r="T535" s="258">
        <v>0</v>
      </c>
      <c r="U535" s="258">
        <v>0</v>
      </c>
      <c r="V535" s="258">
        <v>0</v>
      </c>
      <c r="W535" s="258">
        <v>0</v>
      </c>
      <c r="X535" s="258">
        <v>0</v>
      </c>
      <c r="Y535" s="258">
        <v>0</v>
      </c>
      <c r="Z535" s="258">
        <v>0</v>
      </c>
      <c r="AA535" s="258">
        <v>0</v>
      </c>
      <c r="AB535" s="260">
        <v>2020</v>
      </c>
    </row>
    <row r="536" spans="1:28" s="3" customFormat="1" ht="35.25" customHeight="1" x14ac:dyDescent="0.5">
      <c r="A536" s="3">
        <v>1</v>
      </c>
      <c r="B536" s="165">
        <f>SUBTOTAL(103,$A$8:A536)</f>
        <v>520</v>
      </c>
      <c r="C536" s="210" t="s">
        <v>2100</v>
      </c>
      <c r="D536" s="255">
        <f t="shared" si="18"/>
        <v>1530000</v>
      </c>
      <c r="E536" s="258">
        <v>0</v>
      </c>
      <c r="F536" s="258">
        <v>0</v>
      </c>
      <c r="G536" s="258">
        <v>0</v>
      </c>
      <c r="H536" s="258">
        <v>0</v>
      </c>
      <c r="I536" s="258">
        <v>0</v>
      </c>
      <c r="J536" s="258">
        <v>0</v>
      </c>
      <c r="K536" s="259">
        <v>0</v>
      </c>
      <c r="L536" s="258">
        <v>0</v>
      </c>
      <c r="M536" s="258">
        <v>1530000</v>
      </c>
      <c r="N536" s="258">
        <v>0</v>
      </c>
      <c r="O536" s="258">
        <v>0</v>
      </c>
      <c r="P536" s="258">
        <v>0</v>
      </c>
      <c r="Q536" s="258">
        <v>0</v>
      </c>
      <c r="R536" s="258">
        <v>0</v>
      </c>
      <c r="S536" s="258">
        <v>0</v>
      </c>
      <c r="T536" s="258">
        <v>0</v>
      </c>
      <c r="U536" s="258">
        <v>0</v>
      </c>
      <c r="V536" s="258">
        <v>0</v>
      </c>
      <c r="W536" s="258">
        <v>0</v>
      </c>
      <c r="X536" s="258">
        <v>0</v>
      </c>
      <c r="Y536" s="258">
        <v>0</v>
      </c>
      <c r="Z536" s="258">
        <v>0</v>
      </c>
      <c r="AA536" s="258">
        <v>0</v>
      </c>
      <c r="AB536" s="260">
        <v>2020</v>
      </c>
    </row>
    <row r="537" spans="1:28" s="3" customFormat="1" ht="35.25" customHeight="1" x14ac:dyDescent="0.5">
      <c r="A537" s="3">
        <v>1</v>
      </c>
      <c r="B537" s="165">
        <f>SUBTOTAL(103,$A$8:A537)</f>
        <v>521</v>
      </c>
      <c r="C537" s="210" t="s">
        <v>2101</v>
      </c>
      <c r="D537" s="255">
        <f t="shared" si="18"/>
        <v>157762.79999999999</v>
      </c>
      <c r="E537" s="258">
        <v>31116.9</v>
      </c>
      <c r="F537" s="258">
        <v>0</v>
      </c>
      <c r="G537" s="258">
        <v>0</v>
      </c>
      <c r="H537" s="258">
        <v>0</v>
      </c>
      <c r="I537" s="258">
        <v>0</v>
      </c>
      <c r="J537" s="258">
        <v>0</v>
      </c>
      <c r="K537" s="259">
        <v>0</v>
      </c>
      <c r="L537" s="258">
        <v>0</v>
      </c>
      <c r="M537" s="258">
        <v>126645.9</v>
      </c>
      <c r="N537" s="258">
        <v>0</v>
      </c>
      <c r="O537" s="258">
        <v>0</v>
      </c>
      <c r="P537" s="258">
        <v>0</v>
      </c>
      <c r="Q537" s="258">
        <v>0</v>
      </c>
      <c r="R537" s="258">
        <v>0</v>
      </c>
      <c r="S537" s="258">
        <v>0</v>
      </c>
      <c r="T537" s="258">
        <v>0</v>
      </c>
      <c r="U537" s="258">
        <v>0</v>
      </c>
      <c r="V537" s="258">
        <v>0</v>
      </c>
      <c r="W537" s="258">
        <v>0</v>
      </c>
      <c r="X537" s="258">
        <v>0</v>
      </c>
      <c r="Y537" s="258">
        <v>0</v>
      </c>
      <c r="Z537" s="258">
        <v>0</v>
      </c>
      <c r="AA537" s="258">
        <v>0</v>
      </c>
      <c r="AB537" s="260">
        <v>2020</v>
      </c>
    </row>
    <row r="538" spans="1:28" s="3" customFormat="1" ht="35.25" customHeight="1" x14ac:dyDescent="0.5">
      <c r="A538" s="3">
        <v>1</v>
      </c>
      <c r="B538" s="165">
        <f>SUBTOTAL(103,$A$8:A538)</f>
        <v>522</v>
      </c>
      <c r="C538" s="210" t="s">
        <v>2102</v>
      </c>
      <c r="D538" s="255">
        <f t="shared" si="18"/>
        <v>227500</v>
      </c>
      <c r="E538" s="258">
        <v>0</v>
      </c>
      <c r="F538" s="258">
        <v>0</v>
      </c>
      <c r="G538" s="258">
        <v>0</v>
      </c>
      <c r="H538" s="258">
        <v>0</v>
      </c>
      <c r="I538" s="258">
        <v>0</v>
      </c>
      <c r="J538" s="258">
        <v>0</v>
      </c>
      <c r="K538" s="259">
        <v>0</v>
      </c>
      <c r="L538" s="258">
        <v>0</v>
      </c>
      <c r="M538" s="258">
        <v>227500</v>
      </c>
      <c r="N538" s="258">
        <v>0</v>
      </c>
      <c r="O538" s="258">
        <v>0</v>
      </c>
      <c r="P538" s="258">
        <v>0</v>
      </c>
      <c r="Q538" s="258">
        <v>0</v>
      </c>
      <c r="R538" s="258">
        <v>0</v>
      </c>
      <c r="S538" s="258">
        <v>0</v>
      </c>
      <c r="T538" s="258">
        <v>0</v>
      </c>
      <c r="U538" s="258">
        <v>0</v>
      </c>
      <c r="V538" s="258">
        <v>0</v>
      </c>
      <c r="W538" s="258">
        <v>0</v>
      </c>
      <c r="X538" s="258">
        <v>0</v>
      </c>
      <c r="Y538" s="258">
        <v>0</v>
      </c>
      <c r="Z538" s="258">
        <v>0</v>
      </c>
      <c r="AA538" s="258">
        <v>0</v>
      </c>
      <c r="AB538" s="260">
        <v>2020</v>
      </c>
    </row>
    <row r="539" spans="1:28" s="3" customFormat="1" ht="35.25" customHeight="1" x14ac:dyDescent="0.5">
      <c r="A539" s="3">
        <v>1</v>
      </c>
      <c r="B539" s="165">
        <f>SUBTOTAL(103,$A$8:A539)</f>
        <v>523</v>
      </c>
      <c r="C539" s="210" t="s">
        <v>2104</v>
      </c>
      <c r="D539" s="255">
        <f t="shared" si="18"/>
        <v>215200.16</v>
      </c>
      <c r="E539" s="258">
        <v>85000</v>
      </c>
      <c r="F539" s="258">
        <v>0</v>
      </c>
      <c r="G539" s="258">
        <v>75003</v>
      </c>
      <c r="H539" s="258">
        <v>0</v>
      </c>
      <c r="I539" s="258">
        <v>0</v>
      </c>
      <c r="J539" s="258">
        <v>0</v>
      </c>
      <c r="K539" s="259">
        <v>0</v>
      </c>
      <c r="L539" s="258">
        <v>0</v>
      </c>
      <c r="M539" s="258">
        <v>55197.16</v>
      </c>
      <c r="N539" s="258">
        <v>0</v>
      </c>
      <c r="O539" s="258">
        <v>0</v>
      </c>
      <c r="P539" s="258">
        <v>0</v>
      </c>
      <c r="Q539" s="258">
        <v>0</v>
      </c>
      <c r="R539" s="258">
        <v>0</v>
      </c>
      <c r="S539" s="258">
        <v>0</v>
      </c>
      <c r="T539" s="258">
        <v>0</v>
      </c>
      <c r="U539" s="258">
        <v>0</v>
      </c>
      <c r="V539" s="258">
        <v>0</v>
      </c>
      <c r="W539" s="258">
        <v>0</v>
      </c>
      <c r="X539" s="258">
        <v>0</v>
      </c>
      <c r="Y539" s="258">
        <v>0</v>
      </c>
      <c r="Z539" s="258">
        <v>0</v>
      </c>
      <c r="AA539" s="258">
        <v>0</v>
      </c>
      <c r="AB539" s="260">
        <v>2020</v>
      </c>
    </row>
    <row r="540" spans="1:28" s="3" customFormat="1" ht="35.25" customHeight="1" x14ac:dyDescent="0.5">
      <c r="A540" s="3">
        <v>1</v>
      </c>
      <c r="B540" s="165">
        <f>SUBTOTAL(103,$A$8:A540)</f>
        <v>524</v>
      </c>
      <c r="C540" s="210" t="s">
        <v>2105</v>
      </c>
      <c r="D540" s="255">
        <f t="shared" si="18"/>
        <v>347617</v>
      </c>
      <c r="E540" s="258">
        <v>160308.5</v>
      </c>
      <c r="F540" s="258">
        <v>187308.5</v>
      </c>
      <c r="G540" s="258">
        <v>0</v>
      </c>
      <c r="H540" s="258">
        <v>0</v>
      </c>
      <c r="I540" s="258">
        <v>0</v>
      </c>
      <c r="J540" s="258">
        <v>0</v>
      </c>
      <c r="K540" s="259">
        <v>0</v>
      </c>
      <c r="L540" s="258">
        <v>0</v>
      </c>
      <c r="M540" s="258">
        <v>0</v>
      </c>
      <c r="N540" s="258">
        <v>0</v>
      </c>
      <c r="O540" s="258">
        <v>0</v>
      </c>
      <c r="P540" s="258">
        <v>0</v>
      </c>
      <c r="Q540" s="258">
        <v>0</v>
      </c>
      <c r="R540" s="258">
        <v>0</v>
      </c>
      <c r="S540" s="258">
        <v>0</v>
      </c>
      <c r="T540" s="258">
        <v>0</v>
      </c>
      <c r="U540" s="258">
        <v>0</v>
      </c>
      <c r="V540" s="258">
        <v>0</v>
      </c>
      <c r="W540" s="258">
        <v>0</v>
      </c>
      <c r="X540" s="258">
        <v>0</v>
      </c>
      <c r="Y540" s="258">
        <v>0</v>
      </c>
      <c r="Z540" s="258">
        <v>0</v>
      </c>
      <c r="AA540" s="258">
        <v>0</v>
      </c>
      <c r="AB540" s="260">
        <v>2020</v>
      </c>
    </row>
    <row r="541" spans="1:28" s="3" customFormat="1" ht="35.25" customHeight="1" x14ac:dyDescent="0.5">
      <c r="A541" s="3">
        <v>1</v>
      </c>
      <c r="B541" s="165">
        <f>SUBTOTAL(103,$A$8:A541)</f>
        <v>525</v>
      </c>
      <c r="C541" s="210" t="s">
        <v>2106</v>
      </c>
      <c r="D541" s="255">
        <f t="shared" si="18"/>
        <v>79041</v>
      </c>
      <c r="E541" s="258">
        <v>0</v>
      </c>
      <c r="F541" s="258">
        <v>0</v>
      </c>
      <c r="G541" s="258">
        <v>79041</v>
      </c>
      <c r="H541" s="258">
        <v>0</v>
      </c>
      <c r="I541" s="258">
        <v>0</v>
      </c>
      <c r="J541" s="258">
        <v>0</v>
      </c>
      <c r="K541" s="259">
        <v>0</v>
      </c>
      <c r="L541" s="258">
        <v>0</v>
      </c>
      <c r="M541" s="258">
        <v>0</v>
      </c>
      <c r="N541" s="258">
        <v>0</v>
      </c>
      <c r="O541" s="258">
        <v>0</v>
      </c>
      <c r="P541" s="258">
        <v>0</v>
      </c>
      <c r="Q541" s="258">
        <v>0</v>
      </c>
      <c r="R541" s="258">
        <v>0</v>
      </c>
      <c r="S541" s="258">
        <v>0</v>
      </c>
      <c r="T541" s="258">
        <v>0</v>
      </c>
      <c r="U541" s="258">
        <v>0</v>
      </c>
      <c r="V541" s="258">
        <v>0</v>
      </c>
      <c r="W541" s="258">
        <v>0</v>
      </c>
      <c r="X541" s="258">
        <v>0</v>
      </c>
      <c r="Y541" s="258">
        <v>0</v>
      </c>
      <c r="Z541" s="258">
        <v>0</v>
      </c>
      <c r="AA541" s="258">
        <v>0</v>
      </c>
      <c r="AB541" s="260">
        <v>2020</v>
      </c>
    </row>
    <row r="542" spans="1:28" s="3" customFormat="1" ht="35.25" customHeight="1" x14ac:dyDescent="0.5">
      <c r="A542" s="3">
        <v>1</v>
      </c>
      <c r="B542" s="165">
        <f>SUBTOTAL(103,$A$8:A542)</f>
        <v>526</v>
      </c>
      <c r="C542" s="210" t="s">
        <v>2107</v>
      </c>
      <c r="D542" s="255">
        <f t="shared" si="18"/>
        <v>459221.82</v>
      </c>
      <c r="E542" s="258">
        <v>0</v>
      </c>
      <c r="F542" s="258">
        <v>0</v>
      </c>
      <c r="G542" s="258">
        <v>0</v>
      </c>
      <c r="H542" s="258">
        <v>0</v>
      </c>
      <c r="I542" s="258">
        <v>0</v>
      </c>
      <c r="J542" s="258">
        <v>0</v>
      </c>
      <c r="K542" s="259">
        <v>0</v>
      </c>
      <c r="L542" s="258">
        <v>0</v>
      </c>
      <c r="M542" s="258">
        <v>0</v>
      </c>
      <c r="N542" s="258">
        <v>0</v>
      </c>
      <c r="O542" s="258">
        <v>459221.82</v>
      </c>
      <c r="P542" s="258">
        <v>0</v>
      </c>
      <c r="Q542" s="258">
        <v>0</v>
      </c>
      <c r="R542" s="258">
        <v>0</v>
      </c>
      <c r="S542" s="258">
        <v>0</v>
      </c>
      <c r="T542" s="258">
        <v>0</v>
      </c>
      <c r="U542" s="258">
        <v>0</v>
      </c>
      <c r="V542" s="258">
        <v>0</v>
      </c>
      <c r="W542" s="258">
        <v>0</v>
      </c>
      <c r="X542" s="258">
        <v>0</v>
      </c>
      <c r="Y542" s="258">
        <v>0</v>
      </c>
      <c r="Z542" s="258">
        <v>0</v>
      </c>
      <c r="AA542" s="258">
        <v>0</v>
      </c>
      <c r="AB542" s="260">
        <v>2020</v>
      </c>
    </row>
    <row r="543" spans="1:28" s="3" customFormat="1" ht="35.25" customHeight="1" x14ac:dyDescent="0.5">
      <c r="A543" s="3">
        <v>1</v>
      </c>
      <c r="B543" s="165">
        <f>SUBTOTAL(103,$A$8:A543)</f>
        <v>527</v>
      </c>
      <c r="C543" s="210" t="s">
        <v>2481</v>
      </c>
      <c r="D543" s="255">
        <f t="shared" si="18"/>
        <v>315862.38</v>
      </c>
      <c r="E543" s="258">
        <v>0</v>
      </c>
      <c r="F543" s="258">
        <v>0</v>
      </c>
      <c r="G543" s="258">
        <v>0</v>
      </c>
      <c r="H543" s="258">
        <v>0</v>
      </c>
      <c r="I543" s="258">
        <v>0</v>
      </c>
      <c r="J543" s="258">
        <v>0</v>
      </c>
      <c r="K543" s="259">
        <v>0</v>
      </c>
      <c r="L543" s="258">
        <v>0</v>
      </c>
      <c r="M543" s="258">
        <v>0</v>
      </c>
      <c r="N543" s="258">
        <v>0</v>
      </c>
      <c r="O543" s="258">
        <v>30000</v>
      </c>
      <c r="P543" s="258">
        <v>285862.38</v>
      </c>
      <c r="Q543" s="258">
        <v>0</v>
      </c>
      <c r="R543" s="258">
        <v>0</v>
      </c>
      <c r="S543" s="258">
        <v>0</v>
      </c>
      <c r="T543" s="258">
        <v>0</v>
      </c>
      <c r="U543" s="258">
        <v>0</v>
      </c>
      <c r="V543" s="258">
        <v>0</v>
      </c>
      <c r="W543" s="258">
        <v>0</v>
      </c>
      <c r="X543" s="258">
        <v>0</v>
      </c>
      <c r="Y543" s="258">
        <v>0</v>
      </c>
      <c r="Z543" s="258">
        <v>0</v>
      </c>
      <c r="AA543" s="258">
        <v>0</v>
      </c>
      <c r="AB543" s="260">
        <v>2020</v>
      </c>
    </row>
    <row r="544" spans="1:28" s="3" customFormat="1" ht="35.25" customHeight="1" x14ac:dyDescent="0.5">
      <c r="A544" s="3">
        <v>1</v>
      </c>
      <c r="B544" s="165">
        <f>SUBTOTAL(103,$A$8:A544)</f>
        <v>528</v>
      </c>
      <c r="C544" s="210" t="s">
        <v>2304</v>
      </c>
      <c r="D544" s="255">
        <f t="shared" si="18"/>
        <v>350602.74</v>
      </c>
      <c r="E544" s="258">
        <v>0</v>
      </c>
      <c r="F544" s="258">
        <v>0</v>
      </c>
      <c r="G544" s="258">
        <v>0</v>
      </c>
      <c r="H544" s="258">
        <v>0</v>
      </c>
      <c r="I544" s="258">
        <v>0</v>
      </c>
      <c r="J544" s="258">
        <v>0</v>
      </c>
      <c r="K544" s="259">
        <v>0</v>
      </c>
      <c r="L544" s="258">
        <v>0</v>
      </c>
      <c r="M544" s="258">
        <v>0</v>
      </c>
      <c r="N544" s="258">
        <v>0</v>
      </c>
      <c r="O544" s="258">
        <v>350602.74</v>
      </c>
      <c r="P544" s="258">
        <v>0</v>
      </c>
      <c r="Q544" s="258">
        <v>0</v>
      </c>
      <c r="R544" s="258">
        <v>0</v>
      </c>
      <c r="S544" s="258">
        <v>0</v>
      </c>
      <c r="T544" s="258">
        <v>0</v>
      </c>
      <c r="U544" s="258">
        <v>0</v>
      </c>
      <c r="V544" s="258">
        <v>0</v>
      </c>
      <c r="W544" s="258">
        <v>0</v>
      </c>
      <c r="X544" s="258">
        <v>0</v>
      </c>
      <c r="Y544" s="258">
        <v>0</v>
      </c>
      <c r="Z544" s="258">
        <v>0</v>
      </c>
      <c r="AA544" s="258">
        <v>0</v>
      </c>
      <c r="AB544" s="260">
        <v>2020</v>
      </c>
    </row>
    <row r="545" spans="1:28" s="3" customFormat="1" ht="35.25" customHeight="1" x14ac:dyDescent="0.5">
      <c r="A545" s="3">
        <v>1</v>
      </c>
      <c r="B545" s="165">
        <f>SUBTOTAL(103,$A$8:A545)</f>
        <v>529</v>
      </c>
      <c r="C545" s="210" t="s">
        <v>2305</v>
      </c>
      <c r="D545" s="255">
        <f t="shared" si="18"/>
        <v>286924.78999999998</v>
      </c>
      <c r="E545" s="258">
        <v>0</v>
      </c>
      <c r="F545" s="258">
        <v>0</v>
      </c>
      <c r="G545" s="258">
        <v>0</v>
      </c>
      <c r="H545" s="258">
        <v>286924.78999999998</v>
      </c>
      <c r="I545" s="258">
        <v>0</v>
      </c>
      <c r="J545" s="258">
        <v>0</v>
      </c>
      <c r="K545" s="259">
        <v>0</v>
      </c>
      <c r="L545" s="258">
        <v>0</v>
      </c>
      <c r="M545" s="258">
        <v>0</v>
      </c>
      <c r="N545" s="258">
        <v>0</v>
      </c>
      <c r="O545" s="258">
        <v>0</v>
      </c>
      <c r="P545" s="258">
        <v>0</v>
      </c>
      <c r="Q545" s="258">
        <v>0</v>
      </c>
      <c r="R545" s="258">
        <v>0</v>
      </c>
      <c r="S545" s="258">
        <v>0</v>
      </c>
      <c r="T545" s="258">
        <v>0</v>
      </c>
      <c r="U545" s="258">
        <v>0</v>
      </c>
      <c r="V545" s="258">
        <v>0</v>
      </c>
      <c r="W545" s="258">
        <v>0</v>
      </c>
      <c r="X545" s="258">
        <v>0</v>
      </c>
      <c r="Y545" s="258">
        <v>0</v>
      </c>
      <c r="Z545" s="258">
        <v>0</v>
      </c>
      <c r="AA545" s="258">
        <v>0</v>
      </c>
      <c r="AB545" s="260">
        <v>2020</v>
      </c>
    </row>
    <row r="546" spans="1:28" s="3" customFormat="1" ht="35.25" customHeight="1" x14ac:dyDescent="0.5">
      <c r="A546" s="3">
        <v>1</v>
      </c>
      <c r="B546" s="165">
        <f>SUBTOTAL(103,$A$8:A546)</f>
        <v>530</v>
      </c>
      <c r="C546" s="210" t="s">
        <v>2306</v>
      </c>
      <c r="D546" s="255">
        <f t="shared" si="18"/>
        <v>439885.27</v>
      </c>
      <c r="E546" s="258">
        <v>0</v>
      </c>
      <c r="F546" s="258">
        <v>439885.27</v>
      </c>
      <c r="G546" s="258">
        <v>0</v>
      </c>
      <c r="H546" s="258">
        <v>0</v>
      </c>
      <c r="I546" s="258">
        <v>0</v>
      </c>
      <c r="J546" s="258">
        <v>0</v>
      </c>
      <c r="K546" s="259">
        <v>0</v>
      </c>
      <c r="L546" s="258">
        <v>0</v>
      </c>
      <c r="M546" s="258">
        <v>0</v>
      </c>
      <c r="N546" s="258">
        <v>0</v>
      </c>
      <c r="O546" s="258">
        <v>0</v>
      </c>
      <c r="P546" s="258">
        <v>0</v>
      </c>
      <c r="Q546" s="258">
        <v>0</v>
      </c>
      <c r="R546" s="258">
        <v>0</v>
      </c>
      <c r="S546" s="258">
        <v>0</v>
      </c>
      <c r="T546" s="258">
        <v>0</v>
      </c>
      <c r="U546" s="258">
        <v>0</v>
      </c>
      <c r="V546" s="258">
        <v>0</v>
      </c>
      <c r="W546" s="258">
        <v>0</v>
      </c>
      <c r="X546" s="258">
        <v>0</v>
      </c>
      <c r="Y546" s="258">
        <v>0</v>
      </c>
      <c r="Z546" s="258">
        <v>0</v>
      </c>
      <c r="AA546" s="258">
        <v>0</v>
      </c>
      <c r="AB546" s="260">
        <v>2020</v>
      </c>
    </row>
    <row r="547" spans="1:28" s="3" customFormat="1" ht="35.25" customHeight="1" x14ac:dyDescent="0.5">
      <c r="A547" s="3">
        <v>1</v>
      </c>
      <c r="B547" s="165">
        <f>SUBTOTAL(103,$A$8:A547)</f>
        <v>531</v>
      </c>
      <c r="C547" s="210" t="s">
        <v>2482</v>
      </c>
      <c r="D547" s="255">
        <f t="shared" si="18"/>
        <v>171486</v>
      </c>
      <c r="E547" s="258">
        <v>0</v>
      </c>
      <c r="F547" s="258">
        <v>0</v>
      </c>
      <c r="G547" s="258">
        <v>0</v>
      </c>
      <c r="H547" s="258">
        <v>0</v>
      </c>
      <c r="I547" s="258">
        <v>0</v>
      </c>
      <c r="J547" s="258">
        <v>0</v>
      </c>
      <c r="K547" s="259">
        <v>0</v>
      </c>
      <c r="L547" s="258">
        <v>0</v>
      </c>
      <c r="M547" s="258">
        <v>0</v>
      </c>
      <c r="N547" s="258">
        <v>0</v>
      </c>
      <c r="O547" s="258">
        <v>171486</v>
      </c>
      <c r="P547" s="258">
        <v>0</v>
      </c>
      <c r="Q547" s="258">
        <v>0</v>
      </c>
      <c r="R547" s="258">
        <v>0</v>
      </c>
      <c r="S547" s="258">
        <v>0</v>
      </c>
      <c r="T547" s="258">
        <v>0</v>
      </c>
      <c r="U547" s="258">
        <v>0</v>
      </c>
      <c r="V547" s="258">
        <v>0</v>
      </c>
      <c r="W547" s="258">
        <v>0</v>
      </c>
      <c r="X547" s="258">
        <v>0</v>
      </c>
      <c r="Y547" s="258">
        <v>0</v>
      </c>
      <c r="Z547" s="258">
        <v>0</v>
      </c>
      <c r="AA547" s="258">
        <v>0</v>
      </c>
      <c r="AB547" s="260">
        <v>2020</v>
      </c>
    </row>
    <row r="548" spans="1:28" s="3" customFormat="1" ht="35.25" customHeight="1" x14ac:dyDescent="0.5">
      <c r="A548" s="3">
        <v>1</v>
      </c>
      <c r="B548" s="165">
        <f>SUBTOTAL(103,$A$8:A548)</f>
        <v>532</v>
      </c>
      <c r="C548" s="210" t="s">
        <v>2307</v>
      </c>
      <c r="D548" s="255">
        <f t="shared" si="18"/>
        <v>222074</v>
      </c>
      <c r="E548" s="258">
        <v>0</v>
      </c>
      <c r="F548" s="258">
        <v>0</v>
      </c>
      <c r="G548" s="258">
        <v>0</v>
      </c>
      <c r="H548" s="258">
        <v>0</v>
      </c>
      <c r="I548" s="258">
        <v>0</v>
      </c>
      <c r="J548" s="258">
        <v>0</v>
      </c>
      <c r="K548" s="259">
        <v>0</v>
      </c>
      <c r="L548" s="258">
        <v>0</v>
      </c>
      <c r="M548" s="258">
        <v>0</v>
      </c>
      <c r="N548" s="258">
        <v>0</v>
      </c>
      <c r="O548" s="258">
        <v>222074</v>
      </c>
      <c r="P548" s="258">
        <v>0</v>
      </c>
      <c r="Q548" s="258">
        <v>0</v>
      </c>
      <c r="R548" s="258">
        <v>0</v>
      </c>
      <c r="S548" s="258">
        <v>0</v>
      </c>
      <c r="T548" s="258">
        <v>0</v>
      </c>
      <c r="U548" s="258">
        <v>0</v>
      </c>
      <c r="V548" s="258">
        <v>0</v>
      </c>
      <c r="W548" s="258">
        <v>0</v>
      </c>
      <c r="X548" s="258">
        <v>0</v>
      </c>
      <c r="Y548" s="258">
        <v>0</v>
      </c>
      <c r="Z548" s="258">
        <v>0</v>
      </c>
      <c r="AA548" s="258">
        <v>0</v>
      </c>
      <c r="AB548" s="260">
        <v>2020</v>
      </c>
    </row>
    <row r="549" spans="1:28" s="3" customFormat="1" ht="35.25" customHeight="1" x14ac:dyDescent="0.5">
      <c r="A549" s="3">
        <v>1</v>
      </c>
      <c r="B549" s="165">
        <f>SUBTOTAL(103,$A$8:A549)</f>
        <v>533</v>
      </c>
      <c r="C549" s="210" t="s">
        <v>2308</v>
      </c>
      <c r="D549" s="255">
        <f t="shared" si="18"/>
        <v>317206</v>
      </c>
      <c r="E549" s="258">
        <v>0</v>
      </c>
      <c r="F549" s="258">
        <v>0</v>
      </c>
      <c r="G549" s="258">
        <v>0</v>
      </c>
      <c r="H549" s="258">
        <v>0</v>
      </c>
      <c r="I549" s="258">
        <v>0</v>
      </c>
      <c r="J549" s="258">
        <v>0</v>
      </c>
      <c r="K549" s="259">
        <v>0</v>
      </c>
      <c r="L549" s="258">
        <v>0</v>
      </c>
      <c r="M549" s="258">
        <v>0</v>
      </c>
      <c r="N549" s="258">
        <v>317206</v>
      </c>
      <c r="O549" s="258">
        <v>0</v>
      </c>
      <c r="P549" s="258">
        <v>0</v>
      </c>
      <c r="Q549" s="258">
        <v>0</v>
      </c>
      <c r="R549" s="258">
        <v>0</v>
      </c>
      <c r="S549" s="258">
        <v>0</v>
      </c>
      <c r="T549" s="258">
        <v>0</v>
      </c>
      <c r="U549" s="258">
        <v>0</v>
      </c>
      <c r="V549" s="258">
        <v>0</v>
      </c>
      <c r="W549" s="258">
        <v>0</v>
      </c>
      <c r="X549" s="258">
        <v>0</v>
      </c>
      <c r="Y549" s="258">
        <v>0</v>
      </c>
      <c r="Z549" s="258">
        <v>0</v>
      </c>
      <c r="AA549" s="258">
        <v>0</v>
      </c>
      <c r="AB549" s="260">
        <v>2020</v>
      </c>
    </row>
    <row r="550" spans="1:28" s="3" customFormat="1" ht="35.25" customHeight="1" x14ac:dyDescent="0.5">
      <c r="A550" s="3">
        <v>1</v>
      </c>
      <c r="B550" s="165">
        <f>SUBTOTAL(103,$A$8:A550)</f>
        <v>534</v>
      </c>
      <c r="C550" s="210" t="s">
        <v>2309</v>
      </c>
      <c r="D550" s="255">
        <f t="shared" si="18"/>
        <v>344392.06</v>
      </c>
      <c r="E550" s="258">
        <v>0</v>
      </c>
      <c r="F550" s="258">
        <v>0</v>
      </c>
      <c r="G550" s="258">
        <v>0</v>
      </c>
      <c r="H550" s="258">
        <v>0</v>
      </c>
      <c r="I550" s="258">
        <v>0</v>
      </c>
      <c r="J550" s="258">
        <v>0</v>
      </c>
      <c r="K550" s="259">
        <v>0</v>
      </c>
      <c r="L550" s="258">
        <v>0</v>
      </c>
      <c r="M550" s="258">
        <v>0</v>
      </c>
      <c r="N550" s="258">
        <v>0</v>
      </c>
      <c r="O550" s="258">
        <v>344392.06</v>
      </c>
      <c r="P550" s="258">
        <v>0</v>
      </c>
      <c r="Q550" s="258">
        <v>0</v>
      </c>
      <c r="R550" s="258">
        <v>0</v>
      </c>
      <c r="S550" s="258">
        <v>0</v>
      </c>
      <c r="T550" s="258">
        <v>0</v>
      </c>
      <c r="U550" s="258">
        <v>0</v>
      </c>
      <c r="V550" s="258">
        <v>0</v>
      </c>
      <c r="W550" s="258">
        <v>0</v>
      </c>
      <c r="X550" s="258">
        <v>0</v>
      </c>
      <c r="Y550" s="258">
        <v>0</v>
      </c>
      <c r="Z550" s="258">
        <v>0</v>
      </c>
      <c r="AA550" s="258">
        <v>0</v>
      </c>
      <c r="AB550" s="260">
        <v>2020</v>
      </c>
    </row>
    <row r="551" spans="1:28" s="3" customFormat="1" ht="35.25" customHeight="1" x14ac:dyDescent="0.5">
      <c r="A551" s="3">
        <v>1</v>
      </c>
      <c r="B551" s="165">
        <f>SUBTOTAL(103,$A$8:A551)</f>
        <v>535</v>
      </c>
      <c r="C551" s="210" t="s">
        <v>2310</v>
      </c>
      <c r="D551" s="255">
        <f t="shared" si="18"/>
        <v>197002.64</v>
      </c>
      <c r="E551" s="258">
        <v>0</v>
      </c>
      <c r="F551" s="258">
        <v>0</v>
      </c>
      <c r="G551" s="258">
        <v>0</v>
      </c>
      <c r="H551" s="258">
        <v>0</v>
      </c>
      <c r="I551" s="258">
        <v>0</v>
      </c>
      <c r="J551" s="258">
        <v>0</v>
      </c>
      <c r="K551" s="259">
        <v>0</v>
      </c>
      <c r="L551" s="258">
        <v>0</v>
      </c>
      <c r="M551" s="258">
        <v>0</v>
      </c>
      <c r="N551" s="258">
        <v>0</v>
      </c>
      <c r="O551" s="258">
        <v>197002.64</v>
      </c>
      <c r="P551" s="258">
        <v>0</v>
      </c>
      <c r="Q551" s="258">
        <v>0</v>
      </c>
      <c r="R551" s="258">
        <v>0</v>
      </c>
      <c r="S551" s="258">
        <v>0</v>
      </c>
      <c r="T551" s="258">
        <v>0</v>
      </c>
      <c r="U551" s="258">
        <v>0</v>
      </c>
      <c r="V551" s="258">
        <v>0</v>
      </c>
      <c r="W551" s="258">
        <v>0</v>
      </c>
      <c r="X551" s="258">
        <v>0</v>
      </c>
      <c r="Y551" s="258">
        <v>0</v>
      </c>
      <c r="Z551" s="258">
        <v>0</v>
      </c>
      <c r="AA551" s="258">
        <v>0</v>
      </c>
      <c r="AB551" s="260">
        <v>2020</v>
      </c>
    </row>
    <row r="552" spans="1:28" s="3" customFormat="1" ht="35.25" customHeight="1" x14ac:dyDescent="0.5">
      <c r="A552" s="3">
        <v>1</v>
      </c>
      <c r="B552" s="165">
        <f>SUBTOTAL(103,$A$8:A552)</f>
        <v>536</v>
      </c>
      <c r="C552" s="210" t="s">
        <v>2311</v>
      </c>
      <c r="D552" s="255">
        <f t="shared" si="18"/>
        <v>192411</v>
      </c>
      <c r="E552" s="258">
        <v>0</v>
      </c>
      <c r="F552" s="258">
        <v>0</v>
      </c>
      <c r="G552" s="258">
        <v>192411</v>
      </c>
      <c r="H552" s="258">
        <v>0</v>
      </c>
      <c r="I552" s="258">
        <v>0</v>
      </c>
      <c r="J552" s="258">
        <v>0</v>
      </c>
      <c r="K552" s="259">
        <v>0</v>
      </c>
      <c r="L552" s="258">
        <v>0</v>
      </c>
      <c r="M552" s="258">
        <v>0</v>
      </c>
      <c r="N552" s="258">
        <v>0</v>
      </c>
      <c r="O552" s="258">
        <v>0</v>
      </c>
      <c r="P552" s="258">
        <v>0</v>
      </c>
      <c r="Q552" s="258">
        <v>0</v>
      </c>
      <c r="R552" s="258">
        <v>0</v>
      </c>
      <c r="S552" s="258">
        <v>0</v>
      </c>
      <c r="T552" s="258">
        <v>0</v>
      </c>
      <c r="U552" s="258">
        <v>0</v>
      </c>
      <c r="V552" s="258">
        <v>0</v>
      </c>
      <c r="W552" s="258">
        <v>0</v>
      </c>
      <c r="X552" s="258">
        <v>0</v>
      </c>
      <c r="Y552" s="258">
        <v>0</v>
      </c>
      <c r="Z552" s="258">
        <v>0</v>
      </c>
      <c r="AA552" s="258">
        <v>0</v>
      </c>
      <c r="AB552" s="260">
        <v>2020</v>
      </c>
    </row>
    <row r="553" spans="1:28" s="3" customFormat="1" ht="35.25" customHeight="1" x14ac:dyDescent="0.5">
      <c r="A553" s="3">
        <v>1</v>
      </c>
      <c r="B553" s="165">
        <f>SUBTOTAL(103,$A$8:A553)</f>
        <v>537</v>
      </c>
      <c r="C553" s="210" t="s">
        <v>2312</v>
      </c>
      <c r="D553" s="255">
        <f t="shared" si="18"/>
        <v>141413</v>
      </c>
      <c r="E553" s="258">
        <v>141413</v>
      </c>
      <c r="F553" s="258">
        <v>0</v>
      </c>
      <c r="G553" s="258">
        <v>0</v>
      </c>
      <c r="H553" s="258">
        <v>0</v>
      </c>
      <c r="I553" s="258">
        <v>0</v>
      </c>
      <c r="J553" s="258">
        <v>0</v>
      </c>
      <c r="K553" s="259">
        <v>0</v>
      </c>
      <c r="L553" s="258">
        <v>0</v>
      </c>
      <c r="M553" s="258">
        <v>0</v>
      </c>
      <c r="N553" s="258">
        <v>0</v>
      </c>
      <c r="O553" s="258">
        <v>0</v>
      </c>
      <c r="P553" s="258">
        <v>0</v>
      </c>
      <c r="Q553" s="258">
        <v>0</v>
      </c>
      <c r="R553" s="258">
        <v>0</v>
      </c>
      <c r="S553" s="258">
        <v>0</v>
      </c>
      <c r="T553" s="258">
        <v>0</v>
      </c>
      <c r="U553" s="258">
        <v>0</v>
      </c>
      <c r="V553" s="258">
        <v>0</v>
      </c>
      <c r="W553" s="258">
        <v>0</v>
      </c>
      <c r="X553" s="258">
        <v>0</v>
      </c>
      <c r="Y553" s="258">
        <v>0</v>
      </c>
      <c r="Z553" s="258">
        <v>0</v>
      </c>
      <c r="AA553" s="258">
        <v>0</v>
      </c>
      <c r="AB553" s="260">
        <v>2020</v>
      </c>
    </row>
    <row r="554" spans="1:28" s="3" customFormat="1" ht="35.25" customHeight="1" x14ac:dyDescent="0.5">
      <c r="A554" s="3">
        <v>1</v>
      </c>
      <c r="B554" s="165">
        <f>SUBTOTAL(103,$A$8:A554)</f>
        <v>538</v>
      </c>
      <c r="C554" s="210" t="s">
        <v>2313</v>
      </c>
      <c r="D554" s="255">
        <f t="shared" si="18"/>
        <v>632456.41</v>
      </c>
      <c r="E554" s="258">
        <v>0</v>
      </c>
      <c r="F554" s="258">
        <v>0</v>
      </c>
      <c r="G554" s="258">
        <v>0</v>
      </c>
      <c r="H554" s="258">
        <v>0</v>
      </c>
      <c r="I554" s="258">
        <v>0</v>
      </c>
      <c r="J554" s="258">
        <v>0</v>
      </c>
      <c r="K554" s="259">
        <v>0</v>
      </c>
      <c r="L554" s="258">
        <v>0</v>
      </c>
      <c r="M554" s="258">
        <v>632456.41</v>
      </c>
      <c r="N554" s="258">
        <v>0</v>
      </c>
      <c r="O554" s="258">
        <v>0</v>
      </c>
      <c r="P554" s="258">
        <v>0</v>
      </c>
      <c r="Q554" s="258">
        <v>0</v>
      </c>
      <c r="R554" s="258">
        <v>0</v>
      </c>
      <c r="S554" s="258">
        <v>0</v>
      </c>
      <c r="T554" s="258">
        <v>0</v>
      </c>
      <c r="U554" s="258">
        <v>0</v>
      </c>
      <c r="V554" s="258">
        <v>0</v>
      </c>
      <c r="W554" s="258">
        <v>0</v>
      </c>
      <c r="X554" s="258">
        <v>0</v>
      </c>
      <c r="Y554" s="258">
        <v>0</v>
      </c>
      <c r="Z554" s="258">
        <v>0</v>
      </c>
      <c r="AA554" s="258">
        <v>0</v>
      </c>
      <c r="AB554" s="260">
        <v>2020</v>
      </c>
    </row>
    <row r="555" spans="1:28" s="3" customFormat="1" ht="35.25" customHeight="1" x14ac:dyDescent="0.5">
      <c r="A555" s="3">
        <v>1</v>
      </c>
      <c r="B555" s="165">
        <f>SUBTOTAL(103,$A$8:A555)</f>
        <v>539</v>
      </c>
      <c r="C555" s="210" t="s">
        <v>2314</v>
      </c>
      <c r="D555" s="255">
        <f t="shared" si="18"/>
        <v>739200.25</v>
      </c>
      <c r="E555" s="258">
        <v>0</v>
      </c>
      <c r="F555" s="258">
        <v>0</v>
      </c>
      <c r="G555" s="258">
        <v>0</v>
      </c>
      <c r="H555" s="258">
        <v>0</v>
      </c>
      <c r="I555" s="258">
        <v>0</v>
      </c>
      <c r="J555" s="258">
        <v>0</v>
      </c>
      <c r="K555" s="259">
        <v>0</v>
      </c>
      <c r="L555" s="258">
        <v>0</v>
      </c>
      <c r="M555" s="258">
        <v>0</v>
      </c>
      <c r="N555" s="258">
        <v>0</v>
      </c>
      <c r="O555" s="258">
        <v>739200.25</v>
      </c>
      <c r="P555" s="258">
        <v>0</v>
      </c>
      <c r="Q555" s="258">
        <v>0</v>
      </c>
      <c r="R555" s="258">
        <v>0</v>
      </c>
      <c r="S555" s="258">
        <v>0</v>
      </c>
      <c r="T555" s="258">
        <v>0</v>
      </c>
      <c r="U555" s="258">
        <v>0</v>
      </c>
      <c r="V555" s="258">
        <v>0</v>
      </c>
      <c r="W555" s="258">
        <v>0</v>
      </c>
      <c r="X555" s="258">
        <v>0</v>
      </c>
      <c r="Y555" s="258">
        <v>0</v>
      </c>
      <c r="Z555" s="258">
        <v>0</v>
      </c>
      <c r="AA555" s="258">
        <v>0</v>
      </c>
      <c r="AB555" s="260">
        <v>2020</v>
      </c>
    </row>
    <row r="556" spans="1:28" s="3" customFormat="1" ht="35.25" customHeight="1" x14ac:dyDescent="0.5">
      <c r="A556" s="3">
        <v>1</v>
      </c>
      <c r="B556" s="165">
        <f>SUBTOTAL(103,$A$8:A556)</f>
        <v>540</v>
      </c>
      <c r="C556" s="210" t="s">
        <v>2315</v>
      </c>
      <c r="D556" s="255">
        <f t="shared" si="18"/>
        <v>418000.41</v>
      </c>
      <c r="E556" s="258">
        <v>0</v>
      </c>
      <c r="F556" s="258">
        <v>0</v>
      </c>
      <c r="G556" s="258">
        <v>0</v>
      </c>
      <c r="H556" s="258">
        <v>0</v>
      </c>
      <c r="I556" s="258">
        <v>0</v>
      </c>
      <c r="J556" s="258">
        <v>0</v>
      </c>
      <c r="K556" s="259">
        <v>0</v>
      </c>
      <c r="L556" s="258">
        <v>0</v>
      </c>
      <c r="M556" s="258">
        <v>0</v>
      </c>
      <c r="N556" s="258">
        <v>0</v>
      </c>
      <c r="O556" s="258">
        <v>418000.41</v>
      </c>
      <c r="P556" s="258">
        <v>0</v>
      </c>
      <c r="Q556" s="258">
        <v>0</v>
      </c>
      <c r="R556" s="258">
        <v>0</v>
      </c>
      <c r="S556" s="258">
        <v>0</v>
      </c>
      <c r="T556" s="258">
        <v>0</v>
      </c>
      <c r="U556" s="258">
        <v>0</v>
      </c>
      <c r="V556" s="258">
        <v>0</v>
      </c>
      <c r="W556" s="258">
        <v>0</v>
      </c>
      <c r="X556" s="258">
        <v>0</v>
      </c>
      <c r="Y556" s="258">
        <v>0</v>
      </c>
      <c r="Z556" s="258">
        <v>0</v>
      </c>
      <c r="AA556" s="258">
        <v>0</v>
      </c>
      <c r="AB556" s="260">
        <v>2020</v>
      </c>
    </row>
    <row r="557" spans="1:28" s="3" customFormat="1" ht="35.25" customHeight="1" x14ac:dyDescent="0.5">
      <c r="A557" s="3">
        <v>1</v>
      </c>
      <c r="B557" s="165">
        <f>SUBTOTAL(103,$A$8:A557)</f>
        <v>541</v>
      </c>
      <c r="C557" s="210" t="s">
        <v>2316</v>
      </c>
      <c r="D557" s="255">
        <f t="shared" si="18"/>
        <v>985840</v>
      </c>
      <c r="E557" s="258">
        <v>0</v>
      </c>
      <c r="F557" s="258">
        <v>0</v>
      </c>
      <c r="G557" s="258">
        <v>0</v>
      </c>
      <c r="H557" s="258">
        <v>0</v>
      </c>
      <c r="I557" s="258">
        <v>0</v>
      </c>
      <c r="J557" s="258">
        <v>0</v>
      </c>
      <c r="K557" s="259">
        <v>0</v>
      </c>
      <c r="L557" s="258">
        <v>0</v>
      </c>
      <c r="M557" s="258">
        <v>0</v>
      </c>
      <c r="N557" s="258">
        <v>0</v>
      </c>
      <c r="O557" s="258">
        <v>985840</v>
      </c>
      <c r="P557" s="258">
        <v>0</v>
      </c>
      <c r="Q557" s="258">
        <v>0</v>
      </c>
      <c r="R557" s="258">
        <v>0</v>
      </c>
      <c r="S557" s="258">
        <v>0</v>
      </c>
      <c r="T557" s="258">
        <v>0</v>
      </c>
      <c r="U557" s="258">
        <v>0</v>
      </c>
      <c r="V557" s="258">
        <v>0</v>
      </c>
      <c r="W557" s="258">
        <v>0</v>
      </c>
      <c r="X557" s="258">
        <v>0</v>
      </c>
      <c r="Y557" s="258">
        <v>0</v>
      </c>
      <c r="Z557" s="258">
        <v>0</v>
      </c>
      <c r="AA557" s="258">
        <v>0</v>
      </c>
      <c r="AB557" s="260">
        <v>2020</v>
      </c>
    </row>
    <row r="558" spans="1:28" s="3" customFormat="1" ht="35.25" customHeight="1" x14ac:dyDescent="0.5">
      <c r="A558" s="3">
        <v>1</v>
      </c>
      <c r="B558" s="165">
        <f>SUBTOTAL(103,$A$8:A558)</f>
        <v>542</v>
      </c>
      <c r="C558" s="210" t="s">
        <v>2317</v>
      </c>
      <c r="D558" s="255">
        <f t="shared" si="18"/>
        <v>6114559.5</v>
      </c>
      <c r="E558" s="258">
        <v>0</v>
      </c>
      <c r="F558" s="258">
        <v>0</v>
      </c>
      <c r="G558" s="258">
        <v>0</v>
      </c>
      <c r="H558" s="258">
        <v>0</v>
      </c>
      <c r="I558" s="258">
        <v>0</v>
      </c>
      <c r="J558" s="258">
        <v>0</v>
      </c>
      <c r="K558" s="259">
        <v>0</v>
      </c>
      <c r="L558" s="258">
        <v>0</v>
      </c>
      <c r="M558" s="258">
        <v>0</v>
      </c>
      <c r="N558" s="258">
        <v>0</v>
      </c>
      <c r="O558" s="258">
        <v>6114559.5</v>
      </c>
      <c r="P558" s="258">
        <v>0</v>
      </c>
      <c r="Q558" s="258">
        <v>0</v>
      </c>
      <c r="R558" s="258">
        <v>0</v>
      </c>
      <c r="S558" s="258">
        <v>0</v>
      </c>
      <c r="T558" s="258">
        <v>0</v>
      </c>
      <c r="U558" s="258">
        <v>0</v>
      </c>
      <c r="V558" s="258">
        <v>0</v>
      </c>
      <c r="W558" s="258">
        <v>0</v>
      </c>
      <c r="X558" s="258">
        <v>0</v>
      </c>
      <c r="Y558" s="258">
        <v>0</v>
      </c>
      <c r="Z558" s="258">
        <v>0</v>
      </c>
      <c r="AA558" s="258">
        <v>0</v>
      </c>
      <c r="AB558" s="260">
        <v>2020</v>
      </c>
    </row>
    <row r="559" spans="1:28" s="3" customFormat="1" ht="35.25" customHeight="1" x14ac:dyDescent="0.5">
      <c r="A559" s="3">
        <v>1</v>
      </c>
      <c r="B559" s="165">
        <f>SUBTOTAL(103,$A$8:A559)</f>
        <v>543</v>
      </c>
      <c r="C559" s="210" t="s">
        <v>2483</v>
      </c>
      <c r="D559" s="255">
        <f t="shared" si="18"/>
        <v>6494130</v>
      </c>
      <c r="E559" s="258">
        <v>0</v>
      </c>
      <c r="F559" s="258">
        <v>1414066</v>
      </c>
      <c r="G559" s="258">
        <v>0</v>
      </c>
      <c r="H559" s="258">
        <v>0</v>
      </c>
      <c r="I559" s="258">
        <v>0</v>
      </c>
      <c r="J559" s="258">
        <v>0</v>
      </c>
      <c r="K559" s="259">
        <v>0</v>
      </c>
      <c r="L559" s="258">
        <v>0</v>
      </c>
      <c r="M559" s="258">
        <v>0</v>
      </c>
      <c r="N559" s="258">
        <v>0</v>
      </c>
      <c r="O559" s="258">
        <v>5080064</v>
      </c>
      <c r="P559" s="258">
        <v>0</v>
      </c>
      <c r="Q559" s="258">
        <v>0</v>
      </c>
      <c r="R559" s="258">
        <v>0</v>
      </c>
      <c r="S559" s="258">
        <v>0</v>
      </c>
      <c r="T559" s="258">
        <v>0</v>
      </c>
      <c r="U559" s="258">
        <v>0</v>
      </c>
      <c r="V559" s="258">
        <v>0</v>
      </c>
      <c r="W559" s="258">
        <v>0</v>
      </c>
      <c r="X559" s="258">
        <v>0</v>
      </c>
      <c r="Y559" s="258">
        <v>0</v>
      </c>
      <c r="Z559" s="258">
        <v>0</v>
      </c>
      <c r="AA559" s="258">
        <v>0</v>
      </c>
      <c r="AB559" s="260">
        <v>2020</v>
      </c>
    </row>
    <row r="560" spans="1:28" s="3" customFormat="1" ht="35.25" customHeight="1" x14ac:dyDescent="0.5">
      <c r="A560" s="3">
        <v>1</v>
      </c>
      <c r="B560" s="165">
        <f>SUBTOTAL(103,$A$8:A560)</f>
        <v>544</v>
      </c>
      <c r="C560" s="210" t="s">
        <v>2484</v>
      </c>
      <c r="D560" s="255">
        <f t="shared" si="18"/>
        <v>834824.21</v>
      </c>
      <c r="E560" s="258">
        <v>0</v>
      </c>
      <c r="F560" s="258">
        <v>0</v>
      </c>
      <c r="G560" s="258">
        <v>834824.21</v>
      </c>
      <c r="H560" s="258">
        <v>0</v>
      </c>
      <c r="I560" s="258">
        <v>0</v>
      </c>
      <c r="J560" s="258">
        <v>0</v>
      </c>
      <c r="K560" s="259">
        <v>0</v>
      </c>
      <c r="L560" s="258">
        <v>0</v>
      </c>
      <c r="M560" s="258">
        <v>0</v>
      </c>
      <c r="N560" s="258">
        <v>0</v>
      </c>
      <c r="O560" s="258">
        <v>0</v>
      </c>
      <c r="P560" s="258">
        <v>0</v>
      </c>
      <c r="Q560" s="258">
        <v>0</v>
      </c>
      <c r="R560" s="258">
        <v>0</v>
      </c>
      <c r="S560" s="258">
        <v>0</v>
      </c>
      <c r="T560" s="258">
        <v>0</v>
      </c>
      <c r="U560" s="258">
        <v>0</v>
      </c>
      <c r="V560" s="258">
        <v>0</v>
      </c>
      <c r="W560" s="258">
        <v>0</v>
      </c>
      <c r="X560" s="258">
        <v>0</v>
      </c>
      <c r="Y560" s="258">
        <v>0</v>
      </c>
      <c r="Z560" s="258">
        <v>0</v>
      </c>
      <c r="AA560" s="258">
        <v>0</v>
      </c>
      <c r="AB560" s="260">
        <v>2020</v>
      </c>
    </row>
    <row r="561" spans="1:28" s="3" customFormat="1" ht="35.25" customHeight="1" x14ac:dyDescent="0.5">
      <c r="A561" s="3">
        <v>1</v>
      </c>
      <c r="B561" s="165">
        <f>SUBTOTAL(103,$A$8:A561)</f>
        <v>545</v>
      </c>
      <c r="C561" s="210" t="s">
        <v>2485</v>
      </c>
      <c r="D561" s="255">
        <f t="shared" si="18"/>
        <v>612901</v>
      </c>
      <c r="E561" s="258">
        <v>0</v>
      </c>
      <c r="F561" s="258">
        <v>0</v>
      </c>
      <c r="G561" s="258">
        <v>612901</v>
      </c>
      <c r="H561" s="258">
        <v>0</v>
      </c>
      <c r="I561" s="258">
        <v>0</v>
      </c>
      <c r="J561" s="258">
        <v>0</v>
      </c>
      <c r="K561" s="259">
        <v>0</v>
      </c>
      <c r="L561" s="258">
        <v>0</v>
      </c>
      <c r="M561" s="258">
        <v>0</v>
      </c>
      <c r="N561" s="258">
        <v>0</v>
      </c>
      <c r="O561" s="258">
        <v>0</v>
      </c>
      <c r="P561" s="258">
        <v>0</v>
      </c>
      <c r="Q561" s="258">
        <v>0</v>
      </c>
      <c r="R561" s="258">
        <v>0</v>
      </c>
      <c r="S561" s="258">
        <v>0</v>
      </c>
      <c r="T561" s="258">
        <v>0</v>
      </c>
      <c r="U561" s="258">
        <v>0</v>
      </c>
      <c r="V561" s="258">
        <v>0</v>
      </c>
      <c r="W561" s="258">
        <v>0</v>
      </c>
      <c r="X561" s="258">
        <v>0</v>
      </c>
      <c r="Y561" s="258">
        <v>0</v>
      </c>
      <c r="Z561" s="258">
        <v>0</v>
      </c>
      <c r="AA561" s="258">
        <v>0</v>
      </c>
      <c r="AB561" s="260">
        <v>2020</v>
      </c>
    </row>
    <row r="562" spans="1:28" s="3" customFormat="1" ht="35.25" customHeight="1" x14ac:dyDescent="0.5">
      <c r="A562" s="3">
        <v>1</v>
      </c>
      <c r="B562" s="165">
        <f>SUBTOTAL(103,$A$8:A562)</f>
        <v>546</v>
      </c>
      <c r="C562" s="210" t="s">
        <v>2486</v>
      </c>
      <c r="D562" s="255">
        <f t="shared" si="18"/>
        <v>354415.42</v>
      </c>
      <c r="E562" s="258">
        <v>0</v>
      </c>
      <c r="F562" s="258">
        <v>0</v>
      </c>
      <c r="G562" s="258">
        <v>354415.42</v>
      </c>
      <c r="H562" s="258">
        <v>0</v>
      </c>
      <c r="I562" s="258">
        <v>0</v>
      </c>
      <c r="J562" s="258">
        <v>0</v>
      </c>
      <c r="K562" s="259">
        <v>0</v>
      </c>
      <c r="L562" s="258">
        <v>0</v>
      </c>
      <c r="M562" s="258">
        <v>0</v>
      </c>
      <c r="N562" s="258">
        <v>0</v>
      </c>
      <c r="O562" s="258">
        <v>0</v>
      </c>
      <c r="P562" s="258">
        <v>0</v>
      </c>
      <c r="Q562" s="258">
        <v>0</v>
      </c>
      <c r="R562" s="258">
        <v>0</v>
      </c>
      <c r="S562" s="258">
        <v>0</v>
      </c>
      <c r="T562" s="258">
        <v>0</v>
      </c>
      <c r="U562" s="258">
        <v>0</v>
      </c>
      <c r="V562" s="258">
        <v>0</v>
      </c>
      <c r="W562" s="258">
        <v>0</v>
      </c>
      <c r="X562" s="258">
        <v>0</v>
      </c>
      <c r="Y562" s="258">
        <v>0</v>
      </c>
      <c r="Z562" s="258">
        <v>0</v>
      </c>
      <c r="AA562" s="258">
        <v>0</v>
      </c>
      <c r="AB562" s="260">
        <v>2020</v>
      </c>
    </row>
    <row r="563" spans="1:28" s="3" customFormat="1" ht="35.25" customHeight="1" x14ac:dyDescent="0.5">
      <c r="A563" s="3">
        <v>1</v>
      </c>
      <c r="B563" s="165">
        <f>SUBTOTAL(103,$A$8:A563)</f>
        <v>547</v>
      </c>
      <c r="C563" s="210" t="s">
        <v>2487</v>
      </c>
      <c r="D563" s="255">
        <f t="shared" si="18"/>
        <v>308983</v>
      </c>
      <c r="E563" s="258">
        <v>0</v>
      </c>
      <c r="F563" s="258">
        <v>0</v>
      </c>
      <c r="G563" s="258">
        <v>0</v>
      </c>
      <c r="H563" s="258">
        <v>0</v>
      </c>
      <c r="I563" s="258">
        <v>0</v>
      </c>
      <c r="J563" s="258">
        <v>0</v>
      </c>
      <c r="K563" s="259">
        <v>0</v>
      </c>
      <c r="L563" s="258">
        <v>0</v>
      </c>
      <c r="M563" s="258">
        <v>0</v>
      </c>
      <c r="N563" s="258">
        <v>0</v>
      </c>
      <c r="O563" s="258">
        <v>308983</v>
      </c>
      <c r="P563" s="258">
        <v>0</v>
      </c>
      <c r="Q563" s="258">
        <v>0</v>
      </c>
      <c r="R563" s="258">
        <v>0</v>
      </c>
      <c r="S563" s="258">
        <v>0</v>
      </c>
      <c r="T563" s="258">
        <v>0</v>
      </c>
      <c r="U563" s="258">
        <v>0</v>
      </c>
      <c r="V563" s="258">
        <v>0</v>
      </c>
      <c r="W563" s="258">
        <v>0</v>
      </c>
      <c r="X563" s="258">
        <v>0</v>
      </c>
      <c r="Y563" s="258">
        <v>0</v>
      </c>
      <c r="Z563" s="258">
        <v>0</v>
      </c>
      <c r="AA563" s="258">
        <v>0</v>
      </c>
      <c r="AB563" s="260">
        <v>2020</v>
      </c>
    </row>
    <row r="564" spans="1:28" s="3" customFormat="1" ht="35.25" customHeight="1" x14ac:dyDescent="0.5">
      <c r="A564" s="3">
        <v>1</v>
      </c>
      <c r="B564" s="165">
        <f>SUBTOTAL(103,$A$8:A564)</f>
        <v>548</v>
      </c>
      <c r="C564" s="210" t="s">
        <v>2488</v>
      </c>
      <c r="D564" s="255">
        <f t="shared" si="18"/>
        <v>406416.66</v>
      </c>
      <c r="E564" s="258">
        <v>0</v>
      </c>
      <c r="F564" s="258">
        <v>0</v>
      </c>
      <c r="G564" s="258">
        <v>0</v>
      </c>
      <c r="H564" s="258">
        <v>0</v>
      </c>
      <c r="I564" s="258">
        <v>0</v>
      </c>
      <c r="J564" s="258">
        <v>0</v>
      </c>
      <c r="K564" s="259">
        <v>0</v>
      </c>
      <c r="L564" s="258">
        <v>0</v>
      </c>
      <c r="M564" s="258">
        <v>0</v>
      </c>
      <c r="N564" s="258">
        <v>0</v>
      </c>
      <c r="O564" s="258">
        <v>406416.66</v>
      </c>
      <c r="P564" s="258">
        <v>0</v>
      </c>
      <c r="Q564" s="258">
        <v>0</v>
      </c>
      <c r="R564" s="258">
        <v>0</v>
      </c>
      <c r="S564" s="258">
        <v>0</v>
      </c>
      <c r="T564" s="258">
        <v>0</v>
      </c>
      <c r="U564" s="258">
        <v>0</v>
      </c>
      <c r="V564" s="258">
        <v>0</v>
      </c>
      <c r="W564" s="258">
        <v>0</v>
      </c>
      <c r="X564" s="258">
        <v>0</v>
      </c>
      <c r="Y564" s="258">
        <v>0</v>
      </c>
      <c r="Z564" s="258">
        <v>0</v>
      </c>
      <c r="AA564" s="258">
        <v>0</v>
      </c>
      <c r="AB564" s="260">
        <v>2020</v>
      </c>
    </row>
    <row r="565" spans="1:28" s="3" customFormat="1" ht="35.25" customHeight="1" x14ac:dyDescent="0.5">
      <c r="A565" s="3">
        <v>1</v>
      </c>
      <c r="B565" s="165">
        <f>SUBTOTAL(103,$A$8:A565)</f>
        <v>549</v>
      </c>
      <c r="C565" s="210" t="s">
        <v>2489</v>
      </c>
      <c r="D565" s="255">
        <f t="shared" si="18"/>
        <v>141060.10999999999</v>
      </c>
      <c r="E565" s="258">
        <v>0</v>
      </c>
      <c r="F565" s="258">
        <v>0</v>
      </c>
      <c r="G565" s="258">
        <v>0</v>
      </c>
      <c r="H565" s="258">
        <v>0</v>
      </c>
      <c r="I565" s="258">
        <v>0</v>
      </c>
      <c r="J565" s="258">
        <v>0</v>
      </c>
      <c r="K565" s="259">
        <v>0</v>
      </c>
      <c r="L565" s="258">
        <v>0</v>
      </c>
      <c r="M565" s="258">
        <v>0</v>
      </c>
      <c r="N565" s="258">
        <v>0</v>
      </c>
      <c r="O565" s="258">
        <v>141060.10999999999</v>
      </c>
      <c r="P565" s="258">
        <v>0</v>
      </c>
      <c r="Q565" s="258">
        <v>0</v>
      </c>
      <c r="R565" s="258">
        <v>0</v>
      </c>
      <c r="S565" s="258">
        <v>0</v>
      </c>
      <c r="T565" s="258">
        <v>0</v>
      </c>
      <c r="U565" s="258">
        <v>0</v>
      </c>
      <c r="V565" s="258">
        <v>0</v>
      </c>
      <c r="W565" s="258">
        <v>0</v>
      </c>
      <c r="X565" s="258">
        <v>0</v>
      </c>
      <c r="Y565" s="258">
        <v>0</v>
      </c>
      <c r="Z565" s="258">
        <v>0</v>
      </c>
      <c r="AA565" s="258">
        <v>0</v>
      </c>
      <c r="AB565" s="260">
        <v>2020</v>
      </c>
    </row>
    <row r="566" spans="1:28" s="3" customFormat="1" ht="35.25" customHeight="1" x14ac:dyDescent="0.5">
      <c r="A566" s="3">
        <v>1</v>
      </c>
      <c r="B566" s="165">
        <f>SUBTOTAL(103,$A$8:A566)</f>
        <v>550</v>
      </c>
      <c r="C566" s="210" t="s">
        <v>2679</v>
      </c>
      <c r="D566" s="255">
        <f t="shared" si="18"/>
        <v>1295228</v>
      </c>
      <c r="E566" s="258">
        <v>0</v>
      </c>
      <c r="F566" s="258">
        <v>0</v>
      </c>
      <c r="G566" s="258">
        <v>0</v>
      </c>
      <c r="H566" s="258">
        <v>0</v>
      </c>
      <c r="I566" s="258">
        <v>0</v>
      </c>
      <c r="J566" s="258">
        <v>0</v>
      </c>
      <c r="K566" s="259">
        <v>0</v>
      </c>
      <c r="L566" s="258">
        <v>0</v>
      </c>
      <c r="M566" s="258">
        <v>0</v>
      </c>
      <c r="N566" s="258">
        <v>0</v>
      </c>
      <c r="O566" s="258">
        <v>1295228</v>
      </c>
      <c r="P566" s="258">
        <v>0</v>
      </c>
      <c r="Q566" s="258">
        <v>0</v>
      </c>
      <c r="R566" s="258">
        <v>0</v>
      </c>
      <c r="S566" s="258">
        <v>0</v>
      </c>
      <c r="T566" s="258">
        <v>0</v>
      </c>
      <c r="U566" s="258">
        <v>0</v>
      </c>
      <c r="V566" s="258">
        <v>0</v>
      </c>
      <c r="W566" s="258">
        <v>0</v>
      </c>
      <c r="X566" s="258">
        <v>0</v>
      </c>
      <c r="Y566" s="258">
        <v>0</v>
      </c>
      <c r="Z566" s="258">
        <v>0</v>
      </c>
      <c r="AA566" s="258">
        <v>0</v>
      </c>
      <c r="AB566" s="260">
        <v>2020</v>
      </c>
    </row>
    <row r="567" spans="1:28" s="3" customFormat="1" ht="35.25" customHeight="1" x14ac:dyDescent="0.5">
      <c r="A567" s="3">
        <v>1</v>
      </c>
      <c r="B567" s="165">
        <f>SUBTOTAL(103,$A$8:A567)</f>
        <v>551</v>
      </c>
      <c r="C567" s="210" t="s">
        <v>2680</v>
      </c>
      <c r="D567" s="255">
        <f t="shared" si="18"/>
        <v>875600.58</v>
      </c>
      <c r="E567" s="258">
        <v>0</v>
      </c>
      <c r="F567" s="258">
        <v>0</v>
      </c>
      <c r="G567" s="258">
        <v>0</v>
      </c>
      <c r="H567" s="258">
        <v>0</v>
      </c>
      <c r="I567" s="258">
        <v>0</v>
      </c>
      <c r="J567" s="258">
        <v>0</v>
      </c>
      <c r="K567" s="259">
        <v>0</v>
      </c>
      <c r="L567" s="258">
        <v>0</v>
      </c>
      <c r="M567" s="258">
        <v>0</v>
      </c>
      <c r="N567" s="258">
        <v>0</v>
      </c>
      <c r="O567" s="258">
        <v>875600.58</v>
      </c>
      <c r="P567" s="258">
        <v>0</v>
      </c>
      <c r="Q567" s="258">
        <v>0</v>
      </c>
      <c r="R567" s="258">
        <v>0</v>
      </c>
      <c r="S567" s="258">
        <v>0</v>
      </c>
      <c r="T567" s="258">
        <v>0</v>
      </c>
      <c r="U567" s="258">
        <v>0</v>
      </c>
      <c r="V567" s="258">
        <v>0</v>
      </c>
      <c r="W567" s="258">
        <v>0</v>
      </c>
      <c r="X567" s="258">
        <v>0</v>
      </c>
      <c r="Y567" s="258">
        <v>0</v>
      </c>
      <c r="Z567" s="258">
        <v>0</v>
      </c>
      <c r="AA567" s="258">
        <v>0</v>
      </c>
      <c r="AB567" s="260">
        <v>2020</v>
      </c>
    </row>
    <row r="568" spans="1:28" s="3" customFormat="1" ht="35.25" customHeight="1" x14ac:dyDescent="0.5">
      <c r="A568" s="3">
        <v>1</v>
      </c>
      <c r="B568" s="165">
        <f>SUBTOTAL(103,$A$8:A568)</f>
        <v>552</v>
      </c>
      <c r="C568" s="210" t="s">
        <v>2681</v>
      </c>
      <c r="D568" s="255">
        <f t="shared" si="18"/>
        <v>1100536.3400000001</v>
      </c>
      <c r="E568" s="258">
        <v>0</v>
      </c>
      <c r="F568" s="258">
        <v>0</v>
      </c>
      <c r="G568" s="258">
        <v>0</v>
      </c>
      <c r="H568" s="258">
        <v>0</v>
      </c>
      <c r="I568" s="258">
        <v>0</v>
      </c>
      <c r="J568" s="258">
        <v>0</v>
      </c>
      <c r="K568" s="259">
        <v>0</v>
      </c>
      <c r="L568" s="258">
        <v>0</v>
      </c>
      <c r="M568" s="258">
        <v>1100536.3400000001</v>
      </c>
      <c r="N568" s="258">
        <v>0</v>
      </c>
      <c r="O568" s="258">
        <v>0</v>
      </c>
      <c r="P568" s="258">
        <v>0</v>
      </c>
      <c r="Q568" s="258">
        <v>0</v>
      </c>
      <c r="R568" s="258">
        <v>0</v>
      </c>
      <c r="S568" s="258">
        <v>0</v>
      </c>
      <c r="T568" s="258">
        <v>0</v>
      </c>
      <c r="U568" s="258">
        <v>0</v>
      </c>
      <c r="V568" s="258">
        <v>0</v>
      </c>
      <c r="W568" s="258">
        <v>0</v>
      </c>
      <c r="X568" s="258">
        <v>0</v>
      </c>
      <c r="Y568" s="258">
        <v>0</v>
      </c>
      <c r="Z568" s="258">
        <v>0</v>
      </c>
      <c r="AA568" s="258">
        <v>0</v>
      </c>
      <c r="AB568" s="260">
        <v>2020</v>
      </c>
    </row>
    <row r="569" spans="1:28" s="3" customFormat="1" ht="35.25" customHeight="1" x14ac:dyDescent="0.5">
      <c r="A569" s="3">
        <v>1</v>
      </c>
      <c r="B569" s="165">
        <f>SUBTOTAL(103,$A$8:A569)</f>
        <v>553</v>
      </c>
      <c r="C569" s="210" t="s">
        <v>2682</v>
      </c>
      <c r="D569" s="255">
        <f t="shared" si="18"/>
        <v>1388916.8</v>
      </c>
      <c r="E569" s="258">
        <v>0</v>
      </c>
      <c r="F569" s="258">
        <v>0</v>
      </c>
      <c r="G569" s="258">
        <v>0</v>
      </c>
      <c r="H569" s="258">
        <v>0</v>
      </c>
      <c r="I569" s="258">
        <v>0</v>
      </c>
      <c r="J569" s="258">
        <v>0</v>
      </c>
      <c r="K569" s="259">
        <v>0</v>
      </c>
      <c r="L569" s="258">
        <v>0</v>
      </c>
      <c r="M569" s="258">
        <v>1388916.8</v>
      </c>
      <c r="N569" s="258">
        <v>0</v>
      </c>
      <c r="O569" s="258">
        <v>0</v>
      </c>
      <c r="P569" s="258">
        <v>0</v>
      </c>
      <c r="Q569" s="258">
        <v>0</v>
      </c>
      <c r="R569" s="258">
        <v>0</v>
      </c>
      <c r="S569" s="258">
        <v>0</v>
      </c>
      <c r="T569" s="258">
        <v>0</v>
      </c>
      <c r="U569" s="258">
        <v>0</v>
      </c>
      <c r="V569" s="258">
        <v>0</v>
      </c>
      <c r="W569" s="258">
        <v>0</v>
      </c>
      <c r="X569" s="258">
        <v>0</v>
      </c>
      <c r="Y569" s="258">
        <v>0</v>
      </c>
      <c r="Z569" s="258">
        <v>0</v>
      </c>
      <c r="AA569" s="258">
        <v>0</v>
      </c>
      <c r="AB569" s="260">
        <v>2020</v>
      </c>
    </row>
    <row r="570" spans="1:28" s="3" customFormat="1" ht="35.25" customHeight="1" x14ac:dyDescent="0.5">
      <c r="A570" s="3">
        <v>1</v>
      </c>
      <c r="B570" s="165">
        <f>SUBTOTAL(103,$A$8:A570)</f>
        <v>554</v>
      </c>
      <c r="C570" s="210" t="s">
        <v>2683</v>
      </c>
      <c r="D570" s="255">
        <f t="shared" si="18"/>
        <v>3049160</v>
      </c>
      <c r="E570" s="258">
        <v>0</v>
      </c>
      <c r="F570" s="258">
        <v>0</v>
      </c>
      <c r="G570" s="258">
        <v>0</v>
      </c>
      <c r="H570" s="258">
        <v>0</v>
      </c>
      <c r="I570" s="258">
        <v>0</v>
      </c>
      <c r="J570" s="258">
        <v>0</v>
      </c>
      <c r="K570" s="259">
        <v>0</v>
      </c>
      <c r="L570" s="258">
        <v>0</v>
      </c>
      <c r="M570" s="258">
        <v>3049160</v>
      </c>
      <c r="N570" s="258">
        <v>0</v>
      </c>
      <c r="O570" s="258">
        <v>0</v>
      </c>
      <c r="P570" s="258">
        <v>0</v>
      </c>
      <c r="Q570" s="258">
        <v>0</v>
      </c>
      <c r="R570" s="258">
        <v>0</v>
      </c>
      <c r="S570" s="258">
        <v>0</v>
      </c>
      <c r="T570" s="258">
        <v>0</v>
      </c>
      <c r="U570" s="258">
        <v>0</v>
      </c>
      <c r="V570" s="258">
        <v>0</v>
      </c>
      <c r="W570" s="258">
        <v>0</v>
      </c>
      <c r="X570" s="258">
        <v>0</v>
      </c>
      <c r="Y570" s="258">
        <v>0</v>
      </c>
      <c r="Z570" s="258">
        <v>0</v>
      </c>
      <c r="AA570" s="258">
        <v>0</v>
      </c>
      <c r="AB570" s="260">
        <v>2020</v>
      </c>
    </row>
    <row r="571" spans="1:28" s="3" customFormat="1" ht="35.25" customHeight="1" x14ac:dyDescent="0.5">
      <c r="A571" s="3">
        <v>1</v>
      </c>
      <c r="B571" s="165">
        <f>SUBTOTAL(103,$A$8:A571)</f>
        <v>555</v>
      </c>
      <c r="C571" s="210" t="s">
        <v>2684</v>
      </c>
      <c r="D571" s="255">
        <f t="shared" si="18"/>
        <v>1143559</v>
      </c>
      <c r="E571" s="258">
        <v>0</v>
      </c>
      <c r="F571" s="258">
        <v>0</v>
      </c>
      <c r="G571" s="258">
        <v>0</v>
      </c>
      <c r="H571" s="258">
        <v>0</v>
      </c>
      <c r="I571" s="258">
        <v>0</v>
      </c>
      <c r="J571" s="258">
        <v>0</v>
      </c>
      <c r="K571" s="259">
        <v>0</v>
      </c>
      <c r="L571" s="258">
        <v>0</v>
      </c>
      <c r="M571" s="258">
        <v>0</v>
      </c>
      <c r="N571" s="258">
        <v>0</v>
      </c>
      <c r="O571" s="258">
        <v>1143559</v>
      </c>
      <c r="P571" s="258">
        <v>0</v>
      </c>
      <c r="Q571" s="258">
        <v>0</v>
      </c>
      <c r="R571" s="258">
        <v>0</v>
      </c>
      <c r="S571" s="258">
        <v>0</v>
      </c>
      <c r="T571" s="258">
        <v>0</v>
      </c>
      <c r="U571" s="258">
        <v>0</v>
      </c>
      <c r="V571" s="258">
        <v>0</v>
      </c>
      <c r="W571" s="258">
        <v>0</v>
      </c>
      <c r="X571" s="258">
        <v>0</v>
      </c>
      <c r="Y571" s="258">
        <v>0</v>
      </c>
      <c r="Z571" s="258">
        <v>0</v>
      </c>
      <c r="AA571" s="258">
        <v>0</v>
      </c>
      <c r="AB571" s="260">
        <v>2020</v>
      </c>
    </row>
    <row r="572" spans="1:28" s="3" customFormat="1" ht="35.25" customHeight="1" x14ac:dyDescent="0.5">
      <c r="A572" s="3">
        <v>1</v>
      </c>
      <c r="B572" s="165">
        <f>SUBTOTAL(103,$A$8:A572)</f>
        <v>556</v>
      </c>
      <c r="C572" s="210" t="s">
        <v>2685</v>
      </c>
      <c r="D572" s="255">
        <f t="shared" si="18"/>
        <v>1078018</v>
      </c>
      <c r="E572" s="258">
        <v>0</v>
      </c>
      <c r="F572" s="258">
        <v>0</v>
      </c>
      <c r="G572" s="258">
        <v>0</v>
      </c>
      <c r="H572" s="258">
        <v>0</v>
      </c>
      <c r="I572" s="258">
        <v>0</v>
      </c>
      <c r="J572" s="258">
        <v>0</v>
      </c>
      <c r="K572" s="259">
        <v>0</v>
      </c>
      <c r="L572" s="258">
        <v>0</v>
      </c>
      <c r="M572" s="258">
        <v>0</v>
      </c>
      <c r="N572" s="258">
        <v>0</v>
      </c>
      <c r="O572" s="258">
        <v>1078018</v>
      </c>
      <c r="P572" s="258">
        <v>0</v>
      </c>
      <c r="Q572" s="258">
        <v>0</v>
      </c>
      <c r="R572" s="258">
        <v>0</v>
      </c>
      <c r="S572" s="258">
        <v>0</v>
      </c>
      <c r="T572" s="258">
        <v>0</v>
      </c>
      <c r="U572" s="258">
        <v>0</v>
      </c>
      <c r="V572" s="258">
        <v>0</v>
      </c>
      <c r="W572" s="258">
        <v>0</v>
      </c>
      <c r="X572" s="258">
        <v>0</v>
      </c>
      <c r="Y572" s="258">
        <v>0</v>
      </c>
      <c r="Z572" s="258">
        <v>0</v>
      </c>
      <c r="AA572" s="258">
        <v>0</v>
      </c>
      <c r="AB572" s="260">
        <v>2020</v>
      </c>
    </row>
    <row r="573" spans="1:28" s="3" customFormat="1" ht="35.25" customHeight="1" x14ac:dyDescent="0.5">
      <c r="A573" s="3">
        <v>1</v>
      </c>
      <c r="B573" s="165">
        <f>SUBTOTAL(103,$A$8:A573)</f>
        <v>557</v>
      </c>
      <c r="C573" s="210" t="s">
        <v>2686</v>
      </c>
      <c r="D573" s="255">
        <f t="shared" si="18"/>
        <v>957000.5</v>
      </c>
      <c r="E573" s="258">
        <v>0</v>
      </c>
      <c r="F573" s="258">
        <v>0</v>
      </c>
      <c r="G573" s="258">
        <v>0</v>
      </c>
      <c r="H573" s="258">
        <v>0</v>
      </c>
      <c r="I573" s="258">
        <v>0</v>
      </c>
      <c r="J573" s="258">
        <v>0</v>
      </c>
      <c r="K573" s="259">
        <v>0</v>
      </c>
      <c r="L573" s="258">
        <v>0</v>
      </c>
      <c r="M573" s="258">
        <v>0</v>
      </c>
      <c r="N573" s="258">
        <v>0</v>
      </c>
      <c r="O573" s="258">
        <v>957000.5</v>
      </c>
      <c r="P573" s="258">
        <v>0</v>
      </c>
      <c r="Q573" s="258">
        <v>0</v>
      </c>
      <c r="R573" s="258">
        <v>0</v>
      </c>
      <c r="S573" s="258">
        <v>0</v>
      </c>
      <c r="T573" s="258">
        <v>0</v>
      </c>
      <c r="U573" s="258">
        <v>0</v>
      </c>
      <c r="V573" s="258">
        <v>0</v>
      </c>
      <c r="W573" s="258">
        <v>0</v>
      </c>
      <c r="X573" s="258">
        <v>0</v>
      </c>
      <c r="Y573" s="258">
        <v>0</v>
      </c>
      <c r="Z573" s="258">
        <v>0</v>
      </c>
      <c r="AA573" s="258">
        <v>0</v>
      </c>
      <c r="AB573" s="260">
        <v>2020</v>
      </c>
    </row>
    <row r="574" spans="1:28" s="3" customFormat="1" ht="35.25" customHeight="1" x14ac:dyDescent="0.5">
      <c r="A574" s="3">
        <v>1</v>
      </c>
      <c r="B574" s="165">
        <f>SUBTOTAL(103,$A$8:A574)</f>
        <v>558</v>
      </c>
      <c r="C574" s="210" t="s">
        <v>2687</v>
      </c>
      <c r="D574" s="255">
        <f t="shared" si="18"/>
        <v>2850000.85</v>
      </c>
      <c r="E574" s="258">
        <v>0</v>
      </c>
      <c r="F574" s="258">
        <v>0</v>
      </c>
      <c r="G574" s="258">
        <v>0</v>
      </c>
      <c r="H574" s="258">
        <v>0</v>
      </c>
      <c r="I574" s="258">
        <v>0</v>
      </c>
      <c r="J574" s="258">
        <v>0</v>
      </c>
      <c r="K574" s="259">
        <v>0</v>
      </c>
      <c r="L574" s="258">
        <v>0</v>
      </c>
      <c r="M574" s="258">
        <v>2850000.85</v>
      </c>
      <c r="N574" s="258">
        <v>0</v>
      </c>
      <c r="O574" s="258">
        <v>0</v>
      </c>
      <c r="P574" s="258">
        <v>0</v>
      </c>
      <c r="Q574" s="258">
        <v>0</v>
      </c>
      <c r="R574" s="258">
        <v>0</v>
      </c>
      <c r="S574" s="258">
        <v>0</v>
      </c>
      <c r="T574" s="258">
        <v>0</v>
      </c>
      <c r="U574" s="258">
        <v>0</v>
      </c>
      <c r="V574" s="258">
        <v>0</v>
      </c>
      <c r="W574" s="258">
        <v>0</v>
      </c>
      <c r="X574" s="258">
        <v>0</v>
      </c>
      <c r="Y574" s="258">
        <v>0</v>
      </c>
      <c r="Z574" s="258">
        <v>0</v>
      </c>
      <c r="AA574" s="258">
        <v>0</v>
      </c>
      <c r="AB574" s="260">
        <v>2020</v>
      </c>
    </row>
    <row r="575" spans="1:28" s="3" customFormat="1" ht="35.25" customHeight="1" x14ac:dyDescent="0.5">
      <c r="A575" s="3">
        <v>1</v>
      </c>
      <c r="B575" s="165">
        <f>SUBTOTAL(103,$A$8:A575)</f>
        <v>559</v>
      </c>
      <c r="C575" s="210" t="s">
        <v>2688</v>
      </c>
      <c r="D575" s="255">
        <f t="shared" si="18"/>
        <v>2400000.56</v>
      </c>
      <c r="E575" s="258">
        <v>0</v>
      </c>
      <c r="F575" s="258">
        <v>0</v>
      </c>
      <c r="G575" s="258">
        <v>0</v>
      </c>
      <c r="H575" s="258">
        <v>0</v>
      </c>
      <c r="I575" s="258">
        <v>0</v>
      </c>
      <c r="J575" s="258">
        <v>0</v>
      </c>
      <c r="K575" s="259">
        <v>0</v>
      </c>
      <c r="L575" s="258">
        <v>0</v>
      </c>
      <c r="M575" s="258">
        <v>2400000.56</v>
      </c>
      <c r="N575" s="258">
        <v>0</v>
      </c>
      <c r="O575" s="258">
        <v>0</v>
      </c>
      <c r="P575" s="258">
        <v>0</v>
      </c>
      <c r="Q575" s="258">
        <v>0</v>
      </c>
      <c r="R575" s="258">
        <v>0</v>
      </c>
      <c r="S575" s="258">
        <v>0</v>
      </c>
      <c r="T575" s="258">
        <v>0</v>
      </c>
      <c r="U575" s="258">
        <v>0</v>
      </c>
      <c r="V575" s="258">
        <v>0</v>
      </c>
      <c r="W575" s="258">
        <v>0</v>
      </c>
      <c r="X575" s="258">
        <v>0</v>
      </c>
      <c r="Y575" s="258">
        <v>0</v>
      </c>
      <c r="Z575" s="258">
        <v>0</v>
      </c>
      <c r="AA575" s="258">
        <v>0</v>
      </c>
      <c r="AB575" s="260">
        <v>2020</v>
      </c>
    </row>
    <row r="576" spans="1:28" s="3" customFormat="1" ht="35.25" customHeight="1" x14ac:dyDescent="0.5">
      <c r="A576" s="3">
        <v>1</v>
      </c>
      <c r="B576" s="165">
        <f>SUBTOTAL(103,$A$8:A576)</f>
        <v>560</v>
      </c>
      <c r="C576" s="210" t="s">
        <v>2689</v>
      </c>
      <c r="D576" s="255">
        <f t="shared" si="18"/>
        <v>155887.62</v>
      </c>
      <c r="E576" s="258">
        <v>0</v>
      </c>
      <c r="F576" s="258">
        <v>0</v>
      </c>
      <c r="G576" s="258">
        <v>155887.62</v>
      </c>
      <c r="H576" s="258">
        <v>0</v>
      </c>
      <c r="I576" s="258">
        <v>0</v>
      </c>
      <c r="J576" s="258">
        <v>0</v>
      </c>
      <c r="K576" s="259">
        <v>0</v>
      </c>
      <c r="L576" s="258">
        <v>0</v>
      </c>
      <c r="M576" s="258">
        <v>0</v>
      </c>
      <c r="N576" s="258">
        <v>0</v>
      </c>
      <c r="O576" s="258">
        <v>0</v>
      </c>
      <c r="P576" s="258">
        <v>0</v>
      </c>
      <c r="Q576" s="258">
        <v>0</v>
      </c>
      <c r="R576" s="258">
        <v>0</v>
      </c>
      <c r="S576" s="258">
        <v>0</v>
      </c>
      <c r="T576" s="258">
        <v>0</v>
      </c>
      <c r="U576" s="258">
        <v>0</v>
      </c>
      <c r="V576" s="258">
        <v>0</v>
      </c>
      <c r="W576" s="258">
        <v>0</v>
      </c>
      <c r="X576" s="258">
        <v>0</v>
      </c>
      <c r="Y576" s="258">
        <v>0</v>
      </c>
      <c r="Z576" s="258">
        <v>0</v>
      </c>
      <c r="AA576" s="258">
        <v>0</v>
      </c>
      <c r="AB576" s="260">
        <v>2020</v>
      </c>
    </row>
    <row r="577" spans="1:28" s="3" customFormat="1" ht="35.25" customHeight="1" x14ac:dyDescent="0.5">
      <c r="A577" s="3">
        <v>1</v>
      </c>
      <c r="B577" s="165">
        <f>SUBTOTAL(103,$A$8:A577)</f>
        <v>561</v>
      </c>
      <c r="C577" s="210" t="s">
        <v>2690</v>
      </c>
      <c r="D577" s="255">
        <f t="shared" si="18"/>
        <v>1720062.01</v>
      </c>
      <c r="E577" s="258">
        <v>0</v>
      </c>
      <c r="F577" s="258">
        <v>0</v>
      </c>
      <c r="G577" s="258">
        <v>0</v>
      </c>
      <c r="H577" s="258">
        <v>0</v>
      </c>
      <c r="I577" s="258">
        <v>0</v>
      </c>
      <c r="J577" s="258">
        <v>0</v>
      </c>
      <c r="K577" s="259">
        <v>0</v>
      </c>
      <c r="L577" s="258">
        <v>0</v>
      </c>
      <c r="M577" s="258">
        <v>1720062.01</v>
      </c>
      <c r="N577" s="258">
        <v>0</v>
      </c>
      <c r="O577" s="258">
        <v>0</v>
      </c>
      <c r="P577" s="258">
        <v>0</v>
      </c>
      <c r="Q577" s="258">
        <v>0</v>
      </c>
      <c r="R577" s="258">
        <v>0</v>
      </c>
      <c r="S577" s="258">
        <v>0</v>
      </c>
      <c r="T577" s="258">
        <v>0</v>
      </c>
      <c r="U577" s="258">
        <v>0</v>
      </c>
      <c r="V577" s="258">
        <v>0</v>
      </c>
      <c r="W577" s="258">
        <v>0</v>
      </c>
      <c r="X577" s="258">
        <v>0</v>
      </c>
      <c r="Y577" s="258">
        <v>0</v>
      </c>
      <c r="Z577" s="258">
        <v>0</v>
      </c>
      <c r="AA577" s="258">
        <v>0</v>
      </c>
      <c r="AB577" s="260">
        <v>2020</v>
      </c>
    </row>
    <row r="578" spans="1:28" s="3" customFormat="1" ht="35.25" customHeight="1" x14ac:dyDescent="0.5">
      <c r="A578" s="3">
        <v>1</v>
      </c>
      <c r="B578" s="165">
        <f>SUBTOTAL(103,$A$8:A578)</f>
        <v>562</v>
      </c>
      <c r="C578" s="210" t="s">
        <v>2783</v>
      </c>
      <c r="D578" s="255">
        <f t="shared" si="18"/>
        <v>384630</v>
      </c>
      <c r="E578" s="258">
        <v>0</v>
      </c>
      <c r="F578" s="258">
        <v>0</v>
      </c>
      <c r="G578" s="258">
        <v>384630</v>
      </c>
      <c r="H578" s="258">
        <v>0</v>
      </c>
      <c r="I578" s="258">
        <v>0</v>
      </c>
      <c r="J578" s="258">
        <v>0</v>
      </c>
      <c r="K578" s="259">
        <v>0</v>
      </c>
      <c r="L578" s="258">
        <v>0</v>
      </c>
      <c r="M578" s="258">
        <v>0</v>
      </c>
      <c r="N578" s="258">
        <v>0</v>
      </c>
      <c r="O578" s="258">
        <v>0</v>
      </c>
      <c r="P578" s="258">
        <v>0</v>
      </c>
      <c r="Q578" s="258">
        <v>0</v>
      </c>
      <c r="R578" s="258">
        <v>0</v>
      </c>
      <c r="S578" s="258">
        <v>0</v>
      </c>
      <c r="T578" s="258">
        <v>0</v>
      </c>
      <c r="U578" s="258">
        <v>0</v>
      </c>
      <c r="V578" s="258">
        <v>0</v>
      </c>
      <c r="W578" s="258">
        <v>0</v>
      </c>
      <c r="X578" s="258">
        <v>0</v>
      </c>
      <c r="Y578" s="258">
        <v>0</v>
      </c>
      <c r="Z578" s="258">
        <v>0</v>
      </c>
      <c r="AA578" s="258">
        <v>0</v>
      </c>
      <c r="AB578" s="260">
        <v>2020</v>
      </c>
    </row>
    <row r="579" spans="1:28" s="3" customFormat="1" ht="35.25" customHeight="1" x14ac:dyDescent="0.5">
      <c r="A579" s="3">
        <v>1</v>
      </c>
      <c r="B579" s="165">
        <f>SUBTOTAL(103,$A$8:A579)</f>
        <v>563</v>
      </c>
      <c r="C579" s="210" t="s">
        <v>2108</v>
      </c>
      <c r="D579" s="255">
        <f t="shared" si="18"/>
        <v>297767</v>
      </c>
      <c r="E579" s="258">
        <v>0</v>
      </c>
      <c r="F579" s="258">
        <v>169948</v>
      </c>
      <c r="G579" s="258">
        <v>0</v>
      </c>
      <c r="H579" s="258">
        <v>127819</v>
      </c>
      <c r="I579" s="258">
        <v>0</v>
      </c>
      <c r="J579" s="258">
        <v>0</v>
      </c>
      <c r="K579" s="259">
        <v>0</v>
      </c>
      <c r="L579" s="258">
        <v>0</v>
      </c>
      <c r="M579" s="258">
        <v>0</v>
      </c>
      <c r="N579" s="258">
        <v>0</v>
      </c>
      <c r="O579" s="258">
        <v>0</v>
      </c>
      <c r="P579" s="258">
        <v>0</v>
      </c>
      <c r="Q579" s="258">
        <v>0</v>
      </c>
      <c r="R579" s="258">
        <v>0</v>
      </c>
      <c r="S579" s="258">
        <v>0</v>
      </c>
      <c r="T579" s="258">
        <v>0</v>
      </c>
      <c r="U579" s="258">
        <v>0</v>
      </c>
      <c r="V579" s="258">
        <v>0</v>
      </c>
      <c r="W579" s="258">
        <v>0</v>
      </c>
      <c r="X579" s="258">
        <v>0</v>
      </c>
      <c r="Y579" s="258">
        <v>0</v>
      </c>
      <c r="Z579" s="258">
        <v>0</v>
      </c>
      <c r="AA579" s="258">
        <v>0</v>
      </c>
      <c r="AB579" s="260">
        <v>2020</v>
      </c>
    </row>
    <row r="580" spans="1:28" s="3" customFormat="1" ht="35.25" customHeight="1" x14ac:dyDescent="0.5">
      <c r="B580" s="210" t="s">
        <v>1010</v>
      </c>
      <c r="C580" s="210"/>
      <c r="D580" s="255">
        <f t="shared" si="18"/>
        <v>91505630.809999987</v>
      </c>
      <c r="E580" s="255">
        <f t="shared" ref="E580:AA580" si="19">SUM(E581:E665)</f>
        <v>1420972.2</v>
      </c>
      <c r="F580" s="255">
        <f t="shared" si="19"/>
        <v>5356905.4799999995</v>
      </c>
      <c r="G580" s="255">
        <f t="shared" si="19"/>
        <v>11278375.779999997</v>
      </c>
      <c r="H580" s="255">
        <f t="shared" si="19"/>
        <v>1087356.8899999999</v>
      </c>
      <c r="I580" s="255">
        <f t="shared" si="19"/>
        <v>4564098.0199999996</v>
      </c>
      <c r="J580" s="255">
        <f t="shared" si="19"/>
        <v>0</v>
      </c>
      <c r="K580" s="259">
        <f t="shared" si="19"/>
        <v>8</v>
      </c>
      <c r="L580" s="255">
        <f t="shared" si="19"/>
        <v>12849376</v>
      </c>
      <c r="M580" s="255">
        <f t="shared" si="19"/>
        <v>35119413.32</v>
      </c>
      <c r="N580" s="255">
        <f t="shared" si="19"/>
        <v>1435992.1</v>
      </c>
      <c r="O580" s="255">
        <f>SUM(O581:O665)</f>
        <v>17079746.02</v>
      </c>
      <c r="P580" s="255">
        <f t="shared" si="19"/>
        <v>1313395</v>
      </c>
      <c r="Q580" s="255">
        <f t="shared" si="19"/>
        <v>0</v>
      </c>
      <c r="R580" s="255">
        <f t="shared" si="19"/>
        <v>0</v>
      </c>
      <c r="S580" s="255">
        <f t="shared" si="19"/>
        <v>0</v>
      </c>
      <c r="T580" s="255">
        <f t="shared" si="19"/>
        <v>0</v>
      </c>
      <c r="U580" s="255">
        <f t="shared" si="19"/>
        <v>0</v>
      </c>
      <c r="V580" s="255">
        <f t="shared" si="19"/>
        <v>0</v>
      </c>
      <c r="W580" s="255">
        <f t="shared" si="19"/>
        <v>0</v>
      </c>
      <c r="X580" s="255">
        <f t="shared" si="19"/>
        <v>0</v>
      </c>
      <c r="Y580" s="255">
        <f t="shared" si="19"/>
        <v>0</v>
      </c>
      <c r="Z580" s="255">
        <f t="shared" si="19"/>
        <v>0</v>
      </c>
      <c r="AA580" s="255">
        <f t="shared" si="19"/>
        <v>0</v>
      </c>
      <c r="AB580" s="257" t="s">
        <v>855</v>
      </c>
    </row>
    <row r="581" spans="1:28" s="3" customFormat="1" ht="35.25" customHeight="1" x14ac:dyDescent="0.5">
      <c r="A581" s="3">
        <v>1</v>
      </c>
      <c r="B581" s="165">
        <f>SUBTOTAL(103,$A$8:A581)</f>
        <v>564</v>
      </c>
      <c r="C581" s="210" t="s">
        <v>1788</v>
      </c>
      <c r="D581" s="255">
        <f t="shared" si="18"/>
        <v>1638410.4</v>
      </c>
      <c r="E581" s="258">
        <v>576166.81999999995</v>
      </c>
      <c r="F581" s="258">
        <v>799885.96</v>
      </c>
      <c r="G581" s="258">
        <v>0</v>
      </c>
      <c r="H581" s="258">
        <v>262357.62</v>
      </c>
      <c r="I581" s="258">
        <v>0</v>
      </c>
      <c r="J581" s="258">
        <v>0</v>
      </c>
      <c r="K581" s="259">
        <v>0</v>
      </c>
      <c r="L581" s="258">
        <v>0</v>
      </c>
      <c r="M581" s="258">
        <v>0</v>
      </c>
      <c r="N581" s="258">
        <v>0</v>
      </c>
      <c r="O581" s="258">
        <v>0</v>
      </c>
      <c r="P581" s="258">
        <v>0</v>
      </c>
      <c r="Q581" s="258">
        <v>0</v>
      </c>
      <c r="R581" s="258">
        <v>0</v>
      </c>
      <c r="S581" s="258">
        <v>0</v>
      </c>
      <c r="T581" s="258">
        <v>0</v>
      </c>
      <c r="U581" s="258">
        <v>0</v>
      </c>
      <c r="V581" s="258">
        <v>0</v>
      </c>
      <c r="W581" s="258">
        <v>0</v>
      </c>
      <c r="X581" s="258">
        <v>0</v>
      </c>
      <c r="Y581" s="258">
        <v>0</v>
      </c>
      <c r="Z581" s="258">
        <v>0</v>
      </c>
      <c r="AA581" s="258">
        <v>0</v>
      </c>
      <c r="AB581" s="260">
        <v>2020</v>
      </c>
    </row>
    <row r="582" spans="1:28" s="3" customFormat="1" ht="35.25" customHeight="1" x14ac:dyDescent="0.5">
      <c r="A582" s="3">
        <v>1</v>
      </c>
      <c r="B582" s="165">
        <f>SUBTOTAL(103,$A$8:A582)</f>
        <v>565</v>
      </c>
      <c r="C582" s="210" t="s">
        <v>2490</v>
      </c>
      <c r="D582" s="255">
        <f t="shared" si="18"/>
        <v>796377.12</v>
      </c>
      <c r="E582" s="258">
        <v>0</v>
      </c>
      <c r="F582" s="258">
        <v>0</v>
      </c>
      <c r="G582" s="258">
        <v>0</v>
      </c>
      <c r="H582" s="258">
        <v>0</v>
      </c>
      <c r="I582" s="258">
        <v>0</v>
      </c>
      <c r="J582" s="258">
        <v>0</v>
      </c>
      <c r="K582" s="259">
        <v>0</v>
      </c>
      <c r="L582" s="258">
        <v>0</v>
      </c>
      <c r="M582" s="258">
        <v>796377.12</v>
      </c>
      <c r="N582" s="258">
        <v>0</v>
      </c>
      <c r="O582" s="258">
        <v>0</v>
      </c>
      <c r="P582" s="258">
        <v>0</v>
      </c>
      <c r="Q582" s="258">
        <v>0</v>
      </c>
      <c r="R582" s="258">
        <v>0</v>
      </c>
      <c r="S582" s="258">
        <v>0</v>
      </c>
      <c r="T582" s="258">
        <v>0</v>
      </c>
      <c r="U582" s="258">
        <v>0</v>
      </c>
      <c r="V582" s="258">
        <v>0</v>
      </c>
      <c r="W582" s="258">
        <v>0</v>
      </c>
      <c r="X582" s="258">
        <v>0</v>
      </c>
      <c r="Y582" s="258">
        <v>0</v>
      </c>
      <c r="Z582" s="258">
        <v>0</v>
      </c>
      <c r="AA582" s="258">
        <v>0</v>
      </c>
      <c r="AB582" s="260">
        <v>2020</v>
      </c>
    </row>
    <row r="583" spans="1:28" s="3" customFormat="1" ht="35.25" customHeight="1" x14ac:dyDescent="0.5">
      <c r="A583" s="3">
        <v>1</v>
      </c>
      <c r="B583" s="165">
        <f>SUBTOTAL(103,$A$8:A583)</f>
        <v>566</v>
      </c>
      <c r="C583" s="210" t="s">
        <v>1789</v>
      </c>
      <c r="D583" s="255">
        <f t="shared" si="18"/>
        <v>1122303</v>
      </c>
      <c r="E583" s="258">
        <v>0</v>
      </c>
      <c r="F583" s="258">
        <v>0</v>
      </c>
      <c r="G583" s="258">
        <v>312711</v>
      </c>
      <c r="H583" s="258">
        <v>0</v>
      </c>
      <c r="I583" s="258">
        <v>0</v>
      </c>
      <c r="J583" s="258">
        <v>0</v>
      </c>
      <c r="K583" s="259">
        <v>0</v>
      </c>
      <c r="L583" s="258">
        <v>0</v>
      </c>
      <c r="M583" s="258">
        <v>0</v>
      </c>
      <c r="N583" s="258">
        <v>0</v>
      </c>
      <c r="O583" s="258">
        <v>0</v>
      </c>
      <c r="P583" s="258">
        <v>809592</v>
      </c>
      <c r="Q583" s="258">
        <v>0</v>
      </c>
      <c r="R583" s="258">
        <v>0</v>
      </c>
      <c r="S583" s="258">
        <v>0</v>
      </c>
      <c r="T583" s="258">
        <v>0</v>
      </c>
      <c r="U583" s="258">
        <v>0</v>
      </c>
      <c r="V583" s="258">
        <v>0</v>
      </c>
      <c r="W583" s="258">
        <v>0</v>
      </c>
      <c r="X583" s="258">
        <v>0</v>
      </c>
      <c r="Y583" s="258">
        <v>0</v>
      </c>
      <c r="Z583" s="258">
        <v>0</v>
      </c>
      <c r="AA583" s="258">
        <v>0</v>
      </c>
      <c r="AB583" s="260">
        <v>2020</v>
      </c>
    </row>
    <row r="584" spans="1:28" s="3" customFormat="1" ht="35.25" customHeight="1" x14ac:dyDescent="0.5">
      <c r="A584" s="3">
        <v>1</v>
      </c>
      <c r="B584" s="165">
        <f>SUBTOTAL(103,$A$8:A584)</f>
        <v>567</v>
      </c>
      <c r="C584" s="210" t="s">
        <v>1790</v>
      </c>
      <c r="D584" s="255">
        <f t="shared" si="18"/>
        <v>1750000</v>
      </c>
      <c r="E584" s="258">
        <v>0</v>
      </c>
      <c r="F584" s="258">
        <v>0</v>
      </c>
      <c r="G584" s="258">
        <v>0</v>
      </c>
      <c r="H584" s="258">
        <v>0</v>
      </c>
      <c r="I584" s="258">
        <v>0</v>
      </c>
      <c r="J584" s="258">
        <v>0</v>
      </c>
      <c r="K584" s="259">
        <v>1</v>
      </c>
      <c r="L584" s="258">
        <v>1750000</v>
      </c>
      <c r="M584" s="258">
        <v>0</v>
      </c>
      <c r="N584" s="258">
        <v>0</v>
      </c>
      <c r="O584" s="258">
        <v>0</v>
      </c>
      <c r="P584" s="258">
        <v>0</v>
      </c>
      <c r="Q584" s="258">
        <v>0</v>
      </c>
      <c r="R584" s="258">
        <v>0</v>
      </c>
      <c r="S584" s="258">
        <v>0</v>
      </c>
      <c r="T584" s="258">
        <v>0</v>
      </c>
      <c r="U584" s="258">
        <v>0</v>
      </c>
      <c r="V584" s="258">
        <v>0</v>
      </c>
      <c r="W584" s="258">
        <v>0</v>
      </c>
      <c r="X584" s="258">
        <v>0</v>
      </c>
      <c r="Y584" s="258">
        <v>0</v>
      </c>
      <c r="Z584" s="258">
        <v>0</v>
      </c>
      <c r="AA584" s="258">
        <v>0</v>
      </c>
      <c r="AB584" s="260">
        <v>2020</v>
      </c>
    </row>
    <row r="585" spans="1:28" s="3" customFormat="1" ht="35.25" customHeight="1" x14ac:dyDescent="0.5">
      <c r="A585" s="3">
        <v>1</v>
      </c>
      <c r="B585" s="165">
        <f>SUBTOTAL(103,$A$8:A585)</f>
        <v>568</v>
      </c>
      <c r="C585" s="210" t="s">
        <v>1791</v>
      </c>
      <c r="D585" s="255">
        <f t="shared" si="18"/>
        <v>1832116</v>
      </c>
      <c r="E585" s="258">
        <v>0</v>
      </c>
      <c r="F585" s="258">
        <v>0</v>
      </c>
      <c r="G585" s="258">
        <v>0</v>
      </c>
      <c r="H585" s="258">
        <v>0</v>
      </c>
      <c r="I585" s="258">
        <v>0</v>
      </c>
      <c r="J585" s="258">
        <v>0</v>
      </c>
      <c r="K585" s="259">
        <v>1</v>
      </c>
      <c r="L585" s="258">
        <v>1832116</v>
      </c>
      <c r="M585" s="258">
        <v>0</v>
      </c>
      <c r="N585" s="258">
        <v>0</v>
      </c>
      <c r="O585" s="258">
        <v>0</v>
      </c>
      <c r="P585" s="258">
        <v>0</v>
      </c>
      <c r="Q585" s="258">
        <v>0</v>
      </c>
      <c r="R585" s="258">
        <v>0</v>
      </c>
      <c r="S585" s="258">
        <v>0</v>
      </c>
      <c r="T585" s="258">
        <v>0</v>
      </c>
      <c r="U585" s="258">
        <v>0</v>
      </c>
      <c r="V585" s="258">
        <v>0</v>
      </c>
      <c r="W585" s="258">
        <v>0</v>
      </c>
      <c r="X585" s="258">
        <v>0</v>
      </c>
      <c r="Y585" s="258">
        <v>0</v>
      </c>
      <c r="Z585" s="258">
        <v>0</v>
      </c>
      <c r="AA585" s="258">
        <v>0</v>
      </c>
      <c r="AB585" s="260">
        <v>2020</v>
      </c>
    </row>
    <row r="586" spans="1:28" s="3" customFormat="1" ht="35.25" customHeight="1" x14ac:dyDescent="0.5">
      <c r="A586" s="3">
        <v>1</v>
      </c>
      <c r="B586" s="165">
        <f>SUBTOTAL(103,$A$8:A586)</f>
        <v>569</v>
      </c>
      <c r="C586" s="210" t="s">
        <v>1792</v>
      </c>
      <c r="D586" s="255">
        <f t="shared" ref="D586:D649" si="20">E586+F586+G586+H586+I586+J586+L586+M586+N586+O586+P586+Q586+R586+S586+T586+U586+V586+W586+X586+Y586+Z586+AA586</f>
        <v>310860</v>
      </c>
      <c r="E586" s="258">
        <v>0</v>
      </c>
      <c r="F586" s="258">
        <v>0</v>
      </c>
      <c r="G586" s="258">
        <v>0</v>
      </c>
      <c r="H586" s="258">
        <v>0</v>
      </c>
      <c r="I586" s="258">
        <v>0</v>
      </c>
      <c r="J586" s="258">
        <v>0</v>
      </c>
      <c r="K586" s="259">
        <v>0</v>
      </c>
      <c r="L586" s="258">
        <v>0</v>
      </c>
      <c r="M586" s="258">
        <v>0</v>
      </c>
      <c r="N586" s="258">
        <v>0</v>
      </c>
      <c r="O586" s="258">
        <v>310860</v>
      </c>
      <c r="P586" s="258">
        <v>0</v>
      </c>
      <c r="Q586" s="258">
        <v>0</v>
      </c>
      <c r="R586" s="258">
        <v>0</v>
      </c>
      <c r="S586" s="258">
        <v>0</v>
      </c>
      <c r="T586" s="258">
        <v>0</v>
      </c>
      <c r="U586" s="258">
        <v>0</v>
      </c>
      <c r="V586" s="258">
        <v>0</v>
      </c>
      <c r="W586" s="258">
        <v>0</v>
      </c>
      <c r="X586" s="258">
        <v>0</v>
      </c>
      <c r="Y586" s="258">
        <v>0</v>
      </c>
      <c r="Z586" s="258">
        <v>0</v>
      </c>
      <c r="AA586" s="258">
        <v>0</v>
      </c>
      <c r="AB586" s="260">
        <v>2020</v>
      </c>
    </row>
    <row r="587" spans="1:28" s="3" customFormat="1" ht="35.25" customHeight="1" x14ac:dyDescent="0.5">
      <c r="A587" s="3">
        <v>1</v>
      </c>
      <c r="B587" s="165">
        <f>SUBTOTAL(103,$A$8:A587)</f>
        <v>570</v>
      </c>
      <c r="C587" s="210" t="s">
        <v>1793</v>
      </c>
      <c r="D587" s="255">
        <f t="shared" si="20"/>
        <v>209441.4</v>
      </c>
      <c r="E587" s="258">
        <v>0</v>
      </c>
      <c r="F587" s="258">
        <v>0</v>
      </c>
      <c r="G587" s="258">
        <v>209441.4</v>
      </c>
      <c r="H587" s="258">
        <v>0</v>
      </c>
      <c r="I587" s="258">
        <v>0</v>
      </c>
      <c r="J587" s="258">
        <v>0</v>
      </c>
      <c r="K587" s="259">
        <v>0</v>
      </c>
      <c r="L587" s="258">
        <v>0</v>
      </c>
      <c r="M587" s="258">
        <v>0</v>
      </c>
      <c r="N587" s="258">
        <v>0</v>
      </c>
      <c r="O587" s="258">
        <v>0</v>
      </c>
      <c r="P587" s="258">
        <v>0</v>
      </c>
      <c r="Q587" s="258">
        <v>0</v>
      </c>
      <c r="R587" s="258">
        <v>0</v>
      </c>
      <c r="S587" s="258">
        <v>0</v>
      </c>
      <c r="T587" s="258">
        <v>0</v>
      </c>
      <c r="U587" s="258">
        <v>0</v>
      </c>
      <c r="V587" s="258">
        <v>0</v>
      </c>
      <c r="W587" s="258">
        <v>0</v>
      </c>
      <c r="X587" s="258">
        <v>0</v>
      </c>
      <c r="Y587" s="258">
        <v>0</v>
      </c>
      <c r="Z587" s="258">
        <v>0</v>
      </c>
      <c r="AA587" s="258">
        <v>0</v>
      </c>
      <c r="AB587" s="260">
        <v>2020</v>
      </c>
    </row>
    <row r="588" spans="1:28" s="3" customFormat="1" ht="35.25" customHeight="1" x14ac:dyDescent="0.5">
      <c r="A588" s="3">
        <v>1</v>
      </c>
      <c r="B588" s="165">
        <f>SUBTOTAL(103,$A$8:A588)</f>
        <v>571</v>
      </c>
      <c r="C588" s="210" t="s">
        <v>1794</v>
      </c>
      <c r="D588" s="255">
        <f t="shared" si="20"/>
        <v>944850</v>
      </c>
      <c r="E588" s="258">
        <v>0</v>
      </c>
      <c r="F588" s="258">
        <v>0</v>
      </c>
      <c r="G588" s="258">
        <v>47050</v>
      </c>
      <c r="H588" s="258">
        <v>0</v>
      </c>
      <c r="I588" s="258">
        <v>0</v>
      </c>
      <c r="J588" s="258">
        <v>0</v>
      </c>
      <c r="K588" s="259">
        <v>0</v>
      </c>
      <c r="L588" s="258">
        <v>0</v>
      </c>
      <c r="M588" s="258">
        <v>858000</v>
      </c>
      <c r="N588" s="258">
        <v>39800</v>
      </c>
      <c r="O588" s="258">
        <v>0</v>
      </c>
      <c r="P588" s="258">
        <v>0</v>
      </c>
      <c r="Q588" s="258">
        <v>0</v>
      </c>
      <c r="R588" s="258">
        <v>0</v>
      </c>
      <c r="S588" s="258">
        <v>0</v>
      </c>
      <c r="T588" s="258">
        <v>0</v>
      </c>
      <c r="U588" s="258">
        <v>0</v>
      </c>
      <c r="V588" s="258">
        <v>0</v>
      </c>
      <c r="W588" s="258">
        <v>0</v>
      </c>
      <c r="X588" s="258">
        <v>0</v>
      </c>
      <c r="Y588" s="258">
        <v>0</v>
      </c>
      <c r="Z588" s="258">
        <v>0</v>
      </c>
      <c r="AA588" s="258">
        <v>0</v>
      </c>
      <c r="AB588" s="260">
        <v>2020</v>
      </c>
    </row>
    <row r="589" spans="1:28" s="3" customFormat="1" ht="35.25" customHeight="1" x14ac:dyDescent="0.5">
      <c r="A589" s="3">
        <v>1</v>
      </c>
      <c r="B589" s="165">
        <f>SUBTOTAL(103,$A$8:A589)</f>
        <v>572</v>
      </c>
      <c r="C589" s="210" t="s">
        <v>1795</v>
      </c>
      <c r="D589" s="255">
        <f t="shared" si="20"/>
        <v>258344.1</v>
      </c>
      <c r="E589" s="258">
        <v>0</v>
      </c>
      <c r="F589" s="258">
        <v>0</v>
      </c>
      <c r="G589" s="258">
        <v>0</v>
      </c>
      <c r="H589" s="258">
        <v>0</v>
      </c>
      <c r="I589" s="258">
        <v>0</v>
      </c>
      <c r="J589" s="258">
        <v>0</v>
      </c>
      <c r="K589" s="259">
        <v>0</v>
      </c>
      <c r="L589" s="258">
        <v>0</v>
      </c>
      <c r="M589" s="258">
        <v>0</v>
      </c>
      <c r="N589" s="258">
        <v>258344.1</v>
      </c>
      <c r="O589" s="258">
        <v>0</v>
      </c>
      <c r="P589" s="258">
        <v>0</v>
      </c>
      <c r="Q589" s="258">
        <v>0</v>
      </c>
      <c r="R589" s="258">
        <v>0</v>
      </c>
      <c r="S589" s="258">
        <v>0</v>
      </c>
      <c r="T589" s="258">
        <v>0</v>
      </c>
      <c r="U589" s="258">
        <v>0</v>
      </c>
      <c r="V589" s="258">
        <v>0</v>
      </c>
      <c r="W589" s="258">
        <v>0</v>
      </c>
      <c r="X589" s="258">
        <v>0</v>
      </c>
      <c r="Y589" s="258">
        <v>0</v>
      </c>
      <c r="Z589" s="258">
        <v>0</v>
      </c>
      <c r="AA589" s="258">
        <v>0</v>
      </c>
      <c r="AB589" s="260">
        <v>2020</v>
      </c>
    </row>
    <row r="590" spans="1:28" s="3" customFormat="1" ht="35.25" customHeight="1" x14ac:dyDescent="0.5">
      <c r="A590" s="3">
        <v>1</v>
      </c>
      <c r="B590" s="165">
        <f>SUBTOTAL(103,$A$8:A590)</f>
        <v>573</v>
      </c>
      <c r="C590" s="210" t="s">
        <v>1796</v>
      </c>
      <c r="D590" s="255">
        <f t="shared" si="20"/>
        <v>543814</v>
      </c>
      <c r="E590" s="258">
        <v>0</v>
      </c>
      <c r="F590" s="258">
        <v>0</v>
      </c>
      <c r="G590" s="258">
        <v>0</v>
      </c>
      <c r="H590" s="258">
        <v>0</v>
      </c>
      <c r="I590" s="258">
        <v>0</v>
      </c>
      <c r="J590" s="258">
        <v>0</v>
      </c>
      <c r="K590" s="259">
        <v>0</v>
      </c>
      <c r="L590" s="258">
        <v>0</v>
      </c>
      <c r="M590" s="258">
        <v>543814</v>
      </c>
      <c r="N590" s="258">
        <v>0</v>
      </c>
      <c r="O590" s="258">
        <v>0</v>
      </c>
      <c r="P590" s="258">
        <v>0</v>
      </c>
      <c r="Q590" s="258">
        <v>0</v>
      </c>
      <c r="R590" s="258">
        <v>0</v>
      </c>
      <c r="S590" s="258">
        <v>0</v>
      </c>
      <c r="T590" s="258">
        <v>0</v>
      </c>
      <c r="U590" s="258">
        <v>0</v>
      </c>
      <c r="V590" s="258">
        <v>0</v>
      </c>
      <c r="W590" s="258">
        <v>0</v>
      </c>
      <c r="X590" s="258">
        <v>0</v>
      </c>
      <c r="Y590" s="258">
        <v>0</v>
      </c>
      <c r="Z590" s="258">
        <v>0</v>
      </c>
      <c r="AA590" s="258">
        <v>0</v>
      </c>
      <c r="AB590" s="260">
        <v>2020</v>
      </c>
    </row>
    <row r="591" spans="1:28" s="3" customFormat="1" ht="35.25" customHeight="1" x14ac:dyDescent="0.5">
      <c r="A591" s="3">
        <v>1</v>
      </c>
      <c r="B591" s="165">
        <f>SUBTOTAL(103,$A$8:A591)</f>
        <v>574</v>
      </c>
      <c r="C591" s="210" t="s">
        <v>2491</v>
      </c>
      <c r="D591" s="255">
        <f t="shared" si="20"/>
        <v>228767</v>
      </c>
      <c r="E591" s="258">
        <v>0</v>
      </c>
      <c r="F591" s="258">
        <v>0</v>
      </c>
      <c r="G591" s="258">
        <v>0</v>
      </c>
      <c r="H591" s="258">
        <v>0</v>
      </c>
      <c r="I591" s="258">
        <v>0</v>
      </c>
      <c r="J591" s="258">
        <v>0</v>
      </c>
      <c r="K591" s="259">
        <v>0</v>
      </c>
      <c r="L591" s="258">
        <v>0</v>
      </c>
      <c r="M591" s="258">
        <v>0</v>
      </c>
      <c r="N591" s="258">
        <v>0</v>
      </c>
      <c r="O591" s="258">
        <v>228767</v>
      </c>
      <c r="P591" s="258">
        <v>0</v>
      </c>
      <c r="Q591" s="258">
        <v>0</v>
      </c>
      <c r="R591" s="258">
        <v>0</v>
      </c>
      <c r="S591" s="258">
        <v>0</v>
      </c>
      <c r="T591" s="258">
        <v>0</v>
      </c>
      <c r="U591" s="258">
        <v>0</v>
      </c>
      <c r="V591" s="258">
        <v>0</v>
      </c>
      <c r="W591" s="258">
        <v>0</v>
      </c>
      <c r="X591" s="258">
        <v>0</v>
      </c>
      <c r="Y591" s="258">
        <v>0</v>
      </c>
      <c r="Z591" s="258">
        <v>0</v>
      </c>
      <c r="AA591" s="258">
        <v>0</v>
      </c>
      <c r="AB591" s="260">
        <v>2020</v>
      </c>
    </row>
    <row r="592" spans="1:28" s="3" customFormat="1" ht="35.25" customHeight="1" x14ac:dyDescent="0.5">
      <c r="A592" s="3">
        <v>1</v>
      </c>
      <c r="B592" s="165">
        <f>SUBTOTAL(103,$A$8:A592)</f>
        <v>575</v>
      </c>
      <c r="C592" s="210" t="s">
        <v>2492</v>
      </c>
      <c r="D592" s="255">
        <f t="shared" si="20"/>
        <v>144926.37</v>
      </c>
      <c r="E592" s="258">
        <v>0</v>
      </c>
      <c r="F592" s="258">
        <v>0</v>
      </c>
      <c r="G592" s="258">
        <v>0</v>
      </c>
      <c r="H592" s="258">
        <v>0</v>
      </c>
      <c r="I592" s="258">
        <v>0</v>
      </c>
      <c r="J592" s="258">
        <v>0</v>
      </c>
      <c r="K592" s="259">
        <v>0</v>
      </c>
      <c r="L592" s="258">
        <v>0</v>
      </c>
      <c r="M592" s="258">
        <v>0</v>
      </c>
      <c r="N592" s="258">
        <v>0</v>
      </c>
      <c r="O592" s="258">
        <v>144926.37</v>
      </c>
      <c r="P592" s="258">
        <v>0</v>
      </c>
      <c r="Q592" s="258">
        <v>0</v>
      </c>
      <c r="R592" s="258">
        <v>0</v>
      </c>
      <c r="S592" s="258">
        <v>0</v>
      </c>
      <c r="T592" s="258">
        <v>0</v>
      </c>
      <c r="U592" s="258">
        <v>0</v>
      </c>
      <c r="V592" s="258">
        <v>0</v>
      </c>
      <c r="W592" s="258">
        <v>0</v>
      </c>
      <c r="X592" s="258">
        <v>0</v>
      </c>
      <c r="Y592" s="258">
        <v>0</v>
      </c>
      <c r="Z592" s="258">
        <v>0</v>
      </c>
      <c r="AA592" s="258">
        <v>0</v>
      </c>
      <c r="AB592" s="260">
        <v>2020</v>
      </c>
    </row>
    <row r="593" spans="1:28" s="3" customFormat="1" ht="35.25" customHeight="1" x14ac:dyDescent="0.5">
      <c r="A593" s="3">
        <v>1</v>
      </c>
      <c r="B593" s="165">
        <f>SUBTOTAL(103,$A$8:A593)</f>
        <v>576</v>
      </c>
      <c r="C593" s="210" t="s">
        <v>1797</v>
      </c>
      <c r="D593" s="255">
        <f t="shared" si="20"/>
        <v>1390097</v>
      </c>
      <c r="E593" s="258">
        <v>0</v>
      </c>
      <c r="F593" s="258">
        <v>0</v>
      </c>
      <c r="G593" s="258">
        <v>0</v>
      </c>
      <c r="H593" s="258">
        <v>0</v>
      </c>
      <c r="I593" s="258">
        <v>0</v>
      </c>
      <c r="J593" s="258">
        <v>0</v>
      </c>
      <c r="K593" s="259">
        <v>0</v>
      </c>
      <c r="L593" s="258">
        <v>0</v>
      </c>
      <c r="M593" s="258">
        <v>1390097</v>
      </c>
      <c r="N593" s="258">
        <v>0</v>
      </c>
      <c r="O593" s="258">
        <v>0</v>
      </c>
      <c r="P593" s="258">
        <v>0</v>
      </c>
      <c r="Q593" s="258">
        <v>0</v>
      </c>
      <c r="R593" s="258">
        <v>0</v>
      </c>
      <c r="S593" s="258">
        <v>0</v>
      </c>
      <c r="T593" s="258">
        <v>0</v>
      </c>
      <c r="U593" s="258">
        <v>0</v>
      </c>
      <c r="V593" s="258">
        <v>0</v>
      </c>
      <c r="W593" s="258">
        <v>0</v>
      </c>
      <c r="X593" s="258">
        <v>0</v>
      </c>
      <c r="Y593" s="258">
        <v>0</v>
      </c>
      <c r="Z593" s="258">
        <v>0</v>
      </c>
      <c r="AA593" s="258">
        <v>0</v>
      </c>
      <c r="AB593" s="260">
        <v>2020</v>
      </c>
    </row>
    <row r="594" spans="1:28" s="3" customFormat="1" ht="35.25" customHeight="1" x14ac:dyDescent="0.5">
      <c r="A594" s="3">
        <v>1</v>
      </c>
      <c r="B594" s="165">
        <f>SUBTOTAL(103,$A$8:A594)</f>
        <v>577</v>
      </c>
      <c r="C594" s="210" t="s">
        <v>1798</v>
      </c>
      <c r="D594" s="255">
        <f t="shared" si="20"/>
        <v>2161108</v>
      </c>
      <c r="E594" s="258">
        <v>0</v>
      </c>
      <c r="F594" s="258">
        <v>0</v>
      </c>
      <c r="G594" s="258">
        <v>0</v>
      </c>
      <c r="H594" s="258">
        <v>125812</v>
      </c>
      <c r="I594" s="258">
        <v>0</v>
      </c>
      <c r="J594" s="258">
        <v>0</v>
      </c>
      <c r="K594" s="259">
        <v>1</v>
      </c>
      <c r="L594" s="258">
        <v>82796</v>
      </c>
      <c r="M594" s="258">
        <v>1952500</v>
      </c>
      <c r="N594" s="258">
        <v>0</v>
      </c>
      <c r="O594" s="258">
        <v>0</v>
      </c>
      <c r="P594" s="258">
        <v>0</v>
      </c>
      <c r="Q594" s="258">
        <v>0</v>
      </c>
      <c r="R594" s="258">
        <v>0</v>
      </c>
      <c r="S594" s="258">
        <v>0</v>
      </c>
      <c r="T594" s="258">
        <v>0</v>
      </c>
      <c r="U594" s="258">
        <v>0</v>
      </c>
      <c r="V594" s="258">
        <v>0</v>
      </c>
      <c r="W594" s="258">
        <v>0</v>
      </c>
      <c r="X594" s="258">
        <v>0</v>
      </c>
      <c r="Y594" s="258">
        <v>0</v>
      </c>
      <c r="Z594" s="258">
        <v>0</v>
      </c>
      <c r="AA594" s="258">
        <v>0</v>
      </c>
      <c r="AB594" s="260">
        <v>2020</v>
      </c>
    </row>
    <row r="595" spans="1:28" s="3" customFormat="1" ht="35.25" customHeight="1" x14ac:dyDescent="0.5">
      <c r="A595" s="3">
        <v>1</v>
      </c>
      <c r="B595" s="165">
        <f>SUBTOTAL(103,$A$8:A595)</f>
        <v>578</v>
      </c>
      <c r="C595" s="210" t="s">
        <v>1799</v>
      </c>
      <c r="D595" s="255">
        <f t="shared" si="20"/>
        <v>796086</v>
      </c>
      <c r="E595" s="258">
        <v>0</v>
      </c>
      <c r="F595" s="258">
        <v>0</v>
      </c>
      <c r="G595" s="258">
        <v>330086</v>
      </c>
      <c r="H595" s="258">
        <v>0</v>
      </c>
      <c r="I595" s="258">
        <v>0</v>
      </c>
      <c r="J595" s="258">
        <v>0</v>
      </c>
      <c r="K595" s="259">
        <v>0</v>
      </c>
      <c r="L595" s="258">
        <v>0</v>
      </c>
      <c r="M595" s="258">
        <v>266000</v>
      </c>
      <c r="N595" s="258">
        <v>0</v>
      </c>
      <c r="O595" s="258">
        <v>200000</v>
      </c>
      <c r="P595" s="258">
        <v>0</v>
      </c>
      <c r="Q595" s="258">
        <v>0</v>
      </c>
      <c r="R595" s="258">
        <v>0</v>
      </c>
      <c r="S595" s="258">
        <v>0</v>
      </c>
      <c r="T595" s="258">
        <v>0</v>
      </c>
      <c r="U595" s="258">
        <v>0</v>
      </c>
      <c r="V595" s="258">
        <v>0</v>
      </c>
      <c r="W595" s="258">
        <v>0</v>
      </c>
      <c r="X595" s="258">
        <v>0</v>
      </c>
      <c r="Y595" s="258">
        <v>0</v>
      </c>
      <c r="Z595" s="258">
        <v>0</v>
      </c>
      <c r="AA595" s="258">
        <v>0</v>
      </c>
      <c r="AB595" s="260">
        <v>2020</v>
      </c>
    </row>
    <row r="596" spans="1:28" s="3" customFormat="1" ht="35.25" customHeight="1" x14ac:dyDescent="0.5">
      <c r="A596" s="3">
        <v>1</v>
      </c>
      <c r="B596" s="165">
        <f>SUBTOTAL(103,$A$8:A596)</f>
        <v>579</v>
      </c>
      <c r="C596" s="210" t="s">
        <v>2493</v>
      </c>
      <c r="D596" s="255">
        <f t="shared" si="20"/>
        <v>1856000</v>
      </c>
      <c r="E596" s="258">
        <v>0</v>
      </c>
      <c r="F596" s="258">
        <v>0</v>
      </c>
      <c r="G596" s="258">
        <v>0</v>
      </c>
      <c r="H596" s="258">
        <v>0</v>
      </c>
      <c r="I596" s="258">
        <v>0</v>
      </c>
      <c r="J596" s="258">
        <v>0</v>
      </c>
      <c r="K596" s="259">
        <v>1</v>
      </c>
      <c r="L596" s="258">
        <v>1856000</v>
      </c>
      <c r="M596" s="258">
        <v>0</v>
      </c>
      <c r="N596" s="258">
        <v>0</v>
      </c>
      <c r="O596" s="258">
        <v>0</v>
      </c>
      <c r="P596" s="258">
        <v>0</v>
      </c>
      <c r="Q596" s="258">
        <v>0</v>
      </c>
      <c r="R596" s="258">
        <v>0</v>
      </c>
      <c r="S596" s="258">
        <v>0</v>
      </c>
      <c r="T596" s="258">
        <v>0</v>
      </c>
      <c r="U596" s="258">
        <v>0</v>
      </c>
      <c r="V596" s="258">
        <v>0</v>
      </c>
      <c r="W596" s="258">
        <v>0</v>
      </c>
      <c r="X596" s="258">
        <v>0</v>
      </c>
      <c r="Y596" s="258">
        <v>0</v>
      </c>
      <c r="Z596" s="258">
        <v>0</v>
      </c>
      <c r="AA596" s="258">
        <v>0</v>
      </c>
      <c r="AB596" s="260">
        <v>2020</v>
      </c>
    </row>
    <row r="597" spans="1:28" s="3" customFormat="1" ht="35.25" customHeight="1" x14ac:dyDescent="0.5">
      <c r="A597" s="3">
        <v>1</v>
      </c>
      <c r="B597" s="165">
        <f>SUBTOTAL(103,$A$8:A597)</f>
        <v>580</v>
      </c>
      <c r="C597" s="210" t="s">
        <v>1800</v>
      </c>
      <c r="D597" s="255">
        <f t="shared" si="20"/>
        <v>693526</v>
      </c>
      <c r="E597" s="258">
        <v>0</v>
      </c>
      <c r="F597" s="258">
        <v>0</v>
      </c>
      <c r="G597" s="258">
        <v>0</v>
      </c>
      <c r="H597" s="258">
        <v>0</v>
      </c>
      <c r="I597" s="258">
        <v>0</v>
      </c>
      <c r="J597" s="258">
        <v>0</v>
      </c>
      <c r="K597" s="259">
        <v>0</v>
      </c>
      <c r="L597" s="258">
        <v>0</v>
      </c>
      <c r="M597" s="258">
        <v>693526</v>
      </c>
      <c r="N597" s="258">
        <v>0</v>
      </c>
      <c r="O597" s="258">
        <v>0</v>
      </c>
      <c r="P597" s="258">
        <v>0</v>
      </c>
      <c r="Q597" s="258">
        <v>0</v>
      </c>
      <c r="R597" s="258">
        <v>0</v>
      </c>
      <c r="S597" s="258">
        <v>0</v>
      </c>
      <c r="T597" s="258">
        <v>0</v>
      </c>
      <c r="U597" s="258">
        <v>0</v>
      </c>
      <c r="V597" s="258">
        <v>0</v>
      </c>
      <c r="W597" s="258">
        <v>0</v>
      </c>
      <c r="X597" s="258">
        <v>0</v>
      </c>
      <c r="Y597" s="258">
        <v>0</v>
      </c>
      <c r="Z597" s="258">
        <v>0</v>
      </c>
      <c r="AA597" s="258">
        <v>0</v>
      </c>
      <c r="AB597" s="260">
        <v>2020</v>
      </c>
    </row>
    <row r="598" spans="1:28" s="3" customFormat="1" ht="35.25" customHeight="1" x14ac:dyDescent="0.5">
      <c r="A598" s="3">
        <v>1</v>
      </c>
      <c r="B598" s="165">
        <f>SUBTOTAL(103,$A$8:A598)</f>
        <v>581</v>
      </c>
      <c r="C598" s="210" t="s">
        <v>1801</v>
      </c>
      <c r="D598" s="255">
        <f t="shared" si="20"/>
        <v>347354</v>
      </c>
      <c r="E598" s="258">
        <v>0</v>
      </c>
      <c r="F598" s="258">
        <v>0</v>
      </c>
      <c r="G598" s="258">
        <v>0</v>
      </c>
      <c r="H598" s="258">
        <v>0</v>
      </c>
      <c r="I598" s="258">
        <v>347354</v>
      </c>
      <c r="J598" s="258">
        <v>0</v>
      </c>
      <c r="K598" s="259">
        <v>0</v>
      </c>
      <c r="L598" s="258">
        <v>0</v>
      </c>
      <c r="M598" s="258">
        <v>0</v>
      </c>
      <c r="N598" s="258">
        <v>0</v>
      </c>
      <c r="O598" s="258">
        <v>0</v>
      </c>
      <c r="P598" s="258">
        <v>0</v>
      </c>
      <c r="Q598" s="258">
        <v>0</v>
      </c>
      <c r="R598" s="258">
        <v>0</v>
      </c>
      <c r="S598" s="258">
        <v>0</v>
      </c>
      <c r="T598" s="258">
        <v>0</v>
      </c>
      <c r="U598" s="258">
        <v>0</v>
      </c>
      <c r="V598" s="258">
        <v>0</v>
      </c>
      <c r="W598" s="258">
        <v>0</v>
      </c>
      <c r="X598" s="258">
        <v>0</v>
      </c>
      <c r="Y598" s="258">
        <v>0</v>
      </c>
      <c r="Z598" s="258">
        <v>0</v>
      </c>
      <c r="AA598" s="258">
        <v>0</v>
      </c>
      <c r="AB598" s="260">
        <v>2020</v>
      </c>
    </row>
    <row r="599" spans="1:28" s="3" customFormat="1" ht="35.25" customHeight="1" x14ac:dyDescent="0.5">
      <c r="A599" s="3">
        <v>1</v>
      </c>
      <c r="B599" s="165">
        <f>SUBTOTAL(103,$A$8:A599)</f>
        <v>582</v>
      </c>
      <c r="C599" s="210" t="s">
        <v>1802</v>
      </c>
      <c r="D599" s="255">
        <f t="shared" si="20"/>
        <v>1832116</v>
      </c>
      <c r="E599" s="258">
        <v>0</v>
      </c>
      <c r="F599" s="258">
        <v>0</v>
      </c>
      <c r="G599" s="258">
        <v>0</v>
      </c>
      <c r="H599" s="258">
        <v>0</v>
      </c>
      <c r="I599" s="258">
        <v>0</v>
      </c>
      <c r="J599" s="258">
        <v>0</v>
      </c>
      <c r="K599" s="259">
        <v>1</v>
      </c>
      <c r="L599" s="258">
        <v>1832116</v>
      </c>
      <c r="M599" s="258">
        <v>0</v>
      </c>
      <c r="N599" s="258">
        <v>0</v>
      </c>
      <c r="O599" s="258">
        <v>0</v>
      </c>
      <c r="P599" s="258">
        <v>0</v>
      </c>
      <c r="Q599" s="258">
        <v>0</v>
      </c>
      <c r="R599" s="258">
        <v>0</v>
      </c>
      <c r="S599" s="258">
        <v>0</v>
      </c>
      <c r="T599" s="258">
        <v>0</v>
      </c>
      <c r="U599" s="258">
        <v>0</v>
      </c>
      <c r="V599" s="258">
        <v>0</v>
      </c>
      <c r="W599" s="258">
        <v>0</v>
      </c>
      <c r="X599" s="258">
        <v>0</v>
      </c>
      <c r="Y599" s="258">
        <v>0</v>
      </c>
      <c r="Z599" s="258">
        <v>0</v>
      </c>
      <c r="AA599" s="258">
        <v>0</v>
      </c>
      <c r="AB599" s="260">
        <v>2020</v>
      </c>
    </row>
    <row r="600" spans="1:28" s="3" customFormat="1" ht="35.25" customHeight="1" x14ac:dyDescent="0.5">
      <c r="A600" s="3">
        <v>1</v>
      </c>
      <c r="B600" s="165">
        <f>SUBTOTAL(103,$A$8:A600)</f>
        <v>583</v>
      </c>
      <c r="C600" s="210" t="s">
        <v>1803</v>
      </c>
      <c r="D600" s="255">
        <f t="shared" si="20"/>
        <v>240211</v>
      </c>
      <c r="E600" s="258">
        <v>0</v>
      </c>
      <c r="F600" s="258">
        <v>0</v>
      </c>
      <c r="G600" s="258">
        <v>0</v>
      </c>
      <c r="H600" s="258">
        <v>0</v>
      </c>
      <c r="I600" s="258">
        <v>0</v>
      </c>
      <c r="J600" s="258">
        <v>0</v>
      </c>
      <c r="K600" s="259">
        <v>0</v>
      </c>
      <c r="L600" s="258">
        <v>0</v>
      </c>
      <c r="M600" s="258">
        <v>0</v>
      </c>
      <c r="N600" s="258">
        <v>0</v>
      </c>
      <c r="O600" s="258">
        <v>240211</v>
      </c>
      <c r="P600" s="258">
        <v>0</v>
      </c>
      <c r="Q600" s="258">
        <v>0</v>
      </c>
      <c r="R600" s="258">
        <v>0</v>
      </c>
      <c r="S600" s="258">
        <v>0</v>
      </c>
      <c r="T600" s="258">
        <v>0</v>
      </c>
      <c r="U600" s="258">
        <v>0</v>
      </c>
      <c r="V600" s="258">
        <v>0</v>
      </c>
      <c r="W600" s="258">
        <v>0</v>
      </c>
      <c r="X600" s="258">
        <v>0</v>
      </c>
      <c r="Y600" s="258">
        <v>0</v>
      </c>
      <c r="Z600" s="258">
        <v>0</v>
      </c>
      <c r="AA600" s="258">
        <v>0</v>
      </c>
      <c r="AB600" s="260">
        <v>2020</v>
      </c>
    </row>
    <row r="601" spans="1:28" s="3" customFormat="1" ht="35.25" customHeight="1" x14ac:dyDescent="0.5">
      <c r="A601" s="3">
        <v>1</v>
      </c>
      <c r="B601" s="165">
        <f>SUBTOTAL(103,$A$8:A601)</f>
        <v>584</v>
      </c>
      <c r="C601" s="210" t="s">
        <v>1804</v>
      </c>
      <c r="D601" s="255">
        <f t="shared" si="20"/>
        <v>155581.73000000001</v>
      </c>
      <c r="E601" s="258">
        <v>0</v>
      </c>
      <c r="F601" s="258">
        <v>0</v>
      </c>
      <c r="G601" s="258">
        <v>0</v>
      </c>
      <c r="H601" s="258">
        <v>155581.73000000001</v>
      </c>
      <c r="I601" s="258">
        <v>0</v>
      </c>
      <c r="J601" s="258">
        <v>0</v>
      </c>
      <c r="K601" s="259">
        <v>0</v>
      </c>
      <c r="L601" s="258">
        <v>0</v>
      </c>
      <c r="M601" s="258">
        <v>0</v>
      </c>
      <c r="N601" s="258">
        <v>0</v>
      </c>
      <c r="O601" s="258">
        <v>0</v>
      </c>
      <c r="P601" s="258">
        <v>0</v>
      </c>
      <c r="Q601" s="258">
        <v>0</v>
      </c>
      <c r="R601" s="258">
        <v>0</v>
      </c>
      <c r="S601" s="258">
        <v>0</v>
      </c>
      <c r="T601" s="258">
        <v>0</v>
      </c>
      <c r="U601" s="258">
        <v>0</v>
      </c>
      <c r="V601" s="258">
        <v>0</v>
      </c>
      <c r="W601" s="258">
        <v>0</v>
      </c>
      <c r="X601" s="258">
        <v>0</v>
      </c>
      <c r="Y601" s="258">
        <v>0</v>
      </c>
      <c r="Z601" s="258">
        <v>0</v>
      </c>
      <c r="AA601" s="258">
        <v>0</v>
      </c>
      <c r="AB601" s="260">
        <v>2020</v>
      </c>
    </row>
    <row r="602" spans="1:28" s="3" customFormat="1" ht="35.25" customHeight="1" x14ac:dyDescent="0.5">
      <c r="A602" s="3">
        <v>1</v>
      </c>
      <c r="B602" s="165">
        <f>SUBTOTAL(103,$A$8:A602)</f>
        <v>585</v>
      </c>
      <c r="C602" s="210" t="s">
        <v>2109</v>
      </c>
      <c r="D602" s="255">
        <f t="shared" si="20"/>
        <v>1467871.96</v>
      </c>
      <c r="E602" s="258">
        <v>0</v>
      </c>
      <c r="F602" s="258">
        <v>0</v>
      </c>
      <c r="G602" s="258">
        <v>1467871.96</v>
      </c>
      <c r="H602" s="258">
        <v>0</v>
      </c>
      <c r="I602" s="258">
        <v>0</v>
      </c>
      <c r="J602" s="258">
        <v>0</v>
      </c>
      <c r="K602" s="259">
        <v>0</v>
      </c>
      <c r="L602" s="258">
        <v>0</v>
      </c>
      <c r="M602" s="258">
        <v>0</v>
      </c>
      <c r="N602" s="258">
        <v>0</v>
      </c>
      <c r="O602" s="258">
        <v>0</v>
      </c>
      <c r="P602" s="258">
        <v>0</v>
      </c>
      <c r="Q602" s="258">
        <v>0</v>
      </c>
      <c r="R602" s="258">
        <v>0</v>
      </c>
      <c r="S602" s="258">
        <v>0</v>
      </c>
      <c r="T602" s="258">
        <v>0</v>
      </c>
      <c r="U602" s="258">
        <v>0</v>
      </c>
      <c r="V602" s="258">
        <v>0</v>
      </c>
      <c r="W602" s="258">
        <v>0</v>
      </c>
      <c r="X602" s="258">
        <v>0</v>
      </c>
      <c r="Y602" s="258">
        <v>0</v>
      </c>
      <c r="Z602" s="258">
        <v>0</v>
      </c>
      <c r="AA602" s="258">
        <v>0</v>
      </c>
      <c r="AB602" s="260">
        <v>2020</v>
      </c>
    </row>
    <row r="603" spans="1:28" s="3" customFormat="1" ht="35.25" customHeight="1" x14ac:dyDescent="0.5">
      <c r="A603" s="3">
        <v>1</v>
      </c>
      <c r="B603" s="165">
        <f>SUBTOTAL(103,$A$8:A603)</f>
        <v>586</v>
      </c>
      <c r="C603" s="210" t="s">
        <v>2110</v>
      </c>
      <c r="D603" s="255">
        <f t="shared" si="20"/>
        <v>3131855.51</v>
      </c>
      <c r="E603" s="258">
        <v>0</v>
      </c>
      <c r="F603" s="258">
        <v>0</v>
      </c>
      <c r="G603" s="258">
        <v>3131855.51</v>
      </c>
      <c r="H603" s="258">
        <v>0</v>
      </c>
      <c r="I603" s="258">
        <v>0</v>
      </c>
      <c r="J603" s="258">
        <v>0</v>
      </c>
      <c r="K603" s="259">
        <v>0</v>
      </c>
      <c r="L603" s="258">
        <v>0</v>
      </c>
      <c r="M603" s="258">
        <v>0</v>
      </c>
      <c r="N603" s="258">
        <v>0</v>
      </c>
      <c r="O603" s="258">
        <v>0</v>
      </c>
      <c r="P603" s="258">
        <v>0</v>
      </c>
      <c r="Q603" s="258">
        <v>0</v>
      </c>
      <c r="R603" s="258">
        <v>0</v>
      </c>
      <c r="S603" s="258">
        <v>0</v>
      </c>
      <c r="T603" s="258">
        <v>0</v>
      </c>
      <c r="U603" s="258">
        <v>0</v>
      </c>
      <c r="V603" s="258">
        <v>0</v>
      </c>
      <c r="W603" s="258">
        <v>0</v>
      </c>
      <c r="X603" s="258">
        <v>0</v>
      </c>
      <c r="Y603" s="258">
        <v>0</v>
      </c>
      <c r="Z603" s="258">
        <v>0</v>
      </c>
      <c r="AA603" s="258">
        <v>0</v>
      </c>
      <c r="AB603" s="260">
        <v>2020</v>
      </c>
    </row>
    <row r="604" spans="1:28" s="3" customFormat="1" ht="35.25" customHeight="1" x14ac:dyDescent="0.5">
      <c r="A604" s="3">
        <v>1</v>
      </c>
      <c r="B604" s="165">
        <f>SUBTOTAL(103,$A$8:A604)</f>
        <v>587</v>
      </c>
      <c r="C604" s="210" t="s">
        <v>2494</v>
      </c>
      <c r="D604" s="255">
        <f t="shared" si="20"/>
        <v>226200</v>
      </c>
      <c r="E604" s="258">
        <v>0</v>
      </c>
      <c r="F604" s="258">
        <v>0</v>
      </c>
      <c r="G604" s="258">
        <v>0</v>
      </c>
      <c r="H604" s="258">
        <v>0</v>
      </c>
      <c r="I604" s="258">
        <v>0</v>
      </c>
      <c r="J604" s="258">
        <v>0</v>
      </c>
      <c r="K604" s="259">
        <v>0</v>
      </c>
      <c r="L604" s="258">
        <v>0</v>
      </c>
      <c r="M604" s="258">
        <v>226200</v>
      </c>
      <c r="N604" s="258">
        <v>0</v>
      </c>
      <c r="O604" s="258">
        <v>0</v>
      </c>
      <c r="P604" s="258">
        <v>0</v>
      </c>
      <c r="Q604" s="258">
        <v>0</v>
      </c>
      <c r="R604" s="258">
        <v>0</v>
      </c>
      <c r="S604" s="258">
        <v>0</v>
      </c>
      <c r="T604" s="258">
        <v>0</v>
      </c>
      <c r="U604" s="258">
        <v>0</v>
      </c>
      <c r="V604" s="258">
        <v>0</v>
      </c>
      <c r="W604" s="258">
        <v>0</v>
      </c>
      <c r="X604" s="258">
        <v>0</v>
      </c>
      <c r="Y604" s="258">
        <v>0</v>
      </c>
      <c r="Z604" s="258">
        <v>0</v>
      </c>
      <c r="AA604" s="258">
        <v>0</v>
      </c>
      <c r="AB604" s="260">
        <v>2020</v>
      </c>
    </row>
    <row r="605" spans="1:28" s="3" customFormat="1" ht="35.25" customHeight="1" x14ac:dyDescent="0.5">
      <c r="A605" s="3">
        <v>1</v>
      </c>
      <c r="B605" s="165">
        <f>SUBTOTAL(103,$A$8:A605)</f>
        <v>588</v>
      </c>
      <c r="C605" s="210" t="s">
        <v>2111</v>
      </c>
      <c r="D605" s="255">
        <f t="shared" si="20"/>
        <v>419031</v>
      </c>
      <c r="E605" s="258">
        <v>117495</v>
      </c>
      <c r="F605" s="258">
        <v>301536</v>
      </c>
      <c r="G605" s="258">
        <v>0</v>
      </c>
      <c r="H605" s="258">
        <v>0</v>
      </c>
      <c r="I605" s="258">
        <v>0</v>
      </c>
      <c r="J605" s="258">
        <v>0</v>
      </c>
      <c r="K605" s="259">
        <v>0</v>
      </c>
      <c r="L605" s="258">
        <v>0</v>
      </c>
      <c r="M605" s="258">
        <v>0</v>
      </c>
      <c r="N605" s="258">
        <v>0</v>
      </c>
      <c r="O605" s="258">
        <v>0</v>
      </c>
      <c r="P605" s="258">
        <v>0</v>
      </c>
      <c r="Q605" s="258">
        <v>0</v>
      </c>
      <c r="R605" s="258">
        <v>0</v>
      </c>
      <c r="S605" s="258">
        <v>0</v>
      </c>
      <c r="T605" s="258">
        <v>0</v>
      </c>
      <c r="U605" s="258">
        <v>0</v>
      </c>
      <c r="V605" s="258">
        <v>0</v>
      </c>
      <c r="W605" s="258">
        <v>0</v>
      </c>
      <c r="X605" s="258">
        <v>0</v>
      </c>
      <c r="Y605" s="258">
        <v>0</v>
      </c>
      <c r="Z605" s="258">
        <v>0</v>
      </c>
      <c r="AA605" s="258">
        <v>0</v>
      </c>
      <c r="AB605" s="260">
        <v>2020</v>
      </c>
    </row>
    <row r="606" spans="1:28" s="3" customFormat="1" ht="35.25" customHeight="1" x14ac:dyDescent="0.5">
      <c r="A606" s="3">
        <v>1</v>
      </c>
      <c r="B606" s="165">
        <f>SUBTOTAL(103,$A$8:A606)</f>
        <v>589</v>
      </c>
      <c r="C606" s="210" t="s">
        <v>2112</v>
      </c>
      <c r="D606" s="255">
        <f t="shared" si="20"/>
        <v>678313.12</v>
      </c>
      <c r="E606" s="258">
        <v>0</v>
      </c>
      <c r="F606" s="258">
        <v>0</v>
      </c>
      <c r="G606" s="258">
        <v>678313.12</v>
      </c>
      <c r="H606" s="258">
        <v>0</v>
      </c>
      <c r="I606" s="258">
        <v>0</v>
      </c>
      <c r="J606" s="258">
        <v>0</v>
      </c>
      <c r="K606" s="259">
        <v>0</v>
      </c>
      <c r="L606" s="258">
        <v>0</v>
      </c>
      <c r="M606" s="258">
        <v>0</v>
      </c>
      <c r="N606" s="258">
        <v>0</v>
      </c>
      <c r="O606" s="258">
        <v>0</v>
      </c>
      <c r="P606" s="258">
        <v>0</v>
      </c>
      <c r="Q606" s="258">
        <v>0</v>
      </c>
      <c r="R606" s="258">
        <v>0</v>
      </c>
      <c r="S606" s="258">
        <v>0</v>
      </c>
      <c r="T606" s="258">
        <v>0</v>
      </c>
      <c r="U606" s="258">
        <v>0</v>
      </c>
      <c r="V606" s="258">
        <v>0</v>
      </c>
      <c r="W606" s="258">
        <v>0</v>
      </c>
      <c r="X606" s="258">
        <v>0</v>
      </c>
      <c r="Y606" s="258">
        <v>0</v>
      </c>
      <c r="Z606" s="258">
        <v>0</v>
      </c>
      <c r="AA606" s="258">
        <v>0</v>
      </c>
      <c r="AB606" s="260">
        <v>2020</v>
      </c>
    </row>
    <row r="607" spans="1:28" s="3" customFormat="1" ht="35.25" customHeight="1" x14ac:dyDescent="0.5">
      <c r="A607" s="3">
        <v>1</v>
      </c>
      <c r="B607" s="165">
        <f>SUBTOTAL(103,$A$8:A607)</f>
        <v>590</v>
      </c>
      <c r="C607" s="210" t="s">
        <v>2113</v>
      </c>
      <c r="D607" s="255">
        <f t="shared" si="20"/>
        <v>263492</v>
      </c>
      <c r="E607" s="258">
        <v>0</v>
      </c>
      <c r="F607" s="258">
        <v>263492</v>
      </c>
      <c r="G607" s="258">
        <v>0</v>
      </c>
      <c r="H607" s="258">
        <v>0</v>
      </c>
      <c r="I607" s="258">
        <v>0</v>
      </c>
      <c r="J607" s="258">
        <v>0</v>
      </c>
      <c r="K607" s="259">
        <v>0</v>
      </c>
      <c r="L607" s="258">
        <v>0</v>
      </c>
      <c r="M607" s="258">
        <v>0</v>
      </c>
      <c r="N607" s="258">
        <v>0</v>
      </c>
      <c r="O607" s="258">
        <v>0</v>
      </c>
      <c r="P607" s="258">
        <v>0</v>
      </c>
      <c r="Q607" s="258">
        <v>0</v>
      </c>
      <c r="R607" s="258">
        <v>0</v>
      </c>
      <c r="S607" s="258">
        <v>0</v>
      </c>
      <c r="T607" s="258">
        <v>0</v>
      </c>
      <c r="U607" s="258">
        <v>0</v>
      </c>
      <c r="V607" s="258">
        <v>0</v>
      </c>
      <c r="W607" s="258">
        <v>0</v>
      </c>
      <c r="X607" s="258">
        <v>0</v>
      </c>
      <c r="Y607" s="258">
        <v>0</v>
      </c>
      <c r="Z607" s="258">
        <v>0</v>
      </c>
      <c r="AA607" s="258">
        <v>0</v>
      </c>
      <c r="AB607" s="260">
        <v>2020</v>
      </c>
    </row>
    <row r="608" spans="1:28" s="3" customFormat="1" ht="35.25" customHeight="1" x14ac:dyDescent="0.5">
      <c r="A608" s="3">
        <v>1</v>
      </c>
      <c r="B608" s="165">
        <f>SUBTOTAL(103,$A$8:A608)</f>
        <v>591</v>
      </c>
      <c r="C608" s="210" t="s">
        <v>2114</v>
      </c>
      <c r="D608" s="255">
        <f t="shared" si="20"/>
        <v>1832116</v>
      </c>
      <c r="E608" s="258">
        <v>0</v>
      </c>
      <c r="F608" s="258">
        <v>0</v>
      </c>
      <c r="G608" s="258">
        <v>0</v>
      </c>
      <c r="H608" s="258">
        <v>0</v>
      </c>
      <c r="I608" s="258">
        <v>0</v>
      </c>
      <c r="J608" s="258">
        <v>0</v>
      </c>
      <c r="K608" s="259">
        <v>1</v>
      </c>
      <c r="L608" s="258">
        <v>1832116</v>
      </c>
      <c r="M608" s="258">
        <v>0</v>
      </c>
      <c r="N608" s="258">
        <v>0</v>
      </c>
      <c r="O608" s="258">
        <v>0</v>
      </c>
      <c r="P608" s="258">
        <v>0</v>
      </c>
      <c r="Q608" s="258">
        <v>0</v>
      </c>
      <c r="R608" s="258">
        <v>0</v>
      </c>
      <c r="S608" s="258">
        <v>0</v>
      </c>
      <c r="T608" s="258">
        <v>0</v>
      </c>
      <c r="U608" s="258">
        <v>0</v>
      </c>
      <c r="V608" s="258">
        <v>0</v>
      </c>
      <c r="W608" s="258">
        <v>0</v>
      </c>
      <c r="X608" s="258">
        <v>0</v>
      </c>
      <c r="Y608" s="258">
        <v>0</v>
      </c>
      <c r="Z608" s="258">
        <v>0</v>
      </c>
      <c r="AA608" s="258">
        <v>0</v>
      </c>
      <c r="AB608" s="260">
        <v>2020</v>
      </c>
    </row>
    <row r="609" spans="1:28" s="3" customFormat="1" ht="35.25" customHeight="1" x14ac:dyDescent="0.5">
      <c r="A609" s="3">
        <v>1</v>
      </c>
      <c r="B609" s="165">
        <f>SUBTOTAL(103,$A$8:A609)</f>
        <v>592</v>
      </c>
      <c r="C609" s="210" t="s">
        <v>2115</v>
      </c>
      <c r="D609" s="255">
        <f t="shared" si="20"/>
        <v>643086</v>
      </c>
      <c r="E609" s="258">
        <v>0</v>
      </c>
      <c r="F609" s="258">
        <v>0</v>
      </c>
      <c r="G609" s="258">
        <v>0</v>
      </c>
      <c r="H609" s="258">
        <v>0</v>
      </c>
      <c r="I609" s="258">
        <v>0</v>
      </c>
      <c r="J609" s="258">
        <v>0</v>
      </c>
      <c r="K609" s="259">
        <v>0</v>
      </c>
      <c r="L609" s="258">
        <v>0</v>
      </c>
      <c r="M609" s="258">
        <v>643086</v>
      </c>
      <c r="N609" s="258">
        <v>0</v>
      </c>
      <c r="O609" s="258">
        <v>0</v>
      </c>
      <c r="P609" s="258">
        <v>0</v>
      </c>
      <c r="Q609" s="258">
        <v>0</v>
      </c>
      <c r="R609" s="258">
        <v>0</v>
      </c>
      <c r="S609" s="258">
        <v>0</v>
      </c>
      <c r="T609" s="258">
        <v>0</v>
      </c>
      <c r="U609" s="258">
        <v>0</v>
      </c>
      <c r="V609" s="258">
        <v>0</v>
      </c>
      <c r="W609" s="258">
        <v>0</v>
      </c>
      <c r="X609" s="258">
        <v>0</v>
      </c>
      <c r="Y609" s="258">
        <v>0</v>
      </c>
      <c r="Z609" s="258">
        <v>0</v>
      </c>
      <c r="AA609" s="258">
        <v>0</v>
      </c>
      <c r="AB609" s="260">
        <v>2020</v>
      </c>
    </row>
    <row r="610" spans="1:28" s="3" customFormat="1" ht="35.25" customHeight="1" x14ac:dyDescent="0.5">
      <c r="A610" s="3">
        <v>1</v>
      </c>
      <c r="B610" s="165">
        <f>SUBTOTAL(103,$A$8:A610)</f>
        <v>593</v>
      </c>
      <c r="C610" s="210" t="s">
        <v>2116</v>
      </c>
      <c r="D610" s="255">
        <f t="shared" si="20"/>
        <v>330000</v>
      </c>
      <c r="E610" s="258">
        <v>0</v>
      </c>
      <c r="F610" s="258">
        <v>0</v>
      </c>
      <c r="G610" s="258">
        <v>0</v>
      </c>
      <c r="H610" s="258">
        <v>0</v>
      </c>
      <c r="I610" s="258">
        <v>0</v>
      </c>
      <c r="J610" s="258">
        <v>0</v>
      </c>
      <c r="K610" s="259">
        <v>0</v>
      </c>
      <c r="L610" s="258">
        <v>0</v>
      </c>
      <c r="M610" s="258">
        <v>330000</v>
      </c>
      <c r="N610" s="258">
        <v>0</v>
      </c>
      <c r="O610" s="258">
        <v>0</v>
      </c>
      <c r="P610" s="258">
        <v>0</v>
      </c>
      <c r="Q610" s="258">
        <v>0</v>
      </c>
      <c r="R610" s="258">
        <v>0</v>
      </c>
      <c r="S610" s="258">
        <v>0</v>
      </c>
      <c r="T610" s="258">
        <v>0</v>
      </c>
      <c r="U610" s="258">
        <v>0</v>
      </c>
      <c r="V610" s="258">
        <v>0</v>
      </c>
      <c r="W610" s="258">
        <v>0</v>
      </c>
      <c r="X610" s="258">
        <v>0</v>
      </c>
      <c r="Y610" s="258">
        <v>0</v>
      </c>
      <c r="Z610" s="258">
        <v>0</v>
      </c>
      <c r="AA610" s="258">
        <v>0</v>
      </c>
      <c r="AB610" s="260">
        <v>2020</v>
      </c>
    </row>
    <row r="611" spans="1:28" s="3" customFormat="1" ht="35.25" customHeight="1" x14ac:dyDescent="0.5">
      <c r="A611" s="3">
        <v>1</v>
      </c>
      <c r="B611" s="165">
        <f>SUBTOTAL(103,$A$8:A611)</f>
        <v>594</v>
      </c>
      <c r="C611" s="210" t="s">
        <v>2117</v>
      </c>
      <c r="D611" s="255">
        <f t="shared" si="20"/>
        <v>170000</v>
      </c>
      <c r="E611" s="258">
        <v>0</v>
      </c>
      <c r="F611" s="258">
        <v>0</v>
      </c>
      <c r="G611" s="258">
        <v>0</v>
      </c>
      <c r="H611" s="258">
        <v>0</v>
      </c>
      <c r="I611" s="258">
        <v>0</v>
      </c>
      <c r="J611" s="258">
        <v>0</v>
      </c>
      <c r="K611" s="259">
        <v>0</v>
      </c>
      <c r="L611" s="258">
        <v>0</v>
      </c>
      <c r="M611" s="258">
        <v>0</v>
      </c>
      <c r="N611" s="258">
        <v>0</v>
      </c>
      <c r="O611" s="258">
        <v>170000</v>
      </c>
      <c r="P611" s="258">
        <v>0</v>
      </c>
      <c r="Q611" s="258">
        <v>0</v>
      </c>
      <c r="R611" s="258">
        <v>0</v>
      </c>
      <c r="S611" s="258">
        <v>0</v>
      </c>
      <c r="T611" s="258">
        <v>0</v>
      </c>
      <c r="U611" s="258">
        <v>0</v>
      </c>
      <c r="V611" s="258">
        <v>0</v>
      </c>
      <c r="W611" s="258">
        <v>0</v>
      </c>
      <c r="X611" s="258">
        <v>0</v>
      </c>
      <c r="Y611" s="258">
        <v>0</v>
      </c>
      <c r="Z611" s="258">
        <v>0</v>
      </c>
      <c r="AA611" s="258">
        <v>0</v>
      </c>
      <c r="AB611" s="260">
        <v>2020</v>
      </c>
    </row>
    <row r="612" spans="1:28" s="3" customFormat="1" ht="35.25" customHeight="1" x14ac:dyDescent="0.5">
      <c r="A612" s="3">
        <v>1</v>
      </c>
      <c r="B612" s="165">
        <f>SUBTOTAL(103,$A$8:A612)</f>
        <v>595</v>
      </c>
      <c r="C612" s="210" t="s">
        <v>2495</v>
      </c>
      <c r="D612" s="255">
        <f t="shared" si="20"/>
        <v>500361</v>
      </c>
      <c r="E612" s="258">
        <v>0</v>
      </c>
      <c r="F612" s="258">
        <v>0</v>
      </c>
      <c r="G612" s="258">
        <v>500361</v>
      </c>
      <c r="H612" s="258">
        <v>0</v>
      </c>
      <c r="I612" s="258">
        <v>0</v>
      </c>
      <c r="J612" s="258">
        <v>0</v>
      </c>
      <c r="K612" s="259">
        <v>0</v>
      </c>
      <c r="L612" s="258">
        <v>0</v>
      </c>
      <c r="M612" s="258">
        <v>0</v>
      </c>
      <c r="N612" s="258">
        <v>0</v>
      </c>
      <c r="O612" s="258">
        <v>0</v>
      </c>
      <c r="P612" s="258">
        <v>0</v>
      </c>
      <c r="Q612" s="258">
        <v>0</v>
      </c>
      <c r="R612" s="258">
        <v>0</v>
      </c>
      <c r="S612" s="258">
        <v>0</v>
      </c>
      <c r="T612" s="258">
        <v>0</v>
      </c>
      <c r="U612" s="258">
        <v>0</v>
      </c>
      <c r="V612" s="258">
        <v>0</v>
      </c>
      <c r="W612" s="258">
        <v>0</v>
      </c>
      <c r="X612" s="258">
        <v>0</v>
      </c>
      <c r="Y612" s="258">
        <v>0</v>
      </c>
      <c r="Z612" s="258">
        <v>0</v>
      </c>
      <c r="AA612" s="258">
        <v>0</v>
      </c>
      <c r="AB612" s="260">
        <v>2020</v>
      </c>
    </row>
    <row r="613" spans="1:28" s="3" customFormat="1" ht="35.25" customHeight="1" x14ac:dyDescent="0.5">
      <c r="A613" s="3">
        <v>1</v>
      </c>
      <c r="B613" s="165">
        <f>SUBTOTAL(103,$A$8:A613)</f>
        <v>596</v>
      </c>
      <c r="C613" s="210" t="s">
        <v>2496</v>
      </c>
      <c r="D613" s="255">
        <f t="shared" si="20"/>
        <v>958000</v>
      </c>
      <c r="E613" s="258">
        <v>0</v>
      </c>
      <c r="F613" s="258">
        <v>0</v>
      </c>
      <c r="G613" s="258">
        <v>0</v>
      </c>
      <c r="H613" s="258">
        <v>0</v>
      </c>
      <c r="I613" s="258">
        <v>0</v>
      </c>
      <c r="J613" s="258">
        <v>0</v>
      </c>
      <c r="K613" s="259">
        <v>0</v>
      </c>
      <c r="L613" s="258">
        <v>0</v>
      </c>
      <c r="M613" s="258">
        <v>958000</v>
      </c>
      <c r="N613" s="258">
        <v>0</v>
      </c>
      <c r="O613" s="258">
        <v>0</v>
      </c>
      <c r="P613" s="258">
        <v>0</v>
      </c>
      <c r="Q613" s="258">
        <v>0</v>
      </c>
      <c r="R613" s="258">
        <v>0</v>
      </c>
      <c r="S613" s="258">
        <v>0</v>
      </c>
      <c r="T613" s="258">
        <v>0</v>
      </c>
      <c r="U613" s="258">
        <v>0</v>
      </c>
      <c r="V613" s="258">
        <v>0</v>
      </c>
      <c r="W613" s="258">
        <v>0</v>
      </c>
      <c r="X613" s="258">
        <v>0</v>
      </c>
      <c r="Y613" s="258">
        <v>0</v>
      </c>
      <c r="Z613" s="258">
        <v>0</v>
      </c>
      <c r="AA613" s="258">
        <v>0</v>
      </c>
      <c r="AB613" s="260">
        <v>2020</v>
      </c>
    </row>
    <row r="614" spans="1:28" s="3" customFormat="1" ht="35.25" customHeight="1" x14ac:dyDescent="0.5">
      <c r="A614" s="3">
        <v>1</v>
      </c>
      <c r="B614" s="165">
        <f>SUBTOTAL(103,$A$8:A614)</f>
        <v>597</v>
      </c>
      <c r="C614" s="210" t="s">
        <v>2497</v>
      </c>
      <c r="D614" s="255">
        <f t="shared" si="20"/>
        <v>1832116</v>
      </c>
      <c r="E614" s="258">
        <v>0</v>
      </c>
      <c r="F614" s="258">
        <v>0</v>
      </c>
      <c r="G614" s="258">
        <v>0</v>
      </c>
      <c r="H614" s="258">
        <v>0</v>
      </c>
      <c r="I614" s="258">
        <v>0</v>
      </c>
      <c r="J614" s="258">
        <v>0</v>
      </c>
      <c r="K614" s="259">
        <v>1</v>
      </c>
      <c r="L614" s="258">
        <v>1832116</v>
      </c>
      <c r="M614" s="258">
        <v>0</v>
      </c>
      <c r="N614" s="258">
        <v>0</v>
      </c>
      <c r="O614" s="258">
        <v>0</v>
      </c>
      <c r="P614" s="258">
        <v>0</v>
      </c>
      <c r="Q614" s="258">
        <v>0</v>
      </c>
      <c r="R614" s="258">
        <v>0</v>
      </c>
      <c r="S614" s="258">
        <v>0</v>
      </c>
      <c r="T614" s="258">
        <v>0</v>
      </c>
      <c r="U614" s="258">
        <v>0</v>
      </c>
      <c r="V614" s="258">
        <v>0</v>
      </c>
      <c r="W614" s="258">
        <v>0</v>
      </c>
      <c r="X614" s="258">
        <v>0</v>
      </c>
      <c r="Y614" s="258">
        <v>0</v>
      </c>
      <c r="Z614" s="258">
        <v>0</v>
      </c>
      <c r="AA614" s="258">
        <v>0</v>
      </c>
      <c r="AB614" s="260">
        <v>2020</v>
      </c>
    </row>
    <row r="615" spans="1:28" s="3" customFormat="1" ht="35.25" customHeight="1" x14ac:dyDescent="0.5">
      <c r="A615" s="3">
        <v>1</v>
      </c>
      <c r="B615" s="165">
        <f>SUBTOTAL(103,$A$8:A615)</f>
        <v>598</v>
      </c>
      <c r="C615" s="210" t="s">
        <v>2118</v>
      </c>
      <c r="D615" s="255">
        <f t="shared" si="20"/>
        <v>1137848</v>
      </c>
      <c r="E615" s="258">
        <v>0</v>
      </c>
      <c r="F615" s="258">
        <v>0</v>
      </c>
      <c r="G615" s="258">
        <v>0</v>
      </c>
      <c r="H615" s="258">
        <v>0</v>
      </c>
      <c r="I615" s="258">
        <v>0</v>
      </c>
      <c r="J615" s="258">
        <v>0</v>
      </c>
      <c r="K615" s="259">
        <v>0</v>
      </c>
      <c r="L615" s="258">
        <v>0</v>
      </c>
      <c r="M615" s="258">
        <v>0</v>
      </c>
      <c r="N615" s="258">
        <v>1137848</v>
      </c>
      <c r="O615" s="258">
        <v>0</v>
      </c>
      <c r="P615" s="258">
        <v>0</v>
      </c>
      <c r="Q615" s="258">
        <v>0</v>
      </c>
      <c r="R615" s="258">
        <v>0</v>
      </c>
      <c r="S615" s="258">
        <v>0</v>
      </c>
      <c r="T615" s="258">
        <v>0</v>
      </c>
      <c r="U615" s="258">
        <v>0</v>
      </c>
      <c r="V615" s="258">
        <v>0</v>
      </c>
      <c r="W615" s="258">
        <v>0</v>
      </c>
      <c r="X615" s="258">
        <v>0</v>
      </c>
      <c r="Y615" s="258">
        <v>0</v>
      </c>
      <c r="Z615" s="258">
        <v>0</v>
      </c>
      <c r="AA615" s="258">
        <v>0</v>
      </c>
      <c r="AB615" s="260">
        <v>2020</v>
      </c>
    </row>
    <row r="616" spans="1:28" s="3" customFormat="1" ht="35.25" customHeight="1" x14ac:dyDescent="0.5">
      <c r="A616" s="3">
        <v>1</v>
      </c>
      <c r="B616" s="165">
        <f>SUBTOTAL(103,$A$8:A616)</f>
        <v>599</v>
      </c>
      <c r="C616" s="210" t="s">
        <v>2119</v>
      </c>
      <c r="D616" s="255">
        <f t="shared" si="20"/>
        <v>210700</v>
      </c>
      <c r="E616" s="258">
        <v>0</v>
      </c>
      <c r="F616" s="258">
        <v>0</v>
      </c>
      <c r="G616" s="258">
        <v>210700</v>
      </c>
      <c r="H616" s="258">
        <v>0</v>
      </c>
      <c r="I616" s="258">
        <v>0</v>
      </c>
      <c r="J616" s="258">
        <v>0</v>
      </c>
      <c r="K616" s="259">
        <v>0</v>
      </c>
      <c r="L616" s="258">
        <v>0</v>
      </c>
      <c r="M616" s="258">
        <v>0</v>
      </c>
      <c r="N616" s="258">
        <v>0</v>
      </c>
      <c r="O616" s="258">
        <v>0</v>
      </c>
      <c r="P616" s="258">
        <v>0</v>
      </c>
      <c r="Q616" s="258">
        <v>0</v>
      </c>
      <c r="R616" s="258">
        <v>0</v>
      </c>
      <c r="S616" s="258">
        <v>0</v>
      </c>
      <c r="T616" s="258">
        <v>0</v>
      </c>
      <c r="U616" s="258">
        <v>0</v>
      </c>
      <c r="V616" s="258">
        <v>0</v>
      </c>
      <c r="W616" s="258">
        <v>0</v>
      </c>
      <c r="X616" s="258">
        <v>0</v>
      </c>
      <c r="Y616" s="258">
        <v>0</v>
      </c>
      <c r="Z616" s="258">
        <v>0</v>
      </c>
      <c r="AA616" s="258">
        <v>0</v>
      </c>
      <c r="AB616" s="260">
        <v>2020</v>
      </c>
    </row>
    <row r="617" spans="1:28" s="3" customFormat="1" ht="35.25" customHeight="1" x14ac:dyDescent="0.5">
      <c r="A617" s="3">
        <v>1</v>
      </c>
      <c r="B617" s="165">
        <f>SUBTOTAL(103,$A$8:A617)</f>
        <v>600</v>
      </c>
      <c r="C617" s="210" t="s">
        <v>2120</v>
      </c>
      <c r="D617" s="255">
        <f t="shared" si="20"/>
        <v>492012</v>
      </c>
      <c r="E617" s="258">
        <v>0</v>
      </c>
      <c r="F617" s="258">
        <v>0</v>
      </c>
      <c r="G617" s="258">
        <v>0</v>
      </c>
      <c r="H617" s="258">
        <v>0</v>
      </c>
      <c r="I617" s="258">
        <v>492012</v>
      </c>
      <c r="J617" s="258">
        <v>0</v>
      </c>
      <c r="K617" s="259">
        <v>0</v>
      </c>
      <c r="L617" s="258">
        <v>0</v>
      </c>
      <c r="M617" s="258">
        <v>0</v>
      </c>
      <c r="N617" s="258">
        <v>0</v>
      </c>
      <c r="O617" s="258">
        <v>0</v>
      </c>
      <c r="P617" s="258">
        <v>0</v>
      </c>
      <c r="Q617" s="258">
        <v>0</v>
      </c>
      <c r="R617" s="258">
        <v>0</v>
      </c>
      <c r="S617" s="258">
        <v>0</v>
      </c>
      <c r="T617" s="258">
        <v>0</v>
      </c>
      <c r="U617" s="258">
        <v>0</v>
      </c>
      <c r="V617" s="258">
        <v>0</v>
      </c>
      <c r="W617" s="258">
        <v>0</v>
      </c>
      <c r="X617" s="258">
        <v>0</v>
      </c>
      <c r="Y617" s="258">
        <v>0</v>
      </c>
      <c r="Z617" s="258">
        <v>0</v>
      </c>
      <c r="AA617" s="258">
        <v>0</v>
      </c>
      <c r="AB617" s="260">
        <v>2020</v>
      </c>
    </row>
    <row r="618" spans="1:28" s="3" customFormat="1" ht="35.25" customHeight="1" x14ac:dyDescent="0.5">
      <c r="A618" s="3">
        <v>1</v>
      </c>
      <c r="B618" s="165">
        <f>SUBTOTAL(103,$A$8:A618)</f>
        <v>601</v>
      </c>
      <c r="C618" s="210" t="s">
        <v>2121</v>
      </c>
      <c r="D618" s="255">
        <f t="shared" si="20"/>
        <v>63000</v>
      </c>
      <c r="E618" s="258">
        <v>0</v>
      </c>
      <c r="F618" s="258">
        <v>63000</v>
      </c>
      <c r="G618" s="258">
        <v>0</v>
      </c>
      <c r="H618" s="258">
        <v>0</v>
      </c>
      <c r="I618" s="258">
        <v>0</v>
      </c>
      <c r="J618" s="258">
        <v>0</v>
      </c>
      <c r="K618" s="259">
        <v>0</v>
      </c>
      <c r="L618" s="258">
        <v>0</v>
      </c>
      <c r="M618" s="258">
        <v>0</v>
      </c>
      <c r="N618" s="258">
        <v>0</v>
      </c>
      <c r="O618" s="258">
        <v>0</v>
      </c>
      <c r="P618" s="258">
        <v>0</v>
      </c>
      <c r="Q618" s="258">
        <v>0</v>
      </c>
      <c r="R618" s="258">
        <v>0</v>
      </c>
      <c r="S618" s="258">
        <v>0</v>
      </c>
      <c r="T618" s="258">
        <v>0</v>
      </c>
      <c r="U618" s="258">
        <v>0</v>
      </c>
      <c r="V618" s="258">
        <v>0</v>
      </c>
      <c r="W618" s="258">
        <v>0</v>
      </c>
      <c r="X618" s="258">
        <v>0</v>
      </c>
      <c r="Y618" s="258">
        <v>0</v>
      </c>
      <c r="Z618" s="258">
        <v>0</v>
      </c>
      <c r="AA618" s="258">
        <v>0</v>
      </c>
      <c r="AB618" s="260">
        <v>2020</v>
      </c>
    </row>
    <row r="619" spans="1:28" s="3" customFormat="1" ht="35.25" customHeight="1" x14ac:dyDescent="0.5">
      <c r="A619" s="3">
        <v>1</v>
      </c>
      <c r="B619" s="165">
        <f>SUBTOTAL(103,$A$8:A619)</f>
        <v>602</v>
      </c>
      <c r="C619" s="210" t="s">
        <v>2122</v>
      </c>
      <c r="D619" s="255">
        <f t="shared" si="20"/>
        <v>361000</v>
      </c>
      <c r="E619" s="258">
        <v>0</v>
      </c>
      <c r="F619" s="258">
        <v>0</v>
      </c>
      <c r="G619" s="258">
        <v>0</v>
      </c>
      <c r="H619" s="258">
        <v>0</v>
      </c>
      <c r="I619" s="258">
        <v>0</v>
      </c>
      <c r="J619" s="258">
        <v>0</v>
      </c>
      <c r="K619" s="259">
        <v>0</v>
      </c>
      <c r="L619" s="258">
        <v>0</v>
      </c>
      <c r="M619" s="258">
        <v>0</v>
      </c>
      <c r="N619" s="258">
        <v>0</v>
      </c>
      <c r="O619" s="258">
        <v>361000</v>
      </c>
      <c r="P619" s="258">
        <v>0</v>
      </c>
      <c r="Q619" s="258">
        <v>0</v>
      </c>
      <c r="R619" s="258">
        <v>0</v>
      </c>
      <c r="S619" s="258">
        <v>0</v>
      </c>
      <c r="T619" s="258">
        <v>0</v>
      </c>
      <c r="U619" s="258">
        <v>0</v>
      </c>
      <c r="V619" s="258">
        <v>0</v>
      </c>
      <c r="W619" s="258">
        <v>0</v>
      </c>
      <c r="X619" s="258">
        <v>0</v>
      </c>
      <c r="Y619" s="258">
        <v>0</v>
      </c>
      <c r="Z619" s="258">
        <v>0</v>
      </c>
      <c r="AA619" s="258">
        <v>0</v>
      </c>
      <c r="AB619" s="260">
        <v>2020</v>
      </c>
    </row>
    <row r="620" spans="1:28" s="3" customFormat="1" ht="35.25" customHeight="1" x14ac:dyDescent="0.5">
      <c r="A620" s="3">
        <v>1</v>
      </c>
      <c r="B620" s="165">
        <f>SUBTOTAL(103,$A$8:A620)</f>
        <v>603</v>
      </c>
      <c r="C620" s="210" t="s">
        <v>2123</v>
      </c>
      <c r="D620" s="255">
        <f t="shared" si="20"/>
        <v>191340</v>
      </c>
      <c r="E620" s="258">
        <v>0</v>
      </c>
      <c r="F620" s="258">
        <v>0</v>
      </c>
      <c r="G620" s="258">
        <v>0</v>
      </c>
      <c r="H620" s="258">
        <v>0</v>
      </c>
      <c r="I620" s="258">
        <v>0</v>
      </c>
      <c r="J620" s="258">
        <v>0</v>
      </c>
      <c r="K620" s="259">
        <v>0</v>
      </c>
      <c r="L620" s="258">
        <v>0</v>
      </c>
      <c r="M620" s="258">
        <v>0</v>
      </c>
      <c r="N620" s="258">
        <v>0</v>
      </c>
      <c r="O620" s="258">
        <v>191340</v>
      </c>
      <c r="P620" s="258">
        <v>0</v>
      </c>
      <c r="Q620" s="258">
        <v>0</v>
      </c>
      <c r="R620" s="258">
        <v>0</v>
      </c>
      <c r="S620" s="258">
        <v>0</v>
      </c>
      <c r="T620" s="258">
        <v>0</v>
      </c>
      <c r="U620" s="258">
        <v>0</v>
      </c>
      <c r="V620" s="258">
        <v>0</v>
      </c>
      <c r="W620" s="258">
        <v>0</v>
      </c>
      <c r="X620" s="258">
        <v>0</v>
      </c>
      <c r="Y620" s="258">
        <v>0</v>
      </c>
      <c r="Z620" s="258">
        <v>0</v>
      </c>
      <c r="AA620" s="258">
        <v>0</v>
      </c>
      <c r="AB620" s="260">
        <v>2020</v>
      </c>
    </row>
    <row r="621" spans="1:28" s="3" customFormat="1" ht="35.25" customHeight="1" x14ac:dyDescent="0.5">
      <c r="A621" s="3">
        <v>1</v>
      </c>
      <c r="B621" s="165">
        <f>SUBTOTAL(103,$A$8:A621)</f>
        <v>604</v>
      </c>
      <c r="C621" s="210" t="s">
        <v>2124</v>
      </c>
      <c r="D621" s="255">
        <f t="shared" si="20"/>
        <v>1832116</v>
      </c>
      <c r="E621" s="258">
        <v>0</v>
      </c>
      <c r="F621" s="258">
        <v>0</v>
      </c>
      <c r="G621" s="258">
        <v>0</v>
      </c>
      <c r="H621" s="258">
        <v>0</v>
      </c>
      <c r="I621" s="258">
        <v>0</v>
      </c>
      <c r="J621" s="258">
        <v>0</v>
      </c>
      <c r="K621" s="259">
        <v>1</v>
      </c>
      <c r="L621" s="258">
        <v>1832116</v>
      </c>
      <c r="M621" s="258">
        <v>0</v>
      </c>
      <c r="N621" s="258">
        <v>0</v>
      </c>
      <c r="O621" s="258">
        <v>0</v>
      </c>
      <c r="P621" s="258">
        <v>0</v>
      </c>
      <c r="Q621" s="258">
        <v>0</v>
      </c>
      <c r="R621" s="258">
        <v>0</v>
      </c>
      <c r="S621" s="258">
        <v>0</v>
      </c>
      <c r="T621" s="258">
        <v>0</v>
      </c>
      <c r="U621" s="258">
        <v>0</v>
      </c>
      <c r="V621" s="258">
        <v>0</v>
      </c>
      <c r="W621" s="258">
        <v>0</v>
      </c>
      <c r="X621" s="258">
        <v>0</v>
      </c>
      <c r="Y621" s="258">
        <v>0</v>
      </c>
      <c r="Z621" s="258">
        <v>0</v>
      </c>
      <c r="AA621" s="258">
        <v>0</v>
      </c>
      <c r="AB621" s="260">
        <v>2020</v>
      </c>
    </row>
    <row r="622" spans="1:28" s="3" customFormat="1" ht="35.25" customHeight="1" x14ac:dyDescent="0.5">
      <c r="A622" s="3">
        <v>1</v>
      </c>
      <c r="B622" s="165">
        <f>SUBTOTAL(103,$A$8:A622)</f>
        <v>605</v>
      </c>
      <c r="C622" s="210" t="s">
        <v>2498</v>
      </c>
      <c r="D622" s="255">
        <f t="shared" si="20"/>
        <v>214690.8</v>
      </c>
      <c r="E622" s="258">
        <v>0</v>
      </c>
      <c r="F622" s="258">
        <v>0</v>
      </c>
      <c r="G622" s="258">
        <v>0</v>
      </c>
      <c r="H622" s="258">
        <v>0</v>
      </c>
      <c r="I622" s="258">
        <v>0</v>
      </c>
      <c r="J622" s="258">
        <v>0</v>
      </c>
      <c r="K622" s="259">
        <v>0</v>
      </c>
      <c r="L622" s="258">
        <v>0</v>
      </c>
      <c r="M622" s="258">
        <v>214690.8</v>
      </c>
      <c r="N622" s="258">
        <v>0</v>
      </c>
      <c r="O622" s="258">
        <v>0</v>
      </c>
      <c r="P622" s="258">
        <v>0</v>
      </c>
      <c r="Q622" s="258">
        <v>0</v>
      </c>
      <c r="R622" s="258">
        <v>0</v>
      </c>
      <c r="S622" s="258">
        <v>0</v>
      </c>
      <c r="T622" s="258">
        <v>0</v>
      </c>
      <c r="U622" s="258">
        <v>0</v>
      </c>
      <c r="V622" s="258">
        <v>0</v>
      </c>
      <c r="W622" s="258">
        <v>0</v>
      </c>
      <c r="X622" s="258">
        <v>0</v>
      </c>
      <c r="Y622" s="258">
        <v>0</v>
      </c>
      <c r="Z622" s="258">
        <v>0</v>
      </c>
      <c r="AA622" s="258">
        <v>0</v>
      </c>
      <c r="AB622" s="260">
        <v>2020</v>
      </c>
    </row>
    <row r="623" spans="1:28" s="3" customFormat="1" ht="35.25" customHeight="1" x14ac:dyDescent="0.5">
      <c r="A623" s="3">
        <v>1</v>
      </c>
      <c r="B623" s="165">
        <f>SUBTOTAL(103,$A$8:A623)</f>
        <v>606</v>
      </c>
      <c r="C623" s="210" t="s">
        <v>2125</v>
      </c>
      <c r="D623" s="255">
        <f t="shared" si="20"/>
        <v>1266471.23</v>
      </c>
      <c r="E623" s="258">
        <v>144657.63</v>
      </c>
      <c r="F623" s="258">
        <v>369283.6</v>
      </c>
      <c r="G623" s="258">
        <v>0</v>
      </c>
      <c r="H623" s="258">
        <v>0</v>
      </c>
      <c r="I623" s="258">
        <v>0</v>
      </c>
      <c r="J623" s="258">
        <v>0</v>
      </c>
      <c r="K623" s="259">
        <v>0</v>
      </c>
      <c r="L623" s="258">
        <v>0</v>
      </c>
      <c r="M623" s="258">
        <v>600078</v>
      </c>
      <c r="N623" s="258">
        <v>0</v>
      </c>
      <c r="O623" s="258">
        <v>152452</v>
      </c>
      <c r="P623" s="258">
        <v>0</v>
      </c>
      <c r="Q623" s="258">
        <v>0</v>
      </c>
      <c r="R623" s="258">
        <v>0</v>
      </c>
      <c r="S623" s="258">
        <v>0</v>
      </c>
      <c r="T623" s="258">
        <v>0</v>
      </c>
      <c r="U623" s="258">
        <v>0</v>
      </c>
      <c r="V623" s="258">
        <v>0</v>
      </c>
      <c r="W623" s="258">
        <v>0</v>
      </c>
      <c r="X623" s="258">
        <v>0</v>
      </c>
      <c r="Y623" s="258">
        <v>0</v>
      </c>
      <c r="Z623" s="258">
        <v>0</v>
      </c>
      <c r="AA623" s="258">
        <v>0</v>
      </c>
      <c r="AB623" s="260">
        <v>2020</v>
      </c>
    </row>
    <row r="624" spans="1:28" s="3" customFormat="1" ht="35.25" customHeight="1" x14ac:dyDescent="0.5">
      <c r="A624" s="3">
        <v>1</v>
      </c>
      <c r="B624" s="165">
        <f>SUBTOTAL(103,$A$8:A624)</f>
        <v>607</v>
      </c>
      <c r="C624" s="210" t="s">
        <v>2126</v>
      </c>
      <c r="D624" s="255">
        <f t="shared" si="20"/>
        <v>1057074</v>
      </c>
      <c r="E624" s="258">
        <v>0</v>
      </c>
      <c r="F624" s="258">
        <v>0</v>
      </c>
      <c r="G624" s="258">
        <v>0</v>
      </c>
      <c r="H624" s="258">
        <v>0</v>
      </c>
      <c r="I624" s="258">
        <v>0</v>
      </c>
      <c r="J624" s="258">
        <v>0</v>
      </c>
      <c r="K624" s="259">
        <v>0</v>
      </c>
      <c r="L624" s="258">
        <v>0</v>
      </c>
      <c r="M624" s="258">
        <v>1057074</v>
      </c>
      <c r="N624" s="258">
        <v>0</v>
      </c>
      <c r="O624" s="258">
        <v>0</v>
      </c>
      <c r="P624" s="258">
        <v>0</v>
      </c>
      <c r="Q624" s="258">
        <v>0</v>
      </c>
      <c r="R624" s="258">
        <v>0</v>
      </c>
      <c r="S624" s="258">
        <v>0</v>
      </c>
      <c r="T624" s="258">
        <v>0</v>
      </c>
      <c r="U624" s="258">
        <v>0</v>
      </c>
      <c r="V624" s="258">
        <v>0</v>
      </c>
      <c r="W624" s="258">
        <v>0</v>
      </c>
      <c r="X624" s="258">
        <v>0</v>
      </c>
      <c r="Y624" s="258">
        <v>0</v>
      </c>
      <c r="Z624" s="258">
        <v>0</v>
      </c>
      <c r="AA624" s="258">
        <v>0</v>
      </c>
      <c r="AB624" s="260">
        <v>2020</v>
      </c>
    </row>
    <row r="625" spans="1:28" s="3" customFormat="1" ht="35.25" customHeight="1" x14ac:dyDescent="0.5">
      <c r="A625" s="3">
        <v>1</v>
      </c>
      <c r="B625" s="165">
        <f>SUBTOTAL(103,$A$8:A625)</f>
        <v>608</v>
      </c>
      <c r="C625" s="210" t="s">
        <v>2499</v>
      </c>
      <c r="D625" s="255">
        <f t="shared" si="20"/>
        <v>997869.02</v>
      </c>
      <c r="E625" s="258">
        <v>0</v>
      </c>
      <c r="F625" s="258">
        <v>0</v>
      </c>
      <c r="G625" s="258">
        <v>0</v>
      </c>
      <c r="H625" s="258">
        <v>0</v>
      </c>
      <c r="I625" s="258">
        <v>997869.02</v>
      </c>
      <c r="J625" s="258">
        <v>0</v>
      </c>
      <c r="K625" s="259">
        <v>0</v>
      </c>
      <c r="L625" s="258">
        <v>0</v>
      </c>
      <c r="M625" s="258">
        <v>0</v>
      </c>
      <c r="N625" s="258">
        <v>0</v>
      </c>
      <c r="O625" s="258">
        <v>0</v>
      </c>
      <c r="P625" s="258">
        <v>0</v>
      </c>
      <c r="Q625" s="258">
        <v>0</v>
      </c>
      <c r="R625" s="258">
        <v>0</v>
      </c>
      <c r="S625" s="258">
        <v>0</v>
      </c>
      <c r="T625" s="258">
        <v>0</v>
      </c>
      <c r="U625" s="258">
        <v>0</v>
      </c>
      <c r="V625" s="258">
        <v>0</v>
      </c>
      <c r="W625" s="258">
        <v>0</v>
      </c>
      <c r="X625" s="258">
        <v>0</v>
      </c>
      <c r="Y625" s="258">
        <v>0</v>
      </c>
      <c r="Z625" s="258">
        <v>0</v>
      </c>
      <c r="AA625" s="258">
        <v>0</v>
      </c>
      <c r="AB625" s="260">
        <v>2020</v>
      </c>
    </row>
    <row r="626" spans="1:28" s="3" customFormat="1" ht="35.25" customHeight="1" x14ac:dyDescent="0.5">
      <c r="A626" s="3">
        <v>1</v>
      </c>
      <c r="B626" s="165">
        <f>SUBTOTAL(103,$A$8:A626)</f>
        <v>609</v>
      </c>
      <c r="C626" s="210" t="s">
        <v>2127</v>
      </c>
      <c r="D626" s="255">
        <f t="shared" si="20"/>
        <v>973016</v>
      </c>
      <c r="E626" s="258">
        <v>0</v>
      </c>
      <c r="F626" s="258">
        <v>0</v>
      </c>
      <c r="G626" s="258">
        <v>0</v>
      </c>
      <c r="H626" s="258">
        <v>0</v>
      </c>
      <c r="I626" s="258">
        <v>0</v>
      </c>
      <c r="J626" s="258">
        <v>0</v>
      </c>
      <c r="K626" s="259">
        <v>0</v>
      </c>
      <c r="L626" s="258">
        <v>0</v>
      </c>
      <c r="M626" s="258">
        <v>973016</v>
      </c>
      <c r="N626" s="258">
        <v>0</v>
      </c>
      <c r="O626" s="258">
        <v>0</v>
      </c>
      <c r="P626" s="258">
        <v>0</v>
      </c>
      <c r="Q626" s="258">
        <v>0</v>
      </c>
      <c r="R626" s="258">
        <v>0</v>
      </c>
      <c r="S626" s="258">
        <v>0</v>
      </c>
      <c r="T626" s="258">
        <v>0</v>
      </c>
      <c r="U626" s="258">
        <v>0</v>
      </c>
      <c r="V626" s="258">
        <v>0</v>
      </c>
      <c r="W626" s="258">
        <v>0</v>
      </c>
      <c r="X626" s="258">
        <v>0</v>
      </c>
      <c r="Y626" s="258">
        <v>0</v>
      </c>
      <c r="Z626" s="258">
        <v>0</v>
      </c>
      <c r="AA626" s="258">
        <v>0</v>
      </c>
      <c r="AB626" s="260">
        <v>2020</v>
      </c>
    </row>
    <row r="627" spans="1:28" s="3" customFormat="1" ht="35.25" customHeight="1" x14ac:dyDescent="0.5">
      <c r="A627" s="3">
        <v>1</v>
      </c>
      <c r="B627" s="165">
        <f>SUBTOTAL(103,$A$8:A627)</f>
        <v>610</v>
      </c>
      <c r="C627" s="210" t="s">
        <v>2128</v>
      </c>
      <c r="D627" s="255">
        <f t="shared" si="20"/>
        <v>350223</v>
      </c>
      <c r="E627" s="258">
        <v>0</v>
      </c>
      <c r="F627" s="258">
        <v>0</v>
      </c>
      <c r="G627" s="258">
        <v>0</v>
      </c>
      <c r="H627" s="258">
        <v>0</v>
      </c>
      <c r="I627" s="258">
        <v>0</v>
      </c>
      <c r="J627" s="258">
        <v>0</v>
      </c>
      <c r="K627" s="259">
        <v>0</v>
      </c>
      <c r="L627" s="258">
        <v>0</v>
      </c>
      <c r="M627" s="258">
        <v>0</v>
      </c>
      <c r="N627" s="258">
        <v>0</v>
      </c>
      <c r="O627" s="258">
        <v>350223</v>
      </c>
      <c r="P627" s="258">
        <v>0</v>
      </c>
      <c r="Q627" s="258">
        <v>0</v>
      </c>
      <c r="R627" s="258">
        <v>0</v>
      </c>
      <c r="S627" s="258">
        <v>0</v>
      </c>
      <c r="T627" s="258">
        <v>0</v>
      </c>
      <c r="U627" s="258">
        <v>0</v>
      </c>
      <c r="V627" s="258">
        <v>0</v>
      </c>
      <c r="W627" s="258">
        <v>0</v>
      </c>
      <c r="X627" s="258">
        <v>0</v>
      </c>
      <c r="Y627" s="258">
        <v>0</v>
      </c>
      <c r="Z627" s="258">
        <v>0</v>
      </c>
      <c r="AA627" s="258">
        <v>0</v>
      </c>
      <c r="AB627" s="260">
        <v>2020</v>
      </c>
    </row>
    <row r="628" spans="1:28" s="3" customFormat="1" ht="35.25" customHeight="1" x14ac:dyDescent="0.5">
      <c r="A628" s="3">
        <v>1</v>
      </c>
      <c r="B628" s="165">
        <f>SUBTOTAL(103,$A$8:A628)</f>
        <v>611</v>
      </c>
      <c r="C628" s="210" t="s">
        <v>2129</v>
      </c>
      <c r="D628" s="255">
        <f t="shared" si="20"/>
        <v>1957138.15</v>
      </c>
      <c r="E628" s="258">
        <v>0</v>
      </c>
      <c r="F628" s="258">
        <v>0</v>
      </c>
      <c r="G628" s="258">
        <v>390000</v>
      </c>
      <c r="H628" s="258">
        <v>0</v>
      </c>
      <c r="I628" s="258">
        <v>0</v>
      </c>
      <c r="J628" s="258">
        <v>0</v>
      </c>
      <c r="K628" s="259">
        <v>0</v>
      </c>
      <c r="L628" s="258">
        <v>0</v>
      </c>
      <c r="M628" s="258">
        <v>623200.5</v>
      </c>
      <c r="N628" s="258">
        <v>0</v>
      </c>
      <c r="O628" s="258">
        <v>943937.64999999991</v>
      </c>
      <c r="P628" s="258">
        <v>0</v>
      </c>
      <c r="Q628" s="258">
        <v>0</v>
      </c>
      <c r="R628" s="258">
        <v>0</v>
      </c>
      <c r="S628" s="258">
        <v>0</v>
      </c>
      <c r="T628" s="258">
        <v>0</v>
      </c>
      <c r="U628" s="258">
        <v>0</v>
      </c>
      <c r="V628" s="258">
        <v>0</v>
      </c>
      <c r="W628" s="258">
        <v>0</v>
      </c>
      <c r="X628" s="258">
        <v>0</v>
      </c>
      <c r="Y628" s="258">
        <v>0</v>
      </c>
      <c r="Z628" s="258">
        <v>0</v>
      </c>
      <c r="AA628" s="258">
        <v>0</v>
      </c>
      <c r="AB628" s="260">
        <v>2020</v>
      </c>
    </row>
    <row r="629" spans="1:28" s="3" customFormat="1" ht="35.25" customHeight="1" x14ac:dyDescent="0.5">
      <c r="A629" s="3">
        <v>1</v>
      </c>
      <c r="B629" s="165">
        <f>SUBTOTAL(103,$A$8:A629)</f>
        <v>612</v>
      </c>
      <c r="C629" s="210" t="s">
        <v>2500</v>
      </c>
      <c r="D629" s="255">
        <f t="shared" si="20"/>
        <v>157761.9</v>
      </c>
      <c r="E629" s="258">
        <v>0</v>
      </c>
      <c r="F629" s="258">
        <v>0</v>
      </c>
      <c r="G629" s="258">
        <v>0</v>
      </c>
      <c r="H629" s="258">
        <v>0</v>
      </c>
      <c r="I629" s="258">
        <v>0</v>
      </c>
      <c r="J629" s="258">
        <v>0</v>
      </c>
      <c r="K629" s="259">
        <v>0</v>
      </c>
      <c r="L629" s="258">
        <v>0</v>
      </c>
      <c r="M629" s="258">
        <v>157761.9</v>
      </c>
      <c r="N629" s="258">
        <v>0</v>
      </c>
      <c r="O629" s="258">
        <v>0</v>
      </c>
      <c r="P629" s="258">
        <v>0</v>
      </c>
      <c r="Q629" s="258">
        <v>0</v>
      </c>
      <c r="R629" s="258">
        <v>0</v>
      </c>
      <c r="S629" s="258">
        <v>0</v>
      </c>
      <c r="T629" s="258">
        <v>0</v>
      </c>
      <c r="U629" s="258">
        <v>0</v>
      </c>
      <c r="V629" s="258">
        <v>0</v>
      </c>
      <c r="W629" s="258">
        <v>0</v>
      </c>
      <c r="X629" s="258">
        <v>0</v>
      </c>
      <c r="Y629" s="258">
        <v>0</v>
      </c>
      <c r="Z629" s="258">
        <v>0</v>
      </c>
      <c r="AA629" s="258">
        <v>0</v>
      </c>
      <c r="AB629" s="260">
        <v>2020</v>
      </c>
    </row>
    <row r="630" spans="1:28" s="3" customFormat="1" ht="35.25" customHeight="1" x14ac:dyDescent="0.5">
      <c r="A630" s="3">
        <v>1</v>
      </c>
      <c r="B630" s="165">
        <f>SUBTOTAL(103,$A$8:A630)</f>
        <v>613</v>
      </c>
      <c r="C630" s="210" t="s">
        <v>2501</v>
      </c>
      <c r="D630" s="255">
        <f t="shared" si="20"/>
        <v>890655.2</v>
      </c>
      <c r="E630" s="258">
        <v>0</v>
      </c>
      <c r="F630" s="258">
        <v>890655.2</v>
      </c>
      <c r="G630" s="258">
        <v>0</v>
      </c>
      <c r="H630" s="258">
        <v>0</v>
      </c>
      <c r="I630" s="258">
        <v>0</v>
      </c>
      <c r="J630" s="258">
        <v>0</v>
      </c>
      <c r="K630" s="259">
        <v>0</v>
      </c>
      <c r="L630" s="258">
        <v>0</v>
      </c>
      <c r="M630" s="258">
        <v>0</v>
      </c>
      <c r="N630" s="258">
        <v>0</v>
      </c>
      <c r="O630" s="258">
        <v>0</v>
      </c>
      <c r="P630" s="258">
        <v>0</v>
      </c>
      <c r="Q630" s="258">
        <v>0</v>
      </c>
      <c r="R630" s="258">
        <v>0</v>
      </c>
      <c r="S630" s="258">
        <v>0</v>
      </c>
      <c r="T630" s="258">
        <v>0</v>
      </c>
      <c r="U630" s="258">
        <v>0</v>
      </c>
      <c r="V630" s="258">
        <v>0</v>
      </c>
      <c r="W630" s="258">
        <v>0</v>
      </c>
      <c r="X630" s="258">
        <v>0</v>
      </c>
      <c r="Y630" s="258">
        <v>0</v>
      </c>
      <c r="Z630" s="258">
        <v>0</v>
      </c>
      <c r="AA630" s="258">
        <v>0</v>
      </c>
      <c r="AB630" s="260">
        <v>2020</v>
      </c>
    </row>
    <row r="631" spans="1:28" s="3" customFormat="1" ht="35.25" customHeight="1" x14ac:dyDescent="0.5">
      <c r="A631" s="3">
        <v>1</v>
      </c>
      <c r="B631" s="165">
        <f>SUBTOTAL(103,$A$8:A631)</f>
        <v>614</v>
      </c>
      <c r="C631" s="210" t="s">
        <v>2130</v>
      </c>
      <c r="D631" s="255">
        <f t="shared" si="20"/>
        <v>391500</v>
      </c>
      <c r="E631" s="258">
        <v>0</v>
      </c>
      <c r="F631" s="258">
        <v>0</v>
      </c>
      <c r="G631" s="258">
        <v>0</v>
      </c>
      <c r="H631" s="258">
        <v>0</v>
      </c>
      <c r="I631" s="258">
        <v>0</v>
      </c>
      <c r="J631" s="258">
        <v>0</v>
      </c>
      <c r="K631" s="259">
        <v>0</v>
      </c>
      <c r="L631" s="258">
        <v>0</v>
      </c>
      <c r="M631" s="258">
        <v>391500</v>
      </c>
      <c r="N631" s="258">
        <v>0</v>
      </c>
      <c r="O631" s="258">
        <v>0</v>
      </c>
      <c r="P631" s="258">
        <v>0</v>
      </c>
      <c r="Q631" s="258">
        <v>0</v>
      </c>
      <c r="R631" s="258">
        <v>0</v>
      </c>
      <c r="S631" s="258">
        <v>0</v>
      </c>
      <c r="T631" s="258">
        <v>0</v>
      </c>
      <c r="U631" s="258">
        <v>0</v>
      </c>
      <c r="V631" s="258">
        <v>0</v>
      </c>
      <c r="W631" s="258">
        <v>0</v>
      </c>
      <c r="X631" s="258">
        <v>0</v>
      </c>
      <c r="Y631" s="258">
        <v>0</v>
      </c>
      <c r="Z631" s="258">
        <v>0</v>
      </c>
      <c r="AA631" s="258">
        <v>0</v>
      </c>
      <c r="AB631" s="260">
        <v>2020</v>
      </c>
    </row>
    <row r="632" spans="1:28" s="3" customFormat="1" ht="35.25" customHeight="1" x14ac:dyDescent="0.5">
      <c r="A632" s="3">
        <v>1</v>
      </c>
      <c r="B632" s="165">
        <f>SUBTOTAL(103,$A$8:A632)</f>
        <v>615</v>
      </c>
      <c r="C632" s="210" t="s">
        <v>2131</v>
      </c>
      <c r="D632" s="255">
        <f t="shared" si="20"/>
        <v>855017</v>
      </c>
      <c r="E632" s="258">
        <v>0</v>
      </c>
      <c r="F632" s="258">
        <v>389017</v>
      </c>
      <c r="G632" s="258">
        <v>0</v>
      </c>
      <c r="H632" s="258">
        <v>0</v>
      </c>
      <c r="I632" s="258">
        <v>0</v>
      </c>
      <c r="J632" s="258">
        <v>0</v>
      </c>
      <c r="K632" s="259">
        <v>0</v>
      </c>
      <c r="L632" s="258">
        <v>0</v>
      </c>
      <c r="M632" s="258">
        <v>0</v>
      </c>
      <c r="N632" s="258">
        <v>0</v>
      </c>
      <c r="O632" s="258">
        <v>466000</v>
      </c>
      <c r="P632" s="258">
        <v>0</v>
      </c>
      <c r="Q632" s="258">
        <v>0</v>
      </c>
      <c r="R632" s="258">
        <v>0</v>
      </c>
      <c r="S632" s="258">
        <v>0</v>
      </c>
      <c r="T632" s="258">
        <v>0</v>
      </c>
      <c r="U632" s="258">
        <v>0</v>
      </c>
      <c r="V632" s="258">
        <v>0</v>
      </c>
      <c r="W632" s="258">
        <v>0</v>
      </c>
      <c r="X632" s="258">
        <v>0</v>
      </c>
      <c r="Y632" s="258">
        <v>0</v>
      </c>
      <c r="Z632" s="258">
        <v>0</v>
      </c>
      <c r="AA632" s="258">
        <v>0</v>
      </c>
      <c r="AB632" s="260">
        <v>2020</v>
      </c>
    </row>
    <row r="633" spans="1:28" s="3" customFormat="1" ht="35.25" customHeight="1" x14ac:dyDescent="0.5">
      <c r="A633" s="3">
        <v>1</v>
      </c>
      <c r="B633" s="165">
        <f>SUBTOTAL(103,$A$8:A633)</f>
        <v>616</v>
      </c>
      <c r="C633" s="210" t="s">
        <v>2132</v>
      </c>
      <c r="D633" s="255">
        <f t="shared" si="20"/>
        <v>870396</v>
      </c>
      <c r="E633" s="258">
        <v>0</v>
      </c>
      <c r="F633" s="258">
        <v>0</v>
      </c>
      <c r="G633" s="258">
        <v>852734</v>
      </c>
      <c r="H633" s="258">
        <v>17662</v>
      </c>
      <c r="I633" s="258">
        <v>0</v>
      </c>
      <c r="J633" s="258">
        <v>0</v>
      </c>
      <c r="K633" s="259">
        <v>0</v>
      </c>
      <c r="L633" s="258">
        <v>0</v>
      </c>
      <c r="M633" s="258">
        <v>0</v>
      </c>
      <c r="N633" s="258">
        <v>0</v>
      </c>
      <c r="O633" s="258">
        <v>0</v>
      </c>
      <c r="P633" s="258">
        <v>0</v>
      </c>
      <c r="Q633" s="258">
        <v>0</v>
      </c>
      <c r="R633" s="258">
        <v>0</v>
      </c>
      <c r="S633" s="258">
        <v>0</v>
      </c>
      <c r="T633" s="258">
        <v>0</v>
      </c>
      <c r="U633" s="258">
        <v>0</v>
      </c>
      <c r="V633" s="258">
        <v>0</v>
      </c>
      <c r="W633" s="258">
        <v>0</v>
      </c>
      <c r="X633" s="258">
        <v>0</v>
      </c>
      <c r="Y633" s="258">
        <v>0</v>
      </c>
      <c r="Z633" s="258">
        <v>0</v>
      </c>
      <c r="AA633" s="258">
        <v>0</v>
      </c>
      <c r="AB633" s="260">
        <v>2020</v>
      </c>
    </row>
    <row r="634" spans="1:28" s="3" customFormat="1" ht="35.25" customHeight="1" x14ac:dyDescent="0.5">
      <c r="A634" s="3">
        <v>1</v>
      </c>
      <c r="B634" s="165">
        <f>SUBTOTAL(103,$A$8:A634)</f>
        <v>617</v>
      </c>
      <c r="C634" s="210" t="s">
        <v>2502</v>
      </c>
      <c r="D634" s="255">
        <f t="shared" si="20"/>
        <v>90898</v>
      </c>
      <c r="E634" s="258">
        <v>28439</v>
      </c>
      <c r="F634" s="258">
        <v>0</v>
      </c>
      <c r="G634" s="258">
        <v>0</v>
      </c>
      <c r="H634" s="258">
        <v>62459</v>
      </c>
      <c r="I634" s="258">
        <v>0</v>
      </c>
      <c r="J634" s="258">
        <v>0</v>
      </c>
      <c r="K634" s="259">
        <v>0</v>
      </c>
      <c r="L634" s="258">
        <v>0</v>
      </c>
      <c r="M634" s="258">
        <v>0</v>
      </c>
      <c r="N634" s="258">
        <v>0</v>
      </c>
      <c r="O634" s="258">
        <v>0</v>
      </c>
      <c r="P634" s="258">
        <v>0</v>
      </c>
      <c r="Q634" s="258">
        <v>0</v>
      </c>
      <c r="R634" s="258">
        <v>0</v>
      </c>
      <c r="S634" s="258">
        <v>0</v>
      </c>
      <c r="T634" s="258">
        <v>0</v>
      </c>
      <c r="U634" s="258">
        <v>0</v>
      </c>
      <c r="V634" s="258">
        <v>0</v>
      </c>
      <c r="W634" s="258">
        <v>0</v>
      </c>
      <c r="X634" s="258">
        <v>0</v>
      </c>
      <c r="Y634" s="258">
        <v>0</v>
      </c>
      <c r="Z634" s="258">
        <v>0</v>
      </c>
      <c r="AA634" s="258">
        <v>0</v>
      </c>
      <c r="AB634" s="260">
        <v>2020</v>
      </c>
    </row>
    <row r="635" spans="1:28" s="3" customFormat="1" ht="35.25" customHeight="1" x14ac:dyDescent="0.5">
      <c r="A635" s="3">
        <v>1</v>
      </c>
      <c r="B635" s="165">
        <f>SUBTOTAL(103,$A$8:A635)</f>
        <v>618</v>
      </c>
      <c r="C635" s="210" t="s">
        <v>2133</v>
      </c>
      <c r="D635" s="255">
        <f t="shared" si="20"/>
        <v>275198</v>
      </c>
      <c r="E635" s="258">
        <v>0</v>
      </c>
      <c r="F635" s="258">
        <v>0</v>
      </c>
      <c r="G635" s="258">
        <v>135198</v>
      </c>
      <c r="H635" s="258">
        <v>0</v>
      </c>
      <c r="I635" s="258">
        <v>0</v>
      </c>
      <c r="J635" s="258">
        <v>0</v>
      </c>
      <c r="K635" s="259">
        <v>0</v>
      </c>
      <c r="L635" s="258">
        <v>0</v>
      </c>
      <c r="M635" s="258">
        <v>140000</v>
      </c>
      <c r="N635" s="258">
        <v>0</v>
      </c>
      <c r="O635" s="258">
        <v>0</v>
      </c>
      <c r="P635" s="258">
        <v>0</v>
      </c>
      <c r="Q635" s="258">
        <v>0</v>
      </c>
      <c r="R635" s="258">
        <v>0</v>
      </c>
      <c r="S635" s="258">
        <v>0</v>
      </c>
      <c r="T635" s="258">
        <v>0</v>
      </c>
      <c r="U635" s="258">
        <v>0</v>
      </c>
      <c r="V635" s="258">
        <v>0</v>
      </c>
      <c r="W635" s="258">
        <v>0</v>
      </c>
      <c r="X635" s="258">
        <v>0</v>
      </c>
      <c r="Y635" s="258">
        <v>0</v>
      </c>
      <c r="Z635" s="258">
        <v>0</v>
      </c>
      <c r="AA635" s="258">
        <v>0</v>
      </c>
      <c r="AB635" s="260">
        <v>2020</v>
      </c>
    </row>
    <row r="636" spans="1:28" s="3" customFormat="1" ht="35.25" customHeight="1" x14ac:dyDescent="0.5">
      <c r="A636" s="3">
        <v>1</v>
      </c>
      <c r="B636" s="165">
        <f>SUBTOTAL(103,$A$8:A636)</f>
        <v>619</v>
      </c>
      <c r="C636" s="210" t="s">
        <v>2318</v>
      </c>
      <c r="D636" s="255">
        <f t="shared" si="20"/>
        <v>141489</v>
      </c>
      <c r="E636" s="258">
        <v>0</v>
      </c>
      <c r="F636" s="258">
        <v>0</v>
      </c>
      <c r="G636" s="258">
        <v>0</v>
      </c>
      <c r="H636" s="258">
        <v>0</v>
      </c>
      <c r="I636" s="258">
        <v>0</v>
      </c>
      <c r="J636" s="258">
        <v>0</v>
      </c>
      <c r="K636" s="259">
        <v>0</v>
      </c>
      <c r="L636" s="258">
        <v>0</v>
      </c>
      <c r="M636" s="258">
        <v>0</v>
      </c>
      <c r="N636" s="258">
        <v>0</v>
      </c>
      <c r="O636" s="258">
        <v>141489</v>
      </c>
      <c r="P636" s="258">
        <v>0</v>
      </c>
      <c r="Q636" s="258">
        <v>0</v>
      </c>
      <c r="R636" s="258">
        <v>0</v>
      </c>
      <c r="S636" s="258">
        <v>0</v>
      </c>
      <c r="T636" s="258">
        <v>0</v>
      </c>
      <c r="U636" s="258">
        <v>0</v>
      </c>
      <c r="V636" s="258">
        <v>0</v>
      </c>
      <c r="W636" s="258">
        <v>0</v>
      </c>
      <c r="X636" s="258">
        <v>0</v>
      </c>
      <c r="Y636" s="258">
        <v>0</v>
      </c>
      <c r="Z636" s="258">
        <v>0</v>
      </c>
      <c r="AA636" s="258">
        <v>0</v>
      </c>
      <c r="AB636" s="260">
        <v>2020</v>
      </c>
    </row>
    <row r="637" spans="1:28" s="3" customFormat="1" ht="35.25" customHeight="1" x14ac:dyDescent="0.5">
      <c r="A637" s="3">
        <v>1</v>
      </c>
      <c r="B637" s="165">
        <f>SUBTOTAL(103,$A$8:A637)</f>
        <v>620</v>
      </c>
      <c r="C637" s="210" t="s">
        <v>2319</v>
      </c>
      <c r="D637" s="255">
        <f t="shared" si="20"/>
        <v>1610716</v>
      </c>
      <c r="E637" s="258">
        <v>0</v>
      </c>
      <c r="F637" s="258">
        <v>0</v>
      </c>
      <c r="G637" s="258">
        <v>0</v>
      </c>
      <c r="H637" s="258">
        <v>0</v>
      </c>
      <c r="I637" s="258">
        <v>0</v>
      </c>
      <c r="J637" s="258">
        <v>0</v>
      </c>
      <c r="K637" s="259">
        <v>0</v>
      </c>
      <c r="L637" s="258">
        <v>0</v>
      </c>
      <c r="M637" s="258">
        <v>1610716</v>
      </c>
      <c r="N637" s="258">
        <v>0</v>
      </c>
      <c r="O637" s="258">
        <v>0</v>
      </c>
      <c r="P637" s="258">
        <v>0</v>
      </c>
      <c r="Q637" s="258">
        <v>0</v>
      </c>
      <c r="R637" s="258">
        <v>0</v>
      </c>
      <c r="S637" s="258">
        <v>0</v>
      </c>
      <c r="T637" s="258">
        <v>0</v>
      </c>
      <c r="U637" s="258">
        <v>0</v>
      </c>
      <c r="V637" s="258">
        <v>0</v>
      </c>
      <c r="W637" s="258">
        <v>0</v>
      </c>
      <c r="X637" s="258">
        <v>0</v>
      </c>
      <c r="Y637" s="258">
        <v>0</v>
      </c>
      <c r="Z637" s="258">
        <v>0</v>
      </c>
      <c r="AA637" s="258">
        <v>0</v>
      </c>
      <c r="AB637" s="260">
        <v>2020</v>
      </c>
    </row>
    <row r="638" spans="1:28" s="3" customFormat="1" ht="35.25" customHeight="1" x14ac:dyDescent="0.5">
      <c r="A638" s="3">
        <v>1</v>
      </c>
      <c r="B638" s="165">
        <f>SUBTOTAL(103,$A$8:A638)</f>
        <v>621</v>
      </c>
      <c r="C638" s="210" t="s">
        <v>2320</v>
      </c>
      <c r="D638" s="255">
        <f t="shared" si="20"/>
        <v>244703</v>
      </c>
      <c r="E638" s="258">
        <v>0</v>
      </c>
      <c r="F638" s="258">
        <v>0</v>
      </c>
      <c r="G638" s="258">
        <v>0</v>
      </c>
      <c r="H638" s="258">
        <v>0</v>
      </c>
      <c r="I638" s="258">
        <v>0</v>
      </c>
      <c r="J638" s="258">
        <v>0</v>
      </c>
      <c r="K638" s="259">
        <v>0</v>
      </c>
      <c r="L638" s="258">
        <v>0</v>
      </c>
      <c r="M638" s="258">
        <v>0</v>
      </c>
      <c r="N638" s="258">
        <v>0</v>
      </c>
      <c r="O638" s="258">
        <v>244703</v>
      </c>
      <c r="P638" s="258">
        <v>0</v>
      </c>
      <c r="Q638" s="258">
        <v>0</v>
      </c>
      <c r="R638" s="258">
        <v>0</v>
      </c>
      <c r="S638" s="258">
        <v>0</v>
      </c>
      <c r="T638" s="258">
        <v>0</v>
      </c>
      <c r="U638" s="258">
        <v>0</v>
      </c>
      <c r="V638" s="258">
        <v>0</v>
      </c>
      <c r="W638" s="258">
        <v>0</v>
      </c>
      <c r="X638" s="258">
        <v>0</v>
      </c>
      <c r="Y638" s="258">
        <v>0</v>
      </c>
      <c r="Z638" s="258">
        <v>0</v>
      </c>
      <c r="AA638" s="258">
        <v>0</v>
      </c>
      <c r="AB638" s="260">
        <v>2020</v>
      </c>
    </row>
    <row r="639" spans="1:28" s="3" customFormat="1" ht="35.25" customHeight="1" x14ac:dyDescent="0.5">
      <c r="A639" s="3">
        <v>1</v>
      </c>
      <c r="B639" s="165">
        <f>SUBTOTAL(103,$A$8:A639)</f>
        <v>622</v>
      </c>
      <c r="C639" s="210" t="s">
        <v>2321</v>
      </c>
      <c r="D639" s="255">
        <f t="shared" si="20"/>
        <v>490000</v>
      </c>
      <c r="E639" s="258">
        <v>0</v>
      </c>
      <c r="F639" s="258">
        <v>0</v>
      </c>
      <c r="G639" s="258">
        <v>0</v>
      </c>
      <c r="H639" s="258">
        <v>0</v>
      </c>
      <c r="I639" s="258">
        <v>0</v>
      </c>
      <c r="J639" s="258">
        <v>0</v>
      </c>
      <c r="K639" s="259">
        <v>0</v>
      </c>
      <c r="L639" s="258">
        <v>0</v>
      </c>
      <c r="M639" s="258">
        <v>0</v>
      </c>
      <c r="N639" s="258">
        <v>0</v>
      </c>
      <c r="O639" s="258">
        <v>490000</v>
      </c>
      <c r="P639" s="258">
        <v>0</v>
      </c>
      <c r="Q639" s="258">
        <v>0</v>
      </c>
      <c r="R639" s="258">
        <v>0</v>
      </c>
      <c r="S639" s="258">
        <v>0</v>
      </c>
      <c r="T639" s="258">
        <v>0</v>
      </c>
      <c r="U639" s="258">
        <v>0</v>
      </c>
      <c r="V639" s="258">
        <v>0</v>
      </c>
      <c r="W639" s="258">
        <v>0</v>
      </c>
      <c r="X639" s="258">
        <v>0</v>
      </c>
      <c r="Y639" s="258">
        <v>0</v>
      </c>
      <c r="Z639" s="258">
        <v>0</v>
      </c>
      <c r="AA639" s="258">
        <v>0</v>
      </c>
      <c r="AB639" s="260">
        <v>2020</v>
      </c>
    </row>
    <row r="640" spans="1:28" s="3" customFormat="1" ht="35.25" customHeight="1" x14ac:dyDescent="0.5">
      <c r="A640" s="3">
        <v>1</v>
      </c>
      <c r="B640" s="165">
        <f>SUBTOTAL(103,$A$8:A640)</f>
        <v>623</v>
      </c>
      <c r="C640" s="210" t="s">
        <v>2322</v>
      </c>
      <c r="D640" s="255">
        <f t="shared" si="20"/>
        <v>605834</v>
      </c>
      <c r="E640" s="258">
        <v>0</v>
      </c>
      <c r="F640" s="258">
        <v>0</v>
      </c>
      <c r="G640" s="258">
        <v>0</v>
      </c>
      <c r="H640" s="258">
        <v>0</v>
      </c>
      <c r="I640" s="258">
        <v>0</v>
      </c>
      <c r="J640" s="258">
        <v>0</v>
      </c>
      <c r="K640" s="259">
        <v>0</v>
      </c>
      <c r="L640" s="258">
        <v>0</v>
      </c>
      <c r="M640" s="258">
        <v>0</v>
      </c>
      <c r="N640" s="258">
        <v>0</v>
      </c>
      <c r="O640" s="258">
        <v>605834</v>
      </c>
      <c r="P640" s="258">
        <v>0</v>
      </c>
      <c r="Q640" s="258">
        <v>0</v>
      </c>
      <c r="R640" s="258">
        <v>0</v>
      </c>
      <c r="S640" s="258">
        <v>0</v>
      </c>
      <c r="T640" s="258">
        <v>0</v>
      </c>
      <c r="U640" s="258">
        <v>0</v>
      </c>
      <c r="V640" s="258">
        <v>0</v>
      </c>
      <c r="W640" s="258">
        <v>0</v>
      </c>
      <c r="X640" s="258">
        <v>0</v>
      </c>
      <c r="Y640" s="258">
        <v>0</v>
      </c>
      <c r="Z640" s="258">
        <v>0</v>
      </c>
      <c r="AA640" s="258">
        <v>0</v>
      </c>
      <c r="AB640" s="260">
        <v>2020</v>
      </c>
    </row>
    <row r="641" spans="1:28" s="3" customFormat="1" ht="35.25" customHeight="1" x14ac:dyDescent="0.5">
      <c r="A641" s="3">
        <v>1</v>
      </c>
      <c r="B641" s="165">
        <f>SUBTOTAL(103,$A$8:A641)</f>
        <v>624</v>
      </c>
      <c r="C641" s="210" t="s">
        <v>2323</v>
      </c>
      <c r="D641" s="255">
        <f t="shared" si="20"/>
        <v>2298244</v>
      </c>
      <c r="E641" s="258">
        <v>0</v>
      </c>
      <c r="F641" s="258">
        <v>0</v>
      </c>
      <c r="G641" s="258">
        <v>0</v>
      </c>
      <c r="H641" s="258">
        <v>0</v>
      </c>
      <c r="I641" s="258">
        <v>0</v>
      </c>
      <c r="J641" s="258">
        <v>0</v>
      </c>
      <c r="K641" s="259">
        <v>0</v>
      </c>
      <c r="L641" s="258">
        <v>0</v>
      </c>
      <c r="M641" s="258">
        <v>0</v>
      </c>
      <c r="N641" s="258">
        <v>0</v>
      </c>
      <c r="O641" s="258">
        <v>2298244</v>
      </c>
      <c r="P641" s="258">
        <v>0</v>
      </c>
      <c r="Q641" s="258">
        <v>0</v>
      </c>
      <c r="R641" s="258">
        <v>0</v>
      </c>
      <c r="S641" s="258">
        <v>0</v>
      </c>
      <c r="T641" s="258">
        <v>0</v>
      </c>
      <c r="U641" s="258">
        <v>0</v>
      </c>
      <c r="V641" s="258">
        <v>0</v>
      </c>
      <c r="W641" s="258">
        <v>0</v>
      </c>
      <c r="X641" s="258">
        <v>0</v>
      </c>
      <c r="Y641" s="258">
        <v>0</v>
      </c>
      <c r="Z641" s="258">
        <v>0</v>
      </c>
      <c r="AA641" s="258">
        <v>0</v>
      </c>
      <c r="AB641" s="260">
        <v>2020</v>
      </c>
    </row>
    <row r="642" spans="1:28" s="3" customFormat="1" ht="35.25" customHeight="1" x14ac:dyDescent="0.5">
      <c r="A642" s="3">
        <v>1</v>
      </c>
      <c r="B642" s="165">
        <f>SUBTOTAL(103,$A$8:A642)</f>
        <v>625</v>
      </c>
      <c r="C642" s="210" t="s">
        <v>2324</v>
      </c>
      <c r="D642" s="255">
        <f t="shared" si="20"/>
        <v>208006.47</v>
      </c>
      <c r="E642" s="258">
        <v>0</v>
      </c>
      <c r="F642" s="258">
        <v>0</v>
      </c>
      <c r="G642" s="258">
        <v>0</v>
      </c>
      <c r="H642" s="258">
        <v>208006.47</v>
      </c>
      <c r="I642" s="258">
        <v>0</v>
      </c>
      <c r="J642" s="258">
        <v>0</v>
      </c>
      <c r="K642" s="259">
        <v>0</v>
      </c>
      <c r="L642" s="258">
        <v>0</v>
      </c>
      <c r="M642" s="258">
        <v>0</v>
      </c>
      <c r="N642" s="258">
        <v>0</v>
      </c>
      <c r="O642" s="258">
        <v>0</v>
      </c>
      <c r="P642" s="258">
        <v>0</v>
      </c>
      <c r="Q642" s="258">
        <v>0</v>
      </c>
      <c r="R642" s="258">
        <v>0</v>
      </c>
      <c r="S642" s="258">
        <v>0</v>
      </c>
      <c r="T642" s="258">
        <v>0</v>
      </c>
      <c r="U642" s="258">
        <v>0</v>
      </c>
      <c r="V642" s="258">
        <v>0</v>
      </c>
      <c r="W642" s="258">
        <v>0</v>
      </c>
      <c r="X642" s="258">
        <v>0</v>
      </c>
      <c r="Y642" s="258">
        <v>0</v>
      </c>
      <c r="Z642" s="258">
        <v>0</v>
      </c>
      <c r="AA642" s="258">
        <v>0</v>
      </c>
      <c r="AB642" s="260">
        <v>2020</v>
      </c>
    </row>
    <row r="643" spans="1:28" s="3" customFormat="1" ht="35.25" customHeight="1" x14ac:dyDescent="0.5">
      <c r="A643" s="3">
        <v>1</v>
      </c>
      <c r="B643" s="165">
        <f>SUBTOTAL(103,$A$8:A643)</f>
        <v>626</v>
      </c>
      <c r="C643" s="210" t="s">
        <v>2325</v>
      </c>
      <c r="D643" s="255">
        <f t="shared" si="20"/>
        <v>900000</v>
      </c>
      <c r="E643" s="258">
        <v>0</v>
      </c>
      <c r="F643" s="258">
        <v>0</v>
      </c>
      <c r="G643" s="258">
        <v>0</v>
      </c>
      <c r="H643" s="258">
        <v>0</v>
      </c>
      <c r="I643" s="258">
        <v>0</v>
      </c>
      <c r="J643" s="258">
        <v>0</v>
      </c>
      <c r="K643" s="259">
        <v>0</v>
      </c>
      <c r="L643" s="258">
        <v>0</v>
      </c>
      <c r="M643" s="258">
        <v>900000</v>
      </c>
      <c r="N643" s="258">
        <v>0</v>
      </c>
      <c r="O643" s="258">
        <v>0</v>
      </c>
      <c r="P643" s="258">
        <v>0</v>
      </c>
      <c r="Q643" s="258">
        <v>0</v>
      </c>
      <c r="R643" s="258">
        <v>0</v>
      </c>
      <c r="S643" s="258">
        <v>0</v>
      </c>
      <c r="T643" s="258">
        <v>0</v>
      </c>
      <c r="U643" s="258">
        <v>0</v>
      </c>
      <c r="V643" s="258">
        <v>0</v>
      </c>
      <c r="W643" s="258">
        <v>0</v>
      </c>
      <c r="X643" s="258">
        <v>0</v>
      </c>
      <c r="Y643" s="258">
        <v>0</v>
      </c>
      <c r="Z643" s="258">
        <v>0</v>
      </c>
      <c r="AA643" s="258">
        <v>0</v>
      </c>
      <c r="AB643" s="260">
        <v>2020</v>
      </c>
    </row>
    <row r="644" spans="1:28" s="3" customFormat="1" ht="35.25" customHeight="1" x14ac:dyDescent="0.5">
      <c r="A644" s="3">
        <v>1</v>
      </c>
      <c r="B644" s="165">
        <f>SUBTOTAL(103,$A$8:A644)</f>
        <v>627</v>
      </c>
      <c r="C644" s="210" t="s">
        <v>2503</v>
      </c>
      <c r="D644" s="255">
        <f t="shared" si="20"/>
        <v>503803</v>
      </c>
      <c r="E644" s="258">
        <v>0</v>
      </c>
      <c r="F644" s="258">
        <v>0</v>
      </c>
      <c r="G644" s="258">
        <v>0</v>
      </c>
      <c r="H644" s="258">
        <v>0</v>
      </c>
      <c r="I644" s="258">
        <v>0</v>
      </c>
      <c r="J644" s="258">
        <v>0</v>
      </c>
      <c r="K644" s="259">
        <v>0</v>
      </c>
      <c r="L644" s="258">
        <v>0</v>
      </c>
      <c r="M644" s="258">
        <v>0</v>
      </c>
      <c r="N644" s="258">
        <v>0</v>
      </c>
      <c r="O644" s="258">
        <v>0</v>
      </c>
      <c r="P644" s="258">
        <v>503803</v>
      </c>
      <c r="Q644" s="258">
        <v>0</v>
      </c>
      <c r="R644" s="258">
        <v>0</v>
      </c>
      <c r="S644" s="258">
        <v>0</v>
      </c>
      <c r="T644" s="258">
        <v>0</v>
      </c>
      <c r="U644" s="258">
        <v>0</v>
      </c>
      <c r="V644" s="258">
        <v>0</v>
      </c>
      <c r="W644" s="258">
        <v>0</v>
      </c>
      <c r="X644" s="258">
        <v>0</v>
      </c>
      <c r="Y644" s="258">
        <v>0</v>
      </c>
      <c r="Z644" s="258">
        <v>0</v>
      </c>
      <c r="AA644" s="258">
        <v>0</v>
      </c>
      <c r="AB644" s="260">
        <v>2020</v>
      </c>
    </row>
    <row r="645" spans="1:28" s="3" customFormat="1" ht="35.25" customHeight="1" x14ac:dyDescent="0.5">
      <c r="A645" s="3">
        <v>1</v>
      </c>
      <c r="B645" s="165">
        <f>SUBTOTAL(103,$A$8:A645)</f>
        <v>628</v>
      </c>
      <c r="C645" s="210" t="s">
        <v>2326</v>
      </c>
      <c r="D645" s="255">
        <f t="shared" si="20"/>
        <v>703144</v>
      </c>
      <c r="E645" s="258">
        <v>0</v>
      </c>
      <c r="F645" s="258">
        <v>0</v>
      </c>
      <c r="G645" s="258">
        <v>0</v>
      </c>
      <c r="H645" s="258">
        <v>0</v>
      </c>
      <c r="I645" s="258">
        <v>0</v>
      </c>
      <c r="J645" s="258">
        <v>0</v>
      </c>
      <c r="K645" s="259">
        <v>0</v>
      </c>
      <c r="L645" s="258">
        <v>0</v>
      </c>
      <c r="M645" s="258">
        <v>0</v>
      </c>
      <c r="N645" s="258">
        <v>0</v>
      </c>
      <c r="O645" s="258">
        <v>703144</v>
      </c>
      <c r="P645" s="258">
        <v>0</v>
      </c>
      <c r="Q645" s="258">
        <v>0</v>
      </c>
      <c r="R645" s="258">
        <v>0</v>
      </c>
      <c r="S645" s="258">
        <v>0</v>
      </c>
      <c r="T645" s="258">
        <v>0</v>
      </c>
      <c r="U645" s="258">
        <v>0</v>
      </c>
      <c r="V645" s="258">
        <v>0</v>
      </c>
      <c r="W645" s="258">
        <v>0</v>
      </c>
      <c r="X645" s="258">
        <v>0</v>
      </c>
      <c r="Y645" s="258">
        <v>0</v>
      </c>
      <c r="Z645" s="258">
        <v>0</v>
      </c>
      <c r="AA645" s="258">
        <v>0</v>
      </c>
      <c r="AB645" s="260">
        <v>2020</v>
      </c>
    </row>
    <row r="646" spans="1:28" s="3" customFormat="1" ht="35.25" customHeight="1" x14ac:dyDescent="0.5">
      <c r="A646" s="3">
        <v>1</v>
      </c>
      <c r="B646" s="165">
        <f>SUBTOTAL(103,$A$8:A646)</f>
        <v>629</v>
      </c>
      <c r="C646" s="210" t="s">
        <v>2327</v>
      </c>
      <c r="D646" s="255">
        <f t="shared" si="20"/>
        <v>1354720</v>
      </c>
      <c r="E646" s="258">
        <v>0</v>
      </c>
      <c r="F646" s="258">
        <v>0</v>
      </c>
      <c r="G646" s="258">
        <v>0</v>
      </c>
      <c r="H646" s="258">
        <v>0</v>
      </c>
      <c r="I646" s="258">
        <v>0</v>
      </c>
      <c r="J646" s="258">
        <v>0</v>
      </c>
      <c r="K646" s="259">
        <v>0</v>
      </c>
      <c r="L646" s="258">
        <v>0</v>
      </c>
      <c r="M646" s="258">
        <v>1354720</v>
      </c>
      <c r="N646" s="258">
        <v>0</v>
      </c>
      <c r="O646" s="258">
        <v>0</v>
      </c>
      <c r="P646" s="258">
        <v>0</v>
      </c>
      <c r="Q646" s="258">
        <v>0</v>
      </c>
      <c r="R646" s="258">
        <v>0</v>
      </c>
      <c r="S646" s="258">
        <v>0</v>
      </c>
      <c r="T646" s="258">
        <v>0</v>
      </c>
      <c r="U646" s="258">
        <v>0</v>
      </c>
      <c r="V646" s="258">
        <v>0</v>
      </c>
      <c r="W646" s="258">
        <v>0</v>
      </c>
      <c r="X646" s="258">
        <v>0</v>
      </c>
      <c r="Y646" s="258">
        <v>0</v>
      </c>
      <c r="Z646" s="258">
        <v>0</v>
      </c>
      <c r="AA646" s="258">
        <v>0</v>
      </c>
      <c r="AB646" s="260">
        <v>2020</v>
      </c>
    </row>
    <row r="647" spans="1:28" s="3" customFormat="1" ht="35.25" customHeight="1" x14ac:dyDescent="0.5">
      <c r="A647" s="3">
        <v>1</v>
      </c>
      <c r="B647" s="165">
        <f>SUBTOTAL(103,$A$8:A647)</f>
        <v>630</v>
      </c>
      <c r="C647" s="210" t="s">
        <v>2328</v>
      </c>
      <c r="D647" s="255">
        <f t="shared" si="20"/>
        <v>1200000</v>
      </c>
      <c r="E647" s="258">
        <v>0</v>
      </c>
      <c r="F647" s="258">
        <v>0</v>
      </c>
      <c r="G647" s="258">
        <v>0</v>
      </c>
      <c r="H647" s="258">
        <v>0</v>
      </c>
      <c r="I647" s="258">
        <v>0</v>
      </c>
      <c r="J647" s="258">
        <v>0</v>
      </c>
      <c r="K647" s="259">
        <v>0</v>
      </c>
      <c r="L647" s="258">
        <v>0</v>
      </c>
      <c r="M647" s="258">
        <v>1200000</v>
      </c>
      <c r="N647" s="258">
        <v>0</v>
      </c>
      <c r="O647" s="258">
        <v>0</v>
      </c>
      <c r="P647" s="258">
        <v>0</v>
      </c>
      <c r="Q647" s="258">
        <v>0</v>
      </c>
      <c r="R647" s="258">
        <v>0</v>
      </c>
      <c r="S647" s="258">
        <v>0</v>
      </c>
      <c r="T647" s="258">
        <v>0</v>
      </c>
      <c r="U647" s="258">
        <v>0</v>
      </c>
      <c r="V647" s="258">
        <v>0</v>
      </c>
      <c r="W647" s="258">
        <v>0</v>
      </c>
      <c r="X647" s="258">
        <v>0</v>
      </c>
      <c r="Y647" s="258">
        <v>0</v>
      </c>
      <c r="Z647" s="258">
        <v>0</v>
      </c>
      <c r="AA647" s="258">
        <v>0</v>
      </c>
      <c r="AB647" s="260">
        <v>2020</v>
      </c>
    </row>
    <row r="648" spans="1:28" s="3" customFormat="1" ht="35.25" customHeight="1" x14ac:dyDescent="0.5">
      <c r="A648" s="3">
        <v>1</v>
      </c>
      <c r="B648" s="165">
        <f>SUBTOTAL(103,$A$8:A648)</f>
        <v>631</v>
      </c>
      <c r="C648" s="210" t="s">
        <v>2329</v>
      </c>
      <c r="D648" s="255">
        <f t="shared" si="20"/>
        <v>813524</v>
      </c>
      <c r="E648" s="258">
        <v>0</v>
      </c>
      <c r="F648" s="258">
        <v>0</v>
      </c>
      <c r="G648" s="258">
        <v>813524</v>
      </c>
      <c r="H648" s="258">
        <v>0</v>
      </c>
      <c r="I648" s="258">
        <v>0</v>
      </c>
      <c r="J648" s="258">
        <v>0</v>
      </c>
      <c r="K648" s="259">
        <v>0</v>
      </c>
      <c r="L648" s="258">
        <v>0</v>
      </c>
      <c r="M648" s="258">
        <v>0</v>
      </c>
      <c r="N648" s="258">
        <v>0</v>
      </c>
      <c r="O648" s="258">
        <v>0</v>
      </c>
      <c r="P648" s="258">
        <v>0</v>
      </c>
      <c r="Q648" s="258">
        <v>0</v>
      </c>
      <c r="R648" s="258">
        <v>0</v>
      </c>
      <c r="S648" s="258">
        <v>0</v>
      </c>
      <c r="T648" s="258">
        <v>0</v>
      </c>
      <c r="U648" s="258">
        <v>0</v>
      </c>
      <c r="V648" s="258">
        <v>0</v>
      </c>
      <c r="W648" s="258">
        <v>0</v>
      </c>
      <c r="X648" s="258">
        <v>0</v>
      </c>
      <c r="Y648" s="258">
        <v>0</v>
      </c>
      <c r="Z648" s="258">
        <v>0</v>
      </c>
      <c r="AA648" s="258">
        <v>0</v>
      </c>
      <c r="AB648" s="260">
        <v>2020</v>
      </c>
    </row>
    <row r="649" spans="1:28" s="3" customFormat="1" ht="35.25" customHeight="1" x14ac:dyDescent="0.5">
      <c r="A649" s="3">
        <v>1</v>
      </c>
      <c r="B649" s="165">
        <f>SUBTOTAL(103,$A$8:A649)</f>
        <v>632</v>
      </c>
      <c r="C649" s="210" t="s">
        <v>2330</v>
      </c>
      <c r="D649" s="255">
        <f t="shared" si="20"/>
        <v>994759</v>
      </c>
      <c r="E649" s="258">
        <v>0</v>
      </c>
      <c r="F649" s="258">
        <v>0</v>
      </c>
      <c r="G649" s="258">
        <v>0</v>
      </c>
      <c r="H649" s="258">
        <v>0</v>
      </c>
      <c r="I649" s="258">
        <v>0</v>
      </c>
      <c r="J649" s="258">
        <v>0</v>
      </c>
      <c r="K649" s="259">
        <v>0</v>
      </c>
      <c r="L649" s="258">
        <v>0</v>
      </c>
      <c r="M649" s="258">
        <v>570746</v>
      </c>
      <c r="N649" s="258">
        <v>0</v>
      </c>
      <c r="O649" s="258">
        <v>424013</v>
      </c>
      <c r="P649" s="258">
        <v>0</v>
      </c>
      <c r="Q649" s="258">
        <v>0</v>
      </c>
      <c r="R649" s="258">
        <v>0</v>
      </c>
      <c r="S649" s="258">
        <v>0</v>
      </c>
      <c r="T649" s="258">
        <v>0</v>
      </c>
      <c r="U649" s="258">
        <v>0</v>
      </c>
      <c r="V649" s="258">
        <v>0</v>
      </c>
      <c r="W649" s="258">
        <v>0</v>
      </c>
      <c r="X649" s="258">
        <v>0</v>
      </c>
      <c r="Y649" s="258">
        <v>0</v>
      </c>
      <c r="Z649" s="258">
        <v>0</v>
      </c>
      <c r="AA649" s="258">
        <v>0</v>
      </c>
      <c r="AB649" s="260">
        <v>2020</v>
      </c>
    </row>
    <row r="650" spans="1:28" s="3" customFormat="1" ht="35.25" customHeight="1" x14ac:dyDescent="0.5">
      <c r="A650" s="3">
        <v>1</v>
      </c>
      <c r="B650" s="165">
        <f>SUBTOTAL(103,$A$8:A650)</f>
        <v>633</v>
      </c>
      <c r="C650" s="210" t="s">
        <v>2331</v>
      </c>
      <c r="D650" s="255">
        <f t="shared" ref="D650:D713" si="21">E650+F650+G650+H650+I650+J650+L650+M650+N650+O650+P650+Q650+R650+S650+T650+U650+V650+W650+X650+Y650+Z650+AA650</f>
        <v>1116214.55</v>
      </c>
      <c r="E650" s="258">
        <v>0</v>
      </c>
      <c r="F650" s="258">
        <v>1116214.55</v>
      </c>
      <c r="G650" s="258">
        <v>0</v>
      </c>
      <c r="H650" s="258">
        <v>0</v>
      </c>
      <c r="I650" s="258">
        <v>0</v>
      </c>
      <c r="J650" s="258">
        <v>0</v>
      </c>
      <c r="K650" s="259">
        <v>0</v>
      </c>
      <c r="L650" s="258">
        <v>0</v>
      </c>
      <c r="M650" s="258">
        <v>0</v>
      </c>
      <c r="N650" s="258">
        <v>0</v>
      </c>
      <c r="O650" s="258">
        <v>0</v>
      </c>
      <c r="P650" s="258">
        <v>0</v>
      </c>
      <c r="Q650" s="258">
        <v>0</v>
      </c>
      <c r="R650" s="258">
        <v>0</v>
      </c>
      <c r="S650" s="258">
        <v>0</v>
      </c>
      <c r="T650" s="258">
        <v>0</v>
      </c>
      <c r="U650" s="258">
        <v>0</v>
      </c>
      <c r="V650" s="258">
        <v>0</v>
      </c>
      <c r="W650" s="258">
        <v>0</v>
      </c>
      <c r="X650" s="258">
        <v>0</v>
      </c>
      <c r="Y650" s="258">
        <v>0</v>
      </c>
      <c r="Z650" s="258">
        <v>0</v>
      </c>
      <c r="AA650" s="258">
        <v>0</v>
      </c>
      <c r="AB650" s="260">
        <v>2020</v>
      </c>
    </row>
    <row r="651" spans="1:28" s="3" customFormat="1" ht="35.25" customHeight="1" x14ac:dyDescent="0.5">
      <c r="A651" s="3">
        <v>1</v>
      </c>
      <c r="B651" s="165">
        <f>SUBTOTAL(103,$A$8:A651)</f>
        <v>634</v>
      </c>
      <c r="C651" s="210" t="s">
        <v>2332</v>
      </c>
      <c r="D651" s="255">
        <f t="shared" si="21"/>
        <v>1723519</v>
      </c>
      <c r="E651" s="258">
        <v>0</v>
      </c>
      <c r="F651" s="258">
        <v>0</v>
      </c>
      <c r="G651" s="258">
        <v>0</v>
      </c>
      <c r="H651" s="258">
        <v>0</v>
      </c>
      <c r="I651" s="258">
        <v>0</v>
      </c>
      <c r="J651" s="258">
        <v>0</v>
      </c>
      <c r="K651" s="259">
        <v>0</v>
      </c>
      <c r="L651" s="258">
        <v>0</v>
      </c>
      <c r="M651" s="258">
        <v>1292526</v>
      </c>
      <c r="N651" s="258">
        <v>0</v>
      </c>
      <c r="O651" s="258">
        <v>430993</v>
      </c>
      <c r="P651" s="258">
        <v>0</v>
      </c>
      <c r="Q651" s="258">
        <v>0</v>
      </c>
      <c r="R651" s="258">
        <v>0</v>
      </c>
      <c r="S651" s="258">
        <v>0</v>
      </c>
      <c r="T651" s="258">
        <v>0</v>
      </c>
      <c r="U651" s="258">
        <v>0</v>
      </c>
      <c r="V651" s="258">
        <v>0</v>
      </c>
      <c r="W651" s="258">
        <v>0</v>
      </c>
      <c r="X651" s="258">
        <v>0</v>
      </c>
      <c r="Y651" s="258">
        <v>0</v>
      </c>
      <c r="Z651" s="258">
        <v>0</v>
      </c>
      <c r="AA651" s="258">
        <v>0</v>
      </c>
      <c r="AB651" s="260">
        <v>2020</v>
      </c>
    </row>
    <row r="652" spans="1:28" s="3" customFormat="1" ht="35.25" customHeight="1" x14ac:dyDescent="0.5">
      <c r="A652" s="3">
        <v>1</v>
      </c>
      <c r="B652" s="165">
        <f>SUBTOTAL(103,$A$8:A652)</f>
        <v>635</v>
      </c>
      <c r="C652" s="210" t="s">
        <v>2333</v>
      </c>
      <c r="D652" s="255">
        <f t="shared" si="21"/>
        <v>1278638</v>
      </c>
      <c r="E652" s="258">
        <v>0</v>
      </c>
      <c r="F652" s="258">
        <v>0</v>
      </c>
      <c r="G652" s="258">
        <v>0</v>
      </c>
      <c r="H652" s="258">
        <v>0</v>
      </c>
      <c r="I652" s="258">
        <v>0</v>
      </c>
      <c r="J652" s="258">
        <v>0</v>
      </c>
      <c r="K652" s="259">
        <v>0</v>
      </c>
      <c r="L652" s="258">
        <v>0</v>
      </c>
      <c r="M652" s="258">
        <v>1278638</v>
      </c>
      <c r="N652" s="258">
        <v>0</v>
      </c>
      <c r="O652" s="258">
        <v>0</v>
      </c>
      <c r="P652" s="258">
        <v>0</v>
      </c>
      <c r="Q652" s="258">
        <v>0</v>
      </c>
      <c r="R652" s="258">
        <v>0</v>
      </c>
      <c r="S652" s="258">
        <v>0</v>
      </c>
      <c r="T652" s="258">
        <v>0</v>
      </c>
      <c r="U652" s="258">
        <v>0</v>
      </c>
      <c r="V652" s="258">
        <v>0</v>
      </c>
      <c r="W652" s="258">
        <v>0</v>
      </c>
      <c r="X652" s="258">
        <v>0</v>
      </c>
      <c r="Y652" s="258">
        <v>0</v>
      </c>
      <c r="Z652" s="258">
        <v>0</v>
      </c>
      <c r="AA652" s="258">
        <v>0</v>
      </c>
      <c r="AB652" s="260">
        <v>2020</v>
      </c>
    </row>
    <row r="653" spans="1:28" s="3" customFormat="1" ht="35.25" customHeight="1" x14ac:dyDescent="0.5">
      <c r="A653" s="3">
        <v>1</v>
      </c>
      <c r="B653" s="165">
        <f>SUBTOTAL(103,$A$8:A653)</f>
        <v>636</v>
      </c>
      <c r="C653" s="210" t="s">
        <v>2334</v>
      </c>
      <c r="D653" s="255">
        <f t="shared" si="21"/>
        <v>4448101.99</v>
      </c>
      <c r="E653" s="258">
        <v>554213.75</v>
      </c>
      <c r="F653" s="258">
        <v>1163821.17</v>
      </c>
      <c r="G653" s="258">
        <v>0</v>
      </c>
      <c r="H653" s="258">
        <v>255478.07</v>
      </c>
      <c r="I653" s="258">
        <v>0</v>
      </c>
      <c r="J653" s="258">
        <v>0</v>
      </c>
      <c r="K653" s="259">
        <v>0</v>
      </c>
      <c r="L653" s="258">
        <v>0</v>
      </c>
      <c r="M653" s="258">
        <v>1741847</v>
      </c>
      <c r="N653" s="258">
        <v>0</v>
      </c>
      <c r="O653" s="258">
        <v>732742</v>
      </c>
      <c r="P653" s="258">
        <v>0</v>
      </c>
      <c r="Q653" s="258">
        <v>0</v>
      </c>
      <c r="R653" s="258">
        <v>0</v>
      </c>
      <c r="S653" s="258">
        <v>0</v>
      </c>
      <c r="T653" s="258">
        <v>0</v>
      </c>
      <c r="U653" s="258">
        <v>0</v>
      </c>
      <c r="V653" s="258">
        <v>0</v>
      </c>
      <c r="W653" s="258">
        <v>0</v>
      </c>
      <c r="X653" s="258">
        <v>0</v>
      </c>
      <c r="Y653" s="258">
        <v>0</v>
      </c>
      <c r="Z653" s="258">
        <v>0</v>
      </c>
      <c r="AA653" s="258">
        <v>0</v>
      </c>
      <c r="AB653" s="260">
        <v>2020</v>
      </c>
    </row>
    <row r="654" spans="1:28" s="3" customFormat="1" ht="35.25" customHeight="1" x14ac:dyDescent="0.5">
      <c r="A654" s="3">
        <v>1</v>
      </c>
      <c r="B654" s="165">
        <f>SUBTOTAL(103,$A$8:A654)</f>
        <v>637</v>
      </c>
      <c r="C654" s="210" t="s">
        <v>2504</v>
      </c>
      <c r="D654" s="255">
        <f t="shared" si="21"/>
        <v>1506597.79</v>
      </c>
      <c r="E654" s="258">
        <v>0</v>
      </c>
      <c r="F654" s="258">
        <v>0</v>
      </c>
      <c r="G654" s="258">
        <v>1506597.79</v>
      </c>
      <c r="H654" s="258">
        <v>0</v>
      </c>
      <c r="I654" s="258">
        <v>0</v>
      </c>
      <c r="J654" s="258">
        <v>0</v>
      </c>
      <c r="K654" s="259">
        <v>0</v>
      </c>
      <c r="L654" s="258">
        <v>0</v>
      </c>
      <c r="M654" s="258">
        <v>0</v>
      </c>
      <c r="N654" s="258">
        <v>0</v>
      </c>
      <c r="O654" s="258">
        <v>0</v>
      </c>
      <c r="P654" s="258">
        <v>0</v>
      </c>
      <c r="Q654" s="258">
        <v>0</v>
      </c>
      <c r="R654" s="258">
        <v>0</v>
      </c>
      <c r="S654" s="258">
        <v>0</v>
      </c>
      <c r="T654" s="258">
        <v>0</v>
      </c>
      <c r="U654" s="258">
        <v>0</v>
      </c>
      <c r="V654" s="258">
        <v>0</v>
      </c>
      <c r="W654" s="258">
        <v>0</v>
      </c>
      <c r="X654" s="258">
        <v>0</v>
      </c>
      <c r="Y654" s="258">
        <v>0</v>
      </c>
      <c r="Z654" s="258">
        <v>0</v>
      </c>
      <c r="AA654" s="258">
        <v>0</v>
      </c>
      <c r="AB654" s="260">
        <v>2020</v>
      </c>
    </row>
    <row r="655" spans="1:28" s="3" customFormat="1" ht="35.25" customHeight="1" x14ac:dyDescent="0.5">
      <c r="A655" s="3">
        <v>1</v>
      </c>
      <c r="B655" s="165">
        <f>SUBTOTAL(103,$A$8:A655)</f>
        <v>638</v>
      </c>
      <c r="C655" s="210" t="s">
        <v>2505</v>
      </c>
      <c r="D655" s="255">
        <f t="shared" si="21"/>
        <v>2726863</v>
      </c>
      <c r="E655" s="258">
        <v>0</v>
      </c>
      <c r="F655" s="258">
        <v>0</v>
      </c>
      <c r="G655" s="258">
        <v>0</v>
      </c>
      <c r="H655" s="258">
        <v>0</v>
      </c>
      <c r="I655" s="258">
        <v>2726863</v>
      </c>
      <c r="J655" s="258">
        <v>0</v>
      </c>
      <c r="K655" s="259">
        <v>0</v>
      </c>
      <c r="L655" s="258">
        <v>0</v>
      </c>
      <c r="M655" s="258">
        <v>0</v>
      </c>
      <c r="N655" s="258">
        <v>0</v>
      </c>
      <c r="O655" s="258">
        <v>0</v>
      </c>
      <c r="P655" s="258">
        <v>0</v>
      </c>
      <c r="Q655" s="258">
        <v>0</v>
      </c>
      <c r="R655" s="258">
        <v>0</v>
      </c>
      <c r="S655" s="258">
        <v>0</v>
      </c>
      <c r="T655" s="258">
        <v>0</v>
      </c>
      <c r="U655" s="258">
        <v>0</v>
      </c>
      <c r="V655" s="258">
        <v>0</v>
      </c>
      <c r="W655" s="258">
        <v>0</v>
      </c>
      <c r="X655" s="258">
        <v>0</v>
      </c>
      <c r="Y655" s="258">
        <v>0</v>
      </c>
      <c r="Z655" s="258">
        <v>0</v>
      </c>
      <c r="AA655" s="258">
        <v>0</v>
      </c>
      <c r="AB655" s="260">
        <v>2020</v>
      </c>
    </row>
    <row r="656" spans="1:28" s="3" customFormat="1" ht="35.25" customHeight="1" x14ac:dyDescent="0.5">
      <c r="A656" s="3">
        <v>1</v>
      </c>
      <c r="B656" s="165">
        <f>SUBTOTAL(103,$A$8:A656)</f>
        <v>639</v>
      </c>
      <c r="C656" s="210" t="s">
        <v>2506</v>
      </c>
      <c r="D656" s="255">
        <f t="shared" si="21"/>
        <v>2400796</v>
      </c>
      <c r="E656" s="258">
        <v>0</v>
      </c>
      <c r="F656" s="258">
        <v>0</v>
      </c>
      <c r="G656" s="258">
        <v>0</v>
      </c>
      <c r="H656" s="258">
        <v>0</v>
      </c>
      <c r="I656" s="258">
        <v>0</v>
      </c>
      <c r="J656" s="258">
        <v>0</v>
      </c>
      <c r="K656" s="259">
        <v>0</v>
      </c>
      <c r="L656" s="258">
        <v>0</v>
      </c>
      <c r="M656" s="258">
        <v>2400796</v>
      </c>
      <c r="N656" s="258">
        <v>0</v>
      </c>
      <c r="O656" s="258">
        <v>0</v>
      </c>
      <c r="P656" s="258">
        <v>0</v>
      </c>
      <c r="Q656" s="258">
        <v>0</v>
      </c>
      <c r="R656" s="258">
        <v>0</v>
      </c>
      <c r="S656" s="258">
        <v>0</v>
      </c>
      <c r="T656" s="258">
        <v>0</v>
      </c>
      <c r="U656" s="258">
        <v>0</v>
      </c>
      <c r="V656" s="258">
        <v>0</v>
      </c>
      <c r="W656" s="258">
        <v>0</v>
      </c>
      <c r="X656" s="258">
        <v>0</v>
      </c>
      <c r="Y656" s="258">
        <v>0</v>
      </c>
      <c r="Z656" s="258">
        <v>0</v>
      </c>
      <c r="AA656" s="258">
        <v>0</v>
      </c>
      <c r="AB656" s="260">
        <v>2020</v>
      </c>
    </row>
    <row r="657" spans="1:28" s="3" customFormat="1" ht="35.25" customHeight="1" x14ac:dyDescent="0.5">
      <c r="A657" s="3">
        <v>1</v>
      </c>
      <c r="B657" s="165">
        <f>SUBTOTAL(103,$A$8:A657)</f>
        <v>640</v>
      </c>
      <c r="C657" s="210" t="s">
        <v>2691</v>
      </c>
      <c r="D657" s="255">
        <f t="shared" si="21"/>
        <v>2900000</v>
      </c>
      <c r="E657" s="258">
        <v>0</v>
      </c>
      <c r="F657" s="258">
        <v>0</v>
      </c>
      <c r="G657" s="258">
        <v>0</v>
      </c>
      <c r="H657" s="258">
        <v>0</v>
      </c>
      <c r="I657" s="258">
        <v>0</v>
      </c>
      <c r="J657" s="258">
        <v>0</v>
      </c>
      <c r="K657" s="259">
        <v>0</v>
      </c>
      <c r="L657" s="258">
        <v>0</v>
      </c>
      <c r="M657" s="258">
        <v>2900000</v>
      </c>
      <c r="N657" s="258">
        <v>0</v>
      </c>
      <c r="O657" s="258">
        <v>0</v>
      </c>
      <c r="P657" s="258">
        <v>0</v>
      </c>
      <c r="Q657" s="258">
        <v>0</v>
      </c>
      <c r="R657" s="258">
        <v>0</v>
      </c>
      <c r="S657" s="258">
        <v>0</v>
      </c>
      <c r="T657" s="258">
        <v>0</v>
      </c>
      <c r="U657" s="258">
        <v>0</v>
      </c>
      <c r="V657" s="258">
        <v>0</v>
      </c>
      <c r="W657" s="258">
        <v>0</v>
      </c>
      <c r="X657" s="258">
        <v>0</v>
      </c>
      <c r="Y657" s="258">
        <v>0</v>
      </c>
      <c r="Z657" s="258">
        <v>0</v>
      </c>
      <c r="AA657" s="258">
        <v>0</v>
      </c>
      <c r="AB657" s="260">
        <v>2020</v>
      </c>
    </row>
    <row r="658" spans="1:28" s="3" customFormat="1" ht="35.25" customHeight="1" x14ac:dyDescent="0.5">
      <c r="A658" s="3">
        <v>1</v>
      </c>
      <c r="B658" s="165">
        <f>SUBTOTAL(103,$A$8:A658)</f>
        <v>641</v>
      </c>
      <c r="C658" s="210" t="s">
        <v>2692</v>
      </c>
      <c r="D658" s="255">
        <f t="shared" si="21"/>
        <v>3045676</v>
      </c>
      <c r="E658" s="258">
        <v>0</v>
      </c>
      <c r="F658" s="258">
        <v>0</v>
      </c>
      <c r="G658" s="258">
        <v>0</v>
      </c>
      <c r="H658" s="258">
        <v>0</v>
      </c>
      <c r="I658" s="258">
        <v>0</v>
      </c>
      <c r="J658" s="258">
        <v>0</v>
      </c>
      <c r="K658" s="259">
        <v>0</v>
      </c>
      <c r="L658" s="258">
        <v>0</v>
      </c>
      <c r="M658" s="258">
        <v>3045676</v>
      </c>
      <c r="N658" s="258">
        <v>0</v>
      </c>
      <c r="O658" s="258">
        <v>0</v>
      </c>
      <c r="P658" s="258">
        <v>0</v>
      </c>
      <c r="Q658" s="258">
        <v>0</v>
      </c>
      <c r="R658" s="258">
        <v>0</v>
      </c>
      <c r="S658" s="258">
        <v>0</v>
      </c>
      <c r="T658" s="258">
        <v>0</v>
      </c>
      <c r="U658" s="258">
        <v>0</v>
      </c>
      <c r="V658" s="258">
        <v>0</v>
      </c>
      <c r="W658" s="258">
        <v>0</v>
      </c>
      <c r="X658" s="258">
        <v>0</v>
      </c>
      <c r="Y658" s="258">
        <v>0</v>
      </c>
      <c r="Z658" s="258">
        <v>0</v>
      </c>
      <c r="AA658" s="258">
        <v>0</v>
      </c>
      <c r="AB658" s="260">
        <v>2020</v>
      </c>
    </row>
    <row r="659" spans="1:28" s="3" customFormat="1" ht="35.25" customHeight="1" x14ac:dyDescent="0.5">
      <c r="A659" s="3">
        <v>1</v>
      </c>
      <c r="B659" s="165">
        <f>SUBTOTAL(103,$A$8:A659)</f>
        <v>642</v>
      </c>
      <c r="C659" s="210" t="s">
        <v>2693</v>
      </c>
      <c r="D659" s="255">
        <f t="shared" si="21"/>
        <v>1420039</v>
      </c>
      <c r="E659" s="258">
        <v>0</v>
      </c>
      <c r="F659" s="258">
        <v>0</v>
      </c>
      <c r="G659" s="258">
        <v>0</v>
      </c>
      <c r="H659" s="258">
        <v>0</v>
      </c>
      <c r="I659" s="258">
        <v>0</v>
      </c>
      <c r="J659" s="258">
        <v>0</v>
      </c>
      <c r="K659" s="259">
        <v>0</v>
      </c>
      <c r="L659" s="258">
        <v>0</v>
      </c>
      <c r="M659" s="258">
        <v>1420039</v>
      </c>
      <c r="N659" s="258">
        <v>0</v>
      </c>
      <c r="O659" s="258">
        <v>0</v>
      </c>
      <c r="P659" s="258">
        <v>0</v>
      </c>
      <c r="Q659" s="258">
        <v>0</v>
      </c>
      <c r="R659" s="258">
        <v>0</v>
      </c>
      <c r="S659" s="258">
        <v>0</v>
      </c>
      <c r="T659" s="258">
        <v>0</v>
      </c>
      <c r="U659" s="258">
        <v>0</v>
      </c>
      <c r="V659" s="258">
        <v>0</v>
      </c>
      <c r="W659" s="258">
        <v>0</v>
      </c>
      <c r="X659" s="258">
        <v>0</v>
      </c>
      <c r="Y659" s="258">
        <v>0</v>
      </c>
      <c r="Z659" s="258">
        <v>0</v>
      </c>
      <c r="AA659" s="258">
        <v>0</v>
      </c>
      <c r="AB659" s="260">
        <v>2020</v>
      </c>
    </row>
    <row r="660" spans="1:28" s="3" customFormat="1" ht="35.25" customHeight="1" x14ac:dyDescent="0.5">
      <c r="A660" s="3">
        <v>1</v>
      </c>
      <c r="B660" s="165">
        <f>SUBTOTAL(103,$A$8:A660)</f>
        <v>643</v>
      </c>
      <c r="C660" s="210" t="s">
        <v>2694</v>
      </c>
      <c r="D660" s="255">
        <f t="shared" si="21"/>
        <v>1468608</v>
      </c>
      <c r="E660" s="258">
        <v>0</v>
      </c>
      <c r="F660" s="258">
        <v>0</v>
      </c>
      <c r="G660" s="258">
        <v>0</v>
      </c>
      <c r="H660" s="258">
        <v>0</v>
      </c>
      <c r="I660" s="258">
        <v>0</v>
      </c>
      <c r="J660" s="258">
        <v>0</v>
      </c>
      <c r="K660" s="259">
        <v>0</v>
      </c>
      <c r="L660" s="258">
        <v>0</v>
      </c>
      <c r="M660" s="258">
        <v>1468608</v>
      </c>
      <c r="N660" s="258">
        <v>0</v>
      </c>
      <c r="O660" s="258">
        <v>0</v>
      </c>
      <c r="P660" s="258">
        <v>0</v>
      </c>
      <c r="Q660" s="258">
        <v>0</v>
      </c>
      <c r="R660" s="258">
        <v>0</v>
      </c>
      <c r="S660" s="258">
        <v>0</v>
      </c>
      <c r="T660" s="258">
        <v>0</v>
      </c>
      <c r="U660" s="258">
        <v>0</v>
      </c>
      <c r="V660" s="258">
        <v>0</v>
      </c>
      <c r="W660" s="258">
        <v>0</v>
      </c>
      <c r="X660" s="258">
        <v>0</v>
      </c>
      <c r="Y660" s="258">
        <v>0</v>
      </c>
      <c r="Z660" s="258">
        <v>0</v>
      </c>
      <c r="AA660" s="258">
        <v>0</v>
      </c>
      <c r="AB660" s="260">
        <v>2020</v>
      </c>
    </row>
    <row r="661" spans="1:28" s="3" customFormat="1" ht="35.25" customHeight="1" x14ac:dyDescent="0.5">
      <c r="A661" s="3">
        <v>1</v>
      </c>
      <c r="B661" s="165">
        <f>SUBTOTAL(103,$A$8:A661)</f>
        <v>644</v>
      </c>
      <c r="C661" s="210" t="s">
        <v>2695</v>
      </c>
      <c r="D661" s="255">
        <f t="shared" si="21"/>
        <v>6427592</v>
      </c>
      <c r="E661" s="258">
        <v>0</v>
      </c>
      <c r="F661" s="258">
        <v>0</v>
      </c>
      <c r="G661" s="258">
        <v>0</v>
      </c>
      <c r="H661" s="258">
        <v>0</v>
      </c>
      <c r="I661" s="258">
        <v>0</v>
      </c>
      <c r="J661" s="258">
        <v>0</v>
      </c>
      <c r="K661" s="259">
        <v>0</v>
      </c>
      <c r="L661" s="258">
        <v>0</v>
      </c>
      <c r="M661" s="258">
        <v>0</v>
      </c>
      <c r="N661" s="258">
        <v>0</v>
      </c>
      <c r="O661" s="258">
        <v>6427592</v>
      </c>
      <c r="P661" s="258">
        <v>0</v>
      </c>
      <c r="Q661" s="258">
        <v>0</v>
      </c>
      <c r="R661" s="258">
        <v>0</v>
      </c>
      <c r="S661" s="258">
        <v>0</v>
      </c>
      <c r="T661" s="258">
        <v>0</v>
      </c>
      <c r="U661" s="258">
        <v>0</v>
      </c>
      <c r="V661" s="258">
        <v>0</v>
      </c>
      <c r="W661" s="258">
        <v>0</v>
      </c>
      <c r="X661" s="258">
        <v>0</v>
      </c>
      <c r="Y661" s="258">
        <v>0</v>
      </c>
      <c r="Z661" s="258">
        <v>0</v>
      </c>
      <c r="AA661" s="258">
        <v>0</v>
      </c>
      <c r="AB661" s="260">
        <v>2020</v>
      </c>
    </row>
    <row r="662" spans="1:28" s="3" customFormat="1" ht="35.25" customHeight="1" x14ac:dyDescent="0.5">
      <c r="A662" s="3">
        <v>1</v>
      </c>
      <c r="B662" s="165">
        <f>SUBTOTAL(103,$A$8:A662)</f>
        <v>645</v>
      </c>
      <c r="C662" s="210" t="s">
        <v>2784</v>
      </c>
      <c r="D662" s="255">
        <f t="shared" si="21"/>
        <v>671600</v>
      </c>
      <c r="E662" s="258">
        <v>0</v>
      </c>
      <c r="F662" s="258">
        <v>0</v>
      </c>
      <c r="G662" s="258">
        <v>0</v>
      </c>
      <c r="H662" s="258">
        <v>0</v>
      </c>
      <c r="I662" s="258">
        <v>0</v>
      </c>
      <c r="J662" s="258">
        <v>0</v>
      </c>
      <c r="K662" s="259">
        <v>0</v>
      </c>
      <c r="L662" s="258">
        <v>0</v>
      </c>
      <c r="M662" s="258">
        <v>0</v>
      </c>
      <c r="N662" s="258">
        <v>0</v>
      </c>
      <c r="O662" s="258">
        <v>671600</v>
      </c>
      <c r="P662" s="258">
        <v>0</v>
      </c>
      <c r="Q662" s="258">
        <v>0</v>
      </c>
      <c r="R662" s="258">
        <v>0</v>
      </c>
      <c r="S662" s="258">
        <v>0</v>
      </c>
      <c r="T662" s="258">
        <v>0</v>
      </c>
      <c r="U662" s="258">
        <v>0</v>
      </c>
      <c r="V662" s="258">
        <v>0</v>
      </c>
      <c r="W662" s="258">
        <v>0</v>
      </c>
      <c r="X662" s="258">
        <v>0</v>
      </c>
      <c r="Y662" s="258">
        <v>0</v>
      </c>
      <c r="Z662" s="258">
        <v>0</v>
      </c>
      <c r="AA662" s="258">
        <v>0</v>
      </c>
      <c r="AB662" s="260">
        <v>2020</v>
      </c>
    </row>
    <row r="663" spans="1:28" s="3" customFormat="1" ht="35.25" customHeight="1" x14ac:dyDescent="0.5">
      <c r="A663" s="3">
        <v>1</v>
      </c>
      <c r="B663" s="165">
        <f>SUBTOTAL(103,$A$8:A663)</f>
        <v>646</v>
      </c>
      <c r="C663" s="210" t="s">
        <v>2785</v>
      </c>
      <c r="D663" s="255">
        <f t="shared" si="21"/>
        <v>502467</v>
      </c>
      <c r="E663" s="258">
        <v>0</v>
      </c>
      <c r="F663" s="258">
        <v>0</v>
      </c>
      <c r="G663" s="258">
        <v>502467</v>
      </c>
      <c r="H663" s="258">
        <v>0</v>
      </c>
      <c r="I663" s="258">
        <v>0</v>
      </c>
      <c r="J663" s="258">
        <v>0</v>
      </c>
      <c r="K663" s="259">
        <v>0</v>
      </c>
      <c r="L663" s="258">
        <v>0</v>
      </c>
      <c r="M663" s="258">
        <v>0</v>
      </c>
      <c r="N663" s="258">
        <v>0</v>
      </c>
      <c r="O663" s="258">
        <v>0</v>
      </c>
      <c r="P663" s="258">
        <v>0</v>
      </c>
      <c r="Q663" s="258">
        <v>0</v>
      </c>
      <c r="R663" s="258">
        <v>0</v>
      </c>
      <c r="S663" s="258">
        <v>0</v>
      </c>
      <c r="T663" s="258">
        <v>0</v>
      </c>
      <c r="U663" s="258">
        <v>0</v>
      </c>
      <c r="V663" s="258">
        <v>0</v>
      </c>
      <c r="W663" s="258">
        <v>0</v>
      </c>
      <c r="X663" s="258">
        <v>0</v>
      </c>
      <c r="Y663" s="258">
        <v>0</v>
      </c>
      <c r="Z663" s="258">
        <v>0</v>
      </c>
      <c r="AA663" s="258">
        <v>0</v>
      </c>
      <c r="AB663" s="260">
        <v>2020</v>
      </c>
    </row>
    <row r="664" spans="1:28" s="3" customFormat="1" ht="35.25" customHeight="1" x14ac:dyDescent="0.5">
      <c r="A664" s="3">
        <v>1</v>
      </c>
      <c r="B664" s="165">
        <f>SUBTOTAL(103,$A$8:A664)</f>
        <v>647</v>
      </c>
      <c r="C664" s="210" t="s">
        <v>3072</v>
      </c>
      <c r="D664" s="255">
        <f t="shared" si="21"/>
        <v>189465</v>
      </c>
      <c r="E664" s="258">
        <v>0</v>
      </c>
      <c r="F664" s="258">
        <v>0</v>
      </c>
      <c r="G664" s="258">
        <v>189465</v>
      </c>
      <c r="H664" s="258">
        <v>0</v>
      </c>
      <c r="I664" s="258">
        <v>0</v>
      </c>
      <c r="J664" s="258">
        <v>0</v>
      </c>
      <c r="K664" s="259">
        <v>0</v>
      </c>
      <c r="L664" s="258">
        <v>0</v>
      </c>
      <c r="M664" s="258">
        <v>0</v>
      </c>
      <c r="N664" s="258">
        <v>0</v>
      </c>
      <c r="O664" s="258">
        <v>0</v>
      </c>
      <c r="P664" s="258">
        <v>0</v>
      </c>
      <c r="Q664" s="258">
        <v>0</v>
      </c>
      <c r="R664" s="258">
        <v>0</v>
      </c>
      <c r="S664" s="258">
        <v>0</v>
      </c>
      <c r="T664" s="258">
        <v>0</v>
      </c>
      <c r="U664" s="258">
        <v>0</v>
      </c>
      <c r="V664" s="258">
        <v>0</v>
      </c>
      <c r="W664" s="258">
        <v>0</v>
      </c>
      <c r="X664" s="258">
        <v>0</v>
      </c>
      <c r="Y664" s="258">
        <v>0</v>
      </c>
      <c r="Z664" s="258">
        <v>0</v>
      </c>
      <c r="AA664" s="258">
        <v>0</v>
      </c>
      <c r="AB664" s="260">
        <v>2020</v>
      </c>
    </row>
    <row r="665" spans="1:28" s="3" customFormat="1" ht="35.25" customHeight="1" x14ac:dyDescent="0.5">
      <c r="A665" s="3">
        <v>1</v>
      </c>
      <c r="B665" s="165">
        <f>SUBTOTAL(103,$A$8:A665)</f>
        <v>648</v>
      </c>
      <c r="C665" s="210" t="s">
        <v>2134</v>
      </c>
      <c r="D665" s="255">
        <f t="shared" si="21"/>
        <v>1269855</v>
      </c>
      <c r="E665" s="258">
        <v>0</v>
      </c>
      <c r="F665" s="258">
        <v>0</v>
      </c>
      <c r="G665" s="258">
        <v>0</v>
      </c>
      <c r="H665" s="258">
        <v>0</v>
      </c>
      <c r="I665" s="258">
        <v>0</v>
      </c>
      <c r="J665" s="258">
        <v>0</v>
      </c>
      <c r="K665" s="259">
        <v>0</v>
      </c>
      <c r="L665" s="258">
        <v>0</v>
      </c>
      <c r="M665" s="258">
        <v>1120180</v>
      </c>
      <c r="N665" s="258">
        <v>0</v>
      </c>
      <c r="O665" s="258">
        <v>149675</v>
      </c>
      <c r="P665" s="258">
        <v>0</v>
      </c>
      <c r="Q665" s="258">
        <v>0</v>
      </c>
      <c r="R665" s="258">
        <v>0</v>
      </c>
      <c r="S665" s="258">
        <v>0</v>
      </c>
      <c r="T665" s="258">
        <v>0</v>
      </c>
      <c r="U665" s="258">
        <v>0</v>
      </c>
      <c r="V665" s="258">
        <v>0</v>
      </c>
      <c r="W665" s="258">
        <v>0</v>
      </c>
      <c r="X665" s="258">
        <v>0</v>
      </c>
      <c r="Y665" s="258">
        <v>0</v>
      </c>
      <c r="Z665" s="258">
        <v>0</v>
      </c>
      <c r="AA665" s="258">
        <v>0</v>
      </c>
      <c r="AB665" s="260">
        <v>2020</v>
      </c>
    </row>
    <row r="666" spans="1:28" s="3" customFormat="1" ht="35.25" customHeight="1" x14ac:dyDescent="0.5">
      <c r="B666" s="210" t="s">
        <v>845</v>
      </c>
      <c r="C666" s="210"/>
      <c r="D666" s="255">
        <f t="shared" si="21"/>
        <v>855755</v>
      </c>
      <c r="E666" s="255">
        <f t="shared" ref="E666:AA666" si="22">SUM(E667:E668)</f>
        <v>0</v>
      </c>
      <c r="F666" s="255">
        <f t="shared" si="22"/>
        <v>0</v>
      </c>
      <c r="G666" s="255">
        <f t="shared" si="22"/>
        <v>0</v>
      </c>
      <c r="H666" s="255">
        <f t="shared" si="22"/>
        <v>0</v>
      </c>
      <c r="I666" s="255">
        <f t="shared" si="22"/>
        <v>0</v>
      </c>
      <c r="J666" s="255">
        <f t="shared" si="22"/>
        <v>0</v>
      </c>
      <c r="K666" s="259">
        <f t="shared" si="22"/>
        <v>0</v>
      </c>
      <c r="L666" s="255">
        <f t="shared" si="22"/>
        <v>0</v>
      </c>
      <c r="M666" s="255">
        <f t="shared" si="22"/>
        <v>0</v>
      </c>
      <c r="N666" s="255">
        <f t="shared" si="22"/>
        <v>855755</v>
      </c>
      <c r="O666" s="255">
        <f>SUM(O667:O668)</f>
        <v>0</v>
      </c>
      <c r="P666" s="255">
        <f t="shared" si="22"/>
        <v>0</v>
      </c>
      <c r="Q666" s="255">
        <f t="shared" si="22"/>
        <v>0</v>
      </c>
      <c r="R666" s="255">
        <f t="shared" si="22"/>
        <v>0</v>
      </c>
      <c r="S666" s="255">
        <f t="shared" si="22"/>
        <v>0</v>
      </c>
      <c r="T666" s="255">
        <f t="shared" si="22"/>
        <v>0</v>
      </c>
      <c r="U666" s="255">
        <f t="shared" si="22"/>
        <v>0</v>
      </c>
      <c r="V666" s="255">
        <f t="shared" si="22"/>
        <v>0</v>
      </c>
      <c r="W666" s="255">
        <f t="shared" si="22"/>
        <v>0</v>
      </c>
      <c r="X666" s="255">
        <f t="shared" si="22"/>
        <v>0</v>
      </c>
      <c r="Y666" s="255">
        <f t="shared" si="22"/>
        <v>0</v>
      </c>
      <c r="Z666" s="255">
        <f t="shared" si="22"/>
        <v>0</v>
      </c>
      <c r="AA666" s="255">
        <f t="shared" si="22"/>
        <v>0</v>
      </c>
      <c r="AB666" s="257" t="s">
        <v>855</v>
      </c>
    </row>
    <row r="667" spans="1:28" s="3" customFormat="1" ht="35.25" customHeight="1" x14ac:dyDescent="0.5">
      <c r="A667" s="3">
        <v>1</v>
      </c>
      <c r="B667" s="165">
        <f>SUBTOTAL(103,$A$8:A667)</f>
        <v>649</v>
      </c>
      <c r="C667" s="210" t="s">
        <v>1809</v>
      </c>
      <c r="D667" s="255">
        <f t="shared" si="21"/>
        <v>488555</v>
      </c>
      <c r="E667" s="258">
        <v>0</v>
      </c>
      <c r="F667" s="258">
        <v>0</v>
      </c>
      <c r="G667" s="258">
        <v>0</v>
      </c>
      <c r="H667" s="258">
        <v>0</v>
      </c>
      <c r="I667" s="258">
        <v>0</v>
      </c>
      <c r="J667" s="258">
        <v>0</v>
      </c>
      <c r="K667" s="259">
        <v>0</v>
      </c>
      <c r="L667" s="258">
        <v>0</v>
      </c>
      <c r="M667" s="258">
        <v>0</v>
      </c>
      <c r="N667" s="258">
        <v>488555</v>
      </c>
      <c r="O667" s="258">
        <v>0</v>
      </c>
      <c r="P667" s="258">
        <v>0</v>
      </c>
      <c r="Q667" s="258">
        <v>0</v>
      </c>
      <c r="R667" s="258">
        <v>0</v>
      </c>
      <c r="S667" s="258">
        <v>0</v>
      </c>
      <c r="T667" s="258">
        <v>0</v>
      </c>
      <c r="U667" s="258">
        <v>0</v>
      </c>
      <c r="V667" s="258">
        <v>0</v>
      </c>
      <c r="W667" s="258">
        <v>0</v>
      </c>
      <c r="X667" s="258">
        <v>0</v>
      </c>
      <c r="Y667" s="258">
        <v>0</v>
      </c>
      <c r="Z667" s="258">
        <v>0</v>
      </c>
      <c r="AA667" s="258">
        <v>0</v>
      </c>
      <c r="AB667" s="260">
        <v>2020</v>
      </c>
    </row>
    <row r="668" spans="1:28" s="3" customFormat="1" ht="35.25" customHeight="1" x14ac:dyDescent="0.5">
      <c r="A668" s="3">
        <v>1</v>
      </c>
      <c r="B668" s="165">
        <f>SUBTOTAL(103,$A$8:A668)</f>
        <v>650</v>
      </c>
      <c r="C668" s="210" t="s">
        <v>1810</v>
      </c>
      <c r="D668" s="255">
        <f t="shared" si="21"/>
        <v>367200</v>
      </c>
      <c r="E668" s="258">
        <v>0</v>
      </c>
      <c r="F668" s="258">
        <v>0</v>
      </c>
      <c r="G668" s="258">
        <v>0</v>
      </c>
      <c r="H668" s="258">
        <v>0</v>
      </c>
      <c r="I668" s="258">
        <v>0</v>
      </c>
      <c r="J668" s="258">
        <v>0</v>
      </c>
      <c r="K668" s="259">
        <v>0</v>
      </c>
      <c r="L668" s="258">
        <v>0</v>
      </c>
      <c r="M668" s="258">
        <v>0</v>
      </c>
      <c r="N668" s="258">
        <v>367200</v>
      </c>
      <c r="O668" s="258">
        <v>0</v>
      </c>
      <c r="P668" s="258">
        <v>0</v>
      </c>
      <c r="Q668" s="258">
        <v>0</v>
      </c>
      <c r="R668" s="258">
        <v>0</v>
      </c>
      <c r="S668" s="258">
        <v>0</v>
      </c>
      <c r="T668" s="258">
        <v>0</v>
      </c>
      <c r="U668" s="258">
        <v>0</v>
      </c>
      <c r="V668" s="258">
        <v>0</v>
      </c>
      <c r="W668" s="258">
        <v>0</v>
      </c>
      <c r="X668" s="258">
        <v>0</v>
      </c>
      <c r="Y668" s="258">
        <v>0</v>
      </c>
      <c r="Z668" s="258">
        <v>0</v>
      </c>
      <c r="AA668" s="258">
        <v>0</v>
      </c>
      <c r="AB668" s="260">
        <v>2020</v>
      </c>
    </row>
    <row r="669" spans="1:28" s="3" customFormat="1" ht="35.25" customHeight="1" x14ac:dyDescent="0.5">
      <c r="B669" s="209" t="s">
        <v>793</v>
      </c>
      <c r="C669" s="210"/>
      <c r="D669" s="255">
        <f t="shared" si="21"/>
        <v>6039426.3499999996</v>
      </c>
      <c r="E669" s="255">
        <f t="shared" ref="E669:AA669" si="23">SUM(E670:E682)</f>
        <v>98498.3</v>
      </c>
      <c r="F669" s="255">
        <f t="shared" si="23"/>
        <v>0</v>
      </c>
      <c r="G669" s="255">
        <f t="shared" si="23"/>
        <v>1536598.68</v>
      </c>
      <c r="H669" s="255">
        <f t="shared" si="23"/>
        <v>0</v>
      </c>
      <c r="I669" s="255">
        <f t="shared" si="23"/>
        <v>0</v>
      </c>
      <c r="J669" s="255">
        <f t="shared" si="23"/>
        <v>0</v>
      </c>
      <c r="K669" s="259">
        <f t="shared" si="23"/>
        <v>0</v>
      </c>
      <c r="L669" s="255">
        <f t="shared" si="23"/>
        <v>0</v>
      </c>
      <c r="M669" s="255">
        <f t="shared" si="23"/>
        <v>933637.37</v>
      </c>
      <c r="N669" s="255">
        <f t="shared" si="23"/>
        <v>386080</v>
      </c>
      <c r="O669" s="255">
        <f>SUM(O670:O682)</f>
        <v>3084612</v>
      </c>
      <c r="P669" s="255">
        <f t="shared" si="23"/>
        <v>0</v>
      </c>
      <c r="Q669" s="255">
        <f t="shared" si="23"/>
        <v>0</v>
      </c>
      <c r="R669" s="255">
        <f t="shared" si="23"/>
        <v>0</v>
      </c>
      <c r="S669" s="255">
        <f t="shared" si="23"/>
        <v>0</v>
      </c>
      <c r="T669" s="255">
        <f t="shared" si="23"/>
        <v>0</v>
      </c>
      <c r="U669" s="255">
        <f t="shared" si="23"/>
        <v>0</v>
      </c>
      <c r="V669" s="255">
        <f t="shared" si="23"/>
        <v>0</v>
      </c>
      <c r="W669" s="255">
        <f t="shared" si="23"/>
        <v>0</v>
      </c>
      <c r="X669" s="255">
        <f t="shared" si="23"/>
        <v>0</v>
      </c>
      <c r="Y669" s="255">
        <f t="shared" si="23"/>
        <v>0</v>
      </c>
      <c r="Z669" s="255">
        <f t="shared" si="23"/>
        <v>0</v>
      </c>
      <c r="AA669" s="255">
        <f t="shared" si="23"/>
        <v>0</v>
      </c>
      <c r="AB669" s="257" t="s">
        <v>855</v>
      </c>
    </row>
    <row r="670" spans="1:28" s="3" customFormat="1" ht="35.25" customHeight="1" x14ac:dyDescent="0.5">
      <c r="A670" s="3">
        <v>1</v>
      </c>
      <c r="B670" s="165">
        <f>SUBTOTAL(103,$A$8:A670)</f>
        <v>651</v>
      </c>
      <c r="C670" s="210" t="s">
        <v>2135</v>
      </c>
      <c r="D670" s="255">
        <f t="shared" si="21"/>
        <v>338400</v>
      </c>
      <c r="E670" s="261">
        <v>0</v>
      </c>
      <c r="F670" s="261">
        <v>0</v>
      </c>
      <c r="G670" s="258">
        <v>0</v>
      </c>
      <c r="H670" s="258">
        <v>0</v>
      </c>
      <c r="I670" s="258">
        <v>0</v>
      </c>
      <c r="J670" s="258">
        <v>0</v>
      </c>
      <c r="K670" s="259">
        <v>0</v>
      </c>
      <c r="L670" s="258">
        <v>0</v>
      </c>
      <c r="M670" s="261">
        <v>0</v>
      </c>
      <c r="N670" s="258">
        <v>0</v>
      </c>
      <c r="O670" s="258">
        <v>338400</v>
      </c>
      <c r="P670" s="258">
        <v>0</v>
      </c>
      <c r="Q670" s="258">
        <v>0</v>
      </c>
      <c r="R670" s="258">
        <v>0</v>
      </c>
      <c r="S670" s="258">
        <v>0</v>
      </c>
      <c r="T670" s="258">
        <v>0</v>
      </c>
      <c r="U670" s="258">
        <v>0</v>
      </c>
      <c r="V670" s="258">
        <v>0</v>
      </c>
      <c r="W670" s="258">
        <v>0</v>
      </c>
      <c r="X670" s="258">
        <v>0</v>
      </c>
      <c r="Y670" s="258">
        <v>0</v>
      </c>
      <c r="Z670" s="258">
        <v>0</v>
      </c>
      <c r="AA670" s="258">
        <v>0</v>
      </c>
      <c r="AB670" s="260">
        <v>2020</v>
      </c>
    </row>
    <row r="671" spans="1:28" s="3" customFormat="1" ht="35.25" customHeight="1" x14ac:dyDescent="0.5">
      <c r="A671" s="3">
        <v>1</v>
      </c>
      <c r="B671" s="165">
        <f>SUBTOTAL(103,$A$8:A671)</f>
        <v>652</v>
      </c>
      <c r="C671" s="210" t="s">
        <v>2507</v>
      </c>
      <c r="D671" s="255">
        <f t="shared" si="21"/>
        <v>98498.3</v>
      </c>
      <c r="E671" s="261">
        <v>98498.3</v>
      </c>
      <c r="F671" s="261">
        <v>0</v>
      </c>
      <c r="G671" s="258">
        <v>0</v>
      </c>
      <c r="H671" s="258">
        <v>0</v>
      </c>
      <c r="I671" s="258">
        <v>0</v>
      </c>
      <c r="J671" s="258">
        <v>0</v>
      </c>
      <c r="K671" s="259">
        <v>0</v>
      </c>
      <c r="L671" s="258">
        <v>0</v>
      </c>
      <c r="M671" s="261">
        <v>0</v>
      </c>
      <c r="N671" s="258">
        <v>0</v>
      </c>
      <c r="O671" s="258">
        <v>0</v>
      </c>
      <c r="P671" s="258">
        <v>0</v>
      </c>
      <c r="Q671" s="258">
        <v>0</v>
      </c>
      <c r="R671" s="258">
        <v>0</v>
      </c>
      <c r="S671" s="258">
        <v>0</v>
      </c>
      <c r="T671" s="258">
        <v>0</v>
      </c>
      <c r="U671" s="258">
        <v>0</v>
      </c>
      <c r="V671" s="258">
        <v>0</v>
      </c>
      <c r="W671" s="258">
        <v>0</v>
      </c>
      <c r="X671" s="258">
        <v>0</v>
      </c>
      <c r="Y671" s="258">
        <v>0</v>
      </c>
      <c r="Z671" s="258">
        <v>0</v>
      </c>
      <c r="AA671" s="258">
        <v>0</v>
      </c>
      <c r="AB671" s="260">
        <v>2020</v>
      </c>
    </row>
    <row r="672" spans="1:28" s="3" customFormat="1" ht="35.25" customHeight="1" x14ac:dyDescent="0.5">
      <c r="A672" s="3">
        <v>1</v>
      </c>
      <c r="B672" s="165">
        <f>SUBTOTAL(103,$A$8:A672)</f>
        <v>653</v>
      </c>
      <c r="C672" s="210" t="s">
        <v>2136</v>
      </c>
      <c r="D672" s="255">
        <f t="shared" si="21"/>
        <v>353445</v>
      </c>
      <c r="E672" s="261">
        <v>0</v>
      </c>
      <c r="F672" s="261">
        <v>0</v>
      </c>
      <c r="G672" s="258">
        <v>0</v>
      </c>
      <c r="H672" s="258">
        <v>0</v>
      </c>
      <c r="I672" s="258">
        <v>0</v>
      </c>
      <c r="J672" s="258">
        <v>0</v>
      </c>
      <c r="K672" s="259">
        <v>0</v>
      </c>
      <c r="L672" s="258">
        <v>0</v>
      </c>
      <c r="M672" s="261">
        <v>0</v>
      </c>
      <c r="N672" s="258">
        <v>0</v>
      </c>
      <c r="O672" s="258">
        <v>353445</v>
      </c>
      <c r="P672" s="258">
        <v>0</v>
      </c>
      <c r="Q672" s="258">
        <v>0</v>
      </c>
      <c r="R672" s="258">
        <v>0</v>
      </c>
      <c r="S672" s="258">
        <v>0</v>
      </c>
      <c r="T672" s="258">
        <v>0</v>
      </c>
      <c r="U672" s="258">
        <v>0</v>
      </c>
      <c r="V672" s="258">
        <v>0</v>
      </c>
      <c r="W672" s="258">
        <v>0</v>
      </c>
      <c r="X672" s="258">
        <v>0</v>
      </c>
      <c r="Y672" s="258">
        <v>0</v>
      </c>
      <c r="Z672" s="258">
        <v>0</v>
      </c>
      <c r="AA672" s="258">
        <v>0</v>
      </c>
      <c r="AB672" s="260">
        <v>2020</v>
      </c>
    </row>
    <row r="673" spans="1:28" s="3" customFormat="1" ht="35.25" customHeight="1" x14ac:dyDescent="0.5">
      <c r="A673" s="3">
        <v>1</v>
      </c>
      <c r="B673" s="165">
        <f>SUBTOTAL(103,$A$8:A673)</f>
        <v>654</v>
      </c>
      <c r="C673" s="210" t="s">
        <v>2137</v>
      </c>
      <c r="D673" s="255">
        <f t="shared" si="21"/>
        <v>436897.68</v>
      </c>
      <c r="E673" s="261">
        <v>0</v>
      </c>
      <c r="F673" s="261">
        <v>0</v>
      </c>
      <c r="G673" s="258">
        <v>436897.68</v>
      </c>
      <c r="H673" s="258">
        <v>0</v>
      </c>
      <c r="I673" s="258">
        <v>0</v>
      </c>
      <c r="J673" s="258">
        <v>0</v>
      </c>
      <c r="K673" s="259">
        <v>0</v>
      </c>
      <c r="L673" s="258">
        <v>0</v>
      </c>
      <c r="M673" s="261">
        <v>0</v>
      </c>
      <c r="N673" s="258">
        <v>0</v>
      </c>
      <c r="O673" s="258">
        <v>0</v>
      </c>
      <c r="P673" s="258">
        <v>0</v>
      </c>
      <c r="Q673" s="258">
        <v>0</v>
      </c>
      <c r="R673" s="258">
        <v>0</v>
      </c>
      <c r="S673" s="258">
        <v>0</v>
      </c>
      <c r="T673" s="258">
        <v>0</v>
      </c>
      <c r="U673" s="258">
        <v>0</v>
      </c>
      <c r="V673" s="258">
        <v>0</v>
      </c>
      <c r="W673" s="258">
        <v>0</v>
      </c>
      <c r="X673" s="258">
        <v>0</v>
      </c>
      <c r="Y673" s="258">
        <v>0</v>
      </c>
      <c r="Z673" s="258">
        <v>0</v>
      </c>
      <c r="AA673" s="258">
        <v>0</v>
      </c>
      <c r="AB673" s="260">
        <v>2020</v>
      </c>
    </row>
    <row r="674" spans="1:28" s="3" customFormat="1" ht="35.25" customHeight="1" x14ac:dyDescent="0.5">
      <c r="A674" s="3">
        <v>1</v>
      </c>
      <c r="B674" s="165">
        <f>SUBTOTAL(103,$A$8:A674)</f>
        <v>655</v>
      </c>
      <c r="C674" s="210" t="s">
        <v>2138</v>
      </c>
      <c r="D674" s="255">
        <f t="shared" si="21"/>
        <v>323557</v>
      </c>
      <c r="E674" s="261">
        <v>0</v>
      </c>
      <c r="F674" s="261">
        <v>0</v>
      </c>
      <c r="G674" s="258">
        <v>0</v>
      </c>
      <c r="H674" s="258">
        <v>0</v>
      </c>
      <c r="I674" s="258">
        <v>0</v>
      </c>
      <c r="J674" s="258">
        <v>0</v>
      </c>
      <c r="K674" s="259">
        <v>0</v>
      </c>
      <c r="L674" s="258">
        <v>0</v>
      </c>
      <c r="M674" s="261">
        <v>0</v>
      </c>
      <c r="N674" s="258">
        <v>0</v>
      </c>
      <c r="O674" s="258">
        <v>323557</v>
      </c>
      <c r="P674" s="258">
        <v>0</v>
      </c>
      <c r="Q674" s="258">
        <v>0</v>
      </c>
      <c r="R674" s="258">
        <v>0</v>
      </c>
      <c r="S674" s="258">
        <v>0</v>
      </c>
      <c r="T674" s="258">
        <v>0</v>
      </c>
      <c r="U674" s="258">
        <v>0</v>
      </c>
      <c r="V674" s="258">
        <v>0</v>
      </c>
      <c r="W674" s="258">
        <v>0</v>
      </c>
      <c r="X674" s="258">
        <v>0</v>
      </c>
      <c r="Y674" s="258">
        <v>0</v>
      </c>
      <c r="Z674" s="258">
        <v>0</v>
      </c>
      <c r="AA674" s="258">
        <v>0</v>
      </c>
      <c r="AB674" s="260">
        <v>2020</v>
      </c>
    </row>
    <row r="675" spans="1:28" s="3" customFormat="1" ht="35.25" customHeight="1" x14ac:dyDescent="0.5">
      <c r="A675" s="3">
        <v>1</v>
      </c>
      <c r="B675" s="165">
        <f>SUBTOTAL(103,$A$8:A675)</f>
        <v>656</v>
      </c>
      <c r="C675" s="210" t="s">
        <v>2508</v>
      </c>
      <c r="D675" s="255">
        <f t="shared" si="21"/>
        <v>280317.37</v>
      </c>
      <c r="E675" s="261">
        <v>0</v>
      </c>
      <c r="F675" s="261">
        <v>0</v>
      </c>
      <c r="G675" s="258">
        <v>0</v>
      </c>
      <c r="H675" s="258">
        <v>0</v>
      </c>
      <c r="I675" s="258">
        <v>0</v>
      </c>
      <c r="J675" s="258">
        <v>0</v>
      </c>
      <c r="K675" s="259">
        <v>0</v>
      </c>
      <c r="L675" s="258">
        <v>0</v>
      </c>
      <c r="M675" s="261">
        <v>280317.37</v>
      </c>
      <c r="N675" s="258">
        <v>0</v>
      </c>
      <c r="O675" s="258">
        <v>0</v>
      </c>
      <c r="P675" s="258">
        <v>0</v>
      </c>
      <c r="Q675" s="258">
        <v>0</v>
      </c>
      <c r="R675" s="258">
        <v>0</v>
      </c>
      <c r="S675" s="258">
        <v>0</v>
      </c>
      <c r="T675" s="258">
        <v>0</v>
      </c>
      <c r="U675" s="258">
        <v>0</v>
      </c>
      <c r="V675" s="258">
        <v>0</v>
      </c>
      <c r="W675" s="258">
        <v>0</v>
      </c>
      <c r="X675" s="258">
        <v>0</v>
      </c>
      <c r="Y675" s="258">
        <v>0</v>
      </c>
      <c r="Z675" s="258">
        <v>0</v>
      </c>
      <c r="AA675" s="258">
        <v>0</v>
      </c>
      <c r="AB675" s="260">
        <v>2020</v>
      </c>
    </row>
    <row r="676" spans="1:28" s="3" customFormat="1" ht="35.25" customHeight="1" x14ac:dyDescent="0.5">
      <c r="A676" s="3">
        <v>1</v>
      </c>
      <c r="B676" s="165">
        <f>SUBTOTAL(103,$A$8:A676)</f>
        <v>657</v>
      </c>
      <c r="C676" s="210" t="s">
        <v>2337</v>
      </c>
      <c r="D676" s="255">
        <f t="shared" si="21"/>
        <v>1524331</v>
      </c>
      <c r="E676" s="261">
        <v>0</v>
      </c>
      <c r="F676" s="261">
        <v>0</v>
      </c>
      <c r="G676" s="258">
        <v>0</v>
      </c>
      <c r="H676" s="258">
        <v>0</v>
      </c>
      <c r="I676" s="258">
        <v>0</v>
      </c>
      <c r="J676" s="258">
        <v>0</v>
      </c>
      <c r="K676" s="259">
        <v>0</v>
      </c>
      <c r="L676" s="258">
        <v>0</v>
      </c>
      <c r="M676" s="261">
        <v>0</v>
      </c>
      <c r="N676" s="258">
        <v>386080</v>
      </c>
      <c r="O676" s="258">
        <v>1138251</v>
      </c>
      <c r="P676" s="258">
        <v>0</v>
      </c>
      <c r="Q676" s="258">
        <v>0</v>
      </c>
      <c r="R676" s="258">
        <v>0</v>
      </c>
      <c r="S676" s="258">
        <v>0</v>
      </c>
      <c r="T676" s="258">
        <v>0</v>
      </c>
      <c r="U676" s="258">
        <v>0</v>
      </c>
      <c r="V676" s="258">
        <v>0</v>
      </c>
      <c r="W676" s="258">
        <v>0</v>
      </c>
      <c r="X676" s="258">
        <v>0</v>
      </c>
      <c r="Y676" s="258">
        <v>0</v>
      </c>
      <c r="Z676" s="258">
        <v>0</v>
      </c>
      <c r="AA676" s="258">
        <v>0</v>
      </c>
      <c r="AB676" s="260">
        <v>2020</v>
      </c>
    </row>
    <row r="677" spans="1:28" s="3" customFormat="1" ht="35.25" customHeight="1" x14ac:dyDescent="0.5">
      <c r="A677" s="3">
        <v>1</v>
      </c>
      <c r="B677" s="165">
        <f>SUBTOTAL(103,$A$8:A677)</f>
        <v>658</v>
      </c>
      <c r="C677" s="210" t="s">
        <v>2139</v>
      </c>
      <c r="D677" s="255">
        <f t="shared" si="21"/>
        <v>574400</v>
      </c>
      <c r="E677" s="261">
        <v>0</v>
      </c>
      <c r="F677" s="261">
        <v>0</v>
      </c>
      <c r="G677" s="258">
        <v>0</v>
      </c>
      <c r="H677" s="258">
        <v>0</v>
      </c>
      <c r="I677" s="258">
        <v>0</v>
      </c>
      <c r="J677" s="258">
        <v>0</v>
      </c>
      <c r="K677" s="259">
        <v>0</v>
      </c>
      <c r="L677" s="258">
        <v>0</v>
      </c>
      <c r="M677" s="261">
        <v>333320</v>
      </c>
      <c r="N677" s="258">
        <v>0</v>
      </c>
      <c r="O677" s="258">
        <v>241080</v>
      </c>
      <c r="P677" s="258">
        <v>0</v>
      </c>
      <c r="Q677" s="258">
        <v>0</v>
      </c>
      <c r="R677" s="258">
        <v>0</v>
      </c>
      <c r="S677" s="258">
        <v>0</v>
      </c>
      <c r="T677" s="258">
        <v>0</v>
      </c>
      <c r="U677" s="258">
        <v>0</v>
      </c>
      <c r="V677" s="258">
        <v>0</v>
      </c>
      <c r="W677" s="258">
        <v>0</v>
      </c>
      <c r="X677" s="258">
        <v>0</v>
      </c>
      <c r="Y677" s="258">
        <v>0</v>
      </c>
      <c r="Z677" s="258">
        <v>0</v>
      </c>
      <c r="AA677" s="258">
        <v>0</v>
      </c>
      <c r="AB677" s="260">
        <v>2020</v>
      </c>
    </row>
    <row r="678" spans="1:28" s="3" customFormat="1" ht="35.25" customHeight="1" x14ac:dyDescent="0.5">
      <c r="A678" s="3">
        <v>1</v>
      </c>
      <c r="B678" s="165">
        <f>SUBTOTAL(103,$A$8:A678)</f>
        <v>659</v>
      </c>
      <c r="C678" s="210" t="s">
        <v>2140</v>
      </c>
      <c r="D678" s="255">
        <f t="shared" si="21"/>
        <v>353445</v>
      </c>
      <c r="E678" s="261">
        <v>0</v>
      </c>
      <c r="F678" s="261">
        <v>0</v>
      </c>
      <c r="G678" s="258">
        <v>0</v>
      </c>
      <c r="H678" s="258">
        <v>0</v>
      </c>
      <c r="I678" s="258">
        <v>0</v>
      </c>
      <c r="J678" s="258">
        <v>0</v>
      </c>
      <c r="K678" s="259">
        <v>0</v>
      </c>
      <c r="L678" s="258">
        <v>0</v>
      </c>
      <c r="M678" s="261">
        <v>0</v>
      </c>
      <c r="N678" s="258">
        <v>0</v>
      </c>
      <c r="O678" s="258">
        <v>353445</v>
      </c>
      <c r="P678" s="258">
        <v>0</v>
      </c>
      <c r="Q678" s="258">
        <v>0</v>
      </c>
      <c r="R678" s="258">
        <v>0</v>
      </c>
      <c r="S678" s="258">
        <v>0</v>
      </c>
      <c r="T678" s="258">
        <v>0</v>
      </c>
      <c r="U678" s="258">
        <v>0</v>
      </c>
      <c r="V678" s="258">
        <v>0</v>
      </c>
      <c r="W678" s="258">
        <v>0</v>
      </c>
      <c r="X678" s="258">
        <v>0</v>
      </c>
      <c r="Y678" s="258">
        <v>0</v>
      </c>
      <c r="Z678" s="258">
        <v>0</v>
      </c>
      <c r="AA678" s="258">
        <v>0</v>
      </c>
      <c r="AB678" s="260">
        <v>2020</v>
      </c>
    </row>
    <row r="679" spans="1:28" s="3" customFormat="1" ht="35.25" customHeight="1" x14ac:dyDescent="0.5">
      <c r="A679" s="3">
        <v>1</v>
      </c>
      <c r="B679" s="165">
        <f>SUBTOTAL(103,$A$8:A679)</f>
        <v>660</v>
      </c>
      <c r="C679" s="210" t="s">
        <v>2335</v>
      </c>
      <c r="D679" s="255">
        <f t="shared" si="21"/>
        <v>336434</v>
      </c>
      <c r="E679" s="261">
        <v>0</v>
      </c>
      <c r="F679" s="261">
        <v>0</v>
      </c>
      <c r="G679" s="258">
        <v>0</v>
      </c>
      <c r="H679" s="258">
        <v>0</v>
      </c>
      <c r="I679" s="258">
        <v>0</v>
      </c>
      <c r="J679" s="258">
        <v>0</v>
      </c>
      <c r="K679" s="259">
        <v>0</v>
      </c>
      <c r="L679" s="258">
        <v>0</v>
      </c>
      <c r="M679" s="261">
        <v>0</v>
      </c>
      <c r="N679" s="258">
        <v>0</v>
      </c>
      <c r="O679" s="258">
        <v>336434</v>
      </c>
      <c r="P679" s="258">
        <v>0</v>
      </c>
      <c r="Q679" s="258">
        <v>0</v>
      </c>
      <c r="R679" s="258">
        <v>0</v>
      </c>
      <c r="S679" s="258">
        <v>0</v>
      </c>
      <c r="T679" s="258">
        <v>0</v>
      </c>
      <c r="U679" s="258">
        <v>0</v>
      </c>
      <c r="V679" s="258">
        <v>0</v>
      </c>
      <c r="W679" s="258">
        <v>0</v>
      </c>
      <c r="X679" s="258">
        <v>0</v>
      </c>
      <c r="Y679" s="258">
        <v>0</v>
      </c>
      <c r="Z679" s="258">
        <v>0</v>
      </c>
      <c r="AA679" s="258">
        <v>0</v>
      </c>
      <c r="AB679" s="260">
        <v>2020</v>
      </c>
    </row>
    <row r="680" spans="1:28" s="3" customFormat="1" ht="35.25" customHeight="1" x14ac:dyDescent="0.5">
      <c r="A680" s="3">
        <v>1</v>
      </c>
      <c r="B680" s="165">
        <f>SUBTOTAL(103,$A$8:A680)</f>
        <v>661</v>
      </c>
      <c r="C680" s="210" t="s">
        <v>2336</v>
      </c>
      <c r="D680" s="255">
        <f t="shared" si="21"/>
        <v>796882</v>
      </c>
      <c r="E680" s="261">
        <v>0</v>
      </c>
      <c r="F680" s="261">
        <v>0</v>
      </c>
      <c r="G680" s="258">
        <v>796882</v>
      </c>
      <c r="H680" s="258">
        <v>0</v>
      </c>
      <c r="I680" s="258">
        <v>0</v>
      </c>
      <c r="J680" s="258">
        <v>0</v>
      </c>
      <c r="K680" s="259">
        <v>0</v>
      </c>
      <c r="L680" s="258">
        <v>0</v>
      </c>
      <c r="M680" s="261">
        <v>0</v>
      </c>
      <c r="N680" s="258">
        <v>0</v>
      </c>
      <c r="O680" s="258">
        <v>0</v>
      </c>
      <c r="P680" s="258">
        <v>0</v>
      </c>
      <c r="Q680" s="258">
        <v>0</v>
      </c>
      <c r="R680" s="258">
        <v>0</v>
      </c>
      <c r="S680" s="258">
        <v>0</v>
      </c>
      <c r="T680" s="258">
        <v>0</v>
      </c>
      <c r="U680" s="258">
        <v>0</v>
      </c>
      <c r="V680" s="258">
        <v>0</v>
      </c>
      <c r="W680" s="258">
        <v>0</v>
      </c>
      <c r="X680" s="258">
        <v>0</v>
      </c>
      <c r="Y680" s="258">
        <v>0</v>
      </c>
      <c r="Z680" s="258">
        <v>0</v>
      </c>
      <c r="AA680" s="258">
        <v>0</v>
      </c>
      <c r="AB680" s="260">
        <v>2020</v>
      </c>
    </row>
    <row r="681" spans="1:28" s="3" customFormat="1" ht="35.25" customHeight="1" x14ac:dyDescent="0.5">
      <c r="A681" s="3">
        <v>1</v>
      </c>
      <c r="B681" s="165">
        <f>SUBTOTAL(103,$A$8:A681)</f>
        <v>662</v>
      </c>
      <c r="C681" s="210" t="s">
        <v>2338</v>
      </c>
      <c r="D681" s="255">
        <f t="shared" si="21"/>
        <v>320000</v>
      </c>
      <c r="E681" s="261">
        <v>0</v>
      </c>
      <c r="F681" s="261">
        <v>0</v>
      </c>
      <c r="G681" s="258">
        <v>0</v>
      </c>
      <c r="H681" s="258">
        <v>0</v>
      </c>
      <c r="I681" s="258">
        <v>0</v>
      </c>
      <c r="J681" s="258">
        <v>0</v>
      </c>
      <c r="K681" s="259">
        <v>0</v>
      </c>
      <c r="L681" s="258">
        <v>0</v>
      </c>
      <c r="M681" s="261">
        <v>320000</v>
      </c>
      <c r="N681" s="258">
        <v>0</v>
      </c>
      <c r="O681" s="258">
        <v>0</v>
      </c>
      <c r="P681" s="258">
        <v>0</v>
      </c>
      <c r="Q681" s="258">
        <v>0</v>
      </c>
      <c r="R681" s="258">
        <v>0</v>
      </c>
      <c r="S681" s="258">
        <v>0</v>
      </c>
      <c r="T681" s="258">
        <v>0</v>
      </c>
      <c r="U681" s="258">
        <v>0</v>
      </c>
      <c r="V681" s="258">
        <v>0</v>
      </c>
      <c r="W681" s="258">
        <v>0</v>
      </c>
      <c r="X681" s="258">
        <v>0</v>
      </c>
      <c r="Y681" s="258">
        <v>0</v>
      </c>
      <c r="Z681" s="258">
        <v>0</v>
      </c>
      <c r="AA681" s="258">
        <v>0</v>
      </c>
      <c r="AB681" s="260">
        <v>2020</v>
      </c>
    </row>
    <row r="682" spans="1:28" s="3" customFormat="1" ht="35.25" customHeight="1" x14ac:dyDescent="0.5">
      <c r="A682" s="3">
        <v>1</v>
      </c>
      <c r="B682" s="165">
        <f>SUBTOTAL(103,$A$8:A682)</f>
        <v>663</v>
      </c>
      <c r="C682" s="210" t="s">
        <v>2141</v>
      </c>
      <c r="D682" s="255">
        <f t="shared" si="21"/>
        <v>302819</v>
      </c>
      <c r="E682" s="261">
        <v>0</v>
      </c>
      <c r="F682" s="261">
        <v>0</v>
      </c>
      <c r="G682" s="258">
        <v>302819</v>
      </c>
      <c r="H682" s="258">
        <v>0</v>
      </c>
      <c r="I682" s="258">
        <v>0</v>
      </c>
      <c r="J682" s="258">
        <v>0</v>
      </c>
      <c r="K682" s="259">
        <v>0</v>
      </c>
      <c r="L682" s="258">
        <v>0</v>
      </c>
      <c r="M682" s="261">
        <v>0</v>
      </c>
      <c r="N682" s="258">
        <v>0</v>
      </c>
      <c r="O682" s="258">
        <v>0</v>
      </c>
      <c r="P682" s="258">
        <v>0</v>
      </c>
      <c r="Q682" s="258">
        <v>0</v>
      </c>
      <c r="R682" s="258">
        <v>0</v>
      </c>
      <c r="S682" s="258">
        <v>0</v>
      </c>
      <c r="T682" s="258">
        <v>0</v>
      </c>
      <c r="U682" s="258">
        <v>0</v>
      </c>
      <c r="V682" s="258">
        <v>0</v>
      </c>
      <c r="W682" s="258">
        <v>0</v>
      </c>
      <c r="X682" s="258">
        <v>0</v>
      </c>
      <c r="Y682" s="258">
        <v>0</v>
      </c>
      <c r="Z682" s="258">
        <v>0</v>
      </c>
      <c r="AA682" s="258">
        <v>0</v>
      </c>
      <c r="AB682" s="260">
        <v>2020</v>
      </c>
    </row>
    <row r="683" spans="1:28" s="3" customFormat="1" ht="35.25" customHeight="1" x14ac:dyDescent="0.5">
      <c r="B683" s="209" t="s">
        <v>827</v>
      </c>
      <c r="C683" s="210"/>
      <c r="D683" s="255">
        <f t="shared" si="21"/>
        <v>6594138</v>
      </c>
      <c r="E683" s="255">
        <f t="shared" ref="E683:AA683" si="24">SUM(E684:E692)</f>
        <v>0</v>
      </c>
      <c r="F683" s="255">
        <f t="shared" si="24"/>
        <v>0</v>
      </c>
      <c r="G683" s="255">
        <f t="shared" si="24"/>
        <v>448190</v>
      </c>
      <c r="H683" s="255">
        <f t="shared" si="24"/>
        <v>0</v>
      </c>
      <c r="I683" s="255">
        <f t="shared" si="24"/>
        <v>105000</v>
      </c>
      <c r="J683" s="255">
        <f t="shared" si="24"/>
        <v>0</v>
      </c>
      <c r="K683" s="256">
        <f t="shared" si="24"/>
        <v>0</v>
      </c>
      <c r="L683" s="255">
        <f t="shared" si="24"/>
        <v>0</v>
      </c>
      <c r="M683" s="255">
        <f t="shared" si="24"/>
        <v>0</v>
      </c>
      <c r="N683" s="255">
        <f t="shared" si="24"/>
        <v>0</v>
      </c>
      <c r="O683" s="255">
        <f>SUM(O684:O692)</f>
        <v>6040948</v>
      </c>
      <c r="P683" s="255">
        <f t="shared" si="24"/>
        <v>0</v>
      </c>
      <c r="Q683" s="255">
        <f t="shared" si="24"/>
        <v>0</v>
      </c>
      <c r="R683" s="255">
        <f t="shared" si="24"/>
        <v>0</v>
      </c>
      <c r="S683" s="255">
        <f t="shared" si="24"/>
        <v>0</v>
      </c>
      <c r="T683" s="255">
        <f t="shared" si="24"/>
        <v>0</v>
      </c>
      <c r="U683" s="255">
        <f t="shared" si="24"/>
        <v>0</v>
      </c>
      <c r="V683" s="255">
        <f t="shared" si="24"/>
        <v>0</v>
      </c>
      <c r="W683" s="255">
        <f t="shared" si="24"/>
        <v>0</v>
      </c>
      <c r="X683" s="255">
        <f t="shared" si="24"/>
        <v>0</v>
      </c>
      <c r="Y683" s="255">
        <f t="shared" si="24"/>
        <v>0</v>
      </c>
      <c r="Z683" s="255">
        <f t="shared" si="24"/>
        <v>0</v>
      </c>
      <c r="AA683" s="255">
        <f t="shared" si="24"/>
        <v>0</v>
      </c>
      <c r="AB683" s="257" t="s">
        <v>855</v>
      </c>
    </row>
    <row r="684" spans="1:28" s="3" customFormat="1" ht="35.25" customHeight="1" x14ac:dyDescent="0.5">
      <c r="A684" s="3">
        <v>1</v>
      </c>
      <c r="B684" s="165">
        <f>SUBTOTAL(103,$A$8:A684)</f>
        <v>664</v>
      </c>
      <c r="C684" s="210" t="s">
        <v>2142</v>
      </c>
      <c r="D684" s="255">
        <f t="shared" si="21"/>
        <v>512725</v>
      </c>
      <c r="E684" s="258">
        <v>0</v>
      </c>
      <c r="F684" s="258">
        <v>0</v>
      </c>
      <c r="G684" s="258">
        <v>0</v>
      </c>
      <c r="H684" s="258">
        <v>0</v>
      </c>
      <c r="I684" s="258">
        <v>0</v>
      </c>
      <c r="J684" s="258">
        <v>0</v>
      </c>
      <c r="K684" s="259">
        <v>0</v>
      </c>
      <c r="L684" s="258">
        <v>0</v>
      </c>
      <c r="M684" s="258">
        <v>0</v>
      </c>
      <c r="N684" s="258">
        <v>0</v>
      </c>
      <c r="O684" s="258">
        <v>512725</v>
      </c>
      <c r="P684" s="258">
        <v>0</v>
      </c>
      <c r="Q684" s="258">
        <v>0</v>
      </c>
      <c r="R684" s="258">
        <v>0</v>
      </c>
      <c r="S684" s="258">
        <v>0</v>
      </c>
      <c r="T684" s="258">
        <v>0</v>
      </c>
      <c r="U684" s="258">
        <v>0</v>
      </c>
      <c r="V684" s="258">
        <v>0</v>
      </c>
      <c r="W684" s="258">
        <v>0</v>
      </c>
      <c r="X684" s="258">
        <v>0</v>
      </c>
      <c r="Y684" s="258">
        <v>0</v>
      </c>
      <c r="Z684" s="258">
        <v>0</v>
      </c>
      <c r="AA684" s="258">
        <v>0</v>
      </c>
      <c r="AB684" s="260">
        <v>2020</v>
      </c>
    </row>
    <row r="685" spans="1:28" s="3" customFormat="1" ht="35.25" customHeight="1" x14ac:dyDescent="0.5">
      <c r="A685" s="3">
        <v>1</v>
      </c>
      <c r="B685" s="165">
        <f>SUBTOTAL(103,$A$8:A685)</f>
        <v>665</v>
      </c>
      <c r="C685" s="210" t="s">
        <v>2143</v>
      </c>
      <c r="D685" s="255">
        <f t="shared" si="21"/>
        <v>1078018</v>
      </c>
      <c r="E685" s="258">
        <v>0</v>
      </c>
      <c r="F685" s="258">
        <v>0</v>
      </c>
      <c r="G685" s="258">
        <v>0</v>
      </c>
      <c r="H685" s="258">
        <v>0</v>
      </c>
      <c r="I685" s="258">
        <v>0</v>
      </c>
      <c r="J685" s="258">
        <v>0</v>
      </c>
      <c r="K685" s="259">
        <v>0</v>
      </c>
      <c r="L685" s="258">
        <v>0</v>
      </c>
      <c r="M685" s="258">
        <v>0</v>
      </c>
      <c r="N685" s="258">
        <v>0</v>
      </c>
      <c r="O685" s="258">
        <v>1078018</v>
      </c>
      <c r="P685" s="258">
        <v>0</v>
      </c>
      <c r="Q685" s="258">
        <v>0</v>
      </c>
      <c r="R685" s="258">
        <v>0</v>
      </c>
      <c r="S685" s="258">
        <v>0</v>
      </c>
      <c r="T685" s="258">
        <v>0</v>
      </c>
      <c r="U685" s="258">
        <v>0</v>
      </c>
      <c r="V685" s="258">
        <v>0</v>
      </c>
      <c r="W685" s="258">
        <v>0</v>
      </c>
      <c r="X685" s="258">
        <v>0</v>
      </c>
      <c r="Y685" s="258">
        <v>0</v>
      </c>
      <c r="Z685" s="258">
        <v>0</v>
      </c>
      <c r="AA685" s="258">
        <v>0</v>
      </c>
      <c r="AB685" s="260">
        <v>2020</v>
      </c>
    </row>
    <row r="686" spans="1:28" s="3" customFormat="1" ht="35.25" customHeight="1" x14ac:dyDescent="0.5">
      <c r="A686" s="3">
        <v>1</v>
      </c>
      <c r="B686" s="165">
        <f>SUBTOTAL(103,$A$8:A686)</f>
        <v>666</v>
      </c>
      <c r="C686" s="210" t="s">
        <v>2509</v>
      </c>
      <c r="D686" s="255">
        <f t="shared" si="21"/>
        <v>105000</v>
      </c>
      <c r="E686" s="258">
        <v>0</v>
      </c>
      <c r="F686" s="258">
        <v>0</v>
      </c>
      <c r="G686" s="258">
        <v>0</v>
      </c>
      <c r="H686" s="258">
        <v>0</v>
      </c>
      <c r="I686" s="258">
        <v>105000</v>
      </c>
      <c r="J686" s="258">
        <v>0</v>
      </c>
      <c r="K686" s="259">
        <v>0</v>
      </c>
      <c r="L686" s="258">
        <v>0</v>
      </c>
      <c r="M686" s="258">
        <v>0</v>
      </c>
      <c r="N686" s="258">
        <v>0</v>
      </c>
      <c r="O686" s="258">
        <v>0</v>
      </c>
      <c r="P686" s="258">
        <v>0</v>
      </c>
      <c r="Q686" s="258">
        <v>0</v>
      </c>
      <c r="R686" s="258">
        <v>0</v>
      </c>
      <c r="S686" s="258">
        <v>0</v>
      </c>
      <c r="T686" s="258">
        <v>0</v>
      </c>
      <c r="U686" s="258">
        <v>0</v>
      </c>
      <c r="V686" s="258">
        <v>0</v>
      </c>
      <c r="W686" s="258">
        <v>0</v>
      </c>
      <c r="X686" s="258">
        <v>0</v>
      </c>
      <c r="Y686" s="258">
        <v>0</v>
      </c>
      <c r="Z686" s="258">
        <v>0</v>
      </c>
      <c r="AA686" s="258">
        <v>0</v>
      </c>
      <c r="AB686" s="260">
        <v>2020</v>
      </c>
    </row>
    <row r="687" spans="1:28" s="3" customFormat="1" ht="35.25" customHeight="1" x14ac:dyDescent="0.5">
      <c r="A687" s="3">
        <v>1</v>
      </c>
      <c r="B687" s="165">
        <f>SUBTOTAL(103,$A$8:A687)</f>
        <v>667</v>
      </c>
      <c r="C687" s="210" t="s">
        <v>2510</v>
      </c>
      <c r="D687" s="255">
        <f t="shared" si="21"/>
        <v>448190</v>
      </c>
      <c r="E687" s="258">
        <v>0</v>
      </c>
      <c r="F687" s="258">
        <v>0</v>
      </c>
      <c r="G687" s="258">
        <v>448190</v>
      </c>
      <c r="H687" s="258">
        <v>0</v>
      </c>
      <c r="I687" s="258">
        <v>0</v>
      </c>
      <c r="J687" s="258">
        <v>0</v>
      </c>
      <c r="K687" s="259">
        <v>0</v>
      </c>
      <c r="L687" s="258">
        <v>0</v>
      </c>
      <c r="M687" s="258">
        <v>0</v>
      </c>
      <c r="N687" s="258">
        <v>0</v>
      </c>
      <c r="O687" s="258">
        <v>0</v>
      </c>
      <c r="P687" s="258">
        <v>0</v>
      </c>
      <c r="Q687" s="258">
        <v>0</v>
      </c>
      <c r="R687" s="258">
        <v>0</v>
      </c>
      <c r="S687" s="258">
        <v>0</v>
      </c>
      <c r="T687" s="258">
        <v>0</v>
      </c>
      <c r="U687" s="258">
        <v>0</v>
      </c>
      <c r="V687" s="258">
        <v>0</v>
      </c>
      <c r="W687" s="258">
        <v>0</v>
      </c>
      <c r="X687" s="258">
        <v>0</v>
      </c>
      <c r="Y687" s="258">
        <v>0</v>
      </c>
      <c r="Z687" s="258">
        <v>0</v>
      </c>
      <c r="AA687" s="258">
        <v>0</v>
      </c>
      <c r="AB687" s="260">
        <v>2020</v>
      </c>
    </row>
    <row r="688" spans="1:28" s="3" customFormat="1" ht="35.25" customHeight="1" x14ac:dyDescent="0.5">
      <c r="A688" s="3">
        <v>1</v>
      </c>
      <c r="B688" s="165">
        <f>SUBTOTAL(103,$A$8:A688)</f>
        <v>668</v>
      </c>
      <c r="C688" s="210" t="s">
        <v>2144</v>
      </c>
      <c r="D688" s="255">
        <f t="shared" si="21"/>
        <v>685554</v>
      </c>
      <c r="E688" s="258">
        <v>0</v>
      </c>
      <c r="F688" s="258">
        <v>0</v>
      </c>
      <c r="G688" s="258">
        <v>0</v>
      </c>
      <c r="H688" s="258">
        <v>0</v>
      </c>
      <c r="I688" s="258">
        <v>0</v>
      </c>
      <c r="J688" s="258">
        <v>0</v>
      </c>
      <c r="K688" s="259">
        <v>0</v>
      </c>
      <c r="L688" s="258">
        <v>0</v>
      </c>
      <c r="M688" s="258">
        <v>0</v>
      </c>
      <c r="N688" s="258">
        <v>0</v>
      </c>
      <c r="O688" s="258">
        <v>685554</v>
      </c>
      <c r="P688" s="258">
        <v>0</v>
      </c>
      <c r="Q688" s="258">
        <v>0</v>
      </c>
      <c r="R688" s="258">
        <v>0</v>
      </c>
      <c r="S688" s="258">
        <v>0</v>
      </c>
      <c r="T688" s="258">
        <v>0</v>
      </c>
      <c r="U688" s="258">
        <v>0</v>
      </c>
      <c r="V688" s="258">
        <v>0</v>
      </c>
      <c r="W688" s="258">
        <v>0</v>
      </c>
      <c r="X688" s="258">
        <v>0</v>
      </c>
      <c r="Y688" s="258">
        <v>0</v>
      </c>
      <c r="Z688" s="258">
        <v>0</v>
      </c>
      <c r="AA688" s="258">
        <v>0</v>
      </c>
      <c r="AB688" s="260">
        <v>2020</v>
      </c>
    </row>
    <row r="689" spans="1:28" s="3" customFormat="1" ht="35.25" customHeight="1" x14ac:dyDescent="0.5">
      <c r="A689" s="3">
        <v>1</v>
      </c>
      <c r="B689" s="165">
        <f>SUBTOTAL(103,$A$8:A689)</f>
        <v>669</v>
      </c>
      <c r="C689" s="210" t="s">
        <v>2145</v>
      </c>
      <c r="D689" s="255">
        <f t="shared" si="21"/>
        <v>1078018</v>
      </c>
      <c r="E689" s="258">
        <v>0</v>
      </c>
      <c r="F689" s="258">
        <v>0</v>
      </c>
      <c r="G689" s="258">
        <v>0</v>
      </c>
      <c r="H689" s="258">
        <v>0</v>
      </c>
      <c r="I689" s="258">
        <v>0</v>
      </c>
      <c r="J689" s="258">
        <v>0</v>
      </c>
      <c r="K689" s="259">
        <v>0</v>
      </c>
      <c r="L689" s="258">
        <v>0</v>
      </c>
      <c r="M689" s="258">
        <v>0</v>
      </c>
      <c r="N689" s="258">
        <v>0</v>
      </c>
      <c r="O689" s="258">
        <v>1078018</v>
      </c>
      <c r="P689" s="258">
        <v>0</v>
      </c>
      <c r="Q689" s="258">
        <v>0</v>
      </c>
      <c r="R689" s="258">
        <v>0</v>
      </c>
      <c r="S689" s="258">
        <v>0</v>
      </c>
      <c r="T689" s="258">
        <v>0</v>
      </c>
      <c r="U689" s="258">
        <v>0</v>
      </c>
      <c r="V689" s="258">
        <v>0</v>
      </c>
      <c r="W689" s="258">
        <v>0</v>
      </c>
      <c r="X689" s="258">
        <v>0</v>
      </c>
      <c r="Y689" s="258">
        <v>0</v>
      </c>
      <c r="Z689" s="258">
        <v>0</v>
      </c>
      <c r="AA689" s="258">
        <v>0</v>
      </c>
      <c r="AB689" s="260">
        <v>2020</v>
      </c>
    </row>
    <row r="690" spans="1:28" s="3" customFormat="1" ht="35.25" customHeight="1" x14ac:dyDescent="0.5">
      <c r="A690" s="3">
        <v>1</v>
      </c>
      <c r="B690" s="165">
        <f>SUBTOTAL(103,$A$8:A690)</f>
        <v>670</v>
      </c>
      <c r="C690" s="210" t="s">
        <v>2146</v>
      </c>
      <c r="D690" s="255">
        <f t="shared" si="21"/>
        <v>1064400</v>
      </c>
      <c r="E690" s="258">
        <v>0</v>
      </c>
      <c r="F690" s="258">
        <v>0</v>
      </c>
      <c r="G690" s="258">
        <v>0</v>
      </c>
      <c r="H690" s="258">
        <v>0</v>
      </c>
      <c r="I690" s="258">
        <v>0</v>
      </c>
      <c r="J690" s="258">
        <v>0</v>
      </c>
      <c r="K690" s="259">
        <v>0</v>
      </c>
      <c r="L690" s="258">
        <v>0</v>
      </c>
      <c r="M690" s="258">
        <v>0</v>
      </c>
      <c r="N690" s="258">
        <v>0</v>
      </c>
      <c r="O690" s="258">
        <v>1064400</v>
      </c>
      <c r="P690" s="258">
        <v>0</v>
      </c>
      <c r="Q690" s="258">
        <v>0</v>
      </c>
      <c r="R690" s="258">
        <v>0</v>
      </c>
      <c r="S690" s="258">
        <v>0</v>
      </c>
      <c r="T690" s="258">
        <v>0</v>
      </c>
      <c r="U690" s="258">
        <v>0</v>
      </c>
      <c r="V690" s="258">
        <v>0</v>
      </c>
      <c r="W690" s="258">
        <v>0</v>
      </c>
      <c r="X690" s="258">
        <v>0</v>
      </c>
      <c r="Y690" s="258">
        <v>0</v>
      </c>
      <c r="Z690" s="258">
        <v>0</v>
      </c>
      <c r="AA690" s="258">
        <v>0</v>
      </c>
      <c r="AB690" s="260">
        <v>2020</v>
      </c>
    </row>
    <row r="691" spans="1:28" s="3" customFormat="1" ht="35.25" customHeight="1" x14ac:dyDescent="0.5">
      <c r="A691" s="3">
        <v>1</v>
      </c>
      <c r="B691" s="165">
        <f>SUBTOTAL(103,$A$8:A691)</f>
        <v>671</v>
      </c>
      <c r="C691" s="210" t="s">
        <v>2339</v>
      </c>
      <c r="D691" s="255">
        <f t="shared" si="21"/>
        <v>544215</v>
      </c>
      <c r="E691" s="258">
        <v>0</v>
      </c>
      <c r="F691" s="258">
        <v>0</v>
      </c>
      <c r="G691" s="258">
        <v>0</v>
      </c>
      <c r="H691" s="258">
        <v>0</v>
      </c>
      <c r="I691" s="258">
        <v>0</v>
      </c>
      <c r="J691" s="258">
        <v>0</v>
      </c>
      <c r="K691" s="259">
        <v>0</v>
      </c>
      <c r="L691" s="258">
        <v>0</v>
      </c>
      <c r="M691" s="258">
        <v>0</v>
      </c>
      <c r="N691" s="258">
        <v>0</v>
      </c>
      <c r="O691" s="258">
        <v>544215</v>
      </c>
      <c r="P691" s="258">
        <v>0</v>
      </c>
      <c r="Q691" s="258">
        <v>0</v>
      </c>
      <c r="R691" s="258">
        <v>0</v>
      </c>
      <c r="S691" s="258">
        <v>0</v>
      </c>
      <c r="T691" s="258">
        <v>0</v>
      </c>
      <c r="U691" s="258">
        <v>0</v>
      </c>
      <c r="V691" s="258">
        <v>0</v>
      </c>
      <c r="W691" s="258">
        <v>0</v>
      </c>
      <c r="X691" s="258">
        <v>0</v>
      </c>
      <c r="Y691" s="258">
        <v>0</v>
      </c>
      <c r="Z691" s="258">
        <v>0</v>
      </c>
      <c r="AA691" s="258">
        <v>0</v>
      </c>
      <c r="AB691" s="260">
        <v>2020</v>
      </c>
    </row>
    <row r="692" spans="1:28" s="3" customFormat="1" ht="35.25" customHeight="1" x14ac:dyDescent="0.5">
      <c r="A692" s="3">
        <v>1</v>
      </c>
      <c r="B692" s="165">
        <f>SUBTOTAL(103,$A$8:A692)</f>
        <v>672</v>
      </c>
      <c r="C692" s="210" t="s">
        <v>2147</v>
      </c>
      <c r="D692" s="255">
        <f t="shared" si="21"/>
        <v>1078018</v>
      </c>
      <c r="E692" s="258">
        <v>0</v>
      </c>
      <c r="F692" s="258">
        <v>0</v>
      </c>
      <c r="G692" s="258">
        <v>0</v>
      </c>
      <c r="H692" s="258">
        <v>0</v>
      </c>
      <c r="I692" s="258">
        <v>0</v>
      </c>
      <c r="J692" s="258">
        <v>0</v>
      </c>
      <c r="K692" s="259">
        <v>0</v>
      </c>
      <c r="L692" s="258">
        <v>0</v>
      </c>
      <c r="M692" s="258">
        <v>0</v>
      </c>
      <c r="N692" s="258">
        <v>0</v>
      </c>
      <c r="O692" s="258">
        <v>1078018</v>
      </c>
      <c r="P692" s="258">
        <v>0</v>
      </c>
      <c r="Q692" s="258">
        <v>0</v>
      </c>
      <c r="R692" s="258">
        <v>0</v>
      </c>
      <c r="S692" s="258">
        <v>0</v>
      </c>
      <c r="T692" s="258">
        <v>0</v>
      </c>
      <c r="U692" s="258">
        <v>0</v>
      </c>
      <c r="V692" s="258">
        <v>0</v>
      </c>
      <c r="W692" s="258">
        <v>0</v>
      </c>
      <c r="X692" s="258">
        <v>0</v>
      </c>
      <c r="Y692" s="258">
        <v>0</v>
      </c>
      <c r="Z692" s="258">
        <v>0</v>
      </c>
      <c r="AA692" s="258">
        <v>0</v>
      </c>
      <c r="AB692" s="260">
        <v>2020</v>
      </c>
    </row>
    <row r="693" spans="1:28" s="3" customFormat="1" ht="35.25" customHeight="1" x14ac:dyDescent="0.5">
      <c r="B693" s="209" t="s">
        <v>788</v>
      </c>
      <c r="C693" s="210"/>
      <c r="D693" s="255">
        <f t="shared" si="21"/>
        <v>8698768.8499999996</v>
      </c>
      <c r="E693" s="255">
        <f t="shared" ref="E693:AA693" si="25">SUM(E694:E704)</f>
        <v>0</v>
      </c>
      <c r="F693" s="255">
        <f t="shared" si="25"/>
        <v>365414</v>
      </c>
      <c r="G693" s="255">
        <f t="shared" si="25"/>
        <v>1182561.3999999999</v>
      </c>
      <c r="H693" s="255">
        <f t="shared" si="25"/>
        <v>0</v>
      </c>
      <c r="I693" s="255">
        <f t="shared" si="25"/>
        <v>0</v>
      </c>
      <c r="J693" s="255">
        <f t="shared" si="25"/>
        <v>0</v>
      </c>
      <c r="K693" s="256">
        <f t="shared" si="25"/>
        <v>0</v>
      </c>
      <c r="L693" s="255">
        <f t="shared" si="25"/>
        <v>0</v>
      </c>
      <c r="M693" s="255">
        <f t="shared" si="25"/>
        <v>2776056.45</v>
      </c>
      <c r="N693" s="255">
        <f t="shared" si="25"/>
        <v>242049</v>
      </c>
      <c r="O693" s="255">
        <f>SUM(O694:O704)</f>
        <v>2389046</v>
      </c>
      <c r="P693" s="255">
        <f t="shared" si="25"/>
        <v>1743642</v>
      </c>
      <c r="Q693" s="255">
        <f t="shared" si="25"/>
        <v>0</v>
      </c>
      <c r="R693" s="255">
        <f t="shared" si="25"/>
        <v>0</v>
      </c>
      <c r="S693" s="255">
        <f t="shared" si="25"/>
        <v>0</v>
      </c>
      <c r="T693" s="255">
        <f t="shared" si="25"/>
        <v>0</v>
      </c>
      <c r="U693" s="255">
        <f t="shared" si="25"/>
        <v>0</v>
      </c>
      <c r="V693" s="255">
        <f t="shared" si="25"/>
        <v>0</v>
      </c>
      <c r="W693" s="255">
        <f t="shared" si="25"/>
        <v>0</v>
      </c>
      <c r="X693" s="255">
        <f t="shared" si="25"/>
        <v>0</v>
      </c>
      <c r="Y693" s="255">
        <f t="shared" si="25"/>
        <v>0</v>
      </c>
      <c r="Z693" s="255">
        <f t="shared" si="25"/>
        <v>0</v>
      </c>
      <c r="AA693" s="255">
        <f t="shared" si="25"/>
        <v>0</v>
      </c>
      <c r="AB693" s="257" t="s">
        <v>855</v>
      </c>
    </row>
    <row r="694" spans="1:28" s="3" customFormat="1" ht="35.25" customHeight="1" x14ac:dyDescent="0.5">
      <c r="A694" s="3">
        <v>1</v>
      </c>
      <c r="B694" s="165">
        <f>SUBTOTAL(103,$A$8:A694)</f>
        <v>673</v>
      </c>
      <c r="C694" s="210" t="s">
        <v>2148</v>
      </c>
      <c r="D694" s="255">
        <f t="shared" si="21"/>
        <v>211213</v>
      </c>
      <c r="E694" s="258">
        <v>0</v>
      </c>
      <c r="F694" s="258">
        <v>211213</v>
      </c>
      <c r="G694" s="258">
        <v>0</v>
      </c>
      <c r="H694" s="258">
        <v>0</v>
      </c>
      <c r="I694" s="258">
        <v>0</v>
      </c>
      <c r="J694" s="258">
        <v>0</v>
      </c>
      <c r="K694" s="259">
        <v>0</v>
      </c>
      <c r="L694" s="258">
        <v>0</v>
      </c>
      <c r="M694" s="258">
        <v>0</v>
      </c>
      <c r="N694" s="258">
        <v>0</v>
      </c>
      <c r="O694" s="258">
        <v>0</v>
      </c>
      <c r="P694" s="258">
        <v>0</v>
      </c>
      <c r="Q694" s="258">
        <v>0</v>
      </c>
      <c r="R694" s="258">
        <v>0</v>
      </c>
      <c r="S694" s="258">
        <v>0</v>
      </c>
      <c r="T694" s="258">
        <v>0</v>
      </c>
      <c r="U694" s="258">
        <v>0</v>
      </c>
      <c r="V694" s="258">
        <v>0</v>
      </c>
      <c r="W694" s="258">
        <v>0</v>
      </c>
      <c r="X694" s="258">
        <v>0</v>
      </c>
      <c r="Y694" s="258">
        <v>0</v>
      </c>
      <c r="Z694" s="258">
        <v>0</v>
      </c>
      <c r="AA694" s="258">
        <v>0</v>
      </c>
      <c r="AB694" s="260">
        <v>2020</v>
      </c>
    </row>
    <row r="695" spans="1:28" s="3" customFormat="1" ht="35.25" customHeight="1" x14ac:dyDescent="0.5">
      <c r="A695" s="3">
        <v>1</v>
      </c>
      <c r="B695" s="165">
        <f>SUBTOTAL(103,$A$8:A695)</f>
        <v>674</v>
      </c>
      <c r="C695" s="210" t="s">
        <v>2149</v>
      </c>
      <c r="D695" s="255">
        <f t="shared" si="21"/>
        <v>2078725.5</v>
      </c>
      <c r="E695" s="258">
        <v>0</v>
      </c>
      <c r="F695" s="258">
        <v>0</v>
      </c>
      <c r="G695" s="258">
        <v>0</v>
      </c>
      <c r="H695" s="258">
        <v>0</v>
      </c>
      <c r="I695" s="258">
        <v>0</v>
      </c>
      <c r="J695" s="258">
        <v>0</v>
      </c>
      <c r="K695" s="259">
        <v>0</v>
      </c>
      <c r="L695" s="258">
        <v>0</v>
      </c>
      <c r="M695" s="258">
        <v>397664.5</v>
      </c>
      <c r="N695" s="258">
        <v>0</v>
      </c>
      <c r="O695" s="261">
        <v>363080</v>
      </c>
      <c r="P695" s="258">
        <v>1317981</v>
      </c>
      <c r="Q695" s="258">
        <v>0</v>
      </c>
      <c r="R695" s="258">
        <v>0</v>
      </c>
      <c r="S695" s="258">
        <v>0</v>
      </c>
      <c r="T695" s="258">
        <v>0</v>
      </c>
      <c r="U695" s="258">
        <v>0</v>
      </c>
      <c r="V695" s="258">
        <v>0</v>
      </c>
      <c r="W695" s="258">
        <v>0</v>
      </c>
      <c r="X695" s="258">
        <v>0</v>
      </c>
      <c r="Y695" s="258">
        <v>0</v>
      </c>
      <c r="Z695" s="258">
        <v>0</v>
      </c>
      <c r="AA695" s="258">
        <v>0</v>
      </c>
      <c r="AB695" s="260">
        <v>2020</v>
      </c>
    </row>
    <row r="696" spans="1:28" s="3" customFormat="1" ht="35.25" customHeight="1" x14ac:dyDescent="0.5">
      <c r="A696" s="3">
        <v>1</v>
      </c>
      <c r="B696" s="165">
        <f>SUBTOTAL(103,$A$8:A696)</f>
        <v>675</v>
      </c>
      <c r="C696" s="210" t="s">
        <v>2150</v>
      </c>
      <c r="D696" s="255">
        <f t="shared" si="21"/>
        <v>154201</v>
      </c>
      <c r="E696" s="258">
        <v>0</v>
      </c>
      <c r="F696" s="258">
        <v>154201</v>
      </c>
      <c r="G696" s="258">
        <v>0</v>
      </c>
      <c r="H696" s="258">
        <v>0</v>
      </c>
      <c r="I696" s="258">
        <v>0</v>
      </c>
      <c r="J696" s="258">
        <v>0</v>
      </c>
      <c r="K696" s="259">
        <v>0</v>
      </c>
      <c r="L696" s="258">
        <v>0</v>
      </c>
      <c r="M696" s="258">
        <v>0</v>
      </c>
      <c r="N696" s="258">
        <v>0</v>
      </c>
      <c r="O696" s="258">
        <v>0</v>
      </c>
      <c r="P696" s="258">
        <v>0</v>
      </c>
      <c r="Q696" s="258">
        <v>0</v>
      </c>
      <c r="R696" s="258">
        <v>0</v>
      </c>
      <c r="S696" s="258">
        <v>0</v>
      </c>
      <c r="T696" s="258">
        <v>0</v>
      </c>
      <c r="U696" s="258">
        <v>0</v>
      </c>
      <c r="V696" s="258">
        <v>0</v>
      </c>
      <c r="W696" s="258">
        <v>0</v>
      </c>
      <c r="X696" s="258">
        <v>0</v>
      </c>
      <c r="Y696" s="258">
        <v>0</v>
      </c>
      <c r="Z696" s="258">
        <v>0</v>
      </c>
      <c r="AA696" s="258">
        <v>0</v>
      </c>
      <c r="AB696" s="260">
        <v>2020</v>
      </c>
    </row>
    <row r="697" spans="1:28" s="3" customFormat="1" ht="35.25" customHeight="1" x14ac:dyDescent="0.5">
      <c r="A697" s="3">
        <v>1</v>
      </c>
      <c r="B697" s="165">
        <f>SUBTOTAL(103,$A$8:A697)</f>
        <v>676</v>
      </c>
      <c r="C697" s="210" t="s">
        <v>2151</v>
      </c>
      <c r="D697" s="255">
        <f t="shared" si="21"/>
        <v>827266</v>
      </c>
      <c r="E697" s="258">
        <v>0</v>
      </c>
      <c r="F697" s="258">
        <v>0</v>
      </c>
      <c r="G697" s="258">
        <v>585217</v>
      </c>
      <c r="H697" s="258">
        <v>0</v>
      </c>
      <c r="I697" s="258">
        <v>0</v>
      </c>
      <c r="J697" s="258">
        <v>0</v>
      </c>
      <c r="K697" s="259">
        <v>0</v>
      </c>
      <c r="L697" s="258">
        <v>0</v>
      </c>
      <c r="M697" s="258">
        <v>0</v>
      </c>
      <c r="N697" s="258">
        <v>242049</v>
      </c>
      <c r="O697" s="258">
        <v>0</v>
      </c>
      <c r="P697" s="258">
        <v>0</v>
      </c>
      <c r="Q697" s="258">
        <v>0</v>
      </c>
      <c r="R697" s="258">
        <v>0</v>
      </c>
      <c r="S697" s="258">
        <v>0</v>
      </c>
      <c r="T697" s="258">
        <v>0</v>
      </c>
      <c r="U697" s="258">
        <v>0</v>
      </c>
      <c r="V697" s="258">
        <v>0</v>
      </c>
      <c r="W697" s="258">
        <v>0</v>
      </c>
      <c r="X697" s="258">
        <v>0</v>
      </c>
      <c r="Y697" s="258">
        <v>0</v>
      </c>
      <c r="Z697" s="258">
        <v>0</v>
      </c>
      <c r="AA697" s="258">
        <v>0</v>
      </c>
      <c r="AB697" s="260">
        <v>2020</v>
      </c>
    </row>
    <row r="698" spans="1:28" s="3" customFormat="1" ht="35.25" customHeight="1" x14ac:dyDescent="0.5">
      <c r="A698" s="3">
        <v>1</v>
      </c>
      <c r="B698" s="165">
        <f>SUBTOTAL(103,$A$8:A698)</f>
        <v>677</v>
      </c>
      <c r="C698" s="210" t="s">
        <v>2152</v>
      </c>
      <c r="D698" s="255">
        <f t="shared" si="21"/>
        <v>156387</v>
      </c>
      <c r="E698" s="258">
        <v>0</v>
      </c>
      <c r="F698" s="258">
        <v>0</v>
      </c>
      <c r="G698" s="258">
        <v>0</v>
      </c>
      <c r="H698" s="258">
        <v>0</v>
      </c>
      <c r="I698" s="258">
        <v>0</v>
      </c>
      <c r="J698" s="258">
        <v>0</v>
      </c>
      <c r="K698" s="259">
        <v>0</v>
      </c>
      <c r="L698" s="258">
        <v>0</v>
      </c>
      <c r="M698" s="258">
        <v>0</v>
      </c>
      <c r="N698" s="258">
        <v>0</v>
      </c>
      <c r="O698" s="258">
        <v>156387</v>
      </c>
      <c r="P698" s="258">
        <v>0</v>
      </c>
      <c r="Q698" s="258">
        <v>0</v>
      </c>
      <c r="R698" s="258">
        <v>0</v>
      </c>
      <c r="S698" s="258">
        <v>0</v>
      </c>
      <c r="T698" s="258">
        <v>0</v>
      </c>
      <c r="U698" s="258">
        <v>0</v>
      </c>
      <c r="V698" s="258">
        <v>0</v>
      </c>
      <c r="W698" s="258">
        <v>0</v>
      </c>
      <c r="X698" s="258">
        <v>0</v>
      </c>
      <c r="Y698" s="258">
        <v>0</v>
      </c>
      <c r="Z698" s="258">
        <v>0</v>
      </c>
      <c r="AA698" s="258">
        <v>0</v>
      </c>
      <c r="AB698" s="260">
        <v>2020</v>
      </c>
    </row>
    <row r="699" spans="1:28" s="3" customFormat="1" ht="35.25" customHeight="1" x14ac:dyDescent="0.5">
      <c r="A699" s="3">
        <v>1</v>
      </c>
      <c r="B699" s="165">
        <f>SUBTOTAL(103,$A$8:A699)</f>
        <v>678</v>
      </c>
      <c r="C699" s="210" t="s">
        <v>2153</v>
      </c>
      <c r="D699" s="255">
        <f t="shared" si="21"/>
        <v>550214</v>
      </c>
      <c r="E699" s="258">
        <v>0</v>
      </c>
      <c r="F699" s="258">
        <v>0</v>
      </c>
      <c r="G699" s="258">
        <v>0</v>
      </c>
      <c r="H699" s="258">
        <v>0</v>
      </c>
      <c r="I699" s="258">
        <v>0</v>
      </c>
      <c r="J699" s="258">
        <v>0</v>
      </c>
      <c r="K699" s="259">
        <v>0</v>
      </c>
      <c r="L699" s="258">
        <v>0</v>
      </c>
      <c r="M699" s="258">
        <v>0</v>
      </c>
      <c r="N699" s="258">
        <v>0</v>
      </c>
      <c r="O699" s="258">
        <v>550214</v>
      </c>
      <c r="P699" s="258">
        <v>0</v>
      </c>
      <c r="Q699" s="258">
        <v>0</v>
      </c>
      <c r="R699" s="258">
        <v>0</v>
      </c>
      <c r="S699" s="258">
        <v>0</v>
      </c>
      <c r="T699" s="258">
        <v>0</v>
      </c>
      <c r="U699" s="258">
        <v>0</v>
      </c>
      <c r="V699" s="258">
        <v>0</v>
      </c>
      <c r="W699" s="258">
        <v>0</v>
      </c>
      <c r="X699" s="258">
        <v>0</v>
      </c>
      <c r="Y699" s="258">
        <v>0</v>
      </c>
      <c r="Z699" s="258">
        <v>0</v>
      </c>
      <c r="AA699" s="258">
        <v>0</v>
      </c>
      <c r="AB699" s="260">
        <v>2020</v>
      </c>
    </row>
    <row r="700" spans="1:28" s="3" customFormat="1" ht="35.25" customHeight="1" x14ac:dyDescent="0.5">
      <c r="A700" s="3">
        <v>1</v>
      </c>
      <c r="B700" s="165">
        <f>SUBTOTAL(103,$A$8:A700)</f>
        <v>679</v>
      </c>
      <c r="C700" s="210" t="s">
        <v>2511</v>
      </c>
      <c r="D700" s="255">
        <f t="shared" si="21"/>
        <v>825043</v>
      </c>
      <c r="E700" s="258">
        <v>0</v>
      </c>
      <c r="F700" s="258">
        <v>0</v>
      </c>
      <c r="G700" s="258">
        <v>0</v>
      </c>
      <c r="H700" s="258">
        <v>0</v>
      </c>
      <c r="I700" s="258">
        <v>0</v>
      </c>
      <c r="J700" s="258">
        <v>0</v>
      </c>
      <c r="K700" s="259">
        <v>0</v>
      </c>
      <c r="L700" s="258">
        <v>0</v>
      </c>
      <c r="M700" s="258">
        <v>825043</v>
      </c>
      <c r="N700" s="258">
        <v>0</v>
      </c>
      <c r="O700" s="258">
        <v>0</v>
      </c>
      <c r="P700" s="258">
        <v>0</v>
      </c>
      <c r="Q700" s="258">
        <v>0</v>
      </c>
      <c r="R700" s="258">
        <v>0</v>
      </c>
      <c r="S700" s="258">
        <v>0</v>
      </c>
      <c r="T700" s="258">
        <v>0</v>
      </c>
      <c r="U700" s="258">
        <v>0</v>
      </c>
      <c r="V700" s="258">
        <v>0</v>
      </c>
      <c r="W700" s="258">
        <v>0</v>
      </c>
      <c r="X700" s="258">
        <v>0</v>
      </c>
      <c r="Y700" s="258">
        <v>0</v>
      </c>
      <c r="Z700" s="258">
        <v>0</v>
      </c>
      <c r="AA700" s="258">
        <v>0</v>
      </c>
      <c r="AB700" s="260">
        <v>2020</v>
      </c>
    </row>
    <row r="701" spans="1:28" s="3" customFormat="1" ht="35.25" customHeight="1" x14ac:dyDescent="0.5">
      <c r="A701" s="3">
        <v>1</v>
      </c>
      <c r="B701" s="165">
        <f>SUBTOTAL(103,$A$8:A701)</f>
        <v>680</v>
      </c>
      <c r="C701" s="210" t="s">
        <v>2512</v>
      </c>
      <c r="D701" s="255">
        <f t="shared" si="21"/>
        <v>425661</v>
      </c>
      <c r="E701" s="258">
        <v>0</v>
      </c>
      <c r="F701" s="258">
        <v>0</v>
      </c>
      <c r="G701" s="258">
        <v>0</v>
      </c>
      <c r="H701" s="258">
        <v>0</v>
      </c>
      <c r="I701" s="258">
        <v>0</v>
      </c>
      <c r="J701" s="258">
        <v>0</v>
      </c>
      <c r="K701" s="259">
        <v>0</v>
      </c>
      <c r="L701" s="258">
        <v>0</v>
      </c>
      <c r="M701" s="258">
        <v>0</v>
      </c>
      <c r="N701" s="258">
        <v>0</v>
      </c>
      <c r="O701" s="258">
        <v>0</v>
      </c>
      <c r="P701" s="258">
        <v>425661</v>
      </c>
      <c r="Q701" s="258">
        <v>0</v>
      </c>
      <c r="R701" s="258">
        <v>0</v>
      </c>
      <c r="S701" s="258">
        <v>0</v>
      </c>
      <c r="T701" s="258">
        <v>0</v>
      </c>
      <c r="U701" s="258">
        <v>0</v>
      </c>
      <c r="V701" s="258">
        <v>0</v>
      </c>
      <c r="W701" s="258">
        <v>0</v>
      </c>
      <c r="X701" s="258">
        <v>0</v>
      </c>
      <c r="Y701" s="258">
        <v>0</v>
      </c>
      <c r="Z701" s="258">
        <v>0</v>
      </c>
      <c r="AA701" s="258">
        <v>0</v>
      </c>
      <c r="AB701" s="260">
        <v>2020</v>
      </c>
    </row>
    <row r="702" spans="1:28" s="3" customFormat="1" ht="35.25" customHeight="1" x14ac:dyDescent="0.5">
      <c r="A702" s="3">
        <v>1</v>
      </c>
      <c r="B702" s="165">
        <f>SUBTOTAL(103,$A$8:A702)</f>
        <v>681</v>
      </c>
      <c r="C702" s="210" t="s">
        <v>2513</v>
      </c>
      <c r="D702" s="255">
        <f t="shared" si="21"/>
        <v>1553348.95</v>
      </c>
      <c r="E702" s="258">
        <v>0</v>
      </c>
      <c r="F702" s="258">
        <v>0</v>
      </c>
      <c r="G702" s="258">
        <v>0</v>
      </c>
      <c r="H702" s="258">
        <v>0</v>
      </c>
      <c r="I702" s="258">
        <v>0</v>
      </c>
      <c r="J702" s="258">
        <v>0</v>
      </c>
      <c r="K702" s="259">
        <v>0</v>
      </c>
      <c r="L702" s="258">
        <v>0</v>
      </c>
      <c r="M702" s="258">
        <v>1553348.95</v>
      </c>
      <c r="N702" s="258">
        <v>0</v>
      </c>
      <c r="O702" s="258">
        <v>0</v>
      </c>
      <c r="P702" s="258">
        <v>0</v>
      </c>
      <c r="Q702" s="258">
        <v>0</v>
      </c>
      <c r="R702" s="258">
        <v>0</v>
      </c>
      <c r="S702" s="258">
        <v>0</v>
      </c>
      <c r="T702" s="258">
        <v>0</v>
      </c>
      <c r="U702" s="258">
        <v>0</v>
      </c>
      <c r="V702" s="258">
        <v>0</v>
      </c>
      <c r="W702" s="258">
        <v>0</v>
      </c>
      <c r="X702" s="258">
        <v>0</v>
      </c>
      <c r="Y702" s="258">
        <v>0</v>
      </c>
      <c r="Z702" s="258">
        <v>0</v>
      </c>
      <c r="AA702" s="258">
        <v>0</v>
      </c>
      <c r="AB702" s="260">
        <v>2020</v>
      </c>
    </row>
    <row r="703" spans="1:28" s="3" customFormat="1" ht="35.25" customHeight="1" x14ac:dyDescent="0.5">
      <c r="A703" s="3">
        <v>1</v>
      </c>
      <c r="B703" s="165">
        <f>SUBTOTAL(103,$A$8:A703)</f>
        <v>682</v>
      </c>
      <c r="C703" s="210" t="s">
        <v>2786</v>
      </c>
      <c r="D703" s="255">
        <f t="shared" si="21"/>
        <v>1319365</v>
      </c>
      <c r="E703" s="258">
        <v>0</v>
      </c>
      <c r="F703" s="258">
        <v>0</v>
      </c>
      <c r="G703" s="258">
        <v>0</v>
      </c>
      <c r="H703" s="258">
        <v>0</v>
      </c>
      <c r="I703" s="258">
        <v>0</v>
      </c>
      <c r="J703" s="258">
        <v>0</v>
      </c>
      <c r="K703" s="259">
        <v>0</v>
      </c>
      <c r="L703" s="258">
        <v>0</v>
      </c>
      <c r="M703" s="258">
        <v>0</v>
      </c>
      <c r="N703" s="258">
        <v>0</v>
      </c>
      <c r="O703" s="258">
        <v>1319365</v>
      </c>
      <c r="P703" s="258">
        <v>0</v>
      </c>
      <c r="Q703" s="258">
        <v>0</v>
      </c>
      <c r="R703" s="258">
        <v>0</v>
      </c>
      <c r="S703" s="258">
        <v>0</v>
      </c>
      <c r="T703" s="258">
        <v>0</v>
      </c>
      <c r="U703" s="258">
        <v>0</v>
      </c>
      <c r="V703" s="258">
        <v>0</v>
      </c>
      <c r="W703" s="258">
        <v>0</v>
      </c>
      <c r="X703" s="258">
        <v>0</v>
      </c>
      <c r="Y703" s="258">
        <v>0</v>
      </c>
      <c r="Z703" s="258">
        <v>0</v>
      </c>
      <c r="AA703" s="258">
        <v>0</v>
      </c>
      <c r="AB703" s="260">
        <v>2020</v>
      </c>
    </row>
    <row r="704" spans="1:28" s="3" customFormat="1" ht="35.25" customHeight="1" x14ac:dyDescent="0.5">
      <c r="A704" s="3">
        <v>1</v>
      </c>
      <c r="B704" s="165">
        <f>SUBTOTAL(103,$A$8:A704)</f>
        <v>683</v>
      </c>
      <c r="C704" s="210" t="s">
        <v>2340</v>
      </c>
      <c r="D704" s="255">
        <f t="shared" si="21"/>
        <v>597344.4</v>
      </c>
      <c r="E704" s="258">
        <v>0</v>
      </c>
      <c r="F704" s="258">
        <v>0</v>
      </c>
      <c r="G704" s="258">
        <v>597344.4</v>
      </c>
      <c r="H704" s="258">
        <v>0</v>
      </c>
      <c r="I704" s="258">
        <v>0</v>
      </c>
      <c r="J704" s="258">
        <v>0</v>
      </c>
      <c r="K704" s="259">
        <v>0</v>
      </c>
      <c r="L704" s="258">
        <v>0</v>
      </c>
      <c r="M704" s="258">
        <v>0</v>
      </c>
      <c r="N704" s="258">
        <v>0</v>
      </c>
      <c r="O704" s="258">
        <v>0</v>
      </c>
      <c r="P704" s="258">
        <v>0</v>
      </c>
      <c r="Q704" s="258">
        <v>0</v>
      </c>
      <c r="R704" s="258">
        <v>0</v>
      </c>
      <c r="S704" s="258">
        <v>0</v>
      </c>
      <c r="T704" s="258">
        <v>0</v>
      </c>
      <c r="U704" s="258">
        <v>0</v>
      </c>
      <c r="V704" s="258">
        <v>0</v>
      </c>
      <c r="W704" s="258">
        <v>0</v>
      </c>
      <c r="X704" s="258">
        <v>0</v>
      </c>
      <c r="Y704" s="258">
        <v>0</v>
      </c>
      <c r="Z704" s="258">
        <v>0</v>
      </c>
      <c r="AA704" s="258">
        <v>0</v>
      </c>
      <c r="AB704" s="260">
        <v>2020</v>
      </c>
    </row>
    <row r="705" spans="1:28" s="3" customFormat="1" ht="35.25" customHeight="1" x14ac:dyDescent="0.5">
      <c r="B705" s="209" t="s">
        <v>1360</v>
      </c>
      <c r="C705" s="210"/>
      <c r="D705" s="255">
        <f t="shared" si="21"/>
        <v>2085529</v>
      </c>
      <c r="E705" s="255">
        <f t="shared" ref="E705:AA705" si="26">SUM(E706:E710)</f>
        <v>0</v>
      </c>
      <c r="F705" s="255">
        <f t="shared" si="26"/>
        <v>0</v>
      </c>
      <c r="G705" s="255">
        <f t="shared" si="26"/>
        <v>0</v>
      </c>
      <c r="H705" s="255">
        <f t="shared" si="26"/>
        <v>100608</v>
      </c>
      <c r="I705" s="255">
        <f t="shared" si="26"/>
        <v>0</v>
      </c>
      <c r="J705" s="255">
        <f t="shared" si="26"/>
        <v>0</v>
      </c>
      <c r="K705" s="256">
        <f t="shared" si="26"/>
        <v>0</v>
      </c>
      <c r="L705" s="255">
        <f t="shared" si="26"/>
        <v>0</v>
      </c>
      <c r="M705" s="255">
        <f t="shared" si="26"/>
        <v>0</v>
      </c>
      <c r="N705" s="255">
        <f t="shared" si="26"/>
        <v>0</v>
      </c>
      <c r="O705" s="255">
        <f>SUM(O706:O710)</f>
        <v>1984921</v>
      </c>
      <c r="P705" s="255">
        <f t="shared" si="26"/>
        <v>0</v>
      </c>
      <c r="Q705" s="255">
        <f t="shared" si="26"/>
        <v>0</v>
      </c>
      <c r="R705" s="255">
        <f t="shared" si="26"/>
        <v>0</v>
      </c>
      <c r="S705" s="255">
        <f t="shared" si="26"/>
        <v>0</v>
      </c>
      <c r="T705" s="255">
        <f t="shared" si="26"/>
        <v>0</v>
      </c>
      <c r="U705" s="255">
        <f t="shared" si="26"/>
        <v>0</v>
      </c>
      <c r="V705" s="255">
        <f t="shared" si="26"/>
        <v>0</v>
      </c>
      <c r="W705" s="255">
        <f t="shared" si="26"/>
        <v>0</v>
      </c>
      <c r="X705" s="255">
        <f t="shared" si="26"/>
        <v>0</v>
      </c>
      <c r="Y705" s="255">
        <f t="shared" si="26"/>
        <v>0</v>
      </c>
      <c r="Z705" s="255">
        <f t="shared" si="26"/>
        <v>0</v>
      </c>
      <c r="AA705" s="255">
        <f t="shared" si="26"/>
        <v>0</v>
      </c>
      <c r="AB705" s="257" t="s">
        <v>855</v>
      </c>
    </row>
    <row r="706" spans="1:28" s="3" customFormat="1" ht="35.25" customHeight="1" x14ac:dyDescent="0.5">
      <c r="A706" s="3">
        <v>1</v>
      </c>
      <c r="B706" s="165">
        <f>SUBTOTAL(103,$A$8:A706)</f>
        <v>684</v>
      </c>
      <c r="C706" s="210" t="s">
        <v>2154</v>
      </c>
      <c r="D706" s="255">
        <f t="shared" si="21"/>
        <v>552011</v>
      </c>
      <c r="E706" s="258">
        <v>0</v>
      </c>
      <c r="F706" s="258">
        <v>0</v>
      </c>
      <c r="G706" s="258">
        <v>0</v>
      </c>
      <c r="H706" s="258">
        <v>0</v>
      </c>
      <c r="I706" s="258">
        <v>0</v>
      </c>
      <c r="J706" s="258">
        <v>0</v>
      </c>
      <c r="K706" s="259">
        <v>0</v>
      </c>
      <c r="L706" s="258">
        <v>0</v>
      </c>
      <c r="M706" s="258">
        <v>0</v>
      </c>
      <c r="N706" s="258">
        <v>0</v>
      </c>
      <c r="O706" s="258">
        <v>552011</v>
      </c>
      <c r="P706" s="258">
        <v>0</v>
      </c>
      <c r="Q706" s="258">
        <v>0</v>
      </c>
      <c r="R706" s="258">
        <v>0</v>
      </c>
      <c r="S706" s="258">
        <v>0</v>
      </c>
      <c r="T706" s="258">
        <v>0</v>
      </c>
      <c r="U706" s="258">
        <v>0</v>
      </c>
      <c r="V706" s="258">
        <v>0</v>
      </c>
      <c r="W706" s="258">
        <v>0</v>
      </c>
      <c r="X706" s="258">
        <v>0</v>
      </c>
      <c r="Y706" s="258">
        <v>0</v>
      </c>
      <c r="Z706" s="258">
        <v>0</v>
      </c>
      <c r="AA706" s="258">
        <v>0</v>
      </c>
      <c r="AB706" s="260">
        <v>2020</v>
      </c>
    </row>
    <row r="707" spans="1:28" s="3" customFormat="1" ht="35.25" customHeight="1" x14ac:dyDescent="0.5">
      <c r="A707" s="3">
        <v>1</v>
      </c>
      <c r="B707" s="165">
        <f>SUBTOTAL(103,$A$8:A707)</f>
        <v>685</v>
      </c>
      <c r="C707" s="210" t="s">
        <v>2514</v>
      </c>
      <c r="D707" s="255">
        <f t="shared" si="21"/>
        <v>100608</v>
      </c>
      <c r="E707" s="258">
        <v>0</v>
      </c>
      <c r="F707" s="258">
        <v>0</v>
      </c>
      <c r="G707" s="258">
        <v>0</v>
      </c>
      <c r="H707" s="258">
        <v>100608</v>
      </c>
      <c r="I707" s="258">
        <v>0</v>
      </c>
      <c r="J707" s="258">
        <v>0</v>
      </c>
      <c r="K707" s="259">
        <v>0</v>
      </c>
      <c r="L707" s="258">
        <v>0</v>
      </c>
      <c r="M707" s="258">
        <v>0</v>
      </c>
      <c r="N707" s="258">
        <v>0</v>
      </c>
      <c r="O707" s="258">
        <v>0</v>
      </c>
      <c r="P707" s="258">
        <v>0</v>
      </c>
      <c r="Q707" s="258">
        <v>0</v>
      </c>
      <c r="R707" s="258">
        <v>0</v>
      </c>
      <c r="S707" s="258">
        <v>0</v>
      </c>
      <c r="T707" s="258">
        <v>0</v>
      </c>
      <c r="U707" s="258">
        <v>0</v>
      </c>
      <c r="V707" s="258">
        <v>0</v>
      </c>
      <c r="W707" s="258">
        <v>0</v>
      </c>
      <c r="X707" s="258">
        <v>0</v>
      </c>
      <c r="Y707" s="258">
        <v>0</v>
      </c>
      <c r="Z707" s="258">
        <v>0</v>
      </c>
      <c r="AA707" s="258">
        <v>0</v>
      </c>
      <c r="AB707" s="260">
        <v>2020</v>
      </c>
    </row>
    <row r="708" spans="1:28" s="3" customFormat="1" ht="35.25" customHeight="1" x14ac:dyDescent="0.5">
      <c r="A708" s="3">
        <v>1</v>
      </c>
      <c r="B708" s="165">
        <f>SUBTOTAL(103,$A$8:A708)</f>
        <v>686</v>
      </c>
      <c r="C708" s="210" t="s">
        <v>2155</v>
      </c>
      <c r="D708" s="255">
        <f t="shared" si="21"/>
        <v>780050</v>
      </c>
      <c r="E708" s="258">
        <v>0</v>
      </c>
      <c r="F708" s="258">
        <v>0</v>
      </c>
      <c r="G708" s="258">
        <v>0</v>
      </c>
      <c r="H708" s="258">
        <v>0</v>
      </c>
      <c r="I708" s="258">
        <v>0</v>
      </c>
      <c r="J708" s="258">
        <v>0</v>
      </c>
      <c r="K708" s="259">
        <v>0</v>
      </c>
      <c r="L708" s="258">
        <v>0</v>
      </c>
      <c r="M708" s="258">
        <v>0</v>
      </c>
      <c r="N708" s="258">
        <v>0</v>
      </c>
      <c r="O708" s="258">
        <v>780050</v>
      </c>
      <c r="P708" s="258">
        <v>0</v>
      </c>
      <c r="Q708" s="258">
        <v>0</v>
      </c>
      <c r="R708" s="258">
        <v>0</v>
      </c>
      <c r="S708" s="258">
        <v>0</v>
      </c>
      <c r="T708" s="258">
        <v>0</v>
      </c>
      <c r="U708" s="258">
        <v>0</v>
      </c>
      <c r="V708" s="258">
        <v>0</v>
      </c>
      <c r="W708" s="258">
        <v>0</v>
      </c>
      <c r="X708" s="258">
        <v>0</v>
      </c>
      <c r="Y708" s="258">
        <v>0</v>
      </c>
      <c r="Z708" s="258">
        <v>0</v>
      </c>
      <c r="AA708" s="258">
        <v>0</v>
      </c>
      <c r="AB708" s="260">
        <v>2020</v>
      </c>
    </row>
    <row r="709" spans="1:28" s="3" customFormat="1" ht="35.25" customHeight="1" x14ac:dyDescent="0.5">
      <c r="A709" s="3">
        <v>1</v>
      </c>
      <c r="B709" s="165">
        <f>SUBTOTAL(103,$A$8:A709)</f>
        <v>687</v>
      </c>
      <c r="C709" s="210" t="s">
        <v>2515</v>
      </c>
      <c r="D709" s="255">
        <f t="shared" si="21"/>
        <v>224012</v>
      </c>
      <c r="E709" s="258">
        <v>0</v>
      </c>
      <c r="F709" s="258">
        <v>0</v>
      </c>
      <c r="G709" s="258">
        <v>0</v>
      </c>
      <c r="H709" s="258">
        <v>0</v>
      </c>
      <c r="I709" s="258">
        <v>0</v>
      </c>
      <c r="J709" s="258">
        <v>0</v>
      </c>
      <c r="K709" s="259">
        <v>0</v>
      </c>
      <c r="L709" s="258">
        <v>0</v>
      </c>
      <c r="M709" s="258">
        <v>0</v>
      </c>
      <c r="N709" s="258">
        <v>0</v>
      </c>
      <c r="O709" s="258">
        <v>224012</v>
      </c>
      <c r="P709" s="258">
        <v>0</v>
      </c>
      <c r="Q709" s="258">
        <v>0</v>
      </c>
      <c r="R709" s="258">
        <v>0</v>
      </c>
      <c r="S709" s="258">
        <v>0</v>
      </c>
      <c r="T709" s="258">
        <v>0</v>
      </c>
      <c r="U709" s="258">
        <v>0</v>
      </c>
      <c r="V709" s="258">
        <v>0</v>
      </c>
      <c r="W709" s="258">
        <v>0</v>
      </c>
      <c r="X709" s="258">
        <v>0</v>
      </c>
      <c r="Y709" s="258">
        <v>0</v>
      </c>
      <c r="Z709" s="258">
        <v>0</v>
      </c>
      <c r="AA709" s="258">
        <v>0</v>
      </c>
      <c r="AB709" s="260">
        <v>2020</v>
      </c>
    </row>
    <row r="710" spans="1:28" s="3" customFormat="1" ht="35.25" customHeight="1" x14ac:dyDescent="0.5">
      <c r="A710" s="3">
        <v>1</v>
      </c>
      <c r="B710" s="165">
        <f>SUBTOTAL(103,$A$8:A710)</f>
        <v>688</v>
      </c>
      <c r="C710" s="210" t="s">
        <v>2156</v>
      </c>
      <c r="D710" s="255">
        <f t="shared" si="21"/>
        <v>428848</v>
      </c>
      <c r="E710" s="258">
        <v>0</v>
      </c>
      <c r="F710" s="258">
        <v>0</v>
      </c>
      <c r="G710" s="258">
        <v>0</v>
      </c>
      <c r="H710" s="258">
        <v>0</v>
      </c>
      <c r="I710" s="258">
        <v>0</v>
      </c>
      <c r="J710" s="258">
        <v>0</v>
      </c>
      <c r="K710" s="259">
        <v>0</v>
      </c>
      <c r="L710" s="258">
        <v>0</v>
      </c>
      <c r="M710" s="258">
        <v>0</v>
      </c>
      <c r="N710" s="258">
        <v>0</v>
      </c>
      <c r="O710" s="258">
        <v>428848</v>
      </c>
      <c r="P710" s="258">
        <v>0</v>
      </c>
      <c r="Q710" s="258">
        <v>0</v>
      </c>
      <c r="R710" s="258">
        <v>0</v>
      </c>
      <c r="S710" s="258">
        <v>0</v>
      </c>
      <c r="T710" s="258">
        <v>0</v>
      </c>
      <c r="U710" s="258">
        <v>0</v>
      </c>
      <c r="V710" s="258">
        <v>0</v>
      </c>
      <c r="W710" s="258">
        <v>0</v>
      </c>
      <c r="X710" s="258">
        <v>0</v>
      </c>
      <c r="Y710" s="258">
        <v>0</v>
      </c>
      <c r="Z710" s="258">
        <v>0</v>
      </c>
      <c r="AA710" s="258">
        <v>0</v>
      </c>
      <c r="AB710" s="260">
        <v>2020</v>
      </c>
    </row>
    <row r="711" spans="1:28" s="3" customFormat="1" ht="35.25" customHeight="1" x14ac:dyDescent="0.5">
      <c r="B711" s="209" t="s">
        <v>796</v>
      </c>
      <c r="C711" s="210"/>
      <c r="D711" s="255">
        <f t="shared" si="21"/>
        <v>516900</v>
      </c>
      <c r="E711" s="255">
        <f t="shared" ref="E711:AA711" si="27">SUM(E712:E713)</f>
        <v>0</v>
      </c>
      <c r="F711" s="255">
        <f t="shared" si="27"/>
        <v>0</v>
      </c>
      <c r="G711" s="255">
        <f t="shared" si="27"/>
        <v>175000</v>
      </c>
      <c r="H711" s="255">
        <f t="shared" si="27"/>
        <v>0</v>
      </c>
      <c r="I711" s="255">
        <f t="shared" si="27"/>
        <v>0</v>
      </c>
      <c r="J711" s="255">
        <f t="shared" si="27"/>
        <v>0</v>
      </c>
      <c r="K711" s="256">
        <f t="shared" si="27"/>
        <v>0</v>
      </c>
      <c r="L711" s="255">
        <f t="shared" si="27"/>
        <v>0</v>
      </c>
      <c r="M711" s="255">
        <f t="shared" si="27"/>
        <v>0</v>
      </c>
      <c r="N711" s="255">
        <f t="shared" si="27"/>
        <v>341900</v>
      </c>
      <c r="O711" s="255">
        <f>SUM(O712:O713)</f>
        <v>0</v>
      </c>
      <c r="P711" s="255">
        <f t="shared" si="27"/>
        <v>0</v>
      </c>
      <c r="Q711" s="255">
        <f t="shared" si="27"/>
        <v>0</v>
      </c>
      <c r="R711" s="255">
        <f t="shared" si="27"/>
        <v>0</v>
      </c>
      <c r="S711" s="255">
        <f t="shared" si="27"/>
        <v>0</v>
      </c>
      <c r="T711" s="255">
        <f t="shared" si="27"/>
        <v>0</v>
      </c>
      <c r="U711" s="255">
        <f t="shared" si="27"/>
        <v>0</v>
      </c>
      <c r="V711" s="255">
        <f t="shared" si="27"/>
        <v>0</v>
      </c>
      <c r="W711" s="255">
        <f t="shared" si="27"/>
        <v>0</v>
      </c>
      <c r="X711" s="255">
        <f t="shared" si="27"/>
        <v>0</v>
      </c>
      <c r="Y711" s="255">
        <f t="shared" si="27"/>
        <v>0</v>
      </c>
      <c r="Z711" s="255">
        <f t="shared" si="27"/>
        <v>0</v>
      </c>
      <c r="AA711" s="255">
        <f t="shared" si="27"/>
        <v>0</v>
      </c>
      <c r="AB711" s="257" t="s">
        <v>855</v>
      </c>
    </row>
    <row r="712" spans="1:28" s="3" customFormat="1" ht="35.25" x14ac:dyDescent="0.5">
      <c r="A712" s="3">
        <v>1</v>
      </c>
      <c r="B712" s="165">
        <f>SUBTOTAL(103,$A$8:A712)</f>
        <v>689</v>
      </c>
      <c r="C712" s="210" t="s">
        <v>2157</v>
      </c>
      <c r="D712" s="255">
        <f t="shared" si="21"/>
        <v>175000</v>
      </c>
      <c r="E712" s="258">
        <v>0</v>
      </c>
      <c r="F712" s="258">
        <v>0</v>
      </c>
      <c r="G712" s="258">
        <v>175000</v>
      </c>
      <c r="H712" s="258">
        <v>0</v>
      </c>
      <c r="I712" s="258">
        <v>0</v>
      </c>
      <c r="J712" s="258">
        <v>0</v>
      </c>
      <c r="K712" s="259">
        <v>0</v>
      </c>
      <c r="L712" s="258">
        <v>0</v>
      </c>
      <c r="M712" s="258">
        <v>0</v>
      </c>
      <c r="N712" s="258">
        <v>0</v>
      </c>
      <c r="O712" s="258">
        <v>0</v>
      </c>
      <c r="P712" s="258">
        <v>0</v>
      </c>
      <c r="Q712" s="258">
        <v>0</v>
      </c>
      <c r="R712" s="258">
        <v>0</v>
      </c>
      <c r="S712" s="258">
        <v>0</v>
      </c>
      <c r="T712" s="258">
        <v>0</v>
      </c>
      <c r="U712" s="258">
        <v>0</v>
      </c>
      <c r="V712" s="258">
        <v>0</v>
      </c>
      <c r="W712" s="258">
        <v>0</v>
      </c>
      <c r="X712" s="258">
        <v>0</v>
      </c>
      <c r="Y712" s="258">
        <v>0</v>
      </c>
      <c r="Z712" s="258">
        <v>0</v>
      </c>
      <c r="AA712" s="258">
        <v>0</v>
      </c>
      <c r="AB712" s="260">
        <v>2020</v>
      </c>
    </row>
    <row r="713" spans="1:28" s="3" customFormat="1" ht="35.25" customHeight="1" x14ac:dyDescent="0.5">
      <c r="A713" s="3">
        <v>1</v>
      </c>
      <c r="B713" s="165">
        <f>SUBTOTAL(103,$A$8:A713)</f>
        <v>690</v>
      </c>
      <c r="C713" s="210" t="s">
        <v>2158</v>
      </c>
      <c r="D713" s="255">
        <f t="shared" si="21"/>
        <v>341900</v>
      </c>
      <c r="E713" s="258">
        <v>0</v>
      </c>
      <c r="F713" s="258">
        <v>0</v>
      </c>
      <c r="G713" s="258">
        <v>0</v>
      </c>
      <c r="H713" s="258">
        <v>0</v>
      </c>
      <c r="I713" s="258">
        <v>0</v>
      </c>
      <c r="J713" s="258">
        <v>0</v>
      </c>
      <c r="K713" s="259">
        <v>0</v>
      </c>
      <c r="L713" s="258">
        <v>0</v>
      </c>
      <c r="M713" s="258">
        <v>0</v>
      </c>
      <c r="N713" s="258">
        <v>341900</v>
      </c>
      <c r="O713" s="258">
        <v>0</v>
      </c>
      <c r="P713" s="258">
        <v>0</v>
      </c>
      <c r="Q713" s="258">
        <v>0</v>
      </c>
      <c r="R713" s="258">
        <v>0</v>
      </c>
      <c r="S713" s="258">
        <v>0</v>
      </c>
      <c r="T713" s="258">
        <v>0</v>
      </c>
      <c r="U713" s="258">
        <v>0</v>
      </c>
      <c r="V713" s="258">
        <v>0</v>
      </c>
      <c r="W713" s="258">
        <v>0</v>
      </c>
      <c r="X713" s="258">
        <v>0</v>
      </c>
      <c r="Y713" s="258">
        <v>0</v>
      </c>
      <c r="Z713" s="258">
        <v>0</v>
      </c>
      <c r="AA713" s="258">
        <v>0</v>
      </c>
      <c r="AB713" s="260">
        <v>2020</v>
      </c>
    </row>
    <row r="714" spans="1:28" s="3" customFormat="1" ht="35.25" customHeight="1" x14ac:dyDescent="0.5">
      <c r="B714" s="209" t="s">
        <v>805</v>
      </c>
      <c r="C714" s="210"/>
      <c r="D714" s="255">
        <f t="shared" ref="D714:D777" si="28">E714+F714+G714+H714+I714+J714+L714+M714+N714+O714+P714+Q714+R714+S714+T714+U714+V714+W714+X714+Y714+Z714+AA714</f>
        <v>1650060.4</v>
      </c>
      <c r="E714" s="255">
        <f t="shared" ref="E714:AA714" si="29">SUM(E715:E716)</f>
        <v>0</v>
      </c>
      <c r="F714" s="255">
        <f t="shared" si="29"/>
        <v>0</v>
      </c>
      <c r="G714" s="255">
        <f t="shared" si="29"/>
        <v>0</v>
      </c>
      <c r="H714" s="255">
        <f t="shared" si="29"/>
        <v>0</v>
      </c>
      <c r="I714" s="255">
        <f t="shared" si="29"/>
        <v>0</v>
      </c>
      <c r="J714" s="255">
        <f t="shared" si="29"/>
        <v>0</v>
      </c>
      <c r="K714" s="256">
        <f t="shared" si="29"/>
        <v>0</v>
      </c>
      <c r="L714" s="255">
        <f t="shared" si="29"/>
        <v>0</v>
      </c>
      <c r="M714" s="255">
        <f t="shared" si="29"/>
        <v>1187096</v>
      </c>
      <c r="N714" s="255">
        <f t="shared" si="29"/>
        <v>0</v>
      </c>
      <c r="O714" s="255">
        <f>SUM(O715:O716)</f>
        <v>462964.4</v>
      </c>
      <c r="P714" s="255">
        <f t="shared" si="29"/>
        <v>0</v>
      </c>
      <c r="Q714" s="255">
        <f t="shared" si="29"/>
        <v>0</v>
      </c>
      <c r="R714" s="255">
        <f t="shared" si="29"/>
        <v>0</v>
      </c>
      <c r="S714" s="255">
        <f t="shared" si="29"/>
        <v>0</v>
      </c>
      <c r="T714" s="255">
        <f t="shared" si="29"/>
        <v>0</v>
      </c>
      <c r="U714" s="255">
        <f t="shared" si="29"/>
        <v>0</v>
      </c>
      <c r="V714" s="255">
        <f t="shared" si="29"/>
        <v>0</v>
      </c>
      <c r="W714" s="255">
        <f t="shared" si="29"/>
        <v>0</v>
      </c>
      <c r="X714" s="255">
        <f t="shared" si="29"/>
        <v>0</v>
      </c>
      <c r="Y714" s="255">
        <f t="shared" si="29"/>
        <v>0</v>
      </c>
      <c r="Z714" s="255">
        <f t="shared" si="29"/>
        <v>0</v>
      </c>
      <c r="AA714" s="255">
        <f t="shared" si="29"/>
        <v>0</v>
      </c>
      <c r="AB714" s="257" t="s">
        <v>855</v>
      </c>
    </row>
    <row r="715" spans="1:28" s="3" customFormat="1" ht="35.25" customHeight="1" x14ac:dyDescent="0.5">
      <c r="A715" s="3">
        <v>1</v>
      </c>
      <c r="B715" s="165">
        <f>SUBTOTAL(103,$A$8:A715)</f>
        <v>691</v>
      </c>
      <c r="C715" s="210" t="s">
        <v>2159</v>
      </c>
      <c r="D715" s="255">
        <f t="shared" si="28"/>
        <v>1187096</v>
      </c>
      <c r="E715" s="258">
        <v>0</v>
      </c>
      <c r="F715" s="258">
        <v>0</v>
      </c>
      <c r="G715" s="258">
        <v>0</v>
      </c>
      <c r="H715" s="258">
        <v>0</v>
      </c>
      <c r="I715" s="258">
        <v>0</v>
      </c>
      <c r="J715" s="258">
        <v>0</v>
      </c>
      <c r="K715" s="259">
        <v>0</v>
      </c>
      <c r="L715" s="258">
        <v>0</v>
      </c>
      <c r="M715" s="258">
        <v>1187096</v>
      </c>
      <c r="N715" s="258">
        <v>0</v>
      </c>
      <c r="O715" s="258">
        <v>0</v>
      </c>
      <c r="P715" s="258">
        <v>0</v>
      </c>
      <c r="Q715" s="258">
        <v>0</v>
      </c>
      <c r="R715" s="258">
        <v>0</v>
      </c>
      <c r="S715" s="258">
        <v>0</v>
      </c>
      <c r="T715" s="258">
        <v>0</v>
      </c>
      <c r="U715" s="258">
        <v>0</v>
      </c>
      <c r="V715" s="258">
        <v>0</v>
      </c>
      <c r="W715" s="258">
        <v>0</v>
      </c>
      <c r="X715" s="258">
        <v>0</v>
      </c>
      <c r="Y715" s="258">
        <v>0</v>
      </c>
      <c r="Z715" s="258">
        <v>0</v>
      </c>
      <c r="AA715" s="258">
        <v>0</v>
      </c>
      <c r="AB715" s="260">
        <v>2020</v>
      </c>
    </row>
    <row r="716" spans="1:28" s="3" customFormat="1" ht="35.25" customHeight="1" x14ac:dyDescent="0.5">
      <c r="A716" s="3">
        <v>1</v>
      </c>
      <c r="B716" s="165">
        <f>SUBTOTAL(103,$A$8:A716)</f>
        <v>692</v>
      </c>
      <c r="C716" s="210" t="s">
        <v>2516</v>
      </c>
      <c r="D716" s="255">
        <f t="shared" si="28"/>
        <v>462964.4</v>
      </c>
      <c r="E716" s="258">
        <v>0</v>
      </c>
      <c r="F716" s="258">
        <v>0</v>
      </c>
      <c r="G716" s="258">
        <v>0</v>
      </c>
      <c r="H716" s="258">
        <v>0</v>
      </c>
      <c r="I716" s="258">
        <v>0</v>
      </c>
      <c r="J716" s="258">
        <v>0</v>
      </c>
      <c r="K716" s="259">
        <v>0</v>
      </c>
      <c r="L716" s="258">
        <v>0</v>
      </c>
      <c r="M716" s="258">
        <v>0</v>
      </c>
      <c r="N716" s="258">
        <v>0</v>
      </c>
      <c r="O716" s="258">
        <v>462964.4</v>
      </c>
      <c r="P716" s="258">
        <v>0</v>
      </c>
      <c r="Q716" s="258">
        <v>0</v>
      </c>
      <c r="R716" s="258">
        <v>0</v>
      </c>
      <c r="S716" s="258">
        <v>0</v>
      </c>
      <c r="T716" s="258">
        <v>0</v>
      </c>
      <c r="U716" s="258">
        <v>0</v>
      </c>
      <c r="V716" s="258">
        <v>0</v>
      </c>
      <c r="W716" s="258">
        <v>0</v>
      </c>
      <c r="X716" s="258">
        <v>0</v>
      </c>
      <c r="Y716" s="258">
        <v>0</v>
      </c>
      <c r="Z716" s="258">
        <v>0</v>
      </c>
      <c r="AA716" s="258">
        <v>0</v>
      </c>
      <c r="AB716" s="260">
        <v>2020</v>
      </c>
    </row>
    <row r="717" spans="1:28" s="3" customFormat="1" ht="35.25" customHeight="1" x14ac:dyDescent="0.5">
      <c r="B717" s="210" t="s">
        <v>2160</v>
      </c>
      <c r="C717" s="210"/>
      <c r="D717" s="255">
        <f t="shared" si="28"/>
        <v>60000</v>
      </c>
      <c r="E717" s="255">
        <f t="shared" ref="E717:AA717" si="30">E718</f>
        <v>0</v>
      </c>
      <c r="F717" s="255">
        <f t="shared" si="30"/>
        <v>0</v>
      </c>
      <c r="G717" s="255">
        <f t="shared" si="30"/>
        <v>0</v>
      </c>
      <c r="H717" s="255">
        <f t="shared" si="30"/>
        <v>0</v>
      </c>
      <c r="I717" s="255">
        <f t="shared" si="30"/>
        <v>0</v>
      </c>
      <c r="J717" s="255">
        <f t="shared" si="30"/>
        <v>0</v>
      </c>
      <c r="K717" s="256">
        <f t="shared" si="30"/>
        <v>0</v>
      </c>
      <c r="L717" s="255">
        <f t="shared" si="30"/>
        <v>0</v>
      </c>
      <c r="M717" s="255">
        <f t="shared" si="30"/>
        <v>60000</v>
      </c>
      <c r="N717" s="255">
        <f t="shared" si="30"/>
        <v>0</v>
      </c>
      <c r="O717" s="255">
        <f>O718</f>
        <v>0</v>
      </c>
      <c r="P717" s="255">
        <f t="shared" si="30"/>
        <v>0</v>
      </c>
      <c r="Q717" s="255">
        <f t="shared" si="30"/>
        <v>0</v>
      </c>
      <c r="R717" s="255">
        <f t="shared" si="30"/>
        <v>0</v>
      </c>
      <c r="S717" s="255">
        <f t="shared" si="30"/>
        <v>0</v>
      </c>
      <c r="T717" s="255">
        <f t="shared" si="30"/>
        <v>0</v>
      </c>
      <c r="U717" s="255">
        <f t="shared" si="30"/>
        <v>0</v>
      </c>
      <c r="V717" s="255">
        <f t="shared" si="30"/>
        <v>0</v>
      </c>
      <c r="W717" s="255">
        <f t="shared" si="30"/>
        <v>0</v>
      </c>
      <c r="X717" s="255">
        <f t="shared" si="30"/>
        <v>0</v>
      </c>
      <c r="Y717" s="255">
        <f t="shared" si="30"/>
        <v>0</v>
      </c>
      <c r="Z717" s="255">
        <f t="shared" si="30"/>
        <v>0</v>
      </c>
      <c r="AA717" s="255">
        <f t="shared" si="30"/>
        <v>0</v>
      </c>
      <c r="AB717" s="257" t="s">
        <v>855</v>
      </c>
    </row>
    <row r="718" spans="1:28" s="3" customFormat="1" ht="35.25" customHeight="1" x14ac:dyDescent="0.5">
      <c r="A718" s="3">
        <v>1</v>
      </c>
      <c r="B718" s="165">
        <f>SUBTOTAL(103,$A$8:A718)</f>
        <v>693</v>
      </c>
      <c r="C718" s="210" t="s">
        <v>2161</v>
      </c>
      <c r="D718" s="255">
        <f t="shared" si="28"/>
        <v>60000</v>
      </c>
      <c r="E718" s="258">
        <v>0</v>
      </c>
      <c r="F718" s="258">
        <v>0</v>
      </c>
      <c r="G718" s="258">
        <v>0</v>
      </c>
      <c r="H718" s="258">
        <v>0</v>
      </c>
      <c r="I718" s="258">
        <v>0</v>
      </c>
      <c r="J718" s="258">
        <v>0</v>
      </c>
      <c r="K718" s="259">
        <v>0</v>
      </c>
      <c r="L718" s="258">
        <v>0</v>
      </c>
      <c r="M718" s="258">
        <v>60000</v>
      </c>
      <c r="N718" s="258">
        <v>0</v>
      </c>
      <c r="O718" s="258">
        <v>0</v>
      </c>
      <c r="P718" s="258">
        <v>0</v>
      </c>
      <c r="Q718" s="258">
        <v>0</v>
      </c>
      <c r="R718" s="258">
        <v>0</v>
      </c>
      <c r="S718" s="258">
        <v>0</v>
      </c>
      <c r="T718" s="258">
        <v>0</v>
      </c>
      <c r="U718" s="258">
        <v>0</v>
      </c>
      <c r="V718" s="258">
        <v>0</v>
      </c>
      <c r="W718" s="258">
        <v>0</v>
      </c>
      <c r="X718" s="258">
        <v>0</v>
      </c>
      <c r="Y718" s="258">
        <v>0</v>
      </c>
      <c r="Z718" s="258">
        <v>0</v>
      </c>
      <c r="AA718" s="258">
        <v>0</v>
      </c>
      <c r="AB718" s="260">
        <v>2020</v>
      </c>
    </row>
    <row r="719" spans="1:28" s="3" customFormat="1" ht="35.25" customHeight="1" x14ac:dyDescent="0.5">
      <c r="B719" s="209" t="s">
        <v>808</v>
      </c>
      <c r="C719" s="210"/>
      <c r="D719" s="255">
        <f t="shared" si="28"/>
        <v>2160133.2400000002</v>
      </c>
      <c r="E719" s="255">
        <f t="shared" ref="E719:AA719" si="31">SUM(E720:E721)</f>
        <v>0</v>
      </c>
      <c r="F719" s="255">
        <f t="shared" si="31"/>
        <v>784582</v>
      </c>
      <c r="G719" s="255">
        <f t="shared" si="31"/>
        <v>0</v>
      </c>
      <c r="H719" s="255">
        <f t="shared" si="31"/>
        <v>0</v>
      </c>
      <c r="I719" s="255">
        <f t="shared" si="31"/>
        <v>0</v>
      </c>
      <c r="J719" s="255">
        <f t="shared" si="31"/>
        <v>0</v>
      </c>
      <c r="K719" s="256">
        <f t="shared" si="31"/>
        <v>0</v>
      </c>
      <c r="L719" s="255">
        <f t="shared" si="31"/>
        <v>0</v>
      </c>
      <c r="M719" s="255">
        <f t="shared" si="31"/>
        <v>1375551.24</v>
      </c>
      <c r="N719" s="255">
        <f t="shared" si="31"/>
        <v>0</v>
      </c>
      <c r="O719" s="255">
        <f>SUM(O720:O721)</f>
        <v>0</v>
      </c>
      <c r="P719" s="255">
        <f t="shared" si="31"/>
        <v>0</v>
      </c>
      <c r="Q719" s="255">
        <f t="shared" si="31"/>
        <v>0</v>
      </c>
      <c r="R719" s="255">
        <f t="shared" si="31"/>
        <v>0</v>
      </c>
      <c r="S719" s="255">
        <f t="shared" si="31"/>
        <v>0</v>
      </c>
      <c r="T719" s="255">
        <f t="shared" si="31"/>
        <v>0</v>
      </c>
      <c r="U719" s="255">
        <f t="shared" si="31"/>
        <v>0</v>
      </c>
      <c r="V719" s="255">
        <f t="shared" si="31"/>
        <v>0</v>
      </c>
      <c r="W719" s="255">
        <f t="shared" si="31"/>
        <v>0</v>
      </c>
      <c r="X719" s="255">
        <f t="shared" si="31"/>
        <v>0</v>
      </c>
      <c r="Y719" s="255">
        <f t="shared" si="31"/>
        <v>0</v>
      </c>
      <c r="Z719" s="255">
        <f t="shared" si="31"/>
        <v>0</v>
      </c>
      <c r="AA719" s="255">
        <f t="shared" si="31"/>
        <v>0</v>
      </c>
      <c r="AB719" s="257" t="s">
        <v>855</v>
      </c>
    </row>
    <row r="720" spans="1:28" s="3" customFormat="1" ht="35.25" customHeight="1" x14ac:dyDescent="0.5">
      <c r="A720" s="3">
        <v>1</v>
      </c>
      <c r="B720" s="165">
        <f>SUBTOTAL(103,$A$8:A720)</f>
        <v>694</v>
      </c>
      <c r="C720" s="210" t="s">
        <v>2162</v>
      </c>
      <c r="D720" s="255">
        <f t="shared" si="28"/>
        <v>1375551.24</v>
      </c>
      <c r="E720" s="258">
        <v>0</v>
      </c>
      <c r="F720" s="258">
        <v>0</v>
      </c>
      <c r="G720" s="258">
        <v>0</v>
      </c>
      <c r="H720" s="258">
        <v>0</v>
      </c>
      <c r="I720" s="258">
        <v>0</v>
      </c>
      <c r="J720" s="258">
        <v>0</v>
      </c>
      <c r="K720" s="259">
        <v>0</v>
      </c>
      <c r="L720" s="258">
        <v>0</v>
      </c>
      <c r="M720" s="258">
        <v>1375551.24</v>
      </c>
      <c r="N720" s="258">
        <v>0</v>
      </c>
      <c r="O720" s="258">
        <v>0</v>
      </c>
      <c r="P720" s="258">
        <v>0</v>
      </c>
      <c r="Q720" s="258">
        <v>0</v>
      </c>
      <c r="R720" s="258">
        <v>0</v>
      </c>
      <c r="S720" s="258">
        <v>0</v>
      </c>
      <c r="T720" s="258">
        <v>0</v>
      </c>
      <c r="U720" s="258">
        <v>0</v>
      </c>
      <c r="V720" s="258">
        <v>0</v>
      </c>
      <c r="W720" s="258">
        <v>0</v>
      </c>
      <c r="X720" s="258">
        <v>0</v>
      </c>
      <c r="Y720" s="258">
        <v>0</v>
      </c>
      <c r="Z720" s="258">
        <v>0</v>
      </c>
      <c r="AA720" s="258">
        <v>0</v>
      </c>
      <c r="AB720" s="260">
        <v>2020</v>
      </c>
    </row>
    <row r="721" spans="1:28" s="3" customFormat="1" ht="35.25" customHeight="1" x14ac:dyDescent="0.5">
      <c r="A721" s="3">
        <v>1</v>
      </c>
      <c r="B721" s="165">
        <f>SUBTOTAL(103,$A$8:A721)</f>
        <v>695</v>
      </c>
      <c r="C721" s="210" t="s">
        <v>2517</v>
      </c>
      <c r="D721" s="255">
        <f t="shared" si="28"/>
        <v>784582</v>
      </c>
      <c r="E721" s="258">
        <v>0</v>
      </c>
      <c r="F721" s="258">
        <v>784582</v>
      </c>
      <c r="G721" s="258">
        <v>0</v>
      </c>
      <c r="H721" s="258">
        <v>0</v>
      </c>
      <c r="I721" s="258">
        <v>0</v>
      </c>
      <c r="J721" s="258">
        <v>0</v>
      </c>
      <c r="K721" s="259">
        <v>0</v>
      </c>
      <c r="L721" s="258">
        <v>0</v>
      </c>
      <c r="M721" s="258">
        <v>0</v>
      </c>
      <c r="N721" s="258">
        <v>0</v>
      </c>
      <c r="O721" s="258">
        <v>0</v>
      </c>
      <c r="P721" s="258">
        <v>0</v>
      </c>
      <c r="Q721" s="258">
        <v>0</v>
      </c>
      <c r="R721" s="258">
        <v>0</v>
      </c>
      <c r="S721" s="258">
        <v>0</v>
      </c>
      <c r="T721" s="258">
        <v>0</v>
      </c>
      <c r="U721" s="258">
        <v>0</v>
      </c>
      <c r="V721" s="258">
        <v>0</v>
      </c>
      <c r="W721" s="258">
        <v>0</v>
      </c>
      <c r="X721" s="258">
        <v>0</v>
      </c>
      <c r="Y721" s="258">
        <v>0</v>
      </c>
      <c r="Z721" s="258">
        <v>0</v>
      </c>
      <c r="AA721" s="258">
        <v>0</v>
      </c>
      <c r="AB721" s="260">
        <v>2020</v>
      </c>
    </row>
    <row r="722" spans="1:28" s="3" customFormat="1" ht="35.25" customHeight="1" x14ac:dyDescent="0.5">
      <c r="B722" s="209" t="s">
        <v>811</v>
      </c>
      <c r="C722" s="210"/>
      <c r="D722" s="255">
        <f t="shared" si="28"/>
        <v>1098385.6200000001</v>
      </c>
      <c r="E722" s="255">
        <f t="shared" ref="E722:AA722" si="32">SUM(E723:E724)</f>
        <v>0</v>
      </c>
      <c r="F722" s="255">
        <f t="shared" si="32"/>
        <v>439256.62</v>
      </c>
      <c r="G722" s="255">
        <f t="shared" si="32"/>
        <v>0</v>
      </c>
      <c r="H722" s="255">
        <f t="shared" si="32"/>
        <v>0</v>
      </c>
      <c r="I722" s="255">
        <f t="shared" si="32"/>
        <v>0</v>
      </c>
      <c r="J722" s="255">
        <f t="shared" si="32"/>
        <v>0</v>
      </c>
      <c r="K722" s="256">
        <f t="shared" si="32"/>
        <v>0</v>
      </c>
      <c r="L722" s="255">
        <f t="shared" si="32"/>
        <v>0</v>
      </c>
      <c r="M722" s="255">
        <f t="shared" si="32"/>
        <v>0</v>
      </c>
      <c r="N722" s="255">
        <f t="shared" si="32"/>
        <v>0</v>
      </c>
      <c r="O722" s="255">
        <f>SUM(O723:O724)</f>
        <v>659129</v>
      </c>
      <c r="P722" s="255">
        <f t="shared" si="32"/>
        <v>0</v>
      </c>
      <c r="Q722" s="255">
        <f t="shared" si="32"/>
        <v>0</v>
      </c>
      <c r="R722" s="255">
        <f t="shared" si="32"/>
        <v>0</v>
      </c>
      <c r="S722" s="255">
        <f t="shared" si="32"/>
        <v>0</v>
      </c>
      <c r="T722" s="255">
        <f t="shared" si="32"/>
        <v>0</v>
      </c>
      <c r="U722" s="255">
        <f t="shared" si="32"/>
        <v>0</v>
      </c>
      <c r="V722" s="255">
        <f t="shared" si="32"/>
        <v>0</v>
      </c>
      <c r="W722" s="255">
        <f t="shared" si="32"/>
        <v>0</v>
      </c>
      <c r="X722" s="255">
        <f t="shared" si="32"/>
        <v>0</v>
      </c>
      <c r="Y722" s="255">
        <f t="shared" si="32"/>
        <v>0</v>
      </c>
      <c r="Z722" s="255">
        <f t="shared" si="32"/>
        <v>0</v>
      </c>
      <c r="AA722" s="255">
        <f t="shared" si="32"/>
        <v>0</v>
      </c>
      <c r="AB722" s="257" t="s">
        <v>855</v>
      </c>
    </row>
    <row r="723" spans="1:28" s="3" customFormat="1" ht="35.25" customHeight="1" x14ac:dyDescent="0.5">
      <c r="A723" s="3">
        <v>1</v>
      </c>
      <c r="B723" s="165">
        <f>SUBTOTAL(103,$A$8:A723)</f>
        <v>696</v>
      </c>
      <c r="C723" s="210" t="s">
        <v>2163</v>
      </c>
      <c r="D723" s="255">
        <f t="shared" si="28"/>
        <v>439256.62</v>
      </c>
      <c r="E723" s="258">
        <v>0</v>
      </c>
      <c r="F723" s="258">
        <v>439256.62</v>
      </c>
      <c r="G723" s="258">
        <v>0</v>
      </c>
      <c r="H723" s="258">
        <v>0</v>
      </c>
      <c r="I723" s="258">
        <v>0</v>
      </c>
      <c r="J723" s="258">
        <v>0</v>
      </c>
      <c r="K723" s="259">
        <v>0</v>
      </c>
      <c r="L723" s="258">
        <v>0</v>
      </c>
      <c r="M723" s="258">
        <v>0</v>
      </c>
      <c r="N723" s="258">
        <v>0</v>
      </c>
      <c r="O723" s="258">
        <v>0</v>
      </c>
      <c r="P723" s="258">
        <v>0</v>
      </c>
      <c r="Q723" s="258">
        <v>0</v>
      </c>
      <c r="R723" s="258">
        <v>0</v>
      </c>
      <c r="S723" s="258">
        <v>0</v>
      </c>
      <c r="T723" s="258">
        <v>0</v>
      </c>
      <c r="U723" s="258">
        <v>0</v>
      </c>
      <c r="V723" s="258">
        <v>0</v>
      </c>
      <c r="W723" s="258">
        <v>0</v>
      </c>
      <c r="X723" s="258">
        <v>0</v>
      </c>
      <c r="Y723" s="258">
        <v>0</v>
      </c>
      <c r="Z723" s="258">
        <v>0</v>
      </c>
      <c r="AA723" s="258">
        <v>0</v>
      </c>
      <c r="AB723" s="260">
        <v>2020</v>
      </c>
    </row>
    <row r="724" spans="1:28" s="3" customFormat="1" ht="35.25" customHeight="1" x14ac:dyDescent="0.5">
      <c r="A724" s="3">
        <v>1</v>
      </c>
      <c r="B724" s="165">
        <f>SUBTOTAL(103,$A$8:A724)</f>
        <v>697</v>
      </c>
      <c r="C724" s="210" t="s">
        <v>2164</v>
      </c>
      <c r="D724" s="255">
        <f t="shared" si="28"/>
        <v>659129</v>
      </c>
      <c r="E724" s="258">
        <v>0</v>
      </c>
      <c r="F724" s="258">
        <v>0</v>
      </c>
      <c r="G724" s="258">
        <v>0</v>
      </c>
      <c r="H724" s="258">
        <v>0</v>
      </c>
      <c r="I724" s="258">
        <v>0</v>
      </c>
      <c r="J724" s="258">
        <v>0</v>
      </c>
      <c r="K724" s="259">
        <v>0</v>
      </c>
      <c r="L724" s="258">
        <v>0</v>
      </c>
      <c r="M724" s="258">
        <v>0</v>
      </c>
      <c r="N724" s="258">
        <v>0</v>
      </c>
      <c r="O724" s="258">
        <v>659129</v>
      </c>
      <c r="P724" s="258">
        <v>0</v>
      </c>
      <c r="Q724" s="258">
        <v>0</v>
      </c>
      <c r="R724" s="258">
        <v>0</v>
      </c>
      <c r="S724" s="258">
        <v>0</v>
      </c>
      <c r="T724" s="258">
        <v>0</v>
      </c>
      <c r="U724" s="258">
        <v>0</v>
      </c>
      <c r="V724" s="258">
        <v>0</v>
      </c>
      <c r="W724" s="258">
        <v>0</v>
      </c>
      <c r="X724" s="258">
        <v>0</v>
      </c>
      <c r="Y724" s="258">
        <v>0</v>
      </c>
      <c r="Z724" s="258">
        <v>0</v>
      </c>
      <c r="AA724" s="258">
        <v>0</v>
      </c>
      <c r="AB724" s="260">
        <v>2020</v>
      </c>
    </row>
    <row r="725" spans="1:28" s="3" customFormat="1" ht="35.25" customHeight="1" x14ac:dyDescent="0.5">
      <c r="B725" s="209" t="s">
        <v>818</v>
      </c>
      <c r="C725" s="210"/>
      <c r="D725" s="255">
        <f t="shared" si="28"/>
        <v>7097949.4900000002</v>
      </c>
      <c r="E725" s="255">
        <f>SUM(E726:E738)</f>
        <v>117654</v>
      </c>
      <c r="F725" s="255">
        <f t="shared" ref="F725:AA725" si="33">SUM(F726:F738)</f>
        <v>0</v>
      </c>
      <c r="G725" s="255">
        <f t="shared" si="33"/>
        <v>979023</v>
      </c>
      <c r="H725" s="255">
        <f t="shared" si="33"/>
        <v>0</v>
      </c>
      <c r="I725" s="255">
        <f t="shared" si="33"/>
        <v>44789.7</v>
      </c>
      <c r="J725" s="255">
        <f t="shared" si="33"/>
        <v>0</v>
      </c>
      <c r="K725" s="256">
        <f t="shared" si="33"/>
        <v>0</v>
      </c>
      <c r="L725" s="255">
        <f t="shared" si="33"/>
        <v>0</v>
      </c>
      <c r="M725" s="255">
        <f t="shared" si="33"/>
        <v>0</v>
      </c>
      <c r="N725" s="255">
        <f t="shared" si="33"/>
        <v>0</v>
      </c>
      <c r="O725" s="255">
        <f>SUM(O726:O738)</f>
        <v>5956482.79</v>
      </c>
      <c r="P725" s="255">
        <f t="shared" si="33"/>
        <v>0</v>
      </c>
      <c r="Q725" s="255">
        <f t="shared" si="33"/>
        <v>0</v>
      </c>
      <c r="R725" s="255">
        <f t="shared" si="33"/>
        <v>0</v>
      </c>
      <c r="S725" s="255">
        <f t="shared" si="33"/>
        <v>0</v>
      </c>
      <c r="T725" s="255">
        <f t="shared" si="33"/>
        <v>0</v>
      </c>
      <c r="U725" s="255">
        <f t="shared" si="33"/>
        <v>0</v>
      </c>
      <c r="V725" s="255">
        <f t="shared" si="33"/>
        <v>0</v>
      </c>
      <c r="W725" s="255">
        <f t="shared" si="33"/>
        <v>0</v>
      </c>
      <c r="X725" s="255">
        <f t="shared" si="33"/>
        <v>0</v>
      </c>
      <c r="Y725" s="255">
        <f t="shared" si="33"/>
        <v>0</v>
      </c>
      <c r="Z725" s="255">
        <f t="shared" si="33"/>
        <v>0</v>
      </c>
      <c r="AA725" s="255">
        <f t="shared" si="33"/>
        <v>0</v>
      </c>
      <c r="AB725" s="257" t="s">
        <v>855</v>
      </c>
    </row>
    <row r="726" spans="1:28" s="3" customFormat="1" ht="35.25" customHeight="1" x14ac:dyDescent="0.5">
      <c r="A726" s="3">
        <v>1</v>
      </c>
      <c r="B726" s="165">
        <f>SUBTOTAL(103,$A$8:A726)</f>
        <v>698</v>
      </c>
      <c r="C726" s="210" t="s">
        <v>2165</v>
      </c>
      <c r="D726" s="255">
        <f t="shared" si="28"/>
        <v>824183</v>
      </c>
      <c r="E726" s="258">
        <v>0</v>
      </c>
      <c r="F726" s="258">
        <v>0</v>
      </c>
      <c r="G726" s="258">
        <v>0</v>
      </c>
      <c r="H726" s="258">
        <v>0</v>
      </c>
      <c r="I726" s="258">
        <v>0</v>
      </c>
      <c r="J726" s="258">
        <v>0</v>
      </c>
      <c r="K726" s="259">
        <v>0</v>
      </c>
      <c r="L726" s="258">
        <v>0</v>
      </c>
      <c r="M726" s="258">
        <v>0</v>
      </c>
      <c r="N726" s="258">
        <v>0</v>
      </c>
      <c r="O726" s="258">
        <v>824183</v>
      </c>
      <c r="P726" s="258">
        <v>0</v>
      </c>
      <c r="Q726" s="258">
        <v>0</v>
      </c>
      <c r="R726" s="258">
        <v>0</v>
      </c>
      <c r="S726" s="258">
        <v>0</v>
      </c>
      <c r="T726" s="258">
        <v>0</v>
      </c>
      <c r="U726" s="258">
        <v>0</v>
      </c>
      <c r="V726" s="258">
        <v>0</v>
      </c>
      <c r="W726" s="258">
        <v>0</v>
      </c>
      <c r="X726" s="258">
        <v>0</v>
      </c>
      <c r="Y726" s="258">
        <v>0</v>
      </c>
      <c r="Z726" s="258">
        <v>0</v>
      </c>
      <c r="AA726" s="258">
        <v>0</v>
      </c>
      <c r="AB726" s="260">
        <v>2020</v>
      </c>
    </row>
    <row r="727" spans="1:28" s="3" customFormat="1" ht="35.25" customHeight="1" x14ac:dyDescent="0.5">
      <c r="A727" s="3">
        <v>1</v>
      </c>
      <c r="B727" s="165">
        <f>SUBTOTAL(103,$A$8:A727)</f>
        <v>699</v>
      </c>
      <c r="C727" s="210" t="s">
        <v>2518</v>
      </c>
      <c r="D727" s="255">
        <f t="shared" si="28"/>
        <v>817400</v>
      </c>
      <c r="E727" s="258">
        <v>0</v>
      </c>
      <c r="F727" s="258">
        <v>0</v>
      </c>
      <c r="G727" s="258">
        <v>0</v>
      </c>
      <c r="H727" s="258">
        <v>0</v>
      </c>
      <c r="I727" s="258">
        <v>0</v>
      </c>
      <c r="J727" s="258">
        <v>0</v>
      </c>
      <c r="K727" s="259">
        <v>0</v>
      </c>
      <c r="L727" s="258">
        <v>0</v>
      </c>
      <c r="M727" s="258">
        <v>0</v>
      </c>
      <c r="N727" s="258">
        <v>0</v>
      </c>
      <c r="O727" s="258">
        <v>817400</v>
      </c>
      <c r="P727" s="258">
        <v>0</v>
      </c>
      <c r="Q727" s="258">
        <v>0</v>
      </c>
      <c r="R727" s="258">
        <v>0</v>
      </c>
      <c r="S727" s="258">
        <v>0</v>
      </c>
      <c r="T727" s="258">
        <v>0</v>
      </c>
      <c r="U727" s="258">
        <v>0</v>
      </c>
      <c r="V727" s="258">
        <v>0</v>
      </c>
      <c r="W727" s="258">
        <v>0</v>
      </c>
      <c r="X727" s="258">
        <v>0</v>
      </c>
      <c r="Y727" s="258">
        <v>0</v>
      </c>
      <c r="Z727" s="258">
        <v>0</v>
      </c>
      <c r="AA727" s="258">
        <v>0</v>
      </c>
      <c r="AB727" s="260">
        <v>2020</v>
      </c>
    </row>
    <row r="728" spans="1:28" s="3" customFormat="1" ht="35.25" customHeight="1" x14ac:dyDescent="0.5">
      <c r="A728" s="3">
        <v>1</v>
      </c>
      <c r="B728" s="165">
        <f>SUBTOTAL(103,$A$8:A728)</f>
        <v>700</v>
      </c>
      <c r="C728" s="210" t="s">
        <v>2519</v>
      </c>
      <c r="D728" s="255">
        <f t="shared" si="28"/>
        <v>334400</v>
      </c>
      <c r="E728" s="258">
        <v>0</v>
      </c>
      <c r="F728" s="258">
        <v>0</v>
      </c>
      <c r="G728" s="258">
        <v>0</v>
      </c>
      <c r="H728" s="258">
        <v>0</v>
      </c>
      <c r="I728" s="258">
        <v>0</v>
      </c>
      <c r="J728" s="258">
        <v>0</v>
      </c>
      <c r="K728" s="259">
        <v>0</v>
      </c>
      <c r="L728" s="258">
        <v>0</v>
      </c>
      <c r="M728" s="258">
        <v>0</v>
      </c>
      <c r="N728" s="258">
        <v>0</v>
      </c>
      <c r="O728" s="258">
        <v>334400</v>
      </c>
      <c r="P728" s="258">
        <v>0</v>
      </c>
      <c r="Q728" s="258">
        <v>0</v>
      </c>
      <c r="R728" s="258">
        <v>0</v>
      </c>
      <c r="S728" s="258">
        <v>0</v>
      </c>
      <c r="T728" s="258">
        <v>0</v>
      </c>
      <c r="U728" s="258">
        <v>0</v>
      </c>
      <c r="V728" s="258">
        <v>0</v>
      </c>
      <c r="W728" s="258">
        <v>0</v>
      </c>
      <c r="X728" s="258">
        <v>0</v>
      </c>
      <c r="Y728" s="258">
        <v>0</v>
      </c>
      <c r="Z728" s="258">
        <v>0</v>
      </c>
      <c r="AA728" s="258">
        <v>0</v>
      </c>
      <c r="AB728" s="260">
        <v>2020</v>
      </c>
    </row>
    <row r="729" spans="1:28" s="3" customFormat="1" ht="35.25" customHeight="1" x14ac:dyDescent="0.5">
      <c r="A729" s="3">
        <v>1</v>
      </c>
      <c r="B729" s="165">
        <f>SUBTOTAL(103,$A$8:A729)</f>
        <v>701</v>
      </c>
      <c r="C729" s="210" t="s">
        <v>2520</v>
      </c>
      <c r="D729" s="255">
        <f t="shared" si="28"/>
        <v>549603</v>
      </c>
      <c r="E729" s="258">
        <v>0</v>
      </c>
      <c r="F729" s="258">
        <v>0</v>
      </c>
      <c r="G729" s="258">
        <v>0</v>
      </c>
      <c r="H729" s="258">
        <v>0</v>
      </c>
      <c r="I729" s="258">
        <v>0</v>
      </c>
      <c r="J729" s="258">
        <v>0</v>
      </c>
      <c r="K729" s="259">
        <v>0</v>
      </c>
      <c r="L729" s="258">
        <v>0</v>
      </c>
      <c r="M729" s="258">
        <v>0</v>
      </c>
      <c r="N729" s="258">
        <v>0</v>
      </c>
      <c r="O729" s="258">
        <v>549603</v>
      </c>
      <c r="P729" s="258">
        <v>0</v>
      </c>
      <c r="Q729" s="258">
        <v>0</v>
      </c>
      <c r="R729" s="258">
        <v>0</v>
      </c>
      <c r="S729" s="258">
        <v>0</v>
      </c>
      <c r="T729" s="258">
        <v>0</v>
      </c>
      <c r="U729" s="258">
        <v>0</v>
      </c>
      <c r="V729" s="258">
        <v>0</v>
      </c>
      <c r="W729" s="258">
        <v>0</v>
      </c>
      <c r="X729" s="258">
        <v>0</v>
      </c>
      <c r="Y729" s="258">
        <v>0</v>
      </c>
      <c r="Z729" s="258">
        <v>0</v>
      </c>
      <c r="AA729" s="258">
        <v>0</v>
      </c>
      <c r="AB729" s="260">
        <v>2020</v>
      </c>
    </row>
    <row r="730" spans="1:28" s="3" customFormat="1" ht="35.25" customHeight="1" x14ac:dyDescent="0.5">
      <c r="A730" s="3">
        <v>1</v>
      </c>
      <c r="B730" s="165">
        <f>SUBTOTAL(103,$A$8:A730)</f>
        <v>702</v>
      </c>
      <c r="C730" s="210" t="s">
        <v>2521</v>
      </c>
      <c r="D730" s="255">
        <f t="shared" si="28"/>
        <v>500400</v>
      </c>
      <c r="E730" s="258">
        <v>0</v>
      </c>
      <c r="F730" s="258">
        <v>0</v>
      </c>
      <c r="G730" s="258">
        <v>0</v>
      </c>
      <c r="H730" s="258">
        <v>0</v>
      </c>
      <c r="I730" s="258">
        <v>0</v>
      </c>
      <c r="J730" s="258">
        <v>0</v>
      </c>
      <c r="K730" s="259">
        <v>0</v>
      </c>
      <c r="L730" s="258">
        <v>0</v>
      </c>
      <c r="M730" s="258">
        <v>0</v>
      </c>
      <c r="N730" s="258">
        <v>0</v>
      </c>
      <c r="O730" s="258">
        <v>500400</v>
      </c>
      <c r="P730" s="258">
        <v>0</v>
      </c>
      <c r="Q730" s="258">
        <v>0</v>
      </c>
      <c r="R730" s="258">
        <v>0</v>
      </c>
      <c r="S730" s="258">
        <v>0</v>
      </c>
      <c r="T730" s="258">
        <v>0</v>
      </c>
      <c r="U730" s="258">
        <v>0</v>
      </c>
      <c r="V730" s="258">
        <v>0</v>
      </c>
      <c r="W730" s="258">
        <v>0</v>
      </c>
      <c r="X730" s="258">
        <v>0</v>
      </c>
      <c r="Y730" s="258">
        <v>0</v>
      </c>
      <c r="Z730" s="258">
        <v>0</v>
      </c>
      <c r="AA730" s="258">
        <v>0</v>
      </c>
      <c r="AB730" s="260">
        <v>2020</v>
      </c>
    </row>
    <row r="731" spans="1:28" s="3" customFormat="1" ht="35.25" customHeight="1" x14ac:dyDescent="0.5">
      <c r="A731" s="3">
        <v>1</v>
      </c>
      <c r="B731" s="165">
        <f>SUBTOTAL(103,$A$8:A731)</f>
        <v>703</v>
      </c>
      <c r="C731" s="210" t="s">
        <v>2522</v>
      </c>
      <c r="D731" s="255">
        <f t="shared" si="28"/>
        <v>44789.7</v>
      </c>
      <c r="E731" s="258">
        <v>0</v>
      </c>
      <c r="F731" s="258">
        <v>0</v>
      </c>
      <c r="G731" s="258">
        <v>0</v>
      </c>
      <c r="H731" s="258">
        <v>0</v>
      </c>
      <c r="I731" s="258">
        <v>44789.7</v>
      </c>
      <c r="J731" s="258">
        <v>0</v>
      </c>
      <c r="K731" s="259">
        <v>0</v>
      </c>
      <c r="L731" s="258">
        <v>0</v>
      </c>
      <c r="M731" s="258">
        <v>0</v>
      </c>
      <c r="N731" s="258">
        <v>0</v>
      </c>
      <c r="O731" s="258">
        <v>0</v>
      </c>
      <c r="P731" s="258">
        <v>0</v>
      </c>
      <c r="Q731" s="258">
        <v>0</v>
      </c>
      <c r="R731" s="258">
        <v>0</v>
      </c>
      <c r="S731" s="258">
        <v>0</v>
      </c>
      <c r="T731" s="258">
        <v>0</v>
      </c>
      <c r="U731" s="258">
        <v>0</v>
      </c>
      <c r="V731" s="258">
        <v>0</v>
      </c>
      <c r="W731" s="258">
        <v>0</v>
      </c>
      <c r="X731" s="258">
        <v>0</v>
      </c>
      <c r="Y731" s="258">
        <v>0</v>
      </c>
      <c r="Z731" s="258">
        <v>0</v>
      </c>
      <c r="AA731" s="258">
        <v>0</v>
      </c>
      <c r="AB731" s="260">
        <v>2020</v>
      </c>
    </row>
    <row r="732" spans="1:28" s="3" customFormat="1" ht="35.25" customHeight="1" x14ac:dyDescent="0.5">
      <c r="A732" s="3">
        <v>1</v>
      </c>
      <c r="B732" s="165">
        <f>SUBTOTAL(103,$A$8:A732)</f>
        <v>704</v>
      </c>
      <c r="C732" s="210" t="s">
        <v>2166</v>
      </c>
      <c r="D732" s="255">
        <f t="shared" si="28"/>
        <v>851863.79</v>
      </c>
      <c r="E732" s="258">
        <v>0</v>
      </c>
      <c r="F732" s="258">
        <v>0</v>
      </c>
      <c r="G732" s="258">
        <v>0</v>
      </c>
      <c r="H732" s="258">
        <v>0</v>
      </c>
      <c r="I732" s="258">
        <v>0</v>
      </c>
      <c r="J732" s="258">
        <v>0</v>
      </c>
      <c r="K732" s="259">
        <v>0</v>
      </c>
      <c r="L732" s="258">
        <v>0</v>
      </c>
      <c r="M732" s="258">
        <v>0</v>
      </c>
      <c r="N732" s="258">
        <v>0</v>
      </c>
      <c r="O732" s="258">
        <v>851863.79</v>
      </c>
      <c r="P732" s="258">
        <v>0</v>
      </c>
      <c r="Q732" s="258">
        <v>0</v>
      </c>
      <c r="R732" s="258">
        <v>0</v>
      </c>
      <c r="S732" s="258">
        <v>0</v>
      </c>
      <c r="T732" s="258">
        <v>0</v>
      </c>
      <c r="U732" s="258">
        <v>0</v>
      </c>
      <c r="V732" s="258">
        <v>0</v>
      </c>
      <c r="W732" s="258">
        <v>0</v>
      </c>
      <c r="X732" s="258">
        <v>0</v>
      </c>
      <c r="Y732" s="258">
        <v>0</v>
      </c>
      <c r="Z732" s="258">
        <v>0</v>
      </c>
      <c r="AA732" s="258">
        <v>0</v>
      </c>
      <c r="AB732" s="260">
        <v>2020</v>
      </c>
    </row>
    <row r="733" spans="1:28" s="3" customFormat="1" ht="35.25" customHeight="1" x14ac:dyDescent="0.5">
      <c r="A733" s="3">
        <v>1</v>
      </c>
      <c r="B733" s="165">
        <f>SUBTOTAL(103,$A$8:A733)</f>
        <v>705</v>
      </c>
      <c r="C733" s="210" t="s">
        <v>2167</v>
      </c>
      <c r="D733" s="255">
        <f t="shared" si="28"/>
        <v>1228623</v>
      </c>
      <c r="E733" s="258">
        <v>0</v>
      </c>
      <c r="F733" s="258">
        <v>0</v>
      </c>
      <c r="G733" s="258">
        <v>979023</v>
      </c>
      <c r="H733" s="258">
        <v>0</v>
      </c>
      <c r="I733" s="258">
        <v>0</v>
      </c>
      <c r="J733" s="258">
        <v>0</v>
      </c>
      <c r="K733" s="259">
        <v>0</v>
      </c>
      <c r="L733" s="258">
        <v>0</v>
      </c>
      <c r="M733" s="258">
        <v>0</v>
      </c>
      <c r="N733" s="258">
        <v>0</v>
      </c>
      <c r="O733" s="258">
        <v>249600</v>
      </c>
      <c r="P733" s="258">
        <v>0</v>
      </c>
      <c r="Q733" s="258">
        <v>0</v>
      </c>
      <c r="R733" s="258">
        <v>0</v>
      </c>
      <c r="S733" s="258">
        <v>0</v>
      </c>
      <c r="T733" s="258">
        <v>0</v>
      </c>
      <c r="U733" s="258">
        <v>0</v>
      </c>
      <c r="V733" s="258">
        <v>0</v>
      </c>
      <c r="W733" s="258">
        <v>0</v>
      </c>
      <c r="X733" s="258">
        <v>0</v>
      </c>
      <c r="Y733" s="258">
        <v>0</v>
      </c>
      <c r="Z733" s="258">
        <v>0</v>
      </c>
      <c r="AA733" s="258">
        <v>0</v>
      </c>
      <c r="AB733" s="260">
        <v>2020</v>
      </c>
    </row>
    <row r="734" spans="1:28" s="3" customFormat="1" ht="35.25" customHeight="1" x14ac:dyDescent="0.5">
      <c r="A734" s="3">
        <v>1</v>
      </c>
      <c r="B734" s="165">
        <f>SUBTOTAL(103,$A$8:A734)</f>
        <v>706</v>
      </c>
      <c r="C734" s="210" t="s">
        <v>2168</v>
      </c>
      <c r="D734" s="255">
        <f t="shared" si="28"/>
        <v>798318</v>
      </c>
      <c r="E734" s="258">
        <v>0</v>
      </c>
      <c r="F734" s="258">
        <v>0</v>
      </c>
      <c r="G734" s="258">
        <v>0</v>
      </c>
      <c r="H734" s="258">
        <v>0</v>
      </c>
      <c r="I734" s="258">
        <v>0</v>
      </c>
      <c r="J734" s="258">
        <v>0</v>
      </c>
      <c r="K734" s="259">
        <v>0</v>
      </c>
      <c r="L734" s="258">
        <v>0</v>
      </c>
      <c r="M734" s="258">
        <v>0</v>
      </c>
      <c r="N734" s="258">
        <v>0</v>
      </c>
      <c r="O734" s="258">
        <v>798318</v>
      </c>
      <c r="P734" s="258">
        <v>0</v>
      </c>
      <c r="Q734" s="258">
        <v>0</v>
      </c>
      <c r="R734" s="258">
        <v>0</v>
      </c>
      <c r="S734" s="258">
        <v>0</v>
      </c>
      <c r="T734" s="258">
        <v>0</v>
      </c>
      <c r="U734" s="258">
        <v>0</v>
      </c>
      <c r="V734" s="258">
        <v>0</v>
      </c>
      <c r="W734" s="258">
        <v>0</v>
      </c>
      <c r="X734" s="258">
        <v>0</v>
      </c>
      <c r="Y734" s="258">
        <v>0</v>
      </c>
      <c r="Z734" s="258">
        <v>0</v>
      </c>
      <c r="AA734" s="258">
        <v>0</v>
      </c>
      <c r="AB734" s="260">
        <v>2020</v>
      </c>
    </row>
    <row r="735" spans="1:28" s="3" customFormat="1" ht="35.25" customHeight="1" x14ac:dyDescent="0.5">
      <c r="A735" s="3">
        <v>1</v>
      </c>
      <c r="B735" s="165">
        <f>SUBTOTAL(103,$A$8:A735)</f>
        <v>707</v>
      </c>
      <c r="C735" s="210" t="s">
        <v>1805</v>
      </c>
      <c r="D735" s="255">
        <f t="shared" si="28"/>
        <v>61000</v>
      </c>
      <c r="E735" s="258">
        <v>0</v>
      </c>
      <c r="F735" s="258">
        <v>0</v>
      </c>
      <c r="G735" s="258">
        <v>0</v>
      </c>
      <c r="H735" s="258">
        <v>0</v>
      </c>
      <c r="I735" s="258">
        <v>0</v>
      </c>
      <c r="J735" s="258">
        <v>0</v>
      </c>
      <c r="K735" s="259">
        <v>0</v>
      </c>
      <c r="L735" s="258">
        <v>0</v>
      </c>
      <c r="M735" s="258">
        <v>0</v>
      </c>
      <c r="N735" s="258">
        <v>0</v>
      </c>
      <c r="O735" s="258">
        <v>61000</v>
      </c>
      <c r="P735" s="258">
        <v>0</v>
      </c>
      <c r="Q735" s="258">
        <v>0</v>
      </c>
      <c r="R735" s="258">
        <v>0</v>
      </c>
      <c r="S735" s="258">
        <v>0</v>
      </c>
      <c r="T735" s="258">
        <v>0</v>
      </c>
      <c r="U735" s="258">
        <v>0</v>
      </c>
      <c r="V735" s="258">
        <v>0</v>
      </c>
      <c r="W735" s="258">
        <v>0</v>
      </c>
      <c r="X735" s="258">
        <v>0</v>
      </c>
      <c r="Y735" s="258">
        <v>0</v>
      </c>
      <c r="Z735" s="258">
        <v>0</v>
      </c>
      <c r="AA735" s="258">
        <v>0</v>
      </c>
      <c r="AB735" s="260">
        <v>2020</v>
      </c>
    </row>
    <row r="736" spans="1:28" s="3" customFormat="1" ht="35.25" customHeight="1" x14ac:dyDescent="0.5">
      <c r="A736" s="3">
        <v>1</v>
      </c>
      <c r="B736" s="165">
        <f>SUBTOTAL(103,$A$8:A736)</f>
        <v>708</v>
      </c>
      <c r="C736" s="210" t="s">
        <v>1806</v>
      </c>
      <c r="D736" s="255">
        <f t="shared" si="28"/>
        <v>44000</v>
      </c>
      <c r="E736" s="258">
        <v>0</v>
      </c>
      <c r="F736" s="258">
        <v>0</v>
      </c>
      <c r="G736" s="258">
        <v>0</v>
      </c>
      <c r="H736" s="258">
        <v>0</v>
      </c>
      <c r="I736" s="258">
        <v>0</v>
      </c>
      <c r="J736" s="258">
        <v>0</v>
      </c>
      <c r="K736" s="259">
        <v>0</v>
      </c>
      <c r="L736" s="258">
        <v>0</v>
      </c>
      <c r="M736" s="258">
        <v>0</v>
      </c>
      <c r="N736" s="258">
        <v>0</v>
      </c>
      <c r="O736" s="258">
        <v>44000</v>
      </c>
      <c r="P736" s="258">
        <v>0</v>
      </c>
      <c r="Q736" s="258">
        <v>0</v>
      </c>
      <c r="R736" s="258">
        <v>0</v>
      </c>
      <c r="S736" s="258">
        <v>0</v>
      </c>
      <c r="T736" s="258">
        <v>0</v>
      </c>
      <c r="U736" s="258">
        <v>0</v>
      </c>
      <c r="V736" s="258">
        <v>0</v>
      </c>
      <c r="W736" s="258">
        <v>0</v>
      </c>
      <c r="X736" s="258">
        <v>0</v>
      </c>
      <c r="Y736" s="258">
        <v>0</v>
      </c>
      <c r="Z736" s="258">
        <v>0</v>
      </c>
      <c r="AA736" s="258">
        <v>0</v>
      </c>
      <c r="AB736" s="260">
        <v>2020</v>
      </c>
    </row>
    <row r="737" spans="1:28" s="3" customFormat="1" ht="35.25" customHeight="1" x14ac:dyDescent="0.5">
      <c r="A737" s="3">
        <v>1</v>
      </c>
      <c r="B737" s="165">
        <f>SUBTOTAL(103,$A$8:A737)</f>
        <v>709</v>
      </c>
      <c r="C737" s="210" t="s">
        <v>1807</v>
      </c>
      <c r="D737" s="255">
        <f t="shared" si="28"/>
        <v>44000</v>
      </c>
      <c r="E737" s="258">
        <v>0</v>
      </c>
      <c r="F737" s="258">
        <v>0</v>
      </c>
      <c r="G737" s="258">
        <v>0</v>
      </c>
      <c r="H737" s="258">
        <v>0</v>
      </c>
      <c r="I737" s="258">
        <v>0</v>
      </c>
      <c r="J737" s="258">
        <v>0</v>
      </c>
      <c r="K737" s="259">
        <v>0</v>
      </c>
      <c r="L737" s="258">
        <v>0</v>
      </c>
      <c r="M737" s="258">
        <v>0</v>
      </c>
      <c r="N737" s="258">
        <v>0</v>
      </c>
      <c r="O737" s="258">
        <v>44000</v>
      </c>
      <c r="P737" s="258">
        <v>0</v>
      </c>
      <c r="Q737" s="258">
        <v>0</v>
      </c>
      <c r="R737" s="258">
        <v>0</v>
      </c>
      <c r="S737" s="258">
        <v>0</v>
      </c>
      <c r="T737" s="258">
        <v>0</v>
      </c>
      <c r="U737" s="258">
        <v>0</v>
      </c>
      <c r="V737" s="258">
        <v>0</v>
      </c>
      <c r="W737" s="258">
        <v>0</v>
      </c>
      <c r="X737" s="258">
        <v>0</v>
      </c>
      <c r="Y737" s="258">
        <v>0</v>
      </c>
      <c r="Z737" s="258">
        <v>0</v>
      </c>
      <c r="AA737" s="258">
        <v>0</v>
      </c>
      <c r="AB737" s="260">
        <v>2020</v>
      </c>
    </row>
    <row r="738" spans="1:28" s="3" customFormat="1" ht="35.25" customHeight="1" x14ac:dyDescent="0.5">
      <c r="A738" s="3">
        <v>1</v>
      </c>
      <c r="B738" s="165">
        <f>SUBTOTAL(103,$A$8:A738)</f>
        <v>710</v>
      </c>
      <c r="C738" s="210" t="s">
        <v>2169</v>
      </c>
      <c r="D738" s="255">
        <f t="shared" si="28"/>
        <v>999369</v>
      </c>
      <c r="E738" s="258">
        <v>117654</v>
      </c>
      <c r="F738" s="258">
        <v>0</v>
      </c>
      <c r="G738" s="258">
        <v>0</v>
      </c>
      <c r="H738" s="258">
        <v>0</v>
      </c>
      <c r="I738" s="258">
        <v>0</v>
      </c>
      <c r="J738" s="258">
        <v>0</v>
      </c>
      <c r="K738" s="259">
        <v>0</v>
      </c>
      <c r="L738" s="258">
        <v>0</v>
      </c>
      <c r="M738" s="258">
        <v>0</v>
      </c>
      <c r="N738" s="258">
        <v>0</v>
      </c>
      <c r="O738" s="258">
        <v>881715</v>
      </c>
      <c r="P738" s="258">
        <v>0</v>
      </c>
      <c r="Q738" s="258">
        <v>0</v>
      </c>
      <c r="R738" s="258">
        <v>0</v>
      </c>
      <c r="S738" s="258">
        <v>0</v>
      </c>
      <c r="T738" s="258">
        <v>0</v>
      </c>
      <c r="U738" s="258">
        <v>0</v>
      </c>
      <c r="V738" s="258">
        <v>0</v>
      </c>
      <c r="W738" s="258">
        <v>0</v>
      </c>
      <c r="X738" s="258">
        <v>0</v>
      </c>
      <c r="Y738" s="258">
        <v>0</v>
      </c>
      <c r="Z738" s="258">
        <v>0</v>
      </c>
      <c r="AA738" s="258">
        <v>0</v>
      </c>
      <c r="AB738" s="260">
        <v>2020</v>
      </c>
    </row>
    <row r="739" spans="1:28" s="3" customFormat="1" ht="35.25" customHeight="1" x14ac:dyDescent="0.5">
      <c r="B739" s="209" t="s">
        <v>817</v>
      </c>
      <c r="C739" s="210"/>
      <c r="D739" s="255">
        <f t="shared" si="28"/>
        <v>10495265</v>
      </c>
      <c r="E739" s="255">
        <f t="shared" ref="E739:AA739" si="34">SUM(E740:E747)</f>
        <v>0</v>
      </c>
      <c r="F739" s="255">
        <f t="shared" si="34"/>
        <v>0</v>
      </c>
      <c r="G739" s="255">
        <f t="shared" si="34"/>
        <v>0</v>
      </c>
      <c r="H739" s="255">
        <f t="shared" si="34"/>
        <v>0</v>
      </c>
      <c r="I739" s="255">
        <f t="shared" si="34"/>
        <v>941331</v>
      </c>
      <c r="J739" s="255">
        <f t="shared" si="34"/>
        <v>0</v>
      </c>
      <c r="K739" s="256">
        <f t="shared" si="34"/>
        <v>0</v>
      </c>
      <c r="L739" s="255">
        <f t="shared" si="34"/>
        <v>0</v>
      </c>
      <c r="M739" s="255">
        <f t="shared" si="34"/>
        <v>3080898</v>
      </c>
      <c r="N739" s="255">
        <f t="shared" si="34"/>
        <v>2689388</v>
      </c>
      <c r="O739" s="255">
        <f>SUM(O740:O747)</f>
        <v>3783648</v>
      </c>
      <c r="P739" s="255">
        <f t="shared" si="34"/>
        <v>0</v>
      </c>
      <c r="Q739" s="255">
        <f t="shared" si="34"/>
        <v>0</v>
      </c>
      <c r="R739" s="255">
        <f t="shared" si="34"/>
        <v>0</v>
      </c>
      <c r="S739" s="255">
        <f t="shared" si="34"/>
        <v>0</v>
      </c>
      <c r="T739" s="255">
        <f t="shared" si="34"/>
        <v>0</v>
      </c>
      <c r="U739" s="255">
        <f t="shared" si="34"/>
        <v>0</v>
      </c>
      <c r="V739" s="255">
        <f t="shared" si="34"/>
        <v>0</v>
      </c>
      <c r="W739" s="255">
        <f t="shared" si="34"/>
        <v>0</v>
      </c>
      <c r="X739" s="255">
        <f t="shared" si="34"/>
        <v>0</v>
      </c>
      <c r="Y739" s="255">
        <f t="shared" si="34"/>
        <v>0</v>
      </c>
      <c r="Z739" s="255">
        <f t="shared" si="34"/>
        <v>0</v>
      </c>
      <c r="AA739" s="255">
        <f t="shared" si="34"/>
        <v>0</v>
      </c>
      <c r="AB739" s="257" t="s">
        <v>855</v>
      </c>
    </row>
    <row r="740" spans="1:28" s="3" customFormat="1" ht="35.25" customHeight="1" x14ac:dyDescent="0.5">
      <c r="A740" s="3">
        <v>1</v>
      </c>
      <c r="B740" s="165">
        <f>SUBTOTAL(103,$A$8:A740)</f>
        <v>711</v>
      </c>
      <c r="C740" s="210" t="s">
        <v>2170</v>
      </c>
      <c r="D740" s="255">
        <f t="shared" si="28"/>
        <v>1531213</v>
      </c>
      <c r="E740" s="258">
        <v>0</v>
      </c>
      <c r="F740" s="258">
        <v>0</v>
      </c>
      <c r="G740" s="258">
        <v>0</v>
      </c>
      <c r="H740" s="258">
        <v>0</v>
      </c>
      <c r="I740" s="258">
        <v>0</v>
      </c>
      <c r="J740" s="258">
        <v>0</v>
      </c>
      <c r="K740" s="259">
        <v>0</v>
      </c>
      <c r="L740" s="258">
        <v>0</v>
      </c>
      <c r="M740" s="258">
        <v>1531213</v>
      </c>
      <c r="N740" s="258">
        <v>0</v>
      </c>
      <c r="O740" s="258">
        <v>0</v>
      </c>
      <c r="P740" s="258">
        <v>0</v>
      </c>
      <c r="Q740" s="258">
        <v>0</v>
      </c>
      <c r="R740" s="258">
        <v>0</v>
      </c>
      <c r="S740" s="258">
        <v>0</v>
      </c>
      <c r="T740" s="258">
        <v>0</v>
      </c>
      <c r="U740" s="258">
        <v>0</v>
      </c>
      <c r="V740" s="258">
        <v>0</v>
      </c>
      <c r="W740" s="258">
        <v>0</v>
      </c>
      <c r="X740" s="258">
        <v>0</v>
      </c>
      <c r="Y740" s="258">
        <v>0</v>
      </c>
      <c r="Z740" s="258">
        <v>0</v>
      </c>
      <c r="AA740" s="258">
        <v>0</v>
      </c>
      <c r="AB740" s="260">
        <v>2020</v>
      </c>
    </row>
    <row r="741" spans="1:28" s="3" customFormat="1" ht="35.25" customHeight="1" x14ac:dyDescent="0.5">
      <c r="A741" s="3">
        <v>1</v>
      </c>
      <c r="B741" s="165">
        <f>SUBTOTAL(103,$A$8:A741)</f>
        <v>712</v>
      </c>
      <c r="C741" s="210" t="s">
        <v>2171</v>
      </c>
      <c r="D741" s="255">
        <f t="shared" si="28"/>
        <v>800005</v>
      </c>
      <c r="E741" s="258">
        <v>0</v>
      </c>
      <c r="F741" s="258">
        <v>0</v>
      </c>
      <c r="G741" s="258">
        <v>0</v>
      </c>
      <c r="H741" s="258">
        <v>0</v>
      </c>
      <c r="I741" s="258">
        <v>0</v>
      </c>
      <c r="J741" s="258">
        <v>0</v>
      </c>
      <c r="K741" s="259">
        <v>0</v>
      </c>
      <c r="L741" s="258">
        <v>0</v>
      </c>
      <c r="M741" s="258">
        <v>0</v>
      </c>
      <c r="N741" s="258">
        <v>0</v>
      </c>
      <c r="O741" s="258">
        <v>800005</v>
      </c>
      <c r="P741" s="258">
        <v>0</v>
      </c>
      <c r="Q741" s="258">
        <v>0</v>
      </c>
      <c r="R741" s="258">
        <v>0</v>
      </c>
      <c r="S741" s="258">
        <v>0</v>
      </c>
      <c r="T741" s="258">
        <v>0</v>
      </c>
      <c r="U741" s="258">
        <v>0</v>
      </c>
      <c r="V741" s="258">
        <v>0</v>
      </c>
      <c r="W741" s="258">
        <v>0</v>
      </c>
      <c r="X741" s="258">
        <v>0</v>
      </c>
      <c r="Y741" s="258">
        <v>0</v>
      </c>
      <c r="Z741" s="258">
        <v>0</v>
      </c>
      <c r="AA741" s="258">
        <v>0</v>
      </c>
      <c r="AB741" s="260">
        <v>2020</v>
      </c>
    </row>
    <row r="742" spans="1:28" s="3" customFormat="1" ht="35.25" customHeight="1" x14ac:dyDescent="0.5">
      <c r="A742" s="3">
        <v>1</v>
      </c>
      <c r="B742" s="165">
        <f>SUBTOTAL(103,$A$8:A742)</f>
        <v>713</v>
      </c>
      <c r="C742" s="210" t="s">
        <v>2523</v>
      </c>
      <c r="D742" s="255">
        <f t="shared" si="28"/>
        <v>2240000</v>
      </c>
      <c r="E742" s="258">
        <v>0</v>
      </c>
      <c r="F742" s="258">
        <v>0</v>
      </c>
      <c r="G742" s="258">
        <v>0</v>
      </c>
      <c r="H742" s="258">
        <v>0</v>
      </c>
      <c r="I742" s="258">
        <v>0</v>
      </c>
      <c r="J742" s="258">
        <v>0</v>
      </c>
      <c r="K742" s="259">
        <v>0</v>
      </c>
      <c r="L742" s="258">
        <v>0</v>
      </c>
      <c r="M742" s="258">
        <v>0</v>
      </c>
      <c r="N742" s="258">
        <v>1439388</v>
      </c>
      <c r="O742" s="258">
        <v>800612</v>
      </c>
      <c r="P742" s="258">
        <v>0</v>
      </c>
      <c r="Q742" s="258">
        <v>0</v>
      </c>
      <c r="R742" s="258">
        <v>0</v>
      </c>
      <c r="S742" s="258">
        <v>0</v>
      </c>
      <c r="T742" s="258">
        <v>0</v>
      </c>
      <c r="U742" s="258">
        <v>0</v>
      </c>
      <c r="V742" s="258">
        <v>0</v>
      </c>
      <c r="W742" s="258">
        <v>0</v>
      </c>
      <c r="X742" s="258">
        <v>0</v>
      </c>
      <c r="Y742" s="258">
        <v>0</v>
      </c>
      <c r="Z742" s="258">
        <v>0</v>
      </c>
      <c r="AA742" s="258">
        <v>0</v>
      </c>
      <c r="AB742" s="260">
        <v>2020</v>
      </c>
    </row>
    <row r="743" spans="1:28" s="3" customFormat="1" ht="35.25" customHeight="1" x14ac:dyDescent="0.5">
      <c r="A743" s="3">
        <v>1</v>
      </c>
      <c r="B743" s="165">
        <f>SUBTOTAL(103,$A$8:A743)</f>
        <v>714</v>
      </c>
      <c r="C743" s="210" t="s">
        <v>2524</v>
      </c>
      <c r="D743" s="255">
        <f t="shared" si="28"/>
        <v>1823014</v>
      </c>
      <c r="E743" s="258">
        <v>0</v>
      </c>
      <c r="F743" s="258">
        <v>0</v>
      </c>
      <c r="G743" s="258">
        <v>0</v>
      </c>
      <c r="H743" s="258">
        <v>0</v>
      </c>
      <c r="I743" s="258">
        <v>573014</v>
      </c>
      <c r="J743" s="258">
        <v>0</v>
      </c>
      <c r="K743" s="259">
        <v>0</v>
      </c>
      <c r="L743" s="258">
        <v>0</v>
      </c>
      <c r="M743" s="258">
        <v>0</v>
      </c>
      <c r="N743" s="258">
        <v>1250000</v>
      </c>
      <c r="O743" s="258">
        <v>0</v>
      </c>
      <c r="P743" s="258">
        <v>0</v>
      </c>
      <c r="Q743" s="258">
        <v>0</v>
      </c>
      <c r="R743" s="258">
        <v>0</v>
      </c>
      <c r="S743" s="258">
        <v>0</v>
      </c>
      <c r="T743" s="258">
        <v>0</v>
      </c>
      <c r="U743" s="258">
        <v>0</v>
      </c>
      <c r="V743" s="258">
        <v>0</v>
      </c>
      <c r="W743" s="258">
        <v>0</v>
      </c>
      <c r="X743" s="258">
        <v>0</v>
      </c>
      <c r="Y743" s="258">
        <v>0</v>
      </c>
      <c r="Z743" s="258">
        <v>0</v>
      </c>
      <c r="AA743" s="258">
        <v>0</v>
      </c>
      <c r="AB743" s="260">
        <v>2020</v>
      </c>
    </row>
    <row r="744" spans="1:28" s="3" customFormat="1" ht="35.25" customHeight="1" x14ac:dyDescent="0.5">
      <c r="A744" s="3">
        <v>1</v>
      </c>
      <c r="B744" s="165">
        <f>SUBTOTAL(103,$A$8:A744)</f>
        <v>715</v>
      </c>
      <c r="C744" s="210" t="s">
        <v>2525</v>
      </c>
      <c r="D744" s="255">
        <f t="shared" si="28"/>
        <v>1885685</v>
      </c>
      <c r="E744" s="258">
        <v>0</v>
      </c>
      <c r="F744" s="258">
        <v>0</v>
      </c>
      <c r="G744" s="258">
        <v>0</v>
      </c>
      <c r="H744" s="258">
        <v>0</v>
      </c>
      <c r="I744" s="258">
        <v>0</v>
      </c>
      <c r="J744" s="258">
        <v>0</v>
      </c>
      <c r="K744" s="259">
        <v>0</v>
      </c>
      <c r="L744" s="258">
        <v>0</v>
      </c>
      <c r="M744" s="258">
        <v>1549685</v>
      </c>
      <c r="N744" s="258">
        <v>0</v>
      </c>
      <c r="O744" s="258">
        <v>336000</v>
      </c>
      <c r="P744" s="258">
        <v>0</v>
      </c>
      <c r="Q744" s="258">
        <v>0</v>
      </c>
      <c r="R744" s="258">
        <v>0</v>
      </c>
      <c r="S744" s="258">
        <v>0</v>
      </c>
      <c r="T744" s="258">
        <v>0</v>
      </c>
      <c r="U744" s="258">
        <v>0</v>
      </c>
      <c r="V744" s="258">
        <v>0</v>
      </c>
      <c r="W744" s="258">
        <v>0</v>
      </c>
      <c r="X744" s="258">
        <v>0</v>
      </c>
      <c r="Y744" s="258">
        <v>0</v>
      </c>
      <c r="Z744" s="258">
        <v>0</v>
      </c>
      <c r="AA744" s="258">
        <v>0</v>
      </c>
      <c r="AB744" s="260">
        <v>2020</v>
      </c>
    </row>
    <row r="745" spans="1:28" s="3" customFormat="1" ht="35.25" customHeight="1" x14ac:dyDescent="0.5">
      <c r="A745" s="3">
        <v>1</v>
      </c>
      <c r="B745" s="165">
        <f>SUBTOTAL(103,$A$8:A745)</f>
        <v>716</v>
      </c>
      <c r="C745" s="210" t="s">
        <v>2526</v>
      </c>
      <c r="D745" s="255">
        <f t="shared" si="28"/>
        <v>953170</v>
      </c>
      <c r="E745" s="258">
        <v>0</v>
      </c>
      <c r="F745" s="258">
        <v>0</v>
      </c>
      <c r="G745" s="258">
        <v>0</v>
      </c>
      <c r="H745" s="258">
        <v>0</v>
      </c>
      <c r="I745" s="258">
        <v>0</v>
      </c>
      <c r="J745" s="258">
        <v>0</v>
      </c>
      <c r="K745" s="259">
        <v>0</v>
      </c>
      <c r="L745" s="258">
        <v>0</v>
      </c>
      <c r="M745" s="258">
        <v>0</v>
      </c>
      <c r="N745" s="258">
        <v>0</v>
      </c>
      <c r="O745" s="258">
        <v>953170</v>
      </c>
      <c r="P745" s="258">
        <v>0</v>
      </c>
      <c r="Q745" s="258">
        <v>0</v>
      </c>
      <c r="R745" s="258">
        <v>0</v>
      </c>
      <c r="S745" s="258">
        <v>0</v>
      </c>
      <c r="T745" s="258">
        <v>0</v>
      </c>
      <c r="U745" s="258">
        <v>0</v>
      </c>
      <c r="V745" s="258">
        <v>0</v>
      </c>
      <c r="W745" s="258">
        <v>0</v>
      </c>
      <c r="X745" s="258">
        <v>0</v>
      </c>
      <c r="Y745" s="258">
        <v>0</v>
      </c>
      <c r="Z745" s="258">
        <v>0</v>
      </c>
      <c r="AA745" s="258">
        <v>0</v>
      </c>
      <c r="AB745" s="260">
        <v>2020</v>
      </c>
    </row>
    <row r="746" spans="1:28" s="3" customFormat="1" ht="35.25" customHeight="1" x14ac:dyDescent="0.5">
      <c r="A746" s="3">
        <v>1</v>
      </c>
      <c r="B746" s="165">
        <f>SUBTOTAL(103,$A$8:A746)</f>
        <v>717</v>
      </c>
      <c r="C746" s="210" t="s">
        <v>1808</v>
      </c>
      <c r="D746" s="255">
        <f t="shared" si="28"/>
        <v>243861</v>
      </c>
      <c r="E746" s="258">
        <v>0</v>
      </c>
      <c r="F746" s="258">
        <v>0</v>
      </c>
      <c r="G746" s="258">
        <v>0</v>
      </c>
      <c r="H746" s="258">
        <v>0</v>
      </c>
      <c r="I746" s="258">
        <v>0</v>
      </c>
      <c r="J746" s="258">
        <v>0</v>
      </c>
      <c r="K746" s="259">
        <v>0</v>
      </c>
      <c r="L746" s="258">
        <v>0</v>
      </c>
      <c r="M746" s="258">
        <v>0</v>
      </c>
      <c r="N746" s="258">
        <v>0</v>
      </c>
      <c r="O746" s="258">
        <v>243861</v>
      </c>
      <c r="P746" s="258">
        <v>0</v>
      </c>
      <c r="Q746" s="258">
        <v>0</v>
      </c>
      <c r="R746" s="258">
        <v>0</v>
      </c>
      <c r="S746" s="258">
        <v>0</v>
      </c>
      <c r="T746" s="258">
        <v>0</v>
      </c>
      <c r="U746" s="258">
        <v>0</v>
      </c>
      <c r="V746" s="258">
        <v>0</v>
      </c>
      <c r="W746" s="258">
        <v>0</v>
      </c>
      <c r="X746" s="258">
        <v>0</v>
      </c>
      <c r="Y746" s="258">
        <v>0</v>
      </c>
      <c r="Z746" s="258">
        <v>0</v>
      </c>
      <c r="AA746" s="258">
        <v>0</v>
      </c>
      <c r="AB746" s="260">
        <v>2020</v>
      </c>
    </row>
    <row r="747" spans="1:28" s="3" customFormat="1" ht="35.25" customHeight="1" x14ac:dyDescent="0.5">
      <c r="A747" s="3">
        <v>1</v>
      </c>
      <c r="B747" s="165">
        <f>SUBTOTAL(103,$A$8:A747)</f>
        <v>718</v>
      </c>
      <c r="C747" s="210" t="s">
        <v>2172</v>
      </c>
      <c r="D747" s="255">
        <f t="shared" si="28"/>
        <v>1018317</v>
      </c>
      <c r="E747" s="258">
        <v>0</v>
      </c>
      <c r="F747" s="258">
        <v>0</v>
      </c>
      <c r="G747" s="258">
        <v>0</v>
      </c>
      <c r="H747" s="258">
        <v>0</v>
      </c>
      <c r="I747" s="258">
        <v>368317</v>
      </c>
      <c r="J747" s="258">
        <v>0</v>
      </c>
      <c r="K747" s="259">
        <v>0</v>
      </c>
      <c r="L747" s="258">
        <v>0</v>
      </c>
      <c r="M747" s="258">
        <v>0</v>
      </c>
      <c r="N747" s="258">
        <v>0</v>
      </c>
      <c r="O747" s="258">
        <v>650000</v>
      </c>
      <c r="P747" s="258">
        <v>0</v>
      </c>
      <c r="Q747" s="258">
        <v>0</v>
      </c>
      <c r="R747" s="258">
        <v>0</v>
      </c>
      <c r="S747" s="258">
        <v>0</v>
      </c>
      <c r="T747" s="258">
        <v>0</v>
      </c>
      <c r="U747" s="258">
        <v>0</v>
      </c>
      <c r="V747" s="258">
        <v>0</v>
      </c>
      <c r="W747" s="258">
        <v>0</v>
      </c>
      <c r="X747" s="258">
        <v>0</v>
      </c>
      <c r="Y747" s="258">
        <v>0</v>
      </c>
      <c r="Z747" s="258">
        <v>0</v>
      </c>
      <c r="AA747" s="258">
        <v>0</v>
      </c>
      <c r="AB747" s="260">
        <v>2020</v>
      </c>
    </row>
    <row r="748" spans="1:28" s="3" customFormat="1" ht="35.25" customHeight="1" x14ac:dyDescent="0.5">
      <c r="B748" s="209" t="s">
        <v>816</v>
      </c>
      <c r="C748" s="210"/>
      <c r="D748" s="255">
        <f t="shared" si="28"/>
        <v>10565683.569999998</v>
      </c>
      <c r="E748" s="255">
        <f t="shared" ref="E748:AA748" si="35">SUM(E749:E757)</f>
        <v>0</v>
      </c>
      <c r="F748" s="255">
        <f t="shared" si="35"/>
        <v>0</v>
      </c>
      <c r="G748" s="255">
        <f t="shared" si="35"/>
        <v>0</v>
      </c>
      <c r="H748" s="255">
        <f t="shared" si="35"/>
        <v>0</v>
      </c>
      <c r="I748" s="255">
        <f t="shared" si="35"/>
        <v>0</v>
      </c>
      <c r="J748" s="255">
        <f t="shared" si="35"/>
        <v>0</v>
      </c>
      <c r="K748" s="256">
        <f t="shared" si="35"/>
        <v>0</v>
      </c>
      <c r="L748" s="255">
        <f t="shared" si="35"/>
        <v>0</v>
      </c>
      <c r="M748" s="255">
        <f t="shared" si="35"/>
        <v>9015738.1999999993</v>
      </c>
      <c r="N748" s="255">
        <f t="shared" si="35"/>
        <v>0</v>
      </c>
      <c r="O748" s="255">
        <f>SUM(O749:O757)</f>
        <v>663650</v>
      </c>
      <c r="P748" s="255">
        <f t="shared" si="35"/>
        <v>886295.37</v>
      </c>
      <c r="Q748" s="255">
        <f t="shared" si="35"/>
        <v>0</v>
      </c>
      <c r="R748" s="255">
        <f t="shared" si="35"/>
        <v>0</v>
      </c>
      <c r="S748" s="255">
        <f t="shared" si="35"/>
        <v>0</v>
      </c>
      <c r="T748" s="255">
        <f t="shared" si="35"/>
        <v>0</v>
      </c>
      <c r="U748" s="255">
        <f t="shared" si="35"/>
        <v>0</v>
      </c>
      <c r="V748" s="255">
        <f t="shared" si="35"/>
        <v>0</v>
      </c>
      <c r="W748" s="255">
        <f t="shared" si="35"/>
        <v>0</v>
      </c>
      <c r="X748" s="255">
        <f t="shared" si="35"/>
        <v>0</v>
      </c>
      <c r="Y748" s="255">
        <f t="shared" si="35"/>
        <v>0</v>
      </c>
      <c r="Z748" s="255">
        <f t="shared" si="35"/>
        <v>0</v>
      </c>
      <c r="AA748" s="255">
        <f t="shared" si="35"/>
        <v>0</v>
      </c>
      <c r="AB748" s="257" t="s">
        <v>855</v>
      </c>
    </row>
    <row r="749" spans="1:28" s="3" customFormat="1" ht="35.25" customHeight="1" x14ac:dyDescent="0.5">
      <c r="A749" s="3">
        <v>1</v>
      </c>
      <c r="B749" s="165">
        <f>SUBTOTAL(103,$A$8:A749)</f>
        <v>719</v>
      </c>
      <c r="C749" s="210" t="s">
        <v>2173</v>
      </c>
      <c r="D749" s="255">
        <f t="shared" si="28"/>
        <v>639795.56999999995</v>
      </c>
      <c r="E749" s="258">
        <v>0</v>
      </c>
      <c r="F749" s="258">
        <v>0</v>
      </c>
      <c r="G749" s="258">
        <v>0</v>
      </c>
      <c r="H749" s="258">
        <v>0</v>
      </c>
      <c r="I749" s="258">
        <v>0</v>
      </c>
      <c r="J749" s="258">
        <v>0</v>
      </c>
      <c r="K749" s="259">
        <v>0</v>
      </c>
      <c r="L749" s="258">
        <v>0</v>
      </c>
      <c r="M749" s="258">
        <v>410951.19999999995</v>
      </c>
      <c r="N749" s="258">
        <v>0</v>
      </c>
      <c r="O749" s="258">
        <v>0</v>
      </c>
      <c r="P749" s="258">
        <v>228844.37</v>
      </c>
      <c r="Q749" s="258">
        <v>0</v>
      </c>
      <c r="R749" s="258">
        <v>0</v>
      </c>
      <c r="S749" s="258">
        <v>0</v>
      </c>
      <c r="T749" s="258">
        <v>0</v>
      </c>
      <c r="U749" s="258">
        <v>0</v>
      </c>
      <c r="V749" s="258">
        <v>0</v>
      </c>
      <c r="W749" s="258">
        <v>0</v>
      </c>
      <c r="X749" s="258">
        <v>0</v>
      </c>
      <c r="Y749" s="258">
        <v>0</v>
      </c>
      <c r="Z749" s="258">
        <v>0</v>
      </c>
      <c r="AA749" s="258">
        <v>0</v>
      </c>
      <c r="AB749" s="260">
        <v>2020</v>
      </c>
    </row>
    <row r="750" spans="1:28" s="3" customFormat="1" ht="35.25" customHeight="1" x14ac:dyDescent="0.5">
      <c r="A750" s="3">
        <v>1</v>
      </c>
      <c r="B750" s="165">
        <f>SUBTOTAL(103,$A$8:A750)</f>
        <v>720</v>
      </c>
      <c r="C750" s="210" t="s">
        <v>2174</v>
      </c>
      <c r="D750" s="255">
        <f t="shared" si="28"/>
        <v>1940000</v>
      </c>
      <c r="E750" s="258">
        <v>0</v>
      </c>
      <c r="F750" s="258">
        <v>0</v>
      </c>
      <c r="G750" s="258">
        <v>0</v>
      </c>
      <c r="H750" s="258">
        <v>0</v>
      </c>
      <c r="I750" s="258">
        <v>0</v>
      </c>
      <c r="J750" s="258">
        <v>0</v>
      </c>
      <c r="K750" s="259">
        <v>0</v>
      </c>
      <c r="L750" s="258">
        <v>0</v>
      </c>
      <c r="M750" s="258">
        <v>1940000</v>
      </c>
      <c r="N750" s="258">
        <v>0</v>
      </c>
      <c r="O750" s="258">
        <v>0</v>
      </c>
      <c r="P750" s="258">
        <v>0</v>
      </c>
      <c r="Q750" s="258">
        <v>0</v>
      </c>
      <c r="R750" s="258">
        <v>0</v>
      </c>
      <c r="S750" s="258">
        <v>0</v>
      </c>
      <c r="T750" s="258">
        <v>0</v>
      </c>
      <c r="U750" s="258">
        <v>0</v>
      </c>
      <c r="V750" s="258">
        <v>0</v>
      </c>
      <c r="W750" s="258">
        <v>0</v>
      </c>
      <c r="X750" s="258">
        <v>0</v>
      </c>
      <c r="Y750" s="258">
        <v>0</v>
      </c>
      <c r="Z750" s="258">
        <v>0</v>
      </c>
      <c r="AA750" s="258">
        <v>0</v>
      </c>
      <c r="AB750" s="260">
        <v>2020</v>
      </c>
    </row>
    <row r="751" spans="1:28" s="3" customFormat="1" ht="35.25" customHeight="1" x14ac:dyDescent="0.5">
      <c r="A751" s="3">
        <v>1</v>
      </c>
      <c r="B751" s="165">
        <f>SUBTOTAL(103,$A$8:A751)</f>
        <v>721</v>
      </c>
      <c r="C751" s="210" t="s">
        <v>2175</v>
      </c>
      <c r="D751" s="255">
        <f t="shared" si="28"/>
        <v>1363012</v>
      </c>
      <c r="E751" s="258">
        <v>0</v>
      </c>
      <c r="F751" s="258">
        <v>0</v>
      </c>
      <c r="G751" s="258">
        <v>0</v>
      </c>
      <c r="H751" s="258">
        <v>0</v>
      </c>
      <c r="I751" s="258">
        <v>0</v>
      </c>
      <c r="J751" s="258">
        <v>0</v>
      </c>
      <c r="K751" s="259">
        <v>0</v>
      </c>
      <c r="L751" s="258">
        <v>0</v>
      </c>
      <c r="M751" s="258">
        <v>1363012</v>
      </c>
      <c r="N751" s="258">
        <v>0</v>
      </c>
      <c r="O751" s="258">
        <v>0</v>
      </c>
      <c r="P751" s="258">
        <v>0</v>
      </c>
      <c r="Q751" s="258">
        <v>0</v>
      </c>
      <c r="R751" s="258">
        <v>0</v>
      </c>
      <c r="S751" s="258">
        <v>0</v>
      </c>
      <c r="T751" s="258">
        <v>0</v>
      </c>
      <c r="U751" s="258">
        <v>0</v>
      </c>
      <c r="V751" s="258">
        <v>0</v>
      </c>
      <c r="W751" s="258">
        <v>0</v>
      </c>
      <c r="X751" s="258">
        <v>0</v>
      </c>
      <c r="Y751" s="258">
        <v>0</v>
      </c>
      <c r="Z751" s="258">
        <v>0</v>
      </c>
      <c r="AA751" s="258">
        <v>0</v>
      </c>
      <c r="AB751" s="260">
        <v>2020</v>
      </c>
    </row>
    <row r="752" spans="1:28" s="3" customFormat="1" ht="35.25" customHeight="1" x14ac:dyDescent="0.5">
      <c r="A752" s="3">
        <v>1</v>
      </c>
      <c r="B752" s="165">
        <f>SUBTOTAL(103,$A$8:A752)</f>
        <v>722</v>
      </c>
      <c r="C752" s="210" t="s">
        <v>2527</v>
      </c>
      <c r="D752" s="255">
        <f t="shared" si="28"/>
        <v>1310776</v>
      </c>
      <c r="E752" s="258">
        <v>0</v>
      </c>
      <c r="F752" s="258">
        <v>0</v>
      </c>
      <c r="G752" s="258">
        <v>0</v>
      </c>
      <c r="H752" s="258">
        <v>0</v>
      </c>
      <c r="I752" s="258">
        <v>0</v>
      </c>
      <c r="J752" s="258">
        <v>0</v>
      </c>
      <c r="K752" s="259">
        <v>0</v>
      </c>
      <c r="L752" s="258">
        <v>0</v>
      </c>
      <c r="M752" s="258">
        <v>1310776</v>
      </c>
      <c r="N752" s="258">
        <v>0</v>
      </c>
      <c r="O752" s="258">
        <v>0</v>
      </c>
      <c r="P752" s="258">
        <v>0</v>
      </c>
      <c r="Q752" s="258">
        <v>0</v>
      </c>
      <c r="R752" s="258">
        <v>0</v>
      </c>
      <c r="S752" s="258">
        <v>0</v>
      </c>
      <c r="T752" s="258">
        <v>0</v>
      </c>
      <c r="U752" s="258">
        <v>0</v>
      </c>
      <c r="V752" s="258">
        <v>0</v>
      </c>
      <c r="W752" s="258">
        <v>0</v>
      </c>
      <c r="X752" s="258">
        <v>0</v>
      </c>
      <c r="Y752" s="258">
        <v>0</v>
      </c>
      <c r="Z752" s="258">
        <v>0</v>
      </c>
      <c r="AA752" s="258">
        <v>0</v>
      </c>
      <c r="AB752" s="260">
        <v>2020</v>
      </c>
    </row>
    <row r="753" spans="1:28" s="3" customFormat="1" ht="35.25" customHeight="1" x14ac:dyDescent="0.5">
      <c r="A753" s="3">
        <v>1</v>
      </c>
      <c r="B753" s="165">
        <f>SUBTOTAL(103,$A$8:A753)</f>
        <v>723</v>
      </c>
      <c r="C753" s="210" t="s">
        <v>2528</v>
      </c>
      <c r="D753" s="255">
        <f t="shared" si="28"/>
        <v>1408680</v>
      </c>
      <c r="E753" s="258">
        <v>0</v>
      </c>
      <c r="F753" s="258">
        <v>0</v>
      </c>
      <c r="G753" s="258">
        <v>0</v>
      </c>
      <c r="H753" s="258">
        <v>0</v>
      </c>
      <c r="I753" s="258">
        <v>0</v>
      </c>
      <c r="J753" s="258">
        <v>0</v>
      </c>
      <c r="K753" s="259">
        <v>0</v>
      </c>
      <c r="L753" s="258">
        <v>0</v>
      </c>
      <c r="M753" s="258">
        <v>1408680</v>
      </c>
      <c r="N753" s="258">
        <v>0</v>
      </c>
      <c r="O753" s="258">
        <v>0</v>
      </c>
      <c r="P753" s="258">
        <v>0</v>
      </c>
      <c r="Q753" s="258">
        <v>0</v>
      </c>
      <c r="R753" s="258">
        <v>0</v>
      </c>
      <c r="S753" s="258">
        <v>0</v>
      </c>
      <c r="T753" s="258">
        <v>0</v>
      </c>
      <c r="U753" s="258">
        <v>0</v>
      </c>
      <c r="V753" s="258">
        <v>0</v>
      </c>
      <c r="W753" s="258">
        <v>0</v>
      </c>
      <c r="X753" s="258">
        <v>0</v>
      </c>
      <c r="Y753" s="258">
        <v>0</v>
      </c>
      <c r="Z753" s="258">
        <v>0</v>
      </c>
      <c r="AA753" s="258">
        <v>0</v>
      </c>
      <c r="AB753" s="260">
        <v>2020</v>
      </c>
    </row>
    <row r="754" spans="1:28" s="3" customFormat="1" ht="35.25" customHeight="1" x14ac:dyDescent="0.5">
      <c r="A754" s="3">
        <v>1</v>
      </c>
      <c r="B754" s="165">
        <f>SUBTOTAL(103,$A$8:A754)</f>
        <v>724</v>
      </c>
      <c r="C754" s="210" t="s">
        <v>2529</v>
      </c>
      <c r="D754" s="255">
        <f t="shared" si="28"/>
        <v>1180351</v>
      </c>
      <c r="E754" s="258">
        <v>0</v>
      </c>
      <c r="F754" s="258">
        <v>0</v>
      </c>
      <c r="G754" s="258">
        <v>0</v>
      </c>
      <c r="H754" s="258">
        <v>0</v>
      </c>
      <c r="I754" s="258">
        <v>0</v>
      </c>
      <c r="J754" s="258">
        <v>0</v>
      </c>
      <c r="K754" s="259">
        <v>0</v>
      </c>
      <c r="L754" s="258">
        <v>0</v>
      </c>
      <c r="M754" s="258">
        <v>1180351</v>
      </c>
      <c r="N754" s="258">
        <v>0</v>
      </c>
      <c r="O754" s="258">
        <v>0</v>
      </c>
      <c r="P754" s="258">
        <v>0</v>
      </c>
      <c r="Q754" s="258">
        <v>0</v>
      </c>
      <c r="R754" s="258">
        <v>0</v>
      </c>
      <c r="S754" s="258">
        <v>0</v>
      </c>
      <c r="T754" s="258">
        <v>0</v>
      </c>
      <c r="U754" s="258">
        <v>0</v>
      </c>
      <c r="V754" s="258">
        <v>0</v>
      </c>
      <c r="W754" s="258">
        <v>0</v>
      </c>
      <c r="X754" s="258">
        <v>0</v>
      </c>
      <c r="Y754" s="258">
        <v>0</v>
      </c>
      <c r="Z754" s="258">
        <v>0</v>
      </c>
      <c r="AA754" s="258">
        <v>0</v>
      </c>
      <c r="AB754" s="260">
        <v>2020</v>
      </c>
    </row>
    <row r="755" spans="1:28" s="3" customFormat="1" ht="35.25" customHeight="1" x14ac:dyDescent="0.5">
      <c r="A755" s="3">
        <v>1</v>
      </c>
      <c r="B755" s="165">
        <f>SUBTOTAL(103,$A$8:A755)</f>
        <v>725</v>
      </c>
      <c r="C755" s="210" t="s">
        <v>2530</v>
      </c>
      <c r="D755" s="255">
        <f t="shared" si="28"/>
        <v>1401968</v>
      </c>
      <c r="E755" s="258">
        <v>0</v>
      </c>
      <c r="F755" s="258">
        <v>0</v>
      </c>
      <c r="G755" s="258">
        <v>0</v>
      </c>
      <c r="H755" s="258">
        <v>0</v>
      </c>
      <c r="I755" s="258">
        <v>0</v>
      </c>
      <c r="J755" s="258">
        <v>0</v>
      </c>
      <c r="K755" s="259">
        <v>0</v>
      </c>
      <c r="L755" s="258">
        <v>0</v>
      </c>
      <c r="M755" s="258">
        <v>1401968</v>
      </c>
      <c r="N755" s="258">
        <v>0</v>
      </c>
      <c r="O755" s="258">
        <v>0</v>
      </c>
      <c r="P755" s="258">
        <v>0</v>
      </c>
      <c r="Q755" s="258">
        <v>0</v>
      </c>
      <c r="R755" s="258">
        <v>0</v>
      </c>
      <c r="S755" s="258">
        <v>0</v>
      </c>
      <c r="T755" s="258">
        <v>0</v>
      </c>
      <c r="U755" s="258">
        <v>0</v>
      </c>
      <c r="V755" s="258">
        <v>0</v>
      </c>
      <c r="W755" s="258">
        <v>0</v>
      </c>
      <c r="X755" s="258">
        <v>0</v>
      </c>
      <c r="Y755" s="258">
        <v>0</v>
      </c>
      <c r="Z755" s="258">
        <v>0</v>
      </c>
      <c r="AA755" s="258">
        <v>0</v>
      </c>
      <c r="AB755" s="260">
        <v>2020</v>
      </c>
    </row>
    <row r="756" spans="1:28" s="3" customFormat="1" ht="35.25" customHeight="1" x14ac:dyDescent="0.5">
      <c r="A756" s="3">
        <v>1</v>
      </c>
      <c r="B756" s="165">
        <f>SUBTOTAL(103,$A$8:A756)</f>
        <v>726</v>
      </c>
      <c r="C756" s="210" t="s">
        <v>2531</v>
      </c>
      <c r="D756" s="255">
        <f t="shared" si="28"/>
        <v>657451</v>
      </c>
      <c r="E756" s="258">
        <v>0</v>
      </c>
      <c r="F756" s="258">
        <v>0</v>
      </c>
      <c r="G756" s="258">
        <v>0</v>
      </c>
      <c r="H756" s="258">
        <v>0</v>
      </c>
      <c r="I756" s="258">
        <v>0</v>
      </c>
      <c r="J756" s="258">
        <v>0</v>
      </c>
      <c r="K756" s="259">
        <v>0</v>
      </c>
      <c r="L756" s="258">
        <v>0</v>
      </c>
      <c r="M756" s="258">
        <v>0</v>
      </c>
      <c r="N756" s="258">
        <v>0</v>
      </c>
      <c r="O756" s="258">
        <v>0</v>
      </c>
      <c r="P756" s="258">
        <v>657451</v>
      </c>
      <c r="Q756" s="258">
        <v>0</v>
      </c>
      <c r="R756" s="258">
        <v>0</v>
      </c>
      <c r="S756" s="258">
        <v>0</v>
      </c>
      <c r="T756" s="258">
        <v>0</v>
      </c>
      <c r="U756" s="258">
        <v>0</v>
      </c>
      <c r="V756" s="258">
        <v>0</v>
      </c>
      <c r="W756" s="258">
        <v>0</v>
      </c>
      <c r="X756" s="258">
        <v>0</v>
      </c>
      <c r="Y756" s="258">
        <v>0</v>
      </c>
      <c r="Z756" s="258">
        <v>0</v>
      </c>
      <c r="AA756" s="258">
        <v>0</v>
      </c>
      <c r="AB756" s="260">
        <v>2020</v>
      </c>
    </row>
    <row r="757" spans="1:28" s="3" customFormat="1" ht="35.25" customHeight="1" x14ac:dyDescent="0.5">
      <c r="A757" s="3">
        <v>1</v>
      </c>
      <c r="B757" s="165">
        <f>SUBTOTAL(103,$A$8:A757)</f>
        <v>727</v>
      </c>
      <c r="C757" s="210" t="s">
        <v>2176</v>
      </c>
      <c r="D757" s="255">
        <f t="shared" si="28"/>
        <v>663650</v>
      </c>
      <c r="E757" s="258">
        <v>0</v>
      </c>
      <c r="F757" s="258">
        <v>0</v>
      </c>
      <c r="G757" s="258">
        <v>0</v>
      </c>
      <c r="H757" s="258">
        <v>0</v>
      </c>
      <c r="I757" s="258">
        <v>0</v>
      </c>
      <c r="J757" s="258">
        <v>0</v>
      </c>
      <c r="K757" s="259">
        <v>0</v>
      </c>
      <c r="L757" s="258">
        <v>0</v>
      </c>
      <c r="M757" s="258">
        <v>0</v>
      </c>
      <c r="N757" s="258">
        <v>0</v>
      </c>
      <c r="O757" s="258">
        <v>663650</v>
      </c>
      <c r="P757" s="258">
        <v>0</v>
      </c>
      <c r="Q757" s="258">
        <v>0</v>
      </c>
      <c r="R757" s="258">
        <v>0</v>
      </c>
      <c r="S757" s="258">
        <v>0</v>
      </c>
      <c r="T757" s="258">
        <v>0</v>
      </c>
      <c r="U757" s="258">
        <v>0</v>
      </c>
      <c r="V757" s="258">
        <v>0</v>
      </c>
      <c r="W757" s="258">
        <v>0</v>
      </c>
      <c r="X757" s="258">
        <v>0</v>
      </c>
      <c r="Y757" s="258">
        <v>0</v>
      </c>
      <c r="Z757" s="258">
        <v>0</v>
      </c>
      <c r="AA757" s="258">
        <v>0</v>
      </c>
      <c r="AB757" s="260">
        <v>2020</v>
      </c>
    </row>
    <row r="758" spans="1:28" s="3" customFormat="1" ht="35.25" customHeight="1" x14ac:dyDescent="0.5">
      <c r="B758" s="209" t="s">
        <v>824</v>
      </c>
      <c r="C758" s="210"/>
      <c r="D758" s="255">
        <f t="shared" si="28"/>
        <v>5406374.4199999999</v>
      </c>
      <c r="E758" s="255">
        <f t="shared" ref="E758:AA758" si="36">SUM(E759:E768)</f>
        <v>0</v>
      </c>
      <c r="F758" s="255">
        <f t="shared" si="36"/>
        <v>0</v>
      </c>
      <c r="G758" s="255">
        <f t="shared" si="36"/>
        <v>0</v>
      </c>
      <c r="H758" s="255">
        <f t="shared" si="36"/>
        <v>0</v>
      </c>
      <c r="I758" s="255">
        <f t="shared" si="36"/>
        <v>617671.73</v>
      </c>
      <c r="J758" s="255">
        <f t="shared" si="36"/>
        <v>0</v>
      </c>
      <c r="K758" s="256">
        <f t="shared" si="36"/>
        <v>0</v>
      </c>
      <c r="L758" s="255">
        <f t="shared" si="36"/>
        <v>0</v>
      </c>
      <c r="M758" s="255">
        <f t="shared" si="36"/>
        <v>0</v>
      </c>
      <c r="N758" s="255">
        <f t="shared" si="36"/>
        <v>78045.73</v>
      </c>
      <c r="O758" s="255">
        <f>SUM(O759:O768)</f>
        <v>4546627.16</v>
      </c>
      <c r="P758" s="255">
        <f t="shared" si="36"/>
        <v>164029.79999999999</v>
      </c>
      <c r="Q758" s="255">
        <f t="shared" si="36"/>
        <v>0</v>
      </c>
      <c r="R758" s="255">
        <f t="shared" si="36"/>
        <v>0</v>
      </c>
      <c r="S758" s="255">
        <f t="shared" si="36"/>
        <v>0</v>
      </c>
      <c r="T758" s="255">
        <f t="shared" si="36"/>
        <v>0</v>
      </c>
      <c r="U758" s="255">
        <f t="shared" si="36"/>
        <v>0</v>
      </c>
      <c r="V758" s="255">
        <f t="shared" si="36"/>
        <v>0</v>
      </c>
      <c r="W758" s="255">
        <f t="shared" si="36"/>
        <v>0</v>
      </c>
      <c r="X758" s="255">
        <f t="shared" si="36"/>
        <v>0</v>
      </c>
      <c r="Y758" s="255">
        <f t="shared" si="36"/>
        <v>0</v>
      </c>
      <c r="Z758" s="255">
        <f t="shared" si="36"/>
        <v>0</v>
      </c>
      <c r="AA758" s="255">
        <f t="shared" si="36"/>
        <v>0</v>
      </c>
      <c r="AB758" s="257" t="s">
        <v>855</v>
      </c>
    </row>
    <row r="759" spans="1:28" s="3" customFormat="1" ht="35.25" customHeight="1" x14ac:dyDescent="0.5">
      <c r="A759" s="3">
        <v>1</v>
      </c>
      <c r="B759" s="165">
        <f>SUBTOTAL(103,$A$8:A759)</f>
        <v>728</v>
      </c>
      <c r="C759" s="210" t="s">
        <v>2177</v>
      </c>
      <c r="D759" s="255">
        <f t="shared" si="28"/>
        <v>190801.84</v>
      </c>
      <c r="E759" s="258">
        <v>0</v>
      </c>
      <c r="F759" s="258">
        <v>0</v>
      </c>
      <c r="G759" s="258">
        <v>0</v>
      </c>
      <c r="H759" s="258">
        <v>0</v>
      </c>
      <c r="I759" s="258">
        <v>0</v>
      </c>
      <c r="J759" s="258">
        <v>0</v>
      </c>
      <c r="K759" s="259">
        <v>0</v>
      </c>
      <c r="L759" s="258">
        <v>0</v>
      </c>
      <c r="M759" s="258">
        <v>0</v>
      </c>
      <c r="N759" s="258">
        <v>0</v>
      </c>
      <c r="O759" s="258">
        <v>190801.84</v>
      </c>
      <c r="P759" s="258">
        <v>0</v>
      </c>
      <c r="Q759" s="258">
        <v>0</v>
      </c>
      <c r="R759" s="258">
        <v>0</v>
      </c>
      <c r="S759" s="258">
        <v>0</v>
      </c>
      <c r="T759" s="258">
        <v>0</v>
      </c>
      <c r="U759" s="258">
        <v>0</v>
      </c>
      <c r="V759" s="258">
        <v>0</v>
      </c>
      <c r="W759" s="258">
        <v>0</v>
      </c>
      <c r="X759" s="258">
        <v>0</v>
      </c>
      <c r="Y759" s="258">
        <v>0</v>
      </c>
      <c r="Z759" s="258">
        <v>0</v>
      </c>
      <c r="AA759" s="258">
        <v>0</v>
      </c>
      <c r="AB759" s="260">
        <v>2020</v>
      </c>
    </row>
    <row r="760" spans="1:28" s="3" customFormat="1" ht="35.25" customHeight="1" x14ac:dyDescent="0.5">
      <c r="A760" s="3">
        <v>1</v>
      </c>
      <c r="B760" s="165">
        <f>SUBTOTAL(103,$A$8:A760)</f>
        <v>729</v>
      </c>
      <c r="C760" s="210" t="s">
        <v>2178</v>
      </c>
      <c r="D760" s="255">
        <f t="shared" si="28"/>
        <v>78045.73</v>
      </c>
      <c r="E760" s="258">
        <v>0</v>
      </c>
      <c r="F760" s="258">
        <v>0</v>
      </c>
      <c r="G760" s="258">
        <v>0</v>
      </c>
      <c r="H760" s="258">
        <v>0</v>
      </c>
      <c r="I760" s="258">
        <v>0</v>
      </c>
      <c r="J760" s="258">
        <v>0</v>
      </c>
      <c r="K760" s="259">
        <v>0</v>
      </c>
      <c r="L760" s="258">
        <v>0</v>
      </c>
      <c r="M760" s="258">
        <v>0</v>
      </c>
      <c r="N760" s="258">
        <v>78045.73</v>
      </c>
      <c r="O760" s="258">
        <v>0</v>
      </c>
      <c r="P760" s="258">
        <v>0</v>
      </c>
      <c r="Q760" s="258">
        <v>0</v>
      </c>
      <c r="R760" s="258">
        <v>0</v>
      </c>
      <c r="S760" s="258">
        <v>0</v>
      </c>
      <c r="T760" s="258">
        <v>0</v>
      </c>
      <c r="U760" s="258">
        <v>0</v>
      </c>
      <c r="V760" s="258">
        <v>0</v>
      </c>
      <c r="W760" s="258">
        <v>0</v>
      </c>
      <c r="X760" s="258">
        <v>0</v>
      </c>
      <c r="Y760" s="258">
        <v>0</v>
      </c>
      <c r="Z760" s="258">
        <v>0</v>
      </c>
      <c r="AA760" s="258">
        <v>0</v>
      </c>
      <c r="AB760" s="260">
        <v>2020</v>
      </c>
    </row>
    <row r="761" spans="1:28" s="3" customFormat="1" ht="35.25" customHeight="1" x14ac:dyDescent="0.5">
      <c r="A761" s="3">
        <v>1</v>
      </c>
      <c r="B761" s="165">
        <f>SUBTOTAL(103,$A$8:A761)</f>
        <v>730</v>
      </c>
      <c r="C761" s="210" t="s">
        <v>2179</v>
      </c>
      <c r="D761" s="255">
        <f t="shared" si="28"/>
        <v>282509.7</v>
      </c>
      <c r="E761" s="258">
        <v>0</v>
      </c>
      <c r="F761" s="258">
        <v>0</v>
      </c>
      <c r="G761" s="258">
        <v>0</v>
      </c>
      <c r="H761" s="258">
        <v>0</v>
      </c>
      <c r="I761" s="258">
        <v>0</v>
      </c>
      <c r="J761" s="258">
        <v>0</v>
      </c>
      <c r="K761" s="259">
        <v>0</v>
      </c>
      <c r="L761" s="258">
        <v>0</v>
      </c>
      <c r="M761" s="258">
        <v>0</v>
      </c>
      <c r="N761" s="258">
        <v>0</v>
      </c>
      <c r="O761" s="258">
        <v>282509.7</v>
      </c>
      <c r="P761" s="258">
        <v>0</v>
      </c>
      <c r="Q761" s="258">
        <v>0</v>
      </c>
      <c r="R761" s="258">
        <v>0</v>
      </c>
      <c r="S761" s="258">
        <v>0</v>
      </c>
      <c r="T761" s="258">
        <v>0</v>
      </c>
      <c r="U761" s="258">
        <v>0</v>
      </c>
      <c r="V761" s="258">
        <v>0</v>
      </c>
      <c r="W761" s="258">
        <v>0</v>
      </c>
      <c r="X761" s="258">
        <v>0</v>
      </c>
      <c r="Y761" s="258">
        <v>0</v>
      </c>
      <c r="Z761" s="258">
        <v>0</v>
      </c>
      <c r="AA761" s="258">
        <v>0</v>
      </c>
      <c r="AB761" s="260">
        <v>2020</v>
      </c>
    </row>
    <row r="762" spans="1:28" s="3" customFormat="1" ht="35.25" customHeight="1" x14ac:dyDescent="0.5">
      <c r="A762" s="3">
        <v>1</v>
      </c>
      <c r="B762" s="165">
        <f>SUBTOTAL(103,$A$8:A762)</f>
        <v>731</v>
      </c>
      <c r="C762" s="210" t="s">
        <v>2180</v>
      </c>
      <c r="D762" s="255">
        <f t="shared" si="28"/>
        <v>1726093</v>
      </c>
      <c r="E762" s="258">
        <v>0</v>
      </c>
      <c r="F762" s="258">
        <v>0</v>
      </c>
      <c r="G762" s="258">
        <v>0</v>
      </c>
      <c r="H762" s="258">
        <v>0</v>
      </c>
      <c r="I762" s="258">
        <v>400852</v>
      </c>
      <c r="J762" s="258">
        <v>0</v>
      </c>
      <c r="K762" s="259">
        <v>0</v>
      </c>
      <c r="L762" s="258">
        <v>0</v>
      </c>
      <c r="M762" s="258">
        <v>0</v>
      </c>
      <c r="N762" s="258">
        <v>0</v>
      </c>
      <c r="O762" s="258">
        <v>1325241</v>
      </c>
      <c r="P762" s="258">
        <v>0</v>
      </c>
      <c r="Q762" s="258">
        <v>0</v>
      </c>
      <c r="R762" s="258">
        <v>0</v>
      </c>
      <c r="S762" s="258">
        <v>0</v>
      </c>
      <c r="T762" s="258">
        <v>0</v>
      </c>
      <c r="U762" s="258">
        <v>0</v>
      </c>
      <c r="V762" s="258">
        <v>0</v>
      </c>
      <c r="W762" s="258">
        <v>0</v>
      </c>
      <c r="X762" s="258">
        <v>0</v>
      </c>
      <c r="Y762" s="258">
        <v>0</v>
      </c>
      <c r="Z762" s="258">
        <v>0</v>
      </c>
      <c r="AA762" s="258">
        <v>0</v>
      </c>
      <c r="AB762" s="260">
        <v>2020</v>
      </c>
    </row>
    <row r="763" spans="1:28" s="3" customFormat="1" ht="35.25" customHeight="1" x14ac:dyDescent="0.5">
      <c r="A763" s="3">
        <v>1</v>
      </c>
      <c r="B763" s="165">
        <f>SUBTOTAL(103,$A$8:A763)</f>
        <v>732</v>
      </c>
      <c r="C763" s="210" t="s">
        <v>2532</v>
      </c>
      <c r="D763" s="255">
        <f t="shared" si="28"/>
        <v>744990</v>
      </c>
      <c r="E763" s="258">
        <v>0</v>
      </c>
      <c r="F763" s="258">
        <v>0</v>
      </c>
      <c r="G763" s="258">
        <v>0</v>
      </c>
      <c r="H763" s="258">
        <v>0</v>
      </c>
      <c r="I763" s="258">
        <v>0</v>
      </c>
      <c r="J763" s="258">
        <v>0</v>
      </c>
      <c r="K763" s="259">
        <v>0</v>
      </c>
      <c r="L763" s="258">
        <v>0</v>
      </c>
      <c r="M763" s="258">
        <v>0</v>
      </c>
      <c r="N763" s="258">
        <v>0</v>
      </c>
      <c r="O763" s="258">
        <v>744990</v>
      </c>
      <c r="P763" s="258">
        <v>0</v>
      </c>
      <c r="Q763" s="258">
        <v>0</v>
      </c>
      <c r="R763" s="258">
        <v>0</v>
      </c>
      <c r="S763" s="258">
        <v>0</v>
      </c>
      <c r="T763" s="258">
        <v>0</v>
      </c>
      <c r="U763" s="258">
        <v>0</v>
      </c>
      <c r="V763" s="258">
        <v>0</v>
      </c>
      <c r="W763" s="258">
        <v>0</v>
      </c>
      <c r="X763" s="258">
        <v>0</v>
      </c>
      <c r="Y763" s="258">
        <v>0</v>
      </c>
      <c r="Z763" s="258">
        <v>0</v>
      </c>
      <c r="AA763" s="258">
        <v>0</v>
      </c>
      <c r="AB763" s="260">
        <v>2020</v>
      </c>
    </row>
    <row r="764" spans="1:28" s="3" customFormat="1" ht="35.25" customHeight="1" x14ac:dyDescent="0.5">
      <c r="A764" s="3">
        <v>1</v>
      </c>
      <c r="B764" s="165">
        <f>SUBTOTAL(103,$A$8:A764)</f>
        <v>733</v>
      </c>
      <c r="C764" s="210" t="s">
        <v>2533</v>
      </c>
      <c r="D764" s="255">
        <f t="shared" si="28"/>
        <v>920919</v>
      </c>
      <c r="E764" s="258">
        <v>0</v>
      </c>
      <c r="F764" s="258">
        <v>0</v>
      </c>
      <c r="G764" s="258">
        <v>0</v>
      </c>
      <c r="H764" s="258">
        <v>0</v>
      </c>
      <c r="I764" s="258">
        <v>0</v>
      </c>
      <c r="J764" s="258">
        <v>0</v>
      </c>
      <c r="K764" s="259">
        <v>0</v>
      </c>
      <c r="L764" s="258">
        <v>0</v>
      </c>
      <c r="M764" s="258">
        <v>0</v>
      </c>
      <c r="N764" s="258">
        <v>0</v>
      </c>
      <c r="O764" s="258">
        <v>920919</v>
      </c>
      <c r="P764" s="258">
        <v>0</v>
      </c>
      <c r="Q764" s="258">
        <v>0</v>
      </c>
      <c r="R764" s="258">
        <v>0</v>
      </c>
      <c r="S764" s="258">
        <v>0</v>
      </c>
      <c r="T764" s="258">
        <v>0</v>
      </c>
      <c r="U764" s="258">
        <v>0</v>
      </c>
      <c r="V764" s="258">
        <v>0</v>
      </c>
      <c r="W764" s="258">
        <v>0</v>
      </c>
      <c r="X764" s="258">
        <v>0</v>
      </c>
      <c r="Y764" s="258">
        <v>0</v>
      </c>
      <c r="Z764" s="258">
        <v>0</v>
      </c>
      <c r="AA764" s="258">
        <v>0</v>
      </c>
      <c r="AB764" s="260">
        <v>2020</v>
      </c>
    </row>
    <row r="765" spans="1:28" s="3" customFormat="1" ht="35.25" customHeight="1" x14ac:dyDescent="0.5">
      <c r="A765" s="3">
        <v>1</v>
      </c>
      <c r="B765" s="165">
        <f>SUBTOTAL(103,$A$8:A765)</f>
        <v>734</v>
      </c>
      <c r="C765" s="210" t="s">
        <v>2534</v>
      </c>
      <c r="D765" s="255">
        <f t="shared" si="28"/>
        <v>424001.66</v>
      </c>
      <c r="E765" s="258">
        <v>0</v>
      </c>
      <c r="F765" s="258">
        <v>0</v>
      </c>
      <c r="G765" s="258">
        <v>0</v>
      </c>
      <c r="H765" s="258">
        <v>0</v>
      </c>
      <c r="I765" s="258">
        <v>0</v>
      </c>
      <c r="J765" s="258">
        <v>0</v>
      </c>
      <c r="K765" s="259">
        <v>0</v>
      </c>
      <c r="L765" s="258">
        <v>0</v>
      </c>
      <c r="M765" s="258">
        <v>0</v>
      </c>
      <c r="N765" s="258">
        <v>0</v>
      </c>
      <c r="O765" s="258">
        <v>424001.66</v>
      </c>
      <c r="P765" s="258">
        <v>0</v>
      </c>
      <c r="Q765" s="258">
        <v>0</v>
      </c>
      <c r="R765" s="258">
        <v>0</v>
      </c>
      <c r="S765" s="258">
        <v>0</v>
      </c>
      <c r="T765" s="258">
        <v>0</v>
      </c>
      <c r="U765" s="258">
        <v>0</v>
      </c>
      <c r="V765" s="258">
        <v>0</v>
      </c>
      <c r="W765" s="258">
        <v>0</v>
      </c>
      <c r="X765" s="258">
        <v>0</v>
      </c>
      <c r="Y765" s="258">
        <v>0</v>
      </c>
      <c r="Z765" s="258">
        <v>0</v>
      </c>
      <c r="AA765" s="258">
        <v>0</v>
      </c>
      <c r="AB765" s="260">
        <v>2020</v>
      </c>
    </row>
    <row r="766" spans="1:28" s="3" customFormat="1" ht="35.25" customHeight="1" x14ac:dyDescent="0.5">
      <c r="A766" s="3">
        <v>1</v>
      </c>
      <c r="B766" s="165">
        <f>SUBTOTAL(103,$A$8:A766)</f>
        <v>735</v>
      </c>
      <c r="C766" s="210" t="s">
        <v>2181</v>
      </c>
      <c r="D766" s="255">
        <f t="shared" si="28"/>
        <v>658163.96</v>
      </c>
      <c r="E766" s="258">
        <v>0</v>
      </c>
      <c r="F766" s="258">
        <v>0</v>
      </c>
      <c r="G766" s="258">
        <v>0</v>
      </c>
      <c r="H766" s="258">
        <v>0</v>
      </c>
      <c r="I766" s="258">
        <v>0</v>
      </c>
      <c r="J766" s="258">
        <v>0</v>
      </c>
      <c r="K766" s="259">
        <v>0</v>
      </c>
      <c r="L766" s="258">
        <v>0</v>
      </c>
      <c r="M766" s="258">
        <v>0</v>
      </c>
      <c r="N766" s="258">
        <v>0</v>
      </c>
      <c r="O766" s="258">
        <v>658163.96</v>
      </c>
      <c r="P766" s="258">
        <v>0</v>
      </c>
      <c r="Q766" s="258">
        <v>0</v>
      </c>
      <c r="R766" s="258">
        <v>0</v>
      </c>
      <c r="S766" s="258">
        <v>0</v>
      </c>
      <c r="T766" s="258">
        <v>0</v>
      </c>
      <c r="U766" s="258">
        <v>0</v>
      </c>
      <c r="V766" s="258">
        <v>0</v>
      </c>
      <c r="W766" s="258">
        <v>0</v>
      </c>
      <c r="X766" s="258">
        <v>0</v>
      </c>
      <c r="Y766" s="258">
        <v>0</v>
      </c>
      <c r="Z766" s="258">
        <v>0</v>
      </c>
      <c r="AA766" s="258">
        <v>0</v>
      </c>
      <c r="AB766" s="260">
        <v>2020</v>
      </c>
    </row>
    <row r="767" spans="1:28" s="3" customFormat="1" ht="35.25" customHeight="1" x14ac:dyDescent="0.5">
      <c r="A767" s="3">
        <v>1</v>
      </c>
      <c r="B767" s="165">
        <f>SUBTOTAL(103,$A$8:A767)</f>
        <v>736</v>
      </c>
      <c r="C767" s="210" t="s">
        <v>2341</v>
      </c>
      <c r="D767" s="255">
        <f t="shared" si="28"/>
        <v>216819.73</v>
      </c>
      <c r="E767" s="258">
        <v>0</v>
      </c>
      <c r="F767" s="258">
        <v>0</v>
      </c>
      <c r="G767" s="258">
        <v>0</v>
      </c>
      <c r="H767" s="258">
        <v>0</v>
      </c>
      <c r="I767" s="258">
        <v>216819.73</v>
      </c>
      <c r="J767" s="258">
        <v>0</v>
      </c>
      <c r="K767" s="259">
        <v>0</v>
      </c>
      <c r="L767" s="258">
        <v>0</v>
      </c>
      <c r="M767" s="258">
        <v>0</v>
      </c>
      <c r="N767" s="258">
        <v>0</v>
      </c>
      <c r="O767" s="258">
        <v>0</v>
      </c>
      <c r="P767" s="258">
        <v>0</v>
      </c>
      <c r="Q767" s="258">
        <v>0</v>
      </c>
      <c r="R767" s="258">
        <v>0</v>
      </c>
      <c r="S767" s="258">
        <v>0</v>
      </c>
      <c r="T767" s="258">
        <v>0</v>
      </c>
      <c r="U767" s="258">
        <v>0</v>
      </c>
      <c r="V767" s="258">
        <v>0</v>
      </c>
      <c r="W767" s="258">
        <v>0</v>
      </c>
      <c r="X767" s="258">
        <v>0</v>
      </c>
      <c r="Y767" s="258">
        <v>0</v>
      </c>
      <c r="Z767" s="258">
        <v>0</v>
      </c>
      <c r="AA767" s="258">
        <v>0</v>
      </c>
      <c r="AB767" s="260">
        <v>2020</v>
      </c>
    </row>
    <row r="768" spans="1:28" s="3" customFormat="1" ht="35.25" customHeight="1" x14ac:dyDescent="0.5">
      <c r="A768" s="3">
        <v>1</v>
      </c>
      <c r="B768" s="165">
        <f>SUBTOTAL(103,$A$8:A768)</f>
        <v>737</v>
      </c>
      <c r="C768" s="210" t="s">
        <v>2182</v>
      </c>
      <c r="D768" s="255">
        <f t="shared" si="28"/>
        <v>164029.79999999999</v>
      </c>
      <c r="E768" s="258">
        <v>0</v>
      </c>
      <c r="F768" s="258">
        <v>0</v>
      </c>
      <c r="G768" s="258">
        <v>0</v>
      </c>
      <c r="H768" s="258">
        <v>0</v>
      </c>
      <c r="I768" s="258">
        <v>0</v>
      </c>
      <c r="J768" s="258">
        <v>0</v>
      </c>
      <c r="K768" s="259">
        <v>0</v>
      </c>
      <c r="L768" s="258">
        <v>0</v>
      </c>
      <c r="M768" s="258">
        <v>0</v>
      </c>
      <c r="N768" s="258">
        <v>0</v>
      </c>
      <c r="O768" s="258">
        <v>0</v>
      </c>
      <c r="P768" s="258">
        <v>164029.79999999999</v>
      </c>
      <c r="Q768" s="258">
        <v>0</v>
      </c>
      <c r="R768" s="258">
        <v>0</v>
      </c>
      <c r="S768" s="258">
        <v>0</v>
      </c>
      <c r="T768" s="258">
        <v>0</v>
      </c>
      <c r="U768" s="258">
        <v>0</v>
      </c>
      <c r="V768" s="258">
        <v>0</v>
      </c>
      <c r="W768" s="258">
        <v>0</v>
      </c>
      <c r="X768" s="258">
        <v>0</v>
      </c>
      <c r="Y768" s="258">
        <v>0</v>
      </c>
      <c r="Z768" s="258">
        <v>0</v>
      </c>
      <c r="AA768" s="258">
        <v>0</v>
      </c>
      <c r="AB768" s="260">
        <v>2020</v>
      </c>
    </row>
    <row r="769" spans="1:28" s="3" customFormat="1" ht="35.25" customHeight="1" x14ac:dyDescent="0.5">
      <c r="B769" s="209" t="s">
        <v>2183</v>
      </c>
      <c r="C769" s="210"/>
      <c r="D769" s="255">
        <f t="shared" si="28"/>
        <v>1171071.47</v>
      </c>
      <c r="E769" s="255">
        <f t="shared" ref="E769:AA769" si="37">SUM(E770:E774)</f>
        <v>0</v>
      </c>
      <c r="F769" s="255">
        <f t="shared" si="37"/>
        <v>0</v>
      </c>
      <c r="G769" s="255">
        <f t="shared" si="37"/>
        <v>526489.5</v>
      </c>
      <c r="H769" s="255">
        <f t="shared" si="37"/>
        <v>0</v>
      </c>
      <c r="I769" s="255">
        <f t="shared" si="37"/>
        <v>190000</v>
      </c>
      <c r="J769" s="255">
        <f t="shared" si="37"/>
        <v>0</v>
      </c>
      <c r="K769" s="256">
        <f t="shared" si="37"/>
        <v>0</v>
      </c>
      <c r="L769" s="255">
        <f t="shared" si="37"/>
        <v>0</v>
      </c>
      <c r="M769" s="255">
        <f t="shared" si="37"/>
        <v>0</v>
      </c>
      <c r="N769" s="255">
        <f t="shared" si="37"/>
        <v>0</v>
      </c>
      <c r="O769" s="255">
        <f>SUM(O770:O774)</f>
        <v>454581.97</v>
      </c>
      <c r="P769" s="255">
        <f t="shared" si="37"/>
        <v>0</v>
      </c>
      <c r="Q769" s="255">
        <f t="shared" si="37"/>
        <v>0</v>
      </c>
      <c r="R769" s="255">
        <f t="shared" si="37"/>
        <v>0</v>
      </c>
      <c r="S769" s="255">
        <f t="shared" si="37"/>
        <v>0</v>
      </c>
      <c r="T769" s="255">
        <f t="shared" si="37"/>
        <v>0</v>
      </c>
      <c r="U769" s="255">
        <f t="shared" si="37"/>
        <v>0</v>
      </c>
      <c r="V769" s="255">
        <f t="shared" si="37"/>
        <v>0</v>
      </c>
      <c r="W769" s="255">
        <f t="shared" si="37"/>
        <v>0</v>
      </c>
      <c r="X769" s="255">
        <f t="shared" si="37"/>
        <v>0</v>
      </c>
      <c r="Y769" s="255">
        <f t="shared" si="37"/>
        <v>0</v>
      </c>
      <c r="Z769" s="255">
        <f t="shared" si="37"/>
        <v>0</v>
      </c>
      <c r="AA769" s="255">
        <f t="shared" si="37"/>
        <v>0</v>
      </c>
      <c r="AB769" s="257" t="s">
        <v>855</v>
      </c>
    </row>
    <row r="770" spans="1:28" s="3" customFormat="1" ht="35.25" customHeight="1" x14ac:dyDescent="0.5">
      <c r="A770" s="3">
        <v>1</v>
      </c>
      <c r="B770" s="165">
        <f>SUBTOTAL(103,$A$8:A770)</f>
        <v>738</v>
      </c>
      <c r="C770" s="210" t="s">
        <v>2184</v>
      </c>
      <c r="D770" s="255">
        <f t="shared" si="28"/>
        <v>230565</v>
      </c>
      <c r="E770" s="258">
        <v>0</v>
      </c>
      <c r="F770" s="258">
        <v>0</v>
      </c>
      <c r="G770" s="258">
        <v>230565</v>
      </c>
      <c r="H770" s="258">
        <v>0</v>
      </c>
      <c r="I770" s="258">
        <v>0</v>
      </c>
      <c r="J770" s="258">
        <v>0</v>
      </c>
      <c r="K770" s="259">
        <v>0</v>
      </c>
      <c r="L770" s="258">
        <v>0</v>
      </c>
      <c r="M770" s="258">
        <v>0</v>
      </c>
      <c r="N770" s="258">
        <v>0</v>
      </c>
      <c r="O770" s="258">
        <v>0</v>
      </c>
      <c r="P770" s="258">
        <v>0</v>
      </c>
      <c r="Q770" s="258">
        <v>0</v>
      </c>
      <c r="R770" s="258">
        <v>0</v>
      </c>
      <c r="S770" s="258">
        <v>0</v>
      </c>
      <c r="T770" s="258">
        <v>0</v>
      </c>
      <c r="U770" s="258">
        <v>0</v>
      </c>
      <c r="V770" s="258">
        <v>0</v>
      </c>
      <c r="W770" s="258">
        <v>0</v>
      </c>
      <c r="X770" s="258">
        <v>0</v>
      </c>
      <c r="Y770" s="258">
        <v>0</v>
      </c>
      <c r="Z770" s="258">
        <v>0</v>
      </c>
      <c r="AA770" s="258">
        <v>0</v>
      </c>
      <c r="AB770" s="260">
        <v>2020</v>
      </c>
    </row>
    <row r="771" spans="1:28" s="3" customFormat="1" ht="35.25" customHeight="1" x14ac:dyDescent="0.5">
      <c r="A771" s="3">
        <v>1</v>
      </c>
      <c r="B771" s="165">
        <f>SUBTOTAL(103,$A$8:A771)</f>
        <v>739</v>
      </c>
      <c r="C771" s="210" t="s">
        <v>2535</v>
      </c>
      <c r="D771" s="255">
        <f t="shared" si="28"/>
        <v>190000</v>
      </c>
      <c r="E771" s="258">
        <v>0</v>
      </c>
      <c r="F771" s="258">
        <v>0</v>
      </c>
      <c r="G771" s="258">
        <v>0</v>
      </c>
      <c r="H771" s="258">
        <v>0</v>
      </c>
      <c r="I771" s="258">
        <v>190000</v>
      </c>
      <c r="J771" s="258">
        <v>0</v>
      </c>
      <c r="K771" s="259">
        <v>0</v>
      </c>
      <c r="L771" s="258">
        <v>0</v>
      </c>
      <c r="M771" s="258">
        <v>0</v>
      </c>
      <c r="N771" s="258">
        <v>0</v>
      </c>
      <c r="O771" s="258">
        <v>0</v>
      </c>
      <c r="P771" s="258">
        <v>0</v>
      </c>
      <c r="Q771" s="258">
        <v>0</v>
      </c>
      <c r="R771" s="258">
        <v>0</v>
      </c>
      <c r="S771" s="258">
        <v>0</v>
      </c>
      <c r="T771" s="258">
        <v>0</v>
      </c>
      <c r="U771" s="258">
        <v>0</v>
      </c>
      <c r="V771" s="258">
        <v>0</v>
      </c>
      <c r="W771" s="258">
        <v>0</v>
      </c>
      <c r="X771" s="258">
        <v>0</v>
      </c>
      <c r="Y771" s="258">
        <v>0</v>
      </c>
      <c r="Z771" s="258">
        <v>0</v>
      </c>
      <c r="AA771" s="258">
        <v>0</v>
      </c>
      <c r="AB771" s="260">
        <v>2020</v>
      </c>
    </row>
    <row r="772" spans="1:28" s="3" customFormat="1" ht="35.25" customHeight="1" x14ac:dyDescent="0.5">
      <c r="A772" s="3">
        <v>1</v>
      </c>
      <c r="B772" s="165">
        <f>SUBTOTAL(103,$A$8:A772)</f>
        <v>740</v>
      </c>
      <c r="C772" s="210" t="s">
        <v>2342</v>
      </c>
      <c r="D772" s="255">
        <f t="shared" si="28"/>
        <v>204581.97</v>
      </c>
      <c r="E772" s="258">
        <v>0</v>
      </c>
      <c r="F772" s="258">
        <v>0</v>
      </c>
      <c r="G772" s="258">
        <v>0</v>
      </c>
      <c r="H772" s="258">
        <v>0</v>
      </c>
      <c r="I772" s="258">
        <v>0</v>
      </c>
      <c r="J772" s="258">
        <v>0</v>
      </c>
      <c r="K772" s="259">
        <v>0</v>
      </c>
      <c r="L772" s="258">
        <v>0</v>
      </c>
      <c r="M772" s="258">
        <v>0</v>
      </c>
      <c r="N772" s="258">
        <v>0</v>
      </c>
      <c r="O772" s="258">
        <v>204581.97</v>
      </c>
      <c r="P772" s="258">
        <v>0</v>
      </c>
      <c r="Q772" s="258">
        <v>0</v>
      </c>
      <c r="R772" s="258">
        <v>0</v>
      </c>
      <c r="S772" s="258">
        <v>0</v>
      </c>
      <c r="T772" s="258">
        <v>0</v>
      </c>
      <c r="U772" s="258">
        <v>0</v>
      </c>
      <c r="V772" s="258">
        <v>0</v>
      </c>
      <c r="W772" s="258">
        <v>0</v>
      </c>
      <c r="X772" s="258">
        <v>0</v>
      </c>
      <c r="Y772" s="258">
        <v>0</v>
      </c>
      <c r="Z772" s="258">
        <v>0</v>
      </c>
      <c r="AA772" s="258">
        <v>0</v>
      </c>
      <c r="AB772" s="260">
        <v>2020</v>
      </c>
    </row>
    <row r="773" spans="1:28" s="3" customFormat="1" ht="35.25" customHeight="1" x14ac:dyDescent="0.5">
      <c r="A773" s="3">
        <v>1</v>
      </c>
      <c r="B773" s="165">
        <f>SUBTOTAL(103,$A$8:A773)</f>
        <v>741</v>
      </c>
      <c r="C773" s="210" t="s">
        <v>2696</v>
      </c>
      <c r="D773" s="255">
        <f t="shared" si="28"/>
        <v>250000</v>
      </c>
      <c r="E773" s="258">
        <v>0</v>
      </c>
      <c r="F773" s="258">
        <v>0</v>
      </c>
      <c r="G773" s="258">
        <v>0</v>
      </c>
      <c r="H773" s="258">
        <v>0</v>
      </c>
      <c r="I773" s="258">
        <v>0</v>
      </c>
      <c r="J773" s="258">
        <v>0</v>
      </c>
      <c r="K773" s="259">
        <v>0</v>
      </c>
      <c r="L773" s="258">
        <v>0</v>
      </c>
      <c r="M773" s="258">
        <v>0</v>
      </c>
      <c r="N773" s="258">
        <v>0</v>
      </c>
      <c r="O773" s="258">
        <v>250000</v>
      </c>
      <c r="P773" s="258">
        <v>0</v>
      </c>
      <c r="Q773" s="258">
        <v>0</v>
      </c>
      <c r="R773" s="258">
        <v>0</v>
      </c>
      <c r="S773" s="258">
        <v>0</v>
      </c>
      <c r="T773" s="258">
        <v>0</v>
      </c>
      <c r="U773" s="258">
        <v>0</v>
      </c>
      <c r="V773" s="258">
        <v>0</v>
      </c>
      <c r="W773" s="258">
        <v>0</v>
      </c>
      <c r="X773" s="258">
        <v>0</v>
      </c>
      <c r="Y773" s="258">
        <v>0</v>
      </c>
      <c r="Z773" s="258">
        <v>0</v>
      </c>
      <c r="AA773" s="258">
        <v>0</v>
      </c>
      <c r="AB773" s="260">
        <v>2020</v>
      </c>
    </row>
    <row r="774" spans="1:28" s="3" customFormat="1" ht="35.25" customHeight="1" x14ac:dyDescent="0.5">
      <c r="A774" s="3">
        <v>1</v>
      </c>
      <c r="B774" s="165">
        <f>SUBTOTAL(103,$A$8:A774)</f>
        <v>742</v>
      </c>
      <c r="C774" s="210" t="s">
        <v>2185</v>
      </c>
      <c r="D774" s="255">
        <f t="shared" si="28"/>
        <v>295924.5</v>
      </c>
      <c r="E774" s="258">
        <v>0</v>
      </c>
      <c r="F774" s="258">
        <v>0</v>
      </c>
      <c r="G774" s="258">
        <v>295924.5</v>
      </c>
      <c r="H774" s="258">
        <v>0</v>
      </c>
      <c r="I774" s="258">
        <v>0</v>
      </c>
      <c r="J774" s="258">
        <v>0</v>
      </c>
      <c r="K774" s="259">
        <v>0</v>
      </c>
      <c r="L774" s="258">
        <v>0</v>
      </c>
      <c r="M774" s="258">
        <v>0</v>
      </c>
      <c r="N774" s="258">
        <v>0</v>
      </c>
      <c r="O774" s="258">
        <v>0</v>
      </c>
      <c r="P774" s="258">
        <v>0</v>
      </c>
      <c r="Q774" s="258">
        <v>0</v>
      </c>
      <c r="R774" s="258">
        <v>0</v>
      </c>
      <c r="S774" s="258">
        <v>0</v>
      </c>
      <c r="T774" s="258">
        <v>0</v>
      </c>
      <c r="U774" s="258">
        <v>0</v>
      </c>
      <c r="V774" s="258">
        <v>0</v>
      </c>
      <c r="W774" s="258">
        <v>0</v>
      </c>
      <c r="X774" s="258">
        <v>0</v>
      </c>
      <c r="Y774" s="258">
        <v>0</v>
      </c>
      <c r="Z774" s="258">
        <v>0</v>
      </c>
      <c r="AA774" s="258">
        <v>0</v>
      </c>
      <c r="AB774" s="260">
        <v>2020</v>
      </c>
    </row>
    <row r="775" spans="1:28" s="3" customFormat="1" ht="35.25" customHeight="1" x14ac:dyDescent="0.5">
      <c r="B775" s="210" t="s">
        <v>845</v>
      </c>
      <c r="C775" s="210"/>
      <c r="D775" s="255">
        <f t="shared" si="28"/>
        <v>2633179.2199999997</v>
      </c>
      <c r="E775" s="255">
        <f t="shared" ref="E775:AA775" si="38">SUM(E776:E779)</f>
        <v>0</v>
      </c>
      <c r="F775" s="255">
        <f t="shared" si="38"/>
        <v>161860.35</v>
      </c>
      <c r="G775" s="255">
        <f t="shared" si="38"/>
        <v>547875.87</v>
      </c>
      <c r="H775" s="255">
        <f t="shared" si="38"/>
        <v>0</v>
      </c>
      <c r="I775" s="255">
        <f t="shared" si="38"/>
        <v>0</v>
      </c>
      <c r="J775" s="255">
        <f t="shared" si="38"/>
        <v>0</v>
      </c>
      <c r="K775" s="256">
        <f t="shared" si="38"/>
        <v>0</v>
      </c>
      <c r="L775" s="255">
        <f t="shared" si="38"/>
        <v>0</v>
      </c>
      <c r="M775" s="255">
        <f t="shared" si="38"/>
        <v>1546431</v>
      </c>
      <c r="N775" s="255">
        <f t="shared" si="38"/>
        <v>0</v>
      </c>
      <c r="O775" s="255">
        <f>SUM(O776:O779)</f>
        <v>0</v>
      </c>
      <c r="P775" s="255">
        <f t="shared" si="38"/>
        <v>377012</v>
      </c>
      <c r="Q775" s="255">
        <f t="shared" si="38"/>
        <v>0</v>
      </c>
      <c r="R775" s="255">
        <f t="shared" si="38"/>
        <v>0</v>
      </c>
      <c r="S775" s="255">
        <f t="shared" si="38"/>
        <v>0</v>
      </c>
      <c r="T775" s="255">
        <f t="shared" si="38"/>
        <v>0</v>
      </c>
      <c r="U775" s="255">
        <f t="shared" si="38"/>
        <v>0</v>
      </c>
      <c r="V775" s="255">
        <f t="shared" si="38"/>
        <v>0</v>
      </c>
      <c r="W775" s="255">
        <f t="shared" si="38"/>
        <v>0</v>
      </c>
      <c r="X775" s="255">
        <f t="shared" si="38"/>
        <v>0</v>
      </c>
      <c r="Y775" s="255">
        <f t="shared" si="38"/>
        <v>0</v>
      </c>
      <c r="Z775" s="255">
        <f t="shared" si="38"/>
        <v>0</v>
      </c>
      <c r="AA775" s="255">
        <f t="shared" si="38"/>
        <v>0</v>
      </c>
      <c r="AB775" s="257" t="s">
        <v>855</v>
      </c>
    </row>
    <row r="776" spans="1:28" s="3" customFormat="1" ht="35.25" customHeight="1" x14ac:dyDescent="0.5">
      <c r="A776" s="3">
        <v>1</v>
      </c>
      <c r="B776" s="165">
        <f>SUBTOTAL(103,$A$8:A776)</f>
        <v>743</v>
      </c>
      <c r="C776" s="210" t="s">
        <v>2186</v>
      </c>
      <c r="D776" s="255">
        <f t="shared" si="28"/>
        <v>124987</v>
      </c>
      <c r="E776" s="258">
        <v>0</v>
      </c>
      <c r="F776" s="258">
        <v>0</v>
      </c>
      <c r="G776" s="258">
        <v>124987</v>
      </c>
      <c r="H776" s="258">
        <v>0</v>
      </c>
      <c r="I776" s="258">
        <v>0</v>
      </c>
      <c r="J776" s="258">
        <v>0</v>
      </c>
      <c r="K776" s="259">
        <v>0</v>
      </c>
      <c r="L776" s="258">
        <v>0</v>
      </c>
      <c r="M776" s="258">
        <v>0</v>
      </c>
      <c r="N776" s="258">
        <v>0</v>
      </c>
      <c r="O776" s="258">
        <v>0</v>
      </c>
      <c r="P776" s="258">
        <v>0</v>
      </c>
      <c r="Q776" s="258">
        <v>0</v>
      </c>
      <c r="R776" s="258">
        <v>0</v>
      </c>
      <c r="S776" s="258">
        <v>0</v>
      </c>
      <c r="T776" s="258">
        <v>0</v>
      </c>
      <c r="U776" s="258">
        <v>0</v>
      </c>
      <c r="V776" s="258">
        <v>0</v>
      </c>
      <c r="W776" s="258">
        <v>0</v>
      </c>
      <c r="X776" s="258">
        <v>0</v>
      </c>
      <c r="Y776" s="258">
        <v>0</v>
      </c>
      <c r="Z776" s="258">
        <v>0</v>
      </c>
      <c r="AA776" s="258">
        <v>0</v>
      </c>
      <c r="AB776" s="260">
        <v>2020</v>
      </c>
    </row>
    <row r="777" spans="1:28" s="3" customFormat="1" ht="35.25" x14ac:dyDescent="0.5">
      <c r="A777" s="3">
        <v>1</v>
      </c>
      <c r="B777" s="165">
        <f>SUBTOTAL(103,$A$8:A777)</f>
        <v>744</v>
      </c>
      <c r="C777" s="210" t="s">
        <v>2343</v>
      </c>
      <c r="D777" s="255">
        <f t="shared" si="28"/>
        <v>584749.22</v>
      </c>
      <c r="E777" s="258">
        <v>0</v>
      </c>
      <c r="F777" s="258">
        <v>161860.35</v>
      </c>
      <c r="G777" s="258">
        <v>422888.87</v>
      </c>
      <c r="H777" s="258">
        <v>0</v>
      </c>
      <c r="I777" s="258">
        <v>0</v>
      </c>
      <c r="J777" s="258">
        <v>0</v>
      </c>
      <c r="K777" s="259">
        <v>0</v>
      </c>
      <c r="L777" s="258">
        <v>0</v>
      </c>
      <c r="M777" s="258">
        <v>0</v>
      </c>
      <c r="N777" s="258">
        <v>0</v>
      </c>
      <c r="O777" s="258">
        <v>0</v>
      </c>
      <c r="P777" s="258">
        <v>0</v>
      </c>
      <c r="Q777" s="258">
        <v>0</v>
      </c>
      <c r="R777" s="258">
        <v>0</v>
      </c>
      <c r="S777" s="258">
        <v>0</v>
      </c>
      <c r="T777" s="258">
        <v>0</v>
      </c>
      <c r="U777" s="258">
        <v>0</v>
      </c>
      <c r="V777" s="258">
        <v>0</v>
      </c>
      <c r="W777" s="258">
        <v>0</v>
      </c>
      <c r="X777" s="258">
        <v>0</v>
      </c>
      <c r="Y777" s="258">
        <v>0</v>
      </c>
      <c r="Z777" s="258">
        <v>0</v>
      </c>
      <c r="AA777" s="258">
        <v>0</v>
      </c>
      <c r="AB777" s="260">
        <v>2020</v>
      </c>
    </row>
    <row r="778" spans="1:28" s="3" customFormat="1" ht="35.25" x14ac:dyDescent="0.5">
      <c r="A778" s="3">
        <v>1</v>
      </c>
      <c r="B778" s="165">
        <f>SUBTOTAL(103,$A$8:A778)</f>
        <v>745</v>
      </c>
      <c r="C778" s="210" t="s">
        <v>3073</v>
      </c>
      <c r="D778" s="255">
        <f t="shared" ref="D778:D841" si="39">E778+F778+G778+H778+I778+J778+L778+M778+N778+O778+P778+Q778+R778+S778+T778+U778+V778+W778+X778+Y778+Z778+AA778</f>
        <v>1546431</v>
      </c>
      <c r="E778" s="258">
        <v>0</v>
      </c>
      <c r="F778" s="258">
        <v>0</v>
      </c>
      <c r="G778" s="258">
        <v>0</v>
      </c>
      <c r="H778" s="258">
        <v>0</v>
      </c>
      <c r="I778" s="258">
        <v>0</v>
      </c>
      <c r="J778" s="258">
        <v>0</v>
      </c>
      <c r="K778" s="259">
        <v>0</v>
      </c>
      <c r="L778" s="258">
        <v>0</v>
      </c>
      <c r="M778" s="258">
        <v>1546431</v>
      </c>
      <c r="N778" s="258">
        <v>0</v>
      </c>
      <c r="O778" s="258">
        <v>0</v>
      </c>
      <c r="P778" s="258">
        <v>0</v>
      </c>
      <c r="Q778" s="258">
        <v>0</v>
      </c>
      <c r="R778" s="258">
        <v>0</v>
      </c>
      <c r="S778" s="258">
        <v>0</v>
      </c>
      <c r="T778" s="258">
        <v>0</v>
      </c>
      <c r="U778" s="258">
        <v>0</v>
      </c>
      <c r="V778" s="258">
        <v>0</v>
      </c>
      <c r="W778" s="258">
        <v>0</v>
      </c>
      <c r="X778" s="258">
        <v>0</v>
      </c>
      <c r="Y778" s="258">
        <v>0</v>
      </c>
      <c r="Z778" s="258">
        <v>0</v>
      </c>
      <c r="AA778" s="258">
        <v>0</v>
      </c>
      <c r="AB778" s="260" t="s">
        <v>3070</v>
      </c>
    </row>
    <row r="779" spans="1:28" s="3" customFormat="1" ht="35.25" x14ac:dyDescent="0.5">
      <c r="A779" s="3">
        <v>1</v>
      </c>
      <c r="B779" s="165">
        <f>SUBTOTAL(103,$A$8:A779)</f>
        <v>746</v>
      </c>
      <c r="C779" s="210" t="s">
        <v>2187</v>
      </c>
      <c r="D779" s="255">
        <f t="shared" si="39"/>
        <v>377012</v>
      </c>
      <c r="E779" s="258">
        <v>0</v>
      </c>
      <c r="F779" s="258">
        <v>0</v>
      </c>
      <c r="G779" s="258">
        <v>0</v>
      </c>
      <c r="H779" s="258">
        <v>0</v>
      </c>
      <c r="I779" s="258">
        <v>0</v>
      </c>
      <c r="J779" s="258">
        <v>0</v>
      </c>
      <c r="K779" s="259">
        <v>0</v>
      </c>
      <c r="L779" s="258">
        <v>0</v>
      </c>
      <c r="M779" s="258">
        <v>0</v>
      </c>
      <c r="N779" s="258">
        <v>0</v>
      </c>
      <c r="O779" s="258">
        <v>0</v>
      </c>
      <c r="P779" s="258">
        <v>377012</v>
      </c>
      <c r="Q779" s="258">
        <v>0</v>
      </c>
      <c r="R779" s="258">
        <v>0</v>
      </c>
      <c r="S779" s="258">
        <v>0</v>
      </c>
      <c r="T779" s="258">
        <v>0</v>
      </c>
      <c r="U779" s="258">
        <v>0</v>
      </c>
      <c r="V779" s="258">
        <v>0</v>
      </c>
      <c r="W779" s="258">
        <v>0</v>
      </c>
      <c r="X779" s="258">
        <v>0</v>
      </c>
      <c r="Y779" s="258">
        <v>0</v>
      </c>
      <c r="Z779" s="258">
        <v>0</v>
      </c>
      <c r="AA779" s="258">
        <v>0</v>
      </c>
      <c r="AB779" s="260">
        <v>2020</v>
      </c>
    </row>
    <row r="780" spans="1:28" s="3" customFormat="1" ht="35.25" x14ac:dyDescent="0.5">
      <c r="B780" s="209" t="s">
        <v>812</v>
      </c>
      <c r="C780" s="210"/>
      <c r="D780" s="255">
        <f t="shared" si="39"/>
        <v>1986455</v>
      </c>
      <c r="E780" s="255">
        <f t="shared" ref="E780:AA780" si="40">SUM(E781:E785)</f>
        <v>0</v>
      </c>
      <c r="F780" s="255">
        <f t="shared" si="40"/>
        <v>0</v>
      </c>
      <c r="G780" s="255">
        <f t="shared" si="40"/>
        <v>164320</v>
      </c>
      <c r="H780" s="255">
        <f t="shared" si="40"/>
        <v>0</v>
      </c>
      <c r="I780" s="255">
        <f t="shared" si="40"/>
        <v>0</v>
      </c>
      <c r="J780" s="255">
        <f t="shared" si="40"/>
        <v>0</v>
      </c>
      <c r="K780" s="256">
        <f t="shared" si="40"/>
        <v>0</v>
      </c>
      <c r="L780" s="255">
        <f t="shared" si="40"/>
        <v>0</v>
      </c>
      <c r="M780" s="255">
        <f t="shared" si="40"/>
        <v>0</v>
      </c>
      <c r="N780" s="255">
        <f t="shared" si="40"/>
        <v>777240</v>
      </c>
      <c r="O780" s="255">
        <f>SUM(O781:O785)</f>
        <v>1044895</v>
      </c>
      <c r="P780" s="255">
        <f t="shared" si="40"/>
        <v>0</v>
      </c>
      <c r="Q780" s="255">
        <f t="shared" si="40"/>
        <v>0</v>
      </c>
      <c r="R780" s="255">
        <f t="shared" si="40"/>
        <v>0</v>
      </c>
      <c r="S780" s="255">
        <f t="shared" si="40"/>
        <v>0</v>
      </c>
      <c r="T780" s="255">
        <f t="shared" si="40"/>
        <v>0</v>
      </c>
      <c r="U780" s="255">
        <f t="shared" si="40"/>
        <v>0</v>
      </c>
      <c r="V780" s="255">
        <f t="shared" si="40"/>
        <v>0</v>
      </c>
      <c r="W780" s="255">
        <f t="shared" si="40"/>
        <v>0</v>
      </c>
      <c r="X780" s="255">
        <f t="shared" si="40"/>
        <v>0</v>
      </c>
      <c r="Y780" s="255">
        <f t="shared" si="40"/>
        <v>0</v>
      </c>
      <c r="Z780" s="255">
        <f t="shared" si="40"/>
        <v>0</v>
      </c>
      <c r="AA780" s="255">
        <f t="shared" si="40"/>
        <v>0</v>
      </c>
      <c r="AB780" s="257" t="s">
        <v>855</v>
      </c>
    </row>
    <row r="781" spans="1:28" s="3" customFormat="1" ht="35.25" x14ac:dyDescent="0.5">
      <c r="A781" s="3">
        <v>1</v>
      </c>
      <c r="B781" s="165">
        <f>SUBTOTAL(103,$A$8:A781)</f>
        <v>747</v>
      </c>
      <c r="C781" s="210" t="s">
        <v>2344</v>
      </c>
      <c r="D781" s="255">
        <f t="shared" si="39"/>
        <v>164320</v>
      </c>
      <c r="E781" s="258">
        <v>0</v>
      </c>
      <c r="F781" s="258">
        <v>0</v>
      </c>
      <c r="G781" s="258">
        <v>164320</v>
      </c>
      <c r="H781" s="258">
        <v>0</v>
      </c>
      <c r="I781" s="258">
        <v>0</v>
      </c>
      <c r="J781" s="258">
        <v>0</v>
      </c>
      <c r="K781" s="259">
        <v>0</v>
      </c>
      <c r="L781" s="258">
        <v>0</v>
      </c>
      <c r="M781" s="258">
        <v>0</v>
      </c>
      <c r="N781" s="258">
        <v>0</v>
      </c>
      <c r="O781" s="258">
        <v>0</v>
      </c>
      <c r="P781" s="258">
        <v>0</v>
      </c>
      <c r="Q781" s="258">
        <v>0</v>
      </c>
      <c r="R781" s="258">
        <v>0</v>
      </c>
      <c r="S781" s="258">
        <v>0</v>
      </c>
      <c r="T781" s="258">
        <v>0</v>
      </c>
      <c r="U781" s="258">
        <v>0</v>
      </c>
      <c r="V781" s="258">
        <v>0</v>
      </c>
      <c r="W781" s="258">
        <v>0</v>
      </c>
      <c r="X781" s="258">
        <v>0</v>
      </c>
      <c r="Y781" s="258">
        <v>0</v>
      </c>
      <c r="Z781" s="258">
        <v>0</v>
      </c>
      <c r="AA781" s="258">
        <v>0</v>
      </c>
      <c r="AB781" s="260">
        <v>2020</v>
      </c>
    </row>
    <row r="782" spans="1:28" s="3" customFormat="1" ht="35.25" x14ac:dyDescent="0.5">
      <c r="A782" s="3">
        <v>1</v>
      </c>
      <c r="B782" s="165">
        <f>SUBTOTAL(103,$A$8:A782)</f>
        <v>748</v>
      </c>
      <c r="C782" s="210" t="s">
        <v>2345</v>
      </c>
      <c r="D782" s="255">
        <f t="shared" si="39"/>
        <v>777240</v>
      </c>
      <c r="E782" s="258">
        <v>0</v>
      </c>
      <c r="F782" s="258">
        <v>0</v>
      </c>
      <c r="G782" s="258">
        <v>0</v>
      </c>
      <c r="H782" s="258">
        <v>0</v>
      </c>
      <c r="I782" s="258">
        <v>0</v>
      </c>
      <c r="J782" s="258">
        <v>0</v>
      </c>
      <c r="K782" s="259">
        <v>0</v>
      </c>
      <c r="L782" s="258">
        <v>0</v>
      </c>
      <c r="M782" s="258">
        <v>0</v>
      </c>
      <c r="N782" s="258">
        <v>777240</v>
      </c>
      <c r="O782" s="258">
        <v>0</v>
      </c>
      <c r="P782" s="258">
        <v>0</v>
      </c>
      <c r="Q782" s="258">
        <v>0</v>
      </c>
      <c r="R782" s="258">
        <v>0</v>
      </c>
      <c r="S782" s="258">
        <v>0</v>
      </c>
      <c r="T782" s="258">
        <v>0</v>
      </c>
      <c r="U782" s="258">
        <v>0</v>
      </c>
      <c r="V782" s="258">
        <v>0</v>
      </c>
      <c r="W782" s="258">
        <v>0</v>
      </c>
      <c r="X782" s="258">
        <v>0</v>
      </c>
      <c r="Y782" s="258">
        <v>0</v>
      </c>
      <c r="Z782" s="258">
        <v>0</v>
      </c>
      <c r="AA782" s="258">
        <v>0</v>
      </c>
      <c r="AB782" s="260">
        <v>2020</v>
      </c>
    </row>
    <row r="783" spans="1:28" s="3" customFormat="1" ht="35.25" x14ac:dyDescent="0.5">
      <c r="A783" s="3">
        <v>1</v>
      </c>
      <c r="B783" s="165">
        <f>SUBTOTAL(103,$A$8:A783)</f>
        <v>749</v>
      </c>
      <c r="C783" s="210" t="s">
        <v>2346</v>
      </c>
      <c r="D783" s="255">
        <f t="shared" si="39"/>
        <v>334627</v>
      </c>
      <c r="E783" s="258">
        <v>0</v>
      </c>
      <c r="F783" s="258">
        <v>0</v>
      </c>
      <c r="G783" s="258">
        <v>0</v>
      </c>
      <c r="H783" s="258">
        <v>0</v>
      </c>
      <c r="I783" s="258">
        <v>0</v>
      </c>
      <c r="J783" s="258">
        <v>0</v>
      </c>
      <c r="K783" s="259">
        <v>0</v>
      </c>
      <c r="L783" s="258">
        <v>0</v>
      </c>
      <c r="M783" s="258">
        <v>0</v>
      </c>
      <c r="N783" s="258">
        <v>0</v>
      </c>
      <c r="O783" s="258">
        <v>334627</v>
      </c>
      <c r="P783" s="258">
        <v>0</v>
      </c>
      <c r="Q783" s="258">
        <v>0</v>
      </c>
      <c r="R783" s="258">
        <v>0</v>
      </c>
      <c r="S783" s="258">
        <v>0</v>
      </c>
      <c r="T783" s="258">
        <v>0</v>
      </c>
      <c r="U783" s="258">
        <v>0</v>
      </c>
      <c r="V783" s="258">
        <v>0</v>
      </c>
      <c r="W783" s="258">
        <v>0</v>
      </c>
      <c r="X783" s="258">
        <v>0</v>
      </c>
      <c r="Y783" s="258">
        <v>0</v>
      </c>
      <c r="Z783" s="258">
        <v>0</v>
      </c>
      <c r="AA783" s="258">
        <v>0</v>
      </c>
      <c r="AB783" s="260">
        <v>2020</v>
      </c>
    </row>
    <row r="784" spans="1:28" s="3" customFormat="1" ht="35.25" x14ac:dyDescent="0.5">
      <c r="A784" s="3">
        <v>1</v>
      </c>
      <c r="B784" s="165">
        <f>SUBTOTAL(103,$A$8:A784)</f>
        <v>750</v>
      </c>
      <c r="C784" s="210" t="s">
        <v>2347</v>
      </c>
      <c r="D784" s="255">
        <f t="shared" si="39"/>
        <v>382704</v>
      </c>
      <c r="E784" s="258">
        <v>0</v>
      </c>
      <c r="F784" s="258">
        <v>0</v>
      </c>
      <c r="G784" s="258">
        <v>0</v>
      </c>
      <c r="H784" s="258">
        <v>0</v>
      </c>
      <c r="I784" s="258">
        <v>0</v>
      </c>
      <c r="J784" s="258">
        <v>0</v>
      </c>
      <c r="K784" s="259">
        <v>0</v>
      </c>
      <c r="L784" s="258">
        <v>0</v>
      </c>
      <c r="M784" s="258">
        <v>0</v>
      </c>
      <c r="N784" s="258">
        <v>0</v>
      </c>
      <c r="O784" s="258">
        <f>195571+187133</f>
        <v>382704</v>
      </c>
      <c r="P784" s="258">
        <v>0</v>
      </c>
      <c r="Q784" s="258">
        <v>0</v>
      </c>
      <c r="R784" s="258">
        <v>0</v>
      </c>
      <c r="S784" s="258">
        <v>0</v>
      </c>
      <c r="T784" s="258">
        <v>0</v>
      </c>
      <c r="U784" s="258">
        <v>0</v>
      </c>
      <c r="V784" s="258">
        <v>0</v>
      </c>
      <c r="W784" s="258">
        <v>0</v>
      </c>
      <c r="X784" s="258">
        <v>0</v>
      </c>
      <c r="Y784" s="258">
        <v>0</v>
      </c>
      <c r="Z784" s="258">
        <v>0</v>
      </c>
      <c r="AA784" s="258">
        <v>0</v>
      </c>
      <c r="AB784" s="260">
        <v>2020</v>
      </c>
    </row>
    <row r="785" spans="1:28" s="3" customFormat="1" ht="35.25" x14ac:dyDescent="0.5">
      <c r="A785" s="3">
        <v>1</v>
      </c>
      <c r="B785" s="165">
        <f>SUBTOTAL(103,$A$8:A785)</f>
        <v>751</v>
      </c>
      <c r="C785" s="210" t="s">
        <v>2348</v>
      </c>
      <c r="D785" s="255">
        <f t="shared" si="39"/>
        <v>327564</v>
      </c>
      <c r="E785" s="258">
        <v>0</v>
      </c>
      <c r="F785" s="258">
        <v>0</v>
      </c>
      <c r="G785" s="258">
        <v>0</v>
      </c>
      <c r="H785" s="258">
        <v>0</v>
      </c>
      <c r="I785" s="258">
        <v>0</v>
      </c>
      <c r="J785" s="258">
        <v>0</v>
      </c>
      <c r="K785" s="259">
        <v>0</v>
      </c>
      <c r="L785" s="258">
        <v>0</v>
      </c>
      <c r="M785" s="258">
        <v>0</v>
      </c>
      <c r="N785" s="258">
        <v>0</v>
      </c>
      <c r="O785" s="258">
        <v>327564</v>
      </c>
      <c r="P785" s="258">
        <v>0</v>
      </c>
      <c r="Q785" s="258">
        <v>0</v>
      </c>
      <c r="R785" s="258">
        <v>0</v>
      </c>
      <c r="S785" s="258">
        <v>0</v>
      </c>
      <c r="T785" s="258">
        <v>0</v>
      </c>
      <c r="U785" s="258">
        <v>0</v>
      </c>
      <c r="V785" s="258">
        <v>0</v>
      </c>
      <c r="W785" s="258">
        <v>0</v>
      </c>
      <c r="X785" s="258">
        <v>0</v>
      </c>
      <c r="Y785" s="258">
        <v>0</v>
      </c>
      <c r="Z785" s="258">
        <v>0</v>
      </c>
      <c r="AA785" s="258">
        <v>0</v>
      </c>
      <c r="AB785" s="260">
        <v>2020</v>
      </c>
    </row>
    <row r="786" spans="1:28" s="3" customFormat="1" ht="35.25" x14ac:dyDescent="0.5">
      <c r="B786" s="209" t="s">
        <v>844</v>
      </c>
      <c r="C786" s="210"/>
      <c r="D786" s="255">
        <f t="shared" si="39"/>
        <v>1294543.06</v>
      </c>
      <c r="E786" s="255">
        <f t="shared" ref="E786:AA786" si="41">SUM(E787:E788)</f>
        <v>0</v>
      </c>
      <c r="F786" s="255">
        <f t="shared" si="41"/>
        <v>0</v>
      </c>
      <c r="G786" s="255">
        <f t="shared" si="41"/>
        <v>0</v>
      </c>
      <c r="H786" s="255">
        <f t="shared" si="41"/>
        <v>0</v>
      </c>
      <c r="I786" s="255">
        <f t="shared" si="41"/>
        <v>0</v>
      </c>
      <c r="J786" s="255">
        <f t="shared" si="41"/>
        <v>0</v>
      </c>
      <c r="K786" s="256">
        <f t="shared" si="41"/>
        <v>0</v>
      </c>
      <c r="L786" s="255">
        <f t="shared" si="41"/>
        <v>0</v>
      </c>
      <c r="M786" s="255">
        <f t="shared" si="41"/>
        <v>1180000</v>
      </c>
      <c r="N786" s="255">
        <f t="shared" si="41"/>
        <v>0</v>
      </c>
      <c r="O786" s="255">
        <f>SUM(O787:O788)</f>
        <v>114543.06</v>
      </c>
      <c r="P786" s="255">
        <f t="shared" si="41"/>
        <v>0</v>
      </c>
      <c r="Q786" s="255">
        <f t="shared" si="41"/>
        <v>0</v>
      </c>
      <c r="R786" s="255">
        <f t="shared" si="41"/>
        <v>0</v>
      </c>
      <c r="S786" s="255">
        <f t="shared" si="41"/>
        <v>0</v>
      </c>
      <c r="T786" s="255">
        <f t="shared" si="41"/>
        <v>0</v>
      </c>
      <c r="U786" s="255">
        <f t="shared" si="41"/>
        <v>0</v>
      </c>
      <c r="V786" s="255">
        <f t="shared" si="41"/>
        <v>0</v>
      </c>
      <c r="W786" s="255">
        <f t="shared" si="41"/>
        <v>0</v>
      </c>
      <c r="X786" s="255">
        <f t="shared" si="41"/>
        <v>0</v>
      </c>
      <c r="Y786" s="255">
        <f t="shared" si="41"/>
        <v>0</v>
      </c>
      <c r="Z786" s="255">
        <f t="shared" si="41"/>
        <v>0</v>
      </c>
      <c r="AA786" s="255">
        <f t="shared" si="41"/>
        <v>0</v>
      </c>
      <c r="AB786" s="257" t="s">
        <v>855</v>
      </c>
    </row>
    <row r="787" spans="1:28" s="3" customFormat="1" ht="35.25" x14ac:dyDescent="0.5">
      <c r="A787" s="3">
        <v>1</v>
      </c>
      <c r="B787" s="165">
        <f>SUBTOTAL(103,$A$8:A787)</f>
        <v>752</v>
      </c>
      <c r="C787" s="210" t="s">
        <v>2349</v>
      </c>
      <c r="D787" s="255">
        <f t="shared" si="39"/>
        <v>114543.06</v>
      </c>
      <c r="E787" s="258">
        <v>0</v>
      </c>
      <c r="F787" s="258">
        <v>0</v>
      </c>
      <c r="G787" s="258">
        <v>0</v>
      </c>
      <c r="H787" s="258">
        <v>0</v>
      </c>
      <c r="I787" s="258">
        <v>0</v>
      </c>
      <c r="J787" s="258">
        <v>0</v>
      </c>
      <c r="K787" s="259">
        <v>0</v>
      </c>
      <c r="L787" s="258">
        <v>0</v>
      </c>
      <c r="M787" s="258">
        <v>0</v>
      </c>
      <c r="N787" s="258">
        <v>0</v>
      </c>
      <c r="O787" s="258">
        <v>114543.06</v>
      </c>
      <c r="P787" s="258">
        <v>0</v>
      </c>
      <c r="Q787" s="258">
        <v>0</v>
      </c>
      <c r="R787" s="258">
        <v>0</v>
      </c>
      <c r="S787" s="258">
        <v>0</v>
      </c>
      <c r="T787" s="258">
        <v>0</v>
      </c>
      <c r="U787" s="258">
        <v>0</v>
      </c>
      <c r="V787" s="258">
        <v>0</v>
      </c>
      <c r="W787" s="258">
        <v>0</v>
      </c>
      <c r="X787" s="258">
        <v>0</v>
      </c>
      <c r="Y787" s="258">
        <v>0</v>
      </c>
      <c r="Z787" s="258">
        <v>0</v>
      </c>
      <c r="AA787" s="258">
        <v>0</v>
      </c>
      <c r="AB787" s="260">
        <v>2020</v>
      </c>
    </row>
    <row r="788" spans="1:28" s="3" customFormat="1" ht="35.25" x14ac:dyDescent="0.5">
      <c r="A788" s="3">
        <v>1</v>
      </c>
      <c r="B788" s="165">
        <f>SUBTOTAL(103,$A$8:A788)</f>
        <v>753</v>
      </c>
      <c r="C788" s="210" t="s">
        <v>2697</v>
      </c>
      <c r="D788" s="255">
        <f t="shared" si="39"/>
        <v>1180000</v>
      </c>
      <c r="E788" s="258">
        <v>0</v>
      </c>
      <c r="F788" s="258">
        <v>0</v>
      </c>
      <c r="G788" s="258">
        <v>0</v>
      </c>
      <c r="H788" s="258">
        <v>0</v>
      </c>
      <c r="I788" s="258">
        <v>0</v>
      </c>
      <c r="J788" s="258">
        <v>0</v>
      </c>
      <c r="K788" s="259">
        <v>0</v>
      </c>
      <c r="L788" s="258">
        <v>0</v>
      </c>
      <c r="M788" s="258">
        <v>1180000</v>
      </c>
      <c r="N788" s="258">
        <v>0</v>
      </c>
      <c r="O788" s="258">
        <v>0</v>
      </c>
      <c r="P788" s="258">
        <v>0</v>
      </c>
      <c r="Q788" s="258">
        <v>0</v>
      </c>
      <c r="R788" s="258">
        <v>0</v>
      </c>
      <c r="S788" s="258">
        <v>0</v>
      </c>
      <c r="T788" s="258">
        <v>0</v>
      </c>
      <c r="U788" s="258">
        <v>0</v>
      </c>
      <c r="V788" s="258">
        <v>0</v>
      </c>
      <c r="W788" s="258">
        <v>0</v>
      </c>
      <c r="X788" s="258">
        <v>0</v>
      </c>
      <c r="Y788" s="258">
        <v>0</v>
      </c>
      <c r="Z788" s="258">
        <v>0</v>
      </c>
      <c r="AA788" s="258">
        <v>0</v>
      </c>
      <c r="AB788" s="260">
        <v>2020</v>
      </c>
    </row>
    <row r="789" spans="1:28" s="3" customFormat="1" ht="35.25" x14ac:dyDescent="0.5">
      <c r="B789" s="209" t="s">
        <v>837</v>
      </c>
      <c r="C789" s="210"/>
      <c r="D789" s="255">
        <f t="shared" si="39"/>
        <v>308647</v>
      </c>
      <c r="E789" s="255">
        <f t="shared" ref="E789:AA789" si="42">SUM(E790)</f>
        <v>108647</v>
      </c>
      <c r="F789" s="255">
        <f t="shared" si="42"/>
        <v>200000</v>
      </c>
      <c r="G789" s="255">
        <f t="shared" si="42"/>
        <v>0</v>
      </c>
      <c r="H789" s="255">
        <f t="shared" si="42"/>
        <v>0</v>
      </c>
      <c r="I789" s="255">
        <f t="shared" si="42"/>
        <v>0</v>
      </c>
      <c r="J789" s="255">
        <f t="shared" si="42"/>
        <v>0</v>
      </c>
      <c r="K789" s="256">
        <f t="shared" si="42"/>
        <v>0</v>
      </c>
      <c r="L789" s="255">
        <f t="shared" si="42"/>
        <v>0</v>
      </c>
      <c r="M789" s="255">
        <f t="shared" si="42"/>
        <v>0</v>
      </c>
      <c r="N789" s="255">
        <f t="shared" si="42"/>
        <v>0</v>
      </c>
      <c r="O789" s="255">
        <f>SUM(O790)</f>
        <v>0</v>
      </c>
      <c r="P789" s="255">
        <f t="shared" si="42"/>
        <v>0</v>
      </c>
      <c r="Q789" s="255">
        <f t="shared" si="42"/>
        <v>0</v>
      </c>
      <c r="R789" s="255">
        <f t="shared" si="42"/>
        <v>0</v>
      </c>
      <c r="S789" s="255">
        <f t="shared" si="42"/>
        <v>0</v>
      </c>
      <c r="T789" s="255">
        <f t="shared" si="42"/>
        <v>0</v>
      </c>
      <c r="U789" s="255">
        <f t="shared" si="42"/>
        <v>0</v>
      </c>
      <c r="V789" s="255">
        <f t="shared" si="42"/>
        <v>0</v>
      </c>
      <c r="W789" s="255">
        <f t="shared" si="42"/>
        <v>0</v>
      </c>
      <c r="X789" s="255">
        <f t="shared" si="42"/>
        <v>0</v>
      </c>
      <c r="Y789" s="255">
        <f t="shared" si="42"/>
        <v>0</v>
      </c>
      <c r="Z789" s="255">
        <f t="shared" si="42"/>
        <v>0</v>
      </c>
      <c r="AA789" s="255">
        <f t="shared" si="42"/>
        <v>0</v>
      </c>
      <c r="AB789" s="257" t="s">
        <v>855</v>
      </c>
    </row>
    <row r="790" spans="1:28" s="3" customFormat="1" ht="35.25" x14ac:dyDescent="0.5">
      <c r="A790" s="3">
        <v>1</v>
      </c>
      <c r="B790" s="165">
        <f>SUBTOTAL(103,$A$8:A790)</f>
        <v>754</v>
      </c>
      <c r="C790" s="210" t="s">
        <v>2536</v>
      </c>
      <c r="D790" s="255">
        <f t="shared" si="39"/>
        <v>308647</v>
      </c>
      <c r="E790" s="258">
        <v>108647</v>
      </c>
      <c r="F790" s="258">
        <v>200000</v>
      </c>
      <c r="G790" s="258">
        <v>0</v>
      </c>
      <c r="H790" s="258">
        <v>0</v>
      </c>
      <c r="I790" s="258">
        <v>0</v>
      </c>
      <c r="J790" s="258">
        <v>0</v>
      </c>
      <c r="K790" s="259">
        <v>0</v>
      </c>
      <c r="L790" s="258">
        <v>0</v>
      </c>
      <c r="M790" s="258">
        <v>0</v>
      </c>
      <c r="N790" s="258">
        <v>0</v>
      </c>
      <c r="O790" s="258">
        <v>0</v>
      </c>
      <c r="P790" s="258">
        <v>0</v>
      </c>
      <c r="Q790" s="258">
        <v>0</v>
      </c>
      <c r="R790" s="258">
        <v>0</v>
      </c>
      <c r="S790" s="258">
        <v>0</v>
      </c>
      <c r="T790" s="258">
        <v>0</v>
      </c>
      <c r="U790" s="258">
        <v>0</v>
      </c>
      <c r="V790" s="258">
        <v>0</v>
      </c>
      <c r="W790" s="258">
        <v>0</v>
      </c>
      <c r="X790" s="258">
        <v>0</v>
      </c>
      <c r="Y790" s="258">
        <v>0</v>
      </c>
      <c r="Z790" s="258">
        <v>0</v>
      </c>
      <c r="AA790" s="258">
        <v>0</v>
      </c>
      <c r="AB790" s="260">
        <v>2020</v>
      </c>
    </row>
    <row r="791" spans="1:28" s="3" customFormat="1" ht="35.25" x14ac:dyDescent="0.5">
      <c r="B791" s="209" t="s">
        <v>852</v>
      </c>
      <c r="C791" s="210"/>
      <c r="D791" s="255">
        <f>E791+F791+G791+H791+I791+J791+L791+M791+N791+O791+P791+Q791+R791+S791+T791+U791+V791+W791+X791+Y791+Z791+AA791</f>
        <v>2491224</v>
      </c>
      <c r="E791" s="255">
        <f t="shared" ref="E791:AA791" si="43">SUM(E792:E794)</f>
        <v>0</v>
      </c>
      <c r="F791" s="255">
        <f t="shared" si="43"/>
        <v>0</v>
      </c>
      <c r="G791" s="255">
        <f>SUM(G792:G794)</f>
        <v>0</v>
      </c>
      <c r="H791" s="255">
        <f t="shared" si="43"/>
        <v>0</v>
      </c>
      <c r="I791" s="255">
        <f t="shared" si="43"/>
        <v>0</v>
      </c>
      <c r="J791" s="255">
        <f t="shared" si="43"/>
        <v>0</v>
      </c>
      <c r="K791" s="256">
        <f t="shared" si="43"/>
        <v>0</v>
      </c>
      <c r="L791" s="255">
        <f t="shared" si="43"/>
        <v>0</v>
      </c>
      <c r="M791" s="255">
        <f t="shared" si="43"/>
        <v>2491224</v>
      </c>
      <c r="N791" s="255">
        <f t="shared" si="43"/>
        <v>0</v>
      </c>
      <c r="O791" s="255">
        <f>SUM(O792:O794)</f>
        <v>0</v>
      </c>
      <c r="P791" s="255">
        <f t="shared" si="43"/>
        <v>0</v>
      </c>
      <c r="Q791" s="255">
        <f t="shared" si="43"/>
        <v>0</v>
      </c>
      <c r="R791" s="255">
        <f t="shared" si="43"/>
        <v>0</v>
      </c>
      <c r="S791" s="255">
        <f t="shared" si="43"/>
        <v>0</v>
      </c>
      <c r="T791" s="255">
        <f t="shared" si="43"/>
        <v>0</v>
      </c>
      <c r="U791" s="255">
        <f t="shared" si="43"/>
        <v>0</v>
      </c>
      <c r="V791" s="255">
        <f t="shared" si="43"/>
        <v>0</v>
      </c>
      <c r="W791" s="255">
        <f t="shared" si="43"/>
        <v>0</v>
      </c>
      <c r="X791" s="255">
        <f t="shared" si="43"/>
        <v>0</v>
      </c>
      <c r="Y791" s="255">
        <f t="shared" si="43"/>
        <v>0</v>
      </c>
      <c r="Z791" s="255">
        <f t="shared" si="43"/>
        <v>0</v>
      </c>
      <c r="AA791" s="255">
        <f t="shared" si="43"/>
        <v>0</v>
      </c>
      <c r="AB791" s="257" t="s">
        <v>855</v>
      </c>
    </row>
    <row r="792" spans="1:28" s="3" customFormat="1" ht="35.25" x14ac:dyDescent="0.5">
      <c r="A792" s="3">
        <v>1</v>
      </c>
      <c r="B792" s="165">
        <f>SUBTOTAL(103,$A$8:A792)</f>
        <v>755</v>
      </c>
      <c r="C792" s="210" t="s">
        <v>2698</v>
      </c>
      <c r="D792" s="255">
        <f t="shared" si="39"/>
        <v>1370738</v>
      </c>
      <c r="E792" s="258">
        <v>0</v>
      </c>
      <c r="F792" s="258">
        <v>0</v>
      </c>
      <c r="G792" s="258">
        <v>0</v>
      </c>
      <c r="H792" s="258">
        <v>0</v>
      </c>
      <c r="I792" s="258">
        <v>0</v>
      </c>
      <c r="J792" s="258">
        <v>0</v>
      </c>
      <c r="K792" s="259">
        <v>0</v>
      </c>
      <c r="L792" s="258">
        <v>0</v>
      </c>
      <c r="M792" s="258">
        <v>1370738</v>
      </c>
      <c r="N792" s="258">
        <v>0</v>
      </c>
      <c r="O792" s="258">
        <v>0</v>
      </c>
      <c r="P792" s="258">
        <v>0</v>
      </c>
      <c r="Q792" s="258">
        <v>0</v>
      </c>
      <c r="R792" s="258">
        <v>0</v>
      </c>
      <c r="S792" s="258">
        <v>0</v>
      </c>
      <c r="T792" s="258">
        <v>0</v>
      </c>
      <c r="U792" s="258">
        <v>0</v>
      </c>
      <c r="V792" s="258">
        <v>0</v>
      </c>
      <c r="W792" s="258">
        <v>0</v>
      </c>
      <c r="X792" s="258">
        <v>0</v>
      </c>
      <c r="Y792" s="258">
        <v>0</v>
      </c>
      <c r="Z792" s="258">
        <v>0</v>
      </c>
      <c r="AA792" s="258">
        <v>0</v>
      </c>
      <c r="AB792" s="260">
        <v>2020</v>
      </c>
    </row>
    <row r="793" spans="1:28" s="3" customFormat="1" ht="35.25" x14ac:dyDescent="0.5">
      <c r="A793" s="3">
        <v>1</v>
      </c>
      <c r="B793" s="165">
        <f>SUBTOTAL(103,$A$8:A793)</f>
        <v>756</v>
      </c>
      <c r="C793" s="210" t="s">
        <v>2699</v>
      </c>
      <c r="D793" s="255">
        <f t="shared" si="39"/>
        <v>560243</v>
      </c>
      <c r="E793" s="258">
        <v>0</v>
      </c>
      <c r="F793" s="258">
        <v>0</v>
      </c>
      <c r="G793" s="258">
        <v>0</v>
      </c>
      <c r="H793" s="258">
        <v>0</v>
      </c>
      <c r="I793" s="258">
        <v>0</v>
      </c>
      <c r="J793" s="258">
        <v>0</v>
      </c>
      <c r="K793" s="259">
        <v>0</v>
      </c>
      <c r="L793" s="258">
        <v>0</v>
      </c>
      <c r="M793" s="258">
        <v>560243</v>
      </c>
      <c r="N793" s="258">
        <v>0</v>
      </c>
      <c r="O793" s="258">
        <v>0</v>
      </c>
      <c r="P793" s="258">
        <v>0</v>
      </c>
      <c r="Q793" s="258">
        <v>0</v>
      </c>
      <c r="R793" s="258">
        <v>0</v>
      </c>
      <c r="S793" s="258">
        <v>0</v>
      </c>
      <c r="T793" s="258">
        <v>0</v>
      </c>
      <c r="U793" s="258">
        <v>0</v>
      </c>
      <c r="V793" s="258">
        <v>0</v>
      </c>
      <c r="W793" s="258">
        <v>0</v>
      </c>
      <c r="X793" s="258">
        <v>0</v>
      </c>
      <c r="Y793" s="258">
        <v>0</v>
      </c>
      <c r="Z793" s="258">
        <v>0</v>
      </c>
      <c r="AA793" s="258">
        <v>0</v>
      </c>
      <c r="AB793" s="260">
        <v>2020</v>
      </c>
    </row>
    <row r="794" spans="1:28" s="3" customFormat="1" ht="35.25" x14ac:dyDescent="0.5">
      <c r="A794" s="3">
        <v>1</v>
      </c>
      <c r="B794" s="165">
        <f>SUBTOTAL(103,$A$8:A794)</f>
        <v>757</v>
      </c>
      <c r="C794" s="210" t="s">
        <v>2700</v>
      </c>
      <c r="D794" s="255">
        <f t="shared" si="39"/>
        <v>560243</v>
      </c>
      <c r="E794" s="258">
        <v>0</v>
      </c>
      <c r="F794" s="258">
        <v>0</v>
      </c>
      <c r="G794" s="258">
        <v>0</v>
      </c>
      <c r="H794" s="258">
        <v>0</v>
      </c>
      <c r="I794" s="258">
        <v>0</v>
      </c>
      <c r="J794" s="258">
        <v>0</v>
      </c>
      <c r="K794" s="259">
        <v>0</v>
      </c>
      <c r="L794" s="258">
        <v>0</v>
      </c>
      <c r="M794" s="258">
        <v>560243</v>
      </c>
      <c r="N794" s="258">
        <v>0</v>
      </c>
      <c r="O794" s="258">
        <v>0</v>
      </c>
      <c r="P794" s="258">
        <v>0</v>
      </c>
      <c r="Q794" s="258">
        <v>0</v>
      </c>
      <c r="R794" s="258">
        <v>0</v>
      </c>
      <c r="S794" s="258">
        <v>0</v>
      </c>
      <c r="T794" s="258">
        <v>0</v>
      </c>
      <c r="U794" s="258">
        <v>0</v>
      </c>
      <c r="V794" s="258">
        <v>0</v>
      </c>
      <c r="W794" s="258">
        <v>0</v>
      </c>
      <c r="X794" s="258">
        <v>0</v>
      </c>
      <c r="Y794" s="258">
        <v>0</v>
      </c>
      <c r="Z794" s="258">
        <v>0</v>
      </c>
      <c r="AA794" s="258">
        <v>0</v>
      </c>
      <c r="AB794" s="260">
        <v>2020</v>
      </c>
    </row>
    <row r="795" spans="1:28" s="3" customFormat="1" ht="35.25" x14ac:dyDescent="0.5">
      <c r="B795" s="209" t="s">
        <v>2701</v>
      </c>
      <c r="C795" s="210"/>
      <c r="D795" s="255">
        <f t="shared" si="39"/>
        <v>2256496.0699999998</v>
      </c>
      <c r="E795" s="255">
        <f t="shared" ref="E795:AA795" si="44">SUM(E796)</f>
        <v>0</v>
      </c>
      <c r="F795" s="255">
        <f t="shared" si="44"/>
        <v>0</v>
      </c>
      <c r="G795" s="255">
        <f t="shared" si="44"/>
        <v>0</v>
      </c>
      <c r="H795" s="255">
        <f t="shared" si="44"/>
        <v>0</v>
      </c>
      <c r="I795" s="255">
        <f t="shared" si="44"/>
        <v>0</v>
      </c>
      <c r="J795" s="255">
        <f t="shared" si="44"/>
        <v>0</v>
      </c>
      <c r="K795" s="256">
        <f t="shared" si="44"/>
        <v>0</v>
      </c>
      <c r="L795" s="255">
        <f t="shared" si="44"/>
        <v>0</v>
      </c>
      <c r="M795" s="255">
        <f t="shared" si="44"/>
        <v>2256496.0699999998</v>
      </c>
      <c r="N795" s="255">
        <f t="shared" si="44"/>
        <v>0</v>
      </c>
      <c r="O795" s="255">
        <f>SUM(O796)</f>
        <v>0</v>
      </c>
      <c r="P795" s="255">
        <f t="shared" si="44"/>
        <v>0</v>
      </c>
      <c r="Q795" s="255">
        <f t="shared" si="44"/>
        <v>0</v>
      </c>
      <c r="R795" s="255">
        <f t="shared" si="44"/>
        <v>0</v>
      </c>
      <c r="S795" s="255">
        <f t="shared" si="44"/>
        <v>0</v>
      </c>
      <c r="T795" s="255">
        <f t="shared" si="44"/>
        <v>0</v>
      </c>
      <c r="U795" s="255">
        <f t="shared" si="44"/>
        <v>0</v>
      </c>
      <c r="V795" s="255">
        <f t="shared" si="44"/>
        <v>0</v>
      </c>
      <c r="W795" s="255">
        <f t="shared" si="44"/>
        <v>0</v>
      </c>
      <c r="X795" s="255">
        <f t="shared" si="44"/>
        <v>0</v>
      </c>
      <c r="Y795" s="255">
        <f t="shared" si="44"/>
        <v>0</v>
      </c>
      <c r="Z795" s="255">
        <f t="shared" si="44"/>
        <v>0</v>
      </c>
      <c r="AA795" s="255">
        <f t="shared" si="44"/>
        <v>0</v>
      </c>
      <c r="AB795" s="257" t="s">
        <v>855</v>
      </c>
    </row>
    <row r="796" spans="1:28" s="3" customFormat="1" ht="35.25" x14ac:dyDescent="0.5">
      <c r="A796" s="3">
        <v>1</v>
      </c>
      <c r="B796" s="165">
        <f>SUBTOTAL(103,$A$8:A796)</f>
        <v>758</v>
      </c>
      <c r="C796" s="210" t="s">
        <v>2702</v>
      </c>
      <c r="D796" s="255">
        <f t="shared" si="39"/>
        <v>2256496.0699999998</v>
      </c>
      <c r="E796" s="258">
        <v>0</v>
      </c>
      <c r="F796" s="258">
        <v>0</v>
      </c>
      <c r="G796" s="258">
        <v>0</v>
      </c>
      <c r="H796" s="258">
        <v>0</v>
      </c>
      <c r="I796" s="258">
        <v>0</v>
      </c>
      <c r="J796" s="258">
        <v>0</v>
      </c>
      <c r="K796" s="259">
        <v>0</v>
      </c>
      <c r="L796" s="258">
        <v>0</v>
      </c>
      <c r="M796" s="258">
        <v>2256496.0699999998</v>
      </c>
      <c r="N796" s="258">
        <v>0</v>
      </c>
      <c r="O796" s="258">
        <v>0</v>
      </c>
      <c r="P796" s="258">
        <v>0</v>
      </c>
      <c r="Q796" s="258">
        <v>0</v>
      </c>
      <c r="R796" s="258">
        <v>0</v>
      </c>
      <c r="S796" s="258">
        <v>0</v>
      </c>
      <c r="T796" s="258">
        <v>0</v>
      </c>
      <c r="U796" s="258">
        <v>0</v>
      </c>
      <c r="V796" s="258">
        <v>0</v>
      </c>
      <c r="W796" s="258">
        <v>0</v>
      </c>
      <c r="X796" s="258">
        <v>0</v>
      </c>
      <c r="Y796" s="258">
        <v>0</v>
      </c>
      <c r="Z796" s="258">
        <v>0</v>
      </c>
      <c r="AA796" s="258">
        <v>0</v>
      </c>
      <c r="AB796" s="260">
        <v>2020</v>
      </c>
    </row>
    <row r="797" spans="1:28" s="3" customFormat="1" ht="35.25" x14ac:dyDescent="0.5">
      <c r="A797" s="205"/>
      <c r="B797" s="209" t="s">
        <v>2350</v>
      </c>
      <c r="C797" s="210"/>
      <c r="D797" s="255">
        <f>E797+F797+G797+H797+I797+J797+L797+M797+N797+O797+P797+Q797+R797+S797+T797+U797+V797+W797+X797+Y797+Z797+AA797</f>
        <v>927606886.06000006</v>
      </c>
      <c r="E797" s="255">
        <f t="shared" ref="E797:AA797" si="45">E798+E1098+E1174+E1250+E1292+E1460+E1467+E1469+E1473+E1500+E1504+E1513+E1518+E1538+E1543+E1555+E1576+E1583+E1590+E1593+E1598+E1602+E1607+E1611+E1614+E1636+E1639+E1634+E1628+E1626+E1624+E1620</f>
        <v>14861129.339999998</v>
      </c>
      <c r="F797" s="255">
        <f t="shared" si="45"/>
        <v>16989887.100000001</v>
      </c>
      <c r="G797" s="255">
        <f t="shared" si="45"/>
        <v>74999597.569999993</v>
      </c>
      <c r="H797" s="255">
        <f t="shared" si="45"/>
        <v>13020022.129999999</v>
      </c>
      <c r="I797" s="255">
        <f t="shared" si="45"/>
        <v>28198116.819999997</v>
      </c>
      <c r="J797" s="255">
        <f t="shared" si="45"/>
        <v>2309494.7799999998</v>
      </c>
      <c r="K797" s="256">
        <f t="shared" si="45"/>
        <v>114</v>
      </c>
      <c r="L797" s="255">
        <f t="shared" si="45"/>
        <v>201204785.94</v>
      </c>
      <c r="M797" s="255">
        <f t="shared" si="45"/>
        <v>279457543.24000001</v>
      </c>
      <c r="N797" s="255">
        <f t="shared" si="45"/>
        <v>13430412.59</v>
      </c>
      <c r="O797" s="255">
        <f t="shared" si="45"/>
        <v>269794378.63</v>
      </c>
      <c r="P797" s="255">
        <f t="shared" si="45"/>
        <v>11248226.719999999</v>
      </c>
      <c r="Q797" s="255">
        <f t="shared" si="45"/>
        <v>0</v>
      </c>
      <c r="R797" s="255">
        <f t="shared" si="45"/>
        <v>0</v>
      </c>
      <c r="S797" s="255">
        <f t="shared" si="45"/>
        <v>0</v>
      </c>
      <c r="T797" s="255">
        <f t="shared" si="45"/>
        <v>0</v>
      </c>
      <c r="U797" s="255">
        <f t="shared" si="45"/>
        <v>0</v>
      </c>
      <c r="V797" s="255">
        <f t="shared" si="45"/>
        <v>0</v>
      </c>
      <c r="W797" s="255">
        <f t="shared" si="45"/>
        <v>1031284</v>
      </c>
      <c r="X797" s="255">
        <f t="shared" si="45"/>
        <v>0</v>
      </c>
      <c r="Y797" s="255">
        <f t="shared" si="45"/>
        <v>0</v>
      </c>
      <c r="Z797" s="255">
        <f t="shared" si="45"/>
        <v>1062007.2000000002</v>
      </c>
      <c r="AA797" s="255">
        <f t="shared" si="45"/>
        <v>0</v>
      </c>
      <c r="AB797" s="257" t="s">
        <v>855</v>
      </c>
    </row>
    <row r="798" spans="1:28" s="3" customFormat="1" ht="35.25" x14ac:dyDescent="0.5">
      <c r="A798" s="205"/>
      <c r="B798" s="206" t="s">
        <v>1008</v>
      </c>
      <c r="C798" s="207"/>
      <c r="D798" s="255">
        <f>E798+F798+G798+H798+I798+J798+L798+M798+N798+O798+P798+Q798+R798+S798+T798+U798+V798+W798+X798+Y798+Z798+AA798</f>
        <v>432239736.48999995</v>
      </c>
      <c r="E798" s="255">
        <f>SUM(E799:E1097)</f>
        <v>5953618.04</v>
      </c>
      <c r="F798" s="255">
        <f t="shared" ref="F798:AA798" si="46">SUM(F799:F1097)</f>
        <v>6879047.2800000003</v>
      </c>
      <c r="G798" s="255">
        <f t="shared" si="46"/>
        <v>39964871.969999999</v>
      </c>
      <c r="H798" s="255">
        <f t="shared" si="46"/>
        <v>2821384.92</v>
      </c>
      <c r="I798" s="255">
        <f t="shared" si="46"/>
        <v>12349460.939999999</v>
      </c>
      <c r="J798" s="255">
        <f t="shared" si="46"/>
        <v>507014.15</v>
      </c>
      <c r="K798" s="256">
        <f t="shared" si="46"/>
        <v>68</v>
      </c>
      <c r="L798" s="255">
        <f t="shared" si="46"/>
        <v>118609099.72000001</v>
      </c>
      <c r="M798" s="255">
        <f t="shared" si="46"/>
        <v>120463757.61000003</v>
      </c>
      <c r="N798" s="255">
        <f t="shared" si="46"/>
        <v>6441842.8999999994</v>
      </c>
      <c r="O798" s="255">
        <f>SUM(O799:O1097)</f>
        <v>114944092.73999996</v>
      </c>
      <c r="P798" s="255">
        <f t="shared" si="46"/>
        <v>1212255.02</v>
      </c>
      <c r="Q798" s="255">
        <f t="shared" si="46"/>
        <v>0</v>
      </c>
      <c r="R798" s="255">
        <f t="shared" si="46"/>
        <v>0</v>
      </c>
      <c r="S798" s="255">
        <f t="shared" si="46"/>
        <v>0</v>
      </c>
      <c r="T798" s="255">
        <f t="shared" si="46"/>
        <v>0</v>
      </c>
      <c r="U798" s="255">
        <f t="shared" si="46"/>
        <v>0</v>
      </c>
      <c r="V798" s="255">
        <f t="shared" si="46"/>
        <v>0</v>
      </c>
      <c r="W798" s="255">
        <f t="shared" si="46"/>
        <v>1031284</v>
      </c>
      <c r="X798" s="255">
        <f t="shared" si="46"/>
        <v>0</v>
      </c>
      <c r="Y798" s="255">
        <f t="shared" si="46"/>
        <v>0</v>
      </c>
      <c r="Z798" s="255">
        <f t="shared" si="46"/>
        <v>1062007.2000000002</v>
      </c>
      <c r="AA798" s="255">
        <f t="shared" si="46"/>
        <v>0</v>
      </c>
      <c r="AB798" s="257" t="s">
        <v>855</v>
      </c>
    </row>
    <row r="799" spans="1:28" s="3" customFormat="1" ht="35.25" x14ac:dyDescent="0.5">
      <c r="A799" s="3">
        <v>1</v>
      </c>
      <c r="B799" s="165">
        <f>SUBTOTAL(103,$A$798:A799)</f>
        <v>1</v>
      </c>
      <c r="C799" s="210" t="s">
        <v>1719</v>
      </c>
      <c r="D799" s="255">
        <f t="shared" si="39"/>
        <v>1465085.67</v>
      </c>
      <c r="E799" s="258">
        <v>0</v>
      </c>
      <c r="F799" s="258">
        <v>0</v>
      </c>
      <c r="G799" s="258">
        <v>1465085.67</v>
      </c>
      <c r="H799" s="258">
        <v>0</v>
      </c>
      <c r="I799" s="258">
        <v>0</v>
      </c>
      <c r="J799" s="258">
        <v>0</v>
      </c>
      <c r="K799" s="259">
        <v>0</v>
      </c>
      <c r="L799" s="258">
        <v>0</v>
      </c>
      <c r="M799" s="258">
        <v>0</v>
      </c>
      <c r="N799" s="258">
        <v>0</v>
      </c>
      <c r="O799" s="258">
        <v>0</v>
      </c>
      <c r="P799" s="258">
        <v>0</v>
      </c>
      <c r="Q799" s="258">
        <v>0</v>
      </c>
      <c r="R799" s="258">
        <v>0</v>
      </c>
      <c r="S799" s="258">
        <v>0</v>
      </c>
      <c r="T799" s="258">
        <v>0</v>
      </c>
      <c r="U799" s="258">
        <v>0</v>
      </c>
      <c r="V799" s="258">
        <v>0</v>
      </c>
      <c r="W799" s="258">
        <v>0</v>
      </c>
      <c r="X799" s="258">
        <v>0</v>
      </c>
      <c r="Y799" s="258">
        <v>0</v>
      </c>
      <c r="Z799" s="258">
        <v>0</v>
      </c>
      <c r="AA799" s="258">
        <v>0</v>
      </c>
      <c r="AB799" s="260">
        <v>2021</v>
      </c>
    </row>
    <row r="800" spans="1:28" s="3" customFormat="1" ht="35.25" x14ac:dyDescent="0.5">
      <c r="A800" s="3">
        <v>1</v>
      </c>
      <c r="B800" s="165">
        <f>SUBTOTAL(103,$A$798:A800)</f>
        <v>2</v>
      </c>
      <c r="C800" s="210" t="s">
        <v>1733</v>
      </c>
      <c r="D800" s="255">
        <f t="shared" si="39"/>
        <v>250767.47</v>
      </c>
      <c r="E800" s="258">
        <v>0</v>
      </c>
      <c r="F800" s="258">
        <v>0</v>
      </c>
      <c r="G800" s="258">
        <v>250767.47</v>
      </c>
      <c r="H800" s="258">
        <v>0</v>
      </c>
      <c r="I800" s="258">
        <v>0</v>
      </c>
      <c r="J800" s="258">
        <v>0</v>
      </c>
      <c r="K800" s="259">
        <v>0</v>
      </c>
      <c r="L800" s="258">
        <v>0</v>
      </c>
      <c r="M800" s="258">
        <v>0</v>
      </c>
      <c r="N800" s="258">
        <v>0</v>
      </c>
      <c r="O800" s="258">
        <v>0</v>
      </c>
      <c r="P800" s="258">
        <v>0</v>
      </c>
      <c r="Q800" s="258">
        <v>0</v>
      </c>
      <c r="R800" s="258">
        <v>0</v>
      </c>
      <c r="S800" s="258">
        <v>0</v>
      </c>
      <c r="T800" s="258">
        <v>0</v>
      </c>
      <c r="U800" s="258">
        <v>0</v>
      </c>
      <c r="V800" s="258">
        <v>0</v>
      </c>
      <c r="W800" s="258">
        <v>0</v>
      </c>
      <c r="X800" s="258">
        <v>0</v>
      </c>
      <c r="Y800" s="258">
        <v>0</v>
      </c>
      <c r="Z800" s="258">
        <v>0</v>
      </c>
      <c r="AA800" s="258">
        <v>0</v>
      </c>
      <c r="AB800" s="260">
        <v>2021</v>
      </c>
    </row>
    <row r="801" spans="1:28" s="3" customFormat="1" ht="35.25" x14ac:dyDescent="0.5">
      <c r="A801" s="3">
        <v>1</v>
      </c>
      <c r="B801" s="165">
        <f>SUBTOTAL(103,$A$798:A801)</f>
        <v>3</v>
      </c>
      <c r="C801" s="210" t="s">
        <v>2537</v>
      </c>
      <c r="D801" s="255">
        <f t="shared" si="39"/>
        <v>1341938.77</v>
      </c>
      <c r="E801" s="258">
        <v>0</v>
      </c>
      <c r="F801" s="258">
        <v>0</v>
      </c>
      <c r="G801" s="258">
        <v>0</v>
      </c>
      <c r="H801" s="258">
        <v>164839</v>
      </c>
      <c r="I801" s="258">
        <v>1177099.77</v>
      </c>
      <c r="J801" s="258">
        <v>0</v>
      </c>
      <c r="K801" s="259">
        <v>0</v>
      </c>
      <c r="L801" s="258">
        <v>0</v>
      </c>
      <c r="M801" s="258">
        <v>0</v>
      </c>
      <c r="N801" s="258">
        <v>0</v>
      </c>
      <c r="O801" s="258">
        <v>0</v>
      </c>
      <c r="P801" s="258">
        <v>0</v>
      </c>
      <c r="Q801" s="258">
        <v>0</v>
      </c>
      <c r="R801" s="258">
        <v>0</v>
      </c>
      <c r="S801" s="258">
        <v>0</v>
      </c>
      <c r="T801" s="258">
        <v>0</v>
      </c>
      <c r="U801" s="258">
        <v>0</v>
      </c>
      <c r="V801" s="258">
        <v>0</v>
      </c>
      <c r="W801" s="258">
        <v>0</v>
      </c>
      <c r="X801" s="258">
        <v>0</v>
      </c>
      <c r="Y801" s="258">
        <v>0</v>
      </c>
      <c r="Z801" s="258">
        <v>0</v>
      </c>
      <c r="AA801" s="258">
        <v>0</v>
      </c>
      <c r="AB801" s="260">
        <v>2021</v>
      </c>
    </row>
    <row r="802" spans="1:28" s="3" customFormat="1" ht="35.25" x14ac:dyDescent="0.5">
      <c r="A802" s="3">
        <v>1</v>
      </c>
      <c r="B802" s="165">
        <f>SUBTOTAL(103,$A$798:A802)</f>
        <v>4</v>
      </c>
      <c r="C802" s="210" t="s">
        <v>2538</v>
      </c>
      <c r="D802" s="255">
        <f t="shared" si="39"/>
        <v>2180000</v>
      </c>
      <c r="E802" s="258">
        <v>0</v>
      </c>
      <c r="F802" s="258">
        <v>0</v>
      </c>
      <c r="G802" s="258">
        <v>0</v>
      </c>
      <c r="H802" s="258">
        <v>0</v>
      </c>
      <c r="I802" s="258">
        <v>2180000</v>
      </c>
      <c r="J802" s="258">
        <v>0</v>
      </c>
      <c r="K802" s="259">
        <v>0</v>
      </c>
      <c r="L802" s="258">
        <v>0</v>
      </c>
      <c r="M802" s="258">
        <v>0</v>
      </c>
      <c r="N802" s="258">
        <v>0</v>
      </c>
      <c r="O802" s="258">
        <v>0</v>
      </c>
      <c r="P802" s="258">
        <v>0</v>
      </c>
      <c r="Q802" s="258">
        <v>0</v>
      </c>
      <c r="R802" s="258">
        <v>0</v>
      </c>
      <c r="S802" s="258">
        <v>0</v>
      </c>
      <c r="T802" s="258">
        <v>0</v>
      </c>
      <c r="U802" s="258">
        <v>0</v>
      </c>
      <c r="V802" s="258">
        <v>0</v>
      </c>
      <c r="W802" s="258">
        <v>0</v>
      </c>
      <c r="X802" s="258">
        <v>0</v>
      </c>
      <c r="Y802" s="258">
        <v>0</v>
      </c>
      <c r="Z802" s="258">
        <v>0</v>
      </c>
      <c r="AA802" s="258">
        <v>0</v>
      </c>
      <c r="AB802" s="260">
        <v>2021</v>
      </c>
    </row>
    <row r="803" spans="1:28" s="3" customFormat="1" ht="35.25" x14ac:dyDescent="0.5">
      <c r="A803" s="3">
        <v>1</v>
      </c>
      <c r="B803" s="165">
        <f>SUBTOTAL(103,$A$798:A803)</f>
        <v>5</v>
      </c>
      <c r="C803" s="210" t="s">
        <v>2539</v>
      </c>
      <c r="D803" s="255">
        <f t="shared" si="39"/>
        <v>1152134</v>
      </c>
      <c r="E803" s="258">
        <v>0</v>
      </c>
      <c r="F803" s="258">
        <v>0</v>
      </c>
      <c r="G803" s="258">
        <v>0</v>
      </c>
      <c r="H803" s="258">
        <v>0</v>
      </c>
      <c r="I803" s="258">
        <v>1152134</v>
      </c>
      <c r="J803" s="258">
        <v>0</v>
      </c>
      <c r="K803" s="259">
        <v>0</v>
      </c>
      <c r="L803" s="258">
        <v>0</v>
      </c>
      <c r="M803" s="258">
        <v>0</v>
      </c>
      <c r="N803" s="258">
        <v>0</v>
      </c>
      <c r="O803" s="258">
        <v>0</v>
      </c>
      <c r="P803" s="258">
        <v>0</v>
      </c>
      <c r="Q803" s="258">
        <v>0</v>
      </c>
      <c r="R803" s="258">
        <v>0</v>
      </c>
      <c r="S803" s="258">
        <v>0</v>
      </c>
      <c r="T803" s="258">
        <v>0</v>
      </c>
      <c r="U803" s="258">
        <v>0</v>
      </c>
      <c r="V803" s="258">
        <v>0</v>
      </c>
      <c r="W803" s="258">
        <v>0</v>
      </c>
      <c r="X803" s="258">
        <v>0</v>
      </c>
      <c r="Y803" s="258">
        <v>0</v>
      </c>
      <c r="Z803" s="258">
        <v>0</v>
      </c>
      <c r="AA803" s="258">
        <v>0</v>
      </c>
      <c r="AB803" s="260">
        <v>2021</v>
      </c>
    </row>
    <row r="804" spans="1:28" s="3" customFormat="1" ht="35.25" x14ac:dyDescent="0.5">
      <c r="A804" s="3">
        <v>1</v>
      </c>
      <c r="B804" s="165">
        <f>SUBTOTAL(103,$A$798:A804)</f>
        <v>6</v>
      </c>
      <c r="C804" s="210" t="s">
        <v>2540</v>
      </c>
      <c r="D804" s="255">
        <f t="shared" si="39"/>
        <v>2180121</v>
      </c>
      <c r="E804" s="258">
        <v>0</v>
      </c>
      <c r="F804" s="258">
        <v>0</v>
      </c>
      <c r="G804" s="258">
        <v>0</v>
      </c>
      <c r="H804" s="258">
        <v>0</v>
      </c>
      <c r="I804" s="258">
        <v>0</v>
      </c>
      <c r="J804" s="258">
        <v>0</v>
      </c>
      <c r="K804" s="259">
        <v>1</v>
      </c>
      <c r="L804" s="258">
        <v>2180121</v>
      </c>
      <c r="M804" s="258">
        <v>0</v>
      </c>
      <c r="N804" s="258">
        <v>0</v>
      </c>
      <c r="O804" s="258">
        <v>0</v>
      </c>
      <c r="P804" s="258">
        <v>0</v>
      </c>
      <c r="Q804" s="258">
        <v>0</v>
      </c>
      <c r="R804" s="258">
        <v>0</v>
      </c>
      <c r="S804" s="258">
        <v>0</v>
      </c>
      <c r="T804" s="258">
        <v>0</v>
      </c>
      <c r="U804" s="258">
        <v>0</v>
      </c>
      <c r="V804" s="258">
        <v>0</v>
      </c>
      <c r="W804" s="258">
        <v>0</v>
      </c>
      <c r="X804" s="258">
        <v>0</v>
      </c>
      <c r="Y804" s="258">
        <v>0</v>
      </c>
      <c r="Z804" s="258">
        <v>0</v>
      </c>
      <c r="AA804" s="258">
        <v>0</v>
      </c>
      <c r="AB804" s="260">
        <v>2021</v>
      </c>
    </row>
    <row r="805" spans="1:28" s="3" customFormat="1" ht="35.25" x14ac:dyDescent="0.5">
      <c r="A805" s="3">
        <v>1</v>
      </c>
      <c r="B805" s="165">
        <f>SUBTOTAL(103,$A$798:A805)</f>
        <v>7</v>
      </c>
      <c r="C805" s="210" t="s">
        <v>2541</v>
      </c>
      <c r="D805" s="255">
        <f t="shared" si="39"/>
        <v>2196084</v>
      </c>
      <c r="E805" s="258">
        <v>0</v>
      </c>
      <c r="F805" s="258">
        <v>0</v>
      </c>
      <c r="G805" s="258">
        <v>0</v>
      </c>
      <c r="H805" s="258">
        <v>0</v>
      </c>
      <c r="I805" s="258">
        <v>0</v>
      </c>
      <c r="J805" s="258">
        <v>0</v>
      </c>
      <c r="K805" s="259">
        <v>0</v>
      </c>
      <c r="L805" s="258">
        <v>0</v>
      </c>
      <c r="M805" s="258">
        <v>2196084</v>
      </c>
      <c r="N805" s="258">
        <v>0</v>
      </c>
      <c r="O805" s="258">
        <v>0</v>
      </c>
      <c r="P805" s="258">
        <v>0</v>
      </c>
      <c r="Q805" s="258">
        <v>0</v>
      </c>
      <c r="R805" s="258">
        <v>0</v>
      </c>
      <c r="S805" s="258">
        <v>0</v>
      </c>
      <c r="T805" s="258">
        <v>0</v>
      </c>
      <c r="U805" s="258">
        <v>0</v>
      </c>
      <c r="V805" s="258">
        <v>0</v>
      </c>
      <c r="W805" s="258">
        <v>0</v>
      </c>
      <c r="X805" s="258">
        <v>0</v>
      </c>
      <c r="Y805" s="258">
        <v>0</v>
      </c>
      <c r="Z805" s="258">
        <v>0</v>
      </c>
      <c r="AA805" s="258">
        <v>0</v>
      </c>
      <c r="AB805" s="260">
        <v>2021</v>
      </c>
    </row>
    <row r="806" spans="1:28" s="3" customFormat="1" ht="35.25" x14ac:dyDescent="0.5">
      <c r="A806" s="3">
        <v>1</v>
      </c>
      <c r="B806" s="165">
        <f>SUBTOTAL(103,$A$798:A806)</f>
        <v>8</v>
      </c>
      <c r="C806" s="210" t="s">
        <v>2582</v>
      </c>
      <c r="D806" s="255">
        <f t="shared" si="39"/>
        <v>4200000</v>
      </c>
      <c r="E806" s="258">
        <v>0</v>
      </c>
      <c r="F806" s="258">
        <v>0</v>
      </c>
      <c r="G806" s="258">
        <v>0</v>
      </c>
      <c r="H806" s="258">
        <v>0</v>
      </c>
      <c r="I806" s="258">
        <v>0</v>
      </c>
      <c r="J806" s="258">
        <v>0</v>
      </c>
      <c r="K806" s="259">
        <v>2</v>
      </c>
      <c r="L806" s="258">
        <v>4200000</v>
      </c>
      <c r="M806" s="258">
        <v>0</v>
      </c>
      <c r="N806" s="258">
        <v>0</v>
      </c>
      <c r="O806" s="258">
        <v>0</v>
      </c>
      <c r="P806" s="258">
        <v>0</v>
      </c>
      <c r="Q806" s="258">
        <v>0</v>
      </c>
      <c r="R806" s="258">
        <v>0</v>
      </c>
      <c r="S806" s="258">
        <v>0</v>
      </c>
      <c r="T806" s="258">
        <v>0</v>
      </c>
      <c r="U806" s="258">
        <v>0</v>
      </c>
      <c r="V806" s="258">
        <v>0</v>
      </c>
      <c r="W806" s="258">
        <v>0</v>
      </c>
      <c r="X806" s="258">
        <v>0</v>
      </c>
      <c r="Y806" s="258">
        <v>0</v>
      </c>
      <c r="Z806" s="258">
        <v>0</v>
      </c>
      <c r="AA806" s="258">
        <v>0</v>
      </c>
      <c r="AB806" s="260">
        <v>2021</v>
      </c>
    </row>
    <row r="807" spans="1:28" s="3" customFormat="1" ht="35.25" x14ac:dyDescent="0.5">
      <c r="A807" s="3">
        <v>1</v>
      </c>
      <c r="B807" s="165">
        <f>SUBTOTAL(103,$A$798:A807)</f>
        <v>9</v>
      </c>
      <c r="C807" s="210" t="s">
        <v>2583</v>
      </c>
      <c r="D807" s="255">
        <f t="shared" si="39"/>
        <v>6495908</v>
      </c>
      <c r="E807" s="258">
        <v>0</v>
      </c>
      <c r="F807" s="258">
        <v>1260000</v>
      </c>
      <c r="G807" s="258">
        <v>835908</v>
      </c>
      <c r="H807" s="258">
        <v>0</v>
      </c>
      <c r="I807" s="258">
        <v>0</v>
      </c>
      <c r="J807" s="258">
        <v>0</v>
      </c>
      <c r="K807" s="259">
        <v>2</v>
      </c>
      <c r="L807" s="258">
        <v>4400000</v>
      </c>
      <c r="M807" s="258">
        <v>0</v>
      </c>
      <c r="N807" s="258">
        <v>0</v>
      </c>
      <c r="O807" s="258">
        <v>0</v>
      </c>
      <c r="P807" s="258">
        <v>0</v>
      </c>
      <c r="Q807" s="258">
        <v>0</v>
      </c>
      <c r="R807" s="258">
        <v>0</v>
      </c>
      <c r="S807" s="258">
        <v>0</v>
      </c>
      <c r="T807" s="258">
        <v>0</v>
      </c>
      <c r="U807" s="258">
        <v>0</v>
      </c>
      <c r="V807" s="258">
        <v>0</v>
      </c>
      <c r="W807" s="258">
        <v>0</v>
      </c>
      <c r="X807" s="258">
        <v>0</v>
      </c>
      <c r="Y807" s="258">
        <v>0</v>
      </c>
      <c r="Z807" s="258">
        <v>0</v>
      </c>
      <c r="AA807" s="258">
        <v>0</v>
      </c>
      <c r="AB807" s="260">
        <v>2021</v>
      </c>
    </row>
    <row r="808" spans="1:28" s="3" customFormat="1" ht="35.25" x14ac:dyDescent="0.5">
      <c r="A808" s="3">
        <v>1</v>
      </c>
      <c r="B808" s="165">
        <f>SUBTOTAL(103,$A$798:A808)</f>
        <v>10</v>
      </c>
      <c r="C808" s="210" t="s">
        <v>2255</v>
      </c>
      <c r="D808" s="255">
        <f t="shared" si="39"/>
        <v>495954</v>
      </c>
      <c r="E808" s="258">
        <v>0</v>
      </c>
      <c r="F808" s="258">
        <v>0</v>
      </c>
      <c r="G808" s="258">
        <v>0</v>
      </c>
      <c r="H808" s="258">
        <v>0</v>
      </c>
      <c r="I808" s="258">
        <v>0</v>
      </c>
      <c r="J808" s="258">
        <v>0</v>
      </c>
      <c r="K808" s="259">
        <v>0</v>
      </c>
      <c r="L808" s="258">
        <v>0</v>
      </c>
      <c r="M808" s="258">
        <v>0</v>
      </c>
      <c r="N808" s="258">
        <v>0</v>
      </c>
      <c r="O808" s="258">
        <v>495954</v>
      </c>
      <c r="P808" s="258">
        <v>0</v>
      </c>
      <c r="Q808" s="258">
        <v>0</v>
      </c>
      <c r="R808" s="258">
        <v>0</v>
      </c>
      <c r="S808" s="258">
        <v>0</v>
      </c>
      <c r="T808" s="258">
        <v>0</v>
      </c>
      <c r="U808" s="258">
        <v>0</v>
      </c>
      <c r="V808" s="258">
        <v>0</v>
      </c>
      <c r="W808" s="258">
        <v>0</v>
      </c>
      <c r="X808" s="258">
        <v>0</v>
      </c>
      <c r="Y808" s="258">
        <v>0</v>
      </c>
      <c r="Z808" s="258">
        <v>0</v>
      </c>
      <c r="AA808" s="258">
        <v>0</v>
      </c>
      <c r="AB808" s="260">
        <v>2021</v>
      </c>
    </row>
    <row r="809" spans="1:28" s="3" customFormat="1" ht="35.25" x14ac:dyDescent="0.5">
      <c r="A809" s="3">
        <v>1</v>
      </c>
      <c r="B809" s="165">
        <f>SUBTOTAL(103,$A$798:A809)</f>
        <v>11</v>
      </c>
      <c r="C809" s="210" t="s">
        <v>2703</v>
      </c>
      <c r="D809" s="255">
        <f t="shared" si="39"/>
        <v>2689050.45</v>
      </c>
      <c r="E809" s="258">
        <v>0</v>
      </c>
      <c r="F809" s="258">
        <v>0</v>
      </c>
      <c r="G809" s="258">
        <v>0</v>
      </c>
      <c r="H809" s="258">
        <v>0</v>
      </c>
      <c r="I809" s="258">
        <v>0</v>
      </c>
      <c r="J809" s="258">
        <v>0</v>
      </c>
      <c r="K809" s="259">
        <v>0</v>
      </c>
      <c r="L809" s="258">
        <v>0</v>
      </c>
      <c r="M809" s="258">
        <v>2689050.45</v>
      </c>
      <c r="N809" s="258">
        <v>0</v>
      </c>
      <c r="O809" s="258">
        <v>0</v>
      </c>
      <c r="P809" s="258">
        <v>0</v>
      </c>
      <c r="Q809" s="258">
        <v>0</v>
      </c>
      <c r="R809" s="258">
        <v>0</v>
      </c>
      <c r="S809" s="258">
        <v>0</v>
      </c>
      <c r="T809" s="258">
        <v>0</v>
      </c>
      <c r="U809" s="258">
        <v>0</v>
      </c>
      <c r="V809" s="258">
        <v>0</v>
      </c>
      <c r="W809" s="258">
        <v>0</v>
      </c>
      <c r="X809" s="258">
        <v>0</v>
      </c>
      <c r="Y809" s="258">
        <v>0</v>
      </c>
      <c r="Z809" s="258">
        <v>0</v>
      </c>
      <c r="AA809" s="258">
        <v>0</v>
      </c>
      <c r="AB809" s="260">
        <v>2021</v>
      </c>
    </row>
    <row r="810" spans="1:28" s="3" customFormat="1" ht="35.25" x14ac:dyDescent="0.5">
      <c r="A810" s="3">
        <v>1</v>
      </c>
      <c r="B810" s="165">
        <f>SUBTOTAL(103,$A$798:A810)</f>
        <v>12</v>
      </c>
      <c r="C810" s="210" t="s">
        <v>2704</v>
      </c>
      <c r="D810" s="255">
        <f t="shared" si="39"/>
        <v>1311217.33</v>
      </c>
      <c r="E810" s="258">
        <v>0</v>
      </c>
      <c r="F810" s="258">
        <v>0</v>
      </c>
      <c r="G810" s="258">
        <v>0</v>
      </c>
      <c r="H810" s="258">
        <v>0</v>
      </c>
      <c r="I810" s="258">
        <v>0</v>
      </c>
      <c r="J810" s="258">
        <v>0</v>
      </c>
      <c r="K810" s="259">
        <v>0</v>
      </c>
      <c r="L810" s="258">
        <v>0</v>
      </c>
      <c r="M810" s="258">
        <v>0</v>
      </c>
      <c r="N810" s="258">
        <v>0</v>
      </c>
      <c r="O810" s="258">
        <v>1311217.33</v>
      </c>
      <c r="P810" s="258">
        <v>0</v>
      </c>
      <c r="Q810" s="258">
        <v>0</v>
      </c>
      <c r="R810" s="258">
        <v>0</v>
      </c>
      <c r="S810" s="258">
        <v>0</v>
      </c>
      <c r="T810" s="258">
        <v>0</v>
      </c>
      <c r="U810" s="258">
        <v>0</v>
      </c>
      <c r="V810" s="258">
        <v>0</v>
      </c>
      <c r="W810" s="258">
        <v>0</v>
      </c>
      <c r="X810" s="258">
        <v>0</v>
      </c>
      <c r="Y810" s="258">
        <v>0</v>
      </c>
      <c r="Z810" s="258">
        <v>0</v>
      </c>
      <c r="AA810" s="258">
        <v>0</v>
      </c>
      <c r="AB810" s="260">
        <v>2021</v>
      </c>
    </row>
    <row r="811" spans="1:28" s="3" customFormat="1" ht="35.25" x14ac:dyDescent="0.5">
      <c r="A811" s="3">
        <v>1</v>
      </c>
      <c r="B811" s="165">
        <f>SUBTOTAL(103,$A$798:A811)</f>
        <v>13</v>
      </c>
      <c r="C811" s="210" t="s">
        <v>2247</v>
      </c>
      <c r="D811" s="255">
        <f t="shared" si="39"/>
        <v>1049570</v>
      </c>
      <c r="E811" s="258">
        <v>0</v>
      </c>
      <c r="F811" s="258">
        <v>0</v>
      </c>
      <c r="G811" s="258">
        <v>0</v>
      </c>
      <c r="H811" s="258">
        <v>0</v>
      </c>
      <c r="I811" s="258">
        <v>0</v>
      </c>
      <c r="J811" s="258">
        <v>0</v>
      </c>
      <c r="K811" s="259">
        <v>0</v>
      </c>
      <c r="L811" s="258">
        <v>0</v>
      </c>
      <c r="M811" s="258">
        <v>1049570</v>
      </c>
      <c r="N811" s="258">
        <v>0</v>
      </c>
      <c r="O811" s="258">
        <v>0</v>
      </c>
      <c r="P811" s="258">
        <v>0</v>
      </c>
      <c r="Q811" s="258">
        <v>0</v>
      </c>
      <c r="R811" s="258">
        <v>0</v>
      </c>
      <c r="S811" s="258">
        <v>0</v>
      </c>
      <c r="T811" s="258">
        <v>0</v>
      </c>
      <c r="U811" s="258">
        <v>0</v>
      </c>
      <c r="V811" s="258">
        <v>0</v>
      </c>
      <c r="W811" s="258">
        <v>0</v>
      </c>
      <c r="X811" s="258">
        <v>0</v>
      </c>
      <c r="Y811" s="258">
        <v>0</v>
      </c>
      <c r="Z811" s="258">
        <v>0</v>
      </c>
      <c r="AA811" s="258">
        <v>0</v>
      </c>
      <c r="AB811" s="260">
        <v>2021</v>
      </c>
    </row>
    <row r="812" spans="1:28" s="3" customFormat="1" ht="35.25" x14ac:dyDescent="0.5">
      <c r="A812" s="3">
        <v>1</v>
      </c>
      <c r="B812" s="165">
        <f>SUBTOTAL(103,$A$798:A812)</f>
        <v>14</v>
      </c>
      <c r="C812" s="210" t="s">
        <v>2705</v>
      </c>
      <c r="D812" s="255">
        <f t="shared" si="39"/>
        <v>878454.18</v>
      </c>
      <c r="E812" s="258">
        <v>0</v>
      </c>
      <c r="F812" s="258">
        <v>0</v>
      </c>
      <c r="G812" s="258">
        <v>0</v>
      </c>
      <c r="H812" s="258">
        <v>125490</v>
      </c>
      <c r="I812" s="258">
        <v>0</v>
      </c>
      <c r="J812" s="258">
        <v>0</v>
      </c>
      <c r="K812" s="259">
        <v>0</v>
      </c>
      <c r="L812" s="258">
        <v>0</v>
      </c>
      <c r="M812" s="258">
        <v>752964.18</v>
      </c>
      <c r="N812" s="258">
        <v>0</v>
      </c>
      <c r="O812" s="258">
        <v>0</v>
      </c>
      <c r="P812" s="258">
        <v>0</v>
      </c>
      <c r="Q812" s="258">
        <v>0</v>
      </c>
      <c r="R812" s="258">
        <v>0</v>
      </c>
      <c r="S812" s="258">
        <v>0</v>
      </c>
      <c r="T812" s="258">
        <v>0</v>
      </c>
      <c r="U812" s="258">
        <v>0</v>
      </c>
      <c r="V812" s="258">
        <v>0</v>
      </c>
      <c r="W812" s="258">
        <v>0</v>
      </c>
      <c r="X812" s="258">
        <v>0</v>
      </c>
      <c r="Y812" s="258">
        <v>0</v>
      </c>
      <c r="Z812" s="258">
        <v>0</v>
      </c>
      <c r="AA812" s="258">
        <v>0</v>
      </c>
      <c r="AB812" s="260">
        <v>2021</v>
      </c>
    </row>
    <row r="813" spans="1:28" s="3" customFormat="1" ht="35.25" x14ac:dyDescent="0.5">
      <c r="A813" s="3">
        <v>1</v>
      </c>
      <c r="B813" s="165">
        <f>SUBTOTAL(103,$A$798:A813)</f>
        <v>15</v>
      </c>
      <c r="C813" s="210" t="s">
        <v>2706</v>
      </c>
      <c r="D813" s="255">
        <f t="shared" si="39"/>
        <v>1768192</v>
      </c>
      <c r="E813" s="258">
        <v>0</v>
      </c>
      <c r="F813" s="258">
        <v>0</v>
      </c>
      <c r="G813" s="258">
        <v>0</v>
      </c>
      <c r="H813" s="258">
        <v>0</v>
      </c>
      <c r="I813" s="258">
        <v>0</v>
      </c>
      <c r="J813" s="258">
        <v>0</v>
      </c>
      <c r="K813" s="259">
        <v>0</v>
      </c>
      <c r="L813" s="258">
        <v>0</v>
      </c>
      <c r="M813" s="258">
        <v>0</v>
      </c>
      <c r="N813" s="258">
        <v>0</v>
      </c>
      <c r="O813" s="258">
        <v>1768192</v>
      </c>
      <c r="P813" s="258">
        <v>0</v>
      </c>
      <c r="Q813" s="258">
        <v>0</v>
      </c>
      <c r="R813" s="258">
        <v>0</v>
      </c>
      <c r="S813" s="258">
        <v>0</v>
      </c>
      <c r="T813" s="258">
        <v>0</v>
      </c>
      <c r="U813" s="258">
        <v>0</v>
      </c>
      <c r="V813" s="258">
        <v>0</v>
      </c>
      <c r="W813" s="258">
        <v>0</v>
      </c>
      <c r="X813" s="258">
        <v>0</v>
      </c>
      <c r="Y813" s="258">
        <v>0</v>
      </c>
      <c r="Z813" s="258">
        <v>0</v>
      </c>
      <c r="AA813" s="258">
        <v>0</v>
      </c>
      <c r="AB813" s="260">
        <v>2021</v>
      </c>
    </row>
    <row r="814" spans="1:28" s="3" customFormat="1" ht="35.25" x14ac:dyDescent="0.5">
      <c r="A814" s="3">
        <v>1</v>
      </c>
      <c r="B814" s="165">
        <f>SUBTOTAL(103,$A$798:A814)</f>
        <v>16</v>
      </c>
      <c r="C814" s="210" t="s">
        <v>1890</v>
      </c>
      <c r="D814" s="255">
        <f t="shared" si="39"/>
        <v>1263000</v>
      </c>
      <c r="E814" s="258">
        <v>0</v>
      </c>
      <c r="F814" s="258">
        <v>0</v>
      </c>
      <c r="G814" s="258">
        <v>1200000</v>
      </c>
      <c r="H814" s="258">
        <v>0</v>
      </c>
      <c r="I814" s="258">
        <v>63000</v>
      </c>
      <c r="J814" s="258">
        <v>0</v>
      </c>
      <c r="K814" s="259">
        <v>0</v>
      </c>
      <c r="L814" s="258">
        <v>0</v>
      </c>
      <c r="M814" s="258">
        <v>0</v>
      </c>
      <c r="N814" s="258">
        <v>0</v>
      </c>
      <c r="O814" s="261">
        <v>0</v>
      </c>
      <c r="P814" s="258">
        <v>0</v>
      </c>
      <c r="Q814" s="258">
        <v>0</v>
      </c>
      <c r="R814" s="258">
        <v>0</v>
      </c>
      <c r="S814" s="258">
        <v>0</v>
      </c>
      <c r="T814" s="258">
        <v>0</v>
      </c>
      <c r="U814" s="258">
        <v>0</v>
      </c>
      <c r="V814" s="258">
        <v>0</v>
      </c>
      <c r="W814" s="258">
        <v>0</v>
      </c>
      <c r="X814" s="258">
        <v>0</v>
      </c>
      <c r="Y814" s="258">
        <v>0</v>
      </c>
      <c r="Z814" s="258">
        <v>0</v>
      </c>
      <c r="AA814" s="258">
        <v>0</v>
      </c>
      <c r="AB814" s="260">
        <v>2021</v>
      </c>
    </row>
    <row r="815" spans="1:28" s="3" customFormat="1" ht="35.25" x14ac:dyDescent="0.5">
      <c r="A815" s="3">
        <v>1</v>
      </c>
      <c r="B815" s="165">
        <f>SUBTOTAL(103,$A$798:A815)</f>
        <v>17</v>
      </c>
      <c r="C815" s="210" t="s">
        <v>2707</v>
      </c>
      <c r="D815" s="255">
        <f t="shared" si="39"/>
        <v>1400000</v>
      </c>
      <c r="E815" s="258">
        <v>0</v>
      </c>
      <c r="F815" s="258">
        <v>0</v>
      </c>
      <c r="G815" s="258">
        <v>1400000</v>
      </c>
      <c r="H815" s="258">
        <v>0</v>
      </c>
      <c r="I815" s="258">
        <v>0</v>
      </c>
      <c r="J815" s="258">
        <v>0</v>
      </c>
      <c r="K815" s="259">
        <v>0</v>
      </c>
      <c r="L815" s="258">
        <v>0</v>
      </c>
      <c r="M815" s="258">
        <v>0</v>
      </c>
      <c r="N815" s="258">
        <v>0</v>
      </c>
      <c r="O815" s="261">
        <v>0</v>
      </c>
      <c r="P815" s="258">
        <v>0</v>
      </c>
      <c r="Q815" s="258">
        <v>0</v>
      </c>
      <c r="R815" s="258">
        <v>0</v>
      </c>
      <c r="S815" s="258">
        <v>0</v>
      </c>
      <c r="T815" s="258">
        <v>0</v>
      </c>
      <c r="U815" s="258">
        <v>0</v>
      </c>
      <c r="V815" s="258">
        <v>0</v>
      </c>
      <c r="W815" s="258">
        <v>0</v>
      </c>
      <c r="X815" s="258">
        <v>0</v>
      </c>
      <c r="Y815" s="258">
        <v>0</v>
      </c>
      <c r="Z815" s="258">
        <v>0</v>
      </c>
      <c r="AA815" s="258">
        <v>0</v>
      </c>
      <c r="AB815" s="260">
        <v>2021</v>
      </c>
    </row>
    <row r="816" spans="1:28" s="3" customFormat="1" ht="35.25" x14ac:dyDescent="0.5">
      <c r="A816" s="3">
        <v>1</v>
      </c>
      <c r="B816" s="165">
        <f>SUBTOTAL(103,$A$798:A816)</f>
        <v>18</v>
      </c>
      <c r="C816" s="210" t="s">
        <v>2708</v>
      </c>
      <c r="D816" s="255">
        <f t="shared" si="39"/>
        <v>1003768</v>
      </c>
      <c r="E816" s="258">
        <v>0</v>
      </c>
      <c r="F816" s="258">
        <v>0</v>
      </c>
      <c r="G816" s="258">
        <v>0</v>
      </c>
      <c r="H816" s="258">
        <v>0</v>
      </c>
      <c r="I816" s="258">
        <v>1003768</v>
      </c>
      <c r="J816" s="258">
        <v>0</v>
      </c>
      <c r="K816" s="259">
        <v>0</v>
      </c>
      <c r="L816" s="258">
        <v>0</v>
      </c>
      <c r="M816" s="258">
        <v>0</v>
      </c>
      <c r="N816" s="258">
        <v>0</v>
      </c>
      <c r="O816" s="261">
        <v>0</v>
      </c>
      <c r="P816" s="258">
        <v>0</v>
      </c>
      <c r="Q816" s="258">
        <v>0</v>
      </c>
      <c r="R816" s="258">
        <v>0</v>
      </c>
      <c r="S816" s="258">
        <v>0</v>
      </c>
      <c r="T816" s="258">
        <v>0</v>
      </c>
      <c r="U816" s="258">
        <v>0</v>
      </c>
      <c r="V816" s="258">
        <v>0</v>
      </c>
      <c r="W816" s="258">
        <v>0</v>
      </c>
      <c r="X816" s="258">
        <v>0</v>
      </c>
      <c r="Y816" s="258">
        <v>0</v>
      </c>
      <c r="Z816" s="258">
        <v>0</v>
      </c>
      <c r="AA816" s="258">
        <v>0</v>
      </c>
      <c r="AB816" s="260">
        <v>2021</v>
      </c>
    </row>
    <row r="817" spans="1:28" s="3" customFormat="1" ht="35.25" x14ac:dyDescent="0.5">
      <c r="A817" s="3">
        <v>1</v>
      </c>
      <c r="B817" s="165">
        <f>SUBTOTAL(103,$A$798:A817)</f>
        <v>19</v>
      </c>
      <c r="C817" s="210" t="s">
        <v>2709</v>
      </c>
      <c r="D817" s="255">
        <f t="shared" si="39"/>
        <v>1272140</v>
      </c>
      <c r="E817" s="258">
        <v>0</v>
      </c>
      <c r="F817" s="258">
        <v>0</v>
      </c>
      <c r="G817" s="258">
        <v>0</v>
      </c>
      <c r="H817" s="258">
        <v>0</v>
      </c>
      <c r="I817" s="258">
        <v>0</v>
      </c>
      <c r="J817" s="258">
        <v>0</v>
      </c>
      <c r="K817" s="259">
        <v>0</v>
      </c>
      <c r="L817" s="258">
        <v>0</v>
      </c>
      <c r="M817" s="258">
        <v>1272140</v>
      </c>
      <c r="N817" s="258">
        <v>0</v>
      </c>
      <c r="O817" s="258">
        <v>0</v>
      </c>
      <c r="P817" s="258">
        <v>0</v>
      </c>
      <c r="Q817" s="258">
        <v>0</v>
      </c>
      <c r="R817" s="258">
        <v>0</v>
      </c>
      <c r="S817" s="258">
        <v>0</v>
      </c>
      <c r="T817" s="258">
        <v>0</v>
      </c>
      <c r="U817" s="258">
        <v>0</v>
      </c>
      <c r="V817" s="258">
        <v>0</v>
      </c>
      <c r="W817" s="258">
        <v>0</v>
      </c>
      <c r="X817" s="258">
        <v>0</v>
      </c>
      <c r="Y817" s="258">
        <v>0</v>
      </c>
      <c r="Z817" s="258">
        <v>0</v>
      </c>
      <c r="AA817" s="258">
        <v>0</v>
      </c>
      <c r="AB817" s="260">
        <v>2021</v>
      </c>
    </row>
    <row r="818" spans="1:28" s="3" customFormat="1" ht="35.25" x14ac:dyDescent="0.5">
      <c r="A818" s="3">
        <v>1</v>
      </c>
      <c r="B818" s="165">
        <f>SUBTOTAL(103,$A$798:A818)</f>
        <v>20</v>
      </c>
      <c r="C818" s="210" t="s">
        <v>2710</v>
      </c>
      <c r="D818" s="255">
        <f t="shared" si="39"/>
        <v>651000</v>
      </c>
      <c r="E818" s="258">
        <v>0</v>
      </c>
      <c r="F818" s="258">
        <v>0</v>
      </c>
      <c r="G818" s="258">
        <v>0</v>
      </c>
      <c r="H818" s="258">
        <v>0</v>
      </c>
      <c r="I818" s="258">
        <v>0</v>
      </c>
      <c r="J818" s="258">
        <v>0</v>
      </c>
      <c r="K818" s="259">
        <v>0</v>
      </c>
      <c r="L818" s="258">
        <v>0</v>
      </c>
      <c r="M818" s="258">
        <v>0</v>
      </c>
      <c r="N818" s="258">
        <v>0</v>
      </c>
      <c r="O818" s="258">
        <v>651000</v>
      </c>
      <c r="P818" s="258">
        <v>0</v>
      </c>
      <c r="Q818" s="258">
        <v>0</v>
      </c>
      <c r="R818" s="258">
        <v>0</v>
      </c>
      <c r="S818" s="258">
        <v>0</v>
      </c>
      <c r="T818" s="258">
        <v>0</v>
      </c>
      <c r="U818" s="258">
        <v>0</v>
      </c>
      <c r="V818" s="258">
        <v>0</v>
      </c>
      <c r="W818" s="258">
        <v>0</v>
      </c>
      <c r="X818" s="258">
        <v>0</v>
      </c>
      <c r="Y818" s="258">
        <v>0</v>
      </c>
      <c r="Z818" s="258">
        <v>0</v>
      </c>
      <c r="AA818" s="258">
        <v>0</v>
      </c>
      <c r="AB818" s="260">
        <v>2021</v>
      </c>
    </row>
    <row r="819" spans="1:28" s="3" customFormat="1" ht="35.25" x14ac:dyDescent="0.5">
      <c r="A819" s="3">
        <v>1</v>
      </c>
      <c r="B819" s="165">
        <f>SUBTOTAL(103,$A$798:A819)</f>
        <v>21</v>
      </c>
      <c r="C819" s="210" t="s">
        <v>1896</v>
      </c>
      <c r="D819" s="255">
        <f t="shared" si="39"/>
        <v>735038</v>
      </c>
      <c r="E819" s="258">
        <v>0</v>
      </c>
      <c r="F819" s="258">
        <v>0</v>
      </c>
      <c r="G819" s="258">
        <v>0</v>
      </c>
      <c r="H819" s="258">
        <v>0</v>
      </c>
      <c r="I819" s="258">
        <v>0</v>
      </c>
      <c r="J819" s="258">
        <v>0</v>
      </c>
      <c r="K819" s="259">
        <v>0</v>
      </c>
      <c r="L819" s="258">
        <v>0</v>
      </c>
      <c r="M819" s="258">
        <v>0</v>
      </c>
      <c r="N819" s="258">
        <v>0</v>
      </c>
      <c r="O819" s="261">
        <v>495100</v>
      </c>
      <c r="P819" s="258">
        <v>0</v>
      </c>
      <c r="Q819" s="258">
        <v>0</v>
      </c>
      <c r="R819" s="258">
        <v>0</v>
      </c>
      <c r="S819" s="258">
        <v>0</v>
      </c>
      <c r="T819" s="258">
        <v>0</v>
      </c>
      <c r="U819" s="258">
        <v>0</v>
      </c>
      <c r="V819" s="258">
        <v>0</v>
      </c>
      <c r="W819" s="258">
        <v>239938</v>
      </c>
      <c r="X819" s="258">
        <v>0</v>
      </c>
      <c r="Y819" s="258">
        <v>0</v>
      </c>
      <c r="Z819" s="258">
        <v>0</v>
      </c>
      <c r="AA819" s="258">
        <v>0</v>
      </c>
      <c r="AB819" s="260">
        <v>2021</v>
      </c>
    </row>
    <row r="820" spans="1:28" s="3" customFormat="1" ht="35.25" x14ac:dyDescent="0.5">
      <c r="A820" s="3">
        <v>1</v>
      </c>
      <c r="B820" s="165">
        <f>SUBTOTAL(103,$A$798:A820)</f>
        <v>22</v>
      </c>
      <c r="C820" s="210" t="s">
        <v>1718</v>
      </c>
      <c r="D820" s="255">
        <f t="shared" si="39"/>
        <v>1330802</v>
      </c>
      <c r="E820" s="258">
        <v>0</v>
      </c>
      <c r="F820" s="258">
        <v>0</v>
      </c>
      <c r="G820" s="258">
        <v>0</v>
      </c>
      <c r="H820" s="258">
        <v>0</v>
      </c>
      <c r="I820" s="258">
        <v>0</v>
      </c>
      <c r="J820" s="258">
        <v>0</v>
      </c>
      <c r="K820" s="259">
        <v>0</v>
      </c>
      <c r="L820" s="258">
        <v>0</v>
      </c>
      <c r="M820" s="258">
        <v>0</v>
      </c>
      <c r="N820" s="258">
        <v>0</v>
      </c>
      <c r="O820" s="258">
        <v>1330802</v>
      </c>
      <c r="P820" s="258">
        <v>0</v>
      </c>
      <c r="Q820" s="258">
        <v>0</v>
      </c>
      <c r="R820" s="258">
        <v>0</v>
      </c>
      <c r="S820" s="258">
        <v>0</v>
      </c>
      <c r="T820" s="258">
        <v>0</v>
      </c>
      <c r="U820" s="258">
        <v>0</v>
      </c>
      <c r="V820" s="258">
        <v>0</v>
      </c>
      <c r="W820" s="258">
        <v>0</v>
      </c>
      <c r="X820" s="258">
        <v>0</v>
      </c>
      <c r="Y820" s="258">
        <v>0</v>
      </c>
      <c r="Z820" s="258">
        <v>0</v>
      </c>
      <c r="AA820" s="258">
        <v>0</v>
      </c>
      <c r="AB820" s="260">
        <v>2021</v>
      </c>
    </row>
    <row r="821" spans="1:28" s="3" customFormat="1" ht="35.25" x14ac:dyDescent="0.5">
      <c r="A821" s="3">
        <v>1</v>
      </c>
      <c r="B821" s="165">
        <f>SUBTOTAL(103,$A$798:A821)</f>
        <v>23</v>
      </c>
      <c r="C821" s="210" t="s">
        <v>2711</v>
      </c>
      <c r="D821" s="255">
        <f t="shared" si="39"/>
        <v>246222</v>
      </c>
      <c r="E821" s="258">
        <v>0</v>
      </c>
      <c r="F821" s="258">
        <v>0</v>
      </c>
      <c r="G821" s="258">
        <v>0</v>
      </c>
      <c r="H821" s="258">
        <v>0</v>
      </c>
      <c r="I821" s="258">
        <v>0</v>
      </c>
      <c r="J821" s="258">
        <v>0</v>
      </c>
      <c r="K821" s="259">
        <v>0</v>
      </c>
      <c r="L821" s="258">
        <v>0</v>
      </c>
      <c r="M821" s="258">
        <v>0</v>
      </c>
      <c r="N821" s="258">
        <v>0</v>
      </c>
      <c r="O821" s="258">
        <v>246222</v>
      </c>
      <c r="P821" s="258">
        <v>0</v>
      </c>
      <c r="Q821" s="258">
        <v>0</v>
      </c>
      <c r="R821" s="258">
        <v>0</v>
      </c>
      <c r="S821" s="258">
        <v>0</v>
      </c>
      <c r="T821" s="258">
        <v>0</v>
      </c>
      <c r="U821" s="258">
        <v>0</v>
      </c>
      <c r="V821" s="258">
        <v>0</v>
      </c>
      <c r="W821" s="258">
        <v>0</v>
      </c>
      <c r="X821" s="258">
        <v>0</v>
      </c>
      <c r="Y821" s="258">
        <v>0</v>
      </c>
      <c r="Z821" s="258">
        <v>0</v>
      </c>
      <c r="AA821" s="258">
        <v>0</v>
      </c>
      <c r="AB821" s="260">
        <v>2021</v>
      </c>
    </row>
    <row r="822" spans="1:28" s="3" customFormat="1" ht="35.25" x14ac:dyDescent="0.5">
      <c r="A822" s="3">
        <v>1</v>
      </c>
      <c r="B822" s="165">
        <f>SUBTOTAL(103,$A$798:A822)</f>
        <v>24</v>
      </c>
      <c r="C822" s="210" t="s">
        <v>2712</v>
      </c>
      <c r="D822" s="255">
        <f t="shared" si="39"/>
        <v>506429</v>
      </c>
      <c r="E822" s="258">
        <v>0</v>
      </c>
      <c r="F822" s="258">
        <v>0</v>
      </c>
      <c r="G822" s="258">
        <v>0</v>
      </c>
      <c r="H822" s="258">
        <v>0</v>
      </c>
      <c r="I822" s="258">
        <v>0</v>
      </c>
      <c r="J822" s="258">
        <v>0</v>
      </c>
      <c r="K822" s="259">
        <v>0</v>
      </c>
      <c r="L822" s="258">
        <v>0</v>
      </c>
      <c r="M822" s="258">
        <v>0</v>
      </c>
      <c r="N822" s="258">
        <v>0</v>
      </c>
      <c r="O822" s="258">
        <v>506429</v>
      </c>
      <c r="P822" s="258">
        <v>0</v>
      </c>
      <c r="Q822" s="258">
        <v>0</v>
      </c>
      <c r="R822" s="258">
        <v>0</v>
      </c>
      <c r="S822" s="258">
        <v>0</v>
      </c>
      <c r="T822" s="258">
        <v>0</v>
      </c>
      <c r="U822" s="258">
        <v>0</v>
      </c>
      <c r="V822" s="258">
        <v>0</v>
      </c>
      <c r="W822" s="258">
        <v>0</v>
      </c>
      <c r="X822" s="258">
        <v>0</v>
      </c>
      <c r="Y822" s="258">
        <v>0</v>
      </c>
      <c r="Z822" s="258">
        <v>0</v>
      </c>
      <c r="AA822" s="258">
        <v>0</v>
      </c>
      <c r="AB822" s="260">
        <v>2021</v>
      </c>
    </row>
    <row r="823" spans="1:28" s="3" customFormat="1" ht="35.25" x14ac:dyDescent="0.5">
      <c r="A823" s="3">
        <v>1</v>
      </c>
      <c r="B823" s="165">
        <f>SUBTOTAL(103,$A$798:A823)</f>
        <v>25</v>
      </c>
      <c r="C823" s="210" t="s">
        <v>1727</v>
      </c>
      <c r="D823" s="255">
        <f t="shared" si="39"/>
        <v>512296</v>
      </c>
      <c r="E823" s="258">
        <v>0</v>
      </c>
      <c r="F823" s="258">
        <v>0</v>
      </c>
      <c r="G823" s="258">
        <v>0</v>
      </c>
      <c r="H823" s="258">
        <v>0</v>
      </c>
      <c r="I823" s="258">
        <v>0</v>
      </c>
      <c r="J823" s="258">
        <v>0</v>
      </c>
      <c r="K823" s="259">
        <v>0</v>
      </c>
      <c r="L823" s="258">
        <v>0</v>
      </c>
      <c r="M823" s="258">
        <v>0</v>
      </c>
      <c r="N823" s="258">
        <v>0</v>
      </c>
      <c r="O823" s="258">
        <v>512296</v>
      </c>
      <c r="P823" s="258">
        <v>0</v>
      </c>
      <c r="Q823" s="258">
        <v>0</v>
      </c>
      <c r="R823" s="258">
        <v>0</v>
      </c>
      <c r="S823" s="258">
        <v>0</v>
      </c>
      <c r="T823" s="258">
        <v>0</v>
      </c>
      <c r="U823" s="258">
        <v>0</v>
      </c>
      <c r="V823" s="258">
        <v>0</v>
      </c>
      <c r="W823" s="258">
        <v>0</v>
      </c>
      <c r="X823" s="258">
        <v>0</v>
      </c>
      <c r="Y823" s="258">
        <v>0</v>
      </c>
      <c r="Z823" s="258">
        <v>0</v>
      </c>
      <c r="AA823" s="258">
        <v>0</v>
      </c>
      <c r="AB823" s="260">
        <v>2021</v>
      </c>
    </row>
    <row r="824" spans="1:28" s="3" customFormat="1" ht="35.25" x14ac:dyDescent="0.5">
      <c r="A824" s="3">
        <v>1</v>
      </c>
      <c r="B824" s="165">
        <f>SUBTOTAL(103,$A$798:A824)</f>
        <v>26</v>
      </c>
      <c r="C824" s="210" t="s">
        <v>1728</v>
      </c>
      <c r="D824" s="255">
        <f t="shared" si="39"/>
        <v>488307</v>
      </c>
      <c r="E824" s="258">
        <v>0</v>
      </c>
      <c r="F824" s="258">
        <v>0</v>
      </c>
      <c r="G824" s="258">
        <v>0</v>
      </c>
      <c r="H824" s="258">
        <v>0</v>
      </c>
      <c r="I824" s="258">
        <v>0</v>
      </c>
      <c r="J824" s="258">
        <v>0</v>
      </c>
      <c r="K824" s="259">
        <v>0</v>
      </c>
      <c r="L824" s="258">
        <v>0</v>
      </c>
      <c r="M824" s="258">
        <v>0</v>
      </c>
      <c r="N824" s="258">
        <v>0</v>
      </c>
      <c r="O824" s="258">
        <v>488307</v>
      </c>
      <c r="P824" s="258">
        <v>0</v>
      </c>
      <c r="Q824" s="258">
        <v>0</v>
      </c>
      <c r="R824" s="258">
        <v>0</v>
      </c>
      <c r="S824" s="258">
        <v>0</v>
      </c>
      <c r="T824" s="258">
        <v>0</v>
      </c>
      <c r="U824" s="258">
        <v>0</v>
      </c>
      <c r="V824" s="258">
        <v>0</v>
      </c>
      <c r="W824" s="258">
        <v>0</v>
      </c>
      <c r="X824" s="258">
        <v>0</v>
      </c>
      <c r="Y824" s="258">
        <v>0</v>
      </c>
      <c r="Z824" s="258">
        <v>0</v>
      </c>
      <c r="AA824" s="258">
        <v>0</v>
      </c>
      <c r="AB824" s="260">
        <v>2021</v>
      </c>
    </row>
    <row r="825" spans="1:28" s="3" customFormat="1" ht="35.25" x14ac:dyDescent="0.5">
      <c r="A825" s="3">
        <v>1</v>
      </c>
      <c r="B825" s="165">
        <f>SUBTOTAL(103,$A$798:A825)</f>
        <v>27</v>
      </c>
      <c r="C825" s="210" t="s">
        <v>2713</v>
      </c>
      <c r="D825" s="255">
        <f t="shared" si="39"/>
        <v>361996</v>
      </c>
      <c r="E825" s="258">
        <v>0</v>
      </c>
      <c r="F825" s="258">
        <v>0</v>
      </c>
      <c r="G825" s="258">
        <v>0</v>
      </c>
      <c r="H825" s="258">
        <v>0</v>
      </c>
      <c r="I825" s="258">
        <v>0</v>
      </c>
      <c r="J825" s="258">
        <v>0</v>
      </c>
      <c r="K825" s="259">
        <v>0</v>
      </c>
      <c r="L825" s="258">
        <v>0</v>
      </c>
      <c r="M825" s="258">
        <v>0</v>
      </c>
      <c r="N825" s="258">
        <v>0</v>
      </c>
      <c r="O825" s="258">
        <v>361996</v>
      </c>
      <c r="P825" s="258">
        <v>0</v>
      </c>
      <c r="Q825" s="258">
        <v>0</v>
      </c>
      <c r="R825" s="258">
        <v>0</v>
      </c>
      <c r="S825" s="258">
        <v>0</v>
      </c>
      <c r="T825" s="258">
        <v>0</v>
      </c>
      <c r="U825" s="258">
        <v>0</v>
      </c>
      <c r="V825" s="258">
        <v>0</v>
      </c>
      <c r="W825" s="258">
        <v>0</v>
      </c>
      <c r="X825" s="258">
        <v>0</v>
      </c>
      <c r="Y825" s="258">
        <v>0</v>
      </c>
      <c r="Z825" s="258">
        <v>0</v>
      </c>
      <c r="AA825" s="258">
        <v>0</v>
      </c>
      <c r="AB825" s="260">
        <v>2021</v>
      </c>
    </row>
    <row r="826" spans="1:28" s="3" customFormat="1" ht="35.25" x14ac:dyDescent="0.5">
      <c r="A826" s="3">
        <v>1</v>
      </c>
      <c r="B826" s="165">
        <f>SUBTOTAL(103,$A$798:A826)</f>
        <v>28</v>
      </c>
      <c r="C826" s="210" t="s">
        <v>2714</v>
      </c>
      <c r="D826" s="255">
        <f t="shared" si="39"/>
        <v>412830</v>
      </c>
      <c r="E826" s="258">
        <v>0</v>
      </c>
      <c r="F826" s="258">
        <v>0</v>
      </c>
      <c r="G826" s="258">
        <v>0</v>
      </c>
      <c r="H826" s="258">
        <v>0</v>
      </c>
      <c r="I826" s="258">
        <v>0</v>
      </c>
      <c r="J826" s="258">
        <v>0</v>
      </c>
      <c r="K826" s="259">
        <v>0</v>
      </c>
      <c r="L826" s="258">
        <v>0</v>
      </c>
      <c r="M826" s="258">
        <v>0</v>
      </c>
      <c r="N826" s="258">
        <v>0</v>
      </c>
      <c r="O826" s="258">
        <v>412830</v>
      </c>
      <c r="P826" s="258">
        <v>0</v>
      </c>
      <c r="Q826" s="258">
        <v>0</v>
      </c>
      <c r="R826" s="258">
        <v>0</v>
      </c>
      <c r="S826" s="258">
        <v>0</v>
      </c>
      <c r="T826" s="258">
        <v>0</v>
      </c>
      <c r="U826" s="258">
        <v>0</v>
      </c>
      <c r="V826" s="258">
        <v>0</v>
      </c>
      <c r="W826" s="258">
        <v>0</v>
      </c>
      <c r="X826" s="258">
        <v>0</v>
      </c>
      <c r="Y826" s="258">
        <v>0</v>
      </c>
      <c r="Z826" s="258">
        <v>0</v>
      </c>
      <c r="AA826" s="258">
        <v>0</v>
      </c>
      <c r="AB826" s="260">
        <v>2021</v>
      </c>
    </row>
    <row r="827" spans="1:28" s="3" customFormat="1" ht="35.25" x14ac:dyDescent="0.5">
      <c r="A827" s="3">
        <v>1</v>
      </c>
      <c r="B827" s="165">
        <f>SUBTOTAL(103,$A$798:A827)</f>
        <v>29</v>
      </c>
      <c r="C827" s="210" t="s">
        <v>2715</v>
      </c>
      <c r="D827" s="255">
        <f t="shared" si="39"/>
        <v>1450000</v>
      </c>
      <c r="E827" s="258">
        <v>0</v>
      </c>
      <c r="F827" s="258">
        <v>0</v>
      </c>
      <c r="G827" s="258">
        <v>0</v>
      </c>
      <c r="H827" s="258">
        <v>0</v>
      </c>
      <c r="I827" s="258">
        <v>0</v>
      </c>
      <c r="J827" s="258">
        <v>0</v>
      </c>
      <c r="K827" s="259">
        <v>0</v>
      </c>
      <c r="L827" s="258">
        <v>0</v>
      </c>
      <c r="M827" s="258">
        <v>1450000</v>
      </c>
      <c r="N827" s="258">
        <v>0</v>
      </c>
      <c r="O827" s="258">
        <v>0</v>
      </c>
      <c r="P827" s="258">
        <v>0</v>
      </c>
      <c r="Q827" s="258">
        <v>0</v>
      </c>
      <c r="R827" s="258">
        <v>0</v>
      </c>
      <c r="S827" s="258">
        <v>0</v>
      </c>
      <c r="T827" s="258">
        <v>0</v>
      </c>
      <c r="U827" s="258">
        <v>0</v>
      </c>
      <c r="V827" s="258">
        <v>0</v>
      </c>
      <c r="W827" s="258">
        <v>0</v>
      </c>
      <c r="X827" s="258">
        <v>0</v>
      </c>
      <c r="Y827" s="258">
        <v>0</v>
      </c>
      <c r="Z827" s="258">
        <v>0</v>
      </c>
      <c r="AA827" s="258">
        <v>0</v>
      </c>
      <c r="AB827" s="260">
        <v>2021</v>
      </c>
    </row>
    <row r="828" spans="1:28" s="3" customFormat="1" ht="35.25" x14ac:dyDescent="0.5">
      <c r="A828" s="3">
        <v>1</v>
      </c>
      <c r="B828" s="165">
        <f>SUBTOTAL(103,$A$798:A828)</f>
        <v>30</v>
      </c>
      <c r="C828" s="210" t="s">
        <v>2716</v>
      </c>
      <c r="D828" s="255">
        <f t="shared" si="39"/>
        <v>5700000</v>
      </c>
      <c r="E828" s="258">
        <v>0</v>
      </c>
      <c r="F828" s="258">
        <v>0</v>
      </c>
      <c r="G828" s="258">
        <v>0</v>
      </c>
      <c r="H828" s="258">
        <v>0</v>
      </c>
      <c r="I828" s="258">
        <v>0</v>
      </c>
      <c r="J828" s="258">
        <v>0</v>
      </c>
      <c r="K828" s="259">
        <v>3</v>
      </c>
      <c r="L828" s="258">
        <v>5700000</v>
      </c>
      <c r="M828" s="258">
        <v>0</v>
      </c>
      <c r="N828" s="258">
        <v>0</v>
      </c>
      <c r="O828" s="261">
        <v>0</v>
      </c>
      <c r="P828" s="258">
        <v>0</v>
      </c>
      <c r="Q828" s="258">
        <v>0</v>
      </c>
      <c r="R828" s="258">
        <v>0</v>
      </c>
      <c r="S828" s="258">
        <v>0</v>
      </c>
      <c r="T828" s="258">
        <v>0</v>
      </c>
      <c r="U828" s="258">
        <v>0</v>
      </c>
      <c r="V828" s="258">
        <v>0</v>
      </c>
      <c r="W828" s="258">
        <v>0</v>
      </c>
      <c r="X828" s="258">
        <v>0</v>
      </c>
      <c r="Y828" s="258">
        <v>0</v>
      </c>
      <c r="Z828" s="258">
        <v>0</v>
      </c>
      <c r="AA828" s="258">
        <v>0</v>
      </c>
      <c r="AB828" s="260">
        <v>2021</v>
      </c>
    </row>
    <row r="829" spans="1:28" s="3" customFormat="1" ht="35.25" x14ac:dyDescent="0.5">
      <c r="A829" s="3">
        <v>1</v>
      </c>
      <c r="B829" s="165">
        <f>SUBTOTAL(103,$A$798:A829)</f>
        <v>31</v>
      </c>
      <c r="C829" s="210" t="s">
        <v>2717</v>
      </c>
      <c r="D829" s="255">
        <f t="shared" si="39"/>
        <v>391000</v>
      </c>
      <c r="E829" s="258">
        <v>0</v>
      </c>
      <c r="F829" s="258">
        <v>0</v>
      </c>
      <c r="G829" s="258">
        <v>0</v>
      </c>
      <c r="H829" s="258">
        <v>0</v>
      </c>
      <c r="I829" s="258">
        <v>0</v>
      </c>
      <c r="J829" s="258">
        <v>0</v>
      </c>
      <c r="K829" s="259">
        <v>0</v>
      </c>
      <c r="L829" s="258">
        <v>0</v>
      </c>
      <c r="M829" s="258">
        <v>0</v>
      </c>
      <c r="N829" s="258">
        <v>0</v>
      </c>
      <c r="O829" s="258">
        <v>391000</v>
      </c>
      <c r="P829" s="258">
        <v>0</v>
      </c>
      <c r="Q829" s="258">
        <v>0</v>
      </c>
      <c r="R829" s="258">
        <v>0</v>
      </c>
      <c r="S829" s="258">
        <v>0</v>
      </c>
      <c r="T829" s="258">
        <v>0</v>
      </c>
      <c r="U829" s="258">
        <v>0</v>
      </c>
      <c r="V829" s="258">
        <v>0</v>
      </c>
      <c r="W829" s="258">
        <v>0</v>
      </c>
      <c r="X829" s="258">
        <v>0</v>
      </c>
      <c r="Y829" s="258">
        <v>0</v>
      </c>
      <c r="Z829" s="258">
        <v>0</v>
      </c>
      <c r="AA829" s="258">
        <v>0</v>
      </c>
      <c r="AB829" s="260">
        <v>2021</v>
      </c>
    </row>
    <row r="830" spans="1:28" s="3" customFormat="1" ht="35.25" x14ac:dyDescent="0.5">
      <c r="A830" s="3">
        <v>1</v>
      </c>
      <c r="B830" s="165">
        <f>SUBTOTAL(103,$A$798:A830)</f>
        <v>32</v>
      </c>
      <c r="C830" s="210" t="s">
        <v>1732</v>
      </c>
      <c r="D830" s="255">
        <f t="shared" si="39"/>
        <v>1387994</v>
      </c>
      <c r="E830" s="258">
        <v>0</v>
      </c>
      <c r="F830" s="258">
        <v>0</v>
      </c>
      <c r="G830" s="258">
        <v>0</v>
      </c>
      <c r="H830" s="258">
        <v>0</v>
      </c>
      <c r="I830" s="258">
        <v>0</v>
      </c>
      <c r="J830" s="258">
        <v>0</v>
      </c>
      <c r="K830" s="259">
        <v>0</v>
      </c>
      <c r="L830" s="258">
        <v>0</v>
      </c>
      <c r="M830" s="258">
        <v>0</v>
      </c>
      <c r="N830" s="258">
        <v>0</v>
      </c>
      <c r="O830" s="258">
        <v>596648</v>
      </c>
      <c r="P830" s="258">
        <v>0</v>
      </c>
      <c r="Q830" s="258">
        <v>0</v>
      </c>
      <c r="R830" s="258">
        <v>0</v>
      </c>
      <c r="S830" s="258">
        <v>0</v>
      </c>
      <c r="T830" s="258">
        <v>0</v>
      </c>
      <c r="U830" s="258">
        <v>0</v>
      </c>
      <c r="V830" s="258">
        <v>0</v>
      </c>
      <c r="W830" s="258">
        <v>791346</v>
      </c>
      <c r="X830" s="258">
        <v>0</v>
      </c>
      <c r="Y830" s="258">
        <v>0</v>
      </c>
      <c r="Z830" s="258">
        <v>0</v>
      </c>
      <c r="AA830" s="258">
        <v>0</v>
      </c>
      <c r="AB830" s="260">
        <v>2021</v>
      </c>
    </row>
    <row r="831" spans="1:28" s="3" customFormat="1" ht="35.25" x14ac:dyDescent="0.5">
      <c r="A831" s="3">
        <v>1</v>
      </c>
      <c r="B831" s="165">
        <f>SUBTOTAL(103,$A$798:A831)</f>
        <v>33</v>
      </c>
      <c r="C831" s="210" t="s">
        <v>2718</v>
      </c>
      <c r="D831" s="255">
        <f t="shared" si="39"/>
        <v>1846060</v>
      </c>
      <c r="E831" s="258">
        <v>0</v>
      </c>
      <c r="F831" s="258">
        <v>0</v>
      </c>
      <c r="G831" s="258">
        <v>0</v>
      </c>
      <c r="H831" s="258">
        <v>0</v>
      </c>
      <c r="I831" s="258">
        <v>0</v>
      </c>
      <c r="J831" s="258">
        <v>0</v>
      </c>
      <c r="K831" s="259">
        <v>0</v>
      </c>
      <c r="L831" s="258">
        <v>0</v>
      </c>
      <c r="M831" s="258">
        <v>1846060</v>
      </c>
      <c r="N831" s="258">
        <v>0</v>
      </c>
      <c r="O831" s="258">
        <v>0</v>
      </c>
      <c r="P831" s="258">
        <v>0</v>
      </c>
      <c r="Q831" s="258">
        <v>0</v>
      </c>
      <c r="R831" s="258">
        <v>0</v>
      </c>
      <c r="S831" s="258">
        <v>0</v>
      </c>
      <c r="T831" s="258">
        <v>0</v>
      </c>
      <c r="U831" s="258">
        <v>0</v>
      </c>
      <c r="V831" s="258">
        <v>0</v>
      </c>
      <c r="W831" s="258">
        <v>0</v>
      </c>
      <c r="X831" s="258">
        <v>0</v>
      </c>
      <c r="Y831" s="258">
        <v>0</v>
      </c>
      <c r="Z831" s="258">
        <v>0</v>
      </c>
      <c r="AA831" s="258">
        <v>0</v>
      </c>
      <c r="AB831" s="260">
        <v>2021</v>
      </c>
    </row>
    <row r="832" spans="1:28" s="3" customFormat="1" ht="35.25" x14ac:dyDescent="0.5">
      <c r="A832" s="3">
        <v>1</v>
      </c>
      <c r="B832" s="165">
        <f>SUBTOTAL(103,$A$798:A832)</f>
        <v>34</v>
      </c>
      <c r="C832" s="210" t="s">
        <v>2719</v>
      </c>
      <c r="D832" s="255">
        <f t="shared" si="39"/>
        <v>1575000</v>
      </c>
      <c r="E832" s="258">
        <v>0</v>
      </c>
      <c r="F832" s="258">
        <v>0</v>
      </c>
      <c r="G832" s="258">
        <v>0</v>
      </c>
      <c r="H832" s="258">
        <v>0</v>
      </c>
      <c r="I832" s="258">
        <v>0</v>
      </c>
      <c r="J832" s="258">
        <v>0</v>
      </c>
      <c r="K832" s="259">
        <v>0</v>
      </c>
      <c r="L832" s="258">
        <v>0</v>
      </c>
      <c r="M832" s="258">
        <v>1575000</v>
      </c>
      <c r="N832" s="258">
        <v>0</v>
      </c>
      <c r="O832" s="258">
        <v>0</v>
      </c>
      <c r="P832" s="258">
        <v>0</v>
      </c>
      <c r="Q832" s="258">
        <v>0</v>
      </c>
      <c r="R832" s="258">
        <v>0</v>
      </c>
      <c r="S832" s="258">
        <v>0</v>
      </c>
      <c r="T832" s="258">
        <v>0</v>
      </c>
      <c r="U832" s="258">
        <v>0</v>
      </c>
      <c r="V832" s="258">
        <v>0</v>
      </c>
      <c r="W832" s="258">
        <v>0</v>
      </c>
      <c r="X832" s="258">
        <v>0</v>
      </c>
      <c r="Y832" s="258">
        <v>0</v>
      </c>
      <c r="Z832" s="258">
        <v>0</v>
      </c>
      <c r="AA832" s="258">
        <v>0</v>
      </c>
      <c r="AB832" s="260">
        <v>2021</v>
      </c>
    </row>
    <row r="833" spans="1:28" s="3" customFormat="1" ht="35.25" x14ac:dyDescent="0.5">
      <c r="A833" s="3">
        <v>1</v>
      </c>
      <c r="B833" s="165">
        <f>SUBTOTAL(103,$A$798:A833)</f>
        <v>35</v>
      </c>
      <c r="C833" s="210" t="s">
        <v>2720</v>
      </c>
      <c r="D833" s="255">
        <f t="shared" si="39"/>
        <v>1283963</v>
      </c>
      <c r="E833" s="258">
        <v>0</v>
      </c>
      <c r="F833" s="258">
        <v>0</v>
      </c>
      <c r="G833" s="258">
        <v>0</v>
      </c>
      <c r="H833" s="258">
        <v>0</v>
      </c>
      <c r="I833" s="258">
        <v>0</v>
      </c>
      <c r="J833" s="258">
        <v>0</v>
      </c>
      <c r="K833" s="259">
        <v>0</v>
      </c>
      <c r="L833" s="258">
        <v>0</v>
      </c>
      <c r="M833" s="258">
        <v>1283963</v>
      </c>
      <c r="N833" s="258">
        <v>0</v>
      </c>
      <c r="O833" s="258">
        <v>0</v>
      </c>
      <c r="P833" s="258">
        <v>0</v>
      </c>
      <c r="Q833" s="258">
        <v>0</v>
      </c>
      <c r="R833" s="258">
        <v>0</v>
      </c>
      <c r="S833" s="258">
        <v>0</v>
      </c>
      <c r="T833" s="258">
        <v>0</v>
      </c>
      <c r="U833" s="258">
        <v>0</v>
      </c>
      <c r="V833" s="258">
        <v>0</v>
      </c>
      <c r="W833" s="258">
        <v>0</v>
      </c>
      <c r="X833" s="258">
        <v>0</v>
      </c>
      <c r="Y833" s="258">
        <v>0</v>
      </c>
      <c r="Z833" s="258">
        <v>0</v>
      </c>
      <c r="AA833" s="258">
        <v>0</v>
      </c>
      <c r="AB833" s="260">
        <v>2021</v>
      </c>
    </row>
    <row r="834" spans="1:28" s="3" customFormat="1" ht="35.25" x14ac:dyDescent="0.5">
      <c r="A834" s="3">
        <v>1</v>
      </c>
      <c r="B834" s="165">
        <f>SUBTOTAL(103,$A$798:A834)</f>
        <v>36</v>
      </c>
      <c r="C834" s="210" t="s">
        <v>1908</v>
      </c>
      <c r="D834" s="255">
        <f t="shared" si="39"/>
        <v>1538891.46</v>
      </c>
      <c r="E834" s="258">
        <v>0</v>
      </c>
      <c r="F834" s="258">
        <v>0</v>
      </c>
      <c r="G834" s="258">
        <v>0</v>
      </c>
      <c r="H834" s="258">
        <v>0</v>
      </c>
      <c r="I834" s="258">
        <v>0</v>
      </c>
      <c r="J834" s="258">
        <v>0</v>
      </c>
      <c r="K834" s="259">
        <v>0</v>
      </c>
      <c r="L834" s="258">
        <v>0</v>
      </c>
      <c r="M834" s="258">
        <v>1538891.46</v>
      </c>
      <c r="N834" s="258">
        <v>0</v>
      </c>
      <c r="O834" s="258">
        <v>0</v>
      </c>
      <c r="P834" s="258">
        <v>0</v>
      </c>
      <c r="Q834" s="258">
        <v>0</v>
      </c>
      <c r="R834" s="258">
        <v>0</v>
      </c>
      <c r="S834" s="258">
        <v>0</v>
      </c>
      <c r="T834" s="258">
        <v>0</v>
      </c>
      <c r="U834" s="258">
        <v>0</v>
      </c>
      <c r="V834" s="258">
        <v>0</v>
      </c>
      <c r="W834" s="258">
        <v>0</v>
      </c>
      <c r="X834" s="258">
        <v>0</v>
      </c>
      <c r="Y834" s="258">
        <v>0</v>
      </c>
      <c r="Z834" s="258">
        <v>0</v>
      </c>
      <c r="AA834" s="258">
        <v>0</v>
      </c>
      <c r="AB834" s="260">
        <v>2021</v>
      </c>
    </row>
    <row r="835" spans="1:28" s="3" customFormat="1" ht="35.25" x14ac:dyDescent="0.5">
      <c r="A835" s="3">
        <v>1</v>
      </c>
      <c r="B835" s="165">
        <f>SUBTOTAL(103,$A$798:A835)</f>
        <v>37</v>
      </c>
      <c r="C835" s="210" t="s">
        <v>2721</v>
      </c>
      <c r="D835" s="255">
        <f t="shared" si="39"/>
        <v>4162911</v>
      </c>
      <c r="E835" s="258">
        <v>0</v>
      </c>
      <c r="F835" s="258">
        <v>0</v>
      </c>
      <c r="G835" s="258">
        <v>0</v>
      </c>
      <c r="H835" s="258">
        <v>0</v>
      </c>
      <c r="I835" s="258">
        <v>0</v>
      </c>
      <c r="J835" s="258">
        <v>0</v>
      </c>
      <c r="K835" s="259">
        <v>0</v>
      </c>
      <c r="L835" s="258">
        <v>0</v>
      </c>
      <c r="M835" s="258">
        <v>4162911</v>
      </c>
      <c r="N835" s="258">
        <v>0</v>
      </c>
      <c r="O835" s="258">
        <v>0</v>
      </c>
      <c r="P835" s="258">
        <v>0</v>
      </c>
      <c r="Q835" s="258">
        <v>0</v>
      </c>
      <c r="R835" s="258">
        <v>0</v>
      </c>
      <c r="S835" s="258">
        <v>0</v>
      </c>
      <c r="T835" s="258">
        <v>0</v>
      </c>
      <c r="U835" s="258">
        <v>0</v>
      </c>
      <c r="V835" s="258">
        <v>0</v>
      </c>
      <c r="W835" s="258">
        <v>0</v>
      </c>
      <c r="X835" s="258">
        <v>0</v>
      </c>
      <c r="Y835" s="258">
        <v>0</v>
      </c>
      <c r="Z835" s="258">
        <v>0</v>
      </c>
      <c r="AA835" s="258">
        <v>0</v>
      </c>
      <c r="AB835" s="260">
        <v>2021</v>
      </c>
    </row>
    <row r="836" spans="1:28" s="3" customFormat="1" ht="35.25" x14ac:dyDescent="0.5">
      <c r="A836" s="3">
        <v>1</v>
      </c>
      <c r="B836" s="165">
        <f>SUBTOTAL(103,$A$798:A836)</f>
        <v>38</v>
      </c>
      <c r="C836" s="210" t="s">
        <v>2722</v>
      </c>
      <c r="D836" s="255">
        <f t="shared" si="39"/>
        <v>171600</v>
      </c>
      <c r="E836" s="258">
        <v>0</v>
      </c>
      <c r="F836" s="258">
        <v>0</v>
      </c>
      <c r="G836" s="258">
        <v>0</v>
      </c>
      <c r="H836" s="258">
        <v>0</v>
      </c>
      <c r="I836" s="258">
        <v>0</v>
      </c>
      <c r="J836" s="258">
        <v>0</v>
      </c>
      <c r="K836" s="259">
        <v>0</v>
      </c>
      <c r="L836" s="258">
        <v>0</v>
      </c>
      <c r="M836" s="258">
        <v>0</v>
      </c>
      <c r="N836" s="258">
        <v>0</v>
      </c>
      <c r="O836" s="258">
        <v>171600</v>
      </c>
      <c r="P836" s="258">
        <v>0</v>
      </c>
      <c r="Q836" s="258">
        <v>0</v>
      </c>
      <c r="R836" s="258">
        <v>0</v>
      </c>
      <c r="S836" s="258">
        <v>0</v>
      </c>
      <c r="T836" s="258">
        <v>0</v>
      </c>
      <c r="U836" s="258">
        <v>0</v>
      </c>
      <c r="V836" s="258">
        <v>0</v>
      </c>
      <c r="W836" s="258">
        <v>0</v>
      </c>
      <c r="X836" s="258">
        <v>0</v>
      </c>
      <c r="Y836" s="258">
        <v>0</v>
      </c>
      <c r="Z836" s="258">
        <v>0</v>
      </c>
      <c r="AA836" s="258">
        <v>0</v>
      </c>
      <c r="AB836" s="260">
        <v>2021</v>
      </c>
    </row>
    <row r="837" spans="1:28" s="3" customFormat="1" ht="35.25" x14ac:dyDescent="0.5">
      <c r="A837" s="3">
        <v>1</v>
      </c>
      <c r="B837" s="165">
        <f>SUBTOTAL(103,$A$798:A837)</f>
        <v>39</v>
      </c>
      <c r="C837" s="210" t="s">
        <v>2723</v>
      </c>
      <c r="D837" s="255">
        <f t="shared" si="39"/>
        <v>1293323.72</v>
      </c>
      <c r="E837" s="258">
        <v>0</v>
      </c>
      <c r="F837" s="258">
        <v>261266.72</v>
      </c>
      <c r="G837" s="258">
        <v>0</v>
      </c>
      <c r="H837" s="258">
        <v>0</v>
      </c>
      <c r="I837" s="258">
        <v>0</v>
      </c>
      <c r="J837" s="258">
        <v>0</v>
      </c>
      <c r="K837" s="259">
        <v>0</v>
      </c>
      <c r="L837" s="258">
        <v>0</v>
      </c>
      <c r="M837" s="258">
        <v>1032057</v>
      </c>
      <c r="N837" s="258">
        <v>0</v>
      </c>
      <c r="O837" s="258">
        <v>0</v>
      </c>
      <c r="P837" s="258">
        <v>0</v>
      </c>
      <c r="Q837" s="258">
        <v>0</v>
      </c>
      <c r="R837" s="258">
        <v>0</v>
      </c>
      <c r="S837" s="258">
        <v>0</v>
      </c>
      <c r="T837" s="258">
        <v>0</v>
      </c>
      <c r="U837" s="258">
        <v>0</v>
      </c>
      <c r="V837" s="258">
        <v>0</v>
      </c>
      <c r="W837" s="258">
        <v>0</v>
      </c>
      <c r="X837" s="258">
        <v>0</v>
      </c>
      <c r="Y837" s="258">
        <v>0</v>
      </c>
      <c r="Z837" s="258">
        <v>0</v>
      </c>
      <c r="AA837" s="258">
        <v>0</v>
      </c>
      <c r="AB837" s="260">
        <v>2021</v>
      </c>
    </row>
    <row r="838" spans="1:28" s="3" customFormat="1" ht="35.25" x14ac:dyDescent="0.5">
      <c r="A838" s="3">
        <v>1</v>
      </c>
      <c r="B838" s="165">
        <f>SUBTOTAL(103,$A$798:A838)</f>
        <v>40</v>
      </c>
      <c r="C838" s="210" t="s">
        <v>2724</v>
      </c>
      <c r="D838" s="255">
        <f t="shared" si="39"/>
        <v>1808716</v>
      </c>
      <c r="E838" s="258">
        <v>0</v>
      </c>
      <c r="F838" s="258">
        <v>0</v>
      </c>
      <c r="G838" s="258">
        <v>0</v>
      </c>
      <c r="H838" s="258">
        <v>0</v>
      </c>
      <c r="I838" s="258">
        <v>0</v>
      </c>
      <c r="J838" s="258">
        <v>0</v>
      </c>
      <c r="K838" s="259">
        <v>0</v>
      </c>
      <c r="L838" s="258">
        <v>0</v>
      </c>
      <c r="M838" s="258">
        <v>1416509</v>
      </c>
      <c r="N838" s="258">
        <v>0</v>
      </c>
      <c r="O838" s="258">
        <v>392207</v>
      </c>
      <c r="P838" s="258">
        <v>0</v>
      </c>
      <c r="Q838" s="258">
        <v>0</v>
      </c>
      <c r="R838" s="258">
        <v>0</v>
      </c>
      <c r="S838" s="258">
        <v>0</v>
      </c>
      <c r="T838" s="258">
        <v>0</v>
      </c>
      <c r="U838" s="258">
        <v>0</v>
      </c>
      <c r="V838" s="258">
        <v>0</v>
      </c>
      <c r="W838" s="258">
        <v>0</v>
      </c>
      <c r="X838" s="258">
        <v>0</v>
      </c>
      <c r="Y838" s="258">
        <v>0</v>
      </c>
      <c r="Z838" s="258">
        <v>0</v>
      </c>
      <c r="AA838" s="258">
        <v>0</v>
      </c>
      <c r="AB838" s="260">
        <v>2021</v>
      </c>
    </row>
    <row r="839" spans="1:28" s="3" customFormat="1" ht="35.25" x14ac:dyDescent="0.5">
      <c r="A839" s="3">
        <v>1</v>
      </c>
      <c r="B839" s="165">
        <f>SUBTOTAL(103,$A$798:A839)</f>
        <v>41</v>
      </c>
      <c r="C839" s="210" t="s">
        <v>2725</v>
      </c>
      <c r="D839" s="255">
        <f t="shared" si="39"/>
        <v>1249504</v>
      </c>
      <c r="E839" s="258">
        <v>0</v>
      </c>
      <c r="F839" s="258">
        <v>0</v>
      </c>
      <c r="G839" s="258">
        <v>149360</v>
      </c>
      <c r="H839" s="258">
        <v>0</v>
      </c>
      <c r="I839" s="258">
        <v>0</v>
      </c>
      <c r="J839" s="258">
        <v>0</v>
      </c>
      <c r="K839" s="259">
        <v>0</v>
      </c>
      <c r="L839" s="258">
        <v>0</v>
      </c>
      <c r="M839" s="258">
        <v>1100144</v>
      </c>
      <c r="N839" s="258">
        <v>0</v>
      </c>
      <c r="O839" s="258">
        <v>0</v>
      </c>
      <c r="P839" s="258">
        <v>0</v>
      </c>
      <c r="Q839" s="258">
        <v>0</v>
      </c>
      <c r="R839" s="258">
        <v>0</v>
      </c>
      <c r="S839" s="258">
        <v>0</v>
      </c>
      <c r="T839" s="258">
        <v>0</v>
      </c>
      <c r="U839" s="258">
        <v>0</v>
      </c>
      <c r="V839" s="258">
        <v>0</v>
      </c>
      <c r="W839" s="258">
        <v>0</v>
      </c>
      <c r="X839" s="258">
        <v>0</v>
      </c>
      <c r="Y839" s="258">
        <v>0</v>
      </c>
      <c r="Z839" s="258">
        <v>0</v>
      </c>
      <c r="AA839" s="258">
        <v>0</v>
      </c>
      <c r="AB839" s="260">
        <v>2021</v>
      </c>
    </row>
    <row r="840" spans="1:28" s="3" customFormat="1" ht="35.25" x14ac:dyDescent="0.5">
      <c r="A840" s="3">
        <v>1</v>
      </c>
      <c r="B840" s="165">
        <f>SUBTOTAL(103,$A$798:A840)</f>
        <v>42</v>
      </c>
      <c r="C840" s="210" t="s">
        <v>2726</v>
      </c>
      <c r="D840" s="255">
        <f t="shared" si="39"/>
        <v>2139105.69</v>
      </c>
      <c r="E840" s="258">
        <v>0</v>
      </c>
      <c r="F840" s="258">
        <v>0</v>
      </c>
      <c r="G840" s="258">
        <v>0</v>
      </c>
      <c r="H840" s="258">
        <v>0</v>
      </c>
      <c r="I840" s="258">
        <v>0</v>
      </c>
      <c r="J840" s="258">
        <v>0</v>
      </c>
      <c r="K840" s="259">
        <v>0</v>
      </c>
      <c r="L840" s="258">
        <v>0</v>
      </c>
      <c r="M840" s="258">
        <v>0</v>
      </c>
      <c r="N840" s="258">
        <v>0</v>
      </c>
      <c r="O840" s="258">
        <v>2139105.69</v>
      </c>
      <c r="P840" s="258">
        <v>0</v>
      </c>
      <c r="Q840" s="258">
        <v>0</v>
      </c>
      <c r="R840" s="258">
        <v>0</v>
      </c>
      <c r="S840" s="258">
        <v>0</v>
      </c>
      <c r="T840" s="258">
        <v>0</v>
      </c>
      <c r="U840" s="258">
        <v>0</v>
      </c>
      <c r="V840" s="258">
        <v>0</v>
      </c>
      <c r="W840" s="258">
        <v>0</v>
      </c>
      <c r="X840" s="258">
        <v>0</v>
      </c>
      <c r="Y840" s="258">
        <v>0</v>
      </c>
      <c r="Z840" s="258">
        <v>0</v>
      </c>
      <c r="AA840" s="258">
        <v>0</v>
      </c>
      <c r="AB840" s="260">
        <v>2021</v>
      </c>
    </row>
    <row r="841" spans="1:28" s="3" customFormat="1" ht="35.25" x14ac:dyDescent="0.5">
      <c r="A841" s="3">
        <v>1</v>
      </c>
      <c r="B841" s="165">
        <f>SUBTOTAL(103,$A$798:A841)</f>
        <v>43</v>
      </c>
      <c r="C841" s="210" t="s">
        <v>2727</v>
      </c>
      <c r="D841" s="255">
        <f t="shared" si="39"/>
        <v>465791.69</v>
      </c>
      <c r="E841" s="258">
        <v>0</v>
      </c>
      <c r="F841" s="258">
        <v>0</v>
      </c>
      <c r="G841" s="258">
        <v>465791.69</v>
      </c>
      <c r="H841" s="258">
        <v>0</v>
      </c>
      <c r="I841" s="258">
        <v>0</v>
      </c>
      <c r="J841" s="258">
        <v>0</v>
      </c>
      <c r="K841" s="259">
        <v>0</v>
      </c>
      <c r="L841" s="258">
        <v>0</v>
      </c>
      <c r="M841" s="258">
        <v>0</v>
      </c>
      <c r="N841" s="258">
        <v>0</v>
      </c>
      <c r="O841" s="261">
        <v>0</v>
      </c>
      <c r="P841" s="258">
        <v>0</v>
      </c>
      <c r="Q841" s="258">
        <v>0</v>
      </c>
      <c r="R841" s="258">
        <v>0</v>
      </c>
      <c r="S841" s="258">
        <v>0</v>
      </c>
      <c r="T841" s="258">
        <v>0</v>
      </c>
      <c r="U841" s="258">
        <v>0</v>
      </c>
      <c r="V841" s="258">
        <v>0</v>
      </c>
      <c r="W841" s="258">
        <v>0</v>
      </c>
      <c r="X841" s="258">
        <v>0</v>
      </c>
      <c r="Y841" s="258">
        <v>0</v>
      </c>
      <c r="Z841" s="258">
        <v>0</v>
      </c>
      <c r="AA841" s="258">
        <v>0</v>
      </c>
      <c r="AB841" s="260">
        <v>2021</v>
      </c>
    </row>
    <row r="842" spans="1:28" s="3" customFormat="1" ht="35.25" x14ac:dyDescent="0.5">
      <c r="A842" s="3">
        <v>1</v>
      </c>
      <c r="B842" s="165">
        <f>SUBTOTAL(103,$A$798:A842)</f>
        <v>44</v>
      </c>
      <c r="C842" s="210" t="s">
        <v>2728</v>
      </c>
      <c r="D842" s="255">
        <f t="shared" ref="D842:D905" si="47">E842+F842+G842+H842+I842+J842+L842+M842+N842+O842+P842+Q842+R842+S842+T842+U842+V842+W842+X842+Y842+Z842+AA842</f>
        <v>755540.39</v>
      </c>
      <c r="E842" s="258">
        <v>0</v>
      </c>
      <c r="F842" s="258">
        <v>0</v>
      </c>
      <c r="G842" s="258">
        <v>0</v>
      </c>
      <c r="H842" s="258">
        <v>0</v>
      </c>
      <c r="I842" s="258">
        <v>755540.39</v>
      </c>
      <c r="J842" s="258">
        <v>0</v>
      </c>
      <c r="K842" s="259">
        <v>0</v>
      </c>
      <c r="L842" s="258">
        <v>0</v>
      </c>
      <c r="M842" s="258">
        <v>0</v>
      </c>
      <c r="N842" s="258">
        <v>0</v>
      </c>
      <c r="O842" s="261">
        <v>0</v>
      </c>
      <c r="P842" s="258">
        <v>0</v>
      </c>
      <c r="Q842" s="258">
        <v>0</v>
      </c>
      <c r="R842" s="258">
        <v>0</v>
      </c>
      <c r="S842" s="258">
        <v>0</v>
      </c>
      <c r="T842" s="258">
        <v>0</v>
      </c>
      <c r="U842" s="258">
        <v>0</v>
      </c>
      <c r="V842" s="258">
        <v>0</v>
      </c>
      <c r="W842" s="258">
        <v>0</v>
      </c>
      <c r="X842" s="258">
        <v>0</v>
      </c>
      <c r="Y842" s="258">
        <v>0</v>
      </c>
      <c r="Z842" s="258">
        <v>0</v>
      </c>
      <c r="AA842" s="258">
        <v>0</v>
      </c>
      <c r="AB842" s="260">
        <v>2021</v>
      </c>
    </row>
    <row r="843" spans="1:28" s="3" customFormat="1" ht="35.25" x14ac:dyDescent="0.5">
      <c r="A843" s="3">
        <v>1</v>
      </c>
      <c r="B843" s="165">
        <f>SUBTOTAL(103,$A$798:A843)</f>
        <v>45</v>
      </c>
      <c r="C843" s="210" t="s">
        <v>2729</v>
      </c>
      <c r="D843" s="255">
        <f t="shared" si="47"/>
        <v>1473050</v>
      </c>
      <c r="E843" s="258">
        <v>0</v>
      </c>
      <c r="F843" s="258">
        <v>0</v>
      </c>
      <c r="G843" s="258">
        <v>0</v>
      </c>
      <c r="H843" s="258">
        <v>0</v>
      </c>
      <c r="I843" s="258">
        <v>0</v>
      </c>
      <c r="J843" s="258">
        <v>0</v>
      </c>
      <c r="K843" s="259">
        <v>0</v>
      </c>
      <c r="L843" s="258">
        <v>0</v>
      </c>
      <c r="M843" s="258">
        <v>1473050</v>
      </c>
      <c r="N843" s="258">
        <v>0</v>
      </c>
      <c r="O843" s="258">
        <v>0</v>
      </c>
      <c r="P843" s="258">
        <v>0</v>
      </c>
      <c r="Q843" s="258">
        <v>0</v>
      </c>
      <c r="R843" s="258">
        <v>0</v>
      </c>
      <c r="S843" s="258">
        <v>0</v>
      </c>
      <c r="T843" s="258">
        <v>0</v>
      </c>
      <c r="U843" s="258">
        <v>0</v>
      </c>
      <c r="V843" s="258">
        <v>0</v>
      </c>
      <c r="W843" s="258">
        <v>0</v>
      </c>
      <c r="X843" s="258">
        <v>0</v>
      </c>
      <c r="Y843" s="258">
        <v>0</v>
      </c>
      <c r="Z843" s="258">
        <v>0</v>
      </c>
      <c r="AA843" s="258">
        <v>0</v>
      </c>
      <c r="AB843" s="260">
        <v>2021</v>
      </c>
    </row>
    <row r="844" spans="1:28" s="3" customFormat="1" ht="35.25" x14ac:dyDescent="0.5">
      <c r="A844" s="3">
        <v>1</v>
      </c>
      <c r="B844" s="165">
        <f>SUBTOTAL(103,$A$798:A844)</f>
        <v>46</v>
      </c>
      <c r="C844" s="210" t="s">
        <v>2730</v>
      </c>
      <c r="D844" s="255">
        <f t="shared" si="47"/>
        <v>584306</v>
      </c>
      <c r="E844" s="258">
        <v>0</v>
      </c>
      <c r="F844" s="258">
        <v>0</v>
      </c>
      <c r="G844" s="258">
        <v>0</v>
      </c>
      <c r="H844" s="258">
        <v>0</v>
      </c>
      <c r="I844" s="258">
        <v>0</v>
      </c>
      <c r="J844" s="258">
        <v>0</v>
      </c>
      <c r="K844" s="259">
        <v>0</v>
      </c>
      <c r="L844" s="258">
        <v>0</v>
      </c>
      <c r="M844" s="258">
        <v>0</v>
      </c>
      <c r="N844" s="258">
        <v>0</v>
      </c>
      <c r="O844" s="258">
        <v>584306</v>
      </c>
      <c r="P844" s="258">
        <v>0</v>
      </c>
      <c r="Q844" s="258">
        <v>0</v>
      </c>
      <c r="R844" s="258">
        <v>0</v>
      </c>
      <c r="S844" s="258">
        <v>0</v>
      </c>
      <c r="T844" s="258">
        <v>0</v>
      </c>
      <c r="U844" s="258">
        <v>0</v>
      </c>
      <c r="V844" s="258">
        <v>0</v>
      </c>
      <c r="W844" s="258">
        <v>0</v>
      </c>
      <c r="X844" s="258">
        <v>0</v>
      </c>
      <c r="Y844" s="258">
        <v>0</v>
      </c>
      <c r="Z844" s="258">
        <v>0</v>
      </c>
      <c r="AA844" s="258">
        <v>0</v>
      </c>
      <c r="AB844" s="260">
        <v>2021</v>
      </c>
    </row>
    <row r="845" spans="1:28" s="3" customFormat="1" ht="35.25" x14ac:dyDescent="0.5">
      <c r="A845" s="3">
        <v>1</v>
      </c>
      <c r="B845" s="165">
        <f>SUBTOTAL(103,$A$798:A845)</f>
        <v>47</v>
      </c>
      <c r="C845" s="210" t="s">
        <v>2731</v>
      </c>
      <c r="D845" s="255">
        <f t="shared" si="47"/>
        <v>1442078</v>
      </c>
      <c r="E845" s="258">
        <v>0</v>
      </c>
      <c r="F845" s="258">
        <v>0</v>
      </c>
      <c r="G845" s="258">
        <v>0</v>
      </c>
      <c r="H845" s="258">
        <v>0</v>
      </c>
      <c r="I845" s="258">
        <v>0</v>
      </c>
      <c r="J845" s="258">
        <v>0</v>
      </c>
      <c r="K845" s="259">
        <v>0</v>
      </c>
      <c r="L845" s="258">
        <v>0</v>
      </c>
      <c r="M845" s="258">
        <v>0</v>
      </c>
      <c r="N845" s="258">
        <v>0</v>
      </c>
      <c r="O845" s="258">
        <v>1442078</v>
      </c>
      <c r="P845" s="258">
        <v>0</v>
      </c>
      <c r="Q845" s="258">
        <v>0</v>
      </c>
      <c r="R845" s="258">
        <v>0</v>
      </c>
      <c r="S845" s="258">
        <v>0</v>
      </c>
      <c r="T845" s="258">
        <v>0</v>
      </c>
      <c r="U845" s="258">
        <v>0</v>
      </c>
      <c r="V845" s="258">
        <v>0</v>
      </c>
      <c r="W845" s="258">
        <v>0</v>
      </c>
      <c r="X845" s="258">
        <v>0</v>
      </c>
      <c r="Y845" s="258">
        <v>0</v>
      </c>
      <c r="Z845" s="258">
        <v>0</v>
      </c>
      <c r="AA845" s="258">
        <v>0</v>
      </c>
      <c r="AB845" s="260">
        <v>2021</v>
      </c>
    </row>
    <row r="846" spans="1:28" s="3" customFormat="1" ht="35.25" x14ac:dyDescent="0.5">
      <c r="A846" s="3">
        <v>1</v>
      </c>
      <c r="B846" s="165">
        <f>SUBTOTAL(103,$A$798:A846)</f>
        <v>48</v>
      </c>
      <c r="C846" s="210" t="s">
        <v>1738</v>
      </c>
      <c r="D846" s="255">
        <f t="shared" si="47"/>
        <v>1471437</v>
      </c>
      <c r="E846" s="258">
        <v>0</v>
      </c>
      <c r="F846" s="258">
        <v>0</v>
      </c>
      <c r="G846" s="258">
        <v>0</v>
      </c>
      <c r="H846" s="258">
        <v>0</v>
      </c>
      <c r="I846" s="258">
        <v>0</v>
      </c>
      <c r="J846" s="258">
        <v>0</v>
      </c>
      <c r="K846" s="259">
        <v>0</v>
      </c>
      <c r="L846" s="258">
        <v>0</v>
      </c>
      <c r="M846" s="258">
        <v>0</v>
      </c>
      <c r="N846" s="258">
        <v>0</v>
      </c>
      <c r="O846" s="258">
        <v>1471437</v>
      </c>
      <c r="P846" s="258">
        <v>0</v>
      </c>
      <c r="Q846" s="258">
        <v>0</v>
      </c>
      <c r="R846" s="258">
        <v>0</v>
      </c>
      <c r="S846" s="258">
        <v>0</v>
      </c>
      <c r="T846" s="258">
        <v>0</v>
      </c>
      <c r="U846" s="258">
        <v>0</v>
      </c>
      <c r="V846" s="258">
        <v>0</v>
      </c>
      <c r="W846" s="258">
        <v>0</v>
      </c>
      <c r="X846" s="258">
        <v>0</v>
      </c>
      <c r="Y846" s="258">
        <v>0</v>
      </c>
      <c r="Z846" s="258">
        <v>0</v>
      </c>
      <c r="AA846" s="258">
        <v>0</v>
      </c>
      <c r="AB846" s="260">
        <v>2021</v>
      </c>
    </row>
    <row r="847" spans="1:28" s="3" customFormat="1" ht="35.25" x14ac:dyDescent="0.5">
      <c r="A847" s="3">
        <v>1</v>
      </c>
      <c r="B847" s="165">
        <f>SUBTOTAL(103,$A$798:A847)</f>
        <v>49</v>
      </c>
      <c r="C847" s="210" t="s">
        <v>2732</v>
      </c>
      <c r="D847" s="255">
        <f t="shared" si="47"/>
        <v>2176427</v>
      </c>
      <c r="E847" s="258">
        <v>0</v>
      </c>
      <c r="F847" s="258">
        <v>0</v>
      </c>
      <c r="G847" s="258">
        <v>0</v>
      </c>
      <c r="H847" s="258">
        <v>0</v>
      </c>
      <c r="I847" s="258">
        <v>0</v>
      </c>
      <c r="J847" s="258">
        <v>0</v>
      </c>
      <c r="K847" s="259">
        <v>0</v>
      </c>
      <c r="L847" s="258">
        <v>0</v>
      </c>
      <c r="M847" s="258">
        <v>1530258</v>
      </c>
      <c r="N847" s="258">
        <v>0</v>
      </c>
      <c r="O847" s="258">
        <v>646169</v>
      </c>
      <c r="P847" s="258">
        <v>0</v>
      </c>
      <c r="Q847" s="258">
        <v>0</v>
      </c>
      <c r="R847" s="258">
        <v>0</v>
      </c>
      <c r="S847" s="258">
        <v>0</v>
      </c>
      <c r="T847" s="258">
        <v>0</v>
      </c>
      <c r="U847" s="258">
        <v>0</v>
      </c>
      <c r="V847" s="258">
        <v>0</v>
      </c>
      <c r="W847" s="258">
        <v>0</v>
      </c>
      <c r="X847" s="258">
        <v>0</v>
      </c>
      <c r="Y847" s="258">
        <v>0</v>
      </c>
      <c r="Z847" s="258">
        <v>0</v>
      </c>
      <c r="AA847" s="258">
        <v>0</v>
      </c>
      <c r="AB847" s="260">
        <v>2021</v>
      </c>
    </row>
    <row r="848" spans="1:28" s="3" customFormat="1" ht="35.25" x14ac:dyDescent="0.5">
      <c r="A848" s="3">
        <v>1</v>
      </c>
      <c r="B848" s="165">
        <f>SUBTOTAL(103,$A$798:A848)</f>
        <v>50</v>
      </c>
      <c r="C848" s="210" t="s">
        <v>2733</v>
      </c>
      <c r="D848" s="255">
        <f t="shared" si="47"/>
        <v>3972907.34</v>
      </c>
      <c r="E848" s="258">
        <v>0</v>
      </c>
      <c r="F848" s="258">
        <v>0</v>
      </c>
      <c r="G848" s="258">
        <v>0</v>
      </c>
      <c r="H848" s="258">
        <v>0</v>
      </c>
      <c r="I848" s="258">
        <v>0</v>
      </c>
      <c r="J848" s="258">
        <v>0</v>
      </c>
      <c r="K848" s="259">
        <v>0</v>
      </c>
      <c r="L848" s="258">
        <v>0</v>
      </c>
      <c r="M848" s="258">
        <v>3106020</v>
      </c>
      <c r="N848" s="258">
        <v>0</v>
      </c>
      <c r="O848" s="258">
        <v>866887.34</v>
      </c>
      <c r="P848" s="258">
        <v>0</v>
      </c>
      <c r="Q848" s="258">
        <v>0</v>
      </c>
      <c r="R848" s="258">
        <v>0</v>
      </c>
      <c r="S848" s="258">
        <v>0</v>
      </c>
      <c r="T848" s="258">
        <v>0</v>
      </c>
      <c r="U848" s="258">
        <v>0</v>
      </c>
      <c r="V848" s="258">
        <v>0</v>
      </c>
      <c r="W848" s="258">
        <v>0</v>
      </c>
      <c r="X848" s="258">
        <v>0</v>
      </c>
      <c r="Y848" s="258">
        <v>0</v>
      </c>
      <c r="Z848" s="258">
        <v>0</v>
      </c>
      <c r="AA848" s="258">
        <v>0</v>
      </c>
      <c r="AB848" s="260">
        <v>2021</v>
      </c>
    </row>
    <row r="849" spans="1:28" s="3" customFormat="1" ht="35.25" x14ac:dyDescent="0.5">
      <c r="A849" s="3">
        <v>1</v>
      </c>
      <c r="B849" s="165">
        <f>SUBTOTAL(103,$A$798:A849)</f>
        <v>51</v>
      </c>
      <c r="C849" s="210" t="s">
        <v>2734</v>
      </c>
      <c r="D849" s="255">
        <f t="shared" si="47"/>
        <v>398619</v>
      </c>
      <c r="E849" s="258">
        <v>207817</v>
      </c>
      <c r="F849" s="258">
        <v>190802</v>
      </c>
      <c r="G849" s="258">
        <v>0</v>
      </c>
      <c r="H849" s="258">
        <v>0</v>
      </c>
      <c r="I849" s="258">
        <v>0</v>
      </c>
      <c r="J849" s="258">
        <v>0</v>
      </c>
      <c r="K849" s="259">
        <v>0</v>
      </c>
      <c r="L849" s="258">
        <v>0</v>
      </c>
      <c r="M849" s="258">
        <v>0</v>
      </c>
      <c r="N849" s="258">
        <v>0</v>
      </c>
      <c r="O849" s="261">
        <v>0</v>
      </c>
      <c r="P849" s="258">
        <v>0</v>
      </c>
      <c r="Q849" s="258">
        <v>0</v>
      </c>
      <c r="R849" s="258">
        <v>0</v>
      </c>
      <c r="S849" s="258">
        <v>0</v>
      </c>
      <c r="T849" s="258">
        <v>0</v>
      </c>
      <c r="U849" s="258">
        <v>0</v>
      </c>
      <c r="V849" s="258">
        <v>0</v>
      </c>
      <c r="W849" s="258">
        <v>0</v>
      </c>
      <c r="X849" s="258">
        <v>0</v>
      </c>
      <c r="Y849" s="258">
        <v>0</v>
      </c>
      <c r="Z849" s="258">
        <v>0</v>
      </c>
      <c r="AA849" s="258">
        <v>0</v>
      </c>
      <c r="AB849" s="260">
        <v>2021</v>
      </c>
    </row>
    <row r="850" spans="1:28" s="3" customFormat="1" ht="35.25" x14ac:dyDescent="0.5">
      <c r="A850" s="3">
        <v>1</v>
      </c>
      <c r="B850" s="165">
        <f>SUBTOTAL(103,$A$798:A850)</f>
        <v>52</v>
      </c>
      <c r="C850" s="210" t="s">
        <v>2735</v>
      </c>
      <c r="D850" s="255">
        <f t="shared" si="47"/>
        <v>1103928</v>
      </c>
      <c r="E850" s="258">
        <v>0</v>
      </c>
      <c r="F850" s="258">
        <v>0</v>
      </c>
      <c r="G850" s="258">
        <v>0</v>
      </c>
      <c r="H850" s="258">
        <v>0</v>
      </c>
      <c r="I850" s="258">
        <v>0</v>
      </c>
      <c r="J850" s="258">
        <v>0</v>
      </c>
      <c r="K850" s="259">
        <v>0</v>
      </c>
      <c r="L850" s="258">
        <v>0</v>
      </c>
      <c r="M850" s="258">
        <v>0</v>
      </c>
      <c r="N850" s="258">
        <v>0</v>
      </c>
      <c r="O850" s="258">
        <v>1103928</v>
      </c>
      <c r="P850" s="258">
        <v>0</v>
      </c>
      <c r="Q850" s="258">
        <v>0</v>
      </c>
      <c r="R850" s="258">
        <v>0</v>
      </c>
      <c r="S850" s="258">
        <v>0</v>
      </c>
      <c r="T850" s="258">
        <v>0</v>
      </c>
      <c r="U850" s="258">
        <v>0</v>
      </c>
      <c r="V850" s="258">
        <v>0</v>
      </c>
      <c r="W850" s="258">
        <v>0</v>
      </c>
      <c r="X850" s="258">
        <v>0</v>
      </c>
      <c r="Y850" s="258">
        <v>0</v>
      </c>
      <c r="Z850" s="258">
        <v>0</v>
      </c>
      <c r="AA850" s="258">
        <v>0</v>
      </c>
      <c r="AB850" s="260">
        <v>2021</v>
      </c>
    </row>
    <row r="851" spans="1:28" s="3" customFormat="1" ht="35.25" x14ac:dyDescent="0.5">
      <c r="A851" s="3">
        <v>1</v>
      </c>
      <c r="B851" s="165">
        <f>SUBTOTAL(103,$A$798:A851)</f>
        <v>53</v>
      </c>
      <c r="C851" s="210" t="s">
        <v>2787</v>
      </c>
      <c r="D851" s="255">
        <f t="shared" si="47"/>
        <v>887960</v>
      </c>
      <c r="E851" s="258">
        <v>151900</v>
      </c>
      <c r="F851" s="258">
        <v>180000</v>
      </c>
      <c r="G851" s="258">
        <v>556060</v>
      </c>
      <c r="H851" s="258">
        <v>0</v>
      </c>
      <c r="I851" s="258">
        <v>0</v>
      </c>
      <c r="J851" s="258">
        <v>0</v>
      </c>
      <c r="K851" s="259">
        <v>0</v>
      </c>
      <c r="L851" s="258">
        <v>0</v>
      </c>
      <c r="M851" s="258">
        <v>0</v>
      </c>
      <c r="N851" s="258">
        <v>0</v>
      </c>
      <c r="O851" s="258">
        <v>0</v>
      </c>
      <c r="P851" s="258">
        <v>0</v>
      </c>
      <c r="Q851" s="258">
        <v>0</v>
      </c>
      <c r="R851" s="258">
        <v>0</v>
      </c>
      <c r="S851" s="258">
        <v>0</v>
      </c>
      <c r="T851" s="258">
        <v>0</v>
      </c>
      <c r="U851" s="258">
        <v>0</v>
      </c>
      <c r="V851" s="258">
        <v>0</v>
      </c>
      <c r="W851" s="258">
        <v>0</v>
      </c>
      <c r="X851" s="258">
        <v>0</v>
      </c>
      <c r="Y851" s="258">
        <v>0</v>
      </c>
      <c r="Z851" s="258">
        <v>0</v>
      </c>
      <c r="AA851" s="258">
        <v>0</v>
      </c>
      <c r="AB851" s="260">
        <v>2021</v>
      </c>
    </row>
    <row r="852" spans="1:28" s="3" customFormat="1" ht="35.25" x14ac:dyDescent="0.5">
      <c r="A852" s="3">
        <v>1</v>
      </c>
      <c r="B852" s="165">
        <f>SUBTOTAL(103,$A$798:A852)</f>
        <v>54</v>
      </c>
      <c r="C852" s="210" t="s">
        <v>1670</v>
      </c>
      <c r="D852" s="255">
        <f t="shared" si="47"/>
        <v>431852</v>
      </c>
      <c r="E852" s="258">
        <v>0</v>
      </c>
      <c r="F852" s="258">
        <v>0</v>
      </c>
      <c r="G852" s="258">
        <v>0</v>
      </c>
      <c r="H852" s="258">
        <v>0</v>
      </c>
      <c r="I852" s="258">
        <v>0</v>
      </c>
      <c r="J852" s="258">
        <v>0</v>
      </c>
      <c r="K852" s="259">
        <v>0</v>
      </c>
      <c r="L852" s="258">
        <v>0</v>
      </c>
      <c r="M852" s="258">
        <v>0</v>
      </c>
      <c r="N852" s="258">
        <v>0</v>
      </c>
      <c r="O852" s="258">
        <v>431852</v>
      </c>
      <c r="P852" s="258">
        <v>0</v>
      </c>
      <c r="Q852" s="258">
        <v>0</v>
      </c>
      <c r="R852" s="258">
        <v>0</v>
      </c>
      <c r="S852" s="258">
        <v>0</v>
      </c>
      <c r="T852" s="258">
        <v>0</v>
      </c>
      <c r="U852" s="258">
        <v>0</v>
      </c>
      <c r="V852" s="258">
        <v>0</v>
      </c>
      <c r="W852" s="258">
        <v>0</v>
      </c>
      <c r="X852" s="258">
        <v>0</v>
      </c>
      <c r="Y852" s="258">
        <v>0</v>
      </c>
      <c r="Z852" s="258">
        <v>0</v>
      </c>
      <c r="AA852" s="258">
        <v>0</v>
      </c>
      <c r="AB852" s="260">
        <v>2021</v>
      </c>
    </row>
    <row r="853" spans="1:28" s="3" customFormat="1" ht="35.25" x14ac:dyDescent="0.5">
      <c r="A853" s="3">
        <v>1</v>
      </c>
      <c r="B853" s="165">
        <f>SUBTOTAL(103,$A$798:A853)</f>
        <v>55</v>
      </c>
      <c r="C853" s="210" t="s">
        <v>2788</v>
      </c>
      <c r="D853" s="255">
        <f t="shared" si="47"/>
        <v>129251</v>
      </c>
      <c r="E853" s="258">
        <v>0</v>
      </c>
      <c r="F853" s="258">
        <v>0</v>
      </c>
      <c r="G853" s="258">
        <v>129251</v>
      </c>
      <c r="H853" s="258">
        <v>0</v>
      </c>
      <c r="I853" s="258">
        <v>0</v>
      </c>
      <c r="J853" s="258">
        <v>0</v>
      </c>
      <c r="K853" s="259">
        <v>0</v>
      </c>
      <c r="L853" s="258">
        <v>0</v>
      </c>
      <c r="M853" s="258">
        <v>0</v>
      </c>
      <c r="N853" s="258">
        <v>0</v>
      </c>
      <c r="O853" s="258">
        <v>0</v>
      </c>
      <c r="P853" s="258">
        <v>0</v>
      </c>
      <c r="Q853" s="258">
        <v>0</v>
      </c>
      <c r="R853" s="258">
        <v>0</v>
      </c>
      <c r="S853" s="258">
        <v>0</v>
      </c>
      <c r="T853" s="258">
        <v>0</v>
      </c>
      <c r="U853" s="258">
        <v>0</v>
      </c>
      <c r="V853" s="258">
        <v>0</v>
      </c>
      <c r="W853" s="258">
        <v>0</v>
      </c>
      <c r="X853" s="258">
        <v>0</v>
      </c>
      <c r="Y853" s="258">
        <v>0</v>
      </c>
      <c r="Z853" s="258">
        <v>0</v>
      </c>
      <c r="AA853" s="258">
        <v>0</v>
      </c>
      <c r="AB853" s="260">
        <v>2021</v>
      </c>
    </row>
    <row r="854" spans="1:28" s="3" customFormat="1" ht="35.25" x14ac:dyDescent="0.5">
      <c r="A854" s="3">
        <v>1</v>
      </c>
      <c r="B854" s="165">
        <f>SUBTOTAL(103,$A$798:A854)</f>
        <v>56</v>
      </c>
      <c r="C854" s="210" t="s">
        <v>2789</v>
      </c>
      <c r="D854" s="255">
        <f t="shared" si="47"/>
        <v>82000</v>
      </c>
      <c r="E854" s="258">
        <v>0</v>
      </c>
      <c r="F854" s="258">
        <v>82000</v>
      </c>
      <c r="G854" s="258">
        <v>0</v>
      </c>
      <c r="H854" s="258">
        <v>0</v>
      </c>
      <c r="I854" s="258">
        <v>0</v>
      </c>
      <c r="J854" s="258">
        <v>0</v>
      </c>
      <c r="K854" s="259">
        <v>0</v>
      </c>
      <c r="L854" s="258">
        <v>0</v>
      </c>
      <c r="M854" s="258">
        <v>0</v>
      </c>
      <c r="N854" s="258">
        <v>0</v>
      </c>
      <c r="O854" s="258">
        <v>0</v>
      </c>
      <c r="P854" s="258">
        <v>0</v>
      </c>
      <c r="Q854" s="258">
        <v>0</v>
      </c>
      <c r="R854" s="258">
        <v>0</v>
      </c>
      <c r="S854" s="258">
        <v>0</v>
      </c>
      <c r="T854" s="258">
        <v>0</v>
      </c>
      <c r="U854" s="258">
        <v>0</v>
      </c>
      <c r="V854" s="258">
        <v>0</v>
      </c>
      <c r="W854" s="258">
        <v>0</v>
      </c>
      <c r="X854" s="258">
        <v>0</v>
      </c>
      <c r="Y854" s="258">
        <v>0</v>
      </c>
      <c r="Z854" s="258">
        <v>0</v>
      </c>
      <c r="AA854" s="258">
        <v>0</v>
      </c>
      <c r="AB854" s="260">
        <v>2021</v>
      </c>
    </row>
    <row r="855" spans="1:28" s="3" customFormat="1" ht="35.25" x14ac:dyDescent="0.5">
      <c r="A855" s="3">
        <v>1</v>
      </c>
      <c r="B855" s="165">
        <f>SUBTOTAL(103,$A$798:A855)</f>
        <v>57</v>
      </c>
      <c r="C855" s="210" t="s">
        <v>1671</v>
      </c>
      <c r="D855" s="255">
        <f t="shared" si="47"/>
        <v>412300</v>
      </c>
      <c r="E855" s="258">
        <v>0</v>
      </c>
      <c r="F855" s="258">
        <v>0</v>
      </c>
      <c r="G855" s="258">
        <v>0</v>
      </c>
      <c r="H855" s="258">
        <v>0</v>
      </c>
      <c r="I855" s="258">
        <v>0</v>
      </c>
      <c r="J855" s="258">
        <v>0</v>
      </c>
      <c r="K855" s="259">
        <v>0</v>
      </c>
      <c r="L855" s="258">
        <v>0</v>
      </c>
      <c r="M855" s="258">
        <v>0</v>
      </c>
      <c r="N855" s="258">
        <v>0</v>
      </c>
      <c r="O855" s="258">
        <v>412300</v>
      </c>
      <c r="P855" s="258">
        <v>0</v>
      </c>
      <c r="Q855" s="258">
        <v>0</v>
      </c>
      <c r="R855" s="258">
        <v>0</v>
      </c>
      <c r="S855" s="258">
        <v>0</v>
      </c>
      <c r="T855" s="258">
        <v>0</v>
      </c>
      <c r="U855" s="258">
        <v>0</v>
      </c>
      <c r="V855" s="258">
        <v>0</v>
      </c>
      <c r="W855" s="258">
        <v>0</v>
      </c>
      <c r="X855" s="258">
        <v>0</v>
      </c>
      <c r="Y855" s="258">
        <v>0</v>
      </c>
      <c r="Z855" s="258">
        <v>0</v>
      </c>
      <c r="AA855" s="258">
        <v>0</v>
      </c>
      <c r="AB855" s="260">
        <v>2021</v>
      </c>
    </row>
    <row r="856" spans="1:28" s="3" customFormat="1" ht="35.25" x14ac:dyDescent="0.5">
      <c r="A856" s="3">
        <v>1</v>
      </c>
      <c r="B856" s="165">
        <f>SUBTOTAL(103,$A$798:A856)</f>
        <v>58</v>
      </c>
      <c r="C856" s="210" t="s">
        <v>2790</v>
      </c>
      <c r="D856" s="255">
        <f t="shared" si="47"/>
        <v>1265200</v>
      </c>
      <c r="E856" s="258">
        <v>0</v>
      </c>
      <c r="F856" s="258">
        <v>0</v>
      </c>
      <c r="G856" s="258">
        <v>0</v>
      </c>
      <c r="H856" s="258">
        <v>0</v>
      </c>
      <c r="I856" s="258">
        <v>0</v>
      </c>
      <c r="J856" s="258">
        <v>0</v>
      </c>
      <c r="K856" s="259">
        <v>0</v>
      </c>
      <c r="L856" s="258">
        <v>0</v>
      </c>
      <c r="M856" s="258">
        <v>1265200</v>
      </c>
      <c r="N856" s="258">
        <v>0</v>
      </c>
      <c r="O856" s="258">
        <v>0</v>
      </c>
      <c r="P856" s="258">
        <v>0</v>
      </c>
      <c r="Q856" s="258">
        <v>0</v>
      </c>
      <c r="R856" s="258">
        <v>0</v>
      </c>
      <c r="S856" s="258">
        <v>0</v>
      </c>
      <c r="T856" s="258">
        <v>0</v>
      </c>
      <c r="U856" s="258">
        <v>0</v>
      </c>
      <c r="V856" s="258">
        <v>0</v>
      </c>
      <c r="W856" s="258">
        <v>0</v>
      </c>
      <c r="X856" s="258">
        <v>0</v>
      </c>
      <c r="Y856" s="258">
        <v>0</v>
      </c>
      <c r="Z856" s="258">
        <v>0</v>
      </c>
      <c r="AA856" s="258">
        <v>0</v>
      </c>
      <c r="AB856" s="260">
        <v>2021</v>
      </c>
    </row>
    <row r="857" spans="1:28" s="3" customFormat="1" ht="35.25" x14ac:dyDescent="0.5">
      <c r="A857" s="3">
        <v>1</v>
      </c>
      <c r="B857" s="165">
        <f>SUBTOTAL(103,$A$798:A857)</f>
        <v>59</v>
      </c>
      <c r="C857" s="210" t="s">
        <v>1673</v>
      </c>
      <c r="D857" s="255">
        <f t="shared" si="47"/>
        <v>72625.3</v>
      </c>
      <c r="E857" s="258">
        <v>0</v>
      </c>
      <c r="F857" s="258">
        <v>0</v>
      </c>
      <c r="G857" s="258">
        <v>0</v>
      </c>
      <c r="H857" s="258">
        <v>0</v>
      </c>
      <c r="I857" s="258">
        <v>72625.3</v>
      </c>
      <c r="J857" s="258">
        <v>0</v>
      </c>
      <c r="K857" s="259">
        <v>0</v>
      </c>
      <c r="L857" s="258">
        <v>0</v>
      </c>
      <c r="M857" s="258">
        <v>0</v>
      </c>
      <c r="N857" s="258">
        <v>0</v>
      </c>
      <c r="O857" s="258">
        <v>0</v>
      </c>
      <c r="P857" s="258">
        <v>0</v>
      </c>
      <c r="Q857" s="258">
        <v>0</v>
      </c>
      <c r="R857" s="258">
        <v>0</v>
      </c>
      <c r="S857" s="258">
        <v>0</v>
      </c>
      <c r="T857" s="258">
        <v>0</v>
      </c>
      <c r="U857" s="258">
        <v>0</v>
      </c>
      <c r="V857" s="258">
        <v>0</v>
      </c>
      <c r="W857" s="258">
        <v>0</v>
      </c>
      <c r="X857" s="258">
        <v>0</v>
      </c>
      <c r="Y857" s="258">
        <v>0</v>
      </c>
      <c r="Z857" s="258">
        <v>0</v>
      </c>
      <c r="AA857" s="258">
        <v>0</v>
      </c>
      <c r="AB857" s="260">
        <v>2021</v>
      </c>
    </row>
    <row r="858" spans="1:28" s="3" customFormat="1" ht="35.25" x14ac:dyDescent="0.5">
      <c r="A858" s="3">
        <v>1</v>
      </c>
      <c r="B858" s="165">
        <f>SUBTOTAL(103,$A$798:A858)</f>
        <v>60</v>
      </c>
      <c r="C858" s="210" t="s">
        <v>1675</v>
      </c>
      <c r="D858" s="255">
        <f t="shared" si="47"/>
        <v>1685869</v>
      </c>
      <c r="E858" s="258">
        <v>0</v>
      </c>
      <c r="F858" s="258">
        <v>0</v>
      </c>
      <c r="G858" s="258">
        <v>0</v>
      </c>
      <c r="H858" s="258">
        <v>0</v>
      </c>
      <c r="I858" s="258">
        <v>0</v>
      </c>
      <c r="J858" s="258">
        <v>0</v>
      </c>
      <c r="K858" s="259">
        <v>0</v>
      </c>
      <c r="L858" s="258">
        <v>0</v>
      </c>
      <c r="M858" s="258">
        <v>71725.429999999993</v>
      </c>
      <c r="N858" s="258">
        <v>30739.57</v>
      </c>
      <c r="O858" s="258">
        <v>1583404</v>
      </c>
      <c r="P858" s="258">
        <v>0</v>
      </c>
      <c r="Q858" s="258">
        <v>0</v>
      </c>
      <c r="R858" s="258">
        <v>0</v>
      </c>
      <c r="S858" s="258">
        <v>0</v>
      </c>
      <c r="T858" s="258">
        <v>0</v>
      </c>
      <c r="U858" s="258">
        <v>0</v>
      </c>
      <c r="V858" s="258">
        <v>0</v>
      </c>
      <c r="W858" s="258">
        <v>0</v>
      </c>
      <c r="X858" s="258">
        <v>0</v>
      </c>
      <c r="Y858" s="258">
        <v>0</v>
      </c>
      <c r="Z858" s="258">
        <v>0</v>
      </c>
      <c r="AA858" s="258">
        <v>0</v>
      </c>
      <c r="AB858" s="260">
        <v>2021</v>
      </c>
    </row>
    <row r="859" spans="1:28" s="3" customFormat="1" ht="35.25" x14ac:dyDescent="0.5">
      <c r="A859" s="3">
        <v>1</v>
      </c>
      <c r="B859" s="165">
        <f>SUBTOTAL(103,$A$798:A859)</f>
        <v>61</v>
      </c>
      <c r="C859" s="210" t="s">
        <v>2407</v>
      </c>
      <c r="D859" s="255">
        <f t="shared" si="47"/>
        <v>5550000</v>
      </c>
      <c r="E859" s="258">
        <v>0</v>
      </c>
      <c r="F859" s="258">
        <v>0</v>
      </c>
      <c r="G859" s="258">
        <v>0</v>
      </c>
      <c r="H859" s="258">
        <v>0</v>
      </c>
      <c r="I859" s="258">
        <v>0</v>
      </c>
      <c r="J859" s="258">
        <v>0</v>
      </c>
      <c r="K859" s="259">
        <v>3</v>
      </c>
      <c r="L859" s="258">
        <v>5550000</v>
      </c>
      <c r="M859" s="258">
        <v>0</v>
      </c>
      <c r="N859" s="258">
        <v>0</v>
      </c>
      <c r="O859" s="258">
        <v>0</v>
      </c>
      <c r="P859" s="258">
        <v>0</v>
      </c>
      <c r="Q859" s="258">
        <v>0</v>
      </c>
      <c r="R859" s="258">
        <v>0</v>
      </c>
      <c r="S859" s="258">
        <v>0</v>
      </c>
      <c r="T859" s="258">
        <v>0</v>
      </c>
      <c r="U859" s="258">
        <v>0</v>
      </c>
      <c r="V859" s="258">
        <v>0</v>
      </c>
      <c r="W859" s="258">
        <v>0</v>
      </c>
      <c r="X859" s="258">
        <v>0</v>
      </c>
      <c r="Y859" s="258">
        <v>0</v>
      </c>
      <c r="Z859" s="258">
        <v>0</v>
      </c>
      <c r="AA859" s="258">
        <v>0</v>
      </c>
      <c r="AB859" s="260">
        <v>2021</v>
      </c>
    </row>
    <row r="860" spans="1:28" s="3" customFormat="1" ht="35.25" x14ac:dyDescent="0.5">
      <c r="A860" s="3">
        <v>1</v>
      </c>
      <c r="B860" s="165">
        <f>SUBTOTAL(103,$A$798:A860)</f>
        <v>62</v>
      </c>
      <c r="C860" s="210" t="s">
        <v>1920</v>
      </c>
      <c r="D860" s="255">
        <f t="shared" si="47"/>
        <v>1075505</v>
      </c>
      <c r="E860" s="258">
        <v>0</v>
      </c>
      <c r="F860" s="258">
        <v>0</v>
      </c>
      <c r="G860" s="258">
        <v>130067</v>
      </c>
      <c r="H860" s="258">
        <v>245910</v>
      </c>
      <c r="I860" s="258">
        <v>0</v>
      </c>
      <c r="J860" s="258">
        <v>0</v>
      </c>
      <c r="K860" s="259">
        <v>0</v>
      </c>
      <c r="L860" s="258">
        <v>0</v>
      </c>
      <c r="M860" s="258">
        <v>0</v>
      </c>
      <c r="N860" s="258">
        <v>0</v>
      </c>
      <c r="O860" s="258">
        <v>699528</v>
      </c>
      <c r="P860" s="258">
        <v>0</v>
      </c>
      <c r="Q860" s="258">
        <v>0</v>
      </c>
      <c r="R860" s="258">
        <v>0</v>
      </c>
      <c r="S860" s="258">
        <v>0</v>
      </c>
      <c r="T860" s="258">
        <v>0</v>
      </c>
      <c r="U860" s="258">
        <v>0</v>
      </c>
      <c r="V860" s="258">
        <v>0</v>
      </c>
      <c r="W860" s="258">
        <v>0</v>
      </c>
      <c r="X860" s="258">
        <v>0</v>
      </c>
      <c r="Y860" s="258">
        <v>0</v>
      </c>
      <c r="Z860" s="258">
        <v>0</v>
      </c>
      <c r="AA860" s="258">
        <v>0</v>
      </c>
      <c r="AB860" s="260">
        <v>2021</v>
      </c>
    </row>
    <row r="861" spans="1:28" s="3" customFormat="1" ht="35.25" x14ac:dyDescent="0.5">
      <c r="A861" s="3">
        <v>1</v>
      </c>
      <c r="B861" s="165">
        <f>SUBTOTAL(103,$A$798:A861)</f>
        <v>63</v>
      </c>
      <c r="C861" s="210" t="s">
        <v>2408</v>
      </c>
      <c r="D861" s="255">
        <f t="shared" si="47"/>
        <v>298117</v>
      </c>
      <c r="E861" s="258">
        <v>0</v>
      </c>
      <c r="F861" s="258">
        <v>0</v>
      </c>
      <c r="G861" s="258">
        <v>272472</v>
      </c>
      <c r="H861" s="258">
        <v>25645</v>
      </c>
      <c r="I861" s="258">
        <v>0</v>
      </c>
      <c r="J861" s="258">
        <v>0</v>
      </c>
      <c r="K861" s="259">
        <v>0</v>
      </c>
      <c r="L861" s="258">
        <v>0</v>
      </c>
      <c r="M861" s="258">
        <v>0</v>
      </c>
      <c r="N861" s="258">
        <v>0</v>
      </c>
      <c r="O861" s="258">
        <v>0</v>
      </c>
      <c r="P861" s="258">
        <v>0</v>
      </c>
      <c r="Q861" s="258">
        <v>0</v>
      </c>
      <c r="R861" s="258">
        <v>0</v>
      </c>
      <c r="S861" s="258">
        <v>0</v>
      </c>
      <c r="T861" s="258">
        <v>0</v>
      </c>
      <c r="U861" s="258">
        <v>0</v>
      </c>
      <c r="V861" s="258">
        <v>0</v>
      </c>
      <c r="W861" s="258">
        <v>0</v>
      </c>
      <c r="X861" s="258">
        <v>0</v>
      </c>
      <c r="Y861" s="258">
        <v>0</v>
      </c>
      <c r="Z861" s="258">
        <v>0</v>
      </c>
      <c r="AA861" s="258">
        <v>0</v>
      </c>
      <c r="AB861" s="260">
        <v>2021</v>
      </c>
    </row>
    <row r="862" spans="1:28" s="3" customFormat="1" ht="35.25" x14ac:dyDescent="0.5">
      <c r="A862" s="3">
        <v>1</v>
      </c>
      <c r="B862" s="165">
        <f>SUBTOTAL(103,$A$798:A862)</f>
        <v>64</v>
      </c>
      <c r="C862" s="210" t="s">
        <v>1922</v>
      </c>
      <c r="D862" s="255">
        <f t="shared" si="47"/>
        <v>842792</v>
      </c>
      <c r="E862" s="258">
        <v>0</v>
      </c>
      <c r="F862" s="258">
        <v>0</v>
      </c>
      <c r="G862" s="258">
        <v>193272</v>
      </c>
      <c r="H862" s="258">
        <v>0</v>
      </c>
      <c r="I862" s="258">
        <v>0</v>
      </c>
      <c r="J862" s="258">
        <v>0</v>
      </c>
      <c r="K862" s="259">
        <v>0</v>
      </c>
      <c r="L862" s="258">
        <v>0</v>
      </c>
      <c r="M862" s="258">
        <v>454000</v>
      </c>
      <c r="N862" s="258">
        <v>0</v>
      </c>
      <c r="O862" s="258">
        <v>195520</v>
      </c>
      <c r="P862" s="258">
        <v>0</v>
      </c>
      <c r="Q862" s="258">
        <v>0</v>
      </c>
      <c r="R862" s="258">
        <v>0</v>
      </c>
      <c r="S862" s="258">
        <v>0</v>
      </c>
      <c r="T862" s="258">
        <v>0</v>
      </c>
      <c r="U862" s="258">
        <v>0</v>
      </c>
      <c r="V862" s="258">
        <v>0</v>
      </c>
      <c r="W862" s="258">
        <v>0</v>
      </c>
      <c r="X862" s="258">
        <v>0</v>
      </c>
      <c r="Y862" s="258">
        <v>0</v>
      </c>
      <c r="Z862" s="258">
        <v>0</v>
      </c>
      <c r="AA862" s="258">
        <v>0</v>
      </c>
      <c r="AB862" s="260">
        <v>2021</v>
      </c>
    </row>
    <row r="863" spans="1:28" s="3" customFormat="1" ht="35.25" x14ac:dyDescent="0.5">
      <c r="A863" s="3">
        <v>1</v>
      </c>
      <c r="B863" s="165">
        <f>SUBTOTAL(103,$A$798:A863)</f>
        <v>65</v>
      </c>
      <c r="C863" s="210" t="s">
        <v>1677</v>
      </c>
      <c r="D863" s="255">
        <f t="shared" si="47"/>
        <v>87227.260000000009</v>
      </c>
      <c r="E863" s="258">
        <v>0</v>
      </c>
      <c r="F863" s="258">
        <v>35254.26</v>
      </c>
      <c r="G863" s="258">
        <v>0</v>
      </c>
      <c r="H863" s="258">
        <v>0</v>
      </c>
      <c r="I863" s="258">
        <v>0</v>
      </c>
      <c r="J863" s="258">
        <v>0</v>
      </c>
      <c r="K863" s="259">
        <v>0</v>
      </c>
      <c r="L863" s="258">
        <v>0</v>
      </c>
      <c r="M863" s="258">
        <v>0</v>
      </c>
      <c r="N863" s="258">
        <v>51973</v>
      </c>
      <c r="O863" s="258">
        <v>0</v>
      </c>
      <c r="P863" s="258">
        <v>0</v>
      </c>
      <c r="Q863" s="258">
        <v>0</v>
      </c>
      <c r="R863" s="258">
        <v>0</v>
      </c>
      <c r="S863" s="258">
        <v>0</v>
      </c>
      <c r="T863" s="258">
        <v>0</v>
      </c>
      <c r="U863" s="258">
        <v>0</v>
      </c>
      <c r="V863" s="258">
        <v>0</v>
      </c>
      <c r="W863" s="258">
        <v>0</v>
      </c>
      <c r="X863" s="258">
        <v>0</v>
      </c>
      <c r="Y863" s="258">
        <v>0</v>
      </c>
      <c r="Z863" s="258">
        <v>0</v>
      </c>
      <c r="AA863" s="258">
        <v>0</v>
      </c>
      <c r="AB863" s="260">
        <v>2021</v>
      </c>
    </row>
    <row r="864" spans="1:28" s="3" customFormat="1" ht="35.25" x14ac:dyDescent="0.5">
      <c r="A864" s="3">
        <v>1</v>
      </c>
      <c r="B864" s="165">
        <f>SUBTOTAL(103,$A$798:A864)</f>
        <v>66</v>
      </c>
      <c r="C864" s="210" t="s">
        <v>1678</v>
      </c>
      <c r="D864" s="255">
        <f t="shared" si="47"/>
        <v>147514</v>
      </c>
      <c r="E864" s="258">
        <v>101125</v>
      </c>
      <c r="F864" s="258">
        <v>0</v>
      </c>
      <c r="G864" s="258">
        <v>0</v>
      </c>
      <c r="H864" s="258">
        <v>0</v>
      </c>
      <c r="I864" s="258">
        <v>0</v>
      </c>
      <c r="J864" s="258">
        <v>0</v>
      </c>
      <c r="K864" s="259">
        <v>1</v>
      </c>
      <c r="L864" s="258">
        <v>46389</v>
      </c>
      <c r="M864" s="258">
        <v>0</v>
      </c>
      <c r="N864" s="258">
        <v>0</v>
      </c>
      <c r="O864" s="258">
        <v>0</v>
      </c>
      <c r="P864" s="258">
        <v>0</v>
      </c>
      <c r="Q864" s="258">
        <v>0</v>
      </c>
      <c r="R864" s="258">
        <v>0</v>
      </c>
      <c r="S864" s="258">
        <v>0</v>
      </c>
      <c r="T864" s="258">
        <v>0</v>
      </c>
      <c r="U864" s="258">
        <v>0</v>
      </c>
      <c r="V864" s="258">
        <v>0</v>
      </c>
      <c r="W864" s="258">
        <v>0</v>
      </c>
      <c r="X864" s="258">
        <v>0</v>
      </c>
      <c r="Y864" s="258">
        <v>0</v>
      </c>
      <c r="Z864" s="258">
        <v>0</v>
      </c>
      <c r="AA864" s="258">
        <v>0</v>
      </c>
      <c r="AB864" s="260">
        <v>2021</v>
      </c>
    </row>
    <row r="865" spans="1:28" s="3" customFormat="1" ht="35.25" x14ac:dyDescent="0.5">
      <c r="A865" s="3">
        <v>1</v>
      </c>
      <c r="B865" s="165">
        <f>SUBTOTAL(103,$A$798:A865)</f>
        <v>67</v>
      </c>
      <c r="C865" s="210" t="s">
        <v>2792</v>
      </c>
      <c r="D865" s="255">
        <f t="shared" si="47"/>
        <v>518300</v>
      </c>
      <c r="E865" s="258">
        <v>0</v>
      </c>
      <c r="F865" s="258">
        <v>0</v>
      </c>
      <c r="G865" s="258">
        <v>0</v>
      </c>
      <c r="H865" s="258">
        <v>0</v>
      </c>
      <c r="I865" s="258">
        <v>0</v>
      </c>
      <c r="J865" s="258">
        <v>0</v>
      </c>
      <c r="K865" s="259">
        <v>0</v>
      </c>
      <c r="L865" s="258">
        <v>0</v>
      </c>
      <c r="M865" s="258">
        <v>0</v>
      </c>
      <c r="N865" s="258">
        <v>0</v>
      </c>
      <c r="O865" s="258">
        <v>518300</v>
      </c>
      <c r="P865" s="258">
        <v>0</v>
      </c>
      <c r="Q865" s="258">
        <v>0</v>
      </c>
      <c r="R865" s="258">
        <v>0</v>
      </c>
      <c r="S865" s="258">
        <v>0</v>
      </c>
      <c r="T865" s="258">
        <v>0</v>
      </c>
      <c r="U865" s="258">
        <v>0</v>
      </c>
      <c r="V865" s="258">
        <v>0</v>
      </c>
      <c r="W865" s="258">
        <v>0</v>
      </c>
      <c r="X865" s="258">
        <v>0</v>
      </c>
      <c r="Y865" s="258">
        <v>0</v>
      </c>
      <c r="Z865" s="258">
        <v>0</v>
      </c>
      <c r="AA865" s="258">
        <v>0</v>
      </c>
      <c r="AB865" s="260">
        <v>2021</v>
      </c>
    </row>
    <row r="866" spans="1:28" s="3" customFormat="1" ht="35.25" x14ac:dyDescent="0.5">
      <c r="A866" s="3">
        <v>1</v>
      </c>
      <c r="B866" s="165">
        <f>SUBTOTAL(103,$A$798:A866)</f>
        <v>68</v>
      </c>
      <c r="C866" s="210" t="s">
        <v>2793</v>
      </c>
      <c r="D866" s="255">
        <f t="shared" si="47"/>
        <v>304078.62</v>
      </c>
      <c r="E866" s="258">
        <v>0</v>
      </c>
      <c r="F866" s="258">
        <v>0</v>
      </c>
      <c r="G866" s="258">
        <v>166624.62</v>
      </c>
      <c r="H866" s="258">
        <v>137454</v>
      </c>
      <c r="I866" s="258">
        <v>0</v>
      </c>
      <c r="J866" s="258">
        <v>0</v>
      </c>
      <c r="K866" s="259">
        <v>0</v>
      </c>
      <c r="L866" s="258">
        <v>0</v>
      </c>
      <c r="M866" s="258">
        <v>0</v>
      </c>
      <c r="N866" s="258">
        <v>0</v>
      </c>
      <c r="O866" s="258">
        <v>0</v>
      </c>
      <c r="P866" s="258">
        <v>0</v>
      </c>
      <c r="Q866" s="258">
        <v>0</v>
      </c>
      <c r="R866" s="258">
        <v>0</v>
      </c>
      <c r="S866" s="258">
        <v>0</v>
      </c>
      <c r="T866" s="258">
        <v>0</v>
      </c>
      <c r="U866" s="258">
        <v>0</v>
      </c>
      <c r="V866" s="258">
        <v>0</v>
      </c>
      <c r="W866" s="258">
        <v>0</v>
      </c>
      <c r="X866" s="258">
        <v>0</v>
      </c>
      <c r="Y866" s="258">
        <v>0</v>
      </c>
      <c r="Z866" s="258">
        <v>0</v>
      </c>
      <c r="AA866" s="258">
        <v>0</v>
      </c>
      <c r="AB866" s="260">
        <v>2021</v>
      </c>
    </row>
    <row r="867" spans="1:28" s="3" customFormat="1" ht="35.25" x14ac:dyDescent="0.5">
      <c r="A867" s="3">
        <v>1</v>
      </c>
      <c r="B867" s="165">
        <f>SUBTOTAL(103,$A$798:A867)</f>
        <v>69</v>
      </c>
      <c r="C867" s="210" t="s">
        <v>2404</v>
      </c>
      <c r="D867" s="255">
        <f t="shared" si="47"/>
        <v>764909</v>
      </c>
      <c r="E867" s="258">
        <v>0</v>
      </c>
      <c r="F867" s="258">
        <v>0</v>
      </c>
      <c r="G867" s="258">
        <v>318670</v>
      </c>
      <c r="H867" s="258">
        <v>0</v>
      </c>
      <c r="I867" s="258">
        <v>0</v>
      </c>
      <c r="J867" s="258">
        <v>0</v>
      </c>
      <c r="K867" s="259">
        <v>2</v>
      </c>
      <c r="L867" s="258">
        <v>446239</v>
      </c>
      <c r="M867" s="258">
        <v>0</v>
      </c>
      <c r="N867" s="258">
        <v>0</v>
      </c>
      <c r="O867" s="258">
        <v>0</v>
      </c>
      <c r="P867" s="258">
        <v>0</v>
      </c>
      <c r="Q867" s="258">
        <v>0</v>
      </c>
      <c r="R867" s="258">
        <v>0</v>
      </c>
      <c r="S867" s="258">
        <v>0</v>
      </c>
      <c r="T867" s="258">
        <v>0</v>
      </c>
      <c r="U867" s="258">
        <v>0</v>
      </c>
      <c r="V867" s="258">
        <v>0</v>
      </c>
      <c r="W867" s="258">
        <v>0</v>
      </c>
      <c r="X867" s="258">
        <v>0</v>
      </c>
      <c r="Y867" s="258">
        <v>0</v>
      </c>
      <c r="Z867" s="258">
        <v>0</v>
      </c>
      <c r="AA867" s="258">
        <v>0</v>
      </c>
      <c r="AB867" s="260">
        <v>2021</v>
      </c>
    </row>
    <row r="868" spans="1:28" s="3" customFormat="1" ht="35.25" x14ac:dyDescent="0.5">
      <c r="A868" s="3">
        <v>1</v>
      </c>
      <c r="B868" s="165">
        <f>SUBTOTAL(103,$A$798:A868)</f>
        <v>70</v>
      </c>
      <c r="C868" s="210" t="s">
        <v>2794</v>
      </c>
      <c r="D868" s="255">
        <f t="shared" si="47"/>
        <v>2473207</v>
      </c>
      <c r="E868" s="258">
        <v>0</v>
      </c>
      <c r="F868" s="258">
        <v>0</v>
      </c>
      <c r="G868" s="258">
        <v>0</v>
      </c>
      <c r="H868" s="258">
        <v>0</v>
      </c>
      <c r="I868" s="258">
        <v>0</v>
      </c>
      <c r="J868" s="258">
        <v>0</v>
      </c>
      <c r="K868" s="259">
        <v>0</v>
      </c>
      <c r="L868" s="258">
        <v>0</v>
      </c>
      <c r="M868" s="258">
        <v>2473207</v>
      </c>
      <c r="N868" s="258">
        <v>0</v>
      </c>
      <c r="O868" s="258">
        <v>0</v>
      </c>
      <c r="P868" s="258">
        <v>0</v>
      </c>
      <c r="Q868" s="258">
        <v>0</v>
      </c>
      <c r="R868" s="258">
        <v>0</v>
      </c>
      <c r="S868" s="258">
        <v>0</v>
      </c>
      <c r="T868" s="258">
        <v>0</v>
      </c>
      <c r="U868" s="258">
        <v>0</v>
      </c>
      <c r="V868" s="258">
        <v>0</v>
      </c>
      <c r="W868" s="258">
        <v>0</v>
      </c>
      <c r="X868" s="258">
        <v>0</v>
      </c>
      <c r="Y868" s="258">
        <v>0</v>
      </c>
      <c r="Z868" s="258">
        <v>0</v>
      </c>
      <c r="AA868" s="258">
        <v>0</v>
      </c>
      <c r="AB868" s="260">
        <v>2021</v>
      </c>
    </row>
    <row r="869" spans="1:28" s="3" customFormat="1" ht="35.25" x14ac:dyDescent="0.5">
      <c r="A869" s="3">
        <v>1</v>
      </c>
      <c r="B869" s="165">
        <f>SUBTOTAL(103,$A$798:A869)</f>
        <v>71</v>
      </c>
      <c r="C869" s="210" t="s">
        <v>1930</v>
      </c>
      <c r="D869" s="255">
        <f t="shared" si="47"/>
        <v>573200</v>
      </c>
      <c r="E869" s="258">
        <v>0</v>
      </c>
      <c r="F869" s="258">
        <v>0</v>
      </c>
      <c r="G869" s="258">
        <v>0</v>
      </c>
      <c r="H869" s="258">
        <v>0</v>
      </c>
      <c r="I869" s="258">
        <v>0</v>
      </c>
      <c r="J869" s="258">
        <v>0</v>
      </c>
      <c r="K869" s="259">
        <v>0</v>
      </c>
      <c r="L869" s="258">
        <v>0</v>
      </c>
      <c r="M869" s="258">
        <v>0</v>
      </c>
      <c r="N869" s="258">
        <v>0</v>
      </c>
      <c r="O869" s="258">
        <v>573200</v>
      </c>
      <c r="P869" s="258">
        <v>0</v>
      </c>
      <c r="Q869" s="258">
        <v>0</v>
      </c>
      <c r="R869" s="258">
        <v>0</v>
      </c>
      <c r="S869" s="258">
        <v>0</v>
      </c>
      <c r="T869" s="258">
        <v>0</v>
      </c>
      <c r="U869" s="258">
        <v>0</v>
      </c>
      <c r="V869" s="258">
        <v>0</v>
      </c>
      <c r="W869" s="258">
        <v>0</v>
      </c>
      <c r="X869" s="258">
        <v>0</v>
      </c>
      <c r="Y869" s="258">
        <v>0</v>
      </c>
      <c r="Z869" s="258">
        <v>0</v>
      </c>
      <c r="AA869" s="258">
        <v>0</v>
      </c>
      <c r="AB869" s="260">
        <v>2021</v>
      </c>
    </row>
    <row r="870" spans="1:28" s="3" customFormat="1" ht="35.25" x14ac:dyDescent="0.5">
      <c r="A870" s="3">
        <v>1</v>
      </c>
      <c r="B870" s="165">
        <f>SUBTOTAL(103,$A$798:A870)</f>
        <v>72</v>
      </c>
      <c r="C870" s="210" t="s">
        <v>2795</v>
      </c>
      <c r="D870" s="255">
        <f t="shared" si="47"/>
        <v>2000661.7999999998</v>
      </c>
      <c r="E870" s="258">
        <v>0</v>
      </c>
      <c r="F870" s="258">
        <v>0</v>
      </c>
      <c r="G870" s="258">
        <v>0</v>
      </c>
      <c r="H870" s="258">
        <v>0</v>
      </c>
      <c r="I870" s="258">
        <v>0</v>
      </c>
      <c r="J870" s="258">
        <v>0</v>
      </c>
      <c r="K870" s="259">
        <v>0</v>
      </c>
      <c r="L870" s="258">
        <v>0</v>
      </c>
      <c r="M870" s="258">
        <v>0</v>
      </c>
      <c r="N870" s="258">
        <v>0</v>
      </c>
      <c r="O870" s="258">
        <v>2000661.7999999998</v>
      </c>
      <c r="P870" s="258">
        <v>0</v>
      </c>
      <c r="Q870" s="258">
        <v>0</v>
      </c>
      <c r="R870" s="258">
        <v>0</v>
      </c>
      <c r="S870" s="258">
        <v>0</v>
      </c>
      <c r="T870" s="258">
        <v>0</v>
      </c>
      <c r="U870" s="258">
        <v>0</v>
      </c>
      <c r="V870" s="258">
        <v>0</v>
      </c>
      <c r="W870" s="258">
        <v>0</v>
      </c>
      <c r="X870" s="258">
        <v>0</v>
      </c>
      <c r="Y870" s="258">
        <v>0</v>
      </c>
      <c r="Z870" s="258">
        <v>0</v>
      </c>
      <c r="AA870" s="258">
        <v>0</v>
      </c>
      <c r="AB870" s="260">
        <v>2021</v>
      </c>
    </row>
    <row r="871" spans="1:28" s="3" customFormat="1" ht="35.25" x14ac:dyDescent="0.5">
      <c r="A871" s="3">
        <v>1</v>
      </c>
      <c r="B871" s="165">
        <f>SUBTOTAL(103,$A$798:A871)</f>
        <v>73</v>
      </c>
      <c r="C871" s="210" t="s">
        <v>2796</v>
      </c>
      <c r="D871" s="255">
        <f t="shared" si="47"/>
        <v>120000</v>
      </c>
      <c r="E871" s="258">
        <v>0</v>
      </c>
      <c r="F871" s="258">
        <v>0</v>
      </c>
      <c r="G871" s="258">
        <v>120000</v>
      </c>
      <c r="H871" s="258">
        <v>0</v>
      </c>
      <c r="I871" s="258">
        <v>0</v>
      </c>
      <c r="J871" s="258">
        <v>0</v>
      </c>
      <c r="K871" s="259">
        <v>0</v>
      </c>
      <c r="L871" s="258">
        <v>0</v>
      </c>
      <c r="M871" s="258">
        <v>0</v>
      </c>
      <c r="N871" s="258">
        <v>0</v>
      </c>
      <c r="O871" s="258">
        <v>0</v>
      </c>
      <c r="P871" s="258">
        <v>0</v>
      </c>
      <c r="Q871" s="258">
        <v>0</v>
      </c>
      <c r="R871" s="258">
        <v>0</v>
      </c>
      <c r="S871" s="258">
        <v>0</v>
      </c>
      <c r="T871" s="258">
        <v>0</v>
      </c>
      <c r="U871" s="258">
        <v>0</v>
      </c>
      <c r="V871" s="258">
        <v>0</v>
      </c>
      <c r="W871" s="258">
        <v>0</v>
      </c>
      <c r="X871" s="258">
        <v>0</v>
      </c>
      <c r="Y871" s="258">
        <v>0</v>
      </c>
      <c r="Z871" s="258">
        <v>0</v>
      </c>
      <c r="AA871" s="258">
        <v>0</v>
      </c>
      <c r="AB871" s="260">
        <v>2021</v>
      </c>
    </row>
    <row r="872" spans="1:28" s="3" customFormat="1" ht="35.25" x14ac:dyDescent="0.5">
      <c r="A872" s="3">
        <v>1</v>
      </c>
      <c r="B872" s="165">
        <f>SUBTOTAL(103,$A$798:A872)</f>
        <v>74</v>
      </c>
      <c r="C872" s="210" t="s">
        <v>2797</v>
      </c>
      <c r="D872" s="255">
        <f t="shared" si="47"/>
        <v>466268.45</v>
      </c>
      <c r="E872" s="258">
        <v>0</v>
      </c>
      <c r="F872" s="258">
        <v>0</v>
      </c>
      <c r="G872" s="258">
        <v>0</v>
      </c>
      <c r="H872" s="258">
        <v>0</v>
      </c>
      <c r="I872" s="258">
        <v>0</v>
      </c>
      <c r="J872" s="258">
        <v>0</v>
      </c>
      <c r="K872" s="259">
        <v>0</v>
      </c>
      <c r="L872" s="258">
        <v>0</v>
      </c>
      <c r="M872" s="258">
        <v>0</v>
      </c>
      <c r="N872" s="258">
        <v>0</v>
      </c>
      <c r="O872" s="258">
        <v>466268.45</v>
      </c>
      <c r="P872" s="258">
        <v>0</v>
      </c>
      <c r="Q872" s="258">
        <v>0</v>
      </c>
      <c r="R872" s="258">
        <v>0</v>
      </c>
      <c r="S872" s="258">
        <v>0</v>
      </c>
      <c r="T872" s="258">
        <v>0</v>
      </c>
      <c r="U872" s="258">
        <v>0</v>
      </c>
      <c r="V872" s="258">
        <v>0</v>
      </c>
      <c r="W872" s="258">
        <v>0</v>
      </c>
      <c r="X872" s="258">
        <v>0</v>
      </c>
      <c r="Y872" s="258">
        <v>0</v>
      </c>
      <c r="Z872" s="258">
        <v>0</v>
      </c>
      <c r="AA872" s="258">
        <v>0</v>
      </c>
      <c r="AB872" s="260">
        <v>2021</v>
      </c>
    </row>
    <row r="873" spans="1:28" s="3" customFormat="1" ht="35.25" x14ac:dyDescent="0.5">
      <c r="A873" s="3">
        <v>1</v>
      </c>
      <c r="B873" s="165">
        <f>SUBTOTAL(103,$A$798:A873)</f>
        <v>75</v>
      </c>
      <c r="C873" s="210" t="s">
        <v>2798</v>
      </c>
      <c r="D873" s="255">
        <f t="shared" si="47"/>
        <v>1838661</v>
      </c>
      <c r="E873" s="258">
        <v>0</v>
      </c>
      <c r="F873" s="258">
        <v>0</v>
      </c>
      <c r="G873" s="258">
        <v>0</v>
      </c>
      <c r="H873" s="258">
        <v>0</v>
      </c>
      <c r="I873" s="258">
        <v>0</v>
      </c>
      <c r="J873" s="258">
        <v>0</v>
      </c>
      <c r="K873" s="259">
        <v>0</v>
      </c>
      <c r="L873" s="258">
        <v>0</v>
      </c>
      <c r="M873" s="258">
        <v>1265981</v>
      </c>
      <c r="N873" s="258">
        <v>0</v>
      </c>
      <c r="O873" s="258">
        <v>572680</v>
      </c>
      <c r="P873" s="258">
        <v>0</v>
      </c>
      <c r="Q873" s="258">
        <v>0</v>
      </c>
      <c r="R873" s="258">
        <v>0</v>
      </c>
      <c r="S873" s="258">
        <v>0</v>
      </c>
      <c r="T873" s="258">
        <v>0</v>
      </c>
      <c r="U873" s="258">
        <v>0</v>
      </c>
      <c r="V873" s="258">
        <v>0</v>
      </c>
      <c r="W873" s="258">
        <v>0</v>
      </c>
      <c r="X873" s="258">
        <v>0</v>
      </c>
      <c r="Y873" s="258">
        <v>0</v>
      </c>
      <c r="Z873" s="258">
        <v>0</v>
      </c>
      <c r="AA873" s="258">
        <v>0</v>
      </c>
      <c r="AB873" s="260">
        <v>2021</v>
      </c>
    </row>
    <row r="874" spans="1:28" s="3" customFormat="1" ht="35.25" x14ac:dyDescent="0.5">
      <c r="A874" s="3">
        <v>1</v>
      </c>
      <c r="B874" s="165">
        <f>SUBTOTAL(103,$A$798:A874)</f>
        <v>76</v>
      </c>
      <c r="C874" s="210" t="s">
        <v>1933</v>
      </c>
      <c r="D874" s="255">
        <f t="shared" si="47"/>
        <v>110676.5</v>
      </c>
      <c r="E874" s="258">
        <v>0</v>
      </c>
      <c r="F874" s="258">
        <v>0</v>
      </c>
      <c r="G874" s="258">
        <v>0</v>
      </c>
      <c r="H874" s="258">
        <v>0</v>
      </c>
      <c r="I874" s="258">
        <v>0</v>
      </c>
      <c r="J874" s="258">
        <v>0</v>
      </c>
      <c r="K874" s="259">
        <v>0</v>
      </c>
      <c r="L874" s="258">
        <v>0</v>
      </c>
      <c r="M874" s="258">
        <v>110676.5</v>
      </c>
      <c r="N874" s="258">
        <v>0</v>
      </c>
      <c r="O874" s="258">
        <v>0</v>
      </c>
      <c r="P874" s="258">
        <v>0</v>
      </c>
      <c r="Q874" s="258">
        <v>0</v>
      </c>
      <c r="R874" s="258">
        <v>0</v>
      </c>
      <c r="S874" s="258">
        <v>0</v>
      </c>
      <c r="T874" s="258">
        <v>0</v>
      </c>
      <c r="U874" s="258">
        <v>0</v>
      </c>
      <c r="V874" s="258">
        <v>0</v>
      </c>
      <c r="W874" s="258">
        <v>0</v>
      </c>
      <c r="X874" s="258">
        <v>0</v>
      </c>
      <c r="Y874" s="258">
        <v>0</v>
      </c>
      <c r="Z874" s="258">
        <v>0</v>
      </c>
      <c r="AA874" s="258">
        <v>0</v>
      </c>
      <c r="AB874" s="260">
        <v>2021</v>
      </c>
    </row>
    <row r="875" spans="1:28" s="3" customFormat="1" ht="35.25" x14ac:dyDescent="0.5">
      <c r="A875" s="3">
        <v>1</v>
      </c>
      <c r="B875" s="165">
        <f>SUBTOTAL(103,$A$798:A875)</f>
        <v>77</v>
      </c>
      <c r="C875" s="210" t="s">
        <v>2799</v>
      </c>
      <c r="D875" s="255">
        <f t="shared" si="47"/>
        <v>1272107</v>
      </c>
      <c r="E875" s="258">
        <v>0</v>
      </c>
      <c r="F875" s="258">
        <v>0</v>
      </c>
      <c r="G875" s="258">
        <v>0</v>
      </c>
      <c r="H875" s="258">
        <v>0</v>
      </c>
      <c r="I875" s="258">
        <v>0</v>
      </c>
      <c r="J875" s="258">
        <v>0</v>
      </c>
      <c r="K875" s="259">
        <v>0</v>
      </c>
      <c r="L875" s="258">
        <v>0</v>
      </c>
      <c r="M875" s="258">
        <v>1272107</v>
      </c>
      <c r="N875" s="258">
        <v>0</v>
      </c>
      <c r="O875" s="258">
        <v>0</v>
      </c>
      <c r="P875" s="258">
        <v>0</v>
      </c>
      <c r="Q875" s="258">
        <v>0</v>
      </c>
      <c r="R875" s="258">
        <v>0</v>
      </c>
      <c r="S875" s="258">
        <v>0</v>
      </c>
      <c r="T875" s="258">
        <v>0</v>
      </c>
      <c r="U875" s="258">
        <v>0</v>
      </c>
      <c r="V875" s="258">
        <v>0</v>
      </c>
      <c r="W875" s="258">
        <v>0</v>
      </c>
      <c r="X875" s="258">
        <v>0</v>
      </c>
      <c r="Y875" s="258">
        <v>0</v>
      </c>
      <c r="Z875" s="258">
        <v>0</v>
      </c>
      <c r="AA875" s="258">
        <v>0</v>
      </c>
      <c r="AB875" s="260">
        <v>2021</v>
      </c>
    </row>
    <row r="876" spans="1:28" s="3" customFormat="1" ht="35.25" x14ac:dyDescent="0.5">
      <c r="A876" s="3">
        <v>1</v>
      </c>
      <c r="B876" s="165">
        <f>SUBTOTAL(103,$A$798:A876)</f>
        <v>78</v>
      </c>
      <c r="C876" s="210" t="s">
        <v>2800</v>
      </c>
      <c r="D876" s="255">
        <f t="shared" si="47"/>
        <v>425705</v>
      </c>
      <c r="E876" s="258">
        <v>0</v>
      </c>
      <c r="F876" s="258">
        <v>0</v>
      </c>
      <c r="G876" s="258">
        <v>0</v>
      </c>
      <c r="H876" s="258">
        <v>0</v>
      </c>
      <c r="I876" s="258">
        <v>277705</v>
      </c>
      <c r="J876" s="258">
        <v>0</v>
      </c>
      <c r="K876" s="259">
        <v>0</v>
      </c>
      <c r="L876" s="258">
        <v>0</v>
      </c>
      <c r="M876" s="258">
        <v>0</v>
      </c>
      <c r="N876" s="258">
        <v>0</v>
      </c>
      <c r="O876" s="258">
        <v>148000</v>
      </c>
      <c r="P876" s="258">
        <v>0</v>
      </c>
      <c r="Q876" s="258">
        <v>0</v>
      </c>
      <c r="R876" s="258">
        <v>0</v>
      </c>
      <c r="S876" s="258">
        <v>0</v>
      </c>
      <c r="T876" s="258">
        <v>0</v>
      </c>
      <c r="U876" s="258">
        <v>0</v>
      </c>
      <c r="V876" s="258">
        <v>0</v>
      </c>
      <c r="W876" s="258">
        <v>0</v>
      </c>
      <c r="X876" s="258">
        <v>0</v>
      </c>
      <c r="Y876" s="258">
        <v>0</v>
      </c>
      <c r="Z876" s="258">
        <v>0</v>
      </c>
      <c r="AA876" s="258">
        <v>0</v>
      </c>
      <c r="AB876" s="260">
        <v>2021</v>
      </c>
    </row>
    <row r="877" spans="1:28" s="3" customFormat="1" ht="35.25" x14ac:dyDescent="0.5">
      <c r="A877" s="3">
        <v>1</v>
      </c>
      <c r="B877" s="165">
        <f>SUBTOTAL(103,$A$798:A877)</f>
        <v>79</v>
      </c>
      <c r="C877" s="210" t="s">
        <v>2801</v>
      </c>
      <c r="D877" s="255">
        <f t="shared" si="47"/>
        <v>653000</v>
      </c>
      <c r="E877" s="258">
        <v>365000</v>
      </c>
      <c r="F877" s="258">
        <v>0</v>
      </c>
      <c r="G877" s="258">
        <v>0</v>
      </c>
      <c r="H877" s="258">
        <v>0</v>
      </c>
      <c r="I877" s="258">
        <v>0</v>
      </c>
      <c r="J877" s="258">
        <v>0</v>
      </c>
      <c r="K877" s="259">
        <v>0</v>
      </c>
      <c r="L877" s="258">
        <v>0</v>
      </c>
      <c r="M877" s="258">
        <v>0</v>
      </c>
      <c r="N877" s="258">
        <v>0</v>
      </c>
      <c r="O877" s="258">
        <v>288000</v>
      </c>
      <c r="P877" s="258">
        <v>0</v>
      </c>
      <c r="Q877" s="258">
        <v>0</v>
      </c>
      <c r="R877" s="258">
        <v>0</v>
      </c>
      <c r="S877" s="258">
        <v>0</v>
      </c>
      <c r="T877" s="258">
        <v>0</v>
      </c>
      <c r="U877" s="258">
        <v>0</v>
      </c>
      <c r="V877" s="258">
        <v>0</v>
      </c>
      <c r="W877" s="258">
        <v>0</v>
      </c>
      <c r="X877" s="258">
        <v>0</v>
      </c>
      <c r="Y877" s="258">
        <v>0</v>
      </c>
      <c r="Z877" s="258">
        <v>0</v>
      </c>
      <c r="AA877" s="258">
        <v>0</v>
      </c>
      <c r="AB877" s="260">
        <v>2021</v>
      </c>
    </row>
    <row r="878" spans="1:28" s="3" customFormat="1" ht="35.25" x14ac:dyDescent="0.5">
      <c r="A878" s="3">
        <v>1</v>
      </c>
      <c r="B878" s="165">
        <f>SUBTOTAL(103,$A$798:A878)</f>
        <v>80</v>
      </c>
      <c r="C878" s="210" t="s">
        <v>2802</v>
      </c>
      <c r="D878" s="255">
        <f t="shared" si="47"/>
        <v>967778.02</v>
      </c>
      <c r="E878" s="258">
        <v>0</v>
      </c>
      <c r="F878" s="258">
        <v>0</v>
      </c>
      <c r="G878" s="258">
        <v>0</v>
      </c>
      <c r="H878" s="258">
        <v>0</v>
      </c>
      <c r="I878" s="258">
        <v>0</v>
      </c>
      <c r="J878" s="258">
        <v>0</v>
      </c>
      <c r="K878" s="259">
        <v>0</v>
      </c>
      <c r="L878" s="258">
        <v>0</v>
      </c>
      <c r="M878" s="258">
        <v>284317.02</v>
      </c>
      <c r="N878" s="258">
        <v>0</v>
      </c>
      <c r="O878" s="258">
        <v>683461</v>
      </c>
      <c r="P878" s="258">
        <v>0</v>
      </c>
      <c r="Q878" s="258">
        <v>0</v>
      </c>
      <c r="R878" s="258">
        <v>0</v>
      </c>
      <c r="S878" s="258">
        <v>0</v>
      </c>
      <c r="T878" s="258">
        <v>0</v>
      </c>
      <c r="U878" s="258">
        <v>0</v>
      </c>
      <c r="V878" s="258">
        <v>0</v>
      </c>
      <c r="W878" s="258">
        <v>0</v>
      </c>
      <c r="X878" s="258">
        <v>0</v>
      </c>
      <c r="Y878" s="258">
        <v>0</v>
      </c>
      <c r="Z878" s="258">
        <v>0</v>
      </c>
      <c r="AA878" s="258">
        <v>0</v>
      </c>
      <c r="AB878" s="260">
        <v>2021</v>
      </c>
    </row>
    <row r="879" spans="1:28" s="3" customFormat="1" ht="35.25" x14ac:dyDescent="0.5">
      <c r="A879" s="3">
        <v>1</v>
      </c>
      <c r="B879" s="165">
        <f>SUBTOTAL(103,$A$798:A879)</f>
        <v>81</v>
      </c>
      <c r="C879" s="210" t="s">
        <v>1683</v>
      </c>
      <c r="D879" s="255">
        <f t="shared" si="47"/>
        <v>2175000.02</v>
      </c>
      <c r="E879" s="258">
        <v>136850</v>
      </c>
      <c r="F879" s="258">
        <v>0</v>
      </c>
      <c r="G879" s="258">
        <v>1832100</v>
      </c>
      <c r="H879" s="258">
        <v>0</v>
      </c>
      <c r="I879" s="258">
        <v>0</v>
      </c>
      <c r="J879" s="258">
        <v>0</v>
      </c>
      <c r="K879" s="259">
        <v>1</v>
      </c>
      <c r="L879" s="258">
        <v>206050.02000000002</v>
      </c>
      <c r="M879" s="258">
        <v>0</v>
      </c>
      <c r="N879" s="258">
        <v>0</v>
      </c>
      <c r="O879" s="258">
        <v>0</v>
      </c>
      <c r="P879" s="258">
        <v>0</v>
      </c>
      <c r="Q879" s="258">
        <v>0</v>
      </c>
      <c r="R879" s="258">
        <v>0</v>
      </c>
      <c r="S879" s="258">
        <v>0</v>
      </c>
      <c r="T879" s="258">
        <v>0</v>
      </c>
      <c r="U879" s="258">
        <v>0</v>
      </c>
      <c r="V879" s="258">
        <v>0</v>
      </c>
      <c r="W879" s="258">
        <v>0</v>
      </c>
      <c r="X879" s="258">
        <v>0</v>
      </c>
      <c r="Y879" s="258">
        <v>0</v>
      </c>
      <c r="Z879" s="258">
        <v>0</v>
      </c>
      <c r="AA879" s="258">
        <v>0</v>
      </c>
      <c r="AB879" s="260">
        <v>2021</v>
      </c>
    </row>
    <row r="880" spans="1:28" s="3" customFormat="1" ht="35.25" x14ac:dyDescent="0.5">
      <c r="A880" s="3">
        <v>1</v>
      </c>
      <c r="B880" s="165">
        <f>SUBTOTAL(103,$A$798:A880)</f>
        <v>82</v>
      </c>
      <c r="C880" s="210" t="s">
        <v>1684</v>
      </c>
      <c r="D880" s="255">
        <f t="shared" si="47"/>
        <v>390295.3</v>
      </c>
      <c r="E880" s="258">
        <v>0</v>
      </c>
      <c r="F880" s="258">
        <v>0</v>
      </c>
      <c r="G880" s="258">
        <v>0</v>
      </c>
      <c r="H880" s="258">
        <v>0</v>
      </c>
      <c r="I880" s="258">
        <v>0</v>
      </c>
      <c r="J880" s="258">
        <v>0</v>
      </c>
      <c r="K880" s="259">
        <v>0</v>
      </c>
      <c r="L880" s="258">
        <v>0</v>
      </c>
      <c r="M880" s="258">
        <v>0</v>
      </c>
      <c r="N880" s="258">
        <v>0</v>
      </c>
      <c r="O880" s="258">
        <v>0</v>
      </c>
      <c r="P880" s="258">
        <v>390295.3</v>
      </c>
      <c r="Q880" s="258">
        <v>0</v>
      </c>
      <c r="R880" s="258">
        <v>0</v>
      </c>
      <c r="S880" s="258">
        <v>0</v>
      </c>
      <c r="T880" s="258">
        <v>0</v>
      </c>
      <c r="U880" s="258">
        <v>0</v>
      </c>
      <c r="V880" s="258">
        <v>0</v>
      </c>
      <c r="W880" s="258">
        <v>0</v>
      </c>
      <c r="X880" s="258">
        <v>0</v>
      </c>
      <c r="Y880" s="258">
        <v>0</v>
      </c>
      <c r="Z880" s="258">
        <v>0</v>
      </c>
      <c r="AA880" s="258">
        <v>0</v>
      </c>
      <c r="AB880" s="260">
        <v>2021</v>
      </c>
    </row>
    <row r="881" spans="1:28" s="3" customFormat="1" ht="35.25" x14ac:dyDescent="0.5">
      <c r="A881" s="3">
        <v>1</v>
      </c>
      <c r="B881" s="165">
        <f>SUBTOTAL(103,$A$798:A881)</f>
        <v>83</v>
      </c>
      <c r="C881" s="210" t="s">
        <v>1685</v>
      </c>
      <c r="D881" s="255">
        <f t="shared" si="47"/>
        <v>1024459.91</v>
      </c>
      <c r="E881" s="258">
        <v>0</v>
      </c>
      <c r="F881" s="258">
        <v>0</v>
      </c>
      <c r="G881" s="258">
        <v>0</v>
      </c>
      <c r="H881" s="258">
        <v>0</v>
      </c>
      <c r="I881" s="258">
        <v>0</v>
      </c>
      <c r="J881" s="258">
        <v>0</v>
      </c>
      <c r="K881" s="259">
        <v>0</v>
      </c>
      <c r="L881" s="258">
        <v>0</v>
      </c>
      <c r="M881" s="258">
        <v>0</v>
      </c>
      <c r="N881" s="258">
        <v>0</v>
      </c>
      <c r="O881" s="258">
        <v>1024459.91</v>
      </c>
      <c r="P881" s="258">
        <v>0</v>
      </c>
      <c r="Q881" s="258">
        <v>0</v>
      </c>
      <c r="R881" s="258">
        <v>0</v>
      </c>
      <c r="S881" s="258">
        <v>0</v>
      </c>
      <c r="T881" s="258">
        <v>0</v>
      </c>
      <c r="U881" s="258">
        <v>0</v>
      </c>
      <c r="V881" s="258">
        <v>0</v>
      </c>
      <c r="W881" s="258">
        <v>0</v>
      </c>
      <c r="X881" s="258">
        <v>0</v>
      </c>
      <c r="Y881" s="258">
        <v>0</v>
      </c>
      <c r="Z881" s="258">
        <v>0</v>
      </c>
      <c r="AA881" s="258">
        <v>0</v>
      </c>
      <c r="AB881" s="260">
        <v>2021</v>
      </c>
    </row>
    <row r="882" spans="1:28" s="3" customFormat="1" ht="35.25" x14ac:dyDescent="0.5">
      <c r="A882" s="3">
        <v>1</v>
      </c>
      <c r="B882" s="165">
        <f>SUBTOTAL(103,$A$798:A882)</f>
        <v>84</v>
      </c>
      <c r="C882" s="210" t="s">
        <v>2399</v>
      </c>
      <c r="D882" s="255">
        <f t="shared" si="47"/>
        <v>760207</v>
      </c>
      <c r="E882" s="258">
        <v>0</v>
      </c>
      <c r="F882" s="258">
        <v>285207</v>
      </c>
      <c r="G882" s="258">
        <v>0</v>
      </c>
      <c r="H882" s="258">
        <v>0</v>
      </c>
      <c r="I882" s="258">
        <v>0</v>
      </c>
      <c r="J882" s="258">
        <v>0</v>
      </c>
      <c r="K882" s="259">
        <v>0</v>
      </c>
      <c r="L882" s="258">
        <v>0</v>
      </c>
      <c r="M882" s="258">
        <v>475000</v>
      </c>
      <c r="N882" s="258">
        <v>0</v>
      </c>
      <c r="O882" s="258">
        <v>0</v>
      </c>
      <c r="P882" s="258">
        <v>0</v>
      </c>
      <c r="Q882" s="258">
        <v>0</v>
      </c>
      <c r="R882" s="258">
        <v>0</v>
      </c>
      <c r="S882" s="258">
        <v>0</v>
      </c>
      <c r="T882" s="258">
        <v>0</v>
      </c>
      <c r="U882" s="258">
        <v>0</v>
      </c>
      <c r="V882" s="258">
        <v>0</v>
      </c>
      <c r="W882" s="258">
        <v>0</v>
      </c>
      <c r="X882" s="258">
        <v>0</v>
      </c>
      <c r="Y882" s="258">
        <v>0</v>
      </c>
      <c r="Z882" s="258">
        <v>0</v>
      </c>
      <c r="AA882" s="258">
        <v>0</v>
      </c>
      <c r="AB882" s="260">
        <v>2021</v>
      </c>
    </row>
    <row r="883" spans="1:28" s="3" customFormat="1" ht="35.25" x14ac:dyDescent="0.5">
      <c r="A883" s="3">
        <v>1</v>
      </c>
      <c r="B883" s="165">
        <f>SUBTOTAL(103,$A$798:A883)</f>
        <v>85</v>
      </c>
      <c r="C883" s="210" t="s">
        <v>1938</v>
      </c>
      <c r="D883" s="255">
        <f t="shared" si="47"/>
        <v>215820</v>
      </c>
      <c r="E883" s="258">
        <v>0</v>
      </c>
      <c r="F883" s="258">
        <v>0</v>
      </c>
      <c r="G883" s="258">
        <v>0</v>
      </c>
      <c r="H883" s="258">
        <v>0</v>
      </c>
      <c r="I883" s="258">
        <v>0</v>
      </c>
      <c r="J883" s="258">
        <v>0</v>
      </c>
      <c r="K883" s="259">
        <v>0</v>
      </c>
      <c r="L883" s="258">
        <v>0</v>
      </c>
      <c r="M883" s="258">
        <v>0</v>
      </c>
      <c r="N883" s="258">
        <v>0</v>
      </c>
      <c r="O883" s="258">
        <v>215820</v>
      </c>
      <c r="P883" s="258">
        <v>0</v>
      </c>
      <c r="Q883" s="258">
        <v>0</v>
      </c>
      <c r="R883" s="258">
        <v>0</v>
      </c>
      <c r="S883" s="258">
        <v>0</v>
      </c>
      <c r="T883" s="258">
        <v>0</v>
      </c>
      <c r="U883" s="258">
        <v>0</v>
      </c>
      <c r="V883" s="258">
        <v>0</v>
      </c>
      <c r="W883" s="258">
        <v>0</v>
      </c>
      <c r="X883" s="258">
        <v>0</v>
      </c>
      <c r="Y883" s="258">
        <v>0</v>
      </c>
      <c r="Z883" s="258">
        <v>0</v>
      </c>
      <c r="AA883" s="258">
        <v>0</v>
      </c>
      <c r="AB883" s="260">
        <v>2021</v>
      </c>
    </row>
    <row r="884" spans="1:28" s="3" customFormat="1" ht="35.25" x14ac:dyDescent="0.5">
      <c r="A884" s="3">
        <v>1</v>
      </c>
      <c r="B884" s="165">
        <f>SUBTOTAL(103,$A$798:A884)</f>
        <v>86</v>
      </c>
      <c r="C884" s="210" t="s">
        <v>1939</v>
      </c>
      <c r="D884" s="255">
        <f t="shared" si="47"/>
        <v>468000</v>
      </c>
      <c r="E884" s="258">
        <v>0</v>
      </c>
      <c r="F884" s="258">
        <v>0</v>
      </c>
      <c r="G884" s="258">
        <v>0</v>
      </c>
      <c r="H884" s="258">
        <v>0</v>
      </c>
      <c r="I884" s="258">
        <v>0</v>
      </c>
      <c r="J884" s="258">
        <v>0</v>
      </c>
      <c r="K884" s="259">
        <v>0</v>
      </c>
      <c r="L884" s="258">
        <v>0</v>
      </c>
      <c r="M884" s="258">
        <v>468000</v>
      </c>
      <c r="N884" s="258">
        <v>0</v>
      </c>
      <c r="O884" s="258">
        <v>0</v>
      </c>
      <c r="P884" s="258">
        <v>0</v>
      </c>
      <c r="Q884" s="258">
        <v>0</v>
      </c>
      <c r="R884" s="258">
        <v>0</v>
      </c>
      <c r="S884" s="258">
        <v>0</v>
      </c>
      <c r="T884" s="258">
        <v>0</v>
      </c>
      <c r="U884" s="258">
        <v>0</v>
      </c>
      <c r="V884" s="258">
        <v>0</v>
      </c>
      <c r="W884" s="258">
        <v>0</v>
      </c>
      <c r="X884" s="258">
        <v>0</v>
      </c>
      <c r="Y884" s="258">
        <v>0</v>
      </c>
      <c r="Z884" s="258">
        <v>0</v>
      </c>
      <c r="AA884" s="258">
        <v>0</v>
      </c>
      <c r="AB884" s="260">
        <v>2021</v>
      </c>
    </row>
    <row r="885" spans="1:28" s="3" customFormat="1" ht="35.25" x14ac:dyDescent="0.5">
      <c r="A885" s="3">
        <v>1</v>
      </c>
      <c r="B885" s="165">
        <f>SUBTOTAL(103,$A$798:A885)</f>
        <v>87</v>
      </c>
      <c r="C885" s="210" t="s">
        <v>1686</v>
      </c>
      <c r="D885" s="255">
        <f t="shared" si="47"/>
        <v>2886118.91</v>
      </c>
      <c r="E885" s="258">
        <v>0</v>
      </c>
      <c r="F885" s="258">
        <v>0</v>
      </c>
      <c r="G885" s="258">
        <v>0</v>
      </c>
      <c r="H885" s="258">
        <v>0</v>
      </c>
      <c r="I885" s="258">
        <v>0</v>
      </c>
      <c r="J885" s="258">
        <v>0</v>
      </c>
      <c r="K885" s="259">
        <v>0</v>
      </c>
      <c r="L885" s="258">
        <v>0</v>
      </c>
      <c r="M885" s="258">
        <v>1833288.28</v>
      </c>
      <c r="N885" s="258">
        <v>0</v>
      </c>
      <c r="O885" s="258">
        <v>1052830.6299999999</v>
      </c>
      <c r="P885" s="258">
        <v>0</v>
      </c>
      <c r="Q885" s="258">
        <v>0</v>
      </c>
      <c r="R885" s="258">
        <v>0</v>
      </c>
      <c r="S885" s="258">
        <v>0</v>
      </c>
      <c r="T885" s="258">
        <v>0</v>
      </c>
      <c r="U885" s="258">
        <v>0</v>
      </c>
      <c r="V885" s="258">
        <v>0</v>
      </c>
      <c r="W885" s="258">
        <v>0</v>
      </c>
      <c r="X885" s="258">
        <v>0</v>
      </c>
      <c r="Y885" s="258">
        <v>0</v>
      </c>
      <c r="Z885" s="258">
        <v>0</v>
      </c>
      <c r="AA885" s="258">
        <v>0</v>
      </c>
      <c r="AB885" s="260">
        <v>2021</v>
      </c>
    </row>
    <row r="886" spans="1:28" s="3" customFormat="1" ht="35.25" x14ac:dyDescent="0.5">
      <c r="A886" s="3">
        <v>1</v>
      </c>
      <c r="B886" s="165">
        <f>SUBTOTAL(103,$A$798:A886)</f>
        <v>88</v>
      </c>
      <c r="C886" s="210" t="s">
        <v>2803</v>
      </c>
      <c r="D886" s="255">
        <f t="shared" si="47"/>
        <v>133000</v>
      </c>
      <c r="E886" s="258">
        <v>0</v>
      </c>
      <c r="F886" s="258">
        <v>0</v>
      </c>
      <c r="G886" s="258">
        <v>0</v>
      </c>
      <c r="H886" s="258">
        <v>0</v>
      </c>
      <c r="I886" s="258">
        <v>0</v>
      </c>
      <c r="J886" s="258">
        <v>0</v>
      </c>
      <c r="K886" s="259">
        <v>1</v>
      </c>
      <c r="L886" s="258">
        <v>133000</v>
      </c>
      <c r="M886" s="258">
        <v>0</v>
      </c>
      <c r="N886" s="258">
        <v>0</v>
      </c>
      <c r="O886" s="258">
        <v>0</v>
      </c>
      <c r="P886" s="258">
        <v>0</v>
      </c>
      <c r="Q886" s="258">
        <v>0</v>
      </c>
      <c r="R886" s="258">
        <v>0</v>
      </c>
      <c r="S886" s="258">
        <v>0</v>
      </c>
      <c r="T886" s="258">
        <v>0</v>
      </c>
      <c r="U886" s="258">
        <v>0</v>
      </c>
      <c r="V886" s="258">
        <v>0</v>
      </c>
      <c r="W886" s="258">
        <v>0</v>
      </c>
      <c r="X886" s="258">
        <v>0</v>
      </c>
      <c r="Y886" s="258">
        <v>0</v>
      </c>
      <c r="Z886" s="258">
        <v>0</v>
      </c>
      <c r="AA886" s="258">
        <v>0</v>
      </c>
      <c r="AB886" s="260">
        <v>2021</v>
      </c>
    </row>
    <row r="887" spans="1:28" s="3" customFormat="1" ht="35.25" x14ac:dyDescent="0.5">
      <c r="A887" s="3">
        <v>1</v>
      </c>
      <c r="B887" s="165">
        <f>SUBTOTAL(103,$A$798:A887)</f>
        <v>89</v>
      </c>
      <c r="C887" s="210" t="s">
        <v>2400</v>
      </c>
      <c r="D887" s="255">
        <f t="shared" si="47"/>
        <v>989307.33</v>
      </c>
      <c r="E887" s="258">
        <v>0</v>
      </c>
      <c r="F887" s="258">
        <v>193421.33</v>
      </c>
      <c r="G887" s="258">
        <v>0</v>
      </c>
      <c r="H887" s="258">
        <v>0</v>
      </c>
      <c r="I887" s="258">
        <v>0</v>
      </c>
      <c r="J887" s="258">
        <v>0</v>
      </c>
      <c r="K887" s="259">
        <v>0</v>
      </c>
      <c r="L887" s="258">
        <v>0</v>
      </c>
      <c r="M887" s="258">
        <v>0</v>
      </c>
      <c r="N887" s="258">
        <v>795886</v>
      </c>
      <c r="O887" s="258">
        <v>0</v>
      </c>
      <c r="P887" s="258">
        <v>0</v>
      </c>
      <c r="Q887" s="258">
        <v>0</v>
      </c>
      <c r="R887" s="258">
        <v>0</v>
      </c>
      <c r="S887" s="258">
        <v>0</v>
      </c>
      <c r="T887" s="258">
        <v>0</v>
      </c>
      <c r="U887" s="258">
        <v>0</v>
      </c>
      <c r="V887" s="258">
        <v>0</v>
      </c>
      <c r="W887" s="258">
        <v>0</v>
      </c>
      <c r="X887" s="258">
        <v>0</v>
      </c>
      <c r="Y887" s="258">
        <v>0</v>
      </c>
      <c r="Z887" s="258">
        <v>0</v>
      </c>
      <c r="AA887" s="258">
        <v>0</v>
      </c>
      <c r="AB887" s="260">
        <v>2021</v>
      </c>
    </row>
    <row r="888" spans="1:28" s="3" customFormat="1" ht="35.25" x14ac:dyDescent="0.5">
      <c r="A888" s="3">
        <v>1</v>
      </c>
      <c r="B888" s="165">
        <f>SUBTOTAL(103,$A$798:A888)</f>
        <v>90</v>
      </c>
      <c r="C888" s="210" t="s">
        <v>1945</v>
      </c>
      <c r="D888" s="255">
        <f t="shared" si="47"/>
        <v>451582</v>
      </c>
      <c r="E888" s="258">
        <v>0</v>
      </c>
      <c r="F888" s="258">
        <v>313384</v>
      </c>
      <c r="G888" s="258">
        <v>0</v>
      </c>
      <c r="H888" s="258">
        <v>0</v>
      </c>
      <c r="I888" s="258">
        <v>0</v>
      </c>
      <c r="J888" s="258">
        <v>0</v>
      </c>
      <c r="K888" s="259">
        <v>0</v>
      </c>
      <c r="L888" s="258">
        <v>0</v>
      </c>
      <c r="M888" s="258">
        <v>138198</v>
      </c>
      <c r="N888" s="258">
        <v>0</v>
      </c>
      <c r="O888" s="258">
        <v>0</v>
      </c>
      <c r="P888" s="258">
        <v>0</v>
      </c>
      <c r="Q888" s="258">
        <v>0</v>
      </c>
      <c r="R888" s="258">
        <v>0</v>
      </c>
      <c r="S888" s="258">
        <v>0</v>
      </c>
      <c r="T888" s="258">
        <v>0</v>
      </c>
      <c r="U888" s="258">
        <v>0</v>
      </c>
      <c r="V888" s="258">
        <v>0</v>
      </c>
      <c r="W888" s="258">
        <v>0</v>
      </c>
      <c r="X888" s="258">
        <v>0</v>
      </c>
      <c r="Y888" s="258">
        <v>0</v>
      </c>
      <c r="Z888" s="258">
        <v>0</v>
      </c>
      <c r="AA888" s="258">
        <v>0</v>
      </c>
      <c r="AB888" s="260">
        <v>2021</v>
      </c>
    </row>
    <row r="889" spans="1:28" s="3" customFormat="1" ht="35.25" x14ac:dyDescent="0.5">
      <c r="A889" s="3">
        <v>1</v>
      </c>
      <c r="B889" s="165">
        <f>SUBTOTAL(103,$A$798:A889)</f>
        <v>91</v>
      </c>
      <c r="C889" s="210" t="s">
        <v>2804</v>
      </c>
      <c r="D889" s="255">
        <f t="shared" si="47"/>
        <v>252646</v>
      </c>
      <c r="E889" s="258">
        <v>0</v>
      </c>
      <c r="F889" s="258">
        <v>0</v>
      </c>
      <c r="G889" s="258">
        <v>0</v>
      </c>
      <c r="H889" s="258">
        <v>0</v>
      </c>
      <c r="I889" s="258">
        <v>0</v>
      </c>
      <c r="J889" s="258">
        <v>0</v>
      </c>
      <c r="K889" s="259">
        <v>0</v>
      </c>
      <c r="L889" s="258">
        <v>0</v>
      </c>
      <c r="M889" s="258">
        <v>0</v>
      </c>
      <c r="N889" s="258">
        <v>0</v>
      </c>
      <c r="O889" s="258">
        <v>252646</v>
      </c>
      <c r="P889" s="258">
        <v>0</v>
      </c>
      <c r="Q889" s="258">
        <v>0</v>
      </c>
      <c r="R889" s="258">
        <v>0</v>
      </c>
      <c r="S889" s="258">
        <v>0</v>
      </c>
      <c r="T889" s="258">
        <v>0</v>
      </c>
      <c r="U889" s="258">
        <v>0</v>
      </c>
      <c r="V889" s="258">
        <v>0</v>
      </c>
      <c r="W889" s="258">
        <v>0</v>
      </c>
      <c r="X889" s="258">
        <v>0</v>
      </c>
      <c r="Y889" s="258">
        <v>0</v>
      </c>
      <c r="Z889" s="258">
        <v>0</v>
      </c>
      <c r="AA889" s="258">
        <v>0</v>
      </c>
      <c r="AB889" s="260">
        <v>2021</v>
      </c>
    </row>
    <row r="890" spans="1:28" s="3" customFormat="1" ht="35.25" x14ac:dyDescent="0.5">
      <c r="A890" s="3">
        <v>1</v>
      </c>
      <c r="B890" s="165">
        <f>SUBTOTAL(103,$A$798:A890)</f>
        <v>92</v>
      </c>
      <c r="C890" s="210" t="s">
        <v>2805</v>
      </c>
      <c r="D890" s="255">
        <f t="shared" si="47"/>
        <v>547360</v>
      </c>
      <c r="E890" s="258">
        <v>0</v>
      </c>
      <c r="F890" s="258">
        <v>0</v>
      </c>
      <c r="G890" s="258">
        <v>0</v>
      </c>
      <c r="H890" s="258">
        <v>0</v>
      </c>
      <c r="I890" s="258">
        <v>547360</v>
      </c>
      <c r="J890" s="258">
        <v>0</v>
      </c>
      <c r="K890" s="259">
        <v>0</v>
      </c>
      <c r="L890" s="258">
        <v>0</v>
      </c>
      <c r="M890" s="258">
        <v>0</v>
      </c>
      <c r="N890" s="258">
        <v>0</v>
      </c>
      <c r="O890" s="258">
        <v>0</v>
      </c>
      <c r="P890" s="258">
        <v>0</v>
      </c>
      <c r="Q890" s="258">
        <v>0</v>
      </c>
      <c r="R890" s="258">
        <v>0</v>
      </c>
      <c r="S890" s="258">
        <v>0</v>
      </c>
      <c r="T890" s="258">
        <v>0</v>
      </c>
      <c r="U890" s="258">
        <v>0</v>
      </c>
      <c r="V890" s="258">
        <v>0</v>
      </c>
      <c r="W890" s="258">
        <v>0</v>
      </c>
      <c r="X890" s="258">
        <v>0</v>
      </c>
      <c r="Y890" s="258">
        <v>0</v>
      </c>
      <c r="Z890" s="258">
        <v>0</v>
      </c>
      <c r="AA890" s="258">
        <v>0</v>
      </c>
      <c r="AB890" s="260">
        <v>2021</v>
      </c>
    </row>
    <row r="891" spans="1:28" s="3" customFormat="1" ht="35.25" x14ac:dyDescent="0.5">
      <c r="A891" s="3">
        <v>1</v>
      </c>
      <c r="B891" s="165">
        <f>SUBTOTAL(103,$A$798:A891)</f>
        <v>93</v>
      </c>
      <c r="C891" s="210" t="s">
        <v>1946</v>
      </c>
      <c r="D891" s="255">
        <f t="shared" si="47"/>
        <v>230000</v>
      </c>
      <c r="E891" s="258">
        <v>0</v>
      </c>
      <c r="F891" s="258">
        <v>0</v>
      </c>
      <c r="G891" s="258">
        <v>0</v>
      </c>
      <c r="H891" s="258">
        <v>0</v>
      </c>
      <c r="I891" s="258">
        <v>230000</v>
      </c>
      <c r="J891" s="258">
        <v>0</v>
      </c>
      <c r="K891" s="259">
        <v>0</v>
      </c>
      <c r="L891" s="258">
        <v>0</v>
      </c>
      <c r="M891" s="258">
        <v>0</v>
      </c>
      <c r="N891" s="258">
        <v>0</v>
      </c>
      <c r="O891" s="258">
        <v>0</v>
      </c>
      <c r="P891" s="258">
        <v>0</v>
      </c>
      <c r="Q891" s="258">
        <v>0</v>
      </c>
      <c r="R891" s="258">
        <v>0</v>
      </c>
      <c r="S891" s="258">
        <v>0</v>
      </c>
      <c r="T891" s="258">
        <v>0</v>
      </c>
      <c r="U891" s="258">
        <v>0</v>
      </c>
      <c r="V891" s="258">
        <v>0</v>
      </c>
      <c r="W891" s="258">
        <v>0</v>
      </c>
      <c r="X891" s="258">
        <v>0</v>
      </c>
      <c r="Y891" s="258">
        <v>0</v>
      </c>
      <c r="Z891" s="258">
        <v>0</v>
      </c>
      <c r="AA891" s="258">
        <v>0</v>
      </c>
      <c r="AB891" s="260">
        <v>2021</v>
      </c>
    </row>
    <row r="892" spans="1:28" s="3" customFormat="1" ht="35.25" x14ac:dyDescent="0.5">
      <c r="A892" s="3">
        <v>1</v>
      </c>
      <c r="B892" s="165">
        <f>SUBTOTAL(103,$A$798:A892)</f>
        <v>94</v>
      </c>
      <c r="C892" s="210" t="s">
        <v>1944</v>
      </c>
      <c r="D892" s="255">
        <f t="shared" si="47"/>
        <v>287000</v>
      </c>
      <c r="E892" s="258">
        <v>0</v>
      </c>
      <c r="F892" s="258">
        <v>0</v>
      </c>
      <c r="G892" s="258">
        <v>0</v>
      </c>
      <c r="H892" s="258">
        <v>0</v>
      </c>
      <c r="I892" s="258">
        <v>0</v>
      </c>
      <c r="J892" s="258">
        <v>0</v>
      </c>
      <c r="K892" s="259">
        <v>0</v>
      </c>
      <c r="L892" s="258">
        <v>0</v>
      </c>
      <c r="M892" s="258">
        <v>287000</v>
      </c>
      <c r="N892" s="258">
        <v>0</v>
      </c>
      <c r="O892" s="258">
        <v>0</v>
      </c>
      <c r="P892" s="258">
        <v>0</v>
      </c>
      <c r="Q892" s="258">
        <v>0</v>
      </c>
      <c r="R892" s="258">
        <v>0</v>
      </c>
      <c r="S892" s="258">
        <v>0</v>
      </c>
      <c r="T892" s="258">
        <v>0</v>
      </c>
      <c r="U892" s="258">
        <v>0</v>
      </c>
      <c r="V892" s="258">
        <v>0</v>
      </c>
      <c r="W892" s="258">
        <v>0</v>
      </c>
      <c r="X892" s="258">
        <v>0</v>
      </c>
      <c r="Y892" s="258">
        <v>0</v>
      </c>
      <c r="Z892" s="258">
        <v>0</v>
      </c>
      <c r="AA892" s="258">
        <v>0</v>
      </c>
      <c r="AB892" s="260">
        <v>2021</v>
      </c>
    </row>
    <row r="893" spans="1:28" s="3" customFormat="1" ht="35.25" x14ac:dyDescent="0.5">
      <c r="A893" s="3">
        <v>1</v>
      </c>
      <c r="B893" s="165">
        <f>SUBTOTAL(103,$A$798:A893)</f>
        <v>95</v>
      </c>
      <c r="C893" s="210" t="s">
        <v>2806</v>
      </c>
      <c r="D893" s="255">
        <f t="shared" si="47"/>
        <v>213915</v>
      </c>
      <c r="E893" s="258">
        <v>0</v>
      </c>
      <c r="F893" s="258">
        <v>0</v>
      </c>
      <c r="G893" s="258">
        <v>0</v>
      </c>
      <c r="H893" s="258">
        <v>0</v>
      </c>
      <c r="I893" s="258">
        <v>96387</v>
      </c>
      <c r="J893" s="258">
        <v>0</v>
      </c>
      <c r="K893" s="259">
        <v>0</v>
      </c>
      <c r="L893" s="258">
        <v>0</v>
      </c>
      <c r="M893" s="258">
        <v>117528</v>
      </c>
      <c r="N893" s="258">
        <v>0</v>
      </c>
      <c r="O893" s="258">
        <v>0</v>
      </c>
      <c r="P893" s="258">
        <v>0</v>
      </c>
      <c r="Q893" s="258">
        <v>0</v>
      </c>
      <c r="R893" s="258">
        <v>0</v>
      </c>
      <c r="S893" s="258">
        <v>0</v>
      </c>
      <c r="T893" s="258">
        <v>0</v>
      </c>
      <c r="U893" s="258">
        <v>0</v>
      </c>
      <c r="V893" s="258">
        <v>0</v>
      </c>
      <c r="W893" s="258">
        <v>0</v>
      </c>
      <c r="X893" s="258">
        <v>0</v>
      </c>
      <c r="Y893" s="258">
        <v>0</v>
      </c>
      <c r="Z893" s="258">
        <v>0</v>
      </c>
      <c r="AA893" s="258">
        <v>0</v>
      </c>
      <c r="AB893" s="260">
        <v>2021</v>
      </c>
    </row>
    <row r="894" spans="1:28" s="3" customFormat="1" ht="35.25" x14ac:dyDescent="0.5">
      <c r="A894" s="3">
        <v>1</v>
      </c>
      <c r="B894" s="165">
        <f>SUBTOTAL(103,$A$798:A894)</f>
        <v>96</v>
      </c>
      <c r="C894" s="210" t="s">
        <v>1688</v>
      </c>
      <c r="D894" s="255">
        <f t="shared" si="47"/>
        <v>2217504.2999999998</v>
      </c>
      <c r="E894" s="258">
        <v>0</v>
      </c>
      <c r="F894" s="258">
        <v>0</v>
      </c>
      <c r="G894" s="258">
        <v>0</v>
      </c>
      <c r="H894" s="258">
        <v>0</v>
      </c>
      <c r="I894" s="258">
        <v>0</v>
      </c>
      <c r="J894" s="258">
        <v>0</v>
      </c>
      <c r="K894" s="259">
        <v>0</v>
      </c>
      <c r="L894" s="258">
        <v>0</v>
      </c>
      <c r="M894" s="258">
        <v>0</v>
      </c>
      <c r="N894" s="258">
        <v>2217504.2999999998</v>
      </c>
      <c r="O894" s="258">
        <v>0</v>
      </c>
      <c r="P894" s="258">
        <v>0</v>
      </c>
      <c r="Q894" s="258">
        <v>0</v>
      </c>
      <c r="R894" s="258">
        <v>0</v>
      </c>
      <c r="S894" s="258">
        <v>0</v>
      </c>
      <c r="T894" s="258">
        <v>0</v>
      </c>
      <c r="U894" s="258">
        <v>0</v>
      </c>
      <c r="V894" s="258">
        <v>0</v>
      </c>
      <c r="W894" s="258">
        <v>0</v>
      </c>
      <c r="X894" s="258">
        <v>0</v>
      </c>
      <c r="Y894" s="258">
        <v>0</v>
      </c>
      <c r="Z894" s="258">
        <v>0</v>
      </c>
      <c r="AA894" s="258">
        <v>0</v>
      </c>
      <c r="AB894" s="260">
        <v>2021</v>
      </c>
    </row>
    <row r="895" spans="1:28" s="3" customFormat="1" ht="35.25" x14ac:dyDescent="0.5">
      <c r="A895" s="3">
        <v>1</v>
      </c>
      <c r="B895" s="165">
        <f>SUBTOTAL(103,$A$798:A895)</f>
        <v>97</v>
      </c>
      <c r="C895" s="210" t="s">
        <v>2807</v>
      </c>
      <c r="D895" s="255">
        <f t="shared" si="47"/>
        <v>135000</v>
      </c>
      <c r="E895" s="258">
        <v>0</v>
      </c>
      <c r="F895" s="258">
        <v>0</v>
      </c>
      <c r="G895" s="258">
        <v>0</v>
      </c>
      <c r="H895" s="258">
        <v>0</v>
      </c>
      <c r="I895" s="258">
        <v>0</v>
      </c>
      <c r="J895" s="258">
        <v>0</v>
      </c>
      <c r="K895" s="259">
        <v>1</v>
      </c>
      <c r="L895" s="258">
        <v>135000</v>
      </c>
      <c r="M895" s="258">
        <v>0</v>
      </c>
      <c r="N895" s="258">
        <v>0</v>
      </c>
      <c r="O895" s="258">
        <v>0</v>
      </c>
      <c r="P895" s="258">
        <v>0</v>
      </c>
      <c r="Q895" s="258">
        <v>0</v>
      </c>
      <c r="R895" s="258">
        <v>0</v>
      </c>
      <c r="S895" s="258">
        <v>0</v>
      </c>
      <c r="T895" s="258">
        <v>0</v>
      </c>
      <c r="U895" s="258">
        <v>0</v>
      </c>
      <c r="V895" s="258">
        <v>0</v>
      </c>
      <c r="W895" s="258">
        <v>0</v>
      </c>
      <c r="X895" s="258">
        <v>0</v>
      </c>
      <c r="Y895" s="258">
        <v>0</v>
      </c>
      <c r="Z895" s="258">
        <v>0</v>
      </c>
      <c r="AA895" s="258">
        <v>0</v>
      </c>
      <c r="AB895" s="260">
        <v>2021</v>
      </c>
    </row>
    <row r="896" spans="1:28" s="3" customFormat="1" ht="35.25" x14ac:dyDescent="0.5">
      <c r="A896" s="3">
        <v>1</v>
      </c>
      <c r="B896" s="165">
        <f>SUBTOTAL(103,$A$798:A896)</f>
        <v>98</v>
      </c>
      <c r="C896" s="210" t="s">
        <v>1948</v>
      </c>
      <c r="D896" s="255">
        <f t="shared" si="47"/>
        <v>315774.64</v>
      </c>
      <c r="E896" s="258">
        <v>0</v>
      </c>
      <c r="F896" s="258">
        <v>0</v>
      </c>
      <c r="G896" s="258">
        <v>0</v>
      </c>
      <c r="H896" s="258">
        <v>0</v>
      </c>
      <c r="I896" s="258">
        <v>0</v>
      </c>
      <c r="J896" s="258">
        <v>0</v>
      </c>
      <c r="K896" s="259">
        <v>0</v>
      </c>
      <c r="L896" s="258">
        <v>0</v>
      </c>
      <c r="M896" s="258">
        <v>315774.64</v>
      </c>
      <c r="N896" s="258">
        <v>0</v>
      </c>
      <c r="O896" s="258">
        <v>0</v>
      </c>
      <c r="P896" s="258">
        <v>0</v>
      </c>
      <c r="Q896" s="258">
        <v>0</v>
      </c>
      <c r="R896" s="258">
        <v>0</v>
      </c>
      <c r="S896" s="258">
        <v>0</v>
      </c>
      <c r="T896" s="258">
        <v>0</v>
      </c>
      <c r="U896" s="258">
        <v>0</v>
      </c>
      <c r="V896" s="258">
        <v>0</v>
      </c>
      <c r="W896" s="258">
        <v>0</v>
      </c>
      <c r="X896" s="258">
        <v>0</v>
      </c>
      <c r="Y896" s="258">
        <v>0</v>
      </c>
      <c r="Z896" s="258">
        <v>0</v>
      </c>
      <c r="AA896" s="258">
        <v>0</v>
      </c>
      <c r="AB896" s="260">
        <v>2021</v>
      </c>
    </row>
    <row r="897" spans="1:28" s="3" customFormat="1" ht="35.25" x14ac:dyDescent="0.5">
      <c r="A897" s="3">
        <v>1</v>
      </c>
      <c r="B897" s="165">
        <f>SUBTOTAL(103,$A$798:A897)</f>
        <v>99</v>
      </c>
      <c r="C897" s="210" t="s">
        <v>1690</v>
      </c>
      <c r="D897" s="255">
        <f t="shared" si="47"/>
        <v>1204260.7</v>
      </c>
      <c r="E897" s="258">
        <v>0</v>
      </c>
      <c r="F897" s="258">
        <v>0</v>
      </c>
      <c r="G897" s="258">
        <v>100088.4</v>
      </c>
      <c r="H897" s="258">
        <v>52047.3</v>
      </c>
      <c r="I897" s="258">
        <v>0</v>
      </c>
      <c r="J897" s="258">
        <v>0</v>
      </c>
      <c r="K897" s="259">
        <v>0</v>
      </c>
      <c r="L897" s="258">
        <v>0</v>
      </c>
      <c r="M897" s="258">
        <v>0</v>
      </c>
      <c r="N897" s="258">
        <v>558625</v>
      </c>
      <c r="O897" s="258">
        <v>493500</v>
      </c>
      <c r="P897" s="258">
        <v>0</v>
      </c>
      <c r="Q897" s="258">
        <v>0</v>
      </c>
      <c r="R897" s="258">
        <v>0</v>
      </c>
      <c r="S897" s="258">
        <v>0</v>
      </c>
      <c r="T897" s="258">
        <v>0</v>
      </c>
      <c r="U897" s="258">
        <v>0</v>
      </c>
      <c r="V897" s="258">
        <v>0</v>
      </c>
      <c r="W897" s="258">
        <v>0</v>
      </c>
      <c r="X897" s="258">
        <v>0</v>
      </c>
      <c r="Y897" s="258">
        <v>0</v>
      </c>
      <c r="Z897" s="258">
        <v>0</v>
      </c>
      <c r="AA897" s="258">
        <v>0</v>
      </c>
      <c r="AB897" s="260">
        <v>2021</v>
      </c>
    </row>
    <row r="898" spans="1:28" s="3" customFormat="1" ht="35.25" x14ac:dyDescent="0.5">
      <c r="A898" s="3">
        <v>1</v>
      </c>
      <c r="B898" s="165">
        <f>SUBTOTAL(103,$A$798:A898)</f>
        <v>100</v>
      </c>
      <c r="C898" s="210" t="s">
        <v>2808</v>
      </c>
      <c r="D898" s="255">
        <f t="shared" si="47"/>
        <v>1760000</v>
      </c>
      <c r="E898" s="258">
        <v>0</v>
      </c>
      <c r="F898" s="258">
        <v>0</v>
      </c>
      <c r="G898" s="258">
        <v>0</v>
      </c>
      <c r="H898" s="258">
        <v>0</v>
      </c>
      <c r="I898" s="258">
        <v>0</v>
      </c>
      <c r="J898" s="258">
        <v>0</v>
      </c>
      <c r="K898" s="259">
        <v>1</v>
      </c>
      <c r="L898" s="258">
        <v>1760000</v>
      </c>
      <c r="M898" s="258">
        <v>0</v>
      </c>
      <c r="N898" s="258">
        <v>0</v>
      </c>
      <c r="O898" s="258">
        <v>0</v>
      </c>
      <c r="P898" s="258">
        <v>0</v>
      </c>
      <c r="Q898" s="258">
        <v>0</v>
      </c>
      <c r="R898" s="258">
        <v>0</v>
      </c>
      <c r="S898" s="258">
        <v>0</v>
      </c>
      <c r="T898" s="258">
        <v>0</v>
      </c>
      <c r="U898" s="258">
        <v>0</v>
      </c>
      <c r="V898" s="258">
        <v>0</v>
      </c>
      <c r="W898" s="258">
        <v>0</v>
      </c>
      <c r="X898" s="258">
        <v>0</v>
      </c>
      <c r="Y898" s="258">
        <v>0</v>
      </c>
      <c r="Z898" s="258">
        <v>0</v>
      </c>
      <c r="AA898" s="258">
        <v>0</v>
      </c>
      <c r="AB898" s="260">
        <v>2021</v>
      </c>
    </row>
    <row r="899" spans="1:28" s="3" customFormat="1" ht="35.25" x14ac:dyDescent="0.5">
      <c r="A899" s="3">
        <v>1</v>
      </c>
      <c r="B899" s="165">
        <f>SUBTOTAL(103,$A$798:A899)</f>
        <v>101</v>
      </c>
      <c r="C899" s="210" t="s">
        <v>2809</v>
      </c>
      <c r="D899" s="255">
        <f t="shared" si="47"/>
        <v>893603.7</v>
      </c>
      <c r="E899" s="258">
        <v>0</v>
      </c>
      <c r="F899" s="258">
        <v>0</v>
      </c>
      <c r="G899" s="258">
        <v>0</v>
      </c>
      <c r="H899" s="258">
        <v>0</v>
      </c>
      <c r="I899" s="258">
        <v>0</v>
      </c>
      <c r="J899" s="258">
        <v>0</v>
      </c>
      <c r="K899" s="259">
        <v>0</v>
      </c>
      <c r="L899" s="258">
        <v>0</v>
      </c>
      <c r="M899" s="258">
        <v>893603.7</v>
      </c>
      <c r="N899" s="258">
        <v>0</v>
      </c>
      <c r="O899" s="258">
        <v>0</v>
      </c>
      <c r="P899" s="258">
        <v>0</v>
      </c>
      <c r="Q899" s="258">
        <v>0</v>
      </c>
      <c r="R899" s="258">
        <v>0</v>
      </c>
      <c r="S899" s="258">
        <v>0</v>
      </c>
      <c r="T899" s="258">
        <v>0</v>
      </c>
      <c r="U899" s="258">
        <v>0</v>
      </c>
      <c r="V899" s="258">
        <v>0</v>
      </c>
      <c r="W899" s="258">
        <v>0</v>
      </c>
      <c r="X899" s="258">
        <v>0</v>
      </c>
      <c r="Y899" s="258">
        <v>0</v>
      </c>
      <c r="Z899" s="258">
        <v>0</v>
      </c>
      <c r="AA899" s="258">
        <v>0</v>
      </c>
      <c r="AB899" s="260">
        <v>2021</v>
      </c>
    </row>
    <row r="900" spans="1:28" s="3" customFormat="1" ht="35.25" x14ac:dyDescent="0.5">
      <c r="A900" s="3">
        <v>1</v>
      </c>
      <c r="B900" s="165">
        <f>SUBTOTAL(103,$A$798:A900)</f>
        <v>102</v>
      </c>
      <c r="C900" s="210" t="s">
        <v>1693</v>
      </c>
      <c r="D900" s="255">
        <f t="shared" si="47"/>
        <v>2216657.37</v>
      </c>
      <c r="E900" s="258">
        <v>0</v>
      </c>
      <c r="F900" s="258">
        <v>260091.3</v>
      </c>
      <c r="G900" s="258">
        <v>0</v>
      </c>
      <c r="H900" s="258">
        <v>392063.69</v>
      </c>
      <c r="I900" s="258">
        <v>0</v>
      </c>
      <c r="J900" s="258">
        <v>0</v>
      </c>
      <c r="K900" s="259">
        <v>0</v>
      </c>
      <c r="L900" s="258">
        <v>0</v>
      </c>
      <c r="M900" s="258">
        <v>0</v>
      </c>
      <c r="N900" s="258">
        <v>0</v>
      </c>
      <c r="O900" s="258">
        <v>1564502.38</v>
      </c>
      <c r="P900" s="258">
        <v>0</v>
      </c>
      <c r="Q900" s="258">
        <v>0</v>
      </c>
      <c r="R900" s="258">
        <v>0</v>
      </c>
      <c r="S900" s="258">
        <v>0</v>
      </c>
      <c r="T900" s="258">
        <v>0</v>
      </c>
      <c r="U900" s="258">
        <v>0</v>
      </c>
      <c r="V900" s="258">
        <v>0</v>
      </c>
      <c r="W900" s="258">
        <v>0</v>
      </c>
      <c r="X900" s="258">
        <v>0</v>
      </c>
      <c r="Y900" s="258">
        <v>0</v>
      </c>
      <c r="Z900" s="258">
        <v>0</v>
      </c>
      <c r="AA900" s="258">
        <v>0</v>
      </c>
      <c r="AB900" s="260">
        <v>2021</v>
      </c>
    </row>
    <row r="901" spans="1:28" s="3" customFormat="1" ht="35.25" x14ac:dyDescent="0.5">
      <c r="A901" s="3">
        <v>1</v>
      </c>
      <c r="B901" s="165">
        <f>SUBTOTAL(103,$A$798:A901)</f>
        <v>103</v>
      </c>
      <c r="C901" s="210" t="s">
        <v>1950</v>
      </c>
      <c r="D901" s="255">
        <f t="shared" si="47"/>
        <v>2055720.22</v>
      </c>
      <c r="E901" s="258">
        <v>196336.5</v>
      </c>
      <c r="F901" s="258">
        <v>0</v>
      </c>
      <c r="G901" s="258">
        <v>1514000</v>
      </c>
      <c r="H901" s="258">
        <v>0</v>
      </c>
      <c r="I901" s="258">
        <v>0</v>
      </c>
      <c r="J901" s="258">
        <v>0</v>
      </c>
      <c r="K901" s="259">
        <v>0</v>
      </c>
      <c r="L901" s="258">
        <v>0</v>
      </c>
      <c r="M901" s="258">
        <v>345383.72</v>
      </c>
      <c r="N901" s="258">
        <v>0</v>
      </c>
      <c r="O901" s="258">
        <v>0</v>
      </c>
      <c r="P901" s="258">
        <v>0</v>
      </c>
      <c r="Q901" s="258">
        <v>0</v>
      </c>
      <c r="R901" s="258">
        <v>0</v>
      </c>
      <c r="S901" s="258">
        <v>0</v>
      </c>
      <c r="T901" s="258">
        <v>0</v>
      </c>
      <c r="U901" s="258">
        <v>0</v>
      </c>
      <c r="V901" s="258">
        <v>0</v>
      </c>
      <c r="W901" s="258">
        <v>0</v>
      </c>
      <c r="X901" s="258">
        <v>0</v>
      </c>
      <c r="Y901" s="258">
        <v>0</v>
      </c>
      <c r="Z901" s="258">
        <v>0</v>
      </c>
      <c r="AA901" s="258">
        <v>0</v>
      </c>
      <c r="AB901" s="260">
        <v>2021</v>
      </c>
    </row>
    <row r="902" spans="1:28" s="3" customFormat="1" ht="35.25" x14ac:dyDescent="0.5">
      <c r="A902" s="3">
        <v>1</v>
      </c>
      <c r="B902" s="165">
        <f>SUBTOTAL(103,$A$798:A902)</f>
        <v>104</v>
      </c>
      <c r="C902" s="210" t="s">
        <v>1952</v>
      </c>
      <c r="D902" s="255">
        <f t="shared" si="47"/>
        <v>620099</v>
      </c>
      <c r="E902" s="258">
        <v>0</v>
      </c>
      <c r="F902" s="258">
        <v>0</v>
      </c>
      <c r="G902" s="258">
        <v>251300</v>
      </c>
      <c r="H902" s="258">
        <v>0</v>
      </c>
      <c r="I902" s="258">
        <v>0</v>
      </c>
      <c r="J902" s="258">
        <v>0</v>
      </c>
      <c r="K902" s="259">
        <v>0</v>
      </c>
      <c r="L902" s="258">
        <v>0</v>
      </c>
      <c r="M902" s="258">
        <v>368799</v>
      </c>
      <c r="N902" s="258">
        <v>0</v>
      </c>
      <c r="O902" s="258">
        <v>0</v>
      </c>
      <c r="P902" s="258">
        <v>0</v>
      </c>
      <c r="Q902" s="258">
        <v>0</v>
      </c>
      <c r="R902" s="258">
        <v>0</v>
      </c>
      <c r="S902" s="258">
        <v>0</v>
      </c>
      <c r="T902" s="258">
        <v>0</v>
      </c>
      <c r="U902" s="258">
        <v>0</v>
      </c>
      <c r="V902" s="258">
        <v>0</v>
      </c>
      <c r="W902" s="258">
        <v>0</v>
      </c>
      <c r="X902" s="258">
        <v>0</v>
      </c>
      <c r="Y902" s="258">
        <v>0</v>
      </c>
      <c r="Z902" s="258">
        <v>0</v>
      </c>
      <c r="AA902" s="258">
        <v>0</v>
      </c>
      <c r="AB902" s="260">
        <v>2021</v>
      </c>
    </row>
    <row r="903" spans="1:28" s="3" customFormat="1" ht="35.25" x14ac:dyDescent="0.5">
      <c r="A903" s="3">
        <v>1</v>
      </c>
      <c r="B903" s="165">
        <f>SUBTOTAL(103,$A$798:A903)</f>
        <v>105</v>
      </c>
      <c r="C903" s="210" t="s">
        <v>2810</v>
      </c>
      <c r="D903" s="255">
        <f t="shared" si="47"/>
        <v>83108</v>
      </c>
      <c r="E903" s="258">
        <v>0</v>
      </c>
      <c r="F903" s="258">
        <v>0</v>
      </c>
      <c r="G903" s="258">
        <v>83108</v>
      </c>
      <c r="H903" s="258">
        <v>0</v>
      </c>
      <c r="I903" s="258">
        <v>0</v>
      </c>
      <c r="J903" s="258">
        <v>0</v>
      </c>
      <c r="K903" s="259">
        <v>0</v>
      </c>
      <c r="L903" s="258">
        <v>0</v>
      </c>
      <c r="M903" s="258">
        <v>0</v>
      </c>
      <c r="N903" s="258">
        <v>0</v>
      </c>
      <c r="O903" s="258">
        <v>0</v>
      </c>
      <c r="P903" s="258">
        <v>0</v>
      </c>
      <c r="Q903" s="258">
        <v>0</v>
      </c>
      <c r="R903" s="258">
        <v>0</v>
      </c>
      <c r="S903" s="258">
        <v>0</v>
      </c>
      <c r="T903" s="258">
        <v>0</v>
      </c>
      <c r="U903" s="258">
        <v>0</v>
      </c>
      <c r="V903" s="258">
        <v>0</v>
      </c>
      <c r="W903" s="258">
        <v>0</v>
      </c>
      <c r="X903" s="258">
        <v>0</v>
      </c>
      <c r="Y903" s="258">
        <v>0</v>
      </c>
      <c r="Z903" s="258">
        <v>0</v>
      </c>
      <c r="AA903" s="258">
        <v>0</v>
      </c>
      <c r="AB903" s="260">
        <v>2021</v>
      </c>
    </row>
    <row r="904" spans="1:28" s="3" customFormat="1" ht="35.25" x14ac:dyDescent="0.5">
      <c r="A904" s="3">
        <v>1</v>
      </c>
      <c r="B904" s="165">
        <f>SUBTOTAL(103,$A$798:A904)</f>
        <v>106</v>
      </c>
      <c r="C904" s="210" t="s">
        <v>2811</v>
      </c>
      <c r="D904" s="255">
        <f t="shared" si="47"/>
        <v>1367391</v>
      </c>
      <c r="E904" s="258">
        <v>0</v>
      </c>
      <c r="F904" s="258">
        <v>0</v>
      </c>
      <c r="G904" s="258">
        <v>0</v>
      </c>
      <c r="H904" s="258">
        <v>0</v>
      </c>
      <c r="I904" s="258">
        <v>0</v>
      </c>
      <c r="J904" s="258">
        <v>0</v>
      </c>
      <c r="K904" s="259">
        <v>0</v>
      </c>
      <c r="L904" s="258">
        <v>0</v>
      </c>
      <c r="M904" s="258">
        <v>0</v>
      </c>
      <c r="N904" s="258">
        <v>28715.19</v>
      </c>
      <c r="O904" s="258">
        <v>1125362.97</v>
      </c>
      <c r="P904" s="258">
        <v>213312.84</v>
      </c>
      <c r="Q904" s="258">
        <v>0</v>
      </c>
      <c r="R904" s="258">
        <v>0</v>
      </c>
      <c r="S904" s="258">
        <v>0</v>
      </c>
      <c r="T904" s="258">
        <v>0</v>
      </c>
      <c r="U904" s="258">
        <v>0</v>
      </c>
      <c r="V904" s="258">
        <v>0</v>
      </c>
      <c r="W904" s="258">
        <v>0</v>
      </c>
      <c r="X904" s="258">
        <v>0</v>
      </c>
      <c r="Y904" s="258">
        <v>0</v>
      </c>
      <c r="Z904" s="258">
        <v>0</v>
      </c>
      <c r="AA904" s="258">
        <v>0</v>
      </c>
      <c r="AB904" s="260">
        <v>2021</v>
      </c>
    </row>
    <row r="905" spans="1:28" s="3" customFormat="1" ht="35.25" x14ac:dyDescent="0.5">
      <c r="A905" s="3">
        <v>1</v>
      </c>
      <c r="B905" s="165">
        <f>SUBTOTAL(103,$A$798:A905)</f>
        <v>107</v>
      </c>
      <c r="C905" s="210" t="s">
        <v>2812</v>
      </c>
      <c r="D905" s="255">
        <f t="shared" si="47"/>
        <v>469154.1</v>
      </c>
      <c r="E905" s="258">
        <v>0</v>
      </c>
      <c r="F905" s="258">
        <v>0</v>
      </c>
      <c r="G905" s="258">
        <v>469154.1</v>
      </c>
      <c r="H905" s="258">
        <v>0</v>
      </c>
      <c r="I905" s="258">
        <v>0</v>
      </c>
      <c r="J905" s="258">
        <v>0</v>
      </c>
      <c r="K905" s="259">
        <v>0</v>
      </c>
      <c r="L905" s="258">
        <v>0</v>
      </c>
      <c r="M905" s="258">
        <v>0</v>
      </c>
      <c r="N905" s="258">
        <v>0</v>
      </c>
      <c r="O905" s="258">
        <v>0</v>
      </c>
      <c r="P905" s="258">
        <v>0</v>
      </c>
      <c r="Q905" s="258">
        <v>0</v>
      </c>
      <c r="R905" s="258">
        <v>0</v>
      </c>
      <c r="S905" s="258">
        <v>0</v>
      </c>
      <c r="T905" s="258">
        <v>0</v>
      </c>
      <c r="U905" s="258">
        <v>0</v>
      </c>
      <c r="V905" s="258">
        <v>0</v>
      </c>
      <c r="W905" s="258">
        <v>0</v>
      </c>
      <c r="X905" s="258">
        <v>0</v>
      </c>
      <c r="Y905" s="258">
        <v>0</v>
      </c>
      <c r="Z905" s="258">
        <v>0</v>
      </c>
      <c r="AA905" s="258">
        <v>0</v>
      </c>
      <c r="AB905" s="260">
        <v>2021</v>
      </c>
    </row>
    <row r="906" spans="1:28" s="3" customFormat="1" ht="35.25" x14ac:dyDescent="0.5">
      <c r="A906" s="3">
        <v>1</v>
      </c>
      <c r="B906" s="165">
        <f>SUBTOTAL(103,$A$798:A906)</f>
        <v>108</v>
      </c>
      <c r="C906" s="210" t="s">
        <v>2415</v>
      </c>
      <c r="D906" s="255">
        <f t="shared" ref="D906:D969" si="48">E906+F906+G906+H906+I906+J906+L906+M906+N906+O906+P906+Q906+R906+S906+T906+U906+V906+W906+X906+Y906+Z906+AA906</f>
        <v>169798</v>
      </c>
      <c r="E906" s="258">
        <v>169798</v>
      </c>
      <c r="F906" s="258">
        <v>0</v>
      </c>
      <c r="G906" s="258">
        <v>0</v>
      </c>
      <c r="H906" s="258">
        <v>0</v>
      </c>
      <c r="I906" s="258">
        <v>0</v>
      </c>
      <c r="J906" s="258">
        <v>0</v>
      </c>
      <c r="K906" s="259">
        <v>0</v>
      </c>
      <c r="L906" s="258">
        <v>0</v>
      </c>
      <c r="M906" s="258">
        <v>0</v>
      </c>
      <c r="N906" s="258">
        <v>0</v>
      </c>
      <c r="O906" s="258">
        <v>0</v>
      </c>
      <c r="P906" s="258">
        <v>0</v>
      </c>
      <c r="Q906" s="258">
        <v>0</v>
      </c>
      <c r="R906" s="258">
        <v>0</v>
      </c>
      <c r="S906" s="258">
        <v>0</v>
      </c>
      <c r="T906" s="258">
        <v>0</v>
      </c>
      <c r="U906" s="258">
        <v>0</v>
      </c>
      <c r="V906" s="258">
        <v>0</v>
      </c>
      <c r="W906" s="258">
        <v>0</v>
      </c>
      <c r="X906" s="258">
        <v>0</v>
      </c>
      <c r="Y906" s="258">
        <v>0</v>
      </c>
      <c r="Z906" s="258">
        <v>0</v>
      </c>
      <c r="AA906" s="258">
        <v>0</v>
      </c>
      <c r="AB906" s="260">
        <v>2021</v>
      </c>
    </row>
    <row r="907" spans="1:28" s="3" customFormat="1" ht="35.25" x14ac:dyDescent="0.5">
      <c r="A907" s="3">
        <v>1</v>
      </c>
      <c r="B907" s="165">
        <f>SUBTOTAL(103,$A$798:A907)</f>
        <v>109</v>
      </c>
      <c r="C907" s="210" t="s">
        <v>2813</v>
      </c>
      <c r="D907" s="255">
        <f t="shared" si="48"/>
        <v>268258</v>
      </c>
      <c r="E907" s="258">
        <v>0</v>
      </c>
      <c r="F907" s="258">
        <v>0</v>
      </c>
      <c r="G907" s="258">
        <v>0</v>
      </c>
      <c r="H907" s="258">
        <v>0</v>
      </c>
      <c r="I907" s="258">
        <v>0</v>
      </c>
      <c r="J907" s="258">
        <v>0</v>
      </c>
      <c r="K907" s="259">
        <v>0</v>
      </c>
      <c r="L907" s="258">
        <v>0</v>
      </c>
      <c r="M907" s="258">
        <v>0</v>
      </c>
      <c r="N907" s="258">
        <v>0</v>
      </c>
      <c r="O907" s="258">
        <v>268258</v>
      </c>
      <c r="P907" s="258">
        <v>0</v>
      </c>
      <c r="Q907" s="258">
        <v>0</v>
      </c>
      <c r="R907" s="258">
        <v>0</v>
      </c>
      <c r="S907" s="258">
        <v>0</v>
      </c>
      <c r="T907" s="258">
        <v>0</v>
      </c>
      <c r="U907" s="258">
        <v>0</v>
      </c>
      <c r="V907" s="258">
        <v>0</v>
      </c>
      <c r="W907" s="258">
        <v>0</v>
      </c>
      <c r="X907" s="258">
        <v>0</v>
      </c>
      <c r="Y907" s="258">
        <v>0</v>
      </c>
      <c r="Z907" s="258">
        <v>0</v>
      </c>
      <c r="AA907" s="258">
        <v>0</v>
      </c>
      <c r="AB907" s="260">
        <v>2021</v>
      </c>
    </row>
    <row r="908" spans="1:28" s="3" customFormat="1" ht="35.25" x14ac:dyDescent="0.5">
      <c r="A908" s="3">
        <v>1</v>
      </c>
      <c r="B908" s="165">
        <f>SUBTOTAL(103,$A$798:A908)</f>
        <v>110</v>
      </c>
      <c r="C908" s="210" t="s">
        <v>2814</v>
      </c>
      <c r="D908" s="255">
        <f t="shared" si="48"/>
        <v>170239.05</v>
      </c>
      <c r="E908" s="258">
        <v>0</v>
      </c>
      <c r="F908" s="258">
        <v>0</v>
      </c>
      <c r="G908" s="258">
        <v>170239.05</v>
      </c>
      <c r="H908" s="258">
        <v>0</v>
      </c>
      <c r="I908" s="258">
        <v>0</v>
      </c>
      <c r="J908" s="258">
        <v>0</v>
      </c>
      <c r="K908" s="259">
        <v>0</v>
      </c>
      <c r="L908" s="258">
        <v>0</v>
      </c>
      <c r="M908" s="258">
        <v>0</v>
      </c>
      <c r="N908" s="258">
        <v>0</v>
      </c>
      <c r="O908" s="258">
        <v>0</v>
      </c>
      <c r="P908" s="258">
        <v>0</v>
      </c>
      <c r="Q908" s="258">
        <v>0</v>
      </c>
      <c r="R908" s="258">
        <v>0</v>
      </c>
      <c r="S908" s="258">
        <v>0</v>
      </c>
      <c r="T908" s="258">
        <v>0</v>
      </c>
      <c r="U908" s="258">
        <v>0</v>
      </c>
      <c r="V908" s="258">
        <v>0</v>
      </c>
      <c r="W908" s="258">
        <v>0</v>
      </c>
      <c r="X908" s="258">
        <v>0</v>
      </c>
      <c r="Y908" s="258">
        <v>0</v>
      </c>
      <c r="Z908" s="258">
        <v>0</v>
      </c>
      <c r="AA908" s="258">
        <v>0</v>
      </c>
      <c r="AB908" s="260">
        <v>2021</v>
      </c>
    </row>
    <row r="909" spans="1:28" s="3" customFormat="1" ht="35.25" x14ac:dyDescent="0.5">
      <c r="A909" s="3">
        <v>1</v>
      </c>
      <c r="B909" s="165">
        <f>SUBTOTAL(103,$A$798:A909)</f>
        <v>111</v>
      </c>
      <c r="C909" s="210" t="s">
        <v>1959</v>
      </c>
      <c r="D909" s="255">
        <f t="shared" si="48"/>
        <v>416756.5</v>
      </c>
      <c r="E909" s="258">
        <v>0</v>
      </c>
      <c r="F909" s="258">
        <v>0</v>
      </c>
      <c r="G909" s="258">
        <v>0</v>
      </c>
      <c r="H909" s="258">
        <v>0</v>
      </c>
      <c r="I909" s="258">
        <v>0</v>
      </c>
      <c r="J909" s="258">
        <v>0</v>
      </c>
      <c r="K909" s="259">
        <v>0</v>
      </c>
      <c r="L909" s="258">
        <v>0</v>
      </c>
      <c r="M909" s="258">
        <v>416756.5</v>
      </c>
      <c r="N909" s="258">
        <v>0</v>
      </c>
      <c r="O909" s="258">
        <v>0</v>
      </c>
      <c r="P909" s="258">
        <v>0</v>
      </c>
      <c r="Q909" s="258">
        <v>0</v>
      </c>
      <c r="R909" s="258">
        <v>0</v>
      </c>
      <c r="S909" s="258">
        <v>0</v>
      </c>
      <c r="T909" s="258">
        <v>0</v>
      </c>
      <c r="U909" s="258">
        <v>0</v>
      </c>
      <c r="V909" s="258">
        <v>0</v>
      </c>
      <c r="W909" s="258">
        <v>0</v>
      </c>
      <c r="X909" s="258">
        <v>0</v>
      </c>
      <c r="Y909" s="258">
        <v>0</v>
      </c>
      <c r="Z909" s="258">
        <v>0</v>
      </c>
      <c r="AA909" s="258">
        <v>0</v>
      </c>
      <c r="AB909" s="260">
        <v>2021</v>
      </c>
    </row>
    <row r="910" spans="1:28" s="3" customFormat="1" ht="35.25" x14ac:dyDescent="0.5">
      <c r="A910" s="3">
        <v>1</v>
      </c>
      <c r="B910" s="165">
        <f>SUBTOTAL(103,$A$798:A910)</f>
        <v>112</v>
      </c>
      <c r="C910" s="210" t="s">
        <v>1696</v>
      </c>
      <c r="D910" s="255">
        <f t="shared" si="48"/>
        <v>286647.04000000004</v>
      </c>
      <c r="E910" s="258">
        <v>0</v>
      </c>
      <c r="F910" s="258">
        <v>0</v>
      </c>
      <c r="G910" s="258">
        <v>139954</v>
      </c>
      <c r="H910" s="258">
        <v>0</v>
      </c>
      <c r="I910" s="258">
        <v>0</v>
      </c>
      <c r="J910" s="258">
        <v>0</v>
      </c>
      <c r="K910" s="259">
        <v>0</v>
      </c>
      <c r="L910" s="258">
        <v>0</v>
      </c>
      <c r="M910" s="258">
        <v>0</v>
      </c>
      <c r="N910" s="258">
        <v>146693.04</v>
      </c>
      <c r="O910" s="258">
        <v>0</v>
      </c>
      <c r="P910" s="258">
        <v>0</v>
      </c>
      <c r="Q910" s="258">
        <v>0</v>
      </c>
      <c r="R910" s="258">
        <v>0</v>
      </c>
      <c r="S910" s="258">
        <v>0</v>
      </c>
      <c r="T910" s="258">
        <v>0</v>
      </c>
      <c r="U910" s="258">
        <v>0</v>
      </c>
      <c r="V910" s="258">
        <v>0</v>
      </c>
      <c r="W910" s="258">
        <v>0</v>
      </c>
      <c r="X910" s="258">
        <v>0</v>
      </c>
      <c r="Y910" s="258">
        <v>0</v>
      </c>
      <c r="Z910" s="258">
        <v>0</v>
      </c>
      <c r="AA910" s="258">
        <v>0</v>
      </c>
      <c r="AB910" s="260">
        <v>2021</v>
      </c>
    </row>
    <row r="911" spans="1:28" s="3" customFormat="1" ht="35.25" x14ac:dyDescent="0.5">
      <c r="A911" s="3">
        <v>1</v>
      </c>
      <c r="B911" s="165">
        <f>SUBTOTAL(103,$A$798:A911)</f>
        <v>113</v>
      </c>
      <c r="C911" s="210" t="s">
        <v>2815</v>
      </c>
      <c r="D911" s="255">
        <f t="shared" si="48"/>
        <v>137975.26</v>
      </c>
      <c r="E911" s="258">
        <v>137975.26</v>
      </c>
      <c r="F911" s="258">
        <v>0</v>
      </c>
      <c r="G911" s="258">
        <v>0</v>
      </c>
      <c r="H911" s="258">
        <v>0</v>
      </c>
      <c r="I911" s="258">
        <v>0</v>
      </c>
      <c r="J911" s="258">
        <v>0</v>
      </c>
      <c r="K911" s="259">
        <v>0</v>
      </c>
      <c r="L911" s="258">
        <v>0</v>
      </c>
      <c r="M911" s="258">
        <v>0</v>
      </c>
      <c r="N911" s="258">
        <v>0</v>
      </c>
      <c r="O911" s="258">
        <v>0</v>
      </c>
      <c r="P911" s="258">
        <v>0</v>
      </c>
      <c r="Q911" s="258">
        <v>0</v>
      </c>
      <c r="R911" s="258">
        <v>0</v>
      </c>
      <c r="S911" s="258">
        <v>0</v>
      </c>
      <c r="T911" s="258">
        <v>0</v>
      </c>
      <c r="U911" s="258">
        <v>0</v>
      </c>
      <c r="V911" s="258">
        <v>0</v>
      </c>
      <c r="W911" s="258">
        <v>0</v>
      </c>
      <c r="X911" s="258">
        <v>0</v>
      </c>
      <c r="Y911" s="258">
        <v>0</v>
      </c>
      <c r="Z911" s="258">
        <v>0</v>
      </c>
      <c r="AA911" s="258">
        <v>0</v>
      </c>
      <c r="AB911" s="260">
        <v>2021</v>
      </c>
    </row>
    <row r="912" spans="1:28" s="3" customFormat="1" ht="35.25" x14ac:dyDescent="0.5">
      <c r="A912" s="3">
        <v>1</v>
      </c>
      <c r="B912" s="165">
        <f>SUBTOTAL(103,$A$798:A912)</f>
        <v>114</v>
      </c>
      <c r="C912" s="210" t="s">
        <v>1697</v>
      </c>
      <c r="D912" s="255">
        <f t="shared" si="48"/>
        <v>825991.79</v>
      </c>
      <c r="E912" s="258">
        <v>0</v>
      </c>
      <c r="F912" s="258">
        <v>0</v>
      </c>
      <c r="G912" s="258">
        <v>0</v>
      </c>
      <c r="H912" s="258">
        <v>0</v>
      </c>
      <c r="I912" s="258">
        <v>0</v>
      </c>
      <c r="J912" s="258">
        <v>0</v>
      </c>
      <c r="K912" s="259">
        <v>0</v>
      </c>
      <c r="L912" s="258">
        <v>0</v>
      </c>
      <c r="M912" s="258">
        <v>0</v>
      </c>
      <c r="N912" s="258">
        <v>0</v>
      </c>
      <c r="O912" s="258">
        <v>825991.79</v>
      </c>
      <c r="P912" s="258">
        <v>0</v>
      </c>
      <c r="Q912" s="258">
        <v>0</v>
      </c>
      <c r="R912" s="258">
        <v>0</v>
      </c>
      <c r="S912" s="258">
        <v>0</v>
      </c>
      <c r="T912" s="258">
        <v>0</v>
      </c>
      <c r="U912" s="258">
        <v>0</v>
      </c>
      <c r="V912" s="258">
        <v>0</v>
      </c>
      <c r="W912" s="258">
        <v>0</v>
      </c>
      <c r="X912" s="258">
        <v>0</v>
      </c>
      <c r="Y912" s="258">
        <v>0</v>
      </c>
      <c r="Z912" s="258">
        <v>0</v>
      </c>
      <c r="AA912" s="258">
        <v>0</v>
      </c>
      <c r="AB912" s="260">
        <v>2021</v>
      </c>
    </row>
    <row r="913" spans="1:28" s="3" customFormat="1" ht="35.25" x14ac:dyDescent="0.5">
      <c r="A913" s="3">
        <v>1</v>
      </c>
      <c r="B913" s="165">
        <f>SUBTOTAL(103,$A$798:A913)</f>
        <v>115</v>
      </c>
      <c r="C913" s="210" t="s">
        <v>1961</v>
      </c>
      <c r="D913" s="255">
        <f t="shared" si="48"/>
        <v>1635000</v>
      </c>
      <c r="E913" s="258">
        <v>0</v>
      </c>
      <c r="F913" s="258">
        <v>0</v>
      </c>
      <c r="G913" s="258">
        <v>1635000</v>
      </c>
      <c r="H913" s="258">
        <v>0</v>
      </c>
      <c r="I913" s="258">
        <v>0</v>
      </c>
      <c r="J913" s="258">
        <v>0</v>
      </c>
      <c r="K913" s="259">
        <v>0</v>
      </c>
      <c r="L913" s="258">
        <v>0</v>
      </c>
      <c r="M913" s="258">
        <v>0</v>
      </c>
      <c r="N913" s="258">
        <v>0</v>
      </c>
      <c r="O913" s="258">
        <v>0</v>
      </c>
      <c r="P913" s="258">
        <v>0</v>
      </c>
      <c r="Q913" s="258">
        <v>0</v>
      </c>
      <c r="R913" s="258">
        <v>0</v>
      </c>
      <c r="S913" s="258">
        <v>0</v>
      </c>
      <c r="T913" s="258">
        <v>0</v>
      </c>
      <c r="U913" s="258">
        <v>0</v>
      </c>
      <c r="V913" s="258">
        <v>0</v>
      </c>
      <c r="W913" s="258">
        <v>0</v>
      </c>
      <c r="X913" s="258">
        <v>0</v>
      </c>
      <c r="Y913" s="258">
        <v>0</v>
      </c>
      <c r="Z913" s="258">
        <v>0</v>
      </c>
      <c r="AA913" s="258">
        <v>0</v>
      </c>
      <c r="AB913" s="260">
        <v>2021</v>
      </c>
    </row>
    <row r="914" spans="1:28" s="3" customFormat="1" ht="35.25" x14ac:dyDescent="0.5">
      <c r="A914" s="3">
        <v>1</v>
      </c>
      <c r="B914" s="165">
        <f>SUBTOTAL(103,$A$798:A914)</f>
        <v>116</v>
      </c>
      <c r="C914" s="210" t="s">
        <v>2816</v>
      </c>
      <c r="D914" s="255">
        <f t="shared" si="48"/>
        <v>725000</v>
      </c>
      <c r="E914" s="258">
        <v>0</v>
      </c>
      <c r="F914" s="258">
        <v>0</v>
      </c>
      <c r="G914" s="258">
        <v>0</v>
      </c>
      <c r="H914" s="258">
        <v>0</v>
      </c>
      <c r="I914" s="258">
        <v>0</v>
      </c>
      <c r="J914" s="258">
        <v>0</v>
      </c>
      <c r="K914" s="259">
        <v>0</v>
      </c>
      <c r="L914" s="258">
        <v>0</v>
      </c>
      <c r="M914" s="258">
        <v>0</v>
      </c>
      <c r="N914" s="258">
        <v>0</v>
      </c>
      <c r="O914" s="258">
        <v>725000</v>
      </c>
      <c r="P914" s="258">
        <v>0</v>
      </c>
      <c r="Q914" s="258">
        <v>0</v>
      </c>
      <c r="R914" s="258">
        <v>0</v>
      </c>
      <c r="S914" s="258">
        <v>0</v>
      </c>
      <c r="T914" s="258">
        <v>0</v>
      </c>
      <c r="U914" s="258">
        <v>0</v>
      </c>
      <c r="V914" s="258">
        <v>0</v>
      </c>
      <c r="W914" s="258">
        <v>0</v>
      </c>
      <c r="X914" s="258">
        <v>0</v>
      </c>
      <c r="Y914" s="258">
        <v>0</v>
      </c>
      <c r="Z914" s="258">
        <v>0</v>
      </c>
      <c r="AA914" s="258">
        <v>0</v>
      </c>
      <c r="AB914" s="260">
        <v>2021</v>
      </c>
    </row>
    <row r="915" spans="1:28" s="3" customFormat="1" ht="35.25" x14ac:dyDescent="0.5">
      <c r="A915" s="3">
        <v>1</v>
      </c>
      <c r="B915" s="165">
        <f>SUBTOTAL(103,$A$798:A915)</f>
        <v>117</v>
      </c>
      <c r="C915" s="210" t="s">
        <v>1699</v>
      </c>
      <c r="D915" s="255">
        <f t="shared" si="48"/>
        <v>466142</v>
      </c>
      <c r="E915" s="258">
        <v>0</v>
      </c>
      <c r="F915" s="258">
        <v>0</v>
      </c>
      <c r="G915" s="258">
        <v>0</v>
      </c>
      <c r="H915" s="258">
        <v>0</v>
      </c>
      <c r="I915" s="258">
        <v>0</v>
      </c>
      <c r="J915" s="258">
        <v>0</v>
      </c>
      <c r="K915" s="259">
        <v>0</v>
      </c>
      <c r="L915" s="258">
        <v>0</v>
      </c>
      <c r="M915" s="258">
        <v>0</v>
      </c>
      <c r="N915" s="258">
        <v>466142</v>
      </c>
      <c r="O915" s="258">
        <v>0</v>
      </c>
      <c r="P915" s="258">
        <v>0</v>
      </c>
      <c r="Q915" s="258">
        <v>0</v>
      </c>
      <c r="R915" s="258">
        <v>0</v>
      </c>
      <c r="S915" s="258">
        <v>0</v>
      </c>
      <c r="T915" s="258">
        <v>0</v>
      </c>
      <c r="U915" s="258">
        <v>0</v>
      </c>
      <c r="V915" s="258">
        <v>0</v>
      </c>
      <c r="W915" s="258">
        <v>0</v>
      </c>
      <c r="X915" s="258">
        <v>0</v>
      </c>
      <c r="Y915" s="258">
        <v>0</v>
      </c>
      <c r="Z915" s="258">
        <v>0</v>
      </c>
      <c r="AA915" s="258">
        <v>0</v>
      </c>
      <c r="AB915" s="260">
        <v>2021</v>
      </c>
    </row>
    <row r="916" spans="1:28" s="3" customFormat="1" ht="35.25" x14ac:dyDescent="0.5">
      <c r="A916" s="3">
        <v>1</v>
      </c>
      <c r="B916" s="165">
        <f>SUBTOTAL(103,$A$798:A916)</f>
        <v>118</v>
      </c>
      <c r="C916" s="210" t="s">
        <v>2817</v>
      </c>
      <c r="D916" s="255">
        <f t="shared" si="48"/>
        <v>1500888.2</v>
      </c>
      <c r="E916" s="258">
        <v>0</v>
      </c>
      <c r="F916" s="258">
        <v>0</v>
      </c>
      <c r="G916" s="258">
        <v>0</v>
      </c>
      <c r="H916" s="258">
        <v>0</v>
      </c>
      <c r="I916" s="258">
        <v>0</v>
      </c>
      <c r="J916" s="258">
        <v>0</v>
      </c>
      <c r="K916" s="259">
        <v>0</v>
      </c>
      <c r="L916" s="258">
        <v>0</v>
      </c>
      <c r="M916" s="258">
        <v>977166</v>
      </c>
      <c r="N916" s="258">
        <v>0</v>
      </c>
      <c r="O916" s="258">
        <v>523722.19999999995</v>
      </c>
      <c r="P916" s="258">
        <v>0</v>
      </c>
      <c r="Q916" s="258">
        <v>0</v>
      </c>
      <c r="R916" s="258">
        <v>0</v>
      </c>
      <c r="S916" s="258">
        <v>0</v>
      </c>
      <c r="T916" s="258">
        <v>0</v>
      </c>
      <c r="U916" s="258">
        <v>0</v>
      </c>
      <c r="V916" s="258">
        <v>0</v>
      </c>
      <c r="W916" s="258">
        <v>0</v>
      </c>
      <c r="X916" s="258">
        <v>0</v>
      </c>
      <c r="Y916" s="258">
        <v>0</v>
      </c>
      <c r="Z916" s="258">
        <v>0</v>
      </c>
      <c r="AA916" s="258">
        <v>0</v>
      </c>
      <c r="AB916" s="260">
        <v>2021</v>
      </c>
    </row>
    <row r="917" spans="1:28" s="3" customFormat="1" ht="35.25" x14ac:dyDescent="0.5">
      <c r="A917" s="3">
        <v>1</v>
      </c>
      <c r="B917" s="165">
        <f>SUBTOTAL(103,$A$798:A917)</f>
        <v>119</v>
      </c>
      <c r="C917" s="210" t="s">
        <v>2818</v>
      </c>
      <c r="D917" s="255">
        <f t="shared" si="48"/>
        <v>599339.4</v>
      </c>
      <c r="E917" s="258">
        <v>0</v>
      </c>
      <c r="F917" s="258">
        <v>0</v>
      </c>
      <c r="G917" s="258">
        <v>0</v>
      </c>
      <c r="H917" s="258">
        <v>0</v>
      </c>
      <c r="I917" s="258">
        <v>0</v>
      </c>
      <c r="J917" s="258">
        <v>0</v>
      </c>
      <c r="K917" s="259">
        <v>0</v>
      </c>
      <c r="L917" s="258">
        <v>0</v>
      </c>
      <c r="M917" s="258">
        <v>599339.4</v>
      </c>
      <c r="N917" s="258">
        <v>0</v>
      </c>
      <c r="O917" s="258">
        <v>0</v>
      </c>
      <c r="P917" s="258">
        <v>0</v>
      </c>
      <c r="Q917" s="258">
        <v>0</v>
      </c>
      <c r="R917" s="258">
        <v>0</v>
      </c>
      <c r="S917" s="258">
        <v>0</v>
      </c>
      <c r="T917" s="258">
        <v>0</v>
      </c>
      <c r="U917" s="258">
        <v>0</v>
      </c>
      <c r="V917" s="258">
        <v>0</v>
      </c>
      <c r="W917" s="258">
        <v>0</v>
      </c>
      <c r="X917" s="258">
        <v>0</v>
      </c>
      <c r="Y917" s="258">
        <v>0</v>
      </c>
      <c r="Z917" s="258">
        <v>0</v>
      </c>
      <c r="AA917" s="258">
        <v>0</v>
      </c>
      <c r="AB917" s="260">
        <v>2021</v>
      </c>
    </row>
    <row r="918" spans="1:28" s="3" customFormat="1" ht="35.25" x14ac:dyDescent="0.5">
      <c r="A918" s="3">
        <v>1</v>
      </c>
      <c r="B918" s="165">
        <f>SUBTOTAL(103,$A$798:A918)</f>
        <v>120</v>
      </c>
      <c r="C918" s="210" t="s">
        <v>2819</v>
      </c>
      <c r="D918" s="255">
        <f t="shared" si="48"/>
        <v>1870000</v>
      </c>
      <c r="E918" s="258">
        <v>0</v>
      </c>
      <c r="F918" s="258">
        <v>0</v>
      </c>
      <c r="G918" s="258">
        <v>0</v>
      </c>
      <c r="H918" s="258">
        <v>0</v>
      </c>
      <c r="I918" s="258">
        <v>0</v>
      </c>
      <c r="J918" s="258">
        <v>0</v>
      </c>
      <c r="K918" s="259">
        <v>1</v>
      </c>
      <c r="L918" s="258">
        <v>1870000</v>
      </c>
      <c r="M918" s="258">
        <v>0</v>
      </c>
      <c r="N918" s="258">
        <v>0</v>
      </c>
      <c r="O918" s="258">
        <v>0</v>
      </c>
      <c r="P918" s="258">
        <v>0</v>
      </c>
      <c r="Q918" s="258">
        <v>0</v>
      </c>
      <c r="R918" s="258">
        <v>0</v>
      </c>
      <c r="S918" s="258">
        <v>0</v>
      </c>
      <c r="T918" s="258">
        <v>0</v>
      </c>
      <c r="U918" s="258">
        <v>0</v>
      </c>
      <c r="V918" s="258">
        <v>0</v>
      </c>
      <c r="W918" s="258">
        <v>0</v>
      </c>
      <c r="X918" s="258">
        <v>0</v>
      </c>
      <c r="Y918" s="258">
        <v>0</v>
      </c>
      <c r="Z918" s="258">
        <v>0</v>
      </c>
      <c r="AA918" s="258">
        <v>0</v>
      </c>
      <c r="AB918" s="260">
        <v>2021</v>
      </c>
    </row>
    <row r="919" spans="1:28" s="3" customFormat="1" ht="35.25" x14ac:dyDescent="0.5">
      <c r="A919" s="3">
        <v>1</v>
      </c>
      <c r="B919" s="165">
        <f>SUBTOTAL(103,$A$798:A919)</f>
        <v>121</v>
      </c>
      <c r="C919" s="210" t="s">
        <v>1963</v>
      </c>
      <c r="D919" s="255">
        <f t="shared" si="48"/>
        <v>715562</v>
      </c>
      <c r="E919" s="258">
        <v>0</v>
      </c>
      <c r="F919" s="258">
        <v>0</v>
      </c>
      <c r="G919" s="258">
        <v>0</v>
      </c>
      <c r="H919" s="258">
        <v>0</v>
      </c>
      <c r="I919" s="258">
        <v>0</v>
      </c>
      <c r="J919" s="258">
        <v>0</v>
      </c>
      <c r="K919" s="259">
        <v>0</v>
      </c>
      <c r="L919" s="258">
        <v>0</v>
      </c>
      <c r="M919" s="258">
        <v>73905</v>
      </c>
      <c r="N919" s="258">
        <v>0</v>
      </c>
      <c r="O919" s="258">
        <v>641657</v>
      </c>
      <c r="P919" s="258">
        <v>0</v>
      </c>
      <c r="Q919" s="258">
        <v>0</v>
      </c>
      <c r="R919" s="258">
        <v>0</v>
      </c>
      <c r="S919" s="258">
        <v>0</v>
      </c>
      <c r="T919" s="258">
        <v>0</v>
      </c>
      <c r="U919" s="258">
        <v>0</v>
      </c>
      <c r="V919" s="258">
        <v>0</v>
      </c>
      <c r="W919" s="258">
        <v>0</v>
      </c>
      <c r="X919" s="258">
        <v>0</v>
      </c>
      <c r="Y919" s="258">
        <v>0</v>
      </c>
      <c r="Z919" s="258">
        <v>0</v>
      </c>
      <c r="AA919" s="258">
        <v>0</v>
      </c>
      <c r="AB919" s="260">
        <v>2021</v>
      </c>
    </row>
    <row r="920" spans="1:28" s="3" customFormat="1" ht="35.25" x14ac:dyDescent="0.5">
      <c r="A920" s="3">
        <v>1</v>
      </c>
      <c r="B920" s="165">
        <f>SUBTOTAL(103,$A$798:A920)</f>
        <v>122</v>
      </c>
      <c r="C920" s="210" t="s">
        <v>1964</v>
      </c>
      <c r="D920" s="255">
        <f t="shared" si="48"/>
        <v>772433</v>
      </c>
      <c r="E920" s="258">
        <v>0</v>
      </c>
      <c r="F920" s="258">
        <v>0</v>
      </c>
      <c r="G920" s="258">
        <v>0</v>
      </c>
      <c r="H920" s="258">
        <v>0</v>
      </c>
      <c r="I920" s="258">
        <v>0</v>
      </c>
      <c r="J920" s="258">
        <v>0</v>
      </c>
      <c r="K920" s="259">
        <v>0</v>
      </c>
      <c r="L920" s="258">
        <v>0</v>
      </c>
      <c r="M920" s="258">
        <v>772433</v>
      </c>
      <c r="N920" s="258">
        <v>0</v>
      </c>
      <c r="O920" s="258">
        <v>0</v>
      </c>
      <c r="P920" s="258">
        <v>0</v>
      </c>
      <c r="Q920" s="258">
        <v>0</v>
      </c>
      <c r="R920" s="258">
        <v>0</v>
      </c>
      <c r="S920" s="258">
        <v>0</v>
      </c>
      <c r="T920" s="258">
        <v>0</v>
      </c>
      <c r="U920" s="258">
        <v>0</v>
      </c>
      <c r="V920" s="258">
        <v>0</v>
      </c>
      <c r="W920" s="258">
        <v>0</v>
      </c>
      <c r="X920" s="258">
        <v>0</v>
      </c>
      <c r="Y920" s="258">
        <v>0</v>
      </c>
      <c r="Z920" s="258">
        <v>0</v>
      </c>
      <c r="AA920" s="258">
        <v>0</v>
      </c>
      <c r="AB920" s="260">
        <v>2021</v>
      </c>
    </row>
    <row r="921" spans="1:28" s="3" customFormat="1" ht="35.25" x14ac:dyDescent="0.5">
      <c r="A921" s="3">
        <v>1</v>
      </c>
      <c r="B921" s="165">
        <f>SUBTOTAL(103,$A$798:A921)</f>
        <v>123</v>
      </c>
      <c r="C921" s="210" t="s">
        <v>1965</v>
      </c>
      <c r="D921" s="255">
        <f t="shared" si="48"/>
        <v>999987.96</v>
      </c>
      <c r="E921" s="258">
        <v>0</v>
      </c>
      <c r="F921" s="258">
        <v>0</v>
      </c>
      <c r="G921" s="258">
        <v>999987.96</v>
      </c>
      <c r="H921" s="258">
        <v>0</v>
      </c>
      <c r="I921" s="258">
        <v>0</v>
      </c>
      <c r="J921" s="258">
        <v>0</v>
      </c>
      <c r="K921" s="259">
        <v>0</v>
      </c>
      <c r="L921" s="258">
        <v>0</v>
      </c>
      <c r="M921" s="258">
        <v>0</v>
      </c>
      <c r="N921" s="258">
        <v>0</v>
      </c>
      <c r="O921" s="258">
        <v>0</v>
      </c>
      <c r="P921" s="258">
        <v>0</v>
      </c>
      <c r="Q921" s="258">
        <v>0</v>
      </c>
      <c r="R921" s="258">
        <v>0</v>
      </c>
      <c r="S921" s="258">
        <v>0</v>
      </c>
      <c r="T921" s="258">
        <v>0</v>
      </c>
      <c r="U921" s="258">
        <v>0</v>
      </c>
      <c r="V921" s="258">
        <v>0</v>
      </c>
      <c r="W921" s="258">
        <v>0</v>
      </c>
      <c r="X921" s="258">
        <v>0</v>
      </c>
      <c r="Y921" s="258">
        <v>0</v>
      </c>
      <c r="Z921" s="258">
        <v>0</v>
      </c>
      <c r="AA921" s="258">
        <v>0</v>
      </c>
      <c r="AB921" s="260">
        <v>2021</v>
      </c>
    </row>
    <row r="922" spans="1:28" s="3" customFormat="1" ht="35.25" x14ac:dyDescent="0.5">
      <c r="A922" s="3">
        <v>1</v>
      </c>
      <c r="B922" s="165">
        <f>SUBTOTAL(103,$A$798:A922)</f>
        <v>124</v>
      </c>
      <c r="C922" s="210" t="s">
        <v>2820</v>
      </c>
      <c r="D922" s="255">
        <f t="shared" si="48"/>
        <v>180665</v>
      </c>
      <c r="E922" s="258">
        <v>0</v>
      </c>
      <c r="F922" s="258">
        <v>0</v>
      </c>
      <c r="G922" s="258">
        <v>0</v>
      </c>
      <c r="H922" s="258">
        <v>0</v>
      </c>
      <c r="I922" s="258">
        <v>180665</v>
      </c>
      <c r="J922" s="258">
        <v>0</v>
      </c>
      <c r="K922" s="259">
        <v>0</v>
      </c>
      <c r="L922" s="258">
        <v>0</v>
      </c>
      <c r="M922" s="258">
        <v>0</v>
      </c>
      <c r="N922" s="258">
        <v>0</v>
      </c>
      <c r="O922" s="258">
        <v>0</v>
      </c>
      <c r="P922" s="258">
        <v>0</v>
      </c>
      <c r="Q922" s="258">
        <v>0</v>
      </c>
      <c r="R922" s="258">
        <v>0</v>
      </c>
      <c r="S922" s="258">
        <v>0</v>
      </c>
      <c r="T922" s="258">
        <v>0</v>
      </c>
      <c r="U922" s="258">
        <v>0</v>
      </c>
      <c r="V922" s="258">
        <v>0</v>
      </c>
      <c r="W922" s="258">
        <v>0</v>
      </c>
      <c r="X922" s="258">
        <v>0</v>
      </c>
      <c r="Y922" s="258">
        <v>0</v>
      </c>
      <c r="Z922" s="258">
        <v>0</v>
      </c>
      <c r="AA922" s="258">
        <v>0</v>
      </c>
      <c r="AB922" s="260">
        <v>2021</v>
      </c>
    </row>
    <row r="923" spans="1:28" s="3" customFormat="1" ht="35.25" x14ac:dyDescent="0.5">
      <c r="A923" s="3">
        <v>1</v>
      </c>
      <c r="B923" s="165">
        <f>SUBTOTAL(103,$A$798:A923)</f>
        <v>125</v>
      </c>
      <c r="C923" s="210" t="s">
        <v>1968</v>
      </c>
      <c r="D923" s="255">
        <f t="shared" si="48"/>
        <v>431852</v>
      </c>
      <c r="E923" s="258">
        <v>0</v>
      </c>
      <c r="F923" s="258">
        <v>0</v>
      </c>
      <c r="G923" s="258">
        <v>0</v>
      </c>
      <c r="H923" s="258">
        <v>0</v>
      </c>
      <c r="I923" s="258">
        <v>0</v>
      </c>
      <c r="J923" s="258">
        <v>0</v>
      </c>
      <c r="K923" s="259">
        <v>0</v>
      </c>
      <c r="L923" s="258">
        <v>0</v>
      </c>
      <c r="M923" s="258">
        <v>0</v>
      </c>
      <c r="N923" s="258">
        <v>0</v>
      </c>
      <c r="O923" s="258">
        <v>431852</v>
      </c>
      <c r="P923" s="258">
        <v>0</v>
      </c>
      <c r="Q923" s="258">
        <v>0</v>
      </c>
      <c r="R923" s="258">
        <v>0</v>
      </c>
      <c r="S923" s="258">
        <v>0</v>
      </c>
      <c r="T923" s="258">
        <v>0</v>
      </c>
      <c r="U923" s="258">
        <v>0</v>
      </c>
      <c r="V923" s="258">
        <v>0</v>
      </c>
      <c r="W923" s="258">
        <v>0</v>
      </c>
      <c r="X923" s="258">
        <v>0</v>
      </c>
      <c r="Y923" s="258">
        <v>0</v>
      </c>
      <c r="Z923" s="258">
        <v>0</v>
      </c>
      <c r="AA923" s="258">
        <v>0</v>
      </c>
      <c r="AB923" s="260">
        <v>2021</v>
      </c>
    </row>
    <row r="924" spans="1:28" s="3" customFormat="1" ht="35.25" x14ac:dyDescent="0.5">
      <c r="A924" s="3">
        <v>1</v>
      </c>
      <c r="B924" s="165">
        <f>SUBTOTAL(103,$A$798:A924)</f>
        <v>126</v>
      </c>
      <c r="C924" s="210" t="s">
        <v>2821</v>
      </c>
      <c r="D924" s="255">
        <f t="shared" si="48"/>
        <v>509063</v>
      </c>
      <c r="E924" s="258">
        <v>0</v>
      </c>
      <c r="F924" s="258">
        <v>0</v>
      </c>
      <c r="G924" s="258">
        <v>0</v>
      </c>
      <c r="H924" s="258">
        <v>0</v>
      </c>
      <c r="I924" s="258">
        <v>0</v>
      </c>
      <c r="J924" s="258">
        <v>0</v>
      </c>
      <c r="K924" s="259">
        <v>0</v>
      </c>
      <c r="L924" s="258">
        <v>0</v>
      </c>
      <c r="M924" s="258">
        <v>509063</v>
      </c>
      <c r="N924" s="258">
        <v>0</v>
      </c>
      <c r="O924" s="258">
        <v>0</v>
      </c>
      <c r="P924" s="258">
        <v>0</v>
      </c>
      <c r="Q924" s="258">
        <v>0</v>
      </c>
      <c r="R924" s="258">
        <v>0</v>
      </c>
      <c r="S924" s="258">
        <v>0</v>
      </c>
      <c r="T924" s="258">
        <v>0</v>
      </c>
      <c r="U924" s="258">
        <v>0</v>
      </c>
      <c r="V924" s="258">
        <v>0</v>
      </c>
      <c r="W924" s="258">
        <v>0</v>
      </c>
      <c r="X924" s="258">
        <v>0</v>
      </c>
      <c r="Y924" s="258">
        <v>0</v>
      </c>
      <c r="Z924" s="258">
        <v>0</v>
      </c>
      <c r="AA924" s="258">
        <v>0</v>
      </c>
      <c r="AB924" s="260">
        <v>2021</v>
      </c>
    </row>
    <row r="925" spans="1:28" s="3" customFormat="1" ht="35.25" x14ac:dyDescent="0.5">
      <c r="A925" s="3">
        <v>1</v>
      </c>
      <c r="B925" s="165">
        <f>SUBTOTAL(103,$A$798:A925)</f>
        <v>127</v>
      </c>
      <c r="C925" s="210" t="s">
        <v>2822</v>
      </c>
      <c r="D925" s="255">
        <f t="shared" si="48"/>
        <v>1092699</v>
      </c>
      <c r="E925" s="258">
        <v>0</v>
      </c>
      <c r="F925" s="258">
        <v>0</v>
      </c>
      <c r="G925" s="258">
        <v>0</v>
      </c>
      <c r="H925" s="258">
        <v>0</v>
      </c>
      <c r="I925" s="258">
        <v>1092699</v>
      </c>
      <c r="J925" s="258">
        <v>0</v>
      </c>
      <c r="K925" s="259">
        <v>0</v>
      </c>
      <c r="L925" s="258">
        <v>0</v>
      </c>
      <c r="M925" s="258">
        <v>0</v>
      </c>
      <c r="N925" s="258">
        <v>0</v>
      </c>
      <c r="O925" s="258">
        <v>0</v>
      </c>
      <c r="P925" s="258">
        <v>0</v>
      </c>
      <c r="Q925" s="258">
        <v>0</v>
      </c>
      <c r="R925" s="258">
        <v>0</v>
      </c>
      <c r="S925" s="258">
        <v>0</v>
      </c>
      <c r="T925" s="258">
        <v>0</v>
      </c>
      <c r="U925" s="258">
        <v>0</v>
      </c>
      <c r="V925" s="258">
        <v>0</v>
      </c>
      <c r="W925" s="258">
        <v>0</v>
      </c>
      <c r="X925" s="258">
        <v>0</v>
      </c>
      <c r="Y925" s="258">
        <v>0</v>
      </c>
      <c r="Z925" s="258">
        <v>0</v>
      </c>
      <c r="AA925" s="258">
        <v>0</v>
      </c>
      <c r="AB925" s="260">
        <v>2021</v>
      </c>
    </row>
    <row r="926" spans="1:28" s="3" customFormat="1" ht="35.25" x14ac:dyDescent="0.5">
      <c r="A926" s="3">
        <v>1</v>
      </c>
      <c r="B926" s="165">
        <f>SUBTOTAL(103,$A$798:A926)</f>
        <v>128</v>
      </c>
      <c r="C926" s="210" t="s">
        <v>2823</v>
      </c>
      <c r="D926" s="255">
        <f t="shared" si="48"/>
        <v>71504.739999999991</v>
      </c>
      <c r="E926" s="258">
        <v>0</v>
      </c>
      <c r="F926" s="258">
        <v>0</v>
      </c>
      <c r="G926" s="258">
        <v>0</v>
      </c>
      <c r="H926" s="258">
        <v>0</v>
      </c>
      <c r="I926" s="258">
        <v>0</v>
      </c>
      <c r="J926" s="258">
        <v>0</v>
      </c>
      <c r="K926" s="259">
        <v>0</v>
      </c>
      <c r="L926" s="258">
        <v>0</v>
      </c>
      <c r="M926" s="258">
        <v>71504.739999999991</v>
      </c>
      <c r="N926" s="258">
        <v>0</v>
      </c>
      <c r="O926" s="258">
        <v>0</v>
      </c>
      <c r="P926" s="258">
        <v>0</v>
      </c>
      <c r="Q926" s="258">
        <v>0</v>
      </c>
      <c r="R926" s="258">
        <v>0</v>
      </c>
      <c r="S926" s="258">
        <v>0</v>
      </c>
      <c r="T926" s="258">
        <v>0</v>
      </c>
      <c r="U926" s="258">
        <v>0</v>
      </c>
      <c r="V926" s="258">
        <v>0</v>
      </c>
      <c r="W926" s="258">
        <v>0</v>
      </c>
      <c r="X926" s="258">
        <v>0</v>
      </c>
      <c r="Y926" s="258">
        <v>0</v>
      </c>
      <c r="Z926" s="258">
        <v>0</v>
      </c>
      <c r="AA926" s="258">
        <v>0</v>
      </c>
      <c r="AB926" s="260">
        <v>2021</v>
      </c>
    </row>
    <row r="927" spans="1:28" s="3" customFormat="1" ht="35.25" x14ac:dyDescent="0.5">
      <c r="A927" s="3">
        <v>1</v>
      </c>
      <c r="B927" s="165">
        <f>SUBTOTAL(103,$A$798:A927)</f>
        <v>129</v>
      </c>
      <c r="C927" s="210" t="s">
        <v>1979</v>
      </c>
      <c r="D927" s="255">
        <f t="shared" si="48"/>
        <v>564666</v>
      </c>
      <c r="E927" s="258">
        <v>0</v>
      </c>
      <c r="F927" s="258">
        <v>0</v>
      </c>
      <c r="G927" s="258">
        <v>0</v>
      </c>
      <c r="H927" s="258">
        <v>0</v>
      </c>
      <c r="I927" s="258">
        <v>0</v>
      </c>
      <c r="J927" s="258">
        <v>0</v>
      </c>
      <c r="K927" s="259">
        <v>0</v>
      </c>
      <c r="L927" s="258">
        <v>0</v>
      </c>
      <c r="M927" s="258">
        <v>0</v>
      </c>
      <c r="N927" s="258">
        <v>178399.8</v>
      </c>
      <c r="O927" s="258">
        <v>0</v>
      </c>
      <c r="P927" s="258">
        <v>386266.2</v>
      </c>
      <c r="Q927" s="258">
        <v>0</v>
      </c>
      <c r="R927" s="258">
        <v>0</v>
      </c>
      <c r="S927" s="258">
        <v>0</v>
      </c>
      <c r="T927" s="258">
        <v>0</v>
      </c>
      <c r="U927" s="258">
        <v>0</v>
      </c>
      <c r="V927" s="258">
        <v>0</v>
      </c>
      <c r="W927" s="258">
        <v>0</v>
      </c>
      <c r="X927" s="258">
        <v>0</v>
      </c>
      <c r="Y927" s="258">
        <v>0</v>
      </c>
      <c r="Z927" s="258">
        <v>0</v>
      </c>
      <c r="AA927" s="258">
        <v>0</v>
      </c>
      <c r="AB927" s="260">
        <v>2021</v>
      </c>
    </row>
    <row r="928" spans="1:28" s="3" customFormat="1" ht="35.25" x14ac:dyDescent="0.5">
      <c r="A928" s="3">
        <v>1</v>
      </c>
      <c r="B928" s="165">
        <f>SUBTOTAL(103,$A$798:A928)</f>
        <v>130</v>
      </c>
      <c r="C928" s="210" t="s">
        <v>2824</v>
      </c>
      <c r="D928" s="255">
        <f t="shared" si="48"/>
        <v>189387</v>
      </c>
      <c r="E928" s="258">
        <v>0</v>
      </c>
      <c r="F928" s="258">
        <v>0</v>
      </c>
      <c r="G928" s="258">
        <v>0</v>
      </c>
      <c r="H928" s="258">
        <v>0</v>
      </c>
      <c r="I928" s="258">
        <v>0</v>
      </c>
      <c r="J928" s="258">
        <v>0</v>
      </c>
      <c r="K928" s="259">
        <v>0</v>
      </c>
      <c r="L928" s="258">
        <v>0</v>
      </c>
      <c r="M928" s="258">
        <v>0</v>
      </c>
      <c r="N928" s="258">
        <v>0</v>
      </c>
      <c r="O928" s="258">
        <v>189387</v>
      </c>
      <c r="P928" s="258">
        <v>0</v>
      </c>
      <c r="Q928" s="258">
        <v>0</v>
      </c>
      <c r="R928" s="258">
        <v>0</v>
      </c>
      <c r="S928" s="258">
        <v>0</v>
      </c>
      <c r="T928" s="258">
        <v>0</v>
      </c>
      <c r="U928" s="258">
        <v>0</v>
      </c>
      <c r="V928" s="258">
        <v>0</v>
      </c>
      <c r="W928" s="258">
        <v>0</v>
      </c>
      <c r="X928" s="258">
        <v>0</v>
      </c>
      <c r="Y928" s="258">
        <v>0</v>
      </c>
      <c r="Z928" s="258">
        <v>0</v>
      </c>
      <c r="AA928" s="258">
        <v>0</v>
      </c>
      <c r="AB928" s="260">
        <v>2021</v>
      </c>
    </row>
    <row r="929" spans="1:28" s="3" customFormat="1" ht="35.25" x14ac:dyDescent="0.5">
      <c r="A929" s="3">
        <v>1</v>
      </c>
      <c r="B929" s="165">
        <f>SUBTOTAL(103,$A$798:A929)</f>
        <v>131</v>
      </c>
      <c r="C929" s="210" t="s">
        <v>2825</v>
      </c>
      <c r="D929" s="255">
        <f t="shared" si="48"/>
        <v>90715</v>
      </c>
      <c r="E929" s="258">
        <v>0</v>
      </c>
      <c r="F929" s="258">
        <v>90715</v>
      </c>
      <c r="G929" s="258">
        <v>0</v>
      </c>
      <c r="H929" s="258">
        <v>0</v>
      </c>
      <c r="I929" s="258">
        <v>0</v>
      </c>
      <c r="J929" s="258">
        <v>0</v>
      </c>
      <c r="K929" s="259">
        <v>0</v>
      </c>
      <c r="L929" s="258">
        <v>0</v>
      </c>
      <c r="M929" s="258">
        <v>0</v>
      </c>
      <c r="N929" s="258">
        <v>0</v>
      </c>
      <c r="O929" s="258">
        <v>0</v>
      </c>
      <c r="P929" s="258">
        <v>0</v>
      </c>
      <c r="Q929" s="258">
        <v>0</v>
      </c>
      <c r="R929" s="258">
        <v>0</v>
      </c>
      <c r="S929" s="258">
        <v>0</v>
      </c>
      <c r="T929" s="258">
        <v>0</v>
      </c>
      <c r="U929" s="258">
        <v>0</v>
      </c>
      <c r="V929" s="258">
        <v>0</v>
      </c>
      <c r="W929" s="258">
        <v>0</v>
      </c>
      <c r="X929" s="258">
        <v>0</v>
      </c>
      <c r="Y929" s="258">
        <v>0</v>
      </c>
      <c r="Z929" s="258">
        <v>0</v>
      </c>
      <c r="AA929" s="258">
        <v>0</v>
      </c>
      <c r="AB929" s="260">
        <v>2021</v>
      </c>
    </row>
    <row r="930" spans="1:28" s="3" customFormat="1" ht="35.25" x14ac:dyDescent="0.5">
      <c r="A930" s="3">
        <v>1</v>
      </c>
      <c r="B930" s="165">
        <f>SUBTOTAL(103,$A$798:A930)</f>
        <v>132</v>
      </c>
      <c r="C930" s="210" t="s">
        <v>2826</v>
      </c>
      <c r="D930" s="255">
        <f t="shared" si="48"/>
        <v>834237</v>
      </c>
      <c r="E930" s="258">
        <v>0</v>
      </c>
      <c r="F930" s="258">
        <v>0</v>
      </c>
      <c r="G930" s="258">
        <v>0</v>
      </c>
      <c r="H930" s="258">
        <v>0</v>
      </c>
      <c r="I930" s="258">
        <v>0</v>
      </c>
      <c r="J930" s="258">
        <v>0</v>
      </c>
      <c r="K930" s="259">
        <v>0</v>
      </c>
      <c r="L930" s="258">
        <v>0</v>
      </c>
      <c r="M930" s="258">
        <v>834237</v>
      </c>
      <c r="N930" s="258">
        <v>0</v>
      </c>
      <c r="O930" s="258">
        <v>0</v>
      </c>
      <c r="P930" s="258">
        <v>0</v>
      </c>
      <c r="Q930" s="258">
        <v>0</v>
      </c>
      <c r="R930" s="258">
        <v>0</v>
      </c>
      <c r="S930" s="258">
        <v>0</v>
      </c>
      <c r="T930" s="258">
        <v>0</v>
      </c>
      <c r="U930" s="258">
        <v>0</v>
      </c>
      <c r="V930" s="258">
        <v>0</v>
      </c>
      <c r="W930" s="258">
        <v>0</v>
      </c>
      <c r="X930" s="258">
        <v>0</v>
      </c>
      <c r="Y930" s="258">
        <v>0</v>
      </c>
      <c r="Z930" s="258">
        <v>0</v>
      </c>
      <c r="AA930" s="258">
        <v>0</v>
      </c>
      <c r="AB930" s="260">
        <v>2021</v>
      </c>
    </row>
    <row r="931" spans="1:28" s="3" customFormat="1" ht="35.25" x14ac:dyDescent="0.5">
      <c r="A931" s="3">
        <v>1</v>
      </c>
      <c r="B931" s="165">
        <f>SUBTOTAL(103,$A$798:A931)</f>
        <v>133</v>
      </c>
      <c r="C931" s="210" t="s">
        <v>2827</v>
      </c>
      <c r="D931" s="255">
        <f t="shared" si="48"/>
        <v>4299964</v>
      </c>
      <c r="E931" s="258">
        <v>0</v>
      </c>
      <c r="F931" s="258">
        <v>0</v>
      </c>
      <c r="G931" s="258">
        <v>0</v>
      </c>
      <c r="H931" s="258">
        <v>0</v>
      </c>
      <c r="I931" s="258">
        <v>0</v>
      </c>
      <c r="J931" s="258">
        <v>0</v>
      </c>
      <c r="K931" s="259">
        <v>0</v>
      </c>
      <c r="L931" s="258">
        <v>0</v>
      </c>
      <c r="M931" s="258">
        <v>4299964</v>
      </c>
      <c r="N931" s="258">
        <v>0</v>
      </c>
      <c r="O931" s="258">
        <v>0</v>
      </c>
      <c r="P931" s="258">
        <v>0</v>
      </c>
      <c r="Q931" s="258">
        <v>0</v>
      </c>
      <c r="R931" s="258">
        <v>0</v>
      </c>
      <c r="S931" s="258">
        <v>0</v>
      </c>
      <c r="T931" s="258">
        <v>0</v>
      </c>
      <c r="U931" s="258">
        <v>0</v>
      </c>
      <c r="V931" s="258">
        <v>0</v>
      </c>
      <c r="W931" s="258">
        <v>0</v>
      </c>
      <c r="X931" s="258">
        <v>0</v>
      </c>
      <c r="Y931" s="258">
        <v>0</v>
      </c>
      <c r="Z931" s="258">
        <v>0</v>
      </c>
      <c r="AA931" s="258">
        <v>0</v>
      </c>
      <c r="AB931" s="260">
        <v>2021</v>
      </c>
    </row>
    <row r="932" spans="1:28" s="3" customFormat="1" ht="35.25" x14ac:dyDescent="0.5">
      <c r="A932" s="3">
        <v>1</v>
      </c>
      <c r="B932" s="165">
        <f>SUBTOTAL(103,$A$798:A932)</f>
        <v>134</v>
      </c>
      <c r="C932" s="210" t="s">
        <v>2828</v>
      </c>
      <c r="D932" s="255">
        <f t="shared" si="48"/>
        <v>693215</v>
      </c>
      <c r="E932" s="258">
        <v>0</v>
      </c>
      <c r="F932" s="258">
        <v>0</v>
      </c>
      <c r="G932" s="258">
        <v>0</v>
      </c>
      <c r="H932" s="258">
        <v>0</v>
      </c>
      <c r="I932" s="258">
        <v>0</v>
      </c>
      <c r="J932" s="258">
        <v>0</v>
      </c>
      <c r="K932" s="259">
        <v>0</v>
      </c>
      <c r="L932" s="258">
        <v>0</v>
      </c>
      <c r="M932" s="258">
        <v>693215</v>
      </c>
      <c r="N932" s="258">
        <v>0</v>
      </c>
      <c r="O932" s="258">
        <v>0</v>
      </c>
      <c r="P932" s="258">
        <v>0</v>
      </c>
      <c r="Q932" s="258">
        <v>0</v>
      </c>
      <c r="R932" s="258">
        <v>0</v>
      </c>
      <c r="S932" s="258">
        <v>0</v>
      </c>
      <c r="T932" s="258">
        <v>0</v>
      </c>
      <c r="U932" s="258">
        <v>0</v>
      </c>
      <c r="V932" s="258">
        <v>0</v>
      </c>
      <c r="W932" s="258">
        <v>0</v>
      </c>
      <c r="X932" s="258">
        <v>0</v>
      </c>
      <c r="Y932" s="258">
        <v>0</v>
      </c>
      <c r="Z932" s="258">
        <v>0</v>
      </c>
      <c r="AA932" s="258">
        <v>0</v>
      </c>
      <c r="AB932" s="260">
        <v>2021</v>
      </c>
    </row>
    <row r="933" spans="1:28" s="3" customFormat="1" ht="35.25" x14ac:dyDescent="0.5">
      <c r="A933" s="3">
        <v>1</v>
      </c>
      <c r="B933" s="165">
        <f>SUBTOTAL(103,$A$798:A933)</f>
        <v>135</v>
      </c>
      <c r="C933" s="210" t="s">
        <v>2829</v>
      </c>
      <c r="D933" s="255">
        <f t="shared" si="48"/>
        <v>1352500</v>
      </c>
      <c r="E933" s="258">
        <v>0</v>
      </c>
      <c r="F933" s="258">
        <v>0</v>
      </c>
      <c r="G933" s="258">
        <v>0</v>
      </c>
      <c r="H933" s="258">
        <v>0</v>
      </c>
      <c r="I933" s="258">
        <v>0</v>
      </c>
      <c r="J933" s="258">
        <v>0</v>
      </c>
      <c r="K933" s="259">
        <v>0</v>
      </c>
      <c r="L933" s="258">
        <v>0</v>
      </c>
      <c r="M933" s="258">
        <v>1352500</v>
      </c>
      <c r="N933" s="258">
        <v>0</v>
      </c>
      <c r="O933" s="258">
        <v>0</v>
      </c>
      <c r="P933" s="258">
        <v>0</v>
      </c>
      <c r="Q933" s="258">
        <v>0</v>
      </c>
      <c r="R933" s="258">
        <v>0</v>
      </c>
      <c r="S933" s="258">
        <v>0</v>
      </c>
      <c r="T933" s="258">
        <v>0</v>
      </c>
      <c r="U933" s="258">
        <v>0</v>
      </c>
      <c r="V933" s="258">
        <v>0</v>
      </c>
      <c r="W933" s="258">
        <v>0</v>
      </c>
      <c r="X933" s="258">
        <v>0</v>
      </c>
      <c r="Y933" s="258">
        <v>0</v>
      </c>
      <c r="Z933" s="258">
        <v>0</v>
      </c>
      <c r="AA933" s="258">
        <v>0</v>
      </c>
      <c r="AB933" s="260">
        <v>2021</v>
      </c>
    </row>
    <row r="934" spans="1:28" s="3" customFormat="1" ht="35.25" x14ac:dyDescent="0.5">
      <c r="A934" s="3">
        <v>1</v>
      </c>
      <c r="B934" s="165">
        <f>SUBTOTAL(103,$A$798:A934)</f>
        <v>136</v>
      </c>
      <c r="C934" s="210" t="s">
        <v>2830</v>
      </c>
      <c r="D934" s="255">
        <f t="shared" si="48"/>
        <v>390000</v>
      </c>
      <c r="E934" s="258">
        <v>0</v>
      </c>
      <c r="F934" s="258">
        <v>0</v>
      </c>
      <c r="G934" s="258">
        <v>0</v>
      </c>
      <c r="H934" s="258">
        <v>0</v>
      </c>
      <c r="I934" s="258">
        <v>0</v>
      </c>
      <c r="J934" s="258">
        <v>0</v>
      </c>
      <c r="K934" s="259">
        <v>0</v>
      </c>
      <c r="L934" s="258">
        <v>0</v>
      </c>
      <c r="M934" s="258">
        <v>0</v>
      </c>
      <c r="N934" s="258">
        <v>0</v>
      </c>
      <c r="O934" s="258">
        <v>390000</v>
      </c>
      <c r="P934" s="258">
        <v>0</v>
      </c>
      <c r="Q934" s="258">
        <v>0</v>
      </c>
      <c r="R934" s="258">
        <v>0</v>
      </c>
      <c r="S934" s="258">
        <v>0</v>
      </c>
      <c r="T934" s="258">
        <v>0</v>
      </c>
      <c r="U934" s="258">
        <v>0</v>
      </c>
      <c r="V934" s="258">
        <v>0</v>
      </c>
      <c r="W934" s="258">
        <v>0</v>
      </c>
      <c r="X934" s="258">
        <v>0</v>
      </c>
      <c r="Y934" s="258">
        <v>0</v>
      </c>
      <c r="Z934" s="258">
        <v>0</v>
      </c>
      <c r="AA934" s="258">
        <v>0</v>
      </c>
      <c r="AB934" s="260">
        <v>2021</v>
      </c>
    </row>
    <row r="935" spans="1:28" s="3" customFormat="1" ht="35.25" x14ac:dyDescent="0.5">
      <c r="A935" s="3">
        <v>1</v>
      </c>
      <c r="B935" s="165">
        <f>SUBTOTAL(103,$A$798:A935)</f>
        <v>137</v>
      </c>
      <c r="C935" s="210" t="s">
        <v>2831</v>
      </c>
      <c r="D935" s="255">
        <f t="shared" si="48"/>
        <v>1377274</v>
      </c>
      <c r="E935" s="258">
        <v>0</v>
      </c>
      <c r="F935" s="258">
        <v>0</v>
      </c>
      <c r="G935" s="258">
        <v>0</v>
      </c>
      <c r="H935" s="258">
        <v>0</v>
      </c>
      <c r="I935" s="258">
        <v>0</v>
      </c>
      <c r="J935" s="258">
        <v>0</v>
      </c>
      <c r="K935" s="259">
        <v>0</v>
      </c>
      <c r="L935" s="258">
        <v>0</v>
      </c>
      <c r="M935" s="258">
        <v>1377274</v>
      </c>
      <c r="N935" s="258">
        <v>0</v>
      </c>
      <c r="O935" s="258">
        <v>0</v>
      </c>
      <c r="P935" s="258">
        <v>0</v>
      </c>
      <c r="Q935" s="258">
        <v>0</v>
      </c>
      <c r="R935" s="258">
        <v>0</v>
      </c>
      <c r="S935" s="258">
        <v>0</v>
      </c>
      <c r="T935" s="258">
        <v>0</v>
      </c>
      <c r="U935" s="258">
        <v>0</v>
      </c>
      <c r="V935" s="258">
        <v>0</v>
      </c>
      <c r="W935" s="258">
        <v>0</v>
      </c>
      <c r="X935" s="258">
        <v>0</v>
      </c>
      <c r="Y935" s="258">
        <v>0</v>
      </c>
      <c r="Z935" s="258">
        <v>0</v>
      </c>
      <c r="AA935" s="258">
        <v>0</v>
      </c>
      <c r="AB935" s="260">
        <v>2021</v>
      </c>
    </row>
    <row r="936" spans="1:28" s="3" customFormat="1" ht="35.25" x14ac:dyDescent="0.5">
      <c r="A936" s="3">
        <v>1</v>
      </c>
      <c r="B936" s="165">
        <f>SUBTOTAL(103,$A$798:A936)</f>
        <v>138</v>
      </c>
      <c r="C936" s="210" t="s">
        <v>2832</v>
      </c>
      <c r="D936" s="255">
        <f t="shared" si="48"/>
        <v>408973</v>
      </c>
      <c r="E936" s="258">
        <v>0</v>
      </c>
      <c r="F936" s="258">
        <v>0</v>
      </c>
      <c r="G936" s="258">
        <v>0</v>
      </c>
      <c r="H936" s="258">
        <v>0</v>
      </c>
      <c r="I936" s="258">
        <v>0</v>
      </c>
      <c r="J936" s="258">
        <v>0</v>
      </c>
      <c r="K936" s="259">
        <v>0</v>
      </c>
      <c r="L936" s="258">
        <v>0</v>
      </c>
      <c r="M936" s="258">
        <v>0</v>
      </c>
      <c r="N936" s="258">
        <v>0</v>
      </c>
      <c r="O936" s="258">
        <v>408973</v>
      </c>
      <c r="P936" s="258">
        <v>0</v>
      </c>
      <c r="Q936" s="258">
        <v>0</v>
      </c>
      <c r="R936" s="258">
        <v>0</v>
      </c>
      <c r="S936" s="258">
        <v>0</v>
      </c>
      <c r="T936" s="258">
        <v>0</v>
      </c>
      <c r="U936" s="258">
        <v>0</v>
      </c>
      <c r="V936" s="258">
        <v>0</v>
      </c>
      <c r="W936" s="258">
        <v>0</v>
      </c>
      <c r="X936" s="258">
        <v>0</v>
      </c>
      <c r="Y936" s="258">
        <v>0</v>
      </c>
      <c r="Z936" s="258">
        <v>0</v>
      </c>
      <c r="AA936" s="258">
        <v>0</v>
      </c>
      <c r="AB936" s="260">
        <v>2021</v>
      </c>
    </row>
    <row r="937" spans="1:28" s="3" customFormat="1" ht="35.25" x14ac:dyDescent="0.5">
      <c r="A937" s="3">
        <v>1</v>
      </c>
      <c r="B937" s="165">
        <f>SUBTOTAL(103,$A$798:A937)</f>
        <v>139</v>
      </c>
      <c r="C937" s="210" t="s">
        <v>2833</v>
      </c>
      <c r="D937" s="255">
        <f t="shared" si="48"/>
        <v>2091977</v>
      </c>
      <c r="E937" s="258">
        <v>0</v>
      </c>
      <c r="F937" s="258">
        <v>0</v>
      </c>
      <c r="G937" s="258">
        <v>0</v>
      </c>
      <c r="H937" s="258">
        <v>0</v>
      </c>
      <c r="I937" s="258">
        <v>0</v>
      </c>
      <c r="J937" s="258">
        <v>0</v>
      </c>
      <c r="K937" s="259">
        <v>0</v>
      </c>
      <c r="L937" s="258">
        <v>0</v>
      </c>
      <c r="M937" s="258">
        <v>1345760</v>
      </c>
      <c r="N937" s="258">
        <v>0</v>
      </c>
      <c r="O937" s="258">
        <v>746217</v>
      </c>
      <c r="P937" s="258">
        <v>0</v>
      </c>
      <c r="Q937" s="258">
        <v>0</v>
      </c>
      <c r="R937" s="258">
        <v>0</v>
      </c>
      <c r="S937" s="258">
        <v>0</v>
      </c>
      <c r="T937" s="258">
        <v>0</v>
      </c>
      <c r="U937" s="258">
        <v>0</v>
      </c>
      <c r="V937" s="258">
        <v>0</v>
      </c>
      <c r="W937" s="258">
        <v>0</v>
      </c>
      <c r="X937" s="258">
        <v>0</v>
      </c>
      <c r="Y937" s="258">
        <v>0</v>
      </c>
      <c r="Z937" s="258">
        <v>0</v>
      </c>
      <c r="AA937" s="258">
        <v>0</v>
      </c>
      <c r="AB937" s="260">
        <v>2021</v>
      </c>
    </row>
    <row r="938" spans="1:28" s="3" customFormat="1" ht="35.25" x14ac:dyDescent="0.5">
      <c r="A938" s="3">
        <v>1</v>
      </c>
      <c r="B938" s="165">
        <f>SUBTOTAL(103,$A$798:A938)</f>
        <v>140</v>
      </c>
      <c r="C938" s="210" t="s">
        <v>2834</v>
      </c>
      <c r="D938" s="255">
        <f t="shared" si="48"/>
        <v>2840655.5399999996</v>
      </c>
      <c r="E938" s="258">
        <v>169729.28</v>
      </c>
      <c r="F938" s="258">
        <v>211197.43</v>
      </c>
      <c r="G938" s="258">
        <v>2024638.44</v>
      </c>
      <c r="H938" s="258">
        <v>311730.13</v>
      </c>
      <c r="I938" s="258">
        <v>123360.26</v>
      </c>
      <c r="J938" s="258">
        <v>0</v>
      </c>
      <c r="K938" s="259">
        <v>0</v>
      </c>
      <c r="L938" s="258">
        <v>0</v>
      </c>
      <c r="M938" s="258">
        <v>0</v>
      </c>
      <c r="N938" s="258">
        <v>0</v>
      </c>
      <c r="O938" s="258">
        <v>0</v>
      </c>
      <c r="P938" s="258">
        <v>0</v>
      </c>
      <c r="Q938" s="258">
        <v>0</v>
      </c>
      <c r="R938" s="258">
        <v>0</v>
      </c>
      <c r="S938" s="258">
        <v>0</v>
      </c>
      <c r="T938" s="258">
        <v>0</v>
      </c>
      <c r="U938" s="258">
        <v>0</v>
      </c>
      <c r="V938" s="258">
        <v>0</v>
      </c>
      <c r="W938" s="258">
        <v>0</v>
      </c>
      <c r="X938" s="258">
        <v>0</v>
      </c>
      <c r="Y938" s="258">
        <v>0</v>
      </c>
      <c r="Z938" s="258">
        <v>0</v>
      </c>
      <c r="AA938" s="258">
        <v>0</v>
      </c>
      <c r="AB938" s="260">
        <v>2021</v>
      </c>
    </row>
    <row r="939" spans="1:28" s="3" customFormat="1" ht="35.25" x14ac:dyDescent="0.5">
      <c r="A939" s="3">
        <v>1</v>
      </c>
      <c r="B939" s="165">
        <f>SUBTOTAL(103,$A$798:A939)</f>
        <v>141</v>
      </c>
      <c r="C939" s="210" t="s">
        <v>1889</v>
      </c>
      <c r="D939" s="255">
        <f t="shared" si="48"/>
        <v>1301202</v>
      </c>
      <c r="E939" s="258">
        <v>0</v>
      </c>
      <c r="F939" s="258">
        <v>0</v>
      </c>
      <c r="G939" s="258">
        <v>0</v>
      </c>
      <c r="H939" s="258">
        <v>0</v>
      </c>
      <c r="I939" s="258">
        <v>0</v>
      </c>
      <c r="J939" s="258">
        <v>0</v>
      </c>
      <c r="K939" s="259">
        <v>0</v>
      </c>
      <c r="L939" s="258">
        <v>0</v>
      </c>
      <c r="M939" s="258">
        <v>1301202</v>
      </c>
      <c r="N939" s="258">
        <v>0</v>
      </c>
      <c r="O939" s="258">
        <v>0</v>
      </c>
      <c r="P939" s="258">
        <v>0</v>
      </c>
      <c r="Q939" s="258">
        <v>0</v>
      </c>
      <c r="R939" s="258">
        <v>0</v>
      </c>
      <c r="S939" s="258">
        <v>0</v>
      </c>
      <c r="T939" s="258">
        <v>0</v>
      </c>
      <c r="U939" s="258">
        <v>0</v>
      </c>
      <c r="V939" s="258">
        <v>0</v>
      </c>
      <c r="W939" s="258">
        <v>0</v>
      </c>
      <c r="X939" s="258">
        <v>0</v>
      </c>
      <c r="Y939" s="258">
        <v>0</v>
      </c>
      <c r="Z939" s="258">
        <v>0</v>
      </c>
      <c r="AA939" s="258">
        <v>0</v>
      </c>
      <c r="AB939" s="260">
        <v>2021</v>
      </c>
    </row>
    <row r="940" spans="1:28" s="3" customFormat="1" ht="35.25" x14ac:dyDescent="0.5">
      <c r="A940" s="3">
        <v>1</v>
      </c>
      <c r="B940" s="165">
        <f>SUBTOTAL(103,$A$798:A940)</f>
        <v>142</v>
      </c>
      <c r="C940" s="210" t="s">
        <v>2835</v>
      </c>
      <c r="D940" s="255">
        <f t="shared" si="48"/>
        <v>2100000</v>
      </c>
      <c r="E940" s="258">
        <v>0</v>
      </c>
      <c r="F940" s="258">
        <v>0</v>
      </c>
      <c r="G940" s="258">
        <v>0</v>
      </c>
      <c r="H940" s="258">
        <v>0</v>
      </c>
      <c r="I940" s="258">
        <v>0</v>
      </c>
      <c r="J940" s="258">
        <v>0</v>
      </c>
      <c r="K940" s="259">
        <v>1</v>
      </c>
      <c r="L940" s="258">
        <v>2100000</v>
      </c>
      <c r="M940" s="258">
        <v>0</v>
      </c>
      <c r="N940" s="258">
        <v>0</v>
      </c>
      <c r="O940" s="258">
        <v>0</v>
      </c>
      <c r="P940" s="258">
        <v>0</v>
      </c>
      <c r="Q940" s="258">
        <v>0</v>
      </c>
      <c r="R940" s="258">
        <v>0</v>
      </c>
      <c r="S940" s="258">
        <v>0</v>
      </c>
      <c r="T940" s="258">
        <v>0</v>
      </c>
      <c r="U940" s="258">
        <v>0</v>
      </c>
      <c r="V940" s="258">
        <v>0</v>
      </c>
      <c r="W940" s="258">
        <v>0</v>
      </c>
      <c r="X940" s="258">
        <v>0</v>
      </c>
      <c r="Y940" s="258">
        <v>0</v>
      </c>
      <c r="Z940" s="258">
        <v>0</v>
      </c>
      <c r="AA940" s="258">
        <v>0</v>
      </c>
      <c r="AB940" s="260">
        <v>2021</v>
      </c>
    </row>
    <row r="941" spans="1:28" s="3" customFormat="1" ht="35.25" x14ac:dyDescent="0.5">
      <c r="A941" s="3">
        <v>1</v>
      </c>
      <c r="B941" s="165">
        <f>SUBTOTAL(103,$A$798:A941)</f>
        <v>143</v>
      </c>
      <c r="C941" s="210" t="s">
        <v>2836</v>
      </c>
      <c r="D941" s="255">
        <f t="shared" si="48"/>
        <v>1265000</v>
      </c>
      <c r="E941" s="258">
        <v>0</v>
      </c>
      <c r="F941" s="258">
        <v>0</v>
      </c>
      <c r="G941" s="258">
        <v>1265000</v>
      </c>
      <c r="H941" s="258">
        <v>0</v>
      </c>
      <c r="I941" s="258">
        <v>0</v>
      </c>
      <c r="J941" s="258">
        <v>0</v>
      </c>
      <c r="K941" s="259">
        <v>0</v>
      </c>
      <c r="L941" s="258">
        <v>0</v>
      </c>
      <c r="M941" s="258">
        <v>0</v>
      </c>
      <c r="N941" s="258">
        <v>0</v>
      </c>
      <c r="O941" s="258">
        <v>0</v>
      </c>
      <c r="P941" s="258">
        <v>0</v>
      </c>
      <c r="Q941" s="258">
        <v>0</v>
      </c>
      <c r="R941" s="258">
        <v>0</v>
      </c>
      <c r="S941" s="258">
        <v>0</v>
      </c>
      <c r="T941" s="258">
        <v>0</v>
      </c>
      <c r="U941" s="258">
        <v>0</v>
      </c>
      <c r="V941" s="258">
        <v>0</v>
      </c>
      <c r="W941" s="258">
        <v>0</v>
      </c>
      <c r="X941" s="258">
        <v>0</v>
      </c>
      <c r="Y941" s="258">
        <v>0</v>
      </c>
      <c r="Z941" s="258">
        <v>0</v>
      </c>
      <c r="AA941" s="258">
        <v>0</v>
      </c>
      <c r="AB941" s="260">
        <v>2021</v>
      </c>
    </row>
    <row r="942" spans="1:28" s="3" customFormat="1" ht="35.25" x14ac:dyDescent="0.5">
      <c r="A942" s="3">
        <v>1</v>
      </c>
      <c r="B942" s="165">
        <f>SUBTOTAL(103,$A$798:A942)</f>
        <v>144</v>
      </c>
      <c r="C942" s="210" t="s">
        <v>2837</v>
      </c>
      <c r="D942" s="255">
        <f t="shared" si="48"/>
        <v>1035000</v>
      </c>
      <c r="E942" s="258">
        <v>0</v>
      </c>
      <c r="F942" s="258">
        <v>0</v>
      </c>
      <c r="G942" s="258">
        <v>0</v>
      </c>
      <c r="H942" s="258">
        <v>0</v>
      </c>
      <c r="I942" s="258">
        <v>0</v>
      </c>
      <c r="J942" s="258">
        <v>0</v>
      </c>
      <c r="K942" s="259">
        <v>0</v>
      </c>
      <c r="L942" s="258">
        <v>0</v>
      </c>
      <c r="M942" s="258">
        <v>0</v>
      </c>
      <c r="N942" s="258">
        <v>0</v>
      </c>
      <c r="O942" s="258">
        <v>1035000</v>
      </c>
      <c r="P942" s="258">
        <v>0</v>
      </c>
      <c r="Q942" s="258">
        <v>0</v>
      </c>
      <c r="R942" s="258">
        <v>0</v>
      </c>
      <c r="S942" s="258">
        <v>0</v>
      </c>
      <c r="T942" s="258">
        <v>0</v>
      </c>
      <c r="U942" s="258">
        <v>0</v>
      </c>
      <c r="V942" s="258">
        <v>0</v>
      </c>
      <c r="W942" s="258">
        <v>0</v>
      </c>
      <c r="X942" s="258">
        <v>0</v>
      </c>
      <c r="Y942" s="258">
        <v>0</v>
      </c>
      <c r="Z942" s="258">
        <v>0</v>
      </c>
      <c r="AA942" s="258">
        <v>0</v>
      </c>
      <c r="AB942" s="260">
        <v>2021</v>
      </c>
    </row>
    <row r="943" spans="1:28" s="3" customFormat="1" ht="35.25" x14ac:dyDescent="0.5">
      <c r="A943" s="3">
        <v>1</v>
      </c>
      <c r="B943" s="165">
        <f>SUBTOTAL(103,$A$798:A943)</f>
        <v>145</v>
      </c>
      <c r="C943" s="210" t="s">
        <v>2838</v>
      </c>
      <c r="D943" s="255">
        <f t="shared" si="48"/>
        <v>2314730</v>
      </c>
      <c r="E943" s="258">
        <v>0</v>
      </c>
      <c r="F943" s="258">
        <v>0</v>
      </c>
      <c r="G943" s="258">
        <v>0</v>
      </c>
      <c r="H943" s="258">
        <v>0</v>
      </c>
      <c r="I943" s="258">
        <v>0</v>
      </c>
      <c r="J943" s="258">
        <v>0</v>
      </c>
      <c r="K943" s="259">
        <v>0</v>
      </c>
      <c r="L943" s="258">
        <v>0</v>
      </c>
      <c r="M943" s="258">
        <v>2314730</v>
      </c>
      <c r="N943" s="258">
        <v>0</v>
      </c>
      <c r="O943" s="258">
        <v>0</v>
      </c>
      <c r="P943" s="258">
        <v>0</v>
      </c>
      <c r="Q943" s="258">
        <v>0</v>
      </c>
      <c r="R943" s="258">
        <v>0</v>
      </c>
      <c r="S943" s="258">
        <v>0</v>
      </c>
      <c r="T943" s="258">
        <v>0</v>
      </c>
      <c r="U943" s="258">
        <v>0</v>
      </c>
      <c r="V943" s="258">
        <v>0</v>
      </c>
      <c r="W943" s="258">
        <v>0</v>
      </c>
      <c r="X943" s="258">
        <v>0</v>
      </c>
      <c r="Y943" s="258">
        <v>0</v>
      </c>
      <c r="Z943" s="258">
        <v>0</v>
      </c>
      <c r="AA943" s="258">
        <v>0</v>
      </c>
      <c r="AB943" s="260">
        <v>2021</v>
      </c>
    </row>
    <row r="944" spans="1:28" s="3" customFormat="1" ht="35.25" x14ac:dyDescent="0.5">
      <c r="A944" s="3">
        <v>1</v>
      </c>
      <c r="B944" s="165">
        <f>SUBTOTAL(103,$A$798:A944)</f>
        <v>146</v>
      </c>
      <c r="C944" s="210" t="s">
        <v>2839</v>
      </c>
      <c r="D944" s="255">
        <f t="shared" si="48"/>
        <v>401500</v>
      </c>
      <c r="E944" s="258">
        <v>0</v>
      </c>
      <c r="F944" s="258">
        <v>0</v>
      </c>
      <c r="G944" s="258">
        <v>0</v>
      </c>
      <c r="H944" s="258">
        <v>0</v>
      </c>
      <c r="I944" s="258">
        <v>0</v>
      </c>
      <c r="J944" s="258">
        <v>0</v>
      </c>
      <c r="K944" s="259">
        <v>0</v>
      </c>
      <c r="L944" s="258">
        <v>0</v>
      </c>
      <c r="M944" s="258">
        <v>0</v>
      </c>
      <c r="N944" s="258">
        <v>0</v>
      </c>
      <c r="O944" s="258">
        <v>401500</v>
      </c>
      <c r="P944" s="258">
        <v>0</v>
      </c>
      <c r="Q944" s="258">
        <v>0</v>
      </c>
      <c r="R944" s="258">
        <v>0</v>
      </c>
      <c r="S944" s="258">
        <v>0</v>
      </c>
      <c r="T944" s="258">
        <v>0</v>
      </c>
      <c r="U944" s="258">
        <v>0</v>
      </c>
      <c r="V944" s="258">
        <v>0</v>
      </c>
      <c r="W944" s="258">
        <v>0</v>
      </c>
      <c r="X944" s="258">
        <v>0</v>
      </c>
      <c r="Y944" s="258">
        <v>0</v>
      </c>
      <c r="Z944" s="258">
        <v>0</v>
      </c>
      <c r="AA944" s="258">
        <v>0</v>
      </c>
      <c r="AB944" s="260">
        <v>2021</v>
      </c>
    </row>
    <row r="945" spans="1:28" s="3" customFormat="1" ht="35.25" x14ac:dyDescent="0.5">
      <c r="A945" s="3">
        <v>1</v>
      </c>
      <c r="B945" s="165">
        <f>SUBTOTAL(103,$A$798:A945)</f>
        <v>147</v>
      </c>
      <c r="C945" s="210" t="s">
        <v>2840</v>
      </c>
      <c r="D945" s="255">
        <f t="shared" si="48"/>
        <v>2482326</v>
      </c>
      <c r="E945" s="258">
        <v>0</v>
      </c>
      <c r="F945" s="258">
        <v>0</v>
      </c>
      <c r="G945" s="258">
        <v>0</v>
      </c>
      <c r="H945" s="258">
        <v>0</v>
      </c>
      <c r="I945" s="258">
        <v>0</v>
      </c>
      <c r="J945" s="258">
        <v>0</v>
      </c>
      <c r="K945" s="259">
        <v>0</v>
      </c>
      <c r="L945" s="258">
        <v>0</v>
      </c>
      <c r="M945" s="258">
        <v>2482326</v>
      </c>
      <c r="N945" s="258">
        <v>0</v>
      </c>
      <c r="O945" s="258">
        <v>0</v>
      </c>
      <c r="P945" s="258">
        <v>0</v>
      </c>
      <c r="Q945" s="258">
        <v>0</v>
      </c>
      <c r="R945" s="258">
        <v>0</v>
      </c>
      <c r="S945" s="258">
        <v>0</v>
      </c>
      <c r="T945" s="258">
        <v>0</v>
      </c>
      <c r="U945" s="258">
        <v>0</v>
      </c>
      <c r="V945" s="258">
        <v>0</v>
      </c>
      <c r="W945" s="258">
        <v>0</v>
      </c>
      <c r="X945" s="258">
        <v>0</v>
      </c>
      <c r="Y945" s="258">
        <v>0</v>
      </c>
      <c r="Z945" s="258">
        <v>0</v>
      </c>
      <c r="AA945" s="258">
        <v>0</v>
      </c>
      <c r="AB945" s="260">
        <v>2021</v>
      </c>
    </row>
    <row r="946" spans="1:28" s="3" customFormat="1" ht="35.25" x14ac:dyDescent="0.5">
      <c r="A946" s="3">
        <v>1</v>
      </c>
      <c r="B946" s="165">
        <f>SUBTOTAL(103,$A$798:A946)</f>
        <v>148</v>
      </c>
      <c r="C946" s="210" t="s">
        <v>2841</v>
      </c>
      <c r="D946" s="255">
        <f t="shared" si="48"/>
        <v>337836</v>
      </c>
      <c r="E946" s="258">
        <v>0</v>
      </c>
      <c r="F946" s="258">
        <v>0</v>
      </c>
      <c r="G946" s="258">
        <v>337836</v>
      </c>
      <c r="H946" s="258">
        <v>0</v>
      </c>
      <c r="I946" s="258">
        <v>0</v>
      </c>
      <c r="J946" s="258">
        <v>0</v>
      </c>
      <c r="K946" s="259">
        <v>0</v>
      </c>
      <c r="L946" s="258">
        <v>0</v>
      </c>
      <c r="M946" s="258">
        <v>0</v>
      </c>
      <c r="N946" s="258">
        <v>0</v>
      </c>
      <c r="O946" s="258">
        <v>0</v>
      </c>
      <c r="P946" s="258">
        <v>0</v>
      </c>
      <c r="Q946" s="258">
        <v>0</v>
      </c>
      <c r="R946" s="258">
        <v>0</v>
      </c>
      <c r="S946" s="258">
        <v>0</v>
      </c>
      <c r="T946" s="258">
        <v>0</v>
      </c>
      <c r="U946" s="258">
        <v>0</v>
      </c>
      <c r="V946" s="258">
        <v>0</v>
      </c>
      <c r="W946" s="258">
        <v>0</v>
      </c>
      <c r="X946" s="258">
        <v>0</v>
      </c>
      <c r="Y946" s="258">
        <v>0</v>
      </c>
      <c r="Z946" s="258">
        <v>0</v>
      </c>
      <c r="AA946" s="258">
        <v>0</v>
      </c>
      <c r="AB946" s="260">
        <v>2021</v>
      </c>
    </row>
    <row r="947" spans="1:28" s="3" customFormat="1" ht="35.25" x14ac:dyDescent="0.5">
      <c r="A947" s="3">
        <v>1</v>
      </c>
      <c r="B947" s="165">
        <f>SUBTOTAL(103,$A$798:A947)</f>
        <v>149</v>
      </c>
      <c r="C947" s="210" t="s">
        <v>2842</v>
      </c>
      <c r="D947" s="255">
        <f t="shared" si="48"/>
        <v>8613450</v>
      </c>
      <c r="E947" s="258">
        <v>0</v>
      </c>
      <c r="F947" s="258">
        <v>0</v>
      </c>
      <c r="G947" s="258">
        <v>783542</v>
      </c>
      <c r="H947" s="258">
        <v>0</v>
      </c>
      <c r="I947" s="258">
        <v>0</v>
      </c>
      <c r="J947" s="258">
        <v>0</v>
      </c>
      <c r="K947" s="259">
        <v>0</v>
      </c>
      <c r="L947" s="258">
        <v>0</v>
      </c>
      <c r="M947" s="258">
        <v>1468500</v>
      </c>
      <c r="N947" s="258">
        <v>0</v>
      </c>
      <c r="O947" s="258">
        <v>6361408</v>
      </c>
      <c r="P947" s="258">
        <v>0</v>
      </c>
      <c r="Q947" s="258">
        <v>0</v>
      </c>
      <c r="R947" s="258">
        <v>0</v>
      </c>
      <c r="S947" s="258">
        <v>0</v>
      </c>
      <c r="T947" s="258">
        <v>0</v>
      </c>
      <c r="U947" s="258">
        <v>0</v>
      </c>
      <c r="V947" s="258">
        <v>0</v>
      </c>
      <c r="W947" s="258">
        <v>0</v>
      </c>
      <c r="X947" s="258">
        <v>0</v>
      </c>
      <c r="Y947" s="258">
        <v>0</v>
      </c>
      <c r="Z947" s="258">
        <v>0</v>
      </c>
      <c r="AA947" s="258">
        <v>0</v>
      </c>
      <c r="AB947" s="260">
        <v>2021</v>
      </c>
    </row>
    <row r="948" spans="1:28" s="3" customFormat="1" ht="35.25" x14ac:dyDescent="0.5">
      <c r="A948" s="3">
        <v>1</v>
      </c>
      <c r="B948" s="165">
        <f>SUBTOTAL(103,$A$798:A948)</f>
        <v>150</v>
      </c>
      <c r="C948" s="210" t="s">
        <v>2249</v>
      </c>
      <c r="D948" s="255">
        <f t="shared" si="48"/>
        <v>1743477.94</v>
      </c>
      <c r="E948" s="258">
        <v>0</v>
      </c>
      <c r="F948" s="258">
        <v>563749.93999999994</v>
      </c>
      <c r="G948" s="258">
        <v>1179728</v>
      </c>
      <c r="H948" s="258">
        <v>0</v>
      </c>
      <c r="I948" s="258">
        <v>0</v>
      </c>
      <c r="J948" s="258">
        <v>0</v>
      </c>
      <c r="K948" s="259">
        <v>0</v>
      </c>
      <c r="L948" s="258">
        <v>0</v>
      </c>
      <c r="M948" s="258">
        <v>0</v>
      </c>
      <c r="N948" s="258">
        <v>0</v>
      </c>
      <c r="O948" s="258">
        <v>0</v>
      </c>
      <c r="P948" s="258">
        <v>0</v>
      </c>
      <c r="Q948" s="258">
        <v>0</v>
      </c>
      <c r="R948" s="258">
        <v>0</v>
      </c>
      <c r="S948" s="258">
        <v>0</v>
      </c>
      <c r="T948" s="258">
        <v>0</v>
      </c>
      <c r="U948" s="258">
        <v>0</v>
      </c>
      <c r="V948" s="258">
        <v>0</v>
      </c>
      <c r="W948" s="258">
        <v>0</v>
      </c>
      <c r="X948" s="258">
        <v>0</v>
      </c>
      <c r="Y948" s="258">
        <v>0</v>
      </c>
      <c r="Z948" s="258">
        <v>0</v>
      </c>
      <c r="AA948" s="258">
        <v>0</v>
      </c>
      <c r="AB948" s="260">
        <v>2021</v>
      </c>
    </row>
    <row r="949" spans="1:28" s="3" customFormat="1" ht="35.25" x14ac:dyDescent="0.5">
      <c r="A949" s="3">
        <v>1</v>
      </c>
      <c r="B949" s="165">
        <f>SUBTOTAL(103,$A$798:A949)</f>
        <v>151</v>
      </c>
      <c r="C949" s="210" t="s">
        <v>1899</v>
      </c>
      <c r="D949" s="255">
        <f t="shared" si="48"/>
        <v>381703</v>
      </c>
      <c r="E949" s="258">
        <v>0</v>
      </c>
      <c r="F949" s="258">
        <v>0</v>
      </c>
      <c r="G949" s="258">
        <v>0</v>
      </c>
      <c r="H949" s="258">
        <v>0</v>
      </c>
      <c r="I949" s="258">
        <v>0</v>
      </c>
      <c r="J949" s="258">
        <v>0</v>
      </c>
      <c r="K949" s="259">
        <v>0</v>
      </c>
      <c r="L949" s="258">
        <v>0</v>
      </c>
      <c r="M949" s="258">
        <v>0</v>
      </c>
      <c r="N949" s="258">
        <v>0</v>
      </c>
      <c r="O949" s="258">
        <v>381703</v>
      </c>
      <c r="P949" s="258">
        <v>0</v>
      </c>
      <c r="Q949" s="258">
        <v>0</v>
      </c>
      <c r="R949" s="258">
        <v>0</v>
      </c>
      <c r="S949" s="258">
        <v>0</v>
      </c>
      <c r="T949" s="258">
        <v>0</v>
      </c>
      <c r="U949" s="258">
        <v>0</v>
      </c>
      <c r="V949" s="258">
        <v>0</v>
      </c>
      <c r="W949" s="258">
        <v>0</v>
      </c>
      <c r="X949" s="258">
        <v>0</v>
      </c>
      <c r="Y949" s="258">
        <v>0</v>
      </c>
      <c r="Z949" s="258">
        <v>0</v>
      </c>
      <c r="AA949" s="258">
        <v>0</v>
      </c>
      <c r="AB949" s="260">
        <v>2021</v>
      </c>
    </row>
    <row r="950" spans="1:28" s="3" customFormat="1" ht="35.25" x14ac:dyDescent="0.5">
      <c r="A950" s="3">
        <v>1</v>
      </c>
      <c r="B950" s="165">
        <f>SUBTOTAL(103,$A$798:A950)</f>
        <v>152</v>
      </c>
      <c r="C950" s="210" t="s">
        <v>2273</v>
      </c>
      <c r="D950" s="255">
        <f t="shared" si="48"/>
        <v>626788</v>
      </c>
      <c r="E950" s="258">
        <v>0</v>
      </c>
      <c r="F950" s="258">
        <v>0</v>
      </c>
      <c r="G950" s="258">
        <v>0</v>
      </c>
      <c r="H950" s="258">
        <v>0</v>
      </c>
      <c r="I950" s="258">
        <v>0</v>
      </c>
      <c r="J950" s="258">
        <v>0</v>
      </c>
      <c r="K950" s="259">
        <v>0</v>
      </c>
      <c r="L950" s="258">
        <v>0</v>
      </c>
      <c r="M950" s="258">
        <v>0</v>
      </c>
      <c r="N950" s="258">
        <v>0</v>
      </c>
      <c r="O950" s="258">
        <v>626788</v>
      </c>
      <c r="P950" s="258">
        <v>0</v>
      </c>
      <c r="Q950" s="258">
        <v>0</v>
      </c>
      <c r="R950" s="258">
        <v>0</v>
      </c>
      <c r="S950" s="258">
        <v>0</v>
      </c>
      <c r="T950" s="258">
        <v>0</v>
      </c>
      <c r="U950" s="258">
        <v>0</v>
      </c>
      <c r="V950" s="258">
        <v>0</v>
      </c>
      <c r="W950" s="258">
        <v>0</v>
      </c>
      <c r="X950" s="258">
        <v>0</v>
      </c>
      <c r="Y950" s="258">
        <v>0</v>
      </c>
      <c r="Z950" s="258">
        <v>0</v>
      </c>
      <c r="AA950" s="258">
        <v>0</v>
      </c>
      <c r="AB950" s="260">
        <v>2021</v>
      </c>
    </row>
    <row r="951" spans="1:28" s="3" customFormat="1" ht="35.25" x14ac:dyDescent="0.5">
      <c r="A951" s="3">
        <v>1</v>
      </c>
      <c r="B951" s="165">
        <f>SUBTOTAL(103,$A$798:A951)</f>
        <v>153</v>
      </c>
      <c r="C951" s="210" t="s">
        <v>2843</v>
      </c>
      <c r="D951" s="255">
        <f t="shared" si="48"/>
        <v>3989926.17</v>
      </c>
      <c r="E951" s="258">
        <v>0</v>
      </c>
      <c r="F951" s="258">
        <v>0</v>
      </c>
      <c r="G951" s="258">
        <v>0</v>
      </c>
      <c r="H951" s="258">
        <v>0</v>
      </c>
      <c r="I951" s="258">
        <v>0</v>
      </c>
      <c r="J951" s="258">
        <v>0</v>
      </c>
      <c r="K951" s="259">
        <v>0</v>
      </c>
      <c r="L951" s="258">
        <v>0</v>
      </c>
      <c r="M951" s="258">
        <v>0</v>
      </c>
      <c r="N951" s="258">
        <v>0</v>
      </c>
      <c r="O951" s="258">
        <v>3989926.17</v>
      </c>
      <c r="P951" s="258">
        <v>0</v>
      </c>
      <c r="Q951" s="258">
        <v>0</v>
      </c>
      <c r="R951" s="258">
        <v>0</v>
      </c>
      <c r="S951" s="258">
        <v>0</v>
      </c>
      <c r="T951" s="258">
        <v>0</v>
      </c>
      <c r="U951" s="258">
        <v>0</v>
      </c>
      <c r="V951" s="258">
        <v>0</v>
      </c>
      <c r="W951" s="258">
        <v>0</v>
      </c>
      <c r="X951" s="258">
        <v>0</v>
      </c>
      <c r="Y951" s="258">
        <v>0</v>
      </c>
      <c r="Z951" s="258">
        <v>0</v>
      </c>
      <c r="AA951" s="258">
        <v>0</v>
      </c>
      <c r="AB951" s="260">
        <v>2021</v>
      </c>
    </row>
    <row r="952" spans="1:28" s="3" customFormat="1" ht="35.25" x14ac:dyDescent="0.5">
      <c r="A952" s="3">
        <v>1</v>
      </c>
      <c r="B952" s="165">
        <f>SUBTOTAL(103,$A$798:A952)</f>
        <v>154</v>
      </c>
      <c r="C952" s="210" t="s">
        <v>2844</v>
      </c>
      <c r="D952" s="255">
        <f t="shared" si="48"/>
        <v>308099.84000000003</v>
      </c>
      <c r="E952" s="258">
        <v>0</v>
      </c>
      <c r="F952" s="258">
        <v>0</v>
      </c>
      <c r="G952" s="258">
        <v>0</v>
      </c>
      <c r="H952" s="258">
        <v>0</v>
      </c>
      <c r="I952" s="258">
        <v>0</v>
      </c>
      <c r="J952" s="258">
        <v>0</v>
      </c>
      <c r="K952" s="259">
        <v>0</v>
      </c>
      <c r="L952" s="258">
        <v>0</v>
      </c>
      <c r="M952" s="258">
        <v>0</v>
      </c>
      <c r="N952" s="258">
        <v>0</v>
      </c>
      <c r="O952" s="258">
        <v>308099.84000000003</v>
      </c>
      <c r="P952" s="258">
        <v>0</v>
      </c>
      <c r="Q952" s="258">
        <v>0</v>
      </c>
      <c r="R952" s="258">
        <v>0</v>
      </c>
      <c r="S952" s="258">
        <v>0</v>
      </c>
      <c r="T952" s="258">
        <v>0</v>
      </c>
      <c r="U952" s="258">
        <v>0</v>
      </c>
      <c r="V952" s="258">
        <v>0</v>
      </c>
      <c r="W952" s="258">
        <v>0</v>
      </c>
      <c r="X952" s="258">
        <v>0</v>
      </c>
      <c r="Y952" s="258">
        <v>0</v>
      </c>
      <c r="Z952" s="258">
        <v>0</v>
      </c>
      <c r="AA952" s="258">
        <v>0</v>
      </c>
      <c r="AB952" s="260">
        <v>2021</v>
      </c>
    </row>
    <row r="953" spans="1:28" s="3" customFormat="1" ht="35.25" x14ac:dyDescent="0.5">
      <c r="A953" s="3">
        <v>1</v>
      </c>
      <c r="B953" s="165">
        <f>SUBTOTAL(103,$A$798:A953)</f>
        <v>155</v>
      </c>
      <c r="C953" s="210" t="s">
        <v>2845</v>
      </c>
      <c r="D953" s="255">
        <f t="shared" si="48"/>
        <v>160000</v>
      </c>
      <c r="E953" s="258">
        <v>0</v>
      </c>
      <c r="F953" s="258">
        <v>160000</v>
      </c>
      <c r="G953" s="258">
        <v>0</v>
      </c>
      <c r="H953" s="258">
        <v>0</v>
      </c>
      <c r="I953" s="258">
        <v>0</v>
      </c>
      <c r="J953" s="258">
        <v>0</v>
      </c>
      <c r="K953" s="259">
        <v>0</v>
      </c>
      <c r="L953" s="258">
        <v>0</v>
      </c>
      <c r="M953" s="258">
        <v>0</v>
      </c>
      <c r="N953" s="258">
        <v>0</v>
      </c>
      <c r="O953" s="258">
        <v>0</v>
      </c>
      <c r="P953" s="258">
        <v>0</v>
      </c>
      <c r="Q953" s="258">
        <v>0</v>
      </c>
      <c r="R953" s="258">
        <v>0</v>
      </c>
      <c r="S953" s="258">
        <v>0</v>
      </c>
      <c r="T953" s="258">
        <v>0</v>
      </c>
      <c r="U953" s="258">
        <v>0</v>
      </c>
      <c r="V953" s="258">
        <v>0</v>
      </c>
      <c r="W953" s="258">
        <v>0</v>
      </c>
      <c r="X953" s="258">
        <v>0</v>
      </c>
      <c r="Y953" s="258">
        <v>0</v>
      </c>
      <c r="Z953" s="258">
        <v>0</v>
      </c>
      <c r="AA953" s="258">
        <v>0</v>
      </c>
      <c r="AB953" s="260">
        <v>2021</v>
      </c>
    </row>
    <row r="954" spans="1:28" s="3" customFormat="1" ht="35.25" x14ac:dyDescent="0.5">
      <c r="A954" s="3">
        <v>1</v>
      </c>
      <c r="B954" s="165">
        <f>SUBTOTAL(103,$A$798:A954)</f>
        <v>156</v>
      </c>
      <c r="C954" s="210" t="s">
        <v>2846</v>
      </c>
      <c r="D954" s="255">
        <f t="shared" si="48"/>
        <v>451852.5</v>
      </c>
      <c r="E954" s="258">
        <v>0</v>
      </c>
      <c r="F954" s="258">
        <v>0</v>
      </c>
      <c r="G954" s="258">
        <v>171210</v>
      </c>
      <c r="H954" s="258">
        <v>0</v>
      </c>
      <c r="I954" s="258">
        <v>0</v>
      </c>
      <c r="J954" s="258">
        <v>0</v>
      </c>
      <c r="K954" s="259">
        <v>0</v>
      </c>
      <c r="L954" s="258">
        <v>0</v>
      </c>
      <c r="M954" s="258">
        <v>0</v>
      </c>
      <c r="N954" s="258">
        <v>0</v>
      </c>
      <c r="O954" s="258">
        <v>280642.5</v>
      </c>
      <c r="P954" s="258">
        <v>0</v>
      </c>
      <c r="Q954" s="258">
        <v>0</v>
      </c>
      <c r="R954" s="258">
        <v>0</v>
      </c>
      <c r="S954" s="258">
        <v>0</v>
      </c>
      <c r="T954" s="258">
        <v>0</v>
      </c>
      <c r="U954" s="258">
        <v>0</v>
      </c>
      <c r="V954" s="258">
        <v>0</v>
      </c>
      <c r="W954" s="258">
        <v>0</v>
      </c>
      <c r="X954" s="258">
        <v>0</v>
      </c>
      <c r="Y954" s="258">
        <v>0</v>
      </c>
      <c r="Z954" s="258">
        <v>0</v>
      </c>
      <c r="AA954" s="258">
        <v>0</v>
      </c>
      <c r="AB954" s="260">
        <v>2021</v>
      </c>
    </row>
    <row r="955" spans="1:28" s="3" customFormat="1" ht="35.25" x14ac:dyDescent="0.5">
      <c r="A955" s="3">
        <v>1</v>
      </c>
      <c r="B955" s="165">
        <f>SUBTOTAL(103,$A$798:A955)</f>
        <v>157</v>
      </c>
      <c r="C955" s="210" t="s">
        <v>2847</v>
      </c>
      <c r="D955" s="255">
        <f t="shared" si="48"/>
        <v>1615652</v>
      </c>
      <c r="E955" s="258">
        <v>0</v>
      </c>
      <c r="F955" s="258">
        <v>0</v>
      </c>
      <c r="G955" s="258">
        <v>0</v>
      </c>
      <c r="H955" s="258">
        <v>0</v>
      </c>
      <c r="I955" s="258">
        <v>0</v>
      </c>
      <c r="J955" s="258">
        <v>0</v>
      </c>
      <c r="K955" s="259">
        <v>0</v>
      </c>
      <c r="L955" s="258">
        <v>0</v>
      </c>
      <c r="M955" s="258">
        <v>1615652</v>
      </c>
      <c r="N955" s="258">
        <v>0</v>
      </c>
      <c r="O955" s="258">
        <v>0</v>
      </c>
      <c r="P955" s="258">
        <v>0</v>
      </c>
      <c r="Q955" s="258">
        <v>0</v>
      </c>
      <c r="R955" s="258">
        <v>0</v>
      </c>
      <c r="S955" s="258">
        <v>0</v>
      </c>
      <c r="T955" s="258">
        <v>0</v>
      </c>
      <c r="U955" s="258">
        <v>0</v>
      </c>
      <c r="V955" s="258">
        <v>0</v>
      </c>
      <c r="W955" s="258">
        <v>0</v>
      </c>
      <c r="X955" s="258">
        <v>0</v>
      </c>
      <c r="Y955" s="258">
        <v>0</v>
      </c>
      <c r="Z955" s="258">
        <v>0</v>
      </c>
      <c r="AA955" s="258">
        <v>0</v>
      </c>
      <c r="AB955" s="260">
        <v>2021</v>
      </c>
    </row>
    <row r="956" spans="1:28" s="3" customFormat="1" ht="35.25" x14ac:dyDescent="0.5">
      <c r="A956" s="3">
        <v>1</v>
      </c>
      <c r="B956" s="165">
        <f>SUBTOTAL(103,$A$798:A956)</f>
        <v>158</v>
      </c>
      <c r="C956" s="210" t="s">
        <v>2250</v>
      </c>
      <c r="D956" s="255">
        <f t="shared" si="48"/>
        <v>413289</v>
      </c>
      <c r="E956" s="258">
        <v>0</v>
      </c>
      <c r="F956" s="258">
        <v>0</v>
      </c>
      <c r="G956" s="258">
        <v>0</v>
      </c>
      <c r="H956" s="258">
        <v>0</v>
      </c>
      <c r="I956" s="258">
        <v>0</v>
      </c>
      <c r="J956" s="258">
        <v>0</v>
      </c>
      <c r="K956" s="259">
        <v>0</v>
      </c>
      <c r="L956" s="258">
        <v>0</v>
      </c>
      <c r="M956" s="258">
        <v>0</v>
      </c>
      <c r="N956" s="258">
        <v>0</v>
      </c>
      <c r="O956" s="258">
        <v>413289</v>
      </c>
      <c r="P956" s="258">
        <v>0</v>
      </c>
      <c r="Q956" s="258">
        <v>0</v>
      </c>
      <c r="R956" s="258">
        <v>0</v>
      </c>
      <c r="S956" s="258">
        <v>0</v>
      </c>
      <c r="T956" s="258">
        <v>0</v>
      </c>
      <c r="U956" s="258">
        <v>0</v>
      </c>
      <c r="V956" s="258">
        <v>0</v>
      </c>
      <c r="W956" s="258">
        <v>0</v>
      </c>
      <c r="X956" s="258">
        <v>0</v>
      </c>
      <c r="Y956" s="258">
        <v>0</v>
      </c>
      <c r="Z956" s="258">
        <v>0</v>
      </c>
      <c r="AA956" s="258">
        <v>0</v>
      </c>
      <c r="AB956" s="260">
        <v>2021</v>
      </c>
    </row>
    <row r="957" spans="1:28" s="3" customFormat="1" ht="35.25" x14ac:dyDescent="0.5">
      <c r="A957" s="3">
        <v>1</v>
      </c>
      <c r="B957" s="165">
        <f>SUBTOTAL(103,$A$798:A957)</f>
        <v>159</v>
      </c>
      <c r="C957" s="210" t="s">
        <v>2848</v>
      </c>
      <c r="D957" s="255">
        <f t="shared" si="48"/>
        <v>2685487</v>
      </c>
      <c r="E957" s="258">
        <v>314811</v>
      </c>
      <c r="F957" s="258">
        <v>500000</v>
      </c>
      <c r="G957" s="258">
        <v>0</v>
      </c>
      <c r="H957" s="258">
        <v>0</v>
      </c>
      <c r="I957" s="258">
        <v>0</v>
      </c>
      <c r="J957" s="258">
        <v>0</v>
      </c>
      <c r="K957" s="259">
        <v>0</v>
      </c>
      <c r="L957" s="258">
        <v>0</v>
      </c>
      <c r="M957" s="258">
        <v>968986</v>
      </c>
      <c r="N957" s="258">
        <v>0</v>
      </c>
      <c r="O957" s="258">
        <v>901690</v>
      </c>
      <c r="P957" s="258">
        <v>0</v>
      </c>
      <c r="Q957" s="258">
        <v>0</v>
      </c>
      <c r="R957" s="258">
        <v>0</v>
      </c>
      <c r="S957" s="258">
        <v>0</v>
      </c>
      <c r="T957" s="258">
        <v>0</v>
      </c>
      <c r="U957" s="258">
        <v>0</v>
      </c>
      <c r="V957" s="258">
        <v>0</v>
      </c>
      <c r="W957" s="258">
        <v>0</v>
      </c>
      <c r="X957" s="258">
        <v>0</v>
      </c>
      <c r="Y957" s="258">
        <v>0</v>
      </c>
      <c r="Z957" s="258">
        <v>0</v>
      </c>
      <c r="AA957" s="258">
        <v>0</v>
      </c>
      <c r="AB957" s="260">
        <v>2021</v>
      </c>
    </row>
    <row r="958" spans="1:28" s="3" customFormat="1" ht="35.25" x14ac:dyDescent="0.5">
      <c r="A958" s="3">
        <v>1</v>
      </c>
      <c r="B958" s="165">
        <f>SUBTOTAL(103,$A$798:A958)</f>
        <v>160</v>
      </c>
      <c r="C958" s="210" t="s">
        <v>2849</v>
      </c>
      <c r="D958" s="255">
        <f t="shared" si="48"/>
        <v>2036450.2</v>
      </c>
      <c r="E958" s="258">
        <v>0</v>
      </c>
      <c r="F958" s="258">
        <v>0</v>
      </c>
      <c r="G958" s="258">
        <v>0</v>
      </c>
      <c r="H958" s="258">
        <v>0</v>
      </c>
      <c r="I958" s="258">
        <v>0</v>
      </c>
      <c r="J958" s="258">
        <v>0</v>
      </c>
      <c r="K958" s="259">
        <v>0</v>
      </c>
      <c r="L958" s="258">
        <v>385516.2</v>
      </c>
      <c r="M958" s="258">
        <v>1650934</v>
      </c>
      <c r="N958" s="258">
        <v>0</v>
      </c>
      <c r="O958" s="258">
        <v>0</v>
      </c>
      <c r="P958" s="258">
        <v>0</v>
      </c>
      <c r="Q958" s="258">
        <v>0</v>
      </c>
      <c r="R958" s="258">
        <v>0</v>
      </c>
      <c r="S958" s="258">
        <v>0</v>
      </c>
      <c r="T958" s="258">
        <v>0</v>
      </c>
      <c r="U958" s="258">
        <v>0</v>
      </c>
      <c r="V958" s="258">
        <v>0</v>
      </c>
      <c r="W958" s="258">
        <v>0</v>
      </c>
      <c r="X958" s="258">
        <v>0</v>
      </c>
      <c r="Y958" s="258">
        <v>0</v>
      </c>
      <c r="Z958" s="258">
        <v>0</v>
      </c>
      <c r="AA958" s="258">
        <v>0</v>
      </c>
      <c r="AB958" s="260">
        <v>2021</v>
      </c>
    </row>
    <row r="959" spans="1:28" s="3" customFormat="1" ht="35.25" x14ac:dyDescent="0.5">
      <c r="A959" s="3">
        <v>1</v>
      </c>
      <c r="B959" s="165">
        <f>SUBTOTAL(103,$A$798:A959)</f>
        <v>161</v>
      </c>
      <c r="C959" s="210" t="s">
        <v>2850</v>
      </c>
      <c r="D959" s="255">
        <f t="shared" si="48"/>
        <v>1745618</v>
      </c>
      <c r="E959" s="258">
        <v>0</v>
      </c>
      <c r="F959" s="258">
        <v>0</v>
      </c>
      <c r="G959" s="258">
        <v>0</v>
      </c>
      <c r="H959" s="258">
        <v>0</v>
      </c>
      <c r="I959" s="258">
        <v>0</v>
      </c>
      <c r="J959" s="258">
        <v>0</v>
      </c>
      <c r="K959" s="259">
        <v>0</v>
      </c>
      <c r="L959" s="258">
        <v>0</v>
      </c>
      <c r="M959" s="258">
        <v>1151489</v>
      </c>
      <c r="N959" s="258">
        <v>0</v>
      </c>
      <c r="O959" s="258">
        <v>594129</v>
      </c>
      <c r="P959" s="258">
        <v>0</v>
      </c>
      <c r="Q959" s="258">
        <v>0</v>
      </c>
      <c r="R959" s="258">
        <v>0</v>
      </c>
      <c r="S959" s="258">
        <v>0</v>
      </c>
      <c r="T959" s="258">
        <v>0</v>
      </c>
      <c r="U959" s="258">
        <v>0</v>
      </c>
      <c r="V959" s="258">
        <v>0</v>
      </c>
      <c r="W959" s="258">
        <v>0</v>
      </c>
      <c r="X959" s="258">
        <v>0</v>
      </c>
      <c r="Y959" s="258">
        <v>0</v>
      </c>
      <c r="Z959" s="258">
        <v>0</v>
      </c>
      <c r="AA959" s="258">
        <v>0</v>
      </c>
      <c r="AB959" s="260">
        <v>2021</v>
      </c>
    </row>
    <row r="960" spans="1:28" s="3" customFormat="1" ht="35.25" x14ac:dyDescent="0.5">
      <c r="A960" s="3">
        <v>1</v>
      </c>
      <c r="B960" s="165">
        <f>SUBTOTAL(103,$A$798:A960)</f>
        <v>162</v>
      </c>
      <c r="C960" s="210" t="s">
        <v>2851</v>
      </c>
      <c r="D960" s="255">
        <f t="shared" si="48"/>
        <v>2030763.5</v>
      </c>
      <c r="E960" s="258">
        <v>0</v>
      </c>
      <c r="F960" s="258">
        <v>0</v>
      </c>
      <c r="G960" s="258">
        <v>0</v>
      </c>
      <c r="H960" s="258">
        <v>0</v>
      </c>
      <c r="I960" s="258">
        <v>0</v>
      </c>
      <c r="J960" s="258">
        <v>0</v>
      </c>
      <c r="K960" s="259">
        <v>0</v>
      </c>
      <c r="L960" s="258">
        <v>0</v>
      </c>
      <c r="M960" s="258">
        <v>1411410</v>
      </c>
      <c r="N960" s="258">
        <v>0</v>
      </c>
      <c r="O960" s="258">
        <v>619353.5</v>
      </c>
      <c r="P960" s="258">
        <v>0</v>
      </c>
      <c r="Q960" s="258">
        <v>0</v>
      </c>
      <c r="R960" s="258">
        <v>0</v>
      </c>
      <c r="S960" s="258">
        <v>0</v>
      </c>
      <c r="T960" s="258">
        <v>0</v>
      </c>
      <c r="U960" s="258">
        <v>0</v>
      </c>
      <c r="V960" s="258">
        <v>0</v>
      </c>
      <c r="W960" s="258">
        <v>0</v>
      </c>
      <c r="X960" s="258">
        <v>0</v>
      </c>
      <c r="Y960" s="258">
        <v>0</v>
      </c>
      <c r="Z960" s="258">
        <v>0</v>
      </c>
      <c r="AA960" s="258">
        <v>0</v>
      </c>
      <c r="AB960" s="260">
        <v>2021</v>
      </c>
    </row>
    <row r="961" spans="1:28" s="3" customFormat="1" ht="35.25" x14ac:dyDescent="0.5">
      <c r="A961" s="3">
        <v>1</v>
      </c>
      <c r="B961" s="165">
        <f>SUBTOTAL(103,$A$798:A961)</f>
        <v>163</v>
      </c>
      <c r="C961" s="210" t="s">
        <v>2852</v>
      </c>
      <c r="D961" s="255">
        <f t="shared" si="48"/>
        <v>299243</v>
      </c>
      <c r="E961" s="258">
        <v>299243</v>
      </c>
      <c r="F961" s="258">
        <v>0</v>
      </c>
      <c r="G961" s="258">
        <v>0</v>
      </c>
      <c r="H961" s="258">
        <v>0</v>
      </c>
      <c r="I961" s="258">
        <v>0</v>
      </c>
      <c r="J961" s="258">
        <v>0</v>
      </c>
      <c r="K961" s="259">
        <v>0</v>
      </c>
      <c r="L961" s="258">
        <v>0</v>
      </c>
      <c r="M961" s="258">
        <v>0</v>
      </c>
      <c r="N961" s="258">
        <v>0</v>
      </c>
      <c r="O961" s="258">
        <v>0</v>
      </c>
      <c r="P961" s="258">
        <v>0</v>
      </c>
      <c r="Q961" s="258">
        <v>0</v>
      </c>
      <c r="R961" s="258">
        <v>0</v>
      </c>
      <c r="S961" s="258">
        <v>0</v>
      </c>
      <c r="T961" s="258">
        <v>0</v>
      </c>
      <c r="U961" s="258">
        <v>0</v>
      </c>
      <c r="V961" s="258">
        <v>0</v>
      </c>
      <c r="W961" s="258">
        <v>0</v>
      </c>
      <c r="X961" s="258">
        <v>0</v>
      </c>
      <c r="Y961" s="258">
        <v>0</v>
      </c>
      <c r="Z961" s="258">
        <v>0</v>
      </c>
      <c r="AA961" s="258">
        <v>0</v>
      </c>
      <c r="AB961" s="260">
        <v>2021</v>
      </c>
    </row>
    <row r="962" spans="1:28" s="3" customFormat="1" ht="35.25" x14ac:dyDescent="0.5">
      <c r="A962" s="3">
        <v>1</v>
      </c>
      <c r="B962" s="165">
        <f>SUBTOTAL(103,$A$798:A962)</f>
        <v>164</v>
      </c>
      <c r="C962" s="210" t="s">
        <v>2853</v>
      </c>
      <c r="D962" s="255">
        <f t="shared" si="48"/>
        <v>1302636.77</v>
      </c>
      <c r="E962" s="258">
        <v>421058</v>
      </c>
      <c r="F962" s="258">
        <v>0</v>
      </c>
      <c r="G962" s="258">
        <v>881578.77</v>
      </c>
      <c r="H962" s="258">
        <v>0</v>
      </c>
      <c r="I962" s="258">
        <v>0</v>
      </c>
      <c r="J962" s="258">
        <v>0</v>
      </c>
      <c r="K962" s="259">
        <v>0</v>
      </c>
      <c r="L962" s="258">
        <v>0</v>
      </c>
      <c r="M962" s="258">
        <v>0</v>
      </c>
      <c r="N962" s="258">
        <v>0</v>
      </c>
      <c r="O962" s="258">
        <v>0</v>
      </c>
      <c r="P962" s="258">
        <v>0</v>
      </c>
      <c r="Q962" s="258">
        <v>0</v>
      </c>
      <c r="R962" s="258">
        <v>0</v>
      </c>
      <c r="S962" s="258">
        <v>0</v>
      </c>
      <c r="T962" s="258">
        <v>0</v>
      </c>
      <c r="U962" s="258">
        <v>0</v>
      </c>
      <c r="V962" s="258">
        <v>0</v>
      </c>
      <c r="W962" s="258">
        <v>0</v>
      </c>
      <c r="X962" s="258">
        <v>0</v>
      </c>
      <c r="Y962" s="258">
        <v>0</v>
      </c>
      <c r="Z962" s="258">
        <v>0</v>
      </c>
      <c r="AA962" s="258">
        <v>0</v>
      </c>
      <c r="AB962" s="260">
        <v>2021</v>
      </c>
    </row>
    <row r="963" spans="1:28" s="3" customFormat="1" ht="35.25" x14ac:dyDescent="0.5">
      <c r="A963" s="3">
        <v>1</v>
      </c>
      <c r="B963" s="165">
        <f>SUBTOTAL(103,$A$798:A963)</f>
        <v>165</v>
      </c>
      <c r="C963" s="210" t="s">
        <v>2854</v>
      </c>
      <c r="D963" s="255">
        <f t="shared" si="48"/>
        <v>1049410.0699999998</v>
      </c>
      <c r="E963" s="258">
        <v>0</v>
      </c>
      <c r="F963" s="258">
        <v>0</v>
      </c>
      <c r="G963" s="258">
        <v>142506</v>
      </c>
      <c r="H963" s="258">
        <v>0</v>
      </c>
      <c r="I963" s="258">
        <v>906904.07</v>
      </c>
      <c r="J963" s="258">
        <v>0</v>
      </c>
      <c r="K963" s="259">
        <v>0</v>
      </c>
      <c r="L963" s="258">
        <v>0</v>
      </c>
      <c r="M963" s="258">
        <v>0</v>
      </c>
      <c r="N963" s="258">
        <v>0</v>
      </c>
      <c r="O963" s="258">
        <v>0</v>
      </c>
      <c r="P963" s="258">
        <v>0</v>
      </c>
      <c r="Q963" s="258">
        <v>0</v>
      </c>
      <c r="R963" s="258">
        <v>0</v>
      </c>
      <c r="S963" s="258">
        <v>0</v>
      </c>
      <c r="T963" s="258">
        <v>0</v>
      </c>
      <c r="U963" s="258">
        <v>0</v>
      </c>
      <c r="V963" s="258">
        <v>0</v>
      </c>
      <c r="W963" s="258">
        <v>0</v>
      </c>
      <c r="X963" s="258">
        <v>0</v>
      </c>
      <c r="Y963" s="258">
        <v>0</v>
      </c>
      <c r="Z963" s="258">
        <v>0</v>
      </c>
      <c r="AA963" s="258">
        <v>0</v>
      </c>
      <c r="AB963" s="260">
        <v>2021</v>
      </c>
    </row>
    <row r="964" spans="1:28" s="3" customFormat="1" ht="35.25" x14ac:dyDescent="0.5">
      <c r="A964" s="3">
        <v>1</v>
      </c>
      <c r="B964" s="165">
        <f>SUBTOTAL(103,$A$798:A964)</f>
        <v>166</v>
      </c>
      <c r="C964" s="210" t="s">
        <v>2855</v>
      </c>
      <c r="D964" s="255">
        <f t="shared" si="48"/>
        <v>421242</v>
      </c>
      <c r="E964" s="258">
        <v>175526</v>
      </c>
      <c r="F964" s="258">
        <v>245716</v>
      </c>
      <c r="G964" s="258">
        <v>0</v>
      </c>
      <c r="H964" s="258">
        <v>0</v>
      </c>
      <c r="I964" s="258">
        <v>0</v>
      </c>
      <c r="J964" s="258">
        <v>0</v>
      </c>
      <c r="K964" s="259">
        <v>0</v>
      </c>
      <c r="L964" s="258">
        <v>0</v>
      </c>
      <c r="M964" s="258">
        <v>0</v>
      </c>
      <c r="N964" s="258">
        <v>0</v>
      </c>
      <c r="O964" s="258">
        <v>0</v>
      </c>
      <c r="P964" s="258">
        <v>0</v>
      </c>
      <c r="Q964" s="258">
        <v>0</v>
      </c>
      <c r="R964" s="258">
        <v>0</v>
      </c>
      <c r="S964" s="258">
        <v>0</v>
      </c>
      <c r="T964" s="258">
        <v>0</v>
      </c>
      <c r="U964" s="258">
        <v>0</v>
      </c>
      <c r="V964" s="258">
        <v>0</v>
      </c>
      <c r="W964" s="258">
        <v>0</v>
      </c>
      <c r="X964" s="258">
        <v>0</v>
      </c>
      <c r="Y964" s="258">
        <v>0</v>
      </c>
      <c r="Z964" s="258">
        <v>0</v>
      </c>
      <c r="AA964" s="258">
        <v>0</v>
      </c>
      <c r="AB964" s="260">
        <v>2021</v>
      </c>
    </row>
    <row r="965" spans="1:28" s="3" customFormat="1" ht="35.25" x14ac:dyDescent="0.5">
      <c r="A965" s="3">
        <v>1</v>
      </c>
      <c r="B965" s="165">
        <f>SUBTOTAL(103,$A$798:A965)</f>
        <v>167</v>
      </c>
      <c r="C965" s="210" t="s">
        <v>2856</v>
      </c>
      <c r="D965" s="255">
        <f t="shared" si="48"/>
        <v>2126771.9300000002</v>
      </c>
      <c r="E965" s="258">
        <v>0</v>
      </c>
      <c r="F965" s="258">
        <v>0</v>
      </c>
      <c r="G965" s="258">
        <v>0</v>
      </c>
      <c r="H965" s="258">
        <v>0</v>
      </c>
      <c r="I965" s="258">
        <v>0</v>
      </c>
      <c r="J965" s="258">
        <v>0</v>
      </c>
      <c r="K965" s="259">
        <v>0</v>
      </c>
      <c r="L965" s="258">
        <v>0</v>
      </c>
      <c r="M965" s="258">
        <v>1345260</v>
      </c>
      <c r="N965" s="258">
        <v>0</v>
      </c>
      <c r="O965" s="258">
        <v>781511.93</v>
      </c>
      <c r="P965" s="258">
        <v>0</v>
      </c>
      <c r="Q965" s="258">
        <v>0</v>
      </c>
      <c r="R965" s="258">
        <v>0</v>
      </c>
      <c r="S965" s="258">
        <v>0</v>
      </c>
      <c r="T965" s="258">
        <v>0</v>
      </c>
      <c r="U965" s="258">
        <v>0</v>
      </c>
      <c r="V965" s="258">
        <v>0</v>
      </c>
      <c r="W965" s="258">
        <v>0</v>
      </c>
      <c r="X965" s="258">
        <v>0</v>
      </c>
      <c r="Y965" s="258">
        <v>0</v>
      </c>
      <c r="Z965" s="258">
        <v>0</v>
      </c>
      <c r="AA965" s="258">
        <v>0</v>
      </c>
      <c r="AB965" s="260">
        <v>2021</v>
      </c>
    </row>
    <row r="966" spans="1:28" s="3" customFormat="1" ht="35.25" x14ac:dyDescent="0.5">
      <c r="A966" s="3">
        <v>1</v>
      </c>
      <c r="B966" s="165">
        <f>SUBTOTAL(103,$A$798:A966)</f>
        <v>168</v>
      </c>
      <c r="C966" s="210" t="s">
        <v>2857</v>
      </c>
      <c r="D966" s="255">
        <f t="shared" si="48"/>
        <v>1151615</v>
      </c>
      <c r="E966" s="258">
        <v>0</v>
      </c>
      <c r="F966" s="258">
        <v>0</v>
      </c>
      <c r="G966" s="258">
        <v>0</v>
      </c>
      <c r="H966" s="258">
        <v>0</v>
      </c>
      <c r="I966" s="258">
        <v>0</v>
      </c>
      <c r="J966" s="258">
        <v>0</v>
      </c>
      <c r="K966" s="259">
        <v>0</v>
      </c>
      <c r="L966" s="258">
        <v>0</v>
      </c>
      <c r="M966" s="258">
        <v>0</v>
      </c>
      <c r="N966" s="258">
        <v>0</v>
      </c>
      <c r="O966" s="258">
        <v>1151615</v>
      </c>
      <c r="P966" s="258">
        <v>0</v>
      </c>
      <c r="Q966" s="258">
        <v>0</v>
      </c>
      <c r="R966" s="258">
        <v>0</v>
      </c>
      <c r="S966" s="258">
        <v>0</v>
      </c>
      <c r="T966" s="258">
        <v>0</v>
      </c>
      <c r="U966" s="258">
        <v>0</v>
      </c>
      <c r="V966" s="258">
        <v>0</v>
      </c>
      <c r="W966" s="258">
        <v>0</v>
      </c>
      <c r="X966" s="258">
        <v>0</v>
      </c>
      <c r="Y966" s="258">
        <v>0</v>
      </c>
      <c r="Z966" s="258">
        <v>0</v>
      </c>
      <c r="AA966" s="258">
        <v>0</v>
      </c>
      <c r="AB966" s="260">
        <v>2021</v>
      </c>
    </row>
    <row r="967" spans="1:28" s="3" customFormat="1" ht="35.25" x14ac:dyDescent="0.5">
      <c r="A967" s="3">
        <v>1</v>
      </c>
      <c r="B967" s="165">
        <f>SUBTOTAL(103,$A$798:A967)</f>
        <v>169</v>
      </c>
      <c r="C967" s="210" t="s">
        <v>2858</v>
      </c>
      <c r="D967" s="255">
        <f t="shared" si="48"/>
        <v>490000</v>
      </c>
      <c r="E967" s="258">
        <v>0</v>
      </c>
      <c r="F967" s="258">
        <v>0</v>
      </c>
      <c r="G967" s="258">
        <v>0</v>
      </c>
      <c r="H967" s="258">
        <v>0</v>
      </c>
      <c r="I967" s="258">
        <v>0</v>
      </c>
      <c r="J967" s="258">
        <v>0</v>
      </c>
      <c r="K967" s="259">
        <v>0</v>
      </c>
      <c r="L967" s="258">
        <v>0</v>
      </c>
      <c r="M967" s="258">
        <v>0</v>
      </c>
      <c r="N967" s="258">
        <v>0</v>
      </c>
      <c r="O967" s="258">
        <v>490000</v>
      </c>
      <c r="P967" s="258">
        <v>0</v>
      </c>
      <c r="Q967" s="258">
        <v>0</v>
      </c>
      <c r="R967" s="258">
        <v>0</v>
      </c>
      <c r="S967" s="258">
        <v>0</v>
      </c>
      <c r="T967" s="258">
        <v>0</v>
      </c>
      <c r="U967" s="258">
        <v>0</v>
      </c>
      <c r="V967" s="258">
        <v>0</v>
      </c>
      <c r="W967" s="258">
        <v>0</v>
      </c>
      <c r="X967" s="258">
        <v>0</v>
      </c>
      <c r="Y967" s="258">
        <v>0</v>
      </c>
      <c r="Z967" s="258">
        <v>0</v>
      </c>
      <c r="AA967" s="258">
        <v>0</v>
      </c>
      <c r="AB967" s="260">
        <v>2021</v>
      </c>
    </row>
    <row r="968" spans="1:28" s="3" customFormat="1" ht="35.25" x14ac:dyDescent="0.5">
      <c r="A968" s="3">
        <v>1</v>
      </c>
      <c r="B968" s="165">
        <f>SUBTOTAL(103,$A$798:A968)</f>
        <v>170</v>
      </c>
      <c r="C968" s="210" t="s">
        <v>2859</v>
      </c>
      <c r="D968" s="255">
        <f t="shared" si="48"/>
        <v>1200000</v>
      </c>
      <c r="E968" s="258">
        <v>0</v>
      </c>
      <c r="F968" s="258">
        <v>0</v>
      </c>
      <c r="G968" s="258">
        <v>0</v>
      </c>
      <c r="H968" s="258">
        <v>0</v>
      </c>
      <c r="I968" s="258">
        <v>0</v>
      </c>
      <c r="J968" s="258">
        <v>0</v>
      </c>
      <c r="K968" s="259">
        <v>0</v>
      </c>
      <c r="L968" s="258">
        <v>0</v>
      </c>
      <c r="M968" s="258">
        <v>1200000</v>
      </c>
      <c r="N968" s="258">
        <v>0</v>
      </c>
      <c r="O968" s="258">
        <v>0</v>
      </c>
      <c r="P968" s="258">
        <v>0</v>
      </c>
      <c r="Q968" s="258">
        <v>0</v>
      </c>
      <c r="R968" s="258">
        <v>0</v>
      </c>
      <c r="S968" s="258">
        <v>0</v>
      </c>
      <c r="T968" s="258">
        <v>0</v>
      </c>
      <c r="U968" s="258">
        <v>0</v>
      </c>
      <c r="V968" s="258">
        <v>0</v>
      </c>
      <c r="W968" s="258">
        <v>0</v>
      </c>
      <c r="X968" s="258">
        <v>0</v>
      </c>
      <c r="Y968" s="258">
        <v>0</v>
      </c>
      <c r="Z968" s="258">
        <v>0</v>
      </c>
      <c r="AA968" s="258">
        <v>0</v>
      </c>
      <c r="AB968" s="260">
        <v>2021</v>
      </c>
    </row>
    <row r="969" spans="1:28" s="3" customFormat="1" ht="35.25" x14ac:dyDescent="0.5">
      <c r="A969" s="3">
        <v>1</v>
      </c>
      <c r="B969" s="165">
        <f>SUBTOTAL(103,$A$798:A969)</f>
        <v>171</v>
      </c>
      <c r="C969" s="210" t="s">
        <v>2860</v>
      </c>
      <c r="D969" s="255">
        <f t="shared" si="48"/>
        <v>980000</v>
      </c>
      <c r="E969" s="258">
        <v>0</v>
      </c>
      <c r="F969" s="258">
        <v>0</v>
      </c>
      <c r="G969" s="258">
        <v>0</v>
      </c>
      <c r="H969" s="258">
        <v>0</v>
      </c>
      <c r="I969" s="258">
        <v>0</v>
      </c>
      <c r="J969" s="258">
        <v>0</v>
      </c>
      <c r="K969" s="259">
        <v>0</v>
      </c>
      <c r="L969" s="258">
        <v>0</v>
      </c>
      <c r="M969" s="258">
        <v>0</v>
      </c>
      <c r="N969" s="258">
        <v>0</v>
      </c>
      <c r="O969" s="258">
        <v>980000</v>
      </c>
      <c r="P969" s="258">
        <v>0</v>
      </c>
      <c r="Q969" s="258">
        <v>0</v>
      </c>
      <c r="R969" s="258">
        <v>0</v>
      </c>
      <c r="S969" s="258">
        <v>0</v>
      </c>
      <c r="T969" s="258">
        <v>0</v>
      </c>
      <c r="U969" s="258">
        <v>0</v>
      </c>
      <c r="V969" s="258">
        <v>0</v>
      </c>
      <c r="W969" s="258">
        <v>0</v>
      </c>
      <c r="X969" s="258">
        <v>0</v>
      </c>
      <c r="Y969" s="258">
        <v>0</v>
      </c>
      <c r="Z969" s="258">
        <v>0</v>
      </c>
      <c r="AA969" s="258">
        <v>0</v>
      </c>
      <c r="AB969" s="260">
        <v>2021</v>
      </c>
    </row>
    <row r="970" spans="1:28" s="3" customFormat="1" ht="35.25" x14ac:dyDescent="0.5">
      <c r="A970" s="3">
        <v>1</v>
      </c>
      <c r="B970" s="165">
        <f>SUBTOTAL(103,$A$798:A970)</f>
        <v>172</v>
      </c>
      <c r="C970" s="210" t="s">
        <v>2542</v>
      </c>
      <c r="D970" s="255">
        <f t="shared" ref="D970:D1033" si="49">E970+F970+G970+H970+I970+J970+L970+M970+N970+O970+P970+Q970+R970+S970+T970+U970+V970+W970+X970+Y970+Z970+AA970</f>
        <v>1611744</v>
      </c>
      <c r="E970" s="258">
        <v>0</v>
      </c>
      <c r="F970" s="258">
        <v>0</v>
      </c>
      <c r="G970" s="258">
        <v>0</v>
      </c>
      <c r="H970" s="258">
        <v>0</v>
      </c>
      <c r="I970" s="258">
        <v>0</v>
      </c>
      <c r="J970" s="258">
        <v>0</v>
      </c>
      <c r="K970" s="259">
        <v>0</v>
      </c>
      <c r="L970" s="258">
        <v>0</v>
      </c>
      <c r="M970" s="258">
        <v>0</v>
      </c>
      <c r="N970" s="258">
        <v>0</v>
      </c>
      <c r="O970" s="258">
        <v>1611744</v>
      </c>
      <c r="P970" s="258">
        <v>0</v>
      </c>
      <c r="Q970" s="258">
        <v>0</v>
      </c>
      <c r="R970" s="258">
        <v>0</v>
      </c>
      <c r="S970" s="258">
        <v>0</v>
      </c>
      <c r="T970" s="258">
        <v>0</v>
      </c>
      <c r="U970" s="258">
        <v>0</v>
      </c>
      <c r="V970" s="258">
        <v>0</v>
      </c>
      <c r="W970" s="258">
        <v>0</v>
      </c>
      <c r="X970" s="258">
        <v>0</v>
      </c>
      <c r="Y970" s="258">
        <v>0</v>
      </c>
      <c r="Z970" s="258">
        <v>0</v>
      </c>
      <c r="AA970" s="258">
        <v>0</v>
      </c>
      <c r="AB970" s="260">
        <v>2021</v>
      </c>
    </row>
    <row r="971" spans="1:28" s="3" customFormat="1" ht="35.25" x14ac:dyDescent="0.5">
      <c r="A971" s="3">
        <v>1</v>
      </c>
      <c r="B971" s="165">
        <f>SUBTOTAL(103,$A$798:A971)</f>
        <v>173</v>
      </c>
      <c r="C971" s="212" t="s">
        <v>2998</v>
      </c>
      <c r="D971" s="255">
        <f t="shared" si="49"/>
        <v>1628100</v>
      </c>
      <c r="E971" s="258">
        <v>0</v>
      </c>
      <c r="F971" s="258">
        <v>0</v>
      </c>
      <c r="G971" s="258">
        <v>0</v>
      </c>
      <c r="H971" s="258">
        <v>0</v>
      </c>
      <c r="I971" s="258">
        <v>0</v>
      </c>
      <c r="J971" s="258">
        <v>0</v>
      </c>
      <c r="K971" s="259">
        <v>0</v>
      </c>
      <c r="L971" s="258">
        <v>0</v>
      </c>
      <c r="M971" s="258">
        <v>1628100</v>
      </c>
      <c r="N971" s="258">
        <v>0</v>
      </c>
      <c r="O971" s="258">
        <v>0</v>
      </c>
      <c r="P971" s="258">
        <v>0</v>
      </c>
      <c r="Q971" s="258">
        <v>0</v>
      </c>
      <c r="R971" s="258">
        <v>0</v>
      </c>
      <c r="S971" s="258">
        <v>0</v>
      </c>
      <c r="T971" s="258">
        <v>0</v>
      </c>
      <c r="U971" s="258">
        <v>0</v>
      </c>
      <c r="V971" s="258">
        <v>0</v>
      </c>
      <c r="W971" s="258">
        <v>0</v>
      </c>
      <c r="X971" s="258">
        <v>0</v>
      </c>
      <c r="Y971" s="258">
        <v>0</v>
      </c>
      <c r="Z971" s="258">
        <v>0</v>
      </c>
      <c r="AA971" s="258">
        <v>0</v>
      </c>
      <c r="AB971" s="260">
        <v>2021</v>
      </c>
    </row>
    <row r="972" spans="1:28" s="3" customFormat="1" ht="35.25" x14ac:dyDescent="0.5">
      <c r="A972" s="3">
        <v>1</v>
      </c>
      <c r="B972" s="165">
        <f>SUBTOTAL(103,$A$798:A972)</f>
        <v>174</v>
      </c>
      <c r="C972" s="212" t="s">
        <v>2999</v>
      </c>
      <c r="D972" s="255">
        <f t="shared" si="49"/>
        <v>1959532</v>
      </c>
      <c r="E972" s="258">
        <v>0</v>
      </c>
      <c r="F972" s="258">
        <v>0</v>
      </c>
      <c r="G972" s="258">
        <v>0</v>
      </c>
      <c r="H972" s="258">
        <v>0</v>
      </c>
      <c r="I972" s="258">
        <v>0</v>
      </c>
      <c r="J972" s="258">
        <v>0</v>
      </c>
      <c r="K972" s="259">
        <v>0</v>
      </c>
      <c r="L972" s="258">
        <v>0</v>
      </c>
      <c r="M972" s="258">
        <v>1959532</v>
      </c>
      <c r="N972" s="258">
        <v>0</v>
      </c>
      <c r="O972" s="258">
        <v>0</v>
      </c>
      <c r="P972" s="258">
        <v>0</v>
      </c>
      <c r="Q972" s="258">
        <v>0</v>
      </c>
      <c r="R972" s="258">
        <v>0</v>
      </c>
      <c r="S972" s="258">
        <v>0</v>
      </c>
      <c r="T972" s="258">
        <v>0</v>
      </c>
      <c r="U972" s="258">
        <v>0</v>
      </c>
      <c r="V972" s="258">
        <v>0</v>
      </c>
      <c r="W972" s="258">
        <v>0</v>
      </c>
      <c r="X972" s="258">
        <v>0</v>
      </c>
      <c r="Y972" s="258">
        <v>0</v>
      </c>
      <c r="Z972" s="258">
        <v>0</v>
      </c>
      <c r="AA972" s="258">
        <v>0</v>
      </c>
      <c r="AB972" s="260">
        <v>2021</v>
      </c>
    </row>
    <row r="973" spans="1:28" s="3" customFormat="1" ht="35.25" x14ac:dyDescent="0.5">
      <c r="A973" s="3">
        <v>1</v>
      </c>
      <c r="B973" s="165">
        <f>SUBTOTAL(103,$A$798:A973)</f>
        <v>175</v>
      </c>
      <c r="C973" s="212" t="s">
        <v>3000</v>
      </c>
      <c r="D973" s="255">
        <f t="shared" si="49"/>
        <v>2499497</v>
      </c>
      <c r="E973" s="258">
        <v>0</v>
      </c>
      <c r="F973" s="258">
        <v>0</v>
      </c>
      <c r="G973" s="258">
        <v>0</v>
      </c>
      <c r="H973" s="258">
        <v>0</v>
      </c>
      <c r="I973" s="258">
        <v>0</v>
      </c>
      <c r="J973" s="258">
        <v>0</v>
      </c>
      <c r="K973" s="259">
        <v>0</v>
      </c>
      <c r="L973" s="258">
        <v>0</v>
      </c>
      <c r="M973" s="258">
        <v>0</v>
      </c>
      <c r="N973" s="258">
        <v>0</v>
      </c>
      <c r="O973" s="258">
        <v>2499497</v>
      </c>
      <c r="P973" s="258">
        <v>0</v>
      </c>
      <c r="Q973" s="258">
        <v>0</v>
      </c>
      <c r="R973" s="258">
        <v>0</v>
      </c>
      <c r="S973" s="258">
        <v>0</v>
      </c>
      <c r="T973" s="258">
        <v>0</v>
      </c>
      <c r="U973" s="258">
        <v>0</v>
      </c>
      <c r="V973" s="258">
        <v>0</v>
      </c>
      <c r="W973" s="258">
        <v>0</v>
      </c>
      <c r="X973" s="258">
        <v>0</v>
      </c>
      <c r="Y973" s="258">
        <v>0</v>
      </c>
      <c r="Z973" s="258">
        <v>0</v>
      </c>
      <c r="AA973" s="258">
        <v>0</v>
      </c>
      <c r="AB973" s="260">
        <v>2021</v>
      </c>
    </row>
    <row r="974" spans="1:28" s="3" customFormat="1" ht="35.25" x14ac:dyDescent="0.5">
      <c r="A974" s="3">
        <v>1</v>
      </c>
      <c r="B974" s="165">
        <f>SUBTOTAL(103,$A$798:A974)</f>
        <v>176</v>
      </c>
      <c r="C974" s="212" t="s">
        <v>3001</v>
      </c>
      <c r="D974" s="255">
        <f t="shared" si="49"/>
        <v>2098468</v>
      </c>
      <c r="E974" s="258">
        <v>0</v>
      </c>
      <c r="F974" s="258">
        <v>0</v>
      </c>
      <c r="G974" s="258">
        <v>0</v>
      </c>
      <c r="H974" s="258">
        <v>0</v>
      </c>
      <c r="I974" s="258">
        <v>0</v>
      </c>
      <c r="J974" s="258">
        <v>0</v>
      </c>
      <c r="K974" s="259">
        <v>0</v>
      </c>
      <c r="L974" s="258">
        <v>0</v>
      </c>
      <c r="M974" s="258">
        <v>2098468</v>
      </c>
      <c r="N974" s="258">
        <v>0</v>
      </c>
      <c r="O974" s="258">
        <v>0</v>
      </c>
      <c r="P974" s="258">
        <v>0</v>
      </c>
      <c r="Q974" s="258">
        <v>0</v>
      </c>
      <c r="R974" s="258">
        <v>0</v>
      </c>
      <c r="S974" s="258">
        <v>0</v>
      </c>
      <c r="T974" s="258">
        <v>0</v>
      </c>
      <c r="U974" s="258">
        <v>0</v>
      </c>
      <c r="V974" s="258">
        <v>0</v>
      </c>
      <c r="W974" s="258">
        <v>0</v>
      </c>
      <c r="X974" s="258">
        <v>0</v>
      </c>
      <c r="Y974" s="258">
        <v>0</v>
      </c>
      <c r="Z974" s="258">
        <v>0</v>
      </c>
      <c r="AA974" s="258">
        <v>0</v>
      </c>
      <c r="AB974" s="260">
        <v>2021</v>
      </c>
    </row>
    <row r="975" spans="1:28" s="3" customFormat="1" ht="35.25" x14ac:dyDescent="0.5">
      <c r="A975" s="3">
        <v>1</v>
      </c>
      <c r="B975" s="165">
        <f>SUBTOTAL(103,$A$798:A975)</f>
        <v>177</v>
      </c>
      <c r="C975" s="212" t="s">
        <v>3002</v>
      </c>
      <c r="D975" s="255">
        <f t="shared" si="49"/>
        <v>2158150</v>
      </c>
      <c r="E975" s="258">
        <v>0</v>
      </c>
      <c r="F975" s="258">
        <v>0</v>
      </c>
      <c r="G975" s="258">
        <v>0</v>
      </c>
      <c r="H975" s="258">
        <v>0</v>
      </c>
      <c r="I975" s="258">
        <v>0</v>
      </c>
      <c r="J975" s="258">
        <v>0</v>
      </c>
      <c r="K975" s="259">
        <v>0</v>
      </c>
      <c r="L975" s="258">
        <v>0</v>
      </c>
      <c r="M975" s="258">
        <v>2158150</v>
      </c>
      <c r="N975" s="258">
        <v>0</v>
      </c>
      <c r="O975" s="258">
        <v>0</v>
      </c>
      <c r="P975" s="258">
        <v>0</v>
      </c>
      <c r="Q975" s="258">
        <v>0</v>
      </c>
      <c r="R975" s="258">
        <v>0</v>
      </c>
      <c r="S975" s="258">
        <v>0</v>
      </c>
      <c r="T975" s="258">
        <v>0</v>
      </c>
      <c r="U975" s="258">
        <v>0</v>
      </c>
      <c r="V975" s="258">
        <v>0</v>
      </c>
      <c r="W975" s="258">
        <v>0</v>
      </c>
      <c r="X975" s="258">
        <v>0</v>
      </c>
      <c r="Y975" s="258">
        <v>0</v>
      </c>
      <c r="Z975" s="258">
        <v>0</v>
      </c>
      <c r="AA975" s="258">
        <v>0</v>
      </c>
      <c r="AB975" s="260">
        <v>2021</v>
      </c>
    </row>
    <row r="976" spans="1:28" s="3" customFormat="1" ht="35.25" x14ac:dyDescent="0.5">
      <c r="A976" s="3">
        <v>1</v>
      </c>
      <c r="B976" s="165">
        <f>SUBTOTAL(103,$A$798:A976)</f>
        <v>178</v>
      </c>
      <c r="C976" s="212" t="s">
        <v>3003</v>
      </c>
      <c r="D976" s="255">
        <f t="shared" si="49"/>
        <v>3600890</v>
      </c>
      <c r="E976" s="258">
        <v>0</v>
      </c>
      <c r="F976" s="258">
        <v>0</v>
      </c>
      <c r="G976" s="258">
        <v>0</v>
      </c>
      <c r="H976" s="258">
        <v>0</v>
      </c>
      <c r="I976" s="258">
        <v>0</v>
      </c>
      <c r="J976" s="258">
        <v>0</v>
      </c>
      <c r="K976" s="259">
        <v>0</v>
      </c>
      <c r="L976" s="258">
        <v>0</v>
      </c>
      <c r="M976" s="258">
        <v>3600890</v>
      </c>
      <c r="N976" s="258">
        <v>0</v>
      </c>
      <c r="O976" s="258">
        <v>0</v>
      </c>
      <c r="P976" s="258">
        <v>0</v>
      </c>
      <c r="Q976" s="258">
        <v>0</v>
      </c>
      <c r="R976" s="258">
        <v>0</v>
      </c>
      <c r="S976" s="258">
        <v>0</v>
      </c>
      <c r="T976" s="258">
        <v>0</v>
      </c>
      <c r="U976" s="258">
        <v>0</v>
      </c>
      <c r="V976" s="258">
        <v>0</v>
      </c>
      <c r="W976" s="258">
        <v>0</v>
      </c>
      <c r="X976" s="258">
        <v>0</v>
      </c>
      <c r="Y976" s="258">
        <v>0</v>
      </c>
      <c r="Z976" s="258">
        <v>0</v>
      </c>
      <c r="AA976" s="258">
        <v>0</v>
      </c>
      <c r="AB976" s="260">
        <v>2021</v>
      </c>
    </row>
    <row r="977" spans="1:28" s="3" customFormat="1" ht="35.25" x14ac:dyDescent="0.5">
      <c r="A977" s="3">
        <v>1</v>
      </c>
      <c r="B977" s="165">
        <f>SUBTOTAL(103,$A$798:A977)</f>
        <v>179</v>
      </c>
      <c r="C977" s="212" t="s">
        <v>3004</v>
      </c>
      <c r="D977" s="255">
        <f t="shared" si="49"/>
        <v>1619775.36</v>
      </c>
      <c r="E977" s="258">
        <v>0</v>
      </c>
      <c r="F977" s="258">
        <v>0</v>
      </c>
      <c r="G977" s="258">
        <v>0</v>
      </c>
      <c r="H977" s="258">
        <v>0</v>
      </c>
      <c r="I977" s="258">
        <v>0</v>
      </c>
      <c r="J977" s="258">
        <v>0</v>
      </c>
      <c r="K977" s="259">
        <v>0</v>
      </c>
      <c r="L977" s="258">
        <v>0</v>
      </c>
      <c r="M977" s="258">
        <v>0</v>
      </c>
      <c r="N977" s="258">
        <v>0</v>
      </c>
      <c r="O977" s="258">
        <v>1619775.36</v>
      </c>
      <c r="P977" s="258">
        <v>0</v>
      </c>
      <c r="Q977" s="258">
        <v>0</v>
      </c>
      <c r="R977" s="258">
        <v>0</v>
      </c>
      <c r="S977" s="258">
        <v>0</v>
      </c>
      <c r="T977" s="258">
        <v>0</v>
      </c>
      <c r="U977" s="258">
        <v>0</v>
      </c>
      <c r="V977" s="258">
        <v>0</v>
      </c>
      <c r="W977" s="258">
        <v>0</v>
      </c>
      <c r="X977" s="258">
        <v>0</v>
      </c>
      <c r="Y977" s="258">
        <v>0</v>
      </c>
      <c r="Z977" s="258">
        <v>0</v>
      </c>
      <c r="AA977" s="258">
        <v>0</v>
      </c>
      <c r="AB977" s="260">
        <v>2021</v>
      </c>
    </row>
    <row r="978" spans="1:28" s="3" customFormat="1" ht="35.25" x14ac:dyDescent="0.5">
      <c r="A978" s="3">
        <v>1</v>
      </c>
      <c r="B978" s="165">
        <f>SUBTOTAL(103,$A$798:A978)</f>
        <v>180</v>
      </c>
      <c r="C978" s="212" t="s">
        <v>3005</v>
      </c>
      <c r="D978" s="255">
        <f t="shared" si="49"/>
        <v>1548000</v>
      </c>
      <c r="E978" s="258">
        <v>0</v>
      </c>
      <c r="F978" s="258">
        <v>0</v>
      </c>
      <c r="G978" s="258">
        <v>1548000</v>
      </c>
      <c r="H978" s="258">
        <v>0</v>
      </c>
      <c r="I978" s="258">
        <v>0</v>
      </c>
      <c r="J978" s="258">
        <v>0</v>
      </c>
      <c r="K978" s="259">
        <v>0</v>
      </c>
      <c r="L978" s="258">
        <v>0</v>
      </c>
      <c r="M978" s="258">
        <v>0</v>
      </c>
      <c r="N978" s="258">
        <v>0</v>
      </c>
      <c r="O978" s="258">
        <v>0</v>
      </c>
      <c r="P978" s="258">
        <v>0</v>
      </c>
      <c r="Q978" s="258">
        <v>0</v>
      </c>
      <c r="R978" s="258">
        <v>0</v>
      </c>
      <c r="S978" s="258">
        <v>0</v>
      </c>
      <c r="T978" s="258">
        <v>0</v>
      </c>
      <c r="U978" s="258">
        <v>0</v>
      </c>
      <c r="V978" s="258">
        <v>0</v>
      </c>
      <c r="W978" s="258">
        <v>0</v>
      </c>
      <c r="X978" s="258">
        <v>0</v>
      </c>
      <c r="Y978" s="258">
        <v>0</v>
      </c>
      <c r="Z978" s="258">
        <v>0</v>
      </c>
      <c r="AA978" s="258">
        <v>0</v>
      </c>
      <c r="AB978" s="260">
        <v>2021</v>
      </c>
    </row>
    <row r="979" spans="1:28" s="3" customFormat="1" ht="35.25" x14ac:dyDescent="0.5">
      <c r="A979" s="3">
        <v>1</v>
      </c>
      <c r="B979" s="165">
        <f>SUBTOTAL(103,$A$798:A979)</f>
        <v>181</v>
      </c>
      <c r="C979" s="212" t="s">
        <v>3006</v>
      </c>
      <c r="D979" s="255">
        <f t="shared" si="49"/>
        <v>1330802</v>
      </c>
      <c r="E979" s="258">
        <v>0</v>
      </c>
      <c r="F979" s="258">
        <v>0</v>
      </c>
      <c r="G979" s="258">
        <v>0</v>
      </c>
      <c r="H979" s="258">
        <v>0</v>
      </c>
      <c r="I979" s="258">
        <v>0</v>
      </c>
      <c r="J979" s="258">
        <v>0</v>
      </c>
      <c r="K979" s="259">
        <v>0</v>
      </c>
      <c r="L979" s="258">
        <v>0</v>
      </c>
      <c r="M979" s="258">
        <v>0</v>
      </c>
      <c r="N979" s="258">
        <v>0</v>
      </c>
      <c r="O979" s="258">
        <v>1330802</v>
      </c>
      <c r="P979" s="258">
        <v>0</v>
      </c>
      <c r="Q979" s="258">
        <v>0</v>
      </c>
      <c r="R979" s="258">
        <v>0</v>
      </c>
      <c r="S979" s="258">
        <v>0</v>
      </c>
      <c r="T979" s="258">
        <v>0</v>
      </c>
      <c r="U979" s="258">
        <v>0</v>
      </c>
      <c r="V979" s="258">
        <v>0</v>
      </c>
      <c r="W979" s="258">
        <v>0</v>
      </c>
      <c r="X979" s="258">
        <v>0</v>
      </c>
      <c r="Y979" s="258">
        <v>0</v>
      </c>
      <c r="Z979" s="258">
        <v>0</v>
      </c>
      <c r="AA979" s="258">
        <v>0</v>
      </c>
      <c r="AB979" s="260">
        <v>2021</v>
      </c>
    </row>
    <row r="980" spans="1:28" s="3" customFormat="1" ht="35.25" x14ac:dyDescent="0.5">
      <c r="A980" s="3">
        <v>1</v>
      </c>
      <c r="B980" s="165">
        <f>SUBTOTAL(103,$A$798:A980)</f>
        <v>182</v>
      </c>
      <c r="C980" s="212" t="s">
        <v>3007</v>
      </c>
      <c r="D980" s="255">
        <f t="shared" si="49"/>
        <v>1760519.24</v>
      </c>
      <c r="E980" s="258">
        <v>0</v>
      </c>
      <c r="F980" s="258">
        <v>0</v>
      </c>
      <c r="G980" s="258">
        <v>0</v>
      </c>
      <c r="H980" s="258">
        <v>0</v>
      </c>
      <c r="I980" s="258">
        <v>0</v>
      </c>
      <c r="J980" s="258">
        <v>0</v>
      </c>
      <c r="K980" s="259">
        <v>0</v>
      </c>
      <c r="L980" s="258">
        <v>0</v>
      </c>
      <c r="M980" s="258">
        <v>0</v>
      </c>
      <c r="N980" s="258">
        <v>0</v>
      </c>
      <c r="O980" s="258">
        <v>1760519.24</v>
      </c>
      <c r="P980" s="258">
        <v>0</v>
      </c>
      <c r="Q980" s="258">
        <v>0</v>
      </c>
      <c r="R980" s="258">
        <v>0</v>
      </c>
      <c r="S980" s="258">
        <v>0</v>
      </c>
      <c r="T980" s="258">
        <v>0</v>
      </c>
      <c r="U980" s="258">
        <v>0</v>
      </c>
      <c r="V980" s="258">
        <v>0</v>
      </c>
      <c r="W980" s="258">
        <v>0</v>
      </c>
      <c r="X980" s="258">
        <v>0</v>
      </c>
      <c r="Y980" s="258">
        <v>0</v>
      </c>
      <c r="Z980" s="258">
        <v>0</v>
      </c>
      <c r="AA980" s="258">
        <v>0</v>
      </c>
      <c r="AB980" s="260">
        <v>2021</v>
      </c>
    </row>
    <row r="981" spans="1:28" s="3" customFormat="1" ht="35.25" x14ac:dyDescent="0.5">
      <c r="A981" s="3">
        <v>1</v>
      </c>
      <c r="B981" s="165">
        <f>SUBTOTAL(103,$A$798:A981)</f>
        <v>183</v>
      </c>
      <c r="C981" s="212" t="s">
        <v>3008</v>
      </c>
      <c r="D981" s="255">
        <f t="shared" si="49"/>
        <v>1330802</v>
      </c>
      <c r="E981" s="258">
        <v>0</v>
      </c>
      <c r="F981" s="258">
        <v>0</v>
      </c>
      <c r="G981" s="258">
        <v>0</v>
      </c>
      <c r="H981" s="258">
        <v>0</v>
      </c>
      <c r="I981" s="258">
        <v>0</v>
      </c>
      <c r="J981" s="258">
        <v>0</v>
      </c>
      <c r="K981" s="259">
        <v>0</v>
      </c>
      <c r="L981" s="258">
        <v>0</v>
      </c>
      <c r="M981" s="258">
        <v>0</v>
      </c>
      <c r="N981" s="258">
        <v>0</v>
      </c>
      <c r="O981" s="258">
        <v>1330802</v>
      </c>
      <c r="P981" s="258">
        <v>0</v>
      </c>
      <c r="Q981" s="258">
        <v>0</v>
      </c>
      <c r="R981" s="258">
        <v>0</v>
      </c>
      <c r="S981" s="258">
        <v>0</v>
      </c>
      <c r="T981" s="258">
        <v>0</v>
      </c>
      <c r="U981" s="258">
        <v>0</v>
      </c>
      <c r="V981" s="258">
        <v>0</v>
      </c>
      <c r="W981" s="258">
        <v>0</v>
      </c>
      <c r="X981" s="258">
        <v>0</v>
      </c>
      <c r="Y981" s="258">
        <v>0</v>
      </c>
      <c r="Z981" s="258">
        <v>0</v>
      </c>
      <c r="AA981" s="258">
        <v>0</v>
      </c>
      <c r="AB981" s="260">
        <v>2021</v>
      </c>
    </row>
    <row r="982" spans="1:28" s="3" customFormat="1" ht="35.25" x14ac:dyDescent="0.5">
      <c r="A982" s="3">
        <v>1</v>
      </c>
      <c r="B982" s="165">
        <f>SUBTOTAL(103,$A$798:A982)</f>
        <v>184</v>
      </c>
      <c r="C982" s="212" t="s">
        <v>3009</v>
      </c>
      <c r="D982" s="255">
        <f t="shared" si="49"/>
        <v>1755600</v>
      </c>
      <c r="E982" s="258">
        <v>0</v>
      </c>
      <c r="F982" s="258">
        <v>0</v>
      </c>
      <c r="G982" s="258">
        <v>0</v>
      </c>
      <c r="H982" s="258">
        <v>0</v>
      </c>
      <c r="I982" s="258">
        <v>0</v>
      </c>
      <c r="J982" s="258">
        <v>0</v>
      </c>
      <c r="K982" s="259">
        <v>0</v>
      </c>
      <c r="L982" s="258">
        <v>0</v>
      </c>
      <c r="M982" s="258">
        <v>0</v>
      </c>
      <c r="N982" s="258">
        <v>0</v>
      </c>
      <c r="O982" s="258">
        <v>1755600</v>
      </c>
      <c r="P982" s="258">
        <v>0</v>
      </c>
      <c r="Q982" s="258">
        <v>0</v>
      </c>
      <c r="R982" s="258">
        <v>0</v>
      </c>
      <c r="S982" s="258">
        <v>0</v>
      </c>
      <c r="T982" s="258">
        <v>0</v>
      </c>
      <c r="U982" s="258">
        <v>0</v>
      </c>
      <c r="V982" s="258">
        <v>0</v>
      </c>
      <c r="W982" s="258">
        <v>0</v>
      </c>
      <c r="X982" s="258">
        <v>0</v>
      </c>
      <c r="Y982" s="258">
        <v>0</v>
      </c>
      <c r="Z982" s="258">
        <v>0</v>
      </c>
      <c r="AA982" s="258">
        <v>0</v>
      </c>
      <c r="AB982" s="260">
        <v>2021</v>
      </c>
    </row>
    <row r="983" spans="1:28" s="3" customFormat="1" ht="35.25" x14ac:dyDescent="0.5">
      <c r="A983" s="3">
        <v>1</v>
      </c>
      <c r="B983" s="165">
        <f>SUBTOTAL(103,$A$798:A983)</f>
        <v>185</v>
      </c>
      <c r="C983" s="212" t="s">
        <v>3010</v>
      </c>
      <c r="D983" s="255">
        <f t="shared" si="49"/>
        <v>1760519.24</v>
      </c>
      <c r="E983" s="258">
        <v>0</v>
      </c>
      <c r="F983" s="258">
        <v>0</v>
      </c>
      <c r="G983" s="258">
        <v>0</v>
      </c>
      <c r="H983" s="258">
        <v>0</v>
      </c>
      <c r="I983" s="258">
        <v>0</v>
      </c>
      <c r="J983" s="258">
        <v>0</v>
      </c>
      <c r="K983" s="259">
        <v>0</v>
      </c>
      <c r="L983" s="258">
        <v>0</v>
      </c>
      <c r="M983" s="258">
        <v>0</v>
      </c>
      <c r="N983" s="258">
        <v>0</v>
      </c>
      <c r="O983" s="258">
        <v>1760519.24</v>
      </c>
      <c r="P983" s="258">
        <v>0</v>
      </c>
      <c r="Q983" s="258">
        <v>0</v>
      </c>
      <c r="R983" s="258">
        <v>0</v>
      </c>
      <c r="S983" s="258">
        <v>0</v>
      </c>
      <c r="T983" s="258">
        <v>0</v>
      </c>
      <c r="U983" s="258">
        <v>0</v>
      </c>
      <c r="V983" s="258">
        <v>0</v>
      </c>
      <c r="W983" s="258">
        <v>0</v>
      </c>
      <c r="X983" s="258">
        <v>0</v>
      </c>
      <c r="Y983" s="258">
        <v>0</v>
      </c>
      <c r="Z983" s="258">
        <v>0</v>
      </c>
      <c r="AA983" s="258">
        <v>0</v>
      </c>
      <c r="AB983" s="260">
        <v>2021</v>
      </c>
    </row>
    <row r="984" spans="1:28" s="3" customFormat="1" ht="35.25" x14ac:dyDescent="0.5">
      <c r="A984" s="3">
        <v>1</v>
      </c>
      <c r="B984" s="165">
        <f>SUBTOTAL(103,$A$798:A984)</f>
        <v>186</v>
      </c>
      <c r="C984" s="212" t="s">
        <v>3011</v>
      </c>
      <c r="D984" s="255">
        <f t="shared" si="49"/>
        <v>248500</v>
      </c>
      <c r="E984" s="258">
        <v>0</v>
      </c>
      <c r="F984" s="258">
        <v>0</v>
      </c>
      <c r="G984" s="258">
        <v>0</v>
      </c>
      <c r="H984" s="258">
        <v>0</v>
      </c>
      <c r="I984" s="258">
        <v>0</v>
      </c>
      <c r="J984" s="258">
        <v>0</v>
      </c>
      <c r="K984" s="259">
        <v>0</v>
      </c>
      <c r="L984" s="258">
        <v>0</v>
      </c>
      <c r="M984" s="258">
        <v>0</v>
      </c>
      <c r="N984" s="258">
        <v>0</v>
      </c>
      <c r="O984" s="258">
        <v>248500</v>
      </c>
      <c r="P984" s="258">
        <v>0</v>
      </c>
      <c r="Q984" s="258">
        <v>0</v>
      </c>
      <c r="R984" s="258">
        <v>0</v>
      </c>
      <c r="S984" s="258">
        <v>0</v>
      </c>
      <c r="T984" s="258">
        <v>0</v>
      </c>
      <c r="U984" s="258">
        <v>0</v>
      </c>
      <c r="V984" s="258">
        <v>0</v>
      </c>
      <c r="W984" s="258">
        <v>0</v>
      </c>
      <c r="X984" s="258">
        <v>0</v>
      </c>
      <c r="Y984" s="258">
        <v>0</v>
      </c>
      <c r="Z984" s="258">
        <v>0</v>
      </c>
      <c r="AA984" s="258">
        <v>0</v>
      </c>
      <c r="AB984" s="260">
        <v>2021</v>
      </c>
    </row>
    <row r="985" spans="1:28" s="3" customFormat="1" ht="35.25" x14ac:dyDescent="0.5">
      <c r="A985" s="3">
        <v>1</v>
      </c>
      <c r="B985" s="165">
        <f>SUBTOTAL(103,$A$798:A985)</f>
        <v>187</v>
      </c>
      <c r="C985" s="212" t="s">
        <v>3012</v>
      </c>
      <c r="D985" s="255">
        <f t="shared" si="49"/>
        <v>1089879</v>
      </c>
      <c r="E985" s="258">
        <v>0</v>
      </c>
      <c r="F985" s="258">
        <v>0</v>
      </c>
      <c r="G985" s="258">
        <v>0</v>
      </c>
      <c r="H985" s="258">
        <v>0</v>
      </c>
      <c r="I985" s="258">
        <v>0</v>
      </c>
      <c r="J985" s="258">
        <v>0</v>
      </c>
      <c r="K985" s="259">
        <v>0</v>
      </c>
      <c r="L985" s="258">
        <v>0</v>
      </c>
      <c r="M985" s="258">
        <v>1089879</v>
      </c>
      <c r="N985" s="258">
        <v>0</v>
      </c>
      <c r="O985" s="258">
        <v>0</v>
      </c>
      <c r="P985" s="258">
        <v>0</v>
      </c>
      <c r="Q985" s="258">
        <v>0</v>
      </c>
      <c r="R985" s="258">
        <v>0</v>
      </c>
      <c r="S985" s="258">
        <v>0</v>
      </c>
      <c r="T985" s="258">
        <v>0</v>
      </c>
      <c r="U985" s="258">
        <v>0</v>
      </c>
      <c r="V985" s="258">
        <v>0</v>
      </c>
      <c r="W985" s="258">
        <v>0</v>
      </c>
      <c r="X985" s="258">
        <v>0</v>
      </c>
      <c r="Y985" s="258">
        <v>0</v>
      </c>
      <c r="Z985" s="258">
        <v>0</v>
      </c>
      <c r="AA985" s="258">
        <v>0</v>
      </c>
      <c r="AB985" s="260">
        <v>2021</v>
      </c>
    </row>
    <row r="986" spans="1:28" s="3" customFormat="1" ht="35.25" x14ac:dyDescent="0.5">
      <c r="A986" s="3">
        <v>1</v>
      </c>
      <c r="B986" s="165">
        <f>SUBTOTAL(103,$A$798:A986)</f>
        <v>188</v>
      </c>
      <c r="C986" s="212" t="s">
        <v>3013</v>
      </c>
      <c r="D986" s="255">
        <f t="shared" si="49"/>
        <v>2582860</v>
      </c>
      <c r="E986" s="258">
        <v>0</v>
      </c>
      <c r="F986" s="258">
        <v>0</v>
      </c>
      <c r="G986" s="258">
        <v>0</v>
      </c>
      <c r="H986" s="258">
        <v>0</v>
      </c>
      <c r="I986" s="258">
        <v>0</v>
      </c>
      <c r="J986" s="258">
        <v>0</v>
      </c>
      <c r="K986" s="259">
        <v>0</v>
      </c>
      <c r="L986" s="258">
        <v>0</v>
      </c>
      <c r="M986" s="258">
        <v>2582860</v>
      </c>
      <c r="N986" s="258">
        <v>0</v>
      </c>
      <c r="O986" s="258">
        <v>0</v>
      </c>
      <c r="P986" s="258">
        <v>0</v>
      </c>
      <c r="Q986" s="258">
        <v>0</v>
      </c>
      <c r="R986" s="258">
        <v>0</v>
      </c>
      <c r="S986" s="258">
        <v>0</v>
      </c>
      <c r="T986" s="258">
        <v>0</v>
      </c>
      <c r="U986" s="258">
        <v>0</v>
      </c>
      <c r="V986" s="258">
        <v>0</v>
      </c>
      <c r="W986" s="258">
        <v>0</v>
      </c>
      <c r="X986" s="258">
        <v>0</v>
      </c>
      <c r="Y986" s="258">
        <v>0</v>
      </c>
      <c r="Z986" s="258">
        <v>0</v>
      </c>
      <c r="AA986" s="258">
        <v>0</v>
      </c>
      <c r="AB986" s="260">
        <v>2021</v>
      </c>
    </row>
    <row r="987" spans="1:28" s="3" customFormat="1" ht="35.25" x14ac:dyDescent="0.5">
      <c r="A987" s="3">
        <v>1</v>
      </c>
      <c r="B987" s="165">
        <f>SUBTOTAL(103,$A$798:A987)</f>
        <v>189</v>
      </c>
      <c r="C987" s="212" t="s">
        <v>3014</v>
      </c>
      <c r="D987" s="255">
        <f t="shared" si="49"/>
        <v>2496140</v>
      </c>
      <c r="E987" s="258">
        <v>0</v>
      </c>
      <c r="F987" s="258">
        <v>0</v>
      </c>
      <c r="G987" s="258">
        <v>0</v>
      </c>
      <c r="H987" s="258">
        <v>0</v>
      </c>
      <c r="I987" s="258">
        <v>0</v>
      </c>
      <c r="J987" s="258">
        <v>0</v>
      </c>
      <c r="K987" s="259">
        <v>0</v>
      </c>
      <c r="L987" s="258">
        <v>0</v>
      </c>
      <c r="M987" s="258">
        <v>2496140</v>
      </c>
      <c r="N987" s="258">
        <v>0</v>
      </c>
      <c r="O987" s="258">
        <v>0</v>
      </c>
      <c r="P987" s="258">
        <v>0</v>
      </c>
      <c r="Q987" s="258">
        <v>0</v>
      </c>
      <c r="R987" s="258">
        <v>0</v>
      </c>
      <c r="S987" s="258">
        <v>0</v>
      </c>
      <c r="T987" s="258">
        <v>0</v>
      </c>
      <c r="U987" s="258">
        <v>0</v>
      </c>
      <c r="V987" s="258">
        <v>0</v>
      </c>
      <c r="W987" s="258">
        <v>0</v>
      </c>
      <c r="X987" s="258">
        <v>0</v>
      </c>
      <c r="Y987" s="258">
        <v>0</v>
      </c>
      <c r="Z987" s="258">
        <v>0</v>
      </c>
      <c r="AA987" s="258">
        <v>0</v>
      </c>
      <c r="AB987" s="260">
        <v>2021</v>
      </c>
    </row>
    <row r="988" spans="1:28" s="3" customFormat="1" ht="35.25" x14ac:dyDescent="0.5">
      <c r="A988" s="3">
        <v>1</v>
      </c>
      <c r="B988" s="165">
        <f>SUBTOTAL(103,$A$798:A988)</f>
        <v>190</v>
      </c>
      <c r="C988" s="212" t="s">
        <v>3015</v>
      </c>
      <c r="D988" s="255">
        <f t="shared" si="49"/>
        <v>966049.6</v>
      </c>
      <c r="E988" s="258">
        <v>0</v>
      </c>
      <c r="F988" s="258">
        <v>0</v>
      </c>
      <c r="G988" s="258">
        <v>0</v>
      </c>
      <c r="H988" s="258">
        <v>0</v>
      </c>
      <c r="I988" s="258">
        <v>0</v>
      </c>
      <c r="J988" s="258">
        <v>0</v>
      </c>
      <c r="K988" s="259">
        <v>0</v>
      </c>
      <c r="L988" s="258">
        <v>0</v>
      </c>
      <c r="M988" s="258">
        <v>0</v>
      </c>
      <c r="N988" s="258">
        <v>0</v>
      </c>
      <c r="O988" s="258">
        <v>966049.6</v>
      </c>
      <c r="P988" s="258">
        <v>0</v>
      </c>
      <c r="Q988" s="258">
        <v>0</v>
      </c>
      <c r="R988" s="258">
        <v>0</v>
      </c>
      <c r="S988" s="258">
        <v>0</v>
      </c>
      <c r="T988" s="258">
        <v>0</v>
      </c>
      <c r="U988" s="258">
        <v>0</v>
      </c>
      <c r="V988" s="258">
        <v>0</v>
      </c>
      <c r="W988" s="258">
        <v>0</v>
      </c>
      <c r="X988" s="258">
        <v>0</v>
      </c>
      <c r="Y988" s="258">
        <v>0</v>
      </c>
      <c r="Z988" s="258">
        <v>0</v>
      </c>
      <c r="AA988" s="258">
        <v>0</v>
      </c>
      <c r="AB988" s="260">
        <v>2021</v>
      </c>
    </row>
    <row r="989" spans="1:28" s="3" customFormat="1" ht="35.25" x14ac:dyDescent="0.5">
      <c r="A989" s="3">
        <v>1</v>
      </c>
      <c r="B989" s="165">
        <f>SUBTOTAL(103,$A$798:A989)</f>
        <v>191</v>
      </c>
      <c r="C989" s="212" t="s">
        <v>3016</v>
      </c>
      <c r="D989" s="255">
        <f t="shared" si="49"/>
        <v>998750</v>
      </c>
      <c r="E989" s="258">
        <v>0</v>
      </c>
      <c r="F989" s="258">
        <v>0</v>
      </c>
      <c r="G989" s="258">
        <v>0</v>
      </c>
      <c r="H989" s="258">
        <v>0</v>
      </c>
      <c r="I989" s="258">
        <v>0</v>
      </c>
      <c r="J989" s="258">
        <v>0</v>
      </c>
      <c r="K989" s="259">
        <v>0</v>
      </c>
      <c r="L989" s="258">
        <v>0</v>
      </c>
      <c r="M989" s="258">
        <v>0</v>
      </c>
      <c r="N989" s="258">
        <v>0</v>
      </c>
      <c r="O989" s="258">
        <v>998750</v>
      </c>
      <c r="P989" s="258">
        <v>0</v>
      </c>
      <c r="Q989" s="258">
        <v>0</v>
      </c>
      <c r="R989" s="258">
        <v>0</v>
      </c>
      <c r="S989" s="258">
        <v>0</v>
      </c>
      <c r="T989" s="258">
        <v>0</v>
      </c>
      <c r="U989" s="258">
        <v>0</v>
      </c>
      <c r="V989" s="258">
        <v>0</v>
      </c>
      <c r="W989" s="258">
        <v>0</v>
      </c>
      <c r="X989" s="258">
        <v>0</v>
      </c>
      <c r="Y989" s="258">
        <v>0</v>
      </c>
      <c r="Z989" s="258">
        <v>0</v>
      </c>
      <c r="AA989" s="258">
        <v>0</v>
      </c>
      <c r="AB989" s="260">
        <v>2021</v>
      </c>
    </row>
    <row r="990" spans="1:28" s="3" customFormat="1" ht="35.25" x14ac:dyDescent="0.5">
      <c r="A990" s="3">
        <v>1</v>
      </c>
      <c r="B990" s="165">
        <f>SUBTOTAL(103,$A$798:A990)</f>
        <v>192</v>
      </c>
      <c r="C990" s="212" t="s">
        <v>1713</v>
      </c>
      <c r="D990" s="255">
        <f t="shared" si="49"/>
        <v>13300715</v>
      </c>
      <c r="E990" s="258">
        <v>0</v>
      </c>
      <c r="F990" s="258">
        <v>0</v>
      </c>
      <c r="G990" s="258">
        <v>1800000</v>
      </c>
      <c r="H990" s="258">
        <v>0</v>
      </c>
      <c r="I990" s="258">
        <v>0</v>
      </c>
      <c r="J990" s="258">
        <v>0</v>
      </c>
      <c r="K990" s="259">
        <v>0</v>
      </c>
      <c r="L990" s="258">
        <v>0</v>
      </c>
      <c r="M990" s="258">
        <v>0</v>
      </c>
      <c r="N990" s="258">
        <v>0</v>
      </c>
      <c r="O990" s="258">
        <v>11500715</v>
      </c>
      <c r="P990" s="258">
        <v>0</v>
      </c>
      <c r="Q990" s="258">
        <v>0</v>
      </c>
      <c r="R990" s="258">
        <v>0</v>
      </c>
      <c r="S990" s="258">
        <v>0</v>
      </c>
      <c r="T990" s="258">
        <v>0</v>
      </c>
      <c r="U990" s="258">
        <v>0</v>
      </c>
      <c r="V990" s="258">
        <v>0</v>
      </c>
      <c r="W990" s="258">
        <v>0</v>
      </c>
      <c r="X990" s="258">
        <v>0</v>
      </c>
      <c r="Y990" s="258">
        <v>0</v>
      </c>
      <c r="Z990" s="258">
        <v>0</v>
      </c>
      <c r="AA990" s="258">
        <v>0</v>
      </c>
      <c r="AB990" s="260">
        <v>2021</v>
      </c>
    </row>
    <row r="991" spans="1:28" s="3" customFormat="1" ht="35.25" x14ac:dyDescent="0.5">
      <c r="A991" s="3">
        <v>1</v>
      </c>
      <c r="B991" s="165">
        <f>SUBTOTAL(103,$A$798:A991)</f>
        <v>193</v>
      </c>
      <c r="C991" s="212" t="s">
        <v>1898</v>
      </c>
      <c r="D991" s="255">
        <f t="shared" si="49"/>
        <v>1755600</v>
      </c>
      <c r="E991" s="258">
        <v>0</v>
      </c>
      <c r="F991" s="258">
        <v>0</v>
      </c>
      <c r="G991" s="258">
        <v>0</v>
      </c>
      <c r="H991" s="258">
        <v>0</v>
      </c>
      <c r="I991" s="258">
        <v>0</v>
      </c>
      <c r="J991" s="258">
        <v>0</v>
      </c>
      <c r="K991" s="259">
        <v>0</v>
      </c>
      <c r="L991" s="258">
        <v>0</v>
      </c>
      <c r="M991" s="258">
        <v>0</v>
      </c>
      <c r="N991" s="258">
        <v>0</v>
      </c>
      <c r="O991" s="258">
        <v>1755600</v>
      </c>
      <c r="P991" s="258">
        <v>0</v>
      </c>
      <c r="Q991" s="258">
        <v>0</v>
      </c>
      <c r="R991" s="258">
        <v>0</v>
      </c>
      <c r="S991" s="258">
        <v>0</v>
      </c>
      <c r="T991" s="258">
        <v>0</v>
      </c>
      <c r="U991" s="258">
        <v>0</v>
      </c>
      <c r="V991" s="258">
        <v>0</v>
      </c>
      <c r="W991" s="258">
        <v>0</v>
      </c>
      <c r="X991" s="258">
        <v>0</v>
      </c>
      <c r="Y991" s="258">
        <v>0</v>
      </c>
      <c r="Z991" s="258">
        <v>0</v>
      </c>
      <c r="AA991" s="258">
        <v>0</v>
      </c>
      <c r="AB991" s="260">
        <v>2021</v>
      </c>
    </row>
    <row r="992" spans="1:28" s="3" customFormat="1" ht="35.25" x14ac:dyDescent="0.5">
      <c r="A992" s="3">
        <v>1</v>
      </c>
      <c r="B992" s="165">
        <f>SUBTOTAL(103,$A$798:A992)</f>
        <v>194</v>
      </c>
      <c r="C992" s="212" t="s">
        <v>3017</v>
      </c>
      <c r="D992" s="255">
        <f t="shared" si="49"/>
        <v>1160558</v>
      </c>
      <c r="E992" s="258">
        <v>0</v>
      </c>
      <c r="F992" s="258">
        <v>0</v>
      </c>
      <c r="G992" s="258">
        <v>0</v>
      </c>
      <c r="H992" s="258">
        <v>0</v>
      </c>
      <c r="I992" s="258">
        <v>0</v>
      </c>
      <c r="J992" s="258">
        <v>0</v>
      </c>
      <c r="K992" s="259">
        <v>0</v>
      </c>
      <c r="L992" s="258">
        <v>0</v>
      </c>
      <c r="M992" s="258">
        <v>0</v>
      </c>
      <c r="N992" s="258">
        <v>0</v>
      </c>
      <c r="O992" s="258">
        <v>1160558</v>
      </c>
      <c r="P992" s="258">
        <v>0</v>
      </c>
      <c r="Q992" s="258">
        <v>0</v>
      </c>
      <c r="R992" s="258">
        <v>0</v>
      </c>
      <c r="S992" s="258">
        <v>0</v>
      </c>
      <c r="T992" s="258">
        <v>0</v>
      </c>
      <c r="U992" s="258">
        <v>0</v>
      </c>
      <c r="V992" s="258">
        <v>0</v>
      </c>
      <c r="W992" s="258">
        <v>0</v>
      </c>
      <c r="X992" s="258">
        <v>0</v>
      </c>
      <c r="Y992" s="258">
        <v>0</v>
      </c>
      <c r="Z992" s="258">
        <v>0</v>
      </c>
      <c r="AA992" s="258">
        <v>0</v>
      </c>
      <c r="AB992" s="260">
        <v>2021</v>
      </c>
    </row>
    <row r="993" spans="1:28" s="3" customFormat="1" ht="35.25" x14ac:dyDescent="0.5">
      <c r="A993" s="3">
        <v>1</v>
      </c>
      <c r="B993" s="165">
        <f>SUBTOTAL(103,$A$798:A993)</f>
        <v>195</v>
      </c>
      <c r="C993" s="212" t="s">
        <v>3018</v>
      </c>
      <c r="D993" s="255">
        <f t="shared" si="49"/>
        <v>411389</v>
      </c>
      <c r="E993" s="258">
        <v>0</v>
      </c>
      <c r="F993" s="258">
        <v>0</v>
      </c>
      <c r="G993" s="258">
        <v>0</v>
      </c>
      <c r="H993" s="258">
        <v>0</v>
      </c>
      <c r="I993" s="258">
        <v>0</v>
      </c>
      <c r="J993" s="258">
        <v>0</v>
      </c>
      <c r="K993" s="259">
        <v>0</v>
      </c>
      <c r="L993" s="258">
        <v>0</v>
      </c>
      <c r="M993" s="258">
        <v>0</v>
      </c>
      <c r="N993" s="258">
        <v>411389</v>
      </c>
      <c r="O993" s="258">
        <v>0</v>
      </c>
      <c r="P993" s="258">
        <v>0</v>
      </c>
      <c r="Q993" s="258">
        <v>0</v>
      </c>
      <c r="R993" s="258">
        <v>0</v>
      </c>
      <c r="S993" s="258">
        <v>0</v>
      </c>
      <c r="T993" s="258">
        <v>0</v>
      </c>
      <c r="U993" s="258">
        <v>0</v>
      </c>
      <c r="V993" s="258">
        <v>0</v>
      </c>
      <c r="W993" s="258">
        <v>0</v>
      </c>
      <c r="X993" s="258">
        <v>0</v>
      </c>
      <c r="Y993" s="258">
        <v>0</v>
      </c>
      <c r="Z993" s="258">
        <v>0</v>
      </c>
      <c r="AA993" s="258">
        <v>0</v>
      </c>
      <c r="AB993" s="260">
        <v>2021</v>
      </c>
    </row>
    <row r="994" spans="1:28" s="3" customFormat="1" ht="35.25" x14ac:dyDescent="0.5">
      <c r="A994" s="3">
        <v>1</v>
      </c>
      <c r="B994" s="165">
        <f>SUBTOTAL(103,$A$798:A994)</f>
        <v>196</v>
      </c>
      <c r="C994" s="212" t="s">
        <v>3019</v>
      </c>
      <c r="D994" s="255">
        <f t="shared" si="49"/>
        <v>352982</v>
      </c>
      <c r="E994" s="258">
        <v>0</v>
      </c>
      <c r="F994" s="258">
        <v>0</v>
      </c>
      <c r="G994" s="258">
        <v>0</v>
      </c>
      <c r="H994" s="258">
        <v>0</v>
      </c>
      <c r="I994" s="258">
        <v>0</v>
      </c>
      <c r="J994" s="258">
        <v>0</v>
      </c>
      <c r="K994" s="259">
        <v>0</v>
      </c>
      <c r="L994" s="258">
        <v>0</v>
      </c>
      <c r="M994" s="258">
        <v>0</v>
      </c>
      <c r="N994" s="258">
        <v>0</v>
      </c>
      <c r="O994" s="258">
        <v>352982</v>
      </c>
      <c r="P994" s="258">
        <v>0</v>
      </c>
      <c r="Q994" s="258">
        <v>0</v>
      </c>
      <c r="R994" s="258">
        <v>0</v>
      </c>
      <c r="S994" s="258">
        <v>0</v>
      </c>
      <c r="T994" s="258">
        <v>0</v>
      </c>
      <c r="U994" s="258">
        <v>0</v>
      </c>
      <c r="V994" s="258">
        <v>0</v>
      </c>
      <c r="W994" s="258">
        <v>0</v>
      </c>
      <c r="X994" s="258">
        <v>0</v>
      </c>
      <c r="Y994" s="258">
        <v>0</v>
      </c>
      <c r="Z994" s="258">
        <v>0</v>
      </c>
      <c r="AA994" s="258">
        <v>0</v>
      </c>
      <c r="AB994" s="260">
        <v>2021</v>
      </c>
    </row>
    <row r="995" spans="1:28" s="3" customFormat="1" ht="35.25" x14ac:dyDescent="0.5">
      <c r="A995" s="3">
        <v>1</v>
      </c>
      <c r="B995" s="165">
        <f>SUBTOTAL(103,$A$798:A995)</f>
        <v>197</v>
      </c>
      <c r="C995" s="212" t="s">
        <v>1909</v>
      </c>
      <c r="D995" s="255">
        <f t="shared" si="49"/>
        <v>1660128</v>
      </c>
      <c r="E995" s="258">
        <v>0</v>
      </c>
      <c r="F995" s="258">
        <v>0</v>
      </c>
      <c r="G995" s="258">
        <v>0</v>
      </c>
      <c r="H995" s="258">
        <v>0</v>
      </c>
      <c r="I995" s="258">
        <v>0</v>
      </c>
      <c r="J995" s="258">
        <v>0</v>
      </c>
      <c r="K995" s="259">
        <v>0</v>
      </c>
      <c r="L995" s="258">
        <v>0</v>
      </c>
      <c r="M995" s="258">
        <v>1660128</v>
      </c>
      <c r="N995" s="258">
        <v>0</v>
      </c>
      <c r="O995" s="258">
        <v>0</v>
      </c>
      <c r="P995" s="258">
        <v>0</v>
      </c>
      <c r="Q995" s="258">
        <v>0</v>
      </c>
      <c r="R995" s="258">
        <v>0</v>
      </c>
      <c r="S995" s="258">
        <v>0</v>
      </c>
      <c r="T995" s="258">
        <v>0</v>
      </c>
      <c r="U995" s="258">
        <v>0</v>
      </c>
      <c r="V995" s="258">
        <v>0</v>
      </c>
      <c r="W995" s="258">
        <v>0</v>
      </c>
      <c r="X995" s="258">
        <v>0</v>
      </c>
      <c r="Y995" s="258">
        <v>0</v>
      </c>
      <c r="Z995" s="258">
        <v>0</v>
      </c>
      <c r="AA995" s="258">
        <v>0</v>
      </c>
      <c r="AB995" s="260">
        <v>2021</v>
      </c>
    </row>
    <row r="996" spans="1:28" s="3" customFormat="1" ht="35.25" x14ac:dyDescent="0.5">
      <c r="A996" s="3">
        <v>1</v>
      </c>
      <c r="B996" s="165">
        <f>SUBTOTAL(103,$A$798:A996)</f>
        <v>198</v>
      </c>
      <c r="C996" s="212" t="s">
        <v>3020</v>
      </c>
      <c r="D996" s="255">
        <f t="shared" si="49"/>
        <v>2638757</v>
      </c>
      <c r="E996" s="258">
        <v>0</v>
      </c>
      <c r="F996" s="258">
        <v>0</v>
      </c>
      <c r="G996" s="258">
        <v>0</v>
      </c>
      <c r="H996" s="258">
        <v>0</v>
      </c>
      <c r="I996" s="258">
        <v>0</v>
      </c>
      <c r="J996" s="258">
        <v>0</v>
      </c>
      <c r="K996" s="259">
        <v>0</v>
      </c>
      <c r="L996" s="258">
        <v>0</v>
      </c>
      <c r="M996" s="258">
        <v>2638757</v>
      </c>
      <c r="N996" s="258">
        <v>0</v>
      </c>
      <c r="O996" s="258">
        <v>0</v>
      </c>
      <c r="P996" s="258">
        <v>0</v>
      </c>
      <c r="Q996" s="258">
        <v>0</v>
      </c>
      <c r="R996" s="258">
        <v>0</v>
      </c>
      <c r="S996" s="258">
        <v>0</v>
      </c>
      <c r="T996" s="258">
        <v>0</v>
      </c>
      <c r="U996" s="258">
        <v>0</v>
      </c>
      <c r="V996" s="258">
        <v>0</v>
      </c>
      <c r="W996" s="258">
        <v>0</v>
      </c>
      <c r="X996" s="258">
        <v>0</v>
      </c>
      <c r="Y996" s="258">
        <v>0</v>
      </c>
      <c r="Z996" s="258">
        <v>0</v>
      </c>
      <c r="AA996" s="258">
        <v>0</v>
      </c>
      <c r="AB996" s="260">
        <v>2021</v>
      </c>
    </row>
    <row r="997" spans="1:28" s="3" customFormat="1" ht="35.25" x14ac:dyDescent="0.5">
      <c r="A997" s="3">
        <v>1</v>
      </c>
      <c r="B997" s="165">
        <f>SUBTOTAL(103,$A$798:A997)</f>
        <v>199</v>
      </c>
      <c r="C997" s="212" t="s">
        <v>3021</v>
      </c>
      <c r="D997" s="255">
        <f t="shared" si="49"/>
        <v>2300000</v>
      </c>
      <c r="E997" s="258">
        <v>0</v>
      </c>
      <c r="F997" s="258">
        <v>0</v>
      </c>
      <c r="G997" s="258">
        <v>2300000</v>
      </c>
      <c r="H997" s="258">
        <v>0</v>
      </c>
      <c r="I997" s="258">
        <v>0</v>
      </c>
      <c r="J997" s="258">
        <v>0</v>
      </c>
      <c r="K997" s="259">
        <v>0</v>
      </c>
      <c r="L997" s="258">
        <v>0</v>
      </c>
      <c r="M997" s="258">
        <v>0</v>
      </c>
      <c r="N997" s="258">
        <v>0</v>
      </c>
      <c r="O997" s="258">
        <v>0</v>
      </c>
      <c r="P997" s="258">
        <v>0</v>
      </c>
      <c r="Q997" s="258">
        <v>0</v>
      </c>
      <c r="R997" s="258">
        <v>0</v>
      </c>
      <c r="S997" s="258">
        <v>0</v>
      </c>
      <c r="T997" s="258">
        <v>0</v>
      </c>
      <c r="U997" s="258">
        <v>0</v>
      </c>
      <c r="V997" s="258">
        <v>0</v>
      </c>
      <c r="W997" s="258">
        <v>0</v>
      </c>
      <c r="X997" s="258">
        <v>0</v>
      </c>
      <c r="Y997" s="258">
        <v>0</v>
      </c>
      <c r="Z997" s="258">
        <v>0</v>
      </c>
      <c r="AA997" s="258">
        <v>0</v>
      </c>
      <c r="AB997" s="260">
        <v>2021</v>
      </c>
    </row>
    <row r="998" spans="1:28" s="3" customFormat="1" ht="35.25" x14ac:dyDescent="0.5">
      <c r="A998" s="3">
        <v>1</v>
      </c>
      <c r="B998" s="165">
        <f>SUBTOTAL(103,$A$798:A998)</f>
        <v>200</v>
      </c>
      <c r="C998" s="212" t="s">
        <v>1911</v>
      </c>
      <c r="D998" s="255">
        <f t="shared" si="49"/>
        <v>1110000</v>
      </c>
      <c r="E998" s="258">
        <v>0</v>
      </c>
      <c r="F998" s="258">
        <v>0</v>
      </c>
      <c r="G998" s="258">
        <v>1110000</v>
      </c>
      <c r="H998" s="258">
        <v>0</v>
      </c>
      <c r="I998" s="258">
        <v>0</v>
      </c>
      <c r="J998" s="258">
        <v>0</v>
      </c>
      <c r="K998" s="259">
        <v>0</v>
      </c>
      <c r="L998" s="258">
        <v>0</v>
      </c>
      <c r="M998" s="258">
        <v>0</v>
      </c>
      <c r="N998" s="258">
        <v>0</v>
      </c>
      <c r="O998" s="258">
        <v>0</v>
      </c>
      <c r="P998" s="258">
        <v>0</v>
      </c>
      <c r="Q998" s="258">
        <v>0</v>
      </c>
      <c r="R998" s="258">
        <v>0</v>
      </c>
      <c r="S998" s="258">
        <v>0</v>
      </c>
      <c r="T998" s="258">
        <v>0</v>
      </c>
      <c r="U998" s="258">
        <v>0</v>
      </c>
      <c r="V998" s="258">
        <v>0</v>
      </c>
      <c r="W998" s="258">
        <v>0</v>
      </c>
      <c r="X998" s="258">
        <v>0</v>
      </c>
      <c r="Y998" s="258">
        <v>0</v>
      </c>
      <c r="Z998" s="258">
        <v>0</v>
      </c>
      <c r="AA998" s="258">
        <v>0</v>
      </c>
      <c r="AB998" s="260">
        <v>2021</v>
      </c>
    </row>
    <row r="999" spans="1:28" s="3" customFormat="1" ht="35.25" x14ac:dyDescent="0.5">
      <c r="A999" s="3">
        <v>1</v>
      </c>
      <c r="B999" s="165">
        <f>SUBTOTAL(103,$A$798:A999)</f>
        <v>201</v>
      </c>
      <c r="C999" s="212" t="s">
        <v>2286</v>
      </c>
      <c r="D999" s="255">
        <f t="shared" si="49"/>
        <v>2444775</v>
      </c>
      <c r="E999" s="258">
        <v>0</v>
      </c>
      <c r="F999" s="258">
        <v>0</v>
      </c>
      <c r="G999" s="258">
        <v>0</v>
      </c>
      <c r="H999" s="258">
        <v>0</v>
      </c>
      <c r="I999" s="258">
        <v>0</v>
      </c>
      <c r="J999" s="258">
        <v>0</v>
      </c>
      <c r="K999" s="259">
        <v>0</v>
      </c>
      <c r="L999" s="258">
        <v>0</v>
      </c>
      <c r="M999" s="258">
        <v>0</v>
      </c>
      <c r="N999" s="258">
        <v>0</v>
      </c>
      <c r="O999" s="258">
        <v>2444775</v>
      </c>
      <c r="P999" s="258">
        <v>0</v>
      </c>
      <c r="Q999" s="258">
        <v>0</v>
      </c>
      <c r="R999" s="258">
        <v>0</v>
      </c>
      <c r="S999" s="258">
        <v>0</v>
      </c>
      <c r="T999" s="258">
        <v>0</v>
      </c>
      <c r="U999" s="258">
        <v>0</v>
      </c>
      <c r="V999" s="258">
        <v>0</v>
      </c>
      <c r="W999" s="258">
        <v>0</v>
      </c>
      <c r="X999" s="258">
        <v>0</v>
      </c>
      <c r="Y999" s="258">
        <v>0</v>
      </c>
      <c r="Z999" s="258">
        <v>0</v>
      </c>
      <c r="AA999" s="258">
        <v>0</v>
      </c>
      <c r="AB999" s="260">
        <v>2021</v>
      </c>
    </row>
    <row r="1000" spans="1:28" s="3" customFormat="1" ht="35.25" x14ac:dyDescent="0.5">
      <c r="A1000" s="3">
        <v>1</v>
      </c>
      <c r="B1000" s="165">
        <f>SUBTOTAL(103,$A$798:A1000)</f>
        <v>202</v>
      </c>
      <c r="C1000" s="212" t="s">
        <v>2632</v>
      </c>
      <c r="D1000" s="255">
        <f t="shared" si="49"/>
        <v>8392000.8000000007</v>
      </c>
      <c r="E1000" s="258">
        <v>0</v>
      </c>
      <c r="F1000" s="258">
        <v>0</v>
      </c>
      <c r="G1000" s="258">
        <v>0</v>
      </c>
      <c r="H1000" s="258">
        <v>0</v>
      </c>
      <c r="I1000" s="258">
        <v>0</v>
      </c>
      <c r="J1000" s="258">
        <v>0</v>
      </c>
      <c r="K1000" s="259">
        <v>4</v>
      </c>
      <c r="L1000" s="258">
        <v>8274000</v>
      </c>
      <c r="M1000" s="258">
        <v>0</v>
      </c>
      <c r="N1000" s="258">
        <v>0</v>
      </c>
      <c r="O1000" s="258">
        <v>0</v>
      </c>
      <c r="P1000" s="258">
        <v>0</v>
      </c>
      <c r="Q1000" s="258">
        <v>0</v>
      </c>
      <c r="R1000" s="258">
        <v>0</v>
      </c>
      <c r="S1000" s="258">
        <v>0</v>
      </c>
      <c r="T1000" s="258">
        <v>0</v>
      </c>
      <c r="U1000" s="258">
        <v>0</v>
      </c>
      <c r="V1000" s="258">
        <v>0</v>
      </c>
      <c r="W1000" s="258">
        <v>0</v>
      </c>
      <c r="X1000" s="258">
        <v>0</v>
      </c>
      <c r="Y1000" s="258">
        <v>0</v>
      </c>
      <c r="Z1000" s="258">
        <v>118000.8</v>
      </c>
      <c r="AA1000" s="258">
        <v>0</v>
      </c>
      <c r="AB1000" s="260">
        <v>2021</v>
      </c>
    </row>
    <row r="1001" spans="1:28" s="3" customFormat="1" ht="35.25" x14ac:dyDescent="0.5">
      <c r="A1001" s="3">
        <v>1</v>
      </c>
      <c r="B1001" s="165">
        <f>SUBTOTAL(103,$A$798:A1001)</f>
        <v>203</v>
      </c>
      <c r="C1001" s="212" t="s">
        <v>2633</v>
      </c>
      <c r="D1001" s="255">
        <f t="shared" si="49"/>
        <v>4255000.8</v>
      </c>
      <c r="E1001" s="258">
        <v>0</v>
      </c>
      <c r="F1001" s="258">
        <v>0</v>
      </c>
      <c r="G1001" s="258">
        <v>0</v>
      </c>
      <c r="H1001" s="258">
        <v>0</v>
      </c>
      <c r="I1001" s="258">
        <v>0</v>
      </c>
      <c r="J1001" s="258">
        <v>0</v>
      </c>
      <c r="K1001" s="259">
        <v>2</v>
      </c>
      <c r="L1001" s="258">
        <v>4137000</v>
      </c>
      <c r="M1001" s="258">
        <v>0</v>
      </c>
      <c r="N1001" s="258">
        <v>0</v>
      </c>
      <c r="O1001" s="258">
        <v>0</v>
      </c>
      <c r="P1001" s="258">
        <v>0</v>
      </c>
      <c r="Q1001" s="258">
        <v>0</v>
      </c>
      <c r="R1001" s="258">
        <v>0</v>
      </c>
      <c r="S1001" s="258">
        <v>0</v>
      </c>
      <c r="T1001" s="258">
        <v>0</v>
      </c>
      <c r="U1001" s="258">
        <v>0</v>
      </c>
      <c r="V1001" s="258">
        <v>0</v>
      </c>
      <c r="W1001" s="258">
        <v>0</v>
      </c>
      <c r="X1001" s="258">
        <v>0</v>
      </c>
      <c r="Y1001" s="258">
        <v>0</v>
      </c>
      <c r="Z1001" s="258">
        <v>118000.8</v>
      </c>
      <c r="AA1001" s="258">
        <v>0</v>
      </c>
      <c r="AB1001" s="260">
        <v>2021</v>
      </c>
    </row>
    <row r="1002" spans="1:28" s="3" customFormat="1" ht="35.25" x14ac:dyDescent="0.5">
      <c r="A1002" s="3">
        <v>1</v>
      </c>
      <c r="B1002" s="165">
        <f>SUBTOTAL(103,$A$798:A1002)</f>
        <v>204</v>
      </c>
      <c r="C1002" s="212" t="s">
        <v>2634</v>
      </c>
      <c r="D1002" s="255">
        <f t="shared" si="49"/>
        <v>12529000.800000001</v>
      </c>
      <c r="E1002" s="258">
        <v>0</v>
      </c>
      <c r="F1002" s="258">
        <v>0</v>
      </c>
      <c r="G1002" s="258">
        <v>0</v>
      </c>
      <c r="H1002" s="258">
        <v>0</v>
      </c>
      <c r="I1002" s="258">
        <v>0</v>
      </c>
      <c r="J1002" s="258">
        <v>0</v>
      </c>
      <c r="K1002" s="259">
        <v>6</v>
      </c>
      <c r="L1002" s="258">
        <v>12411000</v>
      </c>
      <c r="M1002" s="258">
        <v>0</v>
      </c>
      <c r="N1002" s="258">
        <v>0</v>
      </c>
      <c r="O1002" s="258">
        <v>0</v>
      </c>
      <c r="P1002" s="258">
        <v>0</v>
      </c>
      <c r="Q1002" s="258">
        <v>0</v>
      </c>
      <c r="R1002" s="258">
        <v>0</v>
      </c>
      <c r="S1002" s="258">
        <v>0</v>
      </c>
      <c r="T1002" s="258">
        <v>0</v>
      </c>
      <c r="U1002" s="258">
        <v>0</v>
      </c>
      <c r="V1002" s="258">
        <v>0</v>
      </c>
      <c r="W1002" s="258">
        <v>0</v>
      </c>
      <c r="X1002" s="258">
        <v>0</v>
      </c>
      <c r="Y1002" s="258">
        <v>0</v>
      </c>
      <c r="Z1002" s="258">
        <v>118000.8</v>
      </c>
      <c r="AA1002" s="258">
        <v>0</v>
      </c>
      <c r="AB1002" s="260">
        <v>2021</v>
      </c>
    </row>
    <row r="1003" spans="1:28" s="3" customFormat="1" ht="35.25" x14ac:dyDescent="0.5">
      <c r="A1003" s="3">
        <v>1</v>
      </c>
      <c r="B1003" s="165">
        <f>SUBTOTAL(103,$A$798:A1003)</f>
        <v>205</v>
      </c>
      <c r="C1003" s="212" t="s">
        <v>2635</v>
      </c>
      <c r="D1003" s="255">
        <f t="shared" si="49"/>
        <v>8392000.8000000007</v>
      </c>
      <c r="E1003" s="258">
        <v>0</v>
      </c>
      <c r="F1003" s="258">
        <v>0</v>
      </c>
      <c r="G1003" s="258">
        <v>0</v>
      </c>
      <c r="H1003" s="258">
        <v>0</v>
      </c>
      <c r="I1003" s="258">
        <v>0</v>
      </c>
      <c r="J1003" s="258">
        <v>0</v>
      </c>
      <c r="K1003" s="259">
        <v>4</v>
      </c>
      <c r="L1003" s="258">
        <v>8274000</v>
      </c>
      <c r="M1003" s="258">
        <v>0</v>
      </c>
      <c r="N1003" s="258">
        <v>0</v>
      </c>
      <c r="O1003" s="258">
        <v>0</v>
      </c>
      <c r="P1003" s="258">
        <v>0</v>
      </c>
      <c r="Q1003" s="258">
        <v>0</v>
      </c>
      <c r="R1003" s="258">
        <v>0</v>
      </c>
      <c r="S1003" s="258">
        <v>0</v>
      </c>
      <c r="T1003" s="258">
        <v>0</v>
      </c>
      <c r="U1003" s="258">
        <v>0</v>
      </c>
      <c r="V1003" s="258">
        <v>0</v>
      </c>
      <c r="W1003" s="258">
        <v>0</v>
      </c>
      <c r="X1003" s="258">
        <v>0</v>
      </c>
      <c r="Y1003" s="258">
        <v>0</v>
      </c>
      <c r="Z1003" s="258">
        <v>118000.8</v>
      </c>
      <c r="AA1003" s="258">
        <v>0</v>
      </c>
      <c r="AB1003" s="260">
        <v>2021</v>
      </c>
    </row>
    <row r="1004" spans="1:28" s="3" customFormat="1" ht="35.25" x14ac:dyDescent="0.5">
      <c r="A1004" s="3">
        <v>1</v>
      </c>
      <c r="B1004" s="165">
        <f>SUBTOTAL(103,$A$798:A1004)</f>
        <v>206</v>
      </c>
      <c r="C1004" s="212" t="s">
        <v>2636</v>
      </c>
      <c r="D1004" s="255">
        <f t="shared" si="49"/>
        <v>6205500</v>
      </c>
      <c r="E1004" s="258">
        <v>0</v>
      </c>
      <c r="F1004" s="258">
        <v>0</v>
      </c>
      <c r="G1004" s="258">
        <v>0</v>
      </c>
      <c r="H1004" s="258">
        <v>0</v>
      </c>
      <c r="I1004" s="258">
        <v>0</v>
      </c>
      <c r="J1004" s="258">
        <v>0</v>
      </c>
      <c r="K1004" s="259">
        <v>3</v>
      </c>
      <c r="L1004" s="258">
        <v>6205500</v>
      </c>
      <c r="M1004" s="258">
        <v>0</v>
      </c>
      <c r="N1004" s="258">
        <v>0</v>
      </c>
      <c r="O1004" s="258">
        <v>0</v>
      </c>
      <c r="P1004" s="258">
        <v>0</v>
      </c>
      <c r="Q1004" s="258">
        <v>0</v>
      </c>
      <c r="R1004" s="258">
        <v>0</v>
      </c>
      <c r="S1004" s="258">
        <v>0</v>
      </c>
      <c r="T1004" s="258">
        <v>0</v>
      </c>
      <c r="U1004" s="258">
        <v>0</v>
      </c>
      <c r="V1004" s="258">
        <v>0</v>
      </c>
      <c r="W1004" s="258">
        <v>0</v>
      </c>
      <c r="X1004" s="258">
        <v>0</v>
      </c>
      <c r="Y1004" s="258">
        <v>0</v>
      </c>
      <c r="Z1004" s="258">
        <v>0</v>
      </c>
      <c r="AA1004" s="258">
        <v>0</v>
      </c>
      <c r="AB1004" s="260">
        <v>2021</v>
      </c>
    </row>
    <row r="1005" spans="1:28" s="3" customFormat="1" ht="35.25" x14ac:dyDescent="0.5">
      <c r="A1005" s="3">
        <v>1</v>
      </c>
      <c r="B1005" s="165">
        <f>SUBTOTAL(103,$A$798:A1005)</f>
        <v>207</v>
      </c>
      <c r="C1005" s="212" t="s">
        <v>2637</v>
      </c>
      <c r="D1005" s="255">
        <f t="shared" si="49"/>
        <v>14597500.800000001</v>
      </c>
      <c r="E1005" s="258">
        <v>0</v>
      </c>
      <c r="F1005" s="258">
        <v>0</v>
      </c>
      <c r="G1005" s="258">
        <v>0</v>
      </c>
      <c r="H1005" s="258">
        <v>0</v>
      </c>
      <c r="I1005" s="258">
        <v>0</v>
      </c>
      <c r="J1005" s="258">
        <v>0</v>
      </c>
      <c r="K1005" s="259">
        <v>7</v>
      </c>
      <c r="L1005" s="258">
        <v>14479500</v>
      </c>
      <c r="M1005" s="258">
        <v>0</v>
      </c>
      <c r="N1005" s="258">
        <v>0</v>
      </c>
      <c r="O1005" s="258">
        <v>0</v>
      </c>
      <c r="P1005" s="258">
        <v>0</v>
      </c>
      <c r="Q1005" s="258">
        <v>0</v>
      </c>
      <c r="R1005" s="258">
        <v>0</v>
      </c>
      <c r="S1005" s="258">
        <v>0</v>
      </c>
      <c r="T1005" s="258">
        <v>0</v>
      </c>
      <c r="U1005" s="258">
        <v>0</v>
      </c>
      <c r="V1005" s="258">
        <v>0</v>
      </c>
      <c r="W1005" s="258">
        <v>0</v>
      </c>
      <c r="X1005" s="258">
        <v>0</v>
      </c>
      <c r="Y1005" s="258">
        <v>0</v>
      </c>
      <c r="Z1005" s="258">
        <v>118000.8</v>
      </c>
      <c r="AA1005" s="258">
        <v>0</v>
      </c>
      <c r="AB1005" s="260">
        <v>2021</v>
      </c>
    </row>
    <row r="1006" spans="1:28" s="3" customFormat="1" ht="35.25" x14ac:dyDescent="0.5">
      <c r="A1006" s="3">
        <v>1</v>
      </c>
      <c r="B1006" s="165">
        <f>SUBTOTAL(103,$A$798:A1006)</f>
        <v>208</v>
      </c>
      <c r="C1006" s="212" t="s">
        <v>2638</v>
      </c>
      <c r="D1006" s="255">
        <f t="shared" si="49"/>
        <v>12411000</v>
      </c>
      <c r="E1006" s="258">
        <v>0</v>
      </c>
      <c r="F1006" s="258">
        <v>0</v>
      </c>
      <c r="G1006" s="258">
        <v>0</v>
      </c>
      <c r="H1006" s="258">
        <v>0</v>
      </c>
      <c r="I1006" s="258">
        <v>0</v>
      </c>
      <c r="J1006" s="258">
        <v>0</v>
      </c>
      <c r="K1006" s="259">
        <v>6</v>
      </c>
      <c r="L1006" s="258">
        <v>12411000</v>
      </c>
      <c r="M1006" s="258">
        <v>0</v>
      </c>
      <c r="N1006" s="258">
        <v>0</v>
      </c>
      <c r="O1006" s="258">
        <v>0</v>
      </c>
      <c r="P1006" s="258">
        <v>0</v>
      </c>
      <c r="Q1006" s="258">
        <v>0</v>
      </c>
      <c r="R1006" s="258">
        <v>0</v>
      </c>
      <c r="S1006" s="258">
        <v>0</v>
      </c>
      <c r="T1006" s="258">
        <v>0</v>
      </c>
      <c r="U1006" s="258">
        <v>0</v>
      </c>
      <c r="V1006" s="258">
        <v>0</v>
      </c>
      <c r="W1006" s="258">
        <v>0</v>
      </c>
      <c r="X1006" s="258">
        <v>0</v>
      </c>
      <c r="Y1006" s="258">
        <v>0</v>
      </c>
      <c r="Z1006" s="258">
        <v>0</v>
      </c>
      <c r="AA1006" s="258">
        <v>0</v>
      </c>
      <c r="AB1006" s="260">
        <v>2021</v>
      </c>
    </row>
    <row r="1007" spans="1:28" s="3" customFormat="1" ht="35.25" x14ac:dyDescent="0.5">
      <c r="A1007" s="3">
        <v>1</v>
      </c>
      <c r="B1007" s="165">
        <f>SUBTOTAL(103,$A$798:A1007)</f>
        <v>209</v>
      </c>
      <c r="C1007" s="212" t="s">
        <v>2639</v>
      </c>
      <c r="D1007" s="255">
        <f t="shared" si="49"/>
        <v>7159108.7999999998</v>
      </c>
      <c r="E1007" s="258">
        <v>0</v>
      </c>
      <c r="F1007" s="258">
        <v>0</v>
      </c>
      <c r="G1007" s="258">
        <v>0</v>
      </c>
      <c r="H1007" s="258">
        <v>0</v>
      </c>
      <c r="I1007" s="258">
        <v>0</v>
      </c>
      <c r="J1007" s="258">
        <v>0</v>
      </c>
      <c r="K1007" s="259">
        <v>3</v>
      </c>
      <c r="L1007" s="258">
        <v>7041108</v>
      </c>
      <c r="M1007" s="258">
        <v>0</v>
      </c>
      <c r="N1007" s="258">
        <v>0</v>
      </c>
      <c r="O1007" s="258">
        <v>0</v>
      </c>
      <c r="P1007" s="258">
        <v>0</v>
      </c>
      <c r="Q1007" s="258">
        <v>0</v>
      </c>
      <c r="R1007" s="258">
        <v>0</v>
      </c>
      <c r="S1007" s="258">
        <v>0</v>
      </c>
      <c r="T1007" s="258">
        <v>0</v>
      </c>
      <c r="U1007" s="258">
        <v>0</v>
      </c>
      <c r="V1007" s="258">
        <v>0</v>
      </c>
      <c r="W1007" s="258">
        <v>0</v>
      </c>
      <c r="X1007" s="258">
        <v>0</v>
      </c>
      <c r="Y1007" s="258">
        <v>0</v>
      </c>
      <c r="Z1007" s="258">
        <v>118000.8</v>
      </c>
      <c r="AA1007" s="258">
        <v>0</v>
      </c>
      <c r="AB1007" s="260">
        <v>2021</v>
      </c>
    </row>
    <row r="1008" spans="1:28" s="3" customFormat="1" ht="35.25" x14ac:dyDescent="0.5">
      <c r="A1008" s="3">
        <v>1</v>
      </c>
      <c r="B1008" s="165">
        <f>SUBTOTAL(103,$A$798:A1008)</f>
        <v>210</v>
      </c>
      <c r="C1008" s="212" t="s">
        <v>2640</v>
      </c>
      <c r="D1008" s="255">
        <f t="shared" si="49"/>
        <v>2433489.5999999996</v>
      </c>
      <c r="E1008" s="258">
        <v>0</v>
      </c>
      <c r="F1008" s="258">
        <v>0</v>
      </c>
      <c r="G1008" s="258">
        <v>0</v>
      </c>
      <c r="H1008" s="258">
        <v>0</v>
      </c>
      <c r="I1008" s="258">
        <v>0</v>
      </c>
      <c r="J1008" s="258">
        <v>0</v>
      </c>
      <c r="K1008" s="259">
        <v>1</v>
      </c>
      <c r="L1008" s="258">
        <v>2315488.7999999998</v>
      </c>
      <c r="M1008" s="258">
        <v>0</v>
      </c>
      <c r="N1008" s="258">
        <v>0</v>
      </c>
      <c r="O1008" s="258">
        <v>0</v>
      </c>
      <c r="P1008" s="258">
        <v>0</v>
      </c>
      <c r="Q1008" s="258">
        <v>0</v>
      </c>
      <c r="R1008" s="258">
        <v>0</v>
      </c>
      <c r="S1008" s="258">
        <v>0</v>
      </c>
      <c r="T1008" s="258">
        <v>0</v>
      </c>
      <c r="U1008" s="258">
        <v>0</v>
      </c>
      <c r="V1008" s="258">
        <v>0</v>
      </c>
      <c r="W1008" s="258">
        <v>0</v>
      </c>
      <c r="X1008" s="258">
        <v>0</v>
      </c>
      <c r="Y1008" s="258">
        <v>0</v>
      </c>
      <c r="Z1008" s="258">
        <v>118000.8</v>
      </c>
      <c r="AA1008" s="258">
        <v>0</v>
      </c>
      <c r="AB1008" s="260">
        <v>2021</v>
      </c>
    </row>
    <row r="1009" spans="1:28" s="3" customFormat="1" ht="35.25" x14ac:dyDescent="0.5">
      <c r="A1009" s="3">
        <v>1</v>
      </c>
      <c r="B1009" s="165">
        <f>SUBTOTAL(103,$A$798:A1009)</f>
        <v>211</v>
      </c>
      <c r="C1009" s="212" t="s">
        <v>2641</v>
      </c>
      <c r="D1009" s="255">
        <f t="shared" si="49"/>
        <v>4777987.2</v>
      </c>
      <c r="E1009" s="258">
        <v>0</v>
      </c>
      <c r="F1009" s="258">
        <v>0</v>
      </c>
      <c r="G1009" s="258">
        <v>0</v>
      </c>
      <c r="H1009" s="258">
        <v>0</v>
      </c>
      <c r="I1009" s="258">
        <v>0</v>
      </c>
      <c r="J1009" s="258">
        <v>0</v>
      </c>
      <c r="K1009" s="259">
        <v>2</v>
      </c>
      <c r="L1009" s="258">
        <v>4659986.4000000004</v>
      </c>
      <c r="M1009" s="258">
        <v>0</v>
      </c>
      <c r="N1009" s="258">
        <v>0</v>
      </c>
      <c r="O1009" s="258">
        <v>0</v>
      </c>
      <c r="P1009" s="258">
        <v>0</v>
      </c>
      <c r="Q1009" s="258">
        <v>0</v>
      </c>
      <c r="R1009" s="258">
        <v>0</v>
      </c>
      <c r="S1009" s="258">
        <v>0</v>
      </c>
      <c r="T1009" s="258">
        <v>0</v>
      </c>
      <c r="U1009" s="258">
        <v>0</v>
      </c>
      <c r="V1009" s="258">
        <v>0</v>
      </c>
      <c r="W1009" s="258">
        <v>0</v>
      </c>
      <c r="X1009" s="258">
        <v>0</v>
      </c>
      <c r="Y1009" s="258">
        <v>0</v>
      </c>
      <c r="Z1009" s="258">
        <v>118000.8</v>
      </c>
      <c r="AA1009" s="258">
        <v>0</v>
      </c>
      <c r="AB1009" s="260">
        <v>2021</v>
      </c>
    </row>
    <row r="1010" spans="1:28" s="3" customFormat="1" ht="35.25" x14ac:dyDescent="0.5">
      <c r="A1010" s="3">
        <v>1</v>
      </c>
      <c r="B1010" s="165">
        <f>SUBTOTAL(103,$A$798:A1010)</f>
        <v>212</v>
      </c>
      <c r="C1010" s="212" t="s">
        <v>2657</v>
      </c>
      <c r="D1010" s="255">
        <f t="shared" si="49"/>
        <v>4176612.8</v>
      </c>
      <c r="E1010" s="258">
        <v>0</v>
      </c>
      <c r="F1010" s="258">
        <v>0</v>
      </c>
      <c r="G1010" s="258">
        <v>0</v>
      </c>
      <c r="H1010" s="258">
        <v>0</v>
      </c>
      <c r="I1010" s="258">
        <v>0</v>
      </c>
      <c r="J1010" s="258">
        <v>0</v>
      </c>
      <c r="K1010" s="259">
        <v>2</v>
      </c>
      <c r="L1010" s="258">
        <v>4058612</v>
      </c>
      <c r="M1010" s="258">
        <v>0</v>
      </c>
      <c r="N1010" s="258">
        <v>0</v>
      </c>
      <c r="O1010" s="258">
        <v>0</v>
      </c>
      <c r="P1010" s="258">
        <v>0</v>
      </c>
      <c r="Q1010" s="258">
        <v>0</v>
      </c>
      <c r="R1010" s="258">
        <v>0</v>
      </c>
      <c r="S1010" s="258">
        <v>0</v>
      </c>
      <c r="T1010" s="258">
        <v>0</v>
      </c>
      <c r="U1010" s="258">
        <v>0</v>
      </c>
      <c r="V1010" s="258">
        <v>0</v>
      </c>
      <c r="W1010" s="258">
        <v>0</v>
      </c>
      <c r="X1010" s="258">
        <v>0</v>
      </c>
      <c r="Y1010" s="258">
        <v>0</v>
      </c>
      <c r="Z1010" s="258">
        <v>118000.8</v>
      </c>
      <c r="AA1010" s="258">
        <v>0</v>
      </c>
      <c r="AB1010" s="260">
        <v>2021</v>
      </c>
    </row>
    <row r="1011" spans="1:28" s="3" customFormat="1" ht="35.25" x14ac:dyDescent="0.5">
      <c r="A1011" s="3">
        <v>1</v>
      </c>
      <c r="B1011" s="165">
        <f>SUBTOTAL(103,$A$798:A1011)</f>
        <v>213</v>
      </c>
      <c r="C1011" s="212" t="s">
        <v>1914</v>
      </c>
      <c r="D1011" s="255">
        <f t="shared" si="49"/>
        <v>553992.5</v>
      </c>
      <c r="E1011" s="258">
        <v>0</v>
      </c>
      <c r="F1011" s="258">
        <v>0</v>
      </c>
      <c r="G1011" s="258">
        <v>0</v>
      </c>
      <c r="H1011" s="258">
        <v>0</v>
      </c>
      <c r="I1011" s="258">
        <v>0</v>
      </c>
      <c r="J1011" s="258">
        <v>0</v>
      </c>
      <c r="K1011" s="259">
        <v>0</v>
      </c>
      <c r="L1011" s="258">
        <v>0</v>
      </c>
      <c r="M1011" s="258">
        <v>0</v>
      </c>
      <c r="N1011" s="258">
        <v>0</v>
      </c>
      <c r="O1011" s="258">
        <v>553992.5</v>
      </c>
      <c r="P1011" s="258">
        <v>0</v>
      </c>
      <c r="Q1011" s="258">
        <v>0</v>
      </c>
      <c r="R1011" s="258">
        <v>0</v>
      </c>
      <c r="S1011" s="258">
        <v>0</v>
      </c>
      <c r="T1011" s="258">
        <v>0</v>
      </c>
      <c r="U1011" s="258">
        <v>0</v>
      </c>
      <c r="V1011" s="258">
        <v>0</v>
      </c>
      <c r="W1011" s="258">
        <v>0</v>
      </c>
      <c r="X1011" s="258">
        <v>0</v>
      </c>
      <c r="Y1011" s="258">
        <v>0</v>
      </c>
      <c r="Z1011" s="258">
        <v>0</v>
      </c>
      <c r="AA1011" s="258">
        <v>0</v>
      </c>
      <c r="AB1011" s="260" t="s">
        <v>3074</v>
      </c>
    </row>
    <row r="1012" spans="1:28" s="3" customFormat="1" ht="35.25" x14ac:dyDescent="0.5">
      <c r="A1012" s="3">
        <v>1</v>
      </c>
      <c r="B1012" s="165">
        <f>SUBTOTAL(103,$A$798:A1012)</f>
        <v>214</v>
      </c>
      <c r="C1012" s="212" t="s">
        <v>1916</v>
      </c>
      <c r="D1012" s="255">
        <f t="shared" si="49"/>
        <v>2257200</v>
      </c>
      <c r="E1012" s="258">
        <v>0</v>
      </c>
      <c r="F1012" s="258">
        <v>0</v>
      </c>
      <c r="G1012" s="258">
        <v>0</v>
      </c>
      <c r="H1012" s="258">
        <v>0</v>
      </c>
      <c r="I1012" s="258">
        <v>0</v>
      </c>
      <c r="J1012" s="258">
        <v>0</v>
      </c>
      <c r="K1012" s="259">
        <v>0</v>
      </c>
      <c r="L1012" s="258">
        <v>0</v>
      </c>
      <c r="M1012" s="258">
        <v>1115000</v>
      </c>
      <c r="N1012" s="258">
        <v>0</v>
      </c>
      <c r="O1012" s="258">
        <v>1142200</v>
      </c>
      <c r="P1012" s="258">
        <v>0</v>
      </c>
      <c r="Q1012" s="258">
        <v>0</v>
      </c>
      <c r="R1012" s="258">
        <v>0</v>
      </c>
      <c r="S1012" s="258">
        <v>0</v>
      </c>
      <c r="T1012" s="258">
        <v>0</v>
      </c>
      <c r="U1012" s="258">
        <v>0</v>
      </c>
      <c r="V1012" s="258">
        <v>0</v>
      </c>
      <c r="W1012" s="258">
        <v>0</v>
      </c>
      <c r="X1012" s="258">
        <v>0</v>
      </c>
      <c r="Y1012" s="258">
        <v>0</v>
      </c>
      <c r="Z1012" s="258">
        <v>0</v>
      </c>
      <c r="AA1012" s="258">
        <v>0</v>
      </c>
      <c r="AB1012" s="260" t="s">
        <v>3074</v>
      </c>
    </row>
    <row r="1013" spans="1:28" s="3" customFormat="1" ht="35.25" x14ac:dyDescent="0.5">
      <c r="A1013" s="3">
        <v>1</v>
      </c>
      <c r="B1013" s="165">
        <f>SUBTOTAL(103,$A$798:A1013)</f>
        <v>215</v>
      </c>
      <c r="C1013" s="212" t="s">
        <v>3075</v>
      </c>
      <c r="D1013" s="255">
        <f t="shared" si="49"/>
        <v>86647</v>
      </c>
      <c r="E1013" s="258">
        <v>0</v>
      </c>
      <c r="F1013" s="258">
        <v>0</v>
      </c>
      <c r="G1013" s="258">
        <v>0</v>
      </c>
      <c r="H1013" s="258">
        <v>0</v>
      </c>
      <c r="I1013" s="258">
        <v>0</v>
      </c>
      <c r="J1013" s="258">
        <v>0</v>
      </c>
      <c r="K1013" s="259">
        <v>0</v>
      </c>
      <c r="L1013" s="258">
        <v>0</v>
      </c>
      <c r="M1013" s="258">
        <v>86647</v>
      </c>
      <c r="N1013" s="258">
        <v>0</v>
      </c>
      <c r="O1013" s="258">
        <v>0</v>
      </c>
      <c r="P1013" s="258">
        <v>0</v>
      </c>
      <c r="Q1013" s="258">
        <v>0</v>
      </c>
      <c r="R1013" s="258">
        <v>0</v>
      </c>
      <c r="S1013" s="258">
        <v>0</v>
      </c>
      <c r="T1013" s="258">
        <v>0</v>
      </c>
      <c r="U1013" s="258">
        <v>0</v>
      </c>
      <c r="V1013" s="258">
        <v>0</v>
      </c>
      <c r="W1013" s="258">
        <v>0</v>
      </c>
      <c r="X1013" s="258">
        <v>0</v>
      </c>
      <c r="Y1013" s="258">
        <v>0</v>
      </c>
      <c r="Z1013" s="258">
        <v>0</v>
      </c>
      <c r="AA1013" s="258">
        <v>0</v>
      </c>
      <c r="AB1013" s="260" t="s">
        <v>3074</v>
      </c>
    </row>
    <row r="1014" spans="1:28" s="3" customFormat="1" ht="35.25" x14ac:dyDescent="0.5">
      <c r="A1014" s="3">
        <v>1</v>
      </c>
      <c r="B1014" s="165">
        <f>SUBTOTAL(103,$A$798:A1014)</f>
        <v>216</v>
      </c>
      <c r="C1014" s="212" t="s">
        <v>2406</v>
      </c>
      <c r="D1014" s="255">
        <f t="shared" si="49"/>
        <v>959079</v>
      </c>
      <c r="E1014" s="258">
        <v>0</v>
      </c>
      <c r="F1014" s="258">
        <v>0</v>
      </c>
      <c r="G1014" s="258">
        <v>0</v>
      </c>
      <c r="H1014" s="258">
        <v>592237.80000000005</v>
      </c>
      <c r="I1014" s="258">
        <v>253816.2</v>
      </c>
      <c r="J1014" s="258">
        <v>0</v>
      </c>
      <c r="K1014" s="259">
        <v>0</v>
      </c>
      <c r="L1014" s="258">
        <v>0</v>
      </c>
      <c r="M1014" s="258">
        <v>0</v>
      </c>
      <c r="N1014" s="258">
        <v>0</v>
      </c>
      <c r="O1014" s="258">
        <v>113025</v>
      </c>
      <c r="P1014" s="258">
        <v>0</v>
      </c>
      <c r="Q1014" s="258">
        <v>0</v>
      </c>
      <c r="R1014" s="258">
        <v>0</v>
      </c>
      <c r="S1014" s="258">
        <v>0</v>
      </c>
      <c r="T1014" s="258">
        <v>0</v>
      </c>
      <c r="U1014" s="258">
        <v>0</v>
      </c>
      <c r="V1014" s="258">
        <v>0</v>
      </c>
      <c r="W1014" s="258">
        <v>0</v>
      </c>
      <c r="X1014" s="258">
        <v>0</v>
      </c>
      <c r="Y1014" s="258">
        <v>0</v>
      </c>
      <c r="Z1014" s="258">
        <v>0</v>
      </c>
      <c r="AA1014" s="258">
        <v>0</v>
      </c>
      <c r="AB1014" s="260" t="s">
        <v>3074</v>
      </c>
    </row>
    <row r="1015" spans="1:28" s="3" customFormat="1" ht="35.25" x14ac:dyDescent="0.5">
      <c r="A1015" s="3">
        <v>1</v>
      </c>
      <c r="B1015" s="165">
        <f>SUBTOTAL(103,$A$798:A1015)</f>
        <v>217</v>
      </c>
      <c r="C1015" s="212" t="s">
        <v>2395</v>
      </c>
      <c r="D1015" s="255">
        <f t="shared" si="49"/>
        <v>385524</v>
      </c>
      <c r="E1015" s="258">
        <v>0</v>
      </c>
      <c r="F1015" s="258">
        <v>0</v>
      </c>
      <c r="G1015" s="258">
        <v>0</v>
      </c>
      <c r="H1015" s="258">
        <v>0</v>
      </c>
      <c r="I1015" s="258">
        <v>0</v>
      </c>
      <c r="J1015" s="258">
        <v>0</v>
      </c>
      <c r="K1015" s="259">
        <v>0</v>
      </c>
      <c r="L1015" s="258">
        <v>0</v>
      </c>
      <c r="M1015" s="258">
        <v>0</v>
      </c>
      <c r="N1015" s="258">
        <v>0</v>
      </c>
      <c r="O1015" s="258">
        <v>385524</v>
      </c>
      <c r="P1015" s="258">
        <v>0</v>
      </c>
      <c r="Q1015" s="258">
        <v>0</v>
      </c>
      <c r="R1015" s="258">
        <v>0</v>
      </c>
      <c r="S1015" s="258">
        <v>0</v>
      </c>
      <c r="T1015" s="258">
        <v>0</v>
      </c>
      <c r="U1015" s="258">
        <v>0</v>
      </c>
      <c r="V1015" s="258">
        <v>0</v>
      </c>
      <c r="W1015" s="258">
        <v>0</v>
      </c>
      <c r="X1015" s="258">
        <v>0</v>
      </c>
      <c r="Y1015" s="258">
        <v>0</v>
      </c>
      <c r="Z1015" s="258">
        <v>0</v>
      </c>
      <c r="AA1015" s="258">
        <v>0</v>
      </c>
      <c r="AB1015" s="260" t="s">
        <v>3074</v>
      </c>
    </row>
    <row r="1016" spans="1:28" s="3" customFormat="1" ht="35.25" x14ac:dyDescent="0.5">
      <c r="A1016" s="3">
        <v>1</v>
      </c>
      <c r="B1016" s="165">
        <f>SUBTOTAL(103,$A$798:A1016)</f>
        <v>218</v>
      </c>
      <c r="C1016" s="212" t="s">
        <v>1680</v>
      </c>
      <c r="D1016" s="255">
        <f t="shared" si="49"/>
        <v>2225740</v>
      </c>
      <c r="E1016" s="258">
        <v>0</v>
      </c>
      <c r="F1016" s="258">
        <v>0</v>
      </c>
      <c r="G1016" s="258">
        <v>0</v>
      </c>
      <c r="H1016" s="258">
        <v>0</v>
      </c>
      <c r="I1016" s="258">
        <v>0</v>
      </c>
      <c r="J1016" s="258">
        <v>0</v>
      </c>
      <c r="K1016" s="259">
        <v>0</v>
      </c>
      <c r="L1016" s="258">
        <v>0</v>
      </c>
      <c r="M1016" s="258">
        <v>0</v>
      </c>
      <c r="N1016" s="258">
        <v>0</v>
      </c>
      <c r="O1016" s="258">
        <v>2225740</v>
      </c>
      <c r="P1016" s="258">
        <v>0</v>
      </c>
      <c r="Q1016" s="258">
        <v>0</v>
      </c>
      <c r="R1016" s="258">
        <v>0</v>
      </c>
      <c r="S1016" s="258">
        <v>0</v>
      </c>
      <c r="T1016" s="258">
        <v>0</v>
      </c>
      <c r="U1016" s="258">
        <v>0</v>
      </c>
      <c r="V1016" s="258">
        <v>0</v>
      </c>
      <c r="W1016" s="258">
        <v>0</v>
      </c>
      <c r="X1016" s="258">
        <v>0</v>
      </c>
      <c r="Y1016" s="258">
        <v>0</v>
      </c>
      <c r="Z1016" s="258">
        <v>0</v>
      </c>
      <c r="AA1016" s="258">
        <v>0</v>
      </c>
      <c r="AB1016" s="260" t="s">
        <v>3074</v>
      </c>
    </row>
    <row r="1017" spans="1:28" s="3" customFormat="1" ht="35.25" x14ac:dyDescent="0.5">
      <c r="A1017" s="3">
        <v>1</v>
      </c>
      <c r="B1017" s="165">
        <f>SUBTOTAL(103,$A$798:A1017)</f>
        <v>219</v>
      </c>
      <c r="C1017" s="212" t="s">
        <v>3076</v>
      </c>
      <c r="D1017" s="255">
        <f t="shared" si="49"/>
        <v>3949906.89</v>
      </c>
      <c r="E1017" s="258">
        <v>0</v>
      </c>
      <c r="F1017" s="258">
        <v>0</v>
      </c>
      <c r="G1017" s="258">
        <v>0</v>
      </c>
      <c r="H1017" s="258">
        <v>0</v>
      </c>
      <c r="I1017" s="258">
        <v>177970</v>
      </c>
      <c r="J1017" s="258">
        <v>0</v>
      </c>
      <c r="K1017" s="259">
        <v>0</v>
      </c>
      <c r="L1017" s="258">
        <v>0</v>
      </c>
      <c r="M1017" s="258">
        <v>3479936.89</v>
      </c>
      <c r="N1017" s="258">
        <v>0</v>
      </c>
      <c r="O1017" s="258">
        <v>292000</v>
      </c>
      <c r="P1017" s="258">
        <v>0</v>
      </c>
      <c r="Q1017" s="258">
        <v>0</v>
      </c>
      <c r="R1017" s="258">
        <v>0</v>
      </c>
      <c r="S1017" s="258">
        <v>0</v>
      </c>
      <c r="T1017" s="258">
        <v>0</v>
      </c>
      <c r="U1017" s="258">
        <v>0</v>
      </c>
      <c r="V1017" s="258">
        <v>0</v>
      </c>
      <c r="W1017" s="258">
        <v>0</v>
      </c>
      <c r="X1017" s="258">
        <v>0</v>
      </c>
      <c r="Y1017" s="258">
        <v>0</v>
      </c>
      <c r="Z1017" s="258">
        <v>0</v>
      </c>
      <c r="AA1017" s="258">
        <v>0</v>
      </c>
      <c r="AB1017" s="260" t="s">
        <v>3074</v>
      </c>
    </row>
    <row r="1018" spans="1:28" s="3" customFormat="1" ht="35.25" x14ac:dyDescent="0.5">
      <c r="A1018" s="3">
        <v>1</v>
      </c>
      <c r="B1018" s="165">
        <f>SUBTOTAL(103,$A$798:A1018)</f>
        <v>220</v>
      </c>
      <c r="C1018" s="212" t="s">
        <v>2402</v>
      </c>
      <c r="D1018" s="255">
        <f t="shared" si="49"/>
        <v>895000</v>
      </c>
      <c r="E1018" s="258">
        <v>0</v>
      </c>
      <c r="F1018" s="258">
        <v>0</v>
      </c>
      <c r="G1018" s="258">
        <v>895000</v>
      </c>
      <c r="H1018" s="258">
        <v>0</v>
      </c>
      <c r="I1018" s="258">
        <v>0</v>
      </c>
      <c r="J1018" s="258">
        <v>0</v>
      </c>
      <c r="K1018" s="259">
        <v>0</v>
      </c>
      <c r="L1018" s="258">
        <v>0</v>
      </c>
      <c r="M1018" s="258">
        <v>0</v>
      </c>
      <c r="N1018" s="258">
        <v>0</v>
      </c>
      <c r="O1018" s="258">
        <v>0</v>
      </c>
      <c r="P1018" s="258">
        <v>0</v>
      </c>
      <c r="Q1018" s="258">
        <v>0</v>
      </c>
      <c r="R1018" s="258">
        <v>0</v>
      </c>
      <c r="S1018" s="258">
        <v>0</v>
      </c>
      <c r="T1018" s="258">
        <v>0</v>
      </c>
      <c r="U1018" s="258">
        <v>0</v>
      </c>
      <c r="V1018" s="258">
        <v>0</v>
      </c>
      <c r="W1018" s="258">
        <v>0</v>
      </c>
      <c r="X1018" s="258">
        <v>0</v>
      </c>
      <c r="Y1018" s="258">
        <v>0</v>
      </c>
      <c r="Z1018" s="258">
        <v>0</v>
      </c>
      <c r="AA1018" s="258">
        <v>0</v>
      </c>
      <c r="AB1018" s="260" t="s">
        <v>3074</v>
      </c>
    </row>
    <row r="1019" spans="1:28" s="3" customFormat="1" ht="35.25" x14ac:dyDescent="0.5">
      <c r="A1019" s="3">
        <v>1</v>
      </c>
      <c r="B1019" s="165">
        <f>SUBTOTAL(103,$A$798:A1019)</f>
        <v>221</v>
      </c>
      <c r="C1019" s="212" t="s">
        <v>1926</v>
      </c>
      <c r="D1019" s="255">
        <f t="shared" si="49"/>
        <v>394900.43</v>
      </c>
      <c r="E1019" s="258">
        <v>0</v>
      </c>
      <c r="F1019" s="258">
        <v>0</v>
      </c>
      <c r="G1019" s="258">
        <v>0</v>
      </c>
      <c r="H1019" s="258">
        <v>0</v>
      </c>
      <c r="I1019" s="258">
        <v>0</v>
      </c>
      <c r="J1019" s="258">
        <v>0</v>
      </c>
      <c r="K1019" s="259">
        <v>0</v>
      </c>
      <c r="L1019" s="258">
        <v>0</v>
      </c>
      <c r="M1019" s="258">
        <v>0</v>
      </c>
      <c r="N1019" s="258">
        <v>0</v>
      </c>
      <c r="O1019" s="258">
        <v>394900.43</v>
      </c>
      <c r="P1019" s="258">
        <v>0</v>
      </c>
      <c r="Q1019" s="258">
        <v>0</v>
      </c>
      <c r="R1019" s="258">
        <v>0</v>
      </c>
      <c r="S1019" s="258">
        <v>0</v>
      </c>
      <c r="T1019" s="258">
        <v>0</v>
      </c>
      <c r="U1019" s="258">
        <v>0</v>
      </c>
      <c r="V1019" s="258">
        <v>0</v>
      </c>
      <c r="W1019" s="258">
        <v>0</v>
      </c>
      <c r="X1019" s="258">
        <v>0</v>
      </c>
      <c r="Y1019" s="258">
        <v>0</v>
      </c>
      <c r="Z1019" s="258">
        <v>0</v>
      </c>
      <c r="AA1019" s="258">
        <v>0</v>
      </c>
      <c r="AB1019" s="260" t="s">
        <v>3074</v>
      </c>
    </row>
    <row r="1020" spans="1:28" s="3" customFormat="1" ht="35.25" x14ac:dyDescent="0.5">
      <c r="A1020" s="3">
        <v>1</v>
      </c>
      <c r="B1020" s="165">
        <f>SUBTOTAL(103,$A$798:A1020)</f>
        <v>222</v>
      </c>
      <c r="C1020" s="212" t="s">
        <v>1928</v>
      </c>
      <c r="D1020" s="255">
        <f t="shared" si="49"/>
        <v>335965.7</v>
      </c>
      <c r="E1020" s="258">
        <v>0</v>
      </c>
      <c r="F1020" s="258">
        <v>0</v>
      </c>
      <c r="G1020" s="258">
        <v>0</v>
      </c>
      <c r="H1020" s="258">
        <v>0</v>
      </c>
      <c r="I1020" s="258">
        <v>0</v>
      </c>
      <c r="J1020" s="258">
        <v>0</v>
      </c>
      <c r="K1020" s="259">
        <v>0</v>
      </c>
      <c r="L1020" s="258">
        <v>0</v>
      </c>
      <c r="M1020" s="258">
        <v>0</v>
      </c>
      <c r="N1020" s="258">
        <v>0</v>
      </c>
      <c r="O1020" s="258">
        <v>335965.7</v>
      </c>
      <c r="P1020" s="258">
        <v>0</v>
      </c>
      <c r="Q1020" s="258">
        <v>0</v>
      </c>
      <c r="R1020" s="258">
        <v>0</v>
      </c>
      <c r="S1020" s="258">
        <v>0</v>
      </c>
      <c r="T1020" s="258">
        <v>0</v>
      </c>
      <c r="U1020" s="258">
        <v>0</v>
      </c>
      <c r="V1020" s="258">
        <v>0</v>
      </c>
      <c r="W1020" s="258">
        <v>0</v>
      </c>
      <c r="X1020" s="258">
        <v>0</v>
      </c>
      <c r="Y1020" s="258">
        <v>0</v>
      </c>
      <c r="Z1020" s="258">
        <v>0</v>
      </c>
      <c r="AA1020" s="258">
        <v>0</v>
      </c>
      <c r="AB1020" s="260" t="s">
        <v>3074</v>
      </c>
    </row>
    <row r="1021" spans="1:28" s="3" customFormat="1" ht="35.25" x14ac:dyDescent="0.5">
      <c r="A1021" s="3">
        <v>1</v>
      </c>
      <c r="B1021" s="165">
        <f>SUBTOTAL(103,$A$798:A1021)</f>
        <v>223</v>
      </c>
      <c r="C1021" s="212" t="s">
        <v>3077</v>
      </c>
      <c r="D1021" s="255">
        <f t="shared" si="49"/>
        <v>1973770</v>
      </c>
      <c r="E1021" s="258">
        <v>0</v>
      </c>
      <c r="F1021" s="258">
        <v>0</v>
      </c>
      <c r="G1021" s="258">
        <v>0</v>
      </c>
      <c r="H1021" s="258">
        <v>0</v>
      </c>
      <c r="I1021" s="258">
        <v>0</v>
      </c>
      <c r="J1021" s="258">
        <v>0</v>
      </c>
      <c r="K1021" s="259">
        <v>0</v>
      </c>
      <c r="L1021" s="258">
        <v>0</v>
      </c>
      <c r="M1021" s="258">
        <v>1525610</v>
      </c>
      <c r="N1021" s="258">
        <v>0</v>
      </c>
      <c r="O1021" s="258">
        <v>448160</v>
      </c>
      <c r="P1021" s="258">
        <v>0</v>
      </c>
      <c r="Q1021" s="258">
        <v>0</v>
      </c>
      <c r="R1021" s="258">
        <v>0</v>
      </c>
      <c r="S1021" s="258">
        <v>0</v>
      </c>
      <c r="T1021" s="258">
        <v>0</v>
      </c>
      <c r="U1021" s="258">
        <v>0</v>
      </c>
      <c r="V1021" s="258">
        <v>0</v>
      </c>
      <c r="W1021" s="258">
        <v>0</v>
      </c>
      <c r="X1021" s="258">
        <v>0</v>
      </c>
      <c r="Y1021" s="258">
        <v>0</v>
      </c>
      <c r="Z1021" s="258">
        <v>0</v>
      </c>
      <c r="AA1021" s="258">
        <v>0</v>
      </c>
      <c r="AB1021" s="260" t="s">
        <v>3074</v>
      </c>
    </row>
    <row r="1022" spans="1:28" s="3" customFormat="1" ht="35.25" x14ac:dyDescent="0.5">
      <c r="A1022" s="3">
        <v>1</v>
      </c>
      <c r="B1022" s="165">
        <f>SUBTOTAL(103,$A$798:A1022)</f>
        <v>224</v>
      </c>
      <c r="C1022" s="212" t="s">
        <v>3078</v>
      </c>
      <c r="D1022" s="255">
        <f t="shared" si="49"/>
        <v>364206.21</v>
      </c>
      <c r="E1022" s="258">
        <v>0</v>
      </c>
      <c r="F1022" s="258">
        <v>0</v>
      </c>
      <c r="G1022" s="258">
        <v>0</v>
      </c>
      <c r="H1022" s="258">
        <v>0</v>
      </c>
      <c r="I1022" s="258">
        <v>0</v>
      </c>
      <c r="J1022" s="258">
        <v>0</v>
      </c>
      <c r="K1022" s="259">
        <v>0</v>
      </c>
      <c r="L1022" s="258">
        <v>0</v>
      </c>
      <c r="M1022" s="258">
        <v>0</v>
      </c>
      <c r="N1022" s="258">
        <v>0</v>
      </c>
      <c r="O1022" s="258">
        <v>364206.21</v>
      </c>
      <c r="P1022" s="258">
        <v>0</v>
      </c>
      <c r="Q1022" s="258">
        <v>0</v>
      </c>
      <c r="R1022" s="258">
        <v>0</v>
      </c>
      <c r="S1022" s="258">
        <v>0</v>
      </c>
      <c r="T1022" s="258">
        <v>0</v>
      </c>
      <c r="U1022" s="258">
        <v>0</v>
      </c>
      <c r="V1022" s="258">
        <v>0</v>
      </c>
      <c r="W1022" s="258">
        <v>0</v>
      </c>
      <c r="X1022" s="258">
        <v>0</v>
      </c>
      <c r="Y1022" s="258">
        <v>0</v>
      </c>
      <c r="Z1022" s="258">
        <v>0</v>
      </c>
      <c r="AA1022" s="258">
        <v>0</v>
      </c>
      <c r="AB1022" s="260" t="s">
        <v>3074</v>
      </c>
    </row>
    <row r="1023" spans="1:28" s="3" customFormat="1" ht="35.25" x14ac:dyDescent="0.5">
      <c r="A1023" s="3">
        <v>1</v>
      </c>
      <c r="B1023" s="165">
        <f>SUBTOTAL(103,$A$798:A1023)</f>
        <v>225</v>
      </c>
      <c r="C1023" s="212" t="s">
        <v>3079</v>
      </c>
      <c r="D1023" s="255">
        <f t="shared" si="49"/>
        <v>897000</v>
      </c>
      <c r="E1023" s="258">
        <v>0</v>
      </c>
      <c r="F1023" s="258">
        <v>0</v>
      </c>
      <c r="G1023" s="258">
        <v>507000</v>
      </c>
      <c r="H1023" s="258">
        <v>0</v>
      </c>
      <c r="I1023" s="258">
        <v>0</v>
      </c>
      <c r="J1023" s="258">
        <v>0</v>
      </c>
      <c r="K1023" s="259">
        <v>0</v>
      </c>
      <c r="L1023" s="258">
        <v>0</v>
      </c>
      <c r="M1023" s="258">
        <v>0</v>
      </c>
      <c r="N1023" s="258">
        <v>0</v>
      </c>
      <c r="O1023" s="258">
        <v>390000</v>
      </c>
      <c r="P1023" s="258">
        <v>0</v>
      </c>
      <c r="Q1023" s="258">
        <v>0</v>
      </c>
      <c r="R1023" s="258">
        <v>0</v>
      </c>
      <c r="S1023" s="258">
        <v>0</v>
      </c>
      <c r="T1023" s="258">
        <v>0</v>
      </c>
      <c r="U1023" s="258">
        <v>0</v>
      </c>
      <c r="V1023" s="258">
        <v>0</v>
      </c>
      <c r="W1023" s="258">
        <v>0</v>
      </c>
      <c r="X1023" s="258">
        <v>0</v>
      </c>
      <c r="Y1023" s="258">
        <v>0</v>
      </c>
      <c r="Z1023" s="258">
        <v>0</v>
      </c>
      <c r="AA1023" s="258">
        <v>0</v>
      </c>
      <c r="AB1023" s="260" t="s">
        <v>3074</v>
      </c>
    </row>
    <row r="1024" spans="1:28" s="3" customFormat="1" ht="35.25" x14ac:dyDescent="0.5">
      <c r="A1024" s="3">
        <v>1</v>
      </c>
      <c r="B1024" s="165">
        <f>SUBTOTAL(103,$A$798:A1024)</f>
        <v>226</v>
      </c>
      <c r="C1024" s="212" t="s">
        <v>3080</v>
      </c>
      <c r="D1024" s="255">
        <f t="shared" si="49"/>
        <v>704158</v>
      </c>
      <c r="E1024" s="258">
        <v>0</v>
      </c>
      <c r="F1024" s="258">
        <v>0</v>
      </c>
      <c r="G1024" s="258">
        <v>0</v>
      </c>
      <c r="H1024" s="258">
        <v>0</v>
      </c>
      <c r="I1024" s="258">
        <v>0</v>
      </c>
      <c r="J1024" s="258">
        <v>0</v>
      </c>
      <c r="K1024" s="259">
        <v>0</v>
      </c>
      <c r="L1024" s="258">
        <v>0</v>
      </c>
      <c r="M1024" s="258">
        <v>704158</v>
      </c>
      <c r="N1024" s="258">
        <v>0</v>
      </c>
      <c r="O1024" s="258">
        <v>0</v>
      </c>
      <c r="P1024" s="258">
        <v>0</v>
      </c>
      <c r="Q1024" s="258">
        <v>0</v>
      </c>
      <c r="R1024" s="258">
        <v>0</v>
      </c>
      <c r="S1024" s="258">
        <v>0</v>
      </c>
      <c r="T1024" s="258">
        <v>0</v>
      </c>
      <c r="U1024" s="258">
        <v>0</v>
      </c>
      <c r="V1024" s="258">
        <v>0</v>
      </c>
      <c r="W1024" s="258">
        <v>0</v>
      </c>
      <c r="X1024" s="258">
        <v>0</v>
      </c>
      <c r="Y1024" s="258">
        <v>0</v>
      </c>
      <c r="Z1024" s="258">
        <v>0</v>
      </c>
      <c r="AA1024" s="258">
        <v>0</v>
      </c>
      <c r="AB1024" s="260" t="s">
        <v>3074</v>
      </c>
    </row>
    <row r="1025" spans="1:28" s="3" customFormat="1" ht="35.25" x14ac:dyDescent="0.5">
      <c r="A1025" s="3">
        <v>1</v>
      </c>
      <c r="B1025" s="165">
        <f>SUBTOTAL(103,$A$798:A1025)</f>
        <v>227</v>
      </c>
      <c r="C1025" s="212" t="s">
        <v>2263</v>
      </c>
      <c r="D1025" s="255">
        <f t="shared" si="49"/>
        <v>644000.09</v>
      </c>
      <c r="E1025" s="258">
        <v>0</v>
      </c>
      <c r="F1025" s="258">
        <v>0</v>
      </c>
      <c r="G1025" s="258">
        <v>0</v>
      </c>
      <c r="H1025" s="258">
        <v>0</v>
      </c>
      <c r="I1025" s="258">
        <v>0</v>
      </c>
      <c r="J1025" s="258">
        <v>0</v>
      </c>
      <c r="K1025" s="259">
        <v>0</v>
      </c>
      <c r="L1025" s="258">
        <v>0</v>
      </c>
      <c r="M1025" s="258">
        <v>644000.09</v>
      </c>
      <c r="N1025" s="258">
        <v>0</v>
      </c>
      <c r="O1025" s="258">
        <v>0</v>
      </c>
      <c r="P1025" s="258">
        <v>0</v>
      </c>
      <c r="Q1025" s="258">
        <v>0</v>
      </c>
      <c r="R1025" s="258">
        <v>0</v>
      </c>
      <c r="S1025" s="258">
        <v>0</v>
      </c>
      <c r="T1025" s="258">
        <v>0</v>
      </c>
      <c r="U1025" s="258">
        <v>0</v>
      </c>
      <c r="V1025" s="258">
        <v>0</v>
      </c>
      <c r="W1025" s="258">
        <v>0</v>
      </c>
      <c r="X1025" s="258">
        <v>0</v>
      </c>
      <c r="Y1025" s="258">
        <v>0</v>
      </c>
      <c r="Z1025" s="258">
        <v>0</v>
      </c>
      <c r="AA1025" s="258">
        <v>0</v>
      </c>
      <c r="AB1025" s="260" t="s">
        <v>3074</v>
      </c>
    </row>
    <row r="1026" spans="1:28" s="3" customFormat="1" ht="35.25" x14ac:dyDescent="0.5">
      <c r="A1026" s="3">
        <v>1</v>
      </c>
      <c r="B1026" s="165">
        <f>SUBTOTAL(103,$A$798:A1026)</f>
        <v>228</v>
      </c>
      <c r="C1026" s="212" t="s">
        <v>3081</v>
      </c>
      <c r="D1026" s="255">
        <f t="shared" si="49"/>
        <v>597957</v>
      </c>
      <c r="E1026" s="258">
        <v>0</v>
      </c>
      <c r="F1026" s="258">
        <v>0</v>
      </c>
      <c r="G1026" s="258">
        <v>597957</v>
      </c>
      <c r="H1026" s="258">
        <v>0</v>
      </c>
      <c r="I1026" s="258">
        <v>0</v>
      </c>
      <c r="J1026" s="258">
        <v>0</v>
      </c>
      <c r="K1026" s="259">
        <v>0</v>
      </c>
      <c r="L1026" s="258">
        <v>0</v>
      </c>
      <c r="M1026" s="258">
        <v>0</v>
      </c>
      <c r="N1026" s="258">
        <v>0</v>
      </c>
      <c r="O1026" s="258">
        <v>0</v>
      </c>
      <c r="P1026" s="258">
        <v>0</v>
      </c>
      <c r="Q1026" s="258">
        <v>0</v>
      </c>
      <c r="R1026" s="258">
        <v>0</v>
      </c>
      <c r="S1026" s="258">
        <v>0</v>
      </c>
      <c r="T1026" s="258">
        <v>0</v>
      </c>
      <c r="U1026" s="258">
        <v>0</v>
      </c>
      <c r="V1026" s="258">
        <v>0</v>
      </c>
      <c r="W1026" s="258">
        <v>0</v>
      </c>
      <c r="X1026" s="258">
        <v>0</v>
      </c>
      <c r="Y1026" s="258">
        <v>0</v>
      </c>
      <c r="Z1026" s="258">
        <v>0</v>
      </c>
      <c r="AA1026" s="258">
        <v>0</v>
      </c>
      <c r="AB1026" s="260" t="s">
        <v>3074</v>
      </c>
    </row>
    <row r="1027" spans="1:28" s="3" customFormat="1" ht="35.25" x14ac:dyDescent="0.5">
      <c r="A1027" s="3">
        <v>1</v>
      </c>
      <c r="B1027" s="165">
        <f>SUBTOTAL(103,$A$798:A1027)</f>
        <v>229</v>
      </c>
      <c r="C1027" s="212" t="s">
        <v>1937</v>
      </c>
      <c r="D1027" s="255">
        <f t="shared" si="49"/>
        <v>222380.68</v>
      </c>
      <c r="E1027" s="258">
        <v>0</v>
      </c>
      <c r="F1027" s="258">
        <v>0</v>
      </c>
      <c r="G1027" s="258">
        <v>0</v>
      </c>
      <c r="H1027" s="258">
        <v>0</v>
      </c>
      <c r="I1027" s="258">
        <v>0</v>
      </c>
      <c r="J1027" s="258">
        <v>0</v>
      </c>
      <c r="K1027" s="259">
        <v>0</v>
      </c>
      <c r="L1027" s="258">
        <v>0</v>
      </c>
      <c r="M1027" s="258">
        <v>0</v>
      </c>
      <c r="N1027" s="258">
        <v>0</v>
      </c>
      <c r="O1027" s="258">
        <v>0</v>
      </c>
      <c r="P1027" s="258">
        <v>222380.68</v>
      </c>
      <c r="Q1027" s="258">
        <v>0</v>
      </c>
      <c r="R1027" s="258">
        <v>0</v>
      </c>
      <c r="S1027" s="258">
        <v>0</v>
      </c>
      <c r="T1027" s="258">
        <v>0</v>
      </c>
      <c r="U1027" s="258">
        <v>0</v>
      </c>
      <c r="V1027" s="258">
        <v>0</v>
      </c>
      <c r="W1027" s="258">
        <v>0</v>
      </c>
      <c r="X1027" s="258">
        <v>0</v>
      </c>
      <c r="Y1027" s="258">
        <v>0</v>
      </c>
      <c r="Z1027" s="258">
        <v>0</v>
      </c>
      <c r="AA1027" s="258">
        <v>0</v>
      </c>
      <c r="AB1027" s="260" t="s">
        <v>3074</v>
      </c>
    </row>
    <row r="1028" spans="1:28" s="3" customFormat="1" ht="35.25" x14ac:dyDescent="0.5">
      <c r="A1028" s="3">
        <v>1</v>
      </c>
      <c r="B1028" s="165">
        <f>SUBTOTAL(103,$A$798:A1028)</f>
        <v>230</v>
      </c>
      <c r="C1028" s="212" t="s">
        <v>3082</v>
      </c>
      <c r="D1028" s="255">
        <f t="shared" si="49"/>
        <v>89763.8</v>
      </c>
      <c r="E1028" s="258">
        <v>0</v>
      </c>
      <c r="F1028" s="258">
        <v>0</v>
      </c>
      <c r="G1028" s="258">
        <v>0</v>
      </c>
      <c r="H1028" s="258">
        <v>0</v>
      </c>
      <c r="I1028" s="258">
        <v>0</v>
      </c>
      <c r="J1028" s="258">
        <v>0</v>
      </c>
      <c r="K1028" s="259">
        <v>0</v>
      </c>
      <c r="L1028" s="258">
        <v>0</v>
      </c>
      <c r="M1028" s="258">
        <v>0</v>
      </c>
      <c r="N1028" s="258">
        <v>0</v>
      </c>
      <c r="O1028" s="258">
        <v>89763.8</v>
      </c>
      <c r="P1028" s="258">
        <v>0</v>
      </c>
      <c r="Q1028" s="258">
        <v>0</v>
      </c>
      <c r="R1028" s="258">
        <v>0</v>
      </c>
      <c r="S1028" s="258">
        <v>0</v>
      </c>
      <c r="T1028" s="258">
        <v>0</v>
      </c>
      <c r="U1028" s="258">
        <v>0</v>
      </c>
      <c r="V1028" s="258">
        <v>0</v>
      </c>
      <c r="W1028" s="258">
        <v>0</v>
      </c>
      <c r="X1028" s="258">
        <v>0</v>
      </c>
      <c r="Y1028" s="258">
        <v>0</v>
      </c>
      <c r="Z1028" s="258">
        <v>0</v>
      </c>
      <c r="AA1028" s="258">
        <v>0</v>
      </c>
      <c r="AB1028" s="260" t="s">
        <v>3074</v>
      </c>
    </row>
    <row r="1029" spans="1:28" s="3" customFormat="1" ht="35.25" x14ac:dyDescent="0.5">
      <c r="A1029" s="3">
        <v>1</v>
      </c>
      <c r="B1029" s="165">
        <f>SUBTOTAL(103,$A$798:A1029)</f>
        <v>231</v>
      </c>
      <c r="C1029" s="212" t="s">
        <v>3083</v>
      </c>
      <c r="D1029" s="255">
        <f t="shared" si="49"/>
        <v>824611.20000000007</v>
      </c>
      <c r="E1029" s="258">
        <v>0</v>
      </c>
      <c r="F1029" s="258">
        <v>0</v>
      </c>
      <c r="G1029" s="258">
        <v>607124</v>
      </c>
      <c r="H1029" s="258">
        <v>0</v>
      </c>
      <c r="I1029" s="258">
        <v>0</v>
      </c>
      <c r="J1029" s="258">
        <v>0</v>
      </c>
      <c r="K1029" s="259">
        <v>1</v>
      </c>
      <c r="L1029" s="258">
        <v>152241.04</v>
      </c>
      <c r="M1029" s="258">
        <v>0</v>
      </c>
      <c r="N1029" s="258">
        <v>0</v>
      </c>
      <c r="O1029" s="258">
        <v>65246.16</v>
      </c>
      <c r="P1029" s="258">
        <v>0</v>
      </c>
      <c r="Q1029" s="258">
        <v>0</v>
      </c>
      <c r="R1029" s="258">
        <v>0</v>
      </c>
      <c r="S1029" s="258">
        <v>0</v>
      </c>
      <c r="T1029" s="258">
        <v>0</v>
      </c>
      <c r="U1029" s="258">
        <v>0</v>
      </c>
      <c r="V1029" s="258">
        <v>0</v>
      </c>
      <c r="W1029" s="258">
        <v>0</v>
      </c>
      <c r="X1029" s="258">
        <v>0</v>
      </c>
      <c r="Y1029" s="258">
        <v>0</v>
      </c>
      <c r="Z1029" s="258">
        <v>0</v>
      </c>
      <c r="AA1029" s="258">
        <v>0</v>
      </c>
      <c r="AB1029" s="260" t="s">
        <v>3074</v>
      </c>
    </row>
    <row r="1030" spans="1:28" s="3" customFormat="1" ht="35.25" x14ac:dyDescent="0.5">
      <c r="A1030" s="3">
        <v>1</v>
      </c>
      <c r="B1030" s="165">
        <f>SUBTOTAL(103,$A$798:A1030)</f>
        <v>232</v>
      </c>
      <c r="C1030" s="212" t="s">
        <v>3084</v>
      </c>
      <c r="D1030" s="255">
        <f t="shared" si="49"/>
        <v>1996226</v>
      </c>
      <c r="E1030" s="258">
        <v>0</v>
      </c>
      <c r="F1030" s="258">
        <v>0</v>
      </c>
      <c r="G1030" s="258">
        <v>0</v>
      </c>
      <c r="H1030" s="258">
        <v>0</v>
      </c>
      <c r="I1030" s="258">
        <v>0</v>
      </c>
      <c r="J1030" s="258">
        <v>0</v>
      </c>
      <c r="K1030" s="259">
        <v>0</v>
      </c>
      <c r="L1030" s="258">
        <v>0</v>
      </c>
      <c r="M1030" s="258">
        <v>1996226</v>
      </c>
      <c r="N1030" s="258">
        <v>0</v>
      </c>
      <c r="O1030" s="258">
        <v>0</v>
      </c>
      <c r="P1030" s="258">
        <v>0</v>
      </c>
      <c r="Q1030" s="258">
        <v>0</v>
      </c>
      <c r="R1030" s="258">
        <v>0</v>
      </c>
      <c r="S1030" s="258">
        <v>0</v>
      </c>
      <c r="T1030" s="258">
        <v>0</v>
      </c>
      <c r="U1030" s="258">
        <v>0</v>
      </c>
      <c r="V1030" s="258">
        <v>0</v>
      </c>
      <c r="W1030" s="258">
        <v>0</v>
      </c>
      <c r="X1030" s="258">
        <v>0</v>
      </c>
      <c r="Y1030" s="258">
        <v>0</v>
      </c>
      <c r="Z1030" s="258">
        <v>0</v>
      </c>
      <c r="AA1030" s="258">
        <v>0</v>
      </c>
      <c r="AB1030" s="260" t="s">
        <v>3074</v>
      </c>
    </row>
    <row r="1031" spans="1:28" s="3" customFormat="1" ht="35.25" x14ac:dyDescent="0.5">
      <c r="A1031" s="3">
        <v>1</v>
      </c>
      <c r="B1031" s="165">
        <f>SUBTOTAL(103,$A$798:A1031)</f>
        <v>233</v>
      </c>
      <c r="C1031" s="212" t="s">
        <v>3085</v>
      </c>
      <c r="D1031" s="255">
        <f t="shared" si="49"/>
        <v>748470</v>
      </c>
      <c r="E1031" s="258">
        <v>0</v>
      </c>
      <c r="F1031" s="258">
        <v>0</v>
      </c>
      <c r="G1031" s="258">
        <v>0</v>
      </c>
      <c r="H1031" s="258">
        <v>0</v>
      </c>
      <c r="I1031" s="258">
        <v>0</v>
      </c>
      <c r="J1031" s="258">
        <v>0</v>
      </c>
      <c r="K1031" s="259">
        <v>0</v>
      </c>
      <c r="L1031" s="258">
        <v>0</v>
      </c>
      <c r="M1031" s="258">
        <v>0</v>
      </c>
      <c r="N1031" s="258">
        <v>748470</v>
      </c>
      <c r="O1031" s="258">
        <v>0</v>
      </c>
      <c r="P1031" s="258">
        <v>0</v>
      </c>
      <c r="Q1031" s="258">
        <v>0</v>
      </c>
      <c r="R1031" s="258">
        <v>0</v>
      </c>
      <c r="S1031" s="258">
        <v>0</v>
      </c>
      <c r="T1031" s="258">
        <v>0</v>
      </c>
      <c r="U1031" s="258">
        <v>0</v>
      </c>
      <c r="V1031" s="258">
        <v>0</v>
      </c>
      <c r="W1031" s="258">
        <v>0</v>
      </c>
      <c r="X1031" s="258">
        <v>0</v>
      </c>
      <c r="Y1031" s="258">
        <v>0</v>
      </c>
      <c r="Z1031" s="258">
        <v>0</v>
      </c>
      <c r="AA1031" s="258">
        <v>0</v>
      </c>
      <c r="AB1031" s="260" t="s">
        <v>3074</v>
      </c>
    </row>
    <row r="1032" spans="1:28" s="3" customFormat="1" ht="35.25" x14ac:dyDescent="0.5">
      <c r="A1032" s="3">
        <v>1</v>
      </c>
      <c r="B1032" s="165">
        <f>SUBTOTAL(103,$A$798:A1032)</f>
        <v>234</v>
      </c>
      <c r="C1032" s="212" t="s">
        <v>3086</v>
      </c>
      <c r="D1032" s="255">
        <f t="shared" si="49"/>
        <v>509711</v>
      </c>
      <c r="E1032" s="258">
        <v>0</v>
      </c>
      <c r="F1032" s="258">
        <v>0</v>
      </c>
      <c r="G1032" s="258">
        <v>0</v>
      </c>
      <c r="H1032" s="258">
        <v>0</v>
      </c>
      <c r="I1032" s="258">
        <v>0</v>
      </c>
      <c r="J1032" s="258">
        <v>0</v>
      </c>
      <c r="K1032" s="259">
        <v>0</v>
      </c>
      <c r="L1032" s="258">
        <v>0</v>
      </c>
      <c r="M1032" s="258">
        <v>232230</v>
      </c>
      <c r="N1032" s="258">
        <v>277481</v>
      </c>
      <c r="O1032" s="258">
        <v>0</v>
      </c>
      <c r="P1032" s="258">
        <v>0</v>
      </c>
      <c r="Q1032" s="258">
        <v>0</v>
      </c>
      <c r="R1032" s="258">
        <v>0</v>
      </c>
      <c r="S1032" s="258">
        <v>0</v>
      </c>
      <c r="T1032" s="258">
        <v>0</v>
      </c>
      <c r="U1032" s="258">
        <v>0</v>
      </c>
      <c r="V1032" s="258">
        <v>0</v>
      </c>
      <c r="W1032" s="258">
        <v>0</v>
      </c>
      <c r="X1032" s="258">
        <v>0</v>
      </c>
      <c r="Y1032" s="258">
        <v>0</v>
      </c>
      <c r="Z1032" s="258">
        <v>0</v>
      </c>
      <c r="AA1032" s="258">
        <v>0</v>
      </c>
      <c r="AB1032" s="260" t="s">
        <v>3074</v>
      </c>
    </row>
    <row r="1033" spans="1:28" s="3" customFormat="1" ht="35.25" x14ac:dyDescent="0.5">
      <c r="A1033" s="3">
        <v>1</v>
      </c>
      <c r="B1033" s="165">
        <f>SUBTOTAL(103,$A$798:A1033)</f>
        <v>235</v>
      </c>
      <c r="C1033" s="212" t="s">
        <v>1942</v>
      </c>
      <c r="D1033" s="255">
        <f t="shared" si="49"/>
        <v>4341571.7</v>
      </c>
      <c r="E1033" s="258">
        <v>0</v>
      </c>
      <c r="F1033" s="258">
        <v>0</v>
      </c>
      <c r="G1033" s="258">
        <v>0</v>
      </c>
      <c r="H1033" s="258">
        <v>0</v>
      </c>
      <c r="I1033" s="258">
        <v>0</v>
      </c>
      <c r="J1033" s="258">
        <v>0</v>
      </c>
      <c r="K1033" s="259">
        <v>0</v>
      </c>
      <c r="L1033" s="258">
        <v>0</v>
      </c>
      <c r="M1033" s="258">
        <v>3565403.4</v>
      </c>
      <c r="N1033" s="258">
        <v>0</v>
      </c>
      <c r="O1033" s="258">
        <v>776168.3</v>
      </c>
      <c r="P1033" s="258">
        <v>0</v>
      </c>
      <c r="Q1033" s="258">
        <v>0</v>
      </c>
      <c r="R1033" s="258">
        <v>0</v>
      </c>
      <c r="S1033" s="258">
        <v>0</v>
      </c>
      <c r="T1033" s="258">
        <v>0</v>
      </c>
      <c r="U1033" s="258">
        <v>0</v>
      </c>
      <c r="V1033" s="258">
        <v>0</v>
      </c>
      <c r="W1033" s="258">
        <v>0</v>
      </c>
      <c r="X1033" s="258">
        <v>0</v>
      </c>
      <c r="Y1033" s="258">
        <v>0</v>
      </c>
      <c r="Z1033" s="258">
        <v>0</v>
      </c>
      <c r="AA1033" s="258">
        <v>0</v>
      </c>
      <c r="AB1033" s="260" t="s">
        <v>3074</v>
      </c>
    </row>
    <row r="1034" spans="1:28" s="3" customFormat="1" ht="35.25" x14ac:dyDescent="0.5">
      <c r="A1034" s="3">
        <v>1</v>
      </c>
      <c r="B1034" s="165">
        <f>SUBTOTAL(103,$A$798:A1034)</f>
        <v>236</v>
      </c>
      <c r="C1034" s="212" t="s">
        <v>3087</v>
      </c>
      <c r="D1034" s="255">
        <f t="shared" ref="D1034:D1097" si="50">E1034+F1034+G1034+H1034+I1034+J1034+L1034+M1034+N1034+O1034+P1034+Q1034+R1034+S1034+T1034+U1034+V1034+W1034+X1034+Y1034+Z1034+AA1034</f>
        <v>1065756</v>
      </c>
      <c r="E1034" s="258">
        <v>341293</v>
      </c>
      <c r="F1034" s="258">
        <v>0</v>
      </c>
      <c r="G1034" s="258">
        <v>0</v>
      </c>
      <c r="H1034" s="258">
        <v>0</v>
      </c>
      <c r="I1034" s="258">
        <v>0</v>
      </c>
      <c r="J1034" s="258">
        <v>0</v>
      </c>
      <c r="K1034" s="259">
        <v>0</v>
      </c>
      <c r="L1034" s="258">
        <v>0</v>
      </c>
      <c r="M1034" s="258">
        <v>0</v>
      </c>
      <c r="N1034" s="258">
        <v>0</v>
      </c>
      <c r="O1034" s="258">
        <v>724463</v>
      </c>
      <c r="P1034" s="258">
        <v>0</v>
      </c>
      <c r="Q1034" s="258">
        <v>0</v>
      </c>
      <c r="R1034" s="258">
        <v>0</v>
      </c>
      <c r="S1034" s="258">
        <v>0</v>
      </c>
      <c r="T1034" s="258">
        <v>0</v>
      </c>
      <c r="U1034" s="258">
        <v>0</v>
      </c>
      <c r="V1034" s="258">
        <v>0</v>
      </c>
      <c r="W1034" s="258">
        <v>0</v>
      </c>
      <c r="X1034" s="258">
        <v>0</v>
      </c>
      <c r="Y1034" s="258">
        <v>0</v>
      </c>
      <c r="Z1034" s="258">
        <v>0</v>
      </c>
      <c r="AA1034" s="258">
        <v>0</v>
      </c>
      <c r="AB1034" s="260" t="s">
        <v>3074</v>
      </c>
    </row>
    <row r="1035" spans="1:28" s="3" customFormat="1" ht="35.25" x14ac:dyDescent="0.5">
      <c r="A1035" s="3">
        <v>1</v>
      </c>
      <c r="B1035" s="165">
        <f>SUBTOTAL(103,$A$798:A1035)</f>
        <v>237</v>
      </c>
      <c r="C1035" s="212" t="s">
        <v>3088</v>
      </c>
      <c r="D1035" s="255">
        <f t="shared" si="50"/>
        <v>351000</v>
      </c>
      <c r="E1035" s="258">
        <v>0</v>
      </c>
      <c r="F1035" s="258">
        <v>0</v>
      </c>
      <c r="G1035" s="258">
        <v>0</v>
      </c>
      <c r="H1035" s="258">
        <v>0</v>
      </c>
      <c r="I1035" s="258">
        <v>0</v>
      </c>
      <c r="J1035" s="258">
        <v>0</v>
      </c>
      <c r="K1035" s="259">
        <v>0</v>
      </c>
      <c r="L1035" s="258">
        <v>0</v>
      </c>
      <c r="M1035" s="258">
        <v>351000</v>
      </c>
      <c r="N1035" s="258">
        <v>0</v>
      </c>
      <c r="O1035" s="258">
        <v>0</v>
      </c>
      <c r="P1035" s="258">
        <v>0</v>
      </c>
      <c r="Q1035" s="258">
        <v>0</v>
      </c>
      <c r="R1035" s="258">
        <v>0</v>
      </c>
      <c r="S1035" s="258">
        <v>0</v>
      </c>
      <c r="T1035" s="258">
        <v>0</v>
      </c>
      <c r="U1035" s="258">
        <v>0</v>
      </c>
      <c r="V1035" s="258">
        <v>0</v>
      </c>
      <c r="W1035" s="258">
        <v>0</v>
      </c>
      <c r="X1035" s="258">
        <v>0</v>
      </c>
      <c r="Y1035" s="258">
        <v>0</v>
      </c>
      <c r="Z1035" s="258">
        <v>0</v>
      </c>
      <c r="AA1035" s="258">
        <v>0</v>
      </c>
      <c r="AB1035" s="260" t="s">
        <v>3074</v>
      </c>
    </row>
    <row r="1036" spans="1:28" s="3" customFormat="1" ht="35.25" x14ac:dyDescent="0.5">
      <c r="A1036" s="3">
        <v>1</v>
      </c>
      <c r="B1036" s="165">
        <f>SUBTOTAL(103,$A$798:A1036)</f>
        <v>238</v>
      </c>
      <c r="C1036" s="212" t="s">
        <v>3089</v>
      </c>
      <c r="D1036" s="255">
        <f t="shared" si="50"/>
        <v>1319281</v>
      </c>
      <c r="E1036" s="258">
        <v>0</v>
      </c>
      <c r="F1036" s="258">
        <v>0</v>
      </c>
      <c r="G1036" s="258">
        <v>0</v>
      </c>
      <c r="H1036" s="258">
        <v>0</v>
      </c>
      <c r="I1036" s="258">
        <v>0</v>
      </c>
      <c r="J1036" s="258">
        <v>0</v>
      </c>
      <c r="K1036" s="259">
        <v>0</v>
      </c>
      <c r="L1036" s="258">
        <v>0</v>
      </c>
      <c r="M1036" s="258">
        <v>1319281</v>
      </c>
      <c r="N1036" s="258">
        <v>0</v>
      </c>
      <c r="O1036" s="258">
        <v>0</v>
      </c>
      <c r="P1036" s="258">
        <v>0</v>
      </c>
      <c r="Q1036" s="258">
        <v>0</v>
      </c>
      <c r="R1036" s="258">
        <v>0</v>
      </c>
      <c r="S1036" s="258">
        <v>0</v>
      </c>
      <c r="T1036" s="258">
        <v>0</v>
      </c>
      <c r="U1036" s="258">
        <v>0</v>
      </c>
      <c r="V1036" s="258">
        <v>0</v>
      </c>
      <c r="W1036" s="258">
        <v>0</v>
      </c>
      <c r="X1036" s="258">
        <v>0</v>
      </c>
      <c r="Y1036" s="258">
        <v>0</v>
      </c>
      <c r="Z1036" s="258">
        <v>0</v>
      </c>
      <c r="AA1036" s="258">
        <v>0</v>
      </c>
      <c r="AB1036" s="260" t="s">
        <v>3074</v>
      </c>
    </row>
    <row r="1037" spans="1:28" s="3" customFormat="1" ht="35.25" x14ac:dyDescent="0.5">
      <c r="A1037" s="3">
        <v>1</v>
      </c>
      <c r="B1037" s="165">
        <f>SUBTOTAL(103,$A$798:A1037)</f>
        <v>239</v>
      </c>
      <c r="C1037" s="212" t="s">
        <v>1689</v>
      </c>
      <c r="D1037" s="255">
        <f t="shared" si="50"/>
        <v>378007.2</v>
      </c>
      <c r="E1037" s="258">
        <v>0</v>
      </c>
      <c r="F1037" s="258">
        <v>0</v>
      </c>
      <c r="G1037" s="258">
        <v>0</v>
      </c>
      <c r="H1037" s="258">
        <v>0</v>
      </c>
      <c r="I1037" s="258">
        <v>0</v>
      </c>
      <c r="J1037" s="258">
        <v>0</v>
      </c>
      <c r="K1037" s="259">
        <v>1</v>
      </c>
      <c r="L1037" s="258">
        <v>378007.2</v>
      </c>
      <c r="M1037" s="258">
        <v>0</v>
      </c>
      <c r="N1037" s="258">
        <v>0</v>
      </c>
      <c r="O1037" s="258">
        <v>0</v>
      </c>
      <c r="P1037" s="258">
        <v>0</v>
      </c>
      <c r="Q1037" s="258">
        <v>0</v>
      </c>
      <c r="R1037" s="258">
        <v>0</v>
      </c>
      <c r="S1037" s="258">
        <v>0</v>
      </c>
      <c r="T1037" s="258">
        <v>0</v>
      </c>
      <c r="U1037" s="258">
        <v>0</v>
      </c>
      <c r="V1037" s="258">
        <v>0</v>
      </c>
      <c r="W1037" s="258">
        <v>0</v>
      </c>
      <c r="X1037" s="258">
        <v>0</v>
      </c>
      <c r="Y1037" s="258">
        <v>0</v>
      </c>
      <c r="Z1037" s="258">
        <v>0</v>
      </c>
      <c r="AA1037" s="258">
        <v>0</v>
      </c>
      <c r="AB1037" s="260" t="s">
        <v>3074</v>
      </c>
    </row>
    <row r="1038" spans="1:28" s="3" customFormat="1" ht="35.25" x14ac:dyDescent="0.5">
      <c r="A1038" s="3">
        <v>1</v>
      </c>
      <c r="B1038" s="165">
        <f>SUBTOTAL(103,$A$798:A1038)</f>
        <v>240</v>
      </c>
      <c r="C1038" s="212" t="s">
        <v>3090</v>
      </c>
      <c r="D1038" s="255">
        <f t="shared" si="50"/>
        <v>19485</v>
      </c>
      <c r="E1038" s="258">
        <v>0</v>
      </c>
      <c r="F1038" s="258">
        <v>0</v>
      </c>
      <c r="G1038" s="258">
        <v>19485</v>
      </c>
      <c r="H1038" s="258">
        <v>0</v>
      </c>
      <c r="I1038" s="258">
        <v>0</v>
      </c>
      <c r="J1038" s="258">
        <v>0</v>
      </c>
      <c r="K1038" s="259">
        <v>0</v>
      </c>
      <c r="L1038" s="258">
        <v>0</v>
      </c>
      <c r="M1038" s="258">
        <v>0</v>
      </c>
      <c r="N1038" s="258">
        <v>0</v>
      </c>
      <c r="O1038" s="258">
        <v>0</v>
      </c>
      <c r="P1038" s="258">
        <v>0</v>
      </c>
      <c r="Q1038" s="258">
        <v>0</v>
      </c>
      <c r="R1038" s="258">
        <v>0</v>
      </c>
      <c r="S1038" s="258">
        <v>0</v>
      </c>
      <c r="T1038" s="258">
        <v>0</v>
      </c>
      <c r="U1038" s="258">
        <v>0</v>
      </c>
      <c r="V1038" s="258">
        <v>0</v>
      </c>
      <c r="W1038" s="258">
        <v>0</v>
      </c>
      <c r="X1038" s="258">
        <v>0</v>
      </c>
      <c r="Y1038" s="258">
        <v>0</v>
      </c>
      <c r="Z1038" s="258">
        <v>0</v>
      </c>
      <c r="AA1038" s="258">
        <v>0</v>
      </c>
      <c r="AB1038" s="260" t="s">
        <v>3074</v>
      </c>
    </row>
    <row r="1039" spans="1:28" s="3" customFormat="1" ht="35.25" x14ac:dyDescent="0.5">
      <c r="A1039" s="3">
        <v>1</v>
      </c>
      <c r="B1039" s="165">
        <f>SUBTOTAL(103,$A$798:A1039)</f>
        <v>241</v>
      </c>
      <c r="C1039" s="212" t="s">
        <v>3091</v>
      </c>
      <c r="D1039" s="255">
        <f t="shared" si="50"/>
        <v>136237.64000000001</v>
      </c>
      <c r="E1039" s="258">
        <v>0</v>
      </c>
      <c r="F1039" s="258">
        <v>0</v>
      </c>
      <c r="G1039" s="258">
        <v>0</v>
      </c>
      <c r="H1039" s="258">
        <v>0</v>
      </c>
      <c r="I1039" s="258">
        <v>0</v>
      </c>
      <c r="J1039" s="258">
        <v>0</v>
      </c>
      <c r="K1039" s="259">
        <v>1</v>
      </c>
      <c r="L1039" s="258">
        <v>136237.64000000001</v>
      </c>
      <c r="M1039" s="258">
        <v>0</v>
      </c>
      <c r="N1039" s="258">
        <v>0</v>
      </c>
      <c r="O1039" s="258">
        <v>0</v>
      </c>
      <c r="P1039" s="258">
        <v>0</v>
      </c>
      <c r="Q1039" s="258">
        <v>0</v>
      </c>
      <c r="R1039" s="258">
        <v>0</v>
      </c>
      <c r="S1039" s="258">
        <v>0</v>
      </c>
      <c r="T1039" s="258">
        <v>0</v>
      </c>
      <c r="U1039" s="258">
        <v>0</v>
      </c>
      <c r="V1039" s="258">
        <v>0</v>
      </c>
      <c r="W1039" s="258">
        <v>0</v>
      </c>
      <c r="X1039" s="258">
        <v>0</v>
      </c>
      <c r="Y1039" s="258">
        <v>0</v>
      </c>
      <c r="Z1039" s="258">
        <v>0</v>
      </c>
      <c r="AA1039" s="258">
        <v>0</v>
      </c>
      <c r="AB1039" s="260" t="s">
        <v>3074</v>
      </c>
    </row>
    <row r="1040" spans="1:28" s="3" customFormat="1" ht="35.25" x14ac:dyDescent="0.5">
      <c r="A1040" s="3">
        <v>1</v>
      </c>
      <c r="B1040" s="165">
        <f>SUBTOTAL(103,$A$798:A1040)</f>
        <v>242</v>
      </c>
      <c r="C1040" s="212" t="s">
        <v>1951</v>
      </c>
      <c r="D1040" s="255">
        <f t="shared" si="50"/>
        <v>518000</v>
      </c>
      <c r="E1040" s="258">
        <v>0</v>
      </c>
      <c r="F1040" s="258">
        <v>0</v>
      </c>
      <c r="G1040" s="258">
        <v>133600</v>
      </c>
      <c r="H1040" s="258">
        <v>0</v>
      </c>
      <c r="I1040" s="258">
        <v>0</v>
      </c>
      <c r="J1040" s="258">
        <v>0</v>
      </c>
      <c r="K1040" s="259">
        <v>0</v>
      </c>
      <c r="L1040" s="258">
        <v>0</v>
      </c>
      <c r="M1040" s="258">
        <v>0</v>
      </c>
      <c r="N1040" s="258">
        <v>0</v>
      </c>
      <c r="O1040" s="258">
        <v>384400</v>
      </c>
      <c r="P1040" s="258">
        <v>0</v>
      </c>
      <c r="Q1040" s="258">
        <v>0</v>
      </c>
      <c r="R1040" s="258">
        <v>0</v>
      </c>
      <c r="S1040" s="258">
        <v>0</v>
      </c>
      <c r="T1040" s="258">
        <v>0</v>
      </c>
      <c r="U1040" s="258">
        <v>0</v>
      </c>
      <c r="V1040" s="258">
        <v>0</v>
      </c>
      <c r="W1040" s="258">
        <v>0</v>
      </c>
      <c r="X1040" s="258">
        <v>0</v>
      </c>
      <c r="Y1040" s="258">
        <v>0</v>
      </c>
      <c r="Z1040" s="258">
        <v>0</v>
      </c>
      <c r="AA1040" s="258">
        <v>0</v>
      </c>
      <c r="AB1040" s="260" t="s">
        <v>3074</v>
      </c>
    </row>
    <row r="1041" spans="1:28" s="3" customFormat="1" ht="35.25" x14ac:dyDescent="0.5">
      <c r="A1041" s="3">
        <v>1</v>
      </c>
      <c r="B1041" s="165">
        <f>SUBTOTAL(103,$A$798:A1041)</f>
        <v>243</v>
      </c>
      <c r="C1041" s="212" t="s">
        <v>1953</v>
      </c>
      <c r="D1041" s="255">
        <f t="shared" si="50"/>
        <v>151835</v>
      </c>
      <c r="E1041" s="258">
        <v>0</v>
      </c>
      <c r="F1041" s="258">
        <v>0</v>
      </c>
      <c r="G1041" s="258">
        <v>41890</v>
      </c>
      <c r="H1041" s="258">
        <v>0</v>
      </c>
      <c r="I1041" s="258">
        <v>0</v>
      </c>
      <c r="J1041" s="258">
        <v>0</v>
      </c>
      <c r="K1041" s="259">
        <v>0</v>
      </c>
      <c r="L1041" s="258">
        <v>0</v>
      </c>
      <c r="M1041" s="258">
        <v>0</v>
      </c>
      <c r="N1041" s="258">
        <v>109945</v>
      </c>
      <c r="O1041" s="258">
        <v>0</v>
      </c>
      <c r="P1041" s="258">
        <v>0</v>
      </c>
      <c r="Q1041" s="258">
        <v>0</v>
      </c>
      <c r="R1041" s="258">
        <v>0</v>
      </c>
      <c r="S1041" s="258">
        <v>0</v>
      </c>
      <c r="T1041" s="258">
        <v>0</v>
      </c>
      <c r="U1041" s="258">
        <v>0</v>
      </c>
      <c r="V1041" s="258">
        <v>0</v>
      </c>
      <c r="W1041" s="258">
        <v>0</v>
      </c>
      <c r="X1041" s="258">
        <v>0</v>
      </c>
      <c r="Y1041" s="258">
        <v>0</v>
      </c>
      <c r="Z1041" s="258">
        <v>0</v>
      </c>
      <c r="AA1041" s="258">
        <v>0</v>
      </c>
      <c r="AB1041" s="260" t="s">
        <v>3074</v>
      </c>
    </row>
    <row r="1042" spans="1:28" s="3" customFormat="1" ht="35.25" x14ac:dyDescent="0.5">
      <c r="A1042" s="3">
        <v>1</v>
      </c>
      <c r="B1042" s="165">
        <f>SUBTOTAL(103,$A$798:A1042)</f>
        <v>244</v>
      </c>
      <c r="C1042" s="212" t="s">
        <v>2414</v>
      </c>
      <c r="D1042" s="255">
        <f t="shared" si="50"/>
        <v>3226208.9</v>
      </c>
      <c r="E1042" s="258">
        <v>0</v>
      </c>
      <c r="F1042" s="258">
        <v>0</v>
      </c>
      <c r="G1042" s="258">
        <v>982030</v>
      </c>
      <c r="H1042" s="258">
        <v>0</v>
      </c>
      <c r="I1042" s="258">
        <v>146178.9</v>
      </c>
      <c r="J1042" s="258">
        <v>0</v>
      </c>
      <c r="K1042" s="259">
        <v>0</v>
      </c>
      <c r="L1042" s="258">
        <v>0</v>
      </c>
      <c r="M1042" s="258">
        <v>1468600</v>
      </c>
      <c r="N1042" s="258">
        <v>0</v>
      </c>
      <c r="O1042" s="258">
        <v>629400</v>
      </c>
      <c r="P1042" s="258">
        <v>0</v>
      </c>
      <c r="Q1042" s="258">
        <v>0</v>
      </c>
      <c r="R1042" s="258">
        <v>0</v>
      </c>
      <c r="S1042" s="258">
        <v>0</v>
      </c>
      <c r="T1042" s="258">
        <v>0</v>
      </c>
      <c r="U1042" s="258">
        <v>0</v>
      </c>
      <c r="V1042" s="258">
        <v>0</v>
      </c>
      <c r="W1042" s="258">
        <v>0</v>
      </c>
      <c r="X1042" s="258">
        <v>0</v>
      </c>
      <c r="Y1042" s="258">
        <v>0</v>
      </c>
      <c r="Z1042" s="258">
        <v>0</v>
      </c>
      <c r="AA1042" s="258">
        <v>0</v>
      </c>
      <c r="AB1042" s="260" t="s">
        <v>3074</v>
      </c>
    </row>
    <row r="1043" spans="1:28" s="3" customFormat="1" ht="35.25" x14ac:dyDescent="0.5">
      <c r="A1043" s="3">
        <v>1</v>
      </c>
      <c r="B1043" s="165">
        <f>SUBTOTAL(103,$A$798:A1043)</f>
        <v>245</v>
      </c>
      <c r="C1043" s="212" t="s">
        <v>3092</v>
      </c>
      <c r="D1043" s="255">
        <f t="shared" si="50"/>
        <v>95898.57</v>
      </c>
      <c r="E1043" s="258">
        <v>0</v>
      </c>
      <c r="F1043" s="258">
        <v>0</v>
      </c>
      <c r="G1043" s="258">
        <v>0</v>
      </c>
      <c r="H1043" s="258">
        <v>0</v>
      </c>
      <c r="I1043" s="258">
        <v>0</v>
      </c>
      <c r="J1043" s="258">
        <v>0</v>
      </c>
      <c r="K1043" s="259">
        <v>0</v>
      </c>
      <c r="L1043" s="258">
        <v>0</v>
      </c>
      <c r="M1043" s="258">
        <v>0</v>
      </c>
      <c r="N1043" s="258">
        <v>0</v>
      </c>
      <c r="O1043" s="258">
        <v>95898.57</v>
      </c>
      <c r="P1043" s="258">
        <v>0</v>
      </c>
      <c r="Q1043" s="258">
        <v>0</v>
      </c>
      <c r="R1043" s="258">
        <v>0</v>
      </c>
      <c r="S1043" s="258">
        <v>0</v>
      </c>
      <c r="T1043" s="258">
        <v>0</v>
      </c>
      <c r="U1043" s="258">
        <v>0</v>
      </c>
      <c r="V1043" s="258">
        <v>0</v>
      </c>
      <c r="W1043" s="258">
        <v>0</v>
      </c>
      <c r="X1043" s="258">
        <v>0</v>
      </c>
      <c r="Y1043" s="258">
        <v>0</v>
      </c>
      <c r="Z1043" s="258">
        <v>0</v>
      </c>
      <c r="AA1043" s="258">
        <v>0</v>
      </c>
      <c r="AB1043" s="260" t="s">
        <v>3074</v>
      </c>
    </row>
    <row r="1044" spans="1:28" s="3" customFormat="1" ht="35.25" x14ac:dyDescent="0.5">
      <c r="A1044" s="3">
        <v>1</v>
      </c>
      <c r="B1044" s="165">
        <f>SUBTOTAL(103,$A$798:A1044)</f>
        <v>246</v>
      </c>
      <c r="C1044" s="212" t="s">
        <v>3093</v>
      </c>
      <c r="D1044" s="255">
        <f t="shared" si="50"/>
        <v>616000</v>
      </c>
      <c r="E1044" s="258">
        <v>0</v>
      </c>
      <c r="F1044" s="258">
        <v>0</v>
      </c>
      <c r="G1044" s="258">
        <v>0</v>
      </c>
      <c r="H1044" s="258">
        <v>0</v>
      </c>
      <c r="I1044" s="258">
        <v>0</v>
      </c>
      <c r="J1044" s="258">
        <v>0</v>
      </c>
      <c r="K1044" s="259">
        <v>0</v>
      </c>
      <c r="L1044" s="258">
        <v>0</v>
      </c>
      <c r="M1044" s="258">
        <v>616000</v>
      </c>
      <c r="N1044" s="258">
        <v>0</v>
      </c>
      <c r="O1044" s="258">
        <v>0</v>
      </c>
      <c r="P1044" s="258">
        <v>0</v>
      </c>
      <c r="Q1044" s="258">
        <v>0</v>
      </c>
      <c r="R1044" s="258">
        <v>0</v>
      </c>
      <c r="S1044" s="258">
        <v>0</v>
      </c>
      <c r="T1044" s="258">
        <v>0</v>
      </c>
      <c r="U1044" s="258">
        <v>0</v>
      </c>
      <c r="V1044" s="258">
        <v>0</v>
      </c>
      <c r="W1044" s="258">
        <v>0</v>
      </c>
      <c r="X1044" s="258">
        <v>0</v>
      </c>
      <c r="Y1044" s="258">
        <v>0</v>
      </c>
      <c r="Z1044" s="258">
        <v>0</v>
      </c>
      <c r="AA1044" s="258">
        <v>0</v>
      </c>
      <c r="AB1044" s="260" t="s">
        <v>3074</v>
      </c>
    </row>
    <row r="1045" spans="1:28" s="3" customFormat="1" ht="35.25" x14ac:dyDescent="0.5">
      <c r="A1045" s="3">
        <v>1</v>
      </c>
      <c r="B1045" s="165">
        <f>SUBTOTAL(103,$A$798:A1045)</f>
        <v>247</v>
      </c>
      <c r="C1045" s="212" t="s">
        <v>1960</v>
      </c>
      <c r="D1045" s="255">
        <f t="shared" si="50"/>
        <v>776258</v>
      </c>
      <c r="E1045" s="258">
        <v>0</v>
      </c>
      <c r="F1045" s="258">
        <v>0</v>
      </c>
      <c r="G1045" s="258">
        <v>0</v>
      </c>
      <c r="H1045" s="258">
        <v>0</v>
      </c>
      <c r="I1045" s="258">
        <v>0</v>
      </c>
      <c r="J1045" s="258">
        <v>0</v>
      </c>
      <c r="K1045" s="259">
        <v>0</v>
      </c>
      <c r="L1045" s="258">
        <v>0</v>
      </c>
      <c r="M1045" s="258">
        <v>776258</v>
      </c>
      <c r="N1045" s="258">
        <v>0</v>
      </c>
      <c r="O1045" s="258">
        <v>0</v>
      </c>
      <c r="P1045" s="258">
        <v>0</v>
      </c>
      <c r="Q1045" s="258">
        <v>0</v>
      </c>
      <c r="R1045" s="258">
        <v>0</v>
      </c>
      <c r="S1045" s="258">
        <v>0</v>
      </c>
      <c r="T1045" s="258">
        <v>0</v>
      </c>
      <c r="U1045" s="258">
        <v>0</v>
      </c>
      <c r="V1045" s="258">
        <v>0</v>
      </c>
      <c r="W1045" s="258">
        <v>0</v>
      </c>
      <c r="X1045" s="258">
        <v>0</v>
      </c>
      <c r="Y1045" s="258">
        <v>0</v>
      </c>
      <c r="Z1045" s="258">
        <v>0</v>
      </c>
      <c r="AA1045" s="258">
        <v>0</v>
      </c>
      <c r="AB1045" s="260" t="s">
        <v>3074</v>
      </c>
    </row>
    <row r="1046" spans="1:28" s="3" customFormat="1" ht="35.25" x14ac:dyDescent="0.5">
      <c r="A1046" s="3">
        <v>1</v>
      </c>
      <c r="B1046" s="165">
        <f>SUBTOTAL(103,$A$798:A1046)</f>
        <v>248</v>
      </c>
      <c r="C1046" s="212" t="s">
        <v>1700</v>
      </c>
      <c r="D1046" s="255">
        <f t="shared" si="50"/>
        <v>125000</v>
      </c>
      <c r="E1046" s="258">
        <v>0</v>
      </c>
      <c r="F1046" s="258">
        <v>0</v>
      </c>
      <c r="G1046" s="258">
        <v>0</v>
      </c>
      <c r="H1046" s="258">
        <v>0</v>
      </c>
      <c r="I1046" s="258">
        <v>0</v>
      </c>
      <c r="J1046" s="258">
        <v>0</v>
      </c>
      <c r="K1046" s="259">
        <v>0</v>
      </c>
      <c r="L1046" s="258">
        <v>0</v>
      </c>
      <c r="M1046" s="258">
        <v>0</v>
      </c>
      <c r="N1046" s="258">
        <v>0</v>
      </c>
      <c r="O1046" s="258">
        <v>125000</v>
      </c>
      <c r="P1046" s="258">
        <v>0</v>
      </c>
      <c r="Q1046" s="258">
        <v>0</v>
      </c>
      <c r="R1046" s="258">
        <v>0</v>
      </c>
      <c r="S1046" s="258">
        <v>0</v>
      </c>
      <c r="T1046" s="258">
        <v>0</v>
      </c>
      <c r="U1046" s="258">
        <v>0</v>
      </c>
      <c r="V1046" s="258">
        <v>0</v>
      </c>
      <c r="W1046" s="258">
        <v>0</v>
      </c>
      <c r="X1046" s="258">
        <v>0</v>
      </c>
      <c r="Y1046" s="258">
        <v>0</v>
      </c>
      <c r="Z1046" s="258">
        <v>0</v>
      </c>
      <c r="AA1046" s="258">
        <v>0</v>
      </c>
      <c r="AB1046" s="260" t="s">
        <v>3074</v>
      </c>
    </row>
    <row r="1047" spans="1:28" s="3" customFormat="1" ht="35.25" x14ac:dyDescent="0.5">
      <c r="A1047" s="3">
        <v>1</v>
      </c>
      <c r="B1047" s="165">
        <f>SUBTOTAL(103,$A$798:A1047)</f>
        <v>249</v>
      </c>
      <c r="C1047" s="212" t="s">
        <v>3094</v>
      </c>
      <c r="D1047" s="255">
        <f t="shared" si="50"/>
        <v>509824</v>
      </c>
      <c r="E1047" s="258">
        <v>0</v>
      </c>
      <c r="F1047" s="258">
        <v>0</v>
      </c>
      <c r="G1047" s="258">
        <v>0</v>
      </c>
      <c r="H1047" s="258">
        <v>0</v>
      </c>
      <c r="I1047" s="258">
        <v>0</v>
      </c>
      <c r="J1047" s="258">
        <v>0</v>
      </c>
      <c r="K1047" s="259">
        <v>0</v>
      </c>
      <c r="L1047" s="258">
        <v>0</v>
      </c>
      <c r="M1047" s="258">
        <v>0</v>
      </c>
      <c r="N1047" s="258">
        <v>419880</v>
      </c>
      <c r="O1047" s="258">
        <v>89944</v>
      </c>
      <c r="P1047" s="258">
        <v>0</v>
      </c>
      <c r="Q1047" s="258">
        <v>0</v>
      </c>
      <c r="R1047" s="258">
        <v>0</v>
      </c>
      <c r="S1047" s="258">
        <v>0</v>
      </c>
      <c r="T1047" s="258">
        <v>0</v>
      </c>
      <c r="U1047" s="258">
        <v>0</v>
      </c>
      <c r="V1047" s="258">
        <v>0</v>
      </c>
      <c r="W1047" s="258">
        <v>0</v>
      </c>
      <c r="X1047" s="258">
        <v>0</v>
      </c>
      <c r="Y1047" s="258">
        <v>0</v>
      </c>
      <c r="Z1047" s="258">
        <v>0</v>
      </c>
      <c r="AA1047" s="258">
        <v>0</v>
      </c>
      <c r="AB1047" s="260" t="s">
        <v>3074</v>
      </c>
    </row>
    <row r="1048" spans="1:28" s="3" customFormat="1" ht="35.25" x14ac:dyDescent="0.5">
      <c r="A1048" s="3">
        <v>1</v>
      </c>
      <c r="B1048" s="165">
        <f>SUBTOTAL(103,$A$798:A1048)</f>
        <v>250</v>
      </c>
      <c r="C1048" s="212" t="s">
        <v>3095</v>
      </c>
      <c r="D1048" s="255">
        <f t="shared" si="50"/>
        <v>698000</v>
      </c>
      <c r="E1048" s="258">
        <v>0</v>
      </c>
      <c r="F1048" s="258">
        <v>0</v>
      </c>
      <c r="G1048" s="258">
        <v>698000</v>
      </c>
      <c r="H1048" s="258">
        <v>0</v>
      </c>
      <c r="I1048" s="258">
        <v>0</v>
      </c>
      <c r="J1048" s="258">
        <v>0</v>
      </c>
      <c r="K1048" s="259">
        <v>0</v>
      </c>
      <c r="L1048" s="258">
        <v>0</v>
      </c>
      <c r="M1048" s="258">
        <v>0</v>
      </c>
      <c r="N1048" s="258">
        <v>0</v>
      </c>
      <c r="O1048" s="258">
        <v>0</v>
      </c>
      <c r="P1048" s="258">
        <v>0</v>
      </c>
      <c r="Q1048" s="258">
        <v>0</v>
      </c>
      <c r="R1048" s="258">
        <v>0</v>
      </c>
      <c r="S1048" s="258">
        <v>0</v>
      </c>
      <c r="T1048" s="258">
        <v>0</v>
      </c>
      <c r="U1048" s="258">
        <v>0</v>
      </c>
      <c r="V1048" s="258">
        <v>0</v>
      </c>
      <c r="W1048" s="258">
        <v>0</v>
      </c>
      <c r="X1048" s="258">
        <v>0</v>
      </c>
      <c r="Y1048" s="258">
        <v>0</v>
      </c>
      <c r="Z1048" s="258">
        <v>0</v>
      </c>
      <c r="AA1048" s="258">
        <v>0</v>
      </c>
      <c r="AB1048" s="260" t="s">
        <v>3074</v>
      </c>
    </row>
    <row r="1049" spans="1:28" s="3" customFormat="1" ht="35.25" x14ac:dyDescent="0.5">
      <c r="A1049" s="3">
        <v>1</v>
      </c>
      <c r="B1049" s="165">
        <f>SUBTOTAL(103,$A$798:A1049)</f>
        <v>251</v>
      </c>
      <c r="C1049" s="212" t="s">
        <v>3096</v>
      </c>
      <c r="D1049" s="255">
        <f t="shared" si="50"/>
        <v>399830</v>
      </c>
      <c r="E1049" s="258">
        <v>399830</v>
      </c>
      <c r="F1049" s="258">
        <v>0</v>
      </c>
      <c r="G1049" s="258">
        <v>0</v>
      </c>
      <c r="H1049" s="258">
        <v>0</v>
      </c>
      <c r="I1049" s="258">
        <v>0</v>
      </c>
      <c r="J1049" s="258">
        <v>0</v>
      </c>
      <c r="K1049" s="259">
        <v>0</v>
      </c>
      <c r="L1049" s="258">
        <v>0</v>
      </c>
      <c r="M1049" s="258">
        <v>0</v>
      </c>
      <c r="N1049" s="258">
        <v>0</v>
      </c>
      <c r="O1049" s="258">
        <v>0</v>
      </c>
      <c r="P1049" s="258">
        <v>0</v>
      </c>
      <c r="Q1049" s="258">
        <v>0</v>
      </c>
      <c r="R1049" s="258">
        <v>0</v>
      </c>
      <c r="S1049" s="258">
        <v>0</v>
      </c>
      <c r="T1049" s="258">
        <v>0</v>
      </c>
      <c r="U1049" s="258">
        <v>0</v>
      </c>
      <c r="V1049" s="258">
        <v>0</v>
      </c>
      <c r="W1049" s="258">
        <v>0</v>
      </c>
      <c r="X1049" s="258">
        <v>0</v>
      </c>
      <c r="Y1049" s="258">
        <v>0</v>
      </c>
      <c r="Z1049" s="258">
        <v>0</v>
      </c>
      <c r="AA1049" s="258">
        <v>0</v>
      </c>
      <c r="AB1049" s="260" t="s">
        <v>3074</v>
      </c>
    </row>
    <row r="1050" spans="1:28" s="3" customFormat="1" ht="35.25" x14ac:dyDescent="0.5">
      <c r="A1050" s="3">
        <v>1</v>
      </c>
      <c r="B1050" s="165">
        <f>SUBTOTAL(103,$A$798:A1050)</f>
        <v>252</v>
      </c>
      <c r="C1050" s="212" t="s">
        <v>3097</v>
      </c>
      <c r="D1050" s="255">
        <f t="shared" si="50"/>
        <v>118500</v>
      </c>
      <c r="E1050" s="258">
        <v>0</v>
      </c>
      <c r="F1050" s="258">
        <v>0</v>
      </c>
      <c r="G1050" s="258">
        <v>0</v>
      </c>
      <c r="H1050" s="258">
        <v>0</v>
      </c>
      <c r="I1050" s="258">
        <v>118500</v>
      </c>
      <c r="J1050" s="258">
        <v>0</v>
      </c>
      <c r="K1050" s="259">
        <v>0</v>
      </c>
      <c r="L1050" s="258">
        <v>0</v>
      </c>
      <c r="M1050" s="258">
        <v>0</v>
      </c>
      <c r="N1050" s="258">
        <v>0</v>
      </c>
      <c r="O1050" s="258">
        <v>0</v>
      </c>
      <c r="P1050" s="258">
        <v>0</v>
      </c>
      <c r="Q1050" s="258">
        <v>0</v>
      </c>
      <c r="R1050" s="258">
        <v>0</v>
      </c>
      <c r="S1050" s="258">
        <v>0</v>
      </c>
      <c r="T1050" s="258">
        <v>0</v>
      </c>
      <c r="U1050" s="258">
        <v>0</v>
      </c>
      <c r="V1050" s="258">
        <v>0</v>
      </c>
      <c r="W1050" s="258">
        <v>0</v>
      </c>
      <c r="X1050" s="258">
        <v>0</v>
      </c>
      <c r="Y1050" s="258">
        <v>0</v>
      </c>
      <c r="Z1050" s="258">
        <v>0</v>
      </c>
      <c r="AA1050" s="258">
        <v>0</v>
      </c>
      <c r="AB1050" s="260" t="s">
        <v>3074</v>
      </c>
    </row>
    <row r="1051" spans="1:28" s="3" customFormat="1" ht="35.25" x14ac:dyDescent="0.5">
      <c r="A1051" s="3">
        <v>1</v>
      </c>
      <c r="B1051" s="165">
        <f>SUBTOTAL(103,$A$798:A1051)</f>
        <v>253</v>
      </c>
      <c r="C1051" s="212" t="s">
        <v>1970</v>
      </c>
      <c r="D1051" s="255">
        <f t="shared" si="50"/>
        <v>138685.57999999999</v>
      </c>
      <c r="E1051" s="258">
        <v>0</v>
      </c>
      <c r="F1051" s="258">
        <v>0</v>
      </c>
      <c r="G1051" s="258">
        <v>0</v>
      </c>
      <c r="H1051" s="258">
        <v>0</v>
      </c>
      <c r="I1051" s="258">
        <v>0</v>
      </c>
      <c r="J1051" s="258">
        <v>0</v>
      </c>
      <c r="K1051" s="259">
        <v>0</v>
      </c>
      <c r="L1051" s="258">
        <v>0</v>
      </c>
      <c r="M1051" s="258">
        <v>0</v>
      </c>
      <c r="N1051" s="258">
        <v>0</v>
      </c>
      <c r="O1051" s="258">
        <v>138685.57999999999</v>
      </c>
      <c r="P1051" s="258">
        <v>0</v>
      </c>
      <c r="Q1051" s="258">
        <v>0</v>
      </c>
      <c r="R1051" s="258">
        <v>0</v>
      </c>
      <c r="S1051" s="258">
        <v>0</v>
      </c>
      <c r="T1051" s="258">
        <v>0</v>
      </c>
      <c r="U1051" s="258">
        <v>0</v>
      </c>
      <c r="V1051" s="258">
        <v>0</v>
      </c>
      <c r="W1051" s="258">
        <v>0</v>
      </c>
      <c r="X1051" s="258">
        <v>0</v>
      </c>
      <c r="Y1051" s="258">
        <v>0</v>
      </c>
      <c r="Z1051" s="258">
        <v>0</v>
      </c>
      <c r="AA1051" s="258">
        <v>0</v>
      </c>
      <c r="AB1051" s="260" t="s">
        <v>3074</v>
      </c>
    </row>
    <row r="1052" spans="1:28" s="3" customFormat="1" ht="35.25" x14ac:dyDescent="0.5">
      <c r="A1052" s="3">
        <v>1</v>
      </c>
      <c r="B1052" s="165">
        <f>SUBTOTAL(103,$A$798:A1052)</f>
        <v>254</v>
      </c>
      <c r="C1052" s="212" t="s">
        <v>3098</v>
      </c>
      <c r="D1052" s="255">
        <f t="shared" si="50"/>
        <v>1362667.2</v>
      </c>
      <c r="E1052" s="258">
        <v>0</v>
      </c>
      <c r="F1052" s="258">
        <v>0</v>
      </c>
      <c r="G1052" s="258">
        <v>0</v>
      </c>
      <c r="H1052" s="258">
        <v>0</v>
      </c>
      <c r="I1052" s="258">
        <v>0</v>
      </c>
      <c r="J1052" s="258">
        <v>0</v>
      </c>
      <c r="K1052" s="259">
        <v>1</v>
      </c>
      <c r="L1052" s="258">
        <v>83967.2</v>
      </c>
      <c r="M1052" s="258">
        <v>1278700</v>
      </c>
      <c r="N1052" s="258">
        <v>0</v>
      </c>
      <c r="O1052" s="258">
        <v>0</v>
      </c>
      <c r="P1052" s="258">
        <v>0</v>
      </c>
      <c r="Q1052" s="258">
        <v>0</v>
      </c>
      <c r="R1052" s="258">
        <v>0</v>
      </c>
      <c r="S1052" s="258">
        <v>0</v>
      </c>
      <c r="T1052" s="258">
        <v>0</v>
      </c>
      <c r="U1052" s="258">
        <v>0</v>
      </c>
      <c r="V1052" s="258">
        <v>0</v>
      </c>
      <c r="W1052" s="258">
        <v>0</v>
      </c>
      <c r="X1052" s="258">
        <v>0</v>
      </c>
      <c r="Y1052" s="258">
        <v>0</v>
      </c>
      <c r="Z1052" s="258">
        <v>0</v>
      </c>
      <c r="AA1052" s="258">
        <v>0</v>
      </c>
      <c r="AB1052" s="260" t="s">
        <v>3074</v>
      </c>
    </row>
    <row r="1053" spans="1:28" s="3" customFormat="1" ht="35.25" x14ac:dyDescent="0.5">
      <c r="A1053" s="3">
        <v>1</v>
      </c>
      <c r="B1053" s="165">
        <f>SUBTOTAL(103,$A$798:A1053)</f>
        <v>255</v>
      </c>
      <c r="C1053" s="212" t="s">
        <v>2774</v>
      </c>
      <c r="D1053" s="255">
        <f t="shared" si="50"/>
        <v>1870000</v>
      </c>
      <c r="E1053" s="258">
        <v>0</v>
      </c>
      <c r="F1053" s="258">
        <v>0</v>
      </c>
      <c r="G1053" s="258">
        <v>0</v>
      </c>
      <c r="H1053" s="258">
        <v>0</v>
      </c>
      <c r="I1053" s="258">
        <v>0</v>
      </c>
      <c r="J1053" s="258">
        <v>0</v>
      </c>
      <c r="K1053" s="259">
        <v>1</v>
      </c>
      <c r="L1053" s="258">
        <v>1870000</v>
      </c>
      <c r="M1053" s="258">
        <v>0</v>
      </c>
      <c r="N1053" s="258">
        <v>0</v>
      </c>
      <c r="O1053" s="258">
        <v>0</v>
      </c>
      <c r="P1053" s="258">
        <v>0</v>
      </c>
      <c r="Q1053" s="258">
        <v>0</v>
      </c>
      <c r="R1053" s="258">
        <v>0</v>
      </c>
      <c r="S1053" s="258">
        <v>0</v>
      </c>
      <c r="T1053" s="258">
        <v>0</v>
      </c>
      <c r="U1053" s="258">
        <v>0</v>
      </c>
      <c r="V1053" s="258">
        <v>0</v>
      </c>
      <c r="W1053" s="258">
        <v>0</v>
      </c>
      <c r="X1053" s="258">
        <v>0</v>
      </c>
      <c r="Y1053" s="258">
        <v>0</v>
      </c>
      <c r="Z1053" s="258">
        <v>0</v>
      </c>
      <c r="AA1053" s="258">
        <v>0</v>
      </c>
      <c r="AB1053" s="260" t="s">
        <v>3074</v>
      </c>
    </row>
    <row r="1054" spans="1:28" s="3" customFormat="1" ht="35.25" x14ac:dyDescent="0.5">
      <c r="A1054" s="3">
        <v>1</v>
      </c>
      <c r="B1054" s="165">
        <f>SUBTOTAL(103,$A$798:A1054)</f>
        <v>256</v>
      </c>
      <c r="C1054" s="212" t="s">
        <v>1707</v>
      </c>
      <c r="D1054" s="255">
        <f t="shared" si="50"/>
        <v>979821</v>
      </c>
      <c r="E1054" s="258">
        <v>196579</v>
      </c>
      <c r="F1054" s="258">
        <v>655262</v>
      </c>
      <c r="G1054" s="258">
        <v>0</v>
      </c>
      <c r="H1054" s="258">
        <v>0</v>
      </c>
      <c r="I1054" s="258">
        <v>0</v>
      </c>
      <c r="J1054" s="258">
        <v>0</v>
      </c>
      <c r="K1054" s="259">
        <v>0</v>
      </c>
      <c r="L1054" s="258">
        <v>0</v>
      </c>
      <c r="M1054" s="258">
        <v>127980</v>
      </c>
      <c r="N1054" s="258">
        <v>0</v>
      </c>
      <c r="O1054" s="258">
        <v>0</v>
      </c>
      <c r="P1054" s="258">
        <v>0</v>
      </c>
      <c r="Q1054" s="258">
        <v>0</v>
      </c>
      <c r="R1054" s="258">
        <v>0</v>
      </c>
      <c r="S1054" s="258">
        <v>0</v>
      </c>
      <c r="T1054" s="258">
        <v>0</v>
      </c>
      <c r="U1054" s="258">
        <v>0</v>
      </c>
      <c r="V1054" s="258">
        <v>0</v>
      </c>
      <c r="W1054" s="258">
        <v>0</v>
      </c>
      <c r="X1054" s="258">
        <v>0</v>
      </c>
      <c r="Y1054" s="258">
        <v>0</v>
      </c>
      <c r="Z1054" s="258">
        <v>0</v>
      </c>
      <c r="AA1054" s="258">
        <v>0</v>
      </c>
      <c r="AB1054" s="260" t="s">
        <v>3074</v>
      </c>
    </row>
    <row r="1055" spans="1:28" s="3" customFormat="1" ht="35.25" x14ac:dyDescent="0.5">
      <c r="A1055" s="3">
        <v>1</v>
      </c>
      <c r="B1055" s="165">
        <f>SUBTOTAL(103,$A$798:A1055)</f>
        <v>257</v>
      </c>
      <c r="C1055" s="212" t="s">
        <v>1977</v>
      </c>
      <c r="D1055" s="255">
        <f t="shared" si="50"/>
        <v>356152.57</v>
      </c>
      <c r="E1055" s="258">
        <v>0</v>
      </c>
      <c r="F1055" s="258">
        <v>0</v>
      </c>
      <c r="G1055" s="258">
        <v>0</v>
      </c>
      <c r="H1055" s="258">
        <v>0</v>
      </c>
      <c r="I1055" s="258">
        <v>0</v>
      </c>
      <c r="J1055" s="258">
        <v>0</v>
      </c>
      <c r="K1055" s="259">
        <v>0</v>
      </c>
      <c r="L1055" s="258">
        <v>0</v>
      </c>
      <c r="M1055" s="258">
        <v>0</v>
      </c>
      <c r="N1055" s="258">
        <v>0</v>
      </c>
      <c r="O1055" s="258">
        <v>356152.57</v>
      </c>
      <c r="P1055" s="258">
        <v>0</v>
      </c>
      <c r="Q1055" s="258">
        <v>0</v>
      </c>
      <c r="R1055" s="258">
        <v>0</v>
      </c>
      <c r="S1055" s="258">
        <v>0</v>
      </c>
      <c r="T1055" s="258">
        <v>0</v>
      </c>
      <c r="U1055" s="258">
        <v>0</v>
      </c>
      <c r="V1055" s="258">
        <v>0</v>
      </c>
      <c r="W1055" s="258">
        <v>0</v>
      </c>
      <c r="X1055" s="258">
        <v>0</v>
      </c>
      <c r="Y1055" s="258">
        <v>0</v>
      </c>
      <c r="Z1055" s="258">
        <v>0</v>
      </c>
      <c r="AA1055" s="258">
        <v>0</v>
      </c>
      <c r="AB1055" s="260" t="s">
        <v>3074</v>
      </c>
    </row>
    <row r="1056" spans="1:28" s="3" customFormat="1" ht="35.25" x14ac:dyDescent="0.5">
      <c r="A1056" s="3">
        <v>1</v>
      </c>
      <c r="B1056" s="165">
        <f>SUBTOTAL(103,$A$798:A1056)</f>
        <v>258</v>
      </c>
      <c r="C1056" s="212" t="s">
        <v>1978</v>
      </c>
      <c r="D1056" s="255">
        <f t="shared" si="50"/>
        <v>490323</v>
      </c>
      <c r="E1056" s="258">
        <v>0</v>
      </c>
      <c r="F1056" s="258">
        <v>0</v>
      </c>
      <c r="G1056" s="258">
        <v>0</v>
      </c>
      <c r="H1056" s="258">
        <v>0</v>
      </c>
      <c r="I1056" s="258">
        <v>0</v>
      </c>
      <c r="J1056" s="258">
        <v>0</v>
      </c>
      <c r="K1056" s="259">
        <v>0</v>
      </c>
      <c r="L1056" s="258">
        <v>0</v>
      </c>
      <c r="M1056" s="258">
        <v>0</v>
      </c>
      <c r="N1056" s="258">
        <v>0</v>
      </c>
      <c r="O1056" s="258">
        <v>490323</v>
      </c>
      <c r="P1056" s="258">
        <v>0</v>
      </c>
      <c r="Q1056" s="258">
        <v>0</v>
      </c>
      <c r="R1056" s="258">
        <v>0</v>
      </c>
      <c r="S1056" s="258">
        <v>0</v>
      </c>
      <c r="T1056" s="258">
        <v>0</v>
      </c>
      <c r="U1056" s="258">
        <v>0</v>
      </c>
      <c r="V1056" s="258">
        <v>0</v>
      </c>
      <c r="W1056" s="258">
        <v>0</v>
      </c>
      <c r="X1056" s="258">
        <v>0</v>
      </c>
      <c r="Y1056" s="258">
        <v>0</v>
      </c>
      <c r="Z1056" s="258">
        <v>0</v>
      </c>
      <c r="AA1056" s="258">
        <v>0</v>
      </c>
      <c r="AB1056" s="260" t="s">
        <v>3074</v>
      </c>
    </row>
    <row r="1057" spans="1:28" s="3" customFormat="1" ht="35.25" x14ac:dyDescent="0.5">
      <c r="A1057" s="3">
        <v>1</v>
      </c>
      <c r="B1057" s="165">
        <f>SUBTOTAL(103,$A$798:A1057)</f>
        <v>259</v>
      </c>
      <c r="C1057" s="212" t="s">
        <v>3099</v>
      </c>
      <c r="D1057" s="255">
        <f t="shared" si="50"/>
        <v>982500</v>
      </c>
      <c r="E1057" s="258">
        <v>0</v>
      </c>
      <c r="F1057" s="258">
        <v>0</v>
      </c>
      <c r="G1057" s="258">
        <v>982500</v>
      </c>
      <c r="H1057" s="258">
        <v>0</v>
      </c>
      <c r="I1057" s="258">
        <v>0</v>
      </c>
      <c r="J1057" s="258">
        <v>0</v>
      </c>
      <c r="K1057" s="259">
        <v>0</v>
      </c>
      <c r="L1057" s="258">
        <v>0</v>
      </c>
      <c r="M1057" s="258">
        <v>0</v>
      </c>
      <c r="N1057" s="258">
        <v>0</v>
      </c>
      <c r="O1057" s="258">
        <v>0</v>
      </c>
      <c r="P1057" s="258">
        <v>0</v>
      </c>
      <c r="Q1057" s="258">
        <v>0</v>
      </c>
      <c r="R1057" s="258">
        <v>0</v>
      </c>
      <c r="S1057" s="258">
        <v>0</v>
      </c>
      <c r="T1057" s="258">
        <v>0</v>
      </c>
      <c r="U1057" s="258">
        <v>0</v>
      </c>
      <c r="V1057" s="258">
        <v>0</v>
      </c>
      <c r="W1057" s="258">
        <v>0</v>
      </c>
      <c r="X1057" s="258">
        <v>0</v>
      </c>
      <c r="Y1057" s="258">
        <v>0</v>
      </c>
      <c r="Z1057" s="258">
        <v>0</v>
      </c>
      <c r="AA1057" s="258">
        <v>0</v>
      </c>
      <c r="AB1057" s="260">
        <v>2021</v>
      </c>
    </row>
    <row r="1058" spans="1:28" s="3" customFormat="1" ht="35.25" x14ac:dyDescent="0.5">
      <c r="A1058" s="3">
        <v>1</v>
      </c>
      <c r="B1058" s="165">
        <f>SUBTOTAL(103,$A$798:A1058)</f>
        <v>260</v>
      </c>
      <c r="C1058" s="212" t="s">
        <v>3100</v>
      </c>
      <c r="D1058" s="255">
        <f t="shared" si="50"/>
        <v>944226.2</v>
      </c>
      <c r="E1058" s="258">
        <v>0</v>
      </c>
      <c r="F1058" s="258">
        <v>0</v>
      </c>
      <c r="G1058" s="258">
        <v>0</v>
      </c>
      <c r="H1058" s="258">
        <v>0</v>
      </c>
      <c r="I1058" s="258">
        <v>0</v>
      </c>
      <c r="J1058" s="258">
        <v>0</v>
      </c>
      <c r="K1058" s="259">
        <v>0</v>
      </c>
      <c r="L1058" s="258">
        <v>0</v>
      </c>
      <c r="M1058" s="258">
        <v>944226.2</v>
      </c>
      <c r="N1058" s="258">
        <v>0</v>
      </c>
      <c r="O1058" s="258">
        <v>0</v>
      </c>
      <c r="P1058" s="258">
        <v>0</v>
      </c>
      <c r="Q1058" s="258">
        <v>0</v>
      </c>
      <c r="R1058" s="258">
        <v>0</v>
      </c>
      <c r="S1058" s="258">
        <v>0</v>
      </c>
      <c r="T1058" s="258">
        <v>0</v>
      </c>
      <c r="U1058" s="258">
        <v>0</v>
      </c>
      <c r="V1058" s="258">
        <v>0</v>
      </c>
      <c r="W1058" s="258">
        <v>0</v>
      </c>
      <c r="X1058" s="258">
        <v>0</v>
      </c>
      <c r="Y1058" s="258">
        <v>0</v>
      </c>
      <c r="Z1058" s="258">
        <v>0</v>
      </c>
      <c r="AA1058" s="258">
        <v>0</v>
      </c>
      <c r="AB1058" s="260">
        <v>2021</v>
      </c>
    </row>
    <row r="1059" spans="1:28" s="3" customFormat="1" ht="35.25" x14ac:dyDescent="0.5">
      <c r="A1059" s="3">
        <v>1</v>
      </c>
      <c r="B1059" s="165">
        <f>SUBTOTAL(103,$A$798:A1059)</f>
        <v>261</v>
      </c>
      <c r="C1059" s="212" t="s">
        <v>2256</v>
      </c>
      <c r="D1059" s="255">
        <f t="shared" si="50"/>
        <v>536157</v>
      </c>
      <c r="E1059" s="258">
        <v>0</v>
      </c>
      <c r="F1059" s="258">
        <v>0</v>
      </c>
      <c r="G1059" s="258">
        <v>0</v>
      </c>
      <c r="H1059" s="258">
        <v>0</v>
      </c>
      <c r="I1059" s="258">
        <v>0</v>
      </c>
      <c r="J1059" s="258">
        <v>0</v>
      </c>
      <c r="K1059" s="259">
        <v>0</v>
      </c>
      <c r="L1059" s="258">
        <v>0</v>
      </c>
      <c r="M1059" s="258">
        <v>0</v>
      </c>
      <c r="N1059" s="258">
        <v>0</v>
      </c>
      <c r="O1059" s="258">
        <v>536157</v>
      </c>
      <c r="P1059" s="258">
        <v>0</v>
      </c>
      <c r="Q1059" s="258">
        <v>0</v>
      </c>
      <c r="R1059" s="258">
        <v>0</v>
      </c>
      <c r="S1059" s="258">
        <v>0</v>
      </c>
      <c r="T1059" s="258">
        <v>0</v>
      </c>
      <c r="U1059" s="258">
        <v>0</v>
      </c>
      <c r="V1059" s="258">
        <v>0</v>
      </c>
      <c r="W1059" s="258">
        <v>0</v>
      </c>
      <c r="X1059" s="258">
        <v>0</v>
      </c>
      <c r="Y1059" s="258">
        <v>0</v>
      </c>
      <c r="Z1059" s="258">
        <v>0</v>
      </c>
      <c r="AA1059" s="258">
        <v>0</v>
      </c>
      <c r="AB1059" s="260">
        <v>2021</v>
      </c>
    </row>
    <row r="1060" spans="1:28" s="3" customFormat="1" ht="35.25" x14ac:dyDescent="0.5">
      <c r="A1060" s="3">
        <v>1</v>
      </c>
      <c r="B1060" s="165">
        <f>SUBTOTAL(103,$A$798:A1060)</f>
        <v>262</v>
      </c>
      <c r="C1060" s="212" t="s">
        <v>3101</v>
      </c>
      <c r="D1060" s="255">
        <f t="shared" si="50"/>
        <v>469400</v>
      </c>
      <c r="E1060" s="258">
        <v>0</v>
      </c>
      <c r="F1060" s="258">
        <v>0</v>
      </c>
      <c r="G1060" s="258">
        <v>469400</v>
      </c>
      <c r="H1060" s="258">
        <v>0</v>
      </c>
      <c r="I1060" s="258">
        <v>0</v>
      </c>
      <c r="J1060" s="258">
        <v>0</v>
      </c>
      <c r="K1060" s="259">
        <v>0</v>
      </c>
      <c r="L1060" s="258">
        <v>0</v>
      </c>
      <c r="M1060" s="258">
        <v>0</v>
      </c>
      <c r="N1060" s="258">
        <v>0</v>
      </c>
      <c r="O1060" s="258">
        <v>0</v>
      </c>
      <c r="P1060" s="258">
        <v>0</v>
      </c>
      <c r="Q1060" s="258">
        <v>0</v>
      </c>
      <c r="R1060" s="258">
        <v>0</v>
      </c>
      <c r="S1060" s="258">
        <v>0</v>
      </c>
      <c r="T1060" s="258">
        <v>0</v>
      </c>
      <c r="U1060" s="258">
        <v>0</v>
      </c>
      <c r="V1060" s="258">
        <v>0</v>
      </c>
      <c r="W1060" s="258">
        <v>0</v>
      </c>
      <c r="X1060" s="258">
        <v>0</v>
      </c>
      <c r="Y1060" s="258">
        <v>0</v>
      </c>
      <c r="Z1060" s="258">
        <v>0</v>
      </c>
      <c r="AA1060" s="258">
        <v>0</v>
      </c>
      <c r="AB1060" s="260">
        <v>2021</v>
      </c>
    </row>
    <row r="1061" spans="1:28" s="3" customFormat="1" ht="35.25" x14ac:dyDescent="0.5">
      <c r="A1061" s="3">
        <v>1</v>
      </c>
      <c r="B1061" s="165">
        <f>SUBTOTAL(103,$A$798:A1061)</f>
        <v>263</v>
      </c>
      <c r="C1061" s="212" t="s">
        <v>2259</v>
      </c>
      <c r="D1061" s="255">
        <f t="shared" si="50"/>
        <v>115041</v>
      </c>
      <c r="E1061" s="258">
        <v>115041</v>
      </c>
      <c r="F1061" s="258">
        <v>0</v>
      </c>
      <c r="G1061" s="258">
        <v>0</v>
      </c>
      <c r="H1061" s="258">
        <v>0</v>
      </c>
      <c r="I1061" s="258">
        <v>0</v>
      </c>
      <c r="J1061" s="258">
        <v>0</v>
      </c>
      <c r="K1061" s="259">
        <v>0</v>
      </c>
      <c r="L1061" s="258">
        <v>0</v>
      </c>
      <c r="M1061" s="258">
        <v>0</v>
      </c>
      <c r="N1061" s="258">
        <v>0</v>
      </c>
      <c r="O1061" s="258">
        <v>0</v>
      </c>
      <c r="P1061" s="258">
        <v>0</v>
      </c>
      <c r="Q1061" s="258">
        <v>0</v>
      </c>
      <c r="R1061" s="258">
        <v>0</v>
      </c>
      <c r="S1061" s="258">
        <v>0</v>
      </c>
      <c r="T1061" s="258">
        <v>0</v>
      </c>
      <c r="U1061" s="258">
        <v>0</v>
      </c>
      <c r="V1061" s="258">
        <v>0</v>
      </c>
      <c r="W1061" s="258">
        <v>0</v>
      </c>
      <c r="X1061" s="258">
        <v>0</v>
      </c>
      <c r="Y1061" s="258">
        <v>0</v>
      </c>
      <c r="Z1061" s="258">
        <v>0</v>
      </c>
      <c r="AA1061" s="258">
        <v>0</v>
      </c>
      <c r="AB1061" s="260">
        <v>2021</v>
      </c>
    </row>
    <row r="1062" spans="1:28" s="3" customFormat="1" ht="35.25" x14ac:dyDescent="0.5">
      <c r="A1062" s="3">
        <v>1</v>
      </c>
      <c r="B1062" s="165">
        <f>SUBTOTAL(103,$A$798:A1062)</f>
        <v>264</v>
      </c>
      <c r="C1062" s="212" t="s">
        <v>1712</v>
      </c>
      <c r="D1062" s="255">
        <f t="shared" si="50"/>
        <v>481081</v>
      </c>
      <c r="E1062" s="258">
        <v>194404</v>
      </c>
      <c r="F1062" s="258">
        <v>286677</v>
      </c>
      <c r="G1062" s="258">
        <v>0</v>
      </c>
      <c r="H1062" s="258">
        <v>0</v>
      </c>
      <c r="I1062" s="258">
        <v>0</v>
      </c>
      <c r="J1062" s="258">
        <v>0</v>
      </c>
      <c r="K1062" s="259">
        <v>0</v>
      </c>
      <c r="L1062" s="258">
        <v>0</v>
      </c>
      <c r="M1062" s="258">
        <v>0</v>
      </c>
      <c r="N1062" s="258">
        <v>0</v>
      </c>
      <c r="O1062" s="258">
        <v>0</v>
      </c>
      <c r="P1062" s="258">
        <v>0</v>
      </c>
      <c r="Q1062" s="258">
        <v>0</v>
      </c>
      <c r="R1062" s="258">
        <v>0</v>
      </c>
      <c r="S1062" s="258">
        <v>0</v>
      </c>
      <c r="T1062" s="258">
        <v>0</v>
      </c>
      <c r="U1062" s="258">
        <v>0</v>
      </c>
      <c r="V1062" s="258">
        <v>0</v>
      </c>
      <c r="W1062" s="258">
        <v>0</v>
      </c>
      <c r="X1062" s="258">
        <v>0</v>
      </c>
      <c r="Y1062" s="258">
        <v>0</v>
      </c>
      <c r="Z1062" s="258">
        <v>0</v>
      </c>
      <c r="AA1062" s="258">
        <v>0</v>
      </c>
      <c r="AB1062" s="260">
        <v>2021</v>
      </c>
    </row>
    <row r="1063" spans="1:28" s="3" customFormat="1" ht="35.25" x14ac:dyDescent="0.5">
      <c r="A1063" s="3">
        <v>1</v>
      </c>
      <c r="B1063" s="165">
        <f>SUBTOTAL(103,$A$798:A1063)</f>
        <v>265</v>
      </c>
      <c r="C1063" s="212" t="s">
        <v>1715</v>
      </c>
      <c r="D1063" s="255">
        <f t="shared" si="50"/>
        <v>521241.05</v>
      </c>
      <c r="E1063" s="258">
        <v>0</v>
      </c>
      <c r="F1063" s="258">
        <v>0</v>
      </c>
      <c r="G1063" s="258">
        <v>0</v>
      </c>
      <c r="H1063" s="258">
        <v>0</v>
      </c>
      <c r="I1063" s="258">
        <v>521241.05</v>
      </c>
      <c r="J1063" s="258">
        <v>0</v>
      </c>
      <c r="K1063" s="259">
        <v>0</v>
      </c>
      <c r="L1063" s="258">
        <v>0</v>
      </c>
      <c r="M1063" s="258">
        <v>0</v>
      </c>
      <c r="N1063" s="258">
        <v>0</v>
      </c>
      <c r="O1063" s="258">
        <v>0</v>
      </c>
      <c r="P1063" s="258">
        <v>0</v>
      </c>
      <c r="Q1063" s="258">
        <v>0</v>
      </c>
      <c r="R1063" s="258">
        <v>0</v>
      </c>
      <c r="S1063" s="258">
        <v>0</v>
      </c>
      <c r="T1063" s="258">
        <v>0</v>
      </c>
      <c r="U1063" s="258">
        <v>0</v>
      </c>
      <c r="V1063" s="258">
        <v>0</v>
      </c>
      <c r="W1063" s="258">
        <v>0</v>
      </c>
      <c r="X1063" s="258">
        <v>0</v>
      </c>
      <c r="Y1063" s="258">
        <v>0</v>
      </c>
      <c r="Z1063" s="258">
        <v>0</v>
      </c>
      <c r="AA1063" s="258">
        <v>0</v>
      </c>
      <c r="AB1063" s="260">
        <v>2021</v>
      </c>
    </row>
    <row r="1064" spans="1:28" s="3" customFormat="1" ht="35.25" x14ac:dyDescent="0.5">
      <c r="A1064" s="3">
        <v>1</v>
      </c>
      <c r="B1064" s="165">
        <f>SUBTOTAL(103,$A$798:A1064)</f>
        <v>266</v>
      </c>
      <c r="C1064" s="212" t="s">
        <v>3102</v>
      </c>
      <c r="D1064" s="255">
        <f t="shared" si="50"/>
        <v>501650</v>
      </c>
      <c r="E1064" s="258">
        <v>0</v>
      </c>
      <c r="F1064" s="258">
        <v>0</v>
      </c>
      <c r="G1064" s="258">
        <v>0</v>
      </c>
      <c r="H1064" s="258">
        <v>0</v>
      </c>
      <c r="I1064" s="258">
        <v>0</v>
      </c>
      <c r="J1064" s="258">
        <v>0</v>
      </c>
      <c r="K1064" s="259">
        <v>0</v>
      </c>
      <c r="L1064" s="258">
        <v>0</v>
      </c>
      <c r="M1064" s="258">
        <v>0</v>
      </c>
      <c r="N1064" s="258">
        <v>0</v>
      </c>
      <c r="O1064" s="258">
        <v>501650</v>
      </c>
      <c r="P1064" s="258">
        <v>0</v>
      </c>
      <c r="Q1064" s="258">
        <v>0</v>
      </c>
      <c r="R1064" s="258">
        <v>0</v>
      </c>
      <c r="S1064" s="258">
        <v>0</v>
      </c>
      <c r="T1064" s="258">
        <v>0</v>
      </c>
      <c r="U1064" s="258">
        <v>0</v>
      </c>
      <c r="V1064" s="258">
        <v>0</v>
      </c>
      <c r="W1064" s="258">
        <v>0</v>
      </c>
      <c r="X1064" s="258">
        <v>0</v>
      </c>
      <c r="Y1064" s="258">
        <v>0</v>
      </c>
      <c r="Z1064" s="258">
        <v>0</v>
      </c>
      <c r="AA1064" s="258">
        <v>0</v>
      </c>
      <c r="AB1064" s="260">
        <v>2021</v>
      </c>
    </row>
    <row r="1065" spans="1:28" s="3" customFormat="1" ht="35.25" x14ac:dyDescent="0.5">
      <c r="A1065" s="3">
        <v>1</v>
      </c>
      <c r="B1065" s="165">
        <f>SUBTOTAL(103,$A$798:A1065)</f>
        <v>267</v>
      </c>
      <c r="C1065" s="212" t="s">
        <v>3103</v>
      </c>
      <c r="D1065" s="255">
        <f t="shared" si="50"/>
        <v>1221081</v>
      </c>
      <c r="E1065" s="258">
        <v>0</v>
      </c>
      <c r="F1065" s="258">
        <v>0</v>
      </c>
      <c r="G1065" s="258">
        <v>0</v>
      </c>
      <c r="H1065" s="258">
        <v>0</v>
      </c>
      <c r="I1065" s="258">
        <v>0</v>
      </c>
      <c r="J1065" s="258">
        <v>0</v>
      </c>
      <c r="K1065" s="259">
        <v>0</v>
      </c>
      <c r="L1065" s="258">
        <v>0</v>
      </c>
      <c r="M1065" s="258">
        <v>1221081</v>
      </c>
      <c r="N1065" s="258">
        <v>0</v>
      </c>
      <c r="O1065" s="258">
        <v>0</v>
      </c>
      <c r="P1065" s="258">
        <v>0</v>
      </c>
      <c r="Q1065" s="258">
        <v>0</v>
      </c>
      <c r="R1065" s="258">
        <v>0</v>
      </c>
      <c r="S1065" s="258">
        <v>0</v>
      </c>
      <c r="T1065" s="258">
        <v>0</v>
      </c>
      <c r="U1065" s="258">
        <v>0</v>
      </c>
      <c r="V1065" s="258">
        <v>0</v>
      </c>
      <c r="W1065" s="258">
        <v>0</v>
      </c>
      <c r="X1065" s="258">
        <v>0</v>
      </c>
      <c r="Y1065" s="258">
        <v>0</v>
      </c>
      <c r="Z1065" s="258">
        <v>0</v>
      </c>
      <c r="AA1065" s="258">
        <v>0</v>
      </c>
      <c r="AB1065" s="260">
        <v>2021</v>
      </c>
    </row>
    <row r="1066" spans="1:28" s="3" customFormat="1" ht="35.25" x14ac:dyDescent="0.5">
      <c r="A1066" s="3">
        <v>1</v>
      </c>
      <c r="B1066" s="165">
        <f>SUBTOTAL(103,$A$798:A1066)</f>
        <v>268</v>
      </c>
      <c r="C1066" s="212" t="s">
        <v>3104</v>
      </c>
      <c r="D1066" s="255">
        <f t="shared" si="50"/>
        <v>99691.199999999997</v>
      </c>
      <c r="E1066" s="258">
        <v>0</v>
      </c>
      <c r="F1066" s="258">
        <v>0</v>
      </c>
      <c r="G1066" s="258">
        <v>0</v>
      </c>
      <c r="H1066" s="258">
        <v>0</v>
      </c>
      <c r="I1066" s="258">
        <v>0</v>
      </c>
      <c r="J1066" s="258">
        <v>0</v>
      </c>
      <c r="K1066" s="259">
        <v>0</v>
      </c>
      <c r="L1066" s="258">
        <v>0</v>
      </c>
      <c r="M1066" s="258">
        <v>0</v>
      </c>
      <c r="N1066" s="258">
        <v>0</v>
      </c>
      <c r="O1066" s="258">
        <v>99691.199999999997</v>
      </c>
      <c r="P1066" s="258">
        <v>0</v>
      </c>
      <c r="Q1066" s="258">
        <v>0</v>
      </c>
      <c r="R1066" s="258">
        <v>0</v>
      </c>
      <c r="S1066" s="258">
        <v>0</v>
      </c>
      <c r="T1066" s="258">
        <v>0</v>
      </c>
      <c r="U1066" s="258">
        <v>0</v>
      </c>
      <c r="V1066" s="258">
        <v>0</v>
      </c>
      <c r="W1066" s="258">
        <v>0</v>
      </c>
      <c r="X1066" s="258">
        <v>0</v>
      </c>
      <c r="Y1066" s="258">
        <v>0</v>
      </c>
      <c r="Z1066" s="258">
        <v>0</v>
      </c>
      <c r="AA1066" s="258">
        <v>0</v>
      </c>
      <c r="AB1066" s="260">
        <v>2021</v>
      </c>
    </row>
    <row r="1067" spans="1:28" s="3" customFormat="1" ht="35.25" x14ac:dyDescent="0.5">
      <c r="A1067" s="3">
        <v>1</v>
      </c>
      <c r="B1067" s="165">
        <f>SUBTOTAL(103,$A$798:A1067)</f>
        <v>269</v>
      </c>
      <c r="C1067" s="212" t="s">
        <v>3105</v>
      </c>
      <c r="D1067" s="255">
        <f t="shared" si="50"/>
        <v>1189360</v>
      </c>
      <c r="E1067" s="258">
        <v>0</v>
      </c>
      <c r="F1067" s="258">
        <v>0</v>
      </c>
      <c r="G1067" s="258">
        <v>0</v>
      </c>
      <c r="H1067" s="258">
        <v>0</v>
      </c>
      <c r="I1067" s="258">
        <v>1189360</v>
      </c>
      <c r="J1067" s="258">
        <v>0</v>
      </c>
      <c r="K1067" s="259">
        <v>0</v>
      </c>
      <c r="L1067" s="258">
        <v>0</v>
      </c>
      <c r="M1067" s="258">
        <v>0</v>
      </c>
      <c r="N1067" s="258">
        <v>0</v>
      </c>
      <c r="O1067" s="258">
        <v>0</v>
      </c>
      <c r="P1067" s="258">
        <v>0</v>
      </c>
      <c r="Q1067" s="258">
        <v>0</v>
      </c>
      <c r="R1067" s="258">
        <v>0</v>
      </c>
      <c r="S1067" s="258">
        <v>0</v>
      </c>
      <c r="T1067" s="258">
        <v>0</v>
      </c>
      <c r="U1067" s="258">
        <v>0</v>
      </c>
      <c r="V1067" s="258">
        <v>0</v>
      </c>
      <c r="W1067" s="258">
        <v>0</v>
      </c>
      <c r="X1067" s="258">
        <v>0</v>
      </c>
      <c r="Y1067" s="258">
        <v>0</v>
      </c>
      <c r="Z1067" s="258">
        <v>0</v>
      </c>
      <c r="AA1067" s="258">
        <v>0</v>
      </c>
      <c r="AB1067" s="260">
        <v>2021</v>
      </c>
    </row>
    <row r="1068" spans="1:28" s="3" customFormat="1" ht="35.25" x14ac:dyDescent="0.5">
      <c r="A1068" s="3">
        <v>1</v>
      </c>
      <c r="B1068" s="165">
        <f>SUBTOTAL(103,$A$798:A1068)</f>
        <v>270</v>
      </c>
      <c r="C1068" s="212" t="s">
        <v>2421</v>
      </c>
      <c r="D1068" s="255">
        <f t="shared" si="50"/>
        <v>393976</v>
      </c>
      <c r="E1068" s="258">
        <v>0</v>
      </c>
      <c r="F1068" s="258">
        <v>0</v>
      </c>
      <c r="G1068" s="258">
        <v>393976</v>
      </c>
      <c r="H1068" s="258">
        <v>0</v>
      </c>
      <c r="I1068" s="258">
        <v>0</v>
      </c>
      <c r="J1068" s="258">
        <v>0</v>
      </c>
      <c r="K1068" s="259">
        <v>0</v>
      </c>
      <c r="L1068" s="258">
        <v>0</v>
      </c>
      <c r="M1068" s="258">
        <v>0</v>
      </c>
      <c r="N1068" s="258">
        <v>0</v>
      </c>
      <c r="O1068" s="258">
        <v>0</v>
      </c>
      <c r="P1068" s="258">
        <v>0</v>
      </c>
      <c r="Q1068" s="258">
        <v>0</v>
      </c>
      <c r="R1068" s="258">
        <v>0</v>
      </c>
      <c r="S1068" s="258">
        <v>0</v>
      </c>
      <c r="T1068" s="258">
        <v>0</v>
      </c>
      <c r="U1068" s="258">
        <v>0</v>
      </c>
      <c r="V1068" s="258">
        <v>0</v>
      </c>
      <c r="W1068" s="258">
        <v>0</v>
      </c>
      <c r="X1068" s="258">
        <v>0</v>
      </c>
      <c r="Y1068" s="258">
        <v>0</v>
      </c>
      <c r="Z1068" s="258">
        <v>0</v>
      </c>
      <c r="AA1068" s="258">
        <v>0</v>
      </c>
      <c r="AB1068" s="260">
        <v>2021</v>
      </c>
    </row>
    <row r="1069" spans="1:28" s="3" customFormat="1" ht="35.25" x14ac:dyDescent="0.5">
      <c r="A1069" s="3">
        <v>1</v>
      </c>
      <c r="B1069" s="165">
        <f>SUBTOTAL(103,$A$798:A1069)</f>
        <v>271</v>
      </c>
      <c r="C1069" s="212" t="s">
        <v>3106</v>
      </c>
      <c r="D1069" s="255">
        <f t="shared" si="50"/>
        <v>744123</v>
      </c>
      <c r="E1069" s="258">
        <v>0</v>
      </c>
      <c r="F1069" s="258">
        <v>0</v>
      </c>
      <c r="G1069" s="258">
        <v>0</v>
      </c>
      <c r="H1069" s="258">
        <v>0</v>
      </c>
      <c r="I1069" s="258">
        <v>0</v>
      </c>
      <c r="J1069" s="258">
        <v>0</v>
      </c>
      <c r="K1069" s="259">
        <v>0</v>
      </c>
      <c r="L1069" s="258">
        <v>0</v>
      </c>
      <c r="M1069" s="258">
        <v>0</v>
      </c>
      <c r="N1069" s="258">
        <v>0</v>
      </c>
      <c r="O1069" s="258">
        <v>744123</v>
      </c>
      <c r="P1069" s="258">
        <v>0</v>
      </c>
      <c r="Q1069" s="258">
        <v>0</v>
      </c>
      <c r="R1069" s="258">
        <v>0</v>
      </c>
      <c r="S1069" s="258">
        <v>0</v>
      </c>
      <c r="T1069" s="258">
        <v>0</v>
      </c>
      <c r="U1069" s="258">
        <v>0</v>
      </c>
      <c r="V1069" s="258">
        <v>0</v>
      </c>
      <c r="W1069" s="258">
        <v>0</v>
      </c>
      <c r="X1069" s="258">
        <v>0</v>
      </c>
      <c r="Y1069" s="258">
        <v>0</v>
      </c>
      <c r="Z1069" s="258">
        <v>0</v>
      </c>
      <c r="AA1069" s="258">
        <v>0</v>
      </c>
      <c r="AB1069" s="260">
        <v>2021</v>
      </c>
    </row>
    <row r="1070" spans="1:28" s="3" customFormat="1" ht="35.25" x14ac:dyDescent="0.5">
      <c r="A1070" s="3">
        <v>1</v>
      </c>
      <c r="B1070" s="165">
        <f>SUBTOTAL(103,$A$798:A1070)</f>
        <v>272</v>
      </c>
      <c r="C1070" s="212" t="s">
        <v>3107</v>
      </c>
      <c r="D1070" s="255">
        <f t="shared" si="50"/>
        <v>254810</v>
      </c>
      <c r="E1070" s="258">
        <v>0</v>
      </c>
      <c r="F1070" s="258">
        <v>0</v>
      </c>
      <c r="G1070" s="258">
        <v>0</v>
      </c>
      <c r="H1070" s="258">
        <v>0</v>
      </c>
      <c r="I1070" s="258">
        <v>0</v>
      </c>
      <c r="J1070" s="258">
        <v>0</v>
      </c>
      <c r="K1070" s="259">
        <v>0</v>
      </c>
      <c r="L1070" s="258">
        <v>0</v>
      </c>
      <c r="M1070" s="258">
        <v>0</v>
      </c>
      <c r="N1070" s="258">
        <v>0</v>
      </c>
      <c r="O1070" s="258">
        <v>254810</v>
      </c>
      <c r="P1070" s="258">
        <v>0</v>
      </c>
      <c r="Q1070" s="258">
        <v>0</v>
      </c>
      <c r="R1070" s="258">
        <v>0</v>
      </c>
      <c r="S1070" s="258">
        <v>0</v>
      </c>
      <c r="T1070" s="258">
        <v>0</v>
      </c>
      <c r="U1070" s="258">
        <v>0</v>
      </c>
      <c r="V1070" s="258">
        <v>0</v>
      </c>
      <c r="W1070" s="258">
        <v>0</v>
      </c>
      <c r="X1070" s="258">
        <v>0</v>
      </c>
      <c r="Y1070" s="258">
        <v>0</v>
      </c>
      <c r="Z1070" s="258">
        <v>0</v>
      </c>
      <c r="AA1070" s="258">
        <v>0</v>
      </c>
      <c r="AB1070" s="260">
        <v>2021</v>
      </c>
    </row>
    <row r="1071" spans="1:28" s="3" customFormat="1" ht="35.25" x14ac:dyDescent="0.5">
      <c r="A1071" s="3">
        <v>1</v>
      </c>
      <c r="B1071" s="165">
        <f>SUBTOTAL(103,$A$798:A1071)</f>
        <v>273</v>
      </c>
      <c r="C1071" s="212" t="s">
        <v>3068</v>
      </c>
      <c r="D1071" s="255">
        <f t="shared" si="50"/>
        <v>259480.25</v>
      </c>
      <c r="E1071" s="258">
        <v>0</v>
      </c>
      <c r="F1071" s="258">
        <v>0</v>
      </c>
      <c r="G1071" s="258">
        <v>0</v>
      </c>
      <c r="H1071" s="258">
        <v>0</v>
      </c>
      <c r="I1071" s="258">
        <v>0</v>
      </c>
      <c r="J1071" s="258">
        <v>0</v>
      </c>
      <c r="K1071" s="259">
        <v>0</v>
      </c>
      <c r="L1071" s="258">
        <v>0</v>
      </c>
      <c r="M1071" s="258">
        <v>0</v>
      </c>
      <c r="N1071" s="258">
        <v>0</v>
      </c>
      <c r="O1071" s="258">
        <v>259480.25</v>
      </c>
      <c r="P1071" s="258">
        <v>0</v>
      </c>
      <c r="Q1071" s="258">
        <v>0</v>
      </c>
      <c r="R1071" s="258">
        <v>0</v>
      </c>
      <c r="S1071" s="258">
        <v>0</v>
      </c>
      <c r="T1071" s="258">
        <v>0</v>
      </c>
      <c r="U1071" s="258">
        <v>0</v>
      </c>
      <c r="V1071" s="258">
        <v>0</v>
      </c>
      <c r="W1071" s="258">
        <v>0</v>
      </c>
      <c r="X1071" s="258">
        <v>0</v>
      </c>
      <c r="Y1071" s="258">
        <v>0</v>
      </c>
      <c r="Z1071" s="258">
        <v>0</v>
      </c>
      <c r="AA1071" s="258">
        <v>0</v>
      </c>
      <c r="AB1071" s="260">
        <v>2021</v>
      </c>
    </row>
    <row r="1072" spans="1:28" s="3" customFormat="1" ht="35.25" x14ac:dyDescent="0.5">
      <c r="A1072" s="3">
        <v>1</v>
      </c>
      <c r="B1072" s="165">
        <f>SUBTOTAL(103,$A$798:A1072)</f>
        <v>274</v>
      </c>
      <c r="C1072" s="212" t="s">
        <v>3108</v>
      </c>
      <c r="D1072" s="255">
        <f t="shared" si="50"/>
        <v>798000</v>
      </c>
      <c r="E1072" s="258">
        <v>0</v>
      </c>
      <c r="F1072" s="258">
        <v>0</v>
      </c>
      <c r="G1072" s="258">
        <v>0</v>
      </c>
      <c r="H1072" s="258">
        <v>0</v>
      </c>
      <c r="I1072" s="258">
        <v>0</v>
      </c>
      <c r="J1072" s="258">
        <v>0</v>
      </c>
      <c r="K1072" s="259">
        <v>0</v>
      </c>
      <c r="L1072" s="258">
        <v>0</v>
      </c>
      <c r="M1072" s="258">
        <v>0</v>
      </c>
      <c r="N1072" s="258">
        <v>0</v>
      </c>
      <c r="O1072" s="258">
        <v>798000</v>
      </c>
      <c r="P1072" s="258">
        <v>0</v>
      </c>
      <c r="Q1072" s="258">
        <v>0</v>
      </c>
      <c r="R1072" s="258">
        <v>0</v>
      </c>
      <c r="S1072" s="258">
        <v>0</v>
      </c>
      <c r="T1072" s="258">
        <v>0</v>
      </c>
      <c r="U1072" s="258">
        <v>0</v>
      </c>
      <c r="V1072" s="258">
        <v>0</v>
      </c>
      <c r="W1072" s="258">
        <v>0</v>
      </c>
      <c r="X1072" s="258">
        <v>0</v>
      </c>
      <c r="Y1072" s="258">
        <v>0</v>
      </c>
      <c r="Z1072" s="258">
        <v>0</v>
      </c>
      <c r="AA1072" s="258">
        <v>0</v>
      </c>
      <c r="AB1072" s="260">
        <v>2021</v>
      </c>
    </row>
    <row r="1073" spans="1:28" s="3" customFormat="1" ht="35.25" x14ac:dyDescent="0.5">
      <c r="A1073" s="3">
        <v>1</v>
      </c>
      <c r="B1073" s="165">
        <f>SUBTOTAL(103,$A$798:A1073)</f>
        <v>275</v>
      </c>
      <c r="C1073" s="212" t="s">
        <v>3109</v>
      </c>
      <c r="D1073" s="255">
        <f t="shared" si="50"/>
        <v>1339525</v>
      </c>
      <c r="E1073" s="258">
        <v>0</v>
      </c>
      <c r="F1073" s="258">
        <v>0</v>
      </c>
      <c r="G1073" s="258">
        <v>1339525</v>
      </c>
      <c r="H1073" s="258">
        <v>0</v>
      </c>
      <c r="I1073" s="258">
        <v>0</v>
      </c>
      <c r="J1073" s="258">
        <v>0</v>
      </c>
      <c r="K1073" s="259">
        <v>0</v>
      </c>
      <c r="L1073" s="258">
        <v>0</v>
      </c>
      <c r="M1073" s="258">
        <v>0</v>
      </c>
      <c r="N1073" s="258">
        <v>0</v>
      </c>
      <c r="O1073" s="258">
        <v>0</v>
      </c>
      <c r="P1073" s="258">
        <v>0</v>
      </c>
      <c r="Q1073" s="258">
        <v>0</v>
      </c>
      <c r="R1073" s="258">
        <v>0</v>
      </c>
      <c r="S1073" s="258">
        <v>0</v>
      </c>
      <c r="T1073" s="258">
        <v>0</v>
      </c>
      <c r="U1073" s="258">
        <v>0</v>
      </c>
      <c r="V1073" s="258">
        <v>0</v>
      </c>
      <c r="W1073" s="258">
        <v>0</v>
      </c>
      <c r="X1073" s="258">
        <v>0</v>
      </c>
      <c r="Y1073" s="258">
        <v>0</v>
      </c>
      <c r="Z1073" s="258">
        <v>0</v>
      </c>
      <c r="AA1073" s="258">
        <v>0</v>
      </c>
      <c r="AB1073" s="260">
        <v>2021</v>
      </c>
    </row>
    <row r="1074" spans="1:28" s="3" customFormat="1" ht="35.25" x14ac:dyDescent="0.5">
      <c r="A1074" s="3">
        <v>1</v>
      </c>
      <c r="B1074" s="165">
        <f>SUBTOTAL(103,$A$798:A1074)</f>
        <v>276</v>
      </c>
      <c r="C1074" s="212" t="s">
        <v>3110</v>
      </c>
      <c r="D1074" s="255">
        <f t="shared" si="50"/>
        <v>700000</v>
      </c>
      <c r="E1074" s="258">
        <v>0</v>
      </c>
      <c r="F1074" s="258">
        <v>0</v>
      </c>
      <c r="G1074" s="258">
        <v>700000</v>
      </c>
      <c r="H1074" s="258">
        <v>0</v>
      </c>
      <c r="I1074" s="258">
        <v>0</v>
      </c>
      <c r="J1074" s="258">
        <v>0</v>
      </c>
      <c r="K1074" s="259">
        <v>0</v>
      </c>
      <c r="L1074" s="258">
        <v>0</v>
      </c>
      <c r="M1074" s="258">
        <v>0</v>
      </c>
      <c r="N1074" s="258">
        <v>0</v>
      </c>
      <c r="O1074" s="258">
        <v>0</v>
      </c>
      <c r="P1074" s="258">
        <v>0</v>
      </c>
      <c r="Q1074" s="258">
        <v>0</v>
      </c>
      <c r="R1074" s="258">
        <v>0</v>
      </c>
      <c r="S1074" s="258">
        <v>0</v>
      </c>
      <c r="T1074" s="258">
        <v>0</v>
      </c>
      <c r="U1074" s="258">
        <v>0</v>
      </c>
      <c r="V1074" s="258">
        <v>0</v>
      </c>
      <c r="W1074" s="258">
        <v>0</v>
      </c>
      <c r="X1074" s="258">
        <v>0</v>
      </c>
      <c r="Y1074" s="258">
        <v>0</v>
      </c>
      <c r="Z1074" s="258">
        <v>0</v>
      </c>
      <c r="AA1074" s="258">
        <v>0</v>
      </c>
      <c r="AB1074" s="260">
        <v>2021</v>
      </c>
    </row>
    <row r="1075" spans="1:28" s="3" customFormat="1" ht="35.25" x14ac:dyDescent="0.5">
      <c r="A1075" s="3">
        <v>1</v>
      </c>
      <c r="B1075" s="165">
        <f>SUBTOTAL(103,$A$798:A1075)</f>
        <v>277</v>
      </c>
      <c r="C1075" s="212" t="s">
        <v>3111</v>
      </c>
      <c r="D1075" s="255">
        <f t="shared" si="50"/>
        <v>1900000</v>
      </c>
      <c r="E1075" s="258">
        <v>0</v>
      </c>
      <c r="F1075" s="258">
        <v>0</v>
      </c>
      <c r="G1075" s="258">
        <v>0</v>
      </c>
      <c r="H1075" s="258">
        <v>0</v>
      </c>
      <c r="I1075" s="258">
        <v>0</v>
      </c>
      <c r="J1075" s="258">
        <v>0</v>
      </c>
      <c r="K1075" s="259">
        <v>0</v>
      </c>
      <c r="L1075" s="258">
        <v>0</v>
      </c>
      <c r="M1075" s="258">
        <v>1900000</v>
      </c>
      <c r="N1075" s="258">
        <v>0</v>
      </c>
      <c r="O1075" s="258">
        <v>0</v>
      </c>
      <c r="P1075" s="258">
        <v>0</v>
      </c>
      <c r="Q1075" s="258">
        <v>0</v>
      </c>
      <c r="R1075" s="258">
        <v>0</v>
      </c>
      <c r="S1075" s="258">
        <v>0</v>
      </c>
      <c r="T1075" s="258">
        <v>0</v>
      </c>
      <c r="U1075" s="258">
        <v>0</v>
      </c>
      <c r="V1075" s="258">
        <v>0</v>
      </c>
      <c r="W1075" s="258">
        <v>0</v>
      </c>
      <c r="X1075" s="258">
        <v>0</v>
      </c>
      <c r="Y1075" s="258">
        <v>0</v>
      </c>
      <c r="Z1075" s="258">
        <v>0</v>
      </c>
      <c r="AA1075" s="258">
        <v>0</v>
      </c>
      <c r="AB1075" s="260">
        <v>2021</v>
      </c>
    </row>
    <row r="1076" spans="1:28" s="3" customFormat="1" ht="35.25" x14ac:dyDescent="0.5">
      <c r="A1076" s="3">
        <v>1</v>
      </c>
      <c r="B1076" s="165">
        <f>SUBTOTAL(103,$A$798:A1076)</f>
        <v>278</v>
      </c>
      <c r="C1076" s="212" t="s">
        <v>3112</v>
      </c>
      <c r="D1076" s="255">
        <f t="shared" si="50"/>
        <v>669583.80000000005</v>
      </c>
      <c r="E1076" s="258">
        <v>0</v>
      </c>
      <c r="F1076" s="258">
        <v>0</v>
      </c>
      <c r="G1076" s="258">
        <v>669583.80000000005</v>
      </c>
      <c r="H1076" s="258">
        <v>0</v>
      </c>
      <c r="I1076" s="258">
        <v>0</v>
      </c>
      <c r="J1076" s="258">
        <v>0</v>
      </c>
      <c r="K1076" s="259">
        <v>0</v>
      </c>
      <c r="L1076" s="258">
        <v>0</v>
      </c>
      <c r="M1076" s="258">
        <v>0</v>
      </c>
      <c r="N1076" s="258">
        <v>0</v>
      </c>
      <c r="O1076" s="258">
        <v>0</v>
      </c>
      <c r="P1076" s="258">
        <v>0</v>
      </c>
      <c r="Q1076" s="258">
        <v>0</v>
      </c>
      <c r="R1076" s="258">
        <v>0</v>
      </c>
      <c r="S1076" s="258">
        <v>0</v>
      </c>
      <c r="T1076" s="258">
        <v>0</v>
      </c>
      <c r="U1076" s="258">
        <v>0</v>
      </c>
      <c r="V1076" s="258">
        <v>0</v>
      </c>
      <c r="W1076" s="258">
        <v>0</v>
      </c>
      <c r="X1076" s="258">
        <v>0</v>
      </c>
      <c r="Y1076" s="258">
        <v>0</v>
      </c>
      <c r="Z1076" s="258">
        <v>0</v>
      </c>
      <c r="AA1076" s="258">
        <v>0</v>
      </c>
      <c r="AB1076" s="260">
        <v>2021</v>
      </c>
    </row>
    <row r="1077" spans="1:28" s="3" customFormat="1" ht="35.25" x14ac:dyDescent="0.5">
      <c r="A1077" s="3">
        <v>1</v>
      </c>
      <c r="B1077" s="165">
        <f>SUBTOTAL(103,$A$798:A1077)</f>
        <v>279</v>
      </c>
      <c r="C1077" s="212" t="s">
        <v>3113</v>
      </c>
      <c r="D1077" s="255">
        <f t="shared" si="50"/>
        <v>1699977</v>
      </c>
      <c r="E1077" s="258">
        <v>0</v>
      </c>
      <c r="F1077" s="258">
        <v>0</v>
      </c>
      <c r="G1077" s="258">
        <v>0</v>
      </c>
      <c r="H1077" s="258">
        <v>0</v>
      </c>
      <c r="I1077" s="258">
        <v>0</v>
      </c>
      <c r="J1077" s="258">
        <v>0</v>
      </c>
      <c r="K1077" s="259">
        <v>0</v>
      </c>
      <c r="L1077" s="258">
        <v>0</v>
      </c>
      <c r="M1077" s="258">
        <v>0</v>
      </c>
      <c r="N1077" s="258">
        <v>0</v>
      </c>
      <c r="O1077" s="258">
        <v>1699977</v>
      </c>
      <c r="P1077" s="258">
        <v>0</v>
      </c>
      <c r="Q1077" s="258">
        <v>0</v>
      </c>
      <c r="R1077" s="258">
        <v>0</v>
      </c>
      <c r="S1077" s="258">
        <v>0</v>
      </c>
      <c r="T1077" s="258">
        <v>0</v>
      </c>
      <c r="U1077" s="258">
        <v>0</v>
      </c>
      <c r="V1077" s="258">
        <v>0</v>
      </c>
      <c r="W1077" s="258">
        <v>0</v>
      </c>
      <c r="X1077" s="258">
        <v>0</v>
      </c>
      <c r="Y1077" s="258">
        <v>0</v>
      </c>
      <c r="Z1077" s="258">
        <v>0</v>
      </c>
      <c r="AA1077" s="258">
        <v>0</v>
      </c>
      <c r="AB1077" s="260">
        <v>2021</v>
      </c>
    </row>
    <row r="1078" spans="1:28" s="3" customFormat="1" ht="35.25" x14ac:dyDescent="0.5">
      <c r="A1078" s="3">
        <v>1</v>
      </c>
      <c r="B1078" s="165">
        <f>SUBTOTAL(103,$A$798:A1078)</f>
        <v>280</v>
      </c>
      <c r="C1078" s="212" t="s">
        <v>3114</v>
      </c>
      <c r="D1078" s="255">
        <f t="shared" si="50"/>
        <v>1443311</v>
      </c>
      <c r="E1078" s="258">
        <v>327100</v>
      </c>
      <c r="F1078" s="258">
        <v>400000</v>
      </c>
      <c r="G1078" s="258">
        <v>0</v>
      </c>
      <c r="H1078" s="258">
        <v>345805</v>
      </c>
      <c r="I1078" s="258">
        <v>83147</v>
      </c>
      <c r="J1078" s="258">
        <v>0</v>
      </c>
      <c r="K1078" s="259">
        <v>0</v>
      </c>
      <c r="L1078" s="258">
        <v>0</v>
      </c>
      <c r="M1078" s="258">
        <v>0</v>
      </c>
      <c r="N1078" s="258">
        <v>0</v>
      </c>
      <c r="O1078" s="258">
        <v>287259</v>
      </c>
      <c r="P1078" s="258">
        <v>0</v>
      </c>
      <c r="Q1078" s="258">
        <v>0</v>
      </c>
      <c r="R1078" s="258">
        <v>0</v>
      </c>
      <c r="S1078" s="258">
        <v>0</v>
      </c>
      <c r="T1078" s="258">
        <v>0</v>
      </c>
      <c r="U1078" s="258">
        <v>0</v>
      </c>
      <c r="V1078" s="258">
        <v>0</v>
      </c>
      <c r="W1078" s="258">
        <v>0</v>
      </c>
      <c r="X1078" s="258">
        <v>0</v>
      </c>
      <c r="Y1078" s="258">
        <v>0</v>
      </c>
      <c r="Z1078" s="258">
        <v>0</v>
      </c>
      <c r="AA1078" s="258">
        <v>0</v>
      </c>
      <c r="AB1078" s="260">
        <v>2021</v>
      </c>
    </row>
    <row r="1079" spans="1:28" s="3" customFormat="1" ht="35.25" x14ac:dyDescent="0.5">
      <c r="A1079" s="3">
        <v>1</v>
      </c>
      <c r="B1079" s="165">
        <f>SUBTOTAL(103,$A$798:A1079)</f>
        <v>281</v>
      </c>
      <c r="C1079" s="212" t="s">
        <v>3115</v>
      </c>
      <c r="D1079" s="255">
        <f t="shared" si="50"/>
        <v>2424064.7999999998</v>
      </c>
      <c r="E1079" s="258">
        <v>0</v>
      </c>
      <c r="F1079" s="258">
        <v>0</v>
      </c>
      <c r="G1079" s="258">
        <v>0</v>
      </c>
      <c r="H1079" s="258">
        <v>0</v>
      </c>
      <c r="I1079" s="258">
        <v>0</v>
      </c>
      <c r="J1079" s="258">
        <v>0</v>
      </c>
      <c r="K1079" s="259">
        <v>1</v>
      </c>
      <c r="L1079" s="258">
        <v>2424064.7999999998</v>
      </c>
      <c r="M1079" s="258">
        <v>0</v>
      </c>
      <c r="N1079" s="258">
        <v>0</v>
      </c>
      <c r="O1079" s="258">
        <v>0</v>
      </c>
      <c r="P1079" s="258">
        <v>0</v>
      </c>
      <c r="Q1079" s="258">
        <v>0</v>
      </c>
      <c r="R1079" s="258">
        <v>0</v>
      </c>
      <c r="S1079" s="258">
        <v>0</v>
      </c>
      <c r="T1079" s="258">
        <v>0</v>
      </c>
      <c r="U1079" s="258">
        <v>0</v>
      </c>
      <c r="V1079" s="258">
        <v>0</v>
      </c>
      <c r="W1079" s="258">
        <v>0</v>
      </c>
      <c r="X1079" s="258">
        <v>0</v>
      </c>
      <c r="Y1079" s="258">
        <v>0</v>
      </c>
      <c r="Z1079" s="258">
        <v>0</v>
      </c>
      <c r="AA1079" s="258">
        <v>0</v>
      </c>
      <c r="AB1079" s="260">
        <v>2021</v>
      </c>
    </row>
    <row r="1080" spans="1:28" s="3" customFormat="1" ht="35.25" x14ac:dyDescent="0.5">
      <c r="A1080" s="3">
        <v>1</v>
      </c>
      <c r="B1080" s="165">
        <f>SUBTOTAL(103,$A$798:A1080)</f>
        <v>282</v>
      </c>
      <c r="C1080" s="212" t="s">
        <v>3116</v>
      </c>
      <c r="D1080" s="255">
        <f t="shared" si="50"/>
        <v>1497379.01</v>
      </c>
      <c r="E1080" s="258">
        <v>0</v>
      </c>
      <c r="F1080" s="258">
        <v>0</v>
      </c>
      <c r="G1080" s="258">
        <v>0</v>
      </c>
      <c r="H1080" s="258">
        <v>0</v>
      </c>
      <c r="I1080" s="258">
        <v>0</v>
      </c>
      <c r="J1080" s="258">
        <v>0</v>
      </c>
      <c r="K1080" s="259">
        <v>0</v>
      </c>
      <c r="L1080" s="258">
        <v>0</v>
      </c>
      <c r="M1080" s="258">
        <v>1497379.01</v>
      </c>
      <c r="N1080" s="258">
        <v>0</v>
      </c>
      <c r="O1080" s="258">
        <v>0</v>
      </c>
      <c r="P1080" s="258">
        <v>0</v>
      </c>
      <c r="Q1080" s="258">
        <v>0</v>
      </c>
      <c r="R1080" s="258">
        <v>0</v>
      </c>
      <c r="S1080" s="258">
        <v>0</v>
      </c>
      <c r="T1080" s="258">
        <v>0</v>
      </c>
      <c r="U1080" s="258">
        <v>0</v>
      </c>
      <c r="V1080" s="258">
        <v>0</v>
      </c>
      <c r="W1080" s="258">
        <v>0</v>
      </c>
      <c r="X1080" s="258">
        <v>0</v>
      </c>
      <c r="Y1080" s="258">
        <v>0</v>
      </c>
      <c r="Z1080" s="258">
        <v>0</v>
      </c>
      <c r="AA1080" s="258">
        <v>0</v>
      </c>
      <c r="AB1080" s="260">
        <v>2021</v>
      </c>
    </row>
    <row r="1081" spans="1:28" s="3" customFormat="1" ht="35.25" x14ac:dyDescent="0.5">
      <c r="A1081" s="3">
        <v>1</v>
      </c>
      <c r="B1081" s="165">
        <f>SUBTOTAL(103,$A$798:A1081)</f>
        <v>283</v>
      </c>
      <c r="C1081" s="212" t="s">
        <v>3117</v>
      </c>
      <c r="D1081" s="255">
        <f t="shared" si="50"/>
        <v>1600000</v>
      </c>
      <c r="E1081" s="258">
        <v>0</v>
      </c>
      <c r="F1081" s="258">
        <v>0</v>
      </c>
      <c r="G1081" s="258">
        <v>0</v>
      </c>
      <c r="H1081" s="258">
        <v>0</v>
      </c>
      <c r="I1081" s="258">
        <v>0</v>
      </c>
      <c r="J1081" s="258">
        <v>0</v>
      </c>
      <c r="K1081" s="259">
        <v>0</v>
      </c>
      <c r="L1081" s="258">
        <v>0</v>
      </c>
      <c r="M1081" s="258">
        <v>0</v>
      </c>
      <c r="N1081" s="258">
        <v>0</v>
      </c>
      <c r="O1081" s="258">
        <v>1600000</v>
      </c>
      <c r="P1081" s="258">
        <v>0</v>
      </c>
      <c r="Q1081" s="258">
        <v>0</v>
      </c>
      <c r="R1081" s="258">
        <v>0</v>
      </c>
      <c r="S1081" s="258">
        <v>0</v>
      </c>
      <c r="T1081" s="258">
        <v>0</v>
      </c>
      <c r="U1081" s="258">
        <v>0</v>
      </c>
      <c r="V1081" s="258">
        <v>0</v>
      </c>
      <c r="W1081" s="258">
        <v>0</v>
      </c>
      <c r="X1081" s="258">
        <v>0</v>
      </c>
      <c r="Y1081" s="258">
        <v>0</v>
      </c>
      <c r="Z1081" s="258">
        <v>0</v>
      </c>
      <c r="AA1081" s="258">
        <v>0</v>
      </c>
      <c r="AB1081" s="260">
        <v>2021</v>
      </c>
    </row>
    <row r="1082" spans="1:28" s="3" customFormat="1" ht="35.25" x14ac:dyDescent="0.5">
      <c r="A1082" s="3">
        <v>1</v>
      </c>
      <c r="B1082" s="165">
        <f>SUBTOTAL(103,$A$798:A1082)</f>
        <v>284</v>
      </c>
      <c r="C1082" s="212" t="s">
        <v>2290</v>
      </c>
      <c r="D1082" s="255">
        <f t="shared" si="50"/>
        <v>594264</v>
      </c>
      <c r="E1082" s="258">
        <v>400574</v>
      </c>
      <c r="F1082" s="258">
        <v>193690</v>
      </c>
      <c r="G1082" s="258">
        <v>0</v>
      </c>
      <c r="H1082" s="258">
        <v>0</v>
      </c>
      <c r="I1082" s="258">
        <v>0</v>
      </c>
      <c r="J1082" s="258">
        <v>0</v>
      </c>
      <c r="K1082" s="259">
        <v>0</v>
      </c>
      <c r="L1082" s="258">
        <v>0</v>
      </c>
      <c r="M1082" s="258">
        <v>0</v>
      </c>
      <c r="N1082" s="258">
        <v>0</v>
      </c>
      <c r="O1082" s="258">
        <v>0</v>
      </c>
      <c r="P1082" s="258">
        <v>0</v>
      </c>
      <c r="Q1082" s="258">
        <v>0</v>
      </c>
      <c r="R1082" s="258">
        <v>0</v>
      </c>
      <c r="S1082" s="258">
        <v>0</v>
      </c>
      <c r="T1082" s="258">
        <v>0</v>
      </c>
      <c r="U1082" s="258">
        <v>0</v>
      </c>
      <c r="V1082" s="258">
        <v>0</v>
      </c>
      <c r="W1082" s="258">
        <v>0</v>
      </c>
      <c r="X1082" s="258">
        <v>0</v>
      </c>
      <c r="Y1082" s="258">
        <v>0</v>
      </c>
      <c r="Z1082" s="258">
        <v>0</v>
      </c>
      <c r="AA1082" s="258">
        <v>0</v>
      </c>
      <c r="AB1082" s="260">
        <v>2021</v>
      </c>
    </row>
    <row r="1083" spans="1:28" s="3" customFormat="1" ht="35.25" x14ac:dyDescent="0.5">
      <c r="A1083" s="3">
        <v>1</v>
      </c>
      <c r="B1083" s="165">
        <f>SUBTOTAL(103,$A$798:A1083)</f>
        <v>285</v>
      </c>
      <c r="C1083" s="212" t="s">
        <v>3118</v>
      </c>
      <c r="D1083" s="255">
        <f t="shared" si="50"/>
        <v>362063</v>
      </c>
      <c r="E1083" s="258">
        <v>0</v>
      </c>
      <c r="F1083" s="258">
        <v>0</v>
      </c>
      <c r="G1083" s="258">
        <v>0</v>
      </c>
      <c r="H1083" s="258">
        <v>362063</v>
      </c>
      <c r="I1083" s="258">
        <v>0</v>
      </c>
      <c r="J1083" s="258">
        <v>0</v>
      </c>
      <c r="K1083" s="259">
        <v>0</v>
      </c>
      <c r="L1083" s="258">
        <v>0</v>
      </c>
      <c r="M1083" s="258">
        <v>0</v>
      </c>
      <c r="N1083" s="258">
        <v>0</v>
      </c>
      <c r="O1083" s="258">
        <v>0</v>
      </c>
      <c r="P1083" s="258">
        <v>0</v>
      </c>
      <c r="Q1083" s="258">
        <v>0</v>
      </c>
      <c r="R1083" s="258">
        <v>0</v>
      </c>
      <c r="S1083" s="258">
        <v>0</v>
      </c>
      <c r="T1083" s="258">
        <v>0</v>
      </c>
      <c r="U1083" s="258">
        <v>0</v>
      </c>
      <c r="V1083" s="258">
        <v>0</v>
      </c>
      <c r="W1083" s="258">
        <v>0</v>
      </c>
      <c r="X1083" s="258">
        <v>0</v>
      </c>
      <c r="Y1083" s="258">
        <v>0</v>
      </c>
      <c r="Z1083" s="258">
        <v>0</v>
      </c>
      <c r="AA1083" s="258">
        <v>0</v>
      </c>
      <c r="AB1083" s="260">
        <v>2021</v>
      </c>
    </row>
    <row r="1084" spans="1:28" s="3" customFormat="1" ht="35.25" x14ac:dyDescent="0.5">
      <c r="A1084" s="3">
        <v>1</v>
      </c>
      <c r="B1084" s="165">
        <f>SUBTOTAL(103,$A$798:A1084)</f>
        <v>286</v>
      </c>
      <c r="C1084" s="212" t="s">
        <v>1676</v>
      </c>
      <c r="D1084" s="255">
        <f t="shared" si="50"/>
        <v>6843402</v>
      </c>
      <c r="E1084" s="258">
        <v>0</v>
      </c>
      <c r="F1084" s="258">
        <v>0</v>
      </c>
      <c r="G1084" s="258">
        <v>783542</v>
      </c>
      <c r="H1084" s="258">
        <v>0</v>
      </c>
      <c r="I1084" s="258">
        <v>0</v>
      </c>
      <c r="J1084" s="258">
        <v>0</v>
      </c>
      <c r="K1084" s="259">
        <v>0</v>
      </c>
      <c r="L1084" s="258">
        <v>0</v>
      </c>
      <c r="M1084" s="258">
        <v>1468500</v>
      </c>
      <c r="N1084" s="258">
        <v>0</v>
      </c>
      <c r="O1084" s="258">
        <v>4591360</v>
      </c>
      <c r="P1084" s="258">
        <v>0</v>
      </c>
      <c r="Q1084" s="258">
        <v>0</v>
      </c>
      <c r="R1084" s="258">
        <v>0</v>
      </c>
      <c r="S1084" s="258">
        <v>0</v>
      </c>
      <c r="T1084" s="258">
        <v>0</v>
      </c>
      <c r="U1084" s="258">
        <v>0</v>
      </c>
      <c r="V1084" s="258">
        <v>0</v>
      </c>
      <c r="W1084" s="258">
        <v>0</v>
      </c>
      <c r="X1084" s="258">
        <v>0</v>
      </c>
      <c r="Y1084" s="258">
        <v>0</v>
      </c>
      <c r="Z1084" s="258">
        <v>0</v>
      </c>
      <c r="AA1084" s="258">
        <v>0</v>
      </c>
      <c r="AB1084" s="260">
        <v>2021</v>
      </c>
    </row>
    <row r="1085" spans="1:28" s="3" customFormat="1" ht="35.25" x14ac:dyDescent="0.5">
      <c r="A1085" s="3">
        <v>1</v>
      </c>
      <c r="B1085" s="165">
        <f>SUBTOTAL(103,$A$798:A1085)</f>
        <v>287</v>
      </c>
      <c r="C1085" s="212" t="s">
        <v>3119</v>
      </c>
      <c r="D1085" s="255">
        <f t="shared" si="50"/>
        <v>384000</v>
      </c>
      <c r="E1085" s="258">
        <v>0</v>
      </c>
      <c r="F1085" s="258">
        <v>0</v>
      </c>
      <c r="G1085" s="258">
        <v>0</v>
      </c>
      <c r="H1085" s="258">
        <v>0</v>
      </c>
      <c r="I1085" s="258">
        <v>0</v>
      </c>
      <c r="J1085" s="258">
        <v>0</v>
      </c>
      <c r="K1085" s="259">
        <v>0</v>
      </c>
      <c r="L1085" s="258">
        <v>0</v>
      </c>
      <c r="M1085" s="258">
        <v>0</v>
      </c>
      <c r="N1085" s="258">
        <v>0</v>
      </c>
      <c r="O1085" s="258">
        <v>384000</v>
      </c>
      <c r="P1085" s="258">
        <v>0</v>
      </c>
      <c r="Q1085" s="258">
        <v>0</v>
      </c>
      <c r="R1085" s="258">
        <v>0</v>
      </c>
      <c r="S1085" s="258">
        <v>0</v>
      </c>
      <c r="T1085" s="258">
        <v>0</v>
      </c>
      <c r="U1085" s="258">
        <v>0</v>
      </c>
      <c r="V1085" s="258">
        <v>0</v>
      </c>
      <c r="W1085" s="258">
        <v>0</v>
      </c>
      <c r="X1085" s="258">
        <v>0</v>
      </c>
      <c r="Y1085" s="258">
        <v>0</v>
      </c>
      <c r="Z1085" s="258">
        <v>0</v>
      </c>
      <c r="AA1085" s="258">
        <v>0</v>
      </c>
      <c r="AB1085" s="260">
        <v>2021</v>
      </c>
    </row>
    <row r="1086" spans="1:28" s="3" customFormat="1" ht="35.25" x14ac:dyDescent="0.5">
      <c r="A1086" s="3">
        <v>1</v>
      </c>
      <c r="B1086" s="165">
        <f>SUBTOTAL(103,$A$798:A1086)</f>
        <v>288</v>
      </c>
      <c r="C1086" s="212" t="s">
        <v>3120</v>
      </c>
      <c r="D1086" s="255">
        <f t="shared" si="50"/>
        <v>537014.15</v>
      </c>
      <c r="E1086" s="258">
        <v>0</v>
      </c>
      <c r="F1086" s="258">
        <v>0</v>
      </c>
      <c r="G1086" s="258">
        <v>0</v>
      </c>
      <c r="H1086" s="258">
        <v>0</v>
      </c>
      <c r="I1086" s="258">
        <v>0</v>
      </c>
      <c r="J1086" s="258">
        <v>507014.15</v>
      </c>
      <c r="K1086" s="259">
        <v>0</v>
      </c>
      <c r="L1086" s="258">
        <v>0</v>
      </c>
      <c r="M1086" s="258">
        <v>30000</v>
      </c>
      <c r="N1086" s="258">
        <v>0</v>
      </c>
      <c r="O1086" s="258">
        <v>0</v>
      </c>
      <c r="P1086" s="258">
        <v>0</v>
      </c>
      <c r="Q1086" s="258">
        <v>0</v>
      </c>
      <c r="R1086" s="258">
        <v>0</v>
      </c>
      <c r="S1086" s="258">
        <v>0</v>
      </c>
      <c r="T1086" s="258">
        <v>0</v>
      </c>
      <c r="U1086" s="258">
        <v>0</v>
      </c>
      <c r="V1086" s="258">
        <v>0</v>
      </c>
      <c r="W1086" s="258">
        <v>0</v>
      </c>
      <c r="X1086" s="258">
        <v>0</v>
      </c>
      <c r="Y1086" s="258">
        <v>0</v>
      </c>
      <c r="Z1086" s="258">
        <v>0</v>
      </c>
      <c r="AA1086" s="258">
        <v>0</v>
      </c>
      <c r="AB1086" s="260">
        <v>2021</v>
      </c>
    </row>
    <row r="1087" spans="1:28" s="3" customFormat="1" ht="35.25" x14ac:dyDescent="0.5">
      <c r="A1087" s="3">
        <v>1</v>
      </c>
      <c r="B1087" s="165">
        <f>SUBTOTAL(103,$A$798:A1087)</f>
        <v>289</v>
      </c>
      <c r="C1087" s="212" t="s">
        <v>3121</v>
      </c>
      <c r="D1087" s="255">
        <f t="shared" si="50"/>
        <v>898800</v>
      </c>
      <c r="E1087" s="258">
        <v>0</v>
      </c>
      <c r="F1087" s="258">
        <v>0</v>
      </c>
      <c r="G1087" s="258">
        <v>185000</v>
      </c>
      <c r="H1087" s="258">
        <v>0</v>
      </c>
      <c r="I1087" s="258">
        <v>0</v>
      </c>
      <c r="J1087" s="258">
        <v>0</v>
      </c>
      <c r="K1087" s="259">
        <v>0</v>
      </c>
      <c r="L1087" s="258">
        <v>0</v>
      </c>
      <c r="M1087" s="258">
        <v>0</v>
      </c>
      <c r="N1087" s="258">
        <v>0</v>
      </c>
      <c r="O1087" s="258">
        <v>713800</v>
      </c>
      <c r="P1087" s="258">
        <v>0</v>
      </c>
      <c r="Q1087" s="258">
        <v>0</v>
      </c>
      <c r="R1087" s="258">
        <v>0</v>
      </c>
      <c r="S1087" s="258">
        <v>0</v>
      </c>
      <c r="T1087" s="258">
        <v>0</v>
      </c>
      <c r="U1087" s="258">
        <v>0</v>
      </c>
      <c r="V1087" s="258">
        <v>0</v>
      </c>
      <c r="W1087" s="258">
        <v>0</v>
      </c>
      <c r="X1087" s="258">
        <v>0</v>
      </c>
      <c r="Y1087" s="258">
        <v>0</v>
      </c>
      <c r="Z1087" s="258">
        <v>0</v>
      </c>
      <c r="AA1087" s="258">
        <v>0</v>
      </c>
      <c r="AB1087" s="260">
        <v>2021</v>
      </c>
    </row>
    <row r="1088" spans="1:28" s="3" customFormat="1" ht="35.25" x14ac:dyDescent="0.5">
      <c r="A1088" s="3">
        <v>1</v>
      </c>
      <c r="B1088" s="165">
        <f>SUBTOTAL(103,$A$798:A1088)</f>
        <v>290</v>
      </c>
      <c r="C1088" s="212" t="s">
        <v>1681</v>
      </c>
      <c r="D1088" s="255">
        <f t="shared" si="50"/>
        <v>140900</v>
      </c>
      <c r="E1088" s="258">
        <v>0</v>
      </c>
      <c r="F1088" s="258">
        <v>140900</v>
      </c>
      <c r="G1088" s="258">
        <v>0</v>
      </c>
      <c r="H1088" s="258">
        <v>0</v>
      </c>
      <c r="I1088" s="258">
        <v>0</v>
      </c>
      <c r="J1088" s="258">
        <v>0</v>
      </c>
      <c r="K1088" s="259">
        <v>0</v>
      </c>
      <c r="L1088" s="258">
        <v>0</v>
      </c>
      <c r="M1088" s="258">
        <v>0</v>
      </c>
      <c r="N1088" s="258">
        <v>0</v>
      </c>
      <c r="O1088" s="258">
        <v>0</v>
      </c>
      <c r="P1088" s="258">
        <v>0</v>
      </c>
      <c r="Q1088" s="258">
        <v>0</v>
      </c>
      <c r="R1088" s="258">
        <v>0</v>
      </c>
      <c r="S1088" s="258">
        <v>0</v>
      </c>
      <c r="T1088" s="258">
        <v>0</v>
      </c>
      <c r="U1088" s="258">
        <v>0</v>
      </c>
      <c r="V1088" s="258">
        <v>0</v>
      </c>
      <c r="W1088" s="258">
        <v>0</v>
      </c>
      <c r="X1088" s="258">
        <v>0</v>
      </c>
      <c r="Y1088" s="258">
        <v>0</v>
      </c>
      <c r="Z1088" s="258">
        <v>0</v>
      </c>
      <c r="AA1088" s="258">
        <v>0</v>
      </c>
      <c r="AB1088" s="260">
        <v>2021</v>
      </c>
    </row>
    <row r="1089" spans="1:28" s="3" customFormat="1" ht="35.25" x14ac:dyDescent="0.5">
      <c r="A1089" s="3">
        <v>1</v>
      </c>
      <c r="B1089" s="165">
        <f>SUBTOTAL(103,$A$798:A1089)</f>
        <v>291</v>
      </c>
      <c r="C1089" s="212" t="s">
        <v>3122</v>
      </c>
      <c r="D1089" s="255">
        <f t="shared" si="50"/>
        <v>56600</v>
      </c>
      <c r="E1089" s="258">
        <v>0</v>
      </c>
      <c r="F1089" s="258">
        <v>0</v>
      </c>
      <c r="G1089" s="258">
        <v>0</v>
      </c>
      <c r="H1089" s="258">
        <v>0</v>
      </c>
      <c r="I1089" s="258">
        <v>0</v>
      </c>
      <c r="J1089" s="258">
        <v>0</v>
      </c>
      <c r="K1089" s="259">
        <v>0</v>
      </c>
      <c r="L1089" s="258">
        <v>0</v>
      </c>
      <c r="M1089" s="258">
        <v>0</v>
      </c>
      <c r="N1089" s="258">
        <v>0</v>
      </c>
      <c r="O1089" s="258">
        <v>56600</v>
      </c>
      <c r="P1089" s="258">
        <v>0</v>
      </c>
      <c r="Q1089" s="258">
        <v>0</v>
      </c>
      <c r="R1089" s="258">
        <v>0</v>
      </c>
      <c r="S1089" s="258">
        <v>0</v>
      </c>
      <c r="T1089" s="258">
        <v>0</v>
      </c>
      <c r="U1089" s="258">
        <v>0</v>
      </c>
      <c r="V1089" s="258">
        <v>0</v>
      </c>
      <c r="W1089" s="258">
        <v>0</v>
      </c>
      <c r="X1089" s="258">
        <v>0</v>
      </c>
      <c r="Y1089" s="258">
        <v>0</v>
      </c>
      <c r="Z1089" s="258">
        <v>0</v>
      </c>
      <c r="AA1089" s="258">
        <v>0</v>
      </c>
      <c r="AB1089" s="260">
        <v>2021</v>
      </c>
    </row>
    <row r="1090" spans="1:28" s="3" customFormat="1" ht="35.25" x14ac:dyDescent="0.5">
      <c r="A1090" s="3">
        <v>1</v>
      </c>
      <c r="B1090" s="165">
        <f>SUBTOTAL(103,$A$798:A1090)</f>
        <v>292</v>
      </c>
      <c r="C1090" s="212" t="s">
        <v>1694</v>
      </c>
      <c r="D1090" s="255">
        <f t="shared" si="50"/>
        <v>1161856.5</v>
      </c>
      <c r="E1090" s="258">
        <v>0</v>
      </c>
      <c r="F1090" s="258">
        <v>48409.5</v>
      </c>
      <c r="G1090" s="258">
        <v>1025962</v>
      </c>
      <c r="H1090" s="258">
        <v>0</v>
      </c>
      <c r="I1090" s="258">
        <v>0</v>
      </c>
      <c r="J1090" s="258">
        <v>0</v>
      </c>
      <c r="K1090" s="259">
        <v>0</v>
      </c>
      <c r="L1090" s="258">
        <v>0</v>
      </c>
      <c r="M1090" s="258">
        <v>0</v>
      </c>
      <c r="N1090" s="258">
        <v>0</v>
      </c>
      <c r="O1090" s="258">
        <v>87485</v>
      </c>
      <c r="P1090" s="258">
        <v>0</v>
      </c>
      <c r="Q1090" s="258">
        <v>0</v>
      </c>
      <c r="R1090" s="258">
        <v>0</v>
      </c>
      <c r="S1090" s="258">
        <v>0</v>
      </c>
      <c r="T1090" s="258">
        <v>0</v>
      </c>
      <c r="U1090" s="258">
        <v>0</v>
      </c>
      <c r="V1090" s="258">
        <v>0</v>
      </c>
      <c r="W1090" s="258">
        <v>0</v>
      </c>
      <c r="X1090" s="258">
        <v>0</v>
      </c>
      <c r="Y1090" s="258">
        <v>0</v>
      </c>
      <c r="Z1090" s="258">
        <v>0</v>
      </c>
      <c r="AA1090" s="258">
        <v>0</v>
      </c>
      <c r="AB1090" s="260">
        <v>2021</v>
      </c>
    </row>
    <row r="1091" spans="1:28" s="3" customFormat="1" ht="35.25" x14ac:dyDescent="0.5">
      <c r="A1091" s="3">
        <v>1</v>
      </c>
      <c r="B1091" s="165">
        <f>SUBTOTAL(103,$A$798:A1091)</f>
        <v>293</v>
      </c>
      <c r="C1091" s="212" t="s">
        <v>2412</v>
      </c>
      <c r="D1091" s="255">
        <f t="shared" si="50"/>
        <v>360326</v>
      </c>
      <c r="E1091" s="258">
        <v>0</v>
      </c>
      <c r="F1091" s="258">
        <v>118295</v>
      </c>
      <c r="G1091" s="258">
        <v>87000</v>
      </c>
      <c r="H1091" s="258">
        <v>0</v>
      </c>
      <c r="I1091" s="258">
        <v>0</v>
      </c>
      <c r="J1091" s="258">
        <v>0</v>
      </c>
      <c r="K1091" s="259">
        <v>1</v>
      </c>
      <c r="L1091" s="258">
        <v>100462</v>
      </c>
      <c r="M1091" s="258">
        <v>54569</v>
      </c>
      <c r="N1091" s="258">
        <v>0</v>
      </c>
      <c r="O1091" s="258">
        <v>0</v>
      </c>
      <c r="P1091" s="258">
        <v>0</v>
      </c>
      <c r="Q1091" s="258">
        <v>0</v>
      </c>
      <c r="R1091" s="258">
        <v>0</v>
      </c>
      <c r="S1091" s="258">
        <v>0</v>
      </c>
      <c r="T1091" s="258">
        <v>0</v>
      </c>
      <c r="U1091" s="258">
        <v>0</v>
      </c>
      <c r="V1091" s="258">
        <v>0</v>
      </c>
      <c r="W1091" s="258">
        <v>0</v>
      </c>
      <c r="X1091" s="258">
        <v>0</v>
      </c>
      <c r="Y1091" s="258">
        <v>0</v>
      </c>
      <c r="Z1091" s="258">
        <v>0</v>
      </c>
      <c r="AA1091" s="258">
        <v>0</v>
      </c>
      <c r="AB1091" s="260">
        <v>2021</v>
      </c>
    </row>
    <row r="1092" spans="1:28" s="3" customFormat="1" ht="35.25" x14ac:dyDescent="0.5">
      <c r="A1092" s="3">
        <v>1</v>
      </c>
      <c r="B1092" s="165">
        <f>SUBTOTAL(103,$A$798:A1092)</f>
        <v>294</v>
      </c>
      <c r="C1092" s="212" t="s">
        <v>3123</v>
      </c>
      <c r="D1092" s="255">
        <f t="shared" si="50"/>
        <v>338461</v>
      </c>
      <c r="E1092" s="258">
        <v>0</v>
      </c>
      <c r="F1092" s="258">
        <v>0</v>
      </c>
      <c r="G1092" s="258">
        <v>338461</v>
      </c>
      <c r="H1092" s="258">
        <v>0</v>
      </c>
      <c r="I1092" s="258">
        <v>0</v>
      </c>
      <c r="J1092" s="258">
        <v>0</v>
      </c>
      <c r="K1092" s="259">
        <v>0</v>
      </c>
      <c r="L1092" s="258">
        <v>0</v>
      </c>
      <c r="M1092" s="258">
        <v>0</v>
      </c>
      <c r="N1092" s="258">
        <v>0</v>
      </c>
      <c r="O1092" s="258">
        <v>0</v>
      </c>
      <c r="P1092" s="258">
        <v>0</v>
      </c>
      <c r="Q1092" s="258">
        <v>0</v>
      </c>
      <c r="R1092" s="258">
        <v>0</v>
      </c>
      <c r="S1092" s="258">
        <v>0</v>
      </c>
      <c r="T1092" s="258">
        <v>0</v>
      </c>
      <c r="U1092" s="258">
        <v>0</v>
      </c>
      <c r="V1092" s="258">
        <v>0</v>
      </c>
      <c r="W1092" s="258">
        <v>0</v>
      </c>
      <c r="X1092" s="258">
        <v>0</v>
      </c>
      <c r="Y1092" s="258">
        <v>0</v>
      </c>
      <c r="Z1092" s="258">
        <v>0</v>
      </c>
      <c r="AA1092" s="258">
        <v>0</v>
      </c>
      <c r="AB1092" s="260">
        <v>2021</v>
      </c>
    </row>
    <row r="1093" spans="1:28" s="3" customFormat="1" ht="35.25" x14ac:dyDescent="0.5">
      <c r="A1093" s="3">
        <v>1</v>
      </c>
      <c r="B1093" s="165">
        <f>SUBTOTAL(103,$A$798:A1093)</f>
        <v>295</v>
      </c>
      <c r="C1093" s="212" t="s">
        <v>3124</v>
      </c>
      <c r="D1093" s="255">
        <f t="shared" si="50"/>
        <v>84609.42</v>
      </c>
      <c r="E1093" s="258">
        <v>0</v>
      </c>
      <c r="F1093" s="258">
        <v>0</v>
      </c>
      <c r="G1093" s="258">
        <v>0</v>
      </c>
      <c r="H1093" s="258">
        <v>0</v>
      </c>
      <c r="I1093" s="258">
        <v>0</v>
      </c>
      <c r="J1093" s="258">
        <v>0</v>
      </c>
      <c r="K1093" s="259">
        <v>1</v>
      </c>
      <c r="L1093" s="258">
        <v>84609.42</v>
      </c>
      <c r="M1093" s="258">
        <v>0</v>
      </c>
      <c r="N1093" s="258">
        <v>0</v>
      </c>
      <c r="O1093" s="258">
        <v>0</v>
      </c>
      <c r="P1093" s="258">
        <v>0</v>
      </c>
      <c r="Q1093" s="258">
        <v>0</v>
      </c>
      <c r="R1093" s="258">
        <v>0</v>
      </c>
      <c r="S1093" s="258">
        <v>0</v>
      </c>
      <c r="T1093" s="258">
        <v>0</v>
      </c>
      <c r="U1093" s="258">
        <v>0</v>
      </c>
      <c r="V1093" s="258">
        <v>0</v>
      </c>
      <c r="W1093" s="258">
        <v>0</v>
      </c>
      <c r="X1093" s="258">
        <v>0</v>
      </c>
      <c r="Y1093" s="258">
        <v>0</v>
      </c>
      <c r="Z1093" s="258">
        <v>0</v>
      </c>
      <c r="AA1093" s="258">
        <v>0</v>
      </c>
      <c r="AB1093" s="260">
        <v>2021</v>
      </c>
    </row>
    <row r="1094" spans="1:28" s="3" customFormat="1" ht="35.25" x14ac:dyDescent="0.5">
      <c r="A1094" s="3">
        <v>1</v>
      </c>
      <c r="B1094" s="165">
        <f>SUBTOTAL(103,$A$798:A1094)</f>
        <v>296</v>
      </c>
      <c r="C1094" s="212" t="s">
        <v>3125</v>
      </c>
      <c r="D1094" s="255">
        <f t="shared" si="50"/>
        <v>317636</v>
      </c>
      <c r="E1094" s="258">
        <v>68000</v>
      </c>
      <c r="F1094" s="258">
        <v>68000</v>
      </c>
      <c r="G1094" s="258">
        <v>115536</v>
      </c>
      <c r="H1094" s="258">
        <v>66100</v>
      </c>
      <c r="I1094" s="258">
        <v>0</v>
      </c>
      <c r="J1094" s="258">
        <v>0</v>
      </c>
      <c r="K1094" s="259">
        <v>0</v>
      </c>
      <c r="L1094" s="258">
        <v>0</v>
      </c>
      <c r="M1094" s="258">
        <v>0</v>
      </c>
      <c r="N1094" s="258">
        <v>0</v>
      </c>
      <c r="O1094" s="258">
        <v>0</v>
      </c>
      <c r="P1094" s="258">
        <v>0</v>
      </c>
      <c r="Q1094" s="258">
        <v>0</v>
      </c>
      <c r="R1094" s="258">
        <v>0</v>
      </c>
      <c r="S1094" s="258">
        <v>0</v>
      </c>
      <c r="T1094" s="258">
        <v>0</v>
      </c>
      <c r="U1094" s="258">
        <v>0</v>
      </c>
      <c r="V1094" s="258">
        <v>0</v>
      </c>
      <c r="W1094" s="258">
        <v>0</v>
      </c>
      <c r="X1094" s="258">
        <v>0</v>
      </c>
      <c r="Y1094" s="258">
        <v>0</v>
      </c>
      <c r="Z1094" s="258">
        <v>0</v>
      </c>
      <c r="AA1094" s="258">
        <v>0</v>
      </c>
      <c r="AB1094" s="260">
        <v>2021</v>
      </c>
    </row>
    <row r="1095" spans="1:28" s="3" customFormat="1" ht="35.25" x14ac:dyDescent="0.5">
      <c r="A1095" s="3">
        <v>1</v>
      </c>
      <c r="B1095" s="165">
        <f>SUBTOTAL(103,$A$798:A1095)</f>
        <v>297</v>
      </c>
      <c r="C1095" s="212" t="s">
        <v>2401</v>
      </c>
      <c r="D1095" s="255">
        <f t="shared" si="50"/>
        <v>1500044</v>
      </c>
      <c r="E1095" s="258">
        <v>894799</v>
      </c>
      <c r="F1095" s="258">
        <v>0</v>
      </c>
      <c r="G1095" s="258">
        <v>0</v>
      </c>
      <c r="H1095" s="258">
        <v>0</v>
      </c>
      <c r="I1095" s="258">
        <v>0</v>
      </c>
      <c r="J1095" s="258">
        <v>0</v>
      </c>
      <c r="K1095" s="259">
        <v>0</v>
      </c>
      <c r="L1095" s="258">
        <v>0</v>
      </c>
      <c r="M1095" s="258">
        <v>0</v>
      </c>
      <c r="N1095" s="258">
        <v>0</v>
      </c>
      <c r="O1095" s="258">
        <v>605245</v>
      </c>
      <c r="P1095" s="258">
        <v>0</v>
      </c>
      <c r="Q1095" s="258">
        <v>0</v>
      </c>
      <c r="R1095" s="258">
        <v>0</v>
      </c>
      <c r="S1095" s="258">
        <v>0</v>
      </c>
      <c r="T1095" s="258">
        <v>0</v>
      </c>
      <c r="U1095" s="258">
        <v>0</v>
      </c>
      <c r="V1095" s="258">
        <v>0</v>
      </c>
      <c r="W1095" s="258">
        <v>0</v>
      </c>
      <c r="X1095" s="258">
        <v>0</v>
      </c>
      <c r="Y1095" s="258">
        <v>0</v>
      </c>
      <c r="Z1095" s="258">
        <v>0</v>
      </c>
      <c r="AA1095" s="258">
        <v>0</v>
      </c>
      <c r="AB1095" s="260">
        <v>2021</v>
      </c>
    </row>
    <row r="1096" spans="1:28" s="3" customFormat="1" ht="35.25" x14ac:dyDescent="0.5">
      <c r="A1096" s="3">
        <v>1</v>
      </c>
      <c r="B1096" s="165">
        <f>SUBTOTAL(103,$A$798:A1096)</f>
        <v>298</v>
      </c>
      <c r="C1096" s="212" t="s">
        <v>1974</v>
      </c>
      <c r="D1096" s="255">
        <f t="shared" si="50"/>
        <v>303837.8</v>
      </c>
      <c r="E1096" s="258">
        <v>168829</v>
      </c>
      <c r="F1096" s="258">
        <v>135008.79999999999</v>
      </c>
      <c r="G1096" s="258">
        <v>0</v>
      </c>
      <c r="H1096" s="258">
        <v>0</v>
      </c>
      <c r="I1096" s="258">
        <v>0</v>
      </c>
      <c r="J1096" s="258">
        <v>0</v>
      </c>
      <c r="K1096" s="259">
        <v>0</v>
      </c>
      <c r="L1096" s="258">
        <v>0</v>
      </c>
      <c r="M1096" s="258">
        <v>0</v>
      </c>
      <c r="N1096" s="258">
        <v>0</v>
      </c>
      <c r="O1096" s="258">
        <v>0</v>
      </c>
      <c r="P1096" s="258">
        <v>0</v>
      </c>
      <c r="Q1096" s="258">
        <v>0</v>
      </c>
      <c r="R1096" s="258">
        <v>0</v>
      </c>
      <c r="S1096" s="258">
        <v>0</v>
      </c>
      <c r="T1096" s="258">
        <v>0</v>
      </c>
      <c r="U1096" s="258">
        <v>0</v>
      </c>
      <c r="V1096" s="258">
        <v>0</v>
      </c>
      <c r="W1096" s="258">
        <v>0</v>
      </c>
      <c r="X1096" s="258">
        <v>0</v>
      </c>
      <c r="Y1096" s="258">
        <v>0</v>
      </c>
      <c r="Z1096" s="258">
        <v>0</v>
      </c>
      <c r="AA1096" s="258">
        <v>0</v>
      </c>
      <c r="AB1096" s="260">
        <v>2021</v>
      </c>
    </row>
    <row r="1097" spans="1:28" s="3" customFormat="1" ht="35.25" x14ac:dyDescent="0.5">
      <c r="A1097" s="3">
        <v>1</v>
      </c>
      <c r="B1097" s="165">
        <f>SUBTOTAL(103,$A$798:A1097)</f>
        <v>299</v>
      </c>
      <c r="C1097" s="212" t="s">
        <v>1741</v>
      </c>
      <c r="D1097" s="255">
        <f t="shared" si="50"/>
        <v>860385.6</v>
      </c>
      <c r="E1097" s="258">
        <v>0</v>
      </c>
      <c r="F1097" s="258">
        <v>0</v>
      </c>
      <c r="G1097" s="258">
        <v>0</v>
      </c>
      <c r="H1097" s="258">
        <v>0</v>
      </c>
      <c r="I1097" s="258">
        <v>0</v>
      </c>
      <c r="J1097" s="258">
        <v>0</v>
      </c>
      <c r="K1097" s="259">
        <v>0</v>
      </c>
      <c r="L1097" s="258">
        <v>0</v>
      </c>
      <c r="M1097" s="258">
        <v>0</v>
      </c>
      <c r="N1097" s="258">
        <v>0</v>
      </c>
      <c r="O1097" s="258">
        <v>860385.6</v>
      </c>
      <c r="P1097" s="258">
        <v>0</v>
      </c>
      <c r="Q1097" s="258">
        <v>0</v>
      </c>
      <c r="R1097" s="258">
        <v>0</v>
      </c>
      <c r="S1097" s="258">
        <v>0</v>
      </c>
      <c r="T1097" s="258">
        <v>0</v>
      </c>
      <c r="U1097" s="258">
        <v>0</v>
      </c>
      <c r="V1097" s="258">
        <v>0</v>
      </c>
      <c r="W1097" s="258">
        <v>0</v>
      </c>
      <c r="X1097" s="258">
        <v>0</v>
      </c>
      <c r="Y1097" s="258">
        <v>0</v>
      </c>
      <c r="Z1097" s="258">
        <v>0</v>
      </c>
      <c r="AA1097" s="258">
        <v>0</v>
      </c>
      <c r="AB1097" s="260">
        <v>2021</v>
      </c>
    </row>
    <row r="1098" spans="1:28" s="3" customFormat="1" ht="35.25" x14ac:dyDescent="0.5">
      <c r="B1098" s="206" t="s">
        <v>803</v>
      </c>
      <c r="C1098" s="207"/>
      <c r="D1098" s="255">
        <f t="shared" ref="D1098:D1161" si="51">E1098+F1098+G1098+H1098+I1098+J1098+L1098+M1098+N1098+O1098+P1098+Q1098+R1098+S1098+T1098+U1098+V1098+W1098+X1098+Y1098+Z1098+AA1098</f>
        <v>73722638.909999996</v>
      </c>
      <c r="E1098" s="255">
        <f t="shared" ref="E1098:AA1098" si="52">SUM(E1099:E1173)</f>
        <v>2133562.7000000002</v>
      </c>
      <c r="F1098" s="255">
        <f t="shared" si="52"/>
        <v>993481.82000000007</v>
      </c>
      <c r="G1098" s="255">
        <f t="shared" si="52"/>
        <v>11354080.26</v>
      </c>
      <c r="H1098" s="255">
        <f t="shared" si="52"/>
        <v>343278.4</v>
      </c>
      <c r="I1098" s="255">
        <f t="shared" si="52"/>
        <v>184500</v>
      </c>
      <c r="J1098" s="255">
        <f t="shared" si="52"/>
        <v>0</v>
      </c>
      <c r="K1098" s="256">
        <f t="shared" si="52"/>
        <v>4</v>
      </c>
      <c r="L1098" s="255">
        <f t="shared" si="52"/>
        <v>8052845.2199999997</v>
      </c>
      <c r="M1098" s="255">
        <f t="shared" si="52"/>
        <v>22633896.060000002</v>
      </c>
      <c r="N1098" s="255">
        <f t="shared" si="52"/>
        <v>2624972.0099999998</v>
      </c>
      <c r="O1098" s="255">
        <f>SUM(O1099:O1173)</f>
        <v>25402022.439999998</v>
      </c>
      <c r="P1098" s="255">
        <f t="shared" si="52"/>
        <v>0</v>
      </c>
      <c r="Q1098" s="255">
        <f t="shared" si="52"/>
        <v>0</v>
      </c>
      <c r="R1098" s="255">
        <f t="shared" si="52"/>
        <v>0</v>
      </c>
      <c r="S1098" s="255">
        <f t="shared" si="52"/>
        <v>0</v>
      </c>
      <c r="T1098" s="255">
        <f t="shared" si="52"/>
        <v>0</v>
      </c>
      <c r="U1098" s="255">
        <f t="shared" si="52"/>
        <v>0</v>
      </c>
      <c r="V1098" s="255">
        <f t="shared" si="52"/>
        <v>0</v>
      </c>
      <c r="W1098" s="255">
        <f t="shared" si="52"/>
        <v>0</v>
      </c>
      <c r="X1098" s="255">
        <f t="shared" si="52"/>
        <v>0</v>
      </c>
      <c r="Y1098" s="255">
        <f t="shared" si="52"/>
        <v>0</v>
      </c>
      <c r="Z1098" s="255">
        <f t="shared" si="52"/>
        <v>0</v>
      </c>
      <c r="AA1098" s="255">
        <f t="shared" si="52"/>
        <v>0</v>
      </c>
      <c r="AB1098" s="257" t="s">
        <v>855</v>
      </c>
    </row>
    <row r="1099" spans="1:28" s="3" customFormat="1" ht="35.25" x14ac:dyDescent="0.5">
      <c r="A1099" s="3">
        <v>1</v>
      </c>
      <c r="B1099" s="165">
        <f>SUBTOTAL(103,$A$798:A1099)</f>
        <v>300</v>
      </c>
      <c r="C1099" s="210" t="s">
        <v>2543</v>
      </c>
      <c r="D1099" s="255">
        <f t="shared" si="51"/>
        <v>233398.86</v>
      </c>
      <c r="E1099" s="258">
        <v>0</v>
      </c>
      <c r="F1099" s="258">
        <v>0</v>
      </c>
      <c r="G1099" s="258">
        <v>0</v>
      </c>
      <c r="H1099" s="258">
        <v>0</v>
      </c>
      <c r="I1099" s="258">
        <v>0</v>
      </c>
      <c r="J1099" s="258">
        <v>0</v>
      </c>
      <c r="K1099" s="259">
        <v>0</v>
      </c>
      <c r="L1099" s="258">
        <v>0</v>
      </c>
      <c r="M1099" s="258">
        <v>0</v>
      </c>
      <c r="N1099" s="258">
        <v>165751.97</v>
      </c>
      <c r="O1099" s="258">
        <v>67646.89</v>
      </c>
      <c r="P1099" s="258">
        <v>0</v>
      </c>
      <c r="Q1099" s="258">
        <v>0</v>
      </c>
      <c r="R1099" s="258">
        <v>0</v>
      </c>
      <c r="S1099" s="258">
        <v>0</v>
      </c>
      <c r="T1099" s="258">
        <v>0</v>
      </c>
      <c r="U1099" s="258">
        <v>0</v>
      </c>
      <c r="V1099" s="258">
        <v>0</v>
      </c>
      <c r="W1099" s="258">
        <v>0</v>
      </c>
      <c r="X1099" s="258">
        <v>0</v>
      </c>
      <c r="Y1099" s="258">
        <v>0</v>
      </c>
      <c r="Z1099" s="258">
        <v>0</v>
      </c>
      <c r="AA1099" s="258">
        <v>0</v>
      </c>
      <c r="AB1099" s="260">
        <v>2021</v>
      </c>
    </row>
    <row r="1100" spans="1:28" s="3" customFormat="1" ht="35.25" x14ac:dyDescent="0.5">
      <c r="A1100" s="3">
        <v>1</v>
      </c>
      <c r="B1100" s="165">
        <f>SUBTOTAL(103,$A$798:A1100)</f>
        <v>301</v>
      </c>
      <c r="C1100" s="210" t="s">
        <v>2544</v>
      </c>
      <c r="D1100" s="255">
        <f t="shared" si="51"/>
        <v>324572.02</v>
      </c>
      <c r="E1100" s="258">
        <v>0</v>
      </c>
      <c r="F1100" s="258">
        <v>0</v>
      </c>
      <c r="G1100" s="258">
        <v>140292.01999999999</v>
      </c>
      <c r="H1100" s="258">
        <v>184280</v>
      </c>
      <c r="I1100" s="258">
        <v>0</v>
      </c>
      <c r="J1100" s="258">
        <v>0</v>
      </c>
      <c r="K1100" s="259">
        <v>0</v>
      </c>
      <c r="L1100" s="258">
        <v>0</v>
      </c>
      <c r="M1100" s="258">
        <v>0</v>
      </c>
      <c r="N1100" s="258">
        <v>0</v>
      </c>
      <c r="O1100" s="258">
        <v>0</v>
      </c>
      <c r="P1100" s="258">
        <v>0</v>
      </c>
      <c r="Q1100" s="258">
        <v>0</v>
      </c>
      <c r="R1100" s="258">
        <v>0</v>
      </c>
      <c r="S1100" s="258">
        <v>0</v>
      </c>
      <c r="T1100" s="258">
        <v>0</v>
      </c>
      <c r="U1100" s="258">
        <v>0</v>
      </c>
      <c r="V1100" s="258">
        <v>0</v>
      </c>
      <c r="W1100" s="258">
        <v>0</v>
      </c>
      <c r="X1100" s="258">
        <v>0</v>
      </c>
      <c r="Y1100" s="258">
        <v>0</v>
      </c>
      <c r="Z1100" s="258">
        <v>0</v>
      </c>
      <c r="AA1100" s="258">
        <v>0</v>
      </c>
      <c r="AB1100" s="260">
        <v>2021</v>
      </c>
    </row>
    <row r="1101" spans="1:28" s="3" customFormat="1" ht="35.25" x14ac:dyDescent="0.5">
      <c r="A1101" s="3">
        <v>1</v>
      </c>
      <c r="B1101" s="165">
        <f>SUBTOTAL(103,$A$798:A1101)</f>
        <v>302</v>
      </c>
      <c r="C1101" s="210" t="s">
        <v>2545</v>
      </c>
      <c r="D1101" s="255">
        <f t="shared" si="51"/>
        <v>171297.21</v>
      </c>
      <c r="E1101" s="258">
        <v>0</v>
      </c>
      <c r="F1101" s="258">
        <v>0</v>
      </c>
      <c r="G1101" s="258">
        <v>171297.21</v>
      </c>
      <c r="H1101" s="258">
        <v>0</v>
      </c>
      <c r="I1101" s="258">
        <v>0</v>
      </c>
      <c r="J1101" s="258">
        <v>0</v>
      </c>
      <c r="K1101" s="259">
        <v>0</v>
      </c>
      <c r="L1101" s="258">
        <v>0</v>
      </c>
      <c r="M1101" s="258">
        <v>0</v>
      </c>
      <c r="N1101" s="258">
        <v>0</v>
      </c>
      <c r="O1101" s="258">
        <v>0</v>
      </c>
      <c r="P1101" s="258">
        <v>0</v>
      </c>
      <c r="Q1101" s="258">
        <v>0</v>
      </c>
      <c r="R1101" s="258">
        <v>0</v>
      </c>
      <c r="S1101" s="258">
        <v>0</v>
      </c>
      <c r="T1101" s="258">
        <v>0</v>
      </c>
      <c r="U1101" s="258">
        <v>0</v>
      </c>
      <c r="V1101" s="258">
        <v>0</v>
      </c>
      <c r="W1101" s="258">
        <v>0</v>
      </c>
      <c r="X1101" s="258">
        <v>0</v>
      </c>
      <c r="Y1101" s="258">
        <v>0</v>
      </c>
      <c r="Z1101" s="258">
        <v>0</v>
      </c>
      <c r="AA1101" s="258">
        <v>0</v>
      </c>
      <c r="AB1101" s="260">
        <v>2021</v>
      </c>
    </row>
    <row r="1102" spans="1:28" s="3" customFormat="1" ht="35.25" x14ac:dyDescent="0.5">
      <c r="A1102" s="3">
        <v>1</v>
      </c>
      <c r="B1102" s="165">
        <f>SUBTOTAL(103,$A$798:A1102)</f>
        <v>303</v>
      </c>
      <c r="C1102" s="210" t="s">
        <v>2736</v>
      </c>
      <c r="D1102" s="255">
        <f t="shared" si="51"/>
        <v>330000</v>
      </c>
      <c r="E1102" s="258">
        <v>0</v>
      </c>
      <c r="F1102" s="258">
        <v>0</v>
      </c>
      <c r="G1102" s="258">
        <v>0</v>
      </c>
      <c r="H1102" s="258">
        <v>0</v>
      </c>
      <c r="I1102" s="258">
        <v>0</v>
      </c>
      <c r="J1102" s="258">
        <v>0</v>
      </c>
      <c r="K1102" s="259">
        <v>0</v>
      </c>
      <c r="L1102" s="258">
        <v>0</v>
      </c>
      <c r="M1102" s="258">
        <v>0</v>
      </c>
      <c r="N1102" s="258">
        <v>0</v>
      </c>
      <c r="O1102" s="258">
        <v>330000</v>
      </c>
      <c r="P1102" s="258">
        <v>0</v>
      </c>
      <c r="Q1102" s="258">
        <v>0</v>
      </c>
      <c r="R1102" s="258">
        <v>0</v>
      </c>
      <c r="S1102" s="258">
        <v>0</v>
      </c>
      <c r="T1102" s="258">
        <v>0</v>
      </c>
      <c r="U1102" s="258">
        <v>0</v>
      </c>
      <c r="V1102" s="258">
        <v>0</v>
      </c>
      <c r="W1102" s="258">
        <v>0</v>
      </c>
      <c r="X1102" s="258">
        <v>0</v>
      </c>
      <c r="Y1102" s="258">
        <v>0</v>
      </c>
      <c r="Z1102" s="258">
        <v>0</v>
      </c>
      <c r="AA1102" s="258">
        <v>0</v>
      </c>
      <c r="AB1102" s="260">
        <v>2021</v>
      </c>
    </row>
    <row r="1103" spans="1:28" s="3" customFormat="1" ht="35.25" x14ac:dyDescent="0.5">
      <c r="A1103" s="3">
        <v>1</v>
      </c>
      <c r="B1103" s="165">
        <f>SUBTOTAL(103,$A$798:A1103)</f>
        <v>304</v>
      </c>
      <c r="C1103" s="210" t="s">
        <v>2737</v>
      </c>
      <c r="D1103" s="255">
        <f t="shared" si="51"/>
        <v>2739815</v>
      </c>
      <c r="E1103" s="258">
        <v>0</v>
      </c>
      <c r="F1103" s="258">
        <v>0</v>
      </c>
      <c r="G1103" s="258">
        <v>0</v>
      </c>
      <c r="H1103" s="258">
        <v>0</v>
      </c>
      <c r="I1103" s="258">
        <v>0</v>
      </c>
      <c r="J1103" s="258">
        <v>0</v>
      </c>
      <c r="K1103" s="259">
        <v>0</v>
      </c>
      <c r="L1103" s="258">
        <v>0</v>
      </c>
      <c r="M1103" s="258">
        <v>2739815</v>
      </c>
      <c r="N1103" s="258">
        <v>0</v>
      </c>
      <c r="O1103" s="258">
        <v>0</v>
      </c>
      <c r="P1103" s="258">
        <v>0</v>
      </c>
      <c r="Q1103" s="258">
        <v>0</v>
      </c>
      <c r="R1103" s="258">
        <v>0</v>
      </c>
      <c r="S1103" s="258">
        <v>0</v>
      </c>
      <c r="T1103" s="258">
        <v>0</v>
      </c>
      <c r="U1103" s="258">
        <v>0</v>
      </c>
      <c r="V1103" s="258">
        <v>0</v>
      </c>
      <c r="W1103" s="258">
        <v>0</v>
      </c>
      <c r="X1103" s="258">
        <v>0</v>
      </c>
      <c r="Y1103" s="258">
        <v>0</v>
      </c>
      <c r="Z1103" s="258">
        <v>0</v>
      </c>
      <c r="AA1103" s="258">
        <v>0</v>
      </c>
      <c r="AB1103" s="260">
        <v>2021</v>
      </c>
    </row>
    <row r="1104" spans="1:28" s="3" customFormat="1" ht="35.25" x14ac:dyDescent="0.5">
      <c r="A1104" s="3">
        <v>1</v>
      </c>
      <c r="B1104" s="165">
        <f>SUBTOTAL(103,$A$798:A1104)</f>
        <v>305</v>
      </c>
      <c r="C1104" s="210" t="s">
        <v>2738</v>
      </c>
      <c r="D1104" s="255">
        <f t="shared" si="51"/>
        <v>964150</v>
      </c>
      <c r="E1104" s="258">
        <v>0</v>
      </c>
      <c r="F1104" s="258">
        <v>0</v>
      </c>
      <c r="G1104" s="258">
        <v>0</v>
      </c>
      <c r="H1104" s="258">
        <v>0</v>
      </c>
      <c r="I1104" s="258">
        <v>0</v>
      </c>
      <c r="J1104" s="258">
        <v>0</v>
      </c>
      <c r="K1104" s="259">
        <v>0</v>
      </c>
      <c r="L1104" s="258">
        <v>0</v>
      </c>
      <c r="M1104" s="258">
        <v>964150</v>
      </c>
      <c r="N1104" s="258">
        <v>0</v>
      </c>
      <c r="O1104" s="258">
        <v>0</v>
      </c>
      <c r="P1104" s="258">
        <v>0</v>
      </c>
      <c r="Q1104" s="258">
        <v>0</v>
      </c>
      <c r="R1104" s="258">
        <v>0</v>
      </c>
      <c r="S1104" s="258">
        <v>0</v>
      </c>
      <c r="T1104" s="258">
        <v>0</v>
      </c>
      <c r="U1104" s="258">
        <v>0</v>
      </c>
      <c r="V1104" s="258">
        <v>0</v>
      </c>
      <c r="W1104" s="258">
        <v>0</v>
      </c>
      <c r="X1104" s="258">
        <v>0</v>
      </c>
      <c r="Y1104" s="258">
        <v>0</v>
      </c>
      <c r="Z1104" s="258">
        <v>0</v>
      </c>
      <c r="AA1104" s="258">
        <v>0</v>
      </c>
      <c r="AB1104" s="260">
        <v>2021</v>
      </c>
    </row>
    <row r="1105" spans="1:28" s="3" customFormat="1" ht="35.25" x14ac:dyDescent="0.5">
      <c r="A1105" s="3">
        <v>1</v>
      </c>
      <c r="B1105" s="165">
        <f>SUBTOTAL(103,$A$798:A1105)</f>
        <v>306</v>
      </c>
      <c r="C1105" s="210" t="s">
        <v>2739</v>
      </c>
      <c r="D1105" s="255">
        <f t="shared" si="51"/>
        <v>359656.8</v>
      </c>
      <c r="E1105" s="258">
        <v>0</v>
      </c>
      <c r="F1105" s="258">
        <v>0</v>
      </c>
      <c r="G1105" s="258">
        <v>0</v>
      </c>
      <c r="H1105" s="258">
        <v>0</v>
      </c>
      <c r="I1105" s="258">
        <v>0</v>
      </c>
      <c r="J1105" s="258">
        <v>0</v>
      </c>
      <c r="K1105" s="259">
        <v>0</v>
      </c>
      <c r="L1105" s="258">
        <v>0</v>
      </c>
      <c r="M1105" s="258">
        <v>0</v>
      </c>
      <c r="N1105" s="258">
        <v>0</v>
      </c>
      <c r="O1105" s="258">
        <v>359656.8</v>
      </c>
      <c r="P1105" s="258">
        <v>0</v>
      </c>
      <c r="Q1105" s="258">
        <v>0</v>
      </c>
      <c r="R1105" s="258">
        <v>0</v>
      </c>
      <c r="S1105" s="258">
        <v>0</v>
      </c>
      <c r="T1105" s="258">
        <v>0</v>
      </c>
      <c r="U1105" s="258">
        <v>0</v>
      </c>
      <c r="V1105" s="258">
        <v>0</v>
      </c>
      <c r="W1105" s="258">
        <v>0</v>
      </c>
      <c r="X1105" s="258">
        <v>0</v>
      </c>
      <c r="Y1105" s="258">
        <v>0</v>
      </c>
      <c r="Z1105" s="258">
        <v>0</v>
      </c>
      <c r="AA1105" s="258">
        <v>0</v>
      </c>
      <c r="AB1105" s="260">
        <v>2021</v>
      </c>
    </row>
    <row r="1106" spans="1:28" s="3" customFormat="1" ht="35.25" x14ac:dyDescent="0.5">
      <c r="A1106" s="3">
        <v>1</v>
      </c>
      <c r="B1106" s="165">
        <f>SUBTOTAL(103,$A$798:A1106)</f>
        <v>307</v>
      </c>
      <c r="C1106" s="210" t="s">
        <v>2305</v>
      </c>
      <c r="D1106" s="255">
        <f t="shared" si="51"/>
        <v>372500</v>
      </c>
      <c r="E1106" s="258">
        <v>0</v>
      </c>
      <c r="F1106" s="258">
        <v>0</v>
      </c>
      <c r="G1106" s="258">
        <v>0</v>
      </c>
      <c r="H1106" s="258">
        <v>0</v>
      </c>
      <c r="I1106" s="258">
        <v>0</v>
      </c>
      <c r="J1106" s="258">
        <v>0</v>
      </c>
      <c r="K1106" s="259">
        <v>0</v>
      </c>
      <c r="L1106" s="258">
        <v>0</v>
      </c>
      <c r="M1106" s="258">
        <v>0</v>
      </c>
      <c r="N1106" s="258">
        <v>0</v>
      </c>
      <c r="O1106" s="258">
        <v>372500</v>
      </c>
      <c r="P1106" s="258">
        <v>0</v>
      </c>
      <c r="Q1106" s="258">
        <v>0</v>
      </c>
      <c r="R1106" s="258">
        <v>0</v>
      </c>
      <c r="S1106" s="258">
        <v>0</v>
      </c>
      <c r="T1106" s="258">
        <v>0</v>
      </c>
      <c r="U1106" s="258">
        <v>0</v>
      </c>
      <c r="V1106" s="258">
        <v>0</v>
      </c>
      <c r="W1106" s="258">
        <v>0</v>
      </c>
      <c r="X1106" s="258">
        <v>0</v>
      </c>
      <c r="Y1106" s="258">
        <v>0</v>
      </c>
      <c r="Z1106" s="258">
        <v>0</v>
      </c>
      <c r="AA1106" s="258">
        <v>0</v>
      </c>
      <c r="AB1106" s="260">
        <v>2021</v>
      </c>
    </row>
    <row r="1107" spans="1:28" s="3" customFormat="1" ht="35.25" x14ac:dyDescent="0.5">
      <c r="A1107" s="3">
        <v>1</v>
      </c>
      <c r="B1107" s="165">
        <f>SUBTOTAL(103,$A$798:A1107)</f>
        <v>308</v>
      </c>
      <c r="C1107" s="210" t="s">
        <v>2740</v>
      </c>
      <c r="D1107" s="255">
        <f t="shared" si="51"/>
        <v>1005740</v>
      </c>
      <c r="E1107" s="258">
        <v>0</v>
      </c>
      <c r="F1107" s="258">
        <v>0</v>
      </c>
      <c r="G1107" s="258">
        <v>0</v>
      </c>
      <c r="H1107" s="258">
        <v>0</v>
      </c>
      <c r="I1107" s="258">
        <v>0</v>
      </c>
      <c r="J1107" s="258">
        <v>0</v>
      </c>
      <c r="K1107" s="259">
        <v>0</v>
      </c>
      <c r="L1107" s="258">
        <v>0</v>
      </c>
      <c r="M1107" s="258">
        <v>0</v>
      </c>
      <c r="N1107" s="258">
        <v>0</v>
      </c>
      <c r="O1107" s="258">
        <v>1005740</v>
      </c>
      <c r="P1107" s="258">
        <v>0</v>
      </c>
      <c r="Q1107" s="258">
        <v>0</v>
      </c>
      <c r="R1107" s="258">
        <v>0</v>
      </c>
      <c r="S1107" s="258">
        <v>0</v>
      </c>
      <c r="T1107" s="258">
        <v>0</v>
      </c>
      <c r="U1107" s="258">
        <v>0</v>
      </c>
      <c r="V1107" s="258">
        <v>0</v>
      </c>
      <c r="W1107" s="258">
        <v>0</v>
      </c>
      <c r="X1107" s="258">
        <v>0</v>
      </c>
      <c r="Y1107" s="258">
        <v>0</v>
      </c>
      <c r="Z1107" s="258">
        <v>0</v>
      </c>
      <c r="AA1107" s="258">
        <v>0</v>
      </c>
      <c r="AB1107" s="260">
        <v>2021</v>
      </c>
    </row>
    <row r="1108" spans="1:28" s="3" customFormat="1" ht="35.25" x14ac:dyDescent="0.5">
      <c r="A1108" s="3">
        <v>1</v>
      </c>
      <c r="B1108" s="165">
        <f>SUBTOTAL(103,$A$798:A1108)</f>
        <v>309</v>
      </c>
      <c r="C1108" s="210" t="s">
        <v>2689</v>
      </c>
      <c r="D1108" s="255">
        <f t="shared" si="51"/>
        <v>214867.71</v>
      </c>
      <c r="E1108" s="258">
        <v>214867.71</v>
      </c>
      <c r="F1108" s="258">
        <v>0</v>
      </c>
      <c r="G1108" s="258">
        <v>0</v>
      </c>
      <c r="H1108" s="258">
        <v>0</v>
      </c>
      <c r="I1108" s="258">
        <v>0</v>
      </c>
      <c r="J1108" s="258">
        <v>0</v>
      </c>
      <c r="K1108" s="259">
        <v>0</v>
      </c>
      <c r="L1108" s="258">
        <v>0</v>
      </c>
      <c r="M1108" s="258">
        <v>0</v>
      </c>
      <c r="N1108" s="258">
        <v>0</v>
      </c>
      <c r="O1108" s="261">
        <v>0</v>
      </c>
      <c r="P1108" s="258">
        <v>0</v>
      </c>
      <c r="Q1108" s="258">
        <v>0</v>
      </c>
      <c r="R1108" s="258">
        <v>0</v>
      </c>
      <c r="S1108" s="258">
        <v>0</v>
      </c>
      <c r="T1108" s="258">
        <v>0</v>
      </c>
      <c r="U1108" s="258">
        <v>0</v>
      </c>
      <c r="V1108" s="258">
        <v>0</v>
      </c>
      <c r="W1108" s="258">
        <v>0</v>
      </c>
      <c r="X1108" s="258">
        <v>0</v>
      </c>
      <c r="Y1108" s="258">
        <v>0</v>
      </c>
      <c r="Z1108" s="258">
        <v>0</v>
      </c>
      <c r="AA1108" s="258">
        <v>0</v>
      </c>
      <c r="AB1108" s="260">
        <v>2021</v>
      </c>
    </row>
    <row r="1109" spans="1:28" s="3" customFormat="1" ht="35.25" x14ac:dyDescent="0.5">
      <c r="A1109" s="3">
        <v>1</v>
      </c>
      <c r="B1109" s="165">
        <f>SUBTOTAL(103,$A$798:A1109)</f>
        <v>310</v>
      </c>
      <c r="C1109" s="210" t="s">
        <v>2313</v>
      </c>
      <c r="D1109" s="255">
        <f t="shared" si="51"/>
        <v>218045.75</v>
      </c>
      <c r="E1109" s="258">
        <v>118045.75</v>
      </c>
      <c r="F1109" s="258">
        <v>100000</v>
      </c>
      <c r="G1109" s="258">
        <v>0</v>
      </c>
      <c r="H1109" s="258">
        <v>0</v>
      </c>
      <c r="I1109" s="258">
        <v>0</v>
      </c>
      <c r="J1109" s="258">
        <v>0</v>
      </c>
      <c r="K1109" s="259">
        <v>0</v>
      </c>
      <c r="L1109" s="258">
        <v>0</v>
      </c>
      <c r="M1109" s="258">
        <v>0</v>
      </c>
      <c r="N1109" s="258">
        <v>0</v>
      </c>
      <c r="O1109" s="261">
        <v>0</v>
      </c>
      <c r="P1109" s="258">
        <v>0</v>
      </c>
      <c r="Q1109" s="258">
        <v>0</v>
      </c>
      <c r="R1109" s="258">
        <v>0</v>
      </c>
      <c r="S1109" s="258">
        <v>0</v>
      </c>
      <c r="T1109" s="258">
        <v>0</v>
      </c>
      <c r="U1109" s="258">
        <v>0</v>
      </c>
      <c r="V1109" s="258">
        <v>0</v>
      </c>
      <c r="W1109" s="258">
        <v>0</v>
      </c>
      <c r="X1109" s="258">
        <v>0</v>
      </c>
      <c r="Y1109" s="258">
        <v>0</v>
      </c>
      <c r="Z1109" s="258">
        <v>0</v>
      </c>
      <c r="AA1109" s="258">
        <v>0</v>
      </c>
      <c r="AB1109" s="260">
        <v>2021</v>
      </c>
    </row>
    <row r="1110" spans="1:28" s="3" customFormat="1" ht="35.25" x14ac:dyDescent="0.5">
      <c r="A1110" s="3">
        <v>1</v>
      </c>
      <c r="B1110" s="165">
        <f>SUBTOTAL(103,$A$798:A1110)</f>
        <v>311</v>
      </c>
      <c r="C1110" s="210" t="s">
        <v>2741</v>
      </c>
      <c r="D1110" s="255">
        <f t="shared" si="51"/>
        <v>2409320.06</v>
      </c>
      <c r="E1110" s="258">
        <v>0</v>
      </c>
      <c r="F1110" s="258">
        <v>0</v>
      </c>
      <c r="G1110" s="258">
        <v>0</v>
      </c>
      <c r="H1110" s="258">
        <v>0</v>
      </c>
      <c r="I1110" s="258">
        <v>0</v>
      </c>
      <c r="J1110" s="258">
        <v>0</v>
      </c>
      <c r="K1110" s="259">
        <v>0</v>
      </c>
      <c r="L1110" s="258">
        <v>0</v>
      </c>
      <c r="M1110" s="258">
        <v>2409320.06</v>
      </c>
      <c r="N1110" s="258">
        <v>0</v>
      </c>
      <c r="O1110" s="258">
        <v>0</v>
      </c>
      <c r="P1110" s="258">
        <v>0</v>
      </c>
      <c r="Q1110" s="258">
        <v>0</v>
      </c>
      <c r="R1110" s="258">
        <v>0</v>
      </c>
      <c r="S1110" s="258">
        <v>0</v>
      </c>
      <c r="T1110" s="258">
        <v>0</v>
      </c>
      <c r="U1110" s="258">
        <v>0</v>
      </c>
      <c r="V1110" s="258">
        <v>0</v>
      </c>
      <c r="W1110" s="258">
        <v>0</v>
      </c>
      <c r="X1110" s="258">
        <v>0</v>
      </c>
      <c r="Y1110" s="258">
        <v>0</v>
      </c>
      <c r="Z1110" s="258">
        <v>0</v>
      </c>
      <c r="AA1110" s="258">
        <v>0</v>
      </c>
      <c r="AB1110" s="260">
        <v>2021</v>
      </c>
    </row>
    <row r="1111" spans="1:28" s="3" customFormat="1" ht="35.25" x14ac:dyDescent="0.5">
      <c r="A1111" s="3">
        <v>1</v>
      </c>
      <c r="B1111" s="165">
        <f>SUBTOTAL(103,$A$798:A1111)</f>
        <v>312</v>
      </c>
      <c r="C1111" s="210" t="s">
        <v>2742</v>
      </c>
      <c r="D1111" s="255">
        <f t="shared" si="51"/>
        <v>749921.42</v>
      </c>
      <c r="E1111" s="258">
        <v>0</v>
      </c>
      <c r="F1111" s="258">
        <v>242121.42</v>
      </c>
      <c r="G1111" s="258">
        <v>400000</v>
      </c>
      <c r="H1111" s="258">
        <v>0</v>
      </c>
      <c r="I1111" s="258">
        <v>0</v>
      </c>
      <c r="J1111" s="258">
        <v>0</v>
      </c>
      <c r="K1111" s="259">
        <v>0</v>
      </c>
      <c r="L1111" s="258">
        <v>0</v>
      </c>
      <c r="M1111" s="258">
        <v>0</v>
      </c>
      <c r="N1111" s="258">
        <v>0</v>
      </c>
      <c r="O1111" s="258">
        <v>107800</v>
      </c>
      <c r="P1111" s="258">
        <v>0</v>
      </c>
      <c r="Q1111" s="258">
        <v>0</v>
      </c>
      <c r="R1111" s="258">
        <v>0</v>
      </c>
      <c r="S1111" s="258">
        <v>0</v>
      </c>
      <c r="T1111" s="258">
        <v>0</v>
      </c>
      <c r="U1111" s="258">
        <v>0</v>
      </c>
      <c r="V1111" s="258">
        <v>0</v>
      </c>
      <c r="W1111" s="258">
        <v>0</v>
      </c>
      <c r="X1111" s="258">
        <v>0</v>
      </c>
      <c r="Y1111" s="258">
        <v>0</v>
      </c>
      <c r="Z1111" s="258">
        <v>0</v>
      </c>
      <c r="AA1111" s="258">
        <v>0</v>
      </c>
      <c r="AB1111" s="260">
        <v>2021</v>
      </c>
    </row>
    <row r="1112" spans="1:28" s="3" customFormat="1" ht="35.25" x14ac:dyDescent="0.5">
      <c r="A1112" s="3">
        <v>1</v>
      </c>
      <c r="B1112" s="165">
        <f>SUBTOTAL(103,$A$798:A1112)</f>
        <v>313</v>
      </c>
      <c r="C1112" s="210" t="s">
        <v>2861</v>
      </c>
      <c r="D1112" s="255">
        <f t="shared" si="51"/>
        <v>873700</v>
      </c>
      <c r="E1112" s="258">
        <v>0</v>
      </c>
      <c r="F1112" s="258">
        <v>0</v>
      </c>
      <c r="G1112" s="258">
        <v>0</v>
      </c>
      <c r="H1112" s="258">
        <v>0</v>
      </c>
      <c r="I1112" s="258">
        <v>0</v>
      </c>
      <c r="J1112" s="258">
        <v>0</v>
      </c>
      <c r="K1112" s="259">
        <v>0</v>
      </c>
      <c r="L1112" s="258">
        <v>0</v>
      </c>
      <c r="M1112" s="258">
        <v>0</v>
      </c>
      <c r="N1112" s="258">
        <v>0</v>
      </c>
      <c r="O1112" s="258">
        <v>873700</v>
      </c>
      <c r="P1112" s="258">
        <v>0</v>
      </c>
      <c r="Q1112" s="258">
        <v>0</v>
      </c>
      <c r="R1112" s="258">
        <v>0</v>
      </c>
      <c r="S1112" s="258">
        <v>0</v>
      </c>
      <c r="T1112" s="258">
        <v>0</v>
      </c>
      <c r="U1112" s="258">
        <v>0</v>
      </c>
      <c r="V1112" s="258">
        <v>0</v>
      </c>
      <c r="W1112" s="258">
        <v>0</v>
      </c>
      <c r="X1112" s="258">
        <v>0</v>
      </c>
      <c r="Y1112" s="258">
        <v>0</v>
      </c>
      <c r="Z1112" s="258">
        <v>0</v>
      </c>
      <c r="AA1112" s="258">
        <v>0</v>
      </c>
      <c r="AB1112" s="260">
        <v>2021</v>
      </c>
    </row>
    <row r="1113" spans="1:28" s="3" customFormat="1" ht="35.25" x14ac:dyDescent="0.5">
      <c r="A1113" s="3">
        <v>1</v>
      </c>
      <c r="B1113" s="165">
        <f>SUBTOTAL(103,$A$798:A1113)</f>
        <v>314</v>
      </c>
      <c r="C1113" s="210" t="s">
        <v>2862</v>
      </c>
      <c r="D1113" s="255">
        <f t="shared" si="51"/>
        <v>307000</v>
      </c>
      <c r="E1113" s="258">
        <v>0</v>
      </c>
      <c r="F1113" s="258">
        <v>0</v>
      </c>
      <c r="G1113" s="258">
        <v>0</v>
      </c>
      <c r="H1113" s="258">
        <v>0</v>
      </c>
      <c r="I1113" s="258">
        <v>0</v>
      </c>
      <c r="J1113" s="258">
        <v>0</v>
      </c>
      <c r="K1113" s="259">
        <v>0</v>
      </c>
      <c r="L1113" s="258">
        <v>0</v>
      </c>
      <c r="M1113" s="258">
        <v>307000</v>
      </c>
      <c r="N1113" s="258">
        <v>0</v>
      </c>
      <c r="O1113" s="258">
        <v>0</v>
      </c>
      <c r="P1113" s="258">
        <v>0</v>
      </c>
      <c r="Q1113" s="258">
        <v>0</v>
      </c>
      <c r="R1113" s="258">
        <v>0</v>
      </c>
      <c r="S1113" s="258">
        <v>0</v>
      </c>
      <c r="T1113" s="258">
        <v>0</v>
      </c>
      <c r="U1113" s="258">
        <v>0</v>
      </c>
      <c r="V1113" s="258">
        <v>0</v>
      </c>
      <c r="W1113" s="258">
        <v>0</v>
      </c>
      <c r="X1113" s="258">
        <v>0</v>
      </c>
      <c r="Y1113" s="258">
        <v>0</v>
      </c>
      <c r="Z1113" s="258">
        <v>0</v>
      </c>
      <c r="AA1113" s="258">
        <v>0</v>
      </c>
      <c r="AB1113" s="260">
        <v>2021</v>
      </c>
    </row>
    <row r="1114" spans="1:28" s="3" customFormat="1" ht="35.25" x14ac:dyDescent="0.5">
      <c r="A1114" s="3">
        <v>1</v>
      </c>
      <c r="B1114" s="165">
        <f>SUBTOTAL(103,$A$798:A1114)</f>
        <v>315</v>
      </c>
      <c r="C1114" s="210" t="s">
        <v>2099</v>
      </c>
      <c r="D1114" s="255">
        <f t="shared" si="51"/>
        <v>90000</v>
      </c>
      <c r="E1114" s="258">
        <v>0</v>
      </c>
      <c r="F1114" s="258">
        <v>0</v>
      </c>
      <c r="G1114" s="258">
        <v>0</v>
      </c>
      <c r="H1114" s="258">
        <v>0</v>
      </c>
      <c r="I1114" s="258">
        <v>0</v>
      </c>
      <c r="J1114" s="258">
        <v>0</v>
      </c>
      <c r="K1114" s="259">
        <v>0</v>
      </c>
      <c r="L1114" s="258">
        <v>0</v>
      </c>
      <c r="M1114" s="258">
        <v>90000</v>
      </c>
      <c r="N1114" s="258">
        <v>0</v>
      </c>
      <c r="O1114" s="258">
        <v>0</v>
      </c>
      <c r="P1114" s="258">
        <v>0</v>
      </c>
      <c r="Q1114" s="258">
        <v>0</v>
      </c>
      <c r="R1114" s="258">
        <v>0</v>
      </c>
      <c r="S1114" s="258">
        <v>0</v>
      </c>
      <c r="T1114" s="258">
        <v>0</v>
      </c>
      <c r="U1114" s="258">
        <v>0</v>
      </c>
      <c r="V1114" s="258">
        <v>0</v>
      </c>
      <c r="W1114" s="258">
        <v>0</v>
      </c>
      <c r="X1114" s="258">
        <v>0</v>
      </c>
      <c r="Y1114" s="258">
        <v>0</v>
      </c>
      <c r="Z1114" s="258">
        <v>0</v>
      </c>
      <c r="AA1114" s="258">
        <v>0</v>
      </c>
      <c r="AB1114" s="260">
        <v>2021</v>
      </c>
    </row>
    <row r="1115" spans="1:28" s="3" customFormat="1" ht="35.25" x14ac:dyDescent="0.5">
      <c r="A1115" s="3">
        <v>1</v>
      </c>
      <c r="B1115" s="165">
        <f>SUBTOTAL(103,$A$798:A1115)</f>
        <v>316</v>
      </c>
      <c r="C1115" s="210" t="s">
        <v>2096</v>
      </c>
      <c r="D1115" s="255">
        <f t="shared" si="51"/>
        <v>40000</v>
      </c>
      <c r="E1115" s="258">
        <v>0</v>
      </c>
      <c r="F1115" s="258">
        <v>0</v>
      </c>
      <c r="G1115" s="258">
        <v>0</v>
      </c>
      <c r="H1115" s="258">
        <v>0</v>
      </c>
      <c r="I1115" s="258">
        <v>0</v>
      </c>
      <c r="J1115" s="258">
        <v>0</v>
      </c>
      <c r="K1115" s="259">
        <v>0</v>
      </c>
      <c r="L1115" s="258">
        <v>0</v>
      </c>
      <c r="M1115" s="258">
        <v>40000</v>
      </c>
      <c r="N1115" s="258">
        <v>0</v>
      </c>
      <c r="O1115" s="258">
        <v>0</v>
      </c>
      <c r="P1115" s="258">
        <v>0</v>
      </c>
      <c r="Q1115" s="258">
        <v>0</v>
      </c>
      <c r="R1115" s="258">
        <v>0</v>
      </c>
      <c r="S1115" s="258">
        <v>0</v>
      </c>
      <c r="T1115" s="258">
        <v>0</v>
      </c>
      <c r="U1115" s="258">
        <v>0</v>
      </c>
      <c r="V1115" s="258">
        <v>0</v>
      </c>
      <c r="W1115" s="258">
        <v>0</v>
      </c>
      <c r="X1115" s="258">
        <v>0</v>
      </c>
      <c r="Y1115" s="258">
        <v>0</v>
      </c>
      <c r="Z1115" s="258">
        <v>0</v>
      </c>
      <c r="AA1115" s="258">
        <v>0</v>
      </c>
      <c r="AB1115" s="260">
        <v>2021</v>
      </c>
    </row>
    <row r="1116" spans="1:28" s="3" customFormat="1" ht="35.25" x14ac:dyDescent="0.5">
      <c r="A1116" s="3">
        <v>1</v>
      </c>
      <c r="B1116" s="165">
        <f>SUBTOTAL(103,$A$798:A1116)</f>
        <v>317</v>
      </c>
      <c r="C1116" s="210" t="s">
        <v>2100</v>
      </c>
      <c r="D1116" s="255">
        <f t="shared" si="51"/>
        <v>440000</v>
      </c>
      <c r="E1116" s="258">
        <v>0</v>
      </c>
      <c r="F1116" s="258">
        <v>0</v>
      </c>
      <c r="G1116" s="258">
        <v>0</v>
      </c>
      <c r="H1116" s="258">
        <v>0</v>
      </c>
      <c r="I1116" s="258">
        <v>0</v>
      </c>
      <c r="J1116" s="258">
        <v>0</v>
      </c>
      <c r="K1116" s="259">
        <v>0</v>
      </c>
      <c r="L1116" s="258">
        <v>0</v>
      </c>
      <c r="M1116" s="258">
        <v>440000</v>
      </c>
      <c r="N1116" s="258">
        <v>0</v>
      </c>
      <c r="O1116" s="258">
        <v>0</v>
      </c>
      <c r="P1116" s="258">
        <v>0</v>
      </c>
      <c r="Q1116" s="258">
        <v>0</v>
      </c>
      <c r="R1116" s="258">
        <v>0</v>
      </c>
      <c r="S1116" s="258">
        <v>0</v>
      </c>
      <c r="T1116" s="258">
        <v>0</v>
      </c>
      <c r="U1116" s="258">
        <v>0</v>
      </c>
      <c r="V1116" s="258">
        <v>0</v>
      </c>
      <c r="W1116" s="258">
        <v>0</v>
      </c>
      <c r="X1116" s="258">
        <v>0</v>
      </c>
      <c r="Y1116" s="258">
        <v>0</v>
      </c>
      <c r="Z1116" s="258">
        <v>0</v>
      </c>
      <c r="AA1116" s="258">
        <v>0</v>
      </c>
      <c r="AB1116" s="260">
        <v>2021</v>
      </c>
    </row>
    <row r="1117" spans="1:28" s="3" customFormat="1" ht="35.25" x14ac:dyDescent="0.5">
      <c r="A1117" s="3">
        <v>1</v>
      </c>
      <c r="B1117" s="165">
        <f>SUBTOTAL(103,$A$798:A1117)</f>
        <v>318</v>
      </c>
      <c r="C1117" s="210" t="s">
        <v>2101</v>
      </c>
      <c r="D1117" s="255">
        <f t="shared" si="51"/>
        <v>189553.1</v>
      </c>
      <c r="E1117" s="258">
        <v>72553.100000000006</v>
      </c>
      <c r="F1117" s="258">
        <v>0</v>
      </c>
      <c r="G1117" s="258">
        <v>0</v>
      </c>
      <c r="H1117" s="258">
        <v>0</v>
      </c>
      <c r="I1117" s="258">
        <v>60000</v>
      </c>
      <c r="J1117" s="258">
        <v>0</v>
      </c>
      <c r="K1117" s="259">
        <v>0</v>
      </c>
      <c r="L1117" s="258">
        <v>0</v>
      </c>
      <c r="M1117" s="258">
        <v>57000</v>
      </c>
      <c r="N1117" s="258">
        <v>0</v>
      </c>
      <c r="O1117" s="258">
        <v>0</v>
      </c>
      <c r="P1117" s="258">
        <v>0</v>
      </c>
      <c r="Q1117" s="258">
        <v>0</v>
      </c>
      <c r="R1117" s="258">
        <v>0</v>
      </c>
      <c r="S1117" s="258">
        <v>0</v>
      </c>
      <c r="T1117" s="258">
        <v>0</v>
      </c>
      <c r="U1117" s="258">
        <v>0</v>
      </c>
      <c r="V1117" s="258">
        <v>0</v>
      </c>
      <c r="W1117" s="258">
        <v>0</v>
      </c>
      <c r="X1117" s="258">
        <v>0</v>
      </c>
      <c r="Y1117" s="258">
        <v>0</v>
      </c>
      <c r="Z1117" s="258">
        <v>0</v>
      </c>
      <c r="AA1117" s="258">
        <v>0</v>
      </c>
      <c r="AB1117" s="260">
        <v>2021</v>
      </c>
    </row>
    <row r="1118" spans="1:28" s="3" customFormat="1" ht="35.25" x14ac:dyDescent="0.5">
      <c r="A1118" s="3">
        <v>1</v>
      </c>
      <c r="B1118" s="165">
        <f>SUBTOTAL(103,$A$798:A1118)</f>
        <v>319</v>
      </c>
      <c r="C1118" s="210" t="s">
        <v>2103</v>
      </c>
      <c r="D1118" s="255">
        <f t="shared" si="51"/>
        <v>1830000</v>
      </c>
      <c r="E1118" s="258">
        <v>0</v>
      </c>
      <c r="F1118" s="258">
        <v>0</v>
      </c>
      <c r="G1118" s="258">
        <v>0</v>
      </c>
      <c r="H1118" s="258">
        <v>0</v>
      </c>
      <c r="I1118" s="258">
        <v>0</v>
      </c>
      <c r="J1118" s="258">
        <v>0</v>
      </c>
      <c r="K1118" s="259">
        <v>1</v>
      </c>
      <c r="L1118" s="258">
        <v>1830000</v>
      </c>
      <c r="M1118" s="258">
        <v>0</v>
      </c>
      <c r="N1118" s="258">
        <v>0</v>
      </c>
      <c r="O1118" s="258">
        <v>0</v>
      </c>
      <c r="P1118" s="258">
        <v>0</v>
      </c>
      <c r="Q1118" s="258">
        <v>0</v>
      </c>
      <c r="R1118" s="258">
        <v>0</v>
      </c>
      <c r="S1118" s="258">
        <v>0</v>
      </c>
      <c r="T1118" s="258">
        <v>0</v>
      </c>
      <c r="U1118" s="258">
        <v>0</v>
      </c>
      <c r="V1118" s="258">
        <v>0</v>
      </c>
      <c r="W1118" s="258">
        <v>0</v>
      </c>
      <c r="X1118" s="258">
        <v>0</v>
      </c>
      <c r="Y1118" s="258">
        <v>0</v>
      </c>
      <c r="Z1118" s="258">
        <v>0</v>
      </c>
      <c r="AA1118" s="258">
        <v>0</v>
      </c>
      <c r="AB1118" s="260">
        <v>2021</v>
      </c>
    </row>
    <row r="1119" spans="1:28" s="3" customFormat="1" ht="35.25" x14ac:dyDescent="0.5">
      <c r="A1119" s="3">
        <v>1</v>
      </c>
      <c r="B1119" s="165">
        <f>SUBTOTAL(103,$A$798:A1119)</f>
        <v>320</v>
      </c>
      <c r="C1119" s="210" t="s">
        <v>2106</v>
      </c>
      <c r="D1119" s="255">
        <f t="shared" si="51"/>
        <v>448405.99</v>
      </c>
      <c r="E1119" s="258">
        <v>0</v>
      </c>
      <c r="F1119" s="258">
        <v>387405.99</v>
      </c>
      <c r="G1119" s="258">
        <v>0</v>
      </c>
      <c r="H1119" s="258">
        <v>0</v>
      </c>
      <c r="I1119" s="258">
        <v>0</v>
      </c>
      <c r="J1119" s="258">
        <v>0</v>
      </c>
      <c r="K1119" s="259">
        <v>0</v>
      </c>
      <c r="L1119" s="258">
        <v>0</v>
      </c>
      <c r="M1119" s="258">
        <v>0</v>
      </c>
      <c r="N1119" s="258">
        <v>0</v>
      </c>
      <c r="O1119" s="258">
        <v>61000</v>
      </c>
      <c r="P1119" s="258">
        <v>0</v>
      </c>
      <c r="Q1119" s="258">
        <v>0</v>
      </c>
      <c r="R1119" s="258">
        <v>0</v>
      </c>
      <c r="S1119" s="258">
        <v>0</v>
      </c>
      <c r="T1119" s="258">
        <v>0</v>
      </c>
      <c r="U1119" s="258">
        <v>0</v>
      </c>
      <c r="V1119" s="258">
        <v>0</v>
      </c>
      <c r="W1119" s="258">
        <v>0</v>
      </c>
      <c r="X1119" s="258">
        <v>0</v>
      </c>
      <c r="Y1119" s="258">
        <v>0</v>
      </c>
      <c r="Z1119" s="258">
        <v>0</v>
      </c>
      <c r="AA1119" s="258">
        <v>0</v>
      </c>
      <c r="AB1119" s="260">
        <v>2021</v>
      </c>
    </row>
    <row r="1120" spans="1:28" s="3" customFormat="1" ht="35.25" x14ac:dyDescent="0.5">
      <c r="A1120" s="3">
        <v>1</v>
      </c>
      <c r="B1120" s="165">
        <f>SUBTOTAL(103,$A$798:A1120)</f>
        <v>321</v>
      </c>
      <c r="C1120" s="210" t="s">
        <v>2105</v>
      </c>
      <c r="D1120" s="255">
        <f t="shared" si="51"/>
        <v>194000</v>
      </c>
      <c r="E1120" s="258">
        <v>0</v>
      </c>
      <c r="F1120" s="258">
        <v>0</v>
      </c>
      <c r="G1120" s="258">
        <v>0</v>
      </c>
      <c r="H1120" s="258">
        <v>0</v>
      </c>
      <c r="I1120" s="258">
        <v>0</v>
      </c>
      <c r="J1120" s="258">
        <v>0</v>
      </c>
      <c r="K1120" s="259">
        <v>0</v>
      </c>
      <c r="L1120" s="258">
        <v>0</v>
      </c>
      <c r="M1120" s="258">
        <v>0</v>
      </c>
      <c r="N1120" s="258">
        <v>0</v>
      </c>
      <c r="O1120" s="258">
        <v>194000</v>
      </c>
      <c r="P1120" s="258">
        <v>0</v>
      </c>
      <c r="Q1120" s="258">
        <v>0</v>
      </c>
      <c r="R1120" s="258">
        <v>0</v>
      </c>
      <c r="S1120" s="258">
        <v>0</v>
      </c>
      <c r="T1120" s="258">
        <v>0</v>
      </c>
      <c r="U1120" s="258">
        <v>0</v>
      </c>
      <c r="V1120" s="258">
        <v>0</v>
      </c>
      <c r="W1120" s="258">
        <v>0</v>
      </c>
      <c r="X1120" s="258">
        <v>0</v>
      </c>
      <c r="Y1120" s="258">
        <v>0</v>
      </c>
      <c r="Z1120" s="258">
        <v>0</v>
      </c>
      <c r="AA1120" s="258">
        <v>0</v>
      </c>
      <c r="AB1120" s="260">
        <v>2021</v>
      </c>
    </row>
    <row r="1121" spans="1:28" s="3" customFormat="1" ht="35.25" x14ac:dyDescent="0.5">
      <c r="A1121" s="3">
        <v>1</v>
      </c>
      <c r="B1121" s="165">
        <f>SUBTOTAL(103,$A$798:A1121)</f>
        <v>322</v>
      </c>
      <c r="C1121" s="210" t="s">
        <v>2863</v>
      </c>
      <c r="D1121" s="255">
        <f t="shared" si="51"/>
        <v>170447</v>
      </c>
      <c r="E1121" s="258">
        <v>90417</v>
      </c>
      <c r="F1121" s="258">
        <v>0</v>
      </c>
      <c r="G1121" s="258">
        <v>0</v>
      </c>
      <c r="H1121" s="258">
        <v>0</v>
      </c>
      <c r="I1121" s="258">
        <v>0</v>
      </c>
      <c r="J1121" s="258">
        <v>0</v>
      </c>
      <c r="K1121" s="259">
        <v>0</v>
      </c>
      <c r="L1121" s="258">
        <v>0</v>
      </c>
      <c r="M1121" s="258">
        <v>0</v>
      </c>
      <c r="N1121" s="258">
        <v>0</v>
      </c>
      <c r="O1121" s="258">
        <v>80030</v>
      </c>
      <c r="P1121" s="258">
        <v>0</v>
      </c>
      <c r="Q1121" s="258">
        <v>0</v>
      </c>
      <c r="R1121" s="258">
        <v>0</v>
      </c>
      <c r="S1121" s="258">
        <v>0</v>
      </c>
      <c r="T1121" s="258">
        <v>0</v>
      </c>
      <c r="U1121" s="258">
        <v>0</v>
      </c>
      <c r="V1121" s="258">
        <v>0</v>
      </c>
      <c r="W1121" s="258">
        <v>0</v>
      </c>
      <c r="X1121" s="258">
        <v>0</v>
      </c>
      <c r="Y1121" s="258">
        <v>0</v>
      </c>
      <c r="Z1121" s="258">
        <v>0</v>
      </c>
      <c r="AA1121" s="258">
        <v>0</v>
      </c>
      <c r="AB1121" s="260">
        <v>2021</v>
      </c>
    </row>
    <row r="1122" spans="1:28" s="3" customFormat="1" ht="35.25" x14ac:dyDescent="0.5">
      <c r="A1122" s="3">
        <v>1</v>
      </c>
      <c r="B1122" s="165">
        <f>SUBTOTAL(103,$A$798:A1122)</f>
        <v>323</v>
      </c>
      <c r="C1122" s="210" t="s">
        <v>2481</v>
      </c>
      <c r="D1122" s="255">
        <f t="shared" si="51"/>
        <v>543300</v>
      </c>
      <c r="E1122" s="258">
        <v>0</v>
      </c>
      <c r="F1122" s="258">
        <v>0</v>
      </c>
      <c r="G1122" s="258">
        <v>0</v>
      </c>
      <c r="H1122" s="258">
        <v>0</v>
      </c>
      <c r="I1122" s="258">
        <v>0</v>
      </c>
      <c r="J1122" s="258">
        <v>0</v>
      </c>
      <c r="K1122" s="259">
        <v>0</v>
      </c>
      <c r="L1122" s="258">
        <v>0</v>
      </c>
      <c r="M1122" s="258">
        <v>543300</v>
      </c>
      <c r="N1122" s="258">
        <v>0</v>
      </c>
      <c r="O1122" s="258">
        <v>0</v>
      </c>
      <c r="P1122" s="258">
        <v>0</v>
      </c>
      <c r="Q1122" s="258">
        <v>0</v>
      </c>
      <c r="R1122" s="258">
        <v>0</v>
      </c>
      <c r="S1122" s="258">
        <v>0</v>
      </c>
      <c r="T1122" s="258">
        <v>0</v>
      </c>
      <c r="U1122" s="258">
        <v>0</v>
      </c>
      <c r="V1122" s="258">
        <v>0</v>
      </c>
      <c r="W1122" s="258">
        <v>0</v>
      </c>
      <c r="X1122" s="258">
        <v>0</v>
      </c>
      <c r="Y1122" s="258">
        <v>0</v>
      </c>
      <c r="Z1122" s="258">
        <v>0</v>
      </c>
      <c r="AA1122" s="258">
        <v>0</v>
      </c>
      <c r="AB1122" s="260">
        <v>2021</v>
      </c>
    </row>
    <row r="1123" spans="1:28" s="3" customFormat="1" ht="35.25" x14ac:dyDescent="0.5">
      <c r="A1123" s="3">
        <v>1</v>
      </c>
      <c r="B1123" s="165">
        <f>SUBTOTAL(103,$A$798:A1123)</f>
        <v>324</v>
      </c>
      <c r="C1123" s="210" t="s">
        <v>2107</v>
      </c>
      <c r="D1123" s="255">
        <f t="shared" si="51"/>
        <v>152795.6</v>
      </c>
      <c r="E1123" s="258">
        <v>0</v>
      </c>
      <c r="F1123" s="258">
        <v>0</v>
      </c>
      <c r="G1123" s="258">
        <v>152795.6</v>
      </c>
      <c r="H1123" s="258">
        <v>0</v>
      </c>
      <c r="I1123" s="258">
        <v>0</v>
      </c>
      <c r="J1123" s="258">
        <v>0</v>
      </c>
      <c r="K1123" s="259">
        <v>0</v>
      </c>
      <c r="L1123" s="258">
        <v>0</v>
      </c>
      <c r="M1123" s="258">
        <v>0</v>
      </c>
      <c r="N1123" s="258">
        <v>0</v>
      </c>
      <c r="O1123" s="258">
        <v>0</v>
      </c>
      <c r="P1123" s="258">
        <v>0</v>
      </c>
      <c r="Q1123" s="258">
        <v>0</v>
      </c>
      <c r="R1123" s="258">
        <v>0</v>
      </c>
      <c r="S1123" s="258">
        <v>0</v>
      </c>
      <c r="T1123" s="258">
        <v>0</v>
      </c>
      <c r="U1123" s="258">
        <v>0</v>
      </c>
      <c r="V1123" s="258">
        <v>0</v>
      </c>
      <c r="W1123" s="258">
        <v>0</v>
      </c>
      <c r="X1123" s="258">
        <v>0</v>
      </c>
      <c r="Y1123" s="258">
        <v>0</v>
      </c>
      <c r="Z1123" s="258">
        <v>0</v>
      </c>
      <c r="AA1123" s="258">
        <v>0</v>
      </c>
      <c r="AB1123" s="260">
        <v>2021</v>
      </c>
    </row>
    <row r="1124" spans="1:28" s="3" customFormat="1" ht="35.25" x14ac:dyDescent="0.5">
      <c r="A1124" s="3">
        <v>1</v>
      </c>
      <c r="B1124" s="165">
        <f>SUBTOTAL(103,$A$798:A1124)</f>
        <v>325</v>
      </c>
      <c r="C1124" s="210" t="s">
        <v>2864</v>
      </c>
      <c r="D1124" s="255">
        <f t="shared" si="51"/>
        <v>347020</v>
      </c>
      <c r="E1124" s="258">
        <v>0</v>
      </c>
      <c r="F1124" s="258">
        <v>0</v>
      </c>
      <c r="G1124" s="258">
        <v>0</v>
      </c>
      <c r="H1124" s="258">
        <v>0</v>
      </c>
      <c r="I1124" s="258">
        <v>0</v>
      </c>
      <c r="J1124" s="258">
        <v>0</v>
      </c>
      <c r="K1124" s="259">
        <v>0</v>
      </c>
      <c r="L1124" s="258">
        <v>0</v>
      </c>
      <c r="M1124" s="258">
        <v>0</v>
      </c>
      <c r="N1124" s="258">
        <v>0</v>
      </c>
      <c r="O1124" s="258">
        <v>347020</v>
      </c>
      <c r="P1124" s="258">
        <v>0</v>
      </c>
      <c r="Q1124" s="258">
        <v>0</v>
      </c>
      <c r="R1124" s="258">
        <v>0</v>
      </c>
      <c r="S1124" s="258">
        <v>0</v>
      </c>
      <c r="T1124" s="258">
        <v>0</v>
      </c>
      <c r="U1124" s="258">
        <v>0</v>
      </c>
      <c r="V1124" s="258">
        <v>0</v>
      </c>
      <c r="W1124" s="258">
        <v>0</v>
      </c>
      <c r="X1124" s="258">
        <v>0</v>
      </c>
      <c r="Y1124" s="258">
        <v>0</v>
      </c>
      <c r="Z1124" s="258">
        <v>0</v>
      </c>
      <c r="AA1124" s="258">
        <v>0</v>
      </c>
      <c r="AB1124" s="260">
        <v>2021</v>
      </c>
    </row>
    <row r="1125" spans="1:28" s="3" customFormat="1" ht="35.25" x14ac:dyDescent="0.5">
      <c r="A1125" s="3">
        <v>1</v>
      </c>
      <c r="B1125" s="165">
        <f>SUBTOTAL(103,$A$798:A1125)</f>
        <v>326</v>
      </c>
      <c r="C1125" s="210" t="s">
        <v>2865</v>
      </c>
      <c r="D1125" s="255">
        <f t="shared" si="51"/>
        <v>1300000</v>
      </c>
      <c r="E1125" s="258">
        <v>0</v>
      </c>
      <c r="F1125" s="258">
        <v>0</v>
      </c>
      <c r="G1125" s="258">
        <v>1300000</v>
      </c>
      <c r="H1125" s="258">
        <v>0</v>
      </c>
      <c r="I1125" s="258">
        <v>0</v>
      </c>
      <c r="J1125" s="258">
        <v>0</v>
      </c>
      <c r="K1125" s="259">
        <v>0</v>
      </c>
      <c r="L1125" s="258">
        <v>0</v>
      </c>
      <c r="M1125" s="258">
        <v>0</v>
      </c>
      <c r="N1125" s="258">
        <v>0</v>
      </c>
      <c r="O1125" s="258">
        <v>0</v>
      </c>
      <c r="P1125" s="258">
        <v>0</v>
      </c>
      <c r="Q1125" s="258">
        <v>0</v>
      </c>
      <c r="R1125" s="258">
        <v>0</v>
      </c>
      <c r="S1125" s="258">
        <v>0</v>
      </c>
      <c r="T1125" s="258">
        <v>0</v>
      </c>
      <c r="U1125" s="258">
        <v>0</v>
      </c>
      <c r="V1125" s="258">
        <v>0</v>
      </c>
      <c r="W1125" s="258">
        <v>0</v>
      </c>
      <c r="X1125" s="258">
        <v>0</v>
      </c>
      <c r="Y1125" s="258">
        <v>0</v>
      </c>
      <c r="Z1125" s="258">
        <v>0</v>
      </c>
      <c r="AA1125" s="258">
        <v>0</v>
      </c>
      <c r="AB1125" s="260">
        <v>2021</v>
      </c>
    </row>
    <row r="1126" spans="1:28" s="3" customFormat="1" ht="35.25" x14ac:dyDescent="0.5">
      <c r="A1126" s="3">
        <v>1</v>
      </c>
      <c r="B1126" s="165">
        <f>SUBTOTAL(103,$A$798:A1126)</f>
        <v>327</v>
      </c>
      <c r="C1126" s="210" t="s">
        <v>2866</v>
      </c>
      <c r="D1126" s="255">
        <f t="shared" si="51"/>
        <v>218158.4</v>
      </c>
      <c r="E1126" s="258">
        <v>0</v>
      </c>
      <c r="F1126" s="258">
        <v>0</v>
      </c>
      <c r="G1126" s="258">
        <v>0</v>
      </c>
      <c r="H1126" s="258">
        <v>0</v>
      </c>
      <c r="I1126" s="258">
        <v>0</v>
      </c>
      <c r="J1126" s="258">
        <v>0</v>
      </c>
      <c r="K1126" s="259">
        <v>0</v>
      </c>
      <c r="L1126" s="258">
        <v>0</v>
      </c>
      <c r="M1126" s="258">
        <v>0</v>
      </c>
      <c r="N1126" s="258">
        <v>0</v>
      </c>
      <c r="O1126" s="258">
        <v>218158.4</v>
      </c>
      <c r="P1126" s="258">
        <v>0</v>
      </c>
      <c r="Q1126" s="258">
        <v>0</v>
      </c>
      <c r="R1126" s="258">
        <v>0</v>
      </c>
      <c r="S1126" s="258">
        <v>0</v>
      </c>
      <c r="T1126" s="258">
        <v>0</v>
      </c>
      <c r="U1126" s="258">
        <v>0</v>
      </c>
      <c r="V1126" s="258">
        <v>0</v>
      </c>
      <c r="W1126" s="258">
        <v>0</v>
      </c>
      <c r="X1126" s="258">
        <v>0</v>
      </c>
      <c r="Y1126" s="258">
        <v>0</v>
      </c>
      <c r="Z1126" s="258">
        <v>0</v>
      </c>
      <c r="AA1126" s="258">
        <v>0</v>
      </c>
      <c r="AB1126" s="260">
        <v>2021</v>
      </c>
    </row>
    <row r="1127" spans="1:28" s="3" customFormat="1" ht="35.25" x14ac:dyDescent="0.5">
      <c r="A1127" s="3">
        <v>1</v>
      </c>
      <c r="B1127" s="165">
        <f>SUBTOTAL(103,$A$798:A1127)</f>
        <v>328</v>
      </c>
      <c r="C1127" s="210" t="s">
        <v>2867</v>
      </c>
      <c r="D1127" s="255">
        <f t="shared" si="51"/>
        <v>1267115</v>
      </c>
      <c r="E1127" s="258">
        <v>0</v>
      </c>
      <c r="F1127" s="258">
        <v>0</v>
      </c>
      <c r="G1127" s="258">
        <v>642346</v>
      </c>
      <c r="H1127" s="258">
        <v>0</v>
      </c>
      <c r="I1127" s="258">
        <v>0</v>
      </c>
      <c r="J1127" s="258">
        <v>0</v>
      </c>
      <c r="K1127" s="259">
        <v>0</v>
      </c>
      <c r="L1127" s="258">
        <v>0</v>
      </c>
      <c r="M1127" s="258">
        <v>0</v>
      </c>
      <c r="N1127" s="258">
        <v>0</v>
      </c>
      <c r="O1127" s="258">
        <v>624769</v>
      </c>
      <c r="P1127" s="258">
        <v>0</v>
      </c>
      <c r="Q1127" s="258">
        <v>0</v>
      </c>
      <c r="R1127" s="258">
        <v>0</v>
      </c>
      <c r="S1127" s="258">
        <v>0</v>
      </c>
      <c r="T1127" s="258">
        <v>0</v>
      </c>
      <c r="U1127" s="258">
        <v>0</v>
      </c>
      <c r="V1127" s="258">
        <v>0</v>
      </c>
      <c r="W1127" s="258">
        <v>0</v>
      </c>
      <c r="X1127" s="258">
        <v>0</v>
      </c>
      <c r="Y1127" s="258">
        <v>0</v>
      </c>
      <c r="Z1127" s="258">
        <v>0</v>
      </c>
      <c r="AA1127" s="258">
        <v>0</v>
      </c>
      <c r="AB1127" s="260">
        <v>2021</v>
      </c>
    </row>
    <row r="1128" spans="1:28" s="3" customFormat="1" ht="35.25" x14ac:dyDescent="0.5">
      <c r="A1128" s="3">
        <v>1</v>
      </c>
      <c r="B1128" s="165">
        <f>SUBTOTAL(103,$A$798:A1128)</f>
        <v>329</v>
      </c>
      <c r="C1128" s="210" t="s">
        <v>2868</v>
      </c>
      <c r="D1128" s="255">
        <f t="shared" si="51"/>
        <v>107269.2</v>
      </c>
      <c r="E1128" s="258">
        <v>0</v>
      </c>
      <c r="F1128" s="258">
        <v>0</v>
      </c>
      <c r="G1128" s="258">
        <v>0</v>
      </c>
      <c r="H1128" s="258">
        <v>0</v>
      </c>
      <c r="I1128" s="258">
        <v>0</v>
      </c>
      <c r="J1128" s="258">
        <v>0</v>
      </c>
      <c r="K1128" s="259">
        <v>0</v>
      </c>
      <c r="L1128" s="258">
        <v>0</v>
      </c>
      <c r="M1128" s="258">
        <v>0</v>
      </c>
      <c r="N1128" s="258">
        <v>107269.2</v>
      </c>
      <c r="O1128" s="258">
        <v>0</v>
      </c>
      <c r="P1128" s="258">
        <v>0</v>
      </c>
      <c r="Q1128" s="258">
        <v>0</v>
      </c>
      <c r="R1128" s="258">
        <v>0</v>
      </c>
      <c r="S1128" s="258">
        <v>0</v>
      </c>
      <c r="T1128" s="258">
        <v>0</v>
      </c>
      <c r="U1128" s="258">
        <v>0</v>
      </c>
      <c r="V1128" s="258">
        <v>0</v>
      </c>
      <c r="W1128" s="258">
        <v>0</v>
      </c>
      <c r="X1128" s="258">
        <v>0</v>
      </c>
      <c r="Y1128" s="258">
        <v>0</v>
      </c>
      <c r="Z1128" s="258">
        <v>0</v>
      </c>
      <c r="AA1128" s="258">
        <v>0</v>
      </c>
      <c r="AB1128" s="260">
        <v>2021</v>
      </c>
    </row>
    <row r="1129" spans="1:28" s="3" customFormat="1" ht="35.25" x14ac:dyDescent="0.5">
      <c r="A1129" s="3">
        <v>1</v>
      </c>
      <c r="B1129" s="165">
        <f>SUBTOTAL(103,$A$798:A1129)</f>
        <v>330</v>
      </c>
      <c r="C1129" s="210" t="s">
        <v>2869</v>
      </c>
      <c r="D1129" s="255">
        <f t="shared" si="51"/>
        <v>1170000</v>
      </c>
      <c r="E1129" s="258">
        <v>0</v>
      </c>
      <c r="F1129" s="258">
        <v>0</v>
      </c>
      <c r="G1129" s="258">
        <v>0</v>
      </c>
      <c r="H1129" s="258">
        <v>0</v>
      </c>
      <c r="I1129" s="258">
        <v>0</v>
      </c>
      <c r="J1129" s="258">
        <v>0</v>
      </c>
      <c r="K1129" s="259">
        <v>0</v>
      </c>
      <c r="L1129" s="258">
        <v>0</v>
      </c>
      <c r="M1129" s="258">
        <v>1170000</v>
      </c>
      <c r="N1129" s="258">
        <v>0</v>
      </c>
      <c r="O1129" s="258">
        <v>0</v>
      </c>
      <c r="P1129" s="258">
        <v>0</v>
      </c>
      <c r="Q1129" s="258">
        <v>0</v>
      </c>
      <c r="R1129" s="258">
        <v>0</v>
      </c>
      <c r="S1129" s="258">
        <v>0</v>
      </c>
      <c r="T1129" s="258">
        <v>0</v>
      </c>
      <c r="U1129" s="258">
        <v>0</v>
      </c>
      <c r="V1129" s="258">
        <v>0</v>
      </c>
      <c r="W1129" s="258">
        <v>0</v>
      </c>
      <c r="X1129" s="258">
        <v>0</v>
      </c>
      <c r="Y1129" s="258">
        <v>0</v>
      </c>
      <c r="Z1129" s="258">
        <v>0</v>
      </c>
      <c r="AA1129" s="258">
        <v>0</v>
      </c>
      <c r="AB1129" s="260">
        <v>2021</v>
      </c>
    </row>
    <row r="1130" spans="1:28" s="3" customFormat="1" ht="35.25" x14ac:dyDescent="0.5">
      <c r="A1130" s="3">
        <v>1</v>
      </c>
      <c r="B1130" s="165">
        <f>SUBTOTAL(103,$A$798:A1130)</f>
        <v>331</v>
      </c>
      <c r="C1130" s="210" t="s">
        <v>2870</v>
      </c>
      <c r="D1130" s="255">
        <f t="shared" si="51"/>
        <v>124500</v>
      </c>
      <c r="E1130" s="258">
        <v>0</v>
      </c>
      <c r="F1130" s="258">
        <v>0</v>
      </c>
      <c r="G1130" s="258">
        <v>0</v>
      </c>
      <c r="H1130" s="258">
        <v>0</v>
      </c>
      <c r="I1130" s="258">
        <v>124500</v>
      </c>
      <c r="J1130" s="258">
        <v>0</v>
      </c>
      <c r="K1130" s="259">
        <v>0</v>
      </c>
      <c r="L1130" s="258">
        <v>0</v>
      </c>
      <c r="M1130" s="258">
        <v>0</v>
      </c>
      <c r="N1130" s="258">
        <v>0</v>
      </c>
      <c r="O1130" s="258">
        <v>0</v>
      </c>
      <c r="P1130" s="258">
        <v>0</v>
      </c>
      <c r="Q1130" s="258">
        <v>0</v>
      </c>
      <c r="R1130" s="258">
        <v>0</v>
      </c>
      <c r="S1130" s="258">
        <v>0</v>
      </c>
      <c r="T1130" s="258">
        <v>0</v>
      </c>
      <c r="U1130" s="258">
        <v>0</v>
      </c>
      <c r="V1130" s="258">
        <v>0</v>
      </c>
      <c r="W1130" s="258">
        <v>0</v>
      </c>
      <c r="X1130" s="258">
        <v>0</v>
      </c>
      <c r="Y1130" s="258">
        <v>0</v>
      </c>
      <c r="Z1130" s="258">
        <v>0</v>
      </c>
      <c r="AA1130" s="258">
        <v>0</v>
      </c>
      <c r="AB1130" s="260">
        <v>2021</v>
      </c>
    </row>
    <row r="1131" spans="1:28" s="3" customFormat="1" ht="35.25" x14ac:dyDescent="0.5">
      <c r="A1131" s="3">
        <v>1</v>
      </c>
      <c r="B1131" s="165">
        <f>SUBTOTAL(103,$A$798:A1131)</f>
        <v>332</v>
      </c>
      <c r="C1131" s="210" t="s">
        <v>1778</v>
      </c>
      <c r="D1131" s="255">
        <f t="shared" si="51"/>
        <v>264000</v>
      </c>
      <c r="E1131" s="258">
        <v>0</v>
      </c>
      <c r="F1131" s="258">
        <v>0</v>
      </c>
      <c r="G1131" s="258">
        <v>0</v>
      </c>
      <c r="H1131" s="258">
        <v>0</v>
      </c>
      <c r="I1131" s="258">
        <v>0</v>
      </c>
      <c r="J1131" s="258">
        <v>0</v>
      </c>
      <c r="K1131" s="259">
        <v>0</v>
      </c>
      <c r="L1131" s="258">
        <v>0</v>
      </c>
      <c r="M1131" s="258">
        <v>0</v>
      </c>
      <c r="N1131" s="258">
        <v>0</v>
      </c>
      <c r="O1131" s="258">
        <v>264000</v>
      </c>
      <c r="P1131" s="258">
        <v>0</v>
      </c>
      <c r="Q1131" s="258">
        <v>0</v>
      </c>
      <c r="R1131" s="258">
        <v>0</v>
      </c>
      <c r="S1131" s="258">
        <v>0</v>
      </c>
      <c r="T1131" s="258">
        <v>0</v>
      </c>
      <c r="U1131" s="258">
        <v>0</v>
      </c>
      <c r="V1131" s="258">
        <v>0</v>
      </c>
      <c r="W1131" s="258">
        <v>0</v>
      </c>
      <c r="X1131" s="258">
        <v>0</v>
      </c>
      <c r="Y1131" s="258">
        <v>0</v>
      </c>
      <c r="Z1131" s="258">
        <v>0</v>
      </c>
      <c r="AA1131" s="258">
        <v>0</v>
      </c>
      <c r="AB1131" s="260">
        <v>2021</v>
      </c>
    </row>
    <row r="1132" spans="1:28" s="3" customFormat="1" ht="35.25" x14ac:dyDescent="0.5">
      <c r="A1132" s="3">
        <v>1</v>
      </c>
      <c r="B1132" s="165">
        <f>SUBTOTAL(103,$A$798:A1132)</f>
        <v>333</v>
      </c>
      <c r="C1132" s="210" t="s">
        <v>2871</v>
      </c>
      <c r="D1132" s="255">
        <f t="shared" si="51"/>
        <v>415710.84</v>
      </c>
      <c r="E1132" s="258">
        <v>0</v>
      </c>
      <c r="F1132" s="258">
        <v>0</v>
      </c>
      <c r="G1132" s="258">
        <v>0</v>
      </c>
      <c r="H1132" s="258">
        <v>0</v>
      </c>
      <c r="I1132" s="258">
        <v>0</v>
      </c>
      <c r="J1132" s="258">
        <v>0</v>
      </c>
      <c r="K1132" s="259">
        <v>0</v>
      </c>
      <c r="L1132" s="258">
        <v>0</v>
      </c>
      <c r="M1132" s="258">
        <v>0</v>
      </c>
      <c r="N1132" s="258">
        <v>415710.84</v>
      </c>
      <c r="O1132" s="258">
        <v>0</v>
      </c>
      <c r="P1132" s="258">
        <v>0</v>
      </c>
      <c r="Q1132" s="258">
        <v>0</v>
      </c>
      <c r="R1132" s="258">
        <v>0</v>
      </c>
      <c r="S1132" s="258">
        <v>0</v>
      </c>
      <c r="T1132" s="258">
        <v>0</v>
      </c>
      <c r="U1132" s="258">
        <v>0</v>
      </c>
      <c r="V1132" s="258">
        <v>0</v>
      </c>
      <c r="W1132" s="258">
        <v>0</v>
      </c>
      <c r="X1132" s="258">
        <v>0</v>
      </c>
      <c r="Y1132" s="258">
        <v>0</v>
      </c>
      <c r="Z1132" s="258">
        <v>0</v>
      </c>
      <c r="AA1132" s="258">
        <v>0</v>
      </c>
      <c r="AB1132" s="260">
        <v>2021</v>
      </c>
    </row>
    <row r="1133" spans="1:28" s="3" customFormat="1" ht="35.25" x14ac:dyDescent="0.5">
      <c r="A1133" s="3">
        <v>1</v>
      </c>
      <c r="B1133" s="165">
        <f>SUBTOTAL(103,$A$798:A1133)</f>
        <v>334</v>
      </c>
      <c r="C1133" s="210" t="s">
        <v>2872</v>
      </c>
      <c r="D1133" s="255">
        <f t="shared" si="51"/>
        <v>555229.6</v>
      </c>
      <c r="E1133" s="258">
        <v>0</v>
      </c>
      <c r="F1133" s="258">
        <v>0</v>
      </c>
      <c r="G1133" s="258">
        <v>0</v>
      </c>
      <c r="H1133" s="258">
        <v>0</v>
      </c>
      <c r="I1133" s="258">
        <v>0</v>
      </c>
      <c r="J1133" s="258">
        <v>0</v>
      </c>
      <c r="K1133" s="259">
        <v>0</v>
      </c>
      <c r="L1133" s="258">
        <v>0</v>
      </c>
      <c r="M1133" s="258">
        <v>0</v>
      </c>
      <c r="N1133" s="258">
        <v>0</v>
      </c>
      <c r="O1133" s="258">
        <v>555229.6</v>
      </c>
      <c r="P1133" s="258">
        <v>0</v>
      </c>
      <c r="Q1133" s="258">
        <v>0</v>
      </c>
      <c r="R1133" s="258">
        <v>0</v>
      </c>
      <c r="S1133" s="258">
        <v>0</v>
      </c>
      <c r="T1133" s="258">
        <v>0</v>
      </c>
      <c r="U1133" s="258">
        <v>0</v>
      </c>
      <c r="V1133" s="258">
        <v>0</v>
      </c>
      <c r="W1133" s="258">
        <v>0</v>
      </c>
      <c r="X1133" s="258">
        <v>0</v>
      </c>
      <c r="Y1133" s="258">
        <v>0</v>
      </c>
      <c r="Z1133" s="258">
        <v>0</v>
      </c>
      <c r="AA1133" s="258">
        <v>0</v>
      </c>
      <c r="AB1133" s="260">
        <v>2021</v>
      </c>
    </row>
    <row r="1134" spans="1:28" s="3" customFormat="1" ht="35.25" x14ac:dyDescent="0.5">
      <c r="A1134" s="3">
        <v>1</v>
      </c>
      <c r="B1134" s="165">
        <f>SUBTOTAL(103,$A$798:A1134)</f>
        <v>335</v>
      </c>
      <c r="C1134" s="210" t="s">
        <v>2873</v>
      </c>
      <c r="D1134" s="255">
        <f t="shared" si="51"/>
        <v>1022267</v>
      </c>
      <c r="E1134" s="258">
        <v>0</v>
      </c>
      <c r="F1134" s="258">
        <v>0</v>
      </c>
      <c r="G1134" s="258">
        <v>574523</v>
      </c>
      <c r="H1134" s="258">
        <v>0</v>
      </c>
      <c r="I1134" s="258">
        <v>0</v>
      </c>
      <c r="J1134" s="258">
        <v>0</v>
      </c>
      <c r="K1134" s="259">
        <v>0</v>
      </c>
      <c r="L1134" s="258">
        <v>0</v>
      </c>
      <c r="M1134" s="258">
        <v>0</v>
      </c>
      <c r="N1134" s="258">
        <v>0</v>
      </c>
      <c r="O1134" s="258">
        <v>447744</v>
      </c>
      <c r="P1134" s="258">
        <v>0</v>
      </c>
      <c r="Q1134" s="258">
        <v>0</v>
      </c>
      <c r="R1134" s="258">
        <v>0</v>
      </c>
      <c r="S1134" s="258">
        <v>0</v>
      </c>
      <c r="T1134" s="258">
        <v>0</v>
      </c>
      <c r="U1134" s="258">
        <v>0</v>
      </c>
      <c r="V1134" s="258">
        <v>0</v>
      </c>
      <c r="W1134" s="258">
        <v>0</v>
      </c>
      <c r="X1134" s="258">
        <v>0</v>
      </c>
      <c r="Y1134" s="258">
        <v>0</v>
      </c>
      <c r="Z1134" s="258">
        <v>0</v>
      </c>
      <c r="AA1134" s="258">
        <v>0</v>
      </c>
      <c r="AB1134" s="260">
        <v>2021</v>
      </c>
    </row>
    <row r="1135" spans="1:28" s="3" customFormat="1" ht="35.25" x14ac:dyDescent="0.5">
      <c r="A1135" s="3">
        <v>1</v>
      </c>
      <c r="B1135" s="165">
        <f>SUBTOTAL(103,$A$798:A1135)</f>
        <v>336</v>
      </c>
      <c r="C1135" s="210" t="s">
        <v>2874</v>
      </c>
      <c r="D1135" s="255">
        <f t="shared" si="51"/>
        <v>982845.39999999991</v>
      </c>
      <c r="E1135" s="258">
        <v>0</v>
      </c>
      <c r="F1135" s="258">
        <v>0</v>
      </c>
      <c r="G1135" s="258">
        <v>614518.6</v>
      </c>
      <c r="H1135" s="258">
        <v>0</v>
      </c>
      <c r="I1135" s="258">
        <v>0</v>
      </c>
      <c r="J1135" s="258">
        <v>0</v>
      </c>
      <c r="K1135" s="259">
        <v>0</v>
      </c>
      <c r="L1135" s="258">
        <v>0</v>
      </c>
      <c r="M1135" s="258">
        <v>0</v>
      </c>
      <c r="N1135" s="258">
        <v>0</v>
      </c>
      <c r="O1135" s="258">
        <v>368326.8</v>
      </c>
      <c r="P1135" s="258">
        <v>0</v>
      </c>
      <c r="Q1135" s="258">
        <v>0</v>
      </c>
      <c r="R1135" s="258">
        <v>0</v>
      </c>
      <c r="S1135" s="258">
        <v>0</v>
      </c>
      <c r="T1135" s="258">
        <v>0</v>
      </c>
      <c r="U1135" s="258">
        <v>0</v>
      </c>
      <c r="V1135" s="258">
        <v>0</v>
      </c>
      <c r="W1135" s="258">
        <v>0</v>
      </c>
      <c r="X1135" s="258">
        <v>0</v>
      </c>
      <c r="Y1135" s="258">
        <v>0</v>
      </c>
      <c r="Z1135" s="258">
        <v>0</v>
      </c>
      <c r="AA1135" s="258">
        <v>0</v>
      </c>
      <c r="AB1135" s="260">
        <v>2021</v>
      </c>
    </row>
    <row r="1136" spans="1:28" s="3" customFormat="1" ht="35.25" x14ac:dyDescent="0.5">
      <c r="A1136" s="3">
        <v>1</v>
      </c>
      <c r="B1136" s="165">
        <f>SUBTOTAL(103,$A$798:A1136)</f>
        <v>337</v>
      </c>
      <c r="C1136" s="210" t="s">
        <v>3022</v>
      </c>
      <c r="D1136" s="255">
        <f t="shared" si="51"/>
        <v>741892</v>
      </c>
      <c r="E1136" s="258">
        <v>0</v>
      </c>
      <c r="F1136" s="258">
        <v>0</v>
      </c>
      <c r="G1136" s="258">
        <v>0</v>
      </c>
      <c r="H1136" s="258">
        <v>0</v>
      </c>
      <c r="I1136" s="258">
        <v>0</v>
      </c>
      <c r="J1136" s="258">
        <v>0</v>
      </c>
      <c r="K1136" s="259">
        <v>0</v>
      </c>
      <c r="L1136" s="258">
        <v>0</v>
      </c>
      <c r="M1136" s="258">
        <v>741892</v>
      </c>
      <c r="N1136" s="258">
        <v>0</v>
      </c>
      <c r="O1136" s="258">
        <v>0</v>
      </c>
      <c r="P1136" s="258">
        <v>0</v>
      </c>
      <c r="Q1136" s="258">
        <v>0</v>
      </c>
      <c r="R1136" s="258">
        <v>0</v>
      </c>
      <c r="S1136" s="258">
        <v>0</v>
      </c>
      <c r="T1136" s="258">
        <v>0</v>
      </c>
      <c r="U1136" s="258">
        <v>0</v>
      </c>
      <c r="V1136" s="258">
        <v>0</v>
      </c>
      <c r="W1136" s="258">
        <v>0</v>
      </c>
      <c r="X1136" s="258">
        <v>0</v>
      </c>
      <c r="Y1136" s="258">
        <v>0</v>
      </c>
      <c r="Z1136" s="258">
        <v>0</v>
      </c>
      <c r="AA1136" s="258">
        <v>0</v>
      </c>
      <c r="AB1136" s="260">
        <v>2021</v>
      </c>
    </row>
    <row r="1137" spans="1:28" s="3" customFormat="1" ht="35.25" x14ac:dyDescent="0.5">
      <c r="A1137" s="3">
        <v>1</v>
      </c>
      <c r="B1137" s="165">
        <f>SUBTOTAL(103,$A$798:A1137)</f>
        <v>338</v>
      </c>
      <c r="C1137" s="210" t="s">
        <v>3023</v>
      </c>
      <c r="D1137" s="255">
        <f t="shared" si="51"/>
        <v>916626.68</v>
      </c>
      <c r="E1137" s="258">
        <v>0</v>
      </c>
      <c r="F1137" s="258">
        <v>0</v>
      </c>
      <c r="G1137" s="258">
        <v>916626.68</v>
      </c>
      <c r="H1137" s="258">
        <v>0</v>
      </c>
      <c r="I1137" s="258">
        <v>0</v>
      </c>
      <c r="J1137" s="258">
        <v>0</v>
      </c>
      <c r="K1137" s="259">
        <v>0</v>
      </c>
      <c r="L1137" s="258">
        <v>0</v>
      </c>
      <c r="M1137" s="258">
        <v>0</v>
      </c>
      <c r="N1137" s="258">
        <v>0</v>
      </c>
      <c r="O1137" s="258">
        <v>0</v>
      </c>
      <c r="P1137" s="258">
        <v>0</v>
      </c>
      <c r="Q1137" s="258">
        <v>0</v>
      </c>
      <c r="R1137" s="258">
        <v>0</v>
      </c>
      <c r="S1137" s="258">
        <v>0</v>
      </c>
      <c r="T1137" s="258">
        <v>0</v>
      </c>
      <c r="U1137" s="258">
        <v>0</v>
      </c>
      <c r="V1137" s="258">
        <v>0</v>
      </c>
      <c r="W1137" s="258">
        <v>0</v>
      </c>
      <c r="X1137" s="258">
        <v>0</v>
      </c>
      <c r="Y1137" s="258">
        <v>0</v>
      </c>
      <c r="Z1137" s="258">
        <v>0</v>
      </c>
      <c r="AA1137" s="258">
        <v>0</v>
      </c>
      <c r="AB1137" s="260">
        <v>2021</v>
      </c>
    </row>
    <row r="1138" spans="1:28" s="3" customFormat="1" ht="35.25" x14ac:dyDescent="0.5">
      <c r="A1138" s="3">
        <v>1</v>
      </c>
      <c r="B1138" s="165">
        <f>SUBTOTAL(103,$A$798:A1138)</f>
        <v>339</v>
      </c>
      <c r="C1138" s="210" t="s">
        <v>2684</v>
      </c>
      <c r="D1138" s="255">
        <f t="shared" si="51"/>
        <v>2213429</v>
      </c>
      <c r="E1138" s="258">
        <v>0</v>
      </c>
      <c r="F1138" s="258">
        <v>0</v>
      </c>
      <c r="G1138" s="258">
        <v>332352</v>
      </c>
      <c r="H1138" s="258">
        <v>0</v>
      </c>
      <c r="I1138" s="258">
        <v>0</v>
      </c>
      <c r="J1138" s="258">
        <v>0</v>
      </c>
      <c r="K1138" s="259">
        <v>0</v>
      </c>
      <c r="L1138" s="258">
        <v>0</v>
      </c>
      <c r="M1138" s="258">
        <v>0</v>
      </c>
      <c r="N1138" s="258">
        <v>0</v>
      </c>
      <c r="O1138" s="258">
        <v>1881077</v>
      </c>
      <c r="P1138" s="258">
        <v>0</v>
      </c>
      <c r="Q1138" s="258">
        <v>0</v>
      </c>
      <c r="R1138" s="258">
        <v>0</v>
      </c>
      <c r="S1138" s="258">
        <v>0</v>
      </c>
      <c r="T1138" s="258">
        <v>0</v>
      </c>
      <c r="U1138" s="258">
        <v>0</v>
      </c>
      <c r="V1138" s="258">
        <v>0</v>
      </c>
      <c r="W1138" s="258">
        <v>0</v>
      </c>
      <c r="X1138" s="258">
        <v>0</v>
      </c>
      <c r="Y1138" s="258">
        <v>0</v>
      </c>
      <c r="Z1138" s="258">
        <v>0</v>
      </c>
      <c r="AA1138" s="258">
        <v>0</v>
      </c>
      <c r="AB1138" s="260">
        <v>2021</v>
      </c>
    </row>
    <row r="1139" spans="1:28" s="3" customFormat="1" ht="35.25" x14ac:dyDescent="0.5">
      <c r="A1139" s="3">
        <v>1</v>
      </c>
      <c r="B1139" s="165">
        <f>SUBTOTAL(103,$A$798:A1139)</f>
        <v>340</v>
      </c>
      <c r="C1139" s="210" t="s">
        <v>3024</v>
      </c>
      <c r="D1139" s="255">
        <f t="shared" si="51"/>
        <v>1841469</v>
      </c>
      <c r="E1139" s="258">
        <v>0</v>
      </c>
      <c r="F1139" s="258">
        <v>0</v>
      </c>
      <c r="G1139" s="258">
        <v>623495</v>
      </c>
      <c r="H1139" s="258">
        <v>0</v>
      </c>
      <c r="I1139" s="258">
        <v>0</v>
      </c>
      <c r="J1139" s="258">
        <v>0</v>
      </c>
      <c r="K1139" s="259">
        <v>0</v>
      </c>
      <c r="L1139" s="258">
        <v>0</v>
      </c>
      <c r="M1139" s="258">
        <v>0</v>
      </c>
      <c r="N1139" s="258">
        <v>0</v>
      </c>
      <c r="O1139" s="258">
        <v>1217974</v>
      </c>
      <c r="P1139" s="258">
        <v>0</v>
      </c>
      <c r="Q1139" s="258">
        <v>0</v>
      </c>
      <c r="R1139" s="258">
        <v>0</v>
      </c>
      <c r="S1139" s="258">
        <v>0</v>
      </c>
      <c r="T1139" s="258">
        <v>0</v>
      </c>
      <c r="U1139" s="258">
        <v>0</v>
      </c>
      <c r="V1139" s="258">
        <v>0</v>
      </c>
      <c r="W1139" s="258">
        <v>0</v>
      </c>
      <c r="X1139" s="258">
        <v>0</v>
      </c>
      <c r="Y1139" s="258">
        <v>0</v>
      </c>
      <c r="Z1139" s="258">
        <v>0</v>
      </c>
      <c r="AA1139" s="258">
        <v>0</v>
      </c>
      <c r="AB1139" s="260">
        <v>2021</v>
      </c>
    </row>
    <row r="1140" spans="1:28" s="3" customFormat="1" ht="35.25" x14ac:dyDescent="0.5">
      <c r="A1140" s="3">
        <v>1</v>
      </c>
      <c r="B1140" s="165">
        <f>SUBTOTAL(103,$A$798:A1140)</f>
        <v>341</v>
      </c>
      <c r="C1140" s="210" t="s">
        <v>2685</v>
      </c>
      <c r="D1140" s="255">
        <f t="shared" si="51"/>
        <v>5018767</v>
      </c>
      <c r="E1140" s="258">
        <v>0</v>
      </c>
      <c r="F1140" s="258">
        <v>0</v>
      </c>
      <c r="G1140" s="258">
        <v>911627</v>
      </c>
      <c r="H1140" s="258">
        <v>0</v>
      </c>
      <c r="I1140" s="258">
        <v>0</v>
      </c>
      <c r="J1140" s="258">
        <v>0</v>
      </c>
      <c r="K1140" s="259">
        <v>0</v>
      </c>
      <c r="L1140" s="258">
        <v>0</v>
      </c>
      <c r="M1140" s="258">
        <v>0</v>
      </c>
      <c r="N1140" s="258">
        <v>0</v>
      </c>
      <c r="O1140" s="258">
        <v>4107140</v>
      </c>
      <c r="P1140" s="258">
        <v>0</v>
      </c>
      <c r="Q1140" s="258">
        <v>0</v>
      </c>
      <c r="R1140" s="258">
        <v>0</v>
      </c>
      <c r="S1140" s="258">
        <v>0</v>
      </c>
      <c r="T1140" s="258">
        <v>0</v>
      </c>
      <c r="U1140" s="258">
        <v>0</v>
      </c>
      <c r="V1140" s="258">
        <v>0</v>
      </c>
      <c r="W1140" s="258">
        <v>0</v>
      </c>
      <c r="X1140" s="258">
        <v>0</v>
      </c>
      <c r="Y1140" s="258">
        <v>0</v>
      </c>
      <c r="Z1140" s="258">
        <v>0</v>
      </c>
      <c r="AA1140" s="258">
        <v>0</v>
      </c>
      <c r="AB1140" s="260">
        <v>2021</v>
      </c>
    </row>
    <row r="1141" spans="1:28" s="3" customFormat="1" ht="35.25" x14ac:dyDescent="0.5">
      <c r="A1141" s="3">
        <v>1</v>
      </c>
      <c r="B1141" s="165">
        <f>SUBTOTAL(103,$A$798:A1141)</f>
        <v>342</v>
      </c>
      <c r="C1141" s="210" t="s">
        <v>1782</v>
      </c>
      <c r="D1141" s="255">
        <f t="shared" si="51"/>
        <v>965001</v>
      </c>
      <c r="E1141" s="258">
        <v>0</v>
      </c>
      <c r="F1141" s="258">
        <v>0</v>
      </c>
      <c r="G1141" s="258">
        <v>0</v>
      </c>
      <c r="H1141" s="258">
        <v>0</v>
      </c>
      <c r="I1141" s="258">
        <v>0</v>
      </c>
      <c r="J1141" s="258">
        <v>0</v>
      </c>
      <c r="K1141" s="259">
        <v>0</v>
      </c>
      <c r="L1141" s="258">
        <v>0</v>
      </c>
      <c r="M1141" s="258">
        <v>965001</v>
      </c>
      <c r="N1141" s="258">
        <v>0</v>
      </c>
      <c r="O1141" s="258">
        <v>0</v>
      </c>
      <c r="P1141" s="258">
        <v>0</v>
      </c>
      <c r="Q1141" s="258">
        <v>0</v>
      </c>
      <c r="R1141" s="258">
        <v>0</v>
      </c>
      <c r="S1141" s="258">
        <v>0</v>
      </c>
      <c r="T1141" s="258">
        <v>0</v>
      </c>
      <c r="U1141" s="258">
        <v>0</v>
      </c>
      <c r="V1141" s="258">
        <v>0</v>
      </c>
      <c r="W1141" s="258">
        <v>0</v>
      </c>
      <c r="X1141" s="258">
        <v>0</v>
      </c>
      <c r="Y1141" s="258">
        <v>0</v>
      </c>
      <c r="Z1141" s="258">
        <v>0</v>
      </c>
      <c r="AA1141" s="258">
        <v>0</v>
      </c>
      <c r="AB1141" s="260">
        <v>2021</v>
      </c>
    </row>
    <row r="1142" spans="1:28" s="3" customFormat="1" ht="35.25" x14ac:dyDescent="0.5">
      <c r="A1142" s="3">
        <v>1</v>
      </c>
      <c r="B1142" s="165">
        <f>SUBTOTAL(103,$A$798:A1142)</f>
        <v>343</v>
      </c>
      <c r="C1142" s="210" t="s">
        <v>3025</v>
      </c>
      <c r="D1142" s="255">
        <f t="shared" si="51"/>
        <v>667338</v>
      </c>
      <c r="E1142" s="258">
        <v>0</v>
      </c>
      <c r="F1142" s="258">
        <v>0</v>
      </c>
      <c r="G1142" s="258">
        <v>0</v>
      </c>
      <c r="H1142" s="258">
        <v>0</v>
      </c>
      <c r="I1142" s="258">
        <v>0</v>
      </c>
      <c r="J1142" s="258">
        <v>0</v>
      </c>
      <c r="K1142" s="259">
        <v>0</v>
      </c>
      <c r="L1142" s="258">
        <v>0</v>
      </c>
      <c r="M1142" s="258">
        <v>0</v>
      </c>
      <c r="N1142" s="258">
        <v>667338</v>
      </c>
      <c r="O1142" s="258">
        <v>0</v>
      </c>
      <c r="P1142" s="258">
        <v>0</v>
      </c>
      <c r="Q1142" s="258">
        <v>0</v>
      </c>
      <c r="R1142" s="258">
        <v>0</v>
      </c>
      <c r="S1142" s="258">
        <v>0</v>
      </c>
      <c r="T1142" s="258">
        <v>0</v>
      </c>
      <c r="U1142" s="258">
        <v>0</v>
      </c>
      <c r="V1142" s="258">
        <v>0</v>
      </c>
      <c r="W1142" s="258">
        <v>0</v>
      </c>
      <c r="X1142" s="258">
        <v>0</v>
      </c>
      <c r="Y1142" s="258">
        <v>0</v>
      </c>
      <c r="Z1142" s="258">
        <v>0</v>
      </c>
      <c r="AA1142" s="258">
        <v>0</v>
      </c>
      <c r="AB1142" s="260">
        <v>2021</v>
      </c>
    </row>
    <row r="1143" spans="1:28" s="3" customFormat="1" ht="35.25" x14ac:dyDescent="0.5">
      <c r="A1143" s="3">
        <v>1</v>
      </c>
      <c r="B1143" s="165">
        <f>SUBTOTAL(103,$A$798:A1143)</f>
        <v>344</v>
      </c>
      <c r="C1143" s="210" t="s">
        <v>1668</v>
      </c>
      <c r="D1143" s="255">
        <f t="shared" si="51"/>
        <v>538273.19999999995</v>
      </c>
      <c r="E1143" s="258">
        <v>0</v>
      </c>
      <c r="F1143" s="258">
        <v>0</v>
      </c>
      <c r="G1143" s="258">
        <v>538273.19999999995</v>
      </c>
      <c r="H1143" s="258">
        <v>0</v>
      </c>
      <c r="I1143" s="258">
        <v>0</v>
      </c>
      <c r="J1143" s="258">
        <v>0</v>
      </c>
      <c r="K1143" s="259">
        <v>0</v>
      </c>
      <c r="L1143" s="258">
        <v>0</v>
      </c>
      <c r="M1143" s="258">
        <v>0</v>
      </c>
      <c r="N1143" s="258">
        <v>0</v>
      </c>
      <c r="O1143" s="258">
        <v>0</v>
      </c>
      <c r="P1143" s="258">
        <v>0</v>
      </c>
      <c r="Q1143" s="258">
        <v>0</v>
      </c>
      <c r="R1143" s="258">
        <v>0</v>
      </c>
      <c r="S1143" s="258">
        <v>0</v>
      </c>
      <c r="T1143" s="258">
        <v>0</v>
      </c>
      <c r="U1143" s="258">
        <v>0</v>
      </c>
      <c r="V1143" s="258">
        <v>0</v>
      </c>
      <c r="W1143" s="258">
        <v>0</v>
      </c>
      <c r="X1143" s="258">
        <v>0</v>
      </c>
      <c r="Y1143" s="258">
        <v>0</v>
      </c>
      <c r="Z1143" s="258">
        <v>0</v>
      </c>
      <c r="AA1143" s="258">
        <v>0</v>
      </c>
      <c r="AB1143" s="260">
        <v>2021</v>
      </c>
    </row>
    <row r="1144" spans="1:28" s="3" customFormat="1" ht="35.25" x14ac:dyDescent="0.5">
      <c r="A1144" s="3">
        <v>1</v>
      </c>
      <c r="B1144" s="165">
        <f>SUBTOTAL(103,$A$798:A1144)</f>
        <v>345</v>
      </c>
      <c r="C1144" s="210" t="s">
        <v>3026</v>
      </c>
      <c r="D1144" s="255">
        <f t="shared" si="51"/>
        <v>595667</v>
      </c>
      <c r="E1144" s="258">
        <v>0</v>
      </c>
      <c r="F1144" s="258">
        <v>0</v>
      </c>
      <c r="G1144" s="258">
        <v>0</v>
      </c>
      <c r="H1144" s="258">
        <v>0</v>
      </c>
      <c r="I1144" s="258">
        <v>0</v>
      </c>
      <c r="J1144" s="258">
        <v>0</v>
      </c>
      <c r="K1144" s="259">
        <v>0</v>
      </c>
      <c r="L1144" s="258">
        <v>0</v>
      </c>
      <c r="M1144" s="258">
        <v>0</v>
      </c>
      <c r="N1144" s="258">
        <v>595667</v>
      </c>
      <c r="O1144" s="258">
        <v>0</v>
      </c>
      <c r="P1144" s="258">
        <v>0</v>
      </c>
      <c r="Q1144" s="258">
        <v>0</v>
      </c>
      <c r="R1144" s="258">
        <v>0</v>
      </c>
      <c r="S1144" s="258">
        <v>0</v>
      </c>
      <c r="T1144" s="258">
        <v>0</v>
      </c>
      <c r="U1144" s="258">
        <v>0</v>
      </c>
      <c r="V1144" s="258">
        <v>0</v>
      </c>
      <c r="W1144" s="258">
        <v>0</v>
      </c>
      <c r="X1144" s="258">
        <v>0</v>
      </c>
      <c r="Y1144" s="258">
        <v>0</v>
      </c>
      <c r="Z1144" s="258">
        <v>0</v>
      </c>
      <c r="AA1144" s="258">
        <v>0</v>
      </c>
      <c r="AB1144" s="260">
        <v>2021</v>
      </c>
    </row>
    <row r="1145" spans="1:28" s="3" customFormat="1" ht="35.25" x14ac:dyDescent="0.5">
      <c r="A1145" s="3">
        <v>1</v>
      </c>
      <c r="B1145" s="165">
        <f>SUBTOTAL(103,$A$798:A1145)</f>
        <v>346</v>
      </c>
      <c r="C1145" s="210" t="s">
        <v>3027</v>
      </c>
      <c r="D1145" s="255">
        <f t="shared" si="51"/>
        <v>307879</v>
      </c>
      <c r="E1145" s="258">
        <v>307879</v>
      </c>
      <c r="F1145" s="258">
        <v>0</v>
      </c>
      <c r="G1145" s="258">
        <v>0</v>
      </c>
      <c r="H1145" s="258">
        <v>0</v>
      </c>
      <c r="I1145" s="258">
        <v>0</v>
      </c>
      <c r="J1145" s="258">
        <v>0</v>
      </c>
      <c r="K1145" s="259">
        <v>0</v>
      </c>
      <c r="L1145" s="258">
        <v>0</v>
      </c>
      <c r="M1145" s="258">
        <v>0</v>
      </c>
      <c r="N1145" s="258">
        <v>0</v>
      </c>
      <c r="O1145" s="258">
        <v>0</v>
      </c>
      <c r="P1145" s="258">
        <v>0</v>
      </c>
      <c r="Q1145" s="258">
        <v>0</v>
      </c>
      <c r="R1145" s="258">
        <v>0</v>
      </c>
      <c r="S1145" s="258">
        <v>0</v>
      </c>
      <c r="T1145" s="258">
        <v>0</v>
      </c>
      <c r="U1145" s="258">
        <v>0</v>
      </c>
      <c r="V1145" s="258">
        <v>0</v>
      </c>
      <c r="W1145" s="258">
        <v>0</v>
      </c>
      <c r="X1145" s="258">
        <v>0</v>
      </c>
      <c r="Y1145" s="258">
        <v>0</v>
      </c>
      <c r="Z1145" s="258">
        <v>0</v>
      </c>
      <c r="AA1145" s="258">
        <v>0</v>
      </c>
      <c r="AB1145" s="260">
        <v>2021</v>
      </c>
    </row>
    <row r="1146" spans="1:28" s="3" customFormat="1" ht="35.25" x14ac:dyDescent="0.5">
      <c r="A1146" s="3">
        <v>1</v>
      </c>
      <c r="B1146" s="165">
        <f>SUBTOTAL(103,$A$798:A1146)</f>
        <v>347</v>
      </c>
      <c r="C1146" s="210" t="s">
        <v>3028</v>
      </c>
      <c r="D1146" s="255">
        <f t="shared" si="51"/>
        <v>3875707</v>
      </c>
      <c r="E1146" s="258">
        <v>0</v>
      </c>
      <c r="F1146" s="258">
        <v>0</v>
      </c>
      <c r="G1146" s="258">
        <v>895374</v>
      </c>
      <c r="H1146" s="258">
        <v>0</v>
      </c>
      <c r="I1146" s="258">
        <v>0</v>
      </c>
      <c r="J1146" s="258">
        <v>0</v>
      </c>
      <c r="K1146" s="259">
        <v>0</v>
      </c>
      <c r="L1146" s="258">
        <v>0</v>
      </c>
      <c r="M1146" s="258">
        <v>1723963</v>
      </c>
      <c r="N1146" s="258">
        <v>0</v>
      </c>
      <c r="O1146" s="258">
        <v>1256370</v>
      </c>
      <c r="P1146" s="258">
        <v>0</v>
      </c>
      <c r="Q1146" s="258">
        <v>0</v>
      </c>
      <c r="R1146" s="258">
        <v>0</v>
      </c>
      <c r="S1146" s="258">
        <v>0</v>
      </c>
      <c r="T1146" s="258">
        <v>0</v>
      </c>
      <c r="U1146" s="258">
        <v>0</v>
      </c>
      <c r="V1146" s="258">
        <v>0</v>
      </c>
      <c r="W1146" s="258">
        <v>0</v>
      </c>
      <c r="X1146" s="258">
        <v>0</v>
      </c>
      <c r="Y1146" s="258">
        <v>0</v>
      </c>
      <c r="Z1146" s="258">
        <v>0</v>
      </c>
      <c r="AA1146" s="258">
        <v>0</v>
      </c>
      <c r="AB1146" s="260">
        <v>2021</v>
      </c>
    </row>
    <row r="1147" spans="1:28" s="3" customFormat="1" ht="35.25" x14ac:dyDescent="0.5">
      <c r="A1147" s="3">
        <v>1</v>
      </c>
      <c r="B1147" s="165">
        <f>SUBTOTAL(103,$A$798:A1147)</f>
        <v>348</v>
      </c>
      <c r="C1147" s="210" t="s">
        <v>3029</v>
      </c>
      <c r="D1147" s="255">
        <f t="shared" si="51"/>
        <v>3704141</v>
      </c>
      <c r="E1147" s="258">
        <v>0</v>
      </c>
      <c r="F1147" s="258">
        <v>0</v>
      </c>
      <c r="G1147" s="258">
        <v>895374</v>
      </c>
      <c r="H1147" s="258">
        <v>0</v>
      </c>
      <c r="I1147" s="258">
        <v>0</v>
      </c>
      <c r="J1147" s="258">
        <v>0</v>
      </c>
      <c r="K1147" s="259">
        <v>0</v>
      </c>
      <c r="L1147" s="258">
        <v>0</v>
      </c>
      <c r="M1147" s="258">
        <v>1981506</v>
      </c>
      <c r="N1147" s="258">
        <v>0</v>
      </c>
      <c r="O1147" s="258">
        <v>827261</v>
      </c>
      <c r="P1147" s="258">
        <v>0</v>
      </c>
      <c r="Q1147" s="258">
        <v>0</v>
      </c>
      <c r="R1147" s="258">
        <v>0</v>
      </c>
      <c r="S1147" s="258">
        <v>0</v>
      </c>
      <c r="T1147" s="258">
        <v>0</v>
      </c>
      <c r="U1147" s="258">
        <v>0</v>
      </c>
      <c r="V1147" s="258">
        <v>0</v>
      </c>
      <c r="W1147" s="258">
        <v>0</v>
      </c>
      <c r="X1147" s="258">
        <v>0</v>
      </c>
      <c r="Y1147" s="258">
        <v>0</v>
      </c>
      <c r="Z1147" s="258">
        <v>0</v>
      </c>
      <c r="AA1147" s="258">
        <v>0</v>
      </c>
      <c r="AB1147" s="260">
        <v>2021</v>
      </c>
    </row>
    <row r="1148" spans="1:28" s="3" customFormat="1" ht="35.25" x14ac:dyDescent="0.5">
      <c r="A1148" s="3">
        <v>1</v>
      </c>
      <c r="B1148" s="165">
        <f>SUBTOTAL(103,$A$798:A1148)</f>
        <v>349</v>
      </c>
      <c r="C1148" s="210" t="s">
        <v>3030</v>
      </c>
      <c r="D1148" s="255">
        <f t="shared" si="51"/>
        <v>2301847</v>
      </c>
      <c r="E1148" s="258">
        <v>0</v>
      </c>
      <c r="F1148" s="258">
        <v>0</v>
      </c>
      <c r="G1148" s="258">
        <v>0</v>
      </c>
      <c r="H1148" s="258">
        <v>0</v>
      </c>
      <c r="I1148" s="258">
        <v>0</v>
      </c>
      <c r="J1148" s="258">
        <v>0</v>
      </c>
      <c r="K1148" s="259">
        <v>0</v>
      </c>
      <c r="L1148" s="258">
        <v>0</v>
      </c>
      <c r="M1148" s="258">
        <v>2301847</v>
      </c>
      <c r="N1148" s="258">
        <v>0</v>
      </c>
      <c r="O1148" s="258">
        <v>0</v>
      </c>
      <c r="P1148" s="258">
        <v>0</v>
      </c>
      <c r="Q1148" s="258">
        <v>0</v>
      </c>
      <c r="R1148" s="258">
        <v>0</v>
      </c>
      <c r="S1148" s="258">
        <v>0</v>
      </c>
      <c r="T1148" s="258">
        <v>0</v>
      </c>
      <c r="U1148" s="258">
        <v>0</v>
      </c>
      <c r="V1148" s="258">
        <v>0</v>
      </c>
      <c r="W1148" s="258">
        <v>0</v>
      </c>
      <c r="X1148" s="258">
        <v>0</v>
      </c>
      <c r="Y1148" s="258">
        <v>0</v>
      </c>
      <c r="Z1148" s="258">
        <v>0</v>
      </c>
      <c r="AA1148" s="258">
        <v>0</v>
      </c>
      <c r="AB1148" s="260">
        <v>2021</v>
      </c>
    </row>
    <row r="1149" spans="1:28" s="3" customFormat="1" ht="35.25" x14ac:dyDescent="0.5">
      <c r="A1149" s="3">
        <v>1</v>
      </c>
      <c r="B1149" s="165">
        <f>SUBTOTAL(103,$A$798:A1149)</f>
        <v>350</v>
      </c>
      <c r="C1149" s="210" t="s">
        <v>2480</v>
      </c>
      <c r="D1149" s="255">
        <f t="shared" si="51"/>
        <v>3908712</v>
      </c>
      <c r="E1149" s="258">
        <v>0</v>
      </c>
      <c r="F1149" s="258">
        <v>0</v>
      </c>
      <c r="G1149" s="258">
        <v>471462</v>
      </c>
      <c r="H1149" s="258">
        <v>0</v>
      </c>
      <c r="I1149" s="258">
        <v>0</v>
      </c>
      <c r="J1149" s="258">
        <v>0</v>
      </c>
      <c r="K1149" s="259">
        <v>0</v>
      </c>
      <c r="L1149" s="258">
        <v>0</v>
      </c>
      <c r="M1149" s="258">
        <v>0</v>
      </c>
      <c r="N1149" s="258">
        <v>0</v>
      </c>
      <c r="O1149" s="258">
        <v>3437250</v>
      </c>
      <c r="P1149" s="258">
        <v>0</v>
      </c>
      <c r="Q1149" s="258">
        <v>0</v>
      </c>
      <c r="R1149" s="258">
        <v>0</v>
      </c>
      <c r="S1149" s="258">
        <v>0</v>
      </c>
      <c r="T1149" s="258">
        <v>0</v>
      </c>
      <c r="U1149" s="258">
        <v>0</v>
      </c>
      <c r="V1149" s="258">
        <v>0</v>
      </c>
      <c r="W1149" s="258">
        <v>0</v>
      </c>
      <c r="X1149" s="258">
        <v>0</v>
      </c>
      <c r="Y1149" s="258">
        <v>0</v>
      </c>
      <c r="Z1149" s="258">
        <v>0</v>
      </c>
      <c r="AA1149" s="258">
        <v>0</v>
      </c>
      <c r="AB1149" s="260">
        <v>2021</v>
      </c>
    </row>
    <row r="1150" spans="1:28" s="3" customFormat="1" ht="35.25" x14ac:dyDescent="0.5">
      <c r="A1150" s="3">
        <v>1</v>
      </c>
      <c r="B1150" s="165">
        <f>SUBTOTAL(103,$A$798:A1150)</f>
        <v>351</v>
      </c>
      <c r="C1150" s="210" t="s">
        <v>3031</v>
      </c>
      <c r="D1150" s="255">
        <f t="shared" si="51"/>
        <v>811021</v>
      </c>
      <c r="E1150" s="258">
        <v>0</v>
      </c>
      <c r="F1150" s="258">
        <v>0</v>
      </c>
      <c r="G1150" s="258">
        <v>0</v>
      </c>
      <c r="H1150" s="258">
        <v>0</v>
      </c>
      <c r="I1150" s="258">
        <v>0</v>
      </c>
      <c r="J1150" s="258">
        <v>0</v>
      </c>
      <c r="K1150" s="259">
        <v>0</v>
      </c>
      <c r="L1150" s="258">
        <v>0</v>
      </c>
      <c r="M1150" s="258">
        <v>0</v>
      </c>
      <c r="N1150" s="258">
        <v>0</v>
      </c>
      <c r="O1150" s="258">
        <v>811021</v>
      </c>
      <c r="P1150" s="258">
        <v>0</v>
      </c>
      <c r="Q1150" s="258">
        <v>0</v>
      </c>
      <c r="R1150" s="258">
        <v>0</v>
      </c>
      <c r="S1150" s="258">
        <v>0</v>
      </c>
      <c r="T1150" s="258">
        <v>0</v>
      </c>
      <c r="U1150" s="258">
        <v>0</v>
      </c>
      <c r="V1150" s="258">
        <v>0</v>
      </c>
      <c r="W1150" s="258">
        <v>0</v>
      </c>
      <c r="X1150" s="258">
        <v>0</v>
      </c>
      <c r="Y1150" s="258">
        <v>0</v>
      </c>
      <c r="Z1150" s="258">
        <v>0</v>
      </c>
      <c r="AA1150" s="258">
        <v>0</v>
      </c>
      <c r="AB1150" s="260">
        <v>2021</v>
      </c>
    </row>
    <row r="1151" spans="1:28" s="3" customFormat="1" ht="35.25" x14ac:dyDescent="0.5">
      <c r="A1151" s="3">
        <v>1</v>
      </c>
      <c r="B1151" s="165">
        <f>SUBTOTAL(103,$A$798:A1151)</f>
        <v>352</v>
      </c>
      <c r="C1151" s="210" t="s">
        <v>3032</v>
      </c>
      <c r="D1151" s="255">
        <f t="shared" si="51"/>
        <v>6222845.2199999997</v>
      </c>
      <c r="E1151" s="258">
        <v>0</v>
      </c>
      <c r="F1151" s="258">
        <v>0</v>
      </c>
      <c r="G1151" s="258">
        <v>0</v>
      </c>
      <c r="H1151" s="258">
        <v>0</v>
      </c>
      <c r="I1151" s="258">
        <v>0</v>
      </c>
      <c r="J1151" s="258">
        <v>0</v>
      </c>
      <c r="K1151" s="259">
        <v>3</v>
      </c>
      <c r="L1151" s="258">
        <v>6222845.2199999997</v>
      </c>
      <c r="M1151" s="258">
        <v>0</v>
      </c>
      <c r="N1151" s="258">
        <v>0</v>
      </c>
      <c r="O1151" s="258">
        <v>0</v>
      </c>
      <c r="P1151" s="258">
        <v>0</v>
      </c>
      <c r="Q1151" s="258">
        <v>0</v>
      </c>
      <c r="R1151" s="258">
        <v>0</v>
      </c>
      <c r="S1151" s="258">
        <v>0</v>
      </c>
      <c r="T1151" s="258">
        <v>0</v>
      </c>
      <c r="U1151" s="258">
        <v>0</v>
      </c>
      <c r="V1151" s="258">
        <v>0</v>
      </c>
      <c r="W1151" s="258">
        <v>0</v>
      </c>
      <c r="X1151" s="258">
        <v>0</v>
      </c>
      <c r="Y1151" s="258">
        <v>0</v>
      </c>
      <c r="Z1151" s="258">
        <v>0</v>
      </c>
      <c r="AA1151" s="258">
        <v>0</v>
      </c>
      <c r="AB1151" s="260">
        <v>2021</v>
      </c>
    </row>
    <row r="1152" spans="1:28" s="3" customFormat="1" ht="35.25" x14ac:dyDescent="0.5">
      <c r="A1152" s="3">
        <v>1</v>
      </c>
      <c r="B1152" s="165">
        <f>SUBTOTAL(103,$A$798:A1152)</f>
        <v>353</v>
      </c>
      <c r="C1152" s="210" t="s">
        <v>3033</v>
      </c>
      <c r="D1152" s="255">
        <f t="shared" si="51"/>
        <v>2851102</v>
      </c>
      <c r="E1152" s="258">
        <v>0</v>
      </c>
      <c r="F1152" s="258">
        <v>0</v>
      </c>
      <c r="G1152" s="258">
        <v>0</v>
      </c>
      <c r="H1152" s="258">
        <v>0</v>
      </c>
      <c r="I1152" s="258">
        <v>0</v>
      </c>
      <c r="J1152" s="258">
        <v>0</v>
      </c>
      <c r="K1152" s="259">
        <v>0</v>
      </c>
      <c r="L1152" s="258">
        <v>0</v>
      </c>
      <c r="M1152" s="258">
        <v>2851102</v>
      </c>
      <c r="N1152" s="258">
        <v>0</v>
      </c>
      <c r="O1152" s="258">
        <v>0</v>
      </c>
      <c r="P1152" s="258">
        <v>0</v>
      </c>
      <c r="Q1152" s="258">
        <v>0</v>
      </c>
      <c r="R1152" s="258">
        <v>0</v>
      </c>
      <c r="S1152" s="258">
        <v>0</v>
      </c>
      <c r="T1152" s="258">
        <v>0</v>
      </c>
      <c r="U1152" s="258">
        <v>0</v>
      </c>
      <c r="V1152" s="258">
        <v>0</v>
      </c>
      <c r="W1152" s="258">
        <v>0</v>
      </c>
      <c r="X1152" s="258">
        <v>0</v>
      </c>
      <c r="Y1152" s="258">
        <v>0</v>
      </c>
      <c r="Z1152" s="258">
        <v>0</v>
      </c>
      <c r="AA1152" s="258">
        <v>0</v>
      </c>
      <c r="AB1152" s="260">
        <v>2021</v>
      </c>
    </row>
    <row r="1153" spans="1:28" s="3" customFormat="1" ht="35.25" x14ac:dyDescent="0.5">
      <c r="A1153" s="3">
        <v>1</v>
      </c>
      <c r="B1153" s="165">
        <f>SUBTOTAL(103,$A$798:A1153)</f>
        <v>354</v>
      </c>
      <c r="C1153" s="210" t="s">
        <v>3126</v>
      </c>
      <c r="D1153" s="255">
        <f t="shared" si="51"/>
        <v>673235</v>
      </c>
      <c r="E1153" s="258">
        <v>0</v>
      </c>
      <c r="F1153" s="258">
        <v>0</v>
      </c>
      <c r="G1153" s="258">
        <v>0</v>
      </c>
      <c r="H1153" s="258">
        <v>0</v>
      </c>
      <c r="I1153" s="258">
        <v>0</v>
      </c>
      <c r="J1153" s="258">
        <v>0</v>
      </c>
      <c r="K1153" s="259">
        <v>0</v>
      </c>
      <c r="L1153" s="258">
        <v>0</v>
      </c>
      <c r="M1153" s="258">
        <v>0</v>
      </c>
      <c r="N1153" s="258">
        <v>673235</v>
      </c>
      <c r="O1153" s="258">
        <v>0</v>
      </c>
      <c r="P1153" s="258">
        <v>0</v>
      </c>
      <c r="Q1153" s="258">
        <v>0</v>
      </c>
      <c r="R1153" s="258">
        <v>0</v>
      </c>
      <c r="S1153" s="258">
        <v>0</v>
      </c>
      <c r="T1153" s="258">
        <v>0</v>
      </c>
      <c r="U1153" s="258">
        <v>0</v>
      </c>
      <c r="V1153" s="258">
        <v>0</v>
      </c>
      <c r="W1153" s="258">
        <v>0</v>
      </c>
      <c r="X1153" s="258">
        <v>0</v>
      </c>
      <c r="Y1153" s="258">
        <v>0</v>
      </c>
      <c r="Z1153" s="258">
        <v>0</v>
      </c>
      <c r="AA1153" s="258">
        <v>0</v>
      </c>
      <c r="AB1153" s="260" t="s">
        <v>3074</v>
      </c>
    </row>
    <row r="1154" spans="1:28" s="3" customFormat="1" ht="35.25" x14ac:dyDescent="0.5">
      <c r="A1154" s="3">
        <v>1</v>
      </c>
      <c r="B1154" s="165">
        <f>SUBTOTAL(103,$A$798:A1154)</f>
        <v>355</v>
      </c>
      <c r="C1154" s="210" t="s">
        <v>3127</v>
      </c>
      <c r="D1154" s="255">
        <f t="shared" si="51"/>
        <v>201968.36</v>
      </c>
      <c r="E1154" s="258">
        <v>0</v>
      </c>
      <c r="F1154" s="258">
        <v>0</v>
      </c>
      <c r="G1154" s="258">
        <v>201968.36</v>
      </c>
      <c r="H1154" s="258">
        <v>0</v>
      </c>
      <c r="I1154" s="258">
        <v>0</v>
      </c>
      <c r="J1154" s="258">
        <v>0</v>
      </c>
      <c r="K1154" s="259">
        <v>0</v>
      </c>
      <c r="L1154" s="258">
        <v>0</v>
      </c>
      <c r="M1154" s="258">
        <v>0</v>
      </c>
      <c r="N1154" s="258">
        <v>0</v>
      </c>
      <c r="O1154" s="258">
        <v>0</v>
      </c>
      <c r="P1154" s="258">
        <v>0</v>
      </c>
      <c r="Q1154" s="258">
        <v>0</v>
      </c>
      <c r="R1154" s="258">
        <v>0</v>
      </c>
      <c r="S1154" s="258">
        <v>0</v>
      </c>
      <c r="T1154" s="258">
        <v>0</v>
      </c>
      <c r="U1154" s="258">
        <v>0</v>
      </c>
      <c r="V1154" s="258">
        <v>0</v>
      </c>
      <c r="W1154" s="258">
        <v>0</v>
      </c>
      <c r="X1154" s="258">
        <v>0</v>
      </c>
      <c r="Y1154" s="258">
        <v>0</v>
      </c>
      <c r="Z1154" s="258">
        <v>0</v>
      </c>
      <c r="AA1154" s="258">
        <v>0</v>
      </c>
      <c r="AB1154" s="260" t="s">
        <v>3074</v>
      </c>
    </row>
    <row r="1155" spans="1:28" s="3" customFormat="1" ht="35.25" x14ac:dyDescent="0.5">
      <c r="A1155" s="3">
        <v>1</v>
      </c>
      <c r="B1155" s="165">
        <f>SUBTOTAL(103,$A$798:A1155)</f>
        <v>356</v>
      </c>
      <c r="C1155" s="210" t="s">
        <v>2783</v>
      </c>
      <c r="D1155" s="255">
        <f t="shared" si="51"/>
        <v>113970</v>
      </c>
      <c r="E1155" s="258">
        <v>0</v>
      </c>
      <c r="F1155" s="258">
        <v>0</v>
      </c>
      <c r="G1155" s="258">
        <v>113970</v>
      </c>
      <c r="H1155" s="258">
        <v>0</v>
      </c>
      <c r="I1155" s="258">
        <v>0</v>
      </c>
      <c r="J1155" s="258">
        <v>0</v>
      </c>
      <c r="K1155" s="259">
        <v>0</v>
      </c>
      <c r="L1155" s="258">
        <v>0</v>
      </c>
      <c r="M1155" s="258">
        <v>0</v>
      </c>
      <c r="N1155" s="258">
        <v>0</v>
      </c>
      <c r="O1155" s="258">
        <v>0</v>
      </c>
      <c r="P1155" s="258">
        <v>0</v>
      </c>
      <c r="Q1155" s="258">
        <v>0</v>
      </c>
      <c r="R1155" s="258">
        <v>0</v>
      </c>
      <c r="S1155" s="258">
        <v>0</v>
      </c>
      <c r="T1155" s="258">
        <v>0</v>
      </c>
      <c r="U1155" s="258">
        <v>0</v>
      </c>
      <c r="V1155" s="258">
        <v>0</v>
      </c>
      <c r="W1155" s="258">
        <v>0</v>
      </c>
      <c r="X1155" s="258">
        <v>0</v>
      </c>
      <c r="Y1155" s="258">
        <v>0</v>
      </c>
      <c r="Z1155" s="258">
        <v>0</v>
      </c>
      <c r="AA1155" s="258">
        <v>0</v>
      </c>
      <c r="AB1155" s="260" t="s">
        <v>3074</v>
      </c>
    </row>
    <row r="1156" spans="1:28" s="3" customFormat="1" ht="35.25" x14ac:dyDescent="0.5">
      <c r="A1156" s="3">
        <v>1</v>
      </c>
      <c r="B1156" s="165">
        <f>SUBTOTAL(103,$A$798:A1156)</f>
        <v>357</v>
      </c>
      <c r="C1156" s="210" t="s">
        <v>3128</v>
      </c>
      <c r="D1156" s="255">
        <f t="shared" si="51"/>
        <v>540920.59</v>
      </c>
      <c r="E1156" s="258">
        <v>0</v>
      </c>
      <c r="F1156" s="258">
        <v>0</v>
      </c>
      <c r="G1156" s="258">
        <v>540920.59</v>
      </c>
      <c r="H1156" s="258">
        <v>0</v>
      </c>
      <c r="I1156" s="258">
        <v>0</v>
      </c>
      <c r="J1156" s="258">
        <v>0</v>
      </c>
      <c r="K1156" s="259">
        <v>0</v>
      </c>
      <c r="L1156" s="258">
        <v>0</v>
      </c>
      <c r="M1156" s="258">
        <v>0</v>
      </c>
      <c r="N1156" s="258">
        <v>0</v>
      </c>
      <c r="O1156" s="258">
        <v>0</v>
      </c>
      <c r="P1156" s="258">
        <v>0</v>
      </c>
      <c r="Q1156" s="258">
        <v>0</v>
      </c>
      <c r="R1156" s="258">
        <v>0</v>
      </c>
      <c r="S1156" s="258">
        <v>0</v>
      </c>
      <c r="T1156" s="258">
        <v>0</v>
      </c>
      <c r="U1156" s="258">
        <v>0</v>
      </c>
      <c r="V1156" s="258">
        <v>0</v>
      </c>
      <c r="W1156" s="258">
        <v>0</v>
      </c>
      <c r="X1156" s="258">
        <v>0</v>
      </c>
      <c r="Y1156" s="258">
        <v>0</v>
      </c>
      <c r="Z1156" s="258">
        <v>0</v>
      </c>
      <c r="AA1156" s="258">
        <v>0</v>
      </c>
      <c r="AB1156" s="260" t="s">
        <v>3074</v>
      </c>
    </row>
    <row r="1157" spans="1:28" s="3" customFormat="1" ht="35.25" x14ac:dyDescent="0.5">
      <c r="A1157" s="3">
        <v>1</v>
      </c>
      <c r="B1157" s="165">
        <f>SUBTOTAL(103,$A$798:A1157)</f>
        <v>358</v>
      </c>
      <c r="C1157" s="210" t="s">
        <v>2482</v>
      </c>
      <c r="D1157" s="255">
        <f t="shared" si="51"/>
        <v>232600</v>
      </c>
      <c r="E1157" s="258">
        <v>0</v>
      </c>
      <c r="F1157" s="258">
        <v>0</v>
      </c>
      <c r="G1157" s="258">
        <v>0</v>
      </c>
      <c r="H1157" s="258">
        <v>0</v>
      </c>
      <c r="I1157" s="258">
        <v>0</v>
      </c>
      <c r="J1157" s="258">
        <v>0</v>
      </c>
      <c r="K1157" s="259">
        <v>0</v>
      </c>
      <c r="L1157" s="258">
        <v>0</v>
      </c>
      <c r="M1157" s="258">
        <v>0</v>
      </c>
      <c r="N1157" s="258">
        <v>0</v>
      </c>
      <c r="O1157" s="258">
        <v>232600</v>
      </c>
      <c r="P1157" s="258">
        <v>0</v>
      </c>
      <c r="Q1157" s="258">
        <v>0</v>
      </c>
      <c r="R1157" s="258">
        <v>0</v>
      </c>
      <c r="S1157" s="258">
        <v>0</v>
      </c>
      <c r="T1157" s="258">
        <v>0</v>
      </c>
      <c r="U1157" s="258">
        <v>0</v>
      </c>
      <c r="V1157" s="258">
        <v>0</v>
      </c>
      <c r="W1157" s="258">
        <v>0</v>
      </c>
      <c r="X1157" s="258">
        <v>0</v>
      </c>
      <c r="Y1157" s="258">
        <v>0</v>
      </c>
      <c r="Z1157" s="258">
        <v>0</v>
      </c>
      <c r="AA1157" s="258">
        <v>0</v>
      </c>
      <c r="AB1157" s="260" t="s">
        <v>3074</v>
      </c>
    </row>
    <row r="1158" spans="1:28" s="3" customFormat="1" ht="35.25" x14ac:dyDescent="0.5">
      <c r="A1158" s="3">
        <v>1</v>
      </c>
      <c r="B1158" s="165">
        <f>SUBTOTAL(103,$A$798:A1158)</f>
        <v>359</v>
      </c>
      <c r="C1158" s="210" t="s">
        <v>3129</v>
      </c>
      <c r="D1158" s="255">
        <f t="shared" si="51"/>
        <v>3308000</v>
      </c>
      <c r="E1158" s="258">
        <v>0</v>
      </c>
      <c r="F1158" s="258">
        <v>0</v>
      </c>
      <c r="G1158" s="258">
        <v>0</v>
      </c>
      <c r="H1158" s="258">
        <v>0</v>
      </c>
      <c r="I1158" s="258">
        <v>0</v>
      </c>
      <c r="J1158" s="258">
        <v>0</v>
      </c>
      <c r="K1158" s="259">
        <v>0</v>
      </c>
      <c r="L1158" s="258">
        <v>0</v>
      </c>
      <c r="M1158" s="258">
        <v>3308000</v>
      </c>
      <c r="N1158" s="258">
        <v>0</v>
      </c>
      <c r="O1158" s="258">
        <v>0</v>
      </c>
      <c r="P1158" s="258">
        <v>0</v>
      </c>
      <c r="Q1158" s="258">
        <v>0</v>
      </c>
      <c r="R1158" s="258">
        <v>0</v>
      </c>
      <c r="S1158" s="258">
        <v>0</v>
      </c>
      <c r="T1158" s="258">
        <v>0</v>
      </c>
      <c r="U1158" s="258">
        <v>0</v>
      </c>
      <c r="V1158" s="258">
        <v>0</v>
      </c>
      <c r="W1158" s="258">
        <v>0</v>
      </c>
      <c r="X1158" s="258">
        <v>0</v>
      </c>
      <c r="Y1158" s="258">
        <v>0</v>
      </c>
      <c r="Z1158" s="258">
        <v>0</v>
      </c>
      <c r="AA1158" s="258">
        <v>0</v>
      </c>
      <c r="AB1158" s="260" t="s">
        <v>3074</v>
      </c>
    </row>
    <row r="1159" spans="1:28" s="3" customFormat="1" ht="35.25" x14ac:dyDescent="0.5">
      <c r="A1159" s="3">
        <v>1</v>
      </c>
      <c r="B1159" s="165">
        <f>SUBTOTAL(103,$A$798:A1159)</f>
        <v>360</v>
      </c>
      <c r="C1159" s="210" t="s">
        <v>3130</v>
      </c>
      <c r="D1159" s="255">
        <f t="shared" si="51"/>
        <v>634000</v>
      </c>
      <c r="E1159" s="258">
        <v>0</v>
      </c>
      <c r="F1159" s="258">
        <v>0</v>
      </c>
      <c r="G1159" s="258">
        <v>0</v>
      </c>
      <c r="H1159" s="258">
        <v>0</v>
      </c>
      <c r="I1159" s="258">
        <v>0</v>
      </c>
      <c r="J1159" s="258">
        <v>0</v>
      </c>
      <c r="K1159" s="259">
        <v>0</v>
      </c>
      <c r="L1159" s="258">
        <v>0</v>
      </c>
      <c r="M1159" s="258">
        <v>0</v>
      </c>
      <c r="N1159" s="258">
        <v>0</v>
      </c>
      <c r="O1159" s="258">
        <v>634000</v>
      </c>
      <c r="P1159" s="258">
        <v>0</v>
      </c>
      <c r="Q1159" s="258">
        <v>0</v>
      </c>
      <c r="R1159" s="258">
        <v>0</v>
      </c>
      <c r="S1159" s="258">
        <v>0</v>
      </c>
      <c r="T1159" s="258">
        <v>0</v>
      </c>
      <c r="U1159" s="258">
        <v>0</v>
      </c>
      <c r="V1159" s="258">
        <v>0</v>
      </c>
      <c r="W1159" s="258">
        <v>0</v>
      </c>
      <c r="X1159" s="258">
        <v>0</v>
      </c>
      <c r="Y1159" s="258">
        <v>0</v>
      </c>
      <c r="Z1159" s="258">
        <v>0</v>
      </c>
      <c r="AA1159" s="258">
        <v>0</v>
      </c>
      <c r="AB1159" s="260">
        <v>2021</v>
      </c>
    </row>
    <row r="1160" spans="1:28" s="3" customFormat="1" ht="35.25" x14ac:dyDescent="0.5">
      <c r="A1160" s="3">
        <v>1</v>
      </c>
      <c r="B1160" s="165">
        <f>SUBTOTAL(103,$A$798:A1160)</f>
        <v>361</v>
      </c>
      <c r="C1160" s="210" t="s">
        <v>2487</v>
      </c>
      <c r="D1160" s="255">
        <f t="shared" si="51"/>
        <v>774329.8</v>
      </c>
      <c r="E1160" s="258">
        <v>0</v>
      </c>
      <c r="F1160" s="258">
        <v>0</v>
      </c>
      <c r="G1160" s="258">
        <v>0</v>
      </c>
      <c r="H1160" s="258">
        <v>0</v>
      </c>
      <c r="I1160" s="258">
        <v>0</v>
      </c>
      <c r="J1160" s="258">
        <v>0</v>
      </c>
      <c r="K1160" s="259">
        <v>0</v>
      </c>
      <c r="L1160" s="258">
        <v>0</v>
      </c>
      <c r="M1160" s="258">
        <v>0</v>
      </c>
      <c r="N1160" s="258">
        <v>0</v>
      </c>
      <c r="O1160" s="258">
        <v>774329.8</v>
      </c>
      <c r="P1160" s="258">
        <v>0</v>
      </c>
      <c r="Q1160" s="258">
        <v>0</v>
      </c>
      <c r="R1160" s="258">
        <v>0</v>
      </c>
      <c r="S1160" s="258">
        <v>0</v>
      </c>
      <c r="T1160" s="258">
        <v>0</v>
      </c>
      <c r="U1160" s="258">
        <v>0</v>
      </c>
      <c r="V1160" s="258">
        <v>0</v>
      </c>
      <c r="W1160" s="258">
        <v>0</v>
      </c>
      <c r="X1160" s="258">
        <v>0</v>
      </c>
      <c r="Y1160" s="258">
        <v>0</v>
      </c>
      <c r="Z1160" s="258">
        <v>0</v>
      </c>
      <c r="AA1160" s="258">
        <v>0</v>
      </c>
      <c r="AB1160" s="260">
        <v>2021</v>
      </c>
    </row>
    <row r="1161" spans="1:28" s="3" customFormat="1" ht="35.25" x14ac:dyDescent="0.5">
      <c r="A1161" s="3">
        <v>1</v>
      </c>
      <c r="B1161" s="165">
        <f>SUBTOTAL(103,$A$798:A1161)</f>
        <v>362</v>
      </c>
      <c r="C1161" s="210" t="s">
        <v>3131</v>
      </c>
      <c r="D1161" s="255">
        <f t="shared" si="51"/>
        <v>150000</v>
      </c>
      <c r="E1161" s="258">
        <v>0</v>
      </c>
      <c r="F1161" s="258">
        <v>0</v>
      </c>
      <c r="G1161" s="258">
        <v>0</v>
      </c>
      <c r="H1161" s="258">
        <v>0</v>
      </c>
      <c r="I1161" s="258">
        <v>0</v>
      </c>
      <c r="J1161" s="258">
        <v>0</v>
      </c>
      <c r="K1161" s="259">
        <v>0</v>
      </c>
      <c r="L1161" s="258">
        <v>0</v>
      </c>
      <c r="M1161" s="258">
        <v>0</v>
      </c>
      <c r="N1161" s="258">
        <v>0</v>
      </c>
      <c r="O1161" s="258">
        <v>150000</v>
      </c>
      <c r="P1161" s="258">
        <v>0</v>
      </c>
      <c r="Q1161" s="258">
        <v>0</v>
      </c>
      <c r="R1161" s="258">
        <v>0</v>
      </c>
      <c r="S1161" s="258">
        <v>0</v>
      </c>
      <c r="T1161" s="258">
        <v>0</v>
      </c>
      <c r="U1161" s="258">
        <v>0</v>
      </c>
      <c r="V1161" s="258">
        <v>0</v>
      </c>
      <c r="W1161" s="258">
        <v>0</v>
      </c>
      <c r="X1161" s="258">
        <v>0</v>
      </c>
      <c r="Y1161" s="258">
        <v>0</v>
      </c>
      <c r="Z1161" s="258">
        <v>0</v>
      </c>
      <c r="AA1161" s="258">
        <v>0</v>
      </c>
      <c r="AB1161" s="260">
        <v>2021</v>
      </c>
    </row>
    <row r="1162" spans="1:28" s="3" customFormat="1" ht="35.25" x14ac:dyDescent="0.5">
      <c r="A1162" s="3">
        <v>1</v>
      </c>
      <c r="B1162" s="165">
        <f>SUBTOTAL(103,$A$798:A1162)</f>
        <v>363</v>
      </c>
      <c r="C1162" s="210" t="s">
        <v>3132</v>
      </c>
      <c r="D1162" s="255">
        <f t="shared" ref="D1162:D1225" si="53">E1162+F1162+G1162+H1162+I1162+J1162+L1162+M1162+N1162+O1162+P1162+Q1162+R1162+S1162+T1162+U1162+V1162+W1162+X1162+Y1162+Z1162+AA1162</f>
        <v>359717</v>
      </c>
      <c r="E1162" s="258">
        <v>0</v>
      </c>
      <c r="F1162" s="258">
        <v>0</v>
      </c>
      <c r="G1162" s="258">
        <v>0</v>
      </c>
      <c r="H1162" s="258">
        <v>0</v>
      </c>
      <c r="I1162" s="258">
        <v>0</v>
      </c>
      <c r="J1162" s="258">
        <v>0</v>
      </c>
      <c r="K1162" s="259">
        <v>0</v>
      </c>
      <c r="L1162" s="258">
        <v>0</v>
      </c>
      <c r="M1162" s="258">
        <v>0</v>
      </c>
      <c r="N1162" s="258">
        <v>0</v>
      </c>
      <c r="O1162" s="258">
        <v>359717</v>
      </c>
      <c r="P1162" s="258">
        <v>0</v>
      </c>
      <c r="Q1162" s="258">
        <v>0</v>
      </c>
      <c r="R1162" s="258">
        <v>0</v>
      </c>
      <c r="S1162" s="258">
        <v>0</v>
      </c>
      <c r="T1162" s="258">
        <v>0</v>
      </c>
      <c r="U1162" s="258">
        <v>0</v>
      </c>
      <c r="V1162" s="258">
        <v>0</v>
      </c>
      <c r="W1162" s="258">
        <v>0</v>
      </c>
      <c r="X1162" s="258">
        <v>0</v>
      </c>
      <c r="Y1162" s="258">
        <v>0</v>
      </c>
      <c r="Z1162" s="258">
        <v>0</v>
      </c>
      <c r="AA1162" s="258">
        <v>0</v>
      </c>
      <c r="AB1162" s="260">
        <v>2021</v>
      </c>
    </row>
    <row r="1163" spans="1:28" s="3" customFormat="1" ht="35.25" x14ac:dyDescent="0.5">
      <c r="A1163" s="3">
        <v>1</v>
      </c>
      <c r="B1163" s="165">
        <f>SUBTOTAL(103,$A$798:A1163)</f>
        <v>364</v>
      </c>
      <c r="C1163" s="210" t="s">
        <v>3133</v>
      </c>
      <c r="D1163" s="255">
        <f t="shared" si="53"/>
        <v>158998.39999999999</v>
      </c>
      <c r="E1163" s="258">
        <v>0</v>
      </c>
      <c r="F1163" s="258">
        <v>0</v>
      </c>
      <c r="G1163" s="258">
        <v>0</v>
      </c>
      <c r="H1163" s="258">
        <v>158998.39999999999</v>
      </c>
      <c r="I1163" s="258">
        <v>0</v>
      </c>
      <c r="J1163" s="258">
        <v>0</v>
      </c>
      <c r="K1163" s="259">
        <v>0</v>
      </c>
      <c r="L1163" s="258">
        <v>0</v>
      </c>
      <c r="M1163" s="258">
        <v>0</v>
      </c>
      <c r="N1163" s="258">
        <v>0</v>
      </c>
      <c r="O1163" s="258">
        <v>0</v>
      </c>
      <c r="P1163" s="258">
        <v>0</v>
      </c>
      <c r="Q1163" s="258">
        <v>0</v>
      </c>
      <c r="R1163" s="258">
        <v>0</v>
      </c>
      <c r="S1163" s="258">
        <v>0</v>
      </c>
      <c r="T1163" s="258">
        <v>0</v>
      </c>
      <c r="U1163" s="258">
        <v>0</v>
      </c>
      <c r="V1163" s="258">
        <v>0</v>
      </c>
      <c r="W1163" s="258">
        <v>0</v>
      </c>
      <c r="X1163" s="258">
        <v>0</v>
      </c>
      <c r="Y1163" s="258">
        <v>0</v>
      </c>
      <c r="Z1163" s="258">
        <v>0</v>
      </c>
      <c r="AA1163" s="258">
        <v>0</v>
      </c>
      <c r="AB1163" s="260">
        <v>2021</v>
      </c>
    </row>
    <row r="1164" spans="1:28" s="3" customFormat="1" ht="35.25" x14ac:dyDescent="0.5">
      <c r="A1164" s="3">
        <v>1</v>
      </c>
      <c r="B1164" s="165">
        <f>SUBTOTAL(103,$A$798:A1164)</f>
        <v>365</v>
      </c>
      <c r="C1164" s="210" t="s">
        <v>3134</v>
      </c>
      <c r="D1164" s="255">
        <f t="shared" si="53"/>
        <v>280000</v>
      </c>
      <c r="E1164" s="258">
        <v>0</v>
      </c>
      <c r="F1164" s="258">
        <v>0</v>
      </c>
      <c r="G1164" s="258">
        <v>0</v>
      </c>
      <c r="H1164" s="258">
        <v>0</v>
      </c>
      <c r="I1164" s="258">
        <v>0</v>
      </c>
      <c r="J1164" s="258">
        <v>0</v>
      </c>
      <c r="K1164" s="259">
        <v>0</v>
      </c>
      <c r="L1164" s="258">
        <v>0</v>
      </c>
      <c r="M1164" s="258">
        <v>0</v>
      </c>
      <c r="N1164" s="258">
        <v>0</v>
      </c>
      <c r="O1164" s="258">
        <v>280000</v>
      </c>
      <c r="P1164" s="258">
        <v>0</v>
      </c>
      <c r="Q1164" s="258">
        <v>0</v>
      </c>
      <c r="R1164" s="258">
        <v>0</v>
      </c>
      <c r="S1164" s="258">
        <v>0</v>
      </c>
      <c r="T1164" s="258">
        <v>0</v>
      </c>
      <c r="U1164" s="258">
        <v>0</v>
      </c>
      <c r="V1164" s="258">
        <v>0</v>
      </c>
      <c r="W1164" s="258">
        <v>0</v>
      </c>
      <c r="X1164" s="258">
        <v>0</v>
      </c>
      <c r="Y1164" s="258">
        <v>0</v>
      </c>
      <c r="Z1164" s="258">
        <v>0</v>
      </c>
      <c r="AA1164" s="258">
        <v>0</v>
      </c>
      <c r="AB1164" s="260">
        <v>2021</v>
      </c>
    </row>
    <row r="1165" spans="1:28" s="3" customFormat="1" ht="35.25" x14ac:dyDescent="0.5">
      <c r="A1165" s="3">
        <v>1</v>
      </c>
      <c r="B1165" s="165">
        <f>SUBTOTAL(103,$A$798:A1165)</f>
        <v>366</v>
      </c>
      <c r="C1165" s="210" t="s">
        <v>3135</v>
      </c>
      <c r="D1165" s="255">
        <f t="shared" si="53"/>
        <v>282621.59999999998</v>
      </c>
      <c r="E1165" s="258">
        <v>282621.59999999998</v>
      </c>
      <c r="F1165" s="258">
        <v>0</v>
      </c>
      <c r="G1165" s="258">
        <v>0</v>
      </c>
      <c r="H1165" s="258">
        <v>0</v>
      </c>
      <c r="I1165" s="258">
        <v>0</v>
      </c>
      <c r="J1165" s="258">
        <v>0</v>
      </c>
      <c r="K1165" s="259">
        <v>0</v>
      </c>
      <c r="L1165" s="258">
        <v>0</v>
      </c>
      <c r="M1165" s="258">
        <v>0</v>
      </c>
      <c r="N1165" s="258">
        <v>0</v>
      </c>
      <c r="O1165" s="258">
        <v>0</v>
      </c>
      <c r="P1165" s="258">
        <v>0</v>
      </c>
      <c r="Q1165" s="258">
        <v>0</v>
      </c>
      <c r="R1165" s="258">
        <v>0</v>
      </c>
      <c r="S1165" s="258">
        <v>0</v>
      </c>
      <c r="T1165" s="258">
        <v>0</v>
      </c>
      <c r="U1165" s="258">
        <v>0</v>
      </c>
      <c r="V1165" s="258">
        <v>0</v>
      </c>
      <c r="W1165" s="258">
        <v>0</v>
      </c>
      <c r="X1165" s="258">
        <v>0</v>
      </c>
      <c r="Y1165" s="258">
        <v>0</v>
      </c>
      <c r="Z1165" s="258">
        <v>0</v>
      </c>
      <c r="AA1165" s="258">
        <v>0</v>
      </c>
      <c r="AB1165" s="260">
        <v>2021</v>
      </c>
    </row>
    <row r="1166" spans="1:28" s="3" customFormat="1" ht="35.25" x14ac:dyDescent="0.5">
      <c r="A1166" s="3">
        <v>1</v>
      </c>
      <c r="B1166" s="165">
        <f>SUBTOTAL(103,$A$798:A1166)</f>
        <v>367</v>
      </c>
      <c r="C1166" s="210" t="s">
        <v>2308</v>
      </c>
      <c r="D1166" s="255">
        <f t="shared" si="53"/>
        <v>781165</v>
      </c>
      <c r="E1166" s="258">
        <v>0</v>
      </c>
      <c r="F1166" s="258">
        <v>0</v>
      </c>
      <c r="G1166" s="258">
        <v>781165</v>
      </c>
      <c r="H1166" s="258">
        <v>0</v>
      </c>
      <c r="I1166" s="258">
        <v>0</v>
      </c>
      <c r="J1166" s="258">
        <v>0</v>
      </c>
      <c r="K1166" s="259">
        <v>0</v>
      </c>
      <c r="L1166" s="258">
        <v>0</v>
      </c>
      <c r="M1166" s="258">
        <v>0</v>
      </c>
      <c r="N1166" s="258">
        <v>0</v>
      </c>
      <c r="O1166" s="258">
        <v>0</v>
      </c>
      <c r="P1166" s="258">
        <v>0</v>
      </c>
      <c r="Q1166" s="258">
        <v>0</v>
      </c>
      <c r="R1166" s="258">
        <v>0</v>
      </c>
      <c r="S1166" s="258">
        <v>0</v>
      </c>
      <c r="T1166" s="258">
        <v>0</v>
      </c>
      <c r="U1166" s="258">
        <v>0</v>
      </c>
      <c r="V1166" s="258">
        <v>0</v>
      </c>
      <c r="W1166" s="258">
        <v>0</v>
      </c>
      <c r="X1166" s="258">
        <v>0</v>
      </c>
      <c r="Y1166" s="258">
        <v>0</v>
      </c>
      <c r="Z1166" s="258">
        <v>0</v>
      </c>
      <c r="AA1166" s="258">
        <v>0</v>
      </c>
      <c r="AB1166" s="260">
        <v>2021</v>
      </c>
    </row>
    <row r="1167" spans="1:28" s="3" customFormat="1" ht="35.25" x14ac:dyDescent="0.5">
      <c r="A1167" s="3">
        <v>1</v>
      </c>
      <c r="B1167" s="165">
        <f>SUBTOTAL(103,$A$798:A1167)</f>
        <v>368</v>
      </c>
      <c r="C1167" s="210" t="s">
        <v>3136</v>
      </c>
      <c r="D1167" s="255">
        <f t="shared" si="53"/>
        <v>578299</v>
      </c>
      <c r="E1167" s="258">
        <v>0</v>
      </c>
      <c r="F1167" s="258">
        <v>0</v>
      </c>
      <c r="G1167" s="258">
        <v>0</v>
      </c>
      <c r="H1167" s="258">
        <v>0</v>
      </c>
      <c r="I1167" s="258">
        <v>0</v>
      </c>
      <c r="J1167" s="258">
        <v>0</v>
      </c>
      <c r="K1167" s="259">
        <v>0</v>
      </c>
      <c r="L1167" s="258">
        <v>0</v>
      </c>
      <c r="M1167" s="258">
        <v>0</v>
      </c>
      <c r="N1167" s="258">
        <v>0</v>
      </c>
      <c r="O1167" s="258">
        <v>578299</v>
      </c>
      <c r="P1167" s="258">
        <v>0</v>
      </c>
      <c r="Q1167" s="258">
        <v>0</v>
      </c>
      <c r="R1167" s="258">
        <v>0</v>
      </c>
      <c r="S1167" s="258">
        <v>0</v>
      </c>
      <c r="T1167" s="258">
        <v>0</v>
      </c>
      <c r="U1167" s="258">
        <v>0</v>
      </c>
      <c r="V1167" s="258">
        <v>0</v>
      </c>
      <c r="W1167" s="258">
        <v>0</v>
      </c>
      <c r="X1167" s="258">
        <v>0</v>
      </c>
      <c r="Y1167" s="258">
        <v>0</v>
      </c>
      <c r="Z1167" s="258">
        <v>0</v>
      </c>
      <c r="AA1167" s="258">
        <v>0</v>
      </c>
      <c r="AB1167" s="260">
        <v>2021</v>
      </c>
    </row>
    <row r="1168" spans="1:28" s="3" customFormat="1" ht="35.25" x14ac:dyDescent="0.5">
      <c r="A1168" s="3">
        <v>1</v>
      </c>
      <c r="B1168" s="165">
        <f>SUBTOTAL(103,$A$798:A1168)</f>
        <v>369</v>
      </c>
      <c r="C1168" s="210" t="s">
        <v>2484</v>
      </c>
      <c r="D1168" s="255">
        <f t="shared" si="53"/>
        <v>1280000</v>
      </c>
      <c r="E1168" s="258">
        <v>0</v>
      </c>
      <c r="F1168" s="258">
        <v>0</v>
      </c>
      <c r="G1168" s="258">
        <v>0</v>
      </c>
      <c r="H1168" s="258">
        <v>0</v>
      </c>
      <c r="I1168" s="258">
        <v>0</v>
      </c>
      <c r="J1168" s="258">
        <v>0</v>
      </c>
      <c r="K1168" s="259">
        <v>0</v>
      </c>
      <c r="L1168" s="258">
        <v>0</v>
      </c>
      <c r="M1168" s="258">
        <v>0</v>
      </c>
      <c r="N1168" s="258">
        <v>0</v>
      </c>
      <c r="O1168" s="258">
        <v>1280000</v>
      </c>
      <c r="P1168" s="258">
        <v>0</v>
      </c>
      <c r="Q1168" s="258">
        <v>0</v>
      </c>
      <c r="R1168" s="258">
        <v>0</v>
      </c>
      <c r="S1168" s="258">
        <v>0</v>
      </c>
      <c r="T1168" s="258">
        <v>0</v>
      </c>
      <c r="U1168" s="258">
        <v>0</v>
      </c>
      <c r="V1168" s="258">
        <v>0</v>
      </c>
      <c r="W1168" s="258">
        <v>0</v>
      </c>
      <c r="X1168" s="258">
        <v>0</v>
      </c>
      <c r="Y1168" s="258">
        <v>0</v>
      </c>
      <c r="Z1168" s="258">
        <v>0</v>
      </c>
      <c r="AA1168" s="258">
        <v>0</v>
      </c>
      <c r="AB1168" s="260">
        <v>2021</v>
      </c>
    </row>
    <row r="1169" spans="1:28" s="3" customFormat="1" ht="35.25" x14ac:dyDescent="0.5">
      <c r="A1169" s="3">
        <v>1</v>
      </c>
      <c r="B1169" s="165">
        <f>SUBTOTAL(103,$A$798:A1169)</f>
        <v>370</v>
      </c>
      <c r="C1169" s="210" t="s">
        <v>2489</v>
      </c>
      <c r="D1169" s="255">
        <f t="shared" si="53"/>
        <v>400000</v>
      </c>
      <c r="E1169" s="258">
        <v>0</v>
      </c>
      <c r="F1169" s="258">
        <v>0</v>
      </c>
      <c r="G1169" s="258">
        <v>0</v>
      </c>
      <c r="H1169" s="258">
        <v>0</v>
      </c>
      <c r="I1169" s="258">
        <v>0</v>
      </c>
      <c r="J1169" s="258">
        <v>0</v>
      </c>
      <c r="K1169" s="259">
        <v>0</v>
      </c>
      <c r="L1169" s="258">
        <v>0</v>
      </c>
      <c r="M1169" s="258">
        <v>0</v>
      </c>
      <c r="N1169" s="258">
        <v>0</v>
      </c>
      <c r="O1169" s="258">
        <v>400000</v>
      </c>
      <c r="P1169" s="258">
        <v>0</v>
      </c>
      <c r="Q1169" s="258">
        <v>0</v>
      </c>
      <c r="R1169" s="258">
        <v>0</v>
      </c>
      <c r="S1169" s="258">
        <v>0</v>
      </c>
      <c r="T1169" s="258">
        <v>0</v>
      </c>
      <c r="U1169" s="258">
        <v>0</v>
      </c>
      <c r="V1169" s="258">
        <v>0</v>
      </c>
      <c r="W1169" s="258">
        <v>0</v>
      </c>
      <c r="X1169" s="258">
        <v>0</v>
      </c>
      <c r="Y1169" s="258">
        <v>0</v>
      </c>
      <c r="Z1169" s="258">
        <v>0</v>
      </c>
      <c r="AA1169" s="258">
        <v>0</v>
      </c>
      <c r="AB1169" s="260">
        <v>2021</v>
      </c>
    </row>
    <row r="1170" spans="1:28" s="3" customFormat="1" ht="35.25" x14ac:dyDescent="0.5">
      <c r="A1170" s="3">
        <v>1</v>
      </c>
      <c r="B1170" s="165">
        <f>SUBTOTAL(103,$A$798:A1170)</f>
        <v>371</v>
      </c>
      <c r="C1170" s="210" t="s">
        <v>3137</v>
      </c>
      <c r="D1170" s="255">
        <f t="shared" si="53"/>
        <v>135700</v>
      </c>
      <c r="E1170" s="258">
        <v>0</v>
      </c>
      <c r="F1170" s="258">
        <v>0</v>
      </c>
      <c r="G1170" s="258">
        <v>135700</v>
      </c>
      <c r="H1170" s="258">
        <v>0</v>
      </c>
      <c r="I1170" s="258">
        <v>0</v>
      </c>
      <c r="J1170" s="258">
        <v>0</v>
      </c>
      <c r="K1170" s="259">
        <v>0</v>
      </c>
      <c r="L1170" s="258">
        <v>0</v>
      </c>
      <c r="M1170" s="258">
        <v>0</v>
      </c>
      <c r="N1170" s="258">
        <v>0</v>
      </c>
      <c r="O1170" s="258">
        <v>0</v>
      </c>
      <c r="P1170" s="258">
        <v>0</v>
      </c>
      <c r="Q1170" s="258">
        <v>0</v>
      </c>
      <c r="R1170" s="258">
        <v>0</v>
      </c>
      <c r="S1170" s="258">
        <v>0</v>
      </c>
      <c r="T1170" s="258">
        <v>0</v>
      </c>
      <c r="U1170" s="258">
        <v>0</v>
      </c>
      <c r="V1170" s="258">
        <v>0</v>
      </c>
      <c r="W1170" s="258">
        <v>0</v>
      </c>
      <c r="X1170" s="258">
        <v>0</v>
      </c>
      <c r="Y1170" s="258">
        <v>0</v>
      </c>
      <c r="Z1170" s="258">
        <v>0</v>
      </c>
      <c r="AA1170" s="258">
        <v>0</v>
      </c>
      <c r="AB1170" s="260">
        <v>2021</v>
      </c>
    </row>
    <row r="1171" spans="1:28" s="3" customFormat="1" ht="35.25" x14ac:dyDescent="0.5">
      <c r="A1171" s="3">
        <v>1</v>
      </c>
      <c r="B1171" s="165">
        <f>SUBTOTAL(103,$A$798:A1171)</f>
        <v>372</v>
      </c>
      <c r="C1171" s="210" t="s">
        <v>3138</v>
      </c>
      <c r="D1171" s="255">
        <f t="shared" si="53"/>
        <v>631311</v>
      </c>
      <c r="E1171" s="258">
        <v>631311</v>
      </c>
      <c r="F1171" s="258">
        <v>0</v>
      </c>
      <c r="G1171" s="258">
        <v>0</v>
      </c>
      <c r="H1171" s="258">
        <v>0</v>
      </c>
      <c r="I1171" s="258">
        <v>0</v>
      </c>
      <c r="J1171" s="258">
        <v>0</v>
      </c>
      <c r="K1171" s="259">
        <v>0</v>
      </c>
      <c r="L1171" s="258">
        <v>0</v>
      </c>
      <c r="M1171" s="258">
        <v>0</v>
      </c>
      <c r="N1171" s="258">
        <v>0</v>
      </c>
      <c r="O1171" s="258">
        <v>0</v>
      </c>
      <c r="P1171" s="258">
        <v>0</v>
      </c>
      <c r="Q1171" s="258">
        <v>0</v>
      </c>
      <c r="R1171" s="258">
        <v>0</v>
      </c>
      <c r="S1171" s="258">
        <v>0</v>
      </c>
      <c r="T1171" s="258">
        <v>0</v>
      </c>
      <c r="U1171" s="258">
        <v>0</v>
      </c>
      <c r="V1171" s="258">
        <v>0</v>
      </c>
      <c r="W1171" s="258">
        <v>0</v>
      </c>
      <c r="X1171" s="258">
        <v>0</v>
      </c>
      <c r="Y1171" s="258">
        <v>0</v>
      </c>
      <c r="Z1171" s="258">
        <v>0</v>
      </c>
      <c r="AA1171" s="258">
        <v>0</v>
      </c>
      <c r="AB1171" s="260">
        <v>2021</v>
      </c>
    </row>
    <row r="1172" spans="1:28" s="3" customFormat="1" ht="35.25" x14ac:dyDescent="0.5">
      <c r="A1172" s="3">
        <v>1</v>
      </c>
      <c r="B1172" s="165">
        <f>SUBTOTAL(103,$A$798:A1172)</f>
        <v>373</v>
      </c>
      <c r="C1172" s="210" t="s">
        <v>3139</v>
      </c>
      <c r="D1172" s="255">
        <f t="shared" si="53"/>
        <v>370929.69</v>
      </c>
      <c r="E1172" s="258">
        <v>315867.53999999998</v>
      </c>
      <c r="F1172" s="258">
        <v>0</v>
      </c>
      <c r="G1172" s="258">
        <v>0</v>
      </c>
      <c r="H1172" s="258">
        <v>0</v>
      </c>
      <c r="I1172" s="258">
        <v>0</v>
      </c>
      <c r="J1172" s="258">
        <v>0</v>
      </c>
      <c r="K1172" s="259">
        <v>0</v>
      </c>
      <c r="L1172" s="258">
        <v>0</v>
      </c>
      <c r="M1172" s="258">
        <v>0</v>
      </c>
      <c r="N1172" s="258">
        <v>0</v>
      </c>
      <c r="O1172" s="258">
        <v>55062.15</v>
      </c>
      <c r="P1172" s="258">
        <v>0</v>
      </c>
      <c r="Q1172" s="258">
        <v>0</v>
      </c>
      <c r="R1172" s="258">
        <v>0</v>
      </c>
      <c r="S1172" s="258">
        <v>0</v>
      </c>
      <c r="T1172" s="258">
        <v>0</v>
      </c>
      <c r="U1172" s="258">
        <v>0</v>
      </c>
      <c r="V1172" s="258">
        <v>0</v>
      </c>
      <c r="W1172" s="258">
        <v>0</v>
      </c>
      <c r="X1172" s="258">
        <v>0</v>
      </c>
      <c r="Y1172" s="258">
        <v>0</v>
      </c>
      <c r="Z1172" s="258">
        <v>0</v>
      </c>
      <c r="AA1172" s="258">
        <v>0</v>
      </c>
      <c r="AB1172" s="260">
        <v>2021</v>
      </c>
    </row>
    <row r="1173" spans="1:28" s="3" customFormat="1" ht="35.25" x14ac:dyDescent="0.5">
      <c r="A1173" s="3">
        <v>1</v>
      </c>
      <c r="B1173" s="165">
        <f>SUBTOTAL(103,$A$798:A1173)</f>
        <v>374</v>
      </c>
      <c r="C1173" s="210" t="s">
        <v>2546</v>
      </c>
      <c r="D1173" s="255">
        <f t="shared" si="53"/>
        <v>1206554.4099999999</v>
      </c>
      <c r="E1173" s="258">
        <v>100000</v>
      </c>
      <c r="F1173" s="258">
        <v>263954.40999999997</v>
      </c>
      <c r="G1173" s="258">
        <v>0</v>
      </c>
      <c r="H1173" s="258">
        <v>0</v>
      </c>
      <c r="I1173" s="258">
        <v>0</v>
      </c>
      <c r="J1173" s="258">
        <v>0</v>
      </c>
      <c r="K1173" s="259">
        <v>0</v>
      </c>
      <c r="L1173" s="258">
        <v>0</v>
      </c>
      <c r="M1173" s="258">
        <v>0</v>
      </c>
      <c r="N1173" s="258">
        <v>0</v>
      </c>
      <c r="O1173" s="258">
        <v>842600</v>
      </c>
      <c r="P1173" s="258">
        <v>0</v>
      </c>
      <c r="Q1173" s="258">
        <v>0</v>
      </c>
      <c r="R1173" s="258">
        <v>0</v>
      </c>
      <c r="S1173" s="258">
        <v>0</v>
      </c>
      <c r="T1173" s="258">
        <v>0</v>
      </c>
      <c r="U1173" s="258">
        <v>0</v>
      </c>
      <c r="V1173" s="258">
        <v>0</v>
      </c>
      <c r="W1173" s="258">
        <v>0</v>
      </c>
      <c r="X1173" s="258">
        <v>0</v>
      </c>
      <c r="Y1173" s="258">
        <v>0</v>
      </c>
      <c r="Z1173" s="258">
        <v>0</v>
      </c>
      <c r="AA1173" s="258">
        <v>0</v>
      </c>
      <c r="AB1173" s="260">
        <v>2021</v>
      </c>
    </row>
    <row r="1174" spans="1:28" s="3" customFormat="1" ht="35.25" x14ac:dyDescent="0.5">
      <c r="B1174" s="210" t="s">
        <v>1010</v>
      </c>
      <c r="C1174" s="210"/>
      <c r="D1174" s="255">
        <f t="shared" si="53"/>
        <v>98064891.310000002</v>
      </c>
      <c r="E1174" s="255">
        <f t="shared" ref="E1174:AA1174" si="54">SUM(E1175:E1249)</f>
        <v>3716432.3899999997</v>
      </c>
      <c r="F1174" s="255">
        <f t="shared" si="54"/>
        <v>3581217.0199999996</v>
      </c>
      <c r="G1174" s="255">
        <f t="shared" si="54"/>
        <v>6891974.5299999993</v>
      </c>
      <c r="H1174" s="255">
        <f t="shared" si="54"/>
        <v>1803846.57</v>
      </c>
      <c r="I1174" s="255">
        <f t="shared" si="54"/>
        <v>5909877.7999999998</v>
      </c>
      <c r="J1174" s="255">
        <f t="shared" si="54"/>
        <v>0</v>
      </c>
      <c r="K1174" s="256">
        <f>SUM(K1175:K1249)</f>
        <v>15</v>
      </c>
      <c r="L1174" s="255">
        <f t="shared" si="54"/>
        <v>28985020</v>
      </c>
      <c r="M1174" s="255">
        <f t="shared" si="54"/>
        <v>27534946.48</v>
      </c>
      <c r="N1174" s="255">
        <f t="shared" si="54"/>
        <v>511946</v>
      </c>
      <c r="O1174" s="255">
        <f>SUM(O1175:O1249)</f>
        <v>17440248.52</v>
      </c>
      <c r="P1174" s="255">
        <f t="shared" si="54"/>
        <v>1689382</v>
      </c>
      <c r="Q1174" s="255">
        <f t="shared" si="54"/>
        <v>0</v>
      </c>
      <c r="R1174" s="255">
        <f t="shared" si="54"/>
        <v>0</v>
      </c>
      <c r="S1174" s="255">
        <f t="shared" si="54"/>
        <v>0</v>
      </c>
      <c r="T1174" s="255">
        <f t="shared" si="54"/>
        <v>0</v>
      </c>
      <c r="U1174" s="255">
        <f t="shared" si="54"/>
        <v>0</v>
      </c>
      <c r="V1174" s="255">
        <f t="shared" si="54"/>
        <v>0</v>
      </c>
      <c r="W1174" s="255">
        <f t="shared" si="54"/>
        <v>0</v>
      </c>
      <c r="X1174" s="255">
        <f t="shared" si="54"/>
        <v>0</v>
      </c>
      <c r="Y1174" s="255">
        <f t="shared" si="54"/>
        <v>0</v>
      </c>
      <c r="Z1174" s="255">
        <f t="shared" si="54"/>
        <v>0</v>
      </c>
      <c r="AA1174" s="255">
        <f t="shared" si="54"/>
        <v>0</v>
      </c>
      <c r="AB1174" s="257" t="s">
        <v>855</v>
      </c>
    </row>
    <row r="1175" spans="1:28" s="3" customFormat="1" ht="35.25" x14ac:dyDescent="0.5">
      <c r="A1175" s="3">
        <v>1</v>
      </c>
      <c r="B1175" s="165">
        <f>SUBTOTAL(103,$A$798:A1175)</f>
        <v>375</v>
      </c>
      <c r="C1175" s="210" t="s">
        <v>2547</v>
      </c>
      <c r="D1175" s="255">
        <f t="shared" si="53"/>
        <v>616290.43000000005</v>
      </c>
      <c r="E1175" s="258">
        <v>225804.28</v>
      </c>
      <c r="F1175" s="258">
        <v>390486.15</v>
      </c>
      <c r="G1175" s="258">
        <v>0</v>
      </c>
      <c r="H1175" s="258">
        <v>0</v>
      </c>
      <c r="I1175" s="258">
        <v>0</v>
      </c>
      <c r="J1175" s="258">
        <v>0</v>
      </c>
      <c r="K1175" s="259">
        <v>0</v>
      </c>
      <c r="L1175" s="258">
        <v>0</v>
      </c>
      <c r="M1175" s="258">
        <v>0</v>
      </c>
      <c r="N1175" s="258">
        <v>0</v>
      </c>
      <c r="O1175" s="258">
        <v>0</v>
      </c>
      <c r="P1175" s="258">
        <v>0</v>
      </c>
      <c r="Q1175" s="258">
        <v>0</v>
      </c>
      <c r="R1175" s="258">
        <v>0</v>
      </c>
      <c r="S1175" s="258">
        <v>0</v>
      </c>
      <c r="T1175" s="258">
        <v>0</v>
      </c>
      <c r="U1175" s="258">
        <v>0</v>
      </c>
      <c r="V1175" s="258">
        <v>0</v>
      </c>
      <c r="W1175" s="258">
        <v>0</v>
      </c>
      <c r="X1175" s="258">
        <v>0</v>
      </c>
      <c r="Y1175" s="258">
        <v>0</v>
      </c>
      <c r="Z1175" s="258">
        <v>0</v>
      </c>
      <c r="AA1175" s="258">
        <v>0</v>
      </c>
      <c r="AB1175" s="260">
        <v>2021</v>
      </c>
    </row>
    <row r="1176" spans="1:28" s="3" customFormat="1" ht="35.25" x14ac:dyDescent="0.5">
      <c r="A1176" s="3">
        <v>1</v>
      </c>
      <c r="B1176" s="165">
        <f>SUBTOTAL(103,$A$798:A1176)</f>
        <v>376</v>
      </c>
      <c r="C1176" s="210" t="s">
        <v>2743</v>
      </c>
      <c r="D1176" s="255">
        <f t="shared" si="53"/>
        <v>1852000</v>
      </c>
      <c r="E1176" s="258">
        <v>0</v>
      </c>
      <c r="F1176" s="258">
        <v>0</v>
      </c>
      <c r="G1176" s="258">
        <v>0</v>
      </c>
      <c r="H1176" s="258">
        <v>0</v>
      </c>
      <c r="I1176" s="258">
        <v>0</v>
      </c>
      <c r="J1176" s="258">
        <v>0</v>
      </c>
      <c r="K1176" s="259">
        <v>1</v>
      </c>
      <c r="L1176" s="258">
        <v>1852000</v>
      </c>
      <c r="M1176" s="258">
        <v>0</v>
      </c>
      <c r="N1176" s="258">
        <v>0</v>
      </c>
      <c r="O1176" s="261">
        <v>0</v>
      </c>
      <c r="P1176" s="258">
        <v>0</v>
      </c>
      <c r="Q1176" s="258">
        <v>0</v>
      </c>
      <c r="R1176" s="258">
        <v>0</v>
      </c>
      <c r="S1176" s="258">
        <v>0</v>
      </c>
      <c r="T1176" s="258">
        <v>0</v>
      </c>
      <c r="U1176" s="258">
        <v>0</v>
      </c>
      <c r="V1176" s="258">
        <v>0</v>
      </c>
      <c r="W1176" s="258">
        <v>0</v>
      </c>
      <c r="X1176" s="258">
        <v>0</v>
      </c>
      <c r="Y1176" s="258">
        <v>0</v>
      </c>
      <c r="Z1176" s="258">
        <v>0</v>
      </c>
      <c r="AA1176" s="258">
        <v>0</v>
      </c>
      <c r="AB1176" s="260">
        <v>2021</v>
      </c>
    </row>
    <row r="1177" spans="1:28" s="3" customFormat="1" ht="35.25" x14ac:dyDescent="0.5">
      <c r="A1177" s="3">
        <v>1</v>
      </c>
      <c r="B1177" s="165">
        <f>SUBTOTAL(103,$A$798:A1177)</f>
        <v>377</v>
      </c>
      <c r="C1177" s="210" t="s">
        <v>2744</v>
      </c>
      <c r="D1177" s="255">
        <f t="shared" si="53"/>
        <v>494953</v>
      </c>
      <c r="E1177" s="258">
        <v>0</v>
      </c>
      <c r="F1177" s="258">
        <v>0</v>
      </c>
      <c r="G1177" s="258">
        <v>0</v>
      </c>
      <c r="H1177" s="258">
        <v>0</v>
      </c>
      <c r="I1177" s="258">
        <v>0</v>
      </c>
      <c r="J1177" s="258">
        <v>0</v>
      </c>
      <c r="K1177" s="259">
        <v>0</v>
      </c>
      <c r="L1177" s="258">
        <v>0</v>
      </c>
      <c r="M1177" s="258">
        <v>494953</v>
      </c>
      <c r="N1177" s="258">
        <v>0</v>
      </c>
      <c r="O1177" s="258">
        <v>0</v>
      </c>
      <c r="P1177" s="258">
        <v>0</v>
      </c>
      <c r="Q1177" s="258">
        <v>0</v>
      </c>
      <c r="R1177" s="258">
        <v>0</v>
      </c>
      <c r="S1177" s="258">
        <v>0</v>
      </c>
      <c r="T1177" s="258">
        <v>0</v>
      </c>
      <c r="U1177" s="258">
        <v>0</v>
      </c>
      <c r="V1177" s="258">
        <v>0</v>
      </c>
      <c r="W1177" s="258">
        <v>0</v>
      </c>
      <c r="X1177" s="258">
        <v>0</v>
      </c>
      <c r="Y1177" s="258">
        <v>0</v>
      </c>
      <c r="Z1177" s="258">
        <v>0</v>
      </c>
      <c r="AA1177" s="258">
        <v>0</v>
      </c>
      <c r="AB1177" s="260">
        <v>2021</v>
      </c>
    </row>
    <row r="1178" spans="1:28" s="3" customFormat="1" ht="35.25" x14ac:dyDescent="0.5">
      <c r="A1178" s="3">
        <v>1</v>
      </c>
      <c r="B1178" s="165">
        <f>SUBTOTAL(103,$A$798:A1178)</f>
        <v>378</v>
      </c>
      <c r="C1178" s="210" t="s">
        <v>1803</v>
      </c>
      <c r="D1178" s="255">
        <f t="shared" si="53"/>
        <v>1877941</v>
      </c>
      <c r="E1178" s="258">
        <v>0</v>
      </c>
      <c r="F1178" s="258">
        <v>0</v>
      </c>
      <c r="G1178" s="258">
        <v>0</v>
      </c>
      <c r="H1178" s="258">
        <v>0</v>
      </c>
      <c r="I1178" s="258">
        <v>0</v>
      </c>
      <c r="J1178" s="258">
        <v>0</v>
      </c>
      <c r="K1178" s="259">
        <v>0</v>
      </c>
      <c r="L1178" s="258">
        <v>0</v>
      </c>
      <c r="M1178" s="258">
        <v>1877941</v>
      </c>
      <c r="N1178" s="258">
        <v>0</v>
      </c>
      <c r="O1178" s="258">
        <v>0</v>
      </c>
      <c r="P1178" s="258">
        <v>0</v>
      </c>
      <c r="Q1178" s="258">
        <v>0</v>
      </c>
      <c r="R1178" s="258">
        <v>0</v>
      </c>
      <c r="S1178" s="258">
        <v>0</v>
      </c>
      <c r="T1178" s="258">
        <v>0</v>
      </c>
      <c r="U1178" s="258">
        <v>0</v>
      </c>
      <c r="V1178" s="258">
        <v>0</v>
      </c>
      <c r="W1178" s="258">
        <v>0</v>
      </c>
      <c r="X1178" s="258">
        <v>0</v>
      </c>
      <c r="Y1178" s="258">
        <v>0</v>
      </c>
      <c r="Z1178" s="258">
        <v>0</v>
      </c>
      <c r="AA1178" s="258">
        <v>0</v>
      </c>
      <c r="AB1178" s="260">
        <v>2021</v>
      </c>
    </row>
    <row r="1179" spans="1:28" s="3" customFormat="1" ht="35.25" x14ac:dyDescent="0.5">
      <c r="A1179" s="3">
        <v>1</v>
      </c>
      <c r="B1179" s="165">
        <f>SUBTOTAL(103,$A$798:A1179)</f>
        <v>379</v>
      </c>
      <c r="C1179" s="210" t="s">
        <v>2745</v>
      </c>
      <c r="D1179" s="255">
        <f t="shared" si="53"/>
        <v>1681088</v>
      </c>
      <c r="E1179" s="258">
        <v>0</v>
      </c>
      <c r="F1179" s="258">
        <v>0</v>
      </c>
      <c r="G1179" s="258">
        <v>0</v>
      </c>
      <c r="H1179" s="258">
        <v>0</v>
      </c>
      <c r="I1179" s="258">
        <v>0</v>
      </c>
      <c r="J1179" s="258">
        <v>0</v>
      </c>
      <c r="K1179" s="259">
        <v>0</v>
      </c>
      <c r="L1179" s="258">
        <v>0</v>
      </c>
      <c r="M1179" s="258">
        <v>1681088</v>
      </c>
      <c r="N1179" s="258">
        <v>0</v>
      </c>
      <c r="O1179" s="258">
        <v>0</v>
      </c>
      <c r="P1179" s="258">
        <v>0</v>
      </c>
      <c r="Q1179" s="258">
        <v>0</v>
      </c>
      <c r="R1179" s="258">
        <v>0</v>
      </c>
      <c r="S1179" s="258">
        <v>0</v>
      </c>
      <c r="T1179" s="258">
        <v>0</v>
      </c>
      <c r="U1179" s="258">
        <v>0</v>
      </c>
      <c r="V1179" s="258">
        <v>0</v>
      </c>
      <c r="W1179" s="258">
        <v>0</v>
      </c>
      <c r="X1179" s="258">
        <v>0</v>
      </c>
      <c r="Y1179" s="258">
        <v>0</v>
      </c>
      <c r="Z1179" s="258">
        <v>0</v>
      </c>
      <c r="AA1179" s="258">
        <v>0</v>
      </c>
      <c r="AB1179" s="260">
        <v>2021</v>
      </c>
    </row>
    <row r="1180" spans="1:28" s="3" customFormat="1" ht="35.25" x14ac:dyDescent="0.5">
      <c r="A1180" s="3">
        <v>1</v>
      </c>
      <c r="B1180" s="165">
        <f>SUBTOTAL(103,$A$798:A1180)</f>
        <v>380</v>
      </c>
      <c r="C1180" s="210" t="s">
        <v>2746</v>
      </c>
      <c r="D1180" s="255">
        <f t="shared" si="53"/>
        <v>1254910</v>
      </c>
      <c r="E1180" s="258">
        <v>0</v>
      </c>
      <c r="F1180" s="258">
        <v>0</v>
      </c>
      <c r="G1180" s="258">
        <v>0</v>
      </c>
      <c r="H1180" s="258">
        <v>0</v>
      </c>
      <c r="I1180" s="258">
        <v>0</v>
      </c>
      <c r="J1180" s="258">
        <v>0</v>
      </c>
      <c r="K1180" s="259">
        <v>0</v>
      </c>
      <c r="L1180" s="258">
        <v>0</v>
      </c>
      <c r="M1180" s="258">
        <v>1254910</v>
      </c>
      <c r="N1180" s="258">
        <v>0</v>
      </c>
      <c r="O1180" s="258">
        <v>0</v>
      </c>
      <c r="P1180" s="258">
        <v>0</v>
      </c>
      <c r="Q1180" s="258">
        <v>0</v>
      </c>
      <c r="R1180" s="258">
        <v>0</v>
      </c>
      <c r="S1180" s="258">
        <v>0</v>
      </c>
      <c r="T1180" s="258">
        <v>0</v>
      </c>
      <c r="U1180" s="258">
        <v>0</v>
      </c>
      <c r="V1180" s="258">
        <v>0</v>
      </c>
      <c r="W1180" s="258">
        <v>0</v>
      </c>
      <c r="X1180" s="258">
        <v>0</v>
      </c>
      <c r="Y1180" s="258">
        <v>0</v>
      </c>
      <c r="Z1180" s="258">
        <v>0</v>
      </c>
      <c r="AA1180" s="258">
        <v>0</v>
      </c>
      <c r="AB1180" s="260">
        <v>2021</v>
      </c>
    </row>
    <row r="1181" spans="1:28" s="3" customFormat="1" ht="35.25" x14ac:dyDescent="0.5">
      <c r="A1181" s="3">
        <v>1</v>
      </c>
      <c r="B1181" s="165">
        <f>SUBTOTAL(103,$A$798:A1181)</f>
        <v>381</v>
      </c>
      <c r="C1181" s="210" t="s">
        <v>2498</v>
      </c>
      <c r="D1181" s="255">
        <f t="shared" si="53"/>
        <v>134128.20000000001</v>
      </c>
      <c r="E1181" s="258">
        <v>0</v>
      </c>
      <c r="F1181" s="258">
        <v>0</v>
      </c>
      <c r="G1181" s="258">
        <v>0</v>
      </c>
      <c r="H1181" s="258">
        <v>0</v>
      </c>
      <c r="I1181" s="258">
        <v>0</v>
      </c>
      <c r="J1181" s="258">
        <v>0</v>
      </c>
      <c r="K1181" s="259">
        <v>0</v>
      </c>
      <c r="L1181" s="258">
        <v>0</v>
      </c>
      <c r="M1181" s="258">
        <v>134128.20000000001</v>
      </c>
      <c r="N1181" s="258">
        <v>0</v>
      </c>
      <c r="O1181" s="258">
        <v>0</v>
      </c>
      <c r="P1181" s="258">
        <v>0</v>
      </c>
      <c r="Q1181" s="258">
        <v>0</v>
      </c>
      <c r="R1181" s="258">
        <v>0</v>
      </c>
      <c r="S1181" s="258">
        <v>0</v>
      </c>
      <c r="T1181" s="258">
        <v>0</v>
      </c>
      <c r="U1181" s="258">
        <v>0</v>
      </c>
      <c r="V1181" s="258">
        <v>0</v>
      </c>
      <c r="W1181" s="258">
        <v>0</v>
      </c>
      <c r="X1181" s="258">
        <v>0</v>
      </c>
      <c r="Y1181" s="258">
        <v>0</v>
      </c>
      <c r="Z1181" s="258">
        <v>0</v>
      </c>
      <c r="AA1181" s="258">
        <v>0</v>
      </c>
      <c r="AB1181" s="260">
        <v>2021</v>
      </c>
    </row>
    <row r="1182" spans="1:28" s="3" customFormat="1" ht="35.25" x14ac:dyDescent="0.5">
      <c r="A1182" s="3">
        <v>1</v>
      </c>
      <c r="B1182" s="165">
        <f>SUBTOTAL(103,$A$798:A1182)</f>
        <v>382</v>
      </c>
      <c r="C1182" s="210" t="s">
        <v>2784</v>
      </c>
      <c r="D1182" s="255">
        <f t="shared" si="53"/>
        <v>1036870</v>
      </c>
      <c r="E1182" s="258">
        <v>0</v>
      </c>
      <c r="F1182" s="258">
        <v>0</v>
      </c>
      <c r="G1182" s="258">
        <v>0</v>
      </c>
      <c r="H1182" s="258">
        <v>0</v>
      </c>
      <c r="I1182" s="258">
        <v>0</v>
      </c>
      <c r="J1182" s="258">
        <v>0</v>
      </c>
      <c r="K1182" s="259">
        <v>0</v>
      </c>
      <c r="L1182" s="258">
        <v>0</v>
      </c>
      <c r="M1182" s="258">
        <v>0</v>
      </c>
      <c r="N1182" s="258">
        <v>0</v>
      </c>
      <c r="O1182" s="258">
        <v>1036870</v>
      </c>
      <c r="P1182" s="258">
        <v>0</v>
      </c>
      <c r="Q1182" s="258">
        <v>0</v>
      </c>
      <c r="R1182" s="258">
        <v>0</v>
      </c>
      <c r="S1182" s="258">
        <v>0</v>
      </c>
      <c r="T1182" s="258">
        <v>0</v>
      </c>
      <c r="U1182" s="258">
        <v>0</v>
      </c>
      <c r="V1182" s="258">
        <v>0</v>
      </c>
      <c r="W1182" s="258">
        <v>0</v>
      </c>
      <c r="X1182" s="258">
        <v>0</v>
      </c>
      <c r="Y1182" s="258">
        <v>0</v>
      </c>
      <c r="Z1182" s="258">
        <v>0</v>
      </c>
      <c r="AA1182" s="258">
        <v>0</v>
      </c>
      <c r="AB1182" s="260">
        <v>2021</v>
      </c>
    </row>
    <row r="1183" spans="1:28" s="3" customFormat="1" ht="35.25" x14ac:dyDescent="0.5">
      <c r="A1183" s="3">
        <v>1</v>
      </c>
      <c r="B1183" s="165">
        <f>SUBTOTAL(103,$A$798:A1183)</f>
        <v>383</v>
      </c>
      <c r="C1183" s="210" t="s">
        <v>2112</v>
      </c>
      <c r="D1183" s="255">
        <f t="shared" si="53"/>
        <v>9000</v>
      </c>
      <c r="E1183" s="258">
        <v>0</v>
      </c>
      <c r="F1183" s="258">
        <v>0</v>
      </c>
      <c r="G1183" s="258">
        <v>9000</v>
      </c>
      <c r="H1183" s="258">
        <v>0</v>
      </c>
      <c r="I1183" s="258">
        <v>0</v>
      </c>
      <c r="J1183" s="258">
        <v>0</v>
      </c>
      <c r="K1183" s="259">
        <v>0</v>
      </c>
      <c r="L1183" s="258">
        <v>0</v>
      </c>
      <c r="M1183" s="258">
        <v>0</v>
      </c>
      <c r="N1183" s="258">
        <v>0</v>
      </c>
      <c r="O1183" s="258">
        <v>0</v>
      </c>
      <c r="P1183" s="258">
        <v>0</v>
      </c>
      <c r="Q1183" s="258">
        <v>0</v>
      </c>
      <c r="R1183" s="258">
        <v>0</v>
      </c>
      <c r="S1183" s="258">
        <v>0</v>
      </c>
      <c r="T1183" s="258">
        <v>0</v>
      </c>
      <c r="U1183" s="258">
        <v>0</v>
      </c>
      <c r="V1183" s="258">
        <v>0</v>
      </c>
      <c r="W1183" s="258">
        <v>0</v>
      </c>
      <c r="X1183" s="258">
        <v>0</v>
      </c>
      <c r="Y1183" s="258">
        <v>0</v>
      </c>
      <c r="Z1183" s="258">
        <v>0</v>
      </c>
      <c r="AA1183" s="258">
        <v>0</v>
      </c>
      <c r="AB1183" s="260">
        <v>2021</v>
      </c>
    </row>
    <row r="1184" spans="1:28" s="3" customFormat="1" ht="35.25" x14ac:dyDescent="0.5">
      <c r="A1184" s="3">
        <v>1</v>
      </c>
      <c r="B1184" s="165">
        <f>SUBTOTAL(103,$A$798:A1184)</f>
        <v>384</v>
      </c>
      <c r="C1184" s="210" t="s">
        <v>2875</v>
      </c>
      <c r="D1184" s="255">
        <f t="shared" si="53"/>
        <v>5556000</v>
      </c>
      <c r="E1184" s="258">
        <v>0</v>
      </c>
      <c r="F1184" s="258">
        <v>0</v>
      </c>
      <c r="G1184" s="258">
        <v>0</v>
      </c>
      <c r="H1184" s="258">
        <v>0</v>
      </c>
      <c r="I1184" s="258">
        <v>0</v>
      </c>
      <c r="J1184" s="258">
        <v>0</v>
      </c>
      <c r="K1184" s="259">
        <v>3</v>
      </c>
      <c r="L1184" s="258">
        <v>5556000</v>
      </c>
      <c r="M1184" s="258">
        <v>0</v>
      </c>
      <c r="N1184" s="258">
        <v>0</v>
      </c>
      <c r="O1184" s="258">
        <v>0</v>
      </c>
      <c r="P1184" s="258">
        <v>0</v>
      </c>
      <c r="Q1184" s="258">
        <v>0</v>
      </c>
      <c r="R1184" s="258">
        <v>0</v>
      </c>
      <c r="S1184" s="258">
        <v>0</v>
      </c>
      <c r="T1184" s="258">
        <v>0</v>
      </c>
      <c r="U1184" s="258">
        <v>0</v>
      </c>
      <c r="V1184" s="258">
        <v>0</v>
      </c>
      <c r="W1184" s="258">
        <v>0</v>
      </c>
      <c r="X1184" s="258">
        <v>0</v>
      </c>
      <c r="Y1184" s="258">
        <v>0</v>
      </c>
      <c r="Z1184" s="258">
        <v>0</v>
      </c>
      <c r="AA1184" s="258">
        <v>0</v>
      </c>
      <c r="AB1184" s="260">
        <v>2021</v>
      </c>
    </row>
    <row r="1185" spans="1:28" s="3" customFormat="1" ht="35.25" x14ac:dyDescent="0.5">
      <c r="A1185" s="3">
        <v>1</v>
      </c>
      <c r="B1185" s="165">
        <f>SUBTOTAL(103,$A$798:A1185)</f>
        <v>385</v>
      </c>
      <c r="C1185" s="210" t="s">
        <v>2116</v>
      </c>
      <c r="D1185" s="255">
        <f t="shared" si="53"/>
        <v>347000</v>
      </c>
      <c r="E1185" s="258">
        <v>0</v>
      </c>
      <c r="F1185" s="258">
        <v>0</v>
      </c>
      <c r="G1185" s="258">
        <v>0</v>
      </c>
      <c r="H1185" s="258">
        <v>0</v>
      </c>
      <c r="I1185" s="258">
        <v>0</v>
      </c>
      <c r="J1185" s="258">
        <v>0</v>
      </c>
      <c r="K1185" s="259">
        <v>0</v>
      </c>
      <c r="L1185" s="258">
        <v>0</v>
      </c>
      <c r="M1185" s="258">
        <f>257000+90000</f>
        <v>347000</v>
      </c>
      <c r="N1185" s="258">
        <v>0</v>
      </c>
      <c r="O1185" s="258">
        <v>0</v>
      </c>
      <c r="P1185" s="258">
        <v>0</v>
      </c>
      <c r="Q1185" s="258">
        <v>0</v>
      </c>
      <c r="R1185" s="258">
        <v>0</v>
      </c>
      <c r="S1185" s="258">
        <v>0</v>
      </c>
      <c r="T1185" s="258">
        <v>0</v>
      </c>
      <c r="U1185" s="258">
        <v>0</v>
      </c>
      <c r="V1185" s="258">
        <v>0</v>
      </c>
      <c r="W1185" s="258">
        <v>0</v>
      </c>
      <c r="X1185" s="258">
        <v>0</v>
      </c>
      <c r="Y1185" s="258">
        <v>0</v>
      </c>
      <c r="Z1185" s="258">
        <v>0</v>
      </c>
      <c r="AA1185" s="258">
        <v>0</v>
      </c>
      <c r="AB1185" s="260">
        <v>2021</v>
      </c>
    </row>
    <row r="1186" spans="1:28" s="3" customFormat="1" ht="35.25" x14ac:dyDescent="0.5">
      <c r="A1186" s="3">
        <v>1</v>
      </c>
      <c r="B1186" s="165">
        <f>SUBTOTAL(103,$A$798:A1186)</f>
        <v>386</v>
      </c>
      <c r="C1186" s="210" t="s">
        <v>2495</v>
      </c>
      <c r="D1186" s="255">
        <f t="shared" si="53"/>
        <v>2147745</v>
      </c>
      <c r="E1186" s="258">
        <v>0</v>
      </c>
      <c r="F1186" s="258">
        <v>0</v>
      </c>
      <c r="G1186" s="258">
        <v>0</v>
      </c>
      <c r="H1186" s="258">
        <v>56615</v>
      </c>
      <c r="I1186" s="258">
        <v>1704530</v>
      </c>
      <c r="J1186" s="258">
        <v>0</v>
      </c>
      <c r="K1186" s="259">
        <v>0</v>
      </c>
      <c r="L1186" s="258">
        <v>0</v>
      </c>
      <c r="M1186" s="258">
        <v>0</v>
      </c>
      <c r="N1186" s="258">
        <v>0</v>
      </c>
      <c r="O1186" s="258">
        <v>386600</v>
      </c>
      <c r="P1186" s="258">
        <v>0</v>
      </c>
      <c r="Q1186" s="258">
        <v>0</v>
      </c>
      <c r="R1186" s="258">
        <v>0</v>
      </c>
      <c r="S1186" s="258">
        <v>0</v>
      </c>
      <c r="T1186" s="258">
        <v>0</v>
      </c>
      <c r="U1186" s="258">
        <v>0</v>
      </c>
      <c r="V1186" s="258">
        <v>0</v>
      </c>
      <c r="W1186" s="258">
        <v>0</v>
      </c>
      <c r="X1186" s="258">
        <v>0</v>
      </c>
      <c r="Y1186" s="258">
        <v>0</v>
      </c>
      <c r="Z1186" s="258">
        <v>0</v>
      </c>
      <c r="AA1186" s="258">
        <v>0</v>
      </c>
      <c r="AB1186" s="260">
        <v>2021</v>
      </c>
    </row>
    <row r="1187" spans="1:28" s="3" customFormat="1" ht="35.25" x14ac:dyDescent="0.5">
      <c r="A1187" s="3">
        <v>1</v>
      </c>
      <c r="B1187" s="165">
        <f>SUBTOTAL(103,$A$798:A1187)</f>
        <v>387</v>
      </c>
      <c r="C1187" s="210" t="s">
        <v>2120</v>
      </c>
      <c r="D1187" s="255">
        <f t="shared" si="53"/>
        <v>458134</v>
      </c>
      <c r="E1187" s="258">
        <v>0</v>
      </c>
      <c r="F1187" s="258">
        <v>0</v>
      </c>
      <c r="G1187" s="258">
        <v>320018</v>
      </c>
      <c r="H1187" s="258">
        <v>138116</v>
      </c>
      <c r="I1187" s="258">
        <v>0</v>
      </c>
      <c r="J1187" s="258">
        <v>0</v>
      </c>
      <c r="K1187" s="259">
        <v>0</v>
      </c>
      <c r="L1187" s="258">
        <v>0</v>
      </c>
      <c r="M1187" s="258">
        <v>0</v>
      </c>
      <c r="N1187" s="258">
        <v>0</v>
      </c>
      <c r="O1187" s="258">
        <v>0</v>
      </c>
      <c r="P1187" s="258">
        <v>0</v>
      </c>
      <c r="Q1187" s="258">
        <v>0</v>
      </c>
      <c r="R1187" s="258">
        <v>0</v>
      </c>
      <c r="S1187" s="258">
        <v>0</v>
      </c>
      <c r="T1187" s="258">
        <v>0</v>
      </c>
      <c r="U1187" s="258">
        <v>0</v>
      </c>
      <c r="V1187" s="258">
        <v>0</v>
      </c>
      <c r="W1187" s="258">
        <v>0</v>
      </c>
      <c r="X1187" s="258">
        <v>0</v>
      </c>
      <c r="Y1187" s="258">
        <v>0</v>
      </c>
      <c r="Z1187" s="258">
        <v>0</v>
      </c>
      <c r="AA1187" s="258">
        <v>0</v>
      </c>
      <c r="AB1187" s="260">
        <v>2021</v>
      </c>
    </row>
    <row r="1188" spans="1:28" s="3" customFormat="1" ht="35.25" x14ac:dyDescent="0.5">
      <c r="A1188" s="3">
        <v>1</v>
      </c>
      <c r="B1188" s="165">
        <f>SUBTOTAL(103,$A$798:A1188)</f>
        <v>388</v>
      </c>
      <c r="C1188" s="210" t="s">
        <v>2496</v>
      </c>
      <c r="D1188" s="255">
        <f t="shared" si="53"/>
        <v>187107</v>
      </c>
      <c r="E1188" s="258">
        <v>0</v>
      </c>
      <c r="F1188" s="258">
        <v>0</v>
      </c>
      <c r="G1188" s="258">
        <v>0</v>
      </c>
      <c r="H1188" s="258">
        <v>17350</v>
      </c>
      <c r="I1188" s="258">
        <v>0</v>
      </c>
      <c r="J1188" s="258">
        <v>0</v>
      </c>
      <c r="K1188" s="259">
        <v>0</v>
      </c>
      <c r="L1188" s="258">
        <v>0</v>
      </c>
      <c r="M1188" s="258">
        <v>169757</v>
      </c>
      <c r="N1188" s="258">
        <v>0</v>
      </c>
      <c r="O1188" s="258">
        <v>0</v>
      </c>
      <c r="P1188" s="258">
        <v>0</v>
      </c>
      <c r="Q1188" s="258">
        <v>0</v>
      </c>
      <c r="R1188" s="258">
        <v>0</v>
      </c>
      <c r="S1188" s="258">
        <v>0</v>
      </c>
      <c r="T1188" s="258">
        <v>0</v>
      </c>
      <c r="U1188" s="258">
        <v>0</v>
      </c>
      <c r="V1188" s="258">
        <v>0</v>
      </c>
      <c r="W1188" s="258">
        <v>0</v>
      </c>
      <c r="X1188" s="258">
        <v>0</v>
      </c>
      <c r="Y1188" s="258">
        <v>0</v>
      </c>
      <c r="Z1188" s="258">
        <v>0</v>
      </c>
      <c r="AA1188" s="258">
        <v>0</v>
      </c>
      <c r="AB1188" s="260">
        <v>2021</v>
      </c>
    </row>
    <row r="1189" spans="1:28" s="3" customFormat="1" ht="35.25" x14ac:dyDescent="0.5">
      <c r="A1189" s="3">
        <v>1</v>
      </c>
      <c r="B1189" s="165">
        <f>SUBTOTAL(103,$A$798:A1189)</f>
        <v>389</v>
      </c>
      <c r="C1189" s="210" t="s">
        <v>2497</v>
      </c>
      <c r="D1189" s="255">
        <f t="shared" si="53"/>
        <v>2237020</v>
      </c>
      <c r="E1189" s="258">
        <v>0</v>
      </c>
      <c r="F1189" s="258">
        <v>0</v>
      </c>
      <c r="G1189" s="258">
        <v>0</v>
      </c>
      <c r="H1189" s="258">
        <v>0</v>
      </c>
      <c r="I1189" s="258">
        <v>0</v>
      </c>
      <c r="J1189" s="258">
        <v>0</v>
      </c>
      <c r="K1189" s="259">
        <v>1</v>
      </c>
      <c r="L1189" s="258">
        <v>2237020</v>
      </c>
      <c r="M1189" s="258">
        <v>0</v>
      </c>
      <c r="N1189" s="258">
        <v>0</v>
      </c>
      <c r="O1189" s="258">
        <v>0</v>
      </c>
      <c r="P1189" s="258">
        <v>0</v>
      </c>
      <c r="Q1189" s="258">
        <v>0</v>
      </c>
      <c r="R1189" s="258">
        <v>0</v>
      </c>
      <c r="S1189" s="258">
        <v>0</v>
      </c>
      <c r="T1189" s="258">
        <v>0</v>
      </c>
      <c r="U1189" s="258">
        <v>0</v>
      </c>
      <c r="V1189" s="258">
        <v>0</v>
      </c>
      <c r="W1189" s="258">
        <v>0</v>
      </c>
      <c r="X1189" s="258">
        <v>0</v>
      </c>
      <c r="Y1189" s="258">
        <v>0</v>
      </c>
      <c r="Z1189" s="258">
        <v>0</v>
      </c>
      <c r="AA1189" s="258">
        <v>0</v>
      </c>
      <c r="AB1189" s="260">
        <v>2021</v>
      </c>
    </row>
    <row r="1190" spans="1:28" s="3" customFormat="1" ht="35.25" x14ac:dyDescent="0.5">
      <c r="A1190" s="3">
        <v>1</v>
      </c>
      <c r="B1190" s="165">
        <f>SUBTOTAL(103,$A$798:A1190)</f>
        <v>390</v>
      </c>
      <c r="C1190" s="210" t="s">
        <v>2123</v>
      </c>
      <c r="D1190" s="255">
        <f t="shared" si="53"/>
        <v>234400</v>
      </c>
      <c r="E1190" s="258">
        <v>0</v>
      </c>
      <c r="F1190" s="258">
        <v>0</v>
      </c>
      <c r="G1190" s="258">
        <v>0</v>
      </c>
      <c r="H1190" s="258">
        <v>0</v>
      </c>
      <c r="I1190" s="258">
        <v>0</v>
      </c>
      <c r="J1190" s="258">
        <v>0</v>
      </c>
      <c r="K1190" s="259">
        <v>0</v>
      </c>
      <c r="L1190" s="258">
        <v>0</v>
      </c>
      <c r="M1190" s="258">
        <v>0</v>
      </c>
      <c r="N1190" s="258">
        <v>0</v>
      </c>
      <c r="O1190" s="258">
        <v>234400</v>
      </c>
      <c r="P1190" s="258">
        <v>0</v>
      </c>
      <c r="Q1190" s="258">
        <v>0</v>
      </c>
      <c r="R1190" s="258">
        <v>0</v>
      </c>
      <c r="S1190" s="258">
        <v>0</v>
      </c>
      <c r="T1190" s="258">
        <v>0</v>
      </c>
      <c r="U1190" s="258">
        <v>0</v>
      </c>
      <c r="V1190" s="258">
        <v>0</v>
      </c>
      <c r="W1190" s="258">
        <v>0</v>
      </c>
      <c r="X1190" s="258">
        <v>0</v>
      </c>
      <c r="Y1190" s="258">
        <v>0</v>
      </c>
      <c r="Z1190" s="258">
        <v>0</v>
      </c>
      <c r="AA1190" s="258">
        <v>0</v>
      </c>
      <c r="AB1190" s="260">
        <v>2021</v>
      </c>
    </row>
    <row r="1191" spans="1:28" s="3" customFormat="1" ht="35.25" x14ac:dyDescent="0.5">
      <c r="A1191" s="3">
        <v>1</v>
      </c>
      <c r="B1191" s="165">
        <f>SUBTOTAL(103,$A$798:A1191)</f>
        <v>391</v>
      </c>
      <c r="C1191" s="210" t="s">
        <v>2876</v>
      </c>
      <c r="D1191" s="255">
        <f t="shared" si="53"/>
        <v>674818.9</v>
      </c>
      <c r="E1191" s="258">
        <v>0</v>
      </c>
      <c r="F1191" s="258">
        <v>0</v>
      </c>
      <c r="G1191" s="258">
        <v>0</v>
      </c>
      <c r="H1191" s="258">
        <v>0</v>
      </c>
      <c r="I1191" s="258">
        <v>0</v>
      </c>
      <c r="J1191" s="258">
        <v>0</v>
      </c>
      <c r="K1191" s="259">
        <v>0</v>
      </c>
      <c r="L1191" s="258">
        <v>0</v>
      </c>
      <c r="M1191" s="258">
        <v>674818.9</v>
      </c>
      <c r="N1191" s="258">
        <v>0</v>
      </c>
      <c r="O1191" s="258">
        <v>0</v>
      </c>
      <c r="P1191" s="258">
        <v>0</v>
      </c>
      <c r="Q1191" s="258">
        <v>0</v>
      </c>
      <c r="R1191" s="258">
        <v>0</v>
      </c>
      <c r="S1191" s="258">
        <v>0</v>
      </c>
      <c r="T1191" s="258">
        <v>0</v>
      </c>
      <c r="U1191" s="258">
        <v>0</v>
      </c>
      <c r="V1191" s="258">
        <v>0</v>
      </c>
      <c r="W1191" s="258">
        <v>0</v>
      </c>
      <c r="X1191" s="258">
        <v>0</v>
      </c>
      <c r="Y1191" s="258">
        <v>0</v>
      </c>
      <c r="Z1191" s="258">
        <v>0</v>
      </c>
      <c r="AA1191" s="258">
        <v>0</v>
      </c>
      <c r="AB1191" s="260">
        <v>2021</v>
      </c>
    </row>
    <row r="1192" spans="1:28" s="3" customFormat="1" ht="35.25" x14ac:dyDescent="0.5">
      <c r="A1192" s="3">
        <v>1</v>
      </c>
      <c r="B1192" s="165">
        <f>SUBTOTAL(103,$A$798:A1192)</f>
        <v>392</v>
      </c>
      <c r="C1192" s="210" t="s">
        <v>2877</v>
      </c>
      <c r="D1192" s="255">
        <f t="shared" si="53"/>
        <v>2977431.1799999997</v>
      </c>
      <c r="E1192" s="258">
        <v>0</v>
      </c>
      <c r="F1192" s="258">
        <v>0</v>
      </c>
      <c r="G1192" s="258">
        <v>0</v>
      </c>
      <c r="H1192" s="258">
        <v>0</v>
      </c>
      <c r="I1192" s="258">
        <v>0</v>
      </c>
      <c r="J1192" s="258">
        <v>0</v>
      </c>
      <c r="K1192" s="259">
        <v>0</v>
      </c>
      <c r="L1192" s="258">
        <v>0</v>
      </c>
      <c r="M1192" s="258">
        <v>2977431.1799999997</v>
      </c>
      <c r="N1192" s="258">
        <v>0</v>
      </c>
      <c r="O1192" s="258">
        <v>0</v>
      </c>
      <c r="P1192" s="258">
        <v>0</v>
      </c>
      <c r="Q1192" s="258">
        <v>0</v>
      </c>
      <c r="R1192" s="258">
        <v>0</v>
      </c>
      <c r="S1192" s="258">
        <v>0</v>
      </c>
      <c r="T1192" s="258">
        <v>0</v>
      </c>
      <c r="U1192" s="258">
        <v>0</v>
      </c>
      <c r="V1192" s="258">
        <v>0</v>
      </c>
      <c r="W1192" s="258">
        <v>0</v>
      </c>
      <c r="X1192" s="258">
        <v>0</v>
      </c>
      <c r="Y1192" s="258">
        <v>0</v>
      </c>
      <c r="Z1192" s="258">
        <v>0</v>
      </c>
      <c r="AA1192" s="258">
        <v>0</v>
      </c>
      <c r="AB1192" s="260">
        <v>2021</v>
      </c>
    </row>
    <row r="1193" spans="1:28" s="3" customFormat="1" ht="35.25" x14ac:dyDescent="0.5">
      <c r="A1193" s="3">
        <v>1</v>
      </c>
      <c r="B1193" s="165">
        <f>SUBTOTAL(103,$A$798:A1193)</f>
        <v>393</v>
      </c>
      <c r="C1193" s="210" t="s">
        <v>2491</v>
      </c>
      <c r="D1193" s="255">
        <f t="shared" si="53"/>
        <v>437980</v>
      </c>
      <c r="E1193" s="258">
        <v>0</v>
      </c>
      <c r="F1193" s="258">
        <v>0</v>
      </c>
      <c r="G1193" s="258">
        <v>0</v>
      </c>
      <c r="H1193" s="258">
        <v>0</v>
      </c>
      <c r="I1193" s="258">
        <v>437980</v>
      </c>
      <c r="J1193" s="258">
        <v>0</v>
      </c>
      <c r="K1193" s="259">
        <v>0</v>
      </c>
      <c r="L1193" s="258">
        <v>0</v>
      </c>
      <c r="M1193" s="258">
        <v>0</v>
      </c>
      <c r="N1193" s="258">
        <v>0</v>
      </c>
      <c r="O1193" s="258">
        <v>0</v>
      </c>
      <c r="P1193" s="258">
        <v>0</v>
      </c>
      <c r="Q1193" s="258">
        <v>0</v>
      </c>
      <c r="R1193" s="258">
        <v>0</v>
      </c>
      <c r="S1193" s="258">
        <v>0</v>
      </c>
      <c r="T1193" s="258">
        <v>0</v>
      </c>
      <c r="U1193" s="258">
        <v>0</v>
      </c>
      <c r="V1193" s="258">
        <v>0</v>
      </c>
      <c r="W1193" s="258">
        <v>0</v>
      </c>
      <c r="X1193" s="258">
        <v>0</v>
      </c>
      <c r="Y1193" s="258">
        <v>0</v>
      </c>
      <c r="Z1193" s="258">
        <v>0</v>
      </c>
      <c r="AA1193" s="258">
        <v>0</v>
      </c>
      <c r="AB1193" s="260">
        <v>2021</v>
      </c>
    </row>
    <row r="1194" spans="1:28" s="3" customFormat="1" ht="35.25" x14ac:dyDescent="0.5">
      <c r="A1194" s="3">
        <v>1</v>
      </c>
      <c r="B1194" s="165">
        <f>SUBTOTAL(103,$A$798:A1194)</f>
        <v>394</v>
      </c>
      <c r="C1194" s="210" t="s">
        <v>2492</v>
      </c>
      <c r="D1194" s="255">
        <f t="shared" si="53"/>
        <v>1136720</v>
      </c>
      <c r="E1194" s="258">
        <v>0</v>
      </c>
      <c r="F1194" s="258">
        <v>0</v>
      </c>
      <c r="G1194" s="258">
        <v>0</v>
      </c>
      <c r="H1194" s="258">
        <v>0</v>
      </c>
      <c r="I1194" s="258">
        <v>0</v>
      </c>
      <c r="J1194" s="258">
        <v>0</v>
      </c>
      <c r="K1194" s="259">
        <v>0</v>
      </c>
      <c r="L1194" s="258">
        <v>0</v>
      </c>
      <c r="M1194" s="258">
        <v>1136720</v>
      </c>
      <c r="N1194" s="258">
        <v>0</v>
      </c>
      <c r="O1194" s="258">
        <v>0</v>
      </c>
      <c r="P1194" s="258">
        <v>0</v>
      </c>
      <c r="Q1194" s="258">
        <v>0</v>
      </c>
      <c r="R1194" s="258">
        <v>0</v>
      </c>
      <c r="S1194" s="258">
        <v>0</v>
      </c>
      <c r="T1194" s="258">
        <v>0</v>
      </c>
      <c r="U1194" s="258">
        <v>0</v>
      </c>
      <c r="V1194" s="258">
        <v>0</v>
      </c>
      <c r="W1194" s="258">
        <v>0</v>
      </c>
      <c r="X1194" s="258">
        <v>0</v>
      </c>
      <c r="Y1194" s="258">
        <v>0</v>
      </c>
      <c r="Z1194" s="258">
        <v>0</v>
      </c>
      <c r="AA1194" s="258">
        <v>0</v>
      </c>
      <c r="AB1194" s="260">
        <v>2021</v>
      </c>
    </row>
    <row r="1195" spans="1:28" s="3" customFormat="1" ht="35.25" x14ac:dyDescent="0.5">
      <c r="A1195" s="3">
        <v>1</v>
      </c>
      <c r="B1195" s="165">
        <f>SUBTOTAL(103,$A$798:A1195)</f>
        <v>395</v>
      </c>
      <c r="C1195" s="210" t="s">
        <v>2499</v>
      </c>
      <c r="D1195" s="255">
        <f t="shared" si="53"/>
        <v>345000</v>
      </c>
      <c r="E1195" s="258">
        <v>0</v>
      </c>
      <c r="F1195" s="258">
        <v>0</v>
      </c>
      <c r="G1195" s="258">
        <v>0</v>
      </c>
      <c r="H1195" s="258">
        <v>135000</v>
      </c>
      <c r="I1195" s="258">
        <f>150000+60000</f>
        <v>210000</v>
      </c>
      <c r="J1195" s="258">
        <v>0</v>
      </c>
      <c r="K1195" s="259">
        <v>0</v>
      </c>
      <c r="L1195" s="258">
        <v>0</v>
      </c>
      <c r="M1195" s="258">
        <v>0</v>
      </c>
      <c r="N1195" s="258">
        <v>0</v>
      </c>
      <c r="O1195" s="258">
        <v>0</v>
      </c>
      <c r="P1195" s="258">
        <v>0</v>
      </c>
      <c r="Q1195" s="258">
        <v>0</v>
      </c>
      <c r="R1195" s="258">
        <v>0</v>
      </c>
      <c r="S1195" s="258">
        <v>0</v>
      </c>
      <c r="T1195" s="258">
        <v>0</v>
      </c>
      <c r="U1195" s="258">
        <v>0</v>
      </c>
      <c r="V1195" s="258">
        <v>0</v>
      </c>
      <c r="W1195" s="258">
        <v>0</v>
      </c>
      <c r="X1195" s="258">
        <v>0</v>
      </c>
      <c r="Y1195" s="258">
        <v>0</v>
      </c>
      <c r="Z1195" s="258">
        <v>0</v>
      </c>
      <c r="AA1195" s="258">
        <v>0</v>
      </c>
      <c r="AB1195" s="260">
        <v>2021</v>
      </c>
    </row>
    <row r="1196" spans="1:28" s="3" customFormat="1" ht="35.25" x14ac:dyDescent="0.5">
      <c r="A1196" s="3">
        <v>1</v>
      </c>
      <c r="B1196" s="165">
        <f>SUBTOTAL(103,$A$798:A1196)</f>
        <v>396</v>
      </c>
      <c r="C1196" s="210" t="s">
        <v>2501</v>
      </c>
      <c r="D1196" s="255">
        <f t="shared" si="53"/>
        <v>2756004.04</v>
      </c>
      <c r="E1196" s="258">
        <v>0</v>
      </c>
      <c r="F1196" s="258">
        <v>0</v>
      </c>
      <c r="G1196" s="258">
        <v>0</v>
      </c>
      <c r="H1196" s="258">
        <v>0</v>
      </c>
      <c r="I1196" s="258">
        <v>0</v>
      </c>
      <c r="J1196" s="258">
        <v>0</v>
      </c>
      <c r="K1196" s="259">
        <v>0</v>
      </c>
      <c r="L1196" s="258">
        <v>0</v>
      </c>
      <c r="M1196" s="258">
        <v>2756004.04</v>
      </c>
      <c r="N1196" s="258">
        <v>0</v>
      </c>
      <c r="O1196" s="258">
        <v>0</v>
      </c>
      <c r="P1196" s="258">
        <v>0</v>
      </c>
      <c r="Q1196" s="258">
        <v>0</v>
      </c>
      <c r="R1196" s="258">
        <v>0</v>
      </c>
      <c r="S1196" s="258">
        <v>0</v>
      </c>
      <c r="T1196" s="258">
        <v>0</v>
      </c>
      <c r="U1196" s="258">
        <v>0</v>
      </c>
      <c r="V1196" s="258">
        <v>0</v>
      </c>
      <c r="W1196" s="258">
        <v>0</v>
      </c>
      <c r="X1196" s="258">
        <v>0</v>
      </c>
      <c r="Y1196" s="258">
        <v>0</v>
      </c>
      <c r="Z1196" s="258">
        <v>0</v>
      </c>
      <c r="AA1196" s="258">
        <v>0</v>
      </c>
      <c r="AB1196" s="260">
        <v>2021</v>
      </c>
    </row>
    <row r="1197" spans="1:28" s="3" customFormat="1" ht="35.25" x14ac:dyDescent="0.5">
      <c r="A1197" s="3">
        <v>1</v>
      </c>
      <c r="B1197" s="165">
        <f>SUBTOTAL(103,$A$798:A1197)</f>
        <v>397</v>
      </c>
      <c r="C1197" s="210" t="s">
        <v>2129</v>
      </c>
      <c r="D1197" s="255">
        <f t="shared" si="53"/>
        <v>3231414.71</v>
      </c>
      <c r="E1197" s="258">
        <v>0</v>
      </c>
      <c r="F1197" s="258">
        <v>0</v>
      </c>
      <c r="G1197" s="258">
        <v>0</v>
      </c>
      <c r="H1197" s="258">
        <v>0</v>
      </c>
      <c r="I1197" s="258">
        <v>0</v>
      </c>
      <c r="J1197" s="258">
        <v>0</v>
      </c>
      <c r="K1197" s="259">
        <v>0</v>
      </c>
      <c r="L1197" s="258">
        <v>0</v>
      </c>
      <c r="M1197" s="258">
        <v>0</v>
      </c>
      <c r="N1197" s="258">
        <v>0</v>
      </c>
      <c r="O1197" s="258">
        <v>3231414.71</v>
      </c>
      <c r="P1197" s="258">
        <v>0</v>
      </c>
      <c r="Q1197" s="258">
        <v>0</v>
      </c>
      <c r="R1197" s="258">
        <v>0</v>
      </c>
      <c r="S1197" s="258">
        <v>0</v>
      </c>
      <c r="T1197" s="258">
        <v>0</v>
      </c>
      <c r="U1197" s="258">
        <v>0</v>
      </c>
      <c r="V1197" s="258">
        <v>0</v>
      </c>
      <c r="W1197" s="258">
        <v>0</v>
      </c>
      <c r="X1197" s="258">
        <v>0</v>
      </c>
      <c r="Y1197" s="258">
        <v>0</v>
      </c>
      <c r="Z1197" s="258">
        <v>0</v>
      </c>
      <c r="AA1197" s="258">
        <v>0</v>
      </c>
      <c r="AB1197" s="260">
        <v>2021</v>
      </c>
    </row>
    <row r="1198" spans="1:28" s="3" customFormat="1" ht="35.25" x14ac:dyDescent="0.5">
      <c r="A1198" s="3">
        <v>1</v>
      </c>
      <c r="B1198" s="165">
        <f>SUBTOTAL(103,$A$798:A1198)</f>
        <v>398</v>
      </c>
      <c r="C1198" s="210" t="s">
        <v>2500</v>
      </c>
      <c r="D1198" s="255">
        <f t="shared" si="53"/>
        <v>368111.1</v>
      </c>
      <c r="E1198" s="258">
        <v>0</v>
      </c>
      <c r="F1198" s="258">
        <v>0</v>
      </c>
      <c r="G1198" s="258">
        <v>0</v>
      </c>
      <c r="H1198" s="258">
        <v>0</v>
      </c>
      <c r="I1198" s="258">
        <v>0</v>
      </c>
      <c r="J1198" s="258">
        <v>0</v>
      </c>
      <c r="K1198" s="259">
        <v>0</v>
      </c>
      <c r="L1198" s="258">
        <v>0</v>
      </c>
      <c r="M1198" s="258">
        <v>0</v>
      </c>
      <c r="N1198" s="258">
        <v>0</v>
      </c>
      <c r="O1198" s="258">
        <v>368111.1</v>
      </c>
      <c r="P1198" s="258">
        <v>0</v>
      </c>
      <c r="Q1198" s="258">
        <v>0</v>
      </c>
      <c r="R1198" s="258">
        <v>0</v>
      </c>
      <c r="S1198" s="258">
        <v>0</v>
      </c>
      <c r="T1198" s="258">
        <v>0</v>
      </c>
      <c r="U1198" s="258">
        <v>0</v>
      </c>
      <c r="V1198" s="258">
        <v>0</v>
      </c>
      <c r="W1198" s="258">
        <v>0</v>
      </c>
      <c r="X1198" s="258">
        <v>0</v>
      </c>
      <c r="Y1198" s="258">
        <v>0</v>
      </c>
      <c r="Z1198" s="258">
        <v>0</v>
      </c>
      <c r="AA1198" s="258">
        <v>0</v>
      </c>
      <c r="AB1198" s="260">
        <v>2021</v>
      </c>
    </row>
    <row r="1199" spans="1:28" s="3" customFormat="1" ht="35.25" x14ac:dyDescent="0.5">
      <c r="A1199" s="3">
        <v>1</v>
      </c>
      <c r="B1199" s="165">
        <f>SUBTOTAL(103,$A$798:A1199)</f>
        <v>399</v>
      </c>
      <c r="C1199" s="210" t="s">
        <v>1798</v>
      </c>
      <c r="D1199" s="255">
        <f t="shared" si="53"/>
        <v>932216</v>
      </c>
      <c r="E1199" s="258">
        <v>932216</v>
      </c>
      <c r="F1199" s="258">
        <v>0</v>
      </c>
      <c r="G1199" s="258">
        <v>0</v>
      </c>
      <c r="H1199" s="258">
        <v>0</v>
      </c>
      <c r="I1199" s="258">
        <v>0</v>
      </c>
      <c r="J1199" s="258">
        <v>0</v>
      </c>
      <c r="K1199" s="259">
        <v>0</v>
      </c>
      <c r="L1199" s="258">
        <v>0</v>
      </c>
      <c r="M1199" s="258">
        <v>0</v>
      </c>
      <c r="N1199" s="258">
        <v>0</v>
      </c>
      <c r="O1199" s="258">
        <v>0</v>
      </c>
      <c r="P1199" s="258">
        <v>0</v>
      </c>
      <c r="Q1199" s="258">
        <v>0</v>
      </c>
      <c r="R1199" s="258">
        <v>0</v>
      </c>
      <c r="S1199" s="258">
        <v>0</v>
      </c>
      <c r="T1199" s="258">
        <v>0</v>
      </c>
      <c r="U1199" s="258">
        <v>0</v>
      </c>
      <c r="V1199" s="258">
        <v>0</v>
      </c>
      <c r="W1199" s="258">
        <v>0</v>
      </c>
      <c r="X1199" s="258">
        <v>0</v>
      </c>
      <c r="Y1199" s="258">
        <v>0</v>
      </c>
      <c r="Z1199" s="258">
        <v>0</v>
      </c>
      <c r="AA1199" s="258">
        <v>0</v>
      </c>
      <c r="AB1199" s="260">
        <v>2021</v>
      </c>
    </row>
    <row r="1200" spans="1:28" s="3" customFormat="1" ht="35.25" x14ac:dyDescent="0.5">
      <c r="A1200" s="3">
        <v>1</v>
      </c>
      <c r="B1200" s="165">
        <f>SUBTOTAL(103,$A$798:A1200)</f>
        <v>400</v>
      </c>
      <c r="C1200" s="210" t="s">
        <v>2878</v>
      </c>
      <c r="D1200" s="255">
        <f t="shared" si="53"/>
        <v>135219</v>
      </c>
      <c r="E1200" s="258">
        <v>135219</v>
      </c>
      <c r="F1200" s="258">
        <v>0</v>
      </c>
      <c r="G1200" s="258">
        <v>0</v>
      </c>
      <c r="H1200" s="258">
        <v>0</v>
      </c>
      <c r="I1200" s="258">
        <v>0</v>
      </c>
      <c r="J1200" s="258">
        <v>0</v>
      </c>
      <c r="K1200" s="259">
        <v>0</v>
      </c>
      <c r="L1200" s="258">
        <v>0</v>
      </c>
      <c r="M1200" s="258">
        <v>0</v>
      </c>
      <c r="N1200" s="258">
        <v>0</v>
      </c>
      <c r="O1200" s="258">
        <v>0</v>
      </c>
      <c r="P1200" s="258">
        <v>0</v>
      </c>
      <c r="Q1200" s="258">
        <v>0</v>
      </c>
      <c r="R1200" s="258">
        <v>0</v>
      </c>
      <c r="S1200" s="258">
        <v>0</v>
      </c>
      <c r="T1200" s="258">
        <v>0</v>
      </c>
      <c r="U1200" s="258">
        <v>0</v>
      </c>
      <c r="V1200" s="258">
        <v>0</v>
      </c>
      <c r="W1200" s="258">
        <v>0</v>
      </c>
      <c r="X1200" s="258">
        <v>0</v>
      </c>
      <c r="Y1200" s="258">
        <v>0</v>
      </c>
      <c r="Z1200" s="258">
        <v>0</v>
      </c>
      <c r="AA1200" s="258">
        <v>0</v>
      </c>
      <c r="AB1200" s="260">
        <v>2021</v>
      </c>
    </row>
    <row r="1201" spans="1:28" s="3" customFormat="1" ht="35.25" x14ac:dyDescent="0.5">
      <c r="A1201" s="3">
        <v>1</v>
      </c>
      <c r="B1201" s="165">
        <f>SUBTOTAL(103,$A$798:A1201)</f>
        <v>401</v>
      </c>
      <c r="C1201" s="210" t="s">
        <v>2785</v>
      </c>
      <c r="D1201" s="255">
        <f t="shared" si="53"/>
        <v>569598</v>
      </c>
      <c r="E1201" s="258">
        <v>0</v>
      </c>
      <c r="F1201" s="258">
        <v>0</v>
      </c>
      <c r="G1201" s="258">
        <v>0</v>
      </c>
      <c r="H1201" s="258">
        <v>0</v>
      </c>
      <c r="I1201" s="258">
        <v>0</v>
      </c>
      <c r="J1201" s="258">
        <v>0</v>
      </c>
      <c r="K1201" s="259">
        <v>0</v>
      </c>
      <c r="L1201" s="258">
        <v>0</v>
      </c>
      <c r="M1201" s="258">
        <v>0</v>
      </c>
      <c r="N1201" s="258">
        <v>0</v>
      </c>
      <c r="O1201" s="258">
        <v>569598</v>
      </c>
      <c r="P1201" s="258">
        <v>0</v>
      </c>
      <c r="Q1201" s="258">
        <v>0</v>
      </c>
      <c r="R1201" s="258">
        <v>0</v>
      </c>
      <c r="S1201" s="258">
        <v>0</v>
      </c>
      <c r="T1201" s="258">
        <v>0</v>
      </c>
      <c r="U1201" s="258">
        <v>0</v>
      </c>
      <c r="V1201" s="258">
        <v>0</v>
      </c>
      <c r="W1201" s="258">
        <v>0</v>
      </c>
      <c r="X1201" s="258">
        <v>0</v>
      </c>
      <c r="Y1201" s="258">
        <v>0</v>
      </c>
      <c r="Z1201" s="258">
        <v>0</v>
      </c>
      <c r="AA1201" s="258">
        <v>0</v>
      </c>
      <c r="AB1201" s="260">
        <v>2021</v>
      </c>
    </row>
    <row r="1202" spans="1:28" s="3" customFormat="1" ht="35.25" x14ac:dyDescent="0.5">
      <c r="A1202" s="3">
        <v>1</v>
      </c>
      <c r="B1202" s="165">
        <f>SUBTOTAL(103,$A$798:A1202)</f>
        <v>402</v>
      </c>
      <c r="C1202" s="210" t="s">
        <v>2503</v>
      </c>
      <c r="D1202" s="255">
        <f t="shared" si="53"/>
        <v>702346</v>
      </c>
      <c r="E1202" s="258">
        <v>0</v>
      </c>
      <c r="F1202" s="258">
        <v>0</v>
      </c>
      <c r="G1202" s="258">
        <v>0</v>
      </c>
      <c r="H1202" s="258">
        <v>228000</v>
      </c>
      <c r="I1202" s="258">
        <v>474346</v>
      </c>
      <c r="J1202" s="258">
        <v>0</v>
      </c>
      <c r="K1202" s="259">
        <v>0</v>
      </c>
      <c r="L1202" s="258">
        <v>0</v>
      </c>
      <c r="M1202" s="258">
        <v>0</v>
      </c>
      <c r="N1202" s="258">
        <v>0</v>
      </c>
      <c r="O1202" s="258">
        <v>0</v>
      </c>
      <c r="P1202" s="258">
        <v>0</v>
      </c>
      <c r="Q1202" s="258">
        <v>0</v>
      </c>
      <c r="R1202" s="258">
        <v>0</v>
      </c>
      <c r="S1202" s="258">
        <v>0</v>
      </c>
      <c r="T1202" s="258">
        <v>0</v>
      </c>
      <c r="U1202" s="258">
        <v>0</v>
      </c>
      <c r="V1202" s="258">
        <v>0</v>
      </c>
      <c r="W1202" s="258">
        <v>0</v>
      </c>
      <c r="X1202" s="258">
        <v>0</v>
      </c>
      <c r="Y1202" s="258">
        <v>0</v>
      </c>
      <c r="Z1202" s="258">
        <v>0</v>
      </c>
      <c r="AA1202" s="258">
        <v>0</v>
      </c>
      <c r="AB1202" s="260">
        <v>2021</v>
      </c>
    </row>
    <row r="1203" spans="1:28" s="3" customFormat="1" ht="35.25" x14ac:dyDescent="0.5">
      <c r="A1203" s="3">
        <v>1</v>
      </c>
      <c r="B1203" s="165">
        <f>SUBTOTAL(103,$A$798:A1203)</f>
        <v>403</v>
      </c>
      <c r="C1203" s="210" t="s">
        <v>2494</v>
      </c>
      <c r="D1203" s="255">
        <f t="shared" si="53"/>
        <v>809000</v>
      </c>
      <c r="E1203" s="258">
        <v>0</v>
      </c>
      <c r="F1203" s="258">
        <v>0</v>
      </c>
      <c r="G1203" s="258">
        <v>0</v>
      </c>
      <c r="H1203" s="258">
        <v>0</v>
      </c>
      <c r="I1203" s="258">
        <v>0</v>
      </c>
      <c r="J1203" s="258">
        <v>0</v>
      </c>
      <c r="K1203" s="259">
        <v>0</v>
      </c>
      <c r="L1203" s="258">
        <v>0</v>
      </c>
      <c r="M1203" s="258">
        <v>0</v>
      </c>
      <c r="N1203" s="258">
        <v>0</v>
      </c>
      <c r="O1203" s="258">
        <v>809000</v>
      </c>
      <c r="P1203" s="258">
        <v>0</v>
      </c>
      <c r="Q1203" s="258">
        <v>0</v>
      </c>
      <c r="R1203" s="258">
        <v>0</v>
      </c>
      <c r="S1203" s="258">
        <v>0</v>
      </c>
      <c r="T1203" s="258">
        <v>0</v>
      </c>
      <c r="U1203" s="258">
        <v>0</v>
      </c>
      <c r="V1203" s="258">
        <v>0</v>
      </c>
      <c r="W1203" s="258">
        <v>0</v>
      </c>
      <c r="X1203" s="258">
        <v>0</v>
      </c>
      <c r="Y1203" s="258">
        <v>0</v>
      </c>
      <c r="Z1203" s="258">
        <v>0</v>
      </c>
      <c r="AA1203" s="258">
        <v>0</v>
      </c>
      <c r="AB1203" s="260">
        <v>2021</v>
      </c>
    </row>
    <row r="1204" spans="1:28" s="3" customFormat="1" ht="35.25" x14ac:dyDescent="0.5">
      <c r="A1204" s="3">
        <v>1</v>
      </c>
      <c r="B1204" s="165">
        <f>SUBTOTAL(103,$A$798:A1204)</f>
        <v>404</v>
      </c>
      <c r="C1204" s="210" t="s">
        <v>2879</v>
      </c>
      <c r="D1204" s="255">
        <f t="shared" si="53"/>
        <v>5508000</v>
      </c>
      <c r="E1204" s="258">
        <v>0</v>
      </c>
      <c r="F1204" s="258">
        <v>0</v>
      </c>
      <c r="G1204" s="258">
        <v>0</v>
      </c>
      <c r="H1204" s="258">
        <v>0</v>
      </c>
      <c r="I1204" s="258">
        <v>0</v>
      </c>
      <c r="J1204" s="258">
        <v>0</v>
      </c>
      <c r="K1204" s="259">
        <v>3</v>
      </c>
      <c r="L1204" s="258">
        <v>5508000</v>
      </c>
      <c r="M1204" s="258">
        <v>0</v>
      </c>
      <c r="N1204" s="258">
        <v>0</v>
      </c>
      <c r="O1204" s="258">
        <v>0</v>
      </c>
      <c r="P1204" s="258">
        <v>0</v>
      </c>
      <c r="Q1204" s="258">
        <v>0</v>
      </c>
      <c r="R1204" s="258">
        <v>0</v>
      </c>
      <c r="S1204" s="258">
        <v>0</v>
      </c>
      <c r="T1204" s="258">
        <v>0</v>
      </c>
      <c r="U1204" s="258">
        <v>0</v>
      </c>
      <c r="V1204" s="258">
        <v>0</v>
      </c>
      <c r="W1204" s="258">
        <v>0</v>
      </c>
      <c r="X1204" s="258">
        <v>0</v>
      </c>
      <c r="Y1204" s="258">
        <v>0</v>
      </c>
      <c r="Z1204" s="258">
        <v>0</v>
      </c>
      <c r="AA1204" s="258">
        <v>0</v>
      </c>
      <c r="AB1204" s="260">
        <v>2021</v>
      </c>
    </row>
    <row r="1205" spans="1:28" s="3" customFormat="1" ht="35.25" x14ac:dyDescent="0.5">
      <c r="A1205" s="3">
        <v>1</v>
      </c>
      <c r="B1205" s="165">
        <f>SUBTOTAL(103,$A$798:A1205)</f>
        <v>405</v>
      </c>
      <c r="C1205" s="210" t="s">
        <v>2880</v>
      </c>
      <c r="D1205" s="255">
        <f t="shared" si="53"/>
        <v>2000000</v>
      </c>
      <c r="E1205" s="258">
        <v>0</v>
      </c>
      <c r="F1205" s="258">
        <v>0</v>
      </c>
      <c r="G1205" s="258">
        <v>0</v>
      </c>
      <c r="H1205" s="258">
        <v>0</v>
      </c>
      <c r="I1205" s="258">
        <v>0</v>
      </c>
      <c r="J1205" s="258">
        <v>0</v>
      </c>
      <c r="K1205" s="259">
        <v>1</v>
      </c>
      <c r="L1205" s="258">
        <v>2000000</v>
      </c>
      <c r="M1205" s="258">
        <v>0</v>
      </c>
      <c r="N1205" s="258">
        <v>0</v>
      </c>
      <c r="O1205" s="258">
        <v>0</v>
      </c>
      <c r="P1205" s="258">
        <v>0</v>
      </c>
      <c r="Q1205" s="258">
        <v>0</v>
      </c>
      <c r="R1205" s="258">
        <v>0</v>
      </c>
      <c r="S1205" s="258">
        <v>0</v>
      </c>
      <c r="T1205" s="258">
        <v>0</v>
      </c>
      <c r="U1205" s="258">
        <v>0</v>
      </c>
      <c r="V1205" s="258">
        <v>0</v>
      </c>
      <c r="W1205" s="258">
        <v>0</v>
      </c>
      <c r="X1205" s="258">
        <v>0</v>
      </c>
      <c r="Y1205" s="258">
        <v>0</v>
      </c>
      <c r="Z1205" s="258">
        <v>0</v>
      </c>
      <c r="AA1205" s="258">
        <v>0</v>
      </c>
      <c r="AB1205" s="260">
        <v>2021</v>
      </c>
    </row>
    <row r="1206" spans="1:28" s="3" customFormat="1" ht="35.25" x14ac:dyDescent="0.5">
      <c r="A1206" s="3">
        <v>1</v>
      </c>
      <c r="B1206" s="165">
        <f>SUBTOTAL(103,$A$798:A1206)</f>
        <v>406</v>
      </c>
      <c r="C1206" s="210" t="s">
        <v>2502</v>
      </c>
      <c r="D1206" s="255">
        <f t="shared" si="53"/>
        <v>959065</v>
      </c>
      <c r="E1206" s="258">
        <v>0</v>
      </c>
      <c r="F1206" s="258">
        <v>0</v>
      </c>
      <c r="G1206" s="258">
        <v>929265</v>
      </c>
      <c r="H1206" s="258">
        <v>0</v>
      </c>
      <c r="I1206" s="258">
        <v>0</v>
      </c>
      <c r="J1206" s="258">
        <v>0</v>
      </c>
      <c r="K1206" s="259">
        <v>0</v>
      </c>
      <c r="L1206" s="258">
        <v>0</v>
      </c>
      <c r="M1206" s="258">
        <v>0</v>
      </c>
      <c r="N1206" s="258">
        <v>0</v>
      </c>
      <c r="O1206" s="258">
        <v>29800</v>
      </c>
      <c r="P1206" s="258">
        <v>0</v>
      </c>
      <c r="Q1206" s="258">
        <v>0</v>
      </c>
      <c r="R1206" s="258">
        <v>0</v>
      </c>
      <c r="S1206" s="258">
        <v>0</v>
      </c>
      <c r="T1206" s="258">
        <v>0</v>
      </c>
      <c r="U1206" s="258">
        <v>0</v>
      </c>
      <c r="V1206" s="258">
        <v>0</v>
      </c>
      <c r="W1206" s="258">
        <v>0</v>
      </c>
      <c r="X1206" s="258">
        <v>0</v>
      </c>
      <c r="Y1206" s="258">
        <v>0</v>
      </c>
      <c r="Z1206" s="258">
        <v>0</v>
      </c>
      <c r="AA1206" s="258">
        <v>0</v>
      </c>
      <c r="AB1206" s="260">
        <v>2021</v>
      </c>
    </row>
    <row r="1207" spans="1:28" s="3" customFormat="1" ht="35.25" x14ac:dyDescent="0.5">
      <c r="A1207" s="3">
        <v>1</v>
      </c>
      <c r="B1207" s="165">
        <f>SUBTOTAL(103,$A$798:A1207)</f>
        <v>407</v>
      </c>
      <c r="C1207" s="210" t="s">
        <v>2881</v>
      </c>
      <c r="D1207" s="255">
        <f t="shared" si="53"/>
        <v>2281968.66</v>
      </c>
      <c r="E1207" s="258">
        <v>0</v>
      </c>
      <c r="F1207" s="258">
        <v>0</v>
      </c>
      <c r="G1207" s="258">
        <v>0</v>
      </c>
      <c r="H1207" s="258">
        <v>0</v>
      </c>
      <c r="I1207" s="258">
        <v>0</v>
      </c>
      <c r="J1207" s="258">
        <v>0</v>
      </c>
      <c r="K1207" s="259">
        <v>0</v>
      </c>
      <c r="L1207" s="258">
        <v>0</v>
      </c>
      <c r="M1207" s="258">
        <v>2281968.66</v>
      </c>
      <c r="N1207" s="258">
        <v>0</v>
      </c>
      <c r="O1207" s="258">
        <v>0</v>
      </c>
      <c r="P1207" s="258">
        <v>0</v>
      </c>
      <c r="Q1207" s="258">
        <v>0</v>
      </c>
      <c r="R1207" s="258">
        <v>0</v>
      </c>
      <c r="S1207" s="258">
        <v>0</v>
      </c>
      <c r="T1207" s="258">
        <v>0</v>
      </c>
      <c r="U1207" s="258">
        <v>0</v>
      </c>
      <c r="V1207" s="258">
        <v>0</v>
      </c>
      <c r="W1207" s="258">
        <v>0</v>
      </c>
      <c r="X1207" s="258">
        <v>0</v>
      </c>
      <c r="Y1207" s="258">
        <v>0</v>
      </c>
      <c r="Z1207" s="258">
        <v>0</v>
      </c>
      <c r="AA1207" s="258">
        <v>0</v>
      </c>
      <c r="AB1207" s="260">
        <v>2021</v>
      </c>
    </row>
    <row r="1208" spans="1:28" s="3" customFormat="1" ht="35.25" x14ac:dyDescent="0.5">
      <c r="A1208" s="3">
        <v>1</v>
      </c>
      <c r="B1208" s="165">
        <f>SUBTOTAL(103,$A$798:A1208)</f>
        <v>408</v>
      </c>
      <c r="C1208" s="210" t="s">
        <v>2882</v>
      </c>
      <c r="D1208" s="255">
        <f t="shared" si="53"/>
        <v>826030</v>
      </c>
      <c r="E1208" s="258">
        <v>148969</v>
      </c>
      <c r="F1208" s="258">
        <v>0</v>
      </c>
      <c r="G1208" s="258">
        <v>0</v>
      </c>
      <c r="H1208" s="258">
        <v>0</v>
      </c>
      <c r="I1208" s="258">
        <v>677061</v>
      </c>
      <c r="J1208" s="258">
        <v>0</v>
      </c>
      <c r="K1208" s="259">
        <v>0</v>
      </c>
      <c r="L1208" s="258">
        <v>0</v>
      </c>
      <c r="M1208" s="258">
        <v>0</v>
      </c>
      <c r="N1208" s="258">
        <v>0</v>
      </c>
      <c r="O1208" s="258">
        <v>0</v>
      </c>
      <c r="P1208" s="258">
        <v>0</v>
      </c>
      <c r="Q1208" s="258">
        <v>0</v>
      </c>
      <c r="R1208" s="258">
        <v>0</v>
      </c>
      <c r="S1208" s="258">
        <v>0</v>
      </c>
      <c r="T1208" s="258">
        <v>0</v>
      </c>
      <c r="U1208" s="258">
        <v>0</v>
      </c>
      <c r="V1208" s="258">
        <v>0</v>
      </c>
      <c r="W1208" s="258">
        <v>0</v>
      </c>
      <c r="X1208" s="258">
        <v>0</v>
      </c>
      <c r="Y1208" s="258">
        <v>0</v>
      </c>
      <c r="Z1208" s="258">
        <v>0</v>
      </c>
      <c r="AA1208" s="258">
        <v>0</v>
      </c>
      <c r="AB1208" s="260">
        <v>2021</v>
      </c>
    </row>
    <row r="1209" spans="1:28" s="3" customFormat="1" ht="35.25" x14ac:dyDescent="0.5">
      <c r="A1209" s="3">
        <v>1</v>
      </c>
      <c r="B1209" s="165">
        <f>SUBTOTAL(103,$A$798:A1209)</f>
        <v>409</v>
      </c>
      <c r="C1209" s="210" t="s">
        <v>2883</v>
      </c>
      <c r="D1209" s="255">
        <f t="shared" si="53"/>
        <v>3886000</v>
      </c>
      <c r="E1209" s="258">
        <v>0</v>
      </c>
      <c r="F1209" s="258">
        <v>0</v>
      </c>
      <c r="G1209" s="258">
        <v>0</v>
      </c>
      <c r="H1209" s="258">
        <v>0</v>
      </c>
      <c r="I1209" s="258">
        <v>0</v>
      </c>
      <c r="J1209" s="258">
        <v>0</v>
      </c>
      <c r="K1209" s="259">
        <v>2</v>
      </c>
      <c r="L1209" s="258">
        <v>3886000</v>
      </c>
      <c r="M1209" s="258">
        <v>0</v>
      </c>
      <c r="N1209" s="258">
        <v>0</v>
      </c>
      <c r="O1209" s="258">
        <v>0</v>
      </c>
      <c r="P1209" s="258">
        <v>0</v>
      </c>
      <c r="Q1209" s="258">
        <v>0</v>
      </c>
      <c r="R1209" s="258">
        <v>0</v>
      </c>
      <c r="S1209" s="258">
        <v>0</v>
      </c>
      <c r="T1209" s="258">
        <v>0</v>
      </c>
      <c r="U1209" s="258">
        <v>0</v>
      </c>
      <c r="V1209" s="258">
        <v>0</v>
      </c>
      <c r="W1209" s="258">
        <v>0</v>
      </c>
      <c r="X1209" s="258">
        <v>0</v>
      </c>
      <c r="Y1209" s="258">
        <v>0</v>
      </c>
      <c r="Z1209" s="258">
        <v>0</v>
      </c>
      <c r="AA1209" s="258">
        <v>0</v>
      </c>
      <c r="AB1209" s="260">
        <v>2021</v>
      </c>
    </row>
    <row r="1210" spans="1:28" s="3" customFormat="1" ht="35.25" x14ac:dyDescent="0.5">
      <c r="A1210" s="3">
        <v>1</v>
      </c>
      <c r="B1210" s="165">
        <f>SUBTOTAL(103,$A$798:A1210)</f>
        <v>410</v>
      </c>
      <c r="C1210" s="210" t="s">
        <v>2884</v>
      </c>
      <c r="D1210" s="255">
        <f t="shared" si="53"/>
        <v>1850000</v>
      </c>
      <c r="E1210" s="258">
        <v>0</v>
      </c>
      <c r="F1210" s="258">
        <v>0</v>
      </c>
      <c r="G1210" s="258">
        <v>0</v>
      </c>
      <c r="H1210" s="258">
        <v>0</v>
      </c>
      <c r="I1210" s="258">
        <v>0</v>
      </c>
      <c r="J1210" s="258">
        <v>0</v>
      </c>
      <c r="K1210" s="259">
        <v>1</v>
      </c>
      <c r="L1210" s="258">
        <v>1850000</v>
      </c>
      <c r="M1210" s="258">
        <v>0</v>
      </c>
      <c r="N1210" s="258">
        <v>0</v>
      </c>
      <c r="O1210" s="258">
        <v>0</v>
      </c>
      <c r="P1210" s="258">
        <v>0</v>
      </c>
      <c r="Q1210" s="258">
        <v>0</v>
      </c>
      <c r="R1210" s="258">
        <v>0</v>
      </c>
      <c r="S1210" s="258">
        <v>0</v>
      </c>
      <c r="T1210" s="258">
        <v>0</v>
      </c>
      <c r="U1210" s="258">
        <v>0</v>
      </c>
      <c r="V1210" s="258">
        <v>0</v>
      </c>
      <c r="W1210" s="258">
        <v>0</v>
      </c>
      <c r="X1210" s="258">
        <v>0</v>
      </c>
      <c r="Y1210" s="258">
        <v>0</v>
      </c>
      <c r="Z1210" s="258">
        <v>0</v>
      </c>
      <c r="AA1210" s="258">
        <v>0</v>
      </c>
      <c r="AB1210" s="260">
        <v>2021</v>
      </c>
    </row>
    <row r="1211" spans="1:28" s="3" customFormat="1" ht="35.25" x14ac:dyDescent="0.5">
      <c r="A1211" s="3">
        <v>1</v>
      </c>
      <c r="B1211" s="165">
        <f>SUBTOTAL(103,$A$798:A1211)</f>
        <v>411</v>
      </c>
      <c r="C1211" s="210" t="s">
        <v>2885</v>
      </c>
      <c r="D1211" s="255">
        <f t="shared" si="53"/>
        <v>176878.18</v>
      </c>
      <c r="E1211" s="258">
        <v>176878.18</v>
      </c>
      <c r="F1211" s="258">
        <v>0</v>
      </c>
      <c r="G1211" s="258">
        <v>0</v>
      </c>
      <c r="H1211" s="258">
        <v>0</v>
      </c>
      <c r="I1211" s="258">
        <v>0</v>
      </c>
      <c r="J1211" s="258">
        <v>0</v>
      </c>
      <c r="K1211" s="259">
        <v>0</v>
      </c>
      <c r="L1211" s="258">
        <v>0</v>
      </c>
      <c r="M1211" s="258">
        <v>0</v>
      </c>
      <c r="N1211" s="258">
        <v>0</v>
      </c>
      <c r="O1211" s="258">
        <v>0</v>
      </c>
      <c r="P1211" s="258">
        <v>0</v>
      </c>
      <c r="Q1211" s="258">
        <v>0</v>
      </c>
      <c r="R1211" s="258">
        <v>0</v>
      </c>
      <c r="S1211" s="258">
        <v>0</v>
      </c>
      <c r="T1211" s="258">
        <v>0</v>
      </c>
      <c r="U1211" s="258">
        <v>0</v>
      </c>
      <c r="V1211" s="258">
        <v>0</v>
      </c>
      <c r="W1211" s="258">
        <v>0</v>
      </c>
      <c r="X1211" s="258">
        <v>0</v>
      </c>
      <c r="Y1211" s="258">
        <v>0</v>
      </c>
      <c r="Z1211" s="258">
        <v>0</v>
      </c>
      <c r="AA1211" s="258">
        <v>0</v>
      </c>
      <c r="AB1211" s="260">
        <v>2021</v>
      </c>
    </row>
    <row r="1212" spans="1:28" s="3" customFormat="1" ht="35.25" x14ac:dyDescent="0.5">
      <c r="A1212" s="3">
        <v>1</v>
      </c>
      <c r="B1212" s="165">
        <f>SUBTOTAL(103,$A$798:A1212)</f>
        <v>412</v>
      </c>
      <c r="C1212" s="210" t="s">
        <v>2886</v>
      </c>
      <c r="D1212" s="255">
        <f t="shared" si="53"/>
        <v>176878.18</v>
      </c>
      <c r="E1212" s="258">
        <v>176878.18</v>
      </c>
      <c r="F1212" s="258">
        <v>0</v>
      </c>
      <c r="G1212" s="258">
        <v>0</v>
      </c>
      <c r="H1212" s="258">
        <v>0</v>
      </c>
      <c r="I1212" s="258">
        <v>0</v>
      </c>
      <c r="J1212" s="258">
        <v>0</v>
      </c>
      <c r="K1212" s="259">
        <v>0</v>
      </c>
      <c r="L1212" s="258">
        <v>0</v>
      </c>
      <c r="M1212" s="258">
        <v>0</v>
      </c>
      <c r="N1212" s="258">
        <v>0</v>
      </c>
      <c r="O1212" s="258">
        <v>0</v>
      </c>
      <c r="P1212" s="258">
        <v>0</v>
      </c>
      <c r="Q1212" s="258">
        <v>0</v>
      </c>
      <c r="R1212" s="258">
        <v>0</v>
      </c>
      <c r="S1212" s="258">
        <v>0</v>
      </c>
      <c r="T1212" s="258">
        <v>0</v>
      </c>
      <c r="U1212" s="258">
        <v>0</v>
      </c>
      <c r="V1212" s="258">
        <v>0</v>
      </c>
      <c r="W1212" s="258">
        <v>0</v>
      </c>
      <c r="X1212" s="258">
        <v>0</v>
      </c>
      <c r="Y1212" s="258">
        <v>0</v>
      </c>
      <c r="Z1212" s="258">
        <v>0</v>
      </c>
      <c r="AA1212" s="258">
        <v>0</v>
      </c>
      <c r="AB1212" s="260">
        <v>2021</v>
      </c>
    </row>
    <row r="1213" spans="1:28" s="3" customFormat="1" ht="35.25" x14ac:dyDescent="0.5">
      <c r="A1213" s="3">
        <v>1</v>
      </c>
      <c r="B1213" s="165">
        <f>SUBTOTAL(103,$A$798:A1213)</f>
        <v>413</v>
      </c>
      <c r="C1213" s="210" t="s">
        <v>2328</v>
      </c>
      <c r="D1213" s="255">
        <f t="shared" si="53"/>
        <v>300000</v>
      </c>
      <c r="E1213" s="258">
        <v>0</v>
      </c>
      <c r="F1213" s="258">
        <v>0</v>
      </c>
      <c r="G1213" s="258">
        <v>0</v>
      </c>
      <c r="H1213" s="258">
        <v>0</v>
      </c>
      <c r="I1213" s="258">
        <v>0</v>
      </c>
      <c r="J1213" s="258">
        <v>0</v>
      </c>
      <c r="K1213" s="259">
        <v>0</v>
      </c>
      <c r="L1213" s="258">
        <v>0</v>
      </c>
      <c r="M1213" s="258">
        <v>0</v>
      </c>
      <c r="N1213" s="258">
        <v>0</v>
      </c>
      <c r="O1213" s="258">
        <v>300000</v>
      </c>
      <c r="P1213" s="258">
        <v>0</v>
      </c>
      <c r="Q1213" s="258">
        <v>0</v>
      </c>
      <c r="R1213" s="258">
        <v>0</v>
      </c>
      <c r="S1213" s="258">
        <v>0</v>
      </c>
      <c r="T1213" s="258">
        <v>0</v>
      </c>
      <c r="U1213" s="258">
        <v>0</v>
      </c>
      <c r="V1213" s="258">
        <v>0</v>
      </c>
      <c r="W1213" s="258">
        <v>0</v>
      </c>
      <c r="X1213" s="258">
        <v>0</v>
      </c>
      <c r="Y1213" s="258">
        <v>0</v>
      </c>
      <c r="Z1213" s="258">
        <v>0</v>
      </c>
      <c r="AA1213" s="258">
        <v>0</v>
      </c>
      <c r="AB1213" s="260">
        <v>2021</v>
      </c>
    </row>
    <row r="1214" spans="1:28" s="3" customFormat="1" ht="35.25" x14ac:dyDescent="0.5">
      <c r="A1214" s="3">
        <v>1</v>
      </c>
      <c r="B1214" s="165">
        <f>SUBTOTAL(103,$A$798:A1214)</f>
        <v>414</v>
      </c>
      <c r="C1214" s="210" t="s">
        <v>2887</v>
      </c>
      <c r="D1214" s="255">
        <f t="shared" si="53"/>
        <v>1481841</v>
      </c>
      <c r="E1214" s="258">
        <v>0</v>
      </c>
      <c r="F1214" s="258">
        <v>0</v>
      </c>
      <c r="G1214" s="258">
        <v>0</v>
      </c>
      <c r="H1214" s="258">
        <v>0</v>
      </c>
      <c r="I1214" s="258">
        <v>0</v>
      </c>
      <c r="J1214" s="258">
        <v>0</v>
      </c>
      <c r="K1214" s="259">
        <v>0</v>
      </c>
      <c r="L1214" s="258">
        <v>0</v>
      </c>
      <c r="M1214" s="258">
        <v>1481841</v>
      </c>
      <c r="N1214" s="258">
        <v>0</v>
      </c>
      <c r="O1214" s="258">
        <v>0</v>
      </c>
      <c r="P1214" s="258">
        <v>0</v>
      </c>
      <c r="Q1214" s="258">
        <v>0</v>
      </c>
      <c r="R1214" s="258">
        <v>0</v>
      </c>
      <c r="S1214" s="258">
        <v>0</v>
      </c>
      <c r="T1214" s="258">
        <v>0</v>
      </c>
      <c r="U1214" s="258">
        <v>0</v>
      </c>
      <c r="V1214" s="258">
        <v>0</v>
      </c>
      <c r="W1214" s="258">
        <v>0</v>
      </c>
      <c r="X1214" s="258">
        <v>0</v>
      </c>
      <c r="Y1214" s="258">
        <v>0</v>
      </c>
      <c r="Z1214" s="258">
        <v>0</v>
      </c>
      <c r="AA1214" s="258">
        <v>0</v>
      </c>
      <c r="AB1214" s="260">
        <v>2021</v>
      </c>
    </row>
    <row r="1215" spans="1:28" s="3" customFormat="1" ht="35.25" x14ac:dyDescent="0.5">
      <c r="A1215" s="3">
        <v>1</v>
      </c>
      <c r="B1215" s="165">
        <f>SUBTOTAL(103,$A$798:A1215)</f>
        <v>415</v>
      </c>
      <c r="C1215" s="210" t="s">
        <v>1407</v>
      </c>
      <c r="D1215" s="255">
        <f t="shared" si="53"/>
        <v>1229059.51</v>
      </c>
      <c r="E1215" s="258">
        <v>0</v>
      </c>
      <c r="F1215" s="258">
        <v>0</v>
      </c>
      <c r="G1215" s="258">
        <v>0</v>
      </c>
      <c r="H1215" s="258">
        <v>0</v>
      </c>
      <c r="I1215" s="258">
        <v>0</v>
      </c>
      <c r="J1215" s="258">
        <v>0</v>
      </c>
      <c r="K1215" s="259">
        <v>0</v>
      </c>
      <c r="L1215" s="258">
        <v>0</v>
      </c>
      <c r="M1215" s="258">
        <v>0</v>
      </c>
      <c r="N1215" s="258">
        <v>0</v>
      </c>
      <c r="O1215" s="258">
        <v>1229059.51</v>
      </c>
      <c r="P1215" s="258">
        <v>0</v>
      </c>
      <c r="Q1215" s="258">
        <v>0</v>
      </c>
      <c r="R1215" s="258">
        <v>0</v>
      </c>
      <c r="S1215" s="258">
        <v>0</v>
      </c>
      <c r="T1215" s="258">
        <v>0</v>
      </c>
      <c r="U1215" s="258">
        <v>0</v>
      </c>
      <c r="V1215" s="258">
        <v>0</v>
      </c>
      <c r="W1215" s="258">
        <v>0</v>
      </c>
      <c r="X1215" s="258">
        <v>0</v>
      </c>
      <c r="Y1215" s="258">
        <v>0</v>
      </c>
      <c r="Z1215" s="258">
        <v>0</v>
      </c>
      <c r="AA1215" s="258">
        <v>0</v>
      </c>
      <c r="AB1215" s="260">
        <v>2021</v>
      </c>
    </row>
    <row r="1216" spans="1:28" s="3" customFormat="1" ht="35.25" x14ac:dyDescent="0.5">
      <c r="A1216" s="3">
        <v>1</v>
      </c>
      <c r="B1216" s="165">
        <f>SUBTOTAL(103,$A$798:A1216)</f>
        <v>416</v>
      </c>
      <c r="C1216" s="210" t="s">
        <v>2326</v>
      </c>
      <c r="D1216" s="255">
        <f t="shared" si="53"/>
        <v>520128</v>
      </c>
      <c r="E1216" s="258">
        <v>0</v>
      </c>
      <c r="F1216" s="258">
        <v>0</v>
      </c>
      <c r="G1216" s="258">
        <v>0</v>
      </c>
      <c r="H1216" s="258">
        <v>0</v>
      </c>
      <c r="I1216" s="258">
        <v>0</v>
      </c>
      <c r="J1216" s="258">
        <v>0</v>
      </c>
      <c r="K1216" s="259">
        <v>0</v>
      </c>
      <c r="L1216" s="258">
        <v>0</v>
      </c>
      <c r="M1216" s="258">
        <v>0</v>
      </c>
      <c r="N1216" s="258">
        <v>0</v>
      </c>
      <c r="O1216" s="258">
        <v>520128</v>
      </c>
      <c r="P1216" s="258">
        <v>0</v>
      </c>
      <c r="Q1216" s="258">
        <v>0</v>
      </c>
      <c r="R1216" s="258">
        <v>0</v>
      </c>
      <c r="S1216" s="258">
        <v>0</v>
      </c>
      <c r="T1216" s="258">
        <v>0</v>
      </c>
      <c r="U1216" s="258">
        <v>0</v>
      </c>
      <c r="V1216" s="258">
        <v>0</v>
      </c>
      <c r="W1216" s="258">
        <v>0</v>
      </c>
      <c r="X1216" s="258">
        <v>0</v>
      </c>
      <c r="Y1216" s="258">
        <v>0</v>
      </c>
      <c r="Z1216" s="258">
        <v>0</v>
      </c>
      <c r="AA1216" s="258">
        <v>0</v>
      </c>
      <c r="AB1216" s="260">
        <v>2021</v>
      </c>
    </row>
    <row r="1217" spans="1:28" s="3" customFormat="1" ht="35.25" x14ac:dyDescent="0.5">
      <c r="A1217" s="3">
        <v>1</v>
      </c>
      <c r="B1217" s="165">
        <f>SUBTOTAL(103,$A$798:A1217)</f>
        <v>417</v>
      </c>
      <c r="C1217" s="210" t="s">
        <v>2134</v>
      </c>
      <c r="D1217" s="255">
        <f t="shared" si="53"/>
        <v>315280</v>
      </c>
      <c r="E1217" s="258">
        <v>0</v>
      </c>
      <c r="F1217" s="258">
        <v>0</v>
      </c>
      <c r="G1217" s="258">
        <v>0</v>
      </c>
      <c r="H1217" s="258">
        <v>0</v>
      </c>
      <c r="I1217" s="258">
        <v>0</v>
      </c>
      <c r="J1217" s="258">
        <v>0</v>
      </c>
      <c r="K1217" s="259">
        <v>0</v>
      </c>
      <c r="L1217" s="258">
        <v>0</v>
      </c>
      <c r="M1217" s="258">
        <v>0</v>
      </c>
      <c r="N1217" s="258">
        <v>0</v>
      </c>
      <c r="O1217" s="258">
        <v>315280</v>
      </c>
      <c r="P1217" s="258">
        <v>0</v>
      </c>
      <c r="Q1217" s="258">
        <v>0</v>
      </c>
      <c r="R1217" s="258">
        <v>0</v>
      </c>
      <c r="S1217" s="258">
        <v>0</v>
      </c>
      <c r="T1217" s="258">
        <v>0</v>
      </c>
      <c r="U1217" s="258">
        <v>0</v>
      </c>
      <c r="V1217" s="258">
        <v>0</v>
      </c>
      <c r="W1217" s="258">
        <v>0</v>
      </c>
      <c r="X1217" s="258">
        <v>0</v>
      </c>
      <c r="Y1217" s="258">
        <v>0</v>
      </c>
      <c r="Z1217" s="258">
        <v>0</v>
      </c>
      <c r="AA1217" s="258">
        <v>0</v>
      </c>
      <c r="AB1217" s="260">
        <v>2021</v>
      </c>
    </row>
    <row r="1218" spans="1:28" s="3" customFormat="1" ht="35.25" x14ac:dyDescent="0.5">
      <c r="A1218" s="3">
        <v>1</v>
      </c>
      <c r="B1218" s="165">
        <f>SUBTOTAL(103,$A$798:A1218)</f>
        <v>418</v>
      </c>
      <c r="C1218" s="210" t="s">
        <v>3034</v>
      </c>
      <c r="D1218" s="255">
        <f t="shared" si="53"/>
        <v>927321</v>
      </c>
      <c r="E1218" s="258">
        <v>0</v>
      </c>
      <c r="F1218" s="258">
        <v>0</v>
      </c>
      <c r="G1218" s="258">
        <v>0</v>
      </c>
      <c r="H1218" s="258">
        <v>0</v>
      </c>
      <c r="I1218" s="258">
        <v>0</v>
      </c>
      <c r="J1218" s="258">
        <v>0</v>
      </c>
      <c r="K1218" s="259">
        <v>0</v>
      </c>
      <c r="L1218" s="258">
        <v>0</v>
      </c>
      <c r="M1218" s="258">
        <v>927321</v>
      </c>
      <c r="N1218" s="258">
        <v>0</v>
      </c>
      <c r="O1218" s="258">
        <v>0</v>
      </c>
      <c r="P1218" s="258">
        <v>0</v>
      </c>
      <c r="Q1218" s="258">
        <v>0</v>
      </c>
      <c r="R1218" s="258">
        <v>0</v>
      </c>
      <c r="S1218" s="258">
        <v>0</v>
      </c>
      <c r="T1218" s="258">
        <v>0</v>
      </c>
      <c r="U1218" s="258">
        <v>0</v>
      </c>
      <c r="V1218" s="258">
        <v>0</v>
      </c>
      <c r="W1218" s="258">
        <v>0</v>
      </c>
      <c r="X1218" s="258">
        <v>0</v>
      </c>
      <c r="Y1218" s="258">
        <v>0</v>
      </c>
      <c r="Z1218" s="258">
        <v>0</v>
      </c>
      <c r="AA1218" s="258">
        <v>0</v>
      </c>
      <c r="AB1218" s="260">
        <v>2021</v>
      </c>
    </row>
    <row r="1219" spans="1:28" s="3" customFormat="1" ht="35.25" x14ac:dyDescent="0.5">
      <c r="A1219" s="3">
        <v>1</v>
      </c>
      <c r="B1219" s="165">
        <f>SUBTOTAL(103,$A$798:A1219)</f>
        <v>419</v>
      </c>
      <c r="C1219" s="210" t="s">
        <v>3140</v>
      </c>
      <c r="D1219" s="255">
        <f t="shared" si="53"/>
        <v>483639</v>
      </c>
      <c r="E1219" s="258">
        <v>148969</v>
      </c>
      <c r="F1219" s="258">
        <v>0</v>
      </c>
      <c r="G1219" s="258">
        <v>148882</v>
      </c>
      <c r="H1219" s="258">
        <v>0</v>
      </c>
      <c r="I1219" s="258">
        <v>0</v>
      </c>
      <c r="J1219" s="258">
        <v>0</v>
      </c>
      <c r="K1219" s="259">
        <v>0</v>
      </c>
      <c r="L1219" s="258">
        <v>0</v>
      </c>
      <c r="M1219" s="258">
        <v>0</v>
      </c>
      <c r="N1219" s="258">
        <v>0</v>
      </c>
      <c r="O1219" s="258">
        <v>185788</v>
      </c>
      <c r="P1219" s="258">
        <v>0</v>
      </c>
      <c r="Q1219" s="258">
        <v>0</v>
      </c>
      <c r="R1219" s="258">
        <v>0</v>
      </c>
      <c r="S1219" s="258">
        <v>0</v>
      </c>
      <c r="T1219" s="258">
        <v>0</v>
      </c>
      <c r="U1219" s="258">
        <v>0</v>
      </c>
      <c r="V1219" s="258">
        <v>0</v>
      </c>
      <c r="W1219" s="258">
        <v>0</v>
      </c>
      <c r="X1219" s="258">
        <v>0</v>
      </c>
      <c r="Y1219" s="258">
        <v>0</v>
      </c>
      <c r="Z1219" s="258">
        <v>0</v>
      </c>
      <c r="AA1219" s="258">
        <v>0</v>
      </c>
      <c r="AB1219" s="260">
        <v>2021</v>
      </c>
    </row>
    <row r="1220" spans="1:28" s="3" customFormat="1" ht="35.25" x14ac:dyDescent="0.5">
      <c r="A1220" s="3">
        <v>1</v>
      </c>
      <c r="B1220" s="165">
        <f>SUBTOTAL(103,$A$798:A1220)</f>
        <v>420</v>
      </c>
      <c r="C1220" s="210" t="s">
        <v>2113</v>
      </c>
      <c r="D1220" s="255">
        <f t="shared" si="53"/>
        <v>393800</v>
      </c>
      <c r="E1220" s="258">
        <v>0</v>
      </c>
      <c r="F1220" s="258">
        <v>0</v>
      </c>
      <c r="G1220" s="258">
        <v>0</v>
      </c>
      <c r="H1220" s="258">
        <v>0</v>
      </c>
      <c r="I1220" s="258">
        <v>0</v>
      </c>
      <c r="J1220" s="258">
        <v>0</v>
      </c>
      <c r="K1220" s="259">
        <v>0</v>
      </c>
      <c r="L1220" s="258">
        <v>0</v>
      </c>
      <c r="M1220" s="258">
        <v>0</v>
      </c>
      <c r="N1220" s="258">
        <v>0</v>
      </c>
      <c r="O1220" s="258">
        <v>393800</v>
      </c>
      <c r="P1220" s="258">
        <v>0</v>
      </c>
      <c r="Q1220" s="258">
        <v>0</v>
      </c>
      <c r="R1220" s="258">
        <v>0</v>
      </c>
      <c r="S1220" s="258">
        <v>0</v>
      </c>
      <c r="T1220" s="258">
        <v>0</v>
      </c>
      <c r="U1220" s="258">
        <v>0</v>
      </c>
      <c r="V1220" s="258">
        <v>0</v>
      </c>
      <c r="W1220" s="258">
        <v>0</v>
      </c>
      <c r="X1220" s="258">
        <v>0</v>
      </c>
      <c r="Y1220" s="258">
        <v>0</v>
      </c>
      <c r="Z1220" s="258">
        <v>0</v>
      </c>
      <c r="AA1220" s="258">
        <v>0</v>
      </c>
      <c r="AB1220" s="260" t="s">
        <v>3074</v>
      </c>
    </row>
    <row r="1221" spans="1:28" s="3" customFormat="1" ht="35.25" x14ac:dyDescent="0.5">
      <c r="A1221" s="3">
        <v>1</v>
      </c>
      <c r="B1221" s="165">
        <f>SUBTOTAL(103,$A$798:A1221)</f>
        <v>421</v>
      </c>
      <c r="C1221" s="210" t="s">
        <v>3141</v>
      </c>
      <c r="D1221" s="255">
        <f t="shared" si="53"/>
        <v>85640</v>
      </c>
      <c r="E1221" s="258">
        <v>0</v>
      </c>
      <c r="F1221" s="258">
        <v>0</v>
      </c>
      <c r="G1221" s="258">
        <v>0</v>
      </c>
      <c r="H1221" s="258">
        <v>0</v>
      </c>
      <c r="I1221" s="258">
        <v>0</v>
      </c>
      <c r="J1221" s="258">
        <v>0</v>
      </c>
      <c r="K1221" s="259">
        <v>0</v>
      </c>
      <c r="L1221" s="258">
        <v>0</v>
      </c>
      <c r="M1221" s="258">
        <v>0</v>
      </c>
      <c r="N1221" s="258">
        <v>0</v>
      </c>
      <c r="O1221" s="258">
        <v>85640</v>
      </c>
      <c r="P1221" s="258">
        <v>0</v>
      </c>
      <c r="Q1221" s="258">
        <v>0</v>
      </c>
      <c r="R1221" s="258">
        <v>0</v>
      </c>
      <c r="S1221" s="258">
        <v>0</v>
      </c>
      <c r="T1221" s="258">
        <v>0</v>
      </c>
      <c r="U1221" s="258">
        <v>0</v>
      </c>
      <c r="V1221" s="258">
        <v>0</v>
      </c>
      <c r="W1221" s="258">
        <v>0</v>
      </c>
      <c r="X1221" s="258">
        <v>0</v>
      </c>
      <c r="Y1221" s="258">
        <v>0</v>
      </c>
      <c r="Z1221" s="258">
        <v>0</v>
      </c>
      <c r="AA1221" s="258">
        <v>0</v>
      </c>
      <c r="AB1221" s="260" t="s">
        <v>3074</v>
      </c>
    </row>
    <row r="1222" spans="1:28" s="3" customFormat="1" ht="35.25" x14ac:dyDescent="0.5">
      <c r="A1222" s="3">
        <v>1</v>
      </c>
      <c r="B1222" s="165">
        <f>SUBTOTAL(103,$A$798:A1222)</f>
        <v>422</v>
      </c>
      <c r="C1222" s="210" t="s">
        <v>3142</v>
      </c>
      <c r="D1222" s="255">
        <f t="shared" si="53"/>
        <v>6096000</v>
      </c>
      <c r="E1222" s="258">
        <v>0</v>
      </c>
      <c r="F1222" s="258">
        <v>0</v>
      </c>
      <c r="G1222" s="258">
        <v>0</v>
      </c>
      <c r="H1222" s="258">
        <v>0</v>
      </c>
      <c r="I1222" s="258">
        <v>0</v>
      </c>
      <c r="J1222" s="258">
        <v>0</v>
      </c>
      <c r="K1222" s="259">
        <v>3</v>
      </c>
      <c r="L1222" s="258">
        <v>6096000</v>
      </c>
      <c r="M1222" s="258">
        <v>0</v>
      </c>
      <c r="N1222" s="258">
        <v>0</v>
      </c>
      <c r="O1222" s="258">
        <v>0</v>
      </c>
      <c r="P1222" s="258">
        <v>0</v>
      </c>
      <c r="Q1222" s="258">
        <v>0</v>
      </c>
      <c r="R1222" s="258">
        <v>0</v>
      </c>
      <c r="S1222" s="258">
        <v>0</v>
      </c>
      <c r="T1222" s="258">
        <v>0</v>
      </c>
      <c r="U1222" s="258">
        <v>0</v>
      </c>
      <c r="V1222" s="258">
        <v>0</v>
      </c>
      <c r="W1222" s="258">
        <v>0</v>
      </c>
      <c r="X1222" s="258">
        <v>0</v>
      </c>
      <c r="Y1222" s="258">
        <v>0</v>
      </c>
      <c r="Z1222" s="258">
        <v>0</v>
      </c>
      <c r="AA1222" s="258">
        <v>0</v>
      </c>
      <c r="AB1222" s="260" t="s">
        <v>3074</v>
      </c>
    </row>
    <row r="1223" spans="1:28" s="3" customFormat="1" ht="35.25" x14ac:dyDescent="0.5">
      <c r="A1223" s="3">
        <v>1</v>
      </c>
      <c r="B1223" s="165">
        <f>SUBTOTAL(103,$A$798:A1223)</f>
        <v>423</v>
      </c>
      <c r="C1223" s="210" t="s">
        <v>3143</v>
      </c>
      <c r="D1223" s="255">
        <f t="shared" si="53"/>
        <v>176938</v>
      </c>
      <c r="E1223" s="258">
        <v>0</v>
      </c>
      <c r="F1223" s="258">
        <v>176938</v>
      </c>
      <c r="G1223" s="258">
        <v>0</v>
      </c>
      <c r="H1223" s="258">
        <v>0</v>
      </c>
      <c r="I1223" s="258">
        <v>0</v>
      </c>
      <c r="J1223" s="258">
        <v>0</v>
      </c>
      <c r="K1223" s="259">
        <v>0</v>
      </c>
      <c r="L1223" s="258">
        <v>0</v>
      </c>
      <c r="M1223" s="258">
        <v>0</v>
      </c>
      <c r="N1223" s="258">
        <v>0</v>
      </c>
      <c r="O1223" s="258">
        <v>0</v>
      </c>
      <c r="P1223" s="258">
        <v>0</v>
      </c>
      <c r="Q1223" s="258">
        <v>0</v>
      </c>
      <c r="R1223" s="258">
        <v>0</v>
      </c>
      <c r="S1223" s="258">
        <v>0</v>
      </c>
      <c r="T1223" s="258">
        <v>0</v>
      </c>
      <c r="U1223" s="258">
        <v>0</v>
      </c>
      <c r="V1223" s="258">
        <v>0</v>
      </c>
      <c r="W1223" s="258">
        <v>0</v>
      </c>
      <c r="X1223" s="258">
        <v>0</v>
      </c>
      <c r="Y1223" s="258">
        <v>0</v>
      </c>
      <c r="Z1223" s="258">
        <v>0</v>
      </c>
      <c r="AA1223" s="258">
        <v>0</v>
      </c>
      <c r="AB1223" s="260" t="s">
        <v>3074</v>
      </c>
    </row>
    <row r="1224" spans="1:28" s="3" customFormat="1" ht="35.25" x14ac:dyDescent="0.5">
      <c r="A1224" s="3">
        <v>1</v>
      </c>
      <c r="B1224" s="165">
        <f>SUBTOTAL(103,$A$798:A1224)</f>
        <v>424</v>
      </c>
      <c r="C1224" s="210" t="s">
        <v>2115</v>
      </c>
      <c r="D1224" s="255">
        <f t="shared" si="53"/>
        <v>441001</v>
      </c>
      <c r="E1224" s="258">
        <v>0</v>
      </c>
      <c r="F1224" s="258">
        <v>65000</v>
      </c>
      <c r="G1224" s="258">
        <v>0</v>
      </c>
      <c r="H1224" s="258">
        <v>0</v>
      </c>
      <c r="I1224" s="258">
        <v>60001</v>
      </c>
      <c r="J1224" s="258">
        <v>0</v>
      </c>
      <c r="K1224" s="259">
        <v>0</v>
      </c>
      <c r="L1224" s="258">
        <v>0</v>
      </c>
      <c r="M1224" s="258">
        <v>0</v>
      </c>
      <c r="N1224" s="258">
        <v>0</v>
      </c>
      <c r="O1224" s="258">
        <v>316000</v>
      </c>
      <c r="P1224" s="258">
        <v>0</v>
      </c>
      <c r="Q1224" s="258">
        <v>0</v>
      </c>
      <c r="R1224" s="258">
        <v>0</v>
      </c>
      <c r="S1224" s="258">
        <v>0</v>
      </c>
      <c r="T1224" s="258">
        <v>0</v>
      </c>
      <c r="U1224" s="258">
        <v>0</v>
      </c>
      <c r="V1224" s="258">
        <v>0</v>
      </c>
      <c r="W1224" s="258">
        <v>0</v>
      </c>
      <c r="X1224" s="258">
        <v>0</v>
      </c>
      <c r="Y1224" s="258">
        <v>0</v>
      </c>
      <c r="Z1224" s="258">
        <v>0</v>
      </c>
      <c r="AA1224" s="258">
        <v>0</v>
      </c>
      <c r="AB1224" s="260" t="s">
        <v>3074</v>
      </c>
    </row>
    <row r="1225" spans="1:28" s="3" customFormat="1" ht="35.25" x14ac:dyDescent="0.5">
      <c r="A1225" s="3">
        <v>1</v>
      </c>
      <c r="B1225" s="165">
        <f>SUBTOTAL(103,$A$798:A1225)</f>
        <v>425</v>
      </c>
      <c r="C1225" s="210" t="s">
        <v>3144</v>
      </c>
      <c r="D1225" s="255">
        <f t="shared" si="53"/>
        <v>3968592.8</v>
      </c>
      <c r="E1225" s="258">
        <v>0</v>
      </c>
      <c r="F1225" s="258">
        <v>0</v>
      </c>
      <c r="G1225" s="258">
        <v>3968592.8</v>
      </c>
      <c r="H1225" s="258">
        <v>0</v>
      </c>
      <c r="I1225" s="258">
        <v>0</v>
      </c>
      <c r="J1225" s="258">
        <v>0</v>
      </c>
      <c r="K1225" s="259">
        <v>0</v>
      </c>
      <c r="L1225" s="258">
        <v>0</v>
      </c>
      <c r="M1225" s="258">
        <v>0</v>
      </c>
      <c r="N1225" s="258">
        <v>0</v>
      </c>
      <c r="O1225" s="258">
        <v>0</v>
      </c>
      <c r="P1225" s="258">
        <v>0</v>
      </c>
      <c r="Q1225" s="258">
        <v>0</v>
      </c>
      <c r="R1225" s="258">
        <v>0</v>
      </c>
      <c r="S1225" s="258">
        <v>0</v>
      </c>
      <c r="T1225" s="258">
        <v>0</v>
      </c>
      <c r="U1225" s="258">
        <v>0</v>
      </c>
      <c r="V1225" s="258">
        <v>0</v>
      </c>
      <c r="W1225" s="258">
        <v>0</v>
      </c>
      <c r="X1225" s="258">
        <v>0</v>
      </c>
      <c r="Y1225" s="258">
        <v>0</v>
      </c>
      <c r="Z1225" s="258">
        <v>0</v>
      </c>
      <c r="AA1225" s="258">
        <v>0</v>
      </c>
      <c r="AB1225" s="260" t="s">
        <v>3074</v>
      </c>
    </row>
    <row r="1226" spans="1:28" s="3" customFormat="1" ht="35.25" x14ac:dyDescent="0.5">
      <c r="A1226" s="3">
        <v>1</v>
      </c>
      <c r="B1226" s="165">
        <f>SUBTOTAL(103,$A$798:A1226)</f>
        <v>426</v>
      </c>
      <c r="C1226" s="210" t="s">
        <v>3145</v>
      </c>
      <c r="D1226" s="255">
        <f t="shared" ref="D1226:D1289" si="55">E1226+F1226+G1226+H1226+I1226+J1226+L1226+M1226+N1226+O1226+P1226+Q1226+R1226+S1226+T1226+U1226+V1226+W1226+X1226+Y1226+Z1226+AA1226</f>
        <v>433489.8</v>
      </c>
      <c r="E1226" s="258">
        <v>0</v>
      </c>
      <c r="F1226" s="258">
        <v>0</v>
      </c>
      <c r="G1226" s="258">
        <v>0</v>
      </c>
      <c r="H1226" s="258">
        <v>0</v>
      </c>
      <c r="I1226" s="258">
        <v>433489.8</v>
      </c>
      <c r="J1226" s="258">
        <v>0</v>
      </c>
      <c r="K1226" s="259">
        <v>0</v>
      </c>
      <c r="L1226" s="258">
        <v>0</v>
      </c>
      <c r="M1226" s="258">
        <v>0</v>
      </c>
      <c r="N1226" s="258">
        <v>0</v>
      </c>
      <c r="O1226" s="258">
        <v>0</v>
      </c>
      <c r="P1226" s="258">
        <v>0</v>
      </c>
      <c r="Q1226" s="258">
        <v>0</v>
      </c>
      <c r="R1226" s="258">
        <v>0</v>
      </c>
      <c r="S1226" s="258">
        <v>0</v>
      </c>
      <c r="T1226" s="258">
        <v>0</v>
      </c>
      <c r="U1226" s="258">
        <v>0</v>
      </c>
      <c r="V1226" s="258">
        <v>0</v>
      </c>
      <c r="W1226" s="258">
        <v>0</v>
      </c>
      <c r="X1226" s="258">
        <v>0</v>
      </c>
      <c r="Y1226" s="258">
        <v>0</v>
      </c>
      <c r="Z1226" s="258">
        <v>0</v>
      </c>
      <c r="AA1226" s="258">
        <v>0</v>
      </c>
      <c r="AB1226" s="260" t="s">
        <v>3074</v>
      </c>
    </row>
    <row r="1227" spans="1:28" s="3" customFormat="1" ht="35.25" x14ac:dyDescent="0.5">
      <c r="A1227" s="3">
        <v>1</v>
      </c>
      <c r="B1227" s="165">
        <f>SUBTOTAL(103,$A$798:A1227)</f>
        <v>427</v>
      </c>
      <c r="C1227" s="210" t="s">
        <v>2117</v>
      </c>
      <c r="D1227" s="255">
        <f t="shared" si="55"/>
        <v>581000</v>
      </c>
      <c r="E1227" s="258">
        <v>0</v>
      </c>
      <c r="F1227" s="258">
        <v>0</v>
      </c>
      <c r="G1227" s="258">
        <v>0</v>
      </c>
      <c r="H1227" s="258">
        <v>0</v>
      </c>
      <c r="I1227" s="258">
        <v>0</v>
      </c>
      <c r="J1227" s="258">
        <v>0</v>
      </c>
      <c r="K1227" s="259">
        <v>0</v>
      </c>
      <c r="L1227" s="258">
        <v>0</v>
      </c>
      <c r="M1227" s="258">
        <v>0</v>
      </c>
      <c r="N1227" s="258">
        <v>0</v>
      </c>
      <c r="O1227" s="258">
        <v>581000</v>
      </c>
      <c r="P1227" s="258">
        <v>0</v>
      </c>
      <c r="Q1227" s="258">
        <v>0</v>
      </c>
      <c r="R1227" s="258">
        <v>0</v>
      </c>
      <c r="S1227" s="258">
        <v>0</v>
      </c>
      <c r="T1227" s="258">
        <v>0</v>
      </c>
      <c r="U1227" s="258">
        <v>0</v>
      </c>
      <c r="V1227" s="258">
        <v>0</v>
      </c>
      <c r="W1227" s="258">
        <v>0</v>
      </c>
      <c r="X1227" s="258">
        <v>0</v>
      </c>
      <c r="Y1227" s="258">
        <v>0</v>
      </c>
      <c r="Z1227" s="258">
        <v>0</v>
      </c>
      <c r="AA1227" s="258">
        <v>0</v>
      </c>
      <c r="AB1227" s="260" t="s">
        <v>3074</v>
      </c>
    </row>
    <row r="1228" spans="1:28" s="3" customFormat="1" ht="35.25" x14ac:dyDescent="0.5">
      <c r="A1228" s="3">
        <v>1</v>
      </c>
      <c r="B1228" s="165">
        <f>SUBTOTAL(103,$A$798:A1228)</f>
        <v>428</v>
      </c>
      <c r="C1228" s="210" t="s">
        <v>1794</v>
      </c>
      <c r="D1228" s="255">
        <f t="shared" si="55"/>
        <v>874272</v>
      </c>
      <c r="E1228" s="258">
        <v>0</v>
      </c>
      <c r="F1228" s="258">
        <v>0</v>
      </c>
      <c r="G1228" s="258">
        <v>0</v>
      </c>
      <c r="H1228" s="258">
        <v>0</v>
      </c>
      <c r="I1228" s="258">
        <v>874272</v>
      </c>
      <c r="J1228" s="258">
        <v>0</v>
      </c>
      <c r="K1228" s="259">
        <v>0</v>
      </c>
      <c r="L1228" s="258">
        <v>0</v>
      </c>
      <c r="M1228" s="258">
        <v>0</v>
      </c>
      <c r="N1228" s="258">
        <v>0</v>
      </c>
      <c r="O1228" s="258">
        <v>0</v>
      </c>
      <c r="P1228" s="258">
        <v>0</v>
      </c>
      <c r="Q1228" s="258">
        <v>0</v>
      </c>
      <c r="R1228" s="258">
        <v>0</v>
      </c>
      <c r="S1228" s="258">
        <v>0</v>
      </c>
      <c r="T1228" s="258">
        <v>0</v>
      </c>
      <c r="U1228" s="258">
        <v>0</v>
      </c>
      <c r="V1228" s="258">
        <v>0</v>
      </c>
      <c r="W1228" s="258">
        <v>0</v>
      </c>
      <c r="X1228" s="258">
        <v>0</v>
      </c>
      <c r="Y1228" s="258">
        <v>0</v>
      </c>
      <c r="Z1228" s="258">
        <v>0</v>
      </c>
      <c r="AA1228" s="258">
        <v>0</v>
      </c>
      <c r="AB1228" s="260" t="s">
        <v>3074</v>
      </c>
    </row>
    <row r="1229" spans="1:28" s="3" customFormat="1" ht="35.25" x14ac:dyDescent="0.5">
      <c r="A1229" s="3">
        <v>1</v>
      </c>
      <c r="B1229" s="165">
        <f>SUBTOTAL(103,$A$798:A1229)</f>
        <v>429</v>
      </c>
      <c r="C1229" s="210" t="s">
        <v>3146</v>
      </c>
      <c r="D1229" s="255">
        <f t="shared" si="55"/>
        <v>1059300</v>
      </c>
      <c r="E1229" s="258">
        <v>0</v>
      </c>
      <c r="F1229" s="258">
        <v>0</v>
      </c>
      <c r="G1229" s="258">
        <v>0</v>
      </c>
      <c r="H1229" s="258">
        <v>0</v>
      </c>
      <c r="I1229" s="258">
        <v>0</v>
      </c>
      <c r="J1229" s="258">
        <v>0</v>
      </c>
      <c r="K1229" s="259">
        <v>0</v>
      </c>
      <c r="L1229" s="258">
        <v>0</v>
      </c>
      <c r="M1229" s="258">
        <v>0</v>
      </c>
      <c r="N1229" s="258">
        <v>0</v>
      </c>
      <c r="O1229" s="258">
        <v>1059300</v>
      </c>
      <c r="P1229" s="258">
        <v>0</v>
      </c>
      <c r="Q1229" s="258">
        <v>0</v>
      </c>
      <c r="R1229" s="258">
        <v>0</v>
      </c>
      <c r="S1229" s="258">
        <v>0</v>
      </c>
      <c r="T1229" s="258">
        <v>0</v>
      </c>
      <c r="U1229" s="258">
        <v>0</v>
      </c>
      <c r="V1229" s="258">
        <v>0</v>
      </c>
      <c r="W1229" s="258">
        <v>0</v>
      </c>
      <c r="X1229" s="258">
        <v>0</v>
      </c>
      <c r="Y1229" s="258">
        <v>0</v>
      </c>
      <c r="Z1229" s="258">
        <v>0</v>
      </c>
      <c r="AA1229" s="258">
        <v>0</v>
      </c>
      <c r="AB1229" s="260" t="s">
        <v>3074</v>
      </c>
    </row>
    <row r="1230" spans="1:28" s="3" customFormat="1" ht="35.25" x14ac:dyDescent="0.5">
      <c r="A1230" s="3">
        <v>1</v>
      </c>
      <c r="B1230" s="165">
        <f>SUBTOTAL(103,$A$798:A1230)</f>
        <v>430</v>
      </c>
      <c r="C1230" s="210" t="s">
        <v>3147</v>
      </c>
      <c r="D1230" s="255">
        <f t="shared" si="55"/>
        <v>4160465</v>
      </c>
      <c r="E1230" s="258">
        <v>0</v>
      </c>
      <c r="F1230" s="258">
        <v>0</v>
      </c>
      <c r="G1230" s="258">
        <v>0</v>
      </c>
      <c r="H1230" s="258">
        <v>0</v>
      </c>
      <c r="I1230" s="258">
        <v>0</v>
      </c>
      <c r="J1230" s="258">
        <v>0</v>
      </c>
      <c r="K1230" s="259">
        <v>0</v>
      </c>
      <c r="L1230" s="258">
        <v>0</v>
      </c>
      <c r="M1230" s="258">
        <v>0</v>
      </c>
      <c r="N1230" s="258">
        <v>511946</v>
      </c>
      <c r="O1230" s="258">
        <v>2276237</v>
      </c>
      <c r="P1230" s="258">
        <v>1372282</v>
      </c>
      <c r="Q1230" s="258">
        <v>0</v>
      </c>
      <c r="R1230" s="258">
        <v>0</v>
      </c>
      <c r="S1230" s="258">
        <v>0</v>
      </c>
      <c r="T1230" s="258">
        <v>0</v>
      </c>
      <c r="U1230" s="258">
        <v>0</v>
      </c>
      <c r="V1230" s="258">
        <v>0</v>
      </c>
      <c r="W1230" s="258">
        <v>0</v>
      </c>
      <c r="X1230" s="258">
        <v>0</v>
      </c>
      <c r="Y1230" s="258">
        <v>0</v>
      </c>
      <c r="Z1230" s="258">
        <v>0</v>
      </c>
      <c r="AA1230" s="258">
        <v>0</v>
      </c>
      <c r="AB1230" s="260" t="s">
        <v>3074</v>
      </c>
    </row>
    <row r="1231" spans="1:28" s="3" customFormat="1" ht="35.25" x14ac:dyDescent="0.5">
      <c r="A1231" s="3">
        <v>1</v>
      </c>
      <c r="B1231" s="165">
        <f>SUBTOTAL(103,$A$798:A1231)</f>
        <v>431</v>
      </c>
      <c r="C1231" s="210" t="s">
        <v>3148</v>
      </c>
      <c r="D1231" s="255">
        <f t="shared" si="55"/>
        <v>871561.5</v>
      </c>
      <c r="E1231" s="258">
        <v>0</v>
      </c>
      <c r="F1231" s="258">
        <v>0</v>
      </c>
      <c r="G1231" s="258">
        <v>0</v>
      </c>
      <c r="H1231" s="258">
        <v>0</v>
      </c>
      <c r="I1231" s="258">
        <v>0</v>
      </c>
      <c r="J1231" s="258">
        <v>0</v>
      </c>
      <c r="K1231" s="259">
        <v>0</v>
      </c>
      <c r="L1231" s="258">
        <v>0</v>
      </c>
      <c r="M1231" s="258">
        <v>871561.5</v>
      </c>
      <c r="N1231" s="258">
        <v>0</v>
      </c>
      <c r="O1231" s="258">
        <v>0</v>
      </c>
      <c r="P1231" s="258">
        <v>0</v>
      </c>
      <c r="Q1231" s="258">
        <v>0</v>
      </c>
      <c r="R1231" s="258">
        <v>0</v>
      </c>
      <c r="S1231" s="258">
        <v>0</v>
      </c>
      <c r="T1231" s="258">
        <v>0</v>
      </c>
      <c r="U1231" s="258">
        <v>0</v>
      </c>
      <c r="V1231" s="258">
        <v>0</v>
      </c>
      <c r="W1231" s="258">
        <v>0</v>
      </c>
      <c r="X1231" s="258">
        <v>0</v>
      </c>
      <c r="Y1231" s="258">
        <v>0</v>
      </c>
      <c r="Z1231" s="258">
        <v>0</v>
      </c>
      <c r="AA1231" s="258">
        <v>0</v>
      </c>
      <c r="AB1231" s="260" t="s">
        <v>3074</v>
      </c>
    </row>
    <row r="1232" spans="1:28" s="3" customFormat="1" ht="35.25" x14ac:dyDescent="0.5">
      <c r="A1232" s="3">
        <v>1</v>
      </c>
      <c r="B1232" s="165">
        <f>SUBTOTAL(103,$A$798:A1232)</f>
        <v>432</v>
      </c>
      <c r="C1232" s="210" t="s">
        <v>3149</v>
      </c>
      <c r="D1232" s="255">
        <f t="shared" si="55"/>
        <v>930000</v>
      </c>
      <c r="E1232" s="258">
        <v>0</v>
      </c>
      <c r="F1232" s="258">
        <v>0</v>
      </c>
      <c r="G1232" s="258">
        <v>0</v>
      </c>
      <c r="H1232" s="258">
        <v>0</v>
      </c>
      <c r="I1232" s="258">
        <v>0</v>
      </c>
      <c r="J1232" s="258">
        <v>0</v>
      </c>
      <c r="K1232" s="259">
        <v>0</v>
      </c>
      <c r="L1232" s="258">
        <v>0</v>
      </c>
      <c r="M1232" s="258">
        <v>930000</v>
      </c>
      <c r="N1232" s="258">
        <v>0</v>
      </c>
      <c r="O1232" s="258">
        <v>0</v>
      </c>
      <c r="P1232" s="258">
        <v>0</v>
      </c>
      <c r="Q1232" s="258">
        <v>0</v>
      </c>
      <c r="R1232" s="258">
        <v>0</v>
      </c>
      <c r="S1232" s="258">
        <v>0</v>
      </c>
      <c r="T1232" s="258">
        <v>0</v>
      </c>
      <c r="U1232" s="258">
        <v>0</v>
      </c>
      <c r="V1232" s="258">
        <v>0</v>
      </c>
      <c r="W1232" s="258">
        <v>0</v>
      </c>
      <c r="X1232" s="258">
        <v>0</v>
      </c>
      <c r="Y1232" s="258">
        <v>0</v>
      </c>
      <c r="Z1232" s="258">
        <v>0</v>
      </c>
      <c r="AA1232" s="258">
        <v>0</v>
      </c>
      <c r="AB1232" s="260" t="s">
        <v>3074</v>
      </c>
    </row>
    <row r="1233" spans="1:28" s="3" customFormat="1" ht="35.25" x14ac:dyDescent="0.5">
      <c r="A1233" s="3">
        <v>1</v>
      </c>
      <c r="B1233" s="165">
        <f>SUBTOTAL(103,$A$798:A1233)</f>
        <v>433</v>
      </c>
      <c r="C1233" s="210" t="s">
        <v>3150</v>
      </c>
      <c r="D1233" s="255">
        <f t="shared" si="55"/>
        <v>746237.73</v>
      </c>
      <c r="E1233" s="258">
        <v>0</v>
      </c>
      <c r="F1233" s="258">
        <v>0</v>
      </c>
      <c r="G1233" s="258">
        <v>746237.73</v>
      </c>
      <c r="H1233" s="258">
        <v>0</v>
      </c>
      <c r="I1233" s="258">
        <v>0</v>
      </c>
      <c r="J1233" s="258">
        <v>0</v>
      </c>
      <c r="K1233" s="259">
        <v>0</v>
      </c>
      <c r="L1233" s="258">
        <v>0</v>
      </c>
      <c r="M1233" s="258">
        <v>0</v>
      </c>
      <c r="N1233" s="258">
        <v>0</v>
      </c>
      <c r="O1233" s="258">
        <v>0</v>
      </c>
      <c r="P1233" s="258">
        <v>0</v>
      </c>
      <c r="Q1233" s="258">
        <v>0</v>
      </c>
      <c r="R1233" s="258">
        <v>0</v>
      </c>
      <c r="S1233" s="258">
        <v>0</v>
      </c>
      <c r="T1233" s="258">
        <v>0</v>
      </c>
      <c r="U1233" s="258">
        <v>0</v>
      </c>
      <c r="V1233" s="258">
        <v>0</v>
      </c>
      <c r="W1233" s="258">
        <v>0</v>
      </c>
      <c r="X1233" s="258">
        <v>0</v>
      </c>
      <c r="Y1233" s="258">
        <v>0</v>
      </c>
      <c r="Z1233" s="258">
        <v>0</v>
      </c>
      <c r="AA1233" s="258">
        <v>0</v>
      </c>
      <c r="AB1233" s="260" t="s">
        <v>3074</v>
      </c>
    </row>
    <row r="1234" spans="1:28" s="3" customFormat="1" ht="35.25" x14ac:dyDescent="0.5">
      <c r="A1234" s="3">
        <v>1</v>
      </c>
      <c r="B1234" s="165">
        <f>SUBTOTAL(103,$A$798:A1234)</f>
        <v>434</v>
      </c>
      <c r="C1234" s="210" t="s">
        <v>3151</v>
      </c>
      <c r="D1234" s="255">
        <f t="shared" si="55"/>
        <v>1968853</v>
      </c>
      <c r="E1234" s="258">
        <v>0</v>
      </c>
      <c r="F1234" s="258">
        <v>0</v>
      </c>
      <c r="G1234" s="258">
        <v>0</v>
      </c>
      <c r="H1234" s="258">
        <v>0</v>
      </c>
      <c r="I1234" s="258">
        <v>0</v>
      </c>
      <c r="J1234" s="258">
        <v>0</v>
      </c>
      <c r="K1234" s="259">
        <v>0</v>
      </c>
      <c r="L1234" s="258">
        <v>0</v>
      </c>
      <c r="M1234" s="258">
        <v>1968853</v>
      </c>
      <c r="N1234" s="258">
        <v>0</v>
      </c>
      <c r="O1234" s="258">
        <v>0</v>
      </c>
      <c r="P1234" s="258">
        <v>0</v>
      </c>
      <c r="Q1234" s="258">
        <v>0</v>
      </c>
      <c r="R1234" s="258">
        <v>0</v>
      </c>
      <c r="S1234" s="258">
        <v>0</v>
      </c>
      <c r="T1234" s="258">
        <v>0</v>
      </c>
      <c r="U1234" s="258">
        <v>0</v>
      </c>
      <c r="V1234" s="258">
        <v>0</v>
      </c>
      <c r="W1234" s="258">
        <v>0</v>
      </c>
      <c r="X1234" s="258">
        <v>0</v>
      </c>
      <c r="Y1234" s="258">
        <v>0</v>
      </c>
      <c r="Z1234" s="258">
        <v>0</v>
      </c>
      <c r="AA1234" s="258">
        <v>0</v>
      </c>
      <c r="AB1234" s="260">
        <v>2021</v>
      </c>
    </row>
    <row r="1235" spans="1:28" s="3" customFormat="1" ht="35.25" x14ac:dyDescent="0.5">
      <c r="A1235" s="3">
        <v>1</v>
      </c>
      <c r="B1235" s="165">
        <f>SUBTOTAL(103,$A$798:A1235)</f>
        <v>435</v>
      </c>
      <c r="C1235" s="210" t="s">
        <v>3152</v>
      </c>
      <c r="D1235" s="255">
        <f t="shared" si="55"/>
        <v>887143</v>
      </c>
      <c r="E1235" s="258">
        <v>0</v>
      </c>
      <c r="F1235" s="258">
        <v>0</v>
      </c>
      <c r="G1235" s="258">
        <v>0</v>
      </c>
      <c r="H1235" s="258">
        <v>0</v>
      </c>
      <c r="I1235" s="258">
        <v>0</v>
      </c>
      <c r="J1235" s="258">
        <v>0</v>
      </c>
      <c r="K1235" s="259">
        <v>0</v>
      </c>
      <c r="L1235" s="258">
        <v>0</v>
      </c>
      <c r="M1235" s="258">
        <v>0</v>
      </c>
      <c r="N1235" s="258">
        <v>0</v>
      </c>
      <c r="O1235" s="258">
        <v>887143</v>
      </c>
      <c r="P1235" s="258">
        <v>0</v>
      </c>
      <c r="Q1235" s="258">
        <v>0</v>
      </c>
      <c r="R1235" s="258">
        <v>0</v>
      </c>
      <c r="S1235" s="258">
        <v>0</v>
      </c>
      <c r="T1235" s="258">
        <v>0</v>
      </c>
      <c r="U1235" s="258">
        <v>0</v>
      </c>
      <c r="V1235" s="258">
        <v>0</v>
      </c>
      <c r="W1235" s="258">
        <v>0</v>
      </c>
      <c r="X1235" s="258">
        <v>0</v>
      </c>
      <c r="Y1235" s="258">
        <v>0</v>
      </c>
      <c r="Z1235" s="258">
        <v>0</v>
      </c>
      <c r="AA1235" s="258">
        <v>0</v>
      </c>
      <c r="AB1235" s="260">
        <v>2021</v>
      </c>
    </row>
    <row r="1236" spans="1:28" s="3" customFormat="1" ht="35.25" x14ac:dyDescent="0.5">
      <c r="A1236" s="3">
        <v>1</v>
      </c>
      <c r="B1236" s="165">
        <f>SUBTOTAL(103,$A$798:A1236)</f>
        <v>436</v>
      </c>
      <c r="C1236" s="210" t="s">
        <v>2320</v>
      </c>
      <c r="D1236" s="255">
        <f t="shared" si="55"/>
        <v>501607</v>
      </c>
      <c r="E1236" s="258">
        <v>0</v>
      </c>
      <c r="F1236" s="258">
        <v>0</v>
      </c>
      <c r="G1236" s="258">
        <v>0</v>
      </c>
      <c r="H1236" s="258">
        <v>0</v>
      </c>
      <c r="I1236" s="258">
        <v>0</v>
      </c>
      <c r="J1236" s="258">
        <v>0</v>
      </c>
      <c r="K1236" s="259">
        <v>0</v>
      </c>
      <c r="L1236" s="258">
        <v>0</v>
      </c>
      <c r="M1236" s="258">
        <v>0</v>
      </c>
      <c r="N1236" s="258">
        <v>0</v>
      </c>
      <c r="O1236" s="258">
        <v>501607</v>
      </c>
      <c r="P1236" s="258">
        <v>0</v>
      </c>
      <c r="Q1236" s="258">
        <v>0</v>
      </c>
      <c r="R1236" s="258">
        <v>0</v>
      </c>
      <c r="S1236" s="258">
        <v>0</v>
      </c>
      <c r="T1236" s="258">
        <v>0</v>
      </c>
      <c r="U1236" s="258">
        <v>0</v>
      </c>
      <c r="V1236" s="258">
        <v>0</v>
      </c>
      <c r="W1236" s="258">
        <v>0</v>
      </c>
      <c r="X1236" s="258">
        <v>0</v>
      </c>
      <c r="Y1236" s="258">
        <v>0</v>
      </c>
      <c r="Z1236" s="258">
        <v>0</v>
      </c>
      <c r="AA1236" s="258">
        <v>0</v>
      </c>
      <c r="AB1236" s="260">
        <v>2021</v>
      </c>
    </row>
    <row r="1237" spans="1:28" s="3" customFormat="1" ht="35.25" x14ac:dyDescent="0.5">
      <c r="A1237" s="3">
        <v>1</v>
      </c>
      <c r="B1237" s="165">
        <f>SUBTOTAL(103,$A$798:A1237)</f>
        <v>437</v>
      </c>
      <c r="C1237" s="210" t="s">
        <v>3153</v>
      </c>
      <c r="D1237" s="255">
        <f t="shared" si="55"/>
        <v>1038198</v>
      </c>
      <c r="E1237" s="258">
        <v>0</v>
      </c>
      <c r="F1237" s="258">
        <v>0</v>
      </c>
      <c r="G1237" s="258">
        <v>0</v>
      </c>
      <c r="H1237" s="258">
        <v>0</v>
      </c>
      <c r="I1237" s="258">
        <v>1038198</v>
      </c>
      <c r="J1237" s="258">
        <v>0</v>
      </c>
      <c r="K1237" s="259">
        <v>0</v>
      </c>
      <c r="L1237" s="258">
        <v>0</v>
      </c>
      <c r="M1237" s="258">
        <v>0</v>
      </c>
      <c r="N1237" s="258">
        <v>0</v>
      </c>
      <c r="O1237" s="258">
        <v>0</v>
      </c>
      <c r="P1237" s="258">
        <v>0</v>
      </c>
      <c r="Q1237" s="258">
        <v>0</v>
      </c>
      <c r="R1237" s="258">
        <v>0</v>
      </c>
      <c r="S1237" s="258">
        <v>0</v>
      </c>
      <c r="T1237" s="258">
        <v>0</v>
      </c>
      <c r="U1237" s="258">
        <v>0</v>
      </c>
      <c r="V1237" s="258">
        <v>0</v>
      </c>
      <c r="W1237" s="258">
        <v>0</v>
      </c>
      <c r="X1237" s="258">
        <v>0</v>
      </c>
      <c r="Y1237" s="258">
        <v>0</v>
      </c>
      <c r="Z1237" s="258">
        <v>0</v>
      </c>
      <c r="AA1237" s="258">
        <v>0</v>
      </c>
      <c r="AB1237" s="260">
        <v>2021</v>
      </c>
    </row>
    <row r="1238" spans="1:28" s="3" customFormat="1" ht="35.25" x14ac:dyDescent="0.5">
      <c r="A1238" s="3">
        <v>1</v>
      </c>
      <c r="B1238" s="165">
        <f>SUBTOTAL(103,$A$798:A1238)</f>
        <v>438</v>
      </c>
      <c r="C1238" s="210" t="s">
        <v>3154</v>
      </c>
      <c r="D1238" s="255">
        <f t="shared" si="55"/>
        <v>2640285.7999999998</v>
      </c>
      <c r="E1238" s="258">
        <v>0</v>
      </c>
      <c r="F1238" s="258">
        <v>0</v>
      </c>
      <c r="G1238" s="258">
        <v>0</v>
      </c>
      <c r="H1238" s="258">
        <v>387036.8</v>
      </c>
      <c r="I1238" s="258">
        <v>0</v>
      </c>
      <c r="J1238" s="258">
        <v>0</v>
      </c>
      <c r="K1238" s="259">
        <v>0</v>
      </c>
      <c r="L1238" s="258">
        <v>0</v>
      </c>
      <c r="M1238" s="258">
        <v>2168526</v>
      </c>
      <c r="N1238" s="258">
        <v>0</v>
      </c>
      <c r="O1238" s="258">
        <v>84723</v>
      </c>
      <c r="P1238" s="258">
        <v>0</v>
      </c>
      <c r="Q1238" s="258">
        <v>0</v>
      </c>
      <c r="R1238" s="258">
        <v>0</v>
      </c>
      <c r="S1238" s="258">
        <v>0</v>
      </c>
      <c r="T1238" s="258">
        <v>0</v>
      </c>
      <c r="U1238" s="258">
        <v>0</v>
      </c>
      <c r="V1238" s="258">
        <v>0</v>
      </c>
      <c r="W1238" s="258">
        <v>0</v>
      </c>
      <c r="X1238" s="258">
        <v>0</v>
      </c>
      <c r="Y1238" s="258">
        <v>0</v>
      </c>
      <c r="Z1238" s="258">
        <v>0</v>
      </c>
      <c r="AA1238" s="258">
        <v>0</v>
      </c>
      <c r="AB1238" s="260">
        <v>2021</v>
      </c>
    </row>
    <row r="1239" spans="1:28" s="3" customFormat="1" ht="35.25" x14ac:dyDescent="0.5">
      <c r="A1239" s="3">
        <v>1</v>
      </c>
      <c r="B1239" s="165">
        <f>SUBTOTAL(103,$A$798:A1239)</f>
        <v>439</v>
      </c>
      <c r="C1239" s="210" t="s">
        <v>3155</v>
      </c>
      <c r="D1239" s="255">
        <f t="shared" si="55"/>
        <v>769979</v>
      </c>
      <c r="E1239" s="258">
        <v>0</v>
      </c>
      <c r="F1239" s="258">
        <v>0</v>
      </c>
      <c r="G1239" s="258">
        <v>769979</v>
      </c>
      <c r="H1239" s="258">
        <v>0</v>
      </c>
      <c r="I1239" s="258">
        <v>0</v>
      </c>
      <c r="J1239" s="258">
        <v>0</v>
      </c>
      <c r="K1239" s="259">
        <v>0</v>
      </c>
      <c r="L1239" s="258">
        <v>0</v>
      </c>
      <c r="M1239" s="258">
        <v>0</v>
      </c>
      <c r="N1239" s="258">
        <v>0</v>
      </c>
      <c r="O1239" s="258">
        <v>0</v>
      </c>
      <c r="P1239" s="258">
        <v>0</v>
      </c>
      <c r="Q1239" s="258">
        <v>0</v>
      </c>
      <c r="R1239" s="258">
        <v>0</v>
      </c>
      <c r="S1239" s="258">
        <v>0</v>
      </c>
      <c r="T1239" s="258">
        <v>0</v>
      </c>
      <c r="U1239" s="258">
        <v>0</v>
      </c>
      <c r="V1239" s="258">
        <v>0</v>
      </c>
      <c r="W1239" s="258">
        <v>0</v>
      </c>
      <c r="X1239" s="258">
        <v>0</v>
      </c>
      <c r="Y1239" s="258">
        <v>0</v>
      </c>
      <c r="Z1239" s="258">
        <v>0</v>
      </c>
      <c r="AA1239" s="258">
        <v>0</v>
      </c>
      <c r="AB1239" s="260">
        <v>2021</v>
      </c>
    </row>
    <row r="1240" spans="1:28" s="3" customFormat="1" ht="35.25" x14ac:dyDescent="0.5">
      <c r="A1240" s="3">
        <v>1</v>
      </c>
      <c r="B1240" s="165">
        <f>SUBTOTAL(103,$A$798:A1240)</f>
        <v>440</v>
      </c>
      <c r="C1240" s="210" t="s">
        <v>2324</v>
      </c>
      <c r="D1240" s="255">
        <f t="shared" si="55"/>
        <v>380490</v>
      </c>
      <c r="E1240" s="258">
        <v>0</v>
      </c>
      <c r="F1240" s="258">
        <v>0</v>
      </c>
      <c r="G1240" s="258">
        <v>0</v>
      </c>
      <c r="H1240" s="258">
        <v>0</v>
      </c>
      <c r="I1240" s="258">
        <v>0</v>
      </c>
      <c r="J1240" s="258">
        <v>0</v>
      </c>
      <c r="K1240" s="259">
        <v>0</v>
      </c>
      <c r="L1240" s="258">
        <v>0</v>
      </c>
      <c r="M1240" s="258">
        <v>0</v>
      </c>
      <c r="N1240" s="258">
        <v>0</v>
      </c>
      <c r="O1240" s="258">
        <v>380490</v>
      </c>
      <c r="P1240" s="258">
        <v>0</v>
      </c>
      <c r="Q1240" s="258">
        <v>0</v>
      </c>
      <c r="R1240" s="258">
        <v>0</v>
      </c>
      <c r="S1240" s="258">
        <v>0</v>
      </c>
      <c r="T1240" s="258">
        <v>0</v>
      </c>
      <c r="U1240" s="258">
        <v>0</v>
      </c>
      <c r="V1240" s="258">
        <v>0</v>
      </c>
      <c r="W1240" s="258">
        <v>0</v>
      </c>
      <c r="X1240" s="258">
        <v>0</v>
      </c>
      <c r="Y1240" s="258">
        <v>0</v>
      </c>
      <c r="Z1240" s="258">
        <v>0</v>
      </c>
      <c r="AA1240" s="258">
        <v>0</v>
      </c>
      <c r="AB1240" s="260">
        <v>2021</v>
      </c>
    </row>
    <row r="1241" spans="1:28" s="3" customFormat="1" ht="35.25" x14ac:dyDescent="0.5">
      <c r="A1241" s="3">
        <v>1</v>
      </c>
      <c r="B1241" s="165">
        <f>SUBTOTAL(103,$A$798:A1241)</f>
        <v>441</v>
      </c>
      <c r="C1241" s="210" t="s">
        <v>3156</v>
      </c>
      <c r="D1241" s="255">
        <f t="shared" si="55"/>
        <v>806359.2</v>
      </c>
      <c r="E1241" s="258">
        <v>0</v>
      </c>
      <c r="F1241" s="258">
        <v>0</v>
      </c>
      <c r="G1241" s="258">
        <v>0</v>
      </c>
      <c r="H1241" s="258">
        <v>0</v>
      </c>
      <c r="I1241" s="258">
        <v>0</v>
      </c>
      <c r="J1241" s="258">
        <v>0</v>
      </c>
      <c r="K1241" s="259">
        <v>0</v>
      </c>
      <c r="L1241" s="258">
        <v>0</v>
      </c>
      <c r="M1241" s="258">
        <v>0</v>
      </c>
      <c r="N1241" s="258">
        <v>0</v>
      </c>
      <c r="O1241" s="258">
        <v>806359.2</v>
      </c>
      <c r="P1241" s="258">
        <v>0</v>
      </c>
      <c r="Q1241" s="258">
        <v>0</v>
      </c>
      <c r="R1241" s="258">
        <v>0</v>
      </c>
      <c r="S1241" s="258">
        <v>0</v>
      </c>
      <c r="T1241" s="258">
        <v>0</v>
      </c>
      <c r="U1241" s="258">
        <v>0</v>
      </c>
      <c r="V1241" s="258">
        <v>0</v>
      </c>
      <c r="W1241" s="258">
        <v>0</v>
      </c>
      <c r="X1241" s="258">
        <v>0</v>
      </c>
      <c r="Y1241" s="258">
        <v>0</v>
      </c>
      <c r="Z1241" s="258">
        <v>0</v>
      </c>
      <c r="AA1241" s="258">
        <v>0</v>
      </c>
      <c r="AB1241" s="260">
        <v>2021</v>
      </c>
    </row>
    <row r="1242" spans="1:28" s="3" customFormat="1" ht="35.25" x14ac:dyDescent="0.5">
      <c r="A1242" s="3">
        <v>1</v>
      </c>
      <c r="B1242" s="165">
        <f>SUBTOTAL(103,$A$798:A1242)</f>
        <v>442</v>
      </c>
      <c r="C1242" s="210" t="s">
        <v>3157</v>
      </c>
      <c r="D1242" s="255">
        <f t="shared" si="55"/>
        <v>1042534.5</v>
      </c>
      <c r="E1242" s="258">
        <v>521267.25</v>
      </c>
      <c r="F1242" s="258">
        <v>521267.25</v>
      </c>
      <c r="G1242" s="258">
        <v>0</v>
      </c>
      <c r="H1242" s="258">
        <v>0</v>
      </c>
      <c r="I1242" s="258">
        <v>0</v>
      </c>
      <c r="J1242" s="258">
        <v>0</v>
      </c>
      <c r="K1242" s="259">
        <v>0</v>
      </c>
      <c r="L1242" s="258">
        <v>0</v>
      </c>
      <c r="M1242" s="258">
        <v>0</v>
      </c>
      <c r="N1242" s="258">
        <v>0</v>
      </c>
      <c r="O1242" s="258">
        <v>0</v>
      </c>
      <c r="P1242" s="258">
        <v>0</v>
      </c>
      <c r="Q1242" s="258">
        <v>0</v>
      </c>
      <c r="R1242" s="258">
        <v>0</v>
      </c>
      <c r="S1242" s="258">
        <v>0</v>
      </c>
      <c r="T1242" s="258">
        <v>0</v>
      </c>
      <c r="U1242" s="258">
        <v>0</v>
      </c>
      <c r="V1242" s="258">
        <v>0</v>
      </c>
      <c r="W1242" s="258">
        <v>0</v>
      </c>
      <c r="X1242" s="258">
        <v>0</v>
      </c>
      <c r="Y1242" s="258">
        <v>0</v>
      </c>
      <c r="Z1242" s="258">
        <v>0</v>
      </c>
      <c r="AA1242" s="258">
        <v>0</v>
      </c>
      <c r="AB1242" s="260">
        <v>2021</v>
      </c>
    </row>
    <row r="1243" spans="1:28" s="3" customFormat="1" ht="35.25" x14ac:dyDescent="0.5">
      <c r="A1243" s="3">
        <v>1</v>
      </c>
      <c r="B1243" s="165">
        <f>SUBTOTAL(103,$A$798:A1243)</f>
        <v>443</v>
      </c>
      <c r="C1243" s="210" t="s">
        <v>3072</v>
      </c>
      <c r="D1243" s="255">
        <f t="shared" si="55"/>
        <v>317100</v>
      </c>
      <c r="E1243" s="258">
        <v>0</v>
      </c>
      <c r="F1243" s="258">
        <v>0</v>
      </c>
      <c r="G1243" s="258">
        <v>0</v>
      </c>
      <c r="H1243" s="258">
        <v>0</v>
      </c>
      <c r="I1243" s="258">
        <v>0</v>
      </c>
      <c r="J1243" s="258">
        <v>0</v>
      </c>
      <c r="K1243" s="259">
        <v>0</v>
      </c>
      <c r="L1243" s="258">
        <v>0</v>
      </c>
      <c r="M1243" s="258">
        <v>0</v>
      </c>
      <c r="N1243" s="258">
        <v>0</v>
      </c>
      <c r="O1243" s="258">
        <v>0</v>
      </c>
      <c r="P1243" s="258">
        <v>317100</v>
      </c>
      <c r="Q1243" s="258">
        <v>0</v>
      </c>
      <c r="R1243" s="258">
        <v>0</v>
      </c>
      <c r="S1243" s="258">
        <v>0</v>
      </c>
      <c r="T1243" s="258">
        <v>0</v>
      </c>
      <c r="U1243" s="258">
        <v>0</v>
      </c>
      <c r="V1243" s="258">
        <v>0</v>
      </c>
      <c r="W1243" s="258">
        <v>0</v>
      </c>
      <c r="X1243" s="258">
        <v>0</v>
      </c>
      <c r="Y1243" s="258">
        <v>0</v>
      </c>
      <c r="Z1243" s="258">
        <v>0</v>
      </c>
      <c r="AA1243" s="258">
        <v>0</v>
      </c>
      <c r="AB1243" s="260">
        <v>2021</v>
      </c>
    </row>
    <row r="1244" spans="1:28" s="3" customFormat="1" ht="35.25" x14ac:dyDescent="0.5">
      <c r="A1244" s="3">
        <v>1</v>
      </c>
      <c r="B1244" s="165">
        <f>SUBTOTAL(103,$A$798:A1244)</f>
        <v>444</v>
      </c>
      <c r="C1244" s="210" t="s">
        <v>2118</v>
      </c>
      <c r="D1244" s="255">
        <f t="shared" si="55"/>
        <v>2123076</v>
      </c>
      <c r="E1244" s="258">
        <v>0</v>
      </c>
      <c r="F1244" s="258">
        <v>0</v>
      </c>
      <c r="G1244" s="258">
        <v>0</v>
      </c>
      <c r="H1244" s="258">
        <v>0</v>
      </c>
      <c r="I1244" s="258">
        <v>0</v>
      </c>
      <c r="J1244" s="258">
        <v>0</v>
      </c>
      <c r="K1244" s="259">
        <v>0</v>
      </c>
      <c r="L1244" s="258">
        <v>0</v>
      </c>
      <c r="M1244" s="258">
        <v>2123076</v>
      </c>
      <c r="N1244" s="258">
        <v>0</v>
      </c>
      <c r="O1244" s="258">
        <v>0</v>
      </c>
      <c r="P1244" s="258">
        <v>0</v>
      </c>
      <c r="Q1244" s="258">
        <v>0</v>
      </c>
      <c r="R1244" s="258">
        <v>0</v>
      </c>
      <c r="S1244" s="258">
        <v>0</v>
      </c>
      <c r="T1244" s="258">
        <v>0</v>
      </c>
      <c r="U1244" s="258">
        <v>0</v>
      </c>
      <c r="V1244" s="258">
        <v>0</v>
      </c>
      <c r="W1244" s="258">
        <v>0</v>
      </c>
      <c r="X1244" s="258">
        <v>0</v>
      </c>
      <c r="Y1244" s="258">
        <v>0</v>
      </c>
      <c r="Z1244" s="258">
        <v>0</v>
      </c>
      <c r="AA1244" s="258">
        <v>0</v>
      </c>
      <c r="AB1244" s="260">
        <v>2021</v>
      </c>
    </row>
    <row r="1245" spans="1:28" s="3" customFormat="1" ht="35.25" x14ac:dyDescent="0.5">
      <c r="A1245" s="3">
        <v>1</v>
      </c>
      <c r="B1245" s="165">
        <f>SUBTOTAL(103,$A$798:A1245)</f>
        <v>445</v>
      </c>
      <c r="C1245" s="210" t="s">
        <v>3158</v>
      </c>
      <c r="D1245" s="255">
        <f t="shared" si="55"/>
        <v>851900</v>
      </c>
      <c r="E1245" s="258">
        <v>0</v>
      </c>
      <c r="F1245" s="258">
        <v>0</v>
      </c>
      <c r="G1245" s="258">
        <v>0</v>
      </c>
      <c r="H1245" s="258">
        <v>0</v>
      </c>
      <c r="I1245" s="258">
        <v>0</v>
      </c>
      <c r="J1245" s="258">
        <v>0</v>
      </c>
      <c r="K1245" s="259">
        <v>0</v>
      </c>
      <c r="L1245" s="258">
        <v>0</v>
      </c>
      <c r="M1245" s="258">
        <v>0</v>
      </c>
      <c r="N1245" s="258">
        <v>0</v>
      </c>
      <c r="O1245" s="258">
        <v>851900</v>
      </c>
      <c r="P1245" s="258">
        <v>0</v>
      </c>
      <c r="Q1245" s="258">
        <v>0</v>
      </c>
      <c r="R1245" s="258">
        <v>0</v>
      </c>
      <c r="S1245" s="258">
        <v>0</v>
      </c>
      <c r="T1245" s="258">
        <v>0</v>
      </c>
      <c r="U1245" s="258">
        <v>0</v>
      </c>
      <c r="V1245" s="258">
        <v>0</v>
      </c>
      <c r="W1245" s="258">
        <v>0</v>
      </c>
      <c r="X1245" s="258">
        <v>0</v>
      </c>
      <c r="Y1245" s="258">
        <v>0</v>
      </c>
      <c r="Z1245" s="258">
        <v>0</v>
      </c>
      <c r="AA1245" s="258">
        <v>0</v>
      </c>
      <c r="AB1245" s="260">
        <v>2021</v>
      </c>
    </row>
    <row r="1246" spans="1:28" s="3" customFormat="1" ht="35.25" x14ac:dyDescent="0.5">
      <c r="A1246" s="3">
        <v>1</v>
      </c>
      <c r="B1246" s="165">
        <f>SUBTOTAL(103,$A$798:A1246)</f>
        <v>446</v>
      </c>
      <c r="C1246" s="210" t="s">
        <v>3159</v>
      </c>
      <c r="D1246" s="255">
        <f t="shared" si="55"/>
        <v>667048</v>
      </c>
      <c r="E1246" s="258">
        <v>0</v>
      </c>
      <c r="F1246" s="258">
        <v>0</v>
      </c>
      <c r="G1246" s="258">
        <v>0</v>
      </c>
      <c r="H1246" s="258">
        <v>0</v>
      </c>
      <c r="I1246" s="258">
        <v>0</v>
      </c>
      <c r="J1246" s="258">
        <v>0</v>
      </c>
      <c r="K1246" s="259">
        <v>0</v>
      </c>
      <c r="L1246" s="258">
        <v>0</v>
      </c>
      <c r="M1246" s="258">
        <v>667048</v>
      </c>
      <c r="N1246" s="258">
        <v>0</v>
      </c>
      <c r="O1246" s="258">
        <v>0</v>
      </c>
      <c r="P1246" s="258">
        <v>0</v>
      </c>
      <c r="Q1246" s="258">
        <v>0</v>
      </c>
      <c r="R1246" s="258">
        <v>0</v>
      </c>
      <c r="S1246" s="258">
        <v>0</v>
      </c>
      <c r="T1246" s="258">
        <v>0</v>
      </c>
      <c r="U1246" s="258">
        <v>0</v>
      </c>
      <c r="V1246" s="258">
        <v>0</v>
      </c>
      <c r="W1246" s="258">
        <v>0</v>
      </c>
      <c r="X1246" s="258">
        <v>0</v>
      </c>
      <c r="Y1246" s="258">
        <v>0</v>
      </c>
      <c r="Z1246" s="258">
        <v>0</v>
      </c>
      <c r="AA1246" s="258">
        <v>0</v>
      </c>
      <c r="AB1246" s="260">
        <v>2021</v>
      </c>
    </row>
    <row r="1247" spans="1:28" s="3" customFormat="1" ht="35.25" x14ac:dyDescent="0.5">
      <c r="A1247" s="3">
        <v>1</v>
      </c>
      <c r="B1247" s="165">
        <f>SUBTOTAL(103,$A$798:A1247)</f>
        <v>447</v>
      </c>
      <c r="C1247" s="210" t="s">
        <v>3160</v>
      </c>
      <c r="D1247" s="255">
        <f t="shared" si="55"/>
        <v>610000</v>
      </c>
      <c r="E1247" s="258">
        <v>0</v>
      </c>
      <c r="F1247" s="258">
        <v>0</v>
      </c>
      <c r="G1247" s="258">
        <v>0</v>
      </c>
      <c r="H1247" s="258">
        <v>0</v>
      </c>
      <c r="I1247" s="258">
        <v>0</v>
      </c>
      <c r="J1247" s="258">
        <v>0</v>
      </c>
      <c r="K1247" s="259">
        <v>0</v>
      </c>
      <c r="L1247" s="258">
        <v>0</v>
      </c>
      <c r="M1247" s="258">
        <v>610000</v>
      </c>
      <c r="N1247" s="258">
        <v>0</v>
      </c>
      <c r="O1247" s="258">
        <v>0</v>
      </c>
      <c r="P1247" s="258">
        <v>0</v>
      </c>
      <c r="Q1247" s="258">
        <v>0</v>
      </c>
      <c r="R1247" s="258">
        <v>0</v>
      </c>
      <c r="S1247" s="258">
        <v>0</v>
      </c>
      <c r="T1247" s="258">
        <v>0</v>
      </c>
      <c r="U1247" s="258">
        <v>0</v>
      </c>
      <c r="V1247" s="258">
        <v>0</v>
      </c>
      <c r="W1247" s="258">
        <v>0</v>
      </c>
      <c r="X1247" s="258">
        <v>0</v>
      </c>
      <c r="Y1247" s="258">
        <v>0</v>
      </c>
      <c r="Z1247" s="258">
        <v>0</v>
      </c>
      <c r="AA1247" s="258">
        <v>0</v>
      </c>
      <c r="AB1247" s="260">
        <v>2021</v>
      </c>
    </row>
    <row r="1248" spans="1:28" s="3" customFormat="1" ht="35.25" x14ac:dyDescent="0.5">
      <c r="A1248" s="3">
        <v>1</v>
      </c>
      <c r="B1248" s="165">
        <f>SUBTOTAL(103,$A$798:A1248)</f>
        <v>448</v>
      </c>
      <c r="C1248" s="210" t="s">
        <v>1797</v>
      </c>
      <c r="D1248" s="255">
        <f t="shared" si="55"/>
        <v>805278.98</v>
      </c>
      <c r="E1248" s="258">
        <v>348668.76</v>
      </c>
      <c r="F1248" s="258">
        <v>456610.22</v>
      </c>
      <c r="G1248" s="258">
        <v>0</v>
      </c>
      <c r="H1248" s="258">
        <v>0</v>
      </c>
      <c r="I1248" s="258">
        <v>0</v>
      </c>
      <c r="J1248" s="258">
        <v>0</v>
      </c>
      <c r="K1248" s="259">
        <v>0</v>
      </c>
      <c r="L1248" s="258">
        <v>0</v>
      </c>
      <c r="M1248" s="258">
        <v>0</v>
      </c>
      <c r="N1248" s="258">
        <v>0</v>
      </c>
      <c r="O1248" s="258">
        <v>0</v>
      </c>
      <c r="P1248" s="258">
        <v>0</v>
      </c>
      <c r="Q1248" s="258">
        <v>0</v>
      </c>
      <c r="R1248" s="258">
        <v>0</v>
      </c>
      <c r="S1248" s="258">
        <v>0</v>
      </c>
      <c r="T1248" s="258">
        <v>0</v>
      </c>
      <c r="U1248" s="258">
        <v>0</v>
      </c>
      <c r="V1248" s="258">
        <v>0</v>
      </c>
      <c r="W1248" s="258">
        <v>0</v>
      </c>
      <c r="X1248" s="258">
        <v>0</v>
      </c>
      <c r="Y1248" s="258">
        <v>0</v>
      </c>
      <c r="Z1248" s="258">
        <v>0</v>
      </c>
      <c r="AA1248" s="258">
        <v>0</v>
      </c>
      <c r="AB1248" s="260">
        <v>2021</v>
      </c>
    </row>
    <row r="1249" spans="1:28" s="3" customFormat="1" ht="35.25" x14ac:dyDescent="0.5">
      <c r="A1249" s="3">
        <v>1</v>
      </c>
      <c r="B1249" s="165">
        <f>SUBTOTAL(103,$A$798:A1249)</f>
        <v>449</v>
      </c>
      <c r="C1249" s="210" t="s">
        <v>2110</v>
      </c>
      <c r="D1249" s="255">
        <f t="shared" si="55"/>
        <v>3714206.9099999997</v>
      </c>
      <c r="E1249" s="258">
        <v>901562.74</v>
      </c>
      <c r="F1249" s="258">
        <v>1970915.4</v>
      </c>
      <c r="G1249" s="258">
        <v>0</v>
      </c>
      <c r="H1249" s="258">
        <v>841728.77</v>
      </c>
      <c r="I1249" s="258">
        <v>0</v>
      </c>
      <c r="J1249" s="258">
        <v>0</v>
      </c>
      <c r="K1249" s="259">
        <v>0</v>
      </c>
      <c r="L1249" s="258">
        <v>0</v>
      </c>
      <c r="M1249" s="258">
        <v>0</v>
      </c>
      <c r="N1249" s="258">
        <v>0</v>
      </c>
      <c r="O1249" s="261">
        <v>0</v>
      </c>
      <c r="P1249" s="258">
        <v>0</v>
      </c>
      <c r="Q1249" s="258">
        <v>0</v>
      </c>
      <c r="R1249" s="258">
        <v>0</v>
      </c>
      <c r="S1249" s="258">
        <v>0</v>
      </c>
      <c r="T1249" s="258">
        <v>0</v>
      </c>
      <c r="U1249" s="258">
        <v>0</v>
      </c>
      <c r="V1249" s="258">
        <v>0</v>
      </c>
      <c r="W1249" s="258">
        <v>0</v>
      </c>
      <c r="X1249" s="258">
        <v>0</v>
      </c>
      <c r="Y1249" s="258">
        <v>0</v>
      </c>
      <c r="Z1249" s="258">
        <v>0</v>
      </c>
      <c r="AA1249" s="258">
        <v>0</v>
      </c>
      <c r="AB1249" s="260">
        <v>2021</v>
      </c>
    </row>
    <row r="1250" spans="1:28" s="3" customFormat="1" ht="35.25" x14ac:dyDescent="0.5">
      <c r="B1250" s="206" t="s">
        <v>1009</v>
      </c>
      <c r="C1250" s="210"/>
      <c r="D1250" s="255">
        <f t="shared" si="55"/>
        <v>31141027.91</v>
      </c>
      <c r="E1250" s="255">
        <f t="shared" ref="E1250:AA1250" si="56">SUM(E1251:E1291)</f>
        <v>534371.5</v>
      </c>
      <c r="F1250" s="255">
        <f t="shared" si="56"/>
        <v>823376.5</v>
      </c>
      <c r="G1250" s="255">
        <f t="shared" si="56"/>
        <v>4121601.8</v>
      </c>
      <c r="H1250" s="255">
        <f t="shared" si="56"/>
        <v>2836619.76</v>
      </c>
      <c r="I1250" s="255">
        <f t="shared" si="56"/>
        <v>4688556.0599999996</v>
      </c>
      <c r="J1250" s="255">
        <f t="shared" si="56"/>
        <v>589859</v>
      </c>
      <c r="K1250" s="256">
        <f t="shared" si="56"/>
        <v>0</v>
      </c>
      <c r="L1250" s="255">
        <f t="shared" si="56"/>
        <v>0</v>
      </c>
      <c r="M1250" s="255">
        <f t="shared" si="56"/>
        <v>10934232.390000001</v>
      </c>
      <c r="N1250" s="255">
        <f t="shared" si="56"/>
        <v>931192.6</v>
      </c>
      <c r="O1250" s="255">
        <f>SUM(O1251:O1291)</f>
        <v>4995218.3000000007</v>
      </c>
      <c r="P1250" s="255">
        <f t="shared" si="56"/>
        <v>686000</v>
      </c>
      <c r="Q1250" s="255">
        <f t="shared" si="56"/>
        <v>0</v>
      </c>
      <c r="R1250" s="255">
        <f t="shared" si="56"/>
        <v>0</v>
      </c>
      <c r="S1250" s="255">
        <f t="shared" si="56"/>
        <v>0</v>
      </c>
      <c r="T1250" s="255">
        <f t="shared" si="56"/>
        <v>0</v>
      </c>
      <c r="U1250" s="255">
        <f t="shared" si="56"/>
        <v>0</v>
      </c>
      <c r="V1250" s="255">
        <f t="shared" si="56"/>
        <v>0</v>
      </c>
      <c r="W1250" s="255">
        <f t="shared" si="56"/>
        <v>0</v>
      </c>
      <c r="X1250" s="255">
        <f t="shared" si="56"/>
        <v>0</v>
      </c>
      <c r="Y1250" s="255">
        <f t="shared" si="56"/>
        <v>0</v>
      </c>
      <c r="Z1250" s="255">
        <f t="shared" si="56"/>
        <v>0</v>
      </c>
      <c r="AA1250" s="255">
        <f t="shared" si="56"/>
        <v>0</v>
      </c>
      <c r="AB1250" s="257" t="s">
        <v>855</v>
      </c>
    </row>
    <row r="1251" spans="1:28" s="3" customFormat="1" ht="35.25" x14ac:dyDescent="0.5">
      <c r="A1251" s="3">
        <v>1</v>
      </c>
      <c r="B1251" s="165">
        <f>SUBTOTAL(103,$A$798:A1251)</f>
        <v>450</v>
      </c>
      <c r="C1251" s="210" t="s">
        <v>2747</v>
      </c>
      <c r="D1251" s="255">
        <f t="shared" si="55"/>
        <v>215348.93</v>
      </c>
      <c r="E1251" s="261">
        <v>0</v>
      </c>
      <c r="F1251" s="261">
        <v>0</v>
      </c>
      <c r="G1251" s="261">
        <v>0</v>
      </c>
      <c r="H1251" s="261">
        <v>0</v>
      </c>
      <c r="I1251" s="261">
        <v>215348.93</v>
      </c>
      <c r="J1251" s="261">
        <v>0</v>
      </c>
      <c r="K1251" s="262">
        <v>0</v>
      </c>
      <c r="L1251" s="261">
        <v>0</v>
      </c>
      <c r="M1251" s="261">
        <v>0</v>
      </c>
      <c r="N1251" s="261">
        <v>0</v>
      </c>
      <c r="O1251" s="261">
        <v>0</v>
      </c>
      <c r="P1251" s="261">
        <v>0</v>
      </c>
      <c r="Q1251" s="261">
        <v>0</v>
      </c>
      <c r="R1251" s="261">
        <v>0</v>
      </c>
      <c r="S1251" s="261">
        <v>0</v>
      </c>
      <c r="T1251" s="261">
        <v>0</v>
      </c>
      <c r="U1251" s="261">
        <v>0</v>
      </c>
      <c r="V1251" s="261">
        <v>0</v>
      </c>
      <c r="W1251" s="261">
        <v>0</v>
      </c>
      <c r="X1251" s="261">
        <v>0</v>
      </c>
      <c r="Y1251" s="261">
        <v>0</v>
      </c>
      <c r="Z1251" s="261">
        <v>0</v>
      </c>
      <c r="AA1251" s="261">
        <v>0</v>
      </c>
      <c r="AB1251" s="263">
        <v>2021</v>
      </c>
    </row>
    <row r="1252" spans="1:28" s="3" customFormat="1" ht="35.25" x14ac:dyDescent="0.5">
      <c r="A1252" s="3">
        <v>1</v>
      </c>
      <c r="B1252" s="165">
        <f>SUBTOTAL(103,$A$798:A1252)</f>
        <v>451</v>
      </c>
      <c r="C1252" s="210" t="s">
        <v>2888</v>
      </c>
      <c r="D1252" s="255">
        <f t="shared" si="55"/>
        <v>555878</v>
      </c>
      <c r="E1252" s="261">
        <v>0</v>
      </c>
      <c r="F1252" s="261">
        <v>0</v>
      </c>
      <c r="G1252" s="261">
        <v>0</v>
      </c>
      <c r="H1252" s="261">
        <v>0</v>
      </c>
      <c r="I1252" s="261">
        <v>555878</v>
      </c>
      <c r="J1252" s="261">
        <v>0</v>
      </c>
      <c r="K1252" s="262">
        <v>0</v>
      </c>
      <c r="L1252" s="261">
        <v>0</v>
      </c>
      <c r="M1252" s="261">
        <v>0</v>
      </c>
      <c r="N1252" s="261">
        <v>0</v>
      </c>
      <c r="O1252" s="261">
        <v>0</v>
      </c>
      <c r="P1252" s="261">
        <v>0</v>
      </c>
      <c r="Q1252" s="261">
        <v>0</v>
      </c>
      <c r="R1252" s="261">
        <v>0</v>
      </c>
      <c r="S1252" s="261">
        <v>0</v>
      </c>
      <c r="T1252" s="261">
        <v>0</v>
      </c>
      <c r="U1252" s="261">
        <v>0</v>
      </c>
      <c r="V1252" s="261">
        <v>0</v>
      </c>
      <c r="W1252" s="261">
        <v>0</v>
      </c>
      <c r="X1252" s="261">
        <v>0</v>
      </c>
      <c r="Y1252" s="261">
        <v>0</v>
      </c>
      <c r="Z1252" s="261">
        <v>0</v>
      </c>
      <c r="AA1252" s="261">
        <v>0</v>
      </c>
      <c r="AB1252" s="263">
        <v>2021</v>
      </c>
    </row>
    <row r="1253" spans="1:28" s="3" customFormat="1" ht="35.25" x14ac:dyDescent="0.5">
      <c r="A1253" s="3">
        <v>1</v>
      </c>
      <c r="B1253" s="165">
        <f>SUBTOTAL(103,$A$798:A1253)</f>
        <v>452</v>
      </c>
      <c r="C1253" s="210" t="s">
        <v>1994</v>
      </c>
      <c r="D1253" s="255">
        <f t="shared" si="55"/>
        <v>54540</v>
      </c>
      <c r="E1253" s="261">
        <v>0</v>
      </c>
      <c r="F1253" s="261">
        <v>0</v>
      </c>
      <c r="G1253" s="261">
        <v>0</v>
      </c>
      <c r="H1253" s="261">
        <v>0</v>
      </c>
      <c r="I1253" s="261">
        <v>0</v>
      </c>
      <c r="J1253" s="261">
        <v>0</v>
      </c>
      <c r="K1253" s="262">
        <v>0</v>
      </c>
      <c r="L1253" s="261">
        <v>0</v>
      </c>
      <c r="M1253" s="261">
        <v>54540</v>
      </c>
      <c r="N1253" s="261">
        <v>0</v>
      </c>
      <c r="O1253" s="261">
        <v>0</v>
      </c>
      <c r="P1253" s="261">
        <v>0</v>
      </c>
      <c r="Q1253" s="261">
        <v>0</v>
      </c>
      <c r="R1253" s="261">
        <v>0</v>
      </c>
      <c r="S1253" s="261">
        <v>0</v>
      </c>
      <c r="T1253" s="261">
        <v>0</v>
      </c>
      <c r="U1253" s="261">
        <v>0</v>
      </c>
      <c r="V1253" s="261">
        <v>0</v>
      </c>
      <c r="W1253" s="261">
        <v>0</v>
      </c>
      <c r="X1253" s="261">
        <v>0</v>
      </c>
      <c r="Y1253" s="261">
        <v>0</v>
      </c>
      <c r="Z1253" s="261">
        <v>0</v>
      </c>
      <c r="AA1253" s="261">
        <v>0</v>
      </c>
      <c r="AB1253" s="263">
        <v>2021</v>
      </c>
    </row>
    <row r="1254" spans="1:28" s="3" customFormat="1" ht="35.25" x14ac:dyDescent="0.5">
      <c r="A1254" s="3">
        <v>1</v>
      </c>
      <c r="B1254" s="165">
        <f>SUBTOTAL(103,$A$798:A1254)</f>
        <v>453</v>
      </c>
      <c r="C1254" s="210" t="s">
        <v>1743</v>
      </c>
      <c r="D1254" s="255">
        <f t="shared" si="55"/>
        <v>696000</v>
      </c>
      <c r="E1254" s="261">
        <v>0</v>
      </c>
      <c r="F1254" s="261">
        <v>0</v>
      </c>
      <c r="G1254" s="261">
        <v>0</v>
      </c>
      <c r="H1254" s="261">
        <v>0</v>
      </c>
      <c r="I1254" s="261">
        <v>0</v>
      </c>
      <c r="J1254" s="261">
        <v>0</v>
      </c>
      <c r="K1254" s="262">
        <v>0</v>
      </c>
      <c r="L1254" s="261">
        <v>0</v>
      </c>
      <c r="M1254" s="261">
        <v>696000</v>
      </c>
      <c r="N1254" s="261">
        <v>0</v>
      </c>
      <c r="O1254" s="261">
        <v>0</v>
      </c>
      <c r="P1254" s="261">
        <v>0</v>
      </c>
      <c r="Q1254" s="261">
        <v>0</v>
      </c>
      <c r="R1254" s="261">
        <v>0</v>
      </c>
      <c r="S1254" s="261">
        <v>0</v>
      </c>
      <c r="T1254" s="261">
        <v>0</v>
      </c>
      <c r="U1254" s="261">
        <v>0</v>
      </c>
      <c r="V1254" s="261">
        <v>0</v>
      </c>
      <c r="W1254" s="261">
        <v>0</v>
      </c>
      <c r="X1254" s="261">
        <v>0</v>
      </c>
      <c r="Y1254" s="261">
        <v>0</v>
      </c>
      <c r="Z1254" s="261">
        <v>0</v>
      </c>
      <c r="AA1254" s="261">
        <v>0</v>
      </c>
      <c r="AB1254" s="263">
        <v>2021</v>
      </c>
    </row>
    <row r="1255" spans="1:28" s="3" customFormat="1" ht="35.25" x14ac:dyDescent="0.5">
      <c r="A1255" s="3">
        <v>1</v>
      </c>
      <c r="B1255" s="165">
        <f>SUBTOTAL(103,$A$798:A1255)</f>
        <v>454</v>
      </c>
      <c r="C1255" s="210" t="s">
        <v>1995</v>
      </c>
      <c r="D1255" s="255">
        <f t="shared" si="55"/>
        <v>646329</v>
      </c>
      <c r="E1255" s="261">
        <v>116327</v>
      </c>
      <c r="F1255" s="261">
        <v>0</v>
      </c>
      <c r="G1255" s="261">
        <v>0</v>
      </c>
      <c r="H1255" s="261">
        <v>0</v>
      </c>
      <c r="I1255" s="261">
        <v>125000</v>
      </c>
      <c r="J1255" s="261">
        <v>0</v>
      </c>
      <c r="K1255" s="262">
        <v>0</v>
      </c>
      <c r="L1255" s="261">
        <v>0</v>
      </c>
      <c r="M1255" s="261">
        <v>0</v>
      </c>
      <c r="N1255" s="261">
        <v>405002</v>
      </c>
      <c r="O1255" s="261">
        <v>0</v>
      </c>
      <c r="P1255" s="261">
        <v>0</v>
      </c>
      <c r="Q1255" s="261">
        <v>0</v>
      </c>
      <c r="R1255" s="261">
        <v>0</v>
      </c>
      <c r="S1255" s="261">
        <v>0</v>
      </c>
      <c r="T1255" s="261">
        <v>0</v>
      </c>
      <c r="U1255" s="261">
        <v>0</v>
      </c>
      <c r="V1255" s="261">
        <v>0</v>
      </c>
      <c r="W1255" s="261">
        <v>0</v>
      </c>
      <c r="X1255" s="261">
        <v>0</v>
      </c>
      <c r="Y1255" s="261">
        <v>0</v>
      </c>
      <c r="Z1255" s="261">
        <v>0</v>
      </c>
      <c r="AA1255" s="261">
        <v>0</v>
      </c>
      <c r="AB1255" s="263">
        <v>2021</v>
      </c>
    </row>
    <row r="1256" spans="1:28" s="3" customFormat="1" ht="35.25" x14ac:dyDescent="0.5">
      <c r="A1256" s="3">
        <v>1</v>
      </c>
      <c r="B1256" s="165">
        <f>SUBTOTAL(103,$A$798:A1256)</f>
        <v>455</v>
      </c>
      <c r="C1256" s="210" t="s">
        <v>2889</v>
      </c>
      <c r="D1256" s="255">
        <f t="shared" si="55"/>
        <v>3670044.04</v>
      </c>
      <c r="E1256" s="261">
        <v>0</v>
      </c>
      <c r="F1256" s="261">
        <v>0</v>
      </c>
      <c r="G1256" s="261">
        <v>0</v>
      </c>
      <c r="H1256" s="261">
        <v>0</v>
      </c>
      <c r="I1256" s="261">
        <v>0</v>
      </c>
      <c r="J1256" s="261">
        <v>319993</v>
      </c>
      <c r="K1256" s="262">
        <v>0</v>
      </c>
      <c r="L1256" s="261">
        <v>0</v>
      </c>
      <c r="M1256" s="261">
        <v>2749039.44</v>
      </c>
      <c r="N1256" s="261">
        <v>0</v>
      </c>
      <c r="O1256" s="261">
        <v>601011.6</v>
      </c>
      <c r="P1256" s="261">
        <v>0</v>
      </c>
      <c r="Q1256" s="261">
        <v>0</v>
      </c>
      <c r="R1256" s="261">
        <v>0</v>
      </c>
      <c r="S1256" s="261">
        <v>0</v>
      </c>
      <c r="T1256" s="261">
        <v>0</v>
      </c>
      <c r="U1256" s="261">
        <v>0</v>
      </c>
      <c r="V1256" s="261">
        <v>0</v>
      </c>
      <c r="W1256" s="261">
        <v>0</v>
      </c>
      <c r="X1256" s="261">
        <v>0</v>
      </c>
      <c r="Y1256" s="261">
        <v>0</v>
      </c>
      <c r="Z1256" s="261">
        <v>0</v>
      </c>
      <c r="AA1256" s="261">
        <v>0</v>
      </c>
      <c r="AB1256" s="263">
        <v>2021</v>
      </c>
    </row>
    <row r="1257" spans="1:28" s="3" customFormat="1" ht="35.25" x14ac:dyDescent="0.5">
      <c r="A1257" s="3">
        <v>1</v>
      </c>
      <c r="B1257" s="165">
        <f>SUBTOTAL(103,$A$798:A1257)</f>
        <v>456</v>
      </c>
      <c r="C1257" s="210" t="s">
        <v>1998</v>
      </c>
      <c r="D1257" s="255">
        <f t="shared" si="55"/>
        <v>90000</v>
      </c>
      <c r="E1257" s="261">
        <v>0</v>
      </c>
      <c r="F1257" s="261">
        <v>0</v>
      </c>
      <c r="G1257" s="261">
        <v>0</v>
      </c>
      <c r="H1257" s="261">
        <v>0</v>
      </c>
      <c r="I1257" s="261">
        <v>0</v>
      </c>
      <c r="J1257" s="261">
        <v>0</v>
      </c>
      <c r="K1257" s="262">
        <v>0</v>
      </c>
      <c r="L1257" s="261">
        <v>0</v>
      </c>
      <c r="M1257" s="261">
        <v>0</v>
      </c>
      <c r="N1257" s="261">
        <v>0</v>
      </c>
      <c r="O1257" s="261">
        <v>0</v>
      </c>
      <c r="P1257" s="261">
        <v>90000</v>
      </c>
      <c r="Q1257" s="261">
        <v>0</v>
      </c>
      <c r="R1257" s="261">
        <v>0</v>
      </c>
      <c r="S1257" s="261">
        <v>0</v>
      </c>
      <c r="T1257" s="261">
        <v>0</v>
      </c>
      <c r="U1257" s="261">
        <v>0</v>
      </c>
      <c r="V1257" s="261">
        <v>0</v>
      </c>
      <c r="W1257" s="261">
        <v>0</v>
      </c>
      <c r="X1257" s="261">
        <v>0</v>
      </c>
      <c r="Y1257" s="261">
        <v>0</v>
      </c>
      <c r="Z1257" s="261">
        <v>0</v>
      </c>
      <c r="AA1257" s="261">
        <v>0</v>
      </c>
      <c r="AB1257" s="263">
        <v>2021</v>
      </c>
    </row>
    <row r="1258" spans="1:28" s="3" customFormat="1" ht="35.25" x14ac:dyDescent="0.5">
      <c r="A1258" s="3">
        <v>1</v>
      </c>
      <c r="B1258" s="165">
        <f>SUBTOTAL(103,$A$798:A1258)</f>
        <v>457</v>
      </c>
      <c r="C1258" s="210" t="s">
        <v>1999</v>
      </c>
      <c r="D1258" s="255">
        <f t="shared" si="55"/>
        <v>504000</v>
      </c>
      <c r="E1258" s="261">
        <v>0</v>
      </c>
      <c r="F1258" s="261">
        <v>0</v>
      </c>
      <c r="G1258" s="261">
        <v>0</v>
      </c>
      <c r="H1258" s="261">
        <v>0</v>
      </c>
      <c r="I1258" s="261">
        <v>0</v>
      </c>
      <c r="J1258" s="261">
        <v>0</v>
      </c>
      <c r="K1258" s="262">
        <v>0</v>
      </c>
      <c r="L1258" s="261">
        <v>0</v>
      </c>
      <c r="M1258" s="261">
        <v>504000</v>
      </c>
      <c r="N1258" s="261">
        <v>0</v>
      </c>
      <c r="O1258" s="261">
        <v>0</v>
      </c>
      <c r="P1258" s="261">
        <v>0</v>
      </c>
      <c r="Q1258" s="261">
        <v>0</v>
      </c>
      <c r="R1258" s="261">
        <v>0</v>
      </c>
      <c r="S1258" s="261">
        <v>0</v>
      </c>
      <c r="T1258" s="261">
        <v>0</v>
      </c>
      <c r="U1258" s="261">
        <v>0</v>
      </c>
      <c r="V1258" s="261">
        <v>0</v>
      </c>
      <c r="W1258" s="261">
        <v>0</v>
      </c>
      <c r="X1258" s="261">
        <v>0</v>
      </c>
      <c r="Y1258" s="261">
        <v>0</v>
      </c>
      <c r="Z1258" s="261">
        <v>0</v>
      </c>
      <c r="AA1258" s="261">
        <v>0</v>
      </c>
      <c r="AB1258" s="263">
        <v>2021</v>
      </c>
    </row>
    <row r="1259" spans="1:28" s="3" customFormat="1" ht="35.25" x14ac:dyDescent="0.5">
      <c r="A1259" s="3">
        <v>1</v>
      </c>
      <c r="B1259" s="165">
        <f>SUBTOTAL(103,$A$798:A1259)</f>
        <v>458</v>
      </c>
      <c r="C1259" s="210" t="s">
        <v>2001</v>
      </c>
      <c r="D1259" s="255">
        <f t="shared" si="55"/>
        <v>2062999.3</v>
      </c>
      <c r="E1259" s="261">
        <v>0</v>
      </c>
      <c r="F1259" s="261">
        <v>0</v>
      </c>
      <c r="G1259" s="261">
        <v>0</v>
      </c>
      <c r="H1259" s="261">
        <v>0</v>
      </c>
      <c r="I1259" s="261">
        <v>0</v>
      </c>
      <c r="J1259" s="261">
        <v>0</v>
      </c>
      <c r="K1259" s="262">
        <v>0</v>
      </c>
      <c r="L1259" s="261">
        <v>0</v>
      </c>
      <c r="M1259" s="261">
        <v>2062999.3</v>
      </c>
      <c r="N1259" s="261">
        <v>0</v>
      </c>
      <c r="O1259" s="261">
        <v>0</v>
      </c>
      <c r="P1259" s="261">
        <v>0</v>
      </c>
      <c r="Q1259" s="261">
        <v>0</v>
      </c>
      <c r="R1259" s="261">
        <v>0</v>
      </c>
      <c r="S1259" s="261">
        <v>0</v>
      </c>
      <c r="T1259" s="261">
        <v>0</v>
      </c>
      <c r="U1259" s="261">
        <v>0</v>
      </c>
      <c r="V1259" s="261">
        <v>0</v>
      </c>
      <c r="W1259" s="261">
        <v>0</v>
      </c>
      <c r="X1259" s="261">
        <v>0</v>
      </c>
      <c r="Y1259" s="261">
        <v>0</v>
      </c>
      <c r="Z1259" s="261">
        <v>0</v>
      </c>
      <c r="AA1259" s="261">
        <v>0</v>
      </c>
      <c r="AB1259" s="263">
        <v>2021</v>
      </c>
    </row>
    <row r="1260" spans="1:28" s="3" customFormat="1" ht="35.25" x14ac:dyDescent="0.5">
      <c r="A1260" s="3">
        <v>1</v>
      </c>
      <c r="B1260" s="165">
        <f>SUBTOTAL(103,$A$798:A1260)</f>
        <v>459</v>
      </c>
      <c r="C1260" s="210" t="s">
        <v>2444</v>
      </c>
      <c r="D1260" s="255">
        <f t="shared" si="55"/>
        <v>274547.24</v>
      </c>
      <c r="E1260" s="261">
        <v>0</v>
      </c>
      <c r="F1260" s="261">
        <v>0</v>
      </c>
      <c r="G1260" s="261">
        <v>0</v>
      </c>
      <c r="H1260" s="261">
        <v>0</v>
      </c>
      <c r="I1260" s="261">
        <v>0</v>
      </c>
      <c r="J1260" s="261">
        <v>0</v>
      </c>
      <c r="K1260" s="262">
        <v>0</v>
      </c>
      <c r="L1260" s="261">
        <v>0</v>
      </c>
      <c r="M1260" s="261">
        <v>0</v>
      </c>
      <c r="N1260" s="261">
        <v>0</v>
      </c>
      <c r="O1260" s="261">
        <v>274547.24</v>
      </c>
      <c r="P1260" s="261">
        <v>0</v>
      </c>
      <c r="Q1260" s="261">
        <v>0</v>
      </c>
      <c r="R1260" s="261">
        <v>0</v>
      </c>
      <c r="S1260" s="261">
        <v>0</v>
      </c>
      <c r="T1260" s="261">
        <v>0</v>
      </c>
      <c r="U1260" s="261">
        <v>0</v>
      </c>
      <c r="V1260" s="261">
        <v>0</v>
      </c>
      <c r="W1260" s="261">
        <v>0</v>
      </c>
      <c r="X1260" s="261">
        <v>0</v>
      </c>
      <c r="Y1260" s="261">
        <v>0</v>
      </c>
      <c r="Z1260" s="261">
        <v>0</v>
      </c>
      <c r="AA1260" s="261">
        <v>0</v>
      </c>
      <c r="AB1260" s="263">
        <v>2021</v>
      </c>
    </row>
    <row r="1261" spans="1:28" s="3" customFormat="1" ht="35.25" x14ac:dyDescent="0.5">
      <c r="A1261" s="3">
        <v>1</v>
      </c>
      <c r="B1261" s="165">
        <f>SUBTOTAL(103,$A$798:A1261)</f>
        <v>460</v>
      </c>
      <c r="C1261" s="210" t="s">
        <v>2445</v>
      </c>
      <c r="D1261" s="255">
        <f t="shared" si="55"/>
        <v>1141941.01</v>
      </c>
      <c r="E1261" s="261">
        <v>0</v>
      </c>
      <c r="F1261" s="261">
        <v>0</v>
      </c>
      <c r="G1261" s="261">
        <v>0</v>
      </c>
      <c r="H1261" s="261">
        <v>0</v>
      </c>
      <c r="I1261" s="261">
        <v>0</v>
      </c>
      <c r="J1261" s="261">
        <v>0</v>
      </c>
      <c r="K1261" s="262">
        <v>0</v>
      </c>
      <c r="L1261" s="261">
        <v>0</v>
      </c>
      <c r="M1261" s="261">
        <v>0</v>
      </c>
      <c r="N1261" s="261">
        <v>0</v>
      </c>
      <c r="O1261" s="261">
        <v>1141941.01</v>
      </c>
      <c r="P1261" s="261">
        <v>0</v>
      </c>
      <c r="Q1261" s="261">
        <v>0</v>
      </c>
      <c r="R1261" s="261">
        <v>0</v>
      </c>
      <c r="S1261" s="261">
        <v>0</v>
      </c>
      <c r="T1261" s="261">
        <v>0</v>
      </c>
      <c r="U1261" s="261">
        <v>0</v>
      </c>
      <c r="V1261" s="261">
        <v>0</v>
      </c>
      <c r="W1261" s="261">
        <v>0</v>
      </c>
      <c r="X1261" s="261">
        <v>0</v>
      </c>
      <c r="Y1261" s="261">
        <v>0</v>
      </c>
      <c r="Z1261" s="261">
        <v>0</v>
      </c>
      <c r="AA1261" s="261">
        <v>0</v>
      </c>
      <c r="AB1261" s="263">
        <v>2021</v>
      </c>
    </row>
    <row r="1262" spans="1:28" s="3" customFormat="1" ht="35.25" x14ac:dyDescent="0.5">
      <c r="A1262" s="3">
        <v>1</v>
      </c>
      <c r="B1262" s="165">
        <f>SUBTOTAL(103,$A$798:A1262)</f>
        <v>461</v>
      </c>
      <c r="C1262" s="210" t="s">
        <v>2890</v>
      </c>
      <c r="D1262" s="255">
        <f t="shared" si="55"/>
        <v>352996</v>
      </c>
      <c r="E1262" s="261">
        <v>0</v>
      </c>
      <c r="F1262" s="261">
        <v>0</v>
      </c>
      <c r="G1262" s="261">
        <v>0</v>
      </c>
      <c r="H1262" s="261">
        <v>0</v>
      </c>
      <c r="I1262" s="261">
        <v>352996</v>
      </c>
      <c r="J1262" s="261">
        <v>0</v>
      </c>
      <c r="K1262" s="262">
        <v>0</v>
      </c>
      <c r="L1262" s="261">
        <v>0</v>
      </c>
      <c r="M1262" s="261">
        <v>0</v>
      </c>
      <c r="N1262" s="261">
        <v>0</v>
      </c>
      <c r="O1262" s="261">
        <v>0</v>
      </c>
      <c r="P1262" s="261">
        <v>0</v>
      </c>
      <c r="Q1262" s="261">
        <v>0</v>
      </c>
      <c r="R1262" s="261">
        <v>0</v>
      </c>
      <c r="S1262" s="261">
        <v>0</v>
      </c>
      <c r="T1262" s="261">
        <v>0</v>
      </c>
      <c r="U1262" s="261">
        <v>0</v>
      </c>
      <c r="V1262" s="261">
        <v>0</v>
      </c>
      <c r="W1262" s="261">
        <v>0</v>
      </c>
      <c r="X1262" s="261">
        <v>0</v>
      </c>
      <c r="Y1262" s="261">
        <v>0</v>
      </c>
      <c r="Z1262" s="261">
        <v>0</v>
      </c>
      <c r="AA1262" s="261">
        <v>0</v>
      </c>
      <c r="AB1262" s="263">
        <v>2021</v>
      </c>
    </row>
    <row r="1263" spans="1:28" s="3" customFormat="1" ht="35.25" x14ac:dyDescent="0.5">
      <c r="A1263" s="3">
        <v>1</v>
      </c>
      <c r="B1263" s="165">
        <f>SUBTOTAL(103,$A$798:A1263)</f>
        <v>462</v>
      </c>
      <c r="C1263" s="210" t="s">
        <v>2002</v>
      </c>
      <c r="D1263" s="255">
        <f t="shared" si="55"/>
        <v>198554.4</v>
      </c>
      <c r="E1263" s="261">
        <v>0</v>
      </c>
      <c r="F1263" s="261">
        <v>0</v>
      </c>
      <c r="G1263" s="261">
        <v>198554.4</v>
      </c>
      <c r="H1263" s="261">
        <v>0</v>
      </c>
      <c r="I1263" s="261">
        <v>0</v>
      </c>
      <c r="J1263" s="261">
        <v>0</v>
      </c>
      <c r="K1263" s="262">
        <v>0</v>
      </c>
      <c r="L1263" s="261">
        <v>0</v>
      </c>
      <c r="M1263" s="261">
        <v>0</v>
      </c>
      <c r="N1263" s="261">
        <v>0</v>
      </c>
      <c r="O1263" s="261">
        <v>0</v>
      </c>
      <c r="P1263" s="261">
        <v>0</v>
      </c>
      <c r="Q1263" s="261">
        <v>0</v>
      </c>
      <c r="R1263" s="261">
        <v>0</v>
      </c>
      <c r="S1263" s="261">
        <v>0</v>
      </c>
      <c r="T1263" s="261">
        <v>0</v>
      </c>
      <c r="U1263" s="261">
        <v>0</v>
      </c>
      <c r="V1263" s="261">
        <v>0</v>
      </c>
      <c r="W1263" s="261">
        <v>0</v>
      </c>
      <c r="X1263" s="261">
        <v>0</v>
      </c>
      <c r="Y1263" s="261">
        <v>0</v>
      </c>
      <c r="Z1263" s="261">
        <v>0</v>
      </c>
      <c r="AA1263" s="261">
        <v>0</v>
      </c>
      <c r="AB1263" s="263">
        <v>2021</v>
      </c>
    </row>
    <row r="1264" spans="1:28" s="3" customFormat="1" ht="35.25" x14ac:dyDescent="0.5">
      <c r="A1264" s="3">
        <v>1</v>
      </c>
      <c r="B1264" s="165">
        <f>SUBTOTAL(103,$A$798:A1264)</f>
        <v>463</v>
      </c>
      <c r="C1264" s="210" t="s">
        <v>2891</v>
      </c>
      <c r="D1264" s="255">
        <f t="shared" si="55"/>
        <v>921600</v>
      </c>
      <c r="E1264" s="261">
        <v>0</v>
      </c>
      <c r="F1264" s="261">
        <v>0</v>
      </c>
      <c r="G1264" s="261">
        <v>0</v>
      </c>
      <c r="H1264" s="261">
        <v>921600</v>
      </c>
      <c r="I1264" s="261">
        <v>0</v>
      </c>
      <c r="J1264" s="261">
        <v>0</v>
      </c>
      <c r="K1264" s="262">
        <v>0</v>
      </c>
      <c r="L1264" s="261">
        <v>0</v>
      </c>
      <c r="M1264" s="261">
        <v>0</v>
      </c>
      <c r="N1264" s="261">
        <v>0</v>
      </c>
      <c r="O1264" s="261">
        <v>0</v>
      </c>
      <c r="P1264" s="261">
        <v>0</v>
      </c>
      <c r="Q1264" s="261">
        <v>0</v>
      </c>
      <c r="R1264" s="261">
        <v>0</v>
      </c>
      <c r="S1264" s="261">
        <v>0</v>
      </c>
      <c r="T1264" s="261">
        <v>0</v>
      </c>
      <c r="U1264" s="261">
        <v>0</v>
      </c>
      <c r="V1264" s="261">
        <v>0</v>
      </c>
      <c r="W1264" s="261">
        <v>0</v>
      </c>
      <c r="X1264" s="261">
        <v>0</v>
      </c>
      <c r="Y1264" s="261">
        <v>0</v>
      </c>
      <c r="Z1264" s="261">
        <v>0</v>
      </c>
      <c r="AA1264" s="261">
        <v>0</v>
      </c>
      <c r="AB1264" s="263">
        <v>2021</v>
      </c>
    </row>
    <row r="1265" spans="1:28" s="3" customFormat="1" ht="35.25" x14ac:dyDescent="0.5">
      <c r="A1265" s="3">
        <v>1</v>
      </c>
      <c r="B1265" s="165">
        <f>SUBTOTAL(103,$A$798:A1265)</f>
        <v>464</v>
      </c>
      <c r="C1265" s="210" t="s">
        <v>2892</v>
      </c>
      <c r="D1265" s="255">
        <f t="shared" si="55"/>
        <v>1698507.6</v>
      </c>
      <c r="E1265" s="261">
        <v>0</v>
      </c>
      <c r="F1265" s="261">
        <v>0</v>
      </c>
      <c r="G1265" s="261">
        <v>0</v>
      </c>
      <c r="H1265" s="261">
        <v>1287450</v>
      </c>
      <c r="I1265" s="261">
        <v>0</v>
      </c>
      <c r="J1265" s="261">
        <v>269866</v>
      </c>
      <c r="K1265" s="262">
        <v>0</v>
      </c>
      <c r="L1265" s="261">
        <v>0</v>
      </c>
      <c r="M1265" s="261">
        <v>0</v>
      </c>
      <c r="N1265" s="261">
        <v>141191.6</v>
      </c>
      <c r="O1265" s="261">
        <v>0</v>
      </c>
      <c r="P1265" s="261">
        <v>0</v>
      </c>
      <c r="Q1265" s="261">
        <v>0</v>
      </c>
      <c r="R1265" s="261">
        <v>0</v>
      </c>
      <c r="S1265" s="261">
        <v>0</v>
      </c>
      <c r="T1265" s="261">
        <v>0</v>
      </c>
      <c r="U1265" s="261">
        <v>0</v>
      </c>
      <c r="V1265" s="261">
        <v>0</v>
      </c>
      <c r="W1265" s="261">
        <v>0</v>
      </c>
      <c r="X1265" s="261">
        <v>0</v>
      </c>
      <c r="Y1265" s="261">
        <v>0</v>
      </c>
      <c r="Z1265" s="261">
        <v>0</v>
      </c>
      <c r="AA1265" s="261">
        <v>0</v>
      </c>
      <c r="AB1265" s="263">
        <v>2021</v>
      </c>
    </row>
    <row r="1266" spans="1:28" s="3" customFormat="1" ht="35.25" x14ac:dyDescent="0.5">
      <c r="A1266" s="3">
        <v>1</v>
      </c>
      <c r="B1266" s="165">
        <f>SUBTOTAL(103,$A$798:A1266)</f>
        <v>465</v>
      </c>
      <c r="C1266" s="210" t="s">
        <v>2893</v>
      </c>
      <c r="D1266" s="255">
        <f t="shared" si="55"/>
        <v>1052200</v>
      </c>
      <c r="E1266" s="261">
        <v>0</v>
      </c>
      <c r="F1266" s="261">
        <v>0</v>
      </c>
      <c r="G1266" s="261">
        <v>0</v>
      </c>
      <c r="H1266" s="261">
        <v>0</v>
      </c>
      <c r="I1266" s="261">
        <v>1052200</v>
      </c>
      <c r="J1266" s="261">
        <v>0</v>
      </c>
      <c r="K1266" s="262">
        <v>0</v>
      </c>
      <c r="L1266" s="261">
        <v>0</v>
      </c>
      <c r="M1266" s="261">
        <v>0</v>
      </c>
      <c r="N1266" s="261">
        <v>0</v>
      </c>
      <c r="O1266" s="261">
        <v>0</v>
      </c>
      <c r="P1266" s="261">
        <v>0</v>
      </c>
      <c r="Q1266" s="261">
        <v>0</v>
      </c>
      <c r="R1266" s="261">
        <v>0</v>
      </c>
      <c r="S1266" s="261">
        <v>0</v>
      </c>
      <c r="T1266" s="261">
        <v>0</v>
      </c>
      <c r="U1266" s="261">
        <v>0</v>
      </c>
      <c r="V1266" s="261">
        <v>0</v>
      </c>
      <c r="W1266" s="261">
        <v>0</v>
      </c>
      <c r="X1266" s="261">
        <v>0</v>
      </c>
      <c r="Y1266" s="261">
        <v>0</v>
      </c>
      <c r="Z1266" s="261">
        <v>0</v>
      </c>
      <c r="AA1266" s="261">
        <v>0</v>
      </c>
      <c r="AB1266" s="263">
        <v>2021</v>
      </c>
    </row>
    <row r="1267" spans="1:28" s="3" customFormat="1" ht="35.25" x14ac:dyDescent="0.5">
      <c r="A1267" s="3">
        <v>1</v>
      </c>
      <c r="B1267" s="165">
        <f>SUBTOTAL(103,$A$798:A1267)</f>
        <v>466</v>
      </c>
      <c r="C1267" s="210" t="s">
        <v>2004</v>
      </c>
      <c r="D1267" s="255">
        <f t="shared" si="55"/>
        <v>244383</v>
      </c>
      <c r="E1267" s="261">
        <v>244383</v>
      </c>
      <c r="F1267" s="261">
        <v>0</v>
      </c>
      <c r="G1267" s="261">
        <v>0</v>
      </c>
      <c r="H1267" s="261">
        <v>0</v>
      </c>
      <c r="I1267" s="261">
        <v>0</v>
      </c>
      <c r="J1267" s="261">
        <v>0</v>
      </c>
      <c r="K1267" s="262">
        <v>0</v>
      </c>
      <c r="L1267" s="261">
        <v>0</v>
      </c>
      <c r="M1267" s="261">
        <v>0</v>
      </c>
      <c r="N1267" s="261">
        <v>0</v>
      </c>
      <c r="O1267" s="261">
        <v>0</v>
      </c>
      <c r="P1267" s="261">
        <v>0</v>
      </c>
      <c r="Q1267" s="261">
        <v>0</v>
      </c>
      <c r="R1267" s="261">
        <v>0</v>
      </c>
      <c r="S1267" s="261">
        <v>0</v>
      </c>
      <c r="T1267" s="261">
        <v>0</v>
      </c>
      <c r="U1267" s="261">
        <v>0</v>
      </c>
      <c r="V1267" s="261">
        <v>0</v>
      </c>
      <c r="W1267" s="261">
        <v>0</v>
      </c>
      <c r="X1267" s="261">
        <v>0</v>
      </c>
      <c r="Y1267" s="261">
        <v>0</v>
      </c>
      <c r="Z1267" s="261">
        <v>0</v>
      </c>
      <c r="AA1267" s="261">
        <v>0</v>
      </c>
      <c r="AB1267" s="263">
        <v>2021</v>
      </c>
    </row>
    <row r="1268" spans="1:28" s="3" customFormat="1" ht="35.25" x14ac:dyDescent="0.5">
      <c r="A1268" s="3">
        <v>1</v>
      </c>
      <c r="B1268" s="165">
        <f>SUBTOTAL(103,$A$798:A1268)</f>
        <v>467</v>
      </c>
      <c r="C1268" s="210" t="s">
        <v>2005</v>
      </c>
      <c r="D1268" s="255">
        <f t="shared" si="55"/>
        <v>788893.69</v>
      </c>
      <c r="E1268" s="261">
        <v>0</v>
      </c>
      <c r="F1268" s="261">
        <v>0</v>
      </c>
      <c r="G1268" s="261">
        <v>0</v>
      </c>
      <c r="H1268" s="261">
        <v>0</v>
      </c>
      <c r="I1268" s="261">
        <v>788893.69</v>
      </c>
      <c r="J1268" s="261">
        <v>0</v>
      </c>
      <c r="K1268" s="262">
        <v>0</v>
      </c>
      <c r="L1268" s="261">
        <v>0</v>
      </c>
      <c r="M1268" s="261">
        <v>0</v>
      </c>
      <c r="N1268" s="261">
        <v>0</v>
      </c>
      <c r="O1268" s="261">
        <v>0</v>
      </c>
      <c r="P1268" s="261">
        <v>0</v>
      </c>
      <c r="Q1268" s="261">
        <v>0</v>
      </c>
      <c r="R1268" s="261">
        <v>0</v>
      </c>
      <c r="S1268" s="261">
        <v>0</v>
      </c>
      <c r="T1268" s="261">
        <v>0</v>
      </c>
      <c r="U1268" s="261">
        <v>0</v>
      </c>
      <c r="V1268" s="261">
        <v>0</v>
      </c>
      <c r="W1268" s="261">
        <v>0</v>
      </c>
      <c r="X1268" s="261">
        <v>0</v>
      </c>
      <c r="Y1268" s="261">
        <v>0</v>
      </c>
      <c r="Z1268" s="261">
        <v>0</v>
      </c>
      <c r="AA1268" s="261">
        <v>0</v>
      </c>
      <c r="AB1268" s="263">
        <v>2021</v>
      </c>
    </row>
    <row r="1269" spans="1:28" s="3" customFormat="1" ht="35.25" x14ac:dyDescent="0.5">
      <c r="A1269" s="3">
        <v>1</v>
      </c>
      <c r="B1269" s="165">
        <f>SUBTOTAL(103,$A$798:A1269)</f>
        <v>468</v>
      </c>
      <c r="C1269" s="210" t="s">
        <v>2894</v>
      </c>
      <c r="D1269" s="255">
        <f t="shared" si="55"/>
        <v>413850</v>
      </c>
      <c r="E1269" s="261">
        <v>0</v>
      </c>
      <c r="F1269" s="261">
        <v>413850</v>
      </c>
      <c r="G1269" s="261">
        <v>0</v>
      </c>
      <c r="H1269" s="261">
        <v>0</v>
      </c>
      <c r="I1269" s="261">
        <v>0</v>
      </c>
      <c r="J1269" s="261">
        <v>0</v>
      </c>
      <c r="K1269" s="262">
        <v>0</v>
      </c>
      <c r="L1269" s="261">
        <v>0</v>
      </c>
      <c r="M1269" s="261">
        <v>0</v>
      </c>
      <c r="N1269" s="261">
        <v>0</v>
      </c>
      <c r="O1269" s="261">
        <v>0</v>
      </c>
      <c r="P1269" s="261">
        <v>0</v>
      </c>
      <c r="Q1269" s="261">
        <v>0</v>
      </c>
      <c r="R1269" s="261">
        <v>0</v>
      </c>
      <c r="S1269" s="261">
        <v>0</v>
      </c>
      <c r="T1269" s="261">
        <v>0</v>
      </c>
      <c r="U1269" s="261">
        <v>0</v>
      </c>
      <c r="V1269" s="261">
        <v>0</v>
      </c>
      <c r="W1269" s="261">
        <v>0</v>
      </c>
      <c r="X1269" s="261">
        <v>0</v>
      </c>
      <c r="Y1269" s="261">
        <v>0</v>
      </c>
      <c r="Z1269" s="261">
        <v>0</v>
      </c>
      <c r="AA1269" s="261">
        <v>0</v>
      </c>
      <c r="AB1269" s="263">
        <v>2021</v>
      </c>
    </row>
    <row r="1270" spans="1:28" s="3" customFormat="1" ht="35.25" x14ac:dyDescent="0.5">
      <c r="A1270" s="3">
        <v>1</v>
      </c>
      <c r="B1270" s="165">
        <f>SUBTOTAL(103,$A$798:A1270)</f>
        <v>469</v>
      </c>
      <c r="C1270" s="210" t="s">
        <v>2448</v>
      </c>
      <c r="D1270" s="255">
        <f t="shared" si="55"/>
        <v>465525.36</v>
      </c>
      <c r="E1270" s="261">
        <v>0</v>
      </c>
      <c r="F1270" s="261">
        <v>0</v>
      </c>
      <c r="G1270" s="261">
        <v>0</v>
      </c>
      <c r="H1270" s="258">
        <v>272554.36</v>
      </c>
      <c r="I1270" s="261">
        <v>0</v>
      </c>
      <c r="J1270" s="261">
        <v>0</v>
      </c>
      <c r="K1270" s="262">
        <v>0</v>
      </c>
      <c r="L1270" s="261">
        <v>0</v>
      </c>
      <c r="M1270" s="261">
        <v>192971</v>
      </c>
      <c r="N1270" s="261">
        <v>0</v>
      </c>
      <c r="O1270" s="261">
        <v>0</v>
      </c>
      <c r="P1270" s="261">
        <v>0</v>
      </c>
      <c r="Q1270" s="261">
        <v>0</v>
      </c>
      <c r="R1270" s="261">
        <v>0</v>
      </c>
      <c r="S1270" s="261">
        <v>0</v>
      </c>
      <c r="T1270" s="261">
        <v>0</v>
      </c>
      <c r="U1270" s="261">
        <v>0</v>
      </c>
      <c r="V1270" s="261">
        <v>0</v>
      </c>
      <c r="W1270" s="261">
        <v>0</v>
      </c>
      <c r="X1270" s="261">
        <v>0</v>
      </c>
      <c r="Y1270" s="261">
        <v>0</v>
      </c>
      <c r="Z1270" s="261">
        <v>0</v>
      </c>
      <c r="AA1270" s="261">
        <v>0</v>
      </c>
      <c r="AB1270" s="263">
        <v>2021</v>
      </c>
    </row>
    <row r="1271" spans="1:28" s="3" customFormat="1" ht="35.25" x14ac:dyDescent="0.5">
      <c r="A1271" s="3">
        <v>1</v>
      </c>
      <c r="B1271" s="165">
        <f>SUBTOTAL(103,$A$798:A1271)</f>
        <v>470</v>
      </c>
      <c r="C1271" s="210" t="s">
        <v>2006</v>
      </c>
      <c r="D1271" s="255">
        <f t="shared" si="55"/>
        <v>436000</v>
      </c>
      <c r="E1271" s="261">
        <v>0</v>
      </c>
      <c r="F1271" s="261">
        <v>0</v>
      </c>
      <c r="G1271" s="261">
        <v>0</v>
      </c>
      <c r="H1271" s="261">
        <v>0</v>
      </c>
      <c r="I1271" s="261">
        <v>0</v>
      </c>
      <c r="J1271" s="261">
        <v>0</v>
      </c>
      <c r="K1271" s="262">
        <v>0</v>
      </c>
      <c r="L1271" s="261">
        <v>0</v>
      </c>
      <c r="M1271" s="261">
        <v>0</v>
      </c>
      <c r="N1271" s="261">
        <v>0</v>
      </c>
      <c r="O1271" s="261">
        <v>436000</v>
      </c>
      <c r="P1271" s="261">
        <v>0</v>
      </c>
      <c r="Q1271" s="261">
        <v>0</v>
      </c>
      <c r="R1271" s="261">
        <v>0</v>
      </c>
      <c r="S1271" s="261">
        <v>0</v>
      </c>
      <c r="T1271" s="261">
        <v>0</v>
      </c>
      <c r="U1271" s="261">
        <v>0</v>
      </c>
      <c r="V1271" s="261">
        <v>0</v>
      </c>
      <c r="W1271" s="261">
        <v>0</v>
      </c>
      <c r="X1271" s="261">
        <v>0</v>
      </c>
      <c r="Y1271" s="261">
        <v>0</v>
      </c>
      <c r="Z1271" s="261">
        <v>0</v>
      </c>
      <c r="AA1271" s="261">
        <v>0</v>
      </c>
      <c r="AB1271" s="263">
        <v>2021</v>
      </c>
    </row>
    <row r="1272" spans="1:28" s="3" customFormat="1" ht="35.25" x14ac:dyDescent="0.5">
      <c r="A1272" s="3">
        <v>1</v>
      </c>
      <c r="B1272" s="165">
        <f>SUBTOTAL(103,$A$798:A1272)</f>
        <v>471</v>
      </c>
      <c r="C1272" s="210" t="s">
        <v>2895</v>
      </c>
      <c r="D1272" s="255">
        <f t="shared" si="55"/>
        <v>853600.44</v>
      </c>
      <c r="E1272" s="258">
        <v>0</v>
      </c>
      <c r="F1272" s="258">
        <v>0</v>
      </c>
      <c r="G1272" s="258">
        <v>0</v>
      </c>
      <c r="H1272" s="258">
        <v>0</v>
      </c>
      <c r="I1272" s="258">
        <v>853600.44</v>
      </c>
      <c r="J1272" s="258">
        <v>0</v>
      </c>
      <c r="K1272" s="259">
        <v>0</v>
      </c>
      <c r="L1272" s="258">
        <v>0</v>
      </c>
      <c r="M1272" s="258">
        <v>0</v>
      </c>
      <c r="N1272" s="258">
        <v>0</v>
      </c>
      <c r="O1272" s="258">
        <v>0</v>
      </c>
      <c r="P1272" s="258">
        <v>0</v>
      </c>
      <c r="Q1272" s="258">
        <v>0</v>
      </c>
      <c r="R1272" s="258">
        <v>0</v>
      </c>
      <c r="S1272" s="258">
        <v>0</v>
      </c>
      <c r="T1272" s="258">
        <v>0</v>
      </c>
      <c r="U1272" s="258">
        <v>0</v>
      </c>
      <c r="V1272" s="258">
        <v>0</v>
      </c>
      <c r="W1272" s="258">
        <v>0</v>
      </c>
      <c r="X1272" s="258">
        <v>0</v>
      </c>
      <c r="Y1272" s="258">
        <v>0</v>
      </c>
      <c r="Z1272" s="258">
        <v>0</v>
      </c>
      <c r="AA1272" s="258">
        <v>0</v>
      </c>
      <c r="AB1272" s="260">
        <v>2021</v>
      </c>
    </row>
    <row r="1273" spans="1:28" s="3" customFormat="1" ht="35.25" x14ac:dyDescent="0.5">
      <c r="A1273" s="3">
        <v>1</v>
      </c>
      <c r="B1273" s="165">
        <f>SUBTOTAL(103,$A$798:A1273)</f>
        <v>472</v>
      </c>
      <c r="C1273" s="210" t="s">
        <v>3161</v>
      </c>
      <c r="D1273" s="255">
        <f t="shared" si="55"/>
        <v>284000</v>
      </c>
      <c r="E1273" s="258">
        <v>0</v>
      </c>
      <c r="F1273" s="258">
        <v>0</v>
      </c>
      <c r="G1273" s="258">
        <v>0</v>
      </c>
      <c r="H1273" s="258">
        <v>0</v>
      </c>
      <c r="I1273" s="258">
        <v>0</v>
      </c>
      <c r="J1273" s="258">
        <v>0</v>
      </c>
      <c r="K1273" s="259">
        <v>0</v>
      </c>
      <c r="L1273" s="258">
        <v>0</v>
      </c>
      <c r="M1273" s="258">
        <v>0</v>
      </c>
      <c r="N1273" s="258">
        <v>0</v>
      </c>
      <c r="O1273" s="258">
        <v>284000</v>
      </c>
      <c r="P1273" s="258">
        <v>0</v>
      </c>
      <c r="Q1273" s="258">
        <v>0</v>
      </c>
      <c r="R1273" s="258">
        <v>0</v>
      </c>
      <c r="S1273" s="258">
        <v>0</v>
      </c>
      <c r="T1273" s="258">
        <v>0</v>
      </c>
      <c r="U1273" s="258">
        <v>0</v>
      </c>
      <c r="V1273" s="258">
        <v>0</v>
      </c>
      <c r="W1273" s="258">
        <v>0</v>
      </c>
      <c r="X1273" s="258">
        <v>0</v>
      </c>
      <c r="Y1273" s="258">
        <v>0</v>
      </c>
      <c r="Z1273" s="258">
        <v>0</v>
      </c>
      <c r="AA1273" s="258">
        <v>0</v>
      </c>
      <c r="AB1273" s="260" t="s">
        <v>3074</v>
      </c>
    </row>
    <row r="1274" spans="1:28" s="3" customFormat="1" ht="35.25" x14ac:dyDescent="0.5">
      <c r="A1274" s="3">
        <v>1</v>
      </c>
      <c r="B1274" s="165">
        <f>SUBTOTAL(103,$A$798:A1274)</f>
        <v>473</v>
      </c>
      <c r="C1274" s="210" t="s">
        <v>3162</v>
      </c>
      <c r="D1274" s="255">
        <f t="shared" si="55"/>
        <v>75015.399999999994</v>
      </c>
      <c r="E1274" s="258">
        <v>0</v>
      </c>
      <c r="F1274" s="258">
        <v>0</v>
      </c>
      <c r="G1274" s="258">
        <v>0</v>
      </c>
      <c r="H1274" s="258">
        <v>75015.399999999994</v>
      </c>
      <c r="I1274" s="258">
        <v>0</v>
      </c>
      <c r="J1274" s="258">
        <v>0</v>
      </c>
      <c r="K1274" s="259">
        <v>0</v>
      </c>
      <c r="L1274" s="258">
        <v>0</v>
      </c>
      <c r="M1274" s="258">
        <v>0</v>
      </c>
      <c r="N1274" s="258">
        <v>0</v>
      </c>
      <c r="O1274" s="258">
        <v>0</v>
      </c>
      <c r="P1274" s="258">
        <v>0</v>
      </c>
      <c r="Q1274" s="258">
        <v>0</v>
      </c>
      <c r="R1274" s="258">
        <v>0</v>
      </c>
      <c r="S1274" s="258">
        <v>0</v>
      </c>
      <c r="T1274" s="258">
        <v>0</v>
      </c>
      <c r="U1274" s="258">
        <v>0</v>
      </c>
      <c r="V1274" s="258">
        <v>0</v>
      </c>
      <c r="W1274" s="258">
        <v>0</v>
      </c>
      <c r="X1274" s="258">
        <v>0</v>
      </c>
      <c r="Y1274" s="258">
        <v>0</v>
      </c>
      <c r="Z1274" s="258">
        <v>0</v>
      </c>
      <c r="AA1274" s="258">
        <v>0</v>
      </c>
      <c r="AB1274" s="260" t="s">
        <v>3074</v>
      </c>
    </row>
    <row r="1275" spans="1:28" s="3" customFormat="1" ht="35.25" x14ac:dyDescent="0.5">
      <c r="A1275" s="3">
        <v>1</v>
      </c>
      <c r="B1275" s="165">
        <f>SUBTOTAL(103,$A$798:A1275)</f>
        <v>474</v>
      </c>
      <c r="C1275" s="210" t="s">
        <v>1744</v>
      </c>
      <c r="D1275" s="255">
        <f t="shared" si="55"/>
        <v>890428</v>
      </c>
      <c r="E1275" s="258">
        <v>0</v>
      </c>
      <c r="F1275" s="258">
        <v>0</v>
      </c>
      <c r="G1275" s="258">
        <v>698428</v>
      </c>
      <c r="H1275" s="258">
        <v>0</v>
      </c>
      <c r="I1275" s="258">
        <v>0</v>
      </c>
      <c r="J1275" s="258">
        <v>0</v>
      </c>
      <c r="K1275" s="259">
        <v>0</v>
      </c>
      <c r="L1275" s="258">
        <v>0</v>
      </c>
      <c r="M1275" s="258">
        <v>0</v>
      </c>
      <c r="N1275" s="258">
        <v>0</v>
      </c>
      <c r="O1275" s="258">
        <v>192000</v>
      </c>
      <c r="P1275" s="258">
        <v>0</v>
      </c>
      <c r="Q1275" s="258">
        <v>0</v>
      </c>
      <c r="R1275" s="258">
        <v>0</v>
      </c>
      <c r="S1275" s="258">
        <v>0</v>
      </c>
      <c r="T1275" s="258">
        <v>0</v>
      </c>
      <c r="U1275" s="258">
        <v>0</v>
      </c>
      <c r="V1275" s="258">
        <v>0</v>
      </c>
      <c r="W1275" s="258">
        <v>0</v>
      </c>
      <c r="X1275" s="258">
        <v>0</v>
      </c>
      <c r="Y1275" s="258">
        <v>0</v>
      </c>
      <c r="Z1275" s="258">
        <v>0</v>
      </c>
      <c r="AA1275" s="258">
        <v>0</v>
      </c>
      <c r="AB1275" s="260" t="s">
        <v>3074</v>
      </c>
    </row>
    <row r="1276" spans="1:28" s="3" customFormat="1" ht="35.25" x14ac:dyDescent="0.5">
      <c r="A1276" s="3">
        <v>1</v>
      </c>
      <c r="B1276" s="165">
        <f>SUBTOTAL(103,$A$798:A1276)</f>
        <v>475</v>
      </c>
      <c r="C1276" s="210" t="s">
        <v>3163</v>
      </c>
      <c r="D1276" s="255">
        <f t="shared" si="55"/>
        <v>990989.4</v>
      </c>
      <c r="E1276" s="258">
        <v>0</v>
      </c>
      <c r="F1276" s="258">
        <v>0</v>
      </c>
      <c r="G1276" s="258">
        <v>990989.4</v>
      </c>
      <c r="H1276" s="258">
        <v>0</v>
      </c>
      <c r="I1276" s="258">
        <v>0</v>
      </c>
      <c r="J1276" s="258">
        <v>0</v>
      </c>
      <c r="K1276" s="259">
        <v>0</v>
      </c>
      <c r="L1276" s="258">
        <v>0</v>
      </c>
      <c r="M1276" s="258">
        <v>0</v>
      </c>
      <c r="N1276" s="258">
        <v>0</v>
      </c>
      <c r="O1276" s="258">
        <v>0</v>
      </c>
      <c r="P1276" s="258">
        <v>0</v>
      </c>
      <c r="Q1276" s="258">
        <v>0</v>
      </c>
      <c r="R1276" s="258">
        <v>0</v>
      </c>
      <c r="S1276" s="258">
        <v>0</v>
      </c>
      <c r="T1276" s="258">
        <v>0</v>
      </c>
      <c r="U1276" s="258">
        <v>0</v>
      </c>
      <c r="V1276" s="258">
        <v>0</v>
      </c>
      <c r="W1276" s="258">
        <v>0</v>
      </c>
      <c r="X1276" s="258">
        <v>0</v>
      </c>
      <c r="Y1276" s="258">
        <v>0</v>
      </c>
      <c r="Z1276" s="258">
        <v>0</v>
      </c>
      <c r="AA1276" s="258">
        <v>0</v>
      </c>
      <c r="AB1276" s="260" t="s">
        <v>3074</v>
      </c>
    </row>
    <row r="1277" spans="1:28" s="3" customFormat="1" ht="35.25" x14ac:dyDescent="0.5">
      <c r="A1277" s="3">
        <v>1</v>
      </c>
      <c r="B1277" s="165">
        <f>SUBTOTAL(103,$A$798:A1277)</f>
        <v>476</v>
      </c>
      <c r="C1277" s="210" t="s">
        <v>3164</v>
      </c>
      <c r="D1277" s="255">
        <f t="shared" si="55"/>
        <v>320000</v>
      </c>
      <c r="E1277" s="258">
        <v>0</v>
      </c>
      <c r="F1277" s="258">
        <v>0</v>
      </c>
      <c r="G1277" s="258">
        <v>0</v>
      </c>
      <c r="H1277" s="258">
        <v>0</v>
      </c>
      <c r="I1277" s="258">
        <v>320000</v>
      </c>
      <c r="J1277" s="258">
        <v>0</v>
      </c>
      <c r="K1277" s="259">
        <v>0</v>
      </c>
      <c r="L1277" s="258">
        <v>0</v>
      </c>
      <c r="M1277" s="258">
        <v>0</v>
      </c>
      <c r="N1277" s="258">
        <v>0</v>
      </c>
      <c r="O1277" s="258">
        <v>0</v>
      </c>
      <c r="P1277" s="258">
        <v>0</v>
      </c>
      <c r="Q1277" s="258">
        <v>0</v>
      </c>
      <c r="R1277" s="258">
        <v>0</v>
      </c>
      <c r="S1277" s="258">
        <v>0</v>
      </c>
      <c r="T1277" s="258">
        <v>0</v>
      </c>
      <c r="U1277" s="258">
        <v>0</v>
      </c>
      <c r="V1277" s="258">
        <v>0</v>
      </c>
      <c r="W1277" s="258">
        <v>0</v>
      </c>
      <c r="X1277" s="258">
        <v>0</v>
      </c>
      <c r="Y1277" s="258">
        <v>0</v>
      </c>
      <c r="Z1277" s="258">
        <v>0</v>
      </c>
      <c r="AA1277" s="258">
        <v>0</v>
      </c>
      <c r="AB1277" s="260" t="s">
        <v>3074</v>
      </c>
    </row>
    <row r="1278" spans="1:28" s="3" customFormat="1" ht="35.25" x14ac:dyDescent="0.5">
      <c r="A1278" s="3">
        <v>1</v>
      </c>
      <c r="B1278" s="165">
        <f>SUBTOTAL(103,$A$798:A1278)</f>
        <v>477</v>
      </c>
      <c r="C1278" s="210" t="s">
        <v>2000</v>
      </c>
      <c r="D1278" s="255">
        <f t="shared" si="55"/>
        <v>174400</v>
      </c>
      <c r="E1278" s="258">
        <v>0</v>
      </c>
      <c r="F1278" s="258">
        <v>0</v>
      </c>
      <c r="G1278" s="258">
        <v>174400</v>
      </c>
      <c r="H1278" s="258">
        <v>0</v>
      </c>
      <c r="I1278" s="258">
        <v>0</v>
      </c>
      <c r="J1278" s="258">
        <v>0</v>
      </c>
      <c r="K1278" s="259">
        <v>0</v>
      </c>
      <c r="L1278" s="258">
        <v>0</v>
      </c>
      <c r="M1278" s="258">
        <v>0</v>
      </c>
      <c r="N1278" s="258">
        <v>0</v>
      </c>
      <c r="O1278" s="258">
        <v>0</v>
      </c>
      <c r="P1278" s="258">
        <v>0</v>
      </c>
      <c r="Q1278" s="258">
        <v>0</v>
      </c>
      <c r="R1278" s="258">
        <v>0</v>
      </c>
      <c r="S1278" s="258">
        <v>0</v>
      </c>
      <c r="T1278" s="258">
        <v>0</v>
      </c>
      <c r="U1278" s="258">
        <v>0</v>
      </c>
      <c r="V1278" s="258">
        <v>0</v>
      </c>
      <c r="W1278" s="258">
        <v>0</v>
      </c>
      <c r="X1278" s="258">
        <v>0</v>
      </c>
      <c r="Y1278" s="258">
        <v>0</v>
      </c>
      <c r="Z1278" s="258">
        <v>0</v>
      </c>
      <c r="AA1278" s="258">
        <v>0</v>
      </c>
      <c r="AB1278" s="260" t="s">
        <v>3074</v>
      </c>
    </row>
    <row r="1279" spans="1:28" s="3" customFormat="1" ht="35.25" x14ac:dyDescent="0.5">
      <c r="A1279" s="3">
        <v>1</v>
      </c>
      <c r="B1279" s="165">
        <f>SUBTOTAL(103,$A$798:A1279)</f>
        <v>478</v>
      </c>
      <c r="C1279" s="210" t="s">
        <v>2443</v>
      </c>
      <c r="D1279" s="255">
        <f t="shared" si="55"/>
        <v>700644.25</v>
      </c>
      <c r="E1279" s="258">
        <v>0</v>
      </c>
      <c r="F1279" s="258">
        <v>0</v>
      </c>
      <c r="G1279" s="258">
        <v>0</v>
      </c>
      <c r="H1279" s="258">
        <v>0</v>
      </c>
      <c r="I1279" s="258">
        <v>0</v>
      </c>
      <c r="J1279" s="258">
        <v>0</v>
      </c>
      <c r="K1279" s="259">
        <v>0</v>
      </c>
      <c r="L1279" s="258">
        <v>0</v>
      </c>
      <c r="M1279" s="258">
        <v>700644.25</v>
      </c>
      <c r="N1279" s="258">
        <v>0</v>
      </c>
      <c r="O1279" s="258">
        <v>0</v>
      </c>
      <c r="P1279" s="258">
        <v>0</v>
      </c>
      <c r="Q1279" s="258">
        <v>0</v>
      </c>
      <c r="R1279" s="258">
        <v>0</v>
      </c>
      <c r="S1279" s="258">
        <v>0</v>
      </c>
      <c r="T1279" s="258">
        <v>0</v>
      </c>
      <c r="U1279" s="258">
        <v>0</v>
      </c>
      <c r="V1279" s="258">
        <v>0</v>
      </c>
      <c r="W1279" s="258">
        <v>0</v>
      </c>
      <c r="X1279" s="258">
        <v>0</v>
      </c>
      <c r="Y1279" s="258">
        <v>0</v>
      </c>
      <c r="Z1279" s="258">
        <v>0</v>
      </c>
      <c r="AA1279" s="258">
        <v>0</v>
      </c>
      <c r="AB1279" s="260" t="s">
        <v>3074</v>
      </c>
    </row>
    <row r="1280" spans="1:28" s="3" customFormat="1" ht="35.25" x14ac:dyDescent="0.5">
      <c r="A1280" s="3">
        <v>1</v>
      </c>
      <c r="B1280" s="165">
        <f>SUBTOTAL(103,$A$798:A1280)</f>
        <v>479</v>
      </c>
      <c r="C1280" s="210" t="s">
        <v>3165</v>
      </c>
      <c r="D1280" s="255">
        <f t="shared" si="55"/>
        <v>1505128</v>
      </c>
      <c r="E1280" s="258">
        <v>0</v>
      </c>
      <c r="F1280" s="258">
        <v>0</v>
      </c>
      <c r="G1280" s="258">
        <v>0</v>
      </c>
      <c r="H1280" s="258">
        <v>0</v>
      </c>
      <c r="I1280" s="258">
        <v>0</v>
      </c>
      <c r="J1280" s="258">
        <v>0</v>
      </c>
      <c r="K1280" s="259">
        <v>0</v>
      </c>
      <c r="L1280" s="258">
        <v>0</v>
      </c>
      <c r="M1280" s="258">
        <v>1505128</v>
      </c>
      <c r="N1280" s="258">
        <v>0</v>
      </c>
      <c r="O1280" s="258">
        <v>0</v>
      </c>
      <c r="P1280" s="258">
        <v>0</v>
      </c>
      <c r="Q1280" s="258">
        <v>0</v>
      </c>
      <c r="R1280" s="258">
        <v>0</v>
      </c>
      <c r="S1280" s="258">
        <v>0</v>
      </c>
      <c r="T1280" s="258">
        <v>0</v>
      </c>
      <c r="U1280" s="258">
        <v>0</v>
      </c>
      <c r="V1280" s="258">
        <v>0</v>
      </c>
      <c r="W1280" s="258">
        <v>0</v>
      </c>
      <c r="X1280" s="258">
        <v>0</v>
      </c>
      <c r="Y1280" s="258">
        <v>0</v>
      </c>
      <c r="Z1280" s="258">
        <v>0</v>
      </c>
      <c r="AA1280" s="258">
        <v>0</v>
      </c>
      <c r="AB1280" s="260" t="s">
        <v>3074</v>
      </c>
    </row>
    <row r="1281" spans="1:28" s="3" customFormat="1" ht="35.25" x14ac:dyDescent="0.5">
      <c r="A1281" s="3">
        <v>1</v>
      </c>
      <c r="B1281" s="165">
        <f>SUBTOTAL(103,$A$798:A1281)</f>
        <v>480</v>
      </c>
      <c r="C1281" s="210" t="s">
        <v>3166</v>
      </c>
      <c r="D1281" s="255">
        <f t="shared" si="55"/>
        <v>235865</v>
      </c>
      <c r="E1281" s="258">
        <v>0</v>
      </c>
      <c r="F1281" s="258">
        <v>235865</v>
      </c>
      <c r="G1281" s="258">
        <v>0</v>
      </c>
      <c r="H1281" s="258">
        <v>0</v>
      </c>
      <c r="I1281" s="258">
        <v>0</v>
      </c>
      <c r="J1281" s="258">
        <v>0</v>
      </c>
      <c r="K1281" s="259">
        <v>0</v>
      </c>
      <c r="L1281" s="258">
        <v>0</v>
      </c>
      <c r="M1281" s="258">
        <v>0</v>
      </c>
      <c r="N1281" s="258">
        <v>0</v>
      </c>
      <c r="O1281" s="258">
        <v>0</v>
      </c>
      <c r="P1281" s="258">
        <v>0</v>
      </c>
      <c r="Q1281" s="258">
        <v>0</v>
      </c>
      <c r="R1281" s="258">
        <v>0</v>
      </c>
      <c r="S1281" s="258">
        <v>0</v>
      </c>
      <c r="T1281" s="258">
        <v>0</v>
      </c>
      <c r="U1281" s="258">
        <v>0</v>
      </c>
      <c r="V1281" s="258">
        <v>0</v>
      </c>
      <c r="W1281" s="258">
        <v>0</v>
      </c>
      <c r="X1281" s="258">
        <v>0</v>
      </c>
      <c r="Y1281" s="258">
        <v>0</v>
      </c>
      <c r="Z1281" s="258">
        <v>0</v>
      </c>
      <c r="AA1281" s="258">
        <v>0</v>
      </c>
      <c r="AB1281" s="260" t="s">
        <v>3074</v>
      </c>
    </row>
    <row r="1282" spans="1:28" s="3" customFormat="1" ht="35.25" x14ac:dyDescent="0.5">
      <c r="A1282" s="3">
        <v>1</v>
      </c>
      <c r="B1282" s="165">
        <f>SUBTOTAL(103,$A$798:A1282)</f>
        <v>481</v>
      </c>
      <c r="C1282" s="210" t="s">
        <v>3167</v>
      </c>
      <c r="D1282" s="255">
        <f t="shared" si="55"/>
        <v>1436198</v>
      </c>
      <c r="E1282" s="258">
        <v>0</v>
      </c>
      <c r="F1282" s="258">
        <v>0</v>
      </c>
      <c r="G1282" s="258">
        <v>0</v>
      </c>
      <c r="H1282" s="258">
        <v>0</v>
      </c>
      <c r="I1282" s="258">
        <v>0</v>
      </c>
      <c r="J1282" s="258">
        <v>0</v>
      </c>
      <c r="K1282" s="259">
        <v>0</v>
      </c>
      <c r="L1282" s="258">
        <v>0</v>
      </c>
      <c r="M1282" s="258">
        <v>0</v>
      </c>
      <c r="N1282" s="258">
        <v>384999</v>
      </c>
      <c r="O1282" s="258">
        <v>1051199</v>
      </c>
      <c r="P1282" s="258">
        <v>0</v>
      </c>
      <c r="Q1282" s="258">
        <v>0</v>
      </c>
      <c r="R1282" s="258">
        <v>0</v>
      </c>
      <c r="S1282" s="258">
        <v>0</v>
      </c>
      <c r="T1282" s="258">
        <v>0</v>
      </c>
      <c r="U1282" s="258">
        <v>0</v>
      </c>
      <c r="V1282" s="258">
        <v>0</v>
      </c>
      <c r="W1282" s="258">
        <v>0</v>
      </c>
      <c r="X1282" s="258">
        <v>0</v>
      </c>
      <c r="Y1282" s="258">
        <v>0</v>
      </c>
      <c r="Z1282" s="258">
        <v>0</v>
      </c>
      <c r="AA1282" s="258">
        <v>0</v>
      </c>
      <c r="AB1282" s="260" t="s">
        <v>3074</v>
      </c>
    </row>
    <row r="1283" spans="1:28" s="3" customFormat="1" ht="35.25" x14ac:dyDescent="0.5">
      <c r="A1283" s="3">
        <v>1</v>
      </c>
      <c r="B1283" s="165">
        <f>SUBTOTAL(103,$A$798:A1283)</f>
        <v>482</v>
      </c>
      <c r="C1283" s="210" t="s">
        <v>1745</v>
      </c>
      <c r="D1283" s="255">
        <f t="shared" si="55"/>
        <v>424639</v>
      </c>
      <c r="E1283" s="258">
        <v>0</v>
      </c>
      <c r="F1283" s="258">
        <v>0</v>
      </c>
      <c r="G1283" s="258">
        <v>0</v>
      </c>
      <c r="H1283" s="258">
        <v>0</v>
      </c>
      <c r="I1283" s="258">
        <v>424639</v>
      </c>
      <c r="J1283" s="258">
        <v>0</v>
      </c>
      <c r="K1283" s="259">
        <v>0</v>
      </c>
      <c r="L1283" s="258">
        <v>0</v>
      </c>
      <c r="M1283" s="258">
        <v>0</v>
      </c>
      <c r="N1283" s="258">
        <v>0</v>
      </c>
      <c r="O1283" s="258">
        <v>0</v>
      </c>
      <c r="P1283" s="258">
        <v>0</v>
      </c>
      <c r="Q1283" s="258">
        <v>0</v>
      </c>
      <c r="R1283" s="258">
        <v>0</v>
      </c>
      <c r="S1283" s="258">
        <v>0</v>
      </c>
      <c r="T1283" s="258">
        <v>0</v>
      </c>
      <c r="U1283" s="258">
        <v>0</v>
      </c>
      <c r="V1283" s="258">
        <v>0</v>
      </c>
      <c r="W1283" s="258">
        <v>0</v>
      </c>
      <c r="X1283" s="258">
        <v>0</v>
      </c>
      <c r="Y1283" s="258">
        <v>0</v>
      </c>
      <c r="Z1283" s="258">
        <v>0</v>
      </c>
      <c r="AA1283" s="258">
        <v>0</v>
      </c>
      <c r="AB1283" s="260" t="s">
        <v>3074</v>
      </c>
    </row>
    <row r="1284" spans="1:28" s="3" customFormat="1" ht="35.25" x14ac:dyDescent="0.5">
      <c r="A1284" s="3">
        <v>1</v>
      </c>
      <c r="B1284" s="165">
        <f>SUBTOTAL(103,$A$798:A1284)</f>
        <v>483</v>
      </c>
      <c r="C1284" s="210" t="s">
        <v>3168</v>
      </c>
      <c r="D1284" s="255">
        <f t="shared" si="55"/>
        <v>1534914.4</v>
      </c>
      <c r="E1284" s="258">
        <v>0</v>
      </c>
      <c r="F1284" s="258">
        <v>0</v>
      </c>
      <c r="G1284" s="258">
        <v>0</v>
      </c>
      <c r="H1284" s="258">
        <v>0</v>
      </c>
      <c r="I1284" s="258">
        <v>0</v>
      </c>
      <c r="J1284" s="258">
        <v>0</v>
      </c>
      <c r="K1284" s="259">
        <v>0</v>
      </c>
      <c r="L1284" s="258">
        <v>0</v>
      </c>
      <c r="M1284" s="258">
        <v>1534914.4</v>
      </c>
      <c r="N1284" s="258">
        <v>0</v>
      </c>
      <c r="O1284" s="258">
        <v>0</v>
      </c>
      <c r="P1284" s="258">
        <v>0</v>
      </c>
      <c r="Q1284" s="258">
        <v>0</v>
      </c>
      <c r="R1284" s="258">
        <v>0</v>
      </c>
      <c r="S1284" s="258">
        <v>0</v>
      </c>
      <c r="T1284" s="258">
        <v>0</v>
      </c>
      <c r="U1284" s="258">
        <v>0</v>
      </c>
      <c r="V1284" s="258">
        <v>0</v>
      </c>
      <c r="W1284" s="258">
        <v>0</v>
      </c>
      <c r="X1284" s="258">
        <v>0</v>
      </c>
      <c r="Y1284" s="258">
        <v>0</v>
      </c>
      <c r="Z1284" s="258">
        <v>0</v>
      </c>
      <c r="AA1284" s="258">
        <v>0</v>
      </c>
      <c r="AB1284" s="260" t="s">
        <v>3074</v>
      </c>
    </row>
    <row r="1285" spans="1:28" s="3" customFormat="1" ht="35.25" x14ac:dyDescent="0.5">
      <c r="A1285" s="3">
        <v>1</v>
      </c>
      <c r="B1285" s="165">
        <f>SUBTOTAL(103,$A$798:A1285)</f>
        <v>484</v>
      </c>
      <c r="C1285" s="210" t="s">
        <v>2007</v>
      </c>
      <c r="D1285" s="255">
        <f t="shared" si="55"/>
        <v>203969.45</v>
      </c>
      <c r="E1285" s="258">
        <v>0</v>
      </c>
      <c r="F1285" s="258">
        <v>0</v>
      </c>
      <c r="G1285" s="258">
        <v>0</v>
      </c>
      <c r="H1285" s="258">
        <v>0</v>
      </c>
      <c r="I1285" s="258">
        <v>0</v>
      </c>
      <c r="J1285" s="258">
        <v>0</v>
      </c>
      <c r="K1285" s="259">
        <v>0</v>
      </c>
      <c r="L1285" s="258">
        <v>0</v>
      </c>
      <c r="M1285" s="258">
        <v>0</v>
      </c>
      <c r="N1285" s="258">
        <v>0</v>
      </c>
      <c r="O1285" s="258">
        <v>203969.45</v>
      </c>
      <c r="P1285" s="258">
        <v>0</v>
      </c>
      <c r="Q1285" s="258">
        <v>0</v>
      </c>
      <c r="R1285" s="258">
        <v>0</v>
      </c>
      <c r="S1285" s="258">
        <v>0</v>
      </c>
      <c r="T1285" s="258">
        <v>0</v>
      </c>
      <c r="U1285" s="258">
        <v>0</v>
      </c>
      <c r="V1285" s="258">
        <v>0</v>
      </c>
      <c r="W1285" s="258">
        <v>0</v>
      </c>
      <c r="X1285" s="258">
        <v>0</v>
      </c>
      <c r="Y1285" s="258">
        <v>0</v>
      </c>
      <c r="Z1285" s="258">
        <v>0</v>
      </c>
      <c r="AA1285" s="258">
        <v>0</v>
      </c>
      <c r="AB1285" s="260" t="s">
        <v>3074</v>
      </c>
    </row>
    <row r="1286" spans="1:28" s="3" customFormat="1" ht="35.25" x14ac:dyDescent="0.5">
      <c r="A1286" s="3">
        <v>1</v>
      </c>
      <c r="B1286" s="165">
        <f>SUBTOTAL(103,$A$798:A1286)</f>
        <v>485</v>
      </c>
      <c r="C1286" s="210" t="s">
        <v>3169</v>
      </c>
      <c r="D1286" s="255">
        <f t="shared" si="55"/>
        <v>596000</v>
      </c>
      <c r="E1286" s="258">
        <v>0</v>
      </c>
      <c r="F1286" s="258">
        <v>0</v>
      </c>
      <c r="G1286" s="258">
        <v>0</v>
      </c>
      <c r="H1286" s="258">
        <v>0</v>
      </c>
      <c r="I1286" s="258">
        <v>0</v>
      </c>
      <c r="J1286" s="258">
        <v>0</v>
      </c>
      <c r="K1286" s="259">
        <v>0</v>
      </c>
      <c r="L1286" s="258">
        <v>0</v>
      </c>
      <c r="M1286" s="258">
        <v>0</v>
      </c>
      <c r="N1286" s="258">
        <v>0</v>
      </c>
      <c r="O1286" s="258">
        <v>0</v>
      </c>
      <c r="P1286" s="258">
        <v>596000</v>
      </c>
      <c r="Q1286" s="258">
        <v>0</v>
      </c>
      <c r="R1286" s="258">
        <v>0</v>
      </c>
      <c r="S1286" s="258">
        <v>0</v>
      </c>
      <c r="T1286" s="258">
        <v>0</v>
      </c>
      <c r="U1286" s="258">
        <v>0</v>
      </c>
      <c r="V1286" s="258">
        <v>0</v>
      </c>
      <c r="W1286" s="258">
        <v>0</v>
      </c>
      <c r="X1286" s="258">
        <v>0</v>
      </c>
      <c r="Y1286" s="258">
        <v>0</v>
      </c>
      <c r="Z1286" s="258">
        <v>0</v>
      </c>
      <c r="AA1286" s="258">
        <v>0</v>
      </c>
      <c r="AB1286" s="260">
        <v>2021</v>
      </c>
    </row>
    <row r="1287" spans="1:28" s="3" customFormat="1" ht="35.25" x14ac:dyDescent="0.5">
      <c r="A1287" s="3">
        <v>1</v>
      </c>
      <c r="B1287" s="165">
        <f>SUBTOTAL(103,$A$798:A1287)</f>
        <v>486</v>
      </c>
      <c r="C1287" s="210" t="s">
        <v>3170</v>
      </c>
      <c r="D1287" s="255">
        <f t="shared" si="55"/>
        <v>909235</v>
      </c>
      <c r="E1287" s="258">
        <v>0</v>
      </c>
      <c r="F1287" s="258">
        <v>0</v>
      </c>
      <c r="G1287" s="258">
        <v>909235</v>
      </c>
      <c r="H1287" s="258">
        <v>0</v>
      </c>
      <c r="I1287" s="258">
        <v>0</v>
      </c>
      <c r="J1287" s="258">
        <v>0</v>
      </c>
      <c r="K1287" s="259">
        <v>0</v>
      </c>
      <c r="L1287" s="258">
        <v>0</v>
      </c>
      <c r="M1287" s="258">
        <v>0</v>
      </c>
      <c r="N1287" s="258">
        <v>0</v>
      </c>
      <c r="O1287" s="258">
        <v>0</v>
      </c>
      <c r="P1287" s="258">
        <v>0</v>
      </c>
      <c r="Q1287" s="258">
        <v>0</v>
      </c>
      <c r="R1287" s="258">
        <v>0</v>
      </c>
      <c r="S1287" s="258">
        <v>0</v>
      </c>
      <c r="T1287" s="258">
        <v>0</v>
      </c>
      <c r="U1287" s="258">
        <v>0</v>
      </c>
      <c r="V1287" s="258">
        <v>0</v>
      </c>
      <c r="W1287" s="258">
        <v>0</v>
      </c>
      <c r="X1287" s="258">
        <v>0</v>
      </c>
      <c r="Y1287" s="258">
        <v>0</v>
      </c>
      <c r="Z1287" s="258">
        <v>0</v>
      </c>
      <c r="AA1287" s="258">
        <v>0</v>
      </c>
      <c r="AB1287" s="260">
        <v>2021</v>
      </c>
    </row>
    <row r="1288" spans="1:28" s="3" customFormat="1" ht="35.25" x14ac:dyDescent="0.5">
      <c r="A1288" s="3">
        <v>1</v>
      </c>
      <c r="B1288" s="165">
        <f>SUBTOTAL(103,$A$798:A1288)</f>
        <v>487</v>
      </c>
      <c r="C1288" s="210" t="s">
        <v>1996</v>
      </c>
      <c r="D1288" s="255">
        <f t="shared" si="55"/>
        <v>347323</v>
      </c>
      <c r="E1288" s="258">
        <v>173661.5</v>
      </c>
      <c r="F1288" s="258">
        <v>173661.5</v>
      </c>
      <c r="G1288" s="258">
        <v>0</v>
      </c>
      <c r="H1288" s="258">
        <v>0</v>
      </c>
      <c r="I1288" s="258">
        <v>0</v>
      </c>
      <c r="J1288" s="258">
        <v>0</v>
      </c>
      <c r="K1288" s="259">
        <v>0</v>
      </c>
      <c r="L1288" s="258">
        <v>0</v>
      </c>
      <c r="M1288" s="258">
        <v>0</v>
      </c>
      <c r="N1288" s="258">
        <v>0</v>
      </c>
      <c r="O1288" s="258">
        <v>0</v>
      </c>
      <c r="P1288" s="258">
        <v>0</v>
      </c>
      <c r="Q1288" s="258">
        <v>0</v>
      </c>
      <c r="R1288" s="258">
        <v>0</v>
      </c>
      <c r="S1288" s="258">
        <v>0</v>
      </c>
      <c r="T1288" s="258">
        <v>0</v>
      </c>
      <c r="U1288" s="258">
        <v>0</v>
      </c>
      <c r="V1288" s="258">
        <v>0</v>
      </c>
      <c r="W1288" s="258">
        <v>0</v>
      </c>
      <c r="X1288" s="258">
        <v>0</v>
      </c>
      <c r="Y1288" s="258">
        <v>0</v>
      </c>
      <c r="Z1288" s="258">
        <v>0</v>
      </c>
      <c r="AA1288" s="258">
        <v>0</v>
      </c>
      <c r="AB1288" s="260">
        <v>2021</v>
      </c>
    </row>
    <row r="1289" spans="1:28" s="3" customFormat="1" ht="35.25" x14ac:dyDescent="0.5">
      <c r="A1289" s="3">
        <v>1</v>
      </c>
      <c r="B1289" s="165">
        <f>SUBTOTAL(103,$A$798:A1289)</f>
        <v>488</v>
      </c>
      <c r="C1289" s="210" t="s">
        <v>3171</v>
      </c>
      <c r="D1289" s="255">
        <f t="shared" si="55"/>
        <v>933996</v>
      </c>
      <c r="E1289" s="258">
        <v>0</v>
      </c>
      <c r="F1289" s="258">
        <v>0</v>
      </c>
      <c r="G1289" s="258">
        <v>0</v>
      </c>
      <c r="H1289" s="258">
        <v>0</v>
      </c>
      <c r="I1289" s="258">
        <v>0</v>
      </c>
      <c r="J1289" s="258">
        <v>0</v>
      </c>
      <c r="K1289" s="259">
        <v>0</v>
      </c>
      <c r="L1289" s="258">
        <v>0</v>
      </c>
      <c r="M1289" s="258">
        <v>933996</v>
      </c>
      <c r="N1289" s="258">
        <v>0</v>
      </c>
      <c r="O1289" s="258">
        <v>0</v>
      </c>
      <c r="P1289" s="258">
        <v>0</v>
      </c>
      <c r="Q1289" s="258">
        <v>0</v>
      </c>
      <c r="R1289" s="258">
        <v>0</v>
      </c>
      <c r="S1289" s="258">
        <v>0</v>
      </c>
      <c r="T1289" s="258">
        <v>0</v>
      </c>
      <c r="U1289" s="258">
        <v>0</v>
      </c>
      <c r="V1289" s="258">
        <v>0</v>
      </c>
      <c r="W1289" s="258">
        <v>0</v>
      </c>
      <c r="X1289" s="258">
        <v>0</v>
      </c>
      <c r="Y1289" s="258">
        <v>0</v>
      </c>
      <c r="Z1289" s="258">
        <v>0</v>
      </c>
      <c r="AA1289" s="258">
        <v>0</v>
      </c>
      <c r="AB1289" s="260">
        <v>2021</v>
      </c>
    </row>
    <row r="1290" spans="1:28" s="3" customFormat="1" ht="35.25" x14ac:dyDescent="0.5">
      <c r="A1290" s="3">
        <v>1</v>
      </c>
      <c r="B1290" s="165">
        <f>SUBTOTAL(103,$A$798:A1290)</f>
        <v>489</v>
      </c>
      <c r="C1290" s="210" t="s">
        <v>2008</v>
      </c>
      <c r="D1290" s="255">
        <f t="shared" ref="D1290:D1353" si="57">E1290+F1290+G1290+H1290+I1290+J1290+L1290+M1290+N1290+O1290+P1290+Q1290+R1290+S1290+T1290+U1290+V1290+W1290+X1290+Y1290+Z1290+AA1290</f>
        <v>810550</v>
      </c>
      <c r="E1290" s="258">
        <v>0</v>
      </c>
      <c r="F1290" s="258">
        <v>0</v>
      </c>
      <c r="G1290" s="258">
        <v>0</v>
      </c>
      <c r="H1290" s="258">
        <v>0</v>
      </c>
      <c r="I1290" s="258">
        <v>0</v>
      </c>
      <c r="J1290" s="258">
        <v>0</v>
      </c>
      <c r="K1290" s="259">
        <v>0</v>
      </c>
      <c r="L1290" s="258">
        <v>0</v>
      </c>
      <c r="M1290" s="258">
        <v>0</v>
      </c>
      <c r="N1290" s="258">
        <v>0</v>
      </c>
      <c r="O1290" s="258">
        <v>810550</v>
      </c>
      <c r="P1290" s="258">
        <v>0</v>
      </c>
      <c r="Q1290" s="258">
        <v>0</v>
      </c>
      <c r="R1290" s="258">
        <v>0</v>
      </c>
      <c r="S1290" s="258">
        <v>0</v>
      </c>
      <c r="T1290" s="258">
        <v>0</v>
      </c>
      <c r="U1290" s="258">
        <v>0</v>
      </c>
      <c r="V1290" s="258">
        <v>0</v>
      </c>
      <c r="W1290" s="258">
        <v>0</v>
      </c>
      <c r="X1290" s="258">
        <v>0</v>
      </c>
      <c r="Y1290" s="258">
        <v>0</v>
      </c>
      <c r="Z1290" s="258">
        <v>0</v>
      </c>
      <c r="AA1290" s="258">
        <v>0</v>
      </c>
      <c r="AB1290" s="260">
        <v>2021</v>
      </c>
    </row>
    <row r="1291" spans="1:28" s="3" customFormat="1" ht="35.25" x14ac:dyDescent="0.5">
      <c r="A1291" s="3">
        <v>1</v>
      </c>
      <c r="B1291" s="165">
        <f>SUBTOTAL(103,$A$798:A1291)</f>
        <v>490</v>
      </c>
      <c r="C1291" s="210" t="s">
        <v>2896</v>
      </c>
      <c r="D1291" s="255">
        <f t="shared" si="57"/>
        <v>1429995</v>
      </c>
      <c r="E1291" s="261">
        <v>0</v>
      </c>
      <c r="F1291" s="261">
        <v>0</v>
      </c>
      <c r="G1291" s="261">
        <v>1149995</v>
      </c>
      <c r="H1291" s="261">
        <v>280000</v>
      </c>
      <c r="I1291" s="261">
        <v>0</v>
      </c>
      <c r="J1291" s="261">
        <v>0</v>
      </c>
      <c r="K1291" s="262">
        <v>0</v>
      </c>
      <c r="L1291" s="261">
        <v>0</v>
      </c>
      <c r="M1291" s="261">
        <v>0</v>
      </c>
      <c r="N1291" s="261">
        <v>0</v>
      </c>
      <c r="O1291" s="261">
        <v>0</v>
      </c>
      <c r="P1291" s="261">
        <v>0</v>
      </c>
      <c r="Q1291" s="261">
        <v>0</v>
      </c>
      <c r="R1291" s="261">
        <v>0</v>
      </c>
      <c r="S1291" s="261">
        <v>0</v>
      </c>
      <c r="T1291" s="261">
        <v>0</v>
      </c>
      <c r="U1291" s="261">
        <v>0</v>
      </c>
      <c r="V1291" s="261">
        <v>0</v>
      </c>
      <c r="W1291" s="261">
        <v>0</v>
      </c>
      <c r="X1291" s="261">
        <v>0</v>
      </c>
      <c r="Y1291" s="261">
        <v>0</v>
      </c>
      <c r="Z1291" s="261">
        <v>0</v>
      </c>
      <c r="AA1291" s="261">
        <v>0</v>
      </c>
      <c r="AB1291" s="263">
        <v>2021</v>
      </c>
    </row>
    <row r="1292" spans="1:28" s="3" customFormat="1" ht="35.25" x14ac:dyDescent="0.5">
      <c r="B1292" s="206" t="s">
        <v>727</v>
      </c>
      <c r="C1292" s="210"/>
      <c r="D1292" s="255">
        <f t="shared" si="57"/>
        <v>164928840.84</v>
      </c>
      <c r="E1292" s="255">
        <f t="shared" ref="E1292:AA1292" si="58">SUM(E1293:E1459)</f>
        <v>927098.79</v>
      </c>
      <c r="F1292" s="255">
        <f t="shared" si="58"/>
        <v>2302877</v>
      </c>
      <c r="G1292" s="255">
        <f t="shared" si="58"/>
        <v>9230250.0700000003</v>
      </c>
      <c r="H1292" s="255">
        <f t="shared" si="58"/>
        <v>2740155.65</v>
      </c>
      <c r="I1292" s="255">
        <f t="shared" si="58"/>
        <v>1328078.4099999999</v>
      </c>
      <c r="J1292" s="255">
        <f t="shared" si="58"/>
        <v>527997</v>
      </c>
      <c r="K1292" s="256">
        <f t="shared" si="58"/>
        <v>22</v>
      </c>
      <c r="L1292" s="255">
        <f t="shared" si="58"/>
        <v>40839220</v>
      </c>
      <c r="M1292" s="255">
        <f t="shared" si="58"/>
        <v>53024056.339999989</v>
      </c>
      <c r="N1292" s="255">
        <f t="shared" si="58"/>
        <v>0</v>
      </c>
      <c r="O1292" s="255">
        <f>SUM(O1293:O1459)</f>
        <v>52313447.420000009</v>
      </c>
      <c r="P1292" s="255">
        <f t="shared" si="58"/>
        <v>1695660.1600000001</v>
      </c>
      <c r="Q1292" s="255">
        <f t="shared" si="58"/>
        <v>0</v>
      </c>
      <c r="R1292" s="255">
        <f t="shared" si="58"/>
        <v>0</v>
      </c>
      <c r="S1292" s="255">
        <f t="shared" si="58"/>
        <v>0</v>
      </c>
      <c r="T1292" s="255">
        <f t="shared" si="58"/>
        <v>0</v>
      </c>
      <c r="U1292" s="255">
        <f t="shared" si="58"/>
        <v>0</v>
      </c>
      <c r="V1292" s="255">
        <f t="shared" si="58"/>
        <v>0</v>
      </c>
      <c r="W1292" s="255">
        <f t="shared" si="58"/>
        <v>0</v>
      </c>
      <c r="X1292" s="255">
        <f t="shared" si="58"/>
        <v>0</v>
      </c>
      <c r="Y1292" s="255">
        <f t="shared" si="58"/>
        <v>0</v>
      </c>
      <c r="Z1292" s="255">
        <f t="shared" si="58"/>
        <v>0</v>
      </c>
      <c r="AA1292" s="255">
        <f t="shared" si="58"/>
        <v>0</v>
      </c>
      <c r="AB1292" s="257" t="s">
        <v>855</v>
      </c>
    </row>
    <row r="1293" spans="1:28" s="3" customFormat="1" ht="35.25" x14ac:dyDescent="0.5">
      <c r="A1293" s="3">
        <v>1</v>
      </c>
      <c r="B1293" s="165">
        <f>SUBTOTAL(103,$A$798:A1293)</f>
        <v>491</v>
      </c>
      <c r="C1293" s="210" t="s">
        <v>2748</v>
      </c>
      <c r="D1293" s="255">
        <f t="shared" si="57"/>
        <v>630000</v>
      </c>
      <c r="E1293" s="258">
        <v>0</v>
      </c>
      <c r="F1293" s="258">
        <v>0</v>
      </c>
      <c r="G1293" s="258">
        <v>0</v>
      </c>
      <c r="H1293" s="258">
        <v>0</v>
      </c>
      <c r="I1293" s="258">
        <v>0</v>
      </c>
      <c r="J1293" s="258">
        <v>0</v>
      </c>
      <c r="K1293" s="259">
        <v>0</v>
      </c>
      <c r="L1293" s="258">
        <v>0</v>
      </c>
      <c r="M1293" s="258">
        <v>0</v>
      </c>
      <c r="N1293" s="258">
        <v>0</v>
      </c>
      <c r="O1293" s="258">
        <v>630000</v>
      </c>
      <c r="P1293" s="258">
        <v>0</v>
      </c>
      <c r="Q1293" s="258">
        <v>0</v>
      </c>
      <c r="R1293" s="258">
        <v>0</v>
      </c>
      <c r="S1293" s="258">
        <v>0</v>
      </c>
      <c r="T1293" s="258">
        <v>0</v>
      </c>
      <c r="U1293" s="258">
        <v>0</v>
      </c>
      <c r="V1293" s="258">
        <v>0</v>
      </c>
      <c r="W1293" s="258">
        <v>0</v>
      </c>
      <c r="X1293" s="258">
        <v>0</v>
      </c>
      <c r="Y1293" s="258">
        <v>0</v>
      </c>
      <c r="Z1293" s="258">
        <v>0</v>
      </c>
      <c r="AA1293" s="258">
        <v>0</v>
      </c>
      <c r="AB1293" s="260">
        <v>2021</v>
      </c>
    </row>
    <row r="1294" spans="1:28" s="3" customFormat="1" ht="35.25" x14ac:dyDescent="0.5">
      <c r="A1294" s="3">
        <v>1</v>
      </c>
      <c r="B1294" s="165">
        <f>SUBTOTAL(103,$A$798:A1294)</f>
        <v>492</v>
      </c>
      <c r="C1294" s="210" t="s">
        <v>2749</v>
      </c>
      <c r="D1294" s="255">
        <f t="shared" si="57"/>
        <v>879093.55</v>
      </c>
      <c r="E1294" s="258">
        <v>0</v>
      </c>
      <c r="F1294" s="258">
        <v>0</v>
      </c>
      <c r="G1294" s="258">
        <v>0</v>
      </c>
      <c r="H1294" s="258">
        <v>0</v>
      </c>
      <c r="I1294" s="258">
        <v>0</v>
      </c>
      <c r="J1294" s="258">
        <v>0</v>
      </c>
      <c r="K1294" s="259">
        <v>0</v>
      </c>
      <c r="L1294" s="258">
        <v>0</v>
      </c>
      <c r="M1294" s="258">
        <v>0</v>
      </c>
      <c r="N1294" s="258">
        <v>0</v>
      </c>
      <c r="O1294" s="258">
        <v>879093.55</v>
      </c>
      <c r="P1294" s="258">
        <v>0</v>
      </c>
      <c r="Q1294" s="258">
        <v>0</v>
      </c>
      <c r="R1294" s="258">
        <v>0</v>
      </c>
      <c r="S1294" s="258">
        <v>0</v>
      </c>
      <c r="T1294" s="258">
        <v>0</v>
      </c>
      <c r="U1294" s="258">
        <v>0</v>
      </c>
      <c r="V1294" s="258">
        <v>0</v>
      </c>
      <c r="W1294" s="258">
        <v>0</v>
      </c>
      <c r="X1294" s="258">
        <v>0</v>
      </c>
      <c r="Y1294" s="258">
        <v>0</v>
      </c>
      <c r="Z1294" s="258">
        <v>0</v>
      </c>
      <c r="AA1294" s="258">
        <v>0</v>
      </c>
      <c r="AB1294" s="260">
        <v>2021</v>
      </c>
    </row>
    <row r="1295" spans="1:28" s="3" customFormat="1" ht="35.25" x14ac:dyDescent="0.5">
      <c r="A1295" s="3">
        <v>1</v>
      </c>
      <c r="B1295" s="165">
        <f>SUBTOTAL(103,$A$798:A1295)</f>
        <v>493</v>
      </c>
      <c r="C1295" s="210" t="s">
        <v>2750</v>
      </c>
      <c r="D1295" s="255">
        <f t="shared" si="57"/>
        <v>2998009</v>
      </c>
      <c r="E1295" s="258">
        <v>0</v>
      </c>
      <c r="F1295" s="258">
        <v>0</v>
      </c>
      <c r="G1295" s="258">
        <v>0</v>
      </c>
      <c r="H1295" s="258">
        <v>0</v>
      </c>
      <c r="I1295" s="258">
        <v>0</v>
      </c>
      <c r="J1295" s="258">
        <v>0</v>
      </c>
      <c r="K1295" s="259">
        <v>0</v>
      </c>
      <c r="L1295" s="258">
        <v>0</v>
      </c>
      <c r="M1295" s="258">
        <v>2998009</v>
      </c>
      <c r="N1295" s="258">
        <v>0</v>
      </c>
      <c r="O1295" s="258">
        <v>0</v>
      </c>
      <c r="P1295" s="258">
        <v>0</v>
      </c>
      <c r="Q1295" s="258">
        <v>0</v>
      </c>
      <c r="R1295" s="258">
        <v>0</v>
      </c>
      <c r="S1295" s="258">
        <v>0</v>
      </c>
      <c r="T1295" s="258">
        <v>0</v>
      </c>
      <c r="U1295" s="258">
        <v>0</v>
      </c>
      <c r="V1295" s="258">
        <v>0</v>
      </c>
      <c r="W1295" s="258">
        <v>0</v>
      </c>
      <c r="X1295" s="258">
        <v>0</v>
      </c>
      <c r="Y1295" s="258">
        <v>0</v>
      </c>
      <c r="Z1295" s="258">
        <v>0</v>
      </c>
      <c r="AA1295" s="258">
        <v>0</v>
      </c>
      <c r="AB1295" s="260">
        <v>2021</v>
      </c>
    </row>
    <row r="1296" spans="1:28" s="3" customFormat="1" ht="35.25" x14ac:dyDescent="0.5">
      <c r="A1296" s="3">
        <v>1</v>
      </c>
      <c r="B1296" s="165">
        <f>SUBTOTAL(103,$A$798:A1296)</f>
        <v>494</v>
      </c>
      <c r="C1296" s="210" t="s">
        <v>2751</v>
      </c>
      <c r="D1296" s="255">
        <f t="shared" si="57"/>
        <v>1232589.44</v>
      </c>
      <c r="E1296" s="258">
        <v>0</v>
      </c>
      <c r="F1296" s="258">
        <v>0</v>
      </c>
      <c r="G1296" s="258">
        <v>0</v>
      </c>
      <c r="H1296" s="258">
        <v>0</v>
      </c>
      <c r="I1296" s="258">
        <v>0</v>
      </c>
      <c r="J1296" s="258">
        <v>0</v>
      </c>
      <c r="K1296" s="259">
        <v>0</v>
      </c>
      <c r="L1296" s="258">
        <v>0</v>
      </c>
      <c r="M1296" s="258">
        <v>0</v>
      </c>
      <c r="N1296" s="258">
        <v>0</v>
      </c>
      <c r="O1296" s="258">
        <v>1232589.44</v>
      </c>
      <c r="P1296" s="258">
        <v>0</v>
      </c>
      <c r="Q1296" s="258">
        <v>0</v>
      </c>
      <c r="R1296" s="258">
        <v>0</v>
      </c>
      <c r="S1296" s="258">
        <v>0</v>
      </c>
      <c r="T1296" s="258">
        <v>0</v>
      </c>
      <c r="U1296" s="258">
        <v>0</v>
      </c>
      <c r="V1296" s="258">
        <v>0</v>
      </c>
      <c r="W1296" s="258">
        <v>0</v>
      </c>
      <c r="X1296" s="258">
        <v>0</v>
      </c>
      <c r="Y1296" s="258">
        <v>0</v>
      </c>
      <c r="Z1296" s="258">
        <v>0</v>
      </c>
      <c r="AA1296" s="258">
        <v>0</v>
      </c>
      <c r="AB1296" s="260">
        <v>2021</v>
      </c>
    </row>
    <row r="1297" spans="1:28" s="3" customFormat="1" ht="35.25" x14ac:dyDescent="0.5">
      <c r="A1297" s="3">
        <v>1</v>
      </c>
      <c r="B1297" s="165">
        <f>SUBTOTAL(103,$A$798:A1297)</f>
        <v>495</v>
      </c>
      <c r="C1297" s="210" t="s">
        <v>2456</v>
      </c>
      <c r="D1297" s="255">
        <f t="shared" si="57"/>
        <v>1107639</v>
      </c>
      <c r="E1297" s="258">
        <v>0</v>
      </c>
      <c r="F1297" s="258">
        <v>1000006</v>
      </c>
      <c r="G1297" s="258">
        <v>107633</v>
      </c>
      <c r="H1297" s="258">
        <v>0</v>
      </c>
      <c r="I1297" s="258">
        <v>0</v>
      </c>
      <c r="J1297" s="258">
        <v>0</v>
      </c>
      <c r="K1297" s="259">
        <v>0</v>
      </c>
      <c r="L1297" s="258">
        <v>0</v>
      </c>
      <c r="M1297" s="258">
        <v>0</v>
      </c>
      <c r="N1297" s="258">
        <v>0</v>
      </c>
      <c r="O1297" s="258">
        <v>0</v>
      </c>
      <c r="P1297" s="258">
        <v>0</v>
      </c>
      <c r="Q1297" s="258">
        <v>0</v>
      </c>
      <c r="R1297" s="258">
        <v>0</v>
      </c>
      <c r="S1297" s="258">
        <v>0</v>
      </c>
      <c r="T1297" s="258">
        <v>0</v>
      </c>
      <c r="U1297" s="258">
        <v>0</v>
      </c>
      <c r="V1297" s="258">
        <v>0</v>
      </c>
      <c r="W1297" s="258">
        <v>0</v>
      </c>
      <c r="X1297" s="258">
        <v>0</v>
      </c>
      <c r="Y1297" s="258">
        <v>0</v>
      </c>
      <c r="Z1297" s="258">
        <v>0</v>
      </c>
      <c r="AA1297" s="258">
        <v>0</v>
      </c>
      <c r="AB1297" s="260">
        <v>2021</v>
      </c>
    </row>
    <row r="1298" spans="1:28" s="3" customFormat="1" ht="35.25" x14ac:dyDescent="0.5">
      <c r="A1298" s="3">
        <v>1</v>
      </c>
      <c r="B1298" s="165">
        <f>SUBTOTAL(103,$A$798:A1298)</f>
        <v>496</v>
      </c>
      <c r="C1298" s="210" t="s">
        <v>2457</v>
      </c>
      <c r="D1298" s="255">
        <f t="shared" si="57"/>
        <v>1769427</v>
      </c>
      <c r="E1298" s="258">
        <v>0</v>
      </c>
      <c r="F1298" s="258">
        <v>0</v>
      </c>
      <c r="G1298" s="258">
        <v>0</v>
      </c>
      <c r="H1298" s="258">
        <v>0</v>
      </c>
      <c r="I1298" s="258">
        <v>0</v>
      </c>
      <c r="J1298" s="258">
        <v>0</v>
      </c>
      <c r="K1298" s="259">
        <v>0</v>
      </c>
      <c r="L1298" s="258">
        <v>0</v>
      </c>
      <c r="M1298" s="258">
        <v>679106</v>
      </c>
      <c r="N1298" s="258">
        <v>0</v>
      </c>
      <c r="O1298" s="258">
        <v>1090321</v>
      </c>
      <c r="P1298" s="258">
        <v>0</v>
      </c>
      <c r="Q1298" s="258">
        <v>0</v>
      </c>
      <c r="R1298" s="258">
        <v>0</v>
      </c>
      <c r="S1298" s="258">
        <v>0</v>
      </c>
      <c r="T1298" s="258">
        <v>0</v>
      </c>
      <c r="U1298" s="258">
        <v>0</v>
      </c>
      <c r="V1298" s="258">
        <v>0</v>
      </c>
      <c r="W1298" s="258">
        <v>0</v>
      </c>
      <c r="X1298" s="258">
        <v>0</v>
      </c>
      <c r="Y1298" s="258">
        <v>0</v>
      </c>
      <c r="Z1298" s="258">
        <v>0</v>
      </c>
      <c r="AA1298" s="258">
        <v>0</v>
      </c>
      <c r="AB1298" s="260">
        <v>2021</v>
      </c>
    </row>
    <row r="1299" spans="1:28" s="3" customFormat="1" ht="35.25" x14ac:dyDescent="0.5">
      <c r="A1299" s="3">
        <v>1</v>
      </c>
      <c r="B1299" s="165">
        <f>SUBTOTAL(103,$A$798:A1299)</f>
        <v>497</v>
      </c>
      <c r="C1299" s="210" t="s">
        <v>2897</v>
      </c>
      <c r="D1299" s="255">
        <f t="shared" si="57"/>
        <v>4180000</v>
      </c>
      <c r="E1299" s="258">
        <v>0</v>
      </c>
      <c r="F1299" s="258">
        <v>0</v>
      </c>
      <c r="G1299" s="258">
        <v>0</v>
      </c>
      <c r="H1299" s="258">
        <v>0</v>
      </c>
      <c r="I1299" s="258">
        <v>0</v>
      </c>
      <c r="J1299" s="258">
        <v>0</v>
      </c>
      <c r="K1299" s="259">
        <v>2</v>
      </c>
      <c r="L1299" s="258">
        <v>4180000</v>
      </c>
      <c r="M1299" s="258">
        <v>0</v>
      </c>
      <c r="N1299" s="258">
        <v>0</v>
      </c>
      <c r="O1299" s="258">
        <v>0</v>
      </c>
      <c r="P1299" s="258">
        <v>0</v>
      </c>
      <c r="Q1299" s="258">
        <v>0</v>
      </c>
      <c r="R1299" s="258">
        <v>0</v>
      </c>
      <c r="S1299" s="258">
        <v>0</v>
      </c>
      <c r="T1299" s="258">
        <v>0</v>
      </c>
      <c r="U1299" s="258">
        <v>0</v>
      </c>
      <c r="V1299" s="258">
        <v>0</v>
      </c>
      <c r="W1299" s="258">
        <v>0</v>
      </c>
      <c r="X1299" s="258">
        <v>0</v>
      </c>
      <c r="Y1299" s="258">
        <v>0</v>
      </c>
      <c r="Z1299" s="258">
        <v>0</v>
      </c>
      <c r="AA1299" s="258">
        <v>0</v>
      </c>
      <c r="AB1299" s="260">
        <v>2021</v>
      </c>
    </row>
    <row r="1300" spans="1:28" s="3" customFormat="1" ht="35.25" x14ac:dyDescent="0.5">
      <c r="A1300" s="3">
        <v>1</v>
      </c>
      <c r="B1300" s="165">
        <f>SUBTOTAL(103,$A$798:A1300)</f>
        <v>498</v>
      </c>
      <c r="C1300" s="210" t="s">
        <v>1749</v>
      </c>
      <c r="D1300" s="255">
        <f t="shared" si="57"/>
        <v>4240000</v>
      </c>
      <c r="E1300" s="258">
        <v>0</v>
      </c>
      <c r="F1300" s="258">
        <v>0</v>
      </c>
      <c r="G1300" s="258">
        <v>0</v>
      </c>
      <c r="H1300" s="258">
        <v>0</v>
      </c>
      <c r="I1300" s="258">
        <v>0</v>
      </c>
      <c r="J1300" s="258">
        <v>0</v>
      </c>
      <c r="K1300" s="259">
        <v>2</v>
      </c>
      <c r="L1300" s="258">
        <v>4240000</v>
      </c>
      <c r="M1300" s="258">
        <v>0</v>
      </c>
      <c r="N1300" s="258">
        <v>0</v>
      </c>
      <c r="O1300" s="258">
        <v>0</v>
      </c>
      <c r="P1300" s="258">
        <v>0</v>
      </c>
      <c r="Q1300" s="258">
        <v>0</v>
      </c>
      <c r="R1300" s="258">
        <v>0</v>
      </c>
      <c r="S1300" s="258">
        <v>0</v>
      </c>
      <c r="T1300" s="258">
        <v>0</v>
      </c>
      <c r="U1300" s="258">
        <v>0</v>
      </c>
      <c r="V1300" s="258">
        <v>0</v>
      </c>
      <c r="W1300" s="258">
        <v>0</v>
      </c>
      <c r="X1300" s="258">
        <v>0</v>
      </c>
      <c r="Y1300" s="258">
        <v>0</v>
      </c>
      <c r="Z1300" s="258">
        <v>0</v>
      </c>
      <c r="AA1300" s="258">
        <v>0</v>
      </c>
      <c r="AB1300" s="260">
        <v>2021</v>
      </c>
    </row>
    <row r="1301" spans="1:28" s="3" customFormat="1" ht="35.25" x14ac:dyDescent="0.5">
      <c r="A1301" s="3">
        <v>1</v>
      </c>
      <c r="B1301" s="165">
        <f>SUBTOTAL(103,$A$798:A1301)</f>
        <v>499</v>
      </c>
      <c r="C1301" s="210" t="s">
        <v>2898</v>
      </c>
      <c r="D1301" s="255">
        <f t="shared" si="57"/>
        <v>3026299.03</v>
      </c>
      <c r="E1301" s="258">
        <v>0</v>
      </c>
      <c r="F1301" s="258">
        <v>0</v>
      </c>
      <c r="G1301" s="258">
        <v>0</v>
      </c>
      <c r="H1301" s="258">
        <v>0</v>
      </c>
      <c r="I1301" s="258">
        <v>0</v>
      </c>
      <c r="J1301" s="258">
        <v>0</v>
      </c>
      <c r="K1301" s="259">
        <v>0</v>
      </c>
      <c r="L1301" s="258">
        <v>0</v>
      </c>
      <c r="M1301" s="258">
        <v>3026299.03</v>
      </c>
      <c r="N1301" s="258">
        <v>0</v>
      </c>
      <c r="O1301" s="258">
        <v>0</v>
      </c>
      <c r="P1301" s="258">
        <v>0</v>
      </c>
      <c r="Q1301" s="258">
        <v>0</v>
      </c>
      <c r="R1301" s="258">
        <v>0</v>
      </c>
      <c r="S1301" s="258">
        <v>0</v>
      </c>
      <c r="T1301" s="258">
        <v>0</v>
      </c>
      <c r="U1301" s="258">
        <v>0</v>
      </c>
      <c r="V1301" s="258">
        <v>0</v>
      </c>
      <c r="W1301" s="258">
        <v>0</v>
      </c>
      <c r="X1301" s="258">
        <v>0</v>
      </c>
      <c r="Y1301" s="258">
        <v>0</v>
      </c>
      <c r="Z1301" s="258">
        <v>0</v>
      </c>
      <c r="AA1301" s="258">
        <v>0</v>
      </c>
      <c r="AB1301" s="260">
        <v>2021</v>
      </c>
    </row>
    <row r="1302" spans="1:28" s="3" customFormat="1" ht="35.25" x14ac:dyDescent="0.5">
      <c r="A1302" s="3">
        <v>1</v>
      </c>
      <c r="B1302" s="165">
        <f>SUBTOTAL(103,$A$798:A1302)</f>
        <v>500</v>
      </c>
      <c r="C1302" s="210" t="s">
        <v>2032</v>
      </c>
      <c r="D1302" s="255">
        <f t="shared" si="57"/>
        <v>522662</v>
      </c>
      <c r="E1302" s="258">
        <v>0</v>
      </c>
      <c r="F1302" s="258">
        <v>0</v>
      </c>
      <c r="G1302" s="258">
        <v>0</v>
      </c>
      <c r="H1302" s="258">
        <v>448662</v>
      </c>
      <c r="I1302" s="258">
        <v>0</v>
      </c>
      <c r="J1302" s="258">
        <v>0</v>
      </c>
      <c r="K1302" s="259">
        <v>0</v>
      </c>
      <c r="L1302" s="258">
        <v>0</v>
      </c>
      <c r="M1302" s="258">
        <v>0</v>
      </c>
      <c r="N1302" s="258">
        <v>0</v>
      </c>
      <c r="O1302" s="258">
        <v>74000</v>
      </c>
      <c r="P1302" s="258">
        <v>0</v>
      </c>
      <c r="Q1302" s="258">
        <v>0</v>
      </c>
      <c r="R1302" s="258">
        <v>0</v>
      </c>
      <c r="S1302" s="258">
        <v>0</v>
      </c>
      <c r="T1302" s="258">
        <v>0</v>
      </c>
      <c r="U1302" s="258">
        <v>0</v>
      </c>
      <c r="V1302" s="258">
        <v>0</v>
      </c>
      <c r="W1302" s="258">
        <v>0</v>
      </c>
      <c r="X1302" s="258">
        <v>0</v>
      </c>
      <c r="Y1302" s="258">
        <v>0</v>
      </c>
      <c r="Z1302" s="258">
        <v>0</v>
      </c>
      <c r="AA1302" s="258">
        <v>0</v>
      </c>
      <c r="AB1302" s="260">
        <v>2021</v>
      </c>
    </row>
    <row r="1303" spans="1:28" s="3" customFormat="1" ht="35.25" x14ac:dyDescent="0.5">
      <c r="A1303" s="3">
        <v>1</v>
      </c>
      <c r="B1303" s="165">
        <f>SUBTOTAL(103,$A$798:A1303)</f>
        <v>501</v>
      </c>
      <c r="C1303" s="210" t="s">
        <v>2555</v>
      </c>
      <c r="D1303" s="255">
        <f t="shared" si="57"/>
        <v>1950220</v>
      </c>
      <c r="E1303" s="258">
        <v>0</v>
      </c>
      <c r="F1303" s="258">
        <v>0</v>
      </c>
      <c r="G1303" s="258">
        <v>0</v>
      </c>
      <c r="H1303" s="258">
        <v>0</v>
      </c>
      <c r="I1303" s="258">
        <v>0</v>
      </c>
      <c r="J1303" s="258">
        <v>0</v>
      </c>
      <c r="K1303" s="259">
        <v>1</v>
      </c>
      <c r="L1303" s="258">
        <v>1950220</v>
      </c>
      <c r="M1303" s="258">
        <v>0</v>
      </c>
      <c r="N1303" s="258">
        <v>0</v>
      </c>
      <c r="O1303" s="258">
        <v>0</v>
      </c>
      <c r="P1303" s="258">
        <v>0</v>
      </c>
      <c r="Q1303" s="258">
        <v>0</v>
      </c>
      <c r="R1303" s="258">
        <v>0</v>
      </c>
      <c r="S1303" s="258">
        <v>0</v>
      </c>
      <c r="T1303" s="258">
        <v>0</v>
      </c>
      <c r="U1303" s="258">
        <v>0</v>
      </c>
      <c r="V1303" s="258">
        <v>0</v>
      </c>
      <c r="W1303" s="258">
        <v>0</v>
      </c>
      <c r="X1303" s="258">
        <v>0</v>
      </c>
      <c r="Y1303" s="258">
        <v>0</v>
      </c>
      <c r="Z1303" s="258">
        <v>0</v>
      </c>
      <c r="AA1303" s="258">
        <v>0</v>
      </c>
      <c r="AB1303" s="260">
        <v>2021</v>
      </c>
    </row>
    <row r="1304" spans="1:28" s="3" customFormat="1" ht="35.25" x14ac:dyDescent="0.5">
      <c r="A1304" s="3">
        <v>1</v>
      </c>
      <c r="B1304" s="165">
        <f>SUBTOTAL(103,$A$798:A1304)</f>
        <v>502</v>
      </c>
      <c r="C1304" s="210" t="s">
        <v>2460</v>
      </c>
      <c r="D1304" s="255">
        <f t="shared" si="57"/>
        <v>3900000</v>
      </c>
      <c r="E1304" s="258">
        <v>0</v>
      </c>
      <c r="F1304" s="258">
        <v>0</v>
      </c>
      <c r="G1304" s="258">
        <v>0</v>
      </c>
      <c r="H1304" s="258">
        <v>0</v>
      </c>
      <c r="I1304" s="258">
        <v>0</v>
      </c>
      <c r="J1304" s="258">
        <v>0</v>
      </c>
      <c r="K1304" s="259">
        <v>2</v>
      </c>
      <c r="L1304" s="258">
        <v>3900000</v>
      </c>
      <c r="M1304" s="258">
        <v>0</v>
      </c>
      <c r="N1304" s="258">
        <v>0</v>
      </c>
      <c r="O1304" s="258">
        <v>0</v>
      </c>
      <c r="P1304" s="258">
        <v>0</v>
      </c>
      <c r="Q1304" s="258">
        <v>0</v>
      </c>
      <c r="R1304" s="258">
        <v>0</v>
      </c>
      <c r="S1304" s="258">
        <v>0</v>
      </c>
      <c r="T1304" s="258">
        <v>0</v>
      </c>
      <c r="U1304" s="258">
        <v>0</v>
      </c>
      <c r="V1304" s="258">
        <v>0</v>
      </c>
      <c r="W1304" s="258">
        <v>0</v>
      </c>
      <c r="X1304" s="258">
        <v>0</v>
      </c>
      <c r="Y1304" s="258">
        <v>0</v>
      </c>
      <c r="Z1304" s="258">
        <v>0</v>
      </c>
      <c r="AA1304" s="258">
        <v>0</v>
      </c>
      <c r="AB1304" s="260">
        <v>2021</v>
      </c>
    </row>
    <row r="1305" spans="1:28" s="3" customFormat="1" ht="35.25" x14ac:dyDescent="0.5">
      <c r="A1305" s="3">
        <v>1</v>
      </c>
      <c r="B1305" s="165">
        <f>SUBTOTAL(103,$A$798:A1305)</f>
        <v>503</v>
      </c>
      <c r="C1305" s="210" t="s">
        <v>3173</v>
      </c>
      <c r="D1305" s="255">
        <f t="shared" si="57"/>
        <v>1800000</v>
      </c>
      <c r="E1305" s="258">
        <v>0</v>
      </c>
      <c r="F1305" s="258">
        <v>0</v>
      </c>
      <c r="G1305" s="258">
        <v>0</v>
      </c>
      <c r="H1305" s="258">
        <v>0</v>
      </c>
      <c r="I1305" s="258">
        <v>0</v>
      </c>
      <c r="J1305" s="258">
        <v>0</v>
      </c>
      <c r="K1305" s="259">
        <v>0</v>
      </c>
      <c r="L1305" s="258">
        <v>0</v>
      </c>
      <c r="M1305" s="258">
        <v>1800000</v>
      </c>
      <c r="N1305" s="258">
        <v>0</v>
      </c>
      <c r="O1305" s="258">
        <v>0</v>
      </c>
      <c r="P1305" s="258">
        <v>0</v>
      </c>
      <c r="Q1305" s="258">
        <v>0</v>
      </c>
      <c r="R1305" s="258">
        <v>0</v>
      </c>
      <c r="S1305" s="258">
        <v>0</v>
      </c>
      <c r="T1305" s="258">
        <v>0</v>
      </c>
      <c r="U1305" s="258">
        <v>0</v>
      </c>
      <c r="V1305" s="258">
        <v>0</v>
      </c>
      <c r="W1305" s="258">
        <v>0</v>
      </c>
      <c r="X1305" s="258">
        <v>0</v>
      </c>
      <c r="Y1305" s="258">
        <v>0</v>
      </c>
      <c r="Z1305" s="258">
        <v>0</v>
      </c>
      <c r="AA1305" s="258">
        <v>0</v>
      </c>
      <c r="AB1305" s="260">
        <v>2021</v>
      </c>
    </row>
    <row r="1306" spans="1:28" s="3" customFormat="1" ht="35.25" x14ac:dyDescent="0.5">
      <c r="A1306" s="3">
        <v>1</v>
      </c>
      <c r="B1306" s="165">
        <f>SUBTOTAL(103,$A$798:A1306)</f>
        <v>504</v>
      </c>
      <c r="C1306" s="210" t="s">
        <v>1751</v>
      </c>
      <c r="D1306" s="255">
        <f t="shared" si="57"/>
        <v>81287</v>
      </c>
      <c r="E1306" s="258">
        <v>81287</v>
      </c>
      <c r="F1306" s="258">
        <v>0</v>
      </c>
      <c r="G1306" s="258">
        <v>0</v>
      </c>
      <c r="H1306" s="258">
        <v>0</v>
      </c>
      <c r="I1306" s="258">
        <v>0</v>
      </c>
      <c r="J1306" s="258">
        <v>0</v>
      </c>
      <c r="K1306" s="259">
        <v>0</v>
      </c>
      <c r="L1306" s="258">
        <v>0</v>
      </c>
      <c r="M1306" s="258">
        <v>0</v>
      </c>
      <c r="N1306" s="258">
        <v>0</v>
      </c>
      <c r="O1306" s="258">
        <v>0</v>
      </c>
      <c r="P1306" s="258">
        <v>0</v>
      </c>
      <c r="Q1306" s="258">
        <v>0</v>
      </c>
      <c r="R1306" s="258">
        <v>0</v>
      </c>
      <c r="S1306" s="258">
        <v>0</v>
      </c>
      <c r="T1306" s="258">
        <v>0</v>
      </c>
      <c r="U1306" s="258">
        <v>0</v>
      </c>
      <c r="V1306" s="258">
        <v>0</v>
      </c>
      <c r="W1306" s="258">
        <v>0</v>
      </c>
      <c r="X1306" s="258">
        <v>0</v>
      </c>
      <c r="Y1306" s="258">
        <v>0</v>
      </c>
      <c r="Z1306" s="258">
        <v>0</v>
      </c>
      <c r="AA1306" s="258">
        <v>0</v>
      </c>
      <c r="AB1306" s="260">
        <v>2021</v>
      </c>
    </row>
    <row r="1307" spans="1:28" s="3" customFormat="1" ht="33" customHeight="1" x14ac:dyDescent="0.5">
      <c r="A1307" s="3">
        <v>1</v>
      </c>
      <c r="B1307" s="165">
        <f>SUBTOTAL(103,$A$798:A1307)</f>
        <v>505</v>
      </c>
      <c r="C1307" s="210" t="s">
        <v>2899</v>
      </c>
      <c r="D1307" s="255">
        <f t="shared" si="57"/>
        <v>296173</v>
      </c>
      <c r="E1307" s="258">
        <v>0</v>
      </c>
      <c r="F1307" s="258">
        <v>55747</v>
      </c>
      <c r="G1307" s="258">
        <v>0</v>
      </c>
      <c r="H1307" s="258">
        <v>0</v>
      </c>
      <c r="I1307" s="258">
        <v>0</v>
      </c>
      <c r="J1307" s="258">
        <v>0</v>
      </c>
      <c r="K1307" s="259">
        <v>0</v>
      </c>
      <c r="L1307" s="258">
        <v>0</v>
      </c>
      <c r="M1307" s="258">
        <v>0</v>
      </c>
      <c r="N1307" s="258">
        <v>0</v>
      </c>
      <c r="O1307" s="258">
        <v>240426</v>
      </c>
      <c r="P1307" s="258">
        <v>0</v>
      </c>
      <c r="Q1307" s="258">
        <v>0</v>
      </c>
      <c r="R1307" s="258">
        <v>0</v>
      </c>
      <c r="S1307" s="258">
        <v>0</v>
      </c>
      <c r="T1307" s="258">
        <v>0</v>
      </c>
      <c r="U1307" s="258">
        <v>0</v>
      </c>
      <c r="V1307" s="258">
        <v>0</v>
      </c>
      <c r="W1307" s="258">
        <v>0</v>
      </c>
      <c r="X1307" s="258">
        <v>0</v>
      </c>
      <c r="Y1307" s="258">
        <v>0</v>
      </c>
      <c r="Z1307" s="258">
        <v>0</v>
      </c>
      <c r="AA1307" s="258">
        <v>0</v>
      </c>
      <c r="AB1307" s="260">
        <v>2021</v>
      </c>
    </row>
    <row r="1308" spans="1:28" s="3" customFormat="1" ht="35.25" x14ac:dyDescent="0.5">
      <c r="A1308" s="3">
        <v>1</v>
      </c>
      <c r="B1308" s="165">
        <f>SUBTOTAL(103,$A$798:A1308)</f>
        <v>506</v>
      </c>
      <c r="C1308" s="210" t="s">
        <v>2900</v>
      </c>
      <c r="D1308" s="255">
        <f t="shared" si="57"/>
        <v>1510654.6</v>
      </c>
      <c r="E1308" s="258">
        <v>0</v>
      </c>
      <c r="F1308" s="258">
        <v>0</v>
      </c>
      <c r="G1308" s="258">
        <v>0</v>
      </c>
      <c r="H1308" s="258">
        <v>0</v>
      </c>
      <c r="I1308" s="258">
        <v>0</v>
      </c>
      <c r="J1308" s="258">
        <v>0</v>
      </c>
      <c r="K1308" s="259">
        <v>0</v>
      </c>
      <c r="L1308" s="258">
        <v>0</v>
      </c>
      <c r="M1308" s="258">
        <v>1510654.6</v>
      </c>
      <c r="N1308" s="258">
        <v>0</v>
      </c>
      <c r="O1308" s="258">
        <v>0</v>
      </c>
      <c r="P1308" s="258">
        <v>0</v>
      </c>
      <c r="Q1308" s="258">
        <v>0</v>
      </c>
      <c r="R1308" s="258">
        <v>0</v>
      </c>
      <c r="S1308" s="258">
        <v>0</v>
      </c>
      <c r="T1308" s="258">
        <v>0</v>
      </c>
      <c r="U1308" s="258">
        <v>0</v>
      </c>
      <c r="V1308" s="258">
        <v>0</v>
      </c>
      <c r="W1308" s="258">
        <v>0</v>
      </c>
      <c r="X1308" s="258">
        <v>0</v>
      </c>
      <c r="Y1308" s="258">
        <v>0</v>
      </c>
      <c r="Z1308" s="258">
        <v>0</v>
      </c>
      <c r="AA1308" s="258">
        <v>0</v>
      </c>
      <c r="AB1308" s="260">
        <v>2021</v>
      </c>
    </row>
    <row r="1309" spans="1:28" s="3" customFormat="1" ht="35.25" x14ac:dyDescent="0.5">
      <c r="A1309" s="3">
        <v>1</v>
      </c>
      <c r="B1309" s="165">
        <f>SUBTOTAL(103,$A$798:A1309)</f>
        <v>507</v>
      </c>
      <c r="C1309" s="210" t="s">
        <v>2451</v>
      </c>
      <c r="D1309" s="255">
        <f t="shared" si="57"/>
        <v>310773</v>
      </c>
      <c r="E1309" s="258">
        <v>310773</v>
      </c>
      <c r="F1309" s="258">
        <v>0</v>
      </c>
      <c r="G1309" s="258">
        <v>0</v>
      </c>
      <c r="H1309" s="258">
        <v>0</v>
      </c>
      <c r="I1309" s="258">
        <v>0</v>
      </c>
      <c r="J1309" s="258">
        <v>0</v>
      </c>
      <c r="K1309" s="259">
        <v>0</v>
      </c>
      <c r="L1309" s="258">
        <v>0</v>
      </c>
      <c r="M1309" s="258">
        <v>0</v>
      </c>
      <c r="N1309" s="258">
        <v>0</v>
      </c>
      <c r="O1309" s="258">
        <v>0</v>
      </c>
      <c r="P1309" s="258">
        <v>0</v>
      </c>
      <c r="Q1309" s="258">
        <v>0</v>
      </c>
      <c r="R1309" s="258">
        <v>0</v>
      </c>
      <c r="S1309" s="258">
        <v>0</v>
      </c>
      <c r="T1309" s="258">
        <v>0</v>
      </c>
      <c r="U1309" s="258">
        <v>0</v>
      </c>
      <c r="V1309" s="258">
        <v>0</v>
      </c>
      <c r="W1309" s="258">
        <v>0</v>
      </c>
      <c r="X1309" s="258">
        <v>0</v>
      </c>
      <c r="Y1309" s="258">
        <v>0</v>
      </c>
      <c r="Z1309" s="258">
        <v>0</v>
      </c>
      <c r="AA1309" s="258">
        <v>0</v>
      </c>
      <c r="AB1309" s="260">
        <v>2021</v>
      </c>
    </row>
    <row r="1310" spans="1:28" s="3" customFormat="1" ht="35.25" x14ac:dyDescent="0.5">
      <c r="A1310" s="3">
        <v>1</v>
      </c>
      <c r="B1310" s="165">
        <f>SUBTOTAL(103,$A$798:A1310)</f>
        <v>508</v>
      </c>
      <c r="C1310" s="210" t="s">
        <v>2039</v>
      </c>
      <c r="D1310" s="255">
        <f t="shared" si="57"/>
        <v>578729</v>
      </c>
      <c r="E1310" s="258">
        <v>21327</v>
      </c>
      <c r="F1310" s="258">
        <v>0</v>
      </c>
      <c r="G1310" s="258">
        <v>227586</v>
      </c>
      <c r="H1310" s="258">
        <v>329816</v>
      </c>
      <c r="I1310" s="258">
        <v>0</v>
      </c>
      <c r="J1310" s="258">
        <v>0</v>
      </c>
      <c r="K1310" s="259">
        <v>0</v>
      </c>
      <c r="L1310" s="258">
        <v>0</v>
      </c>
      <c r="M1310" s="258">
        <v>0</v>
      </c>
      <c r="N1310" s="258">
        <v>0</v>
      </c>
      <c r="O1310" s="258">
        <v>0</v>
      </c>
      <c r="P1310" s="258">
        <v>0</v>
      </c>
      <c r="Q1310" s="258">
        <v>0</v>
      </c>
      <c r="R1310" s="258">
        <v>0</v>
      </c>
      <c r="S1310" s="258">
        <v>0</v>
      </c>
      <c r="T1310" s="258">
        <v>0</v>
      </c>
      <c r="U1310" s="258">
        <v>0</v>
      </c>
      <c r="V1310" s="258">
        <v>0</v>
      </c>
      <c r="W1310" s="258">
        <v>0</v>
      </c>
      <c r="X1310" s="258">
        <v>0</v>
      </c>
      <c r="Y1310" s="258">
        <v>0</v>
      </c>
      <c r="Z1310" s="258">
        <v>0</v>
      </c>
      <c r="AA1310" s="258">
        <v>0</v>
      </c>
      <c r="AB1310" s="260">
        <v>2021</v>
      </c>
    </row>
    <row r="1311" spans="1:28" s="3" customFormat="1" ht="35.25" x14ac:dyDescent="0.5">
      <c r="A1311" s="3">
        <v>1</v>
      </c>
      <c r="B1311" s="165">
        <f>SUBTOTAL(103,$A$798:A1311)</f>
        <v>509</v>
      </c>
      <c r="C1311" s="210" t="s">
        <v>2040</v>
      </c>
      <c r="D1311" s="255">
        <f t="shared" si="57"/>
        <v>363333</v>
      </c>
      <c r="E1311" s="258">
        <v>115734</v>
      </c>
      <c r="F1311" s="258">
        <v>0</v>
      </c>
      <c r="G1311" s="258">
        <v>0</v>
      </c>
      <c r="H1311" s="258">
        <v>247599</v>
      </c>
      <c r="I1311" s="258">
        <v>0</v>
      </c>
      <c r="J1311" s="258">
        <v>0</v>
      </c>
      <c r="K1311" s="259">
        <v>0</v>
      </c>
      <c r="L1311" s="258">
        <v>0</v>
      </c>
      <c r="M1311" s="258">
        <v>0</v>
      </c>
      <c r="N1311" s="258">
        <v>0</v>
      </c>
      <c r="O1311" s="258">
        <v>0</v>
      </c>
      <c r="P1311" s="258">
        <v>0</v>
      </c>
      <c r="Q1311" s="258">
        <v>0</v>
      </c>
      <c r="R1311" s="258">
        <v>0</v>
      </c>
      <c r="S1311" s="258">
        <v>0</v>
      </c>
      <c r="T1311" s="258">
        <v>0</v>
      </c>
      <c r="U1311" s="258">
        <v>0</v>
      </c>
      <c r="V1311" s="258">
        <v>0</v>
      </c>
      <c r="W1311" s="258">
        <v>0</v>
      </c>
      <c r="X1311" s="258">
        <v>0</v>
      </c>
      <c r="Y1311" s="258">
        <v>0</v>
      </c>
      <c r="Z1311" s="258">
        <v>0</v>
      </c>
      <c r="AA1311" s="258">
        <v>0</v>
      </c>
      <c r="AB1311" s="260">
        <v>2021</v>
      </c>
    </row>
    <row r="1312" spans="1:28" s="3" customFormat="1" ht="35.25" x14ac:dyDescent="0.5">
      <c r="A1312" s="3">
        <v>1</v>
      </c>
      <c r="B1312" s="165">
        <f>SUBTOTAL(103,$A$798:A1312)</f>
        <v>510</v>
      </c>
      <c r="C1312" s="210" t="s">
        <v>2901</v>
      </c>
      <c r="D1312" s="255">
        <f t="shared" si="57"/>
        <v>1446528</v>
      </c>
      <c r="E1312" s="258">
        <v>0</v>
      </c>
      <c r="F1312" s="258">
        <v>0</v>
      </c>
      <c r="G1312" s="258">
        <v>0</v>
      </c>
      <c r="H1312" s="258">
        <v>0</v>
      </c>
      <c r="I1312" s="258">
        <v>0</v>
      </c>
      <c r="J1312" s="258">
        <v>0</v>
      </c>
      <c r="K1312" s="259">
        <v>0</v>
      </c>
      <c r="L1312" s="258">
        <v>0</v>
      </c>
      <c r="M1312" s="258">
        <v>1446528</v>
      </c>
      <c r="N1312" s="258">
        <v>0</v>
      </c>
      <c r="O1312" s="258">
        <v>0</v>
      </c>
      <c r="P1312" s="258">
        <v>0</v>
      </c>
      <c r="Q1312" s="258">
        <v>0</v>
      </c>
      <c r="R1312" s="258">
        <v>0</v>
      </c>
      <c r="S1312" s="258">
        <v>0</v>
      </c>
      <c r="T1312" s="258">
        <v>0</v>
      </c>
      <c r="U1312" s="258">
        <v>0</v>
      </c>
      <c r="V1312" s="258">
        <v>0</v>
      </c>
      <c r="W1312" s="258">
        <v>0</v>
      </c>
      <c r="X1312" s="258">
        <v>0</v>
      </c>
      <c r="Y1312" s="258">
        <v>0</v>
      </c>
      <c r="Z1312" s="258">
        <v>0</v>
      </c>
      <c r="AA1312" s="258">
        <v>0</v>
      </c>
      <c r="AB1312" s="260">
        <v>2021</v>
      </c>
    </row>
    <row r="1313" spans="1:28" s="3" customFormat="1" ht="35.25" x14ac:dyDescent="0.5">
      <c r="A1313" s="3">
        <v>1</v>
      </c>
      <c r="B1313" s="165">
        <f>SUBTOTAL(103,$A$798:A1313)</f>
        <v>511</v>
      </c>
      <c r="C1313" s="210" t="s">
        <v>2902</v>
      </c>
      <c r="D1313" s="255">
        <f t="shared" si="57"/>
        <v>541760.93999999994</v>
      </c>
      <c r="E1313" s="258">
        <v>184794.79</v>
      </c>
      <c r="F1313" s="258">
        <v>0</v>
      </c>
      <c r="G1313" s="258">
        <v>0</v>
      </c>
      <c r="H1313" s="258">
        <v>249876.31</v>
      </c>
      <c r="I1313" s="258">
        <v>107089.84</v>
      </c>
      <c r="J1313" s="258">
        <v>0</v>
      </c>
      <c r="K1313" s="259">
        <v>0</v>
      </c>
      <c r="L1313" s="258">
        <v>0</v>
      </c>
      <c r="M1313" s="258">
        <v>0</v>
      </c>
      <c r="N1313" s="258">
        <v>0</v>
      </c>
      <c r="O1313" s="258">
        <v>0</v>
      </c>
      <c r="P1313" s="258">
        <v>0</v>
      </c>
      <c r="Q1313" s="258">
        <v>0</v>
      </c>
      <c r="R1313" s="258">
        <v>0</v>
      </c>
      <c r="S1313" s="258">
        <v>0</v>
      </c>
      <c r="T1313" s="258">
        <v>0</v>
      </c>
      <c r="U1313" s="258">
        <v>0</v>
      </c>
      <c r="V1313" s="258">
        <v>0</v>
      </c>
      <c r="W1313" s="258">
        <v>0</v>
      </c>
      <c r="X1313" s="258">
        <v>0</v>
      </c>
      <c r="Y1313" s="258">
        <v>0</v>
      </c>
      <c r="Z1313" s="258">
        <v>0</v>
      </c>
      <c r="AA1313" s="258">
        <v>0</v>
      </c>
      <c r="AB1313" s="260">
        <v>2021</v>
      </c>
    </row>
    <row r="1314" spans="1:28" s="3" customFormat="1" ht="35.25" x14ac:dyDescent="0.5">
      <c r="A1314" s="3">
        <v>1</v>
      </c>
      <c r="B1314" s="165">
        <f>SUBTOTAL(103,$A$798:A1314)</f>
        <v>512</v>
      </c>
      <c r="C1314" s="210" t="s">
        <v>3174</v>
      </c>
      <c r="D1314" s="255">
        <f t="shared" si="57"/>
        <v>1813528.2</v>
      </c>
      <c r="E1314" s="258">
        <v>0</v>
      </c>
      <c r="F1314" s="258">
        <v>0</v>
      </c>
      <c r="G1314" s="258">
        <v>0</v>
      </c>
      <c r="H1314" s="258">
        <v>0</v>
      </c>
      <c r="I1314" s="258">
        <v>0</v>
      </c>
      <c r="J1314" s="258">
        <v>0</v>
      </c>
      <c r="K1314" s="259">
        <v>0</v>
      </c>
      <c r="L1314" s="258">
        <v>0</v>
      </c>
      <c r="M1314" s="258">
        <v>1813528.2</v>
      </c>
      <c r="N1314" s="258">
        <v>0</v>
      </c>
      <c r="O1314" s="258">
        <v>0</v>
      </c>
      <c r="P1314" s="258">
        <v>0</v>
      </c>
      <c r="Q1314" s="258">
        <v>0</v>
      </c>
      <c r="R1314" s="258">
        <v>0</v>
      </c>
      <c r="S1314" s="258">
        <v>0</v>
      </c>
      <c r="T1314" s="258">
        <v>0</v>
      </c>
      <c r="U1314" s="258">
        <v>0</v>
      </c>
      <c r="V1314" s="258">
        <v>0</v>
      </c>
      <c r="W1314" s="258">
        <v>0</v>
      </c>
      <c r="X1314" s="258">
        <v>0</v>
      </c>
      <c r="Y1314" s="258">
        <v>0</v>
      </c>
      <c r="Z1314" s="258">
        <v>0</v>
      </c>
      <c r="AA1314" s="258">
        <v>0</v>
      </c>
      <c r="AB1314" s="260">
        <v>2021</v>
      </c>
    </row>
    <row r="1315" spans="1:28" s="3" customFormat="1" ht="35.25" x14ac:dyDescent="0.5">
      <c r="A1315" s="3">
        <v>1</v>
      </c>
      <c r="B1315" s="165">
        <f>SUBTOTAL(103,$A$798:A1315)</f>
        <v>513</v>
      </c>
      <c r="C1315" s="210" t="s">
        <v>2903</v>
      </c>
      <c r="D1315" s="255">
        <f t="shared" si="57"/>
        <v>1854148</v>
      </c>
      <c r="E1315" s="258">
        <v>0</v>
      </c>
      <c r="F1315" s="258">
        <v>0</v>
      </c>
      <c r="G1315" s="258">
        <v>0</v>
      </c>
      <c r="H1315" s="258">
        <v>0</v>
      </c>
      <c r="I1315" s="258">
        <v>0</v>
      </c>
      <c r="J1315" s="258">
        <v>0</v>
      </c>
      <c r="K1315" s="259">
        <v>0</v>
      </c>
      <c r="L1315" s="258">
        <v>0</v>
      </c>
      <c r="M1315" s="258">
        <v>1179202</v>
      </c>
      <c r="N1315" s="258">
        <v>0</v>
      </c>
      <c r="O1315" s="258">
        <v>674946</v>
      </c>
      <c r="P1315" s="258">
        <v>0</v>
      </c>
      <c r="Q1315" s="258">
        <v>0</v>
      </c>
      <c r="R1315" s="258">
        <v>0</v>
      </c>
      <c r="S1315" s="258">
        <v>0</v>
      </c>
      <c r="T1315" s="258">
        <v>0</v>
      </c>
      <c r="U1315" s="258">
        <v>0</v>
      </c>
      <c r="V1315" s="258">
        <v>0</v>
      </c>
      <c r="W1315" s="258">
        <v>0</v>
      </c>
      <c r="X1315" s="258">
        <v>0</v>
      </c>
      <c r="Y1315" s="258">
        <v>0</v>
      </c>
      <c r="Z1315" s="258">
        <v>0</v>
      </c>
      <c r="AA1315" s="258">
        <v>0</v>
      </c>
      <c r="AB1315" s="260">
        <v>2021</v>
      </c>
    </row>
    <row r="1316" spans="1:28" s="3" customFormat="1" ht="35.25" x14ac:dyDescent="0.5">
      <c r="A1316" s="3">
        <v>1</v>
      </c>
      <c r="B1316" s="165">
        <f>SUBTOTAL(103,$A$798:A1316)</f>
        <v>514</v>
      </c>
      <c r="C1316" s="210" t="s">
        <v>2044</v>
      </c>
      <c r="D1316" s="255">
        <f t="shared" si="57"/>
        <v>411350</v>
      </c>
      <c r="E1316" s="258">
        <v>0</v>
      </c>
      <c r="F1316" s="258">
        <v>0</v>
      </c>
      <c r="G1316" s="258">
        <v>411350</v>
      </c>
      <c r="H1316" s="258">
        <v>0</v>
      </c>
      <c r="I1316" s="258">
        <v>0</v>
      </c>
      <c r="J1316" s="258">
        <v>0</v>
      </c>
      <c r="K1316" s="259">
        <v>0</v>
      </c>
      <c r="L1316" s="258">
        <v>0</v>
      </c>
      <c r="M1316" s="258">
        <v>0</v>
      </c>
      <c r="N1316" s="258">
        <v>0</v>
      </c>
      <c r="O1316" s="258">
        <v>0</v>
      </c>
      <c r="P1316" s="258">
        <v>0</v>
      </c>
      <c r="Q1316" s="258">
        <v>0</v>
      </c>
      <c r="R1316" s="258">
        <v>0</v>
      </c>
      <c r="S1316" s="258">
        <v>0</v>
      </c>
      <c r="T1316" s="258">
        <v>0</v>
      </c>
      <c r="U1316" s="258">
        <v>0</v>
      </c>
      <c r="V1316" s="258">
        <v>0</v>
      </c>
      <c r="W1316" s="258">
        <v>0</v>
      </c>
      <c r="X1316" s="258">
        <v>0</v>
      </c>
      <c r="Y1316" s="258">
        <v>0</v>
      </c>
      <c r="Z1316" s="258">
        <v>0</v>
      </c>
      <c r="AA1316" s="258">
        <v>0</v>
      </c>
      <c r="AB1316" s="260">
        <v>2021</v>
      </c>
    </row>
    <row r="1317" spans="1:28" s="3" customFormat="1" ht="35.25" x14ac:dyDescent="0.5">
      <c r="A1317" s="3">
        <v>1</v>
      </c>
      <c r="B1317" s="165">
        <f>SUBTOTAL(103,$A$798:A1317)</f>
        <v>515</v>
      </c>
      <c r="C1317" s="210" t="s">
        <v>2904</v>
      </c>
      <c r="D1317" s="255">
        <f t="shared" si="57"/>
        <v>573796</v>
      </c>
      <c r="E1317" s="258">
        <v>0</v>
      </c>
      <c r="F1317" s="258">
        <v>0</v>
      </c>
      <c r="G1317" s="258">
        <v>0</v>
      </c>
      <c r="H1317" s="258">
        <v>0</v>
      </c>
      <c r="I1317" s="258">
        <v>0</v>
      </c>
      <c r="J1317" s="258">
        <v>0</v>
      </c>
      <c r="K1317" s="259">
        <v>0</v>
      </c>
      <c r="L1317" s="258">
        <v>0</v>
      </c>
      <c r="M1317" s="258">
        <v>0</v>
      </c>
      <c r="N1317" s="258">
        <v>0</v>
      </c>
      <c r="O1317" s="258">
        <v>573796</v>
      </c>
      <c r="P1317" s="258">
        <v>0</v>
      </c>
      <c r="Q1317" s="258">
        <v>0</v>
      </c>
      <c r="R1317" s="258">
        <v>0</v>
      </c>
      <c r="S1317" s="258">
        <v>0</v>
      </c>
      <c r="T1317" s="258">
        <v>0</v>
      </c>
      <c r="U1317" s="258">
        <v>0</v>
      </c>
      <c r="V1317" s="258">
        <v>0</v>
      </c>
      <c r="W1317" s="258">
        <v>0</v>
      </c>
      <c r="X1317" s="258">
        <v>0</v>
      </c>
      <c r="Y1317" s="258">
        <v>0</v>
      </c>
      <c r="Z1317" s="258">
        <v>0</v>
      </c>
      <c r="AA1317" s="258">
        <v>0</v>
      </c>
      <c r="AB1317" s="260">
        <v>2021</v>
      </c>
    </row>
    <row r="1318" spans="1:28" s="3" customFormat="1" ht="35.25" x14ac:dyDescent="0.5">
      <c r="A1318" s="3">
        <v>1</v>
      </c>
      <c r="B1318" s="165">
        <f>SUBTOTAL(103,$A$798:A1318)</f>
        <v>516</v>
      </c>
      <c r="C1318" s="210" t="s">
        <v>1755</v>
      </c>
      <c r="D1318" s="255">
        <f t="shared" si="57"/>
        <v>316930</v>
      </c>
      <c r="E1318" s="258">
        <v>0</v>
      </c>
      <c r="F1318" s="258">
        <v>0</v>
      </c>
      <c r="G1318" s="258">
        <v>0</v>
      </c>
      <c r="H1318" s="258">
        <v>0</v>
      </c>
      <c r="I1318" s="258">
        <v>0</v>
      </c>
      <c r="J1318" s="258">
        <v>0</v>
      </c>
      <c r="K1318" s="259">
        <v>0</v>
      </c>
      <c r="L1318" s="258">
        <v>0</v>
      </c>
      <c r="M1318" s="258">
        <v>0</v>
      </c>
      <c r="N1318" s="258">
        <v>0</v>
      </c>
      <c r="O1318" s="258">
        <v>316930</v>
      </c>
      <c r="P1318" s="258">
        <v>0</v>
      </c>
      <c r="Q1318" s="258">
        <v>0</v>
      </c>
      <c r="R1318" s="258">
        <v>0</v>
      </c>
      <c r="S1318" s="258">
        <v>0</v>
      </c>
      <c r="T1318" s="258">
        <v>0</v>
      </c>
      <c r="U1318" s="258">
        <v>0</v>
      </c>
      <c r="V1318" s="258">
        <v>0</v>
      </c>
      <c r="W1318" s="258">
        <v>0</v>
      </c>
      <c r="X1318" s="258">
        <v>0</v>
      </c>
      <c r="Y1318" s="258">
        <v>0</v>
      </c>
      <c r="Z1318" s="258">
        <v>0</v>
      </c>
      <c r="AA1318" s="258">
        <v>0</v>
      </c>
      <c r="AB1318" s="260">
        <v>2021</v>
      </c>
    </row>
    <row r="1319" spans="1:28" s="3" customFormat="1" ht="35.25" x14ac:dyDescent="0.5">
      <c r="A1319" s="3">
        <v>1</v>
      </c>
      <c r="B1319" s="165">
        <f>SUBTOTAL(103,$A$798:A1319)</f>
        <v>517</v>
      </c>
      <c r="C1319" s="210" t="s">
        <v>2905</v>
      </c>
      <c r="D1319" s="255">
        <f t="shared" si="57"/>
        <v>479543</v>
      </c>
      <c r="E1319" s="258">
        <v>0</v>
      </c>
      <c r="F1319" s="258">
        <v>0</v>
      </c>
      <c r="G1319" s="258">
        <v>0</v>
      </c>
      <c r="H1319" s="258">
        <v>0</v>
      </c>
      <c r="I1319" s="258">
        <v>479543</v>
      </c>
      <c r="J1319" s="258">
        <v>0</v>
      </c>
      <c r="K1319" s="259">
        <v>0</v>
      </c>
      <c r="L1319" s="258">
        <v>0</v>
      </c>
      <c r="M1319" s="258">
        <v>0</v>
      </c>
      <c r="N1319" s="258">
        <v>0</v>
      </c>
      <c r="O1319" s="258">
        <v>0</v>
      </c>
      <c r="P1319" s="258">
        <v>0</v>
      </c>
      <c r="Q1319" s="258">
        <v>0</v>
      </c>
      <c r="R1319" s="258">
        <v>0</v>
      </c>
      <c r="S1319" s="258">
        <v>0</v>
      </c>
      <c r="T1319" s="258">
        <v>0</v>
      </c>
      <c r="U1319" s="258">
        <v>0</v>
      </c>
      <c r="V1319" s="258">
        <v>0</v>
      </c>
      <c r="W1319" s="258">
        <v>0</v>
      </c>
      <c r="X1319" s="258">
        <v>0</v>
      </c>
      <c r="Y1319" s="258">
        <v>0</v>
      </c>
      <c r="Z1319" s="258">
        <v>0</v>
      </c>
      <c r="AA1319" s="258">
        <v>0</v>
      </c>
      <c r="AB1319" s="260">
        <v>2021</v>
      </c>
    </row>
    <row r="1320" spans="1:28" s="3" customFormat="1" ht="35.25" x14ac:dyDescent="0.5">
      <c r="A1320" s="3">
        <v>1</v>
      </c>
      <c r="B1320" s="165">
        <f>SUBTOTAL(103,$A$798:A1320)</f>
        <v>518</v>
      </c>
      <c r="C1320" s="210" t="s">
        <v>1756</v>
      </c>
      <c r="D1320" s="255">
        <f t="shared" si="57"/>
        <v>174492.7</v>
      </c>
      <c r="E1320" s="258">
        <v>0</v>
      </c>
      <c r="F1320" s="258">
        <v>0</v>
      </c>
      <c r="G1320" s="258">
        <v>0</v>
      </c>
      <c r="H1320" s="258">
        <v>0</v>
      </c>
      <c r="I1320" s="258">
        <v>0</v>
      </c>
      <c r="J1320" s="258">
        <v>0</v>
      </c>
      <c r="K1320" s="259">
        <v>0</v>
      </c>
      <c r="L1320" s="258">
        <v>0</v>
      </c>
      <c r="M1320" s="258">
        <v>174492.7</v>
      </c>
      <c r="N1320" s="258">
        <v>0</v>
      </c>
      <c r="O1320" s="258">
        <v>0</v>
      </c>
      <c r="P1320" s="258">
        <v>0</v>
      </c>
      <c r="Q1320" s="258">
        <v>0</v>
      </c>
      <c r="R1320" s="258">
        <v>0</v>
      </c>
      <c r="S1320" s="258">
        <v>0</v>
      </c>
      <c r="T1320" s="258">
        <v>0</v>
      </c>
      <c r="U1320" s="258">
        <v>0</v>
      </c>
      <c r="V1320" s="258">
        <v>0</v>
      </c>
      <c r="W1320" s="258">
        <v>0</v>
      </c>
      <c r="X1320" s="258">
        <v>0</v>
      </c>
      <c r="Y1320" s="258">
        <v>0</v>
      </c>
      <c r="Z1320" s="258">
        <v>0</v>
      </c>
      <c r="AA1320" s="258">
        <v>0</v>
      </c>
      <c r="AB1320" s="260">
        <v>2021</v>
      </c>
    </row>
    <row r="1321" spans="1:28" s="3" customFormat="1" ht="35.25" x14ac:dyDescent="0.5">
      <c r="A1321" s="3">
        <v>1</v>
      </c>
      <c r="B1321" s="165">
        <f>SUBTOTAL(103,$A$798:A1321)</f>
        <v>519</v>
      </c>
      <c r="C1321" s="210" t="s">
        <v>2906</v>
      </c>
      <c r="D1321" s="255">
        <f t="shared" si="57"/>
        <v>2610907.0099999998</v>
      </c>
      <c r="E1321" s="258">
        <v>0</v>
      </c>
      <c r="F1321" s="258">
        <v>0</v>
      </c>
      <c r="G1321" s="258">
        <v>0</v>
      </c>
      <c r="H1321" s="258">
        <v>0</v>
      </c>
      <c r="I1321" s="258">
        <v>0</v>
      </c>
      <c r="J1321" s="258">
        <v>0</v>
      </c>
      <c r="K1321" s="259">
        <v>0</v>
      </c>
      <c r="L1321" s="258">
        <v>0</v>
      </c>
      <c r="M1321" s="258">
        <v>2610907.0099999998</v>
      </c>
      <c r="N1321" s="258">
        <v>0</v>
      </c>
      <c r="O1321" s="258">
        <v>0</v>
      </c>
      <c r="P1321" s="258">
        <v>0</v>
      </c>
      <c r="Q1321" s="258">
        <v>0</v>
      </c>
      <c r="R1321" s="258">
        <v>0</v>
      </c>
      <c r="S1321" s="258">
        <v>0</v>
      </c>
      <c r="T1321" s="258">
        <v>0</v>
      </c>
      <c r="U1321" s="258">
        <v>0</v>
      </c>
      <c r="V1321" s="258">
        <v>0</v>
      </c>
      <c r="W1321" s="258">
        <v>0</v>
      </c>
      <c r="X1321" s="258">
        <v>0</v>
      </c>
      <c r="Y1321" s="258">
        <v>0</v>
      </c>
      <c r="Z1321" s="258">
        <v>0</v>
      </c>
      <c r="AA1321" s="258">
        <v>0</v>
      </c>
      <c r="AB1321" s="260">
        <v>2021</v>
      </c>
    </row>
    <row r="1322" spans="1:28" s="3" customFormat="1" ht="35.25" x14ac:dyDescent="0.5">
      <c r="A1322" s="3">
        <v>1</v>
      </c>
      <c r="B1322" s="165">
        <f>SUBTOTAL(103,$A$798:A1322)</f>
        <v>520</v>
      </c>
      <c r="C1322" s="210" t="s">
        <v>2464</v>
      </c>
      <c r="D1322" s="255">
        <f t="shared" si="57"/>
        <v>107832</v>
      </c>
      <c r="E1322" s="258">
        <v>0</v>
      </c>
      <c r="F1322" s="258">
        <v>0</v>
      </c>
      <c r="G1322" s="258">
        <v>107832</v>
      </c>
      <c r="H1322" s="258">
        <v>0</v>
      </c>
      <c r="I1322" s="258">
        <v>0</v>
      </c>
      <c r="J1322" s="258">
        <v>0</v>
      </c>
      <c r="K1322" s="259">
        <v>0</v>
      </c>
      <c r="L1322" s="258">
        <v>0</v>
      </c>
      <c r="M1322" s="258">
        <v>0</v>
      </c>
      <c r="N1322" s="258">
        <v>0</v>
      </c>
      <c r="O1322" s="258">
        <v>0</v>
      </c>
      <c r="P1322" s="258">
        <v>0</v>
      </c>
      <c r="Q1322" s="258">
        <v>0</v>
      </c>
      <c r="R1322" s="258">
        <v>0</v>
      </c>
      <c r="S1322" s="258">
        <v>0</v>
      </c>
      <c r="T1322" s="258">
        <v>0</v>
      </c>
      <c r="U1322" s="258">
        <v>0</v>
      </c>
      <c r="V1322" s="258">
        <v>0</v>
      </c>
      <c r="W1322" s="258">
        <v>0</v>
      </c>
      <c r="X1322" s="258">
        <v>0</v>
      </c>
      <c r="Y1322" s="258">
        <v>0</v>
      </c>
      <c r="Z1322" s="258">
        <v>0</v>
      </c>
      <c r="AA1322" s="258">
        <v>0</v>
      </c>
      <c r="AB1322" s="260">
        <v>2021</v>
      </c>
    </row>
    <row r="1323" spans="1:28" ht="35.25" x14ac:dyDescent="0.5">
      <c r="A1323" s="3">
        <v>1</v>
      </c>
      <c r="B1323" s="165">
        <f>SUBTOTAL(103,$A$798:A1323)</f>
        <v>521</v>
      </c>
      <c r="C1323" s="210" t="s">
        <v>2907</v>
      </c>
      <c r="D1323" s="255">
        <f t="shared" si="57"/>
        <v>166617</v>
      </c>
      <c r="E1323" s="258">
        <v>0</v>
      </c>
      <c r="F1323" s="258">
        <v>0</v>
      </c>
      <c r="G1323" s="258">
        <v>0</v>
      </c>
      <c r="H1323" s="258">
        <v>166617</v>
      </c>
      <c r="I1323" s="258">
        <v>0</v>
      </c>
      <c r="J1323" s="258">
        <v>0</v>
      </c>
      <c r="K1323" s="259">
        <v>0</v>
      </c>
      <c r="L1323" s="258">
        <v>0</v>
      </c>
      <c r="M1323" s="258">
        <v>0</v>
      </c>
      <c r="N1323" s="258">
        <v>0</v>
      </c>
      <c r="O1323" s="258">
        <v>0</v>
      </c>
      <c r="P1323" s="258">
        <v>0</v>
      </c>
      <c r="Q1323" s="258">
        <v>0</v>
      </c>
      <c r="R1323" s="258">
        <v>0</v>
      </c>
      <c r="S1323" s="258">
        <v>0</v>
      </c>
      <c r="T1323" s="258">
        <v>0</v>
      </c>
      <c r="U1323" s="258">
        <v>0</v>
      </c>
      <c r="V1323" s="258">
        <v>0</v>
      </c>
      <c r="W1323" s="258">
        <v>0</v>
      </c>
      <c r="X1323" s="258">
        <v>0</v>
      </c>
      <c r="Y1323" s="258">
        <v>0</v>
      </c>
      <c r="Z1323" s="258">
        <v>0</v>
      </c>
      <c r="AA1323" s="258">
        <v>0</v>
      </c>
      <c r="AB1323" s="260">
        <v>2021</v>
      </c>
    </row>
    <row r="1324" spans="1:28" ht="35.25" x14ac:dyDescent="0.5">
      <c r="A1324" s="3">
        <v>1</v>
      </c>
      <c r="B1324" s="165">
        <f>SUBTOTAL(103,$A$798:A1324)</f>
        <v>522</v>
      </c>
      <c r="C1324" s="210" t="s">
        <v>2053</v>
      </c>
      <c r="D1324" s="255">
        <f t="shared" si="57"/>
        <v>667000</v>
      </c>
      <c r="E1324" s="258">
        <v>0</v>
      </c>
      <c r="F1324" s="258">
        <v>0</v>
      </c>
      <c r="G1324" s="258">
        <v>0</v>
      </c>
      <c r="H1324" s="258">
        <v>0</v>
      </c>
      <c r="I1324" s="258">
        <v>0</v>
      </c>
      <c r="J1324" s="258">
        <v>0</v>
      </c>
      <c r="K1324" s="259">
        <v>0</v>
      </c>
      <c r="L1324" s="258">
        <v>0</v>
      </c>
      <c r="M1324" s="258">
        <v>0</v>
      </c>
      <c r="N1324" s="258">
        <v>0</v>
      </c>
      <c r="O1324" s="258">
        <v>667000</v>
      </c>
      <c r="P1324" s="258">
        <v>0</v>
      </c>
      <c r="Q1324" s="258">
        <v>0</v>
      </c>
      <c r="R1324" s="258">
        <v>0</v>
      </c>
      <c r="S1324" s="258">
        <v>0</v>
      </c>
      <c r="T1324" s="258">
        <v>0</v>
      </c>
      <c r="U1324" s="258">
        <v>0</v>
      </c>
      <c r="V1324" s="258">
        <v>0</v>
      </c>
      <c r="W1324" s="258">
        <v>0</v>
      </c>
      <c r="X1324" s="258">
        <v>0</v>
      </c>
      <c r="Y1324" s="258">
        <v>0</v>
      </c>
      <c r="Z1324" s="258">
        <v>0</v>
      </c>
      <c r="AA1324" s="258">
        <v>0</v>
      </c>
      <c r="AB1324" s="260">
        <v>2021</v>
      </c>
    </row>
    <row r="1325" spans="1:28" ht="35.25" x14ac:dyDescent="0.5">
      <c r="A1325" s="3">
        <v>1</v>
      </c>
      <c r="B1325" s="165">
        <f>SUBTOTAL(103,$A$798:A1325)</f>
        <v>523</v>
      </c>
      <c r="C1325" s="210" t="s">
        <v>2054</v>
      </c>
      <c r="D1325" s="255">
        <f t="shared" si="57"/>
        <v>2180000</v>
      </c>
      <c r="E1325" s="258">
        <v>0</v>
      </c>
      <c r="F1325" s="258">
        <v>0</v>
      </c>
      <c r="G1325" s="258">
        <v>0</v>
      </c>
      <c r="H1325" s="258">
        <v>0</v>
      </c>
      <c r="I1325" s="258">
        <v>0</v>
      </c>
      <c r="J1325" s="258">
        <v>0</v>
      </c>
      <c r="K1325" s="259">
        <v>1</v>
      </c>
      <c r="L1325" s="258">
        <v>2180000</v>
      </c>
      <c r="M1325" s="258">
        <v>0</v>
      </c>
      <c r="N1325" s="258">
        <v>0</v>
      </c>
      <c r="O1325" s="258">
        <v>0</v>
      </c>
      <c r="P1325" s="258">
        <v>0</v>
      </c>
      <c r="Q1325" s="258">
        <v>0</v>
      </c>
      <c r="R1325" s="258">
        <v>0</v>
      </c>
      <c r="S1325" s="258">
        <v>0</v>
      </c>
      <c r="T1325" s="258">
        <v>0</v>
      </c>
      <c r="U1325" s="258">
        <v>0</v>
      </c>
      <c r="V1325" s="258">
        <v>0</v>
      </c>
      <c r="W1325" s="258">
        <v>0</v>
      </c>
      <c r="X1325" s="258">
        <v>0</v>
      </c>
      <c r="Y1325" s="258">
        <v>0</v>
      </c>
      <c r="Z1325" s="258">
        <v>0</v>
      </c>
      <c r="AA1325" s="258">
        <v>0</v>
      </c>
      <c r="AB1325" s="260">
        <v>2021</v>
      </c>
    </row>
    <row r="1326" spans="1:28" ht="35.25" x14ac:dyDescent="0.5">
      <c r="A1326" s="3">
        <v>1</v>
      </c>
      <c r="B1326" s="165">
        <f>SUBTOTAL(103,$A$798:A1326)</f>
        <v>524</v>
      </c>
      <c r="C1326" s="210" t="s">
        <v>2465</v>
      </c>
      <c r="D1326" s="255">
        <f t="shared" si="57"/>
        <v>269250</v>
      </c>
      <c r="E1326" s="258">
        <v>54500</v>
      </c>
      <c r="F1326" s="258">
        <v>0</v>
      </c>
      <c r="G1326" s="258">
        <v>0</v>
      </c>
      <c r="H1326" s="258">
        <v>48600</v>
      </c>
      <c r="I1326" s="258">
        <v>0</v>
      </c>
      <c r="J1326" s="258">
        <v>0</v>
      </c>
      <c r="K1326" s="259">
        <v>0</v>
      </c>
      <c r="L1326" s="258">
        <v>0</v>
      </c>
      <c r="M1326" s="258">
        <v>0</v>
      </c>
      <c r="N1326" s="258">
        <v>0</v>
      </c>
      <c r="O1326" s="258">
        <v>166150</v>
      </c>
      <c r="P1326" s="258">
        <v>0</v>
      </c>
      <c r="Q1326" s="258">
        <v>0</v>
      </c>
      <c r="R1326" s="258">
        <v>0</v>
      </c>
      <c r="S1326" s="258">
        <v>0</v>
      </c>
      <c r="T1326" s="258">
        <v>0</v>
      </c>
      <c r="U1326" s="258">
        <v>0</v>
      </c>
      <c r="V1326" s="258">
        <v>0</v>
      </c>
      <c r="W1326" s="258">
        <v>0</v>
      </c>
      <c r="X1326" s="258">
        <v>0</v>
      </c>
      <c r="Y1326" s="258">
        <v>0</v>
      </c>
      <c r="Z1326" s="258">
        <v>0</v>
      </c>
      <c r="AA1326" s="258">
        <v>0</v>
      </c>
      <c r="AB1326" s="260">
        <v>2021</v>
      </c>
    </row>
    <row r="1327" spans="1:28" ht="35.25" x14ac:dyDescent="0.5">
      <c r="A1327" s="3">
        <v>1</v>
      </c>
      <c r="B1327" s="165">
        <f>SUBTOTAL(103,$A$798:A1327)</f>
        <v>525</v>
      </c>
      <c r="C1327" s="210" t="s">
        <v>2055</v>
      </c>
      <c r="D1327" s="255">
        <f t="shared" si="57"/>
        <v>1080000</v>
      </c>
      <c r="E1327" s="258">
        <v>0</v>
      </c>
      <c r="F1327" s="258">
        <v>0</v>
      </c>
      <c r="G1327" s="258">
        <v>30000</v>
      </c>
      <c r="H1327" s="258">
        <v>0</v>
      </c>
      <c r="I1327" s="258">
        <v>0</v>
      </c>
      <c r="J1327" s="258">
        <v>0</v>
      </c>
      <c r="K1327" s="259">
        <v>0</v>
      </c>
      <c r="L1327" s="258">
        <v>0</v>
      </c>
      <c r="M1327" s="258">
        <v>0</v>
      </c>
      <c r="N1327" s="258">
        <v>0</v>
      </c>
      <c r="O1327" s="258">
        <v>1050000</v>
      </c>
      <c r="P1327" s="258">
        <v>0</v>
      </c>
      <c r="Q1327" s="258">
        <v>0</v>
      </c>
      <c r="R1327" s="258">
        <v>0</v>
      </c>
      <c r="S1327" s="258">
        <v>0</v>
      </c>
      <c r="T1327" s="258">
        <v>0</v>
      </c>
      <c r="U1327" s="258">
        <v>0</v>
      </c>
      <c r="V1327" s="258">
        <v>0</v>
      </c>
      <c r="W1327" s="258">
        <v>0</v>
      </c>
      <c r="X1327" s="258">
        <v>0</v>
      </c>
      <c r="Y1327" s="258">
        <v>0</v>
      </c>
      <c r="Z1327" s="258">
        <v>0</v>
      </c>
      <c r="AA1327" s="258">
        <v>0</v>
      </c>
      <c r="AB1327" s="260">
        <v>2021</v>
      </c>
    </row>
    <row r="1328" spans="1:28" ht="35.25" x14ac:dyDescent="0.5">
      <c r="A1328" s="3">
        <v>1</v>
      </c>
      <c r="B1328" s="165">
        <f>SUBTOTAL(103,$A$798:A1328)</f>
        <v>526</v>
      </c>
      <c r="C1328" s="210" t="s">
        <v>2908</v>
      </c>
      <c r="D1328" s="255">
        <f t="shared" si="57"/>
        <v>8120000</v>
      </c>
      <c r="E1328" s="258">
        <v>0</v>
      </c>
      <c r="F1328" s="258">
        <v>0</v>
      </c>
      <c r="G1328" s="258">
        <v>0</v>
      </c>
      <c r="H1328" s="258">
        <v>0</v>
      </c>
      <c r="I1328" s="258">
        <v>0</v>
      </c>
      <c r="J1328" s="258">
        <v>0</v>
      </c>
      <c r="K1328" s="259">
        <v>4</v>
      </c>
      <c r="L1328" s="258">
        <v>8120000</v>
      </c>
      <c r="M1328" s="258">
        <v>0</v>
      </c>
      <c r="N1328" s="258">
        <v>0</v>
      </c>
      <c r="O1328" s="258">
        <v>0</v>
      </c>
      <c r="P1328" s="258">
        <v>0</v>
      </c>
      <c r="Q1328" s="258">
        <v>0</v>
      </c>
      <c r="R1328" s="258">
        <v>0</v>
      </c>
      <c r="S1328" s="258">
        <v>0</v>
      </c>
      <c r="T1328" s="258">
        <v>0</v>
      </c>
      <c r="U1328" s="258">
        <v>0</v>
      </c>
      <c r="V1328" s="258">
        <v>0</v>
      </c>
      <c r="W1328" s="258">
        <v>0</v>
      </c>
      <c r="X1328" s="258">
        <v>0</v>
      </c>
      <c r="Y1328" s="258">
        <v>0</v>
      </c>
      <c r="Z1328" s="258">
        <v>0</v>
      </c>
      <c r="AA1328" s="258">
        <v>0</v>
      </c>
      <c r="AB1328" s="260">
        <v>2021</v>
      </c>
    </row>
    <row r="1329" spans="1:28" ht="35.25" x14ac:dyDescent="0.5">
      <c r="A1329" s="3">
        <v>1</v>
      </c>
      <c r="B1329" s="165">
        <f>SUBTOTAL(103,$A$798:A1329)</f>
        <v>527</v>
      </c>
      <c r="C1329" s="210" t="s">
        <v>2060</v>
      </c>
      <c r="D1329" s="255">
        <f t="shared" si="57"/>
        <v>835000</v>
      </c>
      <c r="E1329" s="258">
        <v>0</v>
      </c>
      <c r="F1329" s="258">
        <v>0</v>
      </c>
      <c r="G1329" s="258">
        <v>0</v>
      </c>
      <c r="H1329" s="258">
        <v>0</v>
      </c>
      <c r="I1329" s="258">
        <v>0</v>
      </c>
      <c r="J1329" s="258">
        <v>0</v>
      </c>
      <c r="K1329" s="259">
        <v>0</v>
      </c>
      <c r="L1329" s="258">
        <v>0</v>
      </c>
      <c r="M1329" s="258">
        <v>0</v>
      </c>
      <c r="N1329" s="258">
        <v>0</v>
      </c>
      <c r="O1329" s="258">
        <v>835000</v>
      </c>
      <c r="P1329" s="258">
        <v>0</v>
      </c>
      <c r="Q1329" s="258">
        <v>0</v>
      </c>
      <c r="R1329" s="258">
        <v>0</v>
      </c>
      <c r="S1329" s="258">
        <v>0</v>
      </c>
      <c r="T1329" s="258">
        <v>0</v>
      </c>
      <c r="U1329" s="258">
        <v>0</v>
      </c>
      <c r="V1329" s="258">
        <v>0</v>
      </c>
      <c r="W1329" s="258">
        <v>0</v>
      </c>
      <c r="X1329" s="258">
        <v>0</v>
      </c>
      <c r="Y1329" s="258">
        <v>0</v>
      </c>
      <c r="Z1329" s="258">
        <v>0</v>
      </c>
      <c r="AA1329" s="258">
        <v>0</v>
      </c>
      <c r="AB1329" s="260">
        <v>2021</v>
      </c>
    </row>
    <row r="1330" spans="1:28" ht="35.25" x14ac:dyDescent="0.5">
      <c r="A1330" s="3">
        <v>1</v>
      </c>
      <c r="B1330" s="165">
        <f>SUBTOTAL(103,$A$798:A1330)</f>
        <v>528</v>
      </c>
      <c r="C1330" s="210" t="s">
        <v>3175</v>
      </c>
      <c r="D1330" s="255">
        <f t="shared" si="57"/>
        <v>835816</v>
      </c>
      <c r="E1330" s="258">
        <v>0</v>
      </c>
      <c r="F1330" s="258">
        <v>0</v>
      </c>
      <c r="G1330" s="258">
        <v>0</v>
      </c>
      <c r="H1330" s="258">
        <v>0</v>
      </c>
      <c r="I1330" s="258">
        <v>0</v>
      </c>
      <c r="J1330" s="258">
        <v>0</v>
      </c>
      <c r="K1330" s="259">
        <v>0</v>
      </c>
      <c r="L1330" s="258">
        <v>0</v>
      </c>
      <c r="M1330" s="258">
        <v>399910.40000000002</v>
      </c>
      <c r="N1330" s="258">
        <v>0</v>
      </c>
      <c r="O1330" s="258">
        <v>435905.6</v>
      </c>
      <c r="P1330" s="258">
        <v>0</v>
      </c>
      <c r="Q1330" s="258">
        <v>0</v>
      </c>
      <c r="R1330" s="258">
        <v>0</v>
      </c>
      <c r="S1330" s="258">
        <v>0</v>
      </c>
      <c r="T1330" s="258">
        <v>0</v>
      </c>
      <c r="U1330" s="258">
        <v>0</v>
      </c>
      <c r="V1330" s="258">
        <v>0</v>
      </c>
      <c r="W1330" s="258">
        <v>0</v>
      </c>
      <c r="X1330" s="258">
        <v>0</v>
      </c>
      <c r="Y1330" s="258">
        <v>0</v>
      </c>
      <c r="Z1330" s="258">
        <v>0</v>
      </c>
      <c r="AA1330" s="258">
        <v>0</v>
      </c>
      <c r="AB1330" s="260">
        <v>2021</v>
      </c>
    </row>
    <row r="1331" spans="1:28" ht="35.25" x14ac:dyDescent="0.5">
      <c r="A1331" s="3">
        <v>1</v>
      </c>
      <c r="B1331" s="165">
        <f>SUBTOTAL(103,$A$798:A1331)</f>
        <v>529</v>
      </c>
      <c r="C1331" s="210" t="s">
        <v>2909</v>
      </c>
      <c r="D1331" s="255">
        <f t="shared" si="57"/>
        <v>607380.91</v>
      </c>
      <c r="E1331" s="258">
        <v>0</v>
      </c>
      <c r="F1331" s="258">
        <v>0</v>
      </c>
      <c r="G1331" s="258">
        <v>607380.91</v>
      </c>
      <c r="H1331" s="258">
        <v>0</v>
      </c>
      <c r="I1331" s="258">
        <v>0</v>
      </c>
      <c r="J1331" s="258">
        <v>0</v>
      </c>
      <c r="K1331" s="259">
        <v>0</v>
      </c>
      <c r="L1331" s="258">
        <v>0</v>
      </c>
      <c r="M1331" s="258">
        <v>0</v>
      </c>
      <c r="N1331" s="258">
        <v>0</v>
      </c>
      <c r="O1331" s="258">
        <v>0</v>
      </c>
      <c r="P1331" s="258">
        <v>0</v>
      </c>
      <c r="Q1331" s="258">
        <v>0</v>
      </c>
      <c r="R1331" s="258">
        <v>0</v>
      </c>
      <c r="S1331" s="258">
        <v>0</v>
      </c>
      <c r="T1331" s="258">
        <v>0</v>
      </c>
      <c r="U1331" s="258">
        <v>0</v>
      </c>
      <c r="V1331" s="258">
        <v>0</v>
      </c>
      <c r="W1331" s="258">
        <v>0</v>
      </c>
      <c r="X1331" s="258">
        <v>0</v>
      </c>
      <c r="Y1331" s="258">
        <v>0</v>
      </c>
      <c r="Z1331" s="258">
        <v>0</v>
      </c>
      <c r="AA1331" s="258">
        <v>0</v>
      </c>
      <c r="AB1331" s="260">
        <v>2021</v>
      </c>
    </row>
    <row r="1332" spans="1:28" ht="35.25" x14ac:dyDescent="0.5">
      <c r="A1332" s="3">
        <v>1</v>
      </c>
      <c r="B1332" s="165">
        <f>SUBTOTAL(103,$A$798:A1332)</f>
        <v>530</v>
      </c>
      <c r="C1332" s="210" t="s">
        <v>3176</v>
      </c>
      <c r="D1332" s="255">
        <f t="shared" si="57"/>
        <v>1324210</v>
      </c>
      <c r="E1332" s="258">
        <v>0</v>
      </c>
      <c r="F1332" s="258">
        <v>0</v>
      </c>
      <c r="G1332" s="258">
        <v>0</v>
      </c>
      <c r="H1332" s="258">
        <v>0</v>
      </c>
      <c r="I1332" s="258">
        <v>0</v>
      </c>
      <c r="J1332" s="258">
        <v>0</v>
      </c>
      <c r="K1332" s="259">
        <v>0</v>
      </c>
      <c r="L1332" s="258">
        <v>0</v>
      </c>
      <c r="M1332" s="258">
        <v>192732</v>
      </c>
      <c r="N1332" s="258">
        <v>0</v>
      </c>
      <c r="O1332" s="258">
        <v>1131478</v>
      </c>
      <c r="P1332" s="258">
        <v>0</v>
      </c>
      <c r="Q1332" s="258">
        <v>0</v>
      </c>
      <c r="R1332" s="258">
        <v>0</v>
      </c>
      <c r="S1332" s="258">
        <v>0</v>
      </c>
      <c r="T1332" s="258">
        <v>0</v>
      </c>
      <c r="U1332" s="258">
        <v>0</v>
      </c>
      <c r="V1332" s="258">
        <v>0</v>
      </c>
      <c r="W1332" s="258">
        <v>0</v>
      </c>
      <c r="X1332" s="258">
        <v>0</v>
      </c>
      <c r="Y1332" s="258">
        <v>0</v>
      </c>
      <c r="Z1332" s="258">
        <v>0</v>
      </c>
      <c r="AA1332" s="258">
        <v>0</v>
      </c>
      <c r="AB1332" s="260">
        <v>2021</v>
      </c>
    </row>
    <row r="1333" spans="1:28" ht="35.25" x14ac:dyDescent="0.5">
      <c r="A1333" s="3">
        <v>1</v>
      </c>
      <c r="B1333" s="165">
        <f>SUBTOTAL(103,$A$798:A1333)</f>
        <v>531</v>
      </c>
      <c r="C1333" s="210" t="s">
        <v>2910</v>
      </c>
      <c r="D1333" s="255">
        <f t="shared" si="57"/>
        <v>387028</v>
      </c>
      <c r="E1333" s="258">
        <v>0</v>
      </c>
      <c r="F1333" s="258">
        <v>0</v>
      </c>
      <c r="G1333" s="258">
        <v>0</v>
      </c>
      <c r="H1333" s="258">
        <v>0</v>
      </c>
      <c r="I1333" s="258">
        <v>0</v>
      </c>
      <c r="J1333" s="258">
        <v>0</v>
      </c>
      <c r="K1333" s="259">
        <v>0</v>
      </c>
      <c r="L1333" s="258">
        <v>0</v>
      </c>
      <c r="M1333" s="258">
        <v>387028</v>
      </c>
      <c r="N1333" s="258">
        <v>0</v>
      </c>
      <c r="O1333" s="258">
        <v>0</v>
      </c>
      <c r="P1333" s="258">
        <v>0</v>
      </c>
      <c r="Q1333" s="258">
        <v>0</v>
      </c>
      <c r="R1333" s="258">
        <v>0</v>
      </c>
      <c r="S1333" s="258">
        <v>0</v>
      </c>
      <c r="T1333" s="258">
        <v>0</v>
      </c>
      <c r="U1333" s="258">
        <v>0</v>
      </c>
      <c r="V1333" s="258">
        <v>0</v>
      </c>
      <c r="W1333" s="258">
        <v>0</v>
      </c>
      <c r="X1333" s="258">
        <v>0</v>
      </c>
      <c r="Y1333" s="258">
        <v>0</v>
      </c>
      <c r="Z1333" s="258">
        <v>0</v>
      </c>
      <c r="AA1333" s="258">
        <v>0</v>
      </c>
      <c r="AB1333" s="260">
        <v>2021</v>
      </c>
    </row>
    <row r="1334" spans="1:28" ht="35.25" x14ac:dyDescent="0.5">
      <c r="A1334" s="3">
        <v>1</v>
      </c>
      <c r="B1334" s="165">
        <f>SUBTOTAL(103,$A$798:A1334)</f>
        <v>532</v>
      </c>
      <c r="C1334" s="210" t="s">
        <v>2066</v>
      </c>
      <c r="D1334" s="255">
        <f t="shared" si="57"/>
        <v>414683</v>
      </c>
      <c r="E1334" s="258">
        <v>0</v>
      </c>
      <c r="F1334" s="258">
        <v>0</v>
      </c>
      <c r="G1334" s="258">
        <v>0</v>
      </c>
      <c r="H1334" s="258">
        <v>0</v>
      </c>
      <c r="I1334" s="258">
        <v>0</v>
      </c>
      <c r="J1334" s="258">
        <v>0</v>
      </c>
      <c r="K1334" s="259">
        <v>0</v>
      </c>
      <c r="L1334" s="258">
        <v>0</v>
      </c>
      <c r="M1334" s="258">
        <v>0</v>
      </c>
      <c r="N1334" s="258">
        <v>0</v>
      </c>
      <c r="O1334" s="258">
        <v>414683</v>
      </c>
      <c r="P1334" s="258">
        <v>0</v>
      </c>
      <c r="Q1334" s="258">
        <v>0</v>
      </c>
      <c r="R1334" s="258">
        <v>0</v>
      </c>
      <c r="S1334" s="258">
        <v>0</v>
      </c>
      <c r="T1334" s="258">
        <v>0</v>
      </c>
      <c r="U1334" s="258">
        <v>0</v>
      </c>
      <c r="V1334" s="258">
        <v>0</v>
      </c>
      <c r="W1334" s="258">
        <v>0</v>
      </c>
      <c r="X1334" s="258">
        <v>0</v>
      </c>
      <c r="Y1334" s="258">
        <v>0</v>
      </c>
      <c r="Z1334" s="258">
        <v>0</v>
      </c>
      <c r="AA1334" s="258">
        <v>0</v>
      </c>
      <c r="AB1334" s="260">
        <v>2021</v>
      </c>
    </row>
    <row r="1335" spans="1:28" ht="35.25" x14ac:dyDescent="0.5">
      <c r="A1335" s="3">
        <v>1</v>
      </c>
      <c r="B1335" s="165">
        <f>SUBTOTAL(103,$A$798:A1335)</f>
        <v>533</v>
      </c>
      <c r="C1335" s="210" t="s">
        <v>2067</v>
      </c>
      <c r="D1335" s="255">
        <f t="shared" si="57"/>
        <v>108487</v>
      </c>
      <c r="E1335" s="258">
        <v>0</v>
      </c>
      <c r="F1335" s="258">
        <v>0</v>
      </c>
      <c r="G1335" s="258">
        <v>108487</v>
      </c>
      <c r="H1335" s="258">
        <v>0</v>
      </c>
      <c r="I1335" s="258">
        <v>0</v>
      </c>
      <c r="J1335" s="258">
        <v>0</v>
      </c>
      <c r="K1335" s="259">
        <v>0</v>
      </c>
      <c r="L1335" s="258">
        <v>0</v>
      </c>
      <c r="M1335" s="258">
        <v>0</v>
      </c>
      <c r="N1335" s="258">
        <v>0</v>
      </c>
      <c r="O1335" s="258">
        <v>0</v>
      </c>
      <c r="P1335" s="258">
        <v>0</v>
      </c>
      <c r="Q1335" s="258">
        <v>0</v>
      </c>
      <c r="R1335" s="258">
        <v>0</v>
      </c>
      <c r="S1335" s="258">
        <v>0</v>
      </c>
      <c r="T1335" s="258">
        <v>0</v>
      </c>
      <c r="U1335" s="258">
        <v>0</v>
      </c>
      <c r="V1335" s="258">
        <v>0</v>
      </c>
      <c r="W1335" s="258">
        <v>0</v>
      </c>
      <c r="X1335" s="258">
        <v>0</v>
      </c>
      <c r="Y1335" s="258">
        <v>0</v>
      </c>
      <c r="Z1335" s="258">
        <v>0</v>
      </c>
      <c r="AA1335" s="258">
        <v>0</v>
      </c>
      <c r="AB1335" s="260">
        <v>2021</v>
      </c>
    </row>
    <row r="1336" spans="1:28" ht="35.25" x14ac:dyDescent="0.5">
      <c r="A1336" s="3">
        <v>1</v>
      </c>
      <c r="B1336" s="165">
        <f>SUBTOTAL(103,$A$798:A1336)</f>
        <v>534</v>
      </c>
      <c r="C1336" s="210" t="s">
        <v>2911</v>
      </c>
      <c r="D1336" s="255">
        <f t="shared" si="57"/>
        <v>176528</v>
      </c>
      <c r="E1336" s="258">
        <v>0</v>
      </c>
      <c r="F1336" s="258">
        <v>0</v>
      </c>
      <c r="G1336" s="258">
        <v>176528</v>
      </c>
      <c r="H1336" s="258">
        <v>0</v>
      </c>
      <c r="I1336" s="258">
        <v>0</v>
      </c>
      <c r="J1336" s="258">
        <v>0</v>
      </c>
      <c r="K1336" s="259">
        <v>0</v>
      </c>
      <c r="L1336" s="258">
        <v>0</v>
      </c>
      <c r="M1336" s="258">
        <v>0</v>
      </c>
      <c r="N1336" s="258">
        <v>0</v>
      </c>
      <c r="O1336" s="258">
        <v>0</v>
      </c>
      <c r="P1336" s="258">
        <v>0</v>
      </c>
      <c r="Q1336" s="258">
        <v>0</v>
      </c>
      <c r="R1336" s="258">
        <v>0</v>
      </c>
      <c r="S1336" s="258">
        <v>0</v>
      </c>
      <c r="T1336" s="258">
        <v>0</v>
      </c>
      <c r="U1336" s="258">
        <v>0</v>
      </c>
      <c r="V1336" s="258">
        <v>0</v>
      </c>
      <c r="W1336" s="258">
        <v>0</v>
      </c>
      <c r="X1336" s="258">
        <v>0</v>
      </c>
      <c r="Y1336" s="258">
        <v>0</v>
      </c>
      <c r="Z1336" s="258">
        <v>0</v>
      </c>
      <c r="AA1336" s="258">
        <v>0</v>
      </c>
      <c r="AB1336" s="260">
        <v>2021</v>
      </c>
    </row>
    <row r="1337" spans="1:28" ht="35.25" x14ac:dyDescent="0.5">
      <c r="A1337" s="3">
        <v>1</v>
      </c>
      <c r="B1337" s="165">
        <f>SUBTOTAL(103,$A$798:A1337)</f>
        <v>535</v>
      </c>
      <c r="C1337" s="210" t="s">
        <v>1762</v>
      </c>
      <c r="D1337" s="255">
        <f t="shared" si="57"/>
        <v>52970</v>
      </c>
      <c r="E1337" s="258">
        <v>0</v>
      </c>
      <c r="F1337" s="258">
        <v>0</v>
      </c>
      <c r="G1337" s="258">
        <v>52970</v>
      </c>
      <c r="H1337" s="258">
        <v>0</v>
      </c>
      <c r="I1337" s="258">
        <v>0</v>
      </c>
      <c r="J1337" s="258">
        <v>0</v>
      </c>
      <c r="K1337" s="259">
        <v>0</v>
      </c>
      <c r="L1337" s="258">
        <v>0</v>
      </c>
      <c r="M1337" s="258">
        <v>0</v>
      </c>
      <c r="N1337" s="258">
        <v>0</v>
      </c>
      <c r="O1337" s="258">
        <v>0</v>
      </c>
      <c r="P1337" s="258">
        <v>0</v>
      </c>
      <c r="Q1337" s="258">
        <v>0</v>
      </c>
      <c r="R1337" s="258">
        <v>0</v>
      </c>
      <c r="S1337" s="258">
        <v>0</v>
      </c>
      <c r="T1337" s="258">
        <v>0</v>
      </c>
      <c r="U1337" s="258">
        <v>0</v>
      </c>
      <c r="V1337" s="258">
        <v>0</v>
      </c>
      <c r="W1337" s="258">
        <v>0</v>
      </c>
      <c r="X1337" s="258">
        <v>0</v>
      </c>
      <c r="Y1337" s="258">
        <v>0</v>
      </c>
      <c r="Z1337" s="258">
        <v>0</v>
      </c>
      <c r="AA1337" s="258">
        <v>0</v>
      </c>
      <c r="AB1337" s="260">
        <v>2021</v>
      </c>
    </row>
    <row r="1338" spans="1:28" ht="35.25" x14ac:dyDescent="0.5">
      <c r="A1338" s="3">
        <v>1</v>
      </c>
      <c r="B1338" s="165">
        <f>SUBTOTAL(103,$A$798:A1338)</f>
        <v>536</v>
      </c>
      <c r="C1338" s="210" t="s">
        <v>2912</v>
      </c>
      <c r="D1338" s="255">
        <f t="shared" si="57"/>
        <v>179485</v>
      </c>
      <c r="E1338" s="258">
        <v>0</v>
      </c>
      <c r="F1338" s="258">
        <v>0</v>
      </c>
      <c r="G1338" s="258">
        <v>0</v>
      </c>
      <c r="H1338" s="258">
        <v>0</v>
      </c>
      <c r="I1338" s="258">
        <v>0</v>
      </c>
      <c r="J1338" s="258">
        <v>0</v>
      </c>
      <c r="K1338" s="259">
        <v>0</v>
      </c>
      <c r="L1338" s="258">
        <v>0</v>
      </c>
      <c r="M1338" s="258">
        <v>0</v>
      </c>
      <c r="N1338" s="258">
        <v>0</v>
      </c>
      <c r="O1338" s="258">
        <v>179485</v>
      </c>
      <c r="P1338" s="258">
        <v>0</v>
      </c>
      <c r="Q1338" s="258">
        <v>0</v>
      </c>
      <c r="R1338" s="258">
        <v>0</v>
      </c>
      <c r="S1338" s="258">
        <v>0</v>
      </c>
      <c r="T1338" s="258">
        <v>0</v>
      </c>
      <c r="U1338" s="258">
        <v>0</v>
      </c>
      <c r="V1338" s="258">
        <v>0</v>
      </c>
      <c r="W1338" s="258">
        <v>0</v>
      </c>
      <c r="X1338" s="258">
        <v>0</v>
      </c>
      <c r="Y1338" s="258">
        <v>0</v>
      </c>
      <c r="Z1338" s="258">
        <v>0</v>
      </c>
      <c r="AA1338" s="258">
        <v>0</v>
      </c>
      <c r="AB1338" s="260">
        <v>2021</v>
      </c>
    </row>
    <row r="1339" spans="1:28" ht="35.25" x14ac:dyDescent="0.5">
      <c r="A1339" s="3">
        <v>1</v>
      </c>
      <c r="B1339" s="165">
        <f>SUBTOTAL(103,$A$798:A1339)</f>
        <v>537</v>
      </c>
      <c r="C1339" s="210" t="s">
        <v>1763</v>
      </c>
      <c r="D1339" s="255">
        <f t="shared" si="57"/>
        <v>294785.81</v>
      </c>
      <c r="E1339" s="258">
        <v>0</v>
      </c>
      <c r="F1339" s="258">
        <v>0</v>
      </c>
      <c r="G1339" s="258">
        <v>260706.81</v>
      </c>
      <c r="H1339" s="258">
        <v>0</v>
      </c>
      <c r="I1339" s="258">
        <v>0</v>
      </c>
      <c r="J1339" s="258">
        <v>0</v>
      </c>
      <c r="K1339" s="259">
        <v>0</v>
      </c>
      <c r="L1339" s="258">
        <v>0</v>
      </c>
      <c r="M1339" s="258">
        <v>34079</v>
      </c>
      <c r="N1339" s="258">
        <v>0</v>
      </c>
      <c r="O1339" s="258">
        <v>0</v>
      </c>
      <c r="P1339" s="258">
        <v>0</v>
      </c>
      <c r="Q1339" s="258">
        <v>0</v>
      </c>
      <c r="R1339" s="258">
        <v>0</v>
      </c>
      <c r="S1339" s="258">
        <v>0</v>
      </c>
      <c r="T1339" s="258">
        <v>0</v>
      </c>
      <c r="U1339" s="258">
        <v>0</v>
      </c>
      <c r="V1339" s="258">
        <v>0</v>
      </c>
      <c r="W1339" s="258">
        <v>0</v>
      </c>
      <c r="X1339" s="258">
        <v>0</v>
      </c>
      <c r="Y1339" s="258">
        <v>0</v>
      </c>
      <c r="Z1339" s="258">
        <v>0</v>
      </c>
      <c r="AA1339" s="258">
        <v>0</v>
      </c>
      <c r="AB1339" s="260">
        <v>2021</v>
      </c>
    </row>
    <row r="1340" spans="1:28" ht="35.25" x14ac:dyDescent="0.5">
      <c r="A1340" s="3">
        <v>1</v>
      </c>
      <c r="B1340" s="165">
        <f>SUBTOTAL(103,$A$798:A1340)</f>
        <v>538</v>
      </c>
      <c r="C1340" s="210" t="s">
        <v>2913</v>
      </c>
      <c r="D1340" s="255">
        <f t="shared" si="57"/>
        <v>824842</v>
      </c>
      <c r="E1340" s="258">
        <v>0</v>
      </c>
      <c r="F1340" s="258">
        <v>0</v>
      </c>
      <c r="G1340" s="258">
        <v>0</v>
      </c>
      <c r="H1340" s="258">
        <v>0</v>
      </c>
      <c r="I1340" s="258">
        <v>0</v>
      </c>
      <c r="J1340" s="258">
        <v>0</v>
      </c>
      <c r="K1340" s="259">
        <v>0</v>
      </c>
      <c r="L1340" s="258">
        <v>0</v>
      </c>
      <c r="M1340" s="258">
        <v>0</v>
      </c>
      <c r="N1340" s="258">
        <v>0</v>
      </c>
      <c r="O1340" s="258">
        <v>824842</v>
      </c>
      <c r="P1340" s="258">
        <v>0</v>
      </c>
      <c r="Q1340" s="258">
        <v>0</v>
      </c>
      <c r="R1340" s="258">
        <v>0</v>
      </c>
      <c r="S1340" s="258">
        <v>0</v>
      </c>
      <c r="T1340" s="258">
        <v>0</v>
      </c>
      <c r="U1340" s="258">
        <v>0</v>
      </c>
      <c r="V1340" s="258">
        <v>0</v>
      </c>
      <c r="W1340" s="258">
        <v>0</v>
      </c>
      <c r="X1340" s="258">
        <v>0</v>
      </c>
      <c r="Y1340" s="258">
        <v>0</v>
      </c>
      <c r="Z1340" s="258">
        <v>0</v>
      </c>
      <c r="AA1340" s="258">
        <v>0</v>
      </c>
      <c r="AB1340" s="260">
        <v>2021</v>
      </c>
    </row>
    <row r="1341" spans="1:28" ht="35.25" x14ac:dyDescent="0.5">
      <c r="A1341" s="3">
        <v>1</v>
      </c>
      <c r="B1341" s="165">
        <f>SUBTOTAL(103,$A$798:A1341)</f>
        <v>539</v>
      </c>
      <c r="C1341" s="210" t="s">
        <v>2078</v>
      </c>
      <c r="D1341" s="255">
        <f t="shared" si="57"/>
        <v>353211</v>
      </c>
      <c r="E1341" s="258">
        <v>0</v>
      </c>
      <c r="F1341" s="258">
        <v>0</v>
      </c>
      <c r="G1341" s="258">
        <v>0</v>
      </c>
      <c r="H1341" s="258">
        <v>0</v>
      </c>
      <c r="I1341" s="258">
        <v>0</v>
      </c>
      <c r="J1341" s="258">
        <v>0</v>
      </c>
      <c r="K1341" s="259">
        <v>0</v>
      </c>
      <c r="L1341" s="258">
        <v>0</v>
      </c>
      <c r="M1341" s="258">
        <v>0</v>
      </c>
      <c r="N1341" s="258">
        <v>0</v>
      </c>
      <c r="O1341" s="258">
        <v>353211</v>
      </c>
      <c r="P1341" s="258">
        <v>0</v>
      </c>
      <c r="Q1341" s="258">
        <v>0</v>
      </c>
      <c r="R1341" s="258">
        <v>0</v>
      </c>
      <c r="S1341" s="258">
        <v>0</v>
      </c>
      <c r="T1341" s="258">
        <v>0</v>
      </c>
      <c r="U1341" s="258">
        <v>0</v>
      </c>
      <c r="V1341" s="258">
        <v>0</v>
      </c>
      <c r="W1341" s="258">
        <v>0</v>
      </c>
      <c r="X1341" s="258">
        <v>0</v>
      </c>
      <c r="Y1341" s="258">
        <v>0</v>
      </c>
      <c r="Z1341" s="258">
        <v>0</v>
      </c>
      <c r="AA1341" s="258">
        <v>0</v>
      </c>
      <c r="AB1341" s="260">
        <v>2021</v>
      </c>
    </row>
    <row r="1342" spans="1:28" ht="35.25" x14ac:dyDescent="0.5">
      <c r="A1342" s="3">
        <v>1</v>
      </c>
      <c r="B1342" s="165">
        <f>SUBTOTAL(103,$A$798:A1342)</f>
        <v>540</v>
      </c>
      <c r="C1342" s="210" t="s">
        <v>2471</v>
      </c>
      <c r="D1342" s="255">
        <f t="shared" si="57"/>
        <v>1350000</v>
      </c>
      <c r="E1342" s="258">
        <v>0</v>
      </c>
      <c r="F1342" s="258">
        <v>0</v>
      </c>
      <c r="G1342" s="258">
        <v>0</v>
      </c>
      <c r="H1342" s="258">
        <v>0</v>
      </c>
      <c r="I1342" s="258">
        <v>0</v>
      </c>
      <c r="J1342" s="258">
        <v>0</v>
      </c>
      <c r="K1342" s="259">
        <v>0</v>
      </c>
      <c r="L1342" s="258">
        <v>0</v>
      </c>
      <c r="M1342" s="258">
        <v>1350000</v>
      </c>
      <c r="N1342" s="258">
        <v>0</v>
      </c>
      <c r="O1342" s="258">
        <v>0</v>
      </c>
      <c r="P1342" s="258">
        <v>0</v>
      </c>
      <c r="Q1342" s="258">
        <v>0</v>
      </c>
      <c r="R1342" s="258">
        <v>0</v>
      </c>
      <c r="S1342" s="258">
        <v>0</v>
      </c>
      <c r="T1342" s="258">
        <v>0</v>
      </c>
      <c r="U1342" s="258">
        <v>0</v>
      </c>
      <c r="V1342" s="258">
        <v>0</v>
      </c>
      <c r="W1342" s="258">
        <v>0</v>
      </c>
      <c r="X1342" s="258">
        <v>0</v>
      </c>
      <c r="Y1342" s="258">
        <v>0</v>
      </c>
      <c r="Z1342" s="258">
        <v>0</v>
      </c>
      <c r="AA1342" s="258">
        <v>0</v>
      </c>
      <c r="AB1342" s="260">
        <v>2021</v>
      </c>
    </row>
    <row r="1343" spans="1:28" ht="35.25" x14ac:dyDescent="0.5">
      <c r="A1343" s="3">
        <v>1</v>
      </c>
      <c r="B1343" s="165">
        <f>SUBTOTAL(103,$A$798:A1343)</f>
        <v>541</v>
      </c>
      <c r="C1343" s="210" t="s">
        <v>2914</v>
      </c>
      <c r="D1343" s="255">
        <f t="shared" si="57"/>
        <v>392441</v>
      </c>
      <c r="E1343" s="258">
        <v>0</v>
      </c>
      <c r="F1343" s="258">
        <v>0</v>
      </c>
      <c r="G1343" s="258">
        <v>0</v>
      </c>
      <c r="H1343" s="258">
        <v>0</v>
      </c>
      <c r="I1343" s="258">
        <v>0</v>
      </c>
      <c r="J1343" s="258">
        <v>0</v>
      </c>
      <c r="K1343" s="259">
        <v>0</v>
      </c>
      <c r="L1343" s="258">
        <v>0</v>
      </c>
      <c r="M1343" s="258">
        <v>0</v>
      </c>
      <c r="N1343" s="258">
        <v>0</v>
      </c>
      <c r="O1343" s="258">
        <v>0</v>
      </c>
      <c r="P1343" s="258">
        <v>392441</v>
      </c>
      <c r="Q1343" s="258">
        <v>0</v>
      </c>
      <c r="R1343" s="258">
        <v>0</v>
      </c>
      <c r="S1343" s="258">
        <v>0</v>
      </c>
      <c r="T1343" s="258">
        <v>0</v>
      </c>
      <c r="U1343" s="258">
        <v>0</v>
      </c>
      <c r="V1343" s="258">
        <v>0</v>
      </c>
      <c r="W1343" s="258">
        <v>0</v>
      </c>
      <c r="X1343" s="258">
        <v>0</v>
      </c>
      <c r="Y1343" s="258">
        <v>0</v>
      </c>
      <c r="Z1343" s="258">
        <v>0</v>
      </c>
      <c r="AA1343" s="258">
        <v>0</v>
      </c>
      <c r="AB1343" s="260">
        <v>2021</v>
      </c>
    </row>
    <row r="1344" spans="1:28" ht="35.25" x14ac:dyDescent="0.5">
      <c r="A1344" s="3">
        <v>1</v>
      </c>
      <c r="B1344" s="165">
        <f>SUBTOTAL(103,$A$798:A1344)</f>
        <v>542</v>
      </c>
      <c r="C1344" s="210" t="s">
        <v>1765</v>
      </c>
      <c r="D1344" s="255">
        <f t="shared" si="57"/>
        <v>13016.06</v>
      </c>
      <c r="E1344" s="258">
        <v>0</v>
      </c>
      <c r="F1344" s="258">
        <v>0</v>
      </c>
      <c r="G1344" s="258">
        <v>0</v>
      </c>
      <c r="H1344" s="258">
        <v>0</v>
      </c>
      <c r="I1344" s="258">
        <v>0</v>
      </c>
      <c r="J1344" s="258">
        <v>0</v>
      </c>
      <c r="K1344" s="259">
        <v>0</v>
      </c>
      <c r="L1344" s="258">
        <v>0</v>
      </c>
      <c r="M1344" s="258">
        <v>13016.06</v>
      </c>
      <c r="N1344" s="258">
        <v>0</v>
      </c>
      <c r="O1344" s="258">
        <v>0</v>
      </c>
      <c r="P1344" s="258">
        <v>0</v>
      </c>
      <c r="Q1344" s="258">
        <v>0</v>
      </c>
      <c r="R1344" s="258">
        <v>0</v>
      </c>
      <c r="S1344" s="258">
        <v>0</v>
      </c>
      <c r="T1344" s="258">
        <v>0</v>
      </c>
      <c r="U1344" s="258">
        <v>0</v>
      </c>
      <c r="V1344" s="258">
        <v>0</v>
      </c>
      <c r="W1344" s="258">
        <v>0</v>
      </c>
      <c r="X1344" s="258">
        <v>0</v>
      </c>
      <c r="Y1344" s="258">
        <v>0</v>
      </c>
      <c r="Z1344" s="258">
        <v>0</v>
      </c>
      <c r="AA1344" s="258">
        <v>0</v>
      </c>
      <c r="AB1344" s="260">
        <v>2021</v>
      </c>
    </row>
    <row r="1345" spans="1:28" ht="35.25" x14ac:dyDescent="0.5">
      <c r="A1345" s="3">
        <v>1</v>
      </c>
      <c r="B1345" s="165">
        <f>SUBTOTAL(103,$A$798:A1345)</f>
        <v>543</v>
      </c>
      <c r="C1345" s="210" t="s">
        <v>2083</v>
      </c>
      <c r="D1345" s="255">
        <f t="shared" si="57"/>
        <v>3924124.41</v>
      </c>
      <c r="E1345" s="258">
        <v>0</v>
      </c>
      <c r="F1345" s="258">
        <v>0</v>
      </c>
      <c r="G1345" s="258">
        <v>0</v>
      </c>
      <c r="H1345" s="258">
        <v>0</v>
      </c>
      <c r="I1345" s="258">
        <v>0</v>
      </c>
      <c r="J1345" s="258">
        <v>0</v>
      </c>
      <c r="K1345" s="259">
        <v>0</v>
      </c>
      <c r="L1345" s="258">
        <v>0</v>
      </c>
      <c r="M1345" s="258">
        <v>3924124.41</v>
      </c>
      <c r="N1345" s="258">
        <v>0</v>
      </c>
      <c r="O1345" s="258">
        <v>0</v>
      </c>
      <c r="P1345" s="258">
        <v>0</v>
      </c>
      <c r="Q1345" s="258">
        <v>0</v>
      </c>
      <c r="R1345" s="258">
        <v>0</v>
      </c>
      <c r="S1345" s="258">
        <v>0</v>
      </c>
      <c r="T1345" s="258">
        <v>0</v>
      </c>
      <c r="U1345" s="258">
        <v>0</v>
      </c>
      <c r="V1345" s="258">
        <v>0</v>
      </c>
      <c r="W1345" s="258">
        <v>0</v>
      </c>
      <c r="X1345" s="258">
        <v>0</v>
      </c>
      <c r="Y1345" s="258">
        <v>0</v>
      </c>
      <c r="Z1345" s="258">
        <v>0</v>
      </c>
      <c r="AA1345" s="258">
        <v>0</v>
      </c>
      <c r="AB1345" s="260">
        <v>2021</v>
      </c>
    </row>
    <row r="1346" spans="1:28" ht="35.25" x14ac:dyDescent="0.5">
      <c r="A1346" s="3">
        <v>1</v>
      </c>
      <c r="B1346" s="165">
        <f>SUBTOTAL(103,$A$798:A1346)</f>
        <v>544</v>
      </c>
      <c r="C1346" s="210" t="s">
        <v>2084</v>
      </c>
      <c r="D1346" s="255">
        <f t="shared" si="57"/>
        <v>755354.28</v>
      </c>
      <c r="E1346" s="258">
        <v>0</v>
      </c>
      <c r="F1346" s="258">
        <v>0</v>
      </c>
      <c r="G1346" s="258">
        <v>0</v>
      </c>
      <c r="H1346" s="258">
        <v>0</v>
      </c>
      <c r="I1346" s="258">
        <v>0</v>
      </c>
      <c r="J1346" s="258">
        <v>0</v>
      </c>
      <c r="K1346" s="259">
        <v>0</v>
      </c>
      <c r="L1346" s="258">
        <v>0</v>
      </c>
      <c r="M1346" s="258">
        <v>0</v>
      </c>
      <c r="N1346" s="258">
        <v>0</v>
      </c>
      <c r="O1346" s="258">
        <v>755354.28</v>
      </c>
      <c r="P1346" s="258">
        <v>0</v>
      </c>
      <c r="Q1346" s="258">
        <v>0</v>
      </c>
      <c r="R1346" s="258">
        <v>0</v>
      </c>
      <c r="S1346" s="258">
        <v>0</v>
      </c>
      <c r="T1346" s="258">
        <v>0</v>
      </c>
      <c r="U1346" s="258">
        <v>0</v>
      </c>
      <c r="V1346" s="258">
        <v>0</v>
      </c>
      <c r="W1346" s="258">
        <v>0</v>
      </c>
      <c r="X1346" s="258">
        <v>0</v>
      </c>
      <c r="Y1346" s="258">
        <v>0</v>
      </c>
      <c r="Z1346" s="258">
        <v>0</v>
      </c>
      <c r="AA1346" s="258">
        <v>0</v>
      </c>
      <c r="AB1346" s="260">
        <v>2021</v>
      </c>
    </row>
    <row r="1347" spans="1:28" ht="35.25" x14ac:dyDescent="0.5">
      <c r="A1347" s="3">
        <v>1</v>
      </c>
      <c r="B1347" s="165">
        <f>SUBTOTAL(103,$A$798:A1347)</f>
        <v>545</v>
      </c>
      <c r="C1347" s="210" t="s">
        <v>2472</v>
      </c>
      <c r="D1347" s="255">
        <f t="shared" si="57"/>
        <v>114920.73</v>
      </c>
      <c r="E1347" s="258">
        <v>0</v>
      </c>
      <c r="F1347" s="258">
        <v>0</v>
      </c>
      <c r="G1347" s="258">
        <v>0</v>
      </c>
      <c r="H1347" s="258">
        <v>0</v>
      </c>
      <c r="I1347" s="258">
        <v>0</v>
      </c>
      <c r="J1347" s="258">
        <v>0</v>
      </c>
      <c r="K1347" s="259">
        <v>0</v>
      </c>
      <c r="L1347" s="258">
        <v>0</v>
      </c>
      <c r="M1347" s="258">
        <v>114920.73</v>
      </c>
      <c r="N1347" s="258">
        <v>0</v>
      </c>
      <c r="O1347" s="258">
        <v>0</v>
      </c>
      <c r="P1347" s="258">
        <v>0</v>
      </c>
      <c r="Q1347" s="258">
        <v>0</v>
      </c>
      <c r="R1347" s="258">
        <v>0</v>
      </c>
      <c r="S1347" s="258">
        <v>0</v>
      </c>
      <c r="T1347" s="258">
        <v>0</v>
      </c>
      <c r="U1347" s="258">
        <v>0</v>
      </c>
      <c r="V1347" s="258">
        <v>0</v>
      </c>
      <c r="W1347" s="258">
        <v>0</v>
      </c>
      <c r="X1347" s="258">
        <v>0</v>
      </c>
      <c r="Y1347" s="258">
        <v>0</v>
      </c>
      <c r="Z1347" s="258">
        <v>0</v>
      </c>
      <c r="AA1347" s="258">
        <v>0</v>
      </c>
      <c r="AB1347" s="260">
        <v>2021</v>
      </c>
    </row>
    <row r="1348" spans="1:28" ht="35.25" x14ac:dyDescent="0.5">
      <c r="A1348" s="3">
        <v>1</v>
      </c>
      <c r="B1348" s="165">
        <f>SUBTOTAL(103,$A$798:A1348)</f>
        <v>546</v>
      </c>
      <c r="C1348" s="210" t="s">
        <v>2473</v>
      </c>
      <c r="D1348" s="255">
        <f t="shared" si="57"/>
        <v>168471.56</v>
      </c>
      <c r="E1348" s="258">
        <v>0</v>
      </c>
      <c r="F1348" s="258">
        <v>0</v>
      </c>
      <c r="G1348" s="258">
        <v>166889</v>
      </c>
      <c r="H1348" s="258">
        <v>0</v>
      </c>
      <c r="I1348" s="258">
        <v>0</v>
      </c>
      <c r="J1348" s="258">
        <v>0</v>
      </c>
      <c r="K1348" s="259">
        <v>0</v>
      </c>
      <c r="L1348" s="258">
        <v>0</v>
      </c>
      <c r="M1348" s="258">
        <v>1582.56</v>
      </c>
      <c r="N1348" s="258">
        <v>0</v>
      </c>
      <c r="O1348" s="258">
        <v>0</v>
      </c>
      <c r="P1348" s="258">
        <v>0</v>
      </c>
      <c r="Q1348" s="258">
        <v>0</v>
      </c>
      <c r="R1348" s="258">
        <v>0</v>
      </c>
      <c r="S1348" s="258">
        <v>0</v>
      </c>
      <c r="T1348" s="258">
        <v>0</v>
      </c>
      <c r="U1348" s="258">
        <v>0</v>
      </c>
      <c r="V1348" s="258">
        <v>0</v>
      </c>
      <c r="W1348" s="258">
        <v>0</v>
      </c>
      <c r="X1348" s="258">
        <v>0</v>
      </c>
      <c r="Y1348" s="258">
        <v>0</v>
      </c>
      <c r="Z1348" s="258">
        <v>0</v>
      </c>
      <c r="AA1348" s="258">
        <v>0</v>
      </c>
      <c r="AB1348" s="260">
        <v>2021</v>
      </c>
    </row>
    <row r="1349" spans="1:28" ht="35.25" x14ac:dyDescent="0.5">
      <c r="A1349" s="3">
        <v>1</v>
      </c>
      <c r="B1349" s="165">
        <f>SUBTOTAL(103,$A$798:A1349)</f>
        <v>547</v>
      </c>
      <c r="C1349" s="210" t="s">
        <v>1766</v>
      </c>
      <c r="D1349" s="255">
        <f t="shared" si="57"/>
        <v>201845.45</v>
      </c>
      <c r="E1349" s="258">
        <v>0</v>
      </c>
      <c r="F1349" s="258">
        <v>0</v>
      </c>
      <c r="G1349" s="258">
        <v>201845.45</v>
      </c>
      <c r="H1349" s="258">
        <v>0</v>
      </c>
      <c r="I1349" s="258">
        <v>0</v>
      </c>
      <c r="J1349" s="258">
        <v>0</v>
      </c>
      <c r="K1349" s="259">
        <v>0</v>
      </c>
      <c r="L1349" s="258">
        <v>0</v>
      </c>
      <c r="M1349" s="258">
        <v>0</v>
      </c>
      <c r="N1349" s="258">
        <v>0</v>
      </c>
      <c r="O1349" s="258">
        <v>0</v>
      </c>
      <c r="P1349" s="258">
        <v>0</v>
      </c>
      <c r="Q1349" s="258">
        <v>0</v>
      </c>
      <c r="R1349" s="258">
        <v>0</v>
      </c>
      <c r="S1349" s="258">
        <v>0</v>
      </c>
      <c r="T1349" s="258">
        <v>0</v>
      </c>
      <c r="U1349" s="258">
        <v>0</v>
      </c>
      <c r="V1349" s="258">
        <v>0</v>
      </c>
      <c r="W1349" s="258">
        <v>0</v>
      </c>
      <c r="X1349" s="258">
        <v>0</v>
      </c>
      <c r="Y1349" s="258">
        <v>0</v>
      </c>
      <c r="Z1349" s="258">
        <v>0</v>
      </c>
      <c r="AA1349" s="258">
        <v>0</v>
      </c>
      <c r="AB1349" s="260">
        <v>2021</v>
      </c>
    </row>
    <row r="1350" spans="1:28" ht="35.25" x14ac:dyDescent="0.5">
      <c r="A1350" s="3">
        <v>1</v>
      </c>
      <c r="B1350" s="165">
        <f>SUBTOTAL(103,$A$798:A1350)</f>
        <v>548</v>
      </c>
      <c r="C1350" s="210" t="s">
        <v>2081</v>
      </c>
      <c r="D1350" s="255">
        <f t="shared" si="57"/>
        <v>2910366</v>
      </c>
      <c r="E1350" s="258">
        <v>0</v>
      </c>
      <c r="F1350" s="258">
        <v>0</v>
      </c>
      <c r="G1350" s="258">
        <v>0</v>
      </c>
      <c r="H1350" s="258">
        <v>0</v>
      </c>
      <c r="I1350" s="258">
        <v>0</v>
      </c>
      <c r="J1350" s="258">
        <v>0</v>
      </c>
      <c r="K1350" s="259">
        <v>0</v>
      </c>
      <c r="L1350" s="258">
        <v>0</v>
      </c>
      <c r="M1350" s="258">
        <v>1977250</v>
      </c>
      <c r="N1350" s="258">
        <v>0</v>
      </c>
      <c r="O1350" s="258">
        <v>933116</v>
      </c>
      <c r="P1350" s="258">
        <v>0</v>
      </c>
      <c r="Q1350" s="258">
        <v>0</v>
      </c>
      <c r="R1350" s="258">
        <v>0</v>
      </c>
      <c r="S1350" s="258">
        <v>0</v>
      </c>
      <c r="T1350" s="258">
        <v>0</v>
      </c>
      <c r="U1350" s="258">
        <v>0</v>
      </c>
      <c r="V1350" s="258">
        <v>0</v>
      </c>
      <c r="W1350" s="258">
        <v>0</v>
      </c>
      <c r="X1350" s="258">
        <v>0</v>
      </c>
      <c r="Y1350" s="258">
        <v>0</v>
      </c>
      <c r="Z1350" s="258">
        <v>0</v>
      </c>
      <c r="AA1350" s="258">
        <v>0</v>
      </c>
      <c r="AB1350" s="260">
        <v>2021</v>
      </c>
    </row>
    <row r="1351" spans="1:28" ht="35.25" x14ac:dyDescent="0.5">
      <c r="A1351" s="3">
        <v>1</v>
      </c>
      <c r="B1351" s="165">
        <f>SUBTOTAL(103,$A$798:A1351)</f>
        <v>549</v>
      </c>
      <c r="C1351" s="210" t="s">
        <v>2916</v>
      </c>
      <c r="D1351" s="255">
        <f t="shared" si="57"/>
        <v>212000</v>
      </c>
      <c r="E1351" s="258">
        <v>0</v>
      </c>
      <c r="F1351" s="258">
        <v>0</v>
      </c>
      <c r="G1351" s="258">
        <v>0</v>
      </c>
      <c r="H1351" s="258">
        <v>0</v>
      </c>
      <c r="I1351" s="258">
        <v>0</v>
      </c>
      <c r="J1351" s="258">
        <v>0</v>
      </c>
      <c r="K1351" s="259">
        <v>0</v>
      </c>
      <c r="L1351" s="258">
        <v>0</v>
      </c>
      <c r="M1351" s="258">
        <v>0</v>
      </c>
      <c r="N1351" s="258">
        <v>0</v>
      </c>
      <c r="O1351" s="258">
        <v>212000</v>
      </c>
      <c r="P1351" s="258">
        <v>0</v>
      </c>
      <c r="Q1351" s="258">
        <v>0</v>
      </c>
      <c r="R1351" s="258">
        <v>0</v>
      </c>
      <c r="S1351" s="258">
        <v>0</v>
      </c>
      <c r="T1351" s="258">
        <v>0</v>
      </c>
      <c r="U1351" s="258">
        <v>0</v>
      </c>
      <c r="V1351" s="258">
        <v>0</v>
      </c>
      <c r="W1351" s="258">
        <v>0</v>
      </c>
      <c r="X1351" s="258">
        <v>0</v>
      </c>
      <c r="Y1351" s="258">
        <v>0</v>
      </c>
      <c r="Z1351" s="258">
        <v>0</v>
      </c>
      <c r="AA1351" s="258">
        <v>0</v>
      </c>
      <c r="AB1351" s="260">
        <v>2021</v>
      </c>
    </row>
    <row r="1352" spans="1:28" ht="35.25" x14ac:dyDescent="0.5">
      <c r="A1352" s="3">
        <v>1</v>
      </c>
      <c r="B1352" s="165">
        <f>SUBTOTAL(103,$A$798:A1352)</f>
        <v>550</v>
      </c>
      <c r="C1352" s="210" t="s">
        <v>2474</v>
      </c>
      <c r="D1352" s="255">
        <f t="shared" si="57"/>
        <v>391100</v>
      </c>
      <c r="E1352" s="258">
        <v>0</v>
      </c>
      <c r="F1352" s="258">
        <v>0</v>
      </c>
      <c r="G1352" s="258">
        <v>0</v>
      </c>
      <c r="H1352" s="258">
        <v>0</v>
      </c>
      <c r="I1352" s="258">
        <v>0</v>
      </c>
      <c r="J1352" s="258">
        <v>0</v>
      </c>
      <c r="K1352" s="259">
        <v>0</v>
      </c>
      <c r="L1352" s="258">
        <v>0</v>
      </c>
      <c r="M1352" s="258">
        <v>0</v>
      </c>
      <c r="N1352" s="258">
        <v>0</v>
      </c>
      <c r="O1352" s="258">
        <v>391100</v>
      </c>
      <c r="P1352" s="258">
        <v>0</v>
      </c>
      <c r="Q1352" s="258">
        <v>0</v>
      </c>
      <c r="R1352" s="258">
        <v>0</v>
      </c>
      <c r="S1352" s="258">
        <v>0</v>
      </c>
      <c r="T1352" s="258">
        <v>0</v>
      </c>
      <c r="U1352" s="258">
        <v>0</v>
      </c>
      <c r="V1352" s="258">
        <v>0</v>
      </c>
      <c r="W1352" s="258">
        <v>0</v>
      </c>
      <c r="X1352" s="258">
        <v>0</v>
      </c>
      <c r="Y1352" s="258">
        <v>0</v>
      </c>
      <c r="Z1352" s="258">
        <v>0</v>
      </c>
      <c r="AA1352" s="258">
        <v>0</v>
      </c>
      <c r="AB1352" s="260">
        <v>2021</v>
      </c>
    </row>
    <row r="1353" spans="1:28" ht="35.25" x14ac:dyDescent="0.5">
      <c r="A1353" s="3">
        <v>1</v>
      </c>
      <c r="B1353" s="165">
        <f>SUBTOTAL(103,$A$798:A1353)</f>
        <v>551</v>
      </c>
      <c r="C1353" s="210" t="s">
        <v>1616</v>
      </c>
      <c r="D1353" s="255">
        <f t="shared" si="57"/>
        <v>800365</v>
      </c>
      <c r="E1353" s="258">
        <v>0</v>
      </c>
      <c r="F1353" s="258">
        <v>0</v>
      </c>
      <c r="G1353" s="258">
        <v>340365</v>
      </c>
      <c r="H1353" s="258">
        <v>0</v>
      </c>
      <c r="I1353" s="258">
        <v>0</v>
      </c>
      <c r="J1353" s="258">
        <v>0</v>
      </c>
      <c r="K1353" s="259">
        <v>0</v>
      </c>
      <c r="L1353" s="258">
        <v>0</v>
      </c>
      <c r="M1353" s="258">
        <v>50000</v>
      </c>
      <c r="N1353" s="258">
        <v>0</v>
      </c>
      <c r="O1353" s="258">
        <v>410000</v>
      </c>
      <c r="P1353" s="258">
        <v>0</v>
      </c>
      <c r="Q1353" s="258">
        <v>0</v>
      </c>
      <c r="R1353" s="258">
        <v>0</v>
      </c>
      <c r="S1353" s="258">
        <v>0</v>
      </c>
      <c r="T1353" s="258">
        <v>0</v>
      </c>
      <c r="U1353" s="258">
        <v>0</v>
      </c>
      <c r="V1353" s="258">
        <v>0</v>
      </c>
      <c r="W1353" s="258">
        <v>0</v>
      </c>
      <c r="X1353" s="258">
        <v>0</v>
      </c>
      <c r="Y1353" s="258">
        <v>0</v>
      </c>
      <c r="Z1353" s="258">
        <v>0</v>
      </c>
      <c r="AA1353" s="258">
        <v>0</v>
      </c>
      <c r="AB1353" s="260">
        <v>2021</v>
      </c>
    </row>
    <row r="1354" spans="1:28" ht="35.25" x14ac:dyDescent="0.5">
      <c r="A1354" s="3">
        <v>1</v>
      </c>
      <c r="B1354" s="165">
        <f>SUBTOTAL(103,$A$798:A1354)</f>
        <v>552</v>
      </c>
      <c r="C1354" s="210" t="s">
        <v>2917</v>
      </c>
      <c r="D1354" s="255">
        <f t="shared" ref="D1354:D1417" si="59">E1354+F1354+G1354+H1354+I1354+J1354+L1354+M1354+N1354+O1354+P1354+Q1354+R1354+S1354+T1354+U1354+V1354+W1354+X1354+Y1354+Z1354+AA1354</f>
        <v>408701</v>
      </c>
      <c r="E1354" s="258">
        <v>0</v>
      </c>
      <c r="F1354" s="258">
        <v>0</v>
      </c>
      <c r="G1354" s="258">
        <v>0</v>
      </c>
      <c r="H1354" s="258">
        <v>0</v>
      </c>
      <c r="I1354" s="258">
        <v>0</v>
      </c>
      <c r="J1354" s="258">
        <v>0</v>
      </c>
      <c r="K1354" s="259">
        <v>0</v>
      </c>
      <c r="L1354" s="258">
        <v>0</v>
      </c>
      <c r="M1354" s="258">
        <v>0</v>
      </c>
      <c r="N1354" s="258">
        <v>0</v>
      </c>
      <c r="O1354" s="258">
        <v>408701</v>
      </c>
      <c r="P1354" s="258">
        <v>0</v>
      </c>
      <c r="Q1354" s="258">
        <v>0</v>
      </c>
      <c r="R1354" s="258">
        <v>0</v>
      </c>
      <c r="S1354" s="258">
        <v>0</v>
      </c>
      <c r="T1354" s="258">
        <v>0</v>
      </c>
      <c r="U1354" s="258">
        <v>0</v>
      </c>
      <c r="V1354" s="258">
        <v>0</v>
      </c>
      <c r="W1354" s="258">
        <v>0</v>
      </c>
      <c r="X1354" s="258">
        <v>0</v>
      </c>
      <c r="Y1354" s="258">
        <v>0</v>
      </c>
      <c r="Z1354" s="258">
        <v>0</v>
      </c>
      <c r="AA1354" s="258">
        <v>0</v>
      </c>
      <c r="AB1354" s="260">
        <v>2021</v>
      </c>
    </row>
    <row r="1355" spans="1:28" ht="35.25" x14ac:dyDescent="0.5">
      <c r="A1355" s="3">
        <v>1</v>
      </c>
      <c r="B1355" s="165">
        <f>SUBTOTAL(103,$A$798:A1355)</f>
        <v>553</v>
      </c>
      <c r="C1355" s="210" t="s">
        <v>2918</v>
      </c>
      <c r="D1355" s="255">
        <f t="shared" si="59"/>
        <v>1313337.31</v>
      </c>
      <c r="E1355" s="258">
        <v>0</v>
      </c>
      <c r="F1355" s="258">
        <v>0</v>
      </c>
      <c r="G1355" s="258">
        <v>1313337.31</v>
      </c>
      <c r="H1355" s="258">
        <v>0</v>
      </c>
      <c r="I1355" s="258">
        <v>0</v>
      </c>
      <c r="J1355" s="258">
        <v>0</v>
      </c>
      <c r="K1355" s="259">
        <v>0</v>
      </c>
      <c r="L1355" s="258">
        <v>0</v>
      </c>
      <c r="M1355" s="258">
        <v>0</v>
      </c>
      <c r="N1355" s="258">
        <v>0</v>
      </c>
      <c r="O1355" s="258">
        <v>0</v>
      </c>
      <c r="P1355" s="258">
        <v>0</v>
      </c>
      <c r="Q1355" s="258">
        <v>0</v>
      </c>
      <c r="R1355" s="258">
        <v>0</v>
      </c>
      <c r="S1355" s="258">
        <v>0</v>
      </c>
      <c r="T1355" s="258">
        <v>0</v>
      </c>
      <c r="U1355" s="258">
        <v>0</v>
      </c>
      <c r="V1355" s="258">
        <v>0</v>
      </c>
      <c r="W1355" s="258">
        <v>0</v>
      </c>
      <c r="X1355" s="258">
        <v>0</v>
      </c>
      <c r="Y1355" s="258">
        <v>0</v>
      </c>
      <c r="Z1355" s="258">
        <v>0</v>
      </c>
      <c r="AA1355" s="258">
        <v>0</v>
      </c>
      <c r="AB1355" s="260">
        <v>2021</v>
      </c>
    </row>
    <row r="1356" spans="1:28" ht="35.25" x14ac:dyDescent="0.5">
      <c r="A1356" s="3">
        <v>1</v>
      </c>
      <c r="B1356" s="165">
        <f>SUBTOTAL(103,$A$798:A1356)</f>
        <v>554</v>
      </c>
      <c r="C1356" s="210" t="s">
        <v>2919</v>
      </c>
      <c r="D1356" s="255">
        <f t="shared" si="59"/>
        <v>1196924.4099999999</v>
      </c>
      <c r="E1356" s="258">
        <v>0</v>
      </c>
      <c r="F1356" s="258">
        <v>0</v>
      </c>
      <c r="G1356" s="258">
        <v>0</v>
      </c>
      <c r="H1356" s="258">
        <v>0</v>
      </c>
      <c r="I1356" s="258">
        <v>0</v>
      </c>
      <c r="J1356" s="258">
        <v>0</v>
      </c>
      <c r="K1356" s="259">
        <v>0</v>
      </c>
      <c r="L1356" s="258">
        <v>0</v>
      </c>
      <c r="M1356" s="258">
        <v>0</v>
      </c>
      <c r="N1356" s="258">
        <v>0</v>
      </c>
      <c r="O1356" s="258">
        <v>1196924.4099999999</v>
      </c>
      <c r="P1356" s="258">
        <v>0</v>
      </c>
      <c r="Q1356" s="258">
        <v>0</v>
      </c>
      <c r="R1356" s="258">
        <v>0</v>
      </c>
      <c r="S1356" s="258">
        <v>0</v>
      </c>
      <c r="T1356" s="258">
        <v>0</v>
      </c>
      <c r="U1356" s="258">
        <v>0</v>
      </c>
      <c r="V1356" s="258">
        <v>0</v>
      </c>
      <c r="W1356" s="258">
        <v>0</v>
      </c>
      <c r="X1356" s="258">
        <v>0</v>
      </c>
      <c r="Y1356" s="258">
        <v>0</v>
      </c>
      <c r="Z1356" s="258">
        <v>0</v>
      </c>
      <c r="AA1356" s="258">
        <v>0</v>
      </c>
      <c r="AB1356" s="260">
        <v>2021</v>
      </c>
    </row>
    <row r="1357" spans="1:28" ht="35.25" x14ac:dyDescent="0.5">
      <c r="A1357" s="3">
        <v>1</v>
      </c>
      <c r="B1357" s="165">
        <f>SUBTOTAL(103,$A$798:A1357)</f>
        <v>555</v>
      </c>
      <c r="C1357" s="210" t="s">
        <v>2475</v>
      </c>
      <c r="D1357" s="255">
        <f t="shared" si="59"/>
        <v>300000</v>
      </c>
      <c r="E1357" s="258">
        <v>0</v>
      </c>
      <c r="F1357" s="258">
        <v>0</v>
      </c>
      <c r="G1357" s="258">
        <v>0</v>
      </c>
      <c r="H1357" s="258">
        <v>0</v>
      </c>
      <c r="I1357" s="258">
        <v>0</v>
      </c>
      <c r="J1357" s="258">
        <v>0</v>
      </c>
      <c r="K1357" s="259">
        <v>0</v>
      </c>
      <c r="L1357" s="258">
        <v>0</v>
      </c>
      <c r="M1357" s="258">
        <v>0</v>
      </c>
      <c r="N1357" s="258">
        <v>0</v>
      </c>
      <c r="O1357" s="258">
        <v>300000</v>
      </c>
      <c r="P1357" s="258">
        <v>0</v>
      </c>
      <c r="Q1357" s="258">
        <v>0</v>
      </c>
      <c r="R1357" s="258">
        <v>0</v>
      </c>
      <c r="S1357" s="258">
        <v>0</v>
      </c>
      <c r="T1357" s="258">
        <v>0</v>
      </c>
      <c r="U1357" s="258">
        <v>0</v>
      </c>
      <c r="V1357" s="258">
        <v>0</v>
      </c>
      <c r="W1357" s="258">
        <v>0</v>
      </c>
      <c r="X1357" s="258">
        <v>0</v>
      </c>
      <c r="Y1357" s="258">
        <v>0</v>
      </c>
      <c r="Z1357" s="258">
        <v>0</v>
      </c>
      <c r="AA1357" s="258">
        <v>0</v>
      </c>
      <c r="AB1357" s="260">
        <v>2021</v>
      </c>
    </row>
    <row r="1358" spans="1:28" ht="35.25" x14ac:dyDescent="0.5">
      <c r="A1358" s="3">
        <v>1</v>
      </c>
      <c r="B1358" s="165">
        <f>SUBTOTAL(103,$A$798:A1358)</f>
        <v>556</v>
      </c>
      <c r="C1358" s="210" t="s">
        <v>2920</v>
      </c>
      <c r="D1358" s="255">
        <f t="shared" si="59"/>
        <v>1055220.95</v>
      </c>
      <c r="E1358" s="258">
        <v>0</v>
      </c>
      <c r="F1358" s="258">
        <v>0</v>
      </c>
      <c r="G1358" s="258">
        <v>1055220.95</v>
      </c>
      <c r="H1358" s="258">
        <v>0</v>
      </c>
      <c r="I1358" s="258">
        <v>0</v>
      </c>
      <c r="J1358" s="258">
        <v>0</v>
      </c>
      <c r="K1358" s="259">
        <v>0</v>
      </c>
      <c r="L1358" s="258">
        <v>0</v>
      </c>
      <c r="M1358" s="258">
        <v>0</v>
      </c>
      <c r="N1358" s="258">
        <v>0</v>
      </c>
      <c r="O1358" s="258">
        <v>0</v>
      </c>
      <c r="P1358" s="258">
        <v>0</v>
      </c>
      <c r="Q1358" s="258">
        <v>0</v>
      </c>
      <c r="R1358" s="258">
        <v>0</v>
      </c>
      <c r="S1358" s="258">
        <v>0</v>
      </c>
      <c r="T1358" s="258">
        <v>0</v>
      </c>
      <c r="U1358" s="258">
        <v>0</v>
      </c>
      <c r="V1358" s="258">
        <v>0</v>
      </c>
      <c r="W1358" s="258">
        <v>0</v>
      </c>
      <c r="X1358" s="258">
        <v>0</v>
      </c>
      <c r="Y1358" s="258">
        <v>0</v>
      </c>
      <c r="Z1358" s="258">
        <v>0</v>
      </c>
      <c r="AA1358" s="258">
        <v>0</v>
      </c>
      <c r="AB1358" s="260">
        <v>2021</v>
      </c>
    </row>
    <row r="1359" spans="1:28" ht="35.25" x14ac:dyDescent="0.5">
      <c r="A1359" s="3">
        <v>1</v>
      </c>
      <c r="B1359" s="165">
        <f>SUBTOTAL(103,$A$798:A1359)</f>
        <v>557</v>
      </c>
      <c r="C1359" s="210" t="s">
        <v>2921</v>
      </c>
      <c r="D1359" s="255">
        <f t="shared" si="59"/>
        <v>3740000</v>
      </c>
      <c r="E1359" s="258">
        <v>0</v>
      </c>
      <c r="F1359" s="258">
        <v>0</v>
      </c>
      <c r="G1359" s="258">
        <v>0</v>
      </c>
      <c r="H1359" s="258">
        <v>0</v>
      </c>
      <c r="I1359" s="258">
        <v>0</v>
      </c>
      <c r="J1359" s="258">
        <v>0</v>
      </c>
      <c r="K1359" s="259">
        <v>2</v>
      </c>
      <c r="L1359" s="258">
        <v>3740000</v>
      </c>
      <c r="M1359" s="258">
        <v>0</v>
      </c>
      <c r="N1359" s="258">
        <v>0</v>
      </c>
      <c r="O1359" s="258">
        <v>0</v>
      </c>
      <c r="P1359" s="258">
        <v>0</v>
      </c>
      <c r="Q1359" s="258">
        <v>0</v>
      </c>
      <c r="R1359" s="258">
        <v>0</v>
      </c>
      <c r="S1359" s="258">
        <v>0</v>
      </c>
      <c r="T1359" s="258">
        <v>0</v>
      </c>
      <c r="U1359" s="258">
        <v>0</v>
      </c>
      <c r="V1359" s="258">
        <v>0</v>
      </c>
      <c r="W1359" s="258">
        <v>0</v>
      </c>
      <c r="X1359" s="258">
        <v>0</v>
      </c>
      <c r="Y1359" s="258">
        <v>0</v>
      </c>
      <c r="Z1359" s="258">
        <v>0</v>
      </c>
      <c r="AA1359" s="258">
        <v>0</v>
      </c>
      <c r="AB1359" s="260">
        <v>2021</v>
      </c>
    </row>
    <row r="1360" spans="1:28" ht="35.25" x14ac:dyDescent="0.5">
      <c r="A1360" s="3">
        <v>1</v>
      </c>
      <c r="B1360" s="165">
        <f>SUBTOTAL(103,$A$798:A1360)</f>
        <v>558</v>
      </c>
      <c r="C1360" s="210" t="s">
        <v>2922</v>
      </c>
      <c r="D1360" s="255">
        <f t="shared" si="59"/>
        <v>299450.69</v>
      </c>
      <c r="E1360" s="258">
        <v>0</v>
      </c>
      <c r="F1360" s="258">
        <v>0</v>
      </c>
      <c r="G1360" s="258">
        <v>0</v>
      </c>
      <c r="H1360" s="258">
        <v>299450.69</v>
      </c>
      <c r="I1360" s="258">
        <v>0</v>
      </c>
      <c r="J1360" s="258">
        <v>0</v>
      </c>
      <c r="K1360" s="259">
        <v>0</v>
      </c>
      <c r="L1360" s="258">
        <v>0</v>
      </c>
      <c r="M1360" s="258">
        <v>0</v>
      </c>
      <c r="N1360" s="258">
        <v>0</v>
      </c>
      <c r="O1360" s="258">
        <v>0</v>
      </c>
      <c r="P1360" s="258">
        <v>0</v>
      </c>
      <c r="Q1360" s="258">
        <v>0</v>
      </c>
      <c r="R1360" s="258">
        <v>0</v>
      </c>
      <c r="S1360" s="258">
        <v>0</v>
      </c>
      <c r="T1360" s="258">
        <v>0</v>
      </c>
      <c r="U1360" s="258">
        <v>0</v>
      </c>
      <c r="V1360" s="258">
        <v>0</v>
      </c>
      <c r="W1360" s="258">
        <v>0</v>
      </c>
      <c r="X1360" s="258">
        <v>0</v>
      </c>
      <c r="Y1360" s="258">
        <v>0</v>
      </c>
      <c r="Z1360" s="258">
        <v>0</v>
      </c>
      <c r="AA1360" s="258">
        <v>0</v>
      </c>
      <c r="AB1360" s="260">
        <v>2021</v>
      </c>
    </row>
    <row r="1361" spans="1:28" ht="35.25" x14ac:dyDescent="0.5">
      <c r="A1361" s="3">
        <v>1</v>
      </c>
      <c r="B1361" s="165">
        <f>SUBTOTAL(103,$A$798:A1361)</f>
        <v>559</v>
      </c>
      <c r="C1361" s="210" t="s">
        <v>2923</v>
      </c>
      <c r="D1361" s="255">
        <f t="shared" si="59"/>
        <v>1298283</v>
      </c>
      <c r="E1361" s="258">
        <v>0</v>
      </c>
      <c r="F1361" s="258">
        <v>0</v>
      </c>
      <c r="G1361" s="258">
        <v>0</v>
      </c>
      <c r="H1361" s="258">
        <v>0</v>
      </c>
      <c r="I1361" s="258">
        <v>0</v>
      </c>
      <c r="J1361" s="258">
        <v>0</v>
      </c>
      <c r="K1361" s="259">
        <v>0</v>
      </c>
      <c r="L1361" s="258">
        <v>0</v>
      </c>
      <c r="M1361" s="258">
        <v>0</v>
      </c>
      <c r="N1361" s="258">
        <v>0</v>
      </c>
      <c r="O1361" s="258">
        <v>1298283</v>
      </c>
      <c r="P1361" s="258">
        <v>0</v>
      </c>
      <c r="Q1361" s="258">
        <v>0</v>
      </c>
      <c r="R1361" s="258">
        <v>0</v>
      </c>
      <c r="S1361" s="258">
        <v>0</v>
      </c>
      <c r="T1361" s="258">
        <v>0</v>
      </c>
      <c r="U1361" s="258">
        <v>0</v>
      </c>
      <c r="V1361" s="258">
        <v>0</v>
      </c>
      <c r="W1361" s="258">
        <v>0</v>
      </c>
      <c r="X1361" s="258">
        <v>0</v>
      </c>
      <c r="Y1361" s="258">
        <v>0</v>
      </c>
      <c r="Z1361" s="258">
        <v>0</v>
      </c>
      <c r="AA1361" s="258">
        <v>0</v>
      </c>
      <c r="AB1361" s="260">
        <v>2021</v>
      </c>
    </row>
    <row r="1362" spans="1:28" ht="35.25" x14ac:dyDescent="0.5">
      <c r="A1362" s="3">
        <v>1</v>
      </c>
      <c r="B1362" s="165">
        <f>SUBTOTAL(103,$A$798:A1362)</f>
        <v>560</v>
      </c>
      <c r="C1362" s="210" t="s">
        <v>2924</v>
      </c>
      <c r="D1362" s="255">
        <f t="shared" si="59"/>
        <v>3199982</v>
      </c>
      <c r="E1362" s="258">
        <v>0</v>
      </c>
      <c r="F1362" s="258">
        <v>0</v>
      </c>
      <c r="G1362" s="258">
        <v>0</v>
      </c>
      <c r="H1362" s="258">
        <v>0</v>
      </c>
      <c r="I1362" s="258">
        <v>0</v>
      </c>
      <c r="J1362" s="258">
        <v>0</v>
      </c>
      <c r="K1362" s="259">
        <v>0</v>
      </c>
      <c r="L1362" s="258">
        <v>0</v>
      </c>
      <c r="M1362" s="258">
        <v>0</v>
      </c>
      <c r="N1362" s="258">
        <v>0</v>
      </c>
      <c r="O1362" s="258">
        <v>3199982</v>
      </c>
      <c r="P1362" s="258">
        <v>0</v>
      </c>
      <c r="Q1362" s="258">
        <v>0</v>
      </c>
      <c r="R1362" s="258">
        <v>0</v>
      </c>
      <c r="S1362" s="258">
        <v>0</v>
      </c>
      <c r="T1362" s="258">
        <v>0</v>
      </c>
      <c r="U1362" s="258">
        <v>0</v>
      </c>
      <c r="V1362" s="258">
        <v>0</v>
      </c>
      <c r="W1362" s="258">
        <v>0</v>
      </c>
      <c r="X1362" s="258">
        <v>0</v>
      </c>
      <c r="Y1362" s="258">
        <v>0</v>
      </c>
      <c r="Z1362" s="258">
        <v>0</v>
      </c>
      <c r="AA1362" s="258">
        <v>0</v>
      </c>
      <c r="AB1362" s="260">
        <v>2021</v>
      </c>
    </row>
    <row r="1363" spans="1:28" ht="35.25" x14ac:dyDescent="0.5">
      <c r="A1363" s="3">
        <v>1</v>
      </c>
      <c r="B1363" s="165">
        <f>SUBTOTAL(103,$A$798:A1363)</f>
        <v>561</v>
      </c>
      <c r="C1363" s="210" t="s">
        <v>2014</v>
      </c>
      <c r="D1363" s="255">
        <f t="shared" si="59"/>
        <v>1152523</v>
      </c>
      <c r="E1363" s="258">
        <v>0</v>
      </c>
      <c r="F1363" s="258">
        <v>0</v>
      </c>
      <c r="G1363" s="258">
        <v>0</v>
      </c>
      <c r="H1363" s="258">
        <v>0</v>
      </c>
      <c r="I1363" s="258">
        <v>0</v>
      </c>
      <c r="J1363" s="258">
        <v>0</v>
      </c>
      <c r="K1363" s="259">
        <v>0</v>
      </c>
      <c r="L1363" s="258">
        <v>0</v>
      </c>
      <c r="M1363" s="258">
        <v>0</v>
      </c>
      <c r="N1363" s="258">
        <v>0</v>
      </c>
      <c r="O1363" s="258">
        <v>1152523</v>
      </c>
      <c r="P1363" s="258">
        <v>0</v>
      </c>
      <c r="Q1363" s="258">
        <v>0</v>
      </c>
      <c r="R1363" s="258">
        <v>0</v>
      </c>
      <c r="S1363" s="258">
        <v>0</v>
      </c>
      <c r="T1363" s="258">
        <v>0</v>
      </c>
      <c r="U1363" s="258">
        <v>0</v>
      </c>
      <c r="V1363" s="258">
        <v>0</v>
      </c>
      <c r="W1363" s="258">
        <v>0</v>
      </c>
      <c r="X1363" s="258">
        <v>0</v>
      </c>
      <c r="Y1363" s="258">
        <v>0</v>
      </c>
      <c r="Z1363" s="258">
        <v>0</v>
      </c>
      <c r="AA1363" s="258">
        <v>0</v>
      </c>
      <c r="AB1363" s="260">
        <v>2021</v>
      </c>
    </row>
    <row r="1364" spans="1:28" ht="35.25" x14ac:dyDescent="0.5">
      <c r="A1364" s="3">
        <v>1</v>
      </c>
      <c r="B1364" s="165">
        <f>SUBTOTAL(103,$A$798:A1364)</f>
        <v>562</v>
      </c>
      <c r="C1364" s="210" t="s">
        <v>2296</v>
      </c>
      <c r="D1364" s="255">
        <f t="shared" si="59"/>
        <v>456000.48</v>
      </c>
      <c r="E1364" s="258">
        <v>0</v>
      </c>
      <c r="F1364" s="258">
        <v>0</v>
      </c>
      <c r="G1364" s="258">
        <v>0</v>
      </c>
      <c r="H1364" s="258">
        <v>0</v>
      </c>
      <c r="I1364" s="258">
        <v>0</v>
      </c>
      <c r="J1364" s="258">
        <v>0</v>
      </c>
      <c r="K1364" s="259">
        <v>0</v>
      </c>
      <c r="L1364" s="258">
        <v>0</v>
      </c>
      <c r="M1364" s="258">
        <v>0</v>
      </c>
      <c r="N1364" s="258">
        <v>0</v>
      </c>
      <c r="O1364" s="258">
        <v>456000.48</v>
      </c>
      <c r="P1364" s="258">
        <v>0</v>
      </c>
      <c r="Q1364" s="258">
        <v>0</v>
      </c>
      <c r="R1364" s="258">
        <v>0</v>
      </c>
      <c r="S1364" s="258">
        <v>0</v>
      </c>
      <c r="T1364" s="258">
        <v>0</v>
      </c>
      <c r="U1364" s="258">
        <v>0</v>
      </c>
      <c r="V1364" s="258">
        <v>0</v>
      </c>
      <c r="W1364" s="258">
        <v>0</v>
      </c>
      <c r="X1364" s="258">
        <v>0</v>
      </c>
      <c r="Y1364" s="258">
        <v>0</v>
      </c>
      <c r="Z1364" s="258">
        <v>0</v>
      </c>
      <c r="AA1364" s="258">
        <v>0</v>
      </c>
      <c r="AB1364" s="260">
        <v>2021</v>
      </c>
    </row>
    <row r="1365" spans="1:28" ht="35.25" x14ac:dyDescent="0.5">
      <c r="A1365" s="3">
        <v>1</v>
      </c>
      <c r="B1365" s="165">
        <f>SUBTOTAL(103,$A$798:A1365)</f>
        <v>563</v>
      </c>
      <c r="C1365" s="210" t="s">
        <v>2925</v>
      </c>
      <c r="D1365" s="255">
        <f t="shared" si="59"/>
        <v>1356918</v>
      </c>
      <c r="E1365" s="258">
        <v>0</v>
      </c>
      <c r="F1365" s="258">
        <v>0</v>
      </c>
      <c r="G1365" s="258">
        <v>0</v>
      </c>
      <c r="H1365" s="258">
        <v>0</v>
      </c>
      <c r="I1365" s="258">
        <v>0</v>
      </c>
      <c r="J1365" s="258">
        <v>0</v>
      </c>
      <c r="K1365" s="259">
        <v>0</v>
      </c>
      <c r="L1365" s="258">
        <v>0</v>
      </c>
      <c r="M1365" s="258">
        <v>0</v>
      </c>
      <c r="N1365" s="258">
        <v>0</v>
      </c>
      <c r="O1365" s="258">
        <v>1356918</v>
      </c>
      <c r="P1365" s="258">
        <v>0</v>
      </c>
      <c r="Q1365" s="258">
        <v>0</v>
      </c>
      <c r="R1365" s="258">
        <v>0</v>
      </c>
      <c r="S1365" s="258">
        <v>0</v>
      </c>
      <c r="T1365" s="258">
        <v>0</v>
      </c>
      <c r="U1365" s="258">
        <v>0</v>
      </c>
      <c r="V1365" s="258">
        <v>0</v>
      </c>
      <c r="W1365" s="258">
        <v>0</v>
      </c>
      <c r="X1365" s="258">
        <v>0</v>
      </c>
      <c r="Y1365" s="258">
        <v>0</v>
      </c>
      <c r="Z1365" s="258">
        <v>0</v>
      </c>
      <c r="AA1365" s="258">
        <v>0</v>
      </c>
      <c r="AB1365" s="260">
        <v>2021</v>
      </c>
    </row>
    <row r="1366" spans="1:28" ht="35.25" x14ac:dyDescent="0.5">
      <c r="A1366" s="3">
        <v>1</v>
      </c>
      <c r="B1366" s="165">
        <f>SUBTOTAL(103,$A$798:A1366)</f>
        <v>564</v>
      </c>
      <c r="C1366" s="210" t="s">
        <v>2016</v>
      </c>
      <c r="D1366" s="255">
        <f t="shared" si="59"/>
        <v>1419976</v>
      </c>
      <c r="E1366" s="258">
        <v>0</v>
      </c>
      <c r="F1366" s="258">
        <v>0</v>
      </c>
      <c r="G1366" s="258">
        <v>0</v>
      </c>
      <c r="H1366" s="258">
        <v>0</v>
      </c>
      <c r="I1366" s="258">
        <v>0</v>
      </c>
      <c r="J1366" s="258">
        <v>0</v>
      </c>
      <c r="K1366" s="259">
        <v>0</v>
      </c>
      <c r="L1366" s="258">
        <v>0</v>
      </c>
      <c r="M1366" s="258">
        <v>0</v>
      </c>
      <c r="N1366" s="258">
        <v>0</v>
      </c>
      <c r="O1366" s="258">
        <v>1419976</v>
      </c>
      <c r="P1366" s="258">
        <v>0</v>
      </c>
      <c r="Q1366" s="258">
        <v>0</v>
      </c>
      <c r="R1366" s="258">
        <v>0</v>
      </c>
      <c r="S1366" s="258">
        <v>0</v>
      </c>
      <c r="T1366" s="258">
        <v>0</v>
      </c>
      <c r="U1366" s="258">
        <v>0</v>
      </c>
      <c r="V1366" s="258">
        <v>0</v>
      </c>
      <c r="W1366" s="258">
        <v>0</v>
      </c>
      <c r="X1366" s="258">
        <v>0</v>
      </c>
      <c r="Y1366" s="258">
        <v>0</v>
      </c>
      <c r="Z1366" s="258">
        <v>0</v>
      </c>
      <c r="AA1366" s="258">
        <v>0</v>
      </c>
      <c r="AB1366" s="260">
        <v>2021</v>
      </c>
    </row>
    <row r="1367" spans="1:28" ht="35.25" x14ac:dyDescent="0.5">
      <c r="A1367" s="3">
        <v>1</v>
      </c>
      <c r="B1367" s="165">
        <f>SUBTOTAL(103,$A$798:A1367)</f>
        <v>565</v>
      </c>
      <c r="C1367" s="210" t="s">
        <v>2926</v>
      </c>
      <c r="D1367" s="255">
        <f t="shared" si="59"/>
        <v>1483310</v>
      </c>
      <c r="E1367" s="258">
        <v>0</v>
      </c>
      <c r="F1367" s="258">
        <v>0</v>
      </c>
      <c r="G1367" s="258">
        <v>0</v>
      </c>
      <c r="H1367" s="258">
        <v>0</v>
      </c>
      <c r="I1367" s="258">
        <v>0</v>
      </c>
      <c r="J1367" s="258">
        <v>0</v>
      </c>
      <c r="K1367" s="259">
        <v>0</v>
      </c>
      <c r="L1367" s="258">
        <v>0</v>
      </c>
      <c r="M1367" s="258">
        <v>0</v>
      </c>
      <c r="N1367" s="258">
        <v>0</v>
      </c>
      <c r="O1367" s="258">
        <v>1483310</v>
      </c>
      <c r="P1367" s="258">
        <v>0</v>
      </c>
      <c r="Q1367" s="258">
        <v>0</v>
      </c>
      <c r="R1367" s="258">
        <v>0</v>
      </c>
      <c r="S1367" s="258">
        <v>0</v>
      </c>
      <c r="T1367" s="258">
        <v>0</v>
      </c>
      <c r="U1367" s="258">
        <v>0</v>
      </c>
      <c r="V1367" s="258">
        <v>0</v>
      </c>
      <c r="W1367" s="258">
        <v>0</v>
      </c>
      <c r="X1367" s="258">
        <v>0</v>
      </c>
      <c r="Y1367" s="258">
        <v>0</v>
      </c>
      <c r="Z1367" s="258">
        <v>0</v>
      </c>
      <c r="AA1367" s="258">
        <v>0</v>
      </c>
      <c r="AB1367" s="260">
        <v>2021</v>
      </c>
    </row>
    <row r="1368" spans="1:28" ht="35.25" x14ac:dyDescent="0.5">
      <c r="A1368" s="3">
        <v>1</v>
      </c>
      <c r="B1368" s="165">
        <f>SUBTOTAL(103,$A$798:A1368)</f>
        <v>566</v>
      </c>
      <c r="C1368" s="210" t="s">
        <v>2927</v>
      </c>
      <c r="D1368" s="255">
        <f t="shared" si="59"/>
        <v>1233380.6299999999</v>
      </c>
      <c r="E1368" s="258">
        <v>0</v>
      </c>
      <c r="F1368" s="258">
        <v>0</v>
      </c>
      <c r="G1368" s="258">
        <v>0</v>
      </c>
      <c r="H1368" s="258">
        <v>0</v>
      </c>
      <c r="I1368" s="258">
        <v>0</v>
      </c>
      <c r="J1368" s="258">
        <v>0</v>
      </c>
      <c r="K1368" s="259">
        <v>0</v>
      </c>
      <c r="L1368" s="258">
        <v>0</v>
      </c>
      <c r="M1368" s="258">
        <v>0</v>
      </c>
      <c r="N1368" s="258">
        <v>0</v>
      </c>
      <c r="O1368" s="258">
        <v>1233380.6299999999</v>
      </c>
      <c r="P1368" s="258">
        <v>0</v>
      </c>
      <c r="Q1368" s="258">
        <v>0</v>
      </c>
      <c r="R1368" s="258">
        <v>0</v>
      </c>
      <c r="S1368" s="258">
        <v>0</v>
      </c>
      <c r="T1368" s="258">
        <v>0</v>
      </c>
      <c r="U1368" s="258">
        <v>0</v>
      </c>
      <c r="V1368" s="258">
        <v>0</v>
      </c>
      <c r="W1368" s="258">
        <v>0</v>
      </c>
      <c r="X1368" s="258">
        <v>0</v>
      </c>
      <c r="Y1368" s="258">
        <v>0</v>
      </c>
      <c r="Z1368" s="258">
        <v>0</v>
      </c>
      <c r="AA1368" s="258">
        <v>0</v>
      </c>
      <c r="AB1368" s="260">
        <v>2021</v>
      </c>
    </row>
    <row r="1369" spans="1:28" ht="35.25" x14ac:dyDescent="0.5">
      <c r="A1369" s="3">
        <v>1</v>
      </c>
      <c r="B1369" s="165">
        <f>SUBTOTAL(103,$A$798:A1369)</f>
        <v>567</v>
      </c>
      <c r="C1369" s="210" t="s">
        <v>2928</v>
      </c>
      <c r="D1369" s="255">
        <f t="shared" si="59"/>
        <v>2196506.6</v>
      </c>
      <c r="E1369" s="258">
        <v>0</v>
      </c>
      <c r="F1369" s="258">
        <v>0</v>
      </c>
      <c r="G1369" s="258">
        <v>0</v>
      </c>
      <c r="H1369" s="258">
        <v>0</v>
      </c>
      <c r="I1369" s="258">
        <v>0</v>
      </c>
      <c r="J1369" s="258">
        <v>0</v>
      </c>
      <c r="K1369" s="259">
        <v>0</v>
      </c>
      <c r="L1369" s="258">
        <v>0</v>
      </c>
      <c r="M1369" s="258">
        <v>0</v>
      </c>
      <c r="N1369" s="258">
        <v>0</v>
      </c>
      <c r="O1369" s="258">
        <v>2196506.6</v>
      </c>
      <c r="P1369" s="258">
        <v>0</v>
      </c>
      <c r="Q1369" s="258">
        <v>0</v>
      </c>
      <c r="R1369" s="258">
        <v>0</v>
      </c>
      <c r="S1369" s="258">
        <v>0</v>
      </c>
      <c r="T1369" s="258">
        <v>0</v>
      </c>
      <c r="U1369" s="258">
        <v>0</v>
      </c>
      <c r="V1369" s="258">
        <v>0</v>
      </c>
      <c r="W1369" s="258">
        <v>0</v>
      </c>
      <c r="X1369" s="258">
        <v>0</v>
      </c>
      <c r="Y1369" s="258">
        <v>0</v>
      </c>
      <c r="Z1369" s="258">
        <v>0</v>
      </c>
      <c r="AA1369" s="258">
        <v>0</v>
      </c>
      <c r="AB1369" s="260">
        <v>2021</v>
      </c>
    </row>
    <row r="1370" spans="1:28" ht="35.25" x14ac:dyDescent="0.5">
      <c r="A1370" s="3">
        <v>1</v>
      </c>
      <c r="B1370" s="165">
        <f>SUBTOTAL(103,$A$798:A1370)</f>
        <v>568</v>
      </c>
      <c r="C1370" s="210" t="s">
        <v>2019</v>
      </c>
      <c r="D1370" s="255">
        <f t="shared" si="59"/>
        <v>490739.4</v>
      </c>
      <c r="E1370" s="258">
        <v>0</v>
      </c>
      <c r="F1370" s="258">
        <v>0</v>
      </c>
      <c r="G1370" s="258">
        <v>0</v>
      </c>
      <c r="H1370" s="258">
        <v>0</v>
      </c>
      <c r="I1370" s="258">
        <v>0</v>
      </c>
      <c r="J1370" s="258">
        <v>0</v>
      </c>
      <c r="K1370" s="259">
        <v>0</v>
      </c>
      <c r="L1370" s="258">
        <v>0</v>
      </c>
      <c r="M1370" s="258">
        <v>0</v>
      </c>
      <c r="N1370" s="258">
        <v>0</v>
      </c>
      <c r="O1370" s="258">
        <v>490739.4</v>
      </c>
      <c r="P1370" s="258">
        <v>0</v>
      </c>
      <c r="Q1370" s="258">
        <v>0</v>
      </c>
      <c r="R1370" s="258">
        <v>0</v>
      </c>
      <c r="S1370" s="258">
        <v>0</v>
      </c>
      <c r="T1370" s="258">
        <v>0</v>
      </c>
      <c r="U1370" s="258">
        <v>0</v>
      </c>
      <c r="V1370" s="258">
        <v>0</v>
      </c>
      <c r="W1370" s="258">
        <v>0</v>
      </c>
      <c r="X1370" s="258">
        <v>0</v>
      </c>
      <c r="Y1370" s="258">
        <v>0</v>
      </c>
      <c r="Z1370" s="258">
        <v>0</v>
      </c>
      <c r="AA1370" s="258">
        <v>0</v>
      </c>
      <c r="AB1370" s="260">
        <v>2021</v>
      </c>
    </row>
    <row r="1371" spans="1:28" ht="35.25" x14ac:dyDescent="0.5">
      <c r="A1371" s="3">
        <v>1</v>
      </c>
      <c r="B1371" s="165">
        <f>SUBTOTAL(103,$A$798:A1371)</f>
        <v>569</v>
      </c>
      <c r="C1371" s="210" t="s">
        <v>2929</v>
      </c>
      <c r="D1371" s="255">
        <f t="shared" si="59"/>
        <v>670000</v>
      </c>
      <c r="E1371" s="258">
        <v>0</v>
      </c>
      <c r="F1371" s="258">
        <v>0</v>
      </c>
      <c r="G1371" s="258">
        <v>0</v>
      </c>
      <c r="H1371" s="258">
        <v>0</v>
      </c>
      <c r="I1371" s="258">
        <v>0</v>
      </c>
      <c r="J1371" s="258">
        <v>0</v>
      </c>
      <c r="K1371" s="259">
        <v>0</v>
      </c>
      <c r="L1371" s="258">
        <v>0</v>
      </c>
      <c r="M1371" s="258">
        <v>0</v>
      </c>
      <c r="N1371" s="258">
        <v>0</v>
      </c>
      <c r="O1371" s="258">
        <v>670000</v>
      </c>
      <c r="P1371" s="258">
        <v>0</v>
      </c>
      <c r="Q1371" s="258">
        <v>0</v>
      </c>
      <c r="R1371" s="258">
        <v>0</v>
      </c>
      <c r="S1371" s="258">
        <v>0</v>
      </c>
      <c r="T1371" s="258">
        <v>0</v>
      </c>
      <c r="U1371" s="258">
        <v>0</v>
      </c>
      <c r="V1371" s="258">
        <v>0</v>
      </c>
      <c r="W1371" s="258">
        <v>0</v>
      </c>
      <c r="X1371" s="258">
        <v>0</v>
      </c>
      <c r="Y1371" s="258">
        <v>0</v>
      </c>
      <c r="Z1371" s="258">
        <v>0</v>
      </c>
      <c r="AA1371" s="258">
        <v>0</v>
      </c>
      <c r="AB1371" s="260">
        <v>2021</v>
      </c>
    </row>
    <row r="1372" spans="1:28" ht="35.25" x14ac:dyDescent="0.5">
      <c r="A1372" s="3">
        <v>1</v>
      </c>
      <c r="B1372" s="165">
        <f>SUBTOTAL(103,$A$798:A1372)</f>
        <v>570</v>
      </c>
      <c r="C1372" s="210" t="s">
        <v>2930</v>
      </c>
      <c r="D1372" s="255">
        <f t="shared" si="59"/>
        <v>1800000</v>
      </c>
      <c r="E1372" s="258">
        <v>0</v>
      </c>
      <c r="F1372" s="258">
        <v>0</v>
      </c>
      <c r="G1372" s="258">
        <v>0</v>
      </c>
      <c r="H1372" s="258">
        <v>0</v>
      </c>
      <c r="I1372" s="258">
        <v>0</v>
      </c>
      <c r="J1372" s="258">
        <v>0</v>
      </c>
      <c r="K1372" s="259">
        <v>0</v>
      </c>
      <c r="L1372" s="258">
        <v>0</v>
      </c>
      <c r="M1372" s="258">
        <v>1800000</v>
      </c>
      <c r="N1372" s="258">
        <v>0</v>
      </c>
      <c r="O1372" s="258">
        <v>0</v>
      </c>
      <c r="P1372" s="258">
        <v>0</v>
      </c>
      <c r="Q1372" s="258">
        <v>0</v>
      </c>
      <c r="R1372" s="258">
        <v>0</v>
      </c>
      <c r="S1372" s="258">
        <v>0</v>
      </c>
      <c r="T1372" s="258">
        <v>0</v>
      </c>
      <c r="U1372" s="258">
        <v>0</v>
      </c>
      <c r="V1372" s="258">
        <v>0</v>
      </c>
      <c r="W1372" s="258">
        <v>0</v>
      </c>
      <c r="X1372" s="258">
        <v>0</v>
      </c>
      <c r="Y1372" s="258">
        <v>0</v>
      </c>
      <c r="Z1372" s="258">
        <v>0</v>
      </c>
      <c r="AA1372" s="258">
        <v>0</v>
      </c>
      <c r="AB1372" s="260">
        <v>2021</v>
      </c>
    </row>
    <row r="1373" spans="1:28" ht="35.25" x14ac:dyDescent="0.5">
      <c r="A1373" s="3">
        <v>1</v>
      </c>
      <c r="B1373" s="165">
        <f>SUBTOTAL(103,$A$798:A1373)</f>
        <v>571</v>
      </c>
      <c r="C1373" s="210" t="s">
        <v>2931</v>
      </c>
      <c r="D1373" s="255">
        <f t="shared" si="59"/>
        <v>1435645.75</v>
      </c>
      <c r="E1373" s="258">
        <v>0</v>
      </c>
      <c r="F1373" s="258">
        <v>0</v>
      </c>
      <c r="G1373" s="258">
        <v>0</v>
      </c>
      <c r="H1373" s="258">
        <v>0</v>
      </c>
      <c r="I1373" s="258">
        <v>0</v>
      </c>
      <c r="J1373" s="258">
        <v>0</v>
      </c>
      <c r="K1373" s="259">
        <v>0</v>
      </c>
      <c r="L1373" s="258">
        <v>0</v>
      </c>
      <c r="M1373" s="258">
        <v>0</v>
      </c>
      <c r="N1373" s="258">
        <v>0</v>
      </c>
      <c r="O1373" s="258">
        <v>1435645.75</v>
      </c>
      <c r="P1373" s="258">
        <v>0</v>
      </c>
      <c r="Q1373" s="258">
        <v>0</v>
      </c>
      <c r="R1373" s="258">
        <v>0</v>
      </c>
      <c r="S1373" s="258">
        <v>0</v>
      </c>
      <c r="T1373" s="258">
        <v>0</v>
      </c>
      <c r="U1373" s="258">
        <v>0</v>
      </c>
      <c r="V1373" s="258">
        <v>0</v>
      </c>
      <c r="W1373" s="258">
        <v>0</v>
      </c>
      <c r="X1373" s="258">
        <v>0</v>
      </c>
      <c r="Y1373" s="258">
        <v>0</v>
      </c>
      <c r="Z1373" s="258">
        <v>0</v>
      </c>
      <c r="AA1373" s="258">
        <v>0</v>
      </c>
      <c r="AB1373" s="260">
        <v>2021</v>
      </c>
    </row>
    <row r="1374" spans="1:28" ht="35.25" x14ac:dyDescent="0.5">
      <c r="A1374" s="3">
        <v>1</v>
      </c>
      <c r="B1374" s="165">
        <f>SUBTOTAL(103,$A$798:A1374)</f>
        <v>572</v>
      </c>
      <c r="C1374" s="210" t="s">
        <v>3035</v>
      </c>
      <c r="D1374" s="255">
        <f t="shared" si="59"/>
        <v>1595157.98</v>
      </c>
      <c r="E1374" s="258">
        <v>0</v>
      </c>
      <c r="F1374" s="258">
        <v>0</v>
      </c>
      <c r="G1374" s="258">
        <v>0</v>
      </c>
      <c r="H1374" s="258">
        <v>0</v>
      </c>
      <c r="I1374" s="258">
        <v>0</v>
      </c>
      <c r="J1374" s="258">
        <v>0</v>
      </c>
      <c r="K1374" s="259">
        <v>0</v>
      </c>
      <c r="L1374" s="258">
        <v>0</v>
      </c>
      <c r="M1374" s="258">
        <v>1595157.98</v>
      </c>
      <c r="N1374" s="258">
        <v>0</v>
      </c>
      <c r="O1374" s="258">
        <v>0</v>
      </c>
      <c r="P1374" s="258">
        <v>0</v>
      </c>
      <c r="Q1374" s="258">
        <v>0</v>
      </c>
      <c r="R1374" s="258">
        <v>0</v>
      </c>
      <c r="S1374" s="258">
        <v>0</v>
      </c>
      <c r="T1374" s="258">
        <v>0</v>
      </c>
      <c r="U1374" s="258">
        <v>0</v>
      </c>
      <c r="V1374" s="258">
        <v>0</v>
      </c>
      <c r="W1374" s="258">
        <v>0</v>
      </c>
      <c r="X1374" s="258">
        <v>0</v>
      </c>
      <c r="Y1374" s="258">
        <v>0</v>
      </c>
      <c r="Z1374" s="258">
        <v>0</v>
      </c>
      <c r="AA1374" s="258">
        <v>0</v>
      </c>
      <c r="AB1374" s="260">
        <v>2021</v>
      </c>
    </row>
    <row r="1375" spans="1:28" ht="35.25" x14ac:dyDescent="0.5">
      <c r="A1375" s="3">
        <v>1</v>
      </c>
      <c r="B1375" s="165">
        <f>SUBTOTAL(103,$A$798:A1375)</f>
        <v>573</v>
      </c>
      <c r="C1375" s="210" t="s">
        <v>2303</v>
      </c>
      <c r="D1375" s="255">
        <f t="shared" si="59"/>
        <v>360762.2</v>
      </c>
      <c r="E1375" s="258">
        <v>0</v>
      </c>
      <c r="F1375" s="258">
        <v>0</v>
      </c>
      <c r="G1375" s="258">
        <v>0</v>
      </c>
      <c r="H1375" s="258">
        <v>0</v>
      </c>
      <c r="I1375" s="258">
        <v>0</v>
      </c>
      <c r="J1375" s="258">
        <v>0</v>
      </c>
      <c r="K1375" s="259">
        <v>0</v>
      </c>
      <c r="L1375" s="258">
        <v>0</v>
      </c>
      <c r="M1375" s="258">
        <v>0</v>
      </c>
      <c r="N1375" s="258">
        <v>0</v>
      </c>
      <c r="O1375" s="258">
        <v>360762.2</v>
      </c>
      <c r="P1375" s="258">
        <v>0</v>
      </c>
      <c r="Q1375" s="258">
        <v>0</v>
      </c>
      <c r="R1375" s="258">
        <v>0</v>
      </c>
      <c r="S1375" s="258">
        <v>0</v>
      </c>
      <c r="T1375" s="258">
        <v>0</v>
      </c>
      <c r="U1375" s="258">
        <v>0</v>
      </c>
      <c r="V1375" s="258">
        <v>0</v>
      </c>
      <c r="W1375" s="258">
        <v>0</v>
      </c>
      <c r="X1375" s="258">
        <v>0</v>
      </c>
      <c r="Y1375" s="258">
        <v>0</v>
      </c>
      <c r="Z1375" s="258">
        <v>0</v>
      </c>
      <c r="AA1375" s="258">
        <v>0</v>
      </c>
      <c r="AB1375" s="260">
        <v>2021</v>
      </c>
    </row>
    <row r="1376" spans="1:28" ht="35.25" x14ac:dyDescent="0.5">
      <c r="A1376" s="3">
        <v>1</v>
      </c>
      <c r="B1376" s="165">
        <f>SUBTOTAL(103,$A$798:A1376)</f>
        <v>574</v>
      </c>
      <c r="C1376" s="210" t="s">
        <v>3036</v>
      </c>
      <c r="D1376" s="255">
        <f t="shared" si="59"/>
        <v>1340568.31</v>
      </c>
      <c r="E1376" s="258">
        <v>0</v>
      </c>
      <c r="F1376" s="258">
        <v>0</v>
      </c>
      <c r="G1376" s="258">
        <v>0</v>
      </c>
      <c r="H1376" s="258">
        <v>0</v>
      </c>
      <c r="I1376" s="258">
        <v>0</v>
      </c>
      <c r="J1376" s="258">
        <v>0</v>
      </c>
      <c r="K1376" s="259">
        <v>0</v>
      </c>
      <c r="L1376" s="258">
        <v>0</v>
      </c>
      <c r="M1376" s="258">
        <v>1340568.31</v>
      </c>
      <c r="N1376" s="258">
        <v>0</v>
      </c>
      <c r="O1376" s="258">
        <v>0</v>
      </c>
      <c r="P1376" s="258">
        <v>0</v>
      </c>
      <c r="Q1376" s="258">
        <v>0</v>
      </c>
      <c r="R1376" s="258">
        <v>0</v>
      </c>
      <c r="S1376" s="258">
        <v>0</v>
      </c>
      <c r="T1376" s="258">
        <v>0</v>
      </c>
      <c r="U1376" s="258">
        <v>0</v>
      </c>
      <c r="V1376" s="258">
        <v>0</v>
      </c>
      <c r="W1376" s="258">
        <v>0</v>
      </c>
      <c r="X1376" s="258">
        <v>0</v>
      </c>
      <c r="Y1376" s="258">
        <v>0</v>
      </c>
      <c r="Z1376" s="258">
        <v>0</v>
      </c>
      <c r="AA1376" s="258">
        <v>0</v>
      </c>
      <c r="AB1376" s="260">
        <v>2021</v>
      </c>
    </row>
    <row r="1377" spans="1:28" ht="35.25" x14ac:dyDescent="0.5">
      <c r="A1377" s="3">
        <v>1</v>
      </c>
      <c r="B1377" s="165">
        <f>SUBTOTAL(103,$A$798:A1377)</f>
        <v>575</v>
      </c>
      <c r="C1377" s="210" t="s">
        <v>1747</v>
      </c>
      <c r="D1377" s="255">
        <f t="shared" si="59"/>
        <v>346631</v>
      </c>
      <c r="E1377" s="258">
        <v>0</v>
      </c>
      <c r="F1377" s="258">
        <v>0</v>
      </c>
      <c r="G1377" s="258">
        <v>346631</v>
      </c>
      <c r="H1377" s="258">
        <v>0</v>
      </c>
      <c r="I1377" s="258">
        <v>0</v>
      </c>
      <c r="J1377" s="258">
        <v>0</v>
      </c>
      <c r="K1377" s="259">
        <v>0</v>
      </c>
      <c r="L1377" s="258">
        <v>0</v>
      </c>
      <c r="M1377" s="258">
        <v>0</v>
      </c>
      <c r="N1377" s="258">
        <v>0</v>
      </c>
      <c r="O1377" s="258">
        <v>0</v>
      </c>
      <c r="P1377" s="258">
        <v>0</v>
      </c>
      <c r="Q1377" s="258">
        <v>0</v>
      </c>
      <c r="R1377" s="258">
        <v>0</v>
      </c>
      <c r="S1377" s="258">
        <v>0</v>
      </c>
      <c r="T1377" s="258">
        <v>0</v>
      </c>
      <c r="U1377" s="258">
        <v>0</v>
      </c>
      <c r="V1377" s="258">
        <v>0</v>
      </c>
      <c r="W1377" s="258">
        <v>0</v>
      </c>
      <c r="X1377" s="258">
        <v>0</v>
      </c>
      <c r="Y1377" s="258">
        <v>0</v>
      </c>
      <c r="Z1377" s="258">
        <v>0</v>
      </c>
      <c r="AA1377" s="258">
        <v>0</v>
      </c>
      <c r="AB1377" s="260" t="s">
        <v>3074</v>
      </c>
    </row>
    <row r="1378" spans="1:28" ht="35.25" x14ac:dyDescent="0.5">
      <c r="A1378" s="3">
        <v>1</v>
      </c>
      <c r="B1378" s="165">
        <f>SUBTOTAL(103,$A$798:A1378)</f>
        <v>576</v>
      </c>
      <c r="C1378" s="210" t="s">
        <v>3177</v>
      </c>
      <c r="D1378" s="255">
        <f t="shared" si="59"/>
        <v>378807</v>
      </c>
      <c r="E1378" s="258">
        <v>0</v>
      </c>
      <c r="F1378" s="258">
        <v>0</v>
      </c>
      <c r="G1378" s="258">
        <v>0</v>
      </c>
      <c r="H1378" s="258">
        <v>0</v>
      </c>
      <c r="I1378" s="258">
        <v>0</v>
      </c>
      <c r="J1378" s="258">
        <v>0</v>
      </c>
      <c r="K1378" s="259">
        <v>0</v>
      </c>
      <c r="L1378" s="258">
        <v>0</v>
      </c>
      <c r="M1378" s="258">
        <v>0</v>
      </c>
      <c r="N1378" s="258">
        <v>0</v>
      </c>
      <c r="O1378" s="258">
        <v>378807</v>
      </c>
      <c r="P1378" s="258">
        <v>0</v>
      </c>
      <c r="Q1378" s="258">
        <v>0</v>
      </c>
      <c r="R1378" s="258">
        <v>0</v>
      </c>
      <c r="S1378" s="258">
        <v>0</v>
      </c>
      <c r="T1378" s="258">
        <v>0</v>
      </c>
      <c r="U1378" s="258">
        <v>0</v>
      </c>
      <c r="V1378" s="258">
        <v>0</v>
      </c>
      <c r="W1378" s="258">
        <v>0</v>
      </c>
      <c r="X1378" s="258">
        <v>0</v>
      </c>
      <c r="Y1378" s="258">
        <v>0</v>
      </c>
      <c r="Z1378" s="258">
        <v>0</v>
      </c>
      <c r="AA1378" s="258">
        <v>0</v>
      </c>
      <c r="AB1378" s="260" t="s">
        <v>3074</v>
      </c>
    </row>
    <row r="1379" spans="1:28" ht="35.25" x14ac:dyDescent="0.5">
      <c r="A1379" s="3">
        <v>1</v>
      </c>
      <c r="B1379" s="165">
        <f>SUBTOTAL(103,$A$798:A1379)</f>
        <v>577</v>
      </c>
      <c r="C1379" s="210" t="s">
        <v>3071</v>
      </c>
      <c r="D1379" s="255">
        <f t="shared" si="59"/>
        <v>445984</v>
      </c>
      <c r="E1379" s="258">
        <v>0</v>
      </c>
      <c r="F1379" s="258">
        <v>0</v>
      </c>
      <c r="G1379" s="258">
        <v>0</v>
      </c>
      <c r="H1379" s="258">
        <v>73496</v>
      </c>
      <c r="I1379" s="258">
        <v>0</v>
      </c>
      <c r="J1379" s="258">
        <v>0</v>
      </c>
      <c r="K1379" s="259">
        <v>0</v>
      </c>
      <c r="L1379" s="258">
        <v>0</v>
      </c>
      <c r="M1379" s="258">
        <v>0</v>
      </c>
      <c r="N1379" s="258">
        <v>0</v>
      </c>
      <c r="O1379" s="258">
        <v>372488</v>
      </c>
      <c r="P1379" s="258">
        <v>0</v>
      </c>
      <c r="Q1379" s="258">
        <v>0</v>
      </c>
      <c r="R1379" s="258">
        <v>0</v>
      </c>
      <c r="S1379" s="258">
        <v>0</v>
      </c>
      <c r="T1379" s="258">
        <v>0</v>
      </c>
      <c r="U1379" s="258">
        <v>0</v>
      </c>
      <c r="V1379" s="258">
        <v>0</v>
      </c>
      <c r="W1379" s="258">
        <v>0</v>
      </c>
      <c r="X1379" s="258">
        <v>0</v>
      </c>
      <c r="Y1379" s="258">
        <v>0</v>
      </c>
      <c r="Z1379" s="258">
        <v>0</v>
      </c>
      <c r="AA1379" s="258">
        <v>0</v>
      </c>
      <c r="AB1379" s="260" t="s">
        <v>3074</v>
      </c>
    </row>
    <row r="1380" spans="1:28" ht="35.25" x14ac:dyDescent="0.5">
      <c r="A1380" s="3">
        <v>1</v>
      </c>
      <c r="B1380" s="165">
        <f>SUBTOTAL(103,$A$798:A1380)</f>
        <v>578</v>
      </c>
      <c r="C1380" s="210" t="s">
        <v>2026</v>
      </c>
      <c r="D1380" s="255">
        <f t="shared" si="59"/>
        <v>329346</v>
      </c>
      <c r="E1380" s="258">
        <v>0</v>
      </c>
      <c r="F1380" s="258">
        <v>0</v>
      </c>
      <c r="G1380" s="258">
        <v>0</v>
      </c>
      <c r="H1380" s="258">
        <v>0</v>
      </c>
      <c r="I1380" s="258">
        <v>0</v>
      </c>
      <c r="J1380" s="258">
        <v>0</v>
      </c>
      <c r="K1380" s="259">
        <v>0</v>
      </c>
      <c r="L1380" s="258">
        <v>0</v>
      </c>
      <c r="M1380" s="258">
        <v>329346</v>
      </c>
      <c r="N1380" s="258">
        <v>0</v>
      </c>
      <c r="O1380" s="258">
        <v>0</v>
      </c>
      <c r="P1380" s="258">
        <v>0</v>
      </c>
      <c r="Q1380" s="258">
        <v>0</v>
      </c>
      <c r="R1380" s="258">
        <v>0</v>
      </c>
      <c r="S1380" s="258">
        <v>0</v>
      </c>
      <c r="T1380" s="258">
        <v>0</v>
      </c>
      <c r="U1380" s="258">
        <v>0</v>
      </c>
      <c r="V1380" s="258">
        <v>0</v>
      </c>
      <c r="W1380" s="258">
        <v>0</v>
      </c>
      <c r="X1380" s="258">
        <v>0</v>
      </c>
      <c r="Y1380" s="258">
        <v>0</v>
      </c>
      <c r="Z1380" s="258">
        <v>0</v>
      </c>
      <c r="AA1380" s="258">
        <v>0</v>
      </c>
      <c r="AB1380" s="260" t="s">
        <v>3074</v>
      </c>
    </row>
    <row r="1381" spans="1:28" ht="35.25" x14ac:dyDescent="0.5">
      <c r="A1381" s="3">
        <v>1</v>
      </c>
      <c r="B1381" s="165">
        <f>SUBTOTAL(103,$A$798:A1381)</f>
        <v>579</v>
      </c>
      <c r="C1381" s="210" t="s">
        <v>2782</v>
      </c>
      <c r="D1381" s="255">
        <f t="shared" si="59"/>
        <v>403700</v>
      </c>
      <c r="E1381" s="258">
        <v>0</v>
      </c>
      <c r="F1381" s="258">
        <v>0</v>
      </c>
      <c r="G1381" s="258">
        <v>0</v>
      </c>
      <c r="H1381" s="258">
        <v>0</v>
      </c>
      <c r="I1381" s="258">
        <v>0</v>
      </c>
      <c r="J1381" s="258">
        <v>403700</v>
      </c>
      <c r="K1381" s="259">
        <v>0</v>
      </c>
      <c r="L1381" s="258">
        <v>0</v>
      </c>
      <c r="M1381" s="258">
        <v>0</v>
      </c>
      <c r="N1381" s="258">
        <v>0</v>
      </c>
      <c r="O1381" s="258">
        <v>0</v>
      </c>
      <c r="P1381" s="258">
        <v>0</v>
      </c>
      <c r="Q1381" s="258">
        <v>0</v>
      </c>
      <c r="R1381" s="258">
        <v>0</v>
      </c>
      <c r="S1381" s="258">
        <v>0</v>
      </c>
      <c r="T1381" s="258">
        <v>0</v>
      </c>
      <c r="U1381" s="258">
        <v>0</v>
      </c>
      <c r="V1381" s="258">
        <v>0</v>
      </c>
      <c r="W1381" s="258">
        <v>0</v>
      </c>
      <c r="X1381" s="258">
        <v>0</v>
      </c>
      <c r="Y1381" s="258">
        <v>0</v>
      </c>
      <c r="Z1381" s="258">
        <v>0</v>
      </c>
      <c r="AA1381" s="258">
        <v>0</v>
      </c>
      <c r="AB1381" s="260" t="s">
        <v>3074</v>
      </c>
    </row>
    <row r="1382" spans="1:28" ht="35.25" x14ac:dyDescent="0.5">
      <c r="A1382" s="3">
        <v>1</v>
      </c>
      <c r="B1382" s="165">
        <f>SUBTOTAL(103,$A$798:A1382)</f>
        <v>580</v>
      </c>
      <c r="C1382" s="210" t="s">
        <v>2028</v>
      </c>
      <c r="D1382" s="255">
        <f t="shared" si="59"/>
        <v>182778.38</v>
      </c>
      <c r="E1382" s="258">
        <v>0</v>
      </c>
      <c r="F1382" s="258">
        <v>0</v>
      </c>
      <c r="G1382" s="258">
        <v>182778.38</v>
      </c>
      <c r="H1382" s="258">
        <v>0</v>
      </c>
      <c r="I1382" s="258">
        <v>0</v>
      </c>
      <c r="J1382" s="258">
        <v>0</v>
      </c>
      <c r="K1382" s="259">
        <v>0</v>
      </c>
      <c r="L1382" s="258">
        <v>0</v>
      </c>
      <c r="M1382" s="258">
        <v>0</v>
      </c>
      <c r="N1382" s="258">
        <v>0</v>
      </c>
      <c r="O1382" s="258">
        <v>0</v>
      </c>
      <c r="P1382" s="258">
        <v>0</v>
      </c>
      <c r="Q1382" s="258">
        <v>0</v>
      </c>
      <c r="R1382" s="258">
        <v>0</v>
      </c>
      <c r="S1382" s="258">
        <v>0</v>
      </c>
      <c r="T1382" s="258">
        <v>0</v>
      </c>
      <c r="U1382" s="258">
        <v>0</v>
      </c>
      <c r="V1382" s="258">
        <v>0</v>
      </c>
      <c r="W1382" s="258">
        <v>0</v>
      </c>
      <c r="X1382" s="258">
        <v>0</v>
      </c>
      <c r="Y1382" s="258">
        <v>0</v>
      </c>
      <c r="Z1382" s="258">
        <v>0</v>
      </c>
      <c r="AA1382" s="258">
        <v>0</v>
      </c>
      <c r="AB1382" s="260" t="s">
        <v>3074</v>
      </c>
    </row>
    <row r="1383" spans="1:28" ht="35.25" x14ac:dyDescent="0.5">
      <c r="A1383" s="3">
        <v>1</v>
      </c>
      <c r="B1383" s="165">
        <f>SUBTOTAL(103,$A$798:A1383)</f>
        <v>581</v>
      </c>
      <c r="C1383" s="210" t="s">
        <v>3178</v>
      </c>
      <c r="D1383" s="255">
        <f t="shared" si="59"/>
        <v>1668882</v>
      </c>
      <c r="E1383" s="258">
        <v>0</v>
      </c>
      <c r="F1383" s="258">
        <v>0</v>
      </c>
      <c r="G1383" s="258">
        <v>0</v>
      </c>
      <c r="H1383" s="258">
        <v>0</v>
      </c>
      <c r="I1383" s="258">
        <v>0</v>
      </c>
      <c r="J1383" s="258">
        <v>0</v>
      </c>
      <c r="K1383" s="259">
        <v>0</v>
      </c>
      <c r="L1383" s="258">
        <v>0</v>
      </c>
      <c r="M1383" s="258">
        <v>1668882</v>
      </c>
      <c r="N1383" s="258">
        <v>0</v>
      </c>
      <c r="O1383" s="258">
        <v>0</v>
      </c>
      <c r="P1383" s="258">
        <v>0</v>
      </c>
      <c r="Q1383" s="258">
        <v>0</v>
      </c>
      <c r="R1383" s="258">
        <v>0</v>
      </c>
      <c r="S1383" s="258">
        <v>0</v>
      </c>
      <c r="T1383" s="258">
        <v>0</v>
      </c>
      <c r="U1383" s="258">
        <v>0</v>
      </c>
      <c r="V1383" s="258">
        <v>0</v>
      </c>
      <c r="W1383" s="258">
        <v>0</v>
      </c>
      <c r="X1383" s="258">
        <v>0</v>
      </c>
      <c r="Y1383" s="258">
        <v>0</v>
      </c>
      <c r="Z1383" s="258">
        <v>0</v>
      </c>
      <c r="AA1383" s="258">
        <v>0</v>
      </c>
      <c r="AB1383" s="260" t="s">
        <v>3074</v>
      </c>
    </row>
    <row r="1384" spans="1:28" ht="35.25" x14ac:dyDescent="0.5">
      <c r="A1384" s="3">
        <v>1</v>
      </c>
      <c r="B1384" s="165">
        <f>SUBTOTAL(103,$A$798:A1384)</f>
        <v>582</v>
      </c>
      <c r="C1384" s="210" t="s">
        <v>3179</v>
      </c>
      <c r="D1384" s="255">
        <f t="shared" si="59"/>
        <v>847598</v>
      </c>
      <c r="E1384" s="258">
        <v>0</v>
      </c>
      <c r="F1384" s="258">
        <v>0</v>
      </c>
      <c r="G1384" s="258">
        <v>0</v>
      </c>
      <c r="H1384" s="258">
        <v>0</v>
      </c>
      <c r="I1384" s="258">
        <v>0</v>
      </c>
      <c r="J1384" s="258">
        <v>0</v>
      </c>
      <c r="K1384" s="259">
        <v>0</v>
      </c>
      <c r="L1384" s="258">
        <v>0</v>
      </c>
      <c r="M1384" s="258">
        <v>847598</v>
      </c>
      <c r="N1384" s="258">
        <v>0</v>
      </c>
      <c r="O1384" s="258">
        <v>0</v>
      </c>
      <c r="P1384" s="258">
        <v>0</v>
      </c>
      <c r="Q1384" s="258">
        <v>0</v>
      </c>
      <c r="R1384" s="258">
        <v>0</v>
      </c>
      <c r="S1384" s="258">
        <v>0</v>
      </c>
      <c r="T1384" s="258">
        <v>0</v>
      </c>
      <c r="U1384" s="258">
        <v>0</v>
      </c>
      <c r="V1384" s="258">
        <v>0</v>
      </c>
      <c r="W1384" s="258">
        <v>0</v>
      </c>
      <c r="X1384" s="258">
        <v>0</v>
      </c>
      <c r="Y1384" s="258">
        <v>0</v>
      </c>
      <c r="Z1384" s="258">
        <v>0</v>
      </c>
      <c r="AA1384" s="258">
        <v>0</v>
      </c>
      <c r="AB1384" s="260" t="s">
        <v>3074</v>
      </c>
    </row>
    <row r="1385" spans="1:28" ht="35.25" x14ac:dyDescent="0.5">
      <c r="A1385" s="3">
        <v>1</v>
      </c>
      <c r="B1385" s="165">
        <f>SUBTOTAL(103,$A$798:A1385)</f>
        <v>583</v>
      </c>
      <c r="C1385" s="210" t="s">
        <v>3180</v>
      </c>
      <c r="D1385" s="255">
        <f t="shared" si="59"/>
        <v>326065</v>
      </c>
      <c r="E1385" s="258">
        <v>0</v>
      </c>
      <c r="F1385" s="258">
        <v>0</v>
      </c>
      <c r="G1385" s="258">
        <v>0</v>
      </c>
      <c r="H1385" s="258">
        <v>0</v>
      </c>
      <c r="I1385" s="258">
        <v>326065</v>
      </c>
      <c r="J1385" s="258">
        <v>0</v>
      </c>
      <c r="K1385" s="259">
        <v>0</v>
      </c>
      <c r="L1385" s="258">
        <v>0</v>
      </c>
      <c r="M1385" s="258">
        <v>0</v>
      </c>
      <c r="N1385" s="258">
        <v>0</v>
      </c>
      <c r="O1385" s="258">
        <v>0</v>
      </c>
      <c r="P1385" s="258">
        <v>0</v>
      </c>
      <c r="Q1385" s="258">
        <v>0</v>
      </c>
      <c r="R1385" s="258">
        <v>0</v>
      </c>
      <c r="S1385" s="258">
        <v>0</v>
      </c>
      <c r="T1385" s="258">
        <v>0</v>
      </c>
      <c r="U1385" s="258">
        <v>0</v>
      </c>
      <c r="V1385" s="258">
        <v>0</v>
      </c>
      <c r="W1385" s="258">
        <v>0</v>
      </c>
      <c r="X1385" s="258">
        <v>0</v>
      </c>
      <c r="Y1385" s="258">
        <v>0</v>
      </c>
      <c r="Z1385" s="258">
        <v>0</v>
      </c>
      <c r="AA1385" s="258">
        <v>0</v>
      </c>
      <c r="AB1385" s="260" t="s">
        <v>3074</v>
      </c>
    </row>
    <row r="1386" spans="1:28" ht="35.25" x14ac:dyDescent="0.5">
      <c r="A1386" s="3">
        <v>1</v>
      </c>
      <c r="B1386" s="165">
        <f>SUBTOTAL(103,$A$798:A1386)</f>
        <v>584</v>
      </c>
      <c r="C1386" s="210" t="s">
        <v>3181</v>
      </c>
      <c r="D1386" s="255">
        <f t="shared" si="59"/>
        <v>392648</v>
      </c>
      <c r="E1386" s="258">
        <v>0</v>
      </c>
      <c r="F1386" s="258">
        <v>0</v>
      </c>
      <c r="G1386" s="258">
        <v>0</v>
      </c>
      <c r="H1386" s="258">
        <v>0</v>
      </c>
      <c r="I1386" s="258">
        <v>0</v>
      </c>
      <c r="J1386" s="258">
        <v>0</v>
      </c>
      <c r="K1386" s="259">
        <v>0</v>
      </c>
      <c r="L1386" s="258">
        <v>0</v>
      </c>
      <c r="M1386" s="258">
        <v>0</v>
      </c>
      <c r="N1386" s="258">
        <v>0</v>
      </c>
      <c r="O1386" s="258">
        <v>392648</v>
      </c>
      <c r="P1386" s="258">
        <v>0</v>
      </c>
      <c r="Q1386" s="258">
        <v>0</v>
      </c>
      <c r="R1386" s="258">
        <v>0</v>
      </c>
      <c r="S1386" s="258">
        <v>0</v>
      </c>
      <c r="T1386" s="258">
        <v>0</v>
      </c>
      <c r="U1386" s="258">
        <v>0</v>
      </c>
      <c r="V1386" s="258">
        <v>0</v>
      </c>
      <c r="W1386" s="258">
        <v>0</v>
      </c>
      <c r="X1386" s="258">
        <v>0</v>
      </c>
      <c r="Y1386" s="258">
        <v>0</v>
      </c>
      <c r="Z1386" s="258">
        <v>0</v>
      </c>
      <c r="AA1386" s="258">
        <v>0</v>
      </c>
      <c r="AB1386" s="260" t="s">
        <v>3074</v>
      </c>
    </row>
    <row r="1387" spans="1:28" ht="35.25" x14ac:dyDescent="0.5">
      <c r="A1387" s="3">
        <v>1</v>
      </c>
      <c r="B1387" s="165">
        <f>SUBTOTAL(103,$A$798:A1387)</f>
        <v>585</v>
      </c>
      <c r="C1387" s="210" t="s">
        <v>3182</v>
      </c>
      <c r="D1387" s="255">
        <f t="shared" si="59"/>
        <v>748910.22</v>
      </c>
      <c r="E1387" s="258">
        <v>0</v>
      </c>
      <c r="F1387" s="258">
        <v>0</v>
      </c>
      <c r="G1387" s="258">
        <v>0</v>
      </c>
      <c r="H1387" s="258">
        <v>0</v>
      </c>
      <c r="I1387" s="258">
        <v>0</v>
      </c>
      <c r="J1387" s="258">
        <v>0</v>
      </c>
      <c r="K1387" s="259">
        <v>0</v>
      </c>
      <c r="L1387" s="258">
        <v>0</v>
      </c>
      <c r="M1387" s="258">
        <v>748910.22</v>
      </c>
      <c r="N1387" s="258">
        <v>0</v>
      </c>
      <c r="O1387" s="258">
        <v>0</v>
      </c>
      <c r="P1387" s="258">
        <v>0</v>
      </c>
      <c r="Q1387" s="258">
        <v>0</v>
      </c>
      <c r="R1387" s="258">
        <v>0</v>
      </c>
      <c r="S1387" s="258">
        <v>0</v>
      </c>
      <c r="T1387" s="258">
        <v>0</v>
      </c>
      <c r="U1387" s="258">
        <v>0</v>
      </c>
      <c r="V1387" s="258">
        <v>0</v>
      </c>
      <c r="W1387" s="258">
        <v>0</v>
      </c>
      <c r="X1387" s="258">
        <v>0</v>
      </c>
      <c r="Y1387" s="258">
        <v>0</v>
      </c>
      <c r="Z1387" s="258">
        <v>0</v>
      </c>
      <c r="AA1387" s="258">
        <v>0</v>
      </c>
      <c r="AB1387" s="260" t="s">
        <v>3074</v>
      </c>
    </row>
    <row r="1388" spans="1:28" ht="35.25" x14ac:dyDescent="0.5">
      <c r="A1388" s="3">
        <v>1</v>
      </c>
      <c r="B1388" s="165">
        <f>SUBTOTAL(103,$A$798:A1388)</f>
        <v>586</v>
      </c>
      <c r="C1388" s="210" t="s">
        <v>2041</v>
      </c>
      <c r="D1388" s="255">
        <f t="shared" si="59"/>
        <v>33286</v>
      </c>
      <c r="E1388" s="258">
        <v>33286</v>
      </c>
      <c r="F1388" s="258">
        <v>0</v>
      </c>
      <c r="G1388" s="258">
        <v>0</v>
      </c>
      <c r="H1388" s="258">
        <v>0</v>
      </c>
      <c r="I1388" s="258">
        <v>0</v>
      </c>
      <c r="J1388" s="258">
        <v>0</v>
      </c>
      <c r="K1388" s="259">
        <v>0</v>
      </c>
      <c r="L1388" s="258">
        <v>0</v>
      </c>
      <c r="M1388" s="258">
        <v>0</v>
      </c>
      <c r="N1388" s="258">
        <v>0</v>
      </c>
      <c r="O1388" s="258">
        <v>0</v>
      </c>
      <c r="P1388" s="258">
        <v>0</v>
      </c>
      <c r="Q1388" s="258">
        <v>0</v>
      </c>
      <c r="R1388" s="258">
        <v>0</v>
      </c>
      <c r="S1388" s="258">
        <v>0</v>
      </c>
      <c r="T1388" s="258">
        <v>0</v>
      </c>
      <c r="U1388" s="258">
        <v>0</v>
      </c>
      <c r="V1388" s="258">
        <v>0</v>
      </c>
      <c r="W1388" s="258">
        <v>0</v>
      </c>
      <c r="X1388" s="258">
        <v>0</v>
      </c>
      <c r="Y1388" s="258">
        <v>0</v>
      </c>
      <c r="Z1388" s="258">
        <v>0</v>
      </c>
      <c r="AA1388" s="258">
        <v>0</v>
      </c>
      <c r="AB1388" s="260" t="s">
        <v>3074</v>
      </c>
    </row>
    <row r="1389" spans="1:28" ht="35.25" x14ac:dyDescent="0.5">
      <c r="A1389" s="3">
        <v>1</v>
      </c>
      <c r="B1389" s="165">
        <f>SUBTOTAL(103,$A$798:A1389)</f>
        <v>587</v>
      </c>
      <c r="C1389" s="210" t="s">
        <v>3183</v>
      </c>
      <c r="D1389" s="255">
        <f t="shared" si="59"/>
        <v>2613898</v>
      </c>
      <c r="E1389" s="258">
        <v>0</v>
      </c>
      <c r="F1389" s="258">
        <v>0</v>
      </c>
      <c r="G1389" s="258">
        <v>0</v>
      </c>
      <c r="H1389" s="258">
        <v>0</v>
      </c>
      <c r="I1389" s="258">
        <v>0</v>
      </c>
      <c r="J1389" s="258">
        <v>0</v>
      </c>
      <c r="K1389" s="259">
        <v>0</v>
      </c>
      <c r="L1389" s="258">
        <v>0</v>
      </c>
      <c r="M1389" s="258">
        <v>2613898</v>
      </c>
      <c r="N1389" s="258">
        <v>0</v>
      </c>
      <c r="O1389" s="258">
        <v>0</v>
      </c>
      <c r="P1389" s="258">
        <v>0</v>
      </c>
      <c r="Q1389" s="258">
        <v>0</v>
      </c>
      <c r="R1389" s="258">
        <v>0</v>
      </c>
      <c r="S1389" s="258">
        <v>0</v>
      </c>
      <c r="T1389" s="258">
        <v>0</v>
      </c>
      <c r="U1389" s="258">
        <v>0</v>
      </c>
      <c r="V1389" s="258">
        <v>0</v>
      </c>
      <c r="W1389" s="258">
        <v>0</v>
      </c>
      <c r="X1389" s="258">
        <v>0</v>
      </c>
      <c r="Y1389" s="258">
        <v>0</v>
      </c>
      <c r="Z1389" s="258">
        <v>0</v>
      </c>
      <c r="AA1389" s="258">
        <v>0</v>
      </c>
      <c r="AB1389" s="260" t="s">
        <v>3074</v>
      </c>
    </row>
    <row r="1390" spans="1:28" ht="35.25" x14ac:dyDescent="0.5">
      <c r="A1390" s="3">
        <v>1</v>
      </c>
      <c r="B1390" s="165">
        <f>SUBTOTAL(103,$A$798:A1390)</f>
        <v>588</v>
      </c>
      <c r="C1390" s="210" t="s">
        <v>3184</v>
      </c>
      <c r="D1390" s="255">
        <f t="shared" si="59"/>
        <v>540387</v>
      </c>
      <c r="E1390" s="258">
        <v>0</v>
      </c>
      <c r="F1390" s="258">
        <v>0</v>
      </c>
      <c r="G1390" s="258">
        <v>0</v>
      </c>
      <c r="H1390" s="258">
        <v>0</v>
      </c>
      <c r="I1390" s="258">
        <v>0</v>
      </c>
      <c r="J1390" s="258">
        <v>0</v>
      </c>
      <c r="K1390" s="259">
        <v>0</v>
      </c>
      <c r="L1390" s="258">
        <v>0</v>
      </c>
      <c r="M1390" s="258">
        <v>540387</v>
      </c>
      <c r="N1390" s="258">
        <v>0</v>
      </c>
      <c r="O1390" s="258">
        <v>0</v>
      </c>
      <c r="P1390" s="258">
        <v>0</v>
      </c>
      <c r="Q1390" s="258">
        <v>0</v>
      </c>
      <c r="R1390" s="258">
        <v>0</v>
      </c>
      <c r="S1390" s="258">
        <v>0</v>
      </c>
      <c r="T1390" s="258">
        <v>0</v>
      </c>
      <c r="U1390" s="258">
        <v>0</v>
      </c>
      <c r="V1390" s="258">
        <v>0</v>
      </c>
      <c r="W1390" s="258">
        <v>0</v>
      </c>
      <c r="X1390" s="258">
        <v>0</v>
      </c>
      <c r="Y1390" s="258">
        <v>0</v>
      </c>
      <c r="Z1390" s="258">
        <v>0</v>
      </c>
      <c r="AA1390" s="258">
        <v>0</v>
      </c>
      <c r="AB1390" s="260" t="s">
        <v>3074</v>
      </c>
    </row>
    <row r="1391" spans="1:28" ht="35.25" x14ac:dyDescent="0.5">
      <c r="A1391" s="3">
        <v>1</v>
      </c>
      <c r="B1391" s="165">
        <f>SUBTOTAL(103,$A$798:A1391)</f>
        <v>589</v>
      </c>
      <c r="C1391" s="210" t="s">
        <v>3185</v>
      </c>
      <c r="D1391" s="255">
        <f t="shared" si="59"/>
        <v>630000</v>
      </c>
      <c r="E1391" s="258">
        <v>0</v>
      </c>
      <c r="F1391" s="258">
        <v>0</v>
      </c>
      <c r="G1391" s="258">
        <v>0</v>
      </c>
      <c r="H1391" s="258">
        <v>0</v>
      </c>
      <c r="I1391" s="258">
        <v>0</v>
      </c>
      <c r="J1391" s="258">
        <v>0</v>
      </c>
      <c r="K1391" s="259">
        <v>0</v>
      </c>
      <c r="L1391" s="258">
        <v>0</v>
      </c>
      <c r="M1391" s="258">
        <v>0</v>
      </c>
      <c r="N1391" s="258">
        <v>0</v>
      </c>
      <c r="O1391" s="258">
        <v>630000</v>
      </c>
      <c r="P1391" s="258">
        <v>0</v>
      </c>
      <c r="Q1391" s="258">
        <v>0</v>
      </c>
      <c r="R1391" s="258">
        <v>0</v>
      </c>
      <c r="S1391" s="258">
        <v>0</v>
      </c>
      <c r="T1391" s="258">
        <v>0</v>
      </c>
      <c r="U1391" s="258">
        <v>0</v>
      </c>
      <c r="V1391" s="258">
        <v>0</v>
      </c>
      <c r="W1391" s="258">
        <v>0</v>
      </c>
      <c r="X1391" s="258">
        <v>0</v>
      </c>
      <c r="Y1391" s="258">
        <v>0</v>
      </c>
      <c r="Z1391" s="258">
        <v>0</v>
      </c>
      <c r="AA1391" s="258">
        <v>0</v>
      </c>
      <c r="AB1391" s="260" t="s">
        <v>3074</v>
      </c>
    </row>
    <row r="1392" spans="1:28" ht="35.25" x14ac:dyDescent="0.5">
      <c r="A1392" s="3">
        <v>1</v>
      </c>
      <c r="B1392" s="165">
        <f>SUBTOTAL(103,$A$798:A1392)</f>
        <v>590</v>
      </c>
      <c r="C1392" s="210" t="s">
        <v>3186</v>
      </c>
      <c r="D1392" s="255">
        <f t="shared" si="59"/>
        <v>611000</v>
      </c>
      <c r="E1392" s="258">
        <v>0</v>
      </c>
      <c r="F1392" s="258">
        <v>0</v>
      </c>
      <c r="G1392" s="258">
        <v>611000</v>
      </c>
      <c r="H1392" s="258">
        <v>0</v>
      </c>
      <c r="I1392" s="258">
        <v>0</v>
      </c>
      <c r="J1392" s="258">
        <v>0</v>
      </c>
      <c r="K1392" s="259">
        <v>0</v>
      </c>
      <c r="L1392" s="258">
        <v>0</v>
      </c>
      <c r="M1392" s="258">
        <v>0</v>
      </c>
      <c r="N1392" s="258">
        <v>0</v>
      </c>
      <c r="O1392" s="258">
        <v>0</v>
      </c>
      <c r="P1392" s="258">
        <v>0</v>
      </c>
      <c r="Q1392" s="258">
        <v>0</v>
      </c>
      <c r="R1392" s="258">
        <v>0</v>
      </c>
      <c r="S1392" s="258">
        <v>0</v>
      </c>
      <c r="T1392" s="258">
        <v>0</v>
      </c>
      <c r="U1392" s="258">
        <v>0</v>
      </c>
      <c r="V1392" s="258">
        <v>0</v>
      </c>
      <c r="W1392" s="258">
        <v>0</v>
      </c>
      <c r="X1392" s="258">
        <v>0</v>
      </c>
      <c r="Y1392" s="258">
        <v>0</v>
      </c>
      <c r="Z1392" s="258">
        <v>0</v>
      </c>
      <c r="AA1392" s="258">
        <v>0</v>
      </c>
      <c r="AB1392" s="260" t="s">
        <v>3074</v>
      </c>
    </row>
    <row r="1393" spans="1:28" ht="35.25" x14ac:dyDescent="0.5">
      <c r="A1393" s="3">
        <v>1</v>
      </c>
      <c r="B1393" s="165">
        <f>SUBTOTAL(103,$A$798:A1393)</f>
        <v>591</v>
      </c>
      <c r="C1393" s="210" t="s">
        <v>3187</v>
      </c>
      <c r="D1393" s="255">
        <f t="shared" si="59"/>
        <v>592479</v>
      </c>
      <c r="E1393" s="258">
        <v>0</v>
      </c>
      <c r="F1393" s="258">
        <v>0</v>
      </c>
      <c r="G1393" s="258">
        <v>0</v>
      </c>
      <c r="H1393" s="258">
        <v>0</v>
      </c>
      <c r="I1393" s="258">
        <v>0</v>
      </c>
      <c r="J1393" s="258">
        <v>0</v>
      </c>
      <c r="K1393" s="259">
        <v>0</v>
      </c>
      <c r="L1393" s="258">
        <v>0</v>
      </c>
      <c r="M1393" s="258">
        <v>0</v>
      </c>
      <c r="N1393" s="258">
        <v>0</v>
      </c>
      <c r="O1393" s="258">
        <v>592479</v>
      </c>
      <c r="P1393" s="258">
        <v>0</v>
      </c>
      <c r="Q1393" s="258">
        <v>0</v>
      </c>
      <c r="R1393" s="258">
        <v>0</v>
      </c>
      <c r="S1393" s="258">
        <v>0</v>
      </c>
      <c r="T1393" s="258">
        <v>0</v>
      </c>
      <c r="U1393" s="258">
        <v>0</v>
      </c>
      <c r="V1393" s="258">
        <v>0</v>
      </c>
      <c r="W1393" s="258">
        <v>0</v>
      </c>
      <c r="X1393" s="258">
        <v>0</v>
      </c>
      <c r="Y1393" s="258">
        <v>0</v>
      </c>
      <c r="Z1393" s="258">
        <v>0</v>
      </c>
      <c r="AA1393" s="258">
        <v>0</v>
      </c>
      <c r="AB1393" s="260" t="s">
        <v>3074</v>
      </c>
    </row>
    <row r="1394" spans="1:28" ht="35.25" x14ac:dyDescent="0.5">
      <c r="A1394" s="3">
        <v>1</v>
      </c>
      <c r="B1394" s="165">
        <f>SUBTOTAL(103,$A$798:A1394)</f>
        <v>592</v>
      </c>
      <c r="C1394" s="210" t="s">
        <v>3188</v>
      </c>
      <c r="D1394" s="255">
        <f t="shared" si="59"/>
        <v>993600</v>
      </c>
      <c r="E1394" s="258">
        <v>0</v>
      </c>
      <c r="F1394" s="258">
        <v>0</v>
      </c>
      <c r="G1394" s="258">
        <v>0</v>
      </c>
      <c r="H1394" s="258">
        <v>0</v>
      </c>
      <c r="I1394" s="258">
        <v>0</v>
      </c>
      <c r="J1394" s="258">
        <v>0</v>
      </c>
      <c r="K1394" s="259">
        <v>0</v>
      </c>
      <c r="L1394" s="258">
        <v>0</v>
      </c>
      <c r="M1394" s="258">
        <v>0</v>
      </c>
      <c r="N1394" s="258">
        <v>0</v>
      </c>
      <c r="O1394" s="258">
        <v>993600</v>
      </c>
      <c r="P1394" s="258">
        <v>0</v>
      </c>
      <c r="Q1394" s="258">
        <v>0</v>
      </c>
      <c r="R1394" s="258">
        <v>0</v>
      </c>
      <c r="S1394" s="258">
        <v>0</v>
      </c>
      <c r="T1394" s="258">
        <v>0</v>
      </c>
      <c r="U1394" s="258">
        <v>0</v>
      </c>
      <c r="V1394" s="258">
        <v>0</v>
      </c>
      <c r="W1394" s="258">
        <v>0</v>
      </c>
      <c r="X1394" s="258">
        <v>0</v>
      </c>
      <c r="Y1394" s="258">
        <v>0</v>
      </c>
      <c r="Z1394" s="258">
        <v>0</v>
      </c>
      <c r="AA1394" s="258">
        <v>0</v>
      </c>
      <c r="AB1394" s="260" t="s">
        <v>3074</v>
      </c>
    </row>
    <row r="1395" spans="1:28" ht="35.25" x14ac:dyDescent="0.5">
      <c r="A1395" s="3">
        <v>1</v>
      </c>
      <c r="B1395" s="165">
        <f>SUBTOTAL(103,$A$798:A1395)</f>
        <v>593</v>
      </c>
      <c r="C1395" s="210" t="s">
        <v>3189</v>
      </c>
      <c r="D1395" s="255">
        <f t="shared" si="59"/>
        <v>180492</v>
      </c>
      <c r="E1395" s="258">
        <v>0</v>
      </c>
      <c r="F1395" s="258">
        <v>0</v>
      </c>
      <c r="G1395" s="258">
        <v>0</v>
      </c>
      <c r="H1395" s="258">
        <v>0</v>
      </c>
      <c r="I1395" s="258">
        <v>0</v>
      </c>
      <c r="J1395" s="258">
        <v>0</v>
      </c>
      <c r="K1395" s="259">
        <v>0</v>
      </c>
      <c r="L1395" s="258">
        <v>0</v>
      </c>
      <c r="M1395" s="258">
        <v>0</v>
      </c>
      <c r="N1395" s="258">
        <v>0</v>
      </c>
      <c r="O1395" s="258">
        <v>180492</v>
      </c>
      <c r="P1395" s="258">
        <v>0</v>
      </c>
      <c r="Q1395" s="258">
        <v>0</v>
      </c>
      <c r="R1395" s="258">
        <v>0</v>
      </c>
      <c r="S1395" s="258">
        <v>0</v>
      </c>
      <c r="T1395" s="258">
        <v>0</v>
      </c>
      <c r="U1395" s="258">
        <v>0</v>
      </c>
      <c r="V1395" s="258">
        <v>0</v>
      </c>
      <c r="W1395" s="258">
        <v>0</v>
      </c>
      <c r="X1395" s="258">
        <v>0</v>
      </c>
      <c r="Y1395" s="258">
        <v>0</v>
      </c>
      <c r="Z1395" s="258">
        <v>0</v>
      </c>
      <c r="AA1395" s="258">
        <v>0</v>
      </c>
      <c r="AB1395" s="260" t="s">
        <v>3074</v>
      </c>
    </row>
    <row r="1396" spans="1:28" ht="35.25" x14ac:dyDescent="0.5">
      <c r="A1396" s="3">
        <v>1</v>
      </c>
      <c r="B1396" s="165">
        <f>SUBTOTAL(103,$A$798:A1396)</f>
        <v>594</v>
      </c>
      <c r="C1396" s="210" t="s">
        <v>3190</v>
      </c>
      <c r="D1396" s="255">
        <f t="shared" si="59"/>
        <v>191713.54</v>
      </c>
      <c r="E1396" s="258">
        <v>0</v>
      </c>
      <c r="F1396" s="258">
        <v>0</v>
      </c>
      <c r="G1396" s="258">
        <v>191713.54</v>
      </c>
      <c r="H1396" s="258">
        <v>0</v>
      </c>
      <c r="I1396" s="258">
        <v>0</v>
      </c>
      <c r="J1396" s="258">
        <v>0</v>
      </c>
      <c r="K1396" s="259">
        <v>0</v>
      </c>
      <c r="L1396" s="258">
        <v>0</v>
      </c>
      <c r="M1396" s="258">
        <v>0</v>
      </c>
      <c r="N1396" s="258">
        <v>0</v>
      </c>
      <c r="O1396" s="258">
        <v>0</v>
      </c>
      <c r="P1396" s="258">
        <v>0</v>
      </c>
      <c r="Q1396" s="258">
        <v>0</v>
      </c>
      <c r="R1396" s="258">
        <v>0</v>
      </c>
      <c r="S1396" s="258">
        <v>0</v>
      </c>
      <c r="T1396" s="258">
        <v>0</v>
      </c>
      <c r="U1396" s="258">
        <v>0</v>
      </c>
      <c r="V1396" s="258">
        <v>0</v>
      </c>
      <c r="W1396" s="258">
        <v>0</v>
      </c>
      <c r="X1396" s="258">
        <v>0</v>
      </c>
      <c r="Y1396" s="258">
        <v>0</v>
      </c>
      <c r="Z1396" s="258">
        <v>0</v>
      </c>
      <c r="AA1396" s="258">
        <v>0</v>
      </c>
      <c r="AB1396" s="260" t="s">
        <v>3074</v>
      </c>
    </row>
    <row r="1397" spans="1:28" ht="35.25" x14ac:dyDescent="0.5">
      <c r="A1397" s="3">
        <v>1</v>
      </c>
      <c r="B1397" s="165">
        <f>SUBTOTAL(103,$A$798:A1397)</f>
        <v>595</v>
      </c>
      <c r="C1397" s="210" t="s">
        <v>2048</v>
      </c>
      <c r="D1397" s="255">
        <f t="shared" si="59"/>
        <v>700265</v>
      </c>
      <c r="E1397" s="258">
        <v>0</v>
      </c>
      <c r="F1397" s="258">
        <v>0</v>
      </c>
      <c r="G1397" s="258">
        <v>0</v>
      </c>
      <c r="H1397" s="258">
        <v>0</v>
      </c>
      <c r="I1397" s="258">
        <v>0</v>
      </c>
      <c r="J1397" s="258">
        <v>0</v>
      </c>
      <c r="K1397" s="259">
        <v>0</v>
      </c>
      <c r="L1397" s="258">
        <v>0</v>
      </c>
      <c r="M1397" s="258">
        <v>0</v>
      </c>
      <c r="N1397" s="258">
        <v>0</v>
      </c>
      <c r="O1397" s="258">
        <v>700265</v>
      </c>
      <c r="P1397" s="258">
        <v>0</v>
      </c>
      <c r="Q1397" s="258">
        <v>0</v>
      </c>
      <c r="R1397" s="258">
        <v>0</v>
      </c>
      <c r="S1397" s="258">
        <v>0</v>
      </c>
      <c r="T1397" s="258">
        <v>0</v>
      </c>
      <c r="U1397" s="258">
        <v>0</v>
      </c>
      <c r="V1397" s="258">
        <v>0</v>
      </c>
      <c r="W1397" s="258">
        <v>0</v>
      </c>
      <c r="X1397" s="258">
        <v>0</v>
      </c>
      <c r="Y1397" s="258">
        <v>0</v>
      </c>
      <c r="Z1397" s="258">
        <v>0</v>
      </c>
      <c r="AA1397" s="258">
        <v>0</v>
      </c>
      <c r="AB1397" s="260" t="s">
        <v>3074</v>
      </c>
    </row>
    <row r="1398" spans="1:28" ht="35.25" x14ac:dyDescent="0.5">
      <c r="A1398" s="3">
        <v>1</v>
      </c>
      <c r="B1398" s="165">
        <f>SUBTOTAL(103,$A$798:A1398)</f>
        <v>596</v>
      </c>
      <c r="C1398" s="210" t="s">
        <v>2049</v>
      </c>
      <c r="D1398" s="255">
        <f t="shared" si="59"/>
        <v>283281.95</v>
      </c>
      <c r="E1398" s="258">
        <v>0</v>
      </c>
      <c r="F1398" s="258">
        <v>0</v>
      </c>
      <c r="G1398" s="258">
        <v>283281.95</v>
      </c>
      <c r="H1398" s="258">
        <v>0</v>
      </c>
      <c r="I1398" s="258">
        <v>0</v>
      </c>
      <c r="J1398" s="258">
        <v>0</v>
      </c>
      <c r="K1398" s="259">
        <v>0</v>
      </c>
      <c r="L1398" s="258">
        <v>0</v>
      </c>
      <c r="M1398" s="258">
        <v>0</v>
      </c>
      <c r="N1398" s="258">
        <v>0</v>
      </c>
      <c r="O1398" s="258">
        <v>0</v>
      </c>
      <c r="P1398" s="258">
        <v>0</v>
      </c>
      <c r="Q1398" s="258">
        <v>0</v>
      </c>
      <c r="R1398" s="258">
        <v>0</v>
      </c>
      <c r="S1398" s="258">
        <v>0</v>
      </c>
      <c r="T1398" s="258">
        <v>0</v>
      </c>
      <c r="U1398" s="258">
        <v>0</v>
      </c>
      <c r="V1398" s="258">
        <v>0</v>
      </c>
      <c r="W1398" s="258">
        <v>0</v>
      </c>
      <c r="X1398" s="258">
        <v>0</v>
      </c>
      <c r="Y1398" s="258">
        <v>0</v>
      </c>
      <c r="Z1398" s="258">
        <v>0</v>
      </c>
      <c r="AA1398" s="258">
        <v>0</v>
      </c>
      <c r="AB1398" s="260" t="s">
        <v>3074</v>
      </c>
    </row>
    <row r="1399" spans="1:28" ht="35.25" x14ac:dyDescent="0.5">
      <c r="A1399" s="3">
        <v>1</v>
      </c>
      <c r="B1399" s="165">
        <f>SUBTOTAL(103,$A$798:A1399)</f>
        <v>597</v>
      </c>
      <c r="C1399" s="210" t="s">
        <v>3191</v>
      </c>
      <c r="D1399" s="255">
        <f t="shared" si="59"/>
        <v>1314012.4800000002</v>
      </c>
      <c r="E1399" s="258">
        <v>0</v>
      </c>
      <c r="F1399" s="258">
        <v>0</v>
      </c>
      <c r="G1399" s="258">
        <v>1229656.9100000001</v>
      </c>
      <c r="H1399" s="258">
        <v>0</v>
      </c>
      <c r="I1399" s="258">
        <v>84355.57</v>
      </c>
      <c r="J1399" s="258">
        <v>0</v>
      </c>
      <c r="K1399" s="259">
        <v>0</v>
      </c>
      <c r="L1399" s="258">
        <v>0</v>
      </c>
      <c r="M1399" s="258">
        <v>0</v>
      </c>
      <c r="N1399" s="258">
        <v>0</v>
      </c>
      <c r="O1399" s="258">
        <v>0</v>
      </c>
      <c r="P1399" s="258">
        <v>0</v>
      </c>
      <c r="Q1399" s="258">
        <v>0</v>
      </c>
      <c r="R1399" s="258">
        <v>0</v>
      </c>
      <c r="S1399" s="258">
        <v>0</v>
      </c>
      <c r="T1399" s="258">
        <v>0</v>
      </c>
      <c r="U1399" s="258">
        <v>0</v>
      </c>
      <c r="V1399" s="258">
        <v>0</v>
      </c>
      <c r="W1399" s="258">
        <v>0</v>
      </c>
      <c r="X1399" s="258">
        <v>0</v>
      </c>
      <c r="Y1399" s="258">
        <v>0</v>
      </c>
      <c r="Z1399" s="258">
        <v>0</v>
      </c>
      <c r="AA1399" s="258">
        <v>0</v>
      </c>
      <c r="AB1399" s="260" t="s">
        <v>3074</v>
      </c>
    </row>
    <row r="1400" spans="1:28" ht="35.25" x14ac:dyDescent="0.5">
      <c r="A1400" s="3">
        <v>1</v>
      </c>
      <c r="B1400" s="165">
        <f>SUBTOTAL(103,$A$798:A1400)</f>
        <v>598</v>
      </c>
      <c r="C1400" s="210" t="s">
        <v>1759</v>
      </c>
      <c r="D1400" s="255">
        <f t="shared" si="59"/>
        <v>1850000</v>
      </c>
      <c r="E1400" s="258">
        <v>0</v>
      </c>
      <c r="F1400" s="258">
        <v>0</v>
      </c>
      <c r="G1400" s="258">
        <v>0</v>
      </c>
      <c r="H1400" s="258">
        <v>0</v>
      </c>
      <c r="I1400" s="258">
        <v>0</v>
      </c>
      <c r="J1400" s="258">
        <v>0</v>
      </c>
      <c r="K1400" s="259">
        <v>1</v>
      </c>
      <c r="L1400" s="258">
        <v>1850000</v>
      </c>
      <c r="M1400" s="258">
        <v>0</v>
      </c>
      <c r="N1400" s="258">
        <v>0</v>
      </c>
      <c r="O1400" s="258">
        <v>0</v>
      </c>
      <c r="P1400" s="258">
        <v>0</v>
      </c>
      <c r="Q1400" s="258">
        <v>0</v>
      </c>
      <c r="R1400" s="258">
        <v>0</v>
      </c>
      <c r="S1400" s="258">
        <v>0</v>
      </c>
      <c r="T1400" s="258">
        <v>0</v>
      </c>
      <c r="U1400" s="258">
        <v>0</v>
      </c>
      <c r="V1400" s="258">
        <v>0</v>
      </c>
      <c r="W1400" s="258">
        <v>0</v>
      </c>
      <c r="X1400" s="258">
        <v>0</v>
      </c>
      <c r="Y1400" s="258">
        <v>0</v>
      </c>
      <c r="Z1400" s="258">
        <v>0</v>
      </c>
      <c r="AA1400" s="258">
        <v>0</v>
      </c>
      <c r="AB1400" s="260" t="s">
        <v>3074</v>
      </c>
    </row>
    <row r="1401" spans="1:28" ht="35.25" x14ac:dyDescent="0.5">
      <c r="A1401" s="3">
        <v>1</v>
      </c>
      <c r="B1401" s="165">
        <f>SUBTOTAL(103,$A$798:A1401)</f>
        <v>599</v>
      </c>
      <c r="C1401" s="210" t="s">
        <v>2057</v>
      </c>
      <c r="D1401" s="255">
        <f t="shared" si="59"/>
        <v>1149829</v>
      </c>
      <c r="E1401" s="258">
        <v>0</v>
      </c>
      <c r="F1401" s="258">
        <v>0</v>
      </c>
      <c r="G1401" s="258">
        <v>0</v>
      </c>
      <c r="H1401" s="258">
        <v>0</v>
      </c>
      <c r="I1401" s="258">
        <v>0</v>
      </c>
      <c r="J1401" s="258">
        <v>0</v>
      </c>
      <c r="K1401" s="259">
        <v>0</v>
      </c>
      <c r="L1401" s="258">
        <v>0</v>
      </c>
      <c r="M1401" s="258">
        <v>0</v>
      </c>
      <c r="N1401" s="258">
        <v>0</v>
      </c>
      <c r="O1401" s="258">
        <v>1149829</v>
      </c>
      <c r="P1401" s="258">
        <v>0</v>
      </c>
      <c r="Q1401" s="258">
        <v>0</v>
      </c>
      <c r="R1401" s="258">
        <v>0</v>
      </c>
      <c r="S1401" s="258">
        <v>0</v>
      </c>
      <c r="T1401" s="258">
        <v>0</v>
      </c>
      <c r="U1401" s="258">
        <v>0</v>
      </c>
      <c r="V1401" s="258">
        <v>0</v>
      </c>
      <c r="W1401" s="258">
        <v>0</v>
      </c>
      <c r="X1401" s="258">
        <v>0</v>
      </c>
      <c r="Y1401" s="258">
        <v>0</v>
      </c>
      <c r="Z1401" s="258">
        <v>0</v>
      </c>
      <c r="AA1401" s="258">
        <v>0</v>
      </c>
      <c r="AB1401" s="260" t="s">
        <v>3074</v>
      </c>
    </row>
    <row r="1402" spans="1:28" ht="35.25" x14ac:dyDescent="0.5">
      <c r="A1402" s="3">
        <v>1</v>
      </c>
      <c r="B1402" s="165">
        <f>SUBTOTAL(103,$A$798:A1402)</f>
        <v>600</v>
      </c>
      <c r="C1402" s="210" t="s">
        <v>1761</v>
      </c>
      <c r="D1402" s="255">
        <f t="shared" si="59"/>
        <v>100000</v>
      </c>
      <c r="E1402" s="258">
        <v>0</v>
      </c>
      <c r="F1402" s="258">
        <v>0</v>
      </c>
      <c r="G1402" s="258">
        <v>0</v>
      </c>
      <c r="H1402" s="258">
        <v>0</v>
      </c>
      <c r="I1402" s="258">
        <v>0</v>
      </c>
      <c r="J1402" s="258">
        <v>0</v>
      </c>
      <c r="K1402" s="259">
        <v>1</v>
      </c>
      <c r="L1402" s="258">
        <v>100000</v>
      </c>
      <c r="M1402" s="258">
        <v>0</v>
      </c>
      <c r="N1402" s="258">
        <v>0</v>
      </c>
      <c r="O1402" s="258">
        <v>0</v>
      </c>
      <c r="P1402" s="258">
        <v>0</v>
      </c>
      <c r="Q1402" s="258">
        <v>0</v>
      </c>
      <c r="R1402" s="258">
        <v>0</v>
      </c>
      <c r="S1402" s="258">
        <v>0</v>
      </c>
      <c r="T1402" s="258">
        <v>0</v>
      </c>
      <c r="U1402" s="258">
        <v>0</v>
      </c>
      <c r="V1402" s="258">
        <v>0</v>
      </c>
      <c r="W1402" s="258">
        <v>0</v>
      </c>
      <c r="X1402" s="258">
        <v>0</v>
      </c>
      <c r="Y1402" s="258">
        <v>0</v>
      </c>
      <c r="Z1402" s="258">
        <v>0</v>
      </c>
      <c r="AA1402" s="258">
        <v>0</v>
      </c>
      <c r="AB1402" s="260" t="s">
        <v>3074</v>
      </c>
    </row>
    <row r="1403" spans="1:28" ht="35.25" x14ac:dyDescent="0.5">
      <c r="A1403" s="3">
        <v>1</v>
      </c>
      <c r="B1403" s="165">
        <f>SUBTOTAL(103,$A$798:A1403)</f>
        <v>601</v>
      </c>
      <c r="C1403" s="210" t="s">
        <v>2058</v>
      </c>
      <c r="D1403" s="255">
        <f t="shared" si="59"/>
        <v>482000</v>
      </c>
      <c r="E1403" s="258">
        <v>0</v>
      </c>
      <c r="F1403" s="258">
        <v>0</v>
      </c>
      <c r="G1403" s="258">
        <v>0</v>
      </c>
      <c r="H1403" s="258">
        <v>0</v>
      </c>
      <c r="I1403" s="258">
        <v>0</v>
      </c>
      <c r="J1403" s="258">
        <v>0</v>
      </c>
      <c r="K1403" s="259">
        <v>0</v>
      </c>
      <c r="L1403" s="258">
        <v>0</v>
      </c>
      <c r="M1403" s="258">
        <v>0</v>
      </c>
      <c r="N1403" s="258">
        <v>0</v>
      </c>
      <c r="O1403" s="258">
        <v>482000</v>
      </c>
      <c r="P1403" s="258">
        <v>0</v>
      </c>
      <c r="Q1403" s="258">
        <v>0</v>
      </c>
      <c r="R1403" s="258">
        <v>0</v>
      </c>
      <c r="S1403" s="258">
        <v>0</v>
      </c>
      <c r="T1403" s="258">
        <v>0</v>
      </c>
      <c r="U1403" s="258">
        <v>0</v>
      </c>
      <c r="V1403" s="258">
        <v>0</v>
      </c>
      <c r="W1403" s="258">
        <v>0</v>
      </c>
      <c r="X1403" s="258">
        <v>0</v>
      </c>
      <c r="Y1403" s="258">
        <v>0</v>
      </c>
      <c r="Z1403" s="258">
        <v>0</v>
      </c>
      <c r="AA1403" s="258">
        <v>0</v>
      </c>
      <c r="AB1403" s="260" t="s">
        <v>3074</v>
      </c>
    </row>
    <row r="1404" spans="1:28" ht="35.25" x14ac:dyDescent="0.5">
      <c r="A1404" s="3">
        <v>1</v>
      </c>
      <c r="B1404" s="165">
        <f>SUBTOTAL(103,$A$798:A1404)</f>
        <v>602</v>
      </c>
      <c r="C1404" s="210" t="s">
        <v>2059</v>
      </c>
      <c r="D1404" s="255">
        <f t="shared" si="59"/>
        <v>73500</v>
      </c>
      <c r="E1404" s="258">
        <v>0</v>
      </c>
      <c r="F1404" s="258">
        <v>0</v>
      </c>
      <c r="G1404" s="258">
        <v>0</v>
      </c>
      <c r="H1404" s="258">
        <v>0</v>
      </c>
      <c r="I1404" s="258">
        <v>0</v>
      </c>
      <c r="J1404" s="258">
        <v>0</v>
      </c>
      <c r="K1404" s="259">
        <v>0</v>
      </c>
      <c r="L1404" s="258">
        <v>0</v>
      </c>
      <c r="M1404" s="258">
        <v>0</v>
      </c>
      <c r="N1404" s="258">
        <v>0</v>
      </c>
      <c r="O1404" s="258">
        <v>73500</v>
      </c>
      <c r="P1404" s="258">
        <v>0</v>
      </c>
      <c r="Q1404" s="258">
        <v>0</v>
      </c>
      <c r="R1404" s="258">
        <v>0</v>
      </c>
      <c r="S1404" s="258">
        <v>0</v>
      </c>
      <c r="T1404" s="258">
        <v>0</v>
      </c>
      <c r="U1404" s="258">
        <v>0</v>
      </c>
      <c r="V1404" s="258">
        <v>0</v>
      </c>
      <c r="W1404" s="258">
        <v>0</v>
      </c>
      <c r="X1404" s="258">
        <v>0</v>
      </c>
      <c r="Y1404" s="258">
        <v>0</v>
      </c>
      <c r="Z1404" s="258">
        <v>0</v>
      </c>
      <c r="AA1404" s="258">
        <v>0</v>
      </c>
      <c r="AB1404" s="260" t="s">
        <v>3074</v>
      </c>
    </row>
    <row r="1405" spans="1:28" ht="35.25" x14ac:dyDescent="0.5">
      <c r="A1405" s="3">
        <v>1</v>
      </c>
      <c r="B1405" s="165">
        <f>SUBTOTAL(103,$A$798:A1405)</f>
        <v>603</v>
      </c>
      <c r="C1405" s="210" t="s">
        <v>3192</v>
      </c>
      <c r="D1405" s="255">
        <f t="shared" si="59"/>
        <v>224066.14</v>
      </c>
      <c r="E1405" s="258">
        <v>0</v>
      </c>
      <c r="F1405" s="258">
        <v>0</v>
      </c>
      <c r="G1405" s="258">
        <v>0</v>
      </c>
      <c r="H1405" s="258">
        <v>0</v>
      </c>
      <c r="I1405" s="258">
        <v>0</v>
      </c>
      <c r="J1405" s="258">
        <v>0</v>
      </c>
      <c r="K1405" s="259">
        <v>0</v>
      </c>
      <c r="L1405" s="258">
        <v>0</v>
      </c>
      <c r="M1405" s="258">
        <v>0</v>
      </c>
      <c r="N1405" s="258">
        <v>0</v>
      </c>
      <c r="O1405" s="258">
        <v>224066.14</v>
      </c>
      <c r="P1405" s="258">
        <v>0</v>
      </c>
      <c r="Q1405" s="258">
        <v>0</v>
      </c>
      <c r="R1405" s="258">
        <v>0</v>
      </c>
      <c r="S1405" s="258">
        <v>0</v>
      </c>
      <c r="T1405" s="258">
        <v>0</v>
      </c>
      <c r="U1405" s="258">
        <v>0</v>
      </c>
      <c r="V1405" s="258">
        <v>0</v>
      </c>
      <c r="W1405" s="258">
        <v>0</v>
      </c>
      <c r="X1405" s="258">
        <v>0</v>
      </c>
      <c r="Y1405" s="258">
        <v>0</v>
      </c>
      <c r="Z1405" s="258">
        <v>0</v>
      </c>
      <c r="AA1405" s="258">
        <v>0</v>
      </c>
      <c r="AB1405" s="260" t="s">
        <v>3074</v>
      </c>
    </row>
    <row r="1406" spans="1:28" ht="35.25" x14ac:dyDescent="0.5">
      <c r="A1406" s="3">
        <v>1</v>
      </c>
      <c r="B1406" s="165">
        <f>SUBTOTAL(103,$A$798:A1406)</f>
        <v>604</v>
      </c>
      <c r="C1406" s="210" t="s">
        <v>3193</v>
      </c>
      <c r="D1406" s="255">
        <f t="shared" si="59"/>
        <v>297765.34000000003</v>
      </c>
      <c r="E1406" s="258">
        <v>0</v>
      </c>
      <c r="F1406" s="258">
        <v>0</v>
      </c>
      <c r="G1406" s="258">
        <v>0</v>
      </c>
      <c r="H1406" s="258">
        <v>0</v>
      </c>
      <c r="I1406" s="258">
        <v>0</v>
      </c>
      <c r="J1406" s="258">
        <v>0</v>
      </c>
      <c r="K1406" s="259">
        <v>0</v>
      </c>
      <c r="L1406" s="258">
        <v>0</v>
      </c>
      <c r="M1406" s="258">
        <v>0</v>
      </c>
      <c r="N1406" s="258">
        <v>0</v>
      </c>
      <c r="O1406" s="258">
        <v>297765.34000000003</v>
      </c>
      <c r="P1406" s="258">
        <v>0</v>
      </c>
      <c r="Q1406" s="258">
        <v>0</v>
      </c>
      <c r="R1406" s="258">
        <v>0</v>
      </c>
      <c r="S1406" s="258">
        <v>0</v>
      </c>
      <c r="T1406" s="258">
        <v>0</v>
      </c>
      <c r="U1406" s="258">
        <v>0</v>
      </c>
      <c r="V1406" s="258">
        <v>0</v>
      </c>
      <c r="W1406" s="258">
        <v>0</v>
      </c>
      <c r="X1406" s="258">
        <v>0</v>
      </c>
      <c r="Y1406" s="258">
        <v>0</v>
      </c>
      <c r="Z1406" s="258">
        <v>0</v>
      </c>
      <c r="AA1406" s="258">
        <v>0</v>
      </c>
      <c r="AB1406" s="260" t="s">
        <v>3074</v>
      </c>
    </row>
    <row r="1407" spans="1:28" ht="35.25" x14ac:dyDescent="0.5">
      <c r="A1407" s="3">
        <v>1</v>
      </c>
      <c r="B1407" s="165">
        <f>SUBTOTAL(103,$A$798:A1407)</f>
        <v>605</v>
      </c>
      <c r="C1407" s="210" t="s">
        <v>3194</v>
      </c>
      <c r="D1407" s="255">
        <f t="shared" si="59"/>
        <v>211921</v>
      </c>
      <c r="E1407" s="258">
        <v>0</v>
      </c>
      <c r="F1407" s="258">
        <v>0</v>
      </c>
      <c r="G1407" s="258">
        <v>0</v>
      </c>
      <c r="H1407" s="258">
        <v>0</v>
      </c>
      <c r="I1407" s="258">
        <v>0</v>
      </c>
      <c r="J1407" s="258">
        <v>0</v>
      </c>
      <c r="K1407" s="259">
        <v>0</v>
      </c>
      <c r="L1407" s="258">
        <v>0</v>
      </c>
      <c r="M1407" s="258">
        <v>0</v>
      </c>
      <c r="N1407" s="258">
        <v>0</v>
      </c>
      <c r="O1407" s="258">
        <v>211921</v>
      </c>
      <c r="P1407" s="258">
        <v>0</v>
      </c>
      <c r="Q1407" s="258">
        <v>0</v>
      </c>
      <c r="R1407" s="258">
        <v>0</v>
      </c>
      <c r="S1407" s="258">
        <v>0</v>
      </c>
      <c r="T1407" s="258">
        <v>0</v>
      </c>
      <c r="U1407" s="258">
        <v>0</v>
      </c>
      <c r="V1407" s="258">
        <v>0</v>
      </c>
      <c r="W1407" s="258">
        <v>0</v>
      </c>
      <c r="X1407" s="258">
        <v>0</v>
      </c>
      <c r="Y1407" s="258">
        <v>0</v>
      </c>
      <c r="Z1407" s="258">
        <v>0</v>
      </c>
      <c r="AA1407" s="258">
        <v>0</v>
      </c>
      <c r="AB1407" s="260" t="s">
        <v>3074</v>
      </c>
    </row>
    <row r="1408" spans="1:28" ht="35.25" x14ac:dyDescent="0.5">
      <c r="A1408" s="3">
        <v>1</v>
      </c>
      <c r="B1408" s="165">
        <f>SUBTOTAL(103,$A$798:A1408)</f>
        <v>606</v>
      </c>
      <c r="C1408" s="210" t="s">
        <v>2068</v>
      </c>
      <c r="D1408" s="255">
        <f t="shared" si="59"/>
        <v>1079172</v>
      </c>
      <c r="E1408" s="258">
        <v>0</v>
      </c>
      <c r="F1408" s="258">
        <v>0</v>
      </c>
      <c r="G1408" s="258">
        <v>0</v>
      </c>
      <c r="H1408" s="258">
        <v>0</v>
      </c>
      <c r="I1408" s="258">
        <v>0</v>
      </c>
      <c r="J1408" s="258">
        <v>0</v>
      </c>
      <c r="K1408" s="259">
        <v>0</v>
      </c>
      <c r="L1408" s="258">
        <v>0</v>
      </c>
      <c r="M1408" s="258">
        <v>1079172</v>
      </c>
      <c r="N1408" s="258">
        <v>0</v>
      </c>
      <c r="O1408" s="258">
        <v>0</v>
      </c>
      <c r="P1408" s="258">
        <v>0</v>
      </c>
      <c r="Q1408" s="258">
        <v>0</v>
      </c>
      <c r="R1408" s="258">
        <v>0</v>
      </c>
      <c r="S1408" s="258">
        <v>0</v>
      </c>
      <c r="T1408" s="258">
        <v>0</v>
      </c>
      <c r="U1408" s="258">
        <v>0</v>
      </c>
      <c r="V1408" s="258">
        <v>0</v>
      </c>
      <c r="W1408" s="258">
        <v>0</v>
      </c>
      <c r="X1408" s="258">
        <v>0</v>
      </c>
      <c r="Y1408" s="258">
        <v>0</v>
      </c>
      <c r="Z1408" s="258">
        <v>0</v>
      </c>
      <c r="AA1408" s="258">
        <v>0</v>
      </c>
      <c r="AB1408" s="260" t="s">
        <v>3074</v>
      </c>
    </row>
    <row r="1409" spans="1:28" ht="35.25" x14ac:dyDescent="0.5">
      <c r="A1409" s="3">
        <v>1</v>
      </c>
      <c r="B1409" s="165">
        <f>SUBTOTAL(103,$A$798:A1409)</f>
        <v>607</v>
      </c>
      <c r="C1409" s="210" t="s">
        <v>3195</v>
      </c>
      <c r="D1409" s="255">
        <f t="shared" si="59"/>
        <v>1523862</v>
      </c>
      <c r="E1409" s="258">
        <v>0</v>
      </c>
      <c r="F1409" s="258">
        <v>0</v>
      </c>
      <c r="G1409" s="258">
        <v>0</v>
      </c>
      <c r="H1409" s="258">
        <v>0</v>
      </c>
      <c r="I1409" s="258">
        <v>0</v>
      </c>
      <c r="J1409" s="258">
        <v>0</v>
      </c>
      <c r="K1409" s="259">
        <v>0</v>
      </c>
      <c r="L1409" s="258">
        <v>0</v>
      </c>
      <c r="M1409" s="258">
        <v>1523862</v>
      </c>
      <c r="N1409" s="258">
        <v>0</v>
      </c>
      <c r="O1409" s="258">
        <v>0</v>
      </c>
      <c r="P1409" s="258">
        <v>0</v>
      </c>
      <c r="Q1409" s="258">
        <v>0</v>
      </c>
      <c r="R1409" s="258">
        <v>0</v>
      </c>
      <c r="S1409" s="258">
        <v>0</v>
      </c>
      <c r="T1409" s="258">
        <v>0</v>
      </c>
      <c r="U1409" s="258">
        <v>0</v>
      </c>
      <c r="V1409" s="258">
        <v>0</v>
      </c>
      <c r="W1409" s="258">
        <v>0</v>
      </c>
      <c r="X1409" s="258">
        <v>0</v>
      </c>
      <c r="Y1409" s="258">
        <v>0</v>
      </c>
      <c r="Z1409" s="258">
        <v>0</v>
      </c>
      <c r="AA1409" s="258">
        <v>0</v>
      </c>
      <c r="AB1409" s="260" t="s">
        <v>3074</v>
      </c>
    </row>
    <row r="1410" spans="1:28" ht="35.25" x14ac:dyDescent="0.5">
      <c r="A1410" s="3">
        <v>1</v>
      </c>
      <c r="B1410" s="165">
        <f>SUBTOTAL(103,$A$798:A1410)</f>
        <v>608</v>
      </c>
      <c r="C1410" s="210" t="s">
        <v>2072</v>
      </c>
      <c r="D1410" s="255">
        <f t="shared" si="59"/>
        <v>71518.8</v>
      </c>
      <c r="E1410" s="258">
        <v>0</v>
      </c>
      <c r="F1410" s="258">
        <v>0</v>
      </c>
      <c r="G1410" s="258">
        <v>0</v>
      </c>
      <c r="H1410" s="258">
        <v>71518.8</v>
      </c>
      <c r="I1410" s="258">
        <v>0</v>
      </c>
      <c r="J1410" s="258">
        <v>0</v>
      </c>
      <c r="K1410" s="259">
        <v>0</v>
      </c>
      <c r="L1410" s="258">
        <v>0</v>
      </c>
      <c r="M1410" s="258">
        <v>0</v>
      </c>
      <c r="N1410" s="258">
        <v>0</v>
      </c>
      <c r="O1410" s="258">
        <v>0</v>
      </c>
      <c r="P1410" s="258">
        <v>0</v>
      </c>
      <c r="Q1410" s="258">
        <v>0</v>
      </c>
      <c r="R1410" s="258">
        <v>0</v>
      </c>
      <c r="S1410" s="258">
        <v>0</v>
      </c>
      <c r="T1410" s="258">
        <v>0</v>
      </c>
      <c r="U1410" s="258">
        <v>0</v>
      </c>
      <c r="V1410" s="258">
        <v>0</v>
      </c>
      <c r="W1410" s="258">
        <v>0</v>
      </c>
      <c r="X1410" s="258">
        <v>0</v>
      </c>
      <c r="Y1410" s="258">
        <v>0</v>
      </c>
      <c r="Z1410" s="258">
        <v>0</v>
      </c>
      <c r="AA1410" s="258">
        <v>0</v>
      </c>
      <c r="AB1410" s="260" t="s">
        <v>3074</v>
      </c>
    </row>
    <row r="1411" spans="1:28" ht="35.25" x14ac:dyDescent="0.5">
      <c r="A1411" s="3">
        <v>1</v>
      </c>
      <c r="B1411" s="165">
        <f>SUBTOTAL(103,$A$798:A1411)</f>
        <v>609</v>
      </c>
      <c r="C1411" s="210" t="s">
        <v>2073</v>
      </c>
      <c r="D1411" s="255">
        <f t="shared" si="59"/>
        <v>117527</v>
      </c>
      <c r="E1411" s="258">
        <v>0</v>
      </c>
      <c r="F1411" s="258">
        <v>0</v>
      </c>
      <c r="G1411" s="258">
        <v>0</v>
      </c>
      <c r="H1411" s="258">
        <v>0</v>
      </c>
      <c r="I1411" s="258">
        <v>0</v>
      </c>
      <c r="J1411" s="258">
        <v>0</v>
      </c>
      <c r="K1411" s="259">
        <v>0</v>
      </c>
      <c r="L1411" s="258">
        <v>0</v>
      </c>
      <c r="M1411" s="258">
        <v>0</v>
      </c>
      <c r="N1411" s="258">
        <v>0</v>
      </c>
      <c r="O1411" s="258">
        <v>117527</v>
      </c>
      <c r="P1411" s="258">
        <v>0</v>
      </c>
      <c r="Q1411" s="258">
        <v>0</v>
      </c>
      <c r="R1411" s="258">
        <v>0</v>
      </c>
      <c r="S1411" s="258">
        <v>0</v>
      </c>
      <c r="T1411" s="258">
        <v>0</v>
      </c>
      <c r="U1411" s="258">
        <v>0</v>
      </c>
      <c r="V1411" s="258">
        <v>0</v>
      </c>
      <c r="W1411" s="258">
        <v>0</v>
      </c>
      <c r="X1411" s="258">
        <v>0</v>
      </c>
      <c r="Y1411" s="258">
        <v>0</v>
      </c>
      <c r="Z1411" s="258">
        <v>0</v>
      </c>
      <c r="AA1411" s="258">
        <v>0</v>
      </c>
      <c r="AB1411" s="260" t="s">
        <v>3074</v>
      </c>
    </row>
    <row r="1412" spans="1:28" ht="35.25" x14ac:dyDescent="0.5">
      <c r="A1412" s="3">
        <v>1</v>
      </c>
      <c r="B1412" s="165">
        <f>SUBTOTAL(103,$A$798:A1412)</f>
        <v>610</v>
      </c>
      <c r="C1412" s="210" t="s">
        <v>2074</v>
      </c>
      <c r="D1412" s="255">
        <f t="shared" si="59"/>
        <v>672902.91999999993</v>
      </c>
      <c r="E1412" s="258">
        <v>0</v>
      </c>
      <c r="F1412" s="258">
        <v>0</v>
      </c>
      <c r="G1412" s="258">
        <v>447422.86</v>
      </c>
      <c r="H1412" s="258">
        <v>0</v>
      </c>
      <c r="I1412" s="258">
        <v>0</v>
      </c>
      <c r="J1412" s="258">
        <v>0</v>
      </c>
      <c r="K1412" s="259">
        <v>0</v>
      </c>
      <c r="L1412" s="258">
        <v>0</v>
      </c>
      <c r="M1412" s="258">
        <v>0</v>
      </c>
      <c r="N1412" s="258">
        <v>0</v>
      </c>
      <c r="O1412" s="258">
        <v>0</v>
      </c>
      <c r="P1412" s="258">
        <v>225480.06</v>
      </c>
      <c r="Q1412" s="258">
        <v>0</v>
      </c>
      <c r="R1412" s="258">
        <v>0</v>
      </c>
      <c r="S1412" s="258">
        <v>0</v>
      </c>
      <c r="T1412" s="258">
        <v>0</v>
      </c>
      <c r="U1412" s="258">
        <v>0</v>
      </c>
      <c r="V1412" s="258">
        <v>0</v>
      </c>
      <c r="W1412" s="258">
        <v>0</v>
      </c>
      <c r="X1412" s="258">
        <v>0</v>
      </c>
      <c r="Y1412" s="258">
        <v>0</v>
      </c>
      <c r="Z1412" s="258">
        <v>0</v>
      </c>
      <c r="AA1412" s="258">
        <v>0</v>
      </c>
      <c r="AB1412" s="260" t="s">
        <v>3074</v>
      </c>
    </row>
    <row r="1413" spans="1:28" ht="35.25" x14ac:dyDescent="0.5">
      <c r="A1413" s="3">
        <v>1</v>
      </c>
      <c r="B1413" s="165">
        <f>SUBTOTAL(103,$A$798:A1413)</f>
        <v>611</v>
      </c>
      <c r="C1413" s="210" t="s">
        <v>3196</v>
      </c>
      <c r="D1413" s="255">
        <f t="shared" si="59"/>
        <v>164476</v>
      </c>
      <c r="E1413" s="258">
        <v>0</v>
      </c>
      <c r="F1413" s="258">
        <v>0</v>
      </c>
      <c r="G1413" s="258">
        <v>0</v>
      </c>
      <c r="H1413" s="258">
        <v>0</v>
      </c>
      <c r="I1413" s="258">
        <v>0</v>
      </c>
      <c r="J1413" s="258">
        <v>0</v>
      </c>
      <c r="K1413" s="259">
        <v>0</v>
      </c>
      <c r="L1413" s="258">
        <v>0</v>
      </c>
      <c r="M1413" s="258">
        <v>0</v>
      </c>
      <c r="N1413" s="258">
        <v>0</v>
      </c>
      <c r="O1413" s="258">
        <v>164476</v>
      </c>
      <c r="P1413" s="258">
        <v>0</v>
      </c>
      <c r="Q1413" s="258">
        <v>0</v>
      </c>
      <c r="R1413" s="258">
        <v>0</v>
      </c>
      <c r="S1413" s="258">
        <v>0</v>
      </c>
      <c r="T1413" s="258">
        <v>0</v>
      </c>
      <c r="U1413" s="258">
        <v>0</v>
      </c>
      <c r="V1413" s="258">
        <v>0</v>
      </c>
      <c r="W1413" s="258">
        <v>0</v>
      </c>
      <c r="X1413" s="258">
        <v>0</v>
      </c>
      <c r="Y1413" s="258">
        <v>0</v>
      </c>
      <c r="Z1413" s="258">
        <v>0</v>
      </c>
      <c r="AA1413" s="258">
        <v>0</v>
      </c>
      <c r="AB1413" s="260" t="s">
        <v>3074</v>
      </c>
    </row>
    <row r="1414" spans="1:28" ht="35.25" x14ac:dyDescent="0.5">
      <c r="A1414" s="3">
        <v>1</v>
      </c>
      <c r="B1414" s="165">
        <f>SUBTOTAL(103,$A$798:A1414)</f>
        <v>612</v>
      </c>
      <c r="C1414" s="210" t="s">
        <v>3197</v>
      </c>
      <c r="D1414" s="255">
        <f t="shared" si="59"/>
        <v>846709.32</v>
      </c>
      <c r="E1414" s="258">
        <v>0</v>
      </c>
      <c r="F1414" s="258">
        <v>0</v>
      </c>
      <c r="G1414" s="258">
        <v>0</v>
      </c>
      <c r="H1414" s="258">
        <v>0</v>
      </c>
      <c r="I1414" s="258">
        <v>0</v>
      </c>
      <c r="J1414" s="258">
        <v>0</v>
      </c>
      <c r="K1414" s="259">
        <v>0</v>
      </c>
      <c r="L1414" s="258">
        <v>0</v>
      </c>
      <c r="M1414" s="258">
        <v>846709.32</v>
      </c>
      <c r="N1414" s="258">
        <v>0</v>
      </c>
      <c r="O1414" s="258">
        <v>0</v>
      </c>
      <c r="P1414" s="258">
        <v>0</v>
      </c>
      <c r="Q1414" s="258">
        <v>0</v>
      </c>
      <c r="R1414" s="258">
        <v>0</v>
      </c>
      <c r="S1414" s="258">
        <v>0</v>
      </c>
      <c r="T1414" s="258">
        <v>0</v>
      </c>
      <c r="U1414" s="258">
        <v>0</v>
      </c>
      <c r="V1414" s="258">
        <v>0</v>
      </c>
      <c r="W1414" s="258">
        <v>0</v>
      </c>
      <c r="X1414" s="258">
        <v>0</v>
      </c>
      <c r="Y1414" s="258">
        <v>0</v>
      </c>
      <c r="Z1414" s="258">
        <v>0</v>
      </c>
      <c r="AA1414" s="258">
        <v>0</v>
      </c>
      <c r="AB1414" s="260" t="s">
        <v>3074</v>
      </c>
    </row>
    <row r="1415" spans="1:28" ht="35.25" x14ac:dyDescent="0.5">
      <c r="A1415" s="3">
        <v>1</v>
      </c>
      <c r="B1415" s="165">
        <f>SUBTOTAL(103,$A$798:A1415)</f>
        <v>613</v>
      </c>
      <c r="C1415" s="210" t="s">
        <v>2076</v>
      </c>
      <c r="D1415" s="255">
        <f t="shared" si="59"/>
        <v>234000</v>
      </c>
      <c r="E1415" s="258">
        <v>0</v>
      </c>
      <c r="F1415" s="258">
        <v>0</v>
      </c>
      <c r="G1415" s="258">
        <v>0</v>
      </c>
      <c r="H1415" s="258">
        <v>0</v>
      </c>
      <c r="I1415" s="258">
        <v>0</v>
      </c>
      <c r="J1415" s="258">
        <v>0</v>
      </c>
      <c r="K1415" s="259">
        <v>0</v>
      </c>
      <c r="L1415" s="258">
        <v>0</v>
      </c>
      <c r="M1415" s="258">
        <v>0</v>
      </c>
      <c r="N1415" s="258">
        <v>0</v>
      </c>
      <c r="O1415" s="258">
        <v>234000</v>
      </c>
      <c r="P1415" s="258">
        <v>0</v>
      </c>
      <c r="Q1415" s="258">
        <v>0</v>
      </c>
      <c r="R1415" s="258">
        <v>0</v>
      </c>
      <c r="S1415" s="258">
        <v>0</v>
      </c>
      <c r="T1415" s="258">
        <v>0</v>
      </c>
      <c r="U1415" s="258">
        <v>0</v>
      </c>
      <c r="V1415" s="258">
        <v>0</v>
      </c>
      <c r="W1415" s="258">
        <v>0</v>
      </c>
      <c r="X1415" s="258">
        <v>0</v>
      </c>
      <c r="Y1415" s="258">
        <v>0</v>
      </c>
      <c r="Z1415" s="258">
        <v>0</v>
      </c>
      <c r="AA1415" s="258">
        <v>0</v>
      </c>
      <c r="AB1415" s="260" t="s">
        <v>3074</v>
      </c>
    </row>
    <row r="1416" spans="1:28" ht="35.25" x14ac:dyDescent="0.5">
      <c r="A1416" s="3">
        <v>1</v>
      </c>
      <c r="B1416" s="165">
        <f>SUBTOTAL(103,$A$798:A1416)</f>
        <v>614</v>
      </c>
      <c r="C1416" s="210" t="s">
        <v>2082</v>
      </c>
      <c r="D1416" s="255">
        <f t="shared" si="59"/>
        <v>694200</v>
      </c>
      <c r="E1416" s="258">
        <v>0</v>
      </c>
      <c r="F1416" s="258">
        <v>0</v>
      </c>
      <c r="G1416" s="258">
        <v>0</v>
      </c>
      <c r="H1416" s="258">
        <v>0</v>
      </c>
      <c r="I1416" s="258">
        <v>0</v>
      </c>
      <c r="J1416" s="258">
        <v>0</v>
      </c>
      <c r="K1416" s="259">
        <v>0</v>
      </c>
      <c r="L1416" s="258">
        <v>0</v>
      </c>
      <c r="M1416" s="258">
        <v>0</v>
      </c>
      <c r="N1416" s="258">
        <v>0</v>
      </c>
      <c r="O1416" s="258">
        <v>694200</v>
      </c>
      <c r="P1416" s="258">
        <v>0</v>
      </c>
      <c r="Q1416" s="258">
        <v>0</v>
      </c>
      <c r="R1416" s="258">
        <v>0</v>
      </c>
      <c r="S1416" s="258">
        <v>0</v>
      </c>
      <c r="T1416" s="258">
        <v>0</v>
      </c>
      <c r="U1416" s="258">
        <v>0</v>
      </c>
      <c r="V1416" s="258">
        <v>0</v>
      </c>
      <c r="W1416" s="258">
        <v>0</v>
      </c>
      <c r="X1416" s="258">
        <v>0</v>
      </c>
      <c r="Y1416" s="258">
        <v>0</v>
      </c>
      <c r="Z1416" s="258">
        <v>0</v>
      </c>
      <c r="AA1416" s="258">
        <v>0</v>
      </c>
      <c r="AB1416" s="260" t="s">
        <v>3074</v>
      </c>
    </row>
    <row r="1417" spans="1:28" ht="35.25" x14ac:dyDescent="0.5">
      <c r="A1417" s="3">
        <v>1</v>
      </c>
      <c r="B1417" s="165">
        <f>SUBTOTAL(103,$A$798:A1417)</f>
        <v>615</v>
      </c>
      <c r="C1417" s="210" t="s">
        <v>2085</v>
      </c>
      <c r="D1417" s="255">
        <f t="shared" si="59"/>
        <v>555687</v>
      </c>
      <c r="E1417" s="258">
        <v>0</v>
      </c>
      <c r="F1417" s="258">
        <v>0</v>
      </c>
      <c r="G1417" s="258">
        <v>0</v>
      </c>
      <c r="H1417" s="258">
        <v>0</v>
      </c>
      <c r="I1417" s="258">
        <v>0</v>
      </c>
      <c r="J1417" s="258">
        <v>0</v>
      </c>
      <c r="K1417" s="259">
        <v>0</v>
      </c>
      <c r="L1417" s="258">
        <v>0</v>
      </c>
      <c r="M1417" s="258">
        <v>0</v>
      </c>
      <c r="N1417" s="258">
        <v>0</v>
      </c>
      <c r="O1417" s="258">
        <v>555687</v>
      </c>
      <c r="P1417" s="258">
        <v>0</v>
      </c>
      <c r="Q1417" s="258">
        <v>0</v>
      </c>
      <c r="R1417" s="258">
        <v>0</v>
      </c>
      <c r="S1417" s="258">
        <v>0</v>
      </c>
      <c r="T1417" s="258">
        <v>0</v>
      </c>
      <c r="U1417" s="258">
        <v>0</v>
      </c>
      <c r="V1417" s="258">
        <v>0</v>
      </c>
      <c r="W1417" s="258">
        <v>0</v>
      </c>
      <c r="X1417" s="258">
        <v>0</v>
      </c>
      <c r="Y1417" s="258">
        <v>0</v>
      </c>
      <c r="Z1417" s="258">
        <v>0</v>
      </c>
      <c r="AA1417" s="258">
        <v>0</v>
      </c>
      <c r="AB1417" s="260" t="s">
        <v>3074</v>
      </c>
    </row>
    <row r="1418" spans="1:28" ht="35.25" x14ac:dyDescent="0.5">
      <c r="A1418" s="3">
        <v>1</v>
      </c>
      <c r="B1418" s="165">
        <f>SUBTOTAL(103,$A$798:A1418)</f>
        <v>616</v>
      </c>
      <c r="C1418" s="210" t="s">
        <v>3198</v>
      </c>
      <c r="D1418" s="255">
        <f t="shared" ref="D1418:D1481" si="60">E1418+F1418+G1418+H1418+I1418+J1418+L1418+M1418+N1418+O1418+P1418+Q1418+R1418+S1418+T1418+U1418+V1418+W1418+X1418+Y1418+Z1418+AA1418</f>
        <v>600429</v>
      </c>
      <c r="E1418" s="258">
        <v>0</v>
      </c>
      <c r="F1418" s="258">
        <v>0</v>
      </c>
      <c r="G1418" s="258">
        <v>0</v>
      </c>
      <c r="H1418" s="258">
        <v>0</v>
      </c>
      <c r="I1418" s="258">
        <v>0</v>
      </c>
      <c r="J1418" s="258">
        <v>0</v>
      </c>
      <c r="K1418" s="259">
        <v>0</v>
      </c>
      <c r="L1418" s="258">
        <v>0</v>
      </c>
      <c r="M1418" s="258">
        <v>0</v>
      </c>
      <c r="N1418" s="258">
        <v>0</v>
      </c>
      <c r="O1418" s="258">
        <v>600429</v>
      </c>
      <c r="P1418" s="258">
        <v>0</v>
      </c>
      <c r="Q1418" s="258">
        <v>0</v>
      </c>
      <c r="R1418" s="258">
        <v>0</v>
      </c>
      <c r="S1418" s="258">
        <v>0</v>
      </c>
      <c r="T1418" s="258">
        <v>0</v>
      </c>
      <c r="U1418" s="258">
        <v>0</v>
      </c>
      <c r="V1418" s="258">
        <v>0</v>
      </c>
      <c r="W1418" s="258">
        <v>0</v>
      </c>
      <c r="X1418" s="258">
        <v>0</v>
      </c>
      <c r="Y1418" s="258">
        <v>0</v>
      </c>
      <c r="Z1418" s="258">
        <v>0</v>
      </c>
      <c r="AA1418" s="258">
        <v>0</v>
      </c>
      <c r="AB1418" s="260" t="s">
        <v>3074</v>
      </c>
    </row>
    <row r="1419" spans="1:28" ht="35.25" x14ac:dyDescent="0.5">
      <c r="A1419" s="3">
        <v>1</v>
      </c>
      <c r="B1419" s="165">
        <f>SUBTOTAL(103,$A$798:A1419)</f>
        <v>617</v>
      </c>
      <c r="C1419" s="210" t="s">
        <v>3199</v>
      </c>
      <c r="D1419" s="255">
        <f t="shared" si="60"/>
        <v>749414.6</v>
      </c>
      <c r="E1419" s="258">
        <v>0</v>
      </c>
      <c r="F1419" s="258">
        <v>0</v>
      </c>
      <c r="G1419" s="258">
        <v>0</v>
      </c>
      <c r="H1419" s="258">
        <v>0</v>
      </c>
      <c r="I1419" s="258">
        <v>0</v>
      </c>
      <c r="J1419" s="258">
        <v>0</v>
      </c>
      <c r="K1419" s="259">
        <v>0</v>
      </c>
      <c r="L1419" s="258">
        <v>0</v>
      </c>
      <c r="M1419" s="258">
        <v>0</v>
      </c>
      <c r="N1419" s="258">
        <v>0</v>
      </c>
      <c r="O1419" s="258">
        <v>749414.6</v>
      </c>
      <c r="P1419" s="258">
        <v>0</v>
      </c>
      <c r="Q1419" s="258">
        <v>0</v>
      </c>
      <c r="R1419" s="258">
        <v>0</v>
      </c>
      <c r="S1419" s="258">
        <v>0</v>
      </c>
      <c r="T1419" s="258">
        <v>0</v>
      </c>
      <c r="U1419" s="258">
        <v>0</v>
      </c>
      <c r="V1419" s="258">
        <v>0</v>
      </c>
      <c r="W1419" s="258">
        <v>0</v>
      </c>
      <c r="X1419" s="258">
        <v>0</v>
      </c>
      <c r="Y1419" s="258">
        <v>0</v>
      </c>
      <c r="Z1419" s="258">
        <v>0</v>
      </c>
      <c r="AA1419" s="258">
        <v>0</v>
      </c>
      <c r="AB1419" s="260">
        <v>2021</v>
      </c>
    </row>
    <row r="1420" spans="1:28" ht="35.25" x14ac:dyDescent="0.5">
      <c r="A1420" s="3">
        <v>1</v>
      </c>
      <c r="B1420" s="165">
        <f>SUBTOTAL(103,$A$798:A1420)</f>
        <v>618</v>
      </c>
      <c r="C1420" s="210" t="s">
        <v>3200</v>
      </c>
      <c r="D1420" s="255">
        <f t="shared" si="60"/>
        <v>1425968</v>
      </c>
      <c r="E1420" s="258">
        <v>0</v>
      </c>
      <c r="F1420" s="258">
        <v>0</v>
      </c>
      <c r="G1420" s="258">
        <v>0</v>
      </c>
      <c r="H1420" s="258">
        <v>0</v>
      </c>
      <c r="I1420" s="258">
        <v>0</v>
      </c>
      <c r="J1420" s="258">
        <v>0</v>
      </c>
      <c r="K1420" s="259">
        <v>0</v>
      </c>
      <c r="L1420" s="258">
        <v>0</v>
      </c>
      <c r="M1420" s="258">
        <v>0</v>
      </c>
      <c r="N1420" s="258">
        <v>0</v>
      </c>
      <c r="O1420" s="258">
        <v>1425968</v>
      </c>
      <c r="P1420" s="258">
        <v>0</v>
      </c>
      <c r="Q1420" s="258">
        <v>0</v>
      </c>
      <c r="R1420" s="258">
        <v>0</v>
      </c>
      <c r="S1420" s="258">
        <v>0</v>
      </c>
      <c r="T1420" s="258">
        <v>0</v>
      </c>
      <c r="U1420" s="258">
        <v>0</v>
      </c>
      <c r="V1420" s="258">
        <v>0</v>
      </c>
      <c r="W1420" s="258">
        <v>0</v>
      </c>
      <c r="X1420" s="258">
        <v>0</v>
      </c>
      <c r="Y1420" s="258">
        <v>0</v>
      </c>
      <c r="Z1420" s="258">
        <v>0</v>
      </c>
      <c r="AA1420" s="258">
        <v>0</v>
      </c>
      <c r="AB1420" s="260">
        <v>2021</v>
      </c>
    </row>
    <row r="1421" spans="1:28" ht="35.25" x14ac:dyDescent="0.5">
      <c r="A1421" s="3">
        <v>1</v>
      </c>
      <c r="B1421" s="165">
        <f>SUBTOTAL(103,$A$798:A1421)</f>
        <v>619</v>
      </c>
      <c r="C1421" s="210" t="s">
        <v>3201</v>
      </c>
      <c r="D1421" s="255">
        <f t="shared" si="60"/>
        <v>450000</v>
      </c>
      <c r="E1421" s="258">
        <v>0</v>
      </c>
      <c r="F1421" s="258">
        <v>0</v>
      </c>
      <c r="G1421" s="258">
        <v>0</v>
      </c>
      <c r="H1421" s="258">
        <v>0</v>
      </c>
      <c r="I1421" s="258">
        <v>0</v>
      </c>
      <c r="J1421" s="258">
        <v>0</v>
      </c>
      <c r="K1421" s="259">
        <v>0</v>
      </c>
      <c r="L1421" s="258">
        <v>0</v>
      </c>
      <c r="M1421" s="258">
        <v>0</v>
      </c>
      <c r="N1421" s="258">
        <v>0</v>
      </c>
      <c r="O1421" s="258">
        <v>450000</v>
      </c>
      <c r="P1421" s="258">
        <v>0</v>
      </c>
      <c r="Q1421" s="258">
        <v>0</v>
      </c>
      <c r="R1421" s="258">
        <v>0</v>
      </c>
      <c r="S1421" s="258">
        <v>0</v>
      </c>
      <c r="T1421" s="258">
        <v>0</v>
      </c>
      <c r="U1421" s="258">
        <v>0</v>
      </c>
      <c r="V1421" s="258">
        <v>0</v>
      </c>
      <c r="W1421" s="258">
        <v>0</v>
      </c>
      <c r="X1421" s="258">
        <v>0</v>
      </c>
      <c r="Y1421" s="258">
        <v>0</v>
      </c>
      <c r="Z1421" s="258">
        <v>0</v>
      </c>
      <c r="AA1421" s="258">
        <v>0</v>
      </c>
      <c r="AB1421" s="260">
        <v>2021</v>
      </c>
    </row>
    <row r="1422" spans="1:28" ht="35.25" x14ac:dyDescent="0.5">
      <c r="A1422" s="3">
        <v>1</v>
      </c>
      <c r="B1422" s="165">
        <f>SUBTOTAL(103,$A$798:A1422)</f>
        <v>620</v>
      </c>
      <c r="C1422" s="210" t="s">
        <v>3202</v>
      </c>
      <c r="D1422" s="255">
        <f t="shared" si="60"/>
        <v>410870</v>
      </c>
      <c r="E1422" s="258">
        <v>0</v>
      </c>
      <c r="F1422" s="258">
        <v>410870</v>
      </c>
      <c r="G1422" s="258">
        <v>0</v>
      </c>
      <c r="H1422" s="258">
        <v>0</v>
      </c>
      <c r="I1422" s="258">
        <v>0</v>
      </c>
      <c r="J1422" s="258">
        <v>0</v>
      </c>
      <c r="K1422" s="259">
        <v>0</v>
      </c>
      <c r="L1422" s="258">
        <v>0</v>
      </c>
      <c r="M1422" s="258">
        <v>0</v>
      </c>
      <c r="N1422" s="258">
        <v>0</v>
      </c>
      <c r="O1422" s="258">
        <v>0</v>
      </c>
      <c r="P1422" s="258">
        <v>0</v>
      </c>
      <c r="Q1422" s="258">
        <v>0</v>
      </c>
      <c r="R1422" s="258">
        <v>0</v>
      </c>
      <c r="S1422" s="258">
        <v>0</v>
      </c>
      <c r="T1422" s="258">
        <v>0</v>
      </c>
      <c r="U1422" s="258">
        <v>0</v>
      </c>
      <c r="V1422" s="258">
        <v>0</v>
      </c>
      <c r="W1422" s="258">
        <v>0</v>
      </c>
      <c r="X1422" s="258">
        <v>0</v>
      </c>
      <c r="Y1422" s="258">
        <v>0</v>
      </c>
      <c r="Z1422" s="258">
        <v>0</v>
      </c>
      <c r="AA1422" s="258">
        <v>0</v>
      </c>
      <c r="AB1422" s="260">
        <v>2021</v>
      </c>
    </row>
    <row r="1423" spans="1:28" ht="35.25" x14ac:dyDescent="0.5">
      <c r="A1423" s="3">
        <v>1</v>
      </c>
      <c r="B1423" s="165">
        <f>SUBTOTAL(103,$A$798:A1423)</f>
        <v>621</v>
      </c>
      <c r="C1423" s="210" t="s">
        <v>3203</v>
      </c>
      <c r="D1423" s="255">
        <f t="shared" si="60"/>
        <v>383470</v>
      </c>
      <c r="E1423" s="258">
        <v>0</v>
      </c>
      <c r="F1423" s="258">
        <v>0</v>
      </c>
      <c r="G1423" s="258">
        <v>383470</v>
      </c>
      <c r="H1423" s="258">
        <v>0</v>
      </c>
      <c r="I1423" s="258">
        <v>0</v>
      </c>
      <c r="J1423" s="258">
        <v>0</v>
      </c>
      <c r="K1423" s="259">
        <v>0</v>
      </c>
      <c r="L1423" s="258">
        <v>0</v>
      </c>
      <c r="M1423" s="258">
        <v>0</v>
      </c>
      <c r="N1423" s="258">
        <v>0</v>
      </c>
      <c r="O1423" s="258">
        <v>0</v>
      </c>
      <c r="P1423" s="258">
        <v>0</v>
      </c>
      <c r="Q1423" s="258">
        <v>0</v>
      </c>
      <c r="R1423" s="258">
        <v>0</v>
      </c>
      <c r="S1423" s="258">
        <v>0</v>
      </c>
      <c r="T1423" s="258">
        <v>0</v>
      </c>
      <c r="U1423" s="258">
        <v>0</v>
      </c>
      <c r="V1423" s="258">
        <v>0</v>
      </c>
      <c r="W1423" s="258">
        <v>0</v>
      </c>
      <c r="X1423" s="258">
        <v>0</v>
      </c>
      <c r="Y1423" s="258">
        <v>0</v>
      </c>
      <c r="Z1423" s="258">
        <v>0</v>
      </c>
      <c r="AA1423" s="258">
        <v>0</v>
      </c>
      <c r="AB1423" s="260">
        <v>2021</v>
      </c>
    </row>
    <row r="1424" spans="1:28" ht="35.25" x14ac:dyDescent="0.5">
      <c r="A1424" s="3">
        <v>1</v>
      </c>
      <c r="B1424" s="165">
        <f>SUBTOTAL(103,$A$798:A1424)</f>
        <v>622</v>
      </c>
      <c r="C1424" s="210" t="s">
        <v>3204</v>
      </c>
      <c r="D1424" s="255">
        <f t="shared" si="60"/>
        <v>888796</v>
      </c>
      <c r="E1424" s="258">
        <v>0</v>
      </c>
      <c r="F1424" s="258">
        <v>0</v>
      </c>
      <c r="G1424" s="258">
        <v>0</v>
      </c>
      <c r="H1424" s="258">
        <v>0</v>
      </c>
      <c r="I1424" s="258">
        <v>0</v>
      </c>
      <c r="J1424" s="258">
        <v>0</v>
      </c>
      <c r="K1424" s="259">
        <v>0</v>
      </c>
      <c r="L1424" s="258">
        <v>0</v>
      </c>
      <c r="M1424" s="258">
        <v>888796</v>
      </c>
      <c r="N1424" s="258">
        <v>0</v>
      </c>
      <c r="O1424" s="258">
        <v>0</v>
      </c>
      <c r="P1424" s="258">
        <v>0</v>
      </c>
      <c r="Q1424" s="258">
        <v>0</v>
      </c>
      <c r="R1424" s="258">
        <v>0</v>
      </c>
      <c r="S1424" s="258">
        <v>0</v>
      </c>
      <c r="T1424" s="258">
        <v>0</v>
      </c>
      <c r="U1424" s="258">
        <v>0</v>
      </c>
      <c r="V1424" s="258">
        <v>0</v>
      </c>
      <c r="W1424" s="258">
        <v>0</v>
      </c>
      <c r="X1424" s="258">
        <v>0</v>
      </c>
      <c r="Y1424" s="258">
        <v>0</v>
      </c>
      <c r="Z1424" s="258">
        <v>0</v>
      </c>
      <c r="AA1424" s="258">
        <v>0</v>
      </c>
      <c r="AB1424" s="260">
        <v>2021</v>
      </c>
    </row>
    <row r="1425" spans="1:28" ht="35.25" x14ac:dyDescent="0.5">
      <c r="A1425" s="3">
        <v>1</v>
      </c>
      <c r="B1425" s="165">
        <f>SUBTOTAL(103,$A$798:A1425)</f>
        <v>623</v>
      </c>
      <c r="C1425" s="210" t="s">
        <v>3205</v>
      </c>
      <c r="D1425" s="255">
        <f t="shared" si="60"/>
        <v>126165</v>
      </c>
      <c r="E1425" s="258">
        <v>0</v>
      </c>
      <c r="F1425" s="258">
        <v>0</v>
      </c>
      <c r="G1425" s="258">
        <v>0</v>
      </c>
      <c r="H1425" s="258">
        <v>0</v>
      </c>
      <c r="I1425" s="258">
        <v>0</v>
      </c>
      <c r="J1425" s="258">
        <v>0</v>
      </c>
      <c r="K1425" s="259">
        <v>0</v>
      </c>
      <c r="L1425" s="258">
        <v>0</v>
      </c>
      <c r="M1425" s="258">
        <v>0</v>
      </c>
      <c r="N1425" s="258">
        <v>0</v>
      </c>
      <c r="O1425" s="258">
        <v>126165</v>
      </c>
      <c r="P1425" s="258">
        <v>0</v>
      </c>
      <c r="Q1425" s="258">
        <v>0</v>
      </c>
      <c r="R1425" s="258">
        <v>0</v>
      </c>
      <c r="S1425" s="258">
        <v>0</v>
      </c>
      <c r="T1425" s="258">
        <v>0</v>
      </c>
      <c r="U1425" s="258">
        <v>0</v>
      </c>
      <c r="V1425" s="258">
        <v>0</v>
      </c>
      <c r="W1425" s="258">
        <v>0</v>
      </c>
      <c r="X1425" s="258">
        <v>0</v>
      </c>
      <c r="Y1425" s="258">
        <v>0</v>
      </c>
      <c r="Z1425" s="258">
        <v>0</v>
      </c>
      <c r="AA1425" s="258">
        <v>0</v>
      </c>
      <c r="AB1425" s="260">
        <v>2021</v>
      </c>
    </row>
    <row r="1426" spans="1:28" ht="35.25" x14ac:dyDescent="0.5">
      <c r="A1426" s="3">
        <v>1</v>
      </c>
      <c r="B1426" s="165">
        <f>SUBTOTAL(103,$A$798:A1426)</f>
        <v>624</v>
      </c>
      <c r="C1426" s="210" t="s">
        <v>3206</v>
      </c>
      <c r="D1426" s="255">
        <f t="shared" si="60"/>
        <v>331025</v>
      </c>
      <c r="E1426" s="258">
        <v>0</v>
      </c>
      <c r="F1426" s="258">
        <v>0</v>
      </c>
      <c r="G1426" s="258">
        <v>0</v>
      </c>
      <c r="H1426" s="258">
        <v>0</v>
      </c>
      <c r="I1426" s="258">
        <v>331025</v>
      </c>
      <c r="J1426" s="258">
        <v>0</v>
      </c>
      <c r="K1426" s="259">
        <v>0</v>
      </c>
      <c r="L1426" s="258">
        <v>0</v>
      </c>
      <c r="M1426" s="258">
        <v>0</v>
      </c>
      <c r="N1426" s="258">
        <v>0</v>
      </c>
      <c r="O1426" s="258">
        <v>0</v>
      </c>
      <c r="P1426" s="258">
        <v>0</v>
      </c>
      <c r="Q1426" s="258">
        <v>0</v>
      </c>
      <c r="R1426" s="258">
        <v>0</v>
      </c>
      <c r="S1426" s="258">
        <v>0</v>
      </c>
      <c r="T1426" s="258">
        <v>0</v>
      </c>
      <c r="U1426" s="258">
        <v>0</v>
      </c>
      <c r="V1426" s="258">
        <v>0</v>
      </c>
      <c r="W1426" s="258">
        <v>0</v>
      </c>
      <c r="X1426" s="258">
        <v>0</v>
      </c>
      <c r="Y1426" s="258">
        <v>0</v>
      </c>
      <c r="Z1426" s="258">
        <v>0</v>
      </c>
      <c r="AA1426" s="258">
        <v>0</v>
      </c>
      <c r="AB1426" s="260">
        <v>2021</v>
      </c>
    </row>
    <row r="1427" spans="1:28" ht="35.25" x14ac:dyDescent="0.5">
      <c r="A1427" s="3">
        <v>1</v>
      </c>
      <c r="B1427" s="165">
        <f>SUBTOTAL(103,$A$798:A1427)</f>
        <v>625</v>
      </c>
      <c r="C1427" s="210" t="s">
        <v>3207</v>
      </c>
      <c r="D1427" s="255">
        <f t="shared" si="60"/>
        <v>1960000</v>
      </c>
      <c r="E1427" s="258">
        <v>0</v>
      </c>
      <c r="F1427" s="258">
        <v>0</v>
      </c>
      <c r="G1427" s="258">
        <v>0</v>
      </c>
      <c r="H1427" s="258">
        <v>0</v>
      </c>
      <c r="I1427" s="258">
        <v>0</v>
      </c>
      <c r="J1427" s="258">
        <v>0</v>
      </c>
      <c r="K1427" s="259">
        <v>1</v>
      </c>
      <c r="L1427" s="258">
        <v>1960000</v>
      </c>
      <c r="M1427" s="258">
        <v>0</v>
      </c>
      <c r="N1427" s="258">
        <v>0</v>
      </c>
      <c r="O1427" s="258">
        <v>0</v>
      </c>
      <c r="P1427" s="258">
        <v>0</v>
      </c>
      <c r="Q1427" s="258">
        <v>0</v>
      </c>
      <c r="R1427" s="258">
        <v>0</v>
      </c>
      <c r="S1427" s="258">
        <v>0</v>
      </c>
      <c r="T1427" s="258">
        <v>0</v>
      </c>
      <c r="U1427" s="258">
        <v>0</v>
      </c>
      <c r="V1427" s="258">
        <v>0</v>
      </c>
      <c r="W1427" s="258">
        <v>0</v>
      </c>
      <c r="X1427" s="258">
        <v>0</v>
      </c>
      <c r="Y1427" s="258">
        <v>0</v>
      </c>
      <c r="Z1427" s="258">
        <v>0</v>
      </c>
      <c r="AA1427" s="258">
        <v>0</v>
      </c>
      <c r="AB1427" s="260">
        <v>2021</v>
      </c>
    </row>
    <row r="1428" spans="1:28" ht="35.25" x14ac:dyDescent="0.5">
      <c r="A1428" s="3">
        <v>1</v>
      </c>
      <c r="B1428" s="165">
        <f>SUBTOTAL(103,$A$798:A1428)</f>
        <v>626</v>
      </c>
      <c r="C1428" s="210" t="s">
        <v>2022</v>
      </c>
      <c r="D1428" s="255">
        <f t="shared" si="60"/>
        <v>124297</v>
      </c>
      <c r="E1428" s="258">
        <v>0</v>
      </c>
      <c r="F1428" s="258">
        <v>0</v>
      </c>
      <c r="G1428" s="258">
        <v>0</v>
      </c>
      <c r="H1428" s="258">
        <v>0</v>
      </c>
      <c r="I1428" s="258">
        <v>0</v>
      </c>
      <c r="J1428" s="258">
        <v>124297</v>
      </c>
      <c r="K1428" s="259">
        <v>0</v>
      </c>
      <c r="L1428" s="258">
        <v>0</v>
      </c>
      <c r="M1428" s="258">
        <v>0</v>
      </c>
      <c r="N1428" s="258">
        <v>0</v>
      </c>
      <c r="O1428" s="258">
        <v>0</v>
      </c>
      <c r="P1428" s="258">
        <v>0</v>
      </c>
      <c r="Q1428" s="258">
        <v>0</v>
      </c>
      <c r="R1428" s="258">
        <v>0</v>
      </c>
      <c r="S1428" s="258">
        <v>0</v>
      </c>
      <c r="T1428" s="258">
        <v>0</v>
      </c>
      <c r="U1428" s="258">
        <v>0</v>
      </c>
      <c r="V1428" s="258">
        <v>0</v>
      </c>
      <c r="W1428" s="258">
        <v>0</v>
      </c>
      <c r="X1428" s="258">
        <v>0</v>
      </c>
      <c r="Y1428" s="258">
        <v>0</v>
      </c>
      <c r="Z1428" s="258">
        <v>0</v>
      </c>
      <c r="AA1428" s="258">
        <v>0</v>
      </c>
      <c r="AB1428" s="260">
        <v>2021</v>
      </c>
    </row>
    <row r="1429" spans="1:28" ht="35.25" x14ac:dyDescent="0.5">
      <c r="A1429" s="3">
        <v>1</v>
      </c>
      <c r="B1429" s="165">
        <f>SUBTOTAL(103,$A$798:A1429)</f>
        <v>627</v>
      </c>
      <c r="C1429" s="210" t="s">
        <v>2455</v>
      </c>
      <c r="D1429" s="255">
        <f t="shared" si="60"/>
        <v>1960000</v>
      </c>
      <c r="E1429" s="258">
        <v>0</v>
      </c>
      <c r="F1429" s="258">
        <v>0</v>
      </c>
      <c r="G1429" s="258">
        <v>0</v>
      </c>
      <c r="H1429" s="258">
        <v>0</v>
      </c>
      <c r="I1429" s="258">
        <v>0</v>
      </c>
      <c r="J1429" s="258">
        <v>0</v>
      </c>
      <c r="K1429" s="259">
        <v>1</v>
      </c>
      <c r="L1429" s="258">
        <v>1960000</v>
      </c>
      <c r="M1429" s="258">
        <v>0</v>
      </c>
      <c r="N1429" s="258">
        <v>0</v>
      </c>
      <c r="O1429" s="258">
        <v>0</v>
      </c>
      <c r="P1429" s="258">
        <v>0</v>
      </c>
      <c r="Q1429" s="258">
        <v>0</v>
      </c>
      <c r="R1429" s="258">
        <v>0</v>
      </c>
      <c r="S1429" s="258">
        <v>0</v>
      </c>
      <c r="T1429" s="258">
        <v>0</v>
      </c>
      <c r="U1429" s="258">
        <v>0</v>
      </c>
      <c r="V1429" s="258">
        <v>0</v>
      </c>
      <c r="W1429" s="258">
        <v>0</v>
      </c>
      <c r="X1429" s="258">
        <v>0</v>
      </c>
      <c r="Y1429" s="258">
        <v>0</v>
      </c>
      <c r="Z1429" s="258">
        <v>0</v>
      </c>
      <c r="AA1429" s="258">
        <v>0</v>
      </c>
      <c r="AB1429" s="260">
        <v>2021</v>
      </c>
    </row>
    <row r="1430" spans="1:28" ht="35.25" x14ac:dyDescent="0.5">
      <c r="A1430" s="3">
        <v>1</v>
      </c>
      <c r="B1430" s="165">
        <f>SUBTOTAL(103,$A$798:A1430)</f>
        <v>628</v>
      </c>
      <c r="C1430" s="210" t="s">
        <v>3208</v>
      </c>
      <c r="D1430" s="255">
        <f t="shared" si="60"/>
        <v>1997175</v>
      </c>
      <c r="E1430" s="258">
        <v>0</v>
      </c>
      <c r="F1430" s="258">
        <v>0</v>
      </c>
      <c r="G1430" s="258">
        <v>0</v>
      </c>
      <c r="H1430" s="258">
        <v>0</v>
      </c>
      <c r="I1430" s="258">
        <v>0</v>
      </c>
      <c r="J1430" s="258">
        <v>0</v>
      </c>
      <c r="K1430" s="259">
        <v>0</v>
      </c>
      <c r="L1430" s="258">
        <v>0</v>
      </c>
      <c r="M1430" s="258">
        <v>1997175</v>
      </c>
      <c r="N1430" s="258">
        <v>0</v>
      </c>
      <c r="O1430" s="258">
        <v>0</v>
      </c>
      <c r="P1430" s="258">
        <v>0</v>
      </c>
      <c r="Q1430" s="258">
        <v>0</v>
      </c>
      <c r="R1430" s="258">
        <v>0</v>
      </c>
      <c r="S1430" s="258">
        <v>0</v>
      </c>
      <c r="T1430" s="258">
        <v>0</v>
      </c>
      <c r="U1430" s="258">
        <v>0</v>
      </c>
      <c r="V1430" s="258">
        <v>0</v>
      </c>
      <c r="W1430" s="258">
        <v>0</v>
      </c>
      <c r="X1430" s="258">
        <v>0</v>
      </c>
      <c r="Y1430" s="258">
        <v>0</v>
      </c>
      <c r="Z1430" s="258">
        <v>0</v>
      </c>
      <c r="AA1430" s="258">
        <v>0</v>
      </c>
      <c r="AB1430" s="260">
        <v>2021</v>
      </c>
    </row>
    <row r="1431" spans="1:28" ht="35.25" x14ac:dyDescent="0.5">
      <c r="A1431" s="3">
        <v>1</v>
      </c>
      <c r="B1431" s="165">
        <f>SUBTOTAL(103,$A$798:A1431)</f>
        <v>629</v>
      </c>
      <c r="C1431" s="210" t="s">
        <v>2027</v>
      </c>
      <c r="D1431" s="255">
        <f t="shared" si="60"/>
        <v>604749</v>
      </c>
      <c r="E1431" s="258">
        <v>0</v>
      </c>
      <c r="F1431" s="258">
        <v>0</v>
      </c>
      <c r="G1431" s="258">
        <v>0</v>
      </c>
      <c r="H1431" s="258">
        <v>0</v>
      </c>
      <c r="I1431" s="258">
        <v>0</v>
      </c>
      <c r="J1431" s="258">
        <v>0</v>
      </c>
      <c r="K1431" s="259">
        <v>0</v>
      </c>
      <c r="L1431" s="258">
        <v>0</v>
      </c>
      <c r="M1431" s="258">
        <v>0</v>
      </c>
      <c r="N1431" s="258">
        <v>0</v>
      </c>
      <c r="O1431" s="258">
        <v>604749</v>
      </c>
      <c r="P1431" s="258">
        <v>0</v>
      </c>
      <c r="Q1431" s="258">
        <v>0</v>
      </c>
      <c r="R1431" s="258">
        <v>0</v>
      </c>
      <c r="S1431" s="258">
        <v>0</v>
      </c>
      <c r="T1431" s="258">
        <v>0</v>
      </c>
      <c r="U1431" s="258">
        <v>0</v>
      </c>
      <c r="V1431" s="258">
        <v>0</v>
      </c>
      <c r="W1431" s="258">
        <v>0</v>
      </c>
      <c r="X1431" s="258">
        <v>0</v>
      </c>
      <c r="Y1431" s="258">
        <v>0</v>
      </c>
      <c r="Z1431" s="258">
        <v>0</v>
      </c>
      <c r="AA1431" s="258">
        <v>0</v>
      </c>
      <c r="AB1431" s="260">
        <v>2021</v>
      </c>
    </row>
    <row r="1432" spans="1:28" ht="35.25" x14ac:dyDescent="0.5">
      <c r="A1432" s="3">
        <v>1</v>
      </c>
      <c r="B1432" s="165">
        <f>SUBTOTAL(103,$A$798:A1432)</f>
        <v>630</v>
      </c>
      <c r="C1432" s="210" t="s">
        <v>3209</v>
      </c>
      <c r="D1432" s="255">
        <f t="shared" si="60"/>
        <v>1140971</v>
      </c>
      <c r="E1432" s="258">
        <v>0</v>
      </c>
      <c r="F1432" s="258">
        <v>0</v>
      </c>
      <c r="G1432" s="258">
        <v>0</v>
      </c>
      <c r="H1432" s="258">
        <v>0</v>
      </c>
      <c r="I1432" s="258">
        <v>0</v>
      </c>
      <c r="J1432" s="258">
        <v>0</v>
      </c>
      <c r="K1432" s="259">
        <v>0</v>
      </c>
      <c r="L1432" s="258">
        <v>0</v>
      </c>
      <c r="M1432" s="258">
        <v>0</v>
      </c>
      <c r="N1432" s="258">
        <v>0</v>
      </c>
      <c r="O1432" s="258">
        <v>1140971</v>
      </c>
      <c r="P1432" s="258">
        <v>0</v>
      </c>
      <c r="Q1432" s="258">
        <v>0</v>
      </c>
      <c r="R1432" s="258">
        <v>0</v>
      </c>
      <c r="S1432" s="258">
        <v>0</v>
      </c>
      <c r="T1432" s="258">
        <v>0</v>
      </c>
      <c r="U1432" s="258">
        <v>0</v>
      </c>
      <c r="V1432" s="258">
        <v>0</v>
      </c>
      <c r="W1432" s="258">
        <v>0</v>
      </c>
      <c r="X1432" s="258">
        <v>0</v>
      </c>
      <c r="Y1432" s="258">
        <v>0</v>
      </c>
      <c r="Z1432" s="258">
        <v>0</v>
      </c>
      <c r="AA1432" s="258">
        <v>0</v>
      </c>
      <c r="AB1432" s="260">
        <v>2021</v>
      </c>
    </row>
    <row r="1433" spans="1:28" ht="35.25" x14ac:dyDescent="0.5">
      <c r="A1433" s="3">
        <v>1</v>
      </c>
      <c r="B1433" s="165">
        <f>SUBTOTAL(103,$A$798:A1433)</f>
        <v>631</v>
      </c>
      <c r="C1433" s="210" t="s">
        <v>3210</v>
      </c>
      <c r="D1433" s="255">
        <f t="shared" si="60"/>
        <v>3302858</v>
      </c>
      <c r="E1433" s="258">
        <v>0</v>
      </c>
      <c r="F1433" s="258">
        <v>0</v>
      </c>
      <c r="G1433" s="258">
        <v>0</v>
      </c>
      <c r="H1433" s="258">
        <v>0</v>
      </c>
      <c r="I1433" s="258">
        <v>0</v>
      </c>
      <c r="J1433" s="258">
        <v>0</v>
      </c>
      <c r="K1433" s="259">
        <v>0</v>
      </c>
      <c r="L1433" s="258">
        <v>0</v>
      </c>
      <c r="M1433" s="258">
        <v>3302858</v>
      </c>
      <c r="N1433" s="258">
        <v>0</v>
      </c>
      <c r="O1433" s="258">
        <v>0</v>
      </c>
      <c r="P1433" s="258">
        <v>0</v>
      </c>
      <c r="Q1433" s="258">
        <v>0</v>
      </c>
      <c r="R1433" s="258">
        <v>0</v>
      </c>
      <c r="S1433" s="258">
        <v>0</v>
      </c>
      <c r="T1433" s="258">
        <v>0</v>
      </c>
      <c r="U1433" s="258">
        <v>0</v>
      </c>
      <c r="V1433" s="258">
        <v>0</v>
      </c>
      <c r="W1433" s="258">
        <v>0</v>
      </c>
      <c r="X1433" s="258">
        <v>0</v>
      </c>
      <c r="Y1433" s="258">
        <v>0</v>
      </c>
      <c r="Z1433" s="258">
        <v>0</v>
      </c>
      <c r="AA1433" s="258">
        <v>0</v>
      </c>
      <c r="AB1433" s="260">
        <v>2021</v>
      </c>
    </row>
    <row r="1434" spans="1:28" ht="35.25" x14ac:dyDescent="0.5">
      <c r="A1434" s="3">
        <v>1</v>
      </c>
      <c r="B1434" s="165">
        <f>SUBTOTAL(103,$A$798:A1434)</f>
        <v>632</v>
      </c>
      <c r="C1434" s="210" t="s">
        <v>1393</v>
      </c>
      <c r="D1434" s="255">
        <f t="shared" si="60"/>
        <v>457339.85</v>
      </c>
      <c r="E1434" s="258">
        <v>0</v>
      </c>
      <c r="F1434" s="258">
        <v>0</v>
      </c>
      <c r="G1434" s="258">
        <v>0</v>
      </c>
      <c r="H1434" s="258">
        <v>457339.85</v>
      </c>
      <c r="I1434" s="258">
        <v>0</v>
      </c>
      <c r="J1434" s="258">
        <v>0</v>
      </c>
      <c r="K1434" s="259">
        <v>0</v>
      </c>
      <c r="L1434" s="258">
        <v>0</v>
      </c>
      <c r="M1434" s="258">
        <v>0</v>
      </c>
      <c r="N1434" s="258">
        <v>0</v>
      </c>
      <c r="O1434" s="258">
        <v>0</v>
      </c>
      <c r="P1434" s="258">
        <v>0</v>
      </c>
      <c r="Q1434" s="258">
        <v>0</v>
      </c>
      <c r="R1434" s="258">
        <v>0</v>
      </c>
      <c r="S1434" s="258">
        <v>0</v>
      </c>
      <c r="T1434" s="258">
        <v>0</v>
      </c>
      <c r="U1434" s="258">
        <v>0</v>
      </c>
      <c r="V1434" s="258">
        <v>0</v>
      </c>
      <c r="W1434" s="258">
        <v>0</v>
      </c>
      <c r="X1434" s="258">
        <v>0</v>
      </c>
      <c r="Y1434" s="258">
        <v>0</v>
      </c>
      <c r="Z1434" s="258">
        <v>0</v>
      </c>
      <c r="AA1434" s="258">
        <v>0</v>
      </c>
      <c r="AB1434" s="260">
        <v>2021</v>
      </c>
    </row>
    <row r="1435" spans="1:28" ht="35.25" x14ac:dyDescent="0.5">
      <c r="A1435" s="3">
        <v>1</v>
      </c>
      <c r="B1435" s="165">
        <f>SUBTOTAL(103,$A$798:A1435)</f>
        <v>633</v>
      </c>
      <c r="C1435" s="210" t="s">
        <v>2031</v>
      </c>
      <c r="D1435" s="255">
        <f t="shared" si="60"/>
        <v>188614</v>
      </c>
      <c r="E1435" s="258">
        <v>0</v>
      </c>
      <c r="F1435" s="258">
        <v>0</v>
      </c>
      <c r="G1435" s="258">
        <v>0</v>
      </c>
      <c r="H1435" s="258">
        <v>0</v>
      </c>
      <c r="I1435" s="258">
        <v>0</v>
      </c>
      <c r="J1435" s="258">
        <v>0</v>
      </c>
      <c r="K1435" s="259">
        <v>0</v>
      </c>
      <c r="L1435" s="258">
        <v>0</v>
      </c>
      <c r="M1435" s="258">
        <v>0</v>
      </c>
      <c r="N1435" s="258">
        <v>0</v>
      </c>
      <c r="O1435" s="258">
        <v>188614</v>
      </c>
      <c r="P1435" s="258">
        <v>0</v>
      </c>
      <c r="Q1435" s="258">
        <v>0</v>
      </c>
      <c r="R1435" s="258">
        <v>0</v>
      </c>
      <c r="S1435" s="258">
        <v>0</v>
      </c>
      <c r="T1435" s="258">
        <v>0</v>
      </c>
      <c r="U1435" s="258">
        <v>0</v>
      </c>
      <c r="V1435" s="258">
        <v>0</v>
      </c>
      <c r="W1435" s="258">
        <v>0</v>
      </c>
      <c r="X1435" s="258">
        <v>0</v>
      </c>
      <c r="Y1435" s="258">
        <v>0</v>
      </c>
      <c r="Z1435" s="258">
        <v>0</v>
      </c>
      <c r="AA1435" s="258">
        <v>0</v>
      </c>
      <c r="AB1435" s="260">
        <v>2021</v>
      </c>
    </row>
    <row r="1436" spans="1:28" ht="35.25" x14ac:dyDescent="0.5">
      <c r="A1436" s="3">
        <v>1</v>
      </c>
      <c r="B1436" s="165">
        <f>SUBTOTAL(103,$A$798:A1436)</f>
        <v>634</v>
      </c>
      <c r="C1436" s="210" t="s">
        <v>3211</v>
      </c>
      <c r="D1436" s="255">
        <f t="shared" si="60"/>
        <v>930979</v>
      </c>
      <c r="E1436" s="258">
        <v>0</v>
      </c>
      <c r="F1436" s="258">
        <v>0</v>
      </c>
      <c r="G1436" s="258">
        <v>0</v>
      </c>
      <c r="H1436" s="258">
        <v>0</v>
      </c>
      <c r="I1436" s="258">
        <v>0</v>
      </c>
      <c r="J1436" s="258">
        <v>0</v>
      </c>
      <c r="K1436" s="259">
        <v>0</v>
      </c>
      <c r="L1436" s="258">
        <v>0</v>
      </c>
      <c r="M1436" s="258">
        <v>0</v>
      </c>
      <c r="N1436" s="258">
        <v>0</v>
      </c>
      <c r="O1436" s="258">
        <v>930979</v>
      </c>
      <c r="P1436" s="258">
        <v>0</v>
      </c>
      <c r="Q1436" s="258">
        <v>0</v>
      </c>
      <c r="R1436" s="258">
        <v>0</v>
      </c>
      <c r="S1436" s="258">
        <v>0</v>
      </c>
      <c r="T1436" s="258">
        <v>0</v>
      </c>
      <c r="U1436" s="258">
        <v>0</v>
      </c>
      <c r="V1436" s="258">
        <v>0</v>
      </c>
      <c r="W1436" s="258">
        <v>0</v>
      </c>
      <c r="X1436" s="258">
        <v>0</v>
      </c>
      <c r="Y1436" s="258">
        <v>0</v>
      </c>
      <c r="Z1436" s="258">
        <v>0</v>
      </c>
      <c r="AA1436" s="258">
        <v>0</v>
      </c>
      <c r="AB1436" s="260">
        <v>2021</v>
      </c>
    </row>
    <row r="1437" spans="1:28" ht="35.25" x14ac:dyDescent="0.5">
      <c r="A1437" s="3">
        <v>1</v>
      </c>
      <c r="B1437" s="165">
        <f>SUBTOTAL(103,$A$798:A1437)</f>
        <v>635</v>
      </c>
      <c r="C1437" s="210" t="s">
        <v>3212</v>
      </c>
      <c r="D1437" s="255">
        <f t="shared" si="60"/>
        <v>659000</v>
      </c>
      <c r="E1437" s="258">
        <v>0</v>
      </c>
      <c r="F1437" s="258">
        <v>0</v>
      </c>
      <c r="G1437" s="258">
        <v>0</v>
      </c>
      <c r="H1437" s="258">
        <v>0</v>
      </c>
      <c r="I1437" s="258">
        <v>0</v>
      </c>
      <c r="J1437" s="258">
        <v>0</v>
      </c>
      <c r="K1437" s="259">
        <v>1</v>
      </c>
      <c r="L1437" s="258">
        <v>659000</v>
      </c>
      <c r="M1437" s="258">
        <v>0</v>
      </c>
      <c r="N1437" s="258">
        <v>0</v>
      </c>
      <c r="O1437" s="258">
        <v>0</v>
      </c>
      <c r="P1437" s="258">
        <v>0</v>
      </c>
      <c r="Q1437" s="258">
        <v>0</v>
      </c>
      <c r="R1437" s="258">
        <v>0</v>
      </c>
      <c r="S1437" s="258">
        <v>0</v>
      </c>
      <c r="T1437" s="258">
        <v>0</v>
      </c>
      <c r="U1437" s="258">
        <v>0</v>
      </c>
      <c r="V1437" s="258">
        <v>0</v>
      </c>
      <c r="W1437" s="258">
        <v>0</v>
      </c>
      <c r="X1437" s="258">
        <v>0</v>
      </c>
      <c r="Y1437" s="258">
        <v>0</v>
      </c>
      <c r="Z1437" s="258">
        <v>0</v>
      </c>
      <c r="AA1437" s="258">
        <v>0</v>
      </c>
      <c r="AB1437" s="260">
        <v>2021</v>
      </c>
    </row>
    <row r="1438" spans="1:28" ht="35.25" x14ac:dyDescent="0.5">
      <c r="A1438" s="3">
        <v>1</v>
      </c>
      <c r="B1438" s="165">
        <f>SUBTOTAL(103,$A$798:A1438)</f>
        <v>636</v>
      </c>
      <c r="C1438" s="210" t="s">
        <v>3213</v>
      </c>
      <c r="D1438" s="255">
        <f t="shared" si="60"/>
        <v>800000</v>
      </c>
      <c r="E1438" s="258">
        <v>0</v>
      </c>
      <c r="F1438" s="258">
        <v>0</v>
      </c>
      <c r="G1438" s="258">
        <v>0</v>
      </c>
      <c r="H1438" s="258">
        <v>0</v>
      </c>
      <c r="I1438" s="258">
        <v>0</v>
      </c>
      <c r="J1438" s="258">
        <v>0</v>
      </c>
      <c r="K1438" s="259">
        <v>0</v>
      </c>
      <c r="L1438" s="258">
        <v>0</v>
      </c>
      <c r="M1438" s="258">
        <v>0</v>
      </c>
      <c r="N1438" s="258">
        <v>0</v>
      </c>
      <c r="O1438" s="258">
        <v>800000</v>
      </c>
      <c r="P1438" s="258">
        <v>0</v>
      </c>
      <c r="Q1438" s="258">
        <v>0</v>
      </c>
      <c r="R1438" s="258">
        <v>0</v>
      </c>
      <c r="S1438" s="258">
        <v>0</v>
      </c>
      <c r="T1438" s="258">
        <v>0</v>
      </c>
      <c r="U1438" s="258">
        <v>0</v>
      </c>
      <c r="V1438" s="258">
        <v>0</v>
      </c>
      <c r="W1438" s="258">
        <v>0</v>
      </c>
      <c r="X1438" s="258">
        <v>0</v>
      </c>
      <c r="Y1438" s="258">
        <v>0</v>
      </c>
      <c r="Z1438" s="258">
        <v>0</v>
      </c>
      <c r="AA1438" s="258">
        <v>0</v>
      </c>
      <c r="AB1438" s="260">
        <v>2021</v>
      </c>
    </row>
    <row r="1439" spans="1:28" ht="35.25" x14ac:dyDescent="0.5">
      <c r="A1439" s="3">
        <v>1</v>
      </c>
      <c r="B1439" s="165">
        <f>SUBTOTAL(103,$A$798:A1439)</f>
        <v>637</v>
      </c>
      <c r="C1439" s="210" t="s">
        <v>3214</v>
      </c>
      <c r="D1439" s="255">
        <f t="shared" si="60"/>
        <v>56619</v>
      </c>
      <c r="E1439" s="258">
        <v>0</v>
      </c>
      <c r="F1439" s="258">
        <v>0</v>
      </c>
      <c r="G1439" s="258">
        <v>56619</v>
      </c>
      <c r="H1439" s="258">
        <v>0</v>
      </c>
      <c r="I1439" s="258">
        <v>0</v>
      </c>
      <c r="J1439" s="258">
        <v>0</v>
      </c>
      <c r="K1439" s="259">
        <v>0</v>
      </c>
      <c r="L1439" s="258">
        <v>0</v>
      </c>
      <c r="M1439" s="258">
        <v>0</v>
      </c>
      <c r="N1439" s="258">
        <v>0</v>
      </c>
      <c r="O1439" s="258">
        <v>0</v>
      </c>
      <c r="P1439" s="258">
        <v>0</v>
      </c>
      <c r="Q1439" s="258">
        <v>0</v>
      </c>
      <c r="R1439" s="258">
        <v>0</v>
      </c>
      <c r="S1439" s="258">
        <v>0</v>
      </c>
      <c r="T1439" s="258">
        <v>0</v>
      </c>
      <c r="U1439" s="258">
        <v>0</v>
      </c>
      <c r="V1439" s="258">
        <v>0</v>
      </c>
      <c r="W1439" s="258">
        <v>0</v>
      </c>
      <c r="X1439" s="258">
        <v>0</v>
      </c>
      <c r="Y1439" s="258">
        <v>0</v>
      </c>
      <c r="Z1439" s="258">
        <v>0</v>
      </c>
      <c r="AA1439" s="258">
        <v>0</v>
      </c>
      <c r="AB1439" s="260">
        <v>2021</v>
      </c>
    </row>
    <row r="1440" spans="1:28" ht="35.25" x14ac:dyDescent="0.5">
      <c r="A1440" s="3">
        <v>1</v>
      </c>
      <c r="B1440" s="165">
        <f>SUBTOTAL(103,$A$798:A1440)</f>
        <v>638</v>
      </c>
      <c r="C1440" s="210" t="s">
        <v>3215</v>
      </c>
      <c r="D1440" s="255">
        <f t="shared" si="60"/>
        <v>994057.41</v>
      </c>
      <c r="E1440" s="258">
        <v>0</v>
      </c>
      <c r="F1440" s="258">
        <v>0</v>
      </c>
      <c r="G1440" s="258">
        <v>0</v>
      </c>
      <c r="H1440" s="258">
        <v>0</v>
      </c>
      <c r="I1440" s="258">
        <v>0</v>
      </c>
      <c r="J1440" s="258">
        <v>0</v>
      </c>
      <c r="K1440" s="259">
        <v>0</v>
      </c>
      <c r="L1440" s="258">
        <v>0</v>
      </c>
      <c r="M1440" s="258">
        <v>994057.41</v>
      </c>
      <c r="N1440" s="258">
        <v>0</v>
      </c>
      <c r="O1440" s="258">
        <v>0</v>
      </c>
      <c r="P1440" s="258">
        <v>0</v>
      </c>
      <c r="Q1440" s="258">
        <v>0</v>
      </c>
      <c r="R1440" s="258">
        <v>0</v>
      </c>
      <c r="S1440" s="258">
        <v>0</v>
      </c>
      <c r="T1440" s="258">
        <v>0</v>
      </c>
      <c r="U1440" s="258">
        <v>0</v>
      </c>
      <c r="V1440" s="258">
        <v>0</v>
      </c>
      <c r="W1440" s="258">
        <v>0</v>
      </c>
      <c r="X1440" s="258">
        <v>0</v>
      </c>
      <c r="Y1440" s="258">
        <v>0</v>
      </c>
      <c r="Z1440" s="258">
        <v>0</v>
      </c>
      <c r="AA1440" s="258">
        <v>0</v>
      </c>
      <c r="AB1440" s="260">
        <v>2021</v>
      </c>
    </row>
    <row r="1441" spans="1:28" ht="35.25" x14ac:dyDescent="0.5">
      <c r="A1441" s="3">
        <v>1</v>
      </c>
      <c r="B1441" s="165">
        <f>SUBTOTAL(103,$A$798:A1441)</f>
        <v>639</v>
      </c>
      <c r="C1441" s="210" t="s">
        <v>3216</v>
      </c>
      <c r="D1441" s="255">
        <f t="shared" si="60"/>
        <v>1600000</v>
      </c>
      <c r="E1441" s="258">
        <v>0</v>
      </c>
      <c r="F1441" s="258">
        <v>0</v>
      </c>
      <c r="G1441" s="258">
        <v>0</v>
      </c>
      <c r="H1441" s="258">
        <v>0</v>
      </c>
      <c r="I1441" s="258">
        <v>0</v>
      </c>
      <c r="J1441" s="258">
        <v>0</v>
      </c>
      <c r="K1441" s="259">
        <v>0</v>
      </c>
      <c r="L1441" s="258">
        <v>0</v>
      </c>
      <c r="M1441" s="258">
        <v>1600000</v>
      </c>
      <c r="N1441" s="258">
        <v>0</v>
      </c>
      <c r="O1441" s="258">
        <v>0</v>
      </c>
      <c r="P1441" s="258">
        <v>0</v>
      </c>
      <c r="Q1441" s="258">
        <v>0</v>
      </c>
      <c r="R1441" s="258">
        <v>0</v>
      </c>
      <c r="S1441" s="258">
        <v>0</v>
      </c>
      <c r="T1441" s="258">
        <v>0</v>
      </c>
      <c r="U1441" s="258">
        <v>0</v>
      </c>
      <c r="V1441" s="258">
        <v>0</v>
      </c>
      <c r="W1441" s="258">
        <v>0</v>
      </c>
      <c r="X1441" s="258">
        <v>0</v>
      </c>
      <c r="Y1441" s="258">
        <v>0</v>
      </c>
      <c r="Z1441" s="258">
        <v>0</v>
      </c>
      <c r="AA1441" s="258">
        <v>0</v>
      </c>
      <c r="AB1441" s="260">
        <v>2021</v>
      </c>
    </row>
    <row r="1442" spans="1:28" ht="35.25" x14ac:dyDescent="0.5">
      <c r="A1442" s="3">
        <v>1</v>
      </c>
      <c r="B1442" s="165">
        <f>SUBTOTAL(103,$A$798:A1442)</f>
        <v>640</v>
      </c>
      <c r="C1442" s="210" t="s">
        <v>3217</v>
      </c>
      <c r="D1442" s="255">
        <f t="shared" si="60"/>
        <v>55364</v>
      </c>
      <c r="E1442" s="258">
        <v>0</v>
      </c>
      <c r="F1442" s="258">
        <v>0</v>
      </c>
      <c r="G1442" s="258">
        <v>55364</v>
      </c>
      <c r="H1442" s="258">
        <v>0</v>
      </c>
      <c r="I1442" s="258">
        <v>0</v>
      </c>
      <c r="J1442" s="258">
        <v>0</v>
      </c>
      <c r="K1442" s="259">
        <v>0</v>
      </c>
      <c r="L1442" s="258">
        <v>0</v>
      </c>
      <c r="M1442" s="258">
        <v>0</v>
      </c>
      <c r="N1442" s="258">
        <v>0</v>
      </c>
      <c r="O1442" s="258">
        <v>0</v>
      </c>
      <c r="P1442" s="258">
        <v>0</v>
      </c>
      <c r="Q1442" s="258">
        <v>0</v>
      </c>
      <c r="R1442" s="258">
        <v>0</v>
      </c>
      <c r="S1442" s="258">
        <v>0</v>
      </c>
      <c r="T1442" s="258">
        <v>0</v>
      </c>
      <c r="U1442" s="258">
        <v>0</v>
      </c>
      <c r="V1442" s="258">
        <v>0</v>
      </c>
      <c r="W1442" s="258">
        <v>0</v>
      </c>
      <c r="X1442" s="258">
        <v>0</v>
      </c>
      <c r="Y1442" s="258">
        <v>0</v>
      </c>
      <c r="Z1442" s="258">
        <v>0</v>
      </c>
      <c r="AA1442" s="258">
        <v>0</v>
      </c>
      <c r="AB1442" s="260">
        <v>2021</v>
      </c>
    </row>
    <row r="1443" spans="1:28" ht="35.25" x14ac:dyDescent="0.5">
      <c r="A1443" s="3">
        <v>1</v>
      </c>
      <c r="B1443" s="165">
        <f>SUBTOTAL(103,$A$798:A1443)</f>
        <v>641</v>
      </c>
      <c r="C1443" s="210" t="s">
        <v>2061</v>
      </c>
      <c r="D1443" s="255">
        <f t="shared" si="60"/>
        <v>130225</v>
      </c>
      <c r="E1443" s="258">
        <v>0</v>
      </c>
      <c r="F1443" s="258">
        <v>0</v>
      </c>
      <c r="G1443" s="258">
        <v>0</v>
      </c>
      <c r="H1443" s="258">
        <v>0</v>
      </c>
      <c r="I1443" s="258">
        <v>0</v>
      </c>
      <c r="J1443" s="258">
        <v>0</v>
      </c>
      <c r="K1443" s="259">
        <v>0</v>
      </c>
      <c r="L1443" s="258">
        <v>0</v>
      </c>
      <c r="M1443" s="258">
        <v>0</v>
      </c>
      <c r="N1443" s="258">
        <v>0</v>
      </c>
      <c r="O1443" s="258">
        <v>130225</v>
      </c>
      <c r="P1443" s="258">
        <v>0</v>
      </c>
      <c r="Q1443" s="258">
        <v>0</v>
      </c>
      <c r="R1443" s="258">
        <v>0</v>
      </c>
      <c r="S1443" s="258">
        <v>0</v>
      </c>
      <c r="T1443" s="258">
        <v>0</v>
      </c>
      <c r="U1443" s="258">
        <v>0</v>
      </c>
      <c r="V1443" s="258">
        <v>0</v>
      </c>
      <c r="W1443" s="258">
        <v>0</v>
      </c>
      <c r="X1443" s="258">
        <v>0</v>
      </c>
      <c r="Y1443" s="258">
        <v>0</v>
      </c>
      <c r="Z1443" s="258">
        <v>0</v>
      </c>
      <c r="AA1443" s="258">
        <v>0</v>
      </c>
      <c r="AB1443" s="260">
        <v>2021</v>
      </c>
    </row>
    <row r="1444" spans="1:28" ht="35.25" x14ac:dyDescent="0.5">
      <c r="A1444" s="3">
        <v>1</v>
      </c>
      <c r="B1444" s="165">
        <f>SUBTOTAL(103,$A$798:A1444)</f>
        <v>642</v>
      </c>
      <c r="C1444" s="210" t="s">
        <v>2467</v>
      </c>
      <c r="D1444" s="255">
        <f t="shared" si="60"/>
        <v>400000</v>
      </c>
      <c r="E1444" s="258">
        <v>0</v>
      </c>
      <c r="F1444" s="258">
        <v>0</v>
      </c>
      <c r="G1444" s="258">
        <v>0</v>
      </c>
      <c r="H1444" s="258">
        <v>0</v>
      </c>
      <c r="I1444" s="258">
        <v>0</v>
      </c>
      <c r="J1444" s="258">
        <v>0</v>
      </c>
      <c r="K1444" s="259">
        <v>0</v>
      </c>
      <c r="L1444" s="258">
        <v>0</v>
      </c>
      <c r="M1444" s="258">
        <v>0</v>
      </c>
      <c r="N1444" s="258">
        <v>0</v>
      </c>
      <c r="O1444" s="258">
        <v>400000</v>
      </c>
      <c r="P1444" s="258">
        <v>0</v>
      </c>
      <c r="Q1444" s="258">
        <v>0</v>
      </c>
      <c r="R1444" s="258">
        <v>0</v>
      </c>
      <c r="S1444" s="258">
        <v>0</v>
      </c>
      <c r="T1444" s="258">
        <v>0</v>
      </c>
      <c r="U1444" s="258">
        <v>0</v>
      </c>
      <c r="V1444" s="258">
        <v>0</v>
      </c>
      <c r="W1444" s="258">
        <v>0</v>
      </c>
      <c r="X1444" s="258">
        <v>0</v>
      </c>
      <c r="Y1444" s="258">
        <v>0</v>
      </c>
      <c r="Z1444" s="258">
        <v>0</v>
      </c>
      <c r="AA1444" s="258">
        <v>0</v>
      </c>
      <c r="AB1444" s="260">
        <v>2021</v>
      </c>
    </row>
    <row r="1445" spans="1:28" ht="35.25" x14ac:dyDescent="0.5">
      <c r="A1445" s="3">
        <v>1</v>
      </c>
      <c r="B1445" s="165">
        <f>SUBTOTAL(103,$A$798:A1445)</f>
        <v>643</v>
      </c>
      <c r="C1445" s="210" t="s">
        <v>3218</v>
      </c>
      <c r="D1445" s="255">
        <f t="shared" si="60"/>
        <v>540565</v>
      </c>
      <c r="E1445" s="258">
        <v>0</v>
      </c>
      <c r="F1445" s="258">
        <v>0</v>
      </c>
      <c r="G1445" s="258">
        <v>0</v>
      </c>
      <c r="H1445" s="258">
        <v>0</v>
      </c>
      <c r="I1445" s="258">
        <v>0</v>
      </c>
      <c r="J1445" s="258">
        <v>0</v>
      </c>
      <c r="K1445" s="259">
        <v>0</v>
      </c>
      <c r="L1445" s="258">
        <v>0</v>
      </c>
      <c r="M1445" s="258">
        <v>0</v>
      </c>
      <c r="N1445" s="258">
        <v>0</v>
      </c>
      <c r="O1445" s="258">
        <v>540565</v>
      </c>
      <c r="P1445" s="258">
        <v>0</v>
      </c>
      <c r="Q1445" s="258">
        <v>0</v>
      </c>
      <c r="R1445" s="258">
        <v>0</v>
      </c>
      <c r="S1445" s="258">
        <v>0</v>
      </c>
      <c r="T1445" s="258">
        <v>0</v>
      </c>
      <c r="U1445" s="258">
        <v>0</v>
      </c>
      <c r="V1445" s="258">
        <v>0</v>
      </c>
      <c r="W1445" s="258">
        <v>0</v>
      </c>
      <c r="X1445" s="258">
        <v>0</v>
      </c>
      <c r="Y1445" s="258">
        <v>0</v>
      </c>
      <c r="Z1445" s="258">
        <v>0</v>
      </c>
      <c r="AA1445" s="258">
        <v>0</v>
      </c>
      <c r="AB1445" s="260">
        <v>2021</v>
      </c>
    </row>
    <row r="1446" spans="1:28" ht="35.25" x14ac:dyDescent="0.5">
      <c r="A1446" s="3">
        <v>1</v>
      </c>
      <c r="B1446" s="165">
        <f>SUBTOTAL(103,$A$798:A1446)</f>
        <v>644</v>
      </c>
      <c r="C1446" s="210" t="s">
        <v>2063</v>
      </c>
      <c r="D1446" s="255">
        <f t="shared" si="60"/>
        <v>710857</v>
      </c>
      <c r="E1446" s="258">
        <v>0</v>
      </c>
      <c r="F1446" s="258">
        <v>710857</v>
      </c>
      <c r="G1446" s="258">
        <v>0</v>
      </c>
      <c r="H1446" s="258">
        <v>0</v>
      </c>
      <c r="I1446" s="258">
        <v>0</v>
      </c>
      <c r="J1446" s="258">
        <v>0</v>
      </c>
      <c r="K1446" s="259">
        <v>0</v>
      </c>
      <c r="L1446" s="258">
        <v>0</v>
      </c>
      <c r="M1446" s="258">
        <v>0</v>
      </c>
      <c r="N1446" s="258">
        <v>0</v>
      </c>
      <c r="O1446" s="258">
        <v>0</v>
      </c>
      <c r="P1446" s="258">
        <v>0</v>
      </c>
      <c r="Q1446" s="258">
        <v>0</v>
      </c>
      <c r="R1446" s="258">
        <v>0</v>
      </c>
      <c r="S1446" s="258">
        <v>0</v>
      </c>
      <c r="T1446" s="258">
        <v>0</v>
      </c>
      <c r="U1446" s="258">
        <v>0</v>
      </c>
      <c r="V1446" s="258">
        <v>0</v>
      </c>
      <c r="W1446" s="258">
        <v>0</v>
      </c>
      <c r="X1446" s="258">
        <v>0</v>
      </c>
      <c r="Y1446" s="258">
        <v>0</v>
      </c>
      <c r="Z1446" s="258">
        <v>0</v>
      </c>
      <c r="AA1446" s="258">
        <v>0</v>
      </c>
      <c r="AB1446" s="260">
        <v>2021</v>
      </c>
    </row>
    <row r="1447" spans="1:28" ht="35.25" x14ac:dyDescent="0.5">
      <c r="A1447" s="3">
        <v>1</v>
      </c>
      <c r="B1447" s="165">
        <f>SUBTOTAL(103,$A$798:A1447)</f>
        <v>645</v>
      </c>
      <c r="C1447" s="210" t="s">
        <v>3219</v>
      </c>
      <c r="D1447" s="255">
        <f t="shared" si="60"/>
        <v>54548</v>
      </c>
      <c r="E1447" s="258">
        <v>0</v>
      </c>
      <c r="F1447" s="258">
        <v>0</v>
      </c>
      <c r="G1447" s="258">
        <v>54548</v>
      </c>
      <c r="H1447" s="258">
        <v>0</v>
      </c>
      <c r="I1447" s="258">
        <v>0</v>
      </c>
      <c r="J1447" s="258">
        <v>0</v>
      </c>
      <c r="K1447" s="259">
        <v>0</v>
      </c>
      <c r="L1447" s="258">
        <v>0</v>
      </c>
      <c r="M1447" s="258">
        <v>0</v>
      </c>
      <c r="N1447" s="258">
        <v>0</v>
      </c>
      <c r="O1447" s="258">
        <v>0</v>
      </c>
      <c r="P1447" s="258">
        <v>0</v>
      </c>
      <c r="Q1447" s="258">
        <v>0</v>
      </c>
      <c r="R1447" s="258">
        <v>0</v>
      </c>
      <c r="S1447" s="258">
        <v>0</v>
      </c>
      <c r="T1447" s="258">
        <v>0</v>
      </c>
      <c r="U1447" s="258">
        <v>0</v>
      </c>
      <c r="V1447" s="258">
        <v>0</v>
      </c>
      <c r="W1447" s="258">
        <v>0</v>
      </c>
      <c r="X1447" s="258">
        <v>0</v>
      </c>
      <c r="Y1447" s="258">
        <v>0</v>
      </c>
      <c r="Z1447" s="258">
        <v>0</v>
      </c>
      <c r="AA1447" s="258">
        <v>0</v>
      </c>
      <c r="AB1447" s="260">
        <v>2021</v>
      </c>
    </row>
    <row r="1448" spans="1:28" ht="35.25" x14ac:dyDescent="0.5">
      <c r="A1448" s="3">
        <v>1</v>
      </c>
      <c r="B1448" s="165">
        <f>SUBTOTAL(103,$A$798:A1448)</f>
        <v>646</v>
      </c>
      <c r="C1448" s="210" t="s">
        <v>2064</v>
      </c>
      <c r="D1448" s="255">
        <f t="shared" si="60"/>
        <v>592400</v>
      </c>
      <c r="E1448" s="258">
        <v>0</v>
      </c>
      <c r="F1448" s="258">
        <v>0</v>
      </c>
      <c r="G1448" s="258">
        <v>0</v>
      </c>
      <c r="H1448" s="258">
        <v>0</v>
      </c>
      <c r="I1448" s="258">
        <v>0</v>
      </c>
      <c r="J1448" s="258">
        <v>0</v>
      </c>
      <c r="K1448" s="259">
        <v>0</v>
      </c>
      <c r="L1448" s="258">
        <v>0</v>
      </c>
      <c r="M1448" s="258">
        <v>0</v>
      </c>
      <c r="N1448" s="258">
        <v>0</v>
      </c>
      <c r="O1448" s="258">
        <v>592400</v>
      </c>
      <c r="P1448" s="258">
        <v>0</v>
      </c>
      <c r="Q1448" s="258">
        <v>0</v>
      </c>
      <c r="R1448" s="258">
        <v>0</v>
      </c>
      <c r="S1448" s="258">
        <v>0</v>
      </c>
      <c r="T1448" s="258">
        <v>0</v>
      </c>
      <c r="U1448" s="258">
        <v>0</v>
      </c>
      <c r="V1448" s="258">
        <v>0</v>
      </c>
      <c r="W1448" s="258">
        <v>0</v>
      </c>
      <c r="X1448" s="258">
        <v>0</v>
      </c>
      <c r="Y1448" s="258">
        <v>0</v>
      </c>
      <c r="Z1448" s="258">
        <v>0</v>
      </c>
      <c r="AA1448" s="258">
        <v>0</v>
      </c>
      <c r="AB1448" s="260">
        <v>2021</v>
      </c>
    </row>
    <row r="1449" spans="1:28" ht="35.25" x14ac:dyDescent="0.5">
      <c r="A1449" s="3">
        <v>1</v>
      </c>
      <c r="B1449" s="165">
        <f>SUBTOTAL(103,$A$798:A1449)</f>
        <v>647</v>
      </c>
      <c r="C1449" s="210" t="s">
        <v>3220</v>
      </c>
      <c r="D1449" s="255">
        <f t="shared" si="60"/>
        <v>1488519.9</v>
      </c>
      <c r="E1449" s="258">
        <v>0</v>
      </c>
      <c r="F1449" s="258">
        <v>0</v>
      </c>
      <c r="G1449" s="258">
        <v>0</v>
      </c>
      <c r="H1449" s="258">
        <v>0</v>
      </c>
      <c r="I1449" s="258">
        <v>0</v>
      </c>
      <c r="J1449" s="258">
        <v>0</v>
      </c>
      <c r="K1449" s="259">
        <v>0</v>
      </c>
      <c r="L1449" s="258">
        <v>0</v>
      </c>
      <c r="M1449" s="258">
        <v>0</v>
      </c>
      <c r="N1449" s="258">
        <v>0</v>
      </c>
      <c r="O1449" s="258">
        <v>1191694</v>
      </c>
      <c r="P1449" s="258">
        <v>296825.90000000002</v>
      </c>
      <c r="Q1449" s="258">
        <v>0</v>
      </c>
      <c r="R1449" s="258">
        <v>0</v>
      </c>
      <c r="S1449" s="258">
        <v>0</v>
      </c>
      <c r="T1449" s="258">
        <v>0</v>
      </c>
      <c r="U1449" s="258">
        <v>0</v>
      </c>
      <c r="V1449" s="258">
        <v>0</v>
      </c>
      <c r="W1449" s="258">
        <v>0</v>
      </c>
      <c r="X1449" s="258">
        <v>0</v>
      </c>
      <c r="Y1449" s="258">
        <v>0</v>
      </c>
      <c r="Z1449" s="258">
        <v>0</v>
      </c>
      <c r="AA1449" s="258">
        <v>0</v>
      </c>
      <c r="AB1449" s="260">
        <v>2021</v>
      </c>
    </row>
    <row r="1450" spans="1:28" ht="35.25" x14ac:dyDescent="0.5">
      <c r="A1450" s="3">
        <v>1</v>
      </c>
      <c r="B1450" s="165">
        <f>SUBTOTAL(103,$A$798:A1450)</f>
        <v>648</v>
      </c>
      <c r="C1450" s="210" t="s">
        <v>3221</v>
      </c>
      <c r="D1450" s="255">
        <f t="shared" si="60"/>
        <v>1097598</v>
      </c>
      <c r="E1450" s="258">
        <v>0</v>
      </c>
      <c r="F1450" s="258">
        <v>0</v>
      </c>
      <c r="G1450" s="258">
        <v>0</v>
      </c>
      <c r="H1450" s="258">
        <v>0</v>
      </c>
      <c r="I1450" s="258">
        <v>0</v>
      </c>
      <c r="J1450" s="258">
        <v>0</v>
      </c>
      <c r="K1450" s="259">
        <v>0</v>
      </c>
      <c r="L1450" s="258">
        <v>0</v>
      </c>
      <c r="M1450" s="258">
        <v>847598</v>
      </c>
      <c r="N1450" s="258">
        <v>0</v>
      </c>
      <c r="O1450" s="258">
        <v>250000</v>
      </c>
      <c r="P1450" s="258">
        <v>0</v>
      </c>
      <c r="Q1450" s="258">
        <v>0</v>
      </c>
      <c r="R1450" s="258">
        <v>0</v>
      </c>
      <c r="S1450" s="258">
        <v>0</v>
      </c>
      <c r="T1450" s="258">
        <v>0</v>
      </c>
      <c r="U1450" s="258">
        <v>0</v>
      </c>
      <c r="V1450" s="258">
        <v>0</v>
      </c>
      <c r="W1450" s="258">
        <v>0</v>
      </c>
      <c r="X1450" s="258">
        <v>0</v>
      </c>
      <c r="Y1450" s="258">
        <v>0</v>
      </c>
      <c r="Z1450" s="258">
        <v>0</v>
      </c>
      <c r="AA1450" s="258">
        <v>0</v>
      </c>
      <c r="AB1450" s="260">
        <v>2021</v>
      </c>
    </row>
    <row r="1451" spans="1:28" ht="35.25" x14ac:dyDescent="0.5">
      <c r="A1451" s="3">
        <v>1</v>
      </c>
      <c r="B1451" s="165">
        <f>SUBTOTAL(103,$A$798:A1451)</f>
        <v>649</v>
      </c>
      <c r="C1451" s="210" t="s">
        <v>2478</v>
      </c>
      <c r="D1451" s="255">
        <f t="shared" si="60"/>
        <v>347180</v>
      </c>
      <c r="E1451" s="258">
        <v>0</v>
      </c>
      <c r="F1451" s="258">
        <v>0</v>
      </c>
      <c r="G1451" s="258">
        <v>0</v>
      </c>
      <c r="H1451" s="258">
        <v>347180</v>
      </c>
      <c r="I1451" s="258">
        <v>0</v>
      </c>
      <c r="J1451" s="258">
        <v>0</v>
      </c>
      <c r="K1451" s="259">
        <v>0</v>
      </c>
      <c r="L1451" s="258">
        <v>0</v>
      </c>
      <c r="M1451" s="258">
        <v>0</v>
      </c>
      <c r="N1451" s="258">
        <v>0</v>
      </c>
      <c r="O1451" s="258">
        <v>0</v>
      </c>
      <c r="P1451" s="258">
        <v>0</v>
      </c>
      <c r="Q1451" s="258">
        <v>0</v>
      </c>
      <c r="R1451" s="258">
        <v>0</v>
      </c>
      <c r="S1451" s="258">
        <v>0</v>
      </c>
      <c r="T1451" s="258">
        <v>0</v>
      </c>
      <c r="U1451" s="258">
        <v>0</v>
      </c>
      <c r="V1451" s="258">
        <v>0</v>
      </c>
      <c r="W1451" s="258">
        <v>0</v>
      </c>
      <c r="X1451" s="258">
        <v>0</v>
      </c>
      <c r="Y1451" s="258">
        <v>0</v>
      </c>
      <c r="Z1451" s="258">
        <v>0</v>
      </c>
      <c r="AA1451" s="258">
        <v>0</v>
      </c>
      <c r="AB1451" s="260">
        <v>2021</v>
      </c>
    </row>
    <row r="1452" spans="1:28" ht="35.25" x14ac:dyDescent="0.5">
      <c r="A1452" s="3">
        <v>1</v>
      </c>
      <c r="B1452" s="165">
        <f>SUBTOTAL(103,$A$798:A1452)</f>
        <v>650</v>
      </c>
      <c r="C1452" s="210" t="s">
        <v>2453</v>
      </c>
      <c r="D1452" s="255">
        <f t="shared" si="60"/>
        <v>220000</v>
      </c>
      <c r="E1452" s="258">
        <v>0</v>
      </c>
      <c r="F1452" s="258">
        <v>0</v>
      </c>
      <c r="G1452" s="258">
        <v>0</v>
      </c>
      <c r="H1452" s="258">
        <v>0</v>
      </c>
      <c r="I1452" s="258">
        <v>0</v>
      </c>
      <c r="J1452" s="258">
        <v>0</v>
      </c>
      <c r="K1452" s="259">
        <v>0</v>
      </c>
      <c r="L1452" s="258">
        <v>0</v>
      </c>
      <c r="M1452" s="258">
        <v>220000</v>
      </c>
      <c r="N1452" s="258">
        <v>0</v>
      </c>
      <c r="O1452" s="258">
        <v>0</v>
      </c>
      <c r="P1452" s="258">
        <v>0</v>
      </c>
      <c r="Q1452" s="258">
        <v>0</v>
      </c>
      <c r="R1452" s="258">
        <v>0</v>
      </c>
      <c r="S1452" s="258">
        <v>0</v>
      </c>
      <c r="T1452" s="258">
        <v>0</v>
      </c>
      <c r="U1452" s="258">
        <v>0</v>
      </c>
      <c r="V1452" s="258">
        <v>0</v>
      </c>
      <c r="W1452" s="258">
        <v>0</v>
      </c>
      <c r="X1452" s="258">
        <v>0</v>
      </c>
      <c r="Y1452" s="258">
        <v>0</v>
      </c>
      <c r="Z1452" s="258">
        <v>0</v>
      </c>
      <c r="AA1452" s="258">
        <v>0</v>
      </c>
      <c r="AB1452" s="260">
        <v>2021</v>
      </c>
    </row>
    <row r="1453" spans="1:28" ht="35.25" x14ac:dyDescent="0.5">
      <c r="A1453" s="3">
        <v>1</v>
      </c>
      <c r="B1453" s="165">
        <f>SUBTOTAL(103,$A$798:A1453)</f>
        <v>651</v>
      </c>
      <c r="C1453" s="210" t="s">
        <v>1767</v>
      </c>
      <c r="D1453" s="255">
        <f t="shared" si="60"/>
        <v>25164</v>
      </c>
      <c r="E1453" s="258">
        <v>0</v>
      </c>
      <c r="F1453" s="258">
        <v>0</v>
      </c>
      <c r="G1453" s="258">
        <v>0</v>
      </c>
      <c r="H1453" s="258">
        <v>0</v>
      </c>
      <c r="I1453" s="258">
        <v>0</v>
      </c>
      <c r="J1453" s="258">
        <v>0</v>
      </c>
      <c r="K1453" s="259">
        <v>0</v>
      </c>
      <c r="L1453" s="258">
        <v>0</v>
      </c>
      <c r="M1453" s="258">
        <v>0</v>
      </c>
      <c r="N1453" s="258">
        <v>0</v>
      </c>
      <c r="O1453" s="258">
        <v>25164</v>
      </c>
      <c r="P1453" s="258">
        <v>0</v>
      </c>
      <c r="Q1453" s="258">
        <v>0</v>
      </c>
      <c r="R1453" s="258">
        <v>0</v>
      </c>
      <c r="S1453" s="258">
        <v>0</v>
      </c>
      <c r="T1453" s="258">
        <v>0</v>
      </c>
      <c r="U1453" s="258">
        <v>0</v>
      </c>
      <c r="V1453" s="258">
        <v>0</v>
      </c>
      <c r="W1453" s="258">
        <v>0</v>
      </c>
      <c r="X1453" s="258">
        <v>0</v>
      </c>
      <c r="Y1453" s="258">
        <v>0</v>
      </c>
      <c r="Z1453" s="258">
        <v>0</v>
      </c>
      <c r="AA1453" s="258">
        <v>0</v>
      </c>
      <c r="AB1453" s="260">
        <v>2021</v>
      </c>
    </row>
    <row r="1454" spans="1:28" ht="35.25" x14ac:dyDescent="0.5">
      <c r="A1454" s="3">
        <v>1</v>
      </c>
      <c r="B1454" s="165">
        <f>SUBTOTAL(103,$A$798:A1454)</f>
        <v>652</v>
      </c>
      <c r="C1454" s="210" t="s">
        <v>2086</v>
      </c>
      <c r="D1454" s="255">
        <f t="shared" si="60"/>
        <v>112000</v>
      </c>
      <c r="E1454" s="258">
        <v>0</v>
      </c>
      <c r="F1454" s="258">
        <v>0</v>
      </c>
      <c r="G1454" s="258">
        <v>112000</v>
      </c>
      <c r="H1454" s="258">
        <v>0</v>
      </c>
      <c r="I1454" s="258">
        <v>0</v>
      </c>
      <c r="J1454" s="258">
        <v>0</v>
      </c>
      <c r="K1454" s="259">
        <v>0</v>
      </c>
      <c r="L1454" s="258">
        <v>0</v>
      </c>
      <c r="M1454" s="258">
        <v>0</v>
      </c>
      <c r="N1454" s="258">
        <v>0</v>
      </c>
      <c r="O1454" s="258">
        <v>0</v>
      </c>
      <c r="P1454" s="258">
        <v>0</v>
      </c>
      <c r="Q1454" s="258">
        <v>0</v>
      </c>
      <c r="R1454" s="258">
        <v>0</v>
      </c>
      <c r="S1454" s="258">
        <v>0</v>
      </c>
      <c r="T1454" s="258">
        <v>0</v>
      </c>
      <c r="U1454" s="258">
        <v>0</v>
      </c>
      <c r="V1454" s="258">
        <v>0</v>
      </c>
      <c r="W1454" s="258">
        <v>0</v>
      </c>
      <c r="X1454" s="258">
        <v>0</v>
      </c>
      <c r="Y1454" s="258">
        <v>0</v>
      </c>
      <c r="Z1454" s="258">
        <v>0</v>
      </c>
      <c r="AA1454" s="258">
        <v>0</v>
      </c>
      <c r="AB1454" s="260">
        <v>2021</v>
      </c>
    </row>
    <row r="1455" spans="1:28" ht="35.25" x14ac:dyDescent="0.5">
      <c r="A1455" s="3">
        <v>1</v>
      </c>
      <c r="B1455" s="165">
        <f>SUBTOTAL(103,$A$798:A1455)</f>
        <v>653</v>
      </c>
      <c r="C1455" s="210" t="s">
        <v>3222</v>
      </c>
      <c r="D1455" s="255">
        <f t="shared" si="60"/>
        <v>780913.2</v>
      </c>
      <c r="E1455" s="258">
        <v>0</v>
      </c>
      <c r="F1455" s="258">
        <v>0</v>
      </c>
      <c r="G1455" s="258">
        <v>0</v>
      </c>
      <c r="H1455" s="258">
        <v>0</v>
      </c>
      <c r="I1455" s="258">
        <v>0</v>
      </c>
      <c r="J1455" s="258">
        <v>0</v>
      </c>
      <c r="K1455" s="259">
        <v>0</v>
      </c>
      <c r="L1455" s="258">
        <v>0</v>
      </c>
      <c r="M1455" s="258">
        <v>0</v>
      </c>
      <c r="N1455" s="258">
        <v>0</v>
      </c>
      <c r="O1455" s="258">
        <v>0</v>
      </c>
      <c r="P1455" s="258">
        <v>780913.2</v>
      </c>
      <c r="Q1455" s="258">
        <v>0</v>
      </c>
      <c r="R1455" s="258">
        <v>0</v>
      </c>
      <c r="S1455" s="258">
        <v>0</v>
      </c>
      <c r="T1455" s="258">
        <v>0</v>
      </c>
      <c r="U1455" s="258">
        <v>0</v>
      </c>
      <c r="V1455" s="258">
        <v>0</v>
      </c>
      <c r="W1455" s="258">
        <v>0</v>
      </c>
      <c r="X1455" s="258">
        <v>0</v>
      </c>
      <c r="Y1455" s="258">
        <v>0</v>
      </c>
      <c r="Z1455" s="258">
        <v>0</v>
      </c>
      <c r="AA1455" s="258">
        <v>0</v>
      </c>
      <c r="AB1455" s="260">
        <v>2021</v>
      </c>
    </row>
    <row r="1456" spans="1:28" ht="35.25" x14ac:dyDescent="0.5">
      <c r="A1456" s="3">
        <v>1</v>
      </c>
      <c r="B1456" s="165">
        <f>SUBTOTAL(103,$A$798:A1456)</f>
        <v>654</v>
      </c>
      <c r="C1456" s="210" t="s">
        <v>2087</v>
      </c>
      <c r="D1456" s="255">
        <f t="shared" si="60"/>
        <v>107633</v>
      </c>
      <c r="E1456" s="258">
        <v>0</v>
      </c>
      <c r="F1456" s="258">
        <v>0</v>
      </c>
      <c r="G1456" s="258">
        <v>107633</v>
      </c>
      <c r="H1456" s="258">
        <v>0</v>
      </c>
      <c r="I1456" s="258">
        <v>0</v>
      </c>
      <c r="J1456" s="258">
        <v>0</v>
      </c>
      <c r="K1456" s="259">
        <v>0</v>
      </c>
      <c r="L1456" s="258">
        <v>0</v>
      </c>
      <c r="M1456" s="258">
        <v>0</v>
      </c>
      <c r="N1456" s="258">
        <v>0</v>
      </c>
      <c r="O1456" s="258">
        <v>0</v>
      </c>
      <c r="P1456" s="258">
        <v>0</v>
      </c>
      <c r="Q1456" s="258">
        <v>0</v>
      </c>
      <c r="R1456" s="258">
        <v>0</v>
      </c>
      <c r="S1456" s="258">
        <v>0</v>
      </c>
      <c r="T1456" s="258">
        <v>0</v>
      </c>
      <c r="U1456" s="258">
        <v>0</v>
      </c>
      <c r="V1456" s="258">
        <v>0</v>
      </c>
      <c r="W1456" s="258">
        <v>0</v>
      </c>
      <c r="X1456" s="258">
        <v>0</v>
      </c>
      <c r="Y1456" s="258">
        <v>0</v>
      </c>
      <c r="Z1456" s="258">
        <v>0</v>
      </c>
      <c r="AA1456" s="258">
        <v>0</v>
      </c>
      <c r="AB1456" s="260">
        <v>2021</v>
      </c>
    </row>
    <row r="1457" spans="1:28" ht="35.25" x14ac:dyDescent="0.5">
      <c r="A1457" s="3">
        <v>1</v>
      </c>
      <c r="B1457" s="165">
        <f>SUBTOTAL(103,$A$798:A1457)</f>
        <v>655</v>
      </c>
      <c r="C1457" s="210" t="s">
        <v>3223</v>
      </c>
      <c r="D1457" s="255">
        <f t="shared" si="60"/>
        <v>450000</v>
      </c>
      <c r="E1457" s="258">
        <v>0</v>
      </c>
      <c r="F1457" s="258">
        <v>0</v>
      </c>
      <c r="G1457" s="258">
        <v>0</v>
      </c>
      <c r="H1457" s="258">
        <v>0</v>
      </c>
      <c r="I1457" s="258">
        <v>0</v>
      </c>
      <c r="J1457" s="258">
        <v>0</v>
      </c>
      <c r="K1457" s="259">
        <v>0</v>
      </c>
      <c r="L1457" s="258">
        <v>0</v>
      </c>
      <c r="M1457" s="258">
        <v>0</v>
      </c>
      <c r="N1457" s="258">
        <v>0</v>
      </c>
      <c r="O1457" s="258">
        <v>450000</v>
      </c>
      <c r="P1457" s="258">
        <v>0</v>
      </c>
      <c r="Q1457" s="258">
        <v>0</v>
      </c>
      <c r="R1457" s="258">
        <v>0</v>
      </c>
      <c r="S1457" s="258">
        <v>0</v>
      </c>
      <c r="T1457" s="258">
        <v>0</v>
      </c>
      <c r="U1457" s="258">
        <v>0</v>
      </c>
      <c r="V1457" s="258">
        <v>0</v>
      </c>
      <c r="W1457" s="258">
        <v>0</v>
      </c>
      <c r="X1457" s="258">
        <v>0</v>
      </c>
      <c r="Y1457" s="258">
        <v>0</v>
      </c>
      <c r="Z1457" s="258">
        <v>0</v>
      </c>
      <c r="AA1457" s="258">
        <v>0</v>
      </c>
      <c r="AB1457" s="260">
        <v>2021</v>
      </c>
    </row>
    <row r="1458" spans="1:28" ht="35.25" x14ac:dyDescent="0.5">
      <c r="A1458" s="3">
        <v>1</v>
      </c>
      <c r="B1458" s="165">
        <f>SUBTOTAL(103,$A$798:A1458)</f>
        <v>656</v>
      </c>
      <c r="C1458" s="210" t="s">
        <v>2466</v>
      </c>
      <c r="D1458" s="255">
        <f t="shared" si="60"/>
        <v>6888678.4000000004</v>
      </c>
      <c r="E1458" s="261">
        <v>125397</v>
      </c>
      <c r="F1458" s="261">
        <v>125397</v>
      </c>
      <c r="G1458" s="261">
        <v>0</v>
      </c>
      <c r="H1458" s="261">
        <v>0</v>
      </c>
      <c r="I1458" s="261">
        <v>0</v>
      </c>
      <c r="J1458" s="261">
        <v>0</v>
      </c>
      <c r="K1458" s="262">
        <v>3</v>
      </c>
      <c r="L1458" s="261">
        <v>6000000</v>
      </c>
      <c r="M1458" s="261">
        <v>498604.4</v>
      </c>
      <c r="N1458" s="261">
        <v>0</v>
      </c>
      <c r="O1458" s="261">
        <v>139280</v>
      </c>
      <c r="P1458" s="261">
        <v>0</v>
      </c>
      <c r="Q1458" s="261">
        <v>0</v>
      </c>
      <c r="R1458" s="261">
        <v>0</v>
      </c>
      <c r="S1458" s="261">
        <v>0</v>
      </c>
      <c r="T1458" s="261">
        <v>0</v>
      </c>
      <c r="U1458" s="261">
        <v>0</v>
      </c>
      <c r="V1458" s="261">
        <v>0</v>
      </c>
      <c r="W1458" s="261">
        <v>0</v>
      </c>
      <c r="X1458" s="261">
        <v>0</v>
      </c>
      <c r="Y1458" s="261">
        <v>0</v>
      </c>
      <c r="Z1458" s="261">
        <v>0</v>
      </c>
      <c r="AA1458" s="261">
        <v>0</v>
      </c>
      <c r="AB1458" s="260">
        <v>2020</v>
      </c>
    </row>
    <row r="1459" spans="1:28" ht="35.25" x14ac:dyDescent="0.5">
      <c r="A1459" s="3">
        <v>1</v>
      </c>
      <c r="B1459" s="165">
        <f>SUBTOTAL(103,$A$798:A1459)</f>
        <v>657</v>
      </c>
      <c r="C1459" s="210" t="s">
        <v>2566</v>
      </c>
      <c r="D1459" s="255">
        <f t="shared" si="60"/>
        <v>2057107</v>
      </c>
      <c r="E1459" s="258">
        <v>0</v>
      </c>
      <c r="F1459" s="258">
        <v>0</v>
      </c>
      <c r="G1459" s="258">
        <v>0</v>
      </c>
      <c r="H1459" s="258">
        <v>0</v>
      </c>
      <c r="I1459" s="258">
        <v>0</v>
      </c>
      <c r="J1459" s="258">
        <v>0</v>
      </c>
      <c r="K1459" s="259">
        <v>0</v>
      </c>
      <c r="L1459" s="258">
        <v>0</v>
      </c>
      <c r="M1459" s="258">
        <v>2057107</v>
      </c>
      <c r="N1459" s="258">
        <v>0</v>
      </c>
      <c r="O1459" s="258">
        <v>0</v>
      </c>
      <c r="P1459" s="258">
        <v>0</v>
      </c>
      <c r="Q1459" s="258">
        <v>0</v>
      </c>
      <c r="R1459" s="258">
        <v>0</v>
      </c>
      <c r="S1459" s="258">
        <v>0</v>
      </c>
      <c r="T1459" s="258">
        <v>0</v>
      </c>
      <c r="U1459" s="258">
        <v>0</v>
      </c>
      <c r="V1459" s="258">
        <v>0</v>
      </c>
      <c r="W1459" s="258">
        <v>0</v>
      </c>
      <c r="X1459" s="258">
        <v>0</v>
      </c>
      <c r="Y1459" s="258">
        <v>0</v>
      </c>
      <c r="Z1459" s="258">
        <v>0</v>
      </c>
      <c r="AA1459" s="258">
        <v>0</v>
      </c>
      <c r="AB1459" s="260">
        <v>2021</v>
      </c>
    </row>
    <row r="1460" spans="1:28" ht="35.25" x14ac:dyDescent="0.5">
      <c r="A1460" s="3"/>
      <c r="B1460" s="209" t="s">
        <v>812</v>
      </c>
      <c r="C1460" s="210"/>
      <c r="D1460" s="255">
        <f t="shared" si="60"/>
        <v>6975133</v>
      </c>
      <c r="E1460" s="255">
        <f t="shared" ref="E1460:AA1460" si="61">SUM(E1461:E1466)</f>
        <v>0</v>
      </c>
      <c r="F1460" s="255">
        <f t="shared" si="61"/>
        <v>0</v>
      </c>
      <c r="G1460" s="255">
        <f t="shared" si="61"/>
        <v>0</v>
      </c>
      <c r="H1460" s="255">
        <f t="shared" si="61"/>
        <v>0</v>
      </c>
      <c r="I1460" s="255">
        <f t="shared" si="61"/>
        <v>0</v>
      </c>
      <c r="J1460" s="255">
        <f t="shared" si="61"/>
        <v>0</v>
      </c>
      <c r="K1460" s="256">
        <f t="shared" si="61"/>
        <v>0</v>
      </c>
      <c r="L1460" s="255">
        <f t="shared" si="61"/>
        <v>0</v>
      </c>
      <c r="M1460" s="255">
        <f t="shared" si="61"/>
        <v>1364770</v>
      </c>
      <c r="N1460" s="255">
        <f t="shared" si="61"/>
        <v>0</v>
      </c>
      <c r="O1460" s="255">
        <f>SUM(O1461:O1466)</f>
        <v>5610363</v>
      </c>
      <c r="P1460" s="255">
        <f t="shared" si="61"/>
        <v>0</v>
      </c>
      <c r="Q1460" s="255">
        <f t="shared" si="61"/>
        <v>0</v>
      </c>
      <c r="R1460" s="255">
        <f t="shared" si="61"/>
        <v>0</v>
      </c>
      <c r="S1460" s="255">
        <f t="shared" si="61"/>
        <v>0</v>
      </c>
      <c r="T1460" s="255">
        <f t="shared" si="61"/>
        <v>0</v>
      </c>
      <c r="U1460" s="255">
        <f t="shared" si="61"/>
        <v>0</v>
      </c>
      <c r="V1460" s="255">
        <f t="shared" si="61"/>
        <v>0</v>
      </c>
      <c r="W1460" s="255">
        <f t="shared" si="61"/>
        <v>0</v>
      </c>
      <c r="X1460" s="255">
        <f t="shared" si="61"/>
        <v>0</v>
      </c>
      <c r="Y1460" s="255">
        <f t="shared" si="61"/>
        <v>0</v>
      </c>
      <c r="Z1460" s="255">
        <f t="shared" si="61"/>
        <v>0</v>
      </c>
      <c r="AA1460" s="255">
        <f t="shared" si="61"/>
        <v>0</v>
      </c>
      <c r="AB1460" s="257" t="s">
        <v>855</v>
      </c>
    </row>
    <row r="1461" spans="1:28" ht="35.25" x14ac:dyDescent="0.5">
      <c r="A1461" s="3">
        <v>1</v>
      </c>
      <c r="B1461" s="165">
        <f>SUBTOTAL(103,$A$798:A1461)</f>
        <v>658</v>
      </c>
      <c r="C1461" s="210" t="s">
        <v>2752</v>
      </c>
      <c r="D1461" s="255">
        <f t="shared" si="60"/>
        <v>1489268</v>
      </c>
      <c r="E1461" s="258">
        <v>0</v>
      </c>
      <c r="F1461" s="258">
        <v>0</v>
      </c>
      <c r="G1461" s="258">
        <v>0</v>
      </c>
      <c r="H1461" s="258">
        <v>0</v>
      </c>
      <c r="I1461" s="258">
        <v>0</v>
      </c>
      <c r="J1461" s="258">
        <v>0</v>
      </c>
      <c r="K1461" s="259">
        <v>0</v>
      </c>
      <c r="L1461" s="258">
        <v>0</v>
      </c>
      <c r="M1461" s="258">
        <v>0</v>
      </c>
      <c r="N1461" s="258">
        <v>0</v>
      </c>
      <c r="O1461" s="258">
        <v>1489268</v>
      </c>
      <c r="P1461" s="258">
        <v>0</v>
      </c>
      <c r="Q1461" s="258">
        <v>0</v>
      </c>
      <c r="R1461" s="258">
        <v>0</v>
      </c>
      <c r="S1461" s="258">
        <v>0</v>
      </c>
      <c r="T1461" s="258">
        <v>0</v>
      </c>
      <c r="U1461" s="258">
        <v>0</v>
      </c>
      <c r="V1461" s="258">
        <v>0</v>
      </c>
      <c r="W1461" s="258">
        <v>0</v>
      </c>
      <c r="X1461" s="258">
        <v>0</v>
      </c>
      <c r="Y1461" s="258">
        <v>0</v>
      </c>
      <c r="Z1461" s="258">
        <v>0</v>
      </c>
      <c r="AA1461" s="258">
        <v>0</v>
      </c>
      <c r="AB1461" s="260">
        <v>2021</v>
      </c>
    </row>
    <row r="1462" spans="1:28" ht="35.25" x14ac:dyDescent="0.5">
      <c r="A1462" s="3">
        <v>1</v>
      </c>
      <c r="B1462" s="165">
        <f>SUBTOTAL(103,$A$798:A1462)</f>
        <v>659</v>
      </c>
      <c r="C1462" s="210" t="s">
        <v>2932</v>
      </c>
      <c r="D1462" s="255">
        <f t="shared" si="60"/>
        <v>151877</v>
      </c>
      <c r="E1462" s="258">
        <v>0</v>
      </c>
      <c r="F1462" s="258">
        <v>0</v>
      </c>
      <c r="G1462" s="258">
        <v>0</v>
      </c>
      <c r="H1462" s="258">
        <v>0</v>
      </c>
      <c r="I1462" s="258">
        <v>0</v>
      </c>
      <c r="J1462" s="258">
        <v>0</v>
      </c>
      <c r="K1462" s="259">
        <v>0</v>
      </c>
      <c r="L1462" s="258">
        <v>0</v>
      </c>
      <c r="M1462" s="258">
        <v>0</v>
      </c>
      <c r="N1462" s="258">
        <v>0</v>
      </c>
      <c r="O1462" s="258">
        <v>151877</v>
      </c>
      <c r="P1462" s="258">
        <v>0</v>
      </c>
      <c r="Q1462" s="258">
        <v>0</v>
      </c>
      <c r="R1462" s="258">
        <v>0</v>
      </c>
      <c r="S1462" s="258">
        <v>0</v>
      </c>
      <c r="T1462" s="258">
        <v>0</v>
      </c>
      <c r="U1462" s="258">
        <v>0</v>
      </c>
      <c r="V1462" s="258">
        <v>0</v>
      </c>
      <c r="W1462" s="258">
        <v>0</v>
      </c>
      <c r="X1462" s="258">
        <v>0</v>
      </c>
      <c r="Y1462" s="258">
        <v>0</v>
      </c>
      <c r="Z1462" s="258">
        <v>0</v>
      </c>
      <c r="AA1462" s="258">
        <v>0</v>
      </c>
      <c r="AB1462" s="260">
        <v>2021</v>
      </c>
    </row>
    <row r="1463" spans="1:28" ht="35.25" x14ac:dyDescent="0.5">
      <c r="A1463" s="3">
        <v>1</v>
      </c>
      <c r="B1463" s="165">
        <f>SUBTOTAL(103,$A$798:A1463)</f>
        <v>660</v>
      </c>
      <c r="C1463" s="210" t="s">
        <v>2933</v>
      </c>
      <c r="D1463" s="255">
        <f t="shared" si="60"/>
        <v>462741</v>
      </c>
      <c r="E1463" s="258">
        <v>0</v>
      </c>
      <c r="F1463" s="258">
        <v>0</v>
      </c>
      <c r="G1463" s="258">
        <v>0</v>
      </c>
      <c r="H1463" s="258">
        <v>0</v>
      </c>
      <c r="I1463" s="258">
        <v>0</v>
      </c>
      <c r="J1463" s="258">
        <v>0</v>
      </c>
      <c r="K1463" s="259">
        <v>0</v>
      </c>
      <c r="L1463" s="258">
        <v>0</v>
      </c>
      <c r="M1463" s="258">
        <v>0</v>
      </c>
      <c r="N1463" s="258">
        <v>0</v>
      </c>
      <c r="O1463" s="258">
        <v>462741</v>
      </c>
      <c r="P1463" s="258">
        <v>0</v>
      </c>
      <c r="Q1463" s="258">
        <v>0</v>
      </c>
      <c r="R1463" s="258">
        <v>0</v>
      </c>
      <c r="S1463" s="258">
        <v>0</v>
      </c>
      <c r="T1463" s="258">
        <v>0</v>
      </c>
      <c r="U1463" s="258">
        <v>0</v>
      </c>
      <c r="V1463" s="258">
        <v>0</v>
      </c>
      <c r="W1463" s="258">
        <v>0</v>
      </c>
      <c r="X1463" s="258">
        <v>0</v>
      </c>
      <c r="Y1463" s="258">
        <v>0</v>
      </c>
      <c r="Z1463" s="258">
        <v>0</v>
      </c>
      <c r="AA1463" s="258">
        <v>0</v>
      </c>
      <c r="AB1463" s="260">
        <v>2021</v>
      </c>
    </row>
    <row r="1464" spans="1:28" ht="35.25" x14ac:dyDescent="0.5">
      <c r="A1464" s="3">
        <v>1</v>
      </c>
      <c r="B1464" s="165">
        <f>SUBTOTAL(103,$A$798:A1464)</f>
        <v>661</v>
      </c>
      <c r="C1464" s="210" t="s">
        <v>2934</v>
      </c>
      <c r="D1464" s="255">
        <f t="shared" si="60"/>
        <v>2868096</v>
      </c>
      <c r="E1464" s="258">
        <v>0</v>
      </c>
      <c r="F1464" s="258">
        <v>0</v>
      </c>
      <c r="G1464" s="258">
        <v>0</v>
      </c>
      <c r="H1464" s="258">
        <v>0</v>
      </c>
      <c r="I1464" s="258">
        <v>0</v>
      </c>
      <c r="J1464" s="258">
        <v>0</v>
      </c>
      <c r="K1464" s="259">
        <v>0</v>
      </c>
      <c r="L1464" s="258">
        <v>0</v>
      </c>
      <c r="M1464" s="258">
        <v>1364770</v>
      </c>
      <c r="N1464" s="258">
        <v>0</v>
      </c>
      <c r="O1464" s="258">
        <v>1503326</v>
      </c>
      <c r="P1464" s="258">
        <v>0</v>
      </c>
      <c r="Q1464" s="258">
        <v>0</v>
      </c>
      <c r="R1464" s="258">
        <v>0</v>
      </c>
      <c r="S1464" s="258">
        <v>0</v>
      </c>
      <c r="T1464" s="258">
        <v>0</v>
      </c>
      <c r="U1464" s="258">
        <v>0</v>
      </c>
      <c r="V1464" s="258">
        <v>0</v>
      </c>
      <c r="W1464" s="258">
        <v>0</v>
      </c>
      <c r="X1464" s="258">
        <v>0</v>
      </c>
      <c r="Y1464" s="258">
        <v>0</v>
      </c>
      <c r="Z1464" s="258">
        <v>0</v>
      </c>
      <c r="AA1464" s="258">
        <v>0</v>
      </c>
      <c r="AB1464" s="260">
        <v>2021</v>
      </c>
    </row>
    <row r="1465" spans="1:28" ht="35.25" x14ac:dyDescent="0.5">
      <c r="A1465" s="3">
        <v>1</v>
      </c>
      <c r="B1465" s="165">
        <f>SUBTOTAL(103,$A$798:A1465)</f>
        <v>662</v>
      </c>
      <c r="C1465" s="210" t="s">
        <v>2935</v>
      </c>
      <c r="D1465" s="255">
        <f t="shared" si="60"/>
        <v>401466</v>
      </c>
      <c r="E1465" s="258">
        <v>0</v>
      </c>
      <c r="F1465" s="258">
        <v>0</v>
      </c>
      <c r="G1465" s="258">
        <v>0</v>
      </c>
      <c r="H1465" s="258">
        <v>0</v>
      </c>
      <c r="I1465" s="258">
        <v>0</v>
      </c>
      <c r="J1465" s="258">
        <v>0</v>
      </c>
      <c r="K1465" s="259">
        <v>0</v>
      </c>
      <c r="L1465" s="258">
        <v>0</v>
      </c>
      <c r="M1465" s="258">
        <v>0</v>
      </c>
      <c r="N1465" s="258">
        <v>0</v>
      </c>
      <c r="O1465" s="258">
        <v>401466</v>
      </c>
      <c r="P1465" s="258">
        <v>0</v>
      </c>
      <c r="Q1465" s="258">
        <v>0</v>
      </c>
      <c r="R1465" s="258">
        <v>0</v>
      </c>
      <c r="S1465" s="258">
        <v>0</v>
      </c>
      <c r="T1465" s="258">
        <v>0</v>
      </c>
      <c r="U1465" s="258">
        <v>0</v>
      </c>
      <c r="V1465" s="258">
        <v>0</v>
      </c>
      <c r="W1465" s="258">
        <v>0</v>
      </c>
      <c r="X1465" s="258">
        <v>0</v>
      </c>
      <c r="Y1465" s="258">
        <v>0</v>
      </c>
      <c r="Z1465" s="258">
        <v>0</v>
      </c>
      <c r="AA1465" s="258">
        <v>0</v>
      </c>
      <c r="AB1465" s="260">
        <v>2021</v>
      </c>
    </row>
    <row r="1466" spans="1:28" ht="35.25" x14ac:dyDescent="0.5">
      <c r="A1466" s="3">
        <v>1</v>
      </c>
      <c r="B1466" s="165">
        <f>SUBTOTAL(103,$A$798:A1466)</f>
        <v>663</v>
      </c>
      <c r="C1466" s="210" t="s">
        <v>2344</v>
      </c>
      <c r="D1466" s="255">
        <f t="shared" si="60"/>
        <v>1601685</v>
      </c>
      <c r="E1466" s="258">
        <v>0</v>
      </c>
      <c r="F1466" s="258">
        <v>0</v>
      </c>
      <c r="G1466" s="258">
        <v>0</v>
      </c>
      <c r="H1466" s="258">
        <v>0</v>
      </c>
      <c r="I1466" s="258">
        <v>0</v>
      </c>
      <c r="J1466" s="258">
        <v>0</v>
      </c>
      <c r="K1466" s="259">
        <v>0</v>
      </c>
      <c r="L1466" s="258">
        <v>0</v>
      </c>
      <c r="M1466" s="258">
        <v>0</v>
      </c>
      <c r="N1466" s="258">
        <v>0</v>
      </c>
      <c r="O1466" s="258">
        <v>1601685</v>
      </c>
      <c r="P1466" s="258">
        <v>0</v>
      </c>
      <c r="Q1466" s="258">
        <v>0</v>
      </c>
      <c r="R1466" s="258">
        <v>0</v>
      </c>
      <c r="S1466" s="258">
        <v>0</v>
      </c>
      <c r="T1466" s="258">
        <v>0</v>
      </c>
      <c r="U1466" s="258">
        <v>0</v>
      </c>
      <c r="V1466" s="258">
        <v>0</v>
      </c>
      <c r="W1466" s="258">
        <v>0</v>
      </c>
      <c r="X1466" s="258">
        <v>0</v>
      </c>
      <c r="Y1466" s="258">
        <v>0</v>
      </c>
      <c r="Z1466" s="258">
        <v>0</v>
      </c>
      <c r="AA1466" s="258">
        <v>0</v>
      </c>
      <c r="AB1466" s="260">
        <v>2021</v>
      </c>
    </row>
    <row r="1467" spans="1:28" ht="35.25" x14ac:dyDescent="0.5">
      <c r="A1467" s="3"/>
      <c r="B1467" s="210" t="s">
        <v>845</v>
      </c>
      <c r="C1467" s="210"/>
      <c r="D1467" s="255">
        <f t="shared" si="60"/>
        <v>106496</v>
      </c>
      <c r="E1467" s="255">
        <f t="shared" ref="E1467:AA1467" si="62">E1468</f>
        <v>0</v>
      </c>
      <c r="F1467" s="255">
        <f t="shared" si="62"/>
        <v>106496</v>
      </c>
      <c r="G1467" s="255">
        <f t="shared" si="62"/>
        <v>0</v>
      </c>
      <c r="H1467" s="255">
        <f t="shared" si="62"/>
        <v>0</v>
      </c>
      <c r="I1467" s="255">
        <f t="shared" si="62"/>
        <v>0</v>
      </c>
      <c r="J1467" s="255">
        <f t="shared" si="62"/>
        <v>0</v>
      </c>
      <c r="K1467" s="256">
        <f t="shared" si="62"/>
        <v>0</v>
      </c>
      <c r="L1467" s="255">
        <f t="shared" si="62"/>
        <v>0</v>
      </c>
      <c r="M1467" s="255">
        <f t="shared" si="62"/>
        <v>0</v>
      </c>
      <c r="N1467" s="255">
        <f t="shared" si="62"/>
        <v>0</v>
      </c>
      <c r="O1467" s="255">
        <f>O1468</f>
        <v>0</v>
      </c>
      <c r="P1467" s="255">
        <f t="shared" si="62"/>
        <v>0</v>
      </c>
      <c r="Q1467" s="255">
        <f t="shared" si="62"/>
        <v>0</v>
      </c>
      <c r="R1467" s="255">
        <f t="shared" si="62"/>
        <v>0</v>
      </c>
      <c r="S1467" s="255">
        <f t="shared" si="62"/>
        <v>0</v>
      </c>
      <c r="T1467" s="255">
        <f t="shared" si="62"/>
        <v>0</v>
      </c>
      <c r="U1467" s="255">
        <f t="shared" si="62"/>
        <v>0</v>
      </c>
      <c r="V1467" s="255">
        <f t="shared" si="62"/>
        <v>0</v>
      </c>
      <c r="W1467" s="255">
        <f t="shared" si="62"/>
        <v>0</v>
      </c>
      <c r="X1467" s="255">
        <f t="shared" si="62"/>
        <v>0</v>
      </c>
      <c r="Y1467" s="255">
        <f t="shared" si="62"/>
        <v>0</v>
      </c>
      <c r="Z1467" s="255">
        <f t="shared" si="62"/>
        <v>0</v>
      </c>
      <c r="AA1467" s="255">
        <f t="shared" si="62"/>
        <v>0</v>
      </c>
      <c r="AB1467" s="257" t="s">
        <v>855</v>
      </c>
    </row>
    <row r="1468" spans="1:28" ht="35.25" x14ac:dyDescent="0.5">
      <c r="A1468" s="3">
        <v>1</v>
      </c>
      <c r="B1468" s="165">
        <f>SUBTOTAL(103,$A$798:A1468)</f>
        <v>664</v>
      </c>
      <c r="C1468" s="210" t="s">
        <v>2753</v>
      </c>
      <c r="D1468" s="255">
        <f t="shared" si="60"/>
        <v>106496</v>
      </c>
      <c r="E1468" s="258">
        <v>0</v>
      </c>
      <c r="F1468" s="258">
        <v>106496</v>
      </c>
      <c r="G1468" s="258">
        <v>0</v>
      </c>
      <c r="H1468" s="258">
        <v>0</v>
      </c>
      <c r="I1468" s="258">
        <v>0</v>
      </c>
      <c r="J1468" s="258">
        <v>0</v>
      </c>
      <c r="K1468" s="259">
        <v>0</v>
      </c>
      <c r="L1468" s="258">
        <v>0</v>
      </c>
      <c r="M1468" s="258">
        <v>0</v>
      </c>
      <c r="N1468" s="258">
        <v>0</v>
      </c>
      <c r="O1468" s="261">
        <v>0</v>
      </c>
      <c r="P1468" s="258">
        <v>0</v>
      </c>
      <c r="Q1468" s="258">
        <v>0</v>
      </c>
      <c r="R1468" s="258">
        <v>0</v>
      </c>
      <c r="S1468" s="258">
        <v>0</v>
      </c>
      <c r="T1468" s="258">
        <v>0</v>
      </c>
      <c r="U1468" s="258">
        <v>0</v>
      </c>
      <c r="V1468" s="258">
        <v>0</v>
      </c>
      <c r="W1468" s="258">
        <v>0</v>
      </c>
      <c r="X1468" s="258">
        <v>0</v>
      </c>
      <c r="Y1468" s="258">
        <v>0</v>
      </c>
      <c r="Z1468" s="258">
        <v>0</v>
      </c>
      <c r="AA1468" s="258">
        <v>0</v>
      </c>
      <c r="AB1468" s="260">
        <v>2021</v>
      </c>
    </row>
    <row r="1469" spans="1:28" ht="35.25" x14ac:dyDescent="0.5">
      <c r="A1469" s="3"/>
      <c r="B1469" s="209" t="s">
        <v>827</v>
      </c>
      <c r="C1469" s="210"/>
      <c r="D1469" s="255">
        <f t="shared" si="60"/>
        <v>3046603</v>
      </c>
      <c r="E1469" s="255">
        <f t="shared" ref="E1469:AA1469" si="63">SUM(E1470:E1472)</f>
        <v>0</v>
      </c>
      <c r="F1469" s="255">
        <f t="shared" si="63"/>
        <v>0</v>
      </c>
      <c r="G1469" s="255">
        <f t="shared" si="63"/>
        <v>0</v>
      </c>
      <c r="H1469" s="255">
        <f t="shared" si="63"/>
        <v>0</v>
      </c>
      <c r="I1469" s="255">
        <f t="shared" si="63"/>
        <v>0</v>
      </c>
      <c r="J1469" s="255">
        <f t="shared" si="63"/>
        <v>0</v>
      </c>
      <c r="K1469" s="256">
        <f t="shared" si="63"/>
        <v>0</v>
      </c>
      <c r="L1469" s="255">
        <f t="shared" si="63"/>
        <v>0</v>
      </c>
      <c r="M1469" s="255">
        <f t="shared" si="63"/>
        <v>0</v>
      </c>
      <c r="N1469" s="255">
        <f t="shared" si="63"/>
        <v>0</v>
      </c>
      <c r="O1469" s="255">
        <f>SUM(O1470:O1472)</f>
        <v>3046603</v>
      </c>
      <c r="P1469" s="255">
        <f t="shared" si="63"/>
        <v>0</v>
      </c>
      <c r="Q1469" s="255">
        <f t="shared" si="63"/>
        <v>0</v>
      </c>
      <c r="R1469" s="255">
        <f t="shared" si="63"/>
        <v>0</v>
      </c>
      <c r="S1469" s="255">
        <f t="shared" si="63"/>
        <v>0</v>
      </c>
      <c r="T1469" s="255">
        <f t="shared" si="63"/>
        <v>0</v>
      </c>
      <c r="U1469" s="255">
        <f t="shared" si="63"/>
        <v>0</v>
      </c>
      <c r="V1469" s="255">
        <f t="shared" si="63"/>
        <v>0</v>
      </c>
      <c r="W1469" s="255">
        <f t="shared" si="63"/>
        <v>0</v>
      </c>
      <c r="X1469" s="255">
        <f t="shared" si="63"/>
        <v>0</v>
      </c>
      <c r="Y1469" s="255">
        <f t="shared" si="63"/>
        <v>0</v>
      </c>
      <c r="Z1469" s="255">
        <f t="shared" si="63"/>
        <v>0</v>
      </c>
      <c r="AA1469" s="255">
        <f t="shared" si="63"/>
        <v>0</v>
      </c>
      <c r="AB1469" s="257" t="s">
        <v>855</v>
      </c>
    </row>
    <row r="1470" spans="1:28" ht="35.25" x14ac:dyDescent="0.5">
      <c r="A1470" s="3">
        <v>1</v>
      </c>
      <c r="B1470" s="165">
        <f>SUBTOTAL(103,$A$798:A1470)</f>
        <v>665</v>
      </c>
      <c r="C1470" s="210" t="s">
        <v>2754</v>
      </c>
      <c r="D1470" s="255">
        <f t="shared" si="60"/>
        <v>1329760</v>
      </c>
      <c r="E1470" s="258">
        <v>0</v>
      </c>
      <c r="F1470" s="258">
        <v>0</v>
      </c>
      <c r="G1470" s="258">
        <v>0</v>
      </c>
      <c r="H1470" s="258">
        <v>0</v>
      </c>
      <c r="I1470" s="258">
        <v>0</v>
      </c>
      <c r="J1470" s="258">
        <v>0</v>
      </c>
      <c r="K1470" s="259">
        <v>0</v>
      </c>
      <c r="L1470" s="258">
        <v>0</v>
      </c>
      <c r="M1470" s="258">
        <v>0</v>
      </c>
      <c r="N1470" s="258">
        <v>0</v>
      </c>
      <c r="O1470" s="258">
        <v>1329760</v>
      </c>
      <c r="P1470" s="258">
        <v>0</v>
      </c>
      <c r="Q1470" s="258">
        <v>0</v>
      </c>
      <c r="R1470" s="258">
        <v>0</v>
      </c>
      <c r="S1470" s="258">
        <v>0</v>
      </c>
      <c r="T1470" s="258">
        <v>0</v>
      </c>
      <c r="U1470" s="258">
        <v>0</v>
      </c>
      <c r="V1470" s="258">
        <v>0</v>
      </c>
      <c r="W1470" s="258">
        <v>0</v>
      </c>
      <c r="X1470" s="258">
        <v>0</v>
      </c>
      <c r="Y1470" s="258">
        <v>0</v>
      </c>
      <c r="Z1470" s="258">
        <v>0</v>
      </c>
      <c r="AA1470" s="258">
        <v>0</v>
      </c>
      <c r="AB1470" s="260">
        <v>2021</v>
      </c>
    </row>
    <row r="1471" spans="1:28" ht="35.25" x14ac:dyDescent="0.5">
      <c r="A1471" s="3">
        <v>1</v>
      </c>
      <c r="B1471" s="165">
        <f>SUBTOTAL(103,$A$798:A1471)</f>
        <v>666</v>
      </c>
      <c r="C1471" s="210" t="s">
        <v>2936</v>
      </c>
      <c r="D1471" s="255">
        <f t="shared" si="60"/>
        <v>819958</v>
      </c>
      <c r="E1471" s="258">
        <v>0</v>
      </c>
      <c r="F1471" s="258">
        <v>0</v>
      </c>
      <c r="G1471" s="258">
        <v>0</v>
      </c>
      <c r="H1471" s="258">
        <v>0</v>
      </c>
      <c r="I1471" s="258">
        <v>0</v>
      </c>
      <c r="J1471" s="258">
        <v>0</v>
      </c>
      <c r="K1471" s="259">
        <v>0</v>
      </c>
      <c r="L1471" s="258">
        <v>0</v>
      </c>
      <c r="M1471" s="258">
        <v>0</v>
      </c>
      <c r="N1471" s="258">
        <v>0</v>
      </c>
      <c r="O1471" s="258">
        <v>819958</v>
      </c>
      <c r="P1471" s="258">
        <v>0</v>
      </c>
      <c r="Q1471" s="258">
        <v>0</v>
      </c>
      <c r="R1471" s="258">
        <v>0</v>
      </c>
      <c r="S1471" s="258">
        <v>0</v>
      </c>
      <c r="T1471" s="258">
        <v>0</v>
      </c>
      <c r="U1471" s="258">
        <v>0</v>
      </c>
      <c r="V1471" s="258">
        <v>0</v>
      </c>
      <c r="W1471" s="258">
        <v>0</v>
      </c>
      <c r="X1471" s="258">
        <v>0</v>
      </c>
      <c r="Y1471" s="258">
        <v>0</v>
      </c>
      <c r="Z1471" s="258">
        <v>0</v>
      </c>
      <c r="AA1471" s="258">
        <v>0</v>
      </c>
      <c r="AB1471" s="260">
        <v>2021</v>
      </c>
    </row>
    <row r="1472" spans="1:28" ht="35.25" x14ac:dyDescent="0.5">
      <c r="A1472" s="3">
        <v>1</v>
      </c>
      <c r="B1472" s="165">
        <f>SUBTOTAL(103,$A$798:A1472)</f>
        <v>667</v>
      </c>
      <c r="C1472" s="210" t="s">
        <v>2937</v>
      </c>
      <c r="D1472" s="255">
        <f t="shared" si="60"/>
        <v>896885</v>
      </c>
      <c r="E1472" s="258">
        <v>0</v>
      </c>
      <c r="F1472" s="258">
        <v>0</v>
      </c>
      <c r="G1472" s="258">
        <v>0</v>
      </c>
      <c r="H1472" s="258">
        <v>0</v>
      </c>
      <c r="I1472" s="258">
        <v>0</v>
      </c>
      <c r="J1472" s="258">
        <v>0</v>
      </c>
      <c r="K1472" s="259">
        <v>0</v>
      </c>
      <c r="L1472" s="258">
        <v>0</v>
      </c>
      <c r="M1472" s="258">
        <v>0</v>
      </c>
      <c r="N1472" s="258">
        <v>0</v>
      </c>
      <c r="O1472" s="258">
        <v>896885</v>
      </c>
      <c r="P1472" s="258">
        <v>0</v>
      </c>
      <c r="Q1472" s="258">
        <v>0</v>
      </c>
      <c r="R1472" s="258">
        <v>0</v>
      </c>
      <c r="S1472" s="258">
        <v>0</v>
      </c>
      <c r="T1472" s="258">
        <v>0</v>
      </c>
      <c r="U1472" s="258">
        <v>0</v>
      </c>
      <c r="V1472" s="258">
        <v>0</v>
      </c>
      <c r="W1472" s="258">
        <v>0</v>
      </c>
      <c r="X1472" s="258">
        <v>0</v>
      </c>
      <c r="Y1472" s="258">
        <v>0</v>
      </c>
      <c r="Z1472" s="258">
        <v>0</v>
      </c>
      <c r="AA1472" s="258">
        <v>0</v>
      </c>
      <c r="AB1472" s="260">
        <v>2021</v>
      </c>
    </row>
    <row r="1473" spans="1:28" ht="35.25" x14ac:dyDescent="0.5">
      <c r="A1473" s="3"/>
      <c r="B1473" s="209" t="s">
        <v>780</v>
      </c>
      <c r="C1473" s="210"/>
      <c r="D1473" s="255">
        <f t="shared" si="60"/>
        <v>26281079.700000003</v>
      </c>
      <c r="E1473" s="255">
        <f t="shared" ref="E1473:AA1473" si="64">SUM(E1474:E1499)</f>
        <v>300370.74</v>
      </c>
      <c r="F1473" s="255">
        <f t="shared" si="64"/>
        <v>86747.67</v>
      </c>
      <c r="G1473" s="255">
        <f t="shared" si="64"/>
        <v>579513.65999999992</v>
      </c>
      <c r="H1473" s="255">
        <f t="shared" si="64"/>
        <v>80014.5</v>
      </c>
      <c r="I1473" s="255">
        <f t="shared" si="64"/>
        <v>0</v>
      </c>
      <c r="J1473" s="255">
        <f t="shared" si="64"/>
        <v>0</v>
      </c>
      <c r="K1473" s="256">
        <f t="shared" si="64"/>
        <v>4</v>
      </c>
      <c r="L1473" s="255">
        <f t="shared" si="64"/>
        <v>4598601</v>
      </c>
      <c r="M1473" s="255">
        <f t="shared" si="64"/>
        <v>16040672.74</v>
      </c>
      <c r="N1473" s="255">
        <f t="shared" si="64"/>
        <v>154444.66</v>
      </c>
      <c r="O1473" s="255">
        <f t="shared" si="64"/>
        <v>4440714.7299999995</v>
      </c>
      <c r="P1473" s="255">
        <f t="shared" si="64"/>
        <v>0</v>
      </c>
      <c r="Q1473" s="255">
        <f t="shared" si="64"/>
        <v>0</v>
      </c>
      <c r="R1473" s="255">
        <f t="shared" si="64"/>
        <v>0</v>
      </c>
      <c r="S1473" s="255">
        <f t="shared" si="64"/>
        <v>0</v>
      </c>
      <c r="T1473" s="255">
        <f t="shared" si="64"/>
        <v>0</v>
      </c>
      <c r="U1473" s="255">
        <f t="shared" si="64"/>
        <v>0</v>
      </c>
      <c r="V1473" s="255">
        <f t="shared" si="64"/>
        <v>0</v>
      </c>
      <c r="W1473" s="255">
        <f t="shared" si="64"/>
        <v>0</v>
      </c>
      <c r="X1473" s="255">
        <f t="shared" si="64"/>
        <v>0</v>
      </c>
      <c r="Y1473" s="255">
        <f t="shared" si="64"/>
        <v>0</v>
      </c>
      <c r="Z1473" s="255">
        <f t="shared" si="64"/>
        <v>0</v>
      </c>
      <c r="AA1473" s="255">
        <f t="shared" si="64"/>
        <v>0</v>
      </c>
      <c r="AB1473" s="257" t="s">
        <v>855</v>
      </c>
    </row>
    <row r="1474" spans="1:28" ht="35.25" x14ac:dyDescent="0.5">
      <c r="A1474" s="3">
        <v>1</v>
      </c>
      <c r="B1474" s="165">
        <f>SUBTOTAL(103,$A$798:A1474)</f>
        <v>668</v>
      </c>
      <c r="C1474" s="210" t="s">
        <v>1983</v>
      </c>
      <c r="D1474" s="255">
        <f t="shared" si="60"/>
        <v>100000</v>
      </c>
      <c r="E1474" s="258">
        <v>0</v>
      </c>
      <c r="F1474" s="258">
        <v>0</v>
      </c>
      <c r="G1474" s="258">
        <v>0</v>
      </c>
      <c r="H1474" s="258">
        <v>0</v>
      </c>
      <c r="I1474" s="258">
        <v>0</v>
      </c>
      <c r="J1474" s="258">
        <v>0</v>
      </c>
      <c r="K1474" s="259">
        <v>0</v>
      </c>
      <c r="L1474" s="258">
        <v>0</v>
      </c>
      <c r="M1474" s="258">
        <v>100000</v>
      </c>
      <c r="N1474" s="258">
        <v>0</v>
      </c>
      <c r="O1474" s="258">
        <v>0</v>
      </c>
      <c r="P1474" s="258">
        <v>0</v>
      </c>
      <c r="Q1474" s="258">
        <v>0</v>
      </c>
      <c r="R1474" s="258">
        <v>0</v>
      </c>
      <c r="S1474" s="258">
        <v>0</v>
      </c>
      <c r="T1474" s="258">
        <v>0</v>
      </c>
      <c r="U1474" s="258">
        <v>0</v>
      </c>
      <c r="V1474" s="258">
        <v>0</v>
      </c>
      <c r="W1474" s="258">
        <v>0</v>
      </c>
      <c r="X1474" s="258">
        <v>0</v>
      </c>
      <c r="Y1474" s="258">
        <v>0</v>
      </c>
      <c r="Z1474" s="258">
        <v>0</v>
      </c>
      <c r="AA1474" s="258">
        <v>0</v>
      </c>
      <c r="AB1474" s="260">
        <v>2021</v>
      </c>
    </row>
    <row r="1475" spans="1:28" ht="35.25" x14ac:dyDescent="0.5">
      <c r="A1475" s="3">
        <v>1</v>
      </c>
      <c r="B1475" s="165">
        <f>SUBTOTAL(103,$A$798:A1475)</f>
        <v>669</v>
      </c>
      <c r="C1475" s="210" t="s">
        <v>2436</v>
      </c>
      <c r="D1475" s="255">
        <f t="shared" si="60"/>
        <v>25274.84</v>
      </c>
      <c r="E1475" s="258">
        <v>0</v>
      </c>
      <c r="F1475" s="258">
        <v>0</v>
      </c>
      <c r="G1475" s="258">
        <v>0</v>
      </c>
      <c r="H1475" s="258">
        <v>25274.84</v>
      </c>
      <c r="I1475" s="258">
        <v>0</v>
      </c>
      <c r="J1475" s="258">
        <v>0</v>
      </c>
      <c r="K1475" s="259">
        <v>0</v>
      </c>
      <c r="L1475" s="258">
        <v>0</v>
      </c>
      <c r="M1475" s="258">
        <v>0</v>
      </c>
      <c r="N1475" s="258">
        <v>0</v>
      </c>
      <c r="O1475" s="258">
        <v>0</v>
      </c>
      <c r="P1475" s="258">
        <v>0</v>
      </c>
      <c r="Q1475" s="258">
        <v>0</v>
      </c>
      <c r="R1475" s="258">
        <v>0</v>
      </c>
      <c r="S1475" s="258">
        <v>0</v>
      </c>
      <c r="T1475" s="258">
        <v>0</v>
      </c>
      <c r="U1475" s="258">
        <v>0</v>
      </c>
      <c r="V1475" s="258">
        <v>0</v>
      </c>
      <c r="W1475" s="258">
        <v>0</v>
      </c>
      <c r="X1475" s="258">
        <v>0</v>
      </c>
      <c r="Y1475" s="258">
        <v>0</v>
      </c>
      <c r="Z1475" s="258">
        <v>0</v>
      </c>
      <c r="AA1475" s="258">
        <v>0</v>
      </c>
      <c r="AB1475" s="260">
        <v>2021</v>
      </c>
    </row>
    <row r="1476" spans="1:28" ht="35.25" x14ac:dyDescent="0.5">
      <c r="A1476" s="3">
        <v>1</v>
      </c>
      <c r="B1476" s="165">
        <f>SUBTOTAL(103,$A$798:A1476)</f>
        <v>670</v>
      </c>
      <c r="C1476" s="210" t="s">
        <v>1982</v>
      </c>
      <c r="D1476" s="255">
        <f t="shared" si="60"/>
        <v>1293188</v>
      </c>
      <c r="E1476" s="258">
        <v>0</v>
      </c>
      <c r="F1476" s="258">
        <v>0</v>
      </c>
      <c r="G1476" s="258">
        <v>0</v>
      </c>
      <c r="H1476" s="258">
        <v>0</v>
      </c>
      <c r="I1476" s="258">
        <v>0</v>
      </c>
      <c r="J1476" s="258">
        <v>0</v>
      </c>
      <c r="K1476" s="259">
        <v>0</v>
      </c>
      <c r="L1476" s="258">
        <v>0</v>
      </c>
      <c r="M1476" s="258">
        <v>1293188</v>
      </c>
      <c r="N1476" s="258">
        <v>0</v>
      </c>
      <c r="O1476" s="258">
        <v>0</v>
      </c>
      <c r="P1476" s="258">
        <v>0</v>
      </c>
      <c r="Q1476" s="258">
        <v>0</v>
      </c>
      <c r="R1476" s="258">
        <v>0</v>
      </c>
      <c r="S1476" s="258">
        <v>0</v>
      </c>
      <c r="T1476" s="258">
        <v>0</v>
      </c>
      <c r="U1476" s="258">
        <v>0</v>
      </c>
      <c r="V1476" s="258">
        <v>0</v>
      </c>
      <c r="W1476" s="258">
        <v>0</v>
      </c>
      <c r="X1476" s="258">
        <v>0</v>
      </c>
      <c r="Y1476" s="258">
        <v>0</v>
      </c>
      <c r="Z1476" s="258">
        <v>0</v>
      </c>
      <c r="AA1476" s="258">
        <v>0</v>
      </c>
      <c r="AB1476" s="260">
        <v>2021</v>
      </c>
    </row>
    <row r="1477" spans="1:28" ht="35.25" x14ac:dyDescent="0.5">
      <c r="A1477" s="3">
        <v>1</v>
      </c>
      <c r="B1477" s="165">
        <f>SUBTOTAL(103,$A$798:A1477)</f>
        <v>671</v>
      </c>
      <c r="C1477" s="210" t="s">
        <v>2938</v>
      </c>
      <c r="D1477" s="255">
        <f t="shared" si="60"/>
        <v>232767</v>
      </c>
      <c r="E1477" s="258">
        <v>0</v>
      </c>
      <c r="F1477" s="258">
        <v>0</v>
      </c>
      <c r="G1477" s="258">
        <v>0</v>
      </c>
      <c r="H1477" s="258">
        <v>0</v>
      </c>
      <c r="I1477" s="258">
        <v>0</v>
      </c>
      <c r="J1477" s="258">
        <v>0</v>
      </c>
      <c r="K1477" s="259">
        <v>0</v>
      </c>
      <c r="L1477" s="258">
        <v>0</v>
      </c>
      <c r="M1477" s="258">
        <v>232767</v>
      </c>
      <c r="N1477" s="258">
        <v>0</v>
      </c>
      <c r="O1477" s="258">
        <v>0</v>
      </c>
      <c r="P1477" s="258">
        <v>0</v>
      </c>
      <c r="Q1477" s="258">
        <v>0</v>
      </c>
      <c r="R1477" s="258">
        <v>0</v>
      </c>
      <c r="S1477" s="258">
        <v>0</v>
      </c>
      <c r="T1477" s="258">
        <v>0</v>
      </c>
      <c r="U1477" s="258">
        <v>0</v>
      </c>
      <c r="V1477" s="258">
        <v>0</v>
      </c>
      <c r="W1477" s="258">
        <v>0</v>
      </c>
      <c r="X1477" s="258">
        <v>0</v>
      </c>
      <c r="Y1477" s="258">
        <v>0</v>
      </c>
      <c r="Z1477" s="258">
        <v>0</v>
      </c>
      <c r="AA1477" s="258">
        <v>0</v>
      </c>
      <c r="AB1477" s="260">
        <v>2021</v>
      </c>
    </row>
    <row r="1478" spans="1:28" ht="35.25" x14ac:dyDescent="0.5">
      <c r="A1478" s="3">
        <v>1</v>
      </c>
      <c r="B1478" s="165">
        <f>SUBTOTAL(103,$A$798:A1478)</f>
        <v>672</v>
      </c>
      <c r="C1478" s="210" t="s">
        <v>1984</v>
      </c>
      <c r="D1478" s="255">
        <f t="shared" si="60"/>
        <v>450087.45</v>
      </c>
      <c r="E1478" s="258">
        <v>0</v>
      </c>
      <c r="F1478" s="258">
        <v>0</v>
      </c>
      <c r="G1478" s="258">
        <v>0</v>
      </c>
      <c r="H1478" s="258">
        <v>0</v>
      </c>
      <c r="I1478" s="258">
        <v>0</v>
      </c>
      <c r="J1478" s="258">
        <v>0</v>
      </c>
      <c r="K1478" s="259">
        <v>0</v>
      </c>
      <c r="L1478" s="258">
        <v>0</v>
      </c>
      <c r="M1478" s="258">
        <v>0</v>
      </c>
      <c r="N1478" s="258">
        <v>0</v>
      </c>
      <c r="O1478" s="258">
        <v>450087.45</v>
      </c>
      <c r="P1478" s="258">
        <v>0</v>
      </c>
      <c r="Q1478" s="258">
        <v>0</v>
      </c>
      <c r="R1478" s="258">
        <v>0</v>
      </c>
      <c r="S1478" s="258">
        <v>0</v>
      </c>
      <c r="T1478" s="258">
        <v>0</v>
      </c>
      <c r="U1478" s="258">
        <v>0</v>
      </c>
      <c r="V1478" s="258">
        <v>0</v>
      </c>
      <c r="W1478" s="258">
        <v>0</v>
      </c>
      <c r="X1478" s="258">
        <v>0</v>
      </c>
      <c r="Y1478" s="258">
        <v>0</v>
      </c>
      <c r="Z1478" s="258">
        <v>0</v>
      </c>
      <c r="AA1478" s="258">
        <v>0</v>
      </c>
      <c r="AB1478" s="260">
        <v>2021</v>
      </c>
    </row>
    <row r="1479" spans="1:28" ht="35.25" x14ac:dyDescent="0.5">
      <c r="A1479" s="3">
        <v>1</v>
      </c>
      <c r="B1479" s="165">
        <f>SUBTOTAL(103,$A$798:A1479)</f>
        <v>673</v>
      </c>
      <c r="C1479" s="210" t="s">
        <v>1986</v>
      </c>
      <c r="D1479" s="255">
        <f t="shared" si="60"/>
        <v>300370.74</v>
      </c>
      <c r="E1479" s="258">
        <v>300370.74</v>
      </c>
      <c r="F1479" s="258">
        <v>0</v>
      </c>
      <c r="G1479" s="258">
        <v>0</v>
      </c>
      <c r="H1479" s="258">
        <v>0</v>
      </c>
      <c r="I1479" s="258">
        <v>0</v>
      </c>
      <c r="J1479" s="258">
        <v>0</v>
      </c>
      <c r="K1479" s="259">
        <v>0</v>
      </c>
      <c r="L1479" s="258">
        <v>0</v>
      </c>
      <c r="M1479" s="258">
        <v>0</v>
      </c>
      <c r="N1479" s="258">
        <v>0</v>
      </c>
      <c r="O1479" s="258">
        <v>0</v>
      </c>
      <c r="P1479" s="258">
        <v>0</v>
      </c>
      <c r="Q1479" s="258">
        <v>0</v>
      </c>
      <c r="R1479" s="258">
        <v>0</v>
      </c>
      <c r="S1479" s="258">
        <v>0</v>
      </c>
      <c r="T1479" s="258">
        <v>0</v>
      </c>
      <c r="U1479" s="258">
        <v>0</v>
      </c>
      <c r="V1479" s="258">
        <v>0</v>
      </c>
      <c r="W1479" s="258">
        <v>0</v>
      </c>
      <c r="X1479" s="258">
        <v>0</v>
      </c>
      <c r="Y1479" s="258">
        <v>0</v>
      </c>
      <c r="Z1479" s="258">
        <v>0</v>
      </c>
      <c r="AA1479" s="258">
        <v>0</v>
      </c>
      <c r="AB1479" s="260">
        <v>2021</v>
      </c>
    </row>
    <row r="1480" spans="1:28" ht="35.25" x14ac:dyDescent="0.5">
      <c r="A1480" s="3">
        <v>1</v>
      </c>
      <c r="B1480" s="165">
        <f>SUBTOTAL(103,$A$798:A1480)</f>
        <v>674</v>
      </c>
      <c r="C1480" s="210" t="s">
        <v>1989</v>
      </c>
      <c r="D1480" s="255">
        <f t="shared" si="60"/>
        <v>167365.70000000001</v>
      </c>
      <c r="E1480" s="258">
        <v>0</v>
      </c>
      <c r="F1480" s="258">
        <v>0</v>
      </c>
      <c r="G1480" s="258">
        <v>0</v>
      </c>
      <c r="H1480" s="258">
        <v>0</v>
      </c>
      <c r="I1480" s="258">
        <v>0</v>
      </c>
      <c r="J1480" s="258">
        <v>0</v>
      </c>
      <c r="K1480" s="259">
        <v>0</v>
      </c>
      <c r="L1480" s="258">
        <v>0</v>
      </c>
      <c r="M1480" s="258">
        <v>0</v>
      </c>
      <c r="N1480" s="258">
        <v>0</v>
      </c>
      <c r="O1480" s="258">
        <v>167365.70000000001</v>
      </c>
      <c r="P1480" s="258">
        <v>0</v>
      </c>
      <c r="Q1480" s="258">
        <v>0</v>
      </c>
      <c r="R1480" s="258">
        <v>0</v>
      </c>
      <c r="S1480" s="258">
        <v>0</v>
      </c>
      <c r="T1480" s="258">
        <v>0</v>
      </c>
      <c r="U1480" s="258">
        <v>0</v>
      </c>
      <c r="V1480" s="258">
        <v>0</v>
      </c>
      <c r="W1480" s="258">
        <v>0</v>
      </c>
      <c r="X1480" s="258">
        <v>0</v>
      </c>
      <c r="Y1480" s="258">
        <v>0</v>
      </c>
      <c r="Z1480" s="258">
        <v>0</v>
      </c>
      <c r="AA1480" s="258">
        <v>0</v>
      </c>
      <c r="AB1480" s="260">
        <v>2021</v>
      </c>
    </row>
    <row r="1481" spans="1:28" ht="35.25" x14ac:dyDescent="0.5">
      <c r="A1481" s="3">
        <v>1</v>
      </c>
      <c r="B1481" s="165">
        <f>SUBTOTAL(103,$A$798:A1481)</f>
        <v>675</v>
      </c>
      <c r="C1481" s="210" t="s">
        <v>1990</v>
      </c>
      <c r="D1481" s="255">
        <f t="shared" si="60"/>
        <v>1688443</v>
      </c>
      <c r="E1481" s="258">
        <v>0</v>
      </c>
      <c r="F1481" s="258">
        <v>0</v>
      </c>
      <c r="G1481" s="258">
        <v>0</v>
      </c>
      <c r="H1481" s="258">
        <v>0</v>
      </c>
      <c r="I1481" s="258">
        <v>0</v>
      </c>
      <c r="J1481" s="258">
        <v>0</v>
      </c>
      <c r="K1481" s="259">
        <v>0</v>
      </c>
      <c r="L1481" s="258">
        <v>0</v>
      </c>
      <c r="M1481" s="258">
        <v>0</v>
      </c>
      <c r="N1481" s="258">
        <v>0</v>
      </c>
      <c r="O1481" s="258">
        <v>1688443</v>
      </c>
      <c r="P1481" s="258">
        <v>0</v>
      </c>
      <c r="Q1481" s="258">
        <v>0</v>
      </c>
      <c r="R1481" s="258">
        <v>0</v>
      </c>
      <c r="S1481" s="258">
        <v>0</v>
      </c>
      <c r="T1481" s="258">
        <v>0</v>
      </c>
      <c r="U1481" s="258">
        <v>0</v>
      </c>
      <c r="V1481" s="258">
        <v>0</v>
      </c>
      <c r="W1481" s="258">
        <v>0</v>
      </c>
      <c r="X1481" s="258">
        <v>0</v>
      </c>
      <c r="Y1481" s="258">
        <v>0</v>
      </c>
      <c r="Z1481" s="258">
        <v>0</v>
      </c>
      <c r="AA1481" s="258">
        <v>0</v>
      </c>
      <c r="AB1481" s="260">
        <v>2021</v>
      </c>
    </row>
    <row r="1482" spans="1:28" ht="35.25" x14ac:dyDescent="0.5">
      <c r="A1482" s="3">
        <v>1</v>
      </c>
      <c r="B1482" s="165">
        <f>SUBTOTAL(103,$A$798:A1482)</f>
        <v>676</v>
      </c>
      <c r="C1482" s="210" t="s">
        <v>2939</v>
      </c>
      <c r="D1482" s="255">
        <f t="shared" ref="D1482:D1545" si="65">E1482+F1482+G1482+H1482+I1482+J1482+L1482+M1482+N1482+O1482+P1482+Q1482+R1482+S1482+T1482+U1482+V1482+W1482+X1482+Y1482+Z1482+AA1482</f>
        <v>2930310</v>
      </c>
      <c r="E1482" s="258">
        <v>0</v>
      </c>
      <c r="F1482" s="258">
        <v>0</v>
      </c>
      <c r="G1482" s="258">
        <v>0</v>
      </c>
      <c r="H1482" s="258">
        <v>0</v>
      </c>
      <c r="I1482" s="258">
        <v>0</v>
      </c>
      <c r="J1482" s="258">
        <v>0</v>
      </c>
      <c r="K1482" s="259">
        <v>0</v>
      </c>
      <c r="L1482" s="258">
        <v>0</v>
      </c>
      <c r="M1482" s="258">
        <v>2507280</v>
      </c>
      <c r="N1482" s="258">
        <v>0</v>
      </c>
      <c r="O1482" s="258">
        <v>423030</v>
      </c>
      <c r="P1482" s="258">
        <v>0</v>
      </c>
      <c r="Q1482" s="258">
        <v>0</v>
      </c>
      <c r="R1482" s="258">
        <v>0</v>
      </c>
      <c r="S1482" s="258">
        <v>0</v>
      </c>
      <c r="T1482" s="258">
        <v>0</v>
      </c>
      <c r="U1482" s="258">
        <v>0</v>
      </c>
      <c r="V1482" s="258">
        <v>0</v>
      </c>
      <c r="W1482" s="258">
        <v>0</v>
      </c>
      <c r="X1482" s="258">
        <v>0</v>
      </c>
      <c r="Y1482" s="258">
        <v>0</v>
      </c>
      <c r="Z1482" s="258">
        <v>0</v>
      </c>
      <c r="AA1482" s="258">
        <v>0</v>
      </c>
      <c r="AB1482" s="260">
        <v>2021</v>
      </c>
    </row>
    <row r="1483" spans="1:28" ht="35.25" x14ac:dyDescent="0.5">
      <c r="A1483" s="3">
        <v>1</v>
      </c>
      <c r="B1483" s="165">
        <f>SUBTOTAL(103,$A$798:A1483)</f>
        <v>677</v>
      </c>
      <c r="C1483" s="210" t="s">
        <v>3224</v>
      </c>
      <c r="D1483" s="255">
        <f t="shared" si="65"/>
        <v>1800000</v>
      </c>
      <c r="E1483" s="261">
        <v>0</v>
      </c>
      <c r="F1483" s="261">
        <v>0</v>
      </c>
      <c r="G1483" s="261">
        <v>0</v>
      </c>
      <c r="H1483" s="261">
        <v>0</v>
      </c>
      <c r="I1483" s="261">
        <v>0</v>
      </c>
      <c r="J1483" s="261">
        <v>0</v>
      </c>
      <c r="K1483" s="262">
        <v>1</v>
      </c>
      <c r="L1483" s="261">
        <v>1800000</v>
      </c>
      <c r="M1483" s="261">
        <v>0</v>
      </c>
      <c r="N1483" s="261">
        <v>0</v>
      </c>
      <c r="O1483" s="261">
        <v>0</v>
      </c>
      <c r="P1483" s="261">
        <v>0</v>
      </c>
      <c r="Q1483" s="261">
        <v>0</v>
      </c>
      <c r="R1483" s="261">
        <v>0</v>
      </c>
      <c r="S1483" s="261">
        <v>0</v>
      </c>
      <c r="T1483" s="261">
        <v>0</v>
      </c>
      <c r="U1483" s="261">
        <v>0</v>
      </c>
      <c r="V1483" s="261">
        <v>0</v>
      </c>
      <c r="W1483" s="261">
        <v>0</v>
      </c>
      <c r="X1483" s="261">
        <v>0</v>
      </c>
      <c r="Y1483" s="261">
        <v>0</v>
      </c>
      <c r="Z1483" s="261">
        <v>0</v>
      </c>
      <c r="AA1483" s="261">
        <v>0</v>
      </c>
      <c r="AB1483" s="263" t="s">
        <v>3074</v>
      </c>
    </row>
    <row r="1484" spans="1:28" ht="35.25" x14ac:dyDescent="0.5">
      <c r="A1484" s="3">
        <v>1</v>
      </c>
      <c r="B1484" s="165">
        <f>SUBTOTAL(103,$A$798:A1484)</f>
        <v>678</v>
      </c>
      <c r="C1484" s="210" t="s">
        <v>2437</v>
      </c>
      <c r="D1484" s="255">
        <f t="shared" si="65"/>
        <v>93096</v>
      </c>
      <c r="E1484" s="261">
        <v>0</v>
      </c>
      <c r="F1484" s="261">
        <v>0</v>
      </c>
      <c r="G1484" s="261">
        <v>0</v>
      </c>
      <c r="H1484" s="261">
        <v>0</v>
      </c>
      <c r="I1484" s="261">
        <v>0</v>
      </c>
      <c r="J1484" s="261">
        <v>0</v>
      </c>
      <c r="K1484" s="262">
        <v>1</v>
      </c>
      <c r="L1484" s="261">
        <v>93096</v>
      </c>
      <c r="M1484" s="261">
        <v>0</v>
      </c>
      <c r="N1484" s="261">
        <v>0</v>
      </c>
      <c r="O1484" s="261">
        <v>0</v>
      </c>
      <c r="P1484" s="261">
        <v>0</v>
      </c>
      <c r="Q1484" s="261">
        <v>0</v>
      </c>
      <c r="R1484" s="261">
        <v>0</v>
      </c>
      <c r="S1484" s="261">
        <v>0</v>
      </c>
      <c r="T1484" s="261">
        <v>0</v>
      </c>
      <c r="U1484" s="261">
        <v>0</v>
      </c>
      <c r="V1484" s="261">
        <v>0</v>
      </c>
      <c r="W1484" s="261">
        <v>0</v>
      </c>
      <c r="X1484" s="261">
        <v>0</v>
      </c>
      <c r="Y1484" s="261">
        <v>0</v>
      </c>
      <c r="Z1484" s="261">
        <v>0</v>
      </c>
      <c r="AA1484" s="261">
        <v>0</v>
      </c>
      <c r="AB1484" s="263" t="s">
        <v>3074</v>
      </c>
    </row>
    <row r="1485" spans="1:28" ht="35.25" x14ac:dyDescent="0.5">
      <c r="A1485" s="3">
        <v>1</v>
      </c>
      <c r="B1485" s="165">
        <f>SUBTOTAL(103,$A$798:A1485)</f>
        <v>679</v>
      </c>
      <c r="C1485" s="210" t="s">
        <v>3225</v>
      </c>
      <c r="D1485" s="255">
        <f t="shared" si="65"/>
        <v>285505</v>
      </c>
      <c r="E1485" s="261">
        <v>0</v>
      </c>
      <c r="F1485" s="261">
        <v>0</v>
      </c>
      <c r="G1485" s="261">
        <v>0</v>
      </c>
      <c r="H1485" s="261">
        <v>0</v>
      </c>
      <c r="I1485" s="261">
        <v>0</v>
      </c>
      <c r="J1485" s="261">
        <v>0</v>
      </c>
      <c r="K1485" s="262">
        <v>1</v>
      </c>
      <c r="L1485" s="261">
        <v>285505</v>
      </c>
      <c r="M1485" s="261">
        <v>0</v>
      </c>
      <c r="N1485" s="261">
        <v>0</v>
      </c>
      <c r="O1485" s="261">
        <v>0</v>
      </c>
      <c r="P1485" s="261">
        <v>0</v>
      </c>
      <c r="Q1485" s="261">
        <v>0</v>
      </c>
      <c r="R1485" s="261">
        <v>0</v>
      </c>
      <c r="S1485" s="261">
        <v>0</v>
      </c>
      <c r="T1485" s="261">
        <v>0</v>
      </c>
      <c r="U1485" s="261">
        <v>0</v>
      </c>
      <c r="V1485" s="261">
        <v>0</v>
      </c>
      <c r="W1485" s="261">
        <v>0</v>
      </c>
      <c r="X1485" s="261">
        <v>0</v>
      </c>
      <c r="Y1485" s="261">
        <v>0</v>
      </c>
      <c r="Z1485" s="261">
        <v>0</v>
      </c>
      <c r="AA1485" s="261">
        <v>0</v>
      </c>
      <c r="AB1485" s="263" t="s">
        <v>3074</v>
      </c>
    </row>
    <row r="1486" spans="1:28" ht="35.25" x14ac:dyDescent="0.5">
      <c r="A1486" s="3">
        <v>1</v>
      </c>
      <c r="B1486" s="165">
        <f>SUBTOTAL(103,$A$798:A1486)</f>
        <v>680</v>
      </c>
      <c r="C1486" s="210" t="s">
        <v>1985</v>
      </c>
      <c r="D1486" s="255">
        <f t="shared" si="65"/>
        <v>1760038</v>
      </c>
      <c r="E1486" s="261">
        <v>0</v>
      </c>
      <c r="F1486" s="261">
        <v>0</v>
      </c>
      <c r="G1486" s="261">
        <v>0</v>
      </c>
      <c r="H1486" s="261">
        <v>0</v>
      </c>
      <c r="I1486" s="261">
        <v>0</v>
      </c>
      <c r="J1486" s="261">
        <v>0</v>
      </c>
      <c r="K1486" s="262">
        <v>0</v>
      </c>
      <c r="L1486" s="261">
        <v>0</v>
      </c>
      <c r="M1486" s="261">
        <v>1760038</v>
      </c>
      <c r="N1486" s="261">
        <v>0</v>
      </c>
      <c r="O1486" s="261">
        <v>0</v>
      </c>
      <c r="P1486" s="261">
        <v>0</v>
      </c>
      <c r="Q1486" s="261">
        <v>0</v>
      </c>
      <c r="R1486" s="261">
        <v>0</v>
      </c>
      <c r="S1486" s="261">
        <v>0</v>
      </c>
      <c r="T1486" s="261">
        <v>0</v>
      </c>
      <c r="U1486" s="261">
        <v>0</v>
      </c>
      <c r="V1486" s="261">
        <v>0</v>
      </c>
      <c r="W1486" s="261">
        <v>0</v>
      </c>
      <c r="X1486" s="261">
        <v>0</v>
      </c>
      <c r="Y1486" s="261">
        <v>0</v>
      </c>
      <c r="Z1486" s="261">
        <v>0</v>
      </c>
      <c r="AA1486" s="261">
        <v>0</v>
      </c>
      <c r="AB1486" s="260" t="s">
        <v>3074</v>
      </c>
    </row>
    <row r="1487" spans="1:28" ht="35.25" x14ac:dyDescent="0.5">
      <c r="A1487" s="3">
        <v>1</v>
      </c>
      <c r="B1487" s="165">
        <f>SUBTOTAL(103,$A$798:A1487)</f>
        <v>681</v>
      </c>
      <c r="C1487" s="210" t="s">
        <v>3226</v>
      </c>
      <c r="D1487" s="255">
        <f t="shared" si="65"/>
        <v>1705889</v>
      </c>
      <c r="E1487" s="261">
        <v>0</v>
      </c>
      <c r="F1487" s="261">
        <v>0</v>
      </c>
      <c r="G1487" s="261">
        <v>0</v>
      </c>
      <c r="H1487" s="261">
        <v>0</v>
      </c>
      <c r="I1487" s="261">
        <v>0</v>
      </c>
      <c r="J1487" s="261">
        <v>0</v>
      </c>
      <c r="K1487" s="262">
        <v>0</v>
      </c>
      <c r="L1487" s="261">
        <v>0</v>
      </c>
      <c r="M1487" s="261">
        <v>1705889</v>
      </c>
      <c r="N1487" s="261">
        <v>0</v>
      </c>
      <c r="O1487" s="261">
        <v>0</v>
      </c>
      <c r="P1487" s="261">
        <v>0</v>
      </c>
      <c r="Q1487" s="261">
        <v>0</v>
      </c>
      <c r="R1487" s="261">
        <v>0</v>
      </c>
      <c r="S1487" s="261">
        <v>0</v>
      </c>
      <c r="T1487" s="261">
        <v>0</v>
      </c>
      <c r="U1487" s="261">
        <v>0</v>
      </c>
      <c r="V1487" s="261">
        <v>0</v>
      </c>
      <c r="W1487" s="261">
        <v>0</v>
      </c>
      <c r="X1487" s="261">
        <v>0</v>
      </c>
      <c r="Y1487" s="261">
        <v>0</v>
      </c>
      <c r="Z1487" s="261">
        <v>0</v>
      </c>
      <c r="AA1487" s="261">
        <v>0</v>
      </c>
      <c r="AB1487" s="260" t="s">
        <v>3074</v>
      </c>
    </row>
    <row r="1488" spans="1:28" ht="35.25" x14ac:dyDescent="0.5">
      <c r="A1488" s="3">
        <v>1</v>
      </c>
      <c r="B1488" s="165">
        <f>SUBTOTAL(103,$A$798:A1488)</f>
        <v>682</v>
      </c>
      <c r="C1488" s="210" t="s">
        <v>3227</v>
      </c>
      <c r="D1488" s="255">
        <f t="shared" si="65"/>
        <v>1285020</v>
      </c>
      <c r="E1488" s="261">
        <v>0</v>
      </c>
      <c r="F1488" s="261">
        <v>0</v>
      </c>
      <c r="G1488" s="261">
        <v>0</v>
      </c>
      <c r="H1488" s="261">
        <v>0</v>
      </c>
      <c r="I1488" s="261">
        <v>0</v>
      </c>
      <c r="J1488" s="261">
        <v>0</v>
      </c>
      <c r="K1488" s="262">
        <v>0</v>
      </c>
      <c r="L1488" s="261">
        <v>0</v>
      </c>
      <c r="M1488" s="261">
        <v>970000</v>
      </c>
      <c r="N1488" s="261">
        <v>0</v>
      </c>
      <c r="O1488" s="261">
        <v>315020</v>
      </c>
      <c r="P1488" s="261">
        <v>0</v>
      </c>
      <c r="Q1488" s="261">
        <v>0</v>
      </c>
      <c r="R1488" s="261">
        <v>0</v>
      </c>
      <c r="S1488" s="261">
        <v>0</v>
      </c>
      <c r="T1488" s="261">
        <v>0</v>
      </c>
      <c r="U1488" s="261">
        <v>0</v>
      </c>
      <c r="V1488" s="261">
        <v>0</v>
      </c>
      <c r="W1488" s="261">
        <v>0</v>
      </c>
      <c r="X1488" s="261">
        <v>0</v>
      </c>
      <c r="Y1488" s="261">
        <v>0</v>
      </c>
      <c r="Z1488" s="261">
        <v>0</v>
      </c>
      <c r="AA1488" s="261">
        <v>0</v>
      </c>
      <c r="AB1488" s="260" t="s">
        <v>3074</v>
      </c>
    </row>
    <row r="1489" spans="1:28" ht="35.25" x14ac:dyDescent="0.5">
      <c r="A1489" s="3">
        <v>1</v>
      </c>
      <c r="B1489" s="165">
        <f>SUBTOTAL(103,$A$798:A1489)</f>
        <v>683</v>
      </c>
      <c r="C1489" s="210" t="s">
        <v>3228</v>
      </c>
      <c r="D1489" s="255">
        <f t="shared" si="65"/>
        <v>86747.67</v>
      </c>
      <c r="E1489" s="261">
        <v>0</v>
      </c>
      <c r="F1489" s="261">
        <v>86747.67</v>
      </c>
      <c r="G1489" s="261">
        <v>0</v>
      </c>
      <c r="H1489" s="261">
        <v>0</v>
      </c>
      <c r="I1489" s="261">
        <v>0</v>
      </c>
      <c r="J1489" s="261">
        <v>0</v>
      </c>
      <c r="K1489" s="262">
        <v>0</v>
      </c>
      <c r="L1489" s="261">
        <v>0</v>
      </c>
      <c r="M1489" s="261">
        <v>0</v>
      </c>
      <c r="N1489" s="261">
        <v>0</v>
      </c>
      <c r="O1489" s="261">
        <v>0</v>
      </c>
      <c r="P1489" s="261">
        <v>0</v>
      </c>
      <c r="Q1489" s="261">
        <v>0</v>
      </c>
      <c r="R1489" s="261">
        <v>0</v>
      </c>
      <c r="S1489" s="261">
        <v>0</v>
      </c>
      <c r="T1489" s="261">
        <v>0</v>
      </c>
      <c r="U1489" s="261">
        <v>0</v>
      </c>
      <c r="V1489" s="261">
        <v>0</v>
      </c>
      <c r="W1489" s="261">
        <v>0</v>
      </c>
      <c r="X1489" s="261">
        <v>0</v>
      </c>
      <c r="Y1489" s="261">
        <v>0</v>
      </c>
      <c r="Z1489" s="261">
        <v>0</v>
      </c>
      <c r="AA1489" s="261">
        <v>0</v>
      </c>
      <c r="AB1489" s="263" t="s">
        <v>3074</v>
      </c>
    </row>
    <row r="1490" spans="1:28" ht="35.25" x14ac:dyDescent="0.5">
      <c r="A1490" s="3">
        <v>1</v>
      </c>
      <c r="B1490" s="165">
        <f>SUBTOTAL(103,$A$798:A1490)</f>
        <v>684</v>
      </c>
      <c r="C1490" s="210" t="s">
        <v>2441</v>
      </c>
      <c r="D1490" s="255">
        <f t="shared" si="65"/>
        <v>2420000</v>
      </c>
      <c r="E1490" s="261">
        <v>0</v>
      </c>
      <c r="F1490" s="261">
        <v>0</v>
      </c>
      <c r="G1490" s="261">
        <v>0</v>
      </c>
      <c r="H1490" s="261">
        <v>0</v>
      </c>
      <c r="I1490" s="261">
        <v>0</v>
      </c>
      <c r="J1490" s="261">
        <v>0</v>
      </c>
      <c r="K1490" s="262">
        <v>1</v>
      </c>
      <c r="L1490" s="261">
        <v>2420000</v>
      </c>
      <c r="M1490" s="261">
        <v>0</v>
      </c>
      <c r="N1490" s="261">
        <v>0</v>
      </c>
      <c r="O1490" s="261">
        <v>0</v>
      </c>
      <c r="P1490" s="261">
        <v>0</v>
      </c>
      <c r="Q1490" s="261">
        <v>0</v>
      </c>
      <c r="R1490" s="261">
        <v>0</v>
      </c>
      <c r="S1490" s="261">
        <v>0</v>
      </c>
      <c r="T1490" s="261">
        <v>0</v>
      </c>
      <c r="U1490" s="261">
        <v>0</v>
      </c>
      <c r="V1490" s="261">
        <v>0</v>
      </c>
      <c r="W1490" s="261">
        <v>0</v>
      </c>
      <c r="X1490" s="261">
        <v>0</v>
      </c>
      <c r="Y1490" s="261">
        <v>0</v>
      </c>
      <c r="Z1490" s="261">
        <v>0</v>
      </c>
      <c r="AA1490" s="261">
        <v>0</v>
      </c>
      <c r="AB1490" s="263" t="s">
        <v>3074</v>
      </c>
    </row>
    <row r="1491" spans="1:28" ht="35.25" x14ac:dyDescent="0.5">
      <c r="A1491" s="3">
        <v>1</v>
      </c>
      <c r="B1491" s="165">
        <f>SUBTOTAL(103,$A$798:A1491)</f>
        <v>685</v>
      </c>
      <c r="C1491" s="210" t="s">
        <v>3229</v>
      </c>
      <c r="D1491" s="255">
        <f t="shared" si="65"/>
        <v>1272057</v>
      </c>
      <c r="E1491" s="261">
        <v>0</v>
      </c>
      <c r="F1491" s="261">
        <v>0</v>
      </c>
      <c r="G1491" s="261">
        <v>0</v>
      </c>
      <c r="H1491" s="261">
        <v>0</v>
      </c>
      <c r="I1491" s="261">
        <v>0</v>
      </c>
      <c r="J1491" s="261">
        <v>0</v>
      </c>
      <c r="K1491" s="262">
        <v>0</v>
      </c>
      <c r="L1491" s="261">
        <v>0</v>
      </c>
      <c r="M1491" s="261">
        <v>1272057</v>
      </c>
      <c r="N1491" s="261">
        <v>0</v>
      </c>
      <c r="O1491" s="261">
        <v>0</v>
      </c>
      <c r="P1491" s="261">
        <v>0</v>
      </c>
      <c r="Q1491" s="261">
        <v>0</v>
      </c>
      <c r="R1491" s="261">
        <v>0</v>
      </c>
      <c r="S1491" s="261">
        <v>0</v>
      </c>
      <c r="T1491" s="261">
        <v>0</v>
      </c>
      <c r="U1491" s="261">
        <v>0</v>
      </c>
      <c r="V1491" s="261">
        <v>0</v>
      </c>
      <c r="W1491" s="261">
        <v>0</v>
      </c>
      <c r="X1491" s="261">
        <v>0</v>
      </c>
      <c r="Y1491" s="261">
        <v>0</v>
      </c>
      <c r="Z1491" s="261">
        <v>0</v>
      </c>
      <c r="AA1491" s="261">
        <v>0</v>
      </c>
      <c r="AB1491" s="260" t="s">
        <v>3074</v>
      </c>
    </row>
    <row r="1492" spans="1:28" ht="35.25" x14ac:dyDescent="0.5">
      <c r="A1492" s="3">
        <v>1</v>
      </c>
      <c r="B1492" s="165">
        <f>SUBTOTAL(103,$A$798:A1492)</f>
        <v>686</v>
      </c>
      <c r="C1492" s="210" t="s">
        <v>3230</v>
      </c>
      <c r="D1492" s="255">
        <f t="shared" si="65"/>
        <v>488697.98</v>
      </c>
      <c r="E1492" s="261">
        <v>0</v>
      </c>
      <c r="F1492" s="261">
        <v>0</v>
      </c>
      <c r="G1492" s="261">
        <v>279513.65999999997</v>
      </c>
      <c r="H1492" s="261">
        <v>54739.66</v>
      </c>
      <c r="I1492" s="261">
        <v>0</v>
      </c>
      <c r="J1492" s="261">
        <v>0</v>
      </c>
      <c r="K1492" s="262">
        <v>0</v>
      </c>
      <c r="L1492" s="261">
        <v>0</v>
      </c>
      <c r="M1492" s="261">
        <v>0</v>
      </c>
      <c r="N1492" s="261">
        <v>154444.66</v>
      </c>
      <c r="O1492" s="261">
        <v>0</v>
      </c>
      <c r="P1492" s="261">
        <v>0</v>
      </c>
      <c r="Q1492" s="261">
        <v>0</v>
      </c>
      <c r="R1492" s="261">
        <v>0</v>
      </c>
      <c r="S1492" s="261">
        <v>0</v>
      </c>
      <c r="T1492" s="261">
        <v>0</v>
      </c>
      <c r="U1492" s="261">
        <v>0</v>
      </c>
      <c r="V1492" s="261">
        <v>0</v>
      </c>
      <c r="W1492" s="261">
        <v>0</v>
      </c>
      <c r="X1492" s="261">
        <v>0</v>
      </c>
      <c r="Y1492" s="261">
        <v>0</v>
      </c>
      <c r="Z1492" s="261">
        <v>0</v>
      </c>
      <c r="AA1492" s="261">
        <v>0</v>
      </c>
      <c r="AB1492" s="263" t="s">
        <v>3074</v>
      </c>
    </row>
    <row r="1493" spans="1:28" ht="35.25" x14ac:dyDescent="0.5">
      <c r="A1493" s="3">
        <v>1</v>
      </c>
      <c r="B1493" s="165">
        <f>SUBTOTAL(103,$A$798:A1493)</f>
        <v>687</v>
      </c>
      <c r="C1493" s="210" t="s">
        <v>3231</v>
      </c>
      <c r="D1493" s="255">
        <f t="shared" si="65"/>
        <v>300000</v>
      </c>
      <c r="E1493" s="261">
        <v>0</v>
      </c>
      <c r="F1493" s="261">
        <v>0</v>
      </c>
      <c r="G1493" s="261">
        <v>300000</v>
      </c>
      <c r="H1493" s="261">
        <v>0</v>
      </c>
      <c r="I1493" s="261">
        <v>0</v>
      </c>
      <c r="J1493" s="261">
        <v>0</v>
      </c>
      <c r="K1493" s="262">
        <v>0</v>
      </c>
      <c r="L1493" s="261">
        <v>0</v>
      </c>
      <c r="M1493" s="261">
        <v>0</v>
      </c>
      <c r="N1493" s="261">
        <v>0</v>
      </c>
      <c r="O1493" s="261">
        <v>0</v>
      </c>
      <c r="P1493" s="261">
        <v>0</v>
      </c>
      <c r="Q1493" s="261">
        <v>0</v>
      </c>
      <c r="R1493" s="261">
        <v>0</v>
      </c>
      <c r="S1493" s="261">
        <v>0</v>
      </c>
      <c r="T1493" s="261">
        <v>0</v>
      </c>
      <c r="U1493" s="261">
        <v>0</v>
      </c>
      <c r="V1493" s="261">
        <v>0</v>
      </c>
      <c r="W1493" s="261">
        <v>0</v>
      </c>
      <c r="X1493" s="261">
        <v>0</v>
      </c>
      <c r="Y1493" s="261">
        <v>0</v>
      </c>
      <c r="Z1493" s="261">
        <v>0</v>
      </c>
      <c r="AA1493" s="261">
        <v>0</v>
      </c>
      <c r="AB1493" s="263">
        <v>2021</v>
      </c>
    </row>
    <row r="1494" spans="1:28" ht="35.25" x14ac:dyDescent="0.5">
      <c r="A1494" s="3">
        <v>1</v>
      </c>
      <c r="B1494" s="165">
        <f>SUBTOTAL(103,$A$798:A1494)</f>
        <v>688</v>
      </c>
      <c r="C1494" s="210" t="s">
        <v>3232</v>
      </c>
      <c r="D1494" s="255">
        <f t="shared" si="65"/>
        <v>2699904.74</v>
      </c>
      <c r="E1494" s="261">
        <v>0</v>
      </c>
      <c r="F1494" s="261">
        <v>0</v>
      </c>
      <c r="G1494" s="261">
        <v>0</v>
      </c>
      <c r="H1494" s="261">
        <v>0</v>
      </c>
      <c r="I1494" s="261">
        <v>0</v>
      </c>
      <c r="J1494" s="261">
        <v>0</v>
      </c>
      <c r="K1494" s="262">
        <v>0</v>
      </c>
      <c r="L1494" s="261">
        <v>0</v>
      </c>
      <c r="M1494" s="261">
        <v>2699904.74</v>
      </c>
      <c r="N1494" s="261">
        <v>0</v>
      </c>
      <c r="O1494" s="261">
        <v>0</v>
      </c>
      <c r="P1494" s="261">
        <v>0</v>
      </c>
      <c r="Q1494" s="261">
        <v>0</v>
      </c>
      <c r="R1494" s="261">
        <v>0</v>
      </c>
      <c r="S1494" s="261">
        <v>0</v>
      </c>
      <c r="T1494" s="261">
        <v>0</v>
      </c>
      <c r="U1494" s="261">
        <v>0</v>
      </c>
      <c r="V1494" s="261">
        <v>0</v>
      </c>
      <c r="W1494" s="261">
        <v>0</v>
      </c>
      <c r="X1494" s="261">
        <v>0</v>
      </c>
      <c r="Y1494" s="261">
        <v>0</v>
      </c>
      <c r="Z1494" s="261">
        <v>0</v>
      </c>
      <c r="AA1494" s="261">
        <v>0</v>
      </c>
      <c r="AB1494" s="263">
        <v>2021</v>
      </c>
    </row>
    <row r="1495" spans="1:28" ht="35.25" x14ac:dyDescent="0.5">
      <c r="A1495" s="3">
        <v>1</v>
      </c>
      <c r="B1495" s="165">
        <f>SUBTOTAL(103,$A$798:A1495)</f>
        <v>689</v>
      </c>
      <c r="C1495" s="210" t="s">
        <v>1982</v>
      </c>
      <c r="D1495" s="255">
        <f t="shared" si="65"/>
        <v>137785</v>
      </c>
      <c r="E1495" s="261">
        <v>0</v>
      </c>
      <c r="F1495" s="261">
        <v>0</v>
      </c>
      <c r="G1495" s="261">
        <v>0</v>
      </c>
      <c r="H1495" s="261">
        <v>0</v>
      </c>
      <c r="I1495" s="261">
        <v>0</v>
      </c>
      <c r="J1495" s="261">
        <v>0</v>
      </c>
      <c r="K1495" s="262">
        <v>0</v>
      </c>
      <c r="L1495" s="261">
        <v>0</v>
      </c>
      <c r="M1495" s="261">
        <v>0</v>
      </c>
      <c r="N1495" s="261">
        <v>0</v>
      </c>
      <c r="O1495" s="261">
        <v>137785</v>
      </c>
      <c r="P1495" s="261">
        <v>0</v>
      </c>
      <c r="Q1495" s="261">
        <v>0</v>
      </c>
      <c r="R1495" s="261">
        <v>0</v>
      </c>
      <c r="S1495" s="261">
        <v>0</v>
      </c>
      <c r="T1495" s="261">
        <v>0</v>
      </c>
      <c r="U1495" s="261">
        <v>0</v>
      </c>
      <c r="V1495" s="261">
        <v>0</v>
      </c>
      <c r="W1495" s="261">
        <v>0</v>
      </c>
      <c r="X1495" s="261">
        <v>0</v>
      </c>
      <c r="Y1495" s="261">
        <v>0</v>
      </c>
      <c r="Z1495" s="261">
        <v>0</v>
      </c>
      <c r="AA1495" s="261">
        <v>0</v>
      </c>
      <c r="AB1495" s="263">
        <v>2021</v>
      </c>
    </row>
    <row r="1496" spans="1:28" ht="35.25" x14ac:dyDescent="0.5">
      <c r="A1496" s="3">
        <v>1</v>
      </c>
      <c r="B1496" s="165">
        <f>SUBTOTAL(103,$A$798:A1496)</f>
        <v>690</v>
      </c>
      <c r="C1496" s="210" t="s">
        <v>1986</v>
      </c>
      <c r="D1496" s="255">
        <f t="shared" si="65"/>
        <v>483200</v>
      </c>
      <c r="E1496" s="261">
        <v>0</v>
      </c>
      <c r="F1496" s="261">
        <v>0</v>
      </c>
      <c r="G1496" s="261">
        <v>0</v>
      </c>
      <c r="H1496" s="261">
        <v>0</v>
      </c>
      <c r="I1496" s="261">
        <v>0</v>
      </c>
      <c r="J1496" s="261">
        <v>0</v>
      </c>
      <c r="K1496" s="262">
        <v>0</v>
      </c>
      <c r="L1496" s="261">
        <v>0</v>
      </c>
      <c r="M1496" s="261">
        <v>0</v>
      </c>
      <c r="N1496" s="261">
        <v>0</v>
      </c>
      <c r="O1496" s="261">
        <v>483200</v>
      </c>
      <c r="P1496" s="261">
        <v>0</v>
      </c>
      <c r="Q1496" s="261">
        <v>0</v>
      </c>
      <c r="R1496" s="261">
        <v>0</v>
      </c>
      <c r="S1496" s="261">
        <v>0</v>
      </c>
      <c r="T1496" s="261">
        <v>0</v>
      </c>
      <c r="U1496" s="261">
        <v>0</v>
      </c>
      <c r="V1496" s="261">
        <v>0</v>
      </c>
      <c r="W1496" s="261">
        <v>0</v>
      </c>
      <c r="X1496" s="261">
        <v>0</v>
      </c>
      <c r="Y1496" s="261">
        <v>0</v>
      </c>
      <c r="Z1496" s="261">
        <v>0</v>
      </c>
      <c r="AA1496" s="261">
        <v>0</v>
      </c>
      <c r="AB1496" s="263">
        <v>2021</v>
      </c>
    </row>
    <row r="1497" spans="1:28" ht="35.25" x14ac:dyDescent="0.5">
      <c r="A1497" s="3">
        <v>1</v>
      </c>
      <c r="B1497" s="165">
        <f>SUBTOTAL(103,$A$798:A1497)</f>
        <v>691</v>
      </c>
      <c r="C1497" s="210" t="s">
        <v>3234</v>
      </c>
      <c r="D1497" s="255">
        <f t="shared" si="65"/>
        <v>530224.57999999996</v>
      </c>
      <c r="E1497" s="261">
        <v>0</v>
      </c>
      <c r="F1497" s="261">
        <v>0</v>
      </c>
      <c r="G1497" s="261">
        <v>0</v>
      </c>
      <c r="H1497" s="261">
        <v>0</v>
      </c>
      <c r="I1497" s="261">
        <v>0</v>
      </c>
      <c r="J1497" s="261">
        <v>0</v>
      </c>
      <c r="K1497" s="262">
        <v>0</v>
      </c>
      <c r="L1497" s="261">
        <v>0</v>
      </c>
      <c r="M1497" s="261">
        <v>0</v>
      </c>
      <c r="N1497" s="261">
        <v>0</v>
      </c>
      <c r="O1497" s="261">
        <v>530224.57999999996</v>
      </c>
      <c r="P1497" s="261">
        <v>0</v>
      </c>
      <c r="Q1497" s="261">
        <v>0</v>
      </c>
      <c r="R1497" s="261">
        <v>0</v>
      </c>
      <c r="S1497" s="261">
        <v>0</v>
      </c>
      <c r="T1497" s="261">
        <v>0</v>
      </c>
      <c r="U1497" s="261">
        <v>0</v>
      </c>
      <c r="V1497" s="261">
        <v>0</v>
      </c>
      <c r="W1497" s="261">
        <v>0</v>
      </c>
      <c r="X1497" s="261">
        <v>0</v>
      </c>
      <c r="Y1497" s="261">
        <v>0</v>
      </c>
      <c r="Z1497" s="261">
        <v>0</v>
      </c>
      <c r="AA1497" s="261">
        <v>0</v>
      </c>
      <c r="AB1497" s="263">
        <v>2021</v>
      </c>
    </row>
    <row r="1498" spans="1:28" ht="35.25" x14ac:dyDescent="0.5">
      <c r="A1498" s="3">
        <v>1</v>
      </c>
      <c r="B1498" s="165">
        <f>SUBTOTAL(103,$A$798:A1498)</f>
        <v>692</v>
      </c>
      <c r="C1498" s="210" t="s">
        <v>2435</v>
      </c>
      <c r="D1498" s="255">
        <f t="shared" si="65"/>
        <v>245559</v>
      </c>
      <c r="E1498" s="261">
        <v>0</v>
      </c>
      <c r="F1498" s="261">
        <v>0</v>
      </c>
      <c r="G1498" s="261">
        <v>0</v>
      </c>
      <c r="H1498" s="261">
        <v>0</v>
      </c>
      <c r="I1498" s="261">
        <v>0</v>
      </c>
      <c r="J1498" s="261">
        <v>0</v>
      </c>
      <c r="K1498" s="262">
        <v>0</v>
      </c>
      <c r="L1498" s="261">
        <v>0</v>
      </c>
      <c r="M1498" s="261">
        <v>0</v>
      </c>
      <c r="N1498" s="261">
        <v>0</v>
      </c>
      <c r="O1498" s="261">
        <v>245559</v>
      </c>
      <c r="P1498" s="261">
        <v>0</v>
      </c>
      <c r="Q1498" s="261">
        <v>0</v>
      </c>
      <c r="R1498" s="261">
        <v>0</v>
      </c>
      <c r="S1498" s="261">
        <v>0</v>
      </c>
      <c r="T1498" s="261">
        <v>0</v>
      </c>
      <c r="U1498" s="261">
        <v>0</v>
      </c>
      <c r="V1498" s="261">
        <v>0</v>
      </c>
      <c r="W1498" s="261">
        <v>0</v>
      </c>
      <c r="X1498" s="261">
        <v>0</v>
      </c>
      <c r="Y1498" s="261">
        <v>0</v>
      </c>
      <c r="Z1498" s="261">
        <v>0</v>
      </c>
      <c r="AA1498" s="261">
        <v>0</v>
      </c>
      <c r="AB1498" s="263">
        <v>2021</v>
      </c>
    </row>
    <row r="1499" spans="1:28" ht="35.25" x14ac:dyDescent="0.5">
      <c r="A1499" s="3">
        <v>1</v>
      </c>
      <c r="B1499" s="165">
        <f>SUBTOTAL(103,$A$798:A1499)</f>
        <v>693</v>
      </c>
      <c r="C1499" s="210" t="s">
        <v>2940</v>
      </c>
      <c r="D1499" s="255">
        <f t="shared" si="65"/>
        <v>3499549</v>
      </c>
      <c r="E1499" s="258">
        <v>0</v>
      </c>
      <c r="F1499" s="258">
        <v>0</v>
      </c>
      <c r="G1499" s="258">
        <v>0</v>
      </c>
      <c r="H1499" s="258">
        <v>0</v>
      </c>
      <c r="I1499" s="258">
        <v>0</v>
      </c>
      <c r="J1499" s="258">
        <v>0</v>
      </c>
      <c r="K1499" s="259">
        <v>0</v>
      </c>
      <c r="L1499" s="258">
        <v>0</v>
      </c>
      <c r="M1499" s="258">
        <v>3499549</v>
      </c>
      <c r="N1499" s="258">
        <v>0</v>
      </c>
      <c r="O1499" s="258">
        <v>0</v>
      </c>
      <c r="P1499" s="258">
        <v>0</v>
      </c>
      <c r="Q1499" s="258">
        <v>0</v>
      </c>
      <c r="R1499" s="258">
        <v>0</v>
      </c>
      <c r="S1499" s="258">
        <v>0</v>
      </c>
      <c r="T1499" s="258">
        <v>0</v>
      </c>
      <c r="U1499" s="258">
        <v>0</v>
      </c>
      <c r="V1499" s="258">
        <v>0</v>
      </c>
      <c r="W1499" s="258">
        <v>0</v>
      </c>
      <c r="X1499" s="258">
        <v>0</v>
      </c>
      <c r="Y1499" s="258">
        <v>0</v>
      </c>
      <c r="Z1499" s="258">
        <v>0</v>
      </c>
      <c r="AA1499" s="258">
        <v>0</v>
      </c>
      <c r="AB1499" s="260">
        <v>2021</v>
      </c>
    </row>
    <row r="1500" spans="1:28" ht="35.25" x14ac:dyDescent="0.5">
      <c r="A1500" s="3"/>
      <c r="B1500" s="209" t="s">
        <v>782</v>
      </c>
      <c r="C1500" s="210"/>
      <c r="D1500" s="255">
        <f t="shared" si="65"/>
        <v>903690.58000000007</v>
      </c>
      <c r="E1500" s="255">
        <f t="shared" ref="E1500:AA1500" si="66">SUM(E1501:E1503)</f>
        <v>0</v>
      </c>
      <c r="F1500" s="255">
        <f t="shared" si="66"/>
        <v>0</v>
      </c>
      <c r="G1500" s="255">
        <f t="shared" si="66"/>
        <v>0</v>
      </c>
      <c r="H1500" s="255">
        <f t="shared" si="66"/>
        <v>97071.72</v>
      </c>
      <c r="I1500" s="255">
        <f t="shared" si="66"/>
        <v>0</v>
      </c>
      <c r="J1500" s="255">
        <f t="shared" si="66"/>
        <v>0</v>
      </c>
      <c r="K1500" s="256">
        <f t="shared" si="66"/>
        <v>0</v>
      </c>
      <c r="L1500" s="255">
        <f t="shared" si="66"/>
        <v>0</v>
      </c>
      <c r="M1500" s="255">
        <f t="shared" si="66"/>
        <v>0</v>
      </c>
      <c r="N1500" s="255">
        <f t="shared" si="66"/>
        <v>0</v>
      </c>
      <c r="O1500" s="255">
        <f>SUM(O1501:O1503)</f>
        <v>806618.8600000001</v>
      </c>
      <c r="P1500" s="255">
        <f t="shared" si="66"/>
        <v>0</v>
      </c>
      <c r="Q1500" s="255">
        <f t="shared" si="66"/>
        <v>0</v>
      </c>
      <c r="R1500" s="255">
        <f t="shared" si="66"/>
        <v>0</v>
      </c>
      <c r="S1500" s="255">
        <f t="shared" si="66"/>
        <v>0</v>
      </c>
      <c r="T1500" s="255">
        <f t="shared" si="66"/>
        <v>0</v>
      </c>
      <c r="U1500" s="255">
        <f t="shared" si="66"/>
        <v>0</v>
      </c>
      <c r="V1500" s="255">
        <f t="shared" si="66"/>
        <v>0</v>
      </c>
      <c r="W1500" s="255">
        <f t="shared" si="66"/>
        <v>0</v>
      </c>
      <c r="X1500" s="255">
        <f t="shared" si="66"/>
        <v>0</v>
      </c>
      <c r="Y1500" s="255">
        <f t="shared" si="66"/>
        <v>0</v>
      </c>
      <c r="Z1500" s="255">
        <f t="shared" si="66"/>
        <v>0</v>
      </c>
      <c r="AA1500" s="255">
        <f t="shared" si="66"/>
        <v>0</v>
      </c>
      <c r="AB1500" s="257" t="s">
        <v>855</v>
      </c>
    </row>
    <row r="1501" spans="1:28" ht="35.25" x14ac:dyDescent="0.5">
      <c r="A1501" s="3">
        <v>1</v>
      </c>
      <c r="B1501" s="165">
        <f>SUBTOTAL(103,$A$798:A1501)</f>
        <v>694</v>
      </c>
      <c r="C1501" s="210" t="s">
        <v>2941</v>
      </c>
      <c r="D1501" s="255">
        <f t="shared" si="65"/>
        <v>425248.39</v>
      </c>
      <c r="E1501" s="258">
        <v>0</v>
      </c>
      <c r="F1501" s="258">
        <v>0</v>
      </c>
      <c r="G1501" s="258">
        <v>0</v>
      </c>
      <c r="H1501" s="258">
        <v>0</v>
      </c>
      <c r="I1501" s="258">
        <v>0</v>
      </c>
      <c r="J1501" s="258">
        <v>0</v>
      </c>
      <c r="K1501" s="259">
        <v>0</v>
      </c>
      <c r="L1501" s="258">
        <v>0</v>
      </c>
      <c r="M1501" s="258">
        <v>0</v>
      </c>
      <c r="N1501" s="258">
        <v>0</v>
      </c>
      <c r="O1501" s="258">
        <v>425248.39</v>
      </c>
      <c r="P1501" s="258">
        <v>0</v>
      </c>
      <c r="Q1501" s="258">
        <v>0</v>
      </c>
      <c r="R1501" s="258">
        <v>0</v>
      </c>
      <c r="S1501" s="258">
        <v>0</v>
      </c>
      <c r="T1501" s="258">
        <v>0</v>
      </c>
      <c r="U1501" s="258">
        <v>0</v>
      </c>
      <c r="V1501" s="258">
        <v>0</v>
      </c>
      <c r="W1501" s="258">
        <v>0</v>
      </c>
      <c r="X1501" s="258">
        <v>0</v>
      </c>
      <c r="Y1501" s="258">
        <v>0</v>
      </c>
      <c r="Z1501" s="258">
        <v>0</v>
      </c>
      <c r="AA1501" s="258">
        <v>0</v>
      </c>
      <c r="AB1501" s="260">
        <v>2021</v>
      </c>
    </row>
    <row r="1502" spans="1:28" ht="35.25" x14ac:dyDescent="0.5">
      <c r="A1502" s="3">
        <v>1</v>
      </c>
      <c r="B1502" s="165">
        <f>SUBTOTAL(103,$A$798:A1502)</f>
        <v>695</v>
      </c>
      <c r="C1502" s="210" t="s">
        <v>3235</v>
      </c>
      <c r="D1502" s="255">
        <f t="shared" si="65"/>
        <v>63988.19</v>
      </c>
      <c r="E1502" s="258">
        <v>0</v>
      </c>
      <c r="F1502" s="258">
        <v>0</v>
      </c>
      <c r="G1502" s="258">
        <v>0</v>
      </c>
      <c r="H1502" s="258">
        <v>0</v>
      </c>
      <c r="I1502" s="258">
        <v>0</v>
      </c>
      <c r="J1502" s="258">
        <v>0</v>
      </c>
      <c r="K1502" s="259">
        <v>0</v>
      </c>
      <c r="L1502" s="258">
        <v>0</v>
      </c>
      <c r="M1502" s="258">
        <v>0</v>
      </c>
      <c r="N1502" s="258">
        <v>0</v>
      </c>
      <c r="O1502" s="258">
        <v>63988.19</v>
      </c>
      <c r="P1502" s="258">
        <v>0</v>
      </c>
      <c r="Q1502" s="258">
        <v>0</v>
      </c>
      <c r="R1502" s="258">
        <v>0</v>
      </c>
      <c r="S1502" s="258">
        <v>0</v>
      </c>
      <c r="T1502" s="258">
        <v>0</v>
      </c>
      <c r="U1502" s="258">
        <v>0</v>
      </c>
      <c r="V1502" s="258">
        <v>0</v>
      </c>
      <c r="W1502" s="258">
        <v>0</v>
      </c>
      <c r="X1502" s="258">
        <v>0</v>
      </c>
      <c r="Y1502" s="258">
        <v>0</v>
      </c>
      <c r="Z1502" s="258">
        <v>0</v>
      </c>
      <c r="AA1502" s="258">
        <v>0</v>
      </c>
      <c r="AB1502" s="260" t="s">
        <v>3074</v>
      </c>
    </row>
    <row r="1503" spans="1:28" ht="35.25" x14ac:dyDescent="0.5">
      <c r="A1503" s="3">
        <v>1</v>
      </c>
      <c r="B1503" s="165">
        <f>SUBTOTAL(103,$A$798:A1503)</f>
        <v>696</v>
      </c>
      <c r="C1503" s="210" t="s">
        <v>2942</v>
      </c>
      <c r="D1503" s="255">
        <f t="shared" si="65"/>
        <v>414454</v>
      </c>
      <c r="E1503" s="258">
        <v>0</v>
      </c>
      <c r="F1503" s="258">
        <v>0</v>
      </c>
      <c r="G1503" s="258">
        <v>0</v>
      </c>
      <c r="H1503" s="258">
        <v>97071.72</v>
      </c>
      <c r="I1503" s="258">
        <v>0</v>
      </c>
      <c r="J1503" s="258">
        <v>0</v>
      </c>
      <c r="K1503" s="259">
        <v>0</v>
      </c>
      <c r="L1503" s="258">
        <v>0</v>
      </c>
      <c r="M1503" s="258">
        <v>0</v>
      </c>
      <c r="N1503" s="258">
        <v>0</v>
      </c>
      <c r="O1503" s="258">
        <v>317382.28000000003</v>
      </c>
      <c r="P1503" s="258">
        <v>0</v>
      </c>
      <c r="Q1503" s="258">
        <v>0</v>
      </c>
      <c r="R1503" s="258">
        <v>0</v>
      </c>
      <c r="S1503" s="258">
        <v>0</v>
      </c>
      <c r="T1503" s="258">
        <v>0</v>
      </c>
      <c r="U1503" s="258">
        <v>0</v>
      </c>
      <c r="V1503" s="258">
        <v>0</v>
      </c>
      <c r="W1503" s="258">
        <v>0</v>
      </c>
      <c r="X1503" s="258">
        <v>0</v>
      </c>
      <c r="Y1503" s="258">
        <v>0</v>
      </c>
      <c r="Z1503" s="258">
        <v>0</v>
      </c>
      <c r="AA1503" s="258">
        <v>0</v>
      </c>
      <c r="AB1503" s="260">
        <v>2021</v>
      </c>
    </row>
    <row r="1504" spans="1:28" ht="35.25" x14ac:dyDescent="0.5">
      <c r="A1504" s="3"/>
      <c r="B1504" s="209" t="s">
        <v>788</v>
      </c>
      <c r="C1504" s="210"/>
      <c r="D1504" s="255">
        <f t="shared" si="65"/>
        <v>6529368.0499999998</v>
      </c>
      <c r="E1504" s="255">
        <f t="shared" ref="E1504:AA1504" si="67">SUM(E1505:E1512)</f>
        <v>0</v>
      </c>
      <c r="F1504" s="255">
        <f t="shared" si="67"/>
        <v>0</v>
      </c>
      <c r="G1504" s="255">
        <f t="shared" si="67"/>
        <v>218610</v>
      </c>
      <c r="H1504" s="255">
        <f t="shared" si="67"/>
        <v>98317</v>
      </c>
      <c r="I1504" s="255">
        <f t="shared" si="67"/>
        <v>0</v>
      </c>
      <c r="J1504" s="255">
        <f t="shared" si="67"/>
        <v>684624.63</v>
      </c>
      <c r="K1504" s="256">
        <f t="shared" si="67"/>
        <v>0</v>
      </c>
      <c r="L1504" s="255">
        <f t="shared" si="67"/>
        <v>0</v>
      </c>
      <c r="M1504" s="255">
        <f t="shared" si="67"/>
        <v>2042529</v>
      </c>
      <c r="N1504" s="255">
        <f t="shared" si="67"/>
        <v>985531.41999999993</v>
      </c>
      <c r="O1504" s="255">
        <f>SUM(O1505:O1512)</f>
        <v>2499756</v>
      </c>
      <c r="P1504" s="255">
        <f t="shared" si="67"/>
        <v>0</v>
      </c>
      <c r="Q1504" s="255">
        <f t="shared" si="67"/>
        <v>0</v>
      </c>
      <c r="R1504" s="255">
        <f t="shared" si="67"/>
        <v>0</v>
      </c>
      <c r="S1504" s="255">
        <f t="shared" si="67"/>
        <v>0</v>
      </c>
      <c r="T1504" s="255">
        <f t="shared" si="67"/>
        <v>0</v>
      </c>
      <c r="U1504" s="255">
        <f t="shared" si="67"/>
        <v>0</v>
      </c>
      <c r="V1504" s="255">
        <f t="shared" si="67"/>
        <v>0</v>
      </c>
      <c r="W1504" s="255">
        <f t="shared" si="67"/>
        <v>0</v>
      </c>
      <c r="X1504" s="255">
        <f t="shared" si="67"/>
        <v>0</v>
      </c>
      <c r="Y1504" s="255">
        <f t="shared" si="67"/>
        <v>0</v>
      </c>
      <c r="Z1504" s="255">
        <f t="shared" si="67"/>
        <v>0</v>
      </c>
      <c r="AA1504" s="255">
        <f t="shared" si="67"/>
        <v>0</v>
      </c>
      <c r="AB1504" s="257" t="s">
        <v>855</v>
      </c>
    </row>
    <row r="1505" spans="1:28" ht="35.25" x14ac:dyDescent="0.5">
      <c r="A1505" s="3">
        <v>1</v>
      </c>
      <c r="B1505" s="165">
        <f>SUBTOTAL(103,$A$798:A1505)</f>
        <v>697</v>
      </c>
      <c r="C1505" s="210" t="s">
        <v>2943</v>
      </c>
      <c r="D1505" s="255">
        <f t="shared" si="65"/>
        <v>218610</v>
      </c>
      <c r="E1505" s="261">
        <v>0</v>
      </c>
      <c r="F1505" s="261">
        <v>0</v>
      </c>
      <c r="G1505" s="261">
        <v>218610</v>
      </c>
      <c r="H1505" s="261">
        <v>0</v>
      </c>
      <c r="I1505" s="261">
        <v>0</v>
      </c>
      <c r="J1505" s="261">
        <v>0</v>
      </c>
      <c r="K1505" s="262">
        <v>0</v>
      </c>
      <c r="L1505" s="261">
        <v>0</v>
      </c>
      <c r="M1505" s="261">
        <v>0</v>
      </c>
      <c r="N1505" s="261">
        <v>0</v>
      </c>
      <c r="O1505" s="261">
        <v>0</v>
      </c>
      <c r="P1505" s="261">
        <v>0</v>
      </c>
      <c r="Q1505" s="261">
        <v>0</v>
      </c>
      <c r="R1505" s="261">
        <v>0</v>
      </c>
      <c r="S1505" s="261">
        <v>0</v>
      </c>
      <c r="T1505" s="261">
        <v>0</v>
      </c>
      <c r="U1505" s="261">
        <v>0</v>
      </c>
      <c r="V1505" s="261">
        <v>0</v>
      </c>
      <c r="W1505" s="261">
        <v>0</v>
      </c>
      <c r="X1505" s="261">
        <v>0</v>
      </c>
      <c r="Y1505" s="261">
        <v>0</v>
      </c>
      <c r="Z1505" s="261">
        <v>0</v>
      </c>
      <c r="AA1505" s="261">
        <v>0</v>
      </c>
      <c r="AB1505" s="260">
        <v>2021</v>
      </c>
    </row>
    <row r="1506" spans="1:28" ht="35.25" x14ac:dyDescent="0.5">
      <c r="A1506" s="3">
        <v>1</v>
      </c>
      <c r="B1506" s="165">
        <f>SUBTOTAL(103,$A$798:A1506)</f>
        <v>698</v>
      </c>
      <c r="C1506" s="210" t="s">
        <v>3236</v>
      </c>
      <c r="D1506" s="255">
        <f t="shared" si="65"/>
        <v>1162406.05</v>
      </c>
      <c r="E1506" s="261">
        <v>0</v>
      </c>
      <c r="F1506" s="261">
        <v>0</v>
      </c>
      <c r="G1506" s="261">
        <v>0</v>
      </c>
      <c r="H1506" s="261">
        <v>0</v>
      </c>
      <c r="I1506" s="261">
        <v>0</v>
      </c>
      <c r="J1506" s="261">
        <v>684624.63</v>
      </c>
      <c r="K1506" s="262">
        <v>0</v>
      </c>
      <c r="L1506" s="261">
        <v>0</v>
      </c>
      <c r="M1506" s="261">
        <v>0</v>
      </c>
      <c r="N1506" s="261">
        <v>377531.42</v>
      </c>
      <c r="O1506" s="261">
        <v>100250</v>
      </c>
      <c r="P1506" s="261">
        <v>0</v>
      </c>
      <c r="Q1506" s="261">
        <v>0</v>
      </c>
      <c r="R1506" s="261">
        <v>0</v>
      </c>
      <c r="S1506" s="261">
        <v>0</v>
      </c>
      <c r="T1506" s="261">
        <v>0</v>
      </c>
      <c r="U1506" s="261">
        <v>0</v>
      </c>
      <c r="V1506" s="261">
        <v>0</v>
      </c>
      <c r="W1506" s="261">
        <v>0</v>
      </c>
      <c r="X1506" s="261">
        <v>0</v>
      </c>
      <c r="Y1506" s="261">
        <v>0</v>
      </c>
      <c r="Z1506" s="261">
        <v>0</v>
      </c>
      <c r="AA1506" s="261">
        <v>0</v>
      </c>
      <c r="AB1506" s="260" t="s">
        <v>3074</v>
      </c>
    </row>
    <row r="1507" spans="1:28" ht="35.25" x14ac:dyDescent="0.5">
      <c r="A1507" s="3">
        <v>1</v>
      </c>
      <c r="B1507" s="165">
        <f>SUBTOTAL(103,$A$798:A1507)</f>
        <v>699</v>
      </c>
      <c r="C1507" s="210" t="s">
        <v>3237</v>
      </c>
      <c r="D1507" s="255">
        <f t="shared" si="65"/>
        <v>543608</v>
      </c>
      <c r="E1507" s="261">
        <v>0</v>
      </c>
      <c r="F1507" s="261">
        <v>0</v>
      </c>
      <c r="G1507" s="261">
        <v>0</v>
      </c>
      <c r="H1507" s="261">
        <v>0</v>
      </c>
      <c r="I1507" s="261">
        <v>0</v>
      </c>
      <c r="J1507" s="261">
        <v>0</v>
      </c>
      <c r="K1507" s="262">
        <v>0</v>
      </c>
      <c r="L1507" s="261">
        <v>0</v>
      </c>
      <c r="M1507" s="261">
        <v>543608</v>
      </c>
      <c r="N1507" s="261">
        <v>0</v>
      </c>
      <c r="O1507" s="261">
        <v>0</v>
      </c>
      <c r="P1507" s="261">
        <v>0</v>
      </c>
      <c r="Q1507" s="261">
        <v>0</v>
      </c>
      <c r="R1507" s="261">
        <v>0</v>
      </c>
      <c r="S1507" s="261">
        <v>0</v>
      </c>
      <c r="T1507" s="261">
        <v>0</v>
      </c>
      <c r="U1507" s="261">
        <v>0</v>
      </c>
      <c r="V1507" s="261">
        <v>0</v>
      </c>
      <c r="W1507" s="261">
        <v>0</v>
      </c>
      <c r="X1507" s="261">
        <v>0</v>
      </c>
      <c r="Y1507" s="261">
        <v>0</v>
      </c>
      <c r="Z1507" s="261">
        <v>0</v>
      </c>
      <c r="AA1507" s="261">
        <v>0</v>
      </c>
      <c r="AB1507" s="260" t="s">
        <v>3074</v>
      </c>
    </row>
    <row r="1508" spans="1:28" ht="35.25" x14ac:dyDescent="0.5">
      <c r="A1508" s="3">
        <v>1</v>
      </c>
      <c r="B1508" s="165">
        <f>SUBTOTAL(103,$A$798:A1508)</f>
        <v>700</v>
      </c>
      <c r="C1508" s="210" t="s">
        <v>3238</v>
      </c>
      <c r="D1508" s="255">
        <f t="shared" si="65"/>
        <v>810000</v>
      </c>
      <c r="E1508" s="261">
        <v>0</v>
      </c>
      <c r="F1508" s="261">
        <v>0</v>
      </c>
      <c r="G1508" s="261">
        <v>0</v>
      </c>
      <c r="H1508" s="261">
        <v>0</v>
      </c>
      <c r="I1508" s="261">
        <v>0</v>
      </c>
      <c r="J1508" s="261">
        <v>0</v>
      </c>
      <c r="K1508" s="262">
        <v>0</v>
      </c>
      <c r="L1508" s="261">
        <v>0</v>
      </c>
      <c r="M1508" s="261">
        <v>0</v>
      </c>
      <c r="N1508" s="261">
        <v>0</v>
      </c>
      <c r="O1508" s="261">
        <v>810000</v>
      </c>
      <c r="P1508" s="261">
        <v>0</v>
      </c>
      <c r="Q1508" s="261">
        <v>0</v>
      </c>
      <c r="R1508" s="261">
        <v>0</v>
      </c>
      <c r="S1508" s="261">
        <v>0</v>
      </c>
      <c r="T1508" s="261">
        <v>0</v>
      </c>
      <c r="U1508" s="261">
        <v>0</v>
      </c>
      <c r="V1508" s="261">
        <v>0</v>
      </c>
      <c r="W1508" s="261">
        <v>0</v>
      </c>
      <c r="X1508" s="261">
        <v>0</v>
      </c>
      <c r="Y1508" s="261">
        <v>0</v>
      </c>
      <c r="Z1508" s="261">
        <v>0</v>
      </c>
      <c r="AA1508" s="261">
        <v>0</v>
      </c>
      <c r="AB1508" s="260" t="s">
        <v>3074</v>
      </c>
    </row>
    <row r="1509" spans="1:28" ht="35.25" x14ac:dyDescent="0.5">
      <c r="A1509" s="3">
        <v>1</v>
      </c>
      <c r="B1509" s="165">
        <f>SUBTOTAL(103,$A$798:A1509)</f>
        <v>701</v>
      </c>
      <c r="C1509" s="210" t="s">
        <v>2153</v>
      </c>
      <c r="D1509" s="255">
        <f t="shared" si="65"/>
        <v>187789</v>
      </c>
      <c r="E1509" s="261">
        <v>0</v>
      </c>
      <c r="F1509" s="261">
        <v>0</v>
      </c>
      <c r="G1509" s="261">
        <v>0</v>
      </c>
      <c r="H1509" s="261">
        <v>98317</v>
      </c>
      <c r="I1509" s="261">
        <v>0</v>
      </c>
      <c r="J1509" s="261">
        <v>0</v>
      </c>
      <c r="K1509" s="262">
        <v>0</v>
      </c>
      <c r="L1509" s="261">
        <v>0</v>
      </c>
      <c r="M1509" s="261">
        <v>0</v>
      </c>
      <c r="N1509" s="261">
        <v>0</v>
      </c>
      <c r="O1509" s="261">
        <v>89472</v>
      </c>
      <c r="P1509" s="261">
        <v>0</v>
      </c>
      <c r="Q1509" s="261">
        <v>0</v>
      </c>
      <c r="R1509" s="261">
        <v>0</v>
      </c>
      <c r="S1509" s="261">
        <v>0</v>
      </c>
      <c r="T1509" s="261">
        <v>0</v>
      </c>
      <c r="U1509" s="261">
        <v>0</v>
      </c>
      <c r="V1509" s="261">
        <v>0</v>
      </c>
      <c r="W1509" s="261">
        <v>0</v>
      </c>
      <c r="X1509" s="261">
        <v>0</v>
      </c>
      <c r="Y1509" s="261">
        <v>0</v>
      </c>
      <c r="Z1509" s="261">
        <v>0</v>
      </c>
      <c r="AA1509" s="261">
        <v>0</v>
      </c>
      <c r="AB1509" s="260" t="s">
        <v>3074</v>
      </c>
    </row>
    <row r="1510" spans="1:28" ht="35.25" x14ac:dyDescent="0.5">
      <c r="A1510" s="3">
        <v>1</v>
      </c>
      <c r="B1510" s="165">
        <f>SUBTOTAL(103,$A$798:A1510)</f>
        <v>702</v>
      </c>
      <c r="C1510" s="210" t="s">
        <v>3239</v>
      </c>
      <c r="D1510" s="255">
        <f t="shared" si="65"/>
        <v>1498921</v>
      </c>
      <c r="E1510" s="261">
        <v>0</v>
      </c>
      <c r="F1510" s="261">
        <v>0</v>
      </c>
      <c r="G1510" s="261">
        <v>0</v>
      </c>
      <c r="H1510" s="261">
        <v>0</v>
      </c>
      <c r="I1510" s="261">
        <v>0</v>
      </c>
      <c r="J1510" s="261">
        <v>0</v>
      </c>
      <c r="K1510" s="262">
        <v>0</v>
      </c>
      <c r="L1510" s="261">
        <v>0</v>
      </c>
      <c r="M1510" s="261">
        <v>1498921</v>
      </c>
      <c r="N1510" s="261">
        <v>0</v>
      </c>
      <c r="O1510" s="261">
        <v>0</v>
      </c>
      <c r="P1510" s="261">
        <v>0</v>
      </c>
      <c r="Q1510" s="261">
        <v>0</v>
      </c>
      <c r="R1510" s="261">
        <v>0</v>
      </c>
      <c r="S1510" s="261">
        <v>0</v>
      </c>
      <c r="T1510" s="261">
        <v>0</v>
      </c>
      <c r="U1510" s="261">
        <v>0</v>
      </c>
      <c r="V1510" s="261">
        <v>0</v>
      </c>
      <c r="W1510" s="261">
        <v>0</v>
      </c>
      <c r="X1510" s="261">
        <v>0</v>
      </c>
      <c r="Y1510" s="261">
        <v>0</v>
      </c>
      <c r="Z1510" s="261">
        <v>0</v>
      </c>
      <c r="AA1510" s="261">
        <v>0</v>
      </c>
      <c r="AB1510" s="260" t="s">
        <v>3074</v>
      </c>
    </row>
    <row r="1511" spans="1:28" ht="35.25" x14ac:dyDescent="0.5">
      <c r="A1511" s="3">
        <v>1</v>
      </c>
      <c r="B1511" s="165">
        <f>SUBTOTAL(103,$A$798:A1511)</f>
        <v>703</v>
      </c>
      <c r="C1511" s="210" t="s">
        <v>2340</v>
      </c>
      <c r="D1511" s="255">
        <f t="shared" si="65"/>
        <v>1500034</v>
      </c>
      <c r="E1511" s="261">
        <v>0</v>
      </c>
      <c r="F1511" s="261">
        <v>0</v>
      </c>
      <c r="G1511" s="261">
        <v>0</v>
      </c>
      <c r="H1511" s="261">
        <v>0</v>
      </c>
      <c r="I1511" s="261">
        <v>0</v>
      </c>
      <c r="J1511" s="261">
        <v>0</v>
      </c>
      <c r="K1511" s="262">
        <v>0</v>
      </c>
      <c r="L1511" s="261">
        <v>0</v>
      </c>
      <c r="M1511" s="261">
        <v>0</v>
      </c>
      <c r="N1511" s="261">
        <v>0</v>
      </c>
      <c r="O1511" s="261">
        <v>1500034</v>
      </c>
      <c r="P1511" s="261">
        <v>0</v>
      </c>
      <c r="Q1511" s="261">
        <v>0</v>
      </c>
      <c r="R1511" s="261">
        <v>0</v>
      </c>
      <c r="S1511" s="261">
        <v>0</v>
      </c>
      <c r="T1511" s="261">
        <v>0</v>
      </c>
      <c r="U1511" s="261">
        <v>0</v>
      </c>
      <c r="V1511" s="261">
        <v>0</v>
      </c>
      <c r="W1511" s="261">
        <v>0</v>
      </c>
      <c r="X1511" s="261">
        <v>0</v>
      </c>
      <c r="Y1511" s="261">
        <v>0</v>
      </c>
      <c r="Z1511" s="261">
        <v>0</v>
      </c>
      <c r="AA1511" s="261">
        <v>0</v>
      </c>
      <c r="AB1511" s="260">
        <v>2021</v>
      </c>
    </row>
    <row r="1512" spans="1:28" ht="35.25" x14ac:dyDescent="0.5">
      <c r="A1512" s="3">
        <v>1</v>
      </c>
      <c r="B1512" s="165">
        <f>SUBTOTAL(103,$A$798:A1512)</f>
        <v>704</v>
      </c>
      <c r="C1512" s="210" t="s">
        <v>2944</v>
      </c>
      <c r="D1512" s="255">
        <f t="shared" si="65"/>
        <v>608000</v>
      </c>
      <c r="E1512" s="261">
        <v>0</v>
      </c>
      <c r="F1512" s="261">
        <v>0</v>
      </c>
      <c r="G1512" s="261">
        <v>0</v>
      </c>
      <c r="H1512" s="261">
        <v>0</v>
      </c>
      <c r="I1512" s="261">
        <v>0</v>
      </c>
      <c r="J1512" s="261">
        <v>0</v>
      </c>
      <c r="K1512" s="262">
        <v>0</v>
      </c>
      <c r="L1512" s="261">
        <v>0</v>
      </c>
      <c r="M1512" s="261">
        <v>0</v>
      </c>
      <c r="N1512" s="261">
        <v>608000</v>
      </c>
      <c r="O1512" s="261">
        <v>0</v>
      </c>
      <c r="P1512" s="261">
        <v>0</v>
      </c>
      <c r="Q1512" s="261">
        <v>0</v>
      </c>
      <c r="R1512" s="261">
        <v>0</v>
      </c>
      <c r="S1512" s="261">
        <v>0</v>
      </c>
      <c r="T1512" s="261">
        <v>0</v>
      </c>
      <c r="U1512" s="261">
        <v>0</v>
      </c>
      <c r="V1512" s="261">
        <v>0</v>
      </c>
      <c r="W1512" s="261">
        <v>0</v>
      </c>
      <c r="X1512" s="261">
        <v>0</v>
      </c>
      <c r="Y1512" s="261">
        <v>0</v>
      </c>
      <c r="Z1512" s="261">
        <v>0</v>
      </c>
      <c r="AA1512" s="261">
        <v>0</v>
      </c>
      <c r="AB1512" s="260">
        <v>2021</v>
      </c>
    </row>
    <row r="1513" spans="1:28" ht="35.25" x14ac:dyDescent="0.5">
      <c r="A1513" s="3"/>
      <c r="B1513" s="210" t="s">
        <v>1769</v>
      </c>
      <c r="C1513" s="210"/>
      <c r="D1513" s="255">
        <f t="shared" si="65"/>
        <v>1483911</v>
      </c>
      <c r="E1513" s="255">
        <f t="shared" ref="E1513:AA1513" si="68">SUM(E1514:E1517)</f>
        <v>400131</v>
      </c>
      <c r="F1513" s="255">
        <f t="shared" si="68"/>
        <v>0</v>
      </c>
      <c r="G1513" s="255">
        <f t="shared" si="68"/>
        <v>0</v>
      </c>
      <c r="H1513" s="255">
        <f t="shared" si="68"/>
        <v>0</v>
      </c>
      <c r="I1513" s="255">
        <f t="shared" si="68"/>
        <v>0</v>
      </c>
      <c r="J1513" s="255">
        <f t="shared" si="68"/>
        <v>0</v>
      </c>
      <c r="K1513" s="256">
        <f t="shared" si="68"/>
        <v>0</v>
      </c>
      <c r="L1513" s="255">
        <f t="shared" si="68"/>
        <v>0</v>
      </c>
      <c r="M1513" s="255">
        <f t="shared" si="68"/>
        <v>0</v>
      </c>
      <c r="N1513" s="255">
        <f t="shared" si="68"/>
        <v>0</v>
      </c>
      <c r="O1513" s="255">
        <f>SUM(O1514:O1517)</f>
        <v>1083780</v>
      </c>
      <c r="P1513" s="255">
        <f t="shared" si="68"/>
        <v>0</v>
      </c>
      <c r="Q1513" s="255">
        <f t="shared" si="68"/>
        <v>0</v>
      </c>
      <c r="R1513" s="255">
        <f t="shared" si="68"/>
        <v>0</v>
      </c>
      <c r="S1513" s="255">
        <f t="shared" si="68"/>
        <v>0</v>
      </c>
      <c r="T1513" s="255">
        <f t="shared" si="68"/>
        <v>0</v>
      </c>
      <c r="U1513" s="255">
        <f t="shared" si="68"/>
        <v>0</v>
      </c>
      <c r="V1513" s="255">
        <f t="shared" si="68"/>
        <v>0</v>
      </c>
      <c r="W1513" s="255">
        <f t="shared" si="68"/>
        <v>0</v>
      </c>
      <c r="X1513" s="255">
        <f t="shared" si="68"/>
        <v>0</v>
      </c>
      <c r="Y1513" s="255">
        <f t="shared" si="68"/>
        <v>0</v>
      </c>
      <c r="Z1513" s="255">
        <f t="shared" si="68"/>
        <v>0</v>
      </c>
      <c r="AA1513" s="255">
        <f t="shared" si="68"/>
        <v>0</v>
      </c>
      <c r="AB1513" s="257" t="s">
        <v>855</v>
      </c>
    </row>
    <row r="1514" spans="1:28" ht="35.25" x14ac:dyDescent="0.5">
      <c r="A1514" s="3">
        <v>1</v>
      </c>
      <c r="B1514" s="165">
        <f>SUBTOTAL(103,$A$798:A1514)</f>
        <v>705</v>
      </c>
      <c r="C1514" s="210" t="s">
        <v>1770</v>
      </c>
      <c r="D1514" s="255">
        <f t="shared" si="65"/>
        <v>329990</v>
      </c>
      <c r="E1514" s="258">
        <v>0</v>
      </c>
      <c r="F1514" s="258">
        <v>0</v>
      </c>
      <c r="G1514" s="258">
        <v>0</v>
      </c>
      <c r="H1514" s="258">
        <v>0</v>
      </c>
      <c r="I1514" s="258">
        <v>0</v>
      </c>
      <c r="J1514" s="258">
        <v>0</v>
      </c>
      <c r="K1514" s="259">
        <v>0</v>
      </c>
      <c r="L1514" s="258">
        <v>0</v>
      </c>
      <c r="M1514" s="258">
        <v>0</v>
      </c>
      <c r="N1514" s="258">
        <v>0</v>
      </c>
      <c r="O1514" s="258">
        <v>329990</v>
      </c>
      <c r="P1514" s="258">
        <v>0</v>
      </c>
      <c r="Q1514" s="258">
        <v>0</v>
      </c>
      <c r="R1514" s="258">
        <v>0</v>
      </c>
      <c r="S1514" s="258">
        <v>0</v>
      </c>
      <c r="T1514" s="258">
        <v>0</v>
      </c>
      <c r="U1514" s="258">
        <v>0</v>
      </c>
      <c r="V1514" s="258">
        <v>0</v>
      </c>
      <c r="W1514" s="258">
        <v>0</v>
      </c>
      <c r="X1514" s="258">
        <v>0</v>
      </c>
      <c r="Y1514" s="258">
        <v>0</v>
      </c>
      <c r="Z1514" s="258">
        <v>0</v>
      </c>
      <c r="AA1514" s="258">
        <v>0</v>
      </c>
      <c r="AB1514" s="260">
        <v>2021</v>
      </c>
    </row>
    <row r="1515" spans="1:28" ht="35.25" x14ac:dyDescent="0.5">
      <c r="A1515" s="3">
        <v>1</v>
      </c>
      <c r="B1515" s="165">
        <f>SUBTOTAL(103,$A$798:A1515)</f>
        <v>706</v>
      </c>
      <c r="C1515" s="210" t="s">
        <v>1771</v>
      </c>
      <c r="D1515" s="255">
        <f t="shared" si="65"/>
        <v>329990</v>
      </c>
      <c r="E1515" s="258">
        <v>0</v>
      </c>
      <c r="F1515" s="258">
        <v>0</v>
      </c>
      <c r="G1515" s="258">
        <v>0</v>
      </c>
      <c r="H1515" s="258">
        <v>0</v>
      </c>
      <c r="I1515" s="258">
        <v>0</v>
      </c>
      <c r="J1515" s="258">
        <v>0</v>
      </c>
      <c r="K1515" s="259">
        <v>0</v>
      </c>
      <c r="L1515" s="258">
        <v>0</v>
      </c>
      <c r="M1515" s="258">
        <v>0</v>
      </c>
      <c r="N1515" s="258">
        <v>0</v>
      </c>
      <c r="O1515" s="258">
        <v>329990</v>
      </c>
      <c r="P1515" s="258">
        <v>0</v>
      </c>
      <c r="Q1515" s="258">
        <v>0</v>
      </c>
      <c r="R1515" s="258">
        <v>0</v>
      </c>
      <c r="S1515" s="258">
        <v>0</v>
      </c>
      <c r="T1515" s="258">
        <v>0</v>
      </c>
      <c r="U1515" s="258">
        <v>0</v>
      </c>
      <c r="V1515" s="258">
        <v>0</v>
      </c>
      <c r="W1515" s="258">
        <v>0</v>
      </c>
      <c r="X1515" s="258">
        <v>0</v>
      </c>
      <c r="Y1515" s="258">
        <v>0</v>
      </c>
      <c r="Z1515" s="258">
        <v>0</v>
      </c>
      <c r="AA1515" s="258">
        <v>0</v>
      </c>
      <c r="AB1515" s="260">
        <v>2021</v>
      </c>
    </row>
    <row r="1516" spans="1:28" ht="35.25" x14ac:dyDescent="0.5">
      <c r="A1516" s="3">
        <v>1</v>
      </c>
      <c r="B1516" s="165">
        <f>SUBTOTAL(103,$A$798:A1516)</f>
        <v>707</v>
      </c>
      <c r="C1516" s="210" t="s">
        <v>1773</v>
      </c>
      <c r="D1516" s="255">
        <f t="shared" si="65"/>
        <v>400131</v>
      </c>
      <c r="E1516" s="258">
        <v>400131</v>
      </c>
      <c r="F1516" s="258">
        <v>0</v>
      </c>
      <c r="G1516" s="258">
        <v>0</v>
      </c>
      <c r="H1516" s="258">
        <v>0</v>
      </c>
      <c r="I1516" s="258">
        <v>0</v>
      </c>
      <c r="J1516" s="258">
        <v>0</v>
      </c>
      <c r="K1516" s="259">
        <v>0</v>
      </c>
      <c r="L1516" s="258">
        <v>0</v>
      </c>
      <c r="M1516" s="258">
        <v>0</v>
      </c>
      <c r="N1516" s="258">
        <v>0</v>
      </c>
      <c r="O1516" s="258">
        <v>0</v>
      </c>
      <c r="P1516" s="258">
        <v>0</v>
      </c>
      <c r="Q1516" s="258">
        <v>0</v>
      </c>
      <c r="R1516" s="258">
        <v>0</v>
      </c>
      <c r="S1516" s="258">
        <v>0</v>
      </c>
      <c r="T1516" s="258">
        <v>0</v>
      </c>
      <c r="U1516" s="258">
        <v>0</v>
      </c>
      <c r="V1516" s="258">
        <v>0</v>
      </c>
      <c r="W1516" s="258">
        <v>0</v>
      </c>
      <c r="X1516" s="258">
        <v>0</v>
      </c>
      <c r="Y1516" s="258">
        <v>0</v>
      </c>
      <c r="Z1516" s="258">
        <v>0</v>
      </c>
      <c r="AA1516" s="258">
        <v>0</v>
      </c>
      <c r="AB1516" s="260" t="s">
        <v>3074</v>
      </c>
    </row>
    <row r="1517" spans="1:28" ht="35.25" x14ac:dyDescent="0.5">
      <c r="A1517" s="3">
        <v>1</v>
      </c>
      <c r="B1517" s="165">
        <f>SUBTOTAL(103,$A$798:A1517)</f>
        <v>708</v>
      </c>
      <c r="C1517" s="210" t="s">
        <v>1772</v>
      </c>
      <c r="D1517" s="255">
        <f t="shared" si="65"/>
        <v>423800</v>
      </c>
      <c r="E1517" s="258">
        <v>0</v>
      </c>
      <c r="F1517" s="258">
        <v>0</v>
      </c>
      <c r="G1517" s="258">
        <v>0</v>
      </c>
      <c r="H1517" s="258">
        <v>0</v>
      </c>
      <c r="I1517" s="258">
        <v>0</v>
      </c>
      <c r="J1517" s="258">
        <v>0</v>
      </c>
      <c r="K1517" s="259">
        <v>0</v>
      </c>
      <c r="L1517" s="258">
        <v>0</v>
      </c>
      <c r="M1517" s="258">
        <v>0</v>
      </c>
      <c r="N1517" s="258">
        <v>0</v>
      </c>
      <c r="O1517" s="258">
        <v>423800</v>
      </c>
      <c r="P1517" s="258">
        <v>0</v>
      </c>
      <c r="Q1517" s="258">
        <v>0</v>
      </c>
      <c r="R1517" s="258">
        <v>0</v>
      </c>
      <c r="S1517" s="258">
        <v>0</v>
      </c>
      <c r="T1517" s="258">
        <v>0</v>
      </c>
      <c r="U1517" s="258">
        <v>0</v>
      </c>
      <c r="V1517" s="258">
        <v>0</v>
      </c>
      <c r="W1517" s="258">
        <v>0</v>
      </c>
      <c r="X1517" s="258">
        <v>0</v>
      </c>
      <c r="Y1517" s="258">
        <v>0</v>
      </c>
      <c r="Z1517" s="258">
        <v>0</v>
      </c>
      <c r="AA1517" s="258">
        <v>0</v>
      </c>
      <c r="AB1517" s="260">
        <v>2021</v>
      </c>
    </row>
    <row r="1518" spans="1:28" ht="35.25" x14ac:dyDescent="0.5">
      <c r="A1518" s="3"/>
      <c r="B1518" s="209" t="s">
        <v>793</v>
      </c>
      <c r="C1518" s="210"/>
      <c r="D1518" s="255">
        <f t="shared" si="65"/>
        <v>14507088.359999999</v>
      </c>
      <c r="E1518" s="255">
        <f t="shared" ref="E1518:AA1518" si="69">SUM(E1519:E1537)</f>
        <v>0</v>
      </c>
      <c r="F1518" s="255">
        <f t="shared" si="69"/>
        <v>504580</v>
      </c>
      <c r="G1518" s="255">
        <f t="shared" si="69"/>
        <v>1920976.5</v>
      </c>
      <c r="H1518" s="255">
        <f t="shared" si="69"/>
        <v>635632.61</v>
      </c>
      <c r="I1518" s="255">
        <f t="shared" si="69"/>
        <v>802939.61</v>
      </c>
      <c r="J1518" s="255">
        <f t="shared" si="69"/>
        <v>0</v>
      </c>
      <c r="K1518" s="259">
        <f t="shared" si="69"/>
        <v>0</v>
      </c>
      <c r="L1518" s="255">
        <f t="shared" si="69"/>
        <v>0</v>
      </c>
      <c r="M1518" s="255">
        <f t="shared" si="69"/>
        <v>4539937</v>
      </c>
      <c r="N1518" s="255">
        <f t="shared" si="69"/>
        <v>1232076</v>
      </c>
      <c r="O1518" s="255">
        <f>SUM(O1519:O1537)</f>
        <v>3664446.64</v>
      </c>
      <c r="P1518" s="255">
        <f t="shared" si="69"/>
        <v>1206500</v>
      </c>
      <c r="Q1518" s="255">
        <f t="shared" si="69"/>
        <v>0</v>
      </c>
      <c r="R1518" s="255">
        <f t="shared" si="69"/>
        <v>0</v>
      </c>
      <c r="S1518" s="255">
        <f t="shared" si="69"/>
        <v>0</v>
      </c>
      <c r="T1518" s="255">
        <f t="shared" si="69"/>
        <v>0</v>
      </c>
      <c r="U1518" s="255">
        <f t="shared" si="69"/>
        <v>0</v>
      </c>
      <c r="V1518" s="255">
        <f t="shared" si="69"/>
        <v>0</v>
      </c>
      <c r="W1518" s="255">
        <f t="shared" si="69"/>
        <v>0</v>
      </c>
      <c r="X1518" s="255">
        <f t="shared" si="69"/>
        <v>0</v>
      </c>
      <c r="Y1518" s="255">
        <f t="shared" si="69"/>
        <v>0</v>
      </c>
      <c r="Z1518" s="255">
        <f t="shared" si="69"/>
        <v>0</v>
      </c>
      <c r="AA1518" s="255">
        <f t="shared" si="69"/>
        <v>0</v>
      </c>
      <c r="AB1518" s="257" t="s">
        <v>855</v>
      </c>
    </row>
    <row r="1519" spans="1:28" ht="35.25" x14ac:dyDescent="0.5">
      <c r="A1519" s="3">
        <v>1</v>
      </c>
      <c r="B1519" s="165">
        <f>SUBTOTAL(103,$A$798:A1519)</f>
        <v>709</v>
      </c>
      <c r="C1519" s="210" t="s">
        <v>2945</v>
      </c>
      <c r="D1519" s="255">
        <f t="shared" si="65"/>
        <v>439720</v>
      </c>
      <c r="E1519" s="261">
        <v>0</v>
      </c>
      <c r="F1519" s="261">
        <v>0</v>
      </c>
      <c r="G1519" s="258">
        <v>439720</v>
      </c>
      <c r="H1519" s="258">
        <v>0</v>
      </c>
      <c r="I1519" s="258">
        <v>0</v>
      </c>
      <c r="J1519" s="258">
        <v>0</v>
      </c>
      <c r="K1519" s="259">
        <v>0</v>
      </c>
      <c r="L1519" s="258">
        <v>0</v>
      </c>
      <c r="M1519" s="261">
        <v>0</v>
      </c>
      <c r="N1519" s="258">
        <v>0</v>
      </c>
      <c r="O1519" s="258">
        <v>0</v>
      </c>
      <c r="P1519" s="258">
        <v>0</v>
      </c>
      <c r="Q1519" s="258">
        <v>0</v>
      </c>
      <c r="R1519" s="258">
        <v>0</v>
      </c>
      <c r="S1519" s="258">
        <v>0</v>
      </c>
      <c r="T1519" s="258">
        <v>0</v>
      </c>
      <c r="U1519" s="258">
        <v>0</v>
      </c>
      <c r="V1519" s="258">
        <v>0</v>
      </c>
      <c r="W1519" s="258">
        <v>0</v>
      </c>
      <c r="X1519" s="258">
        <v>0</v>
      </c>
      <c r="Y1519" s="258">
        <v>0</v>
      </c>
      <c r="Z1519" s="258">
        <v>0</v>
      </c>
      <c r="AA1519" s="258">
        <v>0</v>
      </c>
      <c r="AB1519" s="260">
        <v>2021</v>
      </c>
    </row>
    <row r="1520" spans="1:28" ht="35.25" x14ac:dyDescent="0.5">
      <c r="A1520" s="3">
        <v>1</v>
      </c>
      <c r="B1520" s="165">
        <f>SUBTOTAL(103,$A$798:A1520)</f>
        <v>710</v>
      </c>
      <c r="C1520" s="210" t="s">
        <v>2946</v>
      </c>
      <c r="D1520" s="255">
        <f t="shared" si="65"/>
        <v>232880</v>
      </c>
      <c r="E1520" s="261">
        <v>0</v>
      </c>
      <c r="F1520" s="261">
        <v>0</v>
      </c>
      <c r="G1520" s="258">
        <v>0</v>
      </c>
      <c r="H1520" s="258">
        <v>0</v>
      </c>
      <c r="I1520" s="258">
        <v>0</v>
      </c>
      <c r="J1520" s="258">
        <v>0</v>
      </c>
      <c r="K1520" s="259">
        <v>0</v>
      </c>
      <c r="L1520" s="258">
        <v>0</v>
      </c>
      <c r="M1520" s="261">
        <v>0</v>
      </c>
      <c r="N1520" s="258">
        <v>0</v>
      </c>
      <c r="O1520" s="258">
        <v>232880</v>
      </c>
      <c r="P1520" s="258">
        <v>0</v>
      </c>
      <c r="Q1520" s="258">
        <v>0</v>
      </c>
      <c r="R1520" s="258">
        <v>0</v>
      </c>
      <c r="S1520" s="258">
        <v>0</v>
      </c>
      <c r="T1520" s="258">
        <v>0</v>
      </c>
      <c r="U1520" s="258">
        <v>0</v>
      </c>
      <c r="V1520" s="258">
        <v>0</v>
      </c>
      <c r="W1520" s="258">
        <v>0</v>
      </c>
      <c r="X1520" s="258">
        <v>0</v>
      </c>
      <c r="Y1520" s="258">
        <v>0</v>
      </c>
      <c r="Z1520" s="258">
        <v>0</v>
      </c>
      <c r="AA1520" s="258">
        <v>0</v>
      </c>
      <c r="AB1520" s="260">
        <v>2021</v>
      </c>
    </row>
    <row r="1521" spans="1:28" ht="35.25" x14ac:dyDescent="0.5">
      <c r="A1521" s="3">
        <v>1</v>
      </c>
      <c r="B1521" s="165">
        <f>SUBTOTAL(103,$A$798:A1521)</f>
        <v>711</v>
      </c>
      <c r="C1521" s="210" t="s">
        <v>2141</v>
      </c>
      <c r="D1521" s="255">
        <f t="shared" si="65"/>
        <v>1557600</v>
      </c>
      <c r="E1521" s="261">
        <v>0</v>
      </c>
      <c r="F1521" s="261">
        <v>0</v>
      </c>
      <c r="G1521" s="258">
        <v>0</v>
      </c>
      <c r="H1521" s="258">
        <v>0</v>
      </c>
      <c r="I1521" s="258">
        <v>0</v>
      </c>
      <c r="J1521" s="258">
        <v>0</v>
      </c>
      <c r="K1521" s="259">
        <v>0</v>
      </c>
      <c r="L1521" s="258">
        <v>0</v>
      </c>
      <c r="M1521" s="261">
        <v>0</v>
      </c>
      <c r="N1521" s="258">
        <v>350000</v>
      </c>
      <c r="O1521" s="258">
        <v>1207600</v>
      </c>
      <c r="P1521" s="258">
        <v>0</v>
      </c>
      <c r="Q1521" s="258">
        <v>0</v>
      </c>
      <c r="R1521" s="258">
        <v>0</v>
      </c>
      <c r="S1521" s="258">
        <v>0</v>
      </c>
      <c r="T1521" s="258">
        <v>0</v>
      </c>
      <c r="U1521" s="258">
        <v>0</v>
      </c>
      <c r="V1521" s="258">
        <v>0</v>
      </c>
      <c r="W1521" s="258">
        <v>0</v>
      </c>
      <c r="X1521" s="258">
        <v>0</v>
      </c>
      <c r="Y1521" s="258">
        <v>0</v>
      </c>
      <c r="Z1521" s="258">
        <v>0</v>
      </c>
      <c r="AA1521" s="258">
        <v>0</v>
      </c>
      <c r="AB1521" s="260">
        <v>2021</v>
      </c>
    </row>
    <row r="1522" spans="1:28" ht="35.25" x14ac:dyDescent="0.5">
      <c r="A1522" s="3">
        <v>1</v>
      </c>
      <c r="B1522" s="165">
        <f>SUBTOTAL(103,$A$798:A1522)</f>
        <v>712</v>
      </c>
      <c r="C1522" s="210" t="s">
        <v>2137</v>
      </c>
      <c r="D1522" s="255">
        <f t="shared" si="65"/>
        <v>156726.5</v>
      </c>
      <c r="E1522" s="261">
        <v>0</v>
      </c>
      <c r="F1522" s="261">
        <v>0</v>
      </c>
      <c r="G1522" s="258">
        <v>156726.5</v>
      </c>
      <c r="H1522" s="258">
        <v>0</v>
      </c>
      <c r="I1522" s="258">
        <v>0</v>
      </c>
      <c r="J1522" s="258">
        <v>0</v>
      </c>
      <c r="K1522" s="259">
        <v>0</v>
      </c>
      <c r="L1522" s="258">
        <v>0</v>
      </c>
      <c r="M1522" s="261">
        <v>0</v>
      </c>
      <c r="N1522" s="258">
        <v>0</v>
      </c>
      <c r="O1522" s="258">
        <v>0</v>
      </c>
      <c r="P1522" s="258">
        <v>0</v>
      </c>
      <c r="Q1522" s="258">
        <v>0</v>
      </c>
      <c r="R1522" s="258">
        <v>0</v>
      </c>
      <c r="S1522" s="258">
        <v>0</v>
      </c>
      <c r="T1522" s="258">
        <v>0</v>
      </c>
      <c r="U1522" s="258">
        <v>0</v>
      </c>
      <c r="V1522" s="258">
        <v>0</v>
      </c>
      <c r="W1522" s="258">
        <v>0</v>
      </c>
      <c r="X1522" s="258">
        <v>0</v>
      </c>
      <c r="Y1522" s="258">
        <v>0</v>
      </c>
      <c r="Z1522" s="258">
        <v>0</v>
      </c>
      <c r="AA1522" s="258">
        <v>0</v>
      </c>
      <c r="AB1522" s="260">
        <v>2021</v>
      </c>
    </row>
    <row r="1523" spans="1:28" ht="35.25" x14ac:dyDescent="0.5">
      <c r="A1523" s="3">
        <v>1</v>
      </c>
      <c r="B1523" s="165">
        <f>SUBTOTAL(103,$A$798:A1523)</f>
        <v>713</v>
      </c>
      <c r="C1523" s="210" t="s">
        <v>2947</v>
      </c>
      <c r="D1523" s="255">
        <f t="shared" si="65"/>
        <v>910129.64</v>
      </c>
      <c r="E1523" s="261">
        <v>0</v>
      </c>
      <c r="F1523" s="261">
        <v>0</v>
      </c>
      <c r="G1523" s="258">
        <v>0</v>
      </c>
      <c r="H1523" s="258">
        <v>0</v>
      </c>
      <c r="I1523" s="258">
        <v>0</v>
      </c>
      <c r="J1523" s="258">
        <v>0</v>
      </c>
      <c r="K1523" s="259">
        <v>0</v>
      </c>
      <c r="L1523" s="258">
        <v>0</v>
      </c>
      <c r="M1523" s="261">
        <v>0</v>
      </c>
      <c r="N1523" s="258">
        <v>0</v>
      </c>
      <c r="O1523" s="258">
        <v>910129.64</v>
      </c>
      <c r="P1523" s="258">
        <v>0</v>
      </c>
      <c r="Q1523" s="258">
        <v>0</v>
      </c>
      <c r="R1523" s="258">
        <v>0</v>
      </c>
      <c r="S1523" s="258">
        <v>0</v>
      </c>
      <c r="T1523" s="258">
        <v>0</v>
      </c>
      <c r="U1523" s="258">
        <v>0</v>
      </c>
      <c r="V1523" s="258">
        <v>0</v>
      </c>
      <c r="W1523" s="258">
        <v>0</v>
      </c>
      <c r="X1523" s="258">
        <v>0</v>
      </c>
      <c r="Y1523" s="258">
        <v>0</v>
      </c>
      <c r="Z1523" s="258">
        <v>0</v>
      </c>
      <c r="AA1523" s="258">
        <v>0</v>
      </c>
      <c r="AB1523" s="260">
        <v>2021</v>
      </c>
    </row>
    <row r="1524" spans="1:28" ht="35.25" x14ac:dyDescent="0.5">
      <c r="A1524" s="3">
        <v>1</v>
      </c>
      <c r="B1524" s="165">
        <f>SUBTOTAL(103,$A$798:A1524)</f>
        <v>714</v>
      </c>
      <c r="C1524" s="210" t="s">
        <v>2336</v>
      </c>
      <c r="D1524" s="255">
        <f t="shared" si="65"/>
        <v>504580</v>
      </c>
      <c r="E1524" s="258">
        <v>0</v>
      </c>
      <c r="F1524" s="258">
        <v>504580</v>
      </c>
      <c r="G1524" s="258">
        <v>0</v>
      </c>
      <c r="H1524" s="258">
        <v>0</v>
      </c>
      <c r="I1524" s="258">
        <v>0</v>
      </c>
      <c r="J1524" s="258">
        <v>0</v>
      </c>
      <c r="K1524" s="259">
        <v>0</v>
      </c>
      <c r="L1524" s="258">
        <v>0</v>
      </c>
      <c r="M1524" s="258">
        <v>0</v>
      </c>
      <c r="N1524" s="258">
        <v>0</v>
      </c>
      <c r="O1524" s="258">
        <v>0</v>
      </c>
      <c r="P1524" s="258">
        <v>0</v>
      </c>
      <c r="Q1524" s="258">
        <v>0</v>
      </c>
      <c r="R1524" s="258">
        <v>0</v>
      </c>
      <c r="S1524" s="258">
        <v>0</v>
      </c>
      <c r="T1524" s="258">
        <v>0</v>
      </c>
      <c r="U1524" s="258">
        <v>0</v>
      </c>
      <c r="V1524" s="258">
        <v>0</v>
      </c>
      <c r="W1524" s="258">
        <v>0</v>
      </c>
      <c r="X1524" s="258">
        <v>0</v>
      </c>
      <c r="Y1524" s="258">
        <v>0</v>
      </c>
      <c r="Z1524" s="258">
        <v>0</v>
      </c>
      <c r="AA1524" s="258">
        <v>0</v>
      </c>
      <c r="AB1524" s="260">
        <v>2021</v>
      </c>
    </row>
    <row r="1525" spans="1:28" ht="35.25" x14ac:dyDescent="0.5">
      <c r="A1525" s="3">
        <v>1</v>
      </c>
      <c r="B1525" s="165">
        <f>SUBTOTAL(103,$A$798:A1525)</f>
        <v>715</v>
      </c>
      <c r="C1525" s="210" t="s">
        <v>2948</v>
      </c>
      <c r="D1525" s="255">
        <f t="shared" si="65"/>
        <v>333208</v>
      </c>
      <c r="E1525" s="258">
        <v>0</v>
      </c>
      <c r="F1525" s="258">
        <v>0</v>
      </c>
      <c r="G1525" s="258">
        <v>0</v>
      </c>
      <c r="H1525" s="258">
        <v>0</v>
      </c>
      <c r="I1525" s="258">
        <v>0</v>
      </c>
      <c r="J1525" s="258">
        <v>0</v>
      </c>
      <c r="K1525" s="259">
        <v>0</v>
      </c>
      <c r="L1525" s="258">
        <v>0</v>
      </c>
      <c r="M1525" s="258">
        <v>333208</v>
      </c>
      <c r="N1525" s="258">
        <v>0</v>
      </c>
      <c r="O1525" s="258">
        <v>0</v>
      </c>
      <c r="P1525" s="258">
        <v>0</v>
      </c>
      <c r="Q1525" s="258">
        <v>0</v>
      </c>
      <c r="R1525" s="258">
        <v>0</v>
      </c>
      <c r="S1525" s="258">
        <v>0</v>
      </c>
      <c r="T1525" s="258">
        <v>0</v>
      </c>
      <c r="U1525" s="258">
        <v>0</v>
      </c>
      <c r="V1525" s="258">
        <v>0</v>
      </c>
      <c r="W1525" s="258">
        <v>0</v>
      </c>
      <c r="X1525" s="258">
        <v>0</v>
      </c>
      <c r="Y1525" s="258">
        <v>0</v>
      </c>
      <c r="Z1525" s="258">
        <v>0</v>
      </c>
      <c r="AA1525" s="258">
        <v>0</v>
      </c>
      <c r="AB1525" s="260">
        <v>2021</v>
      </c>
    </row>
    <row r="1526" spans="1:28" ht="35.25" x14ac:dyDescent="0.5">
      <c r="A1526" s="3">
        <v>1</v>
      </c>
      <c r="B1526" s="165">
        <f>SUBTOTAL(103,$A$798:A1526)</f>
        <v>716</v>
      </c>
      <c r="C1526" s="210" t="s">
        <v>2949</v>
      </c>
      <c r="D1526" s="255">
        <f t="shared" si="65"/>
        <v>150305</v>
      </c>
      <c r="E1526" s="258">
        <v>0</v>
      </c>
      <c r="F1526" s="258">
        <v>0</v>
      </c>
      <c r="G1526" s="258">
        <v>0</v>
      </c>
      <c r="H1526" s="258">
        <v>0</v>
      </c>
      <c r="I1526" s="258">
        <v>0</v>
      </c>
      <c r="J1526" s="258">
        <v>0</v>
      </c>
      <c r="K1526" s="259">
        <v>0</v>
      </c>
      <c r="L1526" s="258">
        <v>0</v>
      </c>
      <c r="M1526" s="258">
        <v>0</v>
      </c>
      <c r="N1526" s="258">
        <v>0</v>
      </c>
      <c r="O1526" s="258">
        <v>150305</v>
      </c>
      <c r="P1526" s="258">
        <v>0</v>
      </c>
      <c r="Q1526" s="258">
        <v>0</v>
      </c>
      <c r="R1526" s="258">
        <v>0</v>
      </c>
      <c r="S1526" s="258">
        <v>0</v>
      </c>
      <c r="T1526" s="258">
        <v>0</v>
      </c>
      <c r="U1526" s="258">
        <v>0</v>
      </c>
      <c r="V1526" s="258">
        <v>0</v>
      </c>
      <c r="W1526" s="258">
        <v>0</v>
      </c>
      <c r="X1526" s="258">
        <v>0</v>
      </c>
      <c r="Y1526" s="258">
        <v>0</v>
      </c>
      <c r="Z1526" s="258">
        <v>0</v>
      </c>
      <c r="AA1526" s="258">
        <v>0</v>
      </c>
      <c r="AB1526" s="260">
        <v>2021</v>
      </c>
    </row>
    <row r="1527" spans="1:28" ht="35.25" x14ac:dyDescent="0.5">
      <c r="A1527" s="3">
        <v>1</v>
      </c>
      <c r="B1527" s="165">
        <f>SUBTOTAL(103,$A$798:A1527)</f>
        <v>717</v>
      </c>
      <c r="C1527" s="210" t="s">
        <v>2135</v>
      </c>
      <c r="D1527" s="255">
        <f t="shared" si="65"/>
        <v>378055</v>
      </c>
      <c r="E1527" s="258">
        <v>0</v>
      </c>
      <c r="F1527" s="258">
        <v>0</v>
      </c>
      <c r="G1527" s="258">
        <v>304482</v>
      </c>
      <c r="H1527" s="258">
        <v>73573</v>
      </c>
      <c r="I1527" s="258">
        <v>0</v>
      </c>
      <c r="J1527" s="258">
        <v>0</v>
      </c>
      <c r="K1527" s="259">
        <v>0</v>
      </c>
      <c r="L1527" s="258">
        <v>0</v>
      </c>
      <c r="M1527" s="258">
        <v>0</v>
      </c>
      <c r="N1527" s="258">
        <v>0</v>
      </c>
      <c r="O1527" s="258">
        <v>0</v>
      </c>
      <c r="P1527" s="258">
        <v>0</v>
      </c>
      <c r="Q1527" s="258">
        <v>0</v>
      </c>
      <c r="R1527" s="258">
        <v>0</v>
      </c>
      <c r="S1527" s="258">
        <v>0</v>
      </c>
      <c r="T1527" s="258">
        <v>0</v>
      </c>
      <c r="U1527" s="258">
        <v>0</v>
      </c>
      <c r="V1527" s="258">
        <v>0</v>
      </c>
      <c r="W1527" s="258">
        <v>0</v>
      </c>
      <c r="X1527" s="258">
        <v>0</v>
      </c>
      <c r="Y1527" s="258">
        <v>0</v>
      </c>
      <c r="Z1527" s="258">
        <v>0</v>
      </c>
      <c r="AA1527" s="258">
        <v>0</v>
      </c>
      <c r="AB1527" s="260">
        <v>2021</v>
      </c>
    </row>
    <row r="1528" spans="1:28" ht="35.25" x14ac:dyDescent="0.5">
      <c r="A1528" s="3">
        <v>1</v>
      </c>
      <c r="B1528" s="165">
        <f>SUBTOTAL(103,$A$798:A1528)</f>
        <v>718</v>
      </c>
      <c r="C1528" s="210" t="s">
        <v>2950</v>
      </c>
      <c r="D1528" s="255">
        <f t="shared" si="65"/>
        <v>583583</v>
      </c>
      <c r="E1528" s="258">
        <v>0</v>
      </c>
      <c r="F1528" s="258">
        <v>0</v>
      </c>
      <c r="G1528" s="258">
        <v>583583</v>
      </c>
      <c r="H1528" s="258">
        <v>0</v>
      </c>
      <c r="I1528" s="258">
        <v>0</v>
      </c>
      <c r="J1528" s="258">
        <v>0</v>
      </c>
      <c r="K1528" s="259">
        <v>0</v>
      </c>
      <c r="L1528" s="258">
        <v>0</v>
      </c>
      <c r="M1528" s="258">
        <v>0</v>
      </c>
      <c r="N1528" s="258">
        <v>0</v>
      </c>
      <c r="O1528" s="258">
        <v>0</v>
      </c>
      <c r="P1528" s="258">
        <v>0</v>
      </c>
      <c r="Q1528" s="258">
        <v>0</v>
      </c>
      <c r="R1528" s="258">
        <v>0</v>
      </c>
      <c r="S1528" s="258">
        <v>0</v>
      </c>
      <c r="T1528" s="258">
        <v>0</v>
      </c>
      <c r="U1528" s="258">
        <v>0</v>
      </c>
      <c r="V1528" s="258">
        <v>0</v>
      </c>
      <c r="W1528" s="258">
        <v>0</v>
      </c>
      <c r="X1528" s="258">
        <v>0</v>
      </c>
      <c r="Y1528" s="258">
        <v>0</v>
      </c>
      <c r="Z1528" s="258">
        <v>0</v>
      </c>
      <c r="AA1528" s="258">
        <v>0</v>
      </c>
      <c r="AB1528" s="260">
        <v>2021</v>
      </c>
    </row>
    <row r="1529" spans="1:28" ht="35.25" x14ac:dyDescent="0.5">
      <c r="A1529" s="3">
        <v>1</v>
      </c>
      <c r="B1529" s="165">
        <f>SUBTOTAL(103,$A$798:A1529)</f>
        <v>719</v>
      </c>
      <c r="C1529" s="210" t="s">
        <v>3037</v>
      </c>
      <c r="D1529" s="255">
        <f t="shared" si="65"/>
        <v>2150625</v>
      </c>
      <c r="E1529" s="258">
        <v>0</v>
      </c>
      <c r="F1529" s="258">
        <v>0</v>
      </c>
      <c r="G1529" s="258">
        <v>0</v>
      </c>
      <c r="H1529" s="258">
        <v>0</v>
      </c>
      <c r="I1529" s="258">
        <v>0</v>
      </c>
      <c r="J1529" s="258">
        <v>0</v>
      </c>
      <c r="K1529" s="259">
        <v>0</v>
      </c>
      <c r="L1529" s="258">
        <v>0</v>
      </c>
      <c r="M1529" s="258">
        <v>2150625</v>
      </c>
      <c r="N1529" s="258">
        <v>0</v>
      </c>
      <c r="O1529" s="258">
        <v>0</v>
      </c>
      <c r="P1529" s="258">
        <v>0</v>
      </c>
      <c r="Q1529" s="258">
        <v>0</v>
      </c>
      <c r="R1529" s="258">
        <v>0</v>
      </c>
      <c r="S1529" s="258">
        <v>0</v>
      </c>
      <c r="T1529" s="258">
        <v>0</v>
      </c>
      <c r="U1529" s="258">
        <v>0</v>
      </c>
      <c r="V1529" s="258">
        <v>0</v>
      </c>
      <c r="W1529" s="258">
        <v>0</v>
      </c>
      <c r="X1529" s="258">
        <v>0</v>
      </c>
      <c r="Y1529" s="258">
        <v>0</v>
      </c>
      <c r="Z1529" s="258">
        <v>0</v>
      </c>
      <c r="AA1529" s="258">
        <v>0</v>
      </c>
      <c r="AB1529" s="260">
        <v>2021</v>
      </c>
    </row>
    <row r="1530" spans="1:28" ht="35.25" x14ac:dyDescent="0.5">
      <c r="A1530" s="3">
        <v>1</v>
      </c>
      <c r="B1530" s="165">
        <f>SUBTOTAL(103,$A$798:A1530)</f>
        <v>720</v>
      </c>
      <c r="C1530" s="210" t="s">
        <v>3038</v>
      </c>
      <c r="D1530" s="255">
        <f t="shared" si="65"/>
        <v>2056104</v>
      </c>
      <c r="E1530" s="258">
        <v>0</v>
      </c>
      <c r="F1530" s="258">
        <v>0</v>
      </c>
      <c r="G1530" s="258">
        <v>0</v>
      </c>
      <c r="H1530" s="258">
        <v>0</v>
      </c>
      <c r="I1530" s="258">
        <v>0</v>
      </c>
      <c r="J1530" s="258">
        <v>0</v>
      </c>
      <c r="K1530" s="259">
        <v>0</v>
      </c>
      <c r="L1530" s="258">
        <v>0</v>
      </c>
      <c r="M1530" s="258">
        <v>2056104</v>
      </c>
      <c r="N1530" s="258">
        <v>0</v>
      </c>
      <c r="O1530" s="258">
        <v>0</v>
      </c>
      <c r="P1530" s="258">
        <v>0</v>
      </c>
      <c r="Q1530" s="258">
        <v>0</v>
      </c>
      <c r="R1530" s="258">
        <v>0</v>
      </c>
      <c r="S1530" s="258">
        <v>0</v>
      </c>
      <c r="T1530" s="258">
        <v>0</v>
      </c>
      <c r="U1530" s="258">
        <v>0</v>
      </c>
      <c r="V1530" s="258">
        <v>0</v>
      </c>
      <c r="W1530" s="258">
        <v>0</v>
      </c>
      <c r="X1530" s="258">
        <v>0</v>
      </c>
      <c r="Y1530" s="258">
        <v>0</v>
      </c>
      <c r="Z1530" s="258">
        <v>0</v>
      </c>
      <c r="AA1530" s="258">
        <v>0</v>
      </c>
      <c r="AB1530" s="260">
        <v>2021</v>
      </c>
    </row>
    <row r="1531" spans="1:28" ht="35.25" x14ac:dyDescent="0.5">
      <c r="A1531" s="3">
        <v>1</v>
      </c>
      <c r="B1531" s="165">
        <f>SUBTOTAL(103,$A$798:A1531)</f>
        <v>721</v>
      </c>
      <c r="C1531" s="210" t="s">
        <v>3240</v>
      </c>
      <c r="D1531" s="255">
        <f t="shared" si="65"/>
        <v>286200</v>
      </c>
      <c r="E1531" s="258">
        <v>0</v>
      </c>
      <c r="F1531" s="258">
        <v>0</v>
      </c>
      <c r="G1531" s="258">
        <v>0</v>
      </c>
      <c r="H1531" s="258">
        <v>0</v>
      </c>
      <c r="I1531" s="258">
        <v>0</v>
      </c>
      <c r="J1531" s="258">
        <v>0</v>
      </c>
      <c r="K1531" s="259">
        <v>0</v>
      </c>
      <c r="L1531" s="258">
        <v>0</v>
      </c>
      <c r="M1531" s="258">
        <v>0</v>
      </c>
      <c r="N1531" s="258">
        <v>0</v>
      </c>
      <c r="O1531" s="258">
        <v>286200</v>
      </c>
      <c r="P1531" s="258">
        <v>0</v>
      </c>
      <c r="Q1531" s="258">
        <v>0</v>
      </c>
      <c r="R1531" s="258">
        <v>0</v>
      </c>
      <c r="S1531" s="258">
        <v>0</v>
      </c>
      <c r="T1531" s="258">
        <v>0</v>
      </c>
      <c r="U1531" s="258">
        <v>0</v>
      </c>
      <c r="V1531" s="258">
        <v>0</v>
      </c>
      <c r="W1531" s="258">
        <v>0</v>
      </c>
      <c r="X1531" s="258">
        <v>0</v>
      </c>
      <c r="Y1531" s="258">
        <v>0</v>
      </c>
      <c r="Z1531" s="258">
        <v>0</v>
      </c>
      <c r="AA1531" s="258">
        <v>0</v>
      </c>
      <c r="AB1531" s="260" t="s">
        <v>3074</v>
      </c>
    </row>
    <row r="1532" spans="1:28" ht="35.25" x14ac:dyDescent="0.5">
      <c r="A1532" s="3">
        <v>1</v>
      </c>
      <c r="B1532" s="165">
        <f>SUBTOTAL(103,$A$798:A1532)</f>
        <v>722</v>
      </c>
      <c r="C1532" s="210" t="s">
        <v>2138</v>
      </c>
      <c r="D1532" s="255">
        <f t="shared" si="65"/>
        <v>882076</v>
      </c>
      <c r="E1532" s="258">
        <v>0</v>
      </c>
      <c r="F1532" s="258">
        <v>0</v>
      </c>
      <c r="G1532" s="258">
        <v>0</v>
      </c>
      <c r="H1532" s="258">
        <v>0</v>
      </c>
      <c r="I1532" s="258">
        <v>0</v>
      </c>
      <c r="J1532" s="258">
        <v>0</v>
      </c>
      <c r="K1532" s="259">
        <v>0</v>
      </c>
      <c r="L1532" s="258">
        <v>0</v>
      </c>
      <c r="M1532" s="258">
        <v>0</v>
      </c>
      <c r="N1532" s="258">
        <v>882076</v>
      </c>
      <c r="O1532" s="258">
        <v>0</v>
      </c>
      <c r="P1532" s="258">
        <v>0</v>
      </c>
      <c r="Q1532" s="258">
        <v>0</v>
      </c>
      <c r="R1532" s="258">
        <v>0</v>
      </c>
      <c r="S1532" s="258">
        <v>0</v>
      </c>
      <c r="T1532" s="258">
        <v>0</v>
      </c>
      <c r="U1532" s="258">
        <v>0</v>
      </c>
      <c r="V1532" s="258">
        <v>0</v>
      </c>
      <c r="W1532" s="258">
        <v>0</v>
      </c>
      <c r="X1532" s="258">
        <v>0</v>
      </c>
      <c r="Y1532" s="258">
        <v>0</v>
      </c>
      <c r="Z1532" s="258">
        <v>0</v>
      </c>
      <c r="AA1532" s="258">
        <v>0</v>
      </c>
      <c r="AB1532" s="260" t="s">
        <v>3074</v>
      </c>
    </row>
    <row r="1533" spans="1:28" ht="35.25" x14ac:dyDescent="0.5">
      <c r="A1533" s="3">
        <v>1</v>
      </c>
      <c r="B1533" s="165">
        <f>SUBTOTAL(103,$A$798:A1533)</f>
        <v>723</v>
      </c>
      <c r="C1533" s="210" t="s">
        <v>2508</v>
      </c>
      <c r="D1533" s="255">
        <f t="shared" si="65"/>
        <v>503500</v>
      </c>
      <c r="E1533" s="258">
        <v>0</v>
      </c>
      <c r="F1533" s="258">
        <v>0</v>
      </c>
      <c r="G1533" s="258">
        <v>0</v>
      </c>
      <c r="H1533" s="258">
        <v>0</v>
      </c>
      <c r="I1533" s="258">
        <v>0</v>
      </c>
      <c r="J1533" s="258">
        <v>0</v>
      </c>
      <c r="K1533" s="259">
        <v>0</v>
      </c>
      <c r="L1533" s="258">
        <v>0</v>
      </c>
      <c r="M1533" s="258">
        <v>0</v>
      </c>
      <c r="N1533" s="258">
        <v>0</v>
      </c>
      <c r="O1533" s="258">
        <v>0</v>
      </c>
      <c r="P1533" s="258">
        <v>503500</v>
      </c>
      <c r="Q1533" s="258">
        <v>0</v>
      </c>
      <c r="R1533" s="258">
        <v>0</v>
      </c>
      <c r="S1533" s="258">
        <v>0</v>
      </c>
      <c r="T1533" s="258">
        <v>0</v>
      </c>
      <c r="U1533" s="258">
        <v>0</v>
      </c>
      <c r="V1533" s="258">
        <v>0</v>
      </c>
      <c r="W1533" s="258">
        <v>0</v>
      </c>
      <c r="X1533" s="258">
        <v>0</v>
      </c>
      <c r="Y1533" s="258">
        <v>0</v>
      </c>
      <c r="Z1533" s="258">
        <v>0</v>
      </c>
      <c r="AA1533" s="258">
        <v>0</v>
      </c>
      <c r="AB1533" s="260" t="s">
        <v>3074</v>
      </c>
    </row>
    <row r="1534" spans="1:28" ht="35.25" x14ac:dyDescent="0.5">
      <c r="A1534" s="3">
        <v>1</v>
      </c>
      <c r="B1534" s="165">
        <f>SUBTOTAL(103,$A$798:A1534)</f>
        <v>724</v>
      </c>
      <c r="C1534" s="210" t="s">
        <v>2139</v>
      </c>
      <c r="D1534" s="255">
        <f t="shared" si="65"/>
        <v>703000</v>
      </c>
      <c r="E1534" s="258">
        <v>0</v>
      </c>
      <c r="F1534" s="258">
        <v>0</v>
      </c>
      <c r="G1534" s="258">
        <v>0</v>
      </c>
      <c r="H1534" s="258">
        <v>0</v>
      </c>
      <c r="I1534" s="258">
        <v>0</v>
      </c>
      <c r="J1534" s="258">
        <v>0</v>
      </c>
      <c r="K1534" s="259">
        <v>0</v>
      </c>
      <c r="L1534" s="258">
        <v>0</v>
      </c>
      <c r="M1534" s="258">
        <v>0</v>
      </c>
      <c r="N1534" s="258">
        <v>0</v>
      </c>
      <c r="O1534" s="258">
        <v>0</v>
      </c>
      <c r="P1534" s="258">
        <v>703000</v>
      </c>
      <c r="Q1534" s="258">
        <v>0</v>
      </c>
      <c r="R1534" s="258">
        <v>0</v>
      </c>
      <c r="S1534" s="258">
        <v>0</v>
      </c>
      <c r="T1534" s="258">
        <v>0</v>
      </c>
      <c r="U1534" s="258">
        <v>0</v>
      </c>
      <c r="V1534" s="258">
        <v>0</v>
      </c>
      <c r="W1534" s="258">
        <v>0</v>
      </c>
      <c r="X1534" s="258">
        <v>0</v>
      </c>
      <c r="Y1534" s="258">
        <v>0</v>
      </c>
      <c r="Z1534" s="258">
        <v>0</v>
      </c>
      <c r="AA1534" s="258">
        <v>0</v>
      </c>
      <c r="AB1534" s="260" t="s">
        <v>3074</v>
      </c>
    </row>
    <row r="1535" spans="1:28" ht="35.25" x14ac:dyDescent="0.5">
      <c r="A1535" s="3">
        <v>1</v>
      </c>
      <c r="B1535" s="165">
        <f>SUBTOTAL(103,$A$798:A1535)</f>
        <v>725</v>
      </c>
      <c r="C1535" s="210" t="s">
        <v>2140</v>
      </c>
      <c r="D1535" s="255">
        <f t="shared" si="65"/>
        <v>877332</v>
      </c>
      <c r="E1535" s="258">
        <v>0</v>
      </c>
      <c r="F1535" s="258">
        <v>0</v>
      </c>
      <c r="G1535" s="258">
        <v>0</v>
      </c>
      <c r="H1535" s="258">
        <v>0</v>
      </c>
      <c r="I1535" s="258">
        <v>0</v>
      </c>
      <c r="J1535" s="258">
        <v>0</v>
      </c>
      <c r="K1535" s="259">
        <v>0</v>
      </c>
      <c r="L1535" s="258">
        <v>0</v>
      </c>
      <c r="M1535" s="258">
        <v>0</v>
      </c>
      <c r="N1535" s="258">
        <v>0</v>
      </c>
      <c r="O1535" s="258">
        <v>877332</v>
      </c>
      <c r="P1535" s="258">
        <v>0</v>
      </c>
      <c r="Q1535" s="258">
        <v>0</v>
      </c>
      <c r="R1535" s="258">
        <v>0</v>
      </c>
      <c r="S1535" s="258">
        <v>0</v>
      </c>
      <c r="T1535" s="258">
        <v>0</v>
      </c>
      <c r="U1535" s="258">
        <v>0</v>
      </c>
      <c r="V1535" s="258">
        <v>0</v>
      </c>
      <c r="W1535" s="258">
        <v>0</v>
      </c>
      <c r="X1535" s="258">
        <v>0</v>
      </c>
      <c r="Y1535" s="258">
        <v>0</v>
      </c>
      <c r="Z1535" s="258">
        <v>0</v>
      </c>
      <c r="AA1535" s="258">
        <v>0</v>
      </c>
      <c r="AB1535" s="260" t="s">
        <v>3074</v>
      </c>
    </row>
    <row r="1536" spans="1:28" ht="35.25" x14ac:dyDescent="0.5">
      <c r="A1536" s="3">
        <v>1</v>
      </c>
      <c r="B1536" s="165">
        <f>SUBTOTAL(103,$A$798:A1536)</f>
        <v>726</v>
      </c>
      <c r="C1536" s="210" t="s">
        <v>2335</v>
      </c>
      <c r="D1536" s="255">
        <f t="shared" si="65"/>
        <v>436465</v>
      </c>
      <c r="E1536" s="258">
        <v>0</v>
      </c>
      <c r="F1536" s="258">
        <v>0</v>
      </c>
      <c r="G1536" s="258">
        <v>436465</v>
      </c>
      <c r="H1536" s="258">
        <v>0</v>
      </c>
      <c r="I1536" s="258">
        <v>0</v>
      </c>
      <c r="J1536" s="258">
        <v>0</v>
      </c>
      <c r="K1536" s="259">
        <v>0</v>
      </c>
      <c r="L1536" s="258">
        <v>0</v>
      </c>
      <c r="M1536" s="258">
        <v>0</v>
      </c>
      <c r="N1536" s="258">
        <v>0</v>
      </c>
      <c r="O1536" s="258">
        <v>0</v>
      </c>
      <c r="P1536" s="258">
        <v>0</v>
      </c>
      <c r="Q1536" s="258">
        <v>0</v>
      </c>
      <c r="R1536" s="258">
        <v>0</v>
      </c>
      <c r="S1536" s="258">
        <v>0</v>
      </c>
      <c r="T1536" s="258">
        <v>0</v>
      </c>
      <c r="U1536" s="258">
        <v>0</v>
      </c>
      <c r="V1536" s="258">
        <v>0</v>
      </c>
      <c r="W1536" s="258">
        <v>0</v>
      </c>
      <c r="X1536" s="258">
        <v>0</v>
      </c>
      <c r="Y1536" s="258">
        <v>0</v>
      </c>
      <c r="Z1536" s="258">
        <v>0</v>
      </c>
      <c r="AA1536" s="258">
        <v>0</v>
      </c>
      <c r="AB1536" s="260">
        <v>2021</v>
      </c>
    </row>
    <row r="1537" spans="1:28" ht="35.25" x14ac:dyDescent="0.5">
      <c r="A1537" s="3">
        <v>1</v>
      </c>
      <c r="B1537" s="165">
        <f>SUBTOTAL(103,$A$798:A1537)</f>
        <v>727</v>
      </c>
      <c r="C1537" s="210" t="s">
        <v>2951</v>
      </c>
      <c r="D1537" s="255">
        <f t="shared" si="65"/>
        <v>1364999.22</v>
      </c>
      <c r="E1537" s="261">
        <v>0</v>
      </c>
      <c r="F1537" s="261">
        <v>0</v>
      </c>
      <c r="G1537" s="258">
        <v>0</v>
      </c>
      <c r="H1537" s="258">
        <v>562059.61</v>
      </c>
      <c r="I1537" s="258">
        <v>802939.61</v>
      </c>
      <c r="J1537" s="258">
        <v>0</v>
      </c>
      <c r="K1537" s="259">
        <v>0</v>
      </c>
      <c r="L1537" s="258">
        <v>0</v>
      </c>
      <c r="M1537" s="261">
        <v>0</v>
      </c>
      <c r="N1537" s="258">
        <v>0</v>
      </c>
      <c r="O1537" s="258">
        <v>0</v>
      </c>
      <c r="P1537" s="258">
        <v>0</v>
      </c>
      <c r="Q1537" s="258">
        <v>0</v>
      </c>
      <c r="R1537" s="258">
        <v>0</v>
      </c>
      <c r="S1537" s="258">
        <v>0</v>
      </c>
      <c r="T1537" s="258">
        <v>0</v>
      </c>
      <c r="U1537" s="258">
        <v>0</v>
      </c>
      <c r="V1537" s="258">
        <v>0</v>
      </c>
      <c r="W1537" s="258">
        <v>0</v>
      </c>
      <c r="X1537" s="258">
        <v>0</v>
      </c>
      <c r="Y1537" s="258">
        <v>0</v>
      </c>
      <c r="Z1537" s="258">
        <v>0</v>
      </c>
      <c r="AA1537" s="258">
        <v>0</v>
      </c>
      <c r="AB1537" s="260">
        <v>2021</v>
      </c>
    </row>
    <row r="1538" spans="1:28" ht="35.25" x14ac:dyDescent="0.5">
      <c r="A1538" s="3"/>
      <c r="B1538" s="209" t="s">
        <v>805</v>
      </c>
      <c r="C1538" s="210"/>
      <c r="D1538" s="255">
        <f t="shared" si="65"/>
        <v>2207882.88</v>
      </c>
      <c r="E1538" s="255">
        <f t="shared" ref="E1538:AA1538" si="70">SUM(E1539:E1542)</f>
        <v>0</v>
      </c>
      <c r="F1538" s="255">
        <f t="shared" si="70"/>
        <v>0</v>
      </c>
      <c r="G1538" s="255">
        <f t="shared" si="70"/>
        <v>0</v>
      </c>
      <c r="H1538" s="255">
        <f t="shared" si="70"/>
        <v>0</v>
      </c>
      <c r="I1538" s="255">
        <f t="shared" si="70"/>
        <v>0</v>
      </c>
      <c r="J1538" s="255">
        <f t="shared" si="70"/>
        <v>0</v>
      </c>
      <c r="K1538" s="256">
        <f t="shared" si="70"/>
        <v>0</v>
      </c>
      <c r="L1538" s="255">
        <f t="shared" si="70"/>
        <v>0</v>
      </c>
      <c r="M1538" s="255">
        <f t="shared" si="70"/>
        <v>1068799.46</v>
      </c>
      <c r="N1538" s="255">
        <f t="shared" si="70"/>
        <v>0</v>
      </c>
      <c r="O1538" s="255">
        <f>SUM(O1539:O1542)</f>
        <v>1139083.42</v>
      </c>
      <c r="P1538" s="255">
        <f t="shared" si="70"/>
        <v>0</v>
      </c>
      <c r="Q1538" s="255">
        <f t="shared" si="70"/>
        <v>0</v>
      </c>
      <c r="R1538" s="255">
        <f t="shared" si="70"/>
        <v>0</v>
      </c>
      <c r="S1538" s="255">
        <f t="shared" si="70"/>
        <v>0</v>
      </c>
      <c r="T1538" s="255">
        <f t="shared" si="70"/>
        <v>0</v>
      </c>
      <c r="U1538" s="255">
        <f t="shared" si="70"/>
        <v>0</v>
      </c>
      <c r="V1538" s="255">
        <f t="shared" si="70"/>
        <v>0</v>
      </c>
      <c r="W1538" s="255">
        <f t="shared" si="70"/>
        <v>0</v>
      </c>
      <c r="X1538" s="255">
        <f t="shared" si="70"/>
        <v>0</v>
      </c>
      <c r="Y1538" s="255">
        <f t="shared" si="70"/>
        <v>0</v>
      </c>
      <c r="Z1538" s="255">
        <f t="shared" si="70"/>
        <v>0</v>
      </c>
      <c r="AA1538" s="255">
        <f t="shared" si="70"/>
        <v>0</v>
      </c>
      <c r="AB1538" s="257" t="s">
        <v>855</v>
      </c>
    </row>
    <row r="1539" spans="1:28" ht="35.25" x14ac:dyDescent="0.5">
      <c r="A1539" s="3">
        <v>1</v>
      </c>
      <c r="B1539" s="165">
        <f>SUBTOTAL(103,$A$798:A1539)</f>
        <v>728</v>
      </c>
      <c r="C1539" s="210" t="s">
        <v>2516</v>
      </c>
      <c r="D1539" s="255">
        <f t="shared" si="65"/>
        <v>270000</v>
      </c>
      <c r="E1539" s="258">
        <v>0</v>
      </c>
      <c r="F1539" s="258">
        <v>0</v>
      </c>
      <c r="G1539" s="258">
        <v>0</v>
      </c>
      <c r="H1539" s="258">
        <v>0</v>
      </c>
      <c r="I1539" s="258">
        <v>0</v>
      </c>
      <c r="J1539" s="258">
        <v>0</v>
      </c>
      <c r="K1539" s="259">
        <v>0</v>
      </c>
      <c r="L1539" s="258">
        <v>0</v>
      </c>
      <c r="M1539" s="258">
        <v>0</v>
      </c>
      <c r="N1539" s="258">
        <v>0</v>
      </c>
      <c r="O1539" s="258">
        <f>180000+90000</f>
        <v>270000</v>
      </c>
      <c r="P1539" s="258">
        <v>0</v>
      </c>
      <c r="Q1539" s="258">
        <v>0</v>
      </c>
      <c r="R1539" s="258">
        <v>0</v>
      </c>
      <c r="S1539" s="258">
        <v>0</v>
      </c>
      <c r="T1539" s="258">
        <v>0</v>
      </c>
      <c r="U1539" s="258">
        <v>0</v>
      </c>
      <c r="V1539" s="258">
        <v>0</v>
      </c>
      <c r="W1539" s="258">
        <v>0</v>
      </c>
      <c r="X1539" s="258">
        <v>0</v>
      </c>
      <c r="Y1539" s="258">
        <v>0</v>
      </c>
      <c r="Z1539" s="258">
        <v>0</v>
      </c>
      <c r="AA1539" s="258">
        <v>0</v>
      </c>
      <c r="AB1539" s="260">
        <v>2021</v>
      </c>
    </row>
    <row r="1540" spans="1:28" ht="35.25" x14ac:dyDescent="0.5">
      <c r="A1540" s="3">
        <v>1</v>
      </c>
      <c r="B1540" s="165">
        <f>SUBTOTAL(103,$A$798:A1540)</f>
        <v>729</v>
      </c>
      <c r="C1540" s="210" t="s">
        <v>2952</v>
      </c>
      <c r="D1540" s="255">
        <f t="shared" si="65"/>
        <v>1068799.46</v>
      </c>
      <c r="E1540" s="258">
        <v>0</v>
      </c>
      <c r="F1540" s="258">
        <v>0</v>
      </c>
      <c r="G1540" s="258">
        <v>0</v>
      </c>
      <c r="H1540" s="258">
        <v>0</v>
      </c>
      <c r="I1540" s="258">
        <v>0</v>
      </c>
      <c r="J1540" s="258">
        <v>0</v>
      </c>
      <c r="K1540" s="259">
        <v>0</v>
      </c>
      <c r="L1540" s="258">
        <v>0</v>
      </c>
      <c r="M1540" s="258">
        <v>1068799.46</v>
      </c>
      <c r="N1540" s="258">
        <v>0</v>
      </c>
      <c r="O1540" s="258">
        <v>0</v>
      </c>
      <c r="P1540" s="258">
        <v>0</v>
      </c>
      <c r="Q1540" s="258">
        <v>0</v>
      </c>
      <c r="R1540" s="258">
        <v>0</v>
      </c>
      <c r="S1540" s="258">
        <v>0</v>
      </c>
      <c r="T1540" s="258">
        <v>0</v>
      </c>
      <c r="U1540" s="258">
        <v>0</v>
      </c>
      <c r="V1540" s="258">
        <v>0</v>
      </c>
      <c r="W1540" s="258">
        <v>0</v>
      </c>
      <c r="X1540" s="258">
        <v>0</v>
      </c>
      <c r="Y1540" s="258">
        <v>0</v>
      </c>
      <c r="Z1540" s="258">
        <v>0</v>
      </c>
      <c r="AA1540" s="258">
        <v>0</v>
      </c>
      <c r="AB1540" s="260">
        <v>2021</v>
      </c>
    </row>
    <row r="1541" spans="1:28" ht="35.25" x14ac:dyDescent="0.5">
      <c r="A1541" s="3">
        <v>1</v>
      </c>
      <c r="B1541" s="165">
        <f>SUBTOTAL(103,$A$798:A1541)</f>
        <v>730</v>
      </c>
      <c r="C1541" s="210" t="s">
        <v>3241</v>
      </c>
      <c r="D1541" s="255">
        <f t="shared" si="65"/>
        <v>152646.42000000001</v>
      </c>
      <c r="E1541" s="258">
        <v>0</v>
      </c>
      <c r="F1541" s="258">
        <v>0</v>
      </c>
      <c r="G1541" s="258">
        <v>0</v>
      </c>
      <c r="H1541" s="258">
        <v>0</v>
      </c>
      <c r="I1541" s="258">
        <v>0</v>
      </c>
      <c r="J1541" s="258">
        <v>0</v>
      </c>
      <c r="K1541" s="259">
        <v>0</v>
      </c>
      <c r="L1541" s="258">
        <v>0</v>
      </c>
      <c r="M1541" s="258">
        <v>0</v>
      </c>
      <c r="N1541" s="258">
        <v>0</v>
      </c>
      <c r="O1541" s="258">
        <v>152646.42000000001</v>
      </c>
      <c r="P1541" s="258">
        <v>0</v>
      </c>
      <c r="Q1541" s="258">
        <v>0</v>
      </c>
      <c r="R1541" s="258">
        <v>0</v>
      </c>
      <c r="S1541" s="258">
        <v>0</v>
      </c>
      <c r="T1541" s="258">
        <v>0</v>
      </c>
      <c r="U1541" s="258">
        <v>0</v>
      </c>
      <c r="V1541" s="258">
        <v>0</v>
      </c>
      <c r="W1541" s="258">
        <v>0</v>
      </c>
      <c r="X1541" s="258">
        <v>0</v>
      </c>
      <c r="Y1541" s="258">
        <v>0</v>
      </c>
      <c r="Z1541" s="258">
        <v>0</v>
      </c>
      <c r="AA1541" s="258">
        <v>0</v>
      </c>
      <c r="AB1541" s="260" t="s">
        <v>3074</v>
      </c>
    </row>
    <row r="1542" spans="1:28" ht="35.25" x14ac:dyDescent="0.5">
      <c r="A1542" s="3">
        <v>1</v>
      </c>
      <c r="B1542" s="165">
        <f>SUBTOTAL(103,$A$798:A1542)</f>
        <v>731</v>
      </c>
      <c r="C1542" s="210" t="s">
        <v>2953</v>
      </c>
      <c r="D1542" s="255">
        <f t="shared" si="65"/>
        <v>716437</v>
      </c>
      <c r="E1542" s="258">
        <v>0</v>
      </c>
      <c r="F1542" s="258">
        <v>0</v>
      </c>
      <c r="G1542" s="258">
        <v>0</v>
      </c>
      <c r="H1542" s="258">
        <v>0</v>
      </c>
      <c r="I1542" s="258">
        <v>0</v>
      </c>
      <c r="J1542" s="258">
        <v>0</v>
      </c>
      <c r="K1542" s="259">
        <v>0</v>
      </c>
      <c r="L1542" s="258">
        <v>0</v>
      </c>
      <c r="M1542" s="258">
        <v>0</v>
      </c>
      <c r="N1542" s="258">
        <v>0</v>
      </c>
      <c r="O1542" s="258">
        <v>716437</v>
      </c>
      <c r="P1542" s="258">
        <v>0</v>
      </c>
      <c r="Q1542" s="258">
        <v>0</v>
      </c>
      <c r="R1542" s="258">
        <v>0</v>
      </c>
      <c r="S1542" s="258">
        <v>0</v>
      </c>
      <c r="T1542" s="258">
        <v>0</v>
      </c>
      <c r="U1542" s="258">
        <v>0</v>
      </c>
      <c r="V1542" s="258">
        <v>0</v>
      </c>
      <c r="W1542" s="258">
        <v>0</v>
      </c>
      <c r="X1542" s="258">
        <v>0</v>
      </c>
      <c r="Y1542" s="258">
        <v>0</v>
      </c>
      <c r="Z1542" s="258">
        <v>0</v>
      </c>
      <c r="AA1542" s="258">
        <v>0</v>
      </c>
      <c r="AB1542" s="260">
        <v>2021</v>
      </c>
    </row>
    <row r="1543" spans="1:28" ht="35.25" x14ac:dyDescent="0.5">
      <c r="A1543" s="3"/>
      <c r="B1543" s="209" t="s">
        <v>1360</v>
      </c>
      <c r="C1543" s="210"/>
      <c r="D1543" s="255">
        <f>E1543+F1543+G1543+H1543+I1543+J1543+L1543+M1543+N1543+O1543+P1543+Q1543+R1543+S1543+T1543+U1543+V1543+W1543+X1543+Y1543+Z1543+AA1543</f>
        <v>13968455.5</v>
      </c>
      <c r="E1543" s="255">
        <f t="shared" ref="E1543:AA1543" si="71">SUM(E1544:E1554)</f>
        <v>268671</v>
      </c>
      <c r="F1543" s="255">
        <f t="shared" si="71"/>
        <v>0</v>
      </c>
      <c r="G1543" s="255">
        <f t="shared" si="71"/>
        <v>0</v>
      </c>
      <c r="H1543" s="255">
        <f>SUM(H1544:H1554)</f>
        <v>1024100</v>
      </c>
      <c r="I1543" s="255">
        <f t="shared" si="71"/>
        <v>0</v>
      </c>
      <c r="J1543" s="255">
        <f t="shared" si="71"/>
        <v>0</v>
      </c>
      <c r="K1543" s="256">
        <f t="shared" si="71"/>
        <v>0</v>
      </c>
      <c r="L1543" s="255">
        <f t="shared" si="71"/>
        <v>0</v>
      </c>
      <c r="M1543" s="255">
        <f t="shared" si="71"/>
        <v>0</v>
      </c>
      <c r="N1543" s="255">
        <f t="shared" si="71"/>
        <v>0</v>
      </c>
      <c r="O1543" s="255">
        <f>SUM(O1544:O1554)</f>
        <v>12675684.5</v>
      </c>
      <c r="P1543" s="255">
        <f t="shared" si="71"/>
        <v>0</v>
      </c>
      <c r="Q1543" s="255">
        <f t="shared" si="71"/>
        <v>0</v>
      </c>
      <c r="R1543" s="255">
        <f t="shared" si="71"/>
        <v>0</v>
      </c>
      <c r="S1543" s="255">
        <f t="shared" si="71"/>
        <v>0</v>
      </c>
      <c r="T1543" s="255">
        <f t="shared" si="71"/>
        <v>0</v>
      </c>
      <c r="U1543" s="255">
        <f t="shared" si="71"/>
        <v>0</v>
      </c>
      <c r="V1543" s="255">
        <f t="shared" si="71"/>
        <v>0</v>
      </c>
      <c r="W1543" s="255">
        <f t="shared" si="71"/>
        <v>0</v>
      </c>
      <c r="X1543" s="255">
        <f t="shared" si="71"/>
        <v>0</v>
      </c>
      <c r="Y1543" s="255">
        <f t="shared" si="71"/>
        <v>0</v>
      </c>
      <c r="Z1543" s="255">
        <f t="shared" si="71"/>
        <v>0</v>
      </c>
      <c r="AA1543" s="255">
        <f t="shared" si="71"/>
        <v>0</v>
      </c>
      <c r="AB1543" s="257" t="s">
        <v>855</v>
      </c>
    </row>
    <row r="1544" spans="1:28" ht="35.25" x14ac:dyDescent="0.5">
      <c r="A1544" s="3">
        <v>1</v>
      </c>
      <c r="B1544" s="165">
        <f>SUBTOTAL(103,$A$798:A1544)</f>
        <v>732</v>
      </c>
      <c r="C1544" s="210" t="s">
        <v>2954</v>
      </c>
      <c r="D1544" s="255">
        <f t="shared" si="65"/>
        <v>1966144</v>
      </c>
      <c r="E1544" s="258">
        <v>0</v>
      </c>
      <c r="F1544" s="258">
        <v>0</v>
      </c>
      <c r="G1544" s="258">
        <v>0</v>
      </c>
      <c r="H1544" s="258">
        <v>0</v>
      </c>
      <c r="I1544" s="258">
        <v>0</v>
      </c>
      <c r="J1544" s="258">
        <v>0</v>
      </c>
      <c r="K1544" s="259">
        <v>0</v>
      </c>
      <c r="L1544" s="258">
        <v>0</v>
      </c>
      <c r="M1544" s="258">
        <v>0</v>
      </c>
      <c r="N1544" s="258">
        <v>0</v>
      </c>
      <c r="O1544" s="258">
        <v>1966144</v>
      </c>
      <c r="P1544" s="258">
        <v>0</v>
      </c>
      <c r="Q1544" s="258">
        <v>0</v>
      </c>
      <c r="R1544" s="258">
        <v>0</v>
      </c>
      <c r="S1544" s="258">
        <v>0</v>
      </c>
      <c r="T1544" s="258">
        <v>0</v>
      </c>
      <c r="U1544" s="258">
        <v>0</v>
      </c>
      <c r="V1544" s="258">
        <v>0</v>
      </c>
      <c r="W1544" s="258">
        <v>0</v>
      </c>
      <c r="X1544" s="258">
        <v>0</v>
      </c>
      <c r="Y1544" s="258">
        <v>0</v>
      </c>
      <c r="Z1544" s="258">
        <v>0</v>
      </c>
      <c r="AA1544" s="258">
        <v>0</v>
      </c>
      <c r="AB1544" s="260">
        <v>2021</v>
      </c>
    </row>
    <row r="1545" spans="1:28" ht="35.25" x14ac:dyDescent="0.5">
      <c r="A1545" s="3">
        <v>1</v>
      </c>
      <c r="B1545" s="165">
        <f>SUBTOTAL(103,$A$798:A1545)</f>
        <v>733</v>
      </c>
      <c r="C1545" s="210" t="s">
        <v>2514</v>
      </c>
      <c r="D1545" s="255">
        <f t="shared" si="65"/>
        <v>739704.2</v>
      </c>
      <c r="E1545" s="258">
        <v>0</v>
      </c>
      <c r="F1545" s="258">
        <v>0</v>
      </c>
      <c r="G1545" s="258">
        <v>0</v>
      </c>
      <c r="H1545" s="258">
        <v>0</v>
      </c>
      <c r="I1545" s="258">
        <v>0</v>
      </c>
      <c r="J1545" s="258">
        <v>0</v>
      </c>
      <c r="K1545" s="259">
        <v>0</v>
      </c>
      <c r="L1545" s="258">
        <v>0</v>
      </c>
      <c r="M1545" s="258">
        <v>0</v>
      </c>
      <c r="N1545" s="258">
        <v>0</v>
      </c>
      <c r="O1545" s="258">
        <v>739704.2</v>
      </c>
      <c r="P1545" s="258">
        <v>0</v>
      </c>
      <c r="Q1545" s="258">
        <v>0</v>
      </c>
      <c r="R1545" s="258">
        <v>0</v>
      </c>
      <c r="S1545" s="258">
        <v>0</v>
      </c>
      <c r="T1545" s="258">
        <v>0</v>
      </c>
      <c r="U1545" s="258">
        <v>0</v>
      </c>
      <c r="V1545" s="258">
        <v>0</v>
      </c>
      <c r="W1545" s="258">
        <v>0</v>
      </c>
      <c r="X1545" s="258">
        <v>0</v>
      </c>
      <c r="Y1545" s="258">
        <v>0</v>
      </c>
      <c r="Z1545" s="258">
        <v>0</v>
      </c>
      <c r="AA1545" s="258">
        <v>0</v>
      </c>
      <c r="AB1545" s="260">
        <v>2021</v>
      </c>
    </row>
    <row r="1546" spans="1:28" ht="35.25" x14ac:dyDescent="0.5">
      <c r="A1546" s="3">
        <v>1</v>
      </c>
      <c r="B1546" s="165">
        <f>SUBTOTAL(103,$A$798:A1546)</f>
        <v>734</v>
      </c>
      <c r="C1546" s="210" t="s">
        <v>2155</v>
      </c>
      <c r="D1546" s="255">
        <f t="shared" ref="D1546:D1609" si="72">E1546+F1546+G1546+H1546+I1546+J1546+L1546+M1546+N1546+O1546+P1546+Q1546+R1546+S1546+T1546+U1546+V1546+W1546+X1546+Y1546+Z1546+AA1546</f>
        <v>1820200</v>
      </c>
      <c r="E1546" s="258">
        <v>0</v>
      </c>
      <c r="F1546" s="258">
        <v>0</v>
      </c>
      <c r="G1546" s="258">
        <v>0</v>
      </c>
      <c r="H1546" s="258">
        <v>0</v>
      </c>
      <c r="I1546" s="258">
        <v>0</v>
      </c>
      <c r="J1546" s="258">
        <v>0</v>
      </c>
      <c r="K1546" s="259">
        <v>0</v>
      </c>
      <c r="L1546" s="258">
        <v>0</v>
      </c>
      <c r="M1546" s="258">
        <v>0</v>
      </c>
      <c r="N1546" s="258">
        <v>0</v>
      </c>
      <c r="O1546" s="258">
        <v>1820200</v>
      </c>
      <c r="P1546" s="258">
        <v>0</v>
      </c>
      <c r="Q1546" s="258">
        <v>0</v>
      </c>
      <c r="R1546" s="258">
        <v>0</v>
      </c>
      <c r="S1546" s="258">
        <v>0</v>
      </c>
      <c r="T1546" s="258">
        <v>0</v>
      </c>
      <c r="U1546" s="258">
        <v>0</v>
      </c>
      <c r="V1546" s="258">
        <v>0</v>
      </c>
      <c r="W1546" s="258">
        <v>0</v>
      </c>
      <c r="X1546" s="258">
        <v>0</v>
      </c>
      <c r="Y1546" s="258">
        <v>0</v>
      </c>
      <c r="Z1546" s="258">
        <v>0</v>
      </c>
      <c r="AA1546" s="258">
        <v>0</v>
      </c>
      <c r="AB1546" s="260">
        <v>2021</v>
      </c>
    </row>
    <row r="1547" spans="1:28" ht="35.25" x14ac:dyDescent="0.5">
      <c r="A1547" s="3">
        <v>1</v>
      </c>
      <c r="B1547" s="165">
        <f>SUBTOTAL(103,$A$798:A1547)</f>
        <v>735</v>
      </c>
      <c r="C1547" s="210" t="s">
        <v>3242</v>
      </c>
      <c r="D1547" s="255">
        <f t="shared" si="72"/>
        <v>1079715.3</v>
      </c>
      <c r="E1547" s="258">
        <v>0</v>
      </c>
      <c r="F1547" s="258">
        <v>0</v>
      </c>
      <c r="G1547" s="258">
        <v>0</v>
      </c>
      <c r="H1547" s="258">
        <v>0</v>
      </c>
      <c r="I1547" s="258">
        <v>0</v>
      </c>
      <c r="J1547" s="258">
        <v>0</v>
      </c>
      <c r="K1547" s="259">
        <v>0</v>
      </c>
      <c r="L1547" s="258">
        <v>0</v>
      </c>
      <c r="M1547" s="258">
        <v>0</v>
      </c>
      <c r="N1547" s="258">
        <v>0</v>
      </c>
      <c r="O1547" s="258">
        <v>1079715.3</v>
      </c>
      <c r="P1547" s="258">
        <v>0</v>
      </c>
      <c r="Q1547" s="258">
        <v>0</v>
      </c>
      <c r="R1547" s="258">
        <v>0</v>
      </c>
      <c r="S1547" s="258">
        <v>0</v>
      </c>
      <c r="T1547" s="258">
        <v>0</v>
      </c>
      <c r="U1547" s="258">
        <v>0</v>
      </c>
      <c r="V1547" s="258">
        <v>0</v>
      </c>
      <c r="W1547" s="258">
        <v>0</v>
      </c>
      <c r="X1547" s="258">
        <v>0</v>
      </c>
      <c r="Y1547" s="258">
        <v>0</v>
      </c>
      <c r="Z1547" s="258">
        <v>0</v>
      </c>
      <c r="AA1547" s="258">
        <v>0</v>
      </c>
      <c r="AB1547" s="260" t="s">
        <v>3074</v>
      </c>
    </row>
    <row r="1548" spans="1:28" ht="35.25" x14ac:dyDescent="0.5">
      <c r="A1548" s="3">
        <v>1</v>
      </c>
      <c r="B1548" s="165">
        <f>SUBTOTAL(103,$A$798:A1548)</f>
        <v>736</v>
      </c>
      <c r="C1548" s="210" t="s">
        <v>3243</v>
      </c>
      <c r="D1548" s="255">
        <f t="shared" si="72"/>
        <v>1278950</v>
      </c>
      <c r="E1548" s="258">
        <v>0</v>
      </c>
      <c r="F1548" s="258">
        <v>0</v>
      </c>
      <c r="G1548" s="258">
        <v>0</v>
      </c>
      <c r="H1548" s="258">
        <v>0</v>
      </c>
      <c r="I1548" s="258">
        <v>0</v>
      </c>
      <c r="J1548" s="258">
        <v>0</v>
      </c>
      <c r="K1548" s="259">
        <v>0</v>
      </c>
      <c r="L1548" s="258">
        <v>0</v>
      </c>
      <c r="M1548" s="258">
        <v>0</v>
      </c>
      <c r="N1548" s="258">
        <v>0</v>
      </c>
      <c r="O1548" s="258">
        <v>1278950</v>
      </c>
      <c r="P1548" s="258">
        <v>0</v>
      </c>
      <c r="Q1548" s="258">
        <v>0</v>
      </c>
      <c r="R1548" s="258">
        <v>0</v>
      </c>
      <c r="S1548" s="258">
        <v>0</v>
      </c>
      <c r="T1548" s="258">
        <v>0</v>
      </c>
      <c r="U1548" s="258">
        <v>0</v>
      </c>
      <c r="V1548" s="258">
        <v>0</v>
      </c>
      <c r="W1548" s="258">
        <v>0</v>
      </c>
      <c r="X1548" s="258">
        <v>0</v>
      </c>
      <c r="Y1548" s="258">
        <v>0</v>
      </c>
      <c r="Z1548" s="258">
        <v>0</v>
      </c>
      <c r="AA1548" s="258">
        <v>0</v>
      </c>
      <c r="AB1548" s="260" t="s">
        <v>3074</v>
      </c>
    </row>
    <row r="1549" spans="1:28" ht="35.25" x14ac:dyDescent="0.5">
      <c r="A1549" s="3">
        <v>1</v>
      </c>
      <c r="B1549" s="165">
        <f>SUBTOTAL(103,$A$798:A1549)</f>
        <v>737</v>
      </c>
      <c r="C1549" s="210" t="s">
        <v>3244</v>
      </c>
      <c r="D1549" s="255">
        <f t="shared" si="72"/>
        <v>3281058</v>
      </c>
      <c r="E1549" s="258">
        <v>0</v>
      </c>
      <c r="F1549" s="258">
        <v>0</v>
      </c>
      <c r="G1549" s="258">
        <v>0</v>
      </c>
      <c r="H1549" s="258">
        <v>0</v>
      </c>
      <c r="I1549" s="258">
        <v>0</v>
      </c>
      <c r="J1549" s="258">
        <v>0</v>
      </c>
      <c r="K1549" s="259">
        <v>0</v>
      </c>
      <c r="L1549" s="258">
        <v>0</v>
      </c>
      <c r="M1549" s="258">
        <v>0</v>
      </c>
      <c r="N1549" s="258">
        <v>0</v>
      </c>
      <c r="O1549" s="258">
        <v>3281058</v>
      </c>
      <c r="P1549" s="258">
        <v>0</v>
      </c>
      <c r="Q1549" s="258">
        <v>0</v>
      </c>
      <c r="R1549" s="258">
        <v>0</v>
      </c>
      <c r="S1549" s="258">
        <v>0</v>
      </c>
      <c r="T1549" s="258">
        <v>0</v>
      </c>
      <c r="U1549" s="258">
        <v>0</v>
      </c>
      <c r="V1549" s="258">
        <v>0</v>
      </c>
      <c r="W1549" s="258">
        <v>0</v>
      </c>
      <c r="X1549" s="258">
        <v>0</v>
      </c>
      <c r="Y1549" s="258">
        <v>0</v>
      </c>
      <c r="Z1549" s="258">
        <v>0</v>
      </c>
      <c r="AA1549" s="258">
        <v>0</v>
      </c>
      <c r="AB1549" s="260" t="s">
        <v>3074</v>
      </c>
    </row>
    <row r="1550" spans="1:28" ht="35.25" x14ac:dyDescent="0.5">
      <c r="A1550" s="3">
        <v>1</v>
      </c>
      <c r="B1550" s="165">
        <f>SUBTOTAL(103,$A$798:A1550)</f>
        <v>738</v>
      </c>
      <c r="C1550" s="210" t="s">
        <v>3245</v>
      </c>
      <c r="D1550" s="255">
        <f t="shared" si="72"/>
        <v>491741</v>
      </c>
      <c r="E1550" s="258">
        <v>0</v>
      </c>
      <c r="F1550" s="258">
        <v>0</v>
      </c>
      <c r="G1550" s="258">
        <v>0</v>
      </c>
      <c r="H1550" s="258">
        <v>0</v>
      </c>
      <c r="I1550" s="258">
        <v>0</v>
      </c>
      <c r="J1550" s="258">
        <v>0</v>
      </c>
      <c r="K1550" s="259">
        <v>0</v>
      </c>
      <c r="L1550" s="258">
        <v>0</v>
      </c>
      <c r="M1550" s="258">
        <v>0</v>
      </c>
      <c r="N1550" s="258">
        <v>0</v>
      </c>
      <c r="O1550" s="258">
        <v>491741</v>
      </c>
      <c r="P1550" s="258">
        <v>0</v>
      </c>
      <c r="Q1550" s="258">
        <v>0</v>
      </c>
      <c r="R1550" s="258">
        <v>0</v>
      </c>
      <c r="S1550" s="258">
        <v>0</v>
      </c>
      <c r="T1550" s="258">
        <v>0</v>
      </c>
      <c r="U1550" s="258">
        <v>0</v>
      </c>
      <c r="V1550" s="258">
        <v>0</v>
      </c>
      <c r="W1550" s="258">
        <v>0</v>
      </c>
      <c r="X1550" s="258">
        <v>0</v>
      </c>
      <c r="Y1550" s="258">
        <v>0</v>
      </c>
      <c r="Z1550" s="258">
        <v>0</v>
      </c>
      <c r="AA1550" s="258">
        <v>0</v>
      </c>
      <c r="AB1550" s="260" t="s">
        <v>3074</v>
      </c>
    </row>
    <row r="1551" spans="1:28" ht="35.25" x14ac:dyDescent="0.5">
      <c r="A1551" s="3">
        <v>1</v>
      </c>
      <c r="B1551" s="165">
        <f>SUBTOTAL(103,$A$798:A1551)</f>
        <v>739</v>
      </c>
      <c r="C1551" s="210" t="s">
        <v>3246</v>
      </c>
      <c r="D1551" s="255">
        <f t="shared" si="72"/>
        <v>1244668</v>
      </c>
      <c r="E1551" s="258">
        <v>0</v>
      </c>
      <c r="F1551" s="258">
        <v>0</v>
      </c>
      <c r="G1551" s="258">
        <v>0</v>
      </c>
      <c r="H1551" s="258">
        <v>924100</v>
      </c>
      <c r="I1551" s="258">
        <v>0</v>
      </c>
      <c r="J1551" s="258">
        <v>0</v>
      </c>
      <c r="K1551" s="259">
        <v>0</v>
      </c>
      <c r="L1551" s="258">
        <v>0</v>
      </c>
      <c r="M1551" s="258">
        <v>0</v>
      </c>
      <c r="N1551" s="258">
        <v>0</v>
      </c>
      <c r="O1551" s="258">
        <v>320568</v>
      </c>
      <c r="P1551" s="258">
        <v>0</v>
      </c>
      <c r="Q1551" s="258">
        <v>0</v>
      </c>
      <c r="R1551" s="258">
        <v>0</v>
      </c>
      <c r="S1551" s="258">
        <v>0</v>
      </c>
      <c r="T1551" s="258">
        <v>0</v>
      </c>
      <c r="U1551" s="258">
        <v>0</v>
      </c>
      <c r="V1551" s="258">
        <v>0</v>
      </c>
      <c r="W1551" s="258">
        <v>0</v>
      </c>
      <c r="X1551" s="258">
        <v>0</v>
      </c>
      <c r="Y1551" s="258">
        <v>0</v>
      </c>
      <c r="Z1551" s="258">
        <v>0</v>
      </c>
      <c r="AA1551" s="258">
        <v>0</v>
      </c>
      <c r="AB1551" s="260">
        <v>2021</v>
      </c>
    </row>
    <row r="1552" spans="1:28" ht="35.25" x14ac:dyDescent="0.5">
      <c r="A1552" s="3">
        <v>1</v>
      </c>
      <c r="B1552" s="165">
        <f>SUBTOTAL(103,$A$798:A1552)</f>
        <v>740</v>
      </c>
      <c r="C1552" s="210" t="s">
        <v>3247</v>
      </c>
      <c r="D1552" s="255">
        <f t="shared" si="72"/>
        <v>1007508</v>
      </c>
      <c r="E1552" s="258">
        <v>0</v>
      </c>
      <c r="F1552" s="258">
        <v>0</v>
      </c>
      <c r="G1552" s="258">
        <v>0</v>
      </c>
      <c r="H1552" s="258">
        <v>0</v>
      </c>
      <c r="I1552" s="258">
        <v>0</v>
      </c>
      <c r="J1552" s="258">
        <v>0</v>
      </c>
      <c r="K1552" s="259">
        <v>0</v>
      </c>
      <c r="L1552" s="258">
        <v>0</v>
      </c>
      <c r="M1552" s="258">
        <v>0</v>
      </c>
      <c r="N1552" s="258">
        <v>0</v>
      </c>
      <c r="O1552" s="258">
        <v>1007508</v>
      </c>
      <c r="P1552" s="258">
        <v>0</v>
      </c>
      <c r="Q1552" s="258">
        <v>0</v>
      </c>
      <c r="R1552" s="258">
        <v>0</v>
      </c>
      <c r="S1552" s="258">
        <v>0</v>
      </c>
      <c r="T1552" s="258">
        <v>0</v>
      </c>
      <c r="U1552" s="258">
        <v>0</v>
      </c>
      <c r="V1552" s="258">
        <v>0</v>
      </c>
      <c r="W1552" s="258">
        <v>0</v>
      </c>
      <c r="X1552" s="258">
        <v>0</v>
      </c>
      <c r="Y1552" s="258">
        <v>0</v>
      </c>
      <c r="Z1552" s="258">
        <v>0</v>
      </c>
      <c r="AA1552" s="258">
        <v>0</v>
      </c>
      <c r="AB1552" s="260">
        <v>2021</v>
      </c>
    </row>
    <row r="1553" spans="1:28" ht="35.25" x14ac:dyDescent="0.5">
      <c r="A1553" s="3">
        <v>1</v>
      </c>
      <c r="B1553" s="165">
        <f>SUBTOTAL(103,$A$798:A1553)</f>
        <v>741</v>
      </c>
      <c r="C1553" s="210" t="s">
        <v>3248</v>
      </c>
      <c r="D1553" s="255">
        <f t="shared" si="72"/>
        <v>368671</v>
      </c>
      <c r="E1553" s="258">
        <v>268671</v>
      </c>
      <c r="F1553" s="258">
        <v>0</v>
      </c>
      <c r="G1553" s="258">
        <v>0</v>
      </c>
      <c r="H1553" s="258">
        <v>100000</v>
      </c>
      <c r="I1553" s="258">
        <v>0</v>
      </c>
      <c r="J1553" s="258">
        <v>0</v>
      </c>
      <c r="K1553" s="259">
        <v>0</v>
      </c>
      <c r="L1553" s="258">
        <v>0</v>
      </c>
      <c r="M1553" s="258">
        <v>0</v>
      </c>
      <c r="N1553" s="258">
        <v>0</v>
      </c>
      <c r="O1553" s="258">
        <v>0</v>
      </c>
      <c r="P1553" s="258">
        <v>0</v>
      </c>
      <c r="Q1553" s="258">
        <v>0</v>
      </c>
      <c r="R1553" s="258">
        <v>0</v>
      </c>
      <c r="S1553" s="258">
        <v>0</v>
      </c>
      <c r="T1553" s="258">
        <v>0</v>
      </c>
      <c r="U1553" s="258">
        <v>0</v>
      </c>
      <c r="V1553" s="258">
        <v>0</v>
      </c>
      <c r="W1553" s="258">
        <v>0</v>
      </c>
      <c r="X1553" s="258">
        <v>0</v>
      </c>
      <c r="Y1553" s="258">
        <v>0</v>
      </c>
      <c r="Z1553" s="258">
        <v>0</v>
      </c>
      <c r="AA1553" s="258">
        <v>0</v>
      </c>
      <c r="AB1553" s="260">
        <v>2021</v>
      </c>
    </row>
    <row r="1554" spans="1:28" ht="35.25" x14ac:dyDescent="0.5">
      <c r="A1554" s="3">
        <v>1</v>
      </c>
      <c r="B1554" s="165">
        <f>SUBTOTAL(103,$A$798:A1554)</f>
        <v>742</v>
      </c>
      <c r="C1554" s="210" t="s">
        <v>2955</v>
      </c>
      <c r="D1554" s="255">
        <f t="shared" si="72"/>
        <v>690096</v>
      </c>
      <c r="E1554" s="258">
        <v>0</v>
      </c>
      <c r="F1554" s="258">
        <v>0</v>
      </c>
      <c r="G1554" s="258">
        <v>0</v>
      </c>
      <c r="H1554" s="258">
        <v>0</v>
      </c>
      <c r="I1554" s="258">
        <v>0</v>
      </c>
      <c r="J1554" s="258">
        <v>0</v>
      </c>
      <c r="K1554" s="259">
        <v>0</v>
      </c>
      <c r="L1554" s="258">
        <v>0</v>
      </c>
      <c r="M1554" s="258">
        <v>0</v>
      </c>
      <c r="N1554" s="258">
        <v>0</v>
      </c>
      <c r="O1554" s="258">
        <v>690096</v>
      </c>
      <c r="P1554" s="258">
        <v>0</v>
      </c>
      <c r="Q1554" s="258">
        <v>0</v>
      </c>
      <c r="R1554" s="258">
        <v>0</v>
      </c>
      <c r="S1554" s="258">
        <v>0</v>
      </c>
      <c r="T1554" s="258">
        <v>0</v>
      </c>
      <c r="U1554" s="258">
        <v>0</v>
      </c>
      <c r="V1554" s="258">
        <v>0</v>
      </c>
      <c r="W1554" s="258">
        <v>0</v>
      </c>
      <c r="X1554" s="258">
        <v>0</v>
      </c>
      <c r="Y1554" s="258">
        <v>0</v>
      </c>
      <c r="Z1554" s="258">
        <v>0</v>
      </c>
      <c r="AA1554" s="258">
        <v>0</v>
      </c>
      <c r="AB1554" s="260">
        <v>2021</v>
      </c>
    </row>
    <row r="1555" spans="1:28" ht="35.25" x14ac:dyDescent="0.5">
      <c r="A1555" s="3"/>
      <c r="B1555" s="209" t="s">
        <v>818</v>
      </c>
      <c r="C1555" s="210"/>
      <c r="D1555" s="255">
        <f t="shared" si="72"/>
        <v>9534671.7199999988</v>
      </c>
      <c r="E1555" s="255">
        <f>SUM(E1556:E1575)</f>
        <v>403031</v>
      </c>
      <c r="F1555" s="255">
        <f t="shared" ref="F1555:AA1555" si="73">SUM(F1556:F1575)</f>
        <v>283000</v>
      </c>
      <c r="G1555" s="255">
        <f t="shared" si="73"/>
        <v>0</v>
      </c>
      <c r="H1555" s="255">
        <f t="shared" si="73"/>
        <v>413008</v>
      </c>
      <c r="I1555" s="255">
        <f t="shared" si="73"/>
        <v>850922.3</v>
      </c>
      <c r="J1555" s="255">
        <f t="shared" si="73"/>
        <v>0</v>
      </c>
      <c r="K1555" s="256">
        <f t="shared" si="73"/>
        <v>0</v>
      </c>
      <c r="L1555" s="255">
        <f t="shared" si="73"/>
        <v>0</v>
      </c>
      <c r="M1555" s="255">
        <f t="shared" si="73"/>
        <v>1323663.42</v>
      </c>
      <c r="N1555" s="255">
        <f t="shared" si="73"/>
        <v>446707</v>
      </c>
      <c r="O1555" s="255">
        <f>SUM(O1556:O1575)</f>
        <v>5814340</v>
      </c>
      <c r="P1555" s="255">
        <f t="shared" si="73"/>
        <v>0</v>
      </c>
      <c r="Q1555" s="255">
        <f t="shared" si="73"/>
        <v>0</v>
      </c>
      <c r="R1555" s="255">
        <f t="shared" si="73"/>
        <v>0</v>
      </c>
      <c r="S1555" s="255">
        <f t="shared" si="73"/>
        <v>0</v>
      </c>
      <c r="T1555" s="255">
        <f t="shared" si="73"/>
        <v>0</v>
      </c>
      <c r="U1555" s="255">
        <f t="shared" si="73"/>
        <v>0</v>
      </c>
      <c r="V1555" s="255">
        <f t="shared" si="73"/>
        <v>0</v>
      </c>
      <c r="W1555" s="255">
        <f t="shared" si="73"/>
        <v>0</v>
      </c>
      <c r="X1555" s="255">
        <f t="shared" si="73"/>
        <v>0</v>
      </c>
      <c r="Y1555" s="255">
        <f t="shared" si="73"/>
        <v>0</v>
      </c>
      <c r="Z1555" s="255">
        <f t="shared" si="73"/>
        <v>0</v>
      </c>
      <c r="AA1555" s="255">
        <f t="shared" si="73"/>
        <v>0</v>
      </c>
      <c r="AB1555" s="257" t="s">
        <v>855</v>
      </c>
    </row>
    <row r="1556" spans="1:28" ht="35.25" x14ac:dyDescent="0.5">
      <c r="A1556" s="3">
        <v>1</v>
      </c>
      <c r="B1556" s="165">
        <f>SUBTOTAL(103,$A$798:A1556)</f>
        <v>743</v>
      </c>
      <c r="C1556" s="210" t="s">
        <v>2956</v>
      </c>
      <c r="D1556" s="255">
        <f t="shared" si="72"/>
        <v>140850</v>
      </c>
      <c r="E1556" s="258">
        <v>0</v>
      </c>
      <c r="F1556" s="258">
        <v>0</v>
      </c>
      <c r="G1556" s="258">
        <v>0</v>
      </c>
      <c r="H1556" s="258">
        <v>0</v>
      </c>
      <c r="I1556" s="258">
        <v>0</v>
      </c>
      <c r="J1556" s="258">
        <v>0</v>
      </c>
      <c r="K1556" s="259">
        <v>0</v>
      </c>
      <c r="L1556" s="258">
        <v>0</v>
      </c>
      <c r="M1556" s="258">
        <v>0</v>
      </c>
      <c r="N1556" s="258">
        <v>0</v>
      </c>
      <c r="O1556" s="258">
        <v>140850</v>
      </c>
      <c r="P1556" s="258">
        <v>0</v>
      </c>
      <c r="Q1556" s="258">
        <v>0</v>
      </c>
      <c r="R1556" s="258">
        <v>0</v>
      </c>
      <c r="S1556" s="258">
        <v>0</v>
      </c>
      <c r="T1556" s="258">
        <v>0</v>
      </c>
      <c r="U1556" s="258">
        <v>0</v>
      </c>
      <c r="V1556" s="258">
        <v>0</v>
      </c>
      <c r="W1556" s="258">
        <v>0</v>
      </c>
      <c r="X1556" s="258">
        <v>0</v>
      </c>
      <c r="Y1556" s="258">
        <v>0</v>
      </c>
      <c r="Z1556" s="258">
        <v>0</v>
      </c>
      <c r="AA1556" s="258">
        <v>0</v>
      </c>
      <c r="AB1556" s="260">
        <v>2021</v>
      </c>
    </row>
    <row r="1557" spans="1:28" ht="35.25" x14ac:dyDescent="0.5">
      <c r="A1557" s="3">
        <v>1</v>
      </c>
      <c r="B1557" s="165">
        <f>SUBTOTAL(103,$A$798:A1557)</f>
        <v>744</v>
      </c>
      <c r="C1557" s="210" t="s">
        <v>2518</v>
      </c>
      <c r="D1557" s="255">
        <f t="shared" si="72"/>
        <v>389000</v>
      </c>
      <c r="E1557" s="258">
        <v>0</v>
      </c>
      <c r="F1557" s="258">
        <v>0</v>
      </c>
      <c r="G1557" s="258">
        <v>0</v>
      </c>
      <c r="H1557" s="258">
        <v>0</v>
      </c>
      <c r="I1557" s="258">
        <v>0</v>
      </c>
      <c r="J1557" s="258">
        <v>0</v>
      </c>
      <c r="K1557" s="259">
        <v>0</v>
      </c>
      <c r="L1557" s="258">
        <v>0</v>
      </c>
      <c r="M1557" s="258">
        <v>0</v>
      </c>
      <c r="N1557" s="258">
        <v>0</v>
      </c>
      <c r="O1557" s="258">
        <v>389000</v>
      </c>
      <c r="P1557" s="258">
        <v>0</v>
      </c>
      <c r="Q1557" s="258">
        <v>0</v>
      </c>
      <c r="R1557" s="258">
        <v>0</v>
      </c>
      <c r="S1557" s="258">
        <v>0</v>
      </c>
      <c r="T1557" s="258">
        <v>0</v>
      </c>
      <c r="U1557" s="258">
        <v>0</v>
      </c>
      <c r="V1557" s="258">
        <v>0</v>
      </c>
      <c r="W1557" s="258">
        <v>0</v>
      </c>
      <c r="X1557" s="258">
        <v>0</v>
      </c>
      <c r="Y1557" s="258">
        <v>0</v>
      </c>
      <c r="Z1557" s="258">
        <v>0</v>
      </c>
      <c r="AA1557" s="258">
        <v>0</v>
      </c>
      <c r="AB1557" s="260">
        <v>2021</v>
      </c>
    </row>
    <row r="1558" spans="1:28" ht="35.25" x14ac:dyDescent="0.5">
      <c r="A1558" s="3">
        <v>1</v>
      </c>
      <c r="B1558" s="165">
        <f>SUBTOTAL(103,$A$798:A1558)</f>
        <v>745</v>
      </c>
      <c r="C1558" s="210" t="s">
        <v>2519</v>
      </c>
      <c r="D1558" s="255">
        <f t="shared" si="72"/>
        <v>85000</v>
      </c>
      <c r="E1558" s="258">
        <v>0</v>
      </c>
      <c r="F1558" s="258">
        <v>0</v>
      </c>
      <c r="G1558" s="258">
        <v>0</v>
      </c>
      <c r="H1558" s="258">
        <v>0</v>
      </c>
      <c r="I1558" s="258">
        <v>0</v>
      </c>
      <c r="J1558" s="258">
        <v>0</v>
      </c>
      <c r="K1558" s="259">
        <v>0</v>
      </c>
      <c r="L1558" s="258">
        <v>0</v>
      </c>
      <c r="M1558" s="258">
        <v>0</v>
      </c>
      <c r="N1558" s="258">
        <v>0</v>
      </c>
      <c r="O1558" s="258">
        <v>85000</v>
      </c>
      <c r="P1558" s="258">
        <v>0</v>
      </c>
      <c r="Q1558" s="258">
        <v>0</v>
      </c>
      <c r="R1558" s="258">
        <v>0</v>
      </c>
      <c r="S1558" s="258">
        <v>0</v>
      </c>
      <c r="T1558" s="258">
        <v>0</v>
      </c>
      <c r="U1558" s="258">
        <v>0</v>
      </c>
      <c r="V1558" s="258">
        <v>0</v>
      </c>
      <c r="W1558" s="258">
        <v>0</v>
      </c>
      <c r="X1558" s="258">
        <v>0</v>
      </c>
      <c r="Y1558" s="258">
        <v>0</v>
      </c>
      <c r="Z1558" s="258">
        <v>0</v>
      </c>
      <c r="AA1558" s="258">
        <v>0</v>
      </c>
      <c r="AB1558" s="260">
        <v>2021</v>
      </c>
    </row>
    <row r="1559" spans="1:28" ht="35.25" x14ac:dyDescent="0.5">
      <c r="A1559" s="3">
        <v>1</v>
      </c>
      <c r="B1559" s="165">
        <f>SUBTOTAL(103,$A$798:A1559)</f>
        <v>746</v>
      </c>
      <c r="C1559" s="210" t="s">
        <v>2957</v>
      </c>
      <c r="D1559" s="255">
        <f t="shared" si="72"/>
        <v>608999</v>
      </c>
      <c r="E1559" s="258">
        <v>0</v>
      </c>
      <c r="F1559" s="258">
        <v>0</v>
      </c>
      <c r="G1559" s="258">
        <v>0</v>
      </c>
      <c r="H1559" s="258">
        <v>0</v>
      </c>
      <c r="I1559" s="258">
        <v>608999</v>
      </c>
      <c r="J1559" s="258">
        <v>0</v>
      </c>
      <c r="K1559" s="259">
        <v>0</v>
      </c>
      <c r="L1559" s="258">
        <v>0</v>
      </c>
      <c r="M1559" s="258">
        <v>0</v>
      </c>
      <c r="N1559" s="258">
        <v>0</v>
      </c>
      <c r="O1559" s="258">
        <v>0</v>
      </c>
      <c r="P1559" s="258">
        <v>0</v>
      </c>
      <c r="Q1559" s="258">
        <v>0</v>
      </c>
      <c r="R1559" s="258">
        <v>0</v>
      </c>
      <c r="S1559" s="258">
        <v>0</v>
      </c>
      <c r="T1559" s="258">
        <v>0</v>
      </c>
      <c r="U1559" s="258">
        <v>0</v>
      </c>
      <c r="V1559" s="258">
        <v>0</v>
      </c>
      <c r="W1559" s="258">
        <v>0</v>
      </c>
      <c r="X1559" s="258">
        <v>0</v>
      </c>
      <c r="Y1559" s="258">
        <v>0</v>
      </c>
      <c r="Z1559" s="258">
        <v>0</v>
      </c>
      <c r="AA1559" s="258">
        <v>0</v>
      </c>
      <c r="AB1559" s="260">
        <v>2021</v>
      </c>
    </row>
    <row r="1560" spans="1:28" ht="35.25" x14ac:dyDescent="0.5">
      <c r="A1560" s="3">
        <v>1</v>
      </c>
      <c r="B1560" s="165">
        <f>SUBTOTAL(103,$A$798:A1560)</f>
        <v>747</v>
      </c>
      <c r="C1560" s="210" t="s">
        <v>2958</v>
      </c>
      <c r="D1560" s="255">
        <f t="shared" si="72"/>
        <v>679525</v>
      </c>
      <c r="E1560" s="258">
        <v>403031</v>
      </c>
      <c r="F1560" s="258">
        <v>0</v>
      </c>
      <c r="G1560" s="258">
        <v>0</v>
      </c>
      <c r="H1560" s="258">
        <v>0</v>
      </c>
      <c r="I1560" s="258">
        <v>0</v>
      </c>
      <c r="J1560" s="258">
        <v>0</v>
      </c>
      <c r="K1560" s="259">
        <v>0</v>
      </c>
      <c r="L1560" s="258">
        <v>0</v>
      </c>
      <c r="M1560" s="258">
        <v>0</v>
      </c>
      <c r="N1560" s="258">
        <v>0</v>
      </c>
      <c r="O1560" s="258">
        <v>276494</v>
      </c>
      <c r="P1560" s="258">
        <v>0</v>
      </c>
      <c r="Q1560" s="258">
        <v>0</v>
      </c>
      <c r="R1560" s="258">
        <v>0</v>
      </c>
      <c r="S1560" s="258">
        <v>0</v>
      </c>
      <c r="T1560" s="258">
        <v>0</v>
      </c>
      <c r="U1560" s="258">
        <v>0</v>
      </c>
      <c r="V1560" s="258">
        <v>0</v>
      </c>
      <c r="W1560" s="258">
        <v>0</v>
      </c>
      <c r="X1560" s="258">
        <v>0</v>
      </c>
      <c r="Y1560" s="258">
        <v>0</v>
      </c>
      <c r="Z1560" s="258">
        <v>0</v>
      </c>
      <c r="AA1560" s="258">
        <v>0</v>
      </c>
      <c r="AB1560" s="260">
        <v>2021</v>
      </c>
    </row>
    <row r="1561" spans="1:28" ht="35.25" x14ac:dyDescent="0.5">
      <c r="A1561" s="3">
        <v>1</v>
      </c>
      <c r="B1561" s="165">
        <f>SUBTOTAL(103,$A$798:A1561)</f>
        <v>748</v>
      </c>
      <c r="C1561" s="210" t="s">
        <v>2959</v>
      </c>
      <c r="D1561" s="255">
        <f t="shared" si="72"/>
        <v>1323663.42</v>
      </c>
      <c r="E1561" s="258">
        <v>0</v>
      </c>
      <c r="F1561" s="258">
        <v>0</v>
      </c>
      <c r="G1561" s="258">
        <v>0</v>
      </c>
      <c r="H1561" s="258">
        <v>0</v>
      </c>
      <c r="I1561" s="258">
        <v>0</v>
      </c>
      <c r="J1561" s="258">
        <v>0</v>
      </c>
      <c r="K1561" s="259">
        <v>0</v>
      </c>
      <c r="L1561" s="258">
        <v>0</v>
      </c>
      <c r="M1561" s="258">
        <v>1323663.42</v>
      </c>
      <c r="N1561" s="258">
        <v>0</v>
      </c>
      <c r="O1561" s="258">
        <v>0</v>
      </c>
      <c r="P1561" s="258">
        <v>0</v>
      </c>
      <c r="Q1561" s="258">
        <v>0</v>
      </c>
      <c r="R1561" s="258">
        <v>0</v>
      </c>
      <c r="S1561" s="258">
        <v>0</v>
      </c>
      <c r="T1561" s="258">
        <v>0</v>
      </c>
      <c r="U1561" s="258">
        <v>0</v>
      </c>
      <c r="V1561" s="258">
        <v>0</v>
      </c>
      <c r="W1561" s="258">
        <v>0</v>
      </c>
      <c r="X1561" s="258">
        <v>0</v>
      </c>
      <c r="Y1561" s="258">
        <v>0</v>
      </c>
      <c r="Z1561" s="258">
        <v>0</v>
      </c>
      <c r="AA1561" s="258">
        <v>0</v>
      </c>
      <c r="AB1561" s="260">
        <v>2021</v>
      </c>
    </row>
    <row r="1562" spans="1:28" ht="35.25" x14ac:dyDescent="0.5">
      <c r="A1562" s="3">
        <v>1</v>
      </c>
      <c r="B1562" s="165">
        <f>SUBTOTAL(103,$A$798:A1562)</f>
        <v>749</v>
      </c>
      <c r="C1562" s="210" t="s">
        <v>2960</v>
      </c>
      <c r="D1562" s="255">
        <f t="shared" si="72"/>
        <v>283000</v>
      </c>
      <c r="E1562" s="258">
        <v>0</v>
      </c>
      <c r="F1562" s="258">
        <v>283000</v>
      </c>
      <c r="G1562" s="258">
        <v>0</v>
      </c>
      <c r="H1562" s="258">
        <v>0</v>
      </c>
      <c r="I1562" s="258">
        <v>0</v>
      </c>
      <c r="J1562" s="258">
        <v>0</v>
      </c>
      <c r="K1562" s="259">
        <v>0</v>
      </c>
      <c r="L1562" s="258">
        <v>0</v>
      </c>
      <c r="M1562" s="258">
        <v>0</v>
      </c>
      <c r="N1562" s="258">
        <v>0</v>
      </c>
      <c r="O1562" s="258">
        <v>0</v>
      </c>
      <c r="P1562" s="258">
        <v>0</v>
      </c>
      <c r="Q1562" s="258">
        <v>0</v>
      </c>
      <c r="R1562" s="258">
        <v>0</v>
      </c>
      <c r="S1562" s="258">
        <v>0</v>
      </c>
      <c r="T1562" s="258">
        <v>0</v>
      </c>
      <c r="U1562" s="258">
        <v>0</v>
      </c>
      <c r="V1562" s="258">
        <v>0</v>
      </c>
      <c r="W1562" s="258">
        <v>0</v>
      </c>
      <c r="X1562" s="258">
        <v>0</v>
      </c>
      <c r="Y1562" s="258">
        <v>0</v>
      </c>
      <c r="Z1562" s="258">
        <v>0</v>
      </c>
      <c r="AA1562" s="258">
        <v>0</v>
      </c>
      <c r="AB1562" s="260">
        <v>2021</v>
      </c>
    </row>
    <row r="1563" spans="1:28" ht="35.25" x14ac:dyDescent="0.5">
      <c r="A1563" s="3">
        <v>1</v>
      </c>
      <c r="B1563" s="165">
        <f>SUBTOTAL(103,$A$798:A1563)</f>
        <v>750</v>
      </c>
      <c r="C1563" s="210" t="s">
        <v>2520</v>
      </c>
      <c r="D1563" s="255">
        <f t="shared" si="72"/>
        <v>563000</v>
      </c>
      <c r="E1563" s="258">
        <v>0</v>
      </c>
      <c r="F1563" s="258">
        <v>0</v>
      </c>
      <c r="G1563" s="258">
        <v>0</v>
      </c>
      <c r="H1563" s="258">
        <v>0</v>
      </c>
      <c r="I1563" s="258">
        <v>0</v>
      </c>
      <c r="J1563" s="258">
        <v>0</v>
      </c>
      <c r="K1563" s="259">
        <v>0</v>
      </c>
      <c r="L1563" s="258">
        <v>0</v>
      </c>
      <c r="M1563" s="258">
        <v>0</v>
      </c>
      <c r="N1563" s="258">
        <v>0</v>
      </c>
      <c r="O1563" s="258">
        <v>563000</v>
      </c>
      <c r="P1563" s="258">
        <v>0</v>
      </c>
      <c r="Q1563" s="258">
        <v>0</v>
      </c>
      <c r="R1563" s="258">
        <v>0</v>
      </c>
      <c r="S1563" s="258">
        <v>0</v>
      </c>
      <c r="T1563" s="258">
        <v>0</v>
      </c>
      <c r="U1563" s="258">
        <v>0</v>
      </c>
      <c r="V1563" s="258">
        <v>0</v>
      </c>
      <c r="W1563" s="258">
        <v>0</v>
      </c>
      <c r="X1563" s="258">
        <v>0</v>
      </c>
      <c r="Y1563" s="258">
        <v>0</v>
      </c>
      <c r="Z1563" s="258">
        <v>0</v>
      </c>
      <c r="AA1563" s="258">
        <v>0</v>
      </c>
      <c r="AB1563" s="260">
        <v>2021</v>
      </c>
    </row>
    <row r="1564" spans="1:28" ht="35.25" x14ac:dyDescent="0.5">
      <c r="A1564" s="3">
        <v>1</v>
      </c>
      <c r="B1564" s="165">
        <f>SUBTOTAL(103,$A$798:A1564)</f>
        <v>751</v>
      </c>
      <c r="C1564" s="210" t="s">
        <v>2166</v>
      </c>
      <c r="D1564" s="255">
        <f t="shared" si="72"/>
        <v>408603</v>
      </c>
      <c r="E1564" s="258">
        <v>0</v>
      </c>
      <c r="F1564" s="258">
        <v>0</v>
      </c>
      <c r="G1564" s="258">
        <v>0</v>
      </c>
      <c r="H1564" s="258">
        <v>0</v>
      </c>
      <c r="I1564" s="258">
        <v>0</v>
      </c>
      <c r="J1564" s="258">
        <v>0</v>
      </c>
      <c r="K1564" s="259">
        <v>0</v>
      </c>
      <c r="L1564" s="258">
        <v>0</v>
      </c>
      <c r="M1564" s="258">
        <v>0</v>
      </c>
      <c r="N1564" s="258">
        <v>0</v>
      </c>
      <c r="O1564" s="258">
        <v>408603</v>
      </c>
      <c r="P1564" s="258">
        <v>0</v>
      </c>
      <c r="Q1564" s="258">
        <v>0</v>
      </c>
      <c r="R1564" s="258">
        <v>0</v>
      </c>
      <c r="S1564" s="258">
        <v>0</v>
      </c>
      <c r="T1564" s="258">
        <v>0</v>
      </c>
      <c r="U1564" s="258">
        <v>0</v>
      </c>
      <c r="V1564" s="258">
        <v>0</v>
      </c>
      <c r="W1564" s="258">
        <v>0</v>
      </c>
      <c r="X1564" s="258">
        <v>0</v>
      </c>
      <c r="Y1564" s="258">
        <v>0</v>
      </c>
      <c r="Z1564" s="258">
        <v>0</v>
      </c>
      <c r="AA1564" s="258">
        <v>0</v>
      </c>
      <c r="AB1564" s="260" t="s">
        <v>3074</v>
      </c>
    </row>
    <row r="1565" spans="1:28" ht="35.25" x14ac:dyDescent="0.5">
      <c r="A1565" s="3">
        <v>1</v>
      </c>
      <c r="B1565" s="165">
        <f>SUBTOTAL(103,$A$798:A1565)</f>
        <v>752</v>
      </c>
      <c r="C1565" s="210" t="s">
        <v>3249</v>
      </c>
      <c r="D1565" s="255">
        <f t="shared" si="72"/>
        <v>446707</v>
      </c>
      <c r="E1565" s="258">
        <v>0</v>
      </c>
      <c r="F1565" s="258">
        <v>0</v>
      </c>
      <c r="G1565" s="258">
        <v>0</v>
      </c>
      <c r="H1565" s="258">
        <v>0</v>
      </c>
      <c r="I1565" s="258">
        <v>0</v>
      </c>
      <c r="J1565" s="258">
        <v>0</v>
      </c>
      <c r="K1565" s="259">
        <v>0</v>
      </c>
      <c r="L1565" s="258">
        <v>0</v>
      </c>
      <c r="M1565" s="258">
        <v>0</v>
      </c>
      <c r="N1565" s="258">
        <v>446707</v>
      </c>
      <c r="O1565" s="258">
        <v>0</v>
      </c>
      <c r="P1565" s="258">
        <v>0</v>
      </c>
      <c r="Q1565" s="258">
        <v>0</v>
      </c>
      <c r="R1565" s="258">
        <v>0</v>
      </c>
      <c r="S1565" s="258">
        <v>0</v>
      </c>
      <c r="T1565" s="258">
        <v>0</v>
      </c>
      <c r="U1565" s="258">
        <v>0</v>
      </c>
      <c r="V1565" s="258">
        <v>0</v>
      </c>
      <c r="W1565" s="258">
        <v>0</v>
      </c>
      <c r="X1565" s="258">
        <v>0</v>
      </c>
      <c r="Y1565" s="258">
        <v>0</v>
      </c>
      <c r="Z1565" s="258">
        <v>0</v>
      </c>
      <c r="AA1565" s="258">
        <v>0</v>
      </c>
      <c r="AB1565" s="260" t="s">
        <v>3074</v>
      </c>
    </row>
    <row r="1566" spans="1:28" ht="35.25" x14ac:dyDescent="0.5">
      <c r="A1566" s="3">
        <v>1</v>
      </c>
      <c r="B1566" s="165">
        <f>SUBTOTAL(103,$A$798:A1566)</f>
        <v>753</v>
      </c>
      <c r="C1566" s="210" t="s">
        <v>2521</v>
      </c>
      <c r="D1566" s="255">
        <f t="shared" si="72"/>
        <v>50000</v>
      </c>
      <c r="E1566" s="258">
        <v>0</v>
      </c>
      <c r="F1566" s="258">
        <v>0</v>
      </c>
      <c r="G1566" s="258">
        <v>0</v>
      </c>
      <c r="H1566" s="258">
        <v>0</v>
      </c>
      <c r="I1566" s="258">
        <v>0</v>
      </c>
      <c r="J1566" s="258">
        <v>0</v>
      </c>
      <c r="K1566" s="259">
        <v>0</v>
      </c>
      <c r="L1566" s="258">
        <v>0</v>
      </c>
      <c r="M1566" s="258">
        <v>0</v>
      </c>
      <c r="N1566" s="258">
        <v>0</v>
      </c>
      <c r="O1566" s="258">
        <v>50000</v>
      </c>
      <c r="P1566" s="258">
        <v>0</v>
      </c>
      <c r="Q1566" s="258">
        <v>0</v>
      </c>
      <c r="R1566" s="258">
        <v>0</v>
      </c>
      <c r="S1566" s="258">
        <v>0</v>
      </c>
      <c r="T1566" s="258">
        <v>0</v>
      </c>
      <c r="U1566" s="258">
        <v>0</v>
      </c>
      <c r="V1566" s="258">
        <v>0</v>
      </c>
      <c r="W1566" s="258">
        <v>0</v>
      </c>
      <c r="X1566" s="258">
        <v>0</v>
      </c>
      <c r="Y1566" s="258">
        <v>0</v>
      </c>
      <c r="Z1566" s="258">
        <v>0</v>
      </c>
      <c r="AA1566" s="258">
        <v>0</v>
      </c>
      <c r="AB1566" s="260">
        <v>2021</v>
      </c>
    </row>
    <row r="1567" spans="1:28" ht="35.25" x14ac:dyDescent="0.5">
      <c r="A1567" s="3">
        <v>1</v>
      </c>
      <c r="B1567" s="165">
        <f>SUBTOTAL(103,$A$798:A1567)</f>
        <v>754</v>
      </c>
      <c r="C1567" s="210" t="s">
        <v>3250</v>
      </c>
      <c r="D1567" s="255">
        <f t="shared" si="72"/>
        <v>625010</v>
      </c>
      <c r="E1567" s="258">
        <v>0</v>
      </c>
      <c r="F1567" s="258">
        <v>0</v>
      </c>
      <c r="G1567" s="258">
        <v>0</v>
      </c>
      <c r="H1567" s="258">
        <v>0</v>
      </c>
      <c r="I1567" s="258">
        <v>0</v>
      </c>
      <c r="J1567" s="258">
        <v>0</v>
      </c>
      <c r="K1567" s="259">
        <v>0</v>
      </c>
      <c r="L1567" s="258">
        <v>0</v>
      </c>
      <c r="M1567" s="258">
        <v>0</v>
      </c>
      <c r="N1567" s="258">
        <v>0</v>
      </c>
      <c r="O1567" s="258">
        <v>625010</v>
      </c>
      <c r="P1567" s="258">
        <v>0</v>
      </c>
      <c r="Q1567" s="258">
        <v>0</v>
      </c>
      <c r="R1567" s="258">
        <v>0</v>
      </c>
      <c r="S1567" s="258">
        <v>0</v>
      </c>
      <c r="T1567" s="258">
        <v>0</v>
      </c>
      <c r="U1567" s="258">
        <v>0</v>
      </c>
      <c r="V1567" s="258">
        <v>0</v>
      </c>
      <c r="W1567" s="258">
        <v>0</v>
      </c>
      <c r="X1567" s="258">
        <v>0</v>
      </c>
      <c r="Y1567" s="258">
        <v>0</v>
      </c>
      <c r="Z1567" s="258">
        <v>0</v>
      </c>
      <c r="AA1567" s="258">
        <v>0</v>
      </c>
      <c r="AB1567" s="260" t="s">
        <v>3074</v>
      </c>
    </row>
    <row r="1568" spans="1:28" ht="35.25" x14ac:dyDescent="0.5">
      <c r="A1568" s="3">
        <v>1</v>
      </c>
      <c r="B1568" s="165">
        <f>SUBTOTAL(103,$A$798:A1568)</f>
        <v>755</v>
      </c>
      <c r="C1568" s="210" t="s">
        <v>1806</v>
      </c>
      <c r="D1568" s="255">
        <f t="shared" si="72"/>
        <v>457092</v>
      </c>
      <c r="E1568" s="258">
        <v>0</v>
      </c>
      <c r="F1568" s="258">
        <v>0</v>
      </c>
      <c r="G1568" s="258">
        <v>0</v>
      </c>
      <c r="H1568" s="258">
        <v>0</v>
      </c>
      <c r="I1568" s="258">
        <v>0</v>
      </c>
      <c r="J1568" s="258">
        <v>0</v>
      </c>
      <c r="K1568" s="259">
        <v>0</v>
      </c>
      <c r="L1568" s="258">
        <v>0</v>
      </c>
      <c r="M1568" s="258">
        <v>0</v>
      </c>
      <c r="N1568" s="258">
        <v>0</v>
      </c>
      <c r="O1568" s="258">
        <v>457092</v>
      </c>
      <c r="P1568" s="258">
        <v>0</v>
      </c>
      <c r="Q1568" s="258">
        <v>0</v>
      </c>
      <c r="R1568" s="258">
        <v>0</v>
      </c>
      <c r="S1568" s="258">
        <v>0</v>
      </c>
      <c r="T1568" s="258">
        <v>0</v>
      </c>
      <c r="U1568" s="258">
        <v>0</v>
      </c>
      <c r="V1568" s="258">
        <v>0</v>
      </c>
      <c r="W1568" s="258">
        <v>0</v>
      </c>
      <c r="X1568" s="258">
        <v>0</v>
      </c>
      <c r="Y1568" s="258">
        <v>0</v>
      </c>
      <c r="Z1568" s="258">
        <v>0</v>
      </c>
      <c r="AA1568" s="258">
        <v>0</v>
      </c>
      <c r="AB1568" s="260">
        <v>2021</v>
      </c>
    </row>
    <row r="1569" spans="1:28" ht="35.25" x14ac:dyDescent="0.5">
      <c r="A1569" s="3">
        <v>1</v>
      </c>
      <c r="B1569" s="165">
        <f>SUBTOTAL(103,$A$798:A1569)</f>
        <v>756</v>
      </c>
      <c r="C1569" s="210" t="s">
        <v>1807</v>
      </c>
      <c r="D1569" s="255">
        <f t="shared" si="72"/>
        <v>592621</v>
      </c>
      <c r="E1569" s="258">
        <v>0</v>
      </c>
      <c r="F1569" s="258">
        <v>0</v>
      </c>
      <c r="G1569" s="258">
        <v>0</v>
      </c>
      <c r="H1569" s="258">
        <v>0</v>
      </c>
      <c r="I1569" s="258">
        <v>0</v>
      </c>
      <c r="J1569" s="258">
        <v>0</v>
      </c>
      <c r="K1569" s="259">
        <v>0</v>
      </c>
      <c r="L1569" s="258">
        <v>0</v>
      </c>
      <c r="M1569" s="258">
        <v>0</v>
      </c>
      <c r="N1569" s="258">
        <v>0</v>
      </c>
      <c r="O1569" s="258">
        <v>592621</v>
      </c>
      <c r="P1569" s="258">
        <v>0</v>
      </c>
      <c r="Q1569" s="258">
        <v>0</v>
      </c>
      <c r="R1569" s="258">
        <v>0</v>
      </c>
      <c r="S1569" s="258">
        <v>0</v>
      </c>
      <c r="T1569" s="258">
        <v>0</v>
      </c>
      <c r="U1569" s="258">
        <v>0</v>
      </c>
      <c r="V1569" s="258">
        <v>0</v>
      </c>
      <c r="W1569" s="258">
        <v>0</v>
      </c>
      <c r="X1569" s="258">
        <v>0</v>
      </c>
      <c r="Y1569" s="258">
        <v>0</v>
      </c>
      <c r="Z1569" s="258">
        <v>0</v>
      </c>
      <c r="AA1569" s="258">
        <v>0</v>
      </c>
      <c r="AB1569" s="260">
        <v>2021</v>
      </c>
    </row>
    <row r="1570" spans="1:28" ht="35.25" x14ac:dyDescent="0.5">
      <c r="A1570" s="3">
        <v>1</v>
      </c>
      <c r="B1570" s="165">
        <f>SUBTOTAL(103,$A$798:A1570)</f>
        <v>757</v>
      </c>
      <c r="C1570" s="210" t="s">
        <v>3251</v>
      </c>
      <c r="D1570" s="255">
        <f t="shared" si="72"/>
        <v>296466</v>
      </c>
      <c r="E1570" s="258">
        <v>0</v>
      </c>
      <c r="F1570" s="258">
        <v>0</v>
      </c>
      <c r="G1570" s="258">
        <v>0</v>
      </c>
      <c r="H1570" s="258">
        <v>0</v>
      </c>
      <c r="I1570" s="258">
        <v>0</v>
      </c>
      <c r="J1570" s="258">
        <v>0</v>
      </c>
      <c r="K1570" s="259">
        <v>0</v>
      </c>
      <c r="L1570" s="258">
        <v>0</v>
      </c>
      <c r="M1570" s="258">
        <v>0</v>
      </c>
      <c r="N1570" s="258">
        <v>0</v>
      </c>
      <c r="O1570" s="258">
        <v>296466</v>
      </c>
      <c r="P1570" s="258">
        <v>0</v>
      </c>
      <c r="Q1570" s="258">
        <v>0</v>
      </c>
      <c r="R1570" s="258">
        <v>0</v>
      </c>
      <c r="S1570" s="258">
        <v>0</v>
      </c>
      <c r="T1570" s="258">
        <v>0</v>
      </c>
      <c r="U1570" s="258">
        <v>0</v>
      </c>
      <c r="V1570" s="258">
        <v>0</v>
      </c>
      <c r="W1570" s="258">
        <v>0</v>
      </c>
      <c r="X1570" s="258">
        <v>0</v>
      </c>
      <c r="Y1570" s="258">
        <v>0</v>
      </c>
      <c r="Z1570" s="258">
        <v>0</v>
      </c>
      <c r="AA1570" s="258">
        <v>0</v>
      </c>
      <c r="AB1570" s="260">
        <v>2021</v>
      </c>
    </row>
    <row r="1571" spans="1:28" ht="35.25" x14ac:dyDescent="0.5">
      <c r="A1571" s="3">
        <v>1</v>
      </c>
      <c r="B1571" s="165">
        <f>SUBTOTAL(103,$A$798:A1571)</f>
        <v>758</v>
      </c>
      <c r="C1571" s="210" t="s">
        <v>3252</v>
      </c>
      <c r="D1571" s="255">
        <f t="shared" si="72"/>
        <v>1733184</v>
      </c>
      <c r="E1571" s="258">
        <v>0</v>
      </c>
      <c r="F1571" s="258">
        <v>0</v>
      </c>
      <c r="G1571" s="258">
        <v>0</v>
      </c>
      <c r="H1571" s="258">
        <v>0</v>
      </c>
      <c r="I1571" s="258">
        <v>0</v>
      </c>
      <c r="J1571" s="258">
        <v>0</v>
      </c>
      <c r="K1571" s="259">
        <v>0</v>
      </c>
      <c r="L1571" s="258">
        <v>0</v>
      </c>
      <c r="M1571" s="258">
        <v>0</v>
      </c>
      <c r="N1571" s="258">
        <v>0</v>
      </c>
      <c r="O1571" s="258">
        <v>1733184</v>
      </c>
      <c r="P1571" s="258">
        <v>0</v>
      </c>
      <c r="Q1571" s="258">
        <v>0</v>
      </c>
      <c r="R1571" s="258">
        <v>0</v>
      </c>
      <c r="S1571" s="258">
        <v>0</v>
      </c>
      <c r="T1571" s="258">
        <v>0</v>
      </c>
      <c r="U1571" s="258">
        <v>0</v>
      </c>
      <c r="V1571" s="258">
        <v>0</v>
      </c>
      <c r="W1571" s="258">
        <v>0</v>
      </c>
      <c r="X1571" s="258">
        <v>0</v>
      </c>
      <c r="Y1571" s="258">
        <v>0</v>
      </c>
      <c r="Z1571" s="258">
        <v>0</v>
      </c>
      <c r="AA1571" s="258">
        <v>0</v>
      </c>
      <c r="AB1571" s="260" t="s">
        <v>3074</v>
      </c>
    </row>
    <row r="1572" spans="1:28" ht="35.25" x14ac:dyDescent="0.5">
      <c r="A1572" s="3">
        <v>1</v>
      </c>
      <c r="B1572" s="165">
        <f>SUBTOTAL(103,$A$798:A1572)</f>
        <v>759</v>
      </c>
      <c r="C1572" s="210" t="s">
        <v>3253</v>
      </c>
      <c r="D1572" s="255">
        <f t="shared" si="72"/>
        <v>20186</v>
      </c>
      <c r="E1572" s="258">
        <v>0</v>
      </c>
      <c r="F1572" s="258">
        <v>0</v>
      </c>
      <c r="G1572" s="258">
        <v>0</v>
      </c>
      <c r="H1572" s="258">
        <v>0</v>
      </c>
      <c r="I1572" s="258">
        <v>0</v>
      </c>
      <c r="J1572" s="258">
        <v>0</v>
      </c>
      <c r="K1572" s="259">
        <v>0</v>
      </c>
      <c r="L1572" s="258">
        <v>0</v>
      </c>
      <c r="M1572" s="258">
        <v>0</v>
      </c>
      <c r="N1572" s="258">
        <v>0</v>
      </c>
      <c r="O1572" s="258">
        <v>20186</v>
      </c>
      <c r="P1572" s="258">
        <v>0</v>
      </c>
      <c r="Q1572" s="258">
        <v>0</v>
      </c>
      <c r="R1572" s="258">
        <v>0</v>
      </c>
      <c r="S1572" s="258">
        <v>0</v>
      </c>
      <c r="T1572" s="258">
        <v>0</v>
      </c>
      <c r="U1572" s="258">
        <v>0</v>
      </c>
      <c r="V1572" s="258">
        <v>0</v>
      </c>
      <c r="W1572" s="258">
        <v>0</v>
      </c>
      <c r="X1572" s="258">
        <v>0</v>
      </c>
      <c r="Y1572" s="258">
        <v>0</v>
      </c>
      <c r="Z1572" s="258">
        <v>0</v>
      </c>
      <c r="AA1572" s="258">
        <v>0</v>
      </c>
      <c r="AB1572" s="260">
        <v>2021</v>
      </c>
    </row>
    <row r="1573" spans="1:28" ht="35.25" x14ac:dyDescent="0.5">
      <c r="A1573" s="3">
        <v>1</v>
      </c>
      <c r="B1573" s="165">
        <f>SUBTOTAL(103,$A$798:A1573)</f>
        <v>760</v>
      </c>
      <c r="C1573" s="210" t="s">
        <v>3254</v>
      </c>
      <c r="D1573" s="255">
        <f t="shared" si="72"/>
        <v>413008</v>
      </c>
      <c r="E1573" s="258">
        <v>0</v>
      </c>
      <c r="F1573" s="258">
        <v>0</v>
      </c>
      <c r="G1573" s="258">
        <v>0</v>
      </c>
      <c r="H1573" s="258">
        <v>413008</v>
      </c>
      <c r="I1573" s="258">
        <v>0</v>
      </c>
      <c r="J1573" s="258">
        <v>0</v>
      </c>
      <c r="K1573" s="259">
        <v>0</v>
      </c>
      <c r="L1573" s="258">
        <v>0</v>
      </c>
      <c r="M1573" s="258">
        <v>0</v>
      </c>
      <c r="N1573" s="258">
        <v>0</v>
      </c>
      <c r="O1573" s="258">
        <v>0</v>
      </c>
      <c r="P1573" s="258">
        <v>0</v>
      </c>
      <c r="Q1573" s="258">
        <v>0</v>
      </c>
      <c r="R1573" s="258">
        <v>0</v>
      </c>
      <c r="S1573" s="258">
        <v>0</v>
      </c>
      <c r="T1573" s="258">
        <v>0</v>
      </c>
      <c r="U1573" s="258">
        <v>0</v>
      </c>
      <c r="V1573" s="258">
        <v>0</v>
      </c>
      <c r="W1573" s="258">
        <v>0</v>
      </c>
      <c r="X1573" s="258">
        <v>0</v>
      </c>
      <c r="Y1573" s="258">
        <v>0</v>
      </c>
      <c r="Z1573" s="258">
        <v>0</v>
      </c>
      <c r="AA1573" s="258">
        <v>0</v>
      </c>
      <c r="AB1573" s="260">
        <v>2021</v>
      </c>
    </row>
    <row r="1574" spans="1:28" ht="35.25" x14ac:dyDescent="0.5">
      <c r="A1574" s="3">
        <v>1</v>
      </c>
      <c r="B1574" s="165">
        <f>SUBTOTAL(103,$A$798:A1574)</f>
        <v>761</v>
      </c>
      <c r="C1574" s="210" t="s">
        <v>2169</v>
      </c>
      <c r="D1574" s="255">
        <f t="shared" si="72"/>
        <v>40000</v>
      </c>
      <c r="E1574" s="258">
        <v>0</v>
      </c>
      <c r="F1574" s="258">
        <v>0</v>
      </c>
      <c r="G1574" s="258">
        <v>0</v>
      </c>
      <c r="H1574" s="258">
        <v>0</v>
      </c>
      <c r="I1574" s="258">
        <v>0</v>
      </c>
      <c r="J1574" s="258">
        <v>0</v>
      </c>
      <c r="K1574" s="259">
        <v>0</v>
      </c>
      <c r="L1574" s="258">
        <v>0</v>
      </c>
      <c r="M1574" s="258">
        <v>0</v>
      </c>
      <c r="N1574" s="258">
        <v>0</v>
      </c>
      <c r="O1574" s="258">
        <v>40000</v>
      </c>
      <c r="P1574" s="258">
        <v>0</v>
      </c>
      <c r="Q1574" s="258">
        <v>0</v>
      </c>
      <c r="R1574" s="258">
        <v>0</v>
      </c>
      <c r="S1574" s="258">
        <v>0</v>
      </c>
      <c r="T1574" s="258">
        <v>0</v>
      </c>
      <c r="U1574" s="258">
        <v>0</v>
      </c>
      <c r="V1574" s="258">
        <v>0</v>
      </c>
      <c r="W1574" s="258">
        <v>0</v>
      </c>
      <c r="X1574" s="258">
        <v>0</v>
      </c>
      <c r="Y1574" s="258">
        <v>0</v>
      </c>
      <c r="Z1574" s="258">
        <v>0</v>
      </c>
      <c r="AA1574" s="258">
        <v>0</v>
      </c>
      <c r="AB1574" s="260">
        <v>2021</v>
      </c>
    </row>
    <row r="1575" spans="1:28" ht="35.25" x14ac:dyDescent="0.5">
      <c r="A1575" s="3">
        <v>1</v>
      </c>
      <c r="B1575" s="165">
        <f>SUBTOTAL(103,$A$798:A1575)</f>
        <v>762</v>
      </c>
      <c r="C1575" s="210" t="s">
        <v>2522</v>
      </c>
      <c r="D1575" s="255">
        <f t="shared" si="72"/>
        <v>378757.3</v>
      </c>
      <c r="E1575" s="258">
        <v>0</v>
      </c>
      <c r="F1575" s="258">
        <v>0</v>
      </c>
      <c r="G1575" s="258">
        <v>0</v>
      </c>
      <c r="H1575" s="258">
        <v>0</v>
      </c>
      <c r="I1575" s="258">
        <v>241923.3</v>
      </c>
      <c r="J1575" s="258">
        <v>0</v>
      </c>
      <c r="K1575" s="259">
        <v>0</v>
      </c>
      <c r="L1575" s="258">
        <v>0</v>
      </c>
      <c r="M1575" s="258">
        <v>0</v>
      </c>
      <c r="N1575" s="258">
        <v>0</v>
      </c>
      <c r="O1575" s="258">
        <v>136834</v>
      </c>
      <c r="P1575" s="258">
        <v>0</v>
      </c>
      <c r="Q1575" s="258">
        <v>0</v>
      </c>
      <c r="R1575" s="258">
        <v>0</v>
      </c>
      <c r="S1575" s="258">
        <v>0</v>
      </c>
      <c r="T1575" s="258">
        <v>0</v>
      </c>
      <c r="U1575" s="258">
        <v>0</v>
      </c>
      <c r="V1575" s="258">
        <v>0</v>
      </c>
      <c r="W1575" s="258">
        <v>0</v>
      </c>
      <c r="X1575" s="258">
        <v>0</v>
      </c>
      <c r="Y1575" s="258">
        <v>0</v>
      </c>
      <c r="Z1575" s="258">
        <v>0</v>
      </c>
      <c r="AA1575" s="258">
        <v>0</v>
      </c>
      <c r="AB1575" s="260">
        <v>2021</v>
      </c>
    </row>
    <row r="1576" spans="1:28" ht="35.25" x14ac:dyDescent="0.5">
      <c r="A1576" s="3"/>
      <c r="B1576" s="209" t="s">
        <v>817</v>
      </c>
      <c r="C1576" s="210"/>
      <c r="D1576" s="255">
        <f t="shared" si="72"/>
        <v>6618733</v>
      </c>
      <c r="E1576" s="255">
        <f t="shared" ref="E1576:AA1576" si="74">SUM(E1577:E1582)</f>
        <v>0</v>
      </c>
      <c r="F1576" s="255">
        <f t="shared" si="74"/>
        <v>0</v>
      </c>
      <c r="G1576" s="255">
        <f t="shared" si="74"/>
        <v>0</v>
      </c>
      <c r="H1576" s="255">
        <f t="shared" si="74"/>
        <v>0</v>
      </c>
      <c r="I1576" s="255">
        <f t="shared" si="74"/>
        <v>667182</v>
      </c>
      <c r="J1576" s="255">
        <f t="shared" si="74"/>
        <v>0</v>
      </c>
      <c r="K1576" s="256">
        <f t="shared" si="74"/>
        <v>0</v>
      </c>
      <c r="L1576" s="255">
        <f t="shared" si="74"/>
        <v>0</v>
      </c>
      <c r="M1576" s="255">
        <f t="shared" si="74"/>
        <v>0</v>
      </c>
      <c r="N1576" s="255">
        <f t="shared" si="74"/>
        <v>0</v>
      </c>
      <c r="O1576" s="255">
        <f>SUM(O1577:O1582)</f>
        <v>1751694</v>
      </c>
      <c r="P1576" s="255">
        <f t="shared" si="74"/>
        <v>4199857</v>
      </c>
      <c r="Q1576" s="255">
        <f t="shared" si="74"/>
        <v>0</v>
      </c>
      <c r="R1576" s="255">
        <f t="shared" si="74"/>
        <v>0</v>
      </c>
      <c r="S1576" s="255">
        <f t="shared" si="74"/>
        <v>0</v>
      </c>
      <c r="T1576" s="255">
        <f t="shared" si="74"/>
        <v>0</v>
      </c>
      <c r="U1576" s="255">
        <f t="shared" si="74"/>
        <v>0</v>
      </c>
      <c r="V1576" s="255">
        <f t="shared" si="74"/>
        <v>0</v>
      </c>
      <c r="W1576" s="255">
        <f t="shared" si="74"/>
        <v>0</v>
      </c>
      <c r="X1576" s="255">
        <f t="shared" si="74"/>
        <v>0</v>
      </c>
      <c r="Y1576" s="255">
        <f t="shared" si="74"/>
        <v>0</v>
      </c>
      <c r="Z1576" s="255">
        <f t="shared" si="74"/>
        <v>0</v>
      </c>
      <c r="AA1576" s="255">
        <f t="shared" si="74"/>
        <v>0</v>
      </c>
      <c r="AB1576" s="257" t="s">
        <v>855</v>
      </c>
    </row>
    <row r="1577" spans="1:28" ht="35.25" x14ac:dyDescent="0.5">
      <c r="A1577" s="3">
        <v>1</v>
      </c>
      <c r="B1577" s="165">
        <f>SUBTOTAL(103,$A$798:A1577)</f>
        <v>763</v>
      </c>
      <c r="C1577" s="210" t="s">
        <v>2961</v>
      </c>
      <c r="D1577" s="255">
        <f t="shared" si="72"/>
        <v>915218</v>
      </c>
      <c r="E1577" s="258">
        <v>0</v>
      </c>
      <c r="F1577" s="258">
        <v>0</v>
      </c>
      <c r="G1577" s="258">
        <v>0</v>
      </c>
      <c r="H1577" s="258">
        <v>0</v>
      </c>
      <c r="I1577" s="258">
        <v>0</v>
      </c>
      <c r="J1577" s="258">
        <v>0</v>
      </c>
      <c r="K1577" s="259">
        <v>0</v>
      </c>
      <c r="L1577" s="258">
        <v>0</v>
      </c>
      <c r="M1577" s="258">
        <v>0</v>
      </c>
      <c r="N1577" s="258">
        <v>0</v>
      </c>
      <c r="O1577" s="258">
        <v>0</v>
      </c>
      <c r="P1577" s="258">
        <v>915218</v>
      </c>
      <c r="Q1577" s="258">
        <v>0</v>
      </c>
      <c r="R1577" s="258">
        <v>0</v>
      </c>
      <c r="S1577" s="258">
        <v>0</v>
      </c>
      <c r="T1577" s="258">
        <v>0</v>
      </c>
      <c r="U1577" s="258">
        <v>0</v>
      </c>
      <c r="V1577" s="258">
        <v>0</v>
      </c>
      <c r="W1577" s="258">
        <v>0</v>
      </c>
      <c r="X1577" s="258">
        <v>0</v>
      </c>
      <c r="Y1577" s="258">
        <v>0</v>
      </c>
      <c r="Z1577" s="258">
        <v>0</v>
      </c>
      <c r="AA1577" s="258">
        <v>0</v>
      </c>
      <c r="AB1577" s="260">
        <v>2021</v>
      </c>
    </row>
    <row r="1578" spans="1:28" ht="35.25" x14ac:dyDescent="0.5">
      <c r="A1578" s="3">
        <v>1</v>
      </c>
      <c r="B1578" s="165">
        <f>SUBTOTAL(103,$A$798:A1578)</f>
        <v>764</v>
      </c>
      <c r="C1578" s="210" t="s">
        <v>3255</v>
      </c>
      <c r="D1578" s="255">
        <f t="shared" si="72"/>
        <v>2727371</v>
      </c>
      <c r="E1578" s="258">
        <v>0</v>
      </c>
      <c r="F1578" s="258">
        <v>0</v>
      </c>
      <c r="G1578" s="258">
        <v>0</v>
      </c>
      <c r="H1578" s="258">
        <v>0</v>
      </c>
      <c r="I1578" s="258">
        <v>667182</v>
      </c>
      <c r="J1578" s="258">
        <v>0</v>
      </c>
      <c r="K1578" s="259">
        <v>0</v>
      </c>
      <c r="L1578" s="258">
        <v>0</v>
      </c>
      <c r="M1578" s="258">
        <v>0</v>
      </c>
      <c r="N1578" s="258">
        <v>0</v>
      </c>
      <c r="O1578" s="258">
        <v>0</v>
      </c>
      <c r="P1578" s="258">
        <v>2060189</v>
      </c>
      <c r="Q1578" s="258">
        <v>0</v>
      </c>
      <c r="R1578" s="258">
        <v>0</v>
      </c>
      <c r="S1578" s="258">
        <v>0</v>
      </c>
      <c r="T1578" s="258">
        <v>0</v>
      </c>
      <c r="U1578" s="258">
        <v>0</v>
      </c>
      <c r="V1578" s="258">
        <v>0</v>
      </c>
      <c r="W1578" s="258">
        <v>0</v>
      </c>
      <c r="X1578" s="258">
        <v>0</v>
      </c>
      <c r="Y1578" s="258">
        <v>0</v>
      </c>
      <c r="Z1578" s="258">
        <v>0</v>
      </c>
      <c r="AA1578" s="258">
        <v>0</v>
      </c>
      <c r="AB1578" s="260" t="s">
        <v>3074</v>
      </c>
    </row>
    <row r="1579" spans="1:28" ht="35.25" x14ac:dyDescent="0.5">
      <c r="A1579" s="3">
        <v>1</v>
      </c>
      <c r="B1579" s="165">
        <f>SUBTOTAL(103,$A$798:A1579)</f>
        <v>765</v>
      </c>
      <c r="C1579" s="210" t="s">
        <v>3256</v>
      </c>
      <c r="D1579" s="255">
        <f t="shared" si="72"/>
        <v>1435143</v>
      </c>
      <c r="E1579" s="258">
        <v>0</v>
      </c>
      <c r="F1579" s="258">
        <v>0</v>
      </c>
      <c r="G1579" s="258">
        <v>0</v>
      </c>
      <c r="H1579" s="258">
        <v>0</v>
      </c>
      <c r="I1579" s="258">
        <v>0</v>
      </c>
      <c r="J1579" s="258">
        <v>0</v>
      </c>
      <c r="K1579" s="259">
        <v>0</v>
      </c>
      <c r="L1579" s="258">
        <v>0</v>
      </c>
      <c r="M1579" s="258">
        <v>0</v>
      </c>
      <c r="N1579" s="258">
        <v>0</v>
      </c>
      <c r="O1579" s="258">
        <v>1435143</v>
      </c>
      <c r="P1579" s="258">
        <v>0</v>
      </c>
      <c r="Q1579" s="258">
        <v>0</v>
      </c>
      <c r="R1579" s="258">
        <v>0</v>
      </c>
      <c r="S1579" s="258">
        <v>0</v>
      </c>
      <c r="T1579" s="258">
        <v>0</v>
      </c>
      <c r="U1579" s="258">
        <v>0</v>
      </c>
      <c r="V1579" s="258">
        <v>0</v>
      </c>
      <c r="W1579" s="258">
        <v>0</v>
      </c>
      <c r="X1579" s="258">
        <v>0</v>
      </c>
      <c r="Y1579" s="258">
        <v>0</v>
      </c>
      <c r="Z1579" s="258">
        <v>0</v>
      </c>
      <c r="AA1579" s="258">
        <v>0</v>
      </c>
      <c r="AB1579" s="260">
        <v>2021</v>
      </c>
    </row>
    <row r="1580" spans="1:28" ht="35.25" x14ac:dyDescent="0.5">
      <c r="A1580" s="3">
        <v>1</v>
      </c>
      <c r="B1580" s="165">
        <f>SUBTOTAL(103,$A$798:A1580)</f>
        <v>766</v>
      </c>
      <c r="C1580" s="210" t="s">
        <v>2523</v>
      </c>
      <c r="D1580" s="255">
        <f t="shared" si="72"/>
        <v>148551</v>
      </c>
      <c r="E1580" s="258">
        <v>0</v>
      </c>
      <c r="F1580" s="258">
        <v>0</v>
      </c>
      <c r="G1580" s="258">
        <v>0</v>
      </c>
      <c r="H1580" s="258">
        <v>0</v>
      </c>
      <c r="I1580" s="258">
        <v>0</v>
      </c>
      <c r="J1580" s="258">
        <v>0</v>
      </c>
      <c r="K1580" s="259">
        <v>0</v>
      </c>
      <c r="L1580" s="258">
        <v>0</v>
      </c>
      <c r="M1580" s="258">
        <v>0</v>
      </c>
      <c r="N1580" s="258">
        <v>0</v>
      </c>
      <c r="O1580" s="258">
        <v>148551</v>
      </c>
      <c r="P1580" s="258">
        <v>0</v>
      </c>
      <c r="Q1580" s="258">
        <v>0</v>
      </c>
      <c r="R1580" s="258">
        <v>0</v>
      </c>
      <c r="S1580" s="258">
        <v>0</v>
      </c>
      <c r="T1580" s="258">
        <v>0</v>
      </c>
      <c r="U1580" s="258">
        <v>0</v>
      </c>
      <c r="V1580" s="258">
        <v>0</v>
      </c>
      <c r="W1580" s="258">
        <v>0</v>
      </c>
      <c r="X1580" s="258">
        <v>0</v>
      </c>
      <c r="Y1580" s="258">
        <v>0</v>
      </c>
      <c r="Z1580" s="258">
        <v>0</v>
      </c>
      <c r="AA1580" s="258">
        <v>0</v>
      </c>
      <c r="AB1580" s="260">
        <v>2021</v>
      </c>
    </row>
    <row r="1581" spans="1:28" ht="35.25" x14ac:dyDescent="0.5">
      <c r="A1581" s="3">
        <v>1</v>
      </c>
      <c r="B1581" s="165">
        <f>SUBTOTAL(103,$A$798:A1581)</f>
        <v>767</v>
      </c>
      <c r="C1581" s="210" t="s">
        <v>1434</v>
      </c>
      <c r="D1581" s="255">
        <f t="shared" si="72"/>
        <v>1224450</v>
      </c>
      <c r="E1581" s="258">
        <v>0</v>
      </c>
      <c r="F1581" s="258">
        <v>0</v>
      </c>
      <c r="G1581" s="258">
        <v>0</v>
      </c>
      <c r="H1581" s="258">
        <v>0</v>
      </c>
      <c r="I1581" s="258">
        <v>0</v>
      </c>
      <c r="J1581" s="258">
        <v>0</v>
      </c>
      <c r="K1581" s="259">
        <v>0</v>
      </c>
      <c r="L1581" s="258">
        <v>0</v>
      </c>
      <c r="M1581" s="258">
        <v>0</v>
      </c>
      <c r="N1581" s="258">
        <v>0</v>
      </c>
      <c r="O1581" s="258">
        <v>0</v>
      </c>
      <c r="P1581" s="258">
        <v>1224450</v>
      </c>
      <c r="Q1581" s="258">
        <v>0</v>
      </c>
      <c r="R1581" s="258">
        <v>0</v>
      </c>
      <c r="S1581" s="258">
        <v>0</v>
      </c>
      <c r="T1581" s="258">
        <v>0</v>
      </c>
      <c r="U1581" s="258">
        <v>0</v>
      </c>
      <c r="V1581" s="258">
        <v>0</v>
      </c>
      <c r="W1581" s="258">
        <v>0</v>
      </c>
      <c r="X1581" s="258">
        <v>0</v>
      </c>
      <c r="Y1581" s="258">
        <v>0</v>
      </c>
      <c r="Z1581" s="258">
        <v>0</v>
      </c>
      <c r="AA1581" s="258">
        <v>0</v>
      </c>
      <c r="AB1581" s="260">
        <v>2021</v>
      </c>
    </row>
    <row r="1582" spans="1:28" ht="35.25" x14ac:dyDescent="0.5">
      <c r="A1582" s="3">
        <v>1</v>
      </c>
      <c r="B1582" s="165">
        <f>SUBTOTAL(103,$A$798:A1582)</f>
        <v>768</v>
      </c>
      <c r="C1582" s="210" t="s">
        <v>2171</v>
      </c>
      <c r="D1582" s="255">
        <f t="shared" si="72"/>
        <v>168000</v>
      </c>
      <c r="E1582" s="258">
        <v>0</v>
      </c>
      <c r="F1582" s="258">
        <v>0</v>
      </c>
      <c r="G1582" s="258">
        <v>0</v>
      </c>
      <c r="H1582" s="258">
        <v>0</v>
      </c>
      <c r="I1582" s="258">
        <v>0</v>
      </c>
      <c r="J1582" s="258">
        <v>0</v>
      </c>
      <c r="K1582" s="259">
        <v>0</v>
      </c>
      <c r="L1582" s="258">
        <v>0</v>
      </c>
      <c r="M1582" s="258">
        <v>0</v>
      </c>
      <c r="N1582" s="258">
        <v>0</v>
      </c>
      <c r="O1582" s="258">
        <v>168000</v>
      </c>
      <c r="P1582" s="258">
        <v>0</v>
      </c>
      <c r="Q1582" s="258">
        <v>0</v>
      </c>
      <c r="R1582" s="258">
        <v>0</v>
      </c>
      <c r="S1582" s="258">
        <v>0</v>
      </c>
      <c r="T1582" s="258">
        <v>0</v>
      </c>
      <c r="U1582" s="258">
        <v>0</v>
      </c>
      <c r="V1582" s="258">
        <v>0</v>
      </c>
      <c r="W1582" s="258">
        <v>0</v>
      </c>
      <c r="X1582" s="258">
        <v>0</v>
      </c>
      <c r="Y1582" s="258">
        <v>0</v>
      </c>
      <c r="Z1582" s="258">
        <v>0</v>
      </c>
      <c r="AA1582" s="258">
        <v>0</v>
      </c>
      <c r="AB1582" s="260">
        <v>2021</v>
      </c>
    </row>
    <row r="1583" spans="1:28" ht="35.25" x14ac:dyDescent="0.5">
      <c r="A1583" s="3"/>
      <c r="B1583" s="209" t="s">
        <v>816</v>
      </c>
      <c r="C1583" s="210"/>
      <c r="D1583" s="255">
        <f t="shared" si="72"/>
        <v>3407390.29</v>
      </c>
      <c r="E1583" s="255">
        <f t="shared" ref="E1583:AA1583" si="75">SUM(E1584:E1589)</f>
        <v>223842.18</v>
      </c>
      <c r="F1583" s="255">
        <f t="shared" si="75"/>
        <v>1429063.81</v>
      </c>
      <c r="G1583" s="255">
        <f t="shared" si="75"/>
        <v>596935.78</v>
      </c>
      <c r="H1583" s="255">
        <f t="shared" si="75"/>
        <v>0</v>
      </c>
      <c r="I1583" s="255">
        <f t="shared" si="75"/>
        <v>0</v>
      </c>
      <c r="J1583" s="255">
        <f t="shared" si="75"/>
        <v>0</v>
      </c>
      <c r="K1583" s="256">
        <f t="shared" si="75"/>
        <v>0</v>
      </c>
      <c r="L1583" s="255">
        <f t="shared" si="75"/>
        <v>0</v>
      </c>
      <c r="M1583" s="255">
        <f t="shared" si="75"/>
        <v>184782</v>
      </c>
      <c r="N1583" s="255">
        <f t="shared" si="75"/>
        <v>0</v>
      </c>
      <c r="O1583" s="255">
        <f>SUM(O1584:O1589)</f>
        <v>798977</v>
      </c>
      <c r="P1583" s="255">
        <f t="shared" si="75"/>
        <v>173789.52</v>
      </c>
      <c r="Q1583" s="255">
        <f t="shared" si="75"/>
        <v>0</v>
      </c>
      <c r="R1583" s="255">
        <f t="shared" si="75"/>
        <v>0</v>
      </c>
      <c r="S1583" s="255">
        <f t="shared" si="75"/>
        <v>0</v>
      </c>
      <c r="T1583" s="255">
        <f t="shared" si="75"/>
        <v>0</v>
      </c>
      <c r="U1583" s="255">
        <f t="shared" si="75"/>
        <v>0</v>
      </c>
      <c r="V1583" s="255">
        <f t="shared" si="75"/>
        <v>0</v>
      </c>
      <c r="W1583" s="255">
        <f t="shared" si="75"/>
        <v>0</v>
      </c>
      <c r="X1583" s="255">
        <f t="shared" si="75"/>
        <v>0</v>
      </c>
      <c r="Y1583" s="255">
        <f t="shared" si="75"/>
        <v>0</v>
      </c>
      <c r="Z1583" s="255">
        <f t="shared" si="75"/>
        <v>0</v>
      </c>
      <c r="AA1583" s="255">
        <f t="shared" si="75"/>
        <v>0</v>
      </c>
      <c r="AB1583" s="257" t="s">
        <v>855</v>
      </c>
    </row>
    <row r="1584" spans="1:28" ht="35.25" x14ac:dyDescent="0.5">
      <c r="A1584" s="3">
        <v>1</v>
      </c>
      <c r="B1584" s="165">
        <f>SUBTOTAL(103,$A$798:A1584)</f>
        <v>769</v>
      </c>
      <c r="C1584" s="210" t="s">
        <v>2174</v>
      </c>
      <c r="D1584" s="255">
        <f t="shared" si="72"/>
        <v>184782</v>
      </c>
      <c r="E1584" s="258">
        <v>0</v>
      </c>
      <c r="F1584" s="258">
        <v>0</v>
      </c>
      <c r="G1584" s="258">
        <v>0</v>
      </c>
      <c r="H1584" s="258">
        <v>0</v>
      </c>
      <c r="I1584" s="258">
        <v>0</v>
      </c>
      <c r="J1584" s="258">
        <v>0</v>
      </c>
      <c r="K1584" s="259">
        <v>0</v>
      </c>
      <c r="L1584" s="258">
        <v>0</v>
      </c>
      <c r="M1584" s="258">
        <v>184782</v>
      </c>
      <c r="N1584" s="258">
        <v>0</v>
      </c>
      <c r="O1584" s="258">
        <v>0</v>
      </c>
      <c r="P1584" s="258">
        <v>0</v>
      </c>
      <c r="Q1584" s="258">
        <v>0</v>
      </c>
      <c r="R1584" s="258">
        <v>0</v>
      </c>
      <c r="S1584" s="258">
        <v>0</v>
      </c>
      <c r="T1584" s="258">
        <v>0</v>
      </c>
      <c r="U1584" s="258">
        <v>0</v>
      </c>
      <c r="V1584" s="258">
        <v>0</v>
      </c>
      <c r="W1584" s="258">
        <v>0</v>
      </c>
      <c r="X1584" s="258">
        <v>0</v>
      </c>
      <c r="Y1584" s="258">
        <v>0</v>
      </c>
      <c r="Z1584" s="258">
        <v>0</v>
      </c>
      <c r="AA1584" s="258">
        <v>0</v>
      </c>
      <c r="AB1584" s="260">
        <v>2021</v>
      </c>
    </row>
    <row r="1585" spans="1:28" ht="35.25" x14ac:dyDescent="0.5">
      <c r="A1585" s="3">
        <v>1</v>
      </c>
      <c r="B1585" s="165">
        <f>SUBTOTAL(103,$A$798:A1585)</f>
        <v>770</v>
      </c>
      <c r="C1585" s="210" t="s">
        <v>2962</v>
      </c>
      <c r="D1585" s="255">
        <f t="shared" si="72"/>
        <v>798977</v>
      </c>
      <c r="E1585" s="258">
        <v>0</v>
      </c>
      <c r="F1585" s="258">
        <v>0</v>
      </c>
      <c r="G1585" s="258">
        <v>0</v>
      </c>
      <c r="H1585" s="258">
        <v>0</v>
      </c>
      <c r="I1585" s="258">
        <v>0</v>
      </c>
      <c r="J1585" s="258">
        <v>0</v>
      </c>
      <c r="K1585" s="259">
        <v>0</v>
      </c>
      <c r="L1585" s="258">
        <v>0</v>
      </c>
      <c r="M1585" s="258">
        <v>0</v>
      </c>
      <c r="N1585" s="258">
        <v>0</v>
      </c>
      <c r="O1585" s="258">
        <v>798977</v>
      </c>
      <c r="P1585" s="258">
        <v>0</v>
      </c>
      <c r="Q1585" s="258">
        <v>0</v>
      </c>
      <c r="R1585" s="258">
        <v>0</v>
      </c>
      <c r="S1585" s="258">
        <v>0</v>
      </c>
      <c r="T1585" s="258">
        <v>0</v>
      </c>
      <c r="U1585" s="258">
        <v>0</v>
      </c>
      <c r="V1585" s="258">
        <v>0</v>
      </c>
      <c r="W1585" s="258">
        <v>0</v>
      </c>
      <c r="X1585" s="258">
        <v>0</v>
      </c>
      <c r="Y1585" s="258">
        <v>0</v>
      </c>
      <c r="Z1585" s="258">
        <v>0</v>
      </c>
      <c r="AA1585" s="258">
        <v>0</v>
      </c>
      <c r="AB1585" s="260">
        <v>2021</v>
      </c>
    </row>
    <row r="1586" spans="1:28" ht="35.25" x14ac:dyDescent="0.5">
      <c r="A1586" s="3">
        <v>1</v>
      </c>
      <c r="B1586" s="165">
        <f>SUBTOTAL(103,$A$798:A1586)</f>
        <v>771</v>
      </c>
      <c r="C1586" s="210" t="s">
        <v>2963</v>
      </c>
      <c r="D1586" s="255">
        <f t="shared" si="72"/>
        <v>1229120.56</v>
      </c>
      <c r="E1586" s="258">
        <v>223842.18</v>
      </c>
      <c r="F1586" s="258">
        <v>1005278.38</v>
      </c>
      <c r="G1586" s="258">
        <v>0</v>
      </c>
      <c r="H1586" s="258">
        <v>0</v>
      </c>
      <c r="I1586" s="258">
        <v>0</v>
      </c>
      <c r="J1586" s="258">
        <v>0</v>
      </c>
      <c r="K1586" s="259">
        <v>0</v>
      </c>
      <c r="L1586" s="258">
        <v>0</v>
      </c>
      <c r="M1586" s="258">
        <v>0</v>
      </c>
      <c r="N1586" s="258">
        <v>0</v>
      </c>
      <c r="O1586" s="258">
        <v>0</v>
      </c>
      <c r="P1586" s="258">
        <v>0</v>
      </c>
      <c r="Q1586" s="258">
        <v>0</v>
      </c>
      <c r="R1586" s="258">
        <v>0</v>
      </c>
      <c r="S1586" s="258">
        <v>0</v>
      </c>
      <c r="T1586" s="258">
        <v>0</v>
      </c>
      <c r="U1586" s="258">
        <v>0</v>
      </c>
      <c r="V1586" s="258">
        <v>0</v>
      </c>
      <c r="W1586" s="258">
        <v>0</v>
      </c>
      <c r="X1586" s="258">
        <v>0</v>
      </c>
      <c r="Y1586" s="258">
        <v>0</v>
      </c>
      <c r="Z1586" s="258">
        <v>0</v>
      </c>
      <c r="AA1586" s="258">
        <v>0</v>
      </c>
      <c r="AB1586" s="260">
        <v>2021</v>
      </c>
    </row>
    <row r="1587" spans="1:28" ht="35.25" x14ac:dyDescent="0.5">
      <c r="A1587" s="3">
        <v>1</v>
      </c>
      <c r="B1587" s="165">
        <f>SUBTOTAL(103,$A$798:A1587)</f>
        <v>772</v>
      </c>
      <c r="C1587" s="210" t="s">
        <v>2529</v>
      </c>
      <c r="D1587" s="255">
        <f t="shared" si="72"/>
        <v>173789.52</v>
      </c>
      <c r="E1587" s="258">
        <v>0</v>
      </c>
      <c r="F1587" s="258">
        <v>0</v>
      </c>
      <c r="G1587" s="258">
        <v>0</v>
      </c>
      <c r="H1587" s="258">
        <v>0</v>
      </c>
      <c r="I1587" s="258">
        <v>0</v>
      </c>
      <c r="J1587" s="258">
        <v>0</v>
      </c>
      <c r="K1587" s="259">
        <v>0</v>
      </c>
      <c r="L1587" s="258">
        <v>0</v>
      </c>
      <c r="M1587" s="258">
        <v>0</v>
      </c>
      <c r="N1587" s="258">
        <v>0</v>
      </c>
      <c r="O1587" s="258">
        <v>0</v>
      </c>
      <c r="P1587" s="258">
        <v>173789.52</v>
      </c>
      <c r="Q1587" s="258">
        <v>0</v>
      </c>
      <c r="R1587" s="258">
        <v>0</v>
      </c>
      <c r="S1587" s="258">
        <v>0</v>
      </c>
      <c r="T1587" s="258">
        <v>0</v>
      </c>
      <c r="U1587" s="258">
        <v>0</v>
      </c>
      <c r="V1587" s="258">
        <v>0</v>
      </c>
      <c r="W1587" s="258">
        <v>0</v>
      </c>
      <c r="X1587" s="258">
        <v>0</v>
      </c>
      <c r="Y1587" s="258">
        <v>0</v>
      </c>
      <c r="Z1587" s="258">
        <v>0</v>
      </c>
      <c r="AA1587" s="258">
        <v>0</v>
      </c>
      <c r="AB1587" s="260">
        <v>2021</v>
      </c>
    </row>
    <row r="1588" spans="1:28" ht="35.25" x14ac:dyDescent="0.5">
      <c r="A1588" s="3">
        <v>1</v>
      </c>
      <c r="B1588" s="165">
        <f>SUBTOTAL(103,$A$798:A1588)</f>
        <v>773</v>
      </c>
      <c r="C1588" s="210" t="s">
        <v>2176</v>
      </c>
      <c r="D1588" s="255">
        <f t="shared" si="72"/>
        <v>596935.78</v>
      </c>
      <c r="E1588" s="258">
        <v>0</v>
      </c>
      <c r="F1588" s="258">
        <v>0</v>
      </c>
      <c r="G1588" s="258">
        <v>596935.78</v>
      </c>
      <c r="H1588" s="258">
        <v>0</v>
      </c>
      <c r="I1588" s="258">
        <v>0</v>
      </c>
      <c r="J1588" s="258">
        <v>0</v>
      </c>
      <c r="K1588" s="259">
        <v>0</v>
      </c>
      <c r="L1588" s="258">
        <v>0</v>
      </c>
      <c r="M1588" s="258">
        <v>0</v>
      </c>
      <c r="N1588" s="258">
        <v>0</v>
      </c>
      <c r="O1588" s="258">
        <v>0</v>
      </c>
      <c r="P1588" s="258">
        <v>0</v>
      </c>
      <c r="Q1588" s="258">
        <v>0</v>
      </c>
      <c r="R1588" s="258">
        <v>0</v>
      </c>
      <c r="S1588" s="258">
        <v>0</v>
      </c>
      <c r="T1588" s="258">
        <v>0</v>
      </c>
      <c r="U1588" s="258">
        <v>0</v>
      </c>
      <c r="V1588" s="258">
        <v>0</v>
      </c>
      <c r="W1588" s="258">
        <v>0</v>
      </c>
      <c r="X1588" s="258">
        <v>0</v>
      </c>
      <c r="Y1588" s="258">
        <v>0</v>
      </c>
      <c r="Z1588" s="258">
        <v>0</v>
      </c>
      <c r="AA1588" s="258">
        <v>0</v>
      </c>
      <c r="AB1588" s="260" t="s">
        <v>3074</v>
      </c>
    </row>
    <row r="1589" spans="1:28" ht="35.25" x14ac:dyDescent="0.5">
      <c r="A1589" s="3">
        <v>1</v>
      </c>
      <c r="B1589" s="165">
        <f>SUBTOTAL(103,$A$798:A1589)</f>
        <v>774</v>
      </c>
      <c r="C1589" s="210" t="s">
        <v>2531</v>
      </c>
      <c r="D1589" s="255">
        <f t="shared" si="72"/>
        <v>423785.43</v>
      </c>
      <c r="E1589" s="258">
        <v>0</v>
      </c>
      <c r="F1589" s="258">
        <v>423785.43</v>
      </c>
      <c r="G1589" s="258">
        <v>0</v>
      </c>
      <c r="H1589" s="258">
        <v>0</v>
      </c>
      <c r="I1589" s="258">
        <v>0</v>
      </c>
      <c r="J1589" s="258">
        <v>0</v>
      </c>
      <c r="K1589" s="259">
        <v>0</v>
      </c>
      <c r="L1589" s="258">
        <v>0</v>
      </c>
      <c r="M1589" s="258">
        <v>0</v>
      </c>
      <c r="N1589" s="258">
        <v>0</v>
      </c>
      <c r="O1589" s="258">
        <v>0</v>
      </c>
      <c r="P1589" s="258">
        <v>0</v>
      </c>
      <c r="Q1589" s="258">
        <v>0</v>
      </c>
      <c r="R1589" s="258">
        <v>0</v>
      </c>
      <c r="S1589" s="258">
        <v>0</v>
      </c>
      <c r="T1589" s="258">
        <v>0</v>
      </c>
      <c r="U1589" s="258">
        <v>0</v>
      </c>
      <c r="V1589" s="258">
        <v>0</v>
      </c>
      <c r="W1589" s="258">
        <v>0</v>
      </c>
      <c r="X1589" s="258">
        <v>0</v>
      </c>
      <c r="Y1589" s="258">
        <v>0</v>
      </c>
      <c r="Z1589" s="258">
        <v>0</v>
      </c>
      <c r="AA1589" s="258">
        <v>0</v>
      </c>
      <c r="AB1589" s="260">
        <v>2021</v>
      </c>
    </row>
    <row r="1590" spans="1:28" ht="35.25" x14ac:dyDescent="0.5">
      <c r="A1590" s="3"/>
      <c r="B1590" s="210" t="s">
        <v>845</v>
      </c>
      <c r="C1590" s="210"/>
      <c r="D1590" s="255">
        <f t="shared" si="72"/>
        <v>1376389</v>
      </c>
      <c r="E1590" s="255">
        <f t="shared" ref="E1590:AA1590" si="76">SUM(E1591:E1592)</f>
        <v>0</v>
      </c>
      <c r="F1590" s="255">
        <f t="shared" si="76"/>
        <v>0</v>
      </c>
      <c r="G1590" s="255">
        <f t="shared" si="76"/>
        <v>0</v>
      </c>
      <c r="H1590" s="255">
        <f t="shared" si="76"/>
        <v>0</v>
      </c>
      <c r="I1590" s="255">
        <f t="shared" si="76"/>
        <v>0</v>
      </c>
      <c r="J1590" s="255">
        <f t="shared" si="76"/>
        <v>0</v>
      </c>
      <c r="K1590" s="256">
        <f t="shared" si="76"/>
        <v>0</v>
      </c>
      <c r="L1590" s="255">
        <f t="shared" si="76"/>
        <v>0</v>
      </c>
      <c r="M1590" s="255">
        <f t="shared" si="76"/>
        <v>528889</v>
      </c>
      <c r="N1590" s="255">
        <f t="shared" si="76"/>
        <v>0</v>
      </c>
      <c r="O1590" s="255">
        <f>SUM(O1591:O1592)</f>
        <v>847500</v>
      </c>
      <c r="P1590" s="255">
        <f t="shared" si="76"/>
        <v>0</v>
      </c>
      <c r="Q1590" s="255">
        <f t="shared" si="76"/>
        <v>0</v>
      </c>
      <c r="R1590" s="255">
        <f t="shared" si="76"/>
        <v>0</v>
      </c>
      <c r="S1590" s="255">
        <f t="shared" si="76"/>
        <v>0</v>
      </c>
      <c r="T1590" s="255">
        <f t="shared" si="76"/>
        <v>0</v>
      </c>
      <c r="U1590" s="255">
        <f t="shared" si="76"/>
        <v>0</v>
      </c>
      <c r="V1590" s="255">
        <f t="shared" si="76"/>
        <v>0</v>
      </c>
      <c r="W1590" s="255">
        <f t="shared" si="76"/>
        <v>0</v>
      </c>
      <c r="X1590" s="255">
        <f t="shared" si="76"/>
        <v>0</v>
      </c>
      <c r="Y1590" s="255">
        <f t="shared" si="76"/>
        <v>0</v>
      </c>
      <c r="Z1590" s="255">
        <f t="shared" si="76"/>
        <v>0</v>
      </c>
      <c r="AA1590" s="255">
        <f t="shared" si="76"/>
        <v>0</v>
      </c>
      <c r="AB1590" s="257" t="s">
        <v>855</v>
      </c>
    </row>
    <row r="1591" spans="1:28" ht="35.25" x14ac:dyDescent="0.5">
      <c r="A1591" s="3">
        <v>1</v>
      </c>
      <c r="B1591" s="165">
        <f>SUBTOTAL(103,$A$798:A1591)</f>
        <v>775</v>
      </c>
      <c r="C1591" s="210" t="s">
        <v>2964</v>
      </c>
      <c r="D1591" s="255">
        <f t="shared" si="72"/>
        <v>847500</v>
      </c>
      <c r="E1591" s="258">
        <v>0</v>
      </c>
      <c r="F1591" s="258">
        <v>0</v>
      </c>
      <c r="G1591" s="258">
        <v>0</v>
      </c>
      <c r="H1591" s="258">
        <v>0</v>
      </c>
      <c r="I1591" s="258">
        <v>0</v>
      </c>
      <c r="J1591" s="258">
        <v>0</v>
      </c>
      <c r="K1591" s="259">
        <v>0</v>
      </c>
      <c r="L1591" s="258">
        <v>0</v>
      </c>
      <c r="M1591" s="258">
        <v>0</v>
      </c>
      <c r="N1591" s="258">
        <v>0</v>
      </c>
      <c r="O1591" s="258">
        <v>847500</v>
      </c>
      <c r="P1591" s="258">
        <v>0</v>
      </c>
      <c r="Q1591" s="258">
        <v>0</v>
      </c>
      <c r="R1591" s="258">
        <v>0</v>
      </c>
      <c r="S1591" s="258">
        <v>0</v>
      </c>
      <c r="T1591" s="258">
        <v>0</v>
      </c>
      <c r="U1591" s="258">
        <v>0</v>
      </c>
      <c r="V1591" s="258">
        <v>0</v>
      </c>
      <c r="W1591" s="258">
        <v>0</v>
      </c>
      <c r="X1591" s="258">
        <v>0</v>
      </c>
      <c r="Y1591" s="258">
        <v>0</v>
      </c>
      <c r="Z1591" s="258">
        <v>0</v>
      </c>
      <c r="AA1591" s="258">
        <v>0</v>
      </c>
      <c r="AB1591" s="260">
        <v>2021</v>
      </c>
    </row>
    <row r="1592" spans="1:28" ht="35.25" x14ac:dyDescent="0.5">
      <c r="A1592" s="3">
        <v>1</v>
      </c>
      <c r="B1592" s="165">
        <f>SUBTOTAL(103,$A$798:A1592)</f>
        <v>776</v>
      </c>
      <c r="C1592" s="210" t="s">
        <v>3073</v>
      </c>
      <c r="D1592" s="255">
        <f t="shared" si="72"/>
        <v>528889</v>
      </c>
      <c r="E1592" s="258">
        <v>0</v>
      </c>
      <c r="F1592" s="258">
        <v>0</v>
      </c>
      <c r="G1592" s="258">
        <v>0</v>
      </c>
      <c r="H1592" s="258">
        <v>0</v>
      </c>
      <c r="I1592" s="258">
        <v>0</v>
      </c>
      <c r="J1592" s="258">
        <v>0</v>
      </c>
      <c r="K1592" s="259">
        <v>0</v>
      </c>
      <c r="L1592" s="258">
        <v>0</v>
      </c>
      <c r="M1592" s="258">
        <v>528889</v>
      </c>
      <c r="N1592" s="258">
        <v>0</v>
      </c>
      <c r="O1592" s="258">
        <v>0</v>
      </c>
      <c r="P1592" s="258">
        <v>0</v>
      </c>
      <c r="Q1592" s="258">
        <v>0</v>
      </c>
      <c r="R1592" s="258">
        <v>0</v>
      </c>
      <c r="S1592" s="258">
        <v>0</v>
      </c>
      <c r="T1592" s="258">
        <v>0</v>
      </c>
      <c r="U1592" s="258">
        <v>0</v>
      </c>
      <c r="V1592" s="258">
        <v>0</v>
      </c>
      <c r="W1592" s="258">
        <v>0</v>
      </c>
      <c r="X1592" s="258">
        <v>0</v>
      </c>
      <c r="Y1592" s="258">
        <v>0</v>
      </c>
      <c r="Z1592" s="258">
        <v>0</v>
      </c>
      <c r="AA1592" s="258">
        <v>0</v>
      </c>
      <c r="AB1592" s="260" t="s">
        <v>3074</v>
      </c>
    </row>
    <row r="1593" spans="1:28" ht="35.25" x14ac:dyDescent="0.5">
      <c r="A1593" s="3"/>
      <c r="B1593" s="210" t="s">
        <v>825</v>
      </c>
      <c r="C1593" s="210"/>
      <c r="D1593" s="255">
        <f t="shared" si="72"/>
        <v>4455067.66</v>
      </c>
      <c r="E1593" s="255">
        <f t="shared" ref="E1593:AA1593" si="77">SUM(E1594:E1597)</f>
        <v>0</v>
      </c>
      <c r="F1593" s="255">
        <f t="shared" si="77"/>
        <v>0</v>
      </c>
      <c r="G1593" s="255">
        <f t="shared" si="77"/>
        <v>120783</v>
      </c>
      <c r="H1593" s="255">
        <f t="shared" si="77"/>
        <v>0</v>
      </c>
      <c r="I1593" s="255">
        <f t="shared" si="77"/>
        <v>0</v>
      </c>
      <c r="J1593" s="255">
        <f t="shared" si="77"/>
        <v>0</v>
      </c>
      <c r="K1593" s="259">
        <f t="shared" si="77"/>
        <v>0</v>
      </c>
      <c r="L1593" s="255">
        <f t="shared" si="77"/>
        <v>0</v>
      </c>
      <c r="M1593" s="255">
        <f t="shared" si="77"/>
        <v>0</v>
      </c>
      <c r="N1593" s="255">
        <f t="shared" si="77"/>
        <v>0</v>
      </c>
      <c r="O1593" s="255">
        <f>SUM(O1594:O1597)</f>
        <v>4334284.66</v>
      </c>
      <c r="P1593" s="255">
        <f t="shared" si="77"/>
        <v>0</v>
      </c>
      <c r="Q1593" s="255">
        <f t="shared" si="77"/>
        <v>0</v>
      </c>
      <c r="R1593" s="255">
        <f t="shared" si="77"/>
        <v>0</v>
      </c>
      <c r="S1593" s="255">
        <f t="shared" si="77"/>
        <v>0</v>
      </c>
      <c r="T1593" s="255">
        <f t="shared" si="77"/>
        <v>0</v>
      </c>
      <c r="U1593" s="255">
        <f t="shared" si="77"/>
        <v>0</v>
      </c>
      <c r="V1593" s="255">
        <f t="shared" si="77"/>
        <v>0</v>
      </c>
      <c r="W1593" s="255">
        <f t="shared" si="77"/>
        <v>0</v>
      </c>
      <c r="X1593" s="255">
        <f t="shared" si="77"/>
        <v>0</v>
      </c>
      <c r="Y1593" s="255">
        <f t="shared" si="77"/>
        <v>0</v>
      </c>
      <c r="Z1593" s="255">
        <f t="shared" si="77"/>
        <v>0</v>
      </c>
      <c r="AA1593" s="255">
        <f t="shared" si="77"/>
        <v>0</v>
      </c>
      <c r="AB1593" s="257" t="s">
        <v>855</v>
      </c>
    </row>
    <row r="1594" spans="1:28" ht="35.25" x14ac:dyDescent="0.5">
      <c r="A1594" s="3">
        <v>1</v>
      </c>
      <c r="B1594" s="165">
        <f>SUBTOTAL(103,$A$798:A1594)</f>
        <v>777</v>
      </c>
      <c r="C1594" s="210" t="s">
        <v>2965</v>
      </c>
      <c r="D1594" s="255">
        <f t="shared" si="72"/>
        <v>1679338.83</v>
      </c>
      <c r="E1594" s="258">
        <v>0</v>
      </c>
      <c r="F1594" s="258">
        <v>0</v>
      </c>
      <c r="G1594" s="258">
        <v>0</v>
      </c>
      <c r="H1594" s="258">
        <v>0</v>
      </c>
      <c r="I1594" s="258">
        <v>0</v>
      </c>
      <c r="J1594" s="258">
        <v>0</v>
      </c>
      <c r="K1594" s="259">
        <v>0</v>
      </c>
      <c r="L1594" s="258">
        <v>0</v>
      </c>
      <c r="M1594" s="258">
        <v>0</v>
      </c>
      <c r="N1594" s="258">
        <v>0</v>
      </c>
      <c r="O1594" s="258">
        <v>1679338.83</v>
      </c>
      <c r="P1594" s="258">
        <v>0</v>
      </c>
      <c r="Q1594" s="258">
        <v>0</v>
      </c>
      <c r="R1594" s="258">
        <v>0</v>
      </c>
      <c r="S1594" s="258">
        <v>0</v>
      </c>
      <c r="T1594" s="258">
        <v>0</v>
      </c>
      <c r="U1594" s="258">
        <v>0</v>
      </c>
      <c r="V1594" s="258">
        <v>0</v>
      </c>
      <c r="W1594" s="258">
        <v>0</v>
      </c>
      <c r="X1594" s="258">
        <v>0</v>
      </c>
      <c r="Y1594" s="258">
        <v>0</v>
      </c>
      <c r="Z1594" s="258">
        <v>0</v>
      </c>
      <c r="AA1594" s="258">
        <v>0</v>
      </c>
      <c r="AB1594" s="260">
        <v>2021</v>
      </c>
    </row>
    <row r="1595" spans="1:28" ht="35.25" x14ac:dyDescent="0.5">
      <c r="A1595" s="3">
        <v>1</v>
      </c>
      <c r="B1595" s="165">
        <f>SUBTOTAL(103,$A$798:A1595)</f>
        <v>778</v>
      </c>
      <c r="C1595" s="210" t="s">
        <v>3257</v>
      </c>
      <c r="D1595" s="255">
        <f t="shared" si="72"/>
        <v>975607</v>
      </c>
      <c r="E1595" s="258">
        <v>0</v>
      </c>
      <c r="F1595" s="258">
        <v>0</v>
      </c>
      <c r="G1595" s="258">
        <v>0</v>
      </c>
      <c r="H1595" s="258">
        <v>0</v>
      </c>
      <c r="I1595" s="258">
        <v>0</v>
      </c>
      <c r="J1595" s="258">
        <v>0</v>
      </c>
      <c r="K1595" s="259">
        <v>0</v>
      </c>
      <c r="L1595" s="258">
        <v>0</v>
      </c>
      <c r="M1595" s="258">
        <v>0</v>
      </c>
      <c r="N1595" s="258">
        <v>0</v>
      </c>
      <c r="O1595" s="258">
        <v>975607</v>
      </c>
      <c r="P1595" s="258">
        <v>0</v>
      </c>
      <c r="Q1595" s="258">
        <v>0</v>
      </c>
      <c r="R1595" s="258">
        <v>0</v>
      </c>
      <c r="S1595" s="258">
        <v>0</v>
      </c>
      <c r="T1595" s="258">
        <v>0</v>
      </c>
      <c r="U1595" s="258">
        <v>0</v>
      </c>
      <c r="V1595" s="258">
        <v>0</v>
      </c>
      <c r="W1595" s="258">
        <v>0</v>
      </c>
      <c r="X1595" s="258">
        <v>0</v>
      </c>
      <c r="Y1595" s="258">
        <v>0</v>
      </c>
      <c r="Z1595" s="258">
        <v>0</v>
      </c>
      <c r="AA1595" s="258">
        <v>0</v>
      </c>
      <c r="AB1595" s="260">
        <v>2021</v>
      </c>
    </row>
    <row r="1596" spans="1:28" ht="35.25" x14ac:dyDescent="0.5">
      <c r="A1596" s="3">
        <v>1</v>
      </c>
      <c r="B1596" s="165">
        <f>SUBTOTAL(103,$A$798:A1596)</f>
        <v>779</v>
      </c>
      <c r="C1596" s="210" t="s">
        <v>2535</v>
      </c>
      <c r="D1596" s="255">
        <f t="shared" si="72"/>
        <v>120783</v>
      </c>
      <c r="E1596" s="258">
        <v>0</v>
      </c>
      <c r="F1596" s="258">
        <v>0</v>
      </c>
      <c r="G1596" s="258">
        <v>120783</v>
      </c>
      <c r="H1596" s="258">
        <v>0</v>
      </c>
      <c r="I1596" s="258">
        <v>0</v>
      </c>
      <c r="J1596" s="258">
        <v>0</v>
      </c>
      <c r="K1596" s="259">
        <v>0</v>
      </c>
      <c r="L1596" s="258">
        <v>0</v>
      </c>
      <c r="M1596" s="258">
        <v>0</v>
      </c>
      <c r="N1596" s="258">
        <v>0</v>
      </c>
      <c r="O1596" s="258">
        <v>0</v>
      </c>
      <c r="P1596" s="258">
        <v>0</v>
      </c>
      <c r="Q1596" s="258">
        <v>0</v>
      </c>
      <c r="R1596" s="258">
        <v>0</v>
      </c>
      <c r="S1596" s="258">
        <v>0</v>
      </c>
      <c r="T1596" s="258">
        <v>0</v>
      </c>
      <c r="U1596" s="258">
        <v>0</v>
      </c>
      <c r="V1596" s="258">
        <v>0</v>
      </c>
      <c r="W1596" s="258">
        <v>0</v>
      </c>
      <c r="X1596" s="258">
        <v>0</v>
      </c>
      <c r="Y1596" s="258">
        <v>0</v>
      </c>
      <c r="Z1596" s="258">
        <v>0</v>
      </c>
      <c r="AA1596" s="258">
        <v>0</v>
      </c>
      <c r="AB1596" s="260">
        <v>2021</v>
      </c>
    </row>
    <row r="1597" spans="1:28" ht="35.25" x14ac:dyDescent="0.5">
      <c r="A1597" s="3">
        <v>1</v>
      </c>
      <c r="B1597" s="165">
        <f>SUBTOTAL(103,$A$798:A1597)</f>
        <v>780</v>
      </c>
      <c r="C1597" s="210" t="s">
        <v>2966</v>
      </c>
      <c r="D1597" s="255">
        <f t="shared" si="72"/>
        <v>1679338.83</v>
      </c>
      <c r="E1597" s="258">
        <v>0</v>
      </c>
      <c r="F1597" s="258">
        <v>0</v>
      </c>
      <c r="G1597" s="258">
        <v>0</v>
      </c>
      <c r="H1597" s="258">
        <v>0</v>
      </c>
      <c r="I1597" s="258">
        <v>0</v>
      </c>
      <c r="J1597" s="258">
        <v>0</v>
      </c>
      <c r="K1597" s="259">
        <v>0</v>
      </c>
      <c r="L1597" s="258">
        <v>0</v>
      </c>
      <c r="M1597" s="258">
        <v>0</v>
      </c>
      <c r="N1597" s="258">
        <v>0</v>
      </c>
      <c r="O1597" s="258">
        <v>1679338.83</v>
      </c>
      <c r="P1597" s="258">
        <v>0</v>
      </c>
      <c r="Q1597" s="258">
        <v>0</v>
      </c>
      <c r="R1597" s="258">
        <v>0</v>
      </c>
      <c r="S1597" s="258">
        <v>0</v>
      </c>
      <c r="T1597" s="258">
        <v>0</v>
      </c>
      <c r="U1597" s="258">
        <v>0</v>
      </c>
      <c r="V1597" s="258">
        <v>0</v>
      </c>
      <c r="W1597" s="258">
        <v>0</v>
      </c>
      <c r="X1597" s="258">
        <v>0</v>
      </c>
      <c r="Y1597" s="258">
        <v>0</v>
      </c>
      <c r="Z1597" s="258">
        <v>0</v>
      </c>
      <c r="AA1597" s="258">
        <v>0</v>
      </c>
      <c r="AB1597" s="260">
        <v>2021</v>
      </c>
    </row>
    <row r="1598" spans="1:28" ht="35.25" x14ac:dyDescent="0.5">
      <c r="A1598" s="3"/>
      <c r="B1598" s="209" t="s">
        <v>824</v>
      </c>
      <c r="C1598" s="210"/>
      <c r="D1598" s="255">
        <f t="shared" si="72"/>
        <v>2052152.7000000002</v>
      </c>
      <c r="E1598" s="255">
        <f t="shared" ref="E1598:AA1598" si="78">SUM(E1599:E1601)</f>
        <v>0</v>
      </c>
      <c r="F1598" s="255">
        <f t="shared" si="78"/>
        <v>0</v>
      </c>
      <c r="G1598" s="255">
        <f t="shared" si="78"/>
        <v>0</v>
      </c>
      <c r="H1598" s="255">
        <f t="shared" si="78"/>
        <v>0</v>
      </c>
      <c r="I1598" s="255">
        <f t="shared" si="78"/>
        <v>1416599.7000000002</v>
      </c>
      <c r="J1598" s="255">
        <f t="shared" si="78"/>
        <v>0</v>
      </c>
      <c r="K1598" s="256">
        <f t="shared" si="78"/>
        <v>0</v>
      </c>
      <c r="L1598" s="255">
        <f t="shared" si="78"/>
        <v>0</v>
      </c>
      <c r="M1598" s="255">
        <f t="shared" si="78"/>
        <v>0</v>
      </c>
      <c r="N1598" s="255">
        <f t="shared" si="78"/>
        <v>0</v>
      </c>
      <c r="O1598" s="255">
        <f>SUM(O1599:O1601)</f>
        <v>635553</v>
      </c>
      <c r="P1598" s="255">
        <f t="shared" si="78"/>
        <v>0</v>
      </c>
      <c r="Q1598" s="255">
        <f t="shared" si="78"/>
        <v>0</v>
      </c>
      <c r="R1598" s="255">
        <f t="shared" si="78"/>
        <v>0</v>
      </c>
      <c r="S1598" s="255">
        <f t="shared" si="78"/>
        <v>0</v>
      </c>
      <c r="T1598" s="255">
        <f t="shared" si="78"/>
        <v>0</v>
      </c>
      <c r="U1598" s="255">
        <f t="shared" si="78"/>
        <v>0</v>
      </c>
      <c r="V1598" s="255">
        <f t="shared" si="78"/>
        <v>0</v>
      </c>
      <c r="W1598" s="255">
        <f t="shared" si="78"/>
        <v>0</v>
      </c>
      <c r="X1598" s="255">
        <f t="shared" si="78"/>
        <v>0</v>
      </c>
      <c r="Y1598" s="255">
        <f t="shared" si="78"/>
        <v>0</v>
      </c>
      <c r="Z1598" s="255">
        <f t="shared" si="78"/>
        <v>0</v>
      </c>
      <c r="AA1598" s="255">
        <f t="shared" si="78"/>
        <v>0</v>
      </c>
      <c r="AB1598" s="257" t="s">
        <v>855</v>
      </c>
    </row>
    <row r="1599" spans="1:28" ht="35.25" x14ac:dyDescent="0.5">
      <c r="A1599" s="3">
        <v>1</v>
      </c>
      <c r="B1599" s="165">
        <f>SUBTOTAL(103,$A$798:A1599)</f>
        <v>781</v>
      </c>
      <c r="C1599" s="210" t="s">
        <v>2967</v>
      </c>
      <c r="D1599" s="255">
        <f t="shared" si="72"/>
        <v>1874770.1</v>
      </c>
      <c r="E1599" s="258">
        <v>0</v>
      </c>
      <c r="F1599" s="258">
        <v>0</v>
      </c>
      <c r="G1599" s="258">
        <v>0</v>
      </c>
      <c r="H1599" s="258">
        <v>0</v>
      </c>
      <c r="I1599" s="258">
        <v>1416599.7000000002</v>
      </c>
      <c r="J1599" s="258">
        <v>0</v>
      </c>
      <c r="K1599" s="259">
        <v>0</v>
      </c>
      <c r="L1599" s="258">
        <v>0</v>
      </c>
      <c r="M1599" s="258">
        <v>0</v>
      </c>
      <c r="N1599" s="258">
        <v>0</v>
      </c>
      <c r="O1599" s="258">
        <v>458170.4</v>
      </c>
      <c r="P1599" s="258">
        <v>0</v>
      </c>
      <c r="Q1599" s="258">
        <v>0</v>
      </c>
      <c r="R1599" s="258">
        <v>0</v>
      </c>
      <c r="S1599" s="258">
        <v>0</v>
      </c>
      <c r="T1599" s="258">
        <v>0</v>
      </c>
      <c r="U1599" s="258">
        <v>0</v>
      </c>
      <c r="V1599" s="258">
        <v>0</v>
      </c>
      <c r="W1599" s="258">
        <v>0</v>
      </c>
      <c r="X1599" s="258">
        <v>0</v>
      </c>
      <c r="Y1599" s="258">
        <v>0</v>
      </c>
      <c r="Z1599" s="258">
        <v>0</v>
      </c>
      <c r="AA1599" s="258">
        <v>0</v>
      </c>
      <c r="AB1599" s="260">
        <v>2021</v>
      </c>
    </row>
    <row r="1600" spans="1:28" ht="35.25" x14ac:dyDescent="0.5">
      <c r="A1600" s="3">
        <v>1</v>
      </c>
      <c r="B1600" s="165">
        <f>SUBTOTAL(103,$A$798:A1600)</f>
        <v>782</v>
      </c>
      <c r="C1600" s="210" t="s">
        <v>2534</v>
      </c>
      <c r="D1600" s="255">
        <f t="shared" si="72"/>
        <v>20983</v>
      </c>
      <c r="E1600" s="258">
        <v>0</v>
      </c>
      <c r="F1600" s="258">
        <v>0</v>
      </c>
      <c r="G1600" s="258">
        <v>0</v>
      </c>
      <c r="H1600" s="258">
        <v>0</v>
      </c>
      <c r="I1600" s="258">
        <v>0</v>
      </c>
      <c r="J1600" s="258">
        <v>0</v>
      </c>
      <c r="K1600" s="259">
        <v>0</v>
      </c>
      <c r="L1600" s="258">
        <v>0</v>
      </c>
      <c r="M1600" s="258">
        <v>0</v>
      </c>
      <c r="N1600" s="258">
        <v>0</v>
      </c>
      <c r="O1600" s="258">
        <v>20983</v>
      </c>
      <c r="P1600" s="258">
        <v>0</v>
      </c>
      <c r="Q1600" s="258">
        <v>0</v>
      </c>
      <c r="R1600" s="258">
        <v>0</v>
      </c>
      <c r="S1600" s="258">
        <v>0</v>
      </c>
      <c r="T1600" s="258">
        <v>0</v>
      </c>
      <c r="U1600" s="258">
        <v>0</v>
      </c>
      <c r="V1600" s="258">
        <v>0</v>
      </c>
      <c r="W1600" s="258">
        <v>0</v>
      </c>
      <c r="X1600" s="258">
        <v>0</v>
      </c>
      <c r="Y1600" s="258">
        <v>0</v>
      </c>
      <c r="Z1600" s="258">
        <v>0</v>
      </c>
      <c r="AA1600" s="258">
        <v>0</v>
      </c>
      <c r="AB1600" s="260">
        <v>2021</v>
      </c>
    </row>
    <row r="1601" spans="1:28" ht="35.25" x14ac:dyDescent="0.5">
      <c r="A1601" s="3">
        <v>1</v>
      </c>
      <c r="B1601" s="165">
        <f>SUBTOTAL(103,$A$798:A1601)</f>
        <v>783</v>
      </c>
      <c r="C1601" s="210" t="s">
        <v>2341</v>
      </c>
      <c r="D1601" s="255">
        <f t="shared" si="72"/>
        <v>156399.6</v>
      </c>
      <c r="E1601" s="258">
        <v>0</v>
      </c>
      <c r="F1601" s="258">
        <v>0</v>
      </c>
      <c r="G1601" s="258">
        <v>0</v>
      </c>
      <c r="H1601" s="258">
        <v>0</v>
      </c>
      <c r="I1601" s="258">
        <v>0</v>
      </c>
      <c r="J1601" s="258">
        <v>0</v>
      </c>
      <c r="K1601" s="259">
        <v>0</v>
      </c>
      <c r="L1601" s="258">
        <v>0</v>
      </c>
      <c r="M1601" s="258">
        <v>0</v>
      </c>
      <c r="N1601" s="258">
        <v>0</v>
      </c>
      <c r="O1601" s="258">
        <v>156399.6</v>
      </c>
      <c r="P1601" s="258">
        <v>0</v>
      </c>
      <c r="Q1601" s="258">
        <v>0</v>
      </c>
      <c r="R1601" s="258">
        <v>0</v>
      </c>
      <c r="S1601" s="258">
        <v>0</v>
      </c>
      <c r="T1601" s="258">
        <v>0</v>
      </c>
      <c r="U1601" s="258">
        <v>0</v>
      </c>
      <c r="V1601" s="258">
        <v>0</v>
      </c>
      <c r="W1601" s="258">
        <v>0</v>
      </c>
      <c r="X1601" s="258">
        <v>0</v>
      </c>
      <c r="Y1601" s="258">
        <v>0</v>
      </c>
      <c r="Z1601" s="258">
        <v>0</v>
      </c>
      <c r="AA1601" s="258">
        <v>0</v>
      </c>
      <c r="AB1601" s="260">
        <v>2021</v>
      </c>
    </row>
    <row r="1602" spans="1:28" ht="35.25" x14ac:dyDescent="0.5">
      <c r="A1602" s="3"/>
      <c r="B1602" s="209" t="s">
        <v>2701</v>
      </c>
      <c r="C1602" s="210"/>
      <c r="D1602" s="255">
        <f t="shared" si="72"/>
        <v>11682505.48</v>
      </c>
      <c r="E1602" s="255">
        <f t="shared" ref="E1602:AA1602" si="79">SUM(E1603:E1606)</f>
        <v>0</v>
      </c>
      <c r="F1602" s="255">
        <f t="shared" si="79"/>
        <v>0</v>
      </c>
      <c r="G1602" s="255">
        <f t="shared" si="79"/>
        <v>0</v>
      </c>
      <c r="H1602" s="255">
        <f t="shared" si="79"/>
        <v>0</v>
      </c>
      <c r="I1602" s="255">
        <f t="shared" si="79"/>
        <v>0</v>
      </c>
      <c r="J1602" s="255">
        <f t="shared" si="79"/>
        <v>0</v>
      </c>
      <c r="K1602" s="256">
        <f t="shared" si="79"/>
        <v>0</v>
      </c>
      <c r="L1602" s="255">
        <f t="shared" si="79"/>
        <v>0</v>
      </c>
      <c r="M1602" s="255">
        <f t="shared" si="79"/>
        <v>11682505.48</v>
      </c>
      <c r="N1602" s="255">
        <f t="shared" si="79"/>
        <v>0</v>
      </c>
      <c r="O1602" s="255">
        <f>SUM(O1603:O1606)</f>
        <v>0</v>
      </c>
      <c r="P1602" s="255">
        <f t="shared" si="79"/>
        <v>0</v>
      </c>
      <c r="Q1602" s="255">
        <f t="shared" si="79"/>
        <v>0</v>
      </c>
      <c r="R1602" s="255">
        <f t="shared" si="79"/>
        <v>0</v>
      </c>
      <c r="S1602" s="255">
        <f t="shared" si="79"/>
        <v>0</v>
      </c>
      <c r="T1602" s="255">
        <f t="shared" si="79"/>
        <v>0</v>
      </c>
      <c r="U1602" s="255">
        <f t="shared" si="79"/>
        <v>0</v>
      </c>
      <c r="V1602" s="255">
        <f t="shared" si="79"/>
        <v>0</v>
      </c>
      <c r="W1602" s="255">
        <f t="shared" si="79"/>
        <v>0</v>
      </c>
      <c r="X1602" s="255">
        <f t="shared" si="79"/>
        <v>0</v>
      </c>
      <c r="Y1602" s="255">
        <f t="shared" si="79"/>
        <v>0</v>
      </c>
      <c r="Z1602" s="255">
        <f t="shared" si="79"/>
        <v>0</v>
      </c>
      <c r="AA1602" s="255">
        <f t="shared" si="79"/>
        <v>0</v>
      </c>
      <c r="AB1602" s="257" t="s">
        <v>855</v>
      </c>
    </row>
    <row r="1603" spans="1:28" ht="35.25" x14ac:dyDescent="0.5">
      <c r="A1603" s="3">
        <v>1</v>
      </c>
      <c r="B1603" s="165">
        <f>SUBTOTAL(103,$A$798:A1603)</f>
        <v>784</v>
      </c>
      <c r="C1603" s="210" t="s">
        <v>2968</v>
      </c>
      <c r="D1603" s="255">
        <f t="shared" si="72"/>
        <v>3072793.35</v>
      </c>
      <c r="E1603" s="258">
        <v>0</v>
      </c>
      <c r="F1603" s="258">
        <v>0</v>
      </c>
      <c r="G1603" s="258">
        <v>0</v>
      </c>
      <c r="H1603" s="258">
        <v>0</v>
      </c>
      <c r="I1603" s="258">
        <v>0</v>
      </c>
      <c r="J1603" s="258">
        <v>0</v>
      </c>
      <c r="K1603" s="259">
        <v>0</v>
      </c>
      <c r="L1603" s="258">
        <v>0</v>
      </c>
      <c r="M1603" s="258">
        <v>3072793.35</v>
      </c>
      <c r="N1603" s="258">
        <v>0</v>
      </c>
      <c r="O1603" s="258">
        <v>0</v>
      </c>
      <c r="P1603" s="258">
        <v>0</v>
      </c>
      <c r="Q1603" s="258">
        <v>0</v>
      </c>
      <c r="R1603" s="258">
        <v>0</v>
      </c>
      <c r="S1603" s="258">
        <v>0</v>
      </c>
      <c r="T1603" s="258">
        <v>0</v>
      </c>
      <c r="U1603" s="258">
        <v>0</v>
      </c>
      <c r="V1603" s="258">
        <v>0</v>
      </c>
      <c r="W1603" s="258">
        <v>0</v>
      </c>
      <c r="X1603" s="258">
        <v>0</v>
      </c>
      <c r="Y1603" s="258">
        <v>0</v>
      </c>
      <c r="Z1603" s="258">
        <v>0</v>
      </c>
      <c r="AA1603" s="258">
        <v>0</v>
      </c>
      <c r="AB1603" s="260">
        <v>2021</v>
      </c>
    </row>
    <row r="1604" spans="1:28" ht="35.25" x14ac:dyDescent="0.5">
      <c r="A1604" s="3">
        <v>1</v>
      </c>
      <c r="B1604" s="165">
        <f>SUBTOTAL(103,$A$798:A1604)</f>
        <v>785</v>
      </c>
      <c r="C1604" s="210" t="s">
        <v>3039</v>
      </c>
      <c r="D1604" s="255">
        <f t="shared" si="72"/>
        <v>2551541.0299999998</v>
      </c>
      <c r="E1604" s="258">
        <v>0</v>
      </c>
      <c r="F1604" s="258">
        <v>0</v>
      </c>
      <c r="G1604" s="258">
        <v>0</v>
      </c>
      <c r="H1604" s="258">
        <v>0</v>
      </c>
      <c r="I1604" s="258">
        <v>0</v>
      </c>
      <c r="J1604" s="258">
        <v>0</v>
      </c>
      <c r="K1604" s="259">
        <v>0</v>
      </c>
      <c r="L1604" s="258">
        <v>0</v>
      </c>
      <c r="M1604" s="258">
        <v>2551541.0299999998</v>
      </c>
      <c r="N1604" s="258">
        <v>0</v>
      </c>
      <c r="O1604" s="258">
        <v>0</v>
      </c>
      <c r="P1604" s="258">
        <v>0</v>
      </c>
      <c r="Q1604" s="258">
        <v>0</v>
      </c>
      <c r="R1604" s="258">
        <v>0</v>
      </c>
      <c r="S1604" s="258">
        <v>0</v>
      </c>
      <c r="T1604" s="258">
        <v>0</v>
      </c>
      <c r="U1604" s="258">
        <v>0</v>
      </c>
      <c r="V1604" s="258">
        <v>0</v>
      </c>
      <c r="W1604" s="258">
        <v>0</v>
      </c>
      <c r="X1604" s="258">
        <v>0</v>
      </c>
      <c r="Y1604" s="258">
        <v>0</v>
      </c>
      <c r="Z1604" s="258">
        <v>0</v>
      </c>
      <c r="AA1604" s="258">
        <v>0</v>
      </c>
      <c r="AB1604" s="260">
        <v>2021</v>
      </c>
    </row>
    <row r="1605" spans="1:28" ht="35.25" x14ac:dyDescent="0.5">
      <c r="A1605" s="3">
        <v>1</v>
      </c>
      <c r="B1605" s="165">
        <f>SUBTOTAL(103,$A$798:A1605)</f>
        <v>786</v>
      </c>
      <c r="C1605" s="210" t="s">
        <v>3040</v>
      </c>
      <c r="D1605" s="255">
        <f t="shared" si="72"/>
        <v>3265452.53</v>
      </c>
      <c r="E1605" s="258">
        <v>0</v>
      </c>
      <c r="F1605" s="258">
        <v>0</v>
      </c>
      <c r="G1605" s="258">
        <v>0</v>
      </c>
      <c r="H1605" s="258">
        <v>0</v>
      </c>
      <c r="I1605" s="258">
        <v>0</v>
      </c>
      <c r="J1605" s="258">
        <v>0</v>
      </c>
      <c r="K1605" s="259">
        <v>0</v>
      </c>
      <c r="L1605" s="258">
        <v>0</v>
      </c>
      <c r="M1605" s="258">
        <v>3265452.53</v>
      </c>
      <c r="N1605" s="258">
        <v>0</v>
      </c>
      <c r="O1605" s="258">
        <v>0</v>
      </c>
      <c r="P1605" s="258">
        <v>0</v>
      </c>
      <c r="Q1605" s="258">
        <v>0</v>
      </c>
      <c r="R1605" s="258">
        <v>0</v>
      </c>
      <c r="S1605" s="258">
        <v>0</v>
      </c>
      <c r="T1605" s="258">
        <v>0</v>
      </c>
      <c r="U1605" s="258">
        <v>0</v>
      </c>
      <c r="V1605" s="258">
        <v>0</v>
      </c>
      <c r="W1605" s="258">
        <v>0</v>
      </c>
      <c r="X1605" s="258">
        <v>0</v>
      </c>
      <c r="Y1605" s="258">
        <v>0</v>
      </c>
      <c r="Z1605" s="258">
        <v>0</v>
      </c>
      <c r="AA1605" s="258">
        <v>0</v>
      </c>
      <c r="AB1605" s="260">
        <v>2021</v>
      </c>
    </row>
    <row r="1606" spans="1:28" ht="35.25" x14ac:dyDescent="0.5">
      <c r="A1606" s="3">
        <v>1</v>
      </c>
      <c r="B1606" s="165">
        <f>SUBTOTAL(103,$A$798:A1606)</f>
        <v>787</v>
      </c>
      <c r="C1606" s="210" t="s">
        <v>2969</v>
      </c>
      <c r="D1606" s="255">
        <f t="shared" si="72"/>
        <v>2792718.57</v>
      </c>
      <c r="E1606" s="258">
        <v>0</v>
      </c>
      <c r="F1606" s="258">
        <v>0</v>
      </c>
      <c r="G1606" s="258">
        <v>0</v>
      </c>
      <c r="H1606" s="258">
        <v>0</v>
      </c>
      <c r="I1606" s="258">
        <v>0</v>
      </c>
      <c r="J1606" s="258">
        <v>0</v>
      </c>
      <c r="K1606" s="259">
        <v>0</v>
      </c>
      <c r="L1606" s="258">
        <v>0</v>
      </c>
      <c r="M1606" s="258">
        <v>2792718.57</v>
      </c>
      <c r="N1606" s="258">
        <v>0</v>
      </c>
      <c r="O1606" s="258">
        <v>0</v>
      </c>
      <c r="P1606" s="258">
        <v>0</v>
      </c>
      <c r="Q1606" s="258">
        <v>0</v>
      </c>
      <c r="R1606" s="258">
        <v>0</v>
      </c>
      <c r="S1606" s="258">
        <v>0</v>
      </c>
      <c r="T1606" s="258">
        <v>0</v>
      </c>
      <c r="U1606" s="258">
        <v>0</v>
      </c>
      <c r="V1606" s="258">
        <v>0</v>
      </c>
      <c r="W1606" s="258">
        <v>0</v>
      </c>
      <c r="X1606" s="258">
        <v>0</v>
      </c>
      <c r="Y1606" s="258">
        <v>0</v>
      </c>
      <c r="Z1606" s="258">
        <v>0</v>
      </c>
      <c r="AA1606" s="258">
        <v>0</v>
      </c>
      <c r="AB1606" s="260">
        <v>2021</v>
      </c>
    </row>
    <row r="1607" spans="1:28" ht="35.25" x14ac:dyDescent="0.5">
      <c r="A1607" s="3"/>
      <c r="B1607" s="209" t="s">
        <v>810</v>
      </c>
      <c r="C1607" s="210"/>
      <c r="D1607" s="255">
        <f t="shared" si="72"/>
        <v>2057948.49</v>
      </c>
      <c r="E1607" s="255">
        <f t="shared" ref="E1607:AA1607" si="80">SUM(E1608:E1610)</f>
        <v>0</v>
      </c>
      <c r="F1607" s="255">
        <f t="shared" si="80"/>
        <v>0</v>
      </c>
      <c r="G1607" s="255">
        <f t="shared" si="80"/>
        <v>0</v>
      </c>
      <c r="H1607" s="255">
        <f t="shared" si="80"/>
        <v>0</v>
      </c>
      <c r="I1607" s="255">
        <f t="shared" si="80"/>
        <v>0</v>
      </c>
      <c r="J1607" s="255">
        <f t="shared" si="80"/>
        <v>0</v>
      </c>
      <c r="K1607" s="256">
        <f t="shared" si="80"/>
        <v>0</v>
      </c>
      <c r="L1607" s="255">
        <f t="shared" si="80"/>
        <v>0</v>
      </c>
      <c r="M1607" s="255">
        <f t="shared" si="80"/>
        <v>1015988.49</v>
      </c>
      <c r="N1607" s="255">
        <f t="shared" si="80"/>
        <v>0</v>
      </c>
      <c r="O1607" s="255">
        <f>SUM(O1608:O1610)</f>
        <v>1041960</v>
      </c>
      <c r="P1607" s="255">
        <f t="shared" si="80"/>
        <v>0</v>
      </c>
      <c r="Q1607" s="255">
        <f t="shared" si="80"/>
        <v>0</v>
      </c>
      <c r="R1607" s="255">
        <f t="shared" si="80"/>
        <v>0</v>
      </c>
      <c r="S1607" s="255">
        <f t="shared" si="80"/>
        <v>0</v>
      </c>
      <c r="T1607" s="255">
        <f t="shared" si="80"/>
        <v>0</v>
      </c>
      <c r="U1607" s="255">
        <f t="shared" si="80"/>
        <v>0</v>
      </c>
      <c r="V1607" s="255">
        <f t="shared" si="80"/>
        <v>0</v>
      </c>
      <c r="W1607" s="255">
        <f t="shared" si="80"/>
        <v>0</v>
      </c>
      <c r="X1607" s="255">
        <f t="shared" si="80"/>
        <v>0</v>
      </c>
      <c r="Y1607" s="255">
        <f t="shared" si="80"/>
        <v>0</v>
      </c>
      <c r="Z1607" s="255">
        <f t="shared" si="80"/>
        <v>0</v>
      </c>
      <c r="AA1607" s="255">
        <f t="shared" si="80"/>
        <v>0</v>
      </c>
      <c r="AB1607" s="257" t="s">
        <v>855</v>
      </c>
    </row>
    <row r="1608" spans="1:28" ht="35.25" x14ac:dyDescent="0.5">
      <c r="A1608" s="3">
        <v>1</v>
      </c>
      <c r="B1608" s="165">
        <f>SUBTOTAL(103,$A$798:A1608)</f>
        <v>788</v>
      </c>
      <c r="C1608" s="210" t="s">
        <v>2970</v>
      </c>
      <c r="D1608" s="255">
        <f t="shared" si="72"/>
        <v>417755.4</v>
      </c>
      <c r="E1608" s="258">
        <v>0</v>
      </c>
      <c r="F1608" s="258">
        <v>0</v>
      </c>
      <c r="G1608" s="258">
        <v>0</v>
      </c>
      <c r="H1608" s="258">
        <v>0</v>
      </c>
      <c r="I1608" s="258">
        <v>0</v>
      </c>
      <c r="J1608" s="258">
        <v>0</v>
      </c>
      <c r="K1608" s="259">
        <v>0</v>
      </c>
      <c r="L1608" s="258">
        <v>0</v>
      </c>
      <c r="M1608" s="258">
        <v>417755.4</v>
      </c>
      <c r="N1608" s="258">
        <v>0</v>
      </c>
      <c r="O1608" s="258">
        <v>0</v>
      </c>
      <c r="P1608" s="258">
        <v>0</v>
      </c>
      <c r="Q1608" s="258">
        <v>0</v>
      </c>
      <c r="R1608" s="258">
        <v>0</v>
      </c>
      <c r="S1608" s="258">
        <v>0</v>
      </c>
      <c r="T1608" s="258">
        <v>0</v>
      </c>
      <c r="U1608" s="258">
        <v>0</v>
      </c>
      <c r="V1608" s="258">
        <v>0</v>
      </c>
      <c r="W1608" s="258">
        <v>0</v>
      </c>
      <c r="X1608" s="258">
        <v>0</v>
      </c>
      <c r="Y1608" s="258">
        <v>0</v>
      </c>
      <c r="Z1608" s="258">
        <v>0</v>
      </c>
      <c r="AA1608" s="258">
        <v>0</v>
      </c>
      <c r="AB1608" s="260">
        <v>2021</v>
      </c>
    </row>
    <row r="1609" spans="1:28" ht="35.25" x14ac:dyDescent="0.5">
      <c r="A1609" s="3">
        <v>1</v>
      </c>
      <c r="B1609" s="165">
        <f>SUBTOTAL(103,$A$798:A1609)</f>
        <v>789</v>
      </c>
      <c r="C1609" s="210" t="s">
        <v>3258</v>
      </c>
      <c r="D1609" s="255">
        <f t="shared" si="72"/>
        <v>598233.09</v>
      </c>
      <c r="E1609" s="258">
        <v>0</v>
      </c>
      <c r="F1609" s="258">
        <v>0</v>
      </c>
      <c r="G1609" s="258">
        <v>0</v>
      </c>
      <c r="H1609" s="258">
        <v>0</v>
      </c>
      <c r="I1609" s="258">
        <v>0</v>
      </c>
      <c r="J1609" s="258">
        <v>0</v>
      </c>
      <c r="K1609" s="259">
        <v>0</v>
      </c>
      <c r="L1609" s="258">
        <v>0</v>
      </c>
      <c r="M1609" s="258">
        <v>598233.09</v>
      </c>
      <c r="N1609" s="258">
        <v>0</v>
      </c>
      <c r="O1609" s="258">
        <v>0</v>
      </c>
      <c r="P1609" s="258">
        <v>0</v>
      </c>
      <c r="Q1609" s="258">
        <v>0</v>
      </c>
      <c r="R1609" s="258">
        <v>0</v>
      </c>
      <c r="S1609" s="258">
        <v>0</v>
      </c>
      <c r="T1609" s="258">
        <v>0</v>
      </c>
      <c r="U1609" s="258">
        <v>0</v>
      </c>
      <c r="V1609" s="258">
        <v>0</v>
      </c>
      <c r="W1609" s="258">
        <v>0</v>
      </c>
      <c r="X1609" s="258">
        <v>0</v>
      </c>
      <c r="Y1609" s="258">
        <v>0</v>
      </c>
      <c r="Z1609" s="258">
        <v>0</v>
      </c>
      <c r="AA1609" s="258">
        <v>0</v>
      </c>
      <c r="AB1609" s="260">
        <v>2021</v>
      </c>
    </row>
    <row r="1610" spans="1:28" ht="35.25" x14ac:dyDescent="0.5">
      <c r="A1610" s="3">
        <v>1</v>
      </c>
      <c r="B1610" s="165">
        <f>SUBTOTAL(103,$A$798:A1610)</f>
        <v>790</v>
      </c>
      <c r="C1610" s="210" t="s">
        <v>3259</v>
      </c>
      <c r="D1610" s="255">
        <f t="shared" ref="D1610:D1658" si="81">E1610+F1610+G1610+H1610+I1610+J1610+L1610+M1610+N1610+O1610+P1610+Q1610+R1610+S1610+T1610+U1610+V1610+W1610+X1610+Y1610+Z1610+AA1610</f>
        <v>1041960</v>
      </c>
      <c r="E1610" s="258">
        <v>0</v>
      </c>
      <c r="F1610" s="258">
        <v>0</v>
      </c>
      <c r="G1610" s="258">
        <v>0</v>
      </c>
      <c r="H1610" s="258">
        <v>0</v>
      </c>
      <c r="I1610" s="258">
        <v>0</v>
      </c>
      <c r="J1610" s="258">
        <v>0</v>
      </c>
      <c r="K1610" s="259">
        <v>0</v>
      </c>
      <c r="L1610" s="258">
        <v>0</v>
      </c>
      <c r="M1610" s="258">
        <v>0</v>
      </c>
      <c r="N1610" s="258">
        <v>0</v>
      </c>
      <c r="O1610" s="258">
        <v>1041960</v>
      </c>
      <c r="P1610" s="258">
        <v>0</v>
      </c>
      <c r="Q1610" s="258">
        <v>0</v>
      </c>
      <c r="R1610" s="258">
        <v>0</v>
      </c>
      <c r="S1610" s="258">
        <v>0</v>
      </c>
      <c r="T1610" s="258">
        <v>0</v>
      </c>
      <c r="U1610" s="258">
        <v>0</v>
      </c>
      <c r="V1610" s="258">
        <v>0</v>
      </c>
      <c r="W1610" s="258">
        <v>0</v>
      </c>
      <c r="X1610" s="258">
        <v>0</v>
      </c>
      <c r="Y1610" s="258">
        <v>0</v>
      </c>
      <c r="Z1610" s="258">
        <v>0</v>
      </c>
      <c r="AA1610" s="258">
        <v>0</v>
      </c>
      <c r="AB1610" s="260" t="s">
        <v>3074</v>
      </c>
    </row>
    <row r="1611" spans="1:28" ht="35.25" x14ac:dyDescent="0.5">
      <c r="A1611" s="3"/>
      <c r="B1611" s="209" t="s">
        <v>823</v>
      </c>
      <c r="C1611" s="210"/>
      <c r="D1611" s="255">
        <f t="shared" si="81"/>
        <v>464317.4</v>
      </c>
      <c r="E1611" s="255">
        <f>SUM(E1612:E1613)</f>
        <v>0</v>
      </c>
      <c r="F1611" s="255">
        <f t="shared" ref="F1611:AA1611" si="82">SUM(F1612:F1613)</f>
        <v>0</v>
      </c>
      <c r="G1611" s="255">
        <f t="shared" si="82"/>
        <v>0</v>
      </c>
      <c r="H1611" s="255">
        <f t="shared" si="82"/>
        <v>126593</v>
      </c>
      <c r="I1611" s="255">
        <f t="shared" si="82"/>
        <v>0</v>
      </c>
      <c r="J1611" s="255">
        <f t="shared" si="82"/>
        <v>0</v>
      </c>
      <c r="K1611" s="256">
        <f t="shared" si="82"/>
        <v>0</v>
      </c>
      <c r="L1611" s="255">
        <f t="shared" si="82"/>
        <v>0</v>
      </c>
      <c r="M1611" s="255">
        <f t="shared" si="82"/>
        <v>0</v>
      </c>
      <c r="N1611" s="255">
        <f t="shared" si="82"/>
        <v>0</v>
      </c>
      <c r="O1611" s="255">
        <f t="shared" si="82"/>
        <v>337724.4</v>
      </c>
      <c r="P1611" s="255">
        <f>SUM(P1612:P1613)</f>
        <v>0</v>
      </c>
      <c r="Q1611" s="255">
        <f t="shared" si="82"/>
        <v>0</v>
      </c>
      <c r="R1611" s="255">
        <f t="shared" si="82"/>
        <v>0</v>
      </c>
      <c r="S1611" s="255">
        <f t="shared" si="82"/>
        <v>0</v>
      </c>
      <c r="T1611" s="255">
        <f t="shared" si="82"/>
        <v>0</v>
      </c>
      <c r="U1611" s="255">
        <f t="shared" si="82"/>
        <v>0</v>
      </c>
      <c r="V1611" s="255">
        <f t="shared" si="82"/>
        <v>0</v>
      </c>
      <c r="W1611" s="255">
        <f t="shared" si="82"/>
        <v>0</v>
      </c>
      <c r="X1611" s="255">
        <f t="shared" si="82"/>
        <v>0</v>
      </c>
      <c r="Y1611" s="255">
        <f t="shared" si="82"/>
        <v>0</v>
      </c>
      <c r="Z1611" s="255">
        <f t="shared" si="82"/>
        <v>0</v>
      </c>
      <c r="AA1611" s="255">
        <f t="shared" si="82"/>
        <v>0</v>
      </c>
      <c r="AB1611" s="260" t="s">
        <v>855</v>
      </c>
    </row>
    <row r="1612" spans="1:28" ht="35.25" x14ac:dyDescent="0.5">
      <c r="A1612" s="3">
        <v>1</v>
      </c>
      <c r="B1612" s="165">
        <f>SUBTOTAL(103,$A$798:A1612)</f>
        <v>791</v>
      </c>
      <c r="C1612" s="210" t="s">
        <v>2971</v>
      </c>
      <c r="D1612" s="255">
        <f t="shared" si="81"/>
        <v>337724.4</v>
      </c>
      <c r="E1612" s="258">
        <v>0</v>
      </c>
      <c r="F1612" s="258">
        <v>0</v>
      </c>
      <c r="G1612" s="258">
        <v>0</v>
      </c>
      <c r="H1612" s="258">
        <v>0</v>
      </c>
      <c r="I1612" s="258">
        <v>0</v>
      </c>
      <c r="J1612" s="258">
        <v>0</v>
      </c>
      <c r="K1612" s="259">
        <v>0</v>
      </c>
      <c r="L1612" s="258">
        <v>0</v>
      </c>
      <c r="M1612" s="258">
        <v>0</v>
      </c>
      <c r="N1612" s="258">
        <v>0</v>
      </c>
      <c r="O1612" s="258">
        <v>337724.4</v>
      </c>
      <c r="P1612" s="258">
        <v>0</v>
      </c>
      <c r="Q1612" s="258">
        <v>0</v>
      </c>
      <c r="R1612" s="258">
        <v>0</v>
      </c>
      <c r="S1612" s="258">
        <v>0</v>
      </c>
      <c r="T1612" s="258">
        <v>0</v>
      </c>
      <c r="U1612" s="258">
        <v>0</v>
      </c>
      <c r="V1612" s="258">
        <v>0</v>
      </c>
      <c r="W1612" s="258">
        <v>0</v>
      </c>
      <c r="X1612" s="258">
        <v>0</v>
      </c>
      <c r="Y1612" s="258">
        <v>0</v>
      </c>
      <c r="Z1612" s="258">
        <v>0</v>
      </c>
      <c r="AA1612" s="258">
        <v>0</v>
      </c>
      <c r="AB1612" s="260">
        <v>2021</v>
      </c>
    </row>
    <row r="1613" spans="1:28" ht="35.25" x14ac:dyDescent="0.5">
      <c r="A1613" s="3">
        <v>1</v>
      </c>
      <c r="B1613" s="165">
        <f>SUBTOTAL(103,$A$798:A1613)</f>
        <v>792</v>
      </c>
      <c r="C1613" s="210" t="s">
        <v>3260</v>
      </c>
      <c r="D1613" s="255">
        <f t="shared" si="81"/>
        <v>126593</v>
      </c>
      <c r="E1613" s="258">
        <v>0</v>
      </c>
      <c r="F1613" s="258">
        <v>0</v>
      </c>
      <c r="G1613" s="258">
        <v>0</v>
      </c>
      <c r="H1613" s="258">
        <v>126593</v>
      </c>
      <c r="I1613" s="258">
        <v>0</v>
      </c>
      <c r="J1613" s="258">
        <v>0</v>
      </c>
      <c r="K1613" s="259">
        <v>0</v>
      </c>
      <c r="L1613" s="258">
        <v>0</v>
      </c>
      <c r="M1613" s="258">
        <v>0</v>
      </c>
      <c r="N1613" s="258">
        <v>0</v>
      </c>
      <c r="O1613" s="258">
        <v>0</v>
      </c>
      <c r="P1613" s="258">
        <v>0</v>
      </c>
      <c r="Q1613" s="258">
        <v>0</v>
      </c>
      <c r="R1613" s="258">
        <v>0</v>
      </c>
      <c r="S1613" s="258">
        <v>0</v>
      </c>
      <c r="T1613" s="258">
        <v>0</v>
      </c>
      <c r="U1613" s="258">
        <v>0</v>
      </c>
      <c r="V1613" s="258">
        <v>0</v>
      </c>
      <c r="W1613" s="258">
        <v>0</v>
      </c>
      <c r="X1613" s="258">
        <v>0</v>
      </c>
      <c r="Y1613" s="258">
        <v>0</v>
      </c>
      <c r="Z1613" s="258">
        <v>0</v>
      </c>
      <c r="AA1613" s="258">
        <v>0</v>
      </c>
      <c r="AB1613" s="260">
        <v>2021</v>
      </c>
    </row>
    <row r="1614" spans="1:28" ht="35.25" x14ac:dyDescent="0.5">
      <c r="A1614" s="3"/>
      <c r="B1614" s="209" t="s">
        <v>827</v>
      </c>
      <c r="C1614" s="210"/>
      <c r="D1614" s="255">
        <f t="shared" si="81"/>
        <v>3247816</v>
      </c>
      <c r="E1614" s="255">
        <f t="shared" ref="E1614:AA1614" si="83">SUM(E1615:E1619)</f>
        <v>0</v>
      </c>
      <c r="F1614" s="255">
        <f t="shared" si="83"/>
        <v>0</v>
      </c>
      <c r="G1614" s="255">
        <f t="shared" si="83"/>
        <v>0</v>
      </c>
      <c r="H1614" s="255">
        <f t="shared" si="83"/>
        <v>0</v>
      </c>
      <c r="I1614" s="255">
        <f t="shared" si="83"/>
        <v>0</v>
      </c>
      <c r="J1614" s="255">
        <f t="shared" si="83"/>
        <v>0</v>
      </c>
      <c r="K1614" s="256">
        <f t="shared" si="83"/>
        <v>0</v>
      </c>
      <c r="L1614" s="255">
        <f t="shared" si="83"/>
        <v>0</v>
      </c>
      <c r="M1614" s="255">
        <f t="shared" si="83"/>
        <v>0</v>
      </c>
      <c r="N1614" s="255">
        <f t="shared" si="83"/>
        <v>0</v>
      </c>
      <c r="O1614" s="255">
        <f t="shared" si="83"/>
        <v>3247816</v>
      </c>
      <c r="P1614" s="255">
        <f>SUM(P1615:P1619)</f>
        <v>0</v>
      </c>
      <c r="Q1614" s="255">
        <f t="shared" si="83"/>
        <v>0</v>
      </c>
      <c r="R1614" s="255">
        <f t="shared" si="83"/>
        <v>0</v>
      </c>
      <c r="S1614" s="255">
        <f t="shared" si="83"/>
        <v>0</v>
      </c>
      <c r="T1614" s="255">
        <f t="shared" si="83"/>
        <v>0</v>
      </c>
      <c r="U1614" s="255">
        <f t="shared" si="83"/>
        <v>0</v>
      </c>
      <c r="V1614" s="255">
        <f t="shared" si="83"/>
        <v>0</v>
      </c>
      <c r="W1614" s="255">
        <f t="shared" si="83"/>
        <v>0</v>
      </c>
      <c r="X1614" s="255">
        <f t="shared" si="83"/>
        <v>0</v>
      </c>
      <c r="Y1614" s="255">
        <f t="shared" si="83"/>
        <v>0</v>
      </c>
      <c r="Z1614" s="255">
        <f t="shared" si="83"/>
        <v>0</v>
      </c>
      <c r="AA1614" s="255">
        <f t="shared" si="83"/>
        <v>0</v>
      </c>
      <c r="AB1614" s="257" t="s">
        <v>855</v>
      </c>
    </row>
    <row r="1615" spans="1:28" ht="35.25" x14ac:dyDescent="0.5">
      <c r="A1615" s="3">
        <v>1</v>
      </c>
      <c r="B1615" s="165">
        <f>SUBTOTAL(103,$A$798:A1615)</f>
        <v>793</v>
      </c>
      <c r="C1615" s="210" t="s">
        <v>3041</v>
      </c>
      <c r="D1615" s="255">
        <f t="shared" si="81"/>
        <v>1109625</v>
      </c>
      <c r="E1615" s="258">
        <v>0</v>
      </c>
      <c r="F1615" s="258">
        <v>0</v>
      </c>
      <c r="G1615" s="258">
        <v>0</v>
      </c>
      <c r="H1615" s="258">
        <v>0</v>
      </c>
      <c r="I1615" s="258">
        <v>0</v>
      </c>
      <c r="J1615" s="258">
        <v>0</v>
      </c>
      <c r="K1615" s="259">
        <v>0</v>
      </c>
      <c r="L1615" s="258">
        <v>0</v>
      </c>
      <c r="M1615" s="258">
        <v>0</v>
      </c>
      <c r="N1615" s="258">
        <v>0</v>
      </c>
      <c r="O1615" s="258">
        <v>1109625</v>
      </c>
      <c r="P1615" s="258">
        <v>0</v>
      </c>
      <c r="Q1615" s="258">
        <v>0</v>
      </c>
      <c r="R1615" s="258">
        <v>0</v>
      </c>
      <c r="S1615" s="258">
        <v>0</v>
      </c>
      <c r="T1615" s="258">
        <v>0</v>
      </c>
      <c r="U1615" s="258">
        <v>0</v>
      </c>
      <c r="V1615" s="258">
        <v>0</v>
      </c>
      <c r="W1615" s="258">
        <v>0</v>
      </c>
      <c r="X1615" s="258">
        <v>0</v>
      </c>
      <c r="Y1615" s="258">
        <v>0</v>
      </c>
      <c r="Z1615" s="258">
        <v>0</v>
      </c>
      <c r="AA1615" s="258">
        <v>0</v>
      </c>
      <c r="AB1615" s="260">
        <v>2021</v>
      </c>
    </row>
    <row r="1616" spans="1:28" ht="35.25" x14ac:dyDescent="0.5">
      <c r="A1616" s="3">
        <v>1</v>
      </c>
      <c r="B1616" s="165">
        <f>SUBTOTAL(103,$A$798:A1616)</f>
        <v>794</v>
      </c>
      <c r="C1616" s="210" t="s">
        <v>2143</v>
      </c>
      <c r="D1616" s="255">
        <f t="shared" si="81"/>
        <v>525158</v>
      </c>
      <c r="E1616" s="258">
        <v>0</v>
      </c>
      <c r="F1616" s="258">
        <v>0</v>
      </c>
      <c r="G1616" s="258">
        <v>0</v>
      </c>
      <c r="H1616" s="258">
        <v>0</v>
      </c>
      <c r="I1616" s="258">
        <v>0</v>
      </c>
      <c r="J1616" s="258">
        <v>0</v>
      </c>
      <c r="K1616" s="259">
        <v>0</v>
      </c>
      <c r="L1616" s="258">
        <v>0</v>
      </c>
      <c r="M1616" s="258">
        <v>0</v>
      </c>
      <c r="N1616" s="258">
        <v>0</v>
      </c>
      <c r="O1616" s="258">
        <v>525158</v>
      </c>
      <c r="P1616" s="258">
        <v>0</v>
      </c>
      <c r="Q1616" s="258">
        <v>0</v>
      </c>
      <c r="R1616" s="258">
        <v>0</v>
      </c>
      <c r="S1616" s="258">
        <v>0</v>
      </c>
      <c r="T1616" s="258">
        <v>0</v>
      </c>
      <c r="U1616" s="258">
        <v>0</v>
      </c>
      <c r="V1616" s="258">
        <v>0</v>
      </c>
      <c r="W1616" s="258">
        <v>0</v>
      </c>
      <c r="X1616" s="258">
        <v>0</v>
      </c>
      <c r="Y1616" s="258">
        <v>0</v>
      </c>
      <c r="Z1616" s="258">
        <v>0</v>
      </c>
      <c r="AA1616" s="258">
        <v>0</v>
      </c>
      <c r="AB1616" s="260" t="s">
        <v>3074</v>
      </c>
    </row>
    <row r="1617" spans="1:28" ht="35.25" x14ac:dyDescent="0.5">
      <c r="A1617" s="3">
        <v>1</v>
      </c>
      <c r="B1617" s="165">
        <f>SUBTOTAL(103,$A$798:A1617)</f>
        <v>795</v>
      </c>
      <c r="C1617" s="210" t="s">
        <v>3261</v>
      </c>
      <c r="D1617" s="255">
        <f t="shared" si="81"/>
        <v>648077</v>
      </c>
      <c r="E1617" s="258">
        <v>0</v>
      </c>
      <c r="F1617" s="258">
        <v>0</v>
      </c>
      <c r="G1617" s="258">
        <v>0</v>
      </c>
      <c r="H1617" s="258">
        <v>0</v>
      </c>
      <c r="I1617" s="258">
        <v>0</v>
      </c>
      <c r="J1617" s="258">
        <v>0</v>
      </c>
      <c r="K1617" s="259">
        <v>0</v>
      </c>
      <c r="L1617" s="258">
        <v>0</v>
      </c>
      <c r="M1617" s="258">
        <v>0</v>
      </c>
      <c r="N1617" s="258">
        <v>0</v>
      </c>
      <c r="O1617" s="258">
        <v>648077</v>
      </c>
      <c r="P1617" s="258">
        <v>0</v>
      </c>
      <c r="Q1617" s="258">
        <v>0</v>
      </c>
      <c r="R1617" s="258">
        <v>0</v>
      </c>
      <c r="S1617" s="258">
        <v>0</v>
      </c>
      <c r="T1617" s="258">
        <v>0</v>
      </c>
      <c r="U1617" s="258">
        <v>0</v>
      </c>
      <c r="V1617" s="258">
        <v>0</v>
      </c>
      <c r="W1617" s="258">
        <v>0</v>
      </c>
      <c r="X1617" s="258">
        <v>0</v>
      </c>
      <c r="Y1617" s="258">
        <v>0</v>
      </c>
      <c r="Z1617" s="258">
        <v>0</v>
      </c>
      <c r="AA1617" s="258">
        <v>0</v>
      </c>
      <c r="AB1617" s="260" t="s">
        <v>3074</v>
      </c>
    </row>
    <row r="1618" spans="1:28" ht="35.25" x14ac:dyDescent="0.5">
      <c r="A1618" s="3">
        <v>1</v>
      </c>
      <c r="B1618" s="165">
        <f>SUBTOTAL(103,$A$798:A1618)</f>
        <v>796</v>
      </c>
      <c r="C1618" s="210" t="s">
        <v>2144</v>
      </c>
      <c r="D1618" s="255">
        <f t="shared" si="81"/>
        <v>321456</v>
      </c>
      <c r="E1618" s="258">
        <v>0</v>
      </c>
      <c r="F1618" s="258">
        <v>0</v>
      </c>
      <c r="G1618" s="258">
        <v>0</v>
      </c>
      <c r="H1618" s="258">
        <v>0</v>
      </c>
      <c r="I1618" s="258">
        <v>0</v>
      </c>
      <c r="J1618" s="258">
        <v>0</v>
      </c>
      <c r="K1618" s="259">
        <v>0</v>
      </c>
      <c r="L1618" s="258">
        <v>0</v>
      </c>
      <c r="M1618" s="258">
        <v>0</v>
      </c>
      <c r="N1618" s="258">
        <v>0</v>
      </c>
      <c r="O1618" s="258">
        <v>321456</v>
      </c>
      <c r="P1618" s="258">
        <v>0</v>
      </c>
      <c r="Q1618" s="258">
        <v>0</v>
      </c>
      <c r="R1618" s="258">
        <v>0</v>
      </c>
      <c r="S1618" s="258">
        <v>0</v>
      </c>
      <c r="T1618" s="258">
        <v>0</v>
      </c>
      <c r="U1618" s="258">
        <v>0</v>
      </c>
      <c r="V1618" s="258">
        <v>0</v>
      </c>
      <c r="W1618" s="258">
        <v>0</v>
      </c>
      <c r="X1618" s="258">
        <v>0</v>
      </c>
      <c r="Y1618" s="258">
        <v>0</v>
      </c>
      <c r="Z1618" s="258">
        <v>0</v>
      </c>
      <c r="AA1618" s="258">
        <v>0</v>
      </c>
      <c r="AB1618" s="260" t="s">
        <v>3074</v>
      </c>
    </row>
    <row r="1619" spans="1:28" ht="35.25" x14ac:dyDescent="0.5">
      <c r="A1619" s="3">
        <v>1</v>
      </c>
      <c r="B1619" s="165">
        <f>SUBTOTAL(103,$A$798:A1619)</f>
        <v>797</v>
      </c>
      <c r="C1619" s="210" t="s">
        <v>3262</v>
      </c>
      <c r="D1619" s="255">
        <f t="shared" si="81"/>
        <v>643500</v>
      </c>
      <c r="E1619" s="258">
        <v>0</v>
      </c>
      <c r="F1619" s="258">
        <v>0</v>
      </c>
      <c r="G1619" s="258">
        <v>0</v>
      </c>
      <c r="H1619" s="258">
        <v>0</v>
      </c>
      <c r="I1619" s="258">
        <v>0</v>
      </c>
      <c r="J1619" s="258">
        <v>0</v>
      </c>
      <c r="K1619" s="259">
        <v>0</v>
      </c>
      <c r="L1619" s="258">
        <v>0</v>
      </c>
      <c r="M1619" s="258">
        <v>0</v>
      </c>
      <c r="N1619" s="258">
        <v>0</v>
      </c>
      <c r="O1619" s="258">
        <v>643500</v>
      </c>
      <c r="P1619" s="258">
        <v>0</v>
      </c>
      <c r="Q1619" s="258">
        <v>0</v>
      </c>
      <c r="R1619" s="258">
        <v>0</v>
      </c>
      <c r="S1619" s="258">
        <v>0</v>
      </c>
      <c r="T1619" s="258">
        <v>0</v>
      </c>
      <c r="U1619" s="258">
        <v>0</v>
      </c>
      <c r="V1619" s="258">
        <v>0</v>
      </c>
      <c r="W1619" s="258">
        <v>0</v>
      </c>
      <c r="X1619" s="258">
        <v>0</v>
      </c>
      <c r="Y1619" s="258">
        <v>0</v>
      </c>
      <c r="Z1619" s="258">
        <v>0</v>
      </c>
      <c r="AA1619" s="258">
        <v>0</v>
      </c>
      <c r="AB1619" s="260" t="s">
        <v>3074</v>
      </c>
    </row>
    <row r="1620" spans="1:28" ht="35.25" x14ac:dyDescent="0.5">
      <c r="A1620" s="3"/>
      <c r="B1620" s="209" t="s">
        <v>796</v>
      </c>
      <c r="C1620" s="210"/>
      <c r="D1620" s="255">
        <f t="shared" si="81"/>
        <v>1036923.02</v>
      </c>
      <c r="E1620" s="255">
        <f>SUM(E1621:E1623)</f>
        <v>0</v>
      </c>
      <c r="F1620" s="255">
        <f t="shared" ref="F1620:AA1620" si="84">SUM(F1621:F1623)</f>
        <v>0</v>
      </c>
      <c r="G1620" s="255">
        <f t="shared" si="84"/>
        <v>0</v>
      </c>
      <c r="H1620" s="255">
        <f t="shared" si="84"/>
        <v>0</v>
      </c>
      <c r="I1620" s="255">
        <f t="shared" si="84"/>
        <v>0</v>
      </c>
      <c r="J1620" s="255">
        <f t="shared" si="84"/>
        <v>0</v>
      </c>
      <c r="K1620" s="256">
        <f t="shared" si="84"/>
        <v>0</v>
      </c>
      <c r="L1620" s="255">
        <f t="shared" si="84"/>
        <v>0</v>
      </c>
      <c r="M1620" s="255">
        <f t="shared" si="84"/>
        <v>550440</v>
      </c>
      <c r="N1620" s="255">
        <f t="shared" si="84"/>
        <v>101700</v>
      </c>
      <c r="O1620" s="255">
        <f t="shared" si="84"/>
        <v>0</v>
      </c>
      <c r="P1620" s="255">
        <f>SUM(P1621:P1623)</f>
        <v>384783.02</v>
      </c>
      <c r="Q1620" s="255">
        <f t="shared" si="84"/>
        <v>0</v>
      </c>
      <c r="R1620" s="255">
        <f t="shared" si="84"/>
        <v>0</v>
      </c>
      <c r="S1620" s="255">
        <f t="shared" si="84"/>
        <v>0</v>
      </c>
      <c r="T1620" s="255">
        <f t="shared" si="84"/>
        <v>0</v>
      </c>
      <c r="U1620" s="255">
        <f t="shared" si="84"/>
        <v>0</v>
      </c>
      <c r="V1620" s="255">
        <f t="shared" si="84"/>
        <v>0</v>
      </c>
      <c r="W1620" s="255">
        <f t="shared" si="84"/>
        <v>0</v>
      </c>
      <c r="X1620" s="255">
        <f t="shared" si="84"/>
        <v>0</v>
      </c>
      <c r="Y1620" s="255">
        <f t="shared" si="84"/>
        <v>0</v>
      </c>
      <c r="Z1620" s="255">
        <f t="shared" si="84"/>
        <v>0</v>
      </c>
      <c r="AA1620" s="255">
        <f t="shared" si="84"/>
        <v>0</v>
      </c>
      <c r="AB1620" s="257" t="s">
        <v>855</v>
      </c>
    </row>
    <row r="1621" spans="1:28" ht="35.25" x14ac:dyDescent="0.5">
      <c r="A1621" s="3">
        <v>1</v>
      </c>
      <c r="B1621" s="165">
        <f>SUBTOTAL(103,$A$798:A1621)</f>
        <v>798</v>
      </c>
      <c r="C1621" s="210" t="s">
        <v>2157</v>
      </c>
      <c r="D1621" s="255">
        <f t="shared" si="81"/>
        <v>384783.02</v>
      </c>
      <c r="E1621" s="258">
        <v>0</v>
      </c>
      <c r="F1621" s="258">
        <v>0</v>
      </c>
      <c r="G1621" s="258">
        <v>0</v>
      </c>
      <c r="H1621" s="258">
        <v>0</v>
      </c>
      <c r="I1621" s="258">
        <v>0</v>
      </c>
      <c r="J1621" s="258">
        <v>0</v>
      </c>
      <c r="K1621" s="259">
        <v>0</v>
      </c>
      <c r="L1621" s="258">
        <v>0</v>
      </c>
      <c r="M1621" s="258">
        <v>0</v>
      </c>
      <c r="N1621" s="258">
        <v>0</v>
      </c>
      <c r="O1621" s="258">
        <v>0</v>
      </c>
      <c r="P1621" s="258">
        <v>384783.02</v>
      </c>
      <c r="Q1621" s="258">
        <v>0</v>
      </c>
      <c r="R1621" s="258">
        <v>0</v>
      </c>
      <c r="S1621" s="258">
        <v>0</v>
      </c>
      <c r="T1621" s="258">
        <v>0</v>
      </c>
      <c r="U1621" s="258">
        <v>0</v>
      </c>
      <c r="V1621" s="258">
        <v>0</v>
      </c>
      <c r="W1621" s="258">
        <v>0</v>
      </c>
      <c r="X1621" s="258">
        <v>0</v>
      </c>
      <c r="Y1621" s="258">
        <v>0</v>
      </c>
      <c r="Z1621" s="258">
        <v>0</v>
      </c>
      <c r="AA1621" s="258">
        <v>0</v>
      </c>
      <c r="AB1621" s="260" t="s">
        <v>3074</v>
      </c>
    </row>
    <row r="1622" spans="1:28" ht="35.25" x14ac:dyDescent="0.5">
      <c r="A1622" s="3">
        <v>1</v>
      </c>
      <c r="B1622" s="165">
        <f>SUBTOTAL(103,$A$798:A1622)</f>
        <v>799</v>
      </c>
      <c r="C1622" s="210" t="s">
        <v>3263</v>
      </c>
      <c r="D1622" s="255">
        <f t="shared" si="81"/>
        <v>550440</v>
      </c>
      <c r="E1622" s="258">
        <v>0</v>
      </c>
      <c r="F1622" s="258">
        <v>0</v>
      </c>
      <c r="G1622" s="258">
        <v>0</v>
      </c>
      <c r="H1622" s="258">
        <v>0</v>
      </c>
      <c r="I1622" s="258">
        <v>0</v>
      </c>
      <c r="J1622" s="258">
        <v>0</v>
      </c>
      <c r="K1622" s="259">
        <v>0</v>
      </c>
      <c r="L1622" s="258">
        <v>0</v>
      </c>
      <c r="M1622" s="258">
        <v>550440</v>
      </c>
      <c r="N1622" s="258">
        <v>0</v>
      </c>
      <c r="O1622" s="258">
        <v>0</v>
      </c>
      <c r="P1622" s="258">
        <v>0</v>
      </c>
      <c r="Q1622" s="258">
        <v>0</v>
      </c>
      <c r="R1622" s="258">
        <v>0</v>
      </c>
      <c r="S1622" s="258">
        <v>0</v>
      </c>
      <c r="T1622" s="258">
        <v>0</v>
      </c>
      <c r="U1622" s="258">
        <v>0</v>
      </c>
      <c r="V1622" s="258">
        <v>0</v>
      </c>
      <c r="W1622" s="258">
        <v>0</v>
      </c>
      <c r="X1622" s="258">
        <v>0</v>
      </c>
      <c r="Y1622" s="258">
        <v>0</v>
      </c>
      <c r="Z1622" s="258">
        <v>0</v>
      </c>
      <c r="AA1622" s="258">
        <v>0</v>
      </c>
      <c r="AB1622" s="260" t="s">
        <v>3074</v>
      </c>
    </row>
    <row r="1623" spans="1:28" ht="35.25" x14ac:dyDescent="0.5">
      <c r="A1623" s="3">
        <v>1</v>
      </c>
      <c r="B1623" s="165">
        <f>SUBTOTAL(103,$A$798:A1623)</f>
        <v>800</v>
      </c>
      <c r="C1623" s="210" t="s">
        <v>3264</v>
      </c>
      <c r="D1623" s="255">
        <f t="shared" si="81"/>
        <v>101700</v>
      </c>
      <c r="E1623" s="258">
        <v>0</v>
      </c>
      <c r="F1623" s="258">
        <v>0</v>
      </c>
      <c r="G1623" s="258">
        <v>0</v>
      </c>
      <c r="H1623" s="258">
        <v>0</v>
      </c>
      <c r="I1623" s="258">
        <v>0</v>
      </c>
      <c r="J1623" s="258">
        <v>0</v>
      </c>
      <c r="K1623" s="259">
        <v>0</v>
      </c>
      <c r="L1623" s="258">
        <v>0</v>
      </c>
      <c r="M1623" s="258">
        <v>0</v>
      </c>
      <c r="N1623" s="258">
        <v>101700</v>
      </c>
      <c r="O1623" s="258">
        <v>0</v>
      </c>
      <c r="P1623" s="258">
        <v>0</v>
      </c>
      <c r="Q1623" s="258">
        <v>0</v>
      </c>
      <c r="R1623" s="258">
        <v>0</v>
      </c>
      <c r="S1623" s="258">
        <v>0</v>
      </c>
      <c r="T1623" s="258">
        <v>0</v>
      </c>
      <c r="U1623" s="258">
        <v>0</v>
      </c>
      <c r="V1623" s="258">
        <v>0</v>
      </c>
      <c r="W1623" s="258">
        <v>0</v>
      </c>
      <c r="X1623" s="258">
        <v>0</v>
      </c>
      <c r="Y1623" s="258">
        <v>0</v>
      </c>
      <c r="Z1623" s="258">
        <v>0</v>
      </c>
      <c r="AA1623" s="258">
        <v>0</v>
      </c>
      <c r="AB1623" s="260" t="s">
        <v>3074</v>
      </c>
    </row>
    <row r="1624" spans="1:28" ht="35.25" x14ac:dyDescent="0.5">
      <c r="A1624" s="3"/>
      <c r="B1624" s="209" t="s">
        <v>800</v>
      </c>
      <c r="C1624" s="210"/>
      <c r="D1624" s="255">
        <f t="shared" si="81"/>
        <v>177965.57</v>
      </c>
      <c r="E1624" s="255">
        <f>E1625</f>
        <v>0</v>
      </c>
      <c r="F1624" s="255">
        <f t="shared" ref="F1624:AA1624" si="85">F1625</f>
        <v>0</v>
      </c>
      <c r="G1624" s="255">
        <f t="shared" si="85"/>
        <v>0</v>
      </c>
      <c r="H1624" s="255">
        <f t="shared" si="85"/>
        <v>0</v>
      </c>
      <c r="I1624" s="255">
        <f t="shared" si="85"/>
        <v>0</v>
      </c>
      <c r="J1624" s="255">
        <f t="shared" si="85"/>
        <v>0</v>
      </c>
      <c r="K1624" s="256">
        <f t="shared" si="85"/>
        <v>0</v>
      </c>
      <c r="L1624" s="255">
        <f t="shared" si="85"/>
        <v>0</v>
      </c>
      <c r="M1624" s="255">
        <f t="shared" si="85"/>
        <v>177965.57</v>
      </c>
      <c r="N1624" s="255">
        <f t="shared" si="85"/>
        <v>0</v>
      </c>
      <c r="O1624" s="255">
        <f t="shared" si="85"/>
        <v>0</v>
      </c>
      <c r="P1624" s="255">
        <f t="shared" si="85"/>
        <v>0</v>
      </c>
      <c r="Q1624" s="255">
        <f t="shared" si="85"/>
        <v>0</v>
      </c>
      <c r="R1624" s="255">
        <f t="shared" si="85"/>
        <v>0</v>
      </c>
      <c r="S1624" s="255">
        <f t="shared" si="85"/>
        <v>0</v>
      </c>
      <c r="T1624" s="255">
        <f t="shared" si="85"/>
        <v>0</v>
      </c>
      <c r="U1624" s="255">
        <f t="shared" si="85"/>
        <v>0</v>
      </c>
      <c r="V1624" s="255">
        <f t="shared" si="85"/>
        <v>0</v>
      </c>
      <c r="W1624" s="255">
        <f t="shared" si="85"/>
        <v>0</v>
      </c>
      <c r="X1624" s="255">
        <f t="shared" si="85"/>
        <v>0</v>
      </c>
      <c r="Y1624" s="255">
        <f t="shared" si="85"/>
        <v>0</v>
      </c>
      <c r="Z1624" s="255">
        <f t="shared" si="85"/>
        <v>0</v>
      </c>
      <c r="AA1624" s="255">
        <f t="shared" si="85"/>
        <v>0</v>
      </c>
      <c r="AB1624" s="257" t="s">
        <v>855</v>
      </c>
    </row>
    <row r="1625" spans="1:28" ht="35.25" x14ac:dyDescent="0.5">
      <c r="A1625" s="3">
        <v>1</v>
      </c>
      <c r="B1625" s="165">
        <f>SUBTOTAL(103,$A$798:A1625)</f>
        <v>801</v>
      </c>
      <c r="C1625" s="210" t="s">
        <v>3265</v>
      </c>
      <c r="D1625" s="255">
        <f t="shared" si="81"/>
        <v>177965.57</v>
      </c>
      <c r="E1625" s="258">
        <v>0</v>
      </c>
      <c r="F1625" s="258">
        <v>0</v>
      </c>
      <c r="G1625" s="258">
        <v>0</v>
      </c>
      <c r="H1625" s="258">
        <v>0</v>
      </c>
      <c r="I1625" s="258">
        <v>0</v>
      </c>
      <c r="J1625" s="258">
        <v>0</v>
      </c>
      <c r="K1625" s="259">
        <v>0</v>
      </c>
      <c r="L1625" s="258">
        <v>0</v>
      </c>
      <c r="M1625" s="258">
        <v>177965.57</v>
      </c>
      <c r="N1625" s="258">
        <v>0</v>
      </c>
      <c r="O1625" s="258">
        <v>0</v>
      </c>
      <c r="P1625" s="258">
        <v>0</v>
      </c>
      <c r="Q1625" s="258">
        <v>0</v>
      </c>
      <c r="R1625" s="258">
        <v>0</v>
      </c>
      <c r="S1625" s="258">
        <v>0</v>
      </c>
      <c r="T1625" s="258">
        <v>0</v>
      </c>
      <c r="U1625" s="258">
        <v>0</v>
      </c>
      <c r="V1625" s="258">
        <v>0</v>
      </c>
      <c r="W1625" s="258">
        <v>0</v>
      </c>
      <c r="X1625" s="258">
        <v>0</v>
      </c>
      <c r="Y1625" s="258">
        <v>0</v>
      </c>
      <c r="Z1625" s="258">
        <v>0</v>
      </c>
      <c r="AA1625" s="258">
        <v>0</v>
      </c>
      <c r="AB1625" s="260" t="s">
        <v>3074</v>
      </c>
    </row>
    <row r="1626" spans="1:28" ht="35.25" x14ac:dyDescent="0.5">
      <c r="A1626" s="3"/>
      <c r="B1626" s="209" t="s">
        <v>819</v>
      </c>
      <c r="C1626" s="210"/>
      <c r="D1626" s="255">
        <f t="shared" si="81"/>
        <v>590752.19999999995</v>
      </c>
      <c r="E1626" s="255">
        <f>E1627</f>
        <v>0</v>
      </c>
      <c r="F1626" s="255">
        <f t="shared" ref="F1626:AA1626" si="86">F1627</f>
        <v>0</v>
      </c>
      <c r="G1626" s="255">
        <f t="shared" si="86"/>
        <v>0</v>
      </c>
      <c r="H1626" s="255">
        <f t="shared" si="86"/>
        <v>0</v>
      </c>
      <c r="I1626" s="255">
        <f t="shared" si="86"/>
        <v>0</v>
      </c>
      <c r="J1626" s="255">
        <f t="shared" si="86"/>
        <v>0</v>
      </c>
      <c r="K1626" s="256">
        <f t="shared" si="86"/>
        <v>0</v>
      </c>
      <c r="L1626" s="255">
        <f t="shared" si="86"/>
        <v>0</v>
      </c>
      <c r="M1626" s="255">
        <f t="shared" si="86"/>
        <v>590752.19999999995</v>
      </c>
      <c r="N1626" s="255">
        <f t="shared" si="86"/>
        <v>0</v>
      </c>
      <c r="O1626" s="255">
        <f t="shared" si="86"/>
        <v>0</v>
      </c>
      <c r="P1626" s="255">
        <f t="shared" si="86"/>
        <v>0</v>
      </c>
      <c r="Q1626" s="255">
        <f t="shared" si="86"/>
        <v>0</v>
      </c>
      <c r="R1626" s="255">
        <f t="shared" si="86"/>
        <v>0</v>
      </c>
      <c r="S1626" s="255">
        <f t="shared" si="86"/>
        <v>0</v>
      </c>
      <c r="T1626" s="255">
        <f t="shared" si="86"/>
        <v>0</v>
      </c>
      <c r="U1626" s="255">
        <f t="shared" si="86"/>
        <v>0</v>
      </c>
      <c r="V1626" s="255">
        <f t="shared" si="86"/>
        <v>0</v>
      </c>
      <c r="W1626" s="255">
        <f t="shared" si="86"/>
        <v>0</v>
      </c>
      <c r="X1626" s="255">
        <f t="shared" si="86"/>
        <v>0</v>
      </c>
      <c r="Y1626" s="255">
        <f t="shared" si="86"/>
        <v>0</v>
      </c>
      <c r="Z1626" s="255">
        <f t="shared" si="86"/>
        <v>0</v>
      </c>
      <c r="AA1626" s="255">
        <f t="shared" si="86"/>
        <v>0</v>
      </c>
      <c r="AB1626" s="260" t="s">
        <v>855</v>
      </c>
    </row>
    <row r="1627" spans="1:28" ht="35.25" x14ac:dyDescent="0.5">
      <c r="A1627" s="3">
        <v>1</v>
      </c>
      <c r="B1627" s="165">
        <f>SUBTOTAL(103,$A$798:A1627)</f>
        <v>802</v>
      </c>
      <c r="C1627" s="210" t="s">
        <v>3266</v>
      </c>
      <c r="D1627" s="255">
        <f t="shared" si="81"/>
        <v>590752.19999999995</v>
      </c>
      <c r="E1627" s="258">
        <v>0</v>
      </c>
      <c r="F1627" s="258">
        <v>0</v>
      </c>
      <c r="G1627" s="258">
        <v>0</v>
      </c>
      <c r="H1627" s="258">
        <v>0</v>
      </c>
      <c r="I1627" s="258">
        <v>0</v>
      </c>
      <c r="J1627" s="258">
        <v>0</v>
      </c>
      <c r="K1627" s="259">
        <v>0</v>
      </c>
      <c r="L1627" s="258">
        <v>0</v>
      </c>
      <c r="M1627" s="258">
        <v>590752.19999999995</v>
      </c>
      <c r="N1627" s="258">
        <v>0</v>
      </c>
      <c r="O1627" s="258">
        <v>0</v>
      </c>
      <c r="P1627" s="258">
        <v>0</v>
      </c>
      <c r="Q1627" s="258">
        <v>0</v>
      </c>
      <c r="R1627" s="258">
        <v>0</v>
      </c>
      <c r="S1627" s="258">
        <v>0</v>
      </c>
      <c r="T1627" s="258">
        <v>0</v>
      </c>
      <c r="U1627" s="258">
        <v>0</v>
      </c>
      <c r="V1627" s="258">
        <v>0</v>
      </c>
      <c r="W1627" s="258">
        <v>0</v>
      </c>
      <c r="X1627" s="258">
        <v>0</v>
      </c>
      <c r="Y1627" s="258">
        <v>0</v>
      </c>
      <c r="Z1627" s="258">
        <v>0</v>
      </c>
      <c r="AA1627" s="258">
        <v>0</v>
      </c>
      <c r="AB1627" s="260" t="s">
        <v>3074</v>
      </c>
    </row>
    <row r="1628" spans="1:28" ht="35.25" x14ac:dyDescent="0.5">
      <c r="A1628" s="3"/>
      <c r="B1628" s="210" t="s">
        <v>826</v>
      </c>
      <c r="C1628" s="210"/>
      <c r="D1628" s="255">
        <f t="shared" si="81"/>
        <v>732450</v>
      </c>
      <c r="E1628" s="255">
        <f>SUM(E1629:E1633)</f>
        <v>0</v>
      </c>
      <c r="F1628" s="255">
        <f t="shared" ref="F1628:AA1628" si="87">SUM(F1629:F1633)</f>
        <v>0</v>
      </c>
      <c r="G1628" s="255">
        <f t="shared" si="87"/>
        <v>0</v>
      </c>
      <c r="H1628" s="255">
        <f t="shared" si="87"/>
        <v>0</v>
      </c>
      <c r="I1628" s="255">
        <f t="shared" si="87"/>
        <v>0</v>
      </c>
      <c r="J1628" s="255">
        <f t="shared" si="87"/>
        <v>0</v>
      </c>
      <c r="K1628" s="256">
        <f t="shared" si="87"/>
        <v>0</v>
      </c>
      <c r="L1628" s="255">
        <f t="shared" si="87"/>
        <v>0</v>
      </c>
      <c r="M1628" s="255">
        <f t="shared" si="87"/>
        <v>0</v>
      </c>
      <c r="N1628" s="255">
        <f t="shared" si="87"/>
        <v>0</v>
      </c>
      <c r="O1628" s="255">
        <f t="shared" si="87"/>
        <v>732450</v>
      </c>
      <c r="P1628" s="255">
        <f t="shared" si="87"/>
        <v>0</v>
      </c>
      <c r="Q1628" s="255">
        <f t="shared" si="87"/>
        <v>0</v>
      </c>
      <c r="R1628" s="255">
        <f t="shared" si="87"/>
        <v>0</v>
      </c>
      <c r="S1628" s="255">
        <f t="shared" si="87"/>
        <v>0</v>
      </c>
      <c r="T1628" s="255">
        <f t="shared" si="87"/>
        <v>0</v>
      </c>
      <c r="U1628" s="255">
        <f t="shared" si="87"/>
        <v>0</v>
      </c>
      <c r="V1628" s="255">
        <f t="shared" si="87"/>
        <v>0</v>
      </c>
      <c r="W1628" s="255">
        <f t="shared" si="87"/>
        <v>0</v>
      </c>
      <c r="X1628" s="255">
        <f t="shared" si="87"/>
        <v>0</v>
      </c>
      <c r="Y1628" s="255">
        <f t="shared" si="87"/>
        <v>0</v>
      </c>
      <c r="Z1628" s="255">
        <f t="shared" si="87"/>
        <v>0</v>
      </c>
      <c r="AA1628" s="255">
        <f t="shared" si="87"/>
        <v>0</v>
      </c>
      <c r="AB1628" s="257" t="s">
        <v>855</v>
      </c>
    </row>
    <row r="1629" spans="1:28" ht="35.25" x14ac:dyDescent="0.5">
      <c r="A1629" s="3">
        <v>1</v>
      </c>
      <c r="B1629" s="165">
        <f>SUBTOTAL(103,$A$798:A1629)</f>
        <v>803</v>
      </c>
      <c r="C1629" s="210" t="s">
        <v>3267</v>
      </c>
      <c r="D1629" s="255">
        <f t="shared" si="81"/>
        <v>102850</v>
      </c>
      <c r="E1629" s="258">
        <v>0</v>
      </c>
      <c r="F1629" s="258">
        <v>0</v>
      </c>
      <c r="G1629" s="258">
        <v>0</v>
      </c>
      <c r="H1629" s="258">
        <v>0</v>
      </c>
      <c r="I1629" s="258">
        <v>0</v>
      </c>
      <c r="J1629" s="258">
        <v>0</v>
      </c>
      <c r="K1629" s="259">
        <v>0</v>
      </c>
      <c r="L1629" s="258">
        <v>0</v>
      </c>
      <c r="M1629" s="258">
        <v>0</v>
      </c>
      <c r="N1629" s="258">
        <v>0</v>
      </c>
      <c r="O1629" s="258">
        <v>102850</v>
      </c>
      <c r="P1629" s="258">
        <v>0</v>
      </c>
      <c r="Q1629" s="258">
        <v>0</v>
      </c>
      <c r="R1629" s="258">
        <v>0</v>
      </c>
      <c r="S1629" s="258">
        <v>0</v>
      </c>
      <c r="T1629" s="258">
        <v>0</v>
      </c>
      <c r="U1629" s="258">
        <v>0</v>
      </c>
      <c r="V1629" s="258">
        <v>0</v>
      </c>
      <c r="W1629" s="258">
        <v>0</v>
      </c>
      <c r="X1629" s="258">
        <v>0</v>
      </c>
      <c r="Y1629" s="258">
        <v>0</v>
      </c>
      <c r="Z1629" s="258">
        <v>0</v>
      </c>
      <c r="AA1629" s="258">
        <v>0</v>
      </c>
      <c r="AB1629" s="260" t="s">
        <v>3074</v>
      </c>
    </row>
    <row r="1630" spans="1:28" ht="35.25" x14ac:dyDescent="0.5">
      <c r="A1630" s="3">
        <v>1</v>
      </c>
      <c r="B1630" s="165">
        <f>SUBTOTAL(103,$A$798:A1630)</f>
        <v>804</v>
      </c>
      <c r="C1630" s="210" t="s">
        <v>3268</v>
      </c>
      <c r="D1630" s="255">
        <f t="shared" si="81"/>
        <v>102850</v>
      </c>
      <c r="E1630" s="258">
        <v>0</v>
      </c>
      <c r="F1630" s="258">
        <v>0</v>
      </c>
      <c r="G1630" s="258">
        <v>0</v>
      </c>
      <c r="H1630" s="258">
        <v>0</v>
      </c>
      <c r="I1630" s="258">
        <v>0</v>
      </c>
      <c r="J1630" s="258">
        <v>0</v>
      </c>
      <c r="K1630" s="259">
        <v>0</v>
      </c>
      <c r="L1630" s="258">
        <v>0</v>
      </c>
      <c r="M1630" s="258">
        <v>0</v>
      </c>
      <c r="N1630" s="258">
        <v>0</v>
      </c>
      <c r="O1630" s="258">
        <v>102850</v>
      </c>
      <c r="P1630" s="258">
        <v>0</v>
      </c>
      <c r="Q1630" s="258">
        <v>0</v>
      </c>
      <c r="R1630" s="258">
        <v>0</v>
      </c>
      <c r="S1630" s="258">
        <v>0</v>
      </c>
      <c r="T1630" s="258">
        <v>0</v>
      </c>
      <c r="U1630" s="258">
        <v>0</v>
      </c>
      <c r="V1630" s="258">
        <v>0</v>
      </c>
      <c r="W1630" s="258">
        <v>0</v>
      </c>
      <c r="X1630" s="258">
        <v>0</v>
      </c>
      <c r="Y1630" s="258">
        <v>0</v>
      </c>
      <c r="Z1630" s="258">
        <v>0</v>
      </c>
      <c r="AA1630" s="258">
        <v>0</v>
      </c>
      <c r="AB1630" s="260" t="s">
        <v>3074</v>
      </c>
    </row>
    <row r="1631" spans="1:28" ht="35.25" x14ac:dyDescent="0.5">
      <c r="A1631" s="3">
        <v>1</v>
      </c>
      <c r="B1631" s="165">
        <f>SUBTOTAL(103,$A$798:A1631)</f>
        <v>805</v>
      </c>
      <c r="C1631" s="210" t="s">
        <v>3269</v>
      </c>
      <c r="D1631" s="255">
        <f t="shared" si="81"/>
        <v>102850</v>
      </c>
      <c r="E1631" s="258">
        <v>0</v>
      </c>
      <c r="F1631" s="258">
        <v>0</v>
      </c>
      <c r="G1631" s="258">
        <v>0</v>
      </c>
      <c r="H1631" s="258">
        <v>0</v>
      </c>
      <c r="I1631" s="258">
        <v>0</v>
      </c>
      <c r="J1631" s="258">
        <v>0</v>
      </c>
      <c r="K1631" s="259">
        <v>0</v>
      </c>
      <c r="L1631" s="258">
        <v>0</v>
      </c>
      <c r="M1631" s="258">
        <v>0</v>
      </c>
      <c r="N1631" s="258">
        <v>0</v>
      </c>
      <c r="O1631" s="258">
        <v>102850</v>
      </c>
      <c r="P1631" s="258">
        <v>0</v>
      </c>
      <c r="Q1631" s="258">
        <v>0</v>
      </c>
      <c r="R1631" s="258">
        <v>0</v>
      </c>
      <c r="S1631" s="258">
        <v>0</v>
      </c>
      <c r="T1631" s="258">
        <v>0</v>
      </c>
      <c r="U1631" s="258">
        <v>0</v>
      </c>
      <c r="V1631" s="258">
        <v>0</v>
      </c>
      <c r="W1631" s="258">
        <v>0</v>
      </c>
      <c r="X1631" s="258">
        <v>0</v>
      </c>
      <c r="Y1631" s="258">
        <v>0</v>
      </c>
      <c r="Z1631" s="258">
        <v>0</v>
      </c>
      <c r="AA1631" s="258">
        <v>0</v>
      </c>
      <c r="AB1631" s="260" t="s">
        <v>3074</v>
      </c>
    </row>
    <row r="1632" spans="1:28" ht="35.25" x14ac:dyDescent="0.5">
      <c r="A1632" s="3">
        <v>1</v>
      </c>
      <c r="B1632" s="165">
        <f>SUBTOTAL(103,$A$798:A1632)</f>
        <v>806</v>
      </c>
      <c r="C1632" s="210" t="s">
        <v>3270</v>
      </c>
      <c r="D1632" s="255">
        <f t="shared" si="81"/>
        <v>202300</v>
      </c>
      <c r="E1632" s="258">
        <v>0</v>
      </c>
      <c r="F1632" s="258">
        <v>0</v>
      </c>
      <c r="G1632" s="258">
        <v>0</v>
      </c>
      <c r="H1632" s="258">
        <v>0</v>
      </c>
      <c r="I1632" s="258">
        <v>0</v>
      </c>
      <c r="J1632" s="258">
        <v>0</v>
      </c>
      <c r="K1632" s="259">
        <v>0</v>
      </c>
      <c r="L1632" s="258">
        <v>0</v>
      </c>
      <c r="M1632" s="258">
        <v>0</v>
      </c>
      <c r="N1632" s="258">
        <v>0</v>
      </c>
      <c r="O1632" s="258">
        <v>202300</v>
      </c>
      <c r="P1632" s="258">
        <v>0</v>
      </c>
      <c r="Q1632" s="258">
        <v>0</v>
      </c>
      <c r="R1632" s="258">
        <v>0</v>
      </c>
      <c r="S1632" s="258">
        <v>0</v>
      </c>
      <c r="T1632" s="258">
        <v>0</v>
      </c>
      <c r="U1632" s="258">
        <v>0</v>
      </c>
      <c r="V1632" s="258">
        <v>0</v>
      </c>
      <c r="W1632" s="258">
        <v>0</v>
      </c>
      <c r="X1632" s="258">
        <v>0</v>
      </c>
      <c r="Y1632" s="258">
        <v>0</v>
      </c>
      <c r="Z1632" s="258">
        <v>0</v>
      </c>
      <c r="AA1632" s="258">
        <v>0</v>
      </c>
      <c r="AB1632" s="260" t="s">
        <v>3074</v>
      </c>
    </row>
    <row r="1633" spans="1:28" ht="35.25" x14ac:dyDescent="0.5">
      <c r="A1633" s="3">
        <v>1</v>
      </c>
      <c r="B1633" s="165">
        <f>SUBTOTAL(103,$A$798:A1633)</f>
        <v>807</v>
      </c>
      <c r="C1633" s="210" t="s">
        <v>3271</v>
      </c>
      <c r="D1633" s="255">
        <f t="shared" si="81"/>
        <v>221600</v>
      </c>
      <c r="E1633" s="258">
        <v>0</v>
      </c>
      <c r="F1633" s="258">
        <v>0</v>
      </c>
      <c r="G1633" s="258">
        <v>0</v>
      </c>
      <c r="H1633" s="258">
        <v>0</v>
      </c>
      <c r="I1633" s="258">
        <v>0</v>
      </c>
      <c r="J1633" s="258">
        <v>0</v>
      </c>
      <c r="K1633" s="259">
        <v>0</v>
      </c>
      <c r="L1633" s="258">
        <v>0</v>
      </c>
      <c r="M1633" s="258">
        <v>0</v>
      </c>
      <c r="N1633" s="258">
        <v>0</v>
      </c>
      <c r="O1633" s="258">
        <v>221600</v>
      </c>
      <c r="P1633" s="258">
        <v>0</v>
      </c>
      <c r="Q1633" s="258">
        <v>0</v>
      </c>
      <c r="R1633" s="258">
        <v>0</v>
      </c>
      <c r="S1633" s="258">
        <v>0</v>
      </c>
      <c r="T1633" s="258">
        <v>0</v>
      </c>
      <c r="U1633" s="258">
        <v>0</v>
      </c>
      <c r="V1633" s="258">
        <v>0</v>
      </c>
      <c r="W1633" s="258">
        <v>0</v>
      </c>
      <c r="X1633" s="258">
        <v>0</v>
      </c>
      <c r="Y1633" s="258">
        <v>0</v>
      </c>
      <c r="Z1633" s="258">
        <v>0</v>
      </c>
      <c r="AA1633" s="258">
        <v>0</v>
      </c>
      <c r="AB1633" s="260" t="s">
        <v>3074</v>
      </c>
    </row>
    <row r="1634" spans="1:28" ht="35.25" x14ac:dyDescent="0.5">
      <c r="A1634" s="3"/>
      <c r="B1634" s="209" t="s">
        <v>837</v>
      </c>
      <c r="C1634" s="210"/>
      <c r="D1634" s="255">
        <f t="shared" si="81"/>
        <v>190000</v>
      </c>
      <c r="E1634" s="255">
        <f>SUM(E1635)</f>
        <v>0</v>
      </c>
      <c r="F1634" s="255">
        <f t="shared" ref="F1634:AA1634" si="88">SUM(F1635)</f>
        <v>0</v>
      </c>
      <c r="G1634" s="255">
        <f t="shared" si="88"/>
        <v>0</v>
      </c>
      <c r="H1634" s="255">
        <f t="shared" si="88"/>
        <v>0</v>
      </c>
      <c r="I1634" s="255">
        <f t="shared" si="88"/>
        <v>0</v>
      </c>
      <c r="J1634" s="255">
        <f t="shared" si="88"/>
        <v>0</v>
      </c>
      <c r="K1634" s="256">
        <f t="shared" si="88"/>
        <v>0</v>
      </c>
      <c r="L1634" s="255">
        <f t="shared" si="88"/>
        <v>0</v>
      </c>
      <c r="M1634" s="255">
        <f t="shared" si="88"/>
        <v>0</v>
      </c>
      <c r="N1634" s="255">
        <f t="shared" si="88"/>
        <v>0</v>
      </c>
      <c r="O1634" s="255">
        <f t="shared" si="88"/>
        <v>190000</v>
      </c>
      <c r="P1634" s="255">
        <f t="shared" si="88"/>
        <v>0</v>
      </c>
      <c r="Q1634" s="255">
        <f t="shared" si="88"/>
        <v>0</v>
      </c>
      <c r="R1634" s="255">
        <f t="shared" si="88"/>
        <v>0</v>
      </c>
      <c r="S1634" s="255">
        <f t="shared" si="88"/>
        <v>0</v>
      </c>
      <c r="T1634" s="255">
        <f t="shared" si="88"/>
        <v>0</v>
      </c>
      <c r="U1634" s="255">
        <f t="shared" si="88"/>
        <v>0</v>
      </c>
      <c r="V1634" s="255">
        <f t="shared" si="88"/>
        <v>0</v>
      </c>
      <c r="W1634" s="255">
        <f t="shared" si="88"/>
        <v>0</v>
      </c>
      <c r="X1634" s="255">
        <f t="shared" si="88"/>
        <v>0</v>
      </c>
      <c r="Y1634" s="255">
        <f t="shared" si="88"/>
        <v>0</v>
      </c>
      <c r="Z1634" s="255">
        <f t="shared" si="88"/>
        <v>0</v>
      </c>
      <c r="AA1634" s="255">
        <f t="shared" si="88"/>
        <v>0</v>
      </c>
      <c r="AB1634" s="257" t="s">
        <v>855</v>
      </c>
    </row>
    <row r="1635" spans="1:28" ht="35.25" x14ac:dyDescent="0.5">
      <c r="A1635" s="3">
        <v>1</v>
      </c>
      <c r="B1635" s="165">
        <f>SUBTOTAL(103,$A$798:A1635)</f>
        <v>808</v>
      </c>
      <c r="C1635" s="210" t="s">
        <v>3272</v>
      </c>
      <c r="D1635" s="255">
        <f t="shared" si="81"/>
        <v>190000</v>
      </c>
      <c r="E1635" s="258">
        <v>0</v>
      </c>
      <c r="F1635" s="258">
        <v>0</v>
      </c>
      <c r="G1635" s="258">
        <v>0</v>
      </c>
      <c r="H1635" s="258">
        <v>0</v>
      </c>
      <c r="I1635" s="258">
        <v>0</v>
      </c>
      <c r="J1635" s="258">
        <v>0</v>
      </c>
      <c r="K1635" s="259">
        <v>0</v>
      </c>
      <c r="L1635" s="258">
        <v>0</v>
      </c>
      <c r="M1635" s="258">
        <v>0</v>
      </c>
      <c r="N1635" s="258">
        <v>0</v>
      </c>
      <c r="O1635" s="258">
        <v>190000</v>
      </c>
      <c r="P1635" s="258">
        <v>0</v>
      </c>
      <c r="Q1635" s="258">
        <v>0</v>
      </c>
      <c r="R1635" s="258">
        <v>0</v>
      </c>
      <c r="S1635" s="258">
        <v>0</v>
      </c>
      <c r="T1635" s="258">
        <v>0</v>
      </c>
      <c r="U1635" s="258">
        <v>0</v>
      </c>
      <c r="V1635" s="258">
        <v>0</v>
      </c>
      <c r="W1635" s="258">
        <v>0</v>
      </c>
      <c r="X1635" s="258">
        <v>0</v>
      </c>
      <c r="Y1635" s="258">
        <v>0</v>
      </c>
      <c r="Z1635" s="258">
        <v>0</v>
      </c>
      <c r="AA1635" s="258">
        <v>0</v>
      </c>
      <c r="AB1635" s="260">
        <v>2021</v>
      </c>
    </row>
    <row r="1636" spans="1:28" ht="35.25" x14ac:dyDescent="0.5">
      <c r="A1636" s="3"/>
      <c r="B1636" s="209" t="s">
        <v>799</v>
      </c>
      <c r="C1636" s="210"/>
      <c r="D1636" s="255">
        <f t="shared" si="81"/>
        <v>3754960</v>
      </c>
      <c r="E1636" s="255">
        <f>SUM(E1637:E1638)</f>
        <v>0</v>
      </c>
      <c r="F1636" s="255">
        <f t="shared" ref="F1636:AA1636" si="89">SUM(F1637:F1638)</f>
        <v>0</v>
      </c>
      <c r="G1636" s="255">
        <f t="shared" si="89"/>
        <v>0</v>
      </c>
      <c r="H1636" s="255">
        <f t="shared" si="89"/>
        <v>0</v>
      </c>
      <c r="I1636" s="255">
        <f t="shared" si="89"/>
        <v>0</v>
      </c>
      <c r="J1636" s="255">
        <f t="shared" si="89"/>
        <v>0</v>
      </c>
      <c r="K1636" s="256">
        <f t="shared" si="89"/>
        <v>0</v>
      </c>
      <c r="L1636" s="255">
        <f t="shared" si="89"/>
        <v>0</v>
      </c>
      <c r="M1636" s="255">
        <f t="shared" si="89"/>
        <v>3754960</v>
      </c>
      <c r="N1636" s="255">
        <f t="shared" si="89"/>
        <v>0</v>
      </c>
      <c r="O1636" s="255">
        <f t="shared" si="89"/>
        <v>0</v>
      </c>
      <c r="P1636" s="255">
        <f t="shared" si="89"/>
        <v>0</v>
      </c>
      <c r="Q1636" s="255">
        <f t="shared" si="89"/>
        <v>0</v>
      </c>
      <c r="R1636" s="255">
        <f t="shared" si="89"/>
        <v>0</v>
      </c>
      <c r="S1636" s="255">
        <f t="shared" si="89"/>
        <v>0</v>
      </c>
      <c r="T1636" s="255">
        <f t="shared" si="89"/>
        <v>0</v>
      </c>
      <c r="U1636" s="255">
        <f t="shared" si="89"/>
        <v>0</v>
      </c>
      <c r="V1636" s="255">
        <f t="shared" si="89"/>
        <v>0</v>
      </c>
      <c r="W1636" s="255">
        <f t="shared" si="89"/>
        <v>0</v>
      </c>
      <c r="X1636" s="255">
        <f t="shared" si="89"/>
        <v>0</v>
      </c>
      <c r="Y1636" s="255">
        <f t="shared" si="89"/>
        <v>0</v>
      </c>
      <c r="Z1636" s="255">
        <f t="shared" si="89"/>
        <v>0</v>
      </c>
      <c r="AA1636" s="255">
        <f t="shared" si="89"/>
        <v>0</v>
      </c>
      <c r="AB1636" s="257" t="s">
        <v>855</v>
      </c>
    </row>
    <row r="1637" spans="1:28" ht="35.25" x14ac:dyDescent="0.5">
      <c r="A1637" s="3">
        <v>1</v>
      </c>
      <c r="B1637" s="165">
        <f>SUBTOTAL(103,$A$798:A1637)</f>
        <v>809</v>
      </c>
      <c r="C1637" s="210" t="s">
        <v>3273</v>
      </c>
      <c r="D1637" s="255">
        <f t="shared" si="81"/>
        <v>1938080</v>
      </c>
      <c r="E1637" s="258">
        <v>0</v>
      </c>
      <c r="F1637" s="258">
        <v>0</v>
      </c>
      <c r="G1637" s="258">
        <v>0</v>
      </c>
      <c r="H1637" s="258">
        <v>0</v>
      </c>
      <c r="I1637" s="258">
        <v>0</v>
      </c>
      <c r="J1637" s="258">
        <v>0</v>
      </c>
      <c r="K1637" s="259">
        <v>0</v>
      </c>
      <c r="L1637" s="258">
        <v>0</v>
      </c>
      <c r="M1637" s="258">
        <v>1938080</v>
      </c>
      <c r="N1637" s="258">
        <v>0</v>
      </c>
      <c r="O1637" s="258">
        <v>0</v>
      </c>
      <c r="P1637" s="258">
        <v>0</v>
      </c>
      <c r="Q1637" s="258">
        <v>0</v>
      </c>
      <c r="R1637" s="258">
        <v>0</v>
      </c>
      <c r="S1637" s="258">
        <v>0</v>
      </c>
      <c r="T1637" s="258">
        <v>0</v>
      </c>
      <c r="U1637" s="258">
        <v>0</v>
      </c>
      <c r="V1637" s="258">
        <v>0</v>
      </c>
      <c r="W1637" s="258">
        <v>0</v>
      </c>
      <c r="X1637" s="258">
        <v>0</v>
      </c>
      <c r="Y1637" s="258">
        <v>0</v>
      </c>
      <c r="Z1637" s="258">
        <v>0</v>
      </c>
      <c r="AA1637" s="258">
        <v>0</v>
      </c>
      <c r="AB1637" s="260">
        <v>2021</v>
      </c>
    </row>
    <row r="1638" spans="1:28" ht="35.25" x14ac:dyDescent="0.5">
      <c r="A1638" s="3">
        <v>1</v>
      </c>
      <c r="B1638" s="165">
        <f>SUBTOTAL(103,$A$798:A1638)</f>
        <v>810</v>
      </c>
      <c r="C1638" s="210" t="s">
        <v>3274</v>
      </c>
      <c r="D1638" s="255">
        <f t="shared" si="81"/>
        <v>1816880</v>
      </c>
      <c r="E1638" s="258">
        <v>0</v>
      </c>
      <c r="F1638" s="258">
        <v>0</v>
      </c>
      <c r="G1638" s="258">
        <v>0</v>
      </c>
      <c r="H1638" s="258">
        <v>0</v>
      </c>
      <c r="I1638" s="258">
        <v>0</v>
      </c>
      <c r="J1638" s="258">
        <v>0</v>
      </c>
      <c r="K1638" s="259">
        <v>0</v>
      </c>
      <c r="L1638" s="258">
        <v>0</v>
      </c>
      <c r="M1638" s="258">
        <v>1816880</v>
      </c>
      <c r="N1638" s="258">
        <v>0</v>
      </c>
      <c r="O1638" s="258">
        <v>0</v>
      </c>
      <c r="P1638" s="258">
        <v>0</v>
      </c>
      <c r="Q1638" s="258">
        <v>0</v>
      </c>
      <c r="R1638" s="258">
        <v>0</v>
      </c>
      <c r="S1638" s="258">
        <v>0</v>
      </c>
      <c r="T1638" s="258">
        <v>0</v>
      </c>
      <c r="U1638" s="258">
        <v>0</v>
      </c>
      <c r="V1638" s="258">
        <v>0</v>
      </c>
      <c r="W1638" s="258">
        <v>0</v>
      </c>
      <c r="X1638" s="258">
        <v>0</v>
      </c>
      <c r="Y1638" s="258">
        <v>0</v>
      </c>
      <c r="Z1638" s="258">
        <v>0</v>
      </c>
      <c r="AA1638" s="258">
        <v>0</v>
      </c>
      <c r="AB1638" s="260">
        <v>2021</v>
      </c>
    </row>
    <row r="1639" spans="1:28" ht="35.25" x14ac:dyDescent="0.5">
      <c r="A1639" s="3"/>
      <c r="B1639" s="209" t="s">
        <v>808</v>
      </c>
      <c r="C1639" s="210"/>
      <c r="D1639" s="255">
        <f t="shared" si="81"/>
        <v>120000</v>
      </c>
      <c r="E1639" s="255">
        <f>SUM(E1640)</f>
        <v>0</v>
      </c>
      <c r="F1639" s="255">
        <f t="shared" ref="F1639:AA1639" si="90">SUM(F1640)</f>
        <v>0</v>
      </c>
      <c r="G1639" s="255">
        <f t="shared" si="90"/>
        <v>0</v>
      </c>
      <c r="H1639" s="255">
        <f t="shared" si="90"/>
        <v>0</v>
      </c>
      <c r="I1639" s="255">
        <f t="shared" si="90"/>
        <v>0</v>
      </c>
      <c r="J1639" s="255">
        <f t="shared" si="90"/>
        <v>0</v>
      </c>
      <c r="K1639" s="256">
        <f t="shared" si="90"/>
        <v>1</v>
      </c>
      <c r="L1639" s="255">
        <f t="shared" si="90"/>
        <v>120000</v>
      </c>
      <c r="M1639" s="255">
        <f t="shared" si="90"/>
        <v>0</v>
      </c>
      <c r="N1639" s="255">
        <f t="shared" si="90"/>
        <v>0</v>
      </c>
      <c r="O1639" s="255">
        <f t="shared" si="90"/>
        <v>0</v>
      </c>
      <c r="P1639" s="255">
        <f t="shared" si="90"/>
        <v>0</v>
      </c>
      <c r="Q1639" s="255">
        <f t="shared" si="90"/>
        <v>0</v>
      </c>
      <c r="R1639" s="255">
        <f t="shared" si="90"/>
        <v>0</v>
      </c>
      <c r="S1639" s="255">
        <f t="shared" si="90"/>
        <v>0</v>
      </c>
      <c r="T1639" s="255">
        <f t="shared" si="90"/>
        <v>0</v>
      </c>
      <c r="U1639" s="255">
        <f t="shared" si="90"/>
        <v>0</v>
      </c>
      <c r="V1639" s="255">
        <f t="shared" si="90"/>
        <v>0</v>
      </c>
      <c r="W1639" s="255">
        <f t="shared" si="90"/>
        <v>0</v>
      </c>
      <c r="X1639" s="255">
        <f t="shared" si="90"/>
        <v>0</v>
      </c>
      <c r="Y1639" s="255">
        <f t="shared" si="90"/>
        <v>0</v>
      </c>
      <c r="Z1639" s="255">
        <f t="shared" si="90"/>
        <v>0</v>
      </c>
      <c r="AA1639" s="255">
        <f t="shared" si="90"/>
        <v>0</v>
      </c>
      <c r="AB1639" s="257" t="s">
        <v>855</v>
      </c>
    </row>
    <row r="1640" spans="1:28" ht="35.25" x14ac:dyDescent="0.5">
      <c r="A1640" s="3">
        <v>1</v>
      </c>
      <c r="B1640" s="165">
        <f>SUBTOTAL(103,$A$798:A1640)</f>
        <v>811</v>
      </c>
      <c r="C1640" s="210" t="s">
        <v>3275</v>
      </c>
      <c r="D1640" s="255">
        <f t="shared" si="81"/>
        <v>120000</v>
      </c>
      <c r="E1640" s="258">
        <v>0</v>
      </c>
      <c r="F1640" s="258">
        <v>0</v>
      </c>
      <c r="G1640" s="258">
        <v>0</v>
      </c>
      <c r="H1640" s="258">
        <v>0</v>
      </c>
      <c r="I1640" s="258">
        <v>0</v>
      </c>
      <c r="J1640" s="258">
        <v>0</v>
      </c>
      <c r="K1640" s="259">
        <v>1</v>
      </c>
      <c r="L1640" s="258">
        <v>120000</v>
      </c>
      <c r="M1640" s="258">
        <v>0</v>
      </c>
      <c r="N1640" s="258">
        <v>0</v>
      </c>
      <c r="O1640" s="258">
        <v>0</v>
      </c>
      <c r="P1640" s="258">
        <v>0</v>
      </c>
      <c r="Q1640" s="258">
        <v>0</v>
      </c>
      <c r="R1640" s="258">
        <v>0</v>
      </c>
      <c r="S1640" s="258">
        <v>0</v>
      </c>
      <c r="T1640" s="258">
        <v>0</v>
      </c>
      <c r="U1640" s="258">
        <v>0</v>
      </c>
      <c r="V1640" s="258">
        <v>0</v>
      </c>
      <c r="W1640" s="258">
        <v>0</v>
      </c>
      <c r="X1640" s="258">
        <v>0</v>
      </c>
      <c r="Y1640" s="258">
        <v>0</v>
      </c>
      <c r="Z1640" s="258">
        <v>0</v>
      </c>
      <c r="AA1640" s="258">
        <v>0</v>
      </c>
      <c r="AB1640" s="260">
        <v>2021</v>
      </c>
    </row>
    <row r="1641" spans="1:28" ht="35.25" x14ac:dyDescent="0.5">
      <c r="A1641" s="3"/>
      <c r="B1641" s="209" t="s">
        <v>3276</v>
      </c>
      <c r="C1641" s="210"/>
      <c r="D1641" s="255">
        <f>E1641+F1641+G1641+H1641+I1641+J1641+L1641+M1641+N1641+O1641+P1641+Q1641+R1641+S1641+T1641+U1641+V1641+W1641+X1641+Y1641+Z1641+AA1641</f>
        <v>29303237.77</v>
      </c>
      <c r="E1641" s="255">
        <f>E1642+E1648+E1650+E1652+E1654+E1656</f>
        <v>0</v>
      </c>
      <c r="F1641" s="255">
        <f t="shared" ref="F1641:AA1641" si="91">F1642+F1648+F1650+F1652+F1654+F1656</f>
        <v>0</v>
      </c>
      <c r="G1641" s="255">
        <f t="shared" si="91"/>
        <v>0</v>
      </c>
      <c r="H1641" s="255">
        <f t="shared" si="91"/>
        <v>0</v>
      </c>
      <c r="I1641" s="255">
        <f t="shared" si="91"/>
        <v>0</v>
      </c>
      <c r="J1641" s="255">
        <f t="shared" si="91"/>
        <v>0</v>
      </c>
      <c r="K1641" s="256">
        <f t="shared" si="91"/>
        <v>12</v>
      </c>
      <c r="L1641" s="255">
        <f>L1642+L1648+L1650+L1652+L1654+L1656</f>
        <v>26644845.199999999</v>
      </c>
      <c r="M1641" s="255">
        <f t="shared" si="91"/>
        <v>0</v>
      </c>
      <c r="N1641" s="255">
        <f t="shared" si="91"/>
        <v>260392.57</v>
      </c>
      <c r="O1641" s="255">
        <f t="shared" si="91"/>
        <v>2398000</v>
      </c>
      <c r="P1641" s="255">
        <f t="shared" si="91"/>
        <v>0</v>
      </c>
      <c r="Q1641" s="255">
        <f t="shared" si="91"/>
        <v>0</v>
      </c>
      <c r="R1641" s="255">
        <f t="shared" si="91"/>
        <v>0</v>
      </c>
      <c r="S1641" s="255">
        <f t="shared" si="91"/>
        <v>0</v>
      </c>
      <c r="T1641" s="255">
        <f t="shared" si="91"/>
        <v>0</v>
      </c>
      <c r="U1641" s="255">
        <f t="shared" si="91"/>
        <v>0</v>
      </c>
      <c r="V1641" s="255">
        <f t="shared" si="91"/>
        <v>0</v>
      </c>
      <c r="W1641" s="255">
        <f t="shared" si="91"/>
        <v>0</v>
      </c>
      <c r="X1641" s="255">
        <f t="shared" si="91"/>
        <v>0</v>
      </c>
      <c r="Y1641" s="255">
        <f t="shared" si="91"/>
        <v>0</v>
      </c>
      <c r="Z1641" s="255">
        <f t="shared" si="91"/>
        <v>0</v>
      </c>
      <c r="AA1641" s="255">
        <f t="shared" si="91"/>
        <v>0</v>
      </c>
      <c r="AB1641" s="257" t="s">
        <v>855</v>
      </c>
    </row>
    <row r="1642" spans="1:28" ht="35.25" x14ac:dyDescent="0.5">
      <c r="A1642" s="3"/>
      <c r="B1642" s="209" t="s">
        <v>1008</v>
      </c>
      <c r="C1642" s="210"/>
      <c r="D1642" s="255">
        <f>E1642+F1642+G1642+H1642+I1642+J1642+L1642+M1642+N1642+O1642+P1642+Q1642+R1642+S1642+T1642+U1642+V1642+W1642+X1642+Y1642+Z1642+AA1642</f>
        <v>11701865.199999999</v>
      </c>
      <c r="E1642" s="255">
        <f>SUM(E1643:E1647)</f>
        <v>0</v>
      </c>
      <c r="F1642" s="255">
        <f t="shared" ref="F1642:AA1642" si="92">SUM(F1643:F1647)</f>
        <v>0</v>
      </c>
      <c r="G1642" s="255">
        <f t="shared" si="92"/>
        <v>0</v>
      </c>
      <c r="H1642" s="255">
        <f t="shared" si="92"/>
        <v>0</v>
      </c>
      <c r="I1642" s="255">
        <f t="shared" si="92"/>
        <v>0</v>
      </c>
      <c r="J1642" s="255">
        <f t="shared" si="92"/>
        <v>0</v>
      </c>
      <c r="K1642" s="256">
        <f t="shared" si="92"/>
        <v>4</v>
      </c>
      <c r="L1642" s="255">
        <f t="shared" si="92"/>
        <v>9303865.1999999993</v>
      </c>
      <c r="M1642" s="255">
        <f t="shared" si="92"/>
        <v>0</v>
      </c>
      <c r="N1642" s="255">
        <f t="shared" si="92"/>
        <v>0</v>
      </c>
      <c r="O1642" s="255">
        <f t="shared" si="92"/>
        <v>2398000</v>
      </c>
      <c r="P1642" s="255">
        <f t="shared" si="92"/>
        <v>0</v>
      </c>
      <c r="Q1642" s="255">
        <f t="shared" si="92"/>
        <v>0</v>
      </c>
      <c r="R1642" s="255">
        <f t="shared" si="92"/>
        <v>0</v>
      </c>
      <c r="S1642" s="255">
        <f t="shared" si="92"/>
        <v>0</v>
      </c>
      <c r="T1642" s="255">
        <f t="shared" si="92"/>
        <v>0</v>
      </c>
      <c r="U1642" s="255">
        <f t="shared" si="92"/>
        <v>0</v>
      </c>
      <c r="V1642" s="255">
        <f t="shared" si="92"/>
        <v>0</v>
      </c>
      <c r="W1642" s="255">
        <f t="shared" si="92"/>
        <v>0</v>
      </c>
      <c r="X1642" s="255">
        <f t="shared" si="92"/>
        <v>0</v>
      </c>
      <c r="Y1642" s="255">
        <f t="shared" si="92"/>
        <v>0</v>
      </c>
      <c r="Z1642" s="255">
        <f t="shared" si="92"/>
        <v>0</v>
      </c>
      <c r="AA1642" s="255">
        <f t="shared" si="92"/>
        <v>0</v>
      </c>
      <c r="AB1642" s="257" t="s">
        <v>855</v>
      </c>
    </row>
    <row r="1643" spans="1:28" ht="35.25" x14ac:dyDescent="0.5">
      <c r="A1643" s="3">
        <v>1</v>
      </c>
      <c r="B1643" s="165">
        <f>SUBTOTAL(103,$A$1642:A1643)</f>
        <v>1</v>
      </c>
      <c r="C1643" s="210" t="s">
        <v>3277</v>
      </c>
      <c r="D1643" s="255">
        <f t="shared" si="81"/>
        <v>1199000</v>
      </c>
      <c r="E1643" s="258">
        <v>0</v>
      </c>
      <c r="F1643" s="258">
        <v>0</v>
      </c>
      <c r="G1643" s="258">
        <v>0</v>
      </c>
      <c r="H1643" s="258">
        <v>0</v>
      </c>
      <c r="I1643" s="258">
        <v>0</v>
      </c>
      <c r="J1643" s="258">
        <v>0</v>
      </c>
      <c r="K1643" s="259">
        <v>0</v>
      </c>
      <c r="L1643" s="258">
        <v>0</v>
      </c>
      <c r="M1643" s="258">
        <v>0</v>
      </c>
      <c r="N1643" s="258">
        <v>0</v>
      </c>
      <c r="O1643" s="258">
        <v>1199000</v>
      </c>
      <c r="P1643" s="258">
        <v>0</v>
      </c>
      <c r="Q1643" s="258">
        <v>0</v>
      </c>
      <c r="R1643" s="258">
        <v>0</v>
      </c>
      <c r="S1643" s="258">
        <v>0</v>
      </c>
      <c r="T1643" s="258">
        <v>0</v>
      </c>
      <c r="U1643" s="258">
        <v>0</v>
      </c>
      <c r="V1643" s="258">
        <v>0</v>
      </c>
      <c r="W1643" s="258">
        <v>0</v>
      </c>
      <c r="X1643" s="258">
        <v>0</v>
      </c>
      <c r="Y1643" s="258">
        <v>0</v>
      </c>
      <c r="Z1643" s="258">
        <v>0</v>
      </c>
      <c r="AA1643" s="258">
        <v>0</v>
      </c>
      <c r="AB1643" s="260">
        <v>2022</v>
      </c>
    </row>
    <row r="1644" spans="1:28" ht="35.25" x14ac:dyDescent="0.5">
      <c r="A1644" s="3">
        <v>1</v>
      </c>
      <c r="B1644" s="165">
        <f>SUBTOTAL(103,$A$1642:A1644)</f>
        <v>2</v>
      </c>
      <c r="C1644" s="210" t="s">
        <v>3278</v>
      </c>
      <c r="D1644" s="255">
        <f t="shared" si="81"/>
        <v>1199000</v>
      </c>
      <c r="E1644" s="261">
        <v>0</v>
      </c>
      <c r="F1644" s="261">
        <v>0</v>
      </c>
      <c r="G1644" s="261">
        <v>0</v>
      </c>
      <c r="H1644" s="261">
        <v>0</v>
      </c>
      <c r="I1644" s="261">
        <v>0</v>
      </c>
      <c r="J1644" s="261">
        <v>0</v>
      </c>
      <c r="K1644" s="262">
        <v>0</v>
      </c>
      <c r="L1644" s="261">
        <v>0</v>
      </c>
      <c r="M1644" s="261">
        <v>0</v>
      </c>
      <c r="N1644" s="261">
        <v>0</v>
      </c>
      <c r="O1644" s="261">
        <v>1199000</v>
      </c>
      <c r="P1644" s="261">
        <v>0</v>
      </c>
      <c r="Q1644" s="261">
        <v>0</v>
      </c>
      <c r="R1644" s="261">
        <v>0</v>
      </c>
      <c r="S1644" s="261">
        <v>0</v>
      </c>
      <c r="T1644" s="261">
        <v>0</v>
      </c>
      <c r="U1644" s="261">
        <v>0</v>
      </c>
      <c r="V1644" s="261">
        <v>0</v>
      </c>
      <c r="W1644" s="261">
        <v>0</v>
      </c>
      <c r="X1644" s="261">
        <v>0</v>
      </c>
      <c r="Y1644" s="261">
        <v>0</v>
      </c>
      <c r="Z1644" s="261">
        <v>0</v>
      </c>
      <c r="AA1644" s="261">
        <v>0</v>
      </c>
      <c r="AB1644" s="260">
        <v>2022</v>
      </c>
    </row>
    <row r="1645" spans="1:28" ht="35.25" x14ac:dyDescent="0.5">
      <c r="A1645" s="3">
        <v>1</v>
      </c>
      <c r="B1645" s="165">
        <f>SUBTOTAL(103,$A$1642:A1645)</f>
        <v>3</v>
      </c>
      <c r="C1645" s="212" t="s">
        <v>2764</v>
      </c>
      <c r="D1645" s="255">
        <f t="shared" si="81"/>
        <v>2243235.6</v>
      </c>
      <c r="E1645" s="258">
        <v>0</v>
      </c>
      <c r="F1645" s="258">
        <v>0</v>
      </c>
      <c r="G1645" s="258">
        <v>0</v>
      </c>
      <c r="H1645" s="258">
        <v>0</v>
      </c>
      <c r="I1645" s="258">
        <v>0</v>
      </c>
      <c r="J1645" s="258">
        <v>0</v>
      </c>
      <c r="K1645" s="259">
        <v>1</v>
      </c>
      <c r="L1645" s="258">
        <v>2243235.6</v>
      </c>
      <c r="M1645" s="258">
        <v>0</v>
      </c>
      <c r="N1645" s="258">
        <v>0</v>
      </c>
      <c r="O1645" s="258">
        <v>0</v>
      </c>
      <c r="P1645" s="258">
        <v>0</v>
      </c>
      <c r="Q1645" s="258">
        <v>0</v>
      </c>
      <c r="R1645" s="258">
        <v>0</v>
      </c>
      <c r="S1645" s="258">
        <v>0</v>
      </c>
      <c r="T1645" s="258">
        <v>0</v>
      </c>
      <c r="U1645" s="258">
        <v>0</v>
      </c>
      <c r="V1645" s="258">
        <v>0</v>
      </c>
      <c r="W1645" s="258">
        <v>0</v>
      </c>
      <c r="X1645" s="258">
        <v>0</v>
      </c>
      <c r="Y1645" s="258">
        <v>0</v>
      </c>
      <c r="Z1645" s="258">
        <v>0</v>
      </c>
      <c r="AA1645" s="258">
        <v>0</v>
      </c>
      <c r="AB1645" s="260">
        <v>2022</v>
      </c>
    </row>
    <row r="1646" spans="1:28" ht="35.25" x14ac:dyDescent="0.5">
      <c r="A1646" s="3">
        <v>1</v>
      </c>
      <c r="B1646" s="165">
        <f>SUBTOTAL(103,$A$1642:A1646)</f>
        <v>4</v>
      </c>
      <c r="C1646" s="212" t="s">
        <v>2819</v>
      </c>
      <c r="D1646" s="255">
        <f t="shared" si="81"/>
        <v>2100000</v>
      </c>
      <c r="E1646" s="258">
        <v>0</v>
      </c>
      <c r="F1646" s="258">
        <v>0</v>
      </c>
      <c r="G1646" s="258">
        <v>0</v>
      </c>
      <c r="H1646" s="258">
        <v>0</v>
      </c>
      <c r="I1646" s="258">
        <v>0</v>
      </c>
      <c r="J1646" s="258">
        <v>0</v>
      </c>
      <c r="K1646" s="259">
        <v>1</v>
      </c>
      <c r="L1646" s="258">
        <v>2100000</v>
      </c>
      <c r="M1646" s="258">
        <v>0</v>
      </c>
      <c r="N1646" s="258">
        <v>0</v>
      </c>
      <c r="O1646" s="258">
        <v>0</v>
      </c>
      <c r="P1646" s="258">
        <v>0</v>
      </c>
      <c r="Q1646" s="258">
        <v>0</v>
      </c>
      <c r="R1646" s="258">
        <v>0</v>
      </c>
      <c r="S1646" s="258">
        <v>0</v>
      </c>
      <c r="T1646" s="258">
        <v>0</v>
      </c>
      <c r="U1646" s="258">
        <v>0</v>
      </c>
      <c r="V1646" s="258">
        <v>0</v>
      </c>
      <c r="W1646" s="258">
        <v>0</v>
      </c>
      <c r="X1646" s="258">
        <v>0</v>
      </c>
      <c r="Y1646" s="258">
        <v>0</v>
      </c>
      <c r="Z1646" s="258">
        <v>0</v>
      </c>
      <c r="AA1646" s="258">
        <v>0</v>
      </c>
      <c r="AB1646" s="260">
        <v>2022</v>
      </c>
    </row>
    <row r="1647" spans="1:28" ht="35.25" x14ac:dyDescent="0.5">
      <c r="A1647" s="3">
        <v>1</v>
      </c>
      <c r="B1647" s="165">
        <f>SUBTOTAL(103,$A$1642:A1647)</f>
        <v>5</v>
      </c>
      <c r="C1647" s="212" t="s">
        <v>2270</v>
      </c>
      <c r="D1647" s="255">
        <f t="shared" si="81"/>
        <v>4960629.5999999996</v>
      </c>
      <c r="E1647" s="258">
        <v>0</v>
      </c>
      <c r="F1647" s="258">
        <v>0</v>
      </c>
      <c r="G1647" s="258">
        <v>0</v>
      </c>
      <c r="H1647" s="258">
        <v>0</v>
      </c>
      <c r="I1647" s="258">
        <v>0</v>
      </c>
      <c r="J1647" s="258">
        <v>0</v>
      </c>
      <c r="K1647" s="259">
        <v>2</v>
      </c>
      <c r="L1647" s="258">
        <v>4960629.5999999996</v>
      </c>
      <c r="M1647" s="258">
        <v>0</v>
      </c>
      <c r="N1647" s="258">
        <v>0</v>
      </c>
      <c r="O1647" s="258">
        <v>0</v>
      </c>
      <c r="P1647" s="258">
        <v>0</v>
      </c>
      <c r="Q1647" s="258">
        <v>0</v>
      </c>
      <c r="R1647" s="258">
        <v>0</v>
      </c>
      <c r="S1647" s="258">
        <v>0</v>
      </c>
      <c r="T1647" s="258">
        <v>0</v>
      </c>
      <c r="U1647" s="258">
        <v>0</v>
      </c>
      <c r="V1647" s="258">
        <v>0</v>
      </c>
      <c r="W1647" s="258">
        <v>0</v>
      </c>
      <c r="X1647" s="258">
        <v>0</v>
      </c>
      <c r="Y1647" s="258">
        <v>0</v>
      </c>
      <c r="Z1647" s="258">
        <v>0</v>
      </c>
      <c r="AA1647" s="258">
        <v>0</v>
      </c>
      <c r="AB1647" s="260">
        <v>2022</v>
      </c>
    </row>
    <row r="1648" spans="1:28" ht="35.25" x14ac:dyDescent="0.5">
      <c r="A1648" s="3"/>
      <c r="B1648" s="210" t="s">
        <v>1010</v>
      </c>
      <c r="C1648" s="210"/>
      <c r="D1648" s="255">
        <f t="shared" si="81"/>
        <v>2237020</v>
      </c>
      <c r="E1648" s="255">
        <f>SUM(E1649)</f>
        <v>0</v>
      </c>
      <c r="F1648" s="255">
        <f t="shared" ref="F1648:AA1648" si="93">SUM(F1649)</f>
        <v>0</v>
      </c>
      <c r="G1648" s="255">
        <f t="shared" si="93"/>
        <v>0</v>
      </c>
      <c r="H1648" s="255">
        <f t="shared" si="93"/>
        <v>0</v>
      </c>
      <c r="I1648" s="255">
        <f t="shared" si="93"/>
        <v>0</v>
      </c>
      <c r="J1648" s="255">
        <f t="shared" si="93"/>
        <v>0</v>
      </c>
      <c r="K1648" s="256">
        <f t="shared" si="93"/>
        <v>1</v>
      </c>
      <c r="L1648" s="255">
        <f t="shared" si="93"/>
        <v>2237020</v>
      </c>
      <c r="M1648" s="255">
        <f t="shared" si="93"/>
        <v>0</v>
      </c>
      <c r="N1648" s="255">
        <f t="shared" si="93"/>
        <v>0</v>
      </c>
      <c r="O1648" s="255">
        <f t="shared" si="93"/>
        <v>0</v>
      </c>
      <c r="P1648" s="255">
        <f t="shared" si="93"/>
        <v>0</v>
      </c>
      <c r="Q1648" s="255">
        <f t="shared" si="93"/>
        <v>0</v>
      </c>
      <c r="R1648" s="255">
        <f t="shared" si="93"/>
        <v>0</v>
      </c>
      <c r="S1648" s="255">
        <f t="shared" si="93"/>
        <v>0</v>
      </c>
      <c r="T1648" s="255">
        <f t="shared" si="93"/>
        <v>0</v>
      </c>
      <c r="U1648" s="255">
        <f t="shared" si="93"/>
        <v>0</v>
      </c>
      <c r="V1648" s="255">
        <f t="shared" si="93"/>
        <v>0</v>
      </c>
      <c r="W1648" s="255">
        <f t="shared" si="93"/>
        <v>0</v>
      </c>
      <c r="X1648" s="255">
        <f t="shared" si="93"/>
        <v>0</v>
      </c>
      <c r="Y1648" s="255">
        <f t="shared" si="93"/>
        <v>0</v>
      </c>
      <c r="Z1648" s="255">
        <f t="shared" si="93"/>
        <v>0</v>
      </c>
      <c r="AA1648" s="255">
        <f t="shared" si="93"/>
        <v>0</v>
      </c>
      <c r="AB1648" s="257" t="s">
        <v>855</v>
      </c>
    </row>
    <row r="1649" spans="1:28" ht="35.25" x14ac:dyDescent="0.5">
      <c r="A1649" s="3">
        <v>1</v>
      </c>
      <c r="B1649" s="165">
        <f>SUBTOTAL(103,$A$1642:A1649)</f>
        <v>6</v>
      </c>
      <c r="C1649" s="210" t="s">
        <v>2122</v>
      </c>
      <c r="D1649" s="255">
        <f t="shared" si="81"/>
        <v>2237020</v>
      </c>
      <c r="E1649" s="258">
        <v>0</v>
      </c>
      <c r="F1649" s="258">
        <v>0</v>
      </c>
      <c r="G1649" s="258">
        <v>0</v>
      </c>
      <c r="H1649" s="258">
        <v>0</v>
      </c>
      <c r="I1649" s="258">
        <v>0</v>
      </c>
      <c r="J1649" s="258">
        <v>0</v>
      </c>
      <c r="K1649" s="259">
        <v>1</v>
      </c>
      <c r="L1649" s="258">
        <v>2237020</v>
      </c>
      <c r="M1649" s="258">
        <v>0</v>
      </c>
      <c r="N1649" s="258">
        <v>0</v>
      </c>
      <c r="O1649" s="258">
        <v>0</v>
      </c>
      <c r="P1649" s="258">
        <v>0</v>
      </c>
      <c r="Q1649" s="258">
        <v>0</v>
      </c>
      <c r="R1649" s="258">
        <v>0</v>
      </c>
      <c r="S1649" s="258">
        <v>0</v>
      </c>
      <c r="T1649" s="258">
        <v>0</v>
      </c>
      <c r="U1649" s="258">
        <v>0</v>
      </c>
      <c r="V1649" s="258">
        <v>0</v>
      </c>
      <c r="W1649" s="258">
        <v>0</v>
      </c>
      <c r="X1649" s="258">
        <v>0</v>
      </c>
      <c r="Y1649" s="258">
        <v>0</v>
      </c>
      <c r="Z1649" s="258">
        <v>0</v>
      </c>
      <c r="AA1649" s="258">
        <v>0</v>
      </c>
      <c r="AB1649" s="260">
        <v>2022</v>
      </c>
    </row>
    <row r="1650" spans="1:28" ht="35.25" x14ac:dyDescent="0.5">
      <c r="A1650" s="3"/>
      <c r="B1650" s="210" t="s">
        <v>1009</v>
      </c>
      <c r="C1650" s="210"/>
      <c r="D1650" s="255">
        <f t="shared" si="81"/>
        <v>4360000</v>
      </c>
      <c r="E1650" s="255">
        <f>SUM(E1651)</f>
        <v>0</v>
      </c>
      <c r="F1650" s="255">
        <f t="shared" ref="F1650:AA1650" si="94">SUM(F1651)</f>
        <v>0</v>
      </c>
      <c r="G1650" s="255">
        <f t="shared" si="94"/>
        <v>0</v>
      </c>
      <c r="H1650" s="255">
        <f t="shared" si="94"/>
        <v>0</v>
      </c>
      <c r="I1650" s="255">
        <f t="shared" si="94"/>
        <v>0</v>
      </c>
      <c r="J1650" s="255">
        <f t="shared" si="94"/>
        <v>0</v>
      </c>
      <c r="K1650" s="256">
        <f t="shared" si="94"/>
        <v>2</v>
      </c>
      <c r="L1650" s="255">
        <f t="shared" si="94"/>
        <v>4360000</v>
      </c>
      <c r="M1650" s="255">
        <f t="shared" si="94"/>
        <v>0</v>
      </c>
      <c r="N1650" s="255">
        <f t="shared" si="94"/>
        <v>0</v>
      </c>
      <c r="O1650" s="255">
        <f t="shared" si="94"/>
        <v>0</v>
      </c>
      <c r="P1650" s="255">
        <f t="shared" si="94"/>
        <v>0</v>
      </c>
      <c r="Q1650" s="255">
        <f t="shared" si="94"/>
        <v>0</v>
      </c>
      <c r="R1650" s="255">
        <f t="shared" si="94"/>
        <v>0</v>
      </c>
      <c r="S1650" s="255">
        <f t="shared" si="94"/>
        <v>0</v>
      </c>
      <c r="T1650" s="255">
        <f t="shared" si="94"/>
        <v>0</v>
      </c>
      <c r="U1650" s="255">
        <f t="shared" si="94"/>
        <v>0</v>
      </c>
      <c r="V1650" s="255">
        <f t="shared" si="94"/>
        <v>0</v>
      </c>
      <c r="W1650" s="255">
        <f t="shared" si="94"/>
        <v>0</v>
      </c>
      <c r="X1650" s="255">
        <f t="shared" si="94"/>
        <v>0</v>
      </c>
      <c r="Y1650" s="255">
        <f t="shared" si="94"/>
        <v>0</v>
      </c>
      <c r="Z1650" s="255">
        <f t="shared" si="94"/>
        <v>0</v>
      </c>
      <c r="AA1650" s="255">
        <f t="shared" si="94"/>
        <v>0</v>
      </c>
      <c r="AB1650" s="257" t="s">
        <v>855</v>
      </c>
    </row>
    <row r="1651" spans="1:28" ht="35.25" x14ac:dyDescent="0.5">
      <c r="A1651" s="3">
        <v>1</v>
      </c>
      <c r="B1651" s="165">
        <f>SUBTOTAL(103,$A$1642:A1651)</f>
        <v>7</v>
      </c>
      <c r="C1651" s="210" t="s">
        <v>3172</v>
      </c>
      <c r="D1651" s="255">
        <f t="shared" si="81"/>
        <v>4360000</v>
      </c>
      <c r="E1651" s="258">
        <v>0</v>
      </c>
      <c r="F1651" s="258">
        <v>0</v>
      </c>
      <c r="G1651" s="258">
        <v>0</v>
      </c>
      <c r="H1651" s="258">
        <v>0</v>
      </c>
      <c r="I1651" s="258">
        <v>0</v>
      </c>
      <c r="J1651" s="258">
        <v>0</v>
      </c>
      <c r="K1651" s="259">
        <v>2</v>
      </c>
      <c r="L1651" s="258">
        <v>4360000</v>
      </c>
      <c r="M1651" s="258">
        <v>0</v>
      </c>
      <c r="N1651" s="258">
        <v>0</v>
      </c>
      <c r="O1651" s="258">
        <v>0</v>
      </c>
      <c r="P1651" s="258">
        <v>0</v>
      </c>
      <c r="Q1651" s="258">
        <v>0</v>
      </c>
      <c r="R1651" s="258">
        <v>0</v>
      </c>
      <c r="S1651" s="258">
        <v>0</v>
      </c>
      <c r="T1651" s="258">
        <v>0</v>
      </c>
      <c r="U1651" s="258">
        <v>0</v>
      </c>
      <c r="V1651" s="258">
        <v>0</v>
      </c>
      <c r="W1651" s="258">
        <v>0</v>
      </c>
      <c r="X1651" s="258">
        <v>0</v>
      </c>
      <c r="Y1651" s="258">
        <v>0</v>
      </c>
      <c r="Z1651" s="258">
        <v>0</v>
      </c>
      <c r="AA1651" s="258">
        <v>0</v>
      </c>
      <c r="AB1651" s="260">
        <v>2022</v>
      </c>
    </row>
    <row r="1652" spans="1:28" ht="35.25" x14ac:dyDescent="0.5">
      <c r="A1652" s="3"/>
      <c r="B1652" s="210" t="s">
        <v>803</v>
      </c>
      <c r="C1652" s="210"/>
      <c r="D1652" s="255">
        <f t="shared" si="81"/>
        <v>2310392.5699999998</v>
      </c>
      <c r="E1652" s="255">
        <f>SUM(E1653)</f>
        <v>0</v>
      </c>
      <c r="F1652" s="255">
        <f t="shared" ref="F1652:AA1652" si="95">SUM(F1653)</f>
        <v>0</v>
      </c>
      <c r="G1652" s="255">
        <f t="shared" si="95"/>
        <v>0</v>
      </c>
      <c r="H1652" s="255">
        <f t="shared" si="95"/>
        <v>0</v>
      </c>
      <c r="I1652" s="255">
        <f t="shared" si="95"/>
        <v>0</v>
      </c>
      <c r="J1652" s="255">
        <f t="shared" si="95"/>
        <v>0</v>
      </c>
      <c r="K1652" s="256">
        <f t="shared" si="95"/>
        <v>1</v>
      </c>
      <c r="L1652" s="255">
        <f t="shared" si="95"/>
        <v>2050000</v>
      </c>
      <c r="M1652" s="255">
        <f t="shared" si="95"/>
        <v>0</v>
      </c>
      <c r="N1652" s="255">
        <f t="shared" si="95"/>
        <v>260392.57</v>
      </c>
      <c r="O1652" s="255">
        <f t="shared" si="95"/>
        <v>0</v>
      </c>
      <c r="P1652" s="255">
        <f t="shared" si="95"/>
        <v>0</v>
      </c>
      <c r="Q1652" s="255">
        <f t="shared" si="95"/>
        <v>0</v>
      </c>
      <c r="R1652" s="255">
        <f t="shared" si="95"/>
        <v>0</v>
      </c>
      <c r="S1652" s="255">
        <f t="shared" si="95"/>
        <v>0</v>
      </c>
      <c r="T1652" s="255">
        <f t="shared" si="95"/>
        <v>0</v>
      </c>
      <c r="U1652" s="255">
        <f t="shared" si="95"/>
        <v>0</v>
      </c>
      <c r="V1652" s="255">
        <f t="shared" si="95"/>
        <v>0</v>
      </c>
      <c r="W1652" s="255">
        <f t="shared" si="95"/>
        <v>0</v>
      </c>
      <c r="X1652" s="255">
        <f t="shared" si="95"/>
        <v>0</v>
      </c>
      <c r="Y1652" s="255">
        <f t="shared" si="95"/>
        <v>0</v>
      </c>
      <c r="Z1652" s="255">
        <f t="shared" si="95"/>
        <v>0</v>
      </c>
      <c r="AA1652" s="255">
        <f t="shared" si="95"/>
        <v>0</v>
      </c>
      <c r="AB1652" s="257" t="s">
        <v>855</v>
      </c>
    </row>
    <row r="1653" spans="1:28" ht="35.25" x14ac:dyDescent="0.5">
      <c r="A1653" s="3">
        <v>1</v>
      </c>
      <c r="B1653" s="165">
        <f>SUBTOTAL(103,$A$1642:A1653)</f>
        <v>8</v>
      </c>
      <c r="C1653" s="210" t="s">
        <v>2103</v>
      </c>
      <c r="D1653" s="255">
        <f t="shared" si="81"/>
        <v>2310392.5699999998</v>
      </c>
      <c r="E1653" s="258">
        <v>0</v>
      </c>
      <c r="F1653" s="258">
        <v>0</v>
      </c>
      <c r="G1653" s="258">
        <v>0</v>
      </c>
      <c r="H1653" s="258">
        <v>0</v>
      </c>
      <c r="I1653" s="258">
        <v>0</v>
      </c>
      <c r="J1653" s="258">
        <v>0</v>
      </c>
      <c r="K1653" s="259">
        <v>1</v>
      </c>
      <c r="L1653" s="258">
        <v>2050000</v>
      </c>
      <c r="M1653" s="258">
        <v>0</v>
      </c>
      <c r="N1653" s="258">
        <v>260392.57</v>
      </c>
      <c r="O1653" s="258">
        <v>0</v>
      </c>
      <c r="P1653" s="258">
        <v>0</v>
      </c>
      <c r="Q1653" s="258">
        <v>0</v>
      </c>
      <c r="R1653" s="258">
        <v>0</v>
      </c>
      <c r="S1653" s="258">
        <v>0</v>
      </c>
      <c r="T1653" s="258">
        <v>0</v>
      </c>
      <c r="U1653" s="258">
        <v>0</v>
      </c>
      <c r="V1653" s="258">
        <v>0</v>
      </c>
      <c r="W1653" s="258">
        <v>0</v>
      </c>
      <c r="X1653" s="258">
        <v>0</v>
      </c>
      <c r="Y1653" s="258">
        <v>0</v>
      </c>
      <c r="Z1653" s="258">
        <v>0</v>
      </c>
      <c r="AA1653" s="258">
        <v>0</v>
      </c>
      <c r="AB1653" s="260">
        <v>2022</v>
      </c>
    </row>
    <row r="1654" spans="1:28" ht="35.25" x14ac:dyDescent="0.5">
      <c r="A1654" s="3"/>
      <c r="B1654" s="210" t="s">
        <v>780</v>
      </c>
      <c r="C1654" s="210"/>
      <c r="D1654" s="255">
        <f t="shared" si="81"/>
        <v>1993960</v>
      </c>
      <c r="E1654" s="255">
        <f>SUM(E1655)</f>
        <v>0</v>
      </c>
      <c r="F1654" s="255">
        <f t="shared" ref="F1654:AA1654" si="96">SUM(F1655)</f>
        <v>0</v>
      </c>
      <c r="G1654" s="255">
        <f t="shared" si="96"/>
        <v>0</v>
      </c>
      <c r="H1654" s="255">
        <f t="shared" si="96"/>
        <v>0</v>
      </c>
      <c r="I1654" s="255">
        <f t="shared" si="96"/>
        <v>0</v>
      </c>
      <c r="J1654" s="255">
        <f t="shared" si="96"/>
        <v>0</v>
      </c>
      <c r="K1654" s="256">
        <f t="shared" si="96"/>
        <v>1</v>
      </c>
      <c r="L1654" s="255">
        <f t="shared" si="96"/>
        <v>1993960</v>
      </c>
      <c r="M1654" s="255">
        <f t="shared" si="96"/>
        <v>0</v>
      </c>
      <c r="N1654" s="255">
        <f t="shared" si="96"/>
        <v>0</v>
      </c>
      <c r="O1654" s="255">
        <f t="shared" si="96"/>
        <v>0</v>
      </c>
      <c r="P1654" s="255">
        <f t="shared" si="96"/>
        <v>0</v>
      </c>
      <c r="Q1654" s="255">
        <f t="shared" si="96"/>
        <v>0</v>
      </c>
      <c r="R1654" s="255">
        <f t="shared" si="96"/>
        <v>0</v>
      </c>
      <c r="S1654" s="255">
        <f t="shared" si="96"/>
        <v>0</v>
      </c>
      <c r="T1654" s="255">
        <f t="shared" si="96"/>
        <v>0</v>
      </c>
      <c r="U1654" s="255">
        <f t="shared" si="96"/>
        <v>0</v>
      </c>
      <c r="V1654" s="255">
        <f t="shared" si="96"/>
        <v>0</v>
      </c>
      <c r="W1654" s="255">
        <f t="shared" si="96"/>
        <v>0</v>
      </c>
      <c r="X1654" s="255">
        <f t="shared" si="96"/>
        <v>0</v>
      </c>
      <c r="Y1654" s="255">
        <f t="shared" si="96"/>
        <v>0</v>
      </c>
      <c r="Z1654" s="255">
        <f t="shared" si="96"/>
        <v>0</v>
      </c>
      <c r="AA1654" s="255">
        <f t="shared" si="96"/>
        <v>0</v>
      </c>
      <c r="AB1654" s="257" t="s">
        <v>855</v>
      </c>
    </row>
    <row r="1655" spans="1:28" ht="35.25" x14ac:dyDescent="0.5">
      <c r="A1655" s="3">
        <v>1</v>
      </c>
      <c r="B1655" s="165">
        <f>SUBTOTAL(103,$A$1642:A1655)</f>
        <v>9</v>
      </c>
      <c r="C1655" s="210" t="s">
        <v>3233</v>
      </c>
      <c r="D1655" s="255">
        <f t="shared" si="81"/>
        <v>1993960</v>
      </c>
      <c r="E1655" s="261">
        <v>0</v>
      </c>
      <c r="F1655" s="261">
        <v>0</v>
      </c>
      <c r="G1655" s="261">
        <v>0</v>
      </c>
      <c r="H1655" s="261">
        <v>0</v>
      </c>
      <c r="I1655" s="261">
        <v>0</v>
      </c>
      <c r="J1655" s="261">
        <v>0</v>
      </c>
      <c r="K1655" s="262">
        <v>1</v>
      </c>
      <c r="L1655" s="261">
        <v>1993960</v>
      </c>
      <c r="M1655" s="261">
        <v>0</v>
      </c>
      <c r="N1655" s="261">
        <v>0</v>
      </c>
      <c r="O1655" s="261">
        <v>0</v>
      </c>
      <c r="P1655" s="261">
        <v>0</v>
      </c>
      <c r="Q1655" s="261">
        <v>0</v>
      </c>
      <c r="R1655" s="261">
        <v>0</v>
      </c>
      <c r="S1655" s="261">
        <v>0</v>
      </c>
      <c r="T1655" s="261">
        <v>0</v>
      </c>
      <c r="U1655" s="261">
        <v>0</v>
      </c>
      <c r="V1655" s="261">
        <v>0</v>
      </c>
      <c r="W1655" s="261">
        <v>0</v>
      </c>
      <c r="X1655" s="261">
        <v>0</v>
      </c>
      <c r="Y1655" s="261">
        <v>0</v>
      </c>
      <c r="Z1655" s="261">
        <v>0</v>
      </c>
      <c r="AA1655" s="261">
        <v>0</v>
      </c>
      <c r="AB1655" s="260">
        <v>2022</v>
      </c>
    </row>
    <row r="1656" spans="1:28" ht="35.25" x14ac:dyDescent="0.5">
      <c r="A1656" s="3"/>
      <c r="B1656" s="210" t="s">
        <v>727</v>
      </c>
      <c r="C1656" s="210"/>
      <c r="D1656" s="255">
        <f t="shared" si="81"/>
        <v>6700000</v>
      </c>
      <c r="E1656" s="255">
        <f>SUM(E1657:E1658)</f>
        <v>0</v>
      </c>
      <c r="F1656" s="255">
        <f t="shared" ref="F1656:AA1656" si="97">SUM(F1657:F1658)</f>
        <v>0</v>
      </c>
      <c r="G1656" s="255">
        <f t="shared" si="97"/>
        <v>0</v>
      </c>
      <c r="H1656" s="255">
        <f t="shared" si="97"/>
        <v>0</v>
      </c>
      <c r="I1656" s="255">
        <f t="shared" si="97"/>
        <v>0</v>
      </c>
      <c r="J1656" s="255">
        <f t="shared" si="97"/>
        <v>0</v>
      </c>
      <c r="K1656" s="256">
        <f t="shared" si="97"/>
        <v>3</v>
      </c>
      <c r="L1656" s="255">
        <f t="shared" si="97"/>
        <v>6700000</v>
      </c>
      <c r="M1656" s="255">
        <f t="shared" si="97"/>
        <v>0</v>
      </c>
      <c r="N1656" s="255">
        <f t="shared" si="97"/>
        <v>0</v>
      </c>
      <c r="O1656" s="255">
        <f t="shared" si="97"/>
        <v>0</v>
      </c>
      <c r="P1656" s="255">
        <f t="shared" si="97"/>
        <v>0</v>
      </c>
      <c r="Q1656" s="255">
        <f t="shared" si="97"/>
        <v>0</v>
      </c>
      <c r="R1656" s="255">
        <f t="shared" si="97"/>
        <v>0</v>
      </c>
      <c r="S1656" s="255">
        <f t="shared" si="97"/>
        <v>0</v>
      </c>
      <c r="T1656" s="255">
        <f t="shared" si="97"/>
        <v>0</v>
      </c>
      <c r="U1656" s="255">
        <f t="shared" si="97"/>
        <v>0</v>
      </c>
      <c r="V1656" s="255">
        <f t="shared" si="97"/>
        <v>0</v>
      </c>
      <c r="W1656" s="255">
        <f t="shared" si="97"/>
        <v>0</v>
      </c>
      <c r="X1656" s="255">
        <f t="shared" si="97"/>
        <v>0</v>
      </c>
      <c r="Y1656" s="255">
        <f t="shared" si="97"/>
        <v>0</v>
      </c>
      <c r="Z1656" s="255">
        <f t="shared" si="97"/>
        <v>0</v>
      </c>
      <c r="AA1656" s="255">
        <f t="shared" si="97"/>
        <v>0</v>
      </c>
      <c r="AB1656" s="257" t="s">
        <v>855</v>
      </c>
    </row>
    <row r="1657" spans="1:28" ht="35.25" x14ac:dyDescent="0.5">
      <c r="A1657" s="3">
        <v>1</v>
      </c>
      <c r="B1657" s="165">
        <f>SUBTOTAL(103,$A$1642:A1657)</f>
        <v>10</v>
      </c>
      <c r="C1657" s="210" t="s">
        <v>1759</v>
      </c>
      <c r="D1657" s="255">
        <f t="shared" si="81"/>
        <v>4500000</v>
      </c>
      <c r="E1657" s="258">
        <v>0</v>
      </c>
      <c r="F1657" s="258">
        <v>0</v>
      </c>
      <c r="G1657" s="258">
        <v>0</v>
      </c>
      <c r="H1657" s="258">
        <v>0</v>
      </c>
      <c r="I1657" s="258">
        <v>0</v>
      </c>
      <c r="J1657" s="258">
        <v>0</v>
      </c>
      <c r="K1657" s="259">
        <v>2</v>
      </c>
      <c r="L1657" s="258">
        <v>4500000</v>
      </c>
      <c r="M1657" s="258">
        <v>0</v>
      </c>
      <c r="N1657" s="258">
        <v>0</v>
      </c>
      <c r="O1657" s="258">
        <v>0</v>
      </c>
      <c r="P1657" s="258">
        <v>0</v>
      </c>
      <c r="Q1657" s="258">
        <v>0</v>
      </c>
      <c r="R1657" s="258">
        <v>0</v>
      </c>
      <c r="S1657" s="258">
        <v>0</v>
      </c>
      <c r="T1657" s="258">
        <v>0</v>
      </c>
      <c r="U1657" s="258">
        <v>0</v>
      </c>
      <c r="V1657" s="258">
        <v>0</v>
      </c>
      <c r="W1657" s="258">
        <v>0</v>
      </c>
      <c r="X1657" s="258">
        <v>0</v>
      </c>
      <c r="Y1657" s="258">
        <v>0</v>
      </c>
      <c r="Z1657" s="258">
        <v>0</v>
      </c>
      <c r="AA1657" s="258">
        <v>0</v>
      </c>
      <c r="AB1657" s="260">
        <v>2022</v>
      </c>
    </row>
    <row r="1658" spans="1:28" ht="35.25" x14ac:dyDescent="0.5">
      <c r="A1658" s="3">
        <v>1</v>
      </c>
      <c r="B1658" s="165">
        <f>SUBTOTAL(103,$A$1642:A1658)</f>
        <v>11</v>
      </c>
      <c r="C1658" s="210" t="s">
        <v>1758</v>
      </c>
      <c r="D1658" s="255">
        <f t="shared" si="81"/>
        <v>2200000</v>
      </c>
      <c r="E1658" s="258">
        <v>0</v>
      </c>
      <c r="F1658" s="258">
        <v>0</v>
      </c>
      <c r="G1658" s="258">
        <v>0</v>
      </c>
      <c r="H1658" s="258">
        <v>0</v>
      </c>
      <c r="I1658" s="258">
        <v>0</v>
      </c>
      <c r="J1658" s="258">
        <v>0</v>
      </c>
      <c r="K1658" s="259">
        <v>1</v>
      </c>
      <c r="L1658" s="258">
        <v>2200000</v>
      </c>
      <c r="M1658" s="258">
        <v>0</v>
      </c>
      <c r="N1658" s="258">
        <v>0</v>
      </c>
      <c r="O1658" s="258">
        <v>0</v>
      </c>
      <c r="P1658" s="258">
        <v>0</v>
      </c>
      <c r="Q1658" s="258">
        <v>0</v>
      </c>
      <c r="R1658" s="258">
        <v>0</v>
      </c>
      <c r="S1658" s="258">
        <v>0</v>
      </c>
      <c r="T1658" s="258">
        <v>0</v>
      </c>
      <c r="U1658" s="258">
        <v>0</v>
      </c>
      <c r="V1658" s="258">
        <v>0</v>
      </c>
      <c r="W1658" s="258">
        <v>0</v>
      </c>
      <c r="X1658" s="258">
        <v>0</v>
      </c>
      <c r="Y1658" s="258">
        <v>0</v>
      </c>
      <c r="Z1658" s="258">
        <v>0</v>
      </c>
      <c r="AA1658" s="258">
        <v>0</v>
      </c>
      <c r="AB1658" s="260">
        <v>2022</v>
      </c>
    </row>
  </sheetData>
  <mergeCells count="24"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  <mergeCell ref="Z3:Z4"/>
    <mergeCell ref="AA3:AA4"/>
    <mergeCell ref="T3:T4"/>
    <mergeCell ref="U3:U4"/>
    <mergeCell ref="V3:V4"/>
    <mergeCell ref="W3:W4"/>
    <mergeCell ref="X3:X4"/>
    <mergeCell ref="Y3:Y4"/>
  </mergeCells>
  <conditionalFormatting sqref="C1659:C64873">
    <cfRule type="duplicateValues" dxfId="16" priority="900" stopIfTrue="1"/>
  </conditionalFormatting>
  <conditionalFormatting sqref="C1624:C1625">
    <cfRule type="duplicateValues" dxfId="15" priority="12" stopIfTrue="1"/>
  </conditionalFormatting>
  <conditionalFormatting sqref="C1626:C1627">
    <cfRule type="duplicateValues" dxfId="14" priority="11" stopIfTrue="1"/>
  </conditionalFormatting>
  <conditionalFormatting sqref="C1645:C1647">
    <cfRule type="duplicateValues" dxfId="13" priority="9" stopIfTrue="1"/>
  </conditionalFormatting>
  <conditionalFormatting sqref="C1645:C1647">
    <cfRule type="duplicateValues" dxfId="12" priority="10" stopIfTrue="1"/>
  </conditionalFormatting>
  <conditionalFormatting sqref="C1628:C1633">
    <cfRule type="duplicateValues" dxfId="11" priority="13" stopIfTrue="1"/>
  </conditionalFormatting>
  <conditionalFormatting sqref="C1499:C1613 C799:C1457 C1658 C1651 C1459:C1482">
    <cfRule type="duplicateValues" dxfId="10" priority="14" stopIfTrue="1"/>
  </conditionalFormatting>
  <conditionalFormatting sqref="C1655 C1483:C1498">
    <cfRule type="duplicateValues" dxfId="9" priority="15" stopIfTrue="1"/>
  </conditionalFormatting>
  <conditionalFormatting sqref="C1648">
    <cfRule type="duplicateValues" dxfId="8" priority="8" stopIfTrue="1"/>
  </conditionalFormatting>
  <conditionalFormatting sqref="C1649">
    <cfRule type="duplicateValues" dxfId="7" priority="7" stopIfTrue="1"/>
  </conditionalFormatting>
  <conditionalFormatting sqref="C1650">
    <cfRule type="duplicateValues" dxfId="6" priority="6" stopIfTrue="1"/>
  </conditionalFormatting>
  <conditionalFormatting sqref="C1652">
    <cfRule type="duplicateValues" dxfId="5" priority="5" stopIfTrue="1"/>
  </conditionalFormatting>
  <conditionalFormatting sqref="C1654">
    <cfRule type="duplicateValues" dxfId="4" priority="4" stopIfTrue="1"/>
  </conditionalFormatting>
  <conditionalFormatting sqref="C799:C1097">
    <cfRule type="duplicateValues" dxfId="3" priority="16" stopIfTrue="1"/>
  </conditionalFormatting>
  <conditionalFormatting sqref="C1657">
    <cfRule type="duplicateValues" dxfId="2" priority="3" stopIfTrue="1"/>
  </conditionalFormatting>
  <conditionalFormatting sqref="C1656">
    <cfRule type="duplicateValues" dxfId="1" priority="2" stopIfTrue="1"/>
  </conditionalFormatting>
  <conditionalFormatting sqref="C290">
    <cfRule type="duplicateValues" dxfId="0" priority="1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C22"/>
  <sheetViews>
    <sheetView view="pageBreakPreview" topLeftCell="C1" zoomScale="40" zoomScaleNormal="55" zoomScaleSheetLayoutView="40" workbookViewId="0">
      <selection activeCell="F25" sqref="F25"/>
    </sheetView>
  </sheetViews>
  <sheetFormatPr defaultRowHeight="15" x14ac:dyDescent="0.25"/>
  <cols>
    <col min="1" max="2" width="0" style="72" hidden="1" customWidth="1"/>
    <col min="3" max="3" width="15.7109375" style="72" customWidth="1"/>
    <col min="4" max="4" width="106.85546875" style="72" customWidth="1"/>
    <col min="5" max="5" width="32.28515625" style="72" customWidth="1"/>
    <col min="6" max="6" width="23.7109375" style="72" customWidth="1"/>
    <col min="7" max="7" width="26.42578125" style="72" customWidth="1"/>
    <col min="8" max="8" width="26.5703125" style="72" customWidth="1"/>
    <col min="9" max="9" width="27.85546875" style="72" customWidth="1"/>
    <col min="10" max="10" width="28.140625" style="72" customWidth="1"/>
    <col min="11" max="11" width="24.28515625" style="72" customWidth="1"/>
    <col min="12" max="12" width="13.140625" style="72" customWidth="1"/>
    <col min="13" max="13" width="19.85546875" style="72" customWidth="1"/>
    <col min="14" max="14" width="34.42578125" style="72" customWidth="1"/>
    <col min="15" max="15" width="18.140625" style="72" customWidth="1"/>
    <col min="16" max="16" width="24.7109375" style="72" customWidth="1"/>
    <col min="17" max="17" width="23.28515625" style="72" customWidth="1"/>
    <col min="18" max="18" width="18.42578125" style="72" customWidth="1"/>
    <col min="19" max="19" width="27.85546875" style="72" customWidth="1"/>
    <col min="20" max="20" width="49.42578125" style="72" customWidth="1"/>
    <col min="21" max="21" width="32.140625" style="72" customWidth="1"/>
    <col min="22" max="22" width="22.42578125" style="72" customWidth="1"/>
    <col min="23" max="23" width="33" style="72" customWidth="1"/>
    <col min="24" max="24" width="58.85546875" style="72" customWidth="1"/>
    <col min="25" max="25" width="37.85546875" style="72" customWidth="1"/>
    <col min="26" max="26" width="17.5703125" style="72" customWidth="1"/>
    <col min="27" max="27" width="16.5703125" style="72" customWidth="1"/>
    <col min="28" max="28" width="28.7109375" style="72" customWidth="1"/>
    <col min="29" max="29" width="23.85546875" style="72" customWidth="1"/>
    <col min="30" max="256" width="9.140625" style="72"/>
    <col min="257" max="258" width="0" style="72" hidden="1" customWidth="1"/>
    <col min="259" max="259" width="15.7109375" style="72" customWidth="1"/>
    <col min="260" max="260" width="93.42578125" style="72" customWidth="1"/>
    <col min="261" max="261" width="32.28515625" style="72" customWidth="1"/>
    <col min="262" max="262" width="23.7109375" style="72" customWidth="1"/>
    <col min="263" max="263" width="26.42578125" style="72" customWidth="1"/>
    <col min="264" max="264" width="26.5703125" style="72" customWidth="1"/>
    <col min="265" max="265" width="27.85546875" style="72" customWidth="1"/>
    <col min="266" max="266" width="28.140625" style="72" customWidth="1"/>
    <col min="267" max="267" width="24.28515625" style="72" customWidth="1"/>
    <col min="268" max="268" width="13.140625" style="72" customWidth="1"/>
    <col min="269" max="269" width="19.85546875" style="72" customWidth="1"/>
    <col min="270" max="270" width="34.42578125" style="72" customWidth="1"/>
    <col min="271" max="271" width="18.140625" style="72" customWidth="1"/>
    <col min="272" max="272" width="24.7109375" style="72" customWidth="1"/>
    <col min="273" max="273" width="23.28515625" style="72" customWidth="1"/>
    <col min="274" max="274" width="18.42578125" style="72" customWidth="1"/>
    <col min="275" max="275" width="27.85546875" style="72" customWidth="1"/>
    <col min="276" max="276" width="49.42578125" style="72" customWidth="1"/>
    <col min="277" max="277" width="32.140625" style="72" customWidth="1"/>
    <col min="278" max="278" width="22.42578125" style="72" customWidth="1"/>
    <col min="279" max="279" width="33" style="72" customWidth="1"/>
    <col min="280" max="280" width="58.85546875" style="72" customWidth="1"/>
    <col min="281" max="281" width="37.85546875" style="72" customWidth="1"/>
    <col min="282" max="282" width="17.5703125" style="72" customWidth="1"/>
    <col min="283" max="283" width="16.5703125" style="72" customWidth="1"/>
    <col min="284" max="284" width="28.7109375" style="72" customWidth="1"/>
    <col min="285" max="285" width="23.85546875" style="72" customWidth="1"/>
    <col min="286" max="512" width="9.140625" style="72"/>
    <col min="513" max="514" width="0" style="72" hidden="1" customWidth="1"/>
    <col min="515" max="515" width="15.7109375" style="72" customWidth="1"/>
    <col min="516" max="516" width="93.42578125" style="72" customWidth="1"/>
    <col min="517" max="517" width="32.28515625" style="72" customWidth="1"/>
    <col min="518" max="518" width="23.7109375" style="72" customWidth="1"/>
    <col min="519" max="519" width="26.42578125" style="72" customWidth="1"/>
    <col min="520" max="520" width="26.5703125" style="72" customWidth="1"/>
    <col min="521" max="521" width="27.85546875" style="72" customWidth="1"/>
    <col min="522" max="522" width="28.140625" style="72" customWidth="1"/>
    <col min="523" max="523" width="24.28515625" style="72" customWidth="1"/>
    <col min="524" max="524" width="13.140625" style="72" customWidth="1"/>
    <col min="525" max="525" width="19.85546875" style="72" customWidth="1"/>
    <col min="526" max="526" width="34.42578125" style="72" customWidth="1"/>
    <col min="527" max="527" width="18.140625" style="72" customWidth="1"/>
    <col min="528" max="528" width="24.7109375" style="72" customWidth="1"/>
    <col min="529" max="529" width="23.28515625" style="72" customWidth="1"/>
    <col min="530" max="530" width="18.42578125" style="72" customWidth="1"/>
    <col min="531" max="531" width="27.85546875" style="72" customWidth="1"/>
    <col min="532" max="532" width="49.42578125" style="72" customWidth="1"/>
    <col min="533" max="533" width="32.140625" style="72" customWidth="1"/>
    <col min="534" max="534" width="22.42578125" style="72" customWidth="1"/>
    <col min="535" max="535" width="33" style="72" customWidth="1"/>
    <col min="536" max="536" width="58.85546875" style="72" customWidth="1"/>
    <col min="537" max="537" width="37.85546875" style="72" customWidth="1"/>
    <col min="538" max="538" width="17.5703125" style="72" customWidth="1"/>
    <col min="539" max="539" width="16.5703125" style="72" customWidth="1"/>
    <col min="540" max="540" width="28.7109375" style="72" customWidth="1"/>
    <col min="541" max="541" width="23.85546875" style="72" customWidth="1"/>
    <col min="542" max="768" width="9.140625" style="72"/>
    <col min="769" max="770" width="0" style="72" hidden="1" customWidth="1"/>
    <col min="771" max="771" width="15.7109375" style="72" customWidth="1"/>
    <col min="772" max="772" width="93.42578125" style="72" customWidth="1"/>
    <col min="773" max="773" width="32.28515625" style="72" customWidth="1"/>
    <col min="774" max="774" width="23.7109375" style="72" customWidth="1"/>
    <col min="775" max="775" width="26.42578125" style="72" customWidth="1"/>
    <col min="776" max="776" width="26.5703125" style="72" customWidth="1"/>
    <col min="777" max="777" width="27.85546875" style="72" customWidth="1"/>
    <col min="778" max="778" width="28.140625" style="72" customWidth="1"/>
    <col min="779" max="779" width="24.28515625" style="72" customWidth="1"/>
    <col min="780" max="780" width="13.140625" style="72" customWidth="1"/>
    <col min="781" max="781" width="19.85546875" style="72" customWidth="1"/>
    <col min="782" max="782" width="34.42578125" style="72" customWidth="1"/>
    <col min="783" max="783" width="18.140625" style="72" customWidth="1"/>
    <col min="784" max="784" width="24.7109375" style="72" customWidth="1"/>
    <col min="785" max="785" width="23.28515625" style="72" customWidth="1"/>
    <col min="786" max="786" width="18.42578125" style="72" customWidth="1"/>
    <col min="787" max="787" width="27.85546875" style="72" customWidth="1"/>
    <col min="788" max="788" width="49.42578125" style="72" customWidth="1"/>
    <col min="789" max="789" width="32.140625" style="72" customWidth="1"/>
    <col min="790" max="790" width="22.42578125" style="72" customWidth="1"/>
    <col min="791" max="791" width="33" style="72" customWidth="1"/>
    <col min="792" max="792" width="58.85546875" style="72" customWidth="1"/>
    <col min="793" max="793" width="37.85546875" style="72" customWidth="1"/>
    <col min="794" max="794" width="17.5703125" style="72" customWidth="1"/>
    <col min="795" max="795" width="16.5703125" style="72" customWidth="1"/>
    <col min="796" max="796" width="28.7109375" style="72" customWidth="1"/>
    <col min="797" max="797" width="23.85546875" style="72" customWidth="1"/>
    <col min="798" max="1024" width="9.140625" style="72"/>
    <col min="1025" max="1026" width="0" style="72" hidden="1" customWidth="1"/>
    <col min="1027" max="1027" width="15.7109375" style="72" customWidth="1"/>
    <col min="1028" max="1028" width="93.42578125" style="72" customWidth="1"/>
    <col min="1029" max="1029" width="32.28515625" style="72" customWidth="1"/>
    <col min="1030" max="1030" width="23.7109375" style="72" customWidth="1"/>
    <col min="1031" max="1031" width="26.42578125" style="72" customWidth="1"/>
    <col min="1032" max="1032" width="26.5703125" style="72" customWidth="1"/>
    <col min="1033" max="1033" width="27.85546875" style="72" customWidth="1"/>
    <col min="1034" max="1034" width="28.140625" style="72" customWidth="1"/>
    <col min="1035" max="1035" width="24.28515625" style="72" customWidth="1"/>
    <col min="1036" max="1036" width="13.140625" style="72" customWidth="1"/>
    <col min="1037" max="1037" width="19.85546875" style="72" customWidth="1"/>
    <col min="1038" max="1038" width="34.42578125" style="72" customWidth="1"/>
    <col min="1039" max="1039" width="18.140625" style="72" customWidth="1"/>
    <col min="1040" max="1040" width="24.7109375" style="72" customWidth="1"/>
    <col min="1041" max="1041" width="23.28515625" style="72" customWidth="1"/>
    <col min="1042" max="1042" width="18.42578125" style="72" customWidth="1"/>
    <col min="1043" max="1043" width="27.85546875" style="72" customWidth="1"/>
    <col min="1044" max="1044" width="49.42578125" style="72" customWidth="1"/>
    <col min="1045" max="1045" width="32.140625" style="72" customWidth="1"/>
    <col min="1046" max="1046" width="22.42578125" style="72" customWidth="1"/>
    <col min="1047" max="1047" width="33" style="72" customWidth="1"/>
    <col min="1048" max="1048" width="58.85546875" style="72" customWidth="1"/>
    <col min="1049" max="1049" width="37.85546875" style="72" customWidth="1"/>
    <col min="1050" max="1050" width="17.5703125" style="72" customWidth="1"/>
    <col min="1051" max="1051" width="16.5703125" style="72" customWidth="1"/>
    <col min="1052" max="1052" width="28.7109375" style="72" customWidth="1"/>
    <col min="1053" max="1053" width="23.85546875" style="72" customWidth="1"/>
    <col min="1054" max="1280" width="9.140625" style="72"/>
    <col min="1281" max="1282" width="0" style="72" hidden="1" customWidth="1"/>
    <col min="1283" max="1283" width="15.7109375" style="72" customWidth="1"/>
    <col min="1284" max="1284" width="93.42578125" style="72" customWidth="1"/>
    <col min="1285" max="1285" width="32.28515625" style="72" customWidth="1"/>
    <col min="1286" max="1286" width="23.7109375" style="72" customWidth="1"/>
    <col min="1287" max="1287" width="26.42578125" style="72" customWidth="1"/>
    <col min="1288" max="1288" width="26.5703125" style="72" customWidth="1"/>
    <col min="1289" max="1289" width="27.85546875" style="72" customWidth="1"/>
    <col min="1290" max="1290" width="28.140625" style="72" customWidth="1"/>
    <col min="1291" max="1291" width="24.28515625" style="72" customWidth="1"/>
    <col min="1292" max="1292" width="13.140625" style="72" customWidth="1"/>
    <col min="1293" max="1293" width="19.85546875" style="72" customWidth="1"/>
    <col min="1294" max="1294" width="34.42578125" style="72" customWidth="1"/>
    <col min="1295" max="1295" width="18.140625" style="72" customWidth="1"/>
    <col min="1296" max="1296" width="24.7109375" style="72" customWidth="1"/>
    <col min="1297" max="1297" width="23.28515625" style="72" customWidth="1"/>
    <col min="1298" max="1298" width="18.42578125" style="72" customWidth="1"/>
    <col min="1299" max="1299" width="27.85546875" style="72" customWidth="1"/>
    <col min="1300" max="1300" width="49.42578125" style="72" customWidth="1"/>
    <col min="1301" max="1301" width="32.140625" style="72" customWidth="1"/>
    <col min="1302" max="1302" width="22.42578125" style="72" customWidth="1"/>
    <col min="1303" max="1303" width="33" style="72" customWidth="1"/>
    <col min="1304" max="1304" width="58.85546875" style="72" customWidth="1"/>
    <col min="1305" max="1305" width="37.85546875" style="72" customWidth="1"/>
    <col min="1306" max="1306" width="17.5703125" style="72" customWidth="1"/>
    <col min="1307" max="1307" width="16.5703125" style="72" customWidth="1"/>
    <col min="1308" max="1308" width="28.7109375" style="72" customWidth="1"/>
    <col min="1309" max="1309" width="23.85546875" style="72" customWidth="1"/>
    <col min="1310" max="1536" width="9.140625" style="72"/>
    <col min="1537" max="1538" width="0" style="72" hidden="1" customWidth="1"/>
    <col min="1539" max="1539" width="15.7109375" style="72" customWidth="1"/>
    <col min="1540" max="1540" width="93.42578125" style="72" customWidth="1"/>
    <col min="1541" max="1541" width="32.28515625" style="72" customWidth="1"/>
    <col min="1542" max="1542" width="23.7109375" style="72" customWidth="1"/>
    <col min="1543" max="1543" width="26.42578125" style="72" customWidth="1"/>
    <col min="1544" max="1544" width="26.5703125" style="72" customWidth="1"/>
    <col min="1545" max="1545" width="27.85546875" style="72" customWidth="1"/>
    <col min="1546" max="1546" width="28.140625" style="72" customWidth="1"/>
    <col min="1547" max="1547" width="24.28515625" style="72" customWidth="1"/>
    <col min="1548" max="1548" width="13.140625" style="72" customWidth="1"/>
    <col min="1549" max="1549" width="19.85546875" style="72" customWidth="1"/>
    <col min="1550" max="1550" width="34.42578125" style="72" customWidth="1"/>
    <col min="1551" max="1551" width="18.140625" style="72" customWidth="1"/>
    <col min="1552" max="1552" width="24.7109375" style="72" customWidth="1"/>
    <col min="1553" max="1553" width="23.28515625" style="72" customWidth="1"/>
    <col min="1554" max="1554" width="18.42578125" style="72" customWidth="1"/>
    <col min="1555" max="1555" width="27.85546875" style="72" customWidth="1"/>
    <col min="1556" max="1556" width="49.42578125" style="72" customWidth="1"/>
    <col min="1557" max="1557" width="32.140625" style="72" customWidth="1"/>
    <col min="1558" max="1558" width="22.42578125" style="72" customWidth="1"/>
    <col min="1559" max="1559" width="33" style="72" customWidth="1"/>
    <col min="1560" max="1560" width="58.85546875" style="72" customWidth="1"/>
    <col min="1561" max="1561" width="37.85546875" style="72" customWidth="1"/>
    <col min="1562" max="1562" width="17.5703125" style="72" customWidth="1"/>
    <col min="1563" max="1563" width="16.5703125" style="72" customWidth="1"/>
    <col min="1564" max="1564" width="28.7109375" style="72" customWidth="1"/>
    <col min="1565" max="1565" width="23.85546875" style="72" customWidth="1"/>
    <col min="1566" max="1792" width="9.140625" style="72"/>
    <col min="1793" max="1794" width="0" style="72" hidden="1" customWidth="1"/>
    <col min="1795" max="1795" width="15.7109375" style="72" customWidth="1"/>
    <col min="1796" max="1796" width="93.42578125" style="72" customWidth="1"/>
    <col min="1797" max="1797" width="32.28515625" style="72" customWidth="1"/>
    <col min="1798" max="1798" width="23.7109375" style="72" customWidth="1"/>
    <col min="1799" max="1799" width="26.42578125" style="72" customWidth="1"/>
    <col min="1800" max="1800" width="26.5703125" style="72" customWidth="1"/>
    <col min="1801" max="1801" width="27.85546875" style="72" customWidth="1"/>
    <col min="1802" max="1802" width="28.140625" style="72" customWidth="1"/>
    <col min="1803" max="1803" width="24.28515625" style="72" customWidth="1"/>
    <col min="1804" max="1804" width="13.140625" style="72" customWidth="1"/>
    <col min="1805" max="1805" width="19.85546875" style="72" customWidth="1"/>
    <col min="1806" max="1806" width="34.42578125" style="72" customWidth="1"/>
    <col min="1807" max="1807" width="18.140625" style="72" customWidth="1"/>
    <col min="1808" max="1808" width="24.7109375" style="72" customWidth="1"/>
    <col min="1809" max="1809" width="23.28515625" style="72" customWidth="1"/>
    <col min="1810" max="1810" width="18.42578125" style="72" customWidth="1"/>
    <col min="1811" max="1811" width="27.85546875" style="72" customWidth="1"/>
    <col min="1812" max="1812" width="49.42578125" style="72" customWidth="1"/>
    <col min="1813" max="1813" width="32.140625" style="72" customWidth="1"/>
    <col min="1814" max="1814" width="22.42578125" style="72" customWidth="1"/>
    <col min="1815" max="1815" width="33" style="72" customWidth="1"/>
    <col min="1816" max="1816" width="58.85546875" style="72" customWidth="1"/>
    <col min="1817" max="1817" width="37.85546875" style="72" customWidth="1"/>
    <col min="1818" max="1818" width="17.5703125" style="72" customWidth="1"/>
    <col min="1819" max="1819" width="16.5703125" style="72" customWidth="1"/>
    <col min="1820" max="1820" width="28.7109375" style="72" customWidth="1"/>
    <col min="1821" max="1821" width="23.85546875" style="72" customWidth="1"/>
    <col min="1822" max="2048" width="9.140625" style="72"/>
    <col min="2049" max="2050" width="0" style="72" hidden="1" customWidth="1"/>
    <col min="2051" max="2051" width="15.7109375" style="72" customWidth="1"/>
    <col min="2052" max="2052" width="93.42578125" style="72" customWidth="1"/>
    <col min="2053" max="2053" width="32.28515625" style="72" customWidth="1"/>
    <col min="2054" max="2054" width="23.7109375" style="72" customWidth="1"/>
    <col min="2055" max="2055" width="26.42578125" style="72" customWidth="1"/>
    <col min="2056" max="2056" width="26.5703125" style="72" customWidth="1"/>
    <col min="2057" max="2057" width="27.85546875" style="72" customWidth="1"/>
    <col min="2058" max="2058" width="28.140625" style="72" customWidth="1"/>
    <col min="2059" max="2059" width="24.28515625" style="72" customWidth="1"/>
    <col min="2060" max="2060" width="13.140625" style="72" customWidth="1"/>
    <col min="2061" max="2061" width="19.85546875" style="72" customWidth="1"/>
    <col min="2062" max="2062" width="34.42578125" style="72" customWidth="1"/>
    <col min="2063" max="2063" width="18.140625" style="72" customWidth="1"/>
    <col min="2064" max="2064" width="24.7109375" style="72" customWidth="1"/>
    <col min="2065" max="2065" width="23.28515625" style="72" customWidth="1"/>
    <col min="2066" max="2066" width="18.42578125" style="72" customWidth="1"/>
    <col min="2067" max="2067" width="27.85546875" style="72" customWidth="1"/>
    <col min="2068" max="2068" width="49.42578125" style="72" customWidth="1"/>
    <col min="2069" max="2069" width="32.140625" style="72" customWidth="1"/>
    <col min="2070" max="2070" width="22.42578125" style="72" customWidth="1"/>
    <col min="2071" max="2071" width="33" style="72" customWidth="1"/>
    <col min="2072" max="2072" width="58.85546875" style="72" customWidth="1"/>
    <col min="2073" max="2073" width="37.85546875" style="72" customWidth="1"/>
    <col min="2074" max="2074" width="17.5703125" style="72" customWidth="1"/>
    <col min="2075" max="2075" width="16.5703125" style="72" customWidth="1"/>
    <col min="2076" max="2076" width="28.7109375" style="72" customWidth="1"/>
    <col min="2077" max="2077" width="23.85546875" style="72" customWidth="1"/>
    <col min="2078" max="2304" width="9.140625" style="72"/>
    <col min="2305" max="2306" width="0" style="72" hidden="1" customWidth="1"/>
    <col min="2307" max="2307" width="15.7109375" style="72" customWidth="1"/>
    <col min="2308" max="2308" width="93.42578125" style="72" customWidth="1"/>
    <col min="2309" max="2309" width="32.28515625" style="72" customWidth="1"/>
    <col min="2310" max="2310" width="23.7109375" style="72" customWidth="1"/>
    <col min="2311" max="2311" width="26.42578125" style="72" customWidth="1"/>
    <col min="2312" max="2312" width="26.5703125" style="72" customWidth="1"/>
    <col min="2313" max="2313" width="27.85546875" style="72" customWidth="1"/>
    <col min="2314" max="2314" width="28.140625" style="72" customWidth="1"/>
    <col min="2315" max="2315" width="24.28515625" style="72" customWidth="1"/>
    <col min="2316" max="2316" width="13.140625" style="72" customWidth="1"/>
    <col min="2317" max="2317" width="19.85546875" style="72" customWidth="1"/>
    <col min="2318" max="2318" width="34.42578125" style="72" customWidth="1"/>
    <col min="2319" max="2319" width="18.140625" style="72" customWidth="1"/>
    <col min="2320" max="2320" width="24.7109375" style="72" customWidth="1"/>
    <col min="2321" max="2321" width="23.28515625" style="72" customWidth="1"/>
    <col min="2322" max="2322" width="18.42578125" style="72" customWidth="1"/>
    <col min="2323" max="2323" width="27.85546875" style="72" customWidth="1"/>
    <col min="2324" max="2324" width="49.42578125" style="72" customWidth="1"/>
    <col min="2325" max="2325" width="32.140625" style="72" customWidth="1"/>
    <col min="2326" max="2326" width="22.42578125" style="72" customWidth="1"/>
    <col min="2327" max="2327" width="33" style="72" customWidth="1"/>
    <col min="2328" max="2328" width="58.85546875" style="72" customWidth="1"/>
    <col min="2329" max="2329" width="37.85546875" style="72" customWidth="1"/>
    <col min="2330" max="2330" width="17.5703125" style="72" customWidth="1"/>
    <col min="2331" max="2331" width="16.5703125" style="72" customWidth="1"/>
    <col min="2332" max="2332" width="28.7109375" style="72" customWidth="1"/>
    <col min="2333" max="2333" width="23.85546875" style="72" customWidth="1"/>
    <col min="2334" max="2560" width="9.140625" style="72"/>
    <col min="2561" max="2562" width="0" style="72" hidden="1" customWidth="1"/>
    <col min="2563" max="2563" width="15.7109375" style="72" customWidth="1"/>
    <col min="2564" max="2564" width="93.42578125" style="72" customWidth="1"/>
    <col min="2565" max="2565" width="32.28515625" style="72" customWidth="1"/>
    <col min="2566" max="2566" width="23.7109375" style="72" customWidth="1"/>
    <col min="2567" max="2567" width="26.42578125" style="72" customWidth="1"/>
    <col min="2568" max="2568" width="26.5703125" style="72" customWidth="1"/>
    <col min="2569" max="2569" width="27.85546875" style="72" customWidth="1"/>
    <col min="2570" max="2570" width="28.140625" style="72" customWidth="1"/>
    <col min="2571" max="2571" width="24.28515625" style="72" customWidth="1"/>
    <col min="2572" max="2572" width="13.140625" style="72" customWidth="1"/>
    <col min="2573" max="2573" width="19.85546875" style="72" customWidth="1"/>
    <col min="2574" max="2574" width="34.42578125" style="72" customWidth="1"/>
    <col min="2575" max="2575" width="18.140625" style="72" customWidth="1"/>
    <col min="2576" max="2576" width="24.7109375" style="72" customWidth="1"/>
    <col min="2577" max="2577" width="23.28515625" style="72" customWidth="1"/>
    <col min="2578" max="2578" width="18.42578125" style="72" customWidth="1"/>
    <col min="2579" max="2579" width="27.85546875" style="72" customWidth="1"/>
    <col min="2580" max="2580" width="49.42578125" style="72" customWidth="1"/>
    <col min="2581" max="2581" width="32.140625" style="72" customWidth="1"/>
    <col min="2582" max="2582" width="22.42578125" style="72" customWidth="1"/>
    <col min="2583" max="2583" width="33" style="72" customWidth="1"/>
    <col min="2584" max="2584" width="58.85546875" style="72" customWidth="1"/>
    <col min="2585" max="2585" width="37.85546875" style="72" customWidth="1"/>
    <col min="2586" max="2586" width="17.5703125" style="72" customWidth="1"/>
    <col min="2587" max="2587" width="16.5703125" style="72" customWidth="1"/>
    <col min="2588" max="2588" width="28.7109375" style="72" customWidth="1"/>
    <col min="2589" max="2589" width="23.85546875" style="72" customWidth="1"/>
    <col min="2590" max="2816" width="9.140625" style="72"/>
    <col min="2817" max="2818" width="0" style="72" hidden="1" customWidth="1"/>
    <col min="2819" max="2819" width="15.7109375" style="72" customWidth="1"/>
    <col min="2820" max="2820" width="93.42578125" style="72" customWidth="1"/>
    <col min="2821" max="2821" width="32.28515625" style="72" customWidth="1"/>
    <col min="2822" max="2822" width="23.7109375" style="72" customWidth="1"/>
    <col min="2823" max="2823" width="26.42578125" style="72" customWidth="1"/>
    <col min="2824" max="2824" width="26.5703125" style="72" customWidth="1"/>
    <col min="2825" max="2825" width="27.85546875" style="72" customWidth="1"/>
    <col min="2826" max="2826" width="28.140625" style="72" customWidth="1"/>
    <col min="2827" max="2827" width="24.28515625" style="72" customWidth="1"/>
    <col min="2828" max="2828" width="13.140625" style="72" customWidth="1"/>
    <col min="2829" max="2829" width="19.85546875" style="72" customWidth="1"/>
    <col min="2830" max="2830" width="34.42578125" style="72" customWidth="1"/>
    <col min="2831" max="2831" width="18.140625" style="72" customWidth="1"/>
    <col min="2832" max="2832" width="24.7109375" style="72" customWidth="1"/>
    <col min="2833" max="2833" width="23.28515625" style="72" customWidth="1"/>
    <col min="2834" max="2834" width="18.42578125" style="72" customWidth="1"/>
    <col min="2835" max="2835" width="27.85546875" style="72" customWidth="1"/>
    <col min="2836" max="2836" width="49.42578125" style="72" customWidth="1"/>
    <col min="2837" max="2837" width="32.140625" style="72" customWidth="1"/>
    <col min="2838" max="2838" width="22.42578125" style="72" customWidth="1"/>
    <col min="2839" max="2839" width="33" style="72" customWidth="1"/>
    <col min="2840" max="2840" width="58.85546875" style="72" customWidth="1"/>
    <col min="2841" max="2841" width="37.85546875" style="72" customWidth="1"/>
    <col min="2842" max="2842" width="17.5703125" style="72" customWidth="1"/>
    <col min="2843" max="2843" width="16.5703125" style="72" customWidth="1"/>
    <col min="2844" max="2844" width="28.7109375" style="72" customWidth="1"/>
    <col min="2845" max="2845" width="23.85546875" style="72" customWidth="1"/>
    <col min="2846" max="3072" width="9.140625" style="72"/>
    <col min="3073" max="3074" width="0" style="72" hidden="1" customWidth="1"/>
    <col min="3075" max="3075" width="15.7109375" style="72" customWidth="1"/>
    <col min="3076" max="3076" width="93.42578125" style="72" customWidth="1"/>
    <col min="3077" max="3077" width="32.28515625" style="72" customWidth="1"/>
    <col min="3078" max="3078" width="23.7109375" style="72" customWidth="1"/>
    <col min="3079" max="3079" width="26.42578125" style="72" customWidth="1"/>
    <col min="3080" max="3080" width="26.5703125" style="72" customWidth="1"/>
    <col min="3081" max="3081" width="27.85546875" style="72" customWidth="1"/>
    <col min="3082" max="3082" width="28.140625" style="72" customWidth="1"/>
    <col min="3083" max="3083" width="24.28515625" style="72" customWidth="1"/>
    <col min="3084" max="3084" width="13.140625" style="72" customWidth="1"/>
    <col min="3085" max="3085" width="19.85546875" style="72" customWidth="1"/>
    <col min="3086" max="3086" width="34.42578125" style="72" customWidth="1"/>
    <col min="3087" max="3087" width="18.140625" style="72" customWidth="1"/>
    <col min="3088" max="3088" width="24.7109375" style="72" customWidth="1"/>
    <col min="3089" max="3089" width="23.28515625" style="72" customWidth="1"/>
    <col min="3090" max="3090" width="18.42578125" style="72" customWidth="1"/>
    <col min="3091" max="3091" width="27.85546875" style="72" customWidth="1"/>
    <col min="3092" max="3092" width="49.42578125" style="72" customWidth="1"/>
    <col min="3093" max="3093" width="32.140625" style="72" customWidth="1"/>
    <col min="3094" max="3094" width="22.42578125" style="72" customWidth="1"/>
    <col min="3095" max="3095" width="33" style="72" customWidth="1"/>
    <col min="3096" max="3096" width="58.85546875" style="72" customWidth="1"/>
    <col min="3097" max="3097" width="37.85546875" style="72" customWidth="1"/>
    <col min="3098" max="3098" width="17.5703125" style="72" customWidth="1"/>
    <col min="3099" max="3099" width="16.5703125" style="72" customWidth="1"/>
    <col min="3100" max="3100" width="28.7109375" style="72" customWidth="1"/>
    <col min="3101" max="3101" width="23.85546875" style="72" customWidth="1"/>
    <col min="3102" max="3328" width="9.140625" style="72"/>
    <col min="3329" max="3330" width="0" style="72" hidden="1" customWidth="1"/>
    <col min="3331" max="3331" width="15.7109375" style="72" customWidth="1"/>
    <col min="3332" max="3332" width="93.42578125" style="72" customWidth="1"/>
    <col min="3333" max="3333" width="32.28515625" style="72" customWidth="1"/>
    <col min="3334" max="3334" width="23.7109375" style="72" customWidth="1"/>
    <col min="3335" max="3335" width="26.42578125" style="72" customWidth="1"/>
    <col min="3336" max="3336" width="26.5703125" style="72" customWidth="1"/>
    <col min="3337" max="3337" width="27.85546875" style="72" customWidth="1"/>
    <col min="3338" max="3338" width="28.140625" style="72" customWidth="1"/>
    <col min="3339" max="3339" width="24.28515625" style="72" customWidth="1"/>
    <col min="3340" max="3340" width="13.140625" style="72" customWidth="1"/>
    <col min="3341" max="3341" width="19.85546875" style="72" customWidth="1"/>
    <col min="3342" max="3342" width="34.42578125" style="72" customWidth="1"/>
    <col min="3343" max="3343" width="18.140625" style="72" customWidth="1"/>
    <col min="3344" max="3344" width="24.7109375" style="72" customWidth="1"/>
    <col min="3345" max="3345" width="23.28515625" style="72" customWidth="1"/>
    <col min="3346" max="3346" width="18.42578125" style="72" customWidth="1"/>
    <col min="3347" max="3347" width="27.85546875" style="72" customWidth="1"/>
    <col min="3348" max="3348" width="49.42578125" style="72" customWidth="1"/>
    <col min="3349" max="3349" width="32.140625" style="72" customWidth="1"/>
    <col min="3350" max="3350" width="22.42578125" style="72" customWidth="1"/>
    <col min="3351" max="3351" width="33" style="72" customWidth="1"/>
    <col min="3352" max="3352" width="58.85546875" style="72" customWidth="1"/>
    <col min="3353" max="3353" width="37.85546875" style="72" customWidth="1"/>
    <col min="3354" max="3354" width="17.5703125" style="72" customWidth="1"/>
    <col min="3355" max="3355" width="16.5703125" style="72" customWidth="1"/>
    <col min="3356" max="3356" width="28.7109375" style="72" customWidth="1"/>
    <col min="3357" max="3357" width="23.85546875" style="72" customWidth="1"/>
    <col min="3358" max="3584" width="9.140625" style="72"/>
    <col min="3585" max="3586" width="0" style="72" hidden="1" customWidth="1"/>
    <col min="3587" max="3587" width="15.7109375" style="72" customWidth="1"/>
    <col min="3588" max="3588" width="93.42578125" style="72" customWidth="1"/>
    <col min="3589" max="3589" width="32.28515625" style="72" customWidth="1"/>
    <col min="3590" max="3590" width="23.7109375" style="72" customWidth="1"/>
    <col min="3591" max="3591" width="26.42578125" style="72" customWidth="1"/>
    <col min="3592" max="3592" width="26.5703125" style="72" customWidth="1"/>
    <col min="3593" max="3593" width="27.85546875" style="72" customWidth="1"/>
    <col min="3594" max="3594" width="28.140625" style="72" customWidth="1"/>
    <col min="3595" max="3595" width="24.28515625" style="72" customWidth="1"/>
    <col min="3596" max="3596" width="13.140625" style="72" customWidth="1"/>
    <col min="3597" max="3597" width="19.85546875" style="72" customWidth="1"/>
    <col min="3598" max="3598" width="34.42578125" style="72" customWidth="1"/>
    <col min="3599" max="3599" width="18.140625" style="72" customWidth="1"/>
    <col min="3600" max="3600" width="24.7109375" style="72" customWidth="1"/>
    <col min="3601" max="3601" width="23.28515625" style="72" customWidth="1"/>
    <col min="3602" max="3602" width="18.42578125" style="72" customWidth="1"/>
    <col min="3603" max="3603" width="27.85546875" style="72" customWidth="1"/>
    <col min="3604" max="3604" width="49.42578125" style="72" customWidth="1"/>
    <col min="3605" max="3605" width="32.140625" style="72" customWidth="1"/>
    <col min="3606" max="3606" width="22.42578125" style="72" customWidth="1"/>
    <col min="3607" max="3607" width="33" style="72" customWidth="1"/>
    <col min="3608" max="3608" width="58.85546875" style="72" customWidth="1"/>
    <col min="3609" max="3609" width="37.85546875" style="72" customWidth="1"/>
    <col min="3610" max="3610" width="17.5703125" style="72" customWidth="1"/>
    <col min="3611" max="3611" width="16.5703125" style="72" customWidth="1"/>
    <col min="3612" max="3612" width="28.7109375" style="72" customWidth="1"/>
    <col min="3613" max="3613" width="23.85546875" style="72" customWidth="1"/>
    <col min="3614" max="3840" width="9.140625" style="72"/>
    <col min="3841" max="3842" width="0" style="72" hidden="1" customWidth="1"/>
    <col min="3843" max="3843" width="15.7109375" style="72" customWidth="1"/>
    <col min="3844" max="3844" width="93.42578125" style="72" customWidth="1"/>
    <col min="3845" max="3845" width="32.28515625" style="72" customWidth="1"/>
    <col min="3846" max="3846" width="23.7109375" style="72" customWidth="1"/>
    <col min="3847" max="3847" width="26.42578125" style="72" customWidth="1"/>
    <col min="3848" max="3848" width="26.5703125" style="72" customWidth="1"/>
    <col min="3849" max="3849" width="27.85546875" style="72" customWidth="1"/>
    <col min="3850" max="3850" width="28.140625" style="72" customWidth="1"/>
    <col min="3851" max="3851" width="24.28515625" style="72" customWidth="1"/>
    <col min="3852" max="3852" width="13.140625" style="72" customWidth="1"/>
    <col min="3853" max="3853" width="19.85546875" style="72" customWidth="1"/>
    <col min="3854" max="3854" width="34.42578125" style="72" customWidth="1"/>
    <col min="3855" max="3855" width="18.140625" style="72" customWidth="1"/>
    <col min="3856" max="3856" width="24.7109375" style="72" customWidth="1"/>
    <col min="3857" max="3857" width="23.28515625" style="72" customWidth="1"/>
    <col min="3858" max="3858" width="18.42578125" style="72" customWidth="1"/>
    <col min="3859" max="3859" width="27.85546875" style="72" customWidth="1"/>
    <col min="3860" max="3860" width="49.42578125" style="72" customWidth="1"/>
    <col min="3861" max="3861" width="32.140625" style="72" customWidth="1"/>
    <col min="3862" max="3862" width="22.42578125" style="72" customWidth="1"/>
    <col min="3863" max="3863" width="33" style="72" customWidth="1"/>
    <col min="3864" max="3864" width="58.85546875" style="72" customWidth="1"/>
    <col min="3865" max="3865" width="37.85546875" style="72" customWidth="1"/>
    <col min="3866" max="3866" width="17.5703125" style="72" customWidth="1"/>
    <col min="3867" max="3867" width="16.5703125" style="72" customWidth="1"/>
    <col min="3868" max="3868" width="28.7109375" style="72" customWidth="1"/>
    <col min="3869" max="3869" width="23.85546875" style="72" customWidth="1"/>
    <col min="3870" max="4096" width="9.140625" style="72"/>
    <col min="4097" max="4098" width="0" style="72" hidden="1" customWidth="1"/>
    <col min="4099" max="4099" width="15.7109375" style="72" customWidth="1"/>
    <col min="4100" max="4100" width="93.42578125" style="72" customWidth="1"/>
    <col min="4101" max="4101" width="32.28515625" style="72" customWidth="1"/>
    <col min="4102" max="4102" width="23.7109375" style="72" customWidth="1"/>
    <col min="4103" max="4103" width="26.42578125" style="72" customWidth="1"/>
    <col min="4104" max="4104" width="26.5703125" style="72" customWidth="1"/>
    <col min="4105" max="4105" width="27.85546875" style="72" customWidth="1"/>
    <col min="4106" max="4106" width="28.140625" style="72" customWidth="1"/>
    <col min="4107" max="4107" width="24.28515625" style="72" customWidth="1"/>
    <col min="4108" max="4108" width="13.140625" style="72" customWidth="1"/>
    <col min="4109" max="4109" width="19.85546875" style="72" customWidth="1"/>
    <col min="4110" max="4110" width="34.42578125" style="72" customWidth="1"/>
    <col min="4111" max="4111" width="18.140625" style="72" customWidth="1"/>
    <col min="4112" max="4112" width="24.7109375" style="72" customWidth="1"/>
    <col min="4113" max="4113" width="23.28515625" style="72" customWidth="1"/>
    <col min="4114" max="4114" width="18.42578125" style="72" customWidth="1"/>
    <col min="4115" max="4115" width="27.85546875" style="72" customWidth="1"/>
    <col min="4116" max="4116" width="49.42578125" style="72" customWidth="1"/>
    <col min="4117" max="4117" width="32.140625" style="72" customWidth="1"/>
    <col min="4118" max="4118" width="22.42578125" style="72" customWidth="1"/>
    <col min="4119" max="4119" width="33" style="72" customWidth="1"/>
    <col min="4120" max="4120" width="58.85546875" style="72" customWidth="1"/>
    <col min="4121" max="4121" width="37.85546875" style="72" customWidth="1"/>
    <col min="4122" max="4122" width="17.5703125" style="72" customWidth="1"/>
    <col min="4123" max="4123" width="16.5703125" style="72" customWidth="1"/>
    <col min="4124" max="4124" width="28.7109375" style="72" customWidth="1"/>
    <col min="4125" max="4125" width="23.85546875" style="72" customWidth="1"/>
    <col min="4126" max="4352" width="9.140625" style="72"/>
    <col min="4353" max="4354" width="0" style="72" hidden="1" customWidth="1"/>
    <col min="4355" max="4355" width="15.7109375" style="72" customWidth="1"/>
    <col min="4356" max="4356" width="93.42578125" style="72" customWidth="1"/>
    <col min="4357" max="4357" width="32.28515625" style="72" customWidth="1"/>
    <col min="4358" max="4358" width="23.7109375" style="72" customWidth="1"/>
    <col min="4359" max="4359" width="26.42578125" style="72" customWidth="1"/>
    <col min="4360" max="4360" width="26.5703125" style="72" customWidth="1"/>
    <col min="4361" max="4361" width="27.85546875" style="72" customWidth="1"/>
    <col min="4362" max="4362" width="28.140625" style="72" customWidth="1"/>
    <col min="4363" max="4363" width="24.28515625" style="72" customWidth="1"/>
    <col min="4364" max="4364" width="13.140625" style="72" customWidth="1"/>
    <col min="4365" max="4365" width="19.85546875" style="72" customWidth="1"/>
    <col min="4366" max="4366" width="34.42578125" style="72" customWidth="1"/>
    <col min="4367" max="4367" width="18.140625" style="72" customWidth="1"/>
    <col min="4368" max="4368" width="24.7109375" style="72" customWidth="1"/>
    <col min="4369" max="4369" width="23.28515625" style="72" customWidth="1"/>
    <col min="4370" max="4370" width="18.42578125" style="72" customWidth="1"/>
    <col min="4371" max="4371" width="27.85546875" style="72" customWidth="1"/>
    <col min="4372" max="4372" width="49.42578125" style="72" customWidth="1"/>
    <col min="4373" max="4373" width="32.140625" style="72" customWidth="1"/>
    <col min="4374" max="4374" width="22.42578125" style="72" customWidth="1"/>
    <col min="4375" max="4375" width="33" style="72" customWidth="1"/>
    <col min="4376" max="4376" width="58.85546875" style="72" customWidth="1"/>
    <col min="4377" max="4377" width="37.85546875" style="72" customWidth="1"/>
    <col min="4378" max="4378" width="17.5703125" style="72" customWidth="1"/>
    <col min="4379" max="4379" width="16.5703125" style="72" customWidth="1"/>
    <col min="4380" max="4380" width="28.7109375" style="72" customWidth="1"/>
    <col min="4381" max="4381" width="23.85546875" style="72" customWidth="1"/>
    <col min="4382" max="4608" width="9.140625" style="72"/>
    <col min="4609" max="4610" width="0" style="72" hidden="1" customWidth="1"/>
    <col min="4611" max="4611" width="15.7109375" style="72" customWidth="1"/>
    <col min="4612" max="4612" width="93.42578125" style="72" customWidth="1"/>
    <col min="4613" max="4613" width="32.28515625" style="72" customWidth="1"/>
    <col min="4614" max="4614" width="23.7109375" style="72" customWidth="1"/>
    <col min="4615" max="4615" width="26.42578125" style="72" customWidth="1"/>
    <col min="4616" max="4616" width="26.5703125" style="72" customWidth="1"/>
    <col min="4617" max="4617" width="27.85546875" style="72" customWidth="1"/>
    <col min="4618" max="4618" width="28.140625" style="72" customWidth="1"/>
    <col min="4619" max="4619" width="24.28515625" style="72" customWidth="1"/>
    <col min="4620" max="4620" width="13.140625" style="72" customWidth="1"/>
    <col min="4621" max="4621" width="19.85546875" style="72" customWidth="1"/>
    <col min="4622" max="4622" width="34.42578125" style="72" customWidth="1"/>
    <col min="4623" max="4623" width="18.140625" style="72" customWidth="1"/>
    <col min="4624" max="4624" width="24.7109375" style="72" customWidth="1"/>
    <col min="4625" max="4625" width="23.28515625" style="72" customWidth="1"/>
    <col min="4626" max="4626" width="18.42578125" style="72" customWidth="1"/>
    <col min="4627" max="4627" width="27.85546875" style="72" customWidth="1"/>
    <col min="4628" max="4628" width="49.42578125" style="72" customWidth="1"/>
    <col min="4629" max="4629" width="32.140625" style="72" customWidth="1"/>
    <col min="4630" max="4630" width="22.42578125" style="72" customWidth="1"/>
    <col min="4631" max="4631" width="33" style="72" customWidth="1"/>
    <col min="4632" max="4632" width="58.85546875" style="72" customWidth="1"/>
    <col min="4633" max="4633" width="37.85546875" style="72" customWidth="1"/>
    <col min="4634" max="4634" width="17.5703125" style="72" customWidth="1"/>
    <col min="4635" max="4635" width="16.5703125" style="72" customWidth="1"/>
    <col min="4636" max="4636" width="28.7109375" style="72" customWidth="1"/>
    <col min="4637" max="4637" width="23.85546875" style="72" customWidth="1"/>
    <col min="4638" max="4864" width="9.140625" style="72"/>
    <col min="4865" max="4866" width="0" style="72" hidden="1" customWidth="1"/>
    <col min="4867" max="4867" width="15.7109375" style="72" customWidth="1"/>
    <col min="4868" max="4868" width="93.42578125" style="72" customWidth="1"/>
    <col min="4869" max="4869" width="32.28515625" style="72" customWidth="1"/>
    <col min="4870" max="4870" width="23.7109375" style="72" customWidth="1"/>
    <col min="4871" max="4871" width="26.42578125" style="72" customWidth="1"/>
    <col min="4872" max="4872" width="26.5703125" style="72" customWidth="1"/>
    <col min="4873" max="4873" width="27.85546875" style="72" customWidth="1"/>
    <col min="4874" max="4874" width="28.140625" style="72" customWidth="1"/>
    <col min="4875" max="4875" width="24.28515625" style="72" customWidth="1"/>
    <col min="4876" max="4876" width="13.140625" style="72" customWidth="1"/>
    <col min="4877" max="4877" width="19.85546875" style="72" customWidth="1"/>
    <col min="4878" max="4878" width="34.42578125" style="72" customWidth="1"/>
    <col min="4879" max="4879" width="18.140625" style="72" customWidth="1"/>
    <col min="4880" max="4880" width="24.7109375" style="72" customWidth="1"/>
    <col min="4881" max="4881" width="23.28515625" style="72" customWidth="1"/>
    <col min="4882" max="4882" width="18.42578125" style="72" customWidth="1"/>
    <col min="4883" max="4883" width="27.85546875" style="72" customWidth="1"/>
    <col min="4884" max="4884" width="49.42578125" style="72" customWidth="1"/>
    <col min="4885" max="4885" width="32.140625" style="72" customWidth="1"/>
    <col min="4886" max="4886" width="22.42578125" style="72" customWidth="1"/>
    <col min="4887" max="4887" width="33" style="72" customWidth="1"/>
    <col min="4888" max="4888" width="58.85546875" style="72" customWidth="1"/>
    <col min="4889" max="4889" width="37.85546875" style="72" customWidth="1"/>
    <col min="4890" max="4890" width="17.5703125" style="72" customWidth="1"/>
    <col min="4891" max="4891" width="16.5703125" style="72" customWidth="1"/>
    <col min="4892" max="4892" width="28.7109375" style="72" customWidth="1"/>
    <col min="4893" max="4893" width="23.85546875" style="72" customWidth="1"/>
    <col min="4894" max="5120" width="9.140625" style="72"/>
    <col min="5121" max="5122" width="0" style="72" hidden="1" customWidth="1"/>
    <col min="5123" max="5123" width="15.7109375" style="72" customWidth="1"/>
    <col min="5124" max="5124" width="93.42578125" style="72" customWidth="1"/>
    <col min="5125" max="5125" width="32.28515625" style="72" customWidth="1"/>
    <col min="5126" max="5126" width="23.7109375" style="72" customWidth="1"/>
    <col min="5127" max="5127" width="26.42578125" style="72" customWidth="1"/>
    <col min="5128" max="5128" width="26.5703125" style="72" customWidth="1"/>
    <col min="5129" max="5129" width="27.85546875" style="72" customWidth="1"/>
    <col min="5130" max="5130" width="28.140625" style="72" customWidth="1"/>
    <col min="5131" max="5131" width="24.28515625" style="72" customWidth="1"/>
    <col min="5132" max="5132" width="13.140625" style="72" customWidth="1"/>
    <col min="5133" max="5133" width="19.85546875" style="72" customWidth="1"/>
    <col min="5134" max="5134" width="34.42578125" style="72" customWidth="1"/>
    <col min="5135" max="5135" width="18.140625" style="72" customWidth="1"/>
    <col min="5136" max="5136" width="24.7109375" style="72" customWidth="1"/>
    <col min="5137" max="5137" width="23.28515625" style="72" customWidth="1"/>
    <col min="5138" max="5138" width="18.42578125" style="72" customWidth="1"/>
    <col min="5139" max="5139" width="27.85546875" style="72" customWidth="1"/>
    <col min="5140" max="5140" width="49.42578125" style="72" customWidth="1"/>
    <col min="5141" max="5141" width="32.140625" style="72" customWidth="1"/>
    <col min="5142" max="5142" width="22.42578125" style="72" customWidth="1"/>
    <col min="5143" max="5143" width="33" style="72" customWidth="1"/>
    <col min="5144" max="5144" width="58.85546875" style="72" customWidth="1"/>
    <col min="5145" max="5145" width="37.85546875" style="72" customWidth="1"/>
    <col min="5146" max="5146" width="17.5703125" style="72" customWidth="1"/>
    <col min="5147" max="5147" width="16.5703125" style="72" customWidth="1"/>
    <col min="5148" max="5148" width="28.7109375" style="72" customWidth="1"/>
    <col min="5149" max="5149" width="23.85546875" style="72" customWidth="1"/>
    <col min="5150" max="5376" width="9.140625" style="72"/>
    <col min="5377" max="5378" width="0" style="72" hidden="1" customWidth="1"/>
    <col min="5379" max="5379" width="15.7109375" style="72" customWidth="1"/>
    <col min="5380" max="5380" width="93.42578125" style="72" customWidth="1"/>
    <col min="5381" max="5381" width="32.28515625" style="72" customWidth="1"/>
    <col min="5382" max="5382" width="23.7109375" style="72" customWidth="1"/>
    <col min="5383" max="5383" width="26.42578125" style="72" customWidth="1"/>
    <col min="5384" max="5384" width="26.5703125" style="72" customWidth="1"/>
    <col min="5385" max="5385" width="27.85546875" style="72" customWidth="1"/>
    <col min="5386" max="5386" width="28.140625" style="72" customWidth="1"/>
    <col min="5387" max="5387" width="24.28515625" style="72" customWidth="1"/>
    <col min="5388" max="5388" width="13.140625" style="72" customWidth="1"/>
    <col min="5389" max="5389" width="19.85546875" style="72" customWidth="1"/>
    <col min="5390" max="5390" width="34.42578125" style="72" customWidth="1"/>
    <col min="5391" max="5391" width="18.140625" style="72" customWidth="1"/>
    <col min="5392" max="5392" width="24.7109375" style="72" customWidth="1"/>
    <col min="5393" max="5393" width="23.28515625" style="72" customWidth="1"/>
    <col min="5394" max="5394" width="18.42578125" style="72" customWidth="1"/>
    <col min="5395" max="5395" width="27.85546875" style="72" customWidth="1"/>
    <col min="5396" max="5396" width="49.42578125" style="72" customWidth="1"/>
    <col min="5397" max="5397" width="32.140625" style="72" customWidth="1"/>
    <col min="5398" max="5398" width="22.42578125" style="72" customWidth="1"/>
    <col min="5399" max="5399" width="33" style="72" customWidth="1"/>
    <col min="5400" max="5400" width="58.85546875" style="72" customWidth="1"/>
    <col min="5401" max="5401" width="37.85546875" style="72" customWidth="1"/>
    <col min="5402" max="5402" width="17.5703125" style="72" customWidth="1"/>
    <col min="5403" max="5403" width="16.5703125" style="72" customWidth="1"/>
    <col min="5404" max="5404" width="28.7109375" style="72" customWidth="1"/>
    <col min="5405" max="5405" width="23.85546875" style="72" customWidth="1"/>
    <col min="5406" max="5632" width="9.140625" style="72"/>
    <col min="5633" max="5634" width="0" style="72" hidden="1" customWidth="1"/>
    <col min="5635" max="5635" width="15.7109375" style="72" customWidth="1"/>
    <col min="5636" max="5636" width="93.42578125" style="72" customWidth="1"/>
    <col min="5637" max="5637" width="32.28515625" style="72" customWidth="1"/>
    <col min="5638" max="5638" width="23.7109375" style="72" customWidth="1"/>
    <col min="5639" max="5639" width="26.42578125" style="72" customWidth="1"/>
    <col min="5640" max="5640" width="26.5703125" style="72" customWidth="1"/>
    <col min="5641" max="5641" width="27.85546875" style="72" customWidth="1"/>
    <col min="5642" max="5642" width="28.140625" style="72" customWidth="1"/>
    <col min="5643" max="5643" width="24.28515625" style="72" customWidth="1"/>
    <col min="5644" max="5644" width="13.140625" style="72" customWidth="1"/>
    <col min="5645" max="5645" width="19.85546875" style="72" customWidth="1"/>
    <col min="5646" max="5646" width="34.42578125" style="72" customWidth="1"/>
    <col min="5647" max="5647" width="18.140625" style="72" customWidth="1"/>
    <col min="5648" max="5648" width="24.7109375" style="72" customWidth="1"/>
    <col min="5649" max="5649" width="23.28515625" style="72" customWidth="1"/>
    <col min="5650" max="5650" width="18.42578125" style="72" customWidth="1"/>
    <col min="5651" max="5651" width="27.85546875" style="72" customWidth="1"/>
    <col min="5652" max="5652" width="49.42578125" style="72" customWidth="1"/>
    <col min="5653" max="5653" width="32.140625" style="72" customWidth="1"/>
    <col min="5654" max="5654" width="22.42578125" style="72" customWidth="1"/>
    <col min="5655" max="5655" width="33" style="72" customWidth="1"/>
    <col min="5656" max="5656" width="58.85546875" style="72" customWidth="1"/>
    <col min="5657" max="5657" width="37.85546875" style="72" customWidth="1"/>
    <col min="5658" max="5658" width="17.5703125" style="72" customWidth="1"/>
    <col min="5659" max="5659" width="16.5703125" style="72" customWidth="1"/>
    <col min="5660" max="5660" width="28.7109375" style="72" customWidth="1"/>
    <col min="5661" max="5661" width="23.85546875" style="72" customWidth="1"/>
    <col min="5662" max="5888" width="9.140625" style="72"/>
    <col min="5889" max="5890" width="0" style="72" hidden="1" customWidth="1"/>
    <col min="5891" max="5891" width="15.7109375" style="72" customWidth="1"/>
    <col min="5892" max="5892" width="93.42578125" style="72" customWidth="1"/>
    <col min="5893" max="5893" width="32.28515625" style="72" customWidth="1"/>
    <col min="5894" max="5894" width="23.7109375" style="72" customWidth="1"/>
    <col min="5895" max="5895" width="26.42578125" style="72" customWidth="1"/>
    <col min="5896" max="5896" width="26.5703125" style="72" customWidth="1"/>
    <col min="5897" max="5897" width="27.85546875" style="72" customWidth="1"/>
    <col min="5898" max="5898" width="28.140625" style="72" customWidth="1"/>
    <col min="5899" max="5899" width="24.28515625" style="72" customWidth="1"/>
    <col min="5900" max="5900" width="13.140625" style="72" customWidth="1"/>
    <col min="5901" max="5901" width="19.85546875" style="72" customWidth="1"/>
    <col min="5902" max="5902" width="34.42578125" style="72" customWidth="1"/>
    <col min="5903" max="5903" width="18.140625" style="72" customWidth="1"/>
    <col min="5904" max="5904" width="24.7109375" style="72" customWidth="1"/>
    <col min="5905" max="5905" width="23.28515625" style="72" customWidth="1"/>
    <col min="5906" max="5906" width="18.42578125" style="72" customWidth="1"/>
    <col min="5907" max="5907" width="27.85546875" style="72" customWidth="1"/>
    <col min="5908" max="5908" width="49.42578125" style="72" customWidth="1"/>
    <col min="5909" max="5909" width="32.140625" style="72" customWidth="1"/>
    <col min="5910" max="5910" width="22.42578125" style="72" customWidth="1"/>
    <col min="5911" max="5911" width="33" style="72" customWidth="1"/>
    <col min="5912" max="5912" width="58.85546875" style="72" customWidth="1"/>
    <col min="5913" max="5913" width="37.85546875" style="72" customWidth="1"/>
    <col min="5914" max="5914" width="17.5703125" style="72" customWidth="1"/>
    <col min="5915" max="5915" width="16.5703125" style="72" customWidth="1"/>
    <col min="5916" max="5916" width="28.7109375" style="72" customWidth="1"/>
    <col min="5917" max="5917" width="23.85546875" style="72" customWidth="1"/>
    <col min="5918" max="6144" width="9.140625" style="72"/>
    <col min="6145" max="6146" width="0" style="72" hidden="1" customWidth="1"/>
    <col min="6147" max="6147" width="15.7109375" style="72" customWidth="1"/>
    <col min="6148" max="6148" width="93.42578125" style="72" customWidth="1"/>
    <col min="6149" max="6149" width="32.28515625" style="72" customWidth="1"/>
    <col min="6150" max="6150" width="23.7109375" style="72" customWidth="1"/>
    <col min="6151" max="6151" width="26.42578125" style="72" customWidth="1"/>
    <col min="6152" max="6152" width="26.5703125" style="72" customWidth="1"/>
    <col min="6153" max="6153" width="27.85546875" style="72" customWidth="1"/>
    <col min="6154" max="6154" width="28.140625" style="72" customWidth="1"/>
    <col min="6155" max="6155" width="24.28515625" style="72" customWidth="1"/>
    <col min="6156" max="6156" width="13.140625" style="72" customWidth="1"/>
    <col min="6157" max="6157" width="19.85546875" style="72" customWidth="1"/>
    <col min="6158" max="6158" width="34.42578125" style="72" customWidth="1"/>
    <col min="6159" max="6159" width="18.140625" style="72" customWidth="1"/>
    <col min="6160" max="6160" width="24.7109375" style="72" customWidth="1"/>
    <col min="6161" max="6161" width="23.28515625" style="72" customWidth="1"/>
    <col min="6162" max="6162" width="18.42578125" style="72" customWidth="1"/>
    <col min="6163" max="6163" width="27.85546875" style="72" customWidth="1"/>
    <col min="6164" max="6164" width="49.42578125" style="72" customWidth="1"/>
    <col min="6165" max="6165" width="32.140625" style="72" customWidth="1"/>
    <col min="6166" max="6166" width="22.42578125" style="72" customWidth="1"/>
    <col min="6167" max="6167" width="33" style="72" customWidth="1"/>
    <col min="6168" max="6168" width="58.85546875" style="72" customWidth="1"/>
    <col min="6169" max="6169" width="37.85546875" style="72" customWidth="1"/>
    <col min="6170" max="6170" width="17.5703125" style="72" customWidth="1"/>
    <col min="6171" max="6171" width="16.5703125" style="72" customWidth="1"/>
    <col min="6172" max="6172" width="28.7109375" style="72" customWidth="1"/>
    <col min="6173" max="6173" width="23.85546875" style="72" customWidth="1"/>
    <col min="6174" max="6400" width="9.140625" style="72"/>
    <col min="6401" max="6402" width="0" style="72" hidden="1" customWidth="1"/>
    <col min="6403" max="6403" width="15.7109375" style="72" customWidth="1"/>
    <col min="6404" max="6404" width="93.42578125" style="72" customWidth="1"/>
    <col min="6405" max="6405" width="32.28515625" style="72" customWidth="1"/>
    <col min="6406" max="6406" width="23.7109375" style="72" customWidth="1"/>
    <col min="6407" max="6407" width="26.42578125" style="72" customWidth="1"/>
    <col min="6408" max="6408" width="26.5703125" style="72" customWidth="1"/>
    <col min="6409" max="6409" width="27.85546875" style="72" customWidth="1"/>
    <col min="6410" max="6410" width="28.140625" style="72" customWidth="1"/>
    <col min="6411" max="6411" width="24.28515625" style="72" customWidth="1"/>
    <col min="6412" max="6412" width="13.140625" style="72" customWidth="1"/>
    <col min="6413" max="6413" width="19.85546875" style="72" customWidth="1"/>
    <col min="6414" max="6414" width="34.42578125" style="72" customWidth="1"/>
    <col min="6415" max="6415" width="18.140625" style="72" customWidth="1"/>
    <col min="6416" max="6416" width="24.7109375" style="72" customWidth="1"/>
    <col min="6417" max="6417" width="23.28515625" style="72" customWidth="1"/>
    <col min="6418" max="6418" width="18.42578125" style="72" customWidth="1"/>
    <col min="6419" max="6419" width="27.85546875" style="72" customWidth="1"/>
    <col min="6420" max="6420" width="49.42578125" style="72" customWidth="1"/>
    <col min="6421" max="6421" width="32.140625" style="72" customWidth="1"/>
    <col min="6422" max="6422" width="22.42578125" style="72" customWidth="1"/>
    <col min="6423" max="6423" width="33" style="72" customWidth="1"/>
    <col min="6424" max="6424" width="58.85546875" style="72" customWidth="1"/>
    <col min="6425" max="6425" width="37.85546875" style="72" customWidth="1"/>
    <col min="6426" max="6426" width="17.5703125" style="72" customWidth="1"/>
    <col min="6427" max="6427" width="16.5703125" style="72" customWidth="1"/>
    <col min="6428" max="6428" width="28.7109375" style="72" customWidth="1"/>
    <col min="6429" max="6429" width="23.85546875" style="72" customWidth="1"/>
    <col min="6430" max="6656" width="9.140625" style="72"/>
    <col min="6657" max="6658" width="0" style="72" hidden="1" customWidth="1"/>
    <col min="6659" max="6659" width="15.7109375" style="72" customWidth="1"/>
    <col min="6660" max="6660" width="93.42578125" style="72" customWidth="1"/>
    <col min="6661" max="6661" width="32.28515625" style="72" customWidth="1"/>
    <col min="6662" max="6662" width="23.7109375" style="72" customWidth="1"/>
    <col min="6663" max="6663" width="26.42578125" style="72" customWidth="1"/>
    <col min="6664" max="6664" width="26.5703125" style="72" customWidth="1"/>
    <col min="6665" max="6665" width="27.85546875" style="72" customWidth="1"/>
    <col min="6666" max="6666" width="28.140625" style="72" customWidth="1"/>
    <col min="6667" max="6667" width="24.28515625" style="72" customWidth="1"/>
    <col min="6668" max="6668" width="13.140625" style="72" customWidth="1"/>
    <col min="6669" max="6669" width="19.85546875" style="72" customWidth="1"/>
    <col min="6670" max="6670" width="34.42578125" style="72" customWidth="1"/>
    <col min="6671" max="6671" width="18.140625" style="72" customWidth="1"/>
    <col min="6672" max="6672" width="24.7109375" style="72" customWidth="1"/>
    <col min="6673" max="6673" width="23.28515625" style="72" customWidth="1"/>
    <col min="6674" max="6674" width="18.42578125" style="72" customWidth="1"/>
    <col min="6675" max="6675" width="27.85546875" style="72" customWidth="1"/>
    <col min="6676" max="6676" width="49.42578125" style="72" customWidth="1"/>
    <col min="6677" max="6677" width="32.140625" style="72" customWidth="1"/>
    <col min="6678" max="6678" width="22.42578125" style="72" customWidth="1"/>
    <col min="6679" max="6679" width="33" style="72" customWidth="1"/>
    <col min="6680" max="6680" width="58.85546875" style="72" customWidth="1"/>
    <col min="6681" max="6681" width="37.85546875" style="72" customWidth="1"/>
    <col min="6682" max="6682" width="17.5703125" style="72" customWidth="1"/>
    <col min="6683" max="6683" width="16.5703125" style="72" customWidth="1"/>
    <col min="6684" max="6684" width="28.7109375" style="72" customWidth="1"/>
    <col min="6685" max="6685" width="23.85546875" style="72" customWidth="1"/>
    <col min="6686" max="6912" width="9.140625" style="72"/>
    <col min="6913" max="6914" width="0" style="72" hidden="1" customWidth="1"/>
    <col min="6915" max="6915" width="15.7109375" style="72" customWidth="1"/>
    <col min="6916" max="6916" width="93.42578125" style="72" customWidth="1"/>
    <col min="6917" max="6917" width="32.28515625" style="72" customWidth="1"/>
    <col min="6918" max="6918" width="23.7109375" style="72" customWidth="1"/>
    <col min="6919" max="6919" width="26.42578125" style="72" customWidth="1"/>
    <col min="6920" max="6920" width="26.5703125" style="72" customWidth="1"/>
    <col min="6921" max="6921" width="27.85546875" style="72" customWidth="1"/>
    <col min="6922" max="6922" width="28.140625" style="72" customWidth="1"/>
    <col min="6923" max="6923" width="24.28515625" style="72" customWidth="1"/>
    <col min="6924" max="6924" width="13.140625" style="72" customWidth="1"/>
    <col min="6925" max="6925" width="19.85546875" style="72" customWidth="1"/>
    <col min="6926" max="6926" width="34.42578125" style="72" customWidth="1"/>
    <col min="6927" max="6927" width="18.140625" style="72" customWidth="1"/>
    <col min="6928" max="6928" width="24.7109375" style="72" customWidth="1"/>
    <col min="6929" max="6929" width="23.28515625" style="72" customWidth="1"/>
    <col min="6930" max="6930" width="18.42578125" style="72" customWidth="1"/>
    <col min="6931" max="6931" width="27.85546875" style="72" customWidth="1"/>
    <col min="6932" max="6932" width="49.42578125" style="72" customWidth="1"/>
    <col min="6933" max="6933" width="32.140625" style="72" customWidth="1"/>
    <col min="6934" max="6934" width="22.42578125" style="72" customWidth="1"/>
    <col min="6935" max="6935" width="33" style="72" customWidth="1"/>
    <col min="6936" max="6936" width="58.85546875" style="72" customWidth="1"/>
    <col min="6937" max="6937" width="37.85546875" style="72" customWidth="1"/>
    <col min="6938" max="6938" width="17.5703125" style="72" customWidth="1"/>
    <col min="6939" max="6939" width="16.5703125" style="72" customWidth="1"/>
    <col min="6940" max="6940" width="28.7109375" style="72" customWidth="1"/>
    <col min="6941" max="6941" width="23.85546875" style="72" customWidth="1"/>
    <col min="6942" max="7168" width="9.140625" style="72"/>
    <col min="7169" max="7170" width="0" style="72" hidden="1" customWidth="1"/>
    <col min="7171" max="7171" width="15.7109375" style="72" customWidth="1"/>
    <col min="7172" max="7172" width="93.42578125" style="72" customWidth="1"/>
    <col min="7173" max="7173" width="32.28515625" style="72" customWidth="1"/>
    <col min="7174" max="7174" width="23.7109375" style="72" customWidth="1"/>
    <col min="7175" max="7175" width="26.42578125" style="72" customWidth="1"/>
    <col min="7176" max="7176" width="26.5703125" style="72" customWidth="1"/>
    <col min="7177" max="7177" width="27.85546875" style="72" customWidth="1"/>
    <col min="7178" max="7178" width="28.140625" style="72" customWidth="1"/>
    <col min="7179" max="7179" width="24.28515625" style="72" customWidth="1"/>
    <col min="7180" max="7180" width="13.140625" style="72" customWidth="1"/>
    <col min="7181" max="7181" width="19.85546875" style="72" customWidth="1"/>
    <col min="7182" max="7182" width="34.42578125" style="72" customWidth="1"/>
    <col min="7183" max="7183" width="18.140625" style="72" customWidth="1"/>
    <col min="7184" max="7184" width="24.7109375" style="72" customWidth="1"/>
    <col min="7185" max="7185" width="23.28515625" style="72" customWidth="1"/>
    <col min="7186" max="7186" width="18.42578125" style="72" customWidth="1"/>
    <col min="7187" max="7187" width="27.85546875" style="72" customWidth="1"/>
    <col min="7188" max="7188" width="49.42578125" style="72" customWidth="1"/>
    <col min="7189" max="7189" width="32.140625" style="72" customWidth="1"/>
    <col min="7190" max="7190" width="22.42578125" style="72" customWidth="1"/>
    <col min="7191" max="7191" width="33" style="72" customWidth="1"/>
    <col min="7192" max="7192" width="58.85546875" style="72" customWidth="1"/>
    <col min="7193" max="7193" width="37.85546875" style="72" customWidth="1"/>
    <col min="7194" max="7194" width="17.5703125" style="72" customWidth="1"/>
    <col min="7195" max="7195" width="16.5703125" style="72" customWidth="1"/>
    <col min="7196" max="7196" width="28.7109375" style="72" customWidth="1"/>
    <col min="7197" max="7197" width="23.85546875" style="72" customWidth="1"/>
    <col min="7198" max="7424" width="9.140625" style="72"/>
    <col min="7425" max="7426" width="0" style="72" hidden="1" customWidth="1"/>
    <col min="7427" max="7427" width="15.7109375" style="72" customWidth="1"/>
    <col min="7428" max="7428" width="93.42578125" style="72" customWidth="1"/>
    <col min="7429" max="7429" width="32.28515625" style="72" customWidth="1"/>
    <col min="7430" max="7430" width="23.7109375" style="72" customWidth="1"/>
    <col min="7431" max="7431" width="26.42578125" style="72" customWidth="1"/>
    <col min="7432" max="7432" width="26.5703125" style="72" customWidth="1"/>
    <col min="7433" max="7433" width="27.85546875" style="72" customWidth="1"/>
    <col min="7434" max="7434" width="28.140625" style="72" customWidth="1"/>
    <col min="7435" max="7435" width="24.28515625" style="72" customWidth="1"/>
    <col min="7436" max="7436" width="13.140625" style="72" customWidth="1"/>
    <col min="7437" max="7437" width="19.85546875" style="72" customWidth="1"/>
    <col min="7438" max="7438" width="34.42578125" style="72" customWidth="1"/>
    <col min="7439" max="7439" width="18.140625" style="72" customWidth="1"/>
    <col min="7440" max="7440" width="24.7109375" style="72" customWidth="1"/>
    <col min="7441" max="7441" width="23.28515625" style="72" customWidth="1"/>
    <col min="7442" max="7442" width="18.42578125" style="72" customWidth="1"/>
    <col min="7443" max="7443" width="27.85546875" style="72" customWidth="1"/>
    <col min="7444" max="7444" width="49.42578125" style="72" customWidth="1"/>
    <col min="7445" max="7445" width="32.140625" style="72" customWidth="1"/>
    <col min="7446" max="7446" width="22.42578125" style="72" customWidth="1"/>
    <col min="7447" max="7447" width="33" style="72" customWidth="1"/>
    <col min="7448" max="7448" width="58.85546875" style="72" customWidth="1"/>
    <col min="7449" max="7449" width="37.85546875" style="72" customWidth="1"/>
    <col min="7450" max="7450" width="17.5703125" style="72" customWidth="1"/>
    <col min="7451" max="7451" width="16.5703125" style="72" customWidth="1"/>
    <col min="7452" max="7452" width="28.7109375" style="72" customWidth="1"/>
    <col min="7453" max="7453" width="23.85546875" style="72" customWidth="1"/>
    <col min="7454" max="7680" width="9.140625" style="72"/>
    <col min="7681" max="7682" width="0" style="72" hidden="1" customWidth="1"/>
    <col min="7683" max="7683" width="15.7109375" style="72" customWidth="1"/>
    <col min="7684" max="7684" width="93.42578125" style="72" customWidth="1"/>
    <col min="7685" max="7685" width="32.28515625" style="72" customWidth="1"/>
    <col min="7686" max="7686" width="23.7109375" style="72" customWidth="1"/>
    <col min="7687" max="7687" width="26.42578125" style="72" customWidth="1"/>
    <col min="7688" max="7688" width="26.5703125" style="72" customWidth="1"/>
    <col min="7689" max="7689" width="27.85546875" style="72" customWidth="1"/>
    <col min="7690" max="7690" width="28.140625" style="72" customWidth="1"/>
    <col min="7691" max="7691" width="24.28515625" style="72" customWidth="1"/>
    <col min="7692" max="7692" width="13.140625" style="72" customWidth="1"/>
    <col min="7693" max="7693" width="19.85546875" style="72" customWidth="1"/>
    <col min="7694" max="7694" width="34.42578125" style="72" customWidth="1"/>
    <col min="7695" max="7695" width="18.140625" style="72" customWidth="1"/>
    <col min="7696" max="7696" width="24.7109375" style="72" customWidth="1"/>
    <col min="7697" max="7697" width="23.28515625" style="72" customWidth="1"/>
    <col min="7698" max="7698" width="18.42578125" style="72" customWidth="1"/>
    <col min="7699" max="7699" width="27.85546875" style="72" customWidth="1"/>
    <col min="7700" max="7700" width="49.42578125" style="72" customWidth="1"/>
    <col min="7701" max="7701" width="32.140625" style="72" customWidth="1"/>
    <col min="7702" max="7702" width="22.42578125" style="72" customWidth="1"/>
    <col min="7703" max="7703" width="33" style="72" customWidth="1"/>
    <col min="7704" max="7704" width="58.85546875" style="72" customWidth="1"/>
    <col min="7705" max="7705" width="37.85546875" style="72" customWidth="1"/>
    <col min="7706" max="7706" width="17.5703125" style="72" customWidth="1"/>
    <col min="7707" max="7707" width="16.5703125" style="72" customWidth="1"/>
    <col min="7708" max="7708" width="28.7109375" style="72" customWidth="1"/>
    <col min="7709" max="7709" width="23.85546875" style="72" customWidth="1"/>
    <col min="7710" max="7936" width="9.140625" style="72"/>
    <col min="7937" max="7938" width="0" style="72" hidden="1" customWidth="1"/>
    <col min="7939" max="7939" width="15.7109375" style="72" customWidth="1"/>
    <col min="7940" max="7940" width="93.42578125" style="72" customWidth="1"/>
    <col min="7941" max="7941" width="32.28515625" style="72" customWidth="1"/>
    <col min="7942" max="7942" width="23.7109375" style="72" customWidth="1"/>
    <col min="7943" max="7943" width="26.42578125" style="72" customWidth="1"/>
    <col min="7944" max="7944" width="26.5703125" style="72" customWidth="1"/>
    <col min="7945" max="7945" width="27.85546875" style="72" customWidth="1"/>
    <col min="7946" max="7946" width="28.140625" style="72" customWidth="1"/>
    <col min="7947" max="7947" width="24.28515625" style="72" customWidth="1"/>
    <col min="7948" max="7948" width="13.140625" style="72" customWidth="1"/>
    <col min="7949" max="7949" width="19.85546875" style="72" customWidth="1"/>
    <col min="7950" max="7950" width="34.42578125" style="72" customWidth="1"/>
    <col min="7951" max="7951" width="18.140625" style="72" customWidth="1"/>
    <col min="7952" max="7952" width="24.7109375" style="72" customWidth="1"/>
    <col min="7953" max="7953" width="23.28515625" style="72" customWidth="1"/>
    <col min="7954" max="7954" width="18.42578125" style="72" customWidth="1"/>
    <col min="7955" max="7955" width="27.85546875" style="72" customWidth="1"/>
    <col min="7956" max="7956" width="49.42578125" style="72" customWidth="1"/>
    <col min="7957" max="7957" width="32.140625" style="72" customWidth="1"/>
    <col min="7958" max="7958" width="22.42578125" style="72" customWidth="1"/>
    <col min="7959" max="7959" width="33" style="72" customWidth="1"/>
    <col min="7960" max="7960" width="58.85546875" style="72" customWidth="1"/>
    <col min="7961" max="7961" width="37.85546875" style="72" customWidth="1"/>
    <col min="7962" max="7962" width="17.5703125" style="72" customWidth="1"/>
    <col min="7963" max="7963" width="16.5703125" style="72" customWidth="1"/>
    <col min="7964" max="7964" width="28.7109375" style="72" customWidth="1"/>
    <col min="7965" max="7965" width="23.85546875" style="72" customWidth="1"/>
    <col min="7966" max="8192" width="9.140625" style="72"/>
    <col min="8193" max="8194" width="0" style="72" hidden="1" customWidth="1"/>
    <col min="8195" max="8195" width="15.7109375" style="72" customWidth="1"/>
    <col min="8196" max="8196" width="93.42578125" style="72" customWidth="1"/>
    <col min="8197" max="8197" width="32.28515625" style="72" customWidth="1"/>
    <col min="8198" max="8198" width="23.7109375" style="72" customWidth="1"/>
    <col min="8199" max="8199" width="26.42578125" style="72" customWidth="1"/>
    <col min="8200" max="8200" width="26.5703125" style="72" customWidth="1"/>
    <col min="8201" max="8201" width="27.85546875" style="72" customWidth="1"/>
    <col min="8202" max="8202" width="28.140625" style="72" customWidth="1"/>
    <col min="8203" max="8203" width="24.28515625" style="72" customWidth="1"/>
    <col min="8204" max="8204" width="13.140625" style="72" customWidth="1"/>
    <col min="8205" max="8205" width="19.85546875" style="72" customWidth="1"/>
    <col min="8206" max="8206" width="34.42578125" style="72" customWidth="1"/>
    <col min="8207" max="8207" width="18.140625" style="72" customWidth="1"/>
    <col min="8208" max="8208" width="24.7109375" style="72" customWidth="1"/>
    <col min="8209" max="8209" width="23.28515625" style="72" customWidth="1"/>
    <col min="8210" max="8210" width="18.42578125" style="72" customWidth="1"/>
    <col min="8211" max="8211" width="27.85546875" style="72" customWidth="1"/>
    <col min="8212" max="8212" width="49.42578125" style="72" customWidth="1"/>
    <col min="8213" max="8213" width="32.140625" style="72" customWidth="1"/>
    <col min="8214" max="8214" width="22.42578125" style="72" customWidth="1"/>
    <col min="8215" max="8215" width="33" style="72" customWidth="1"/>
    <col min="8216" max="8216" width="58.85546875" style="72" customWidth="1"/>
    <col min="8217" max="8217" width="37.85546875" style="72" customWidth="1"/>
    <col min="8218" max="8218" width="17.5703125" style="72" customWidth="1"/>
    <col min="8219" max="8219" width="16.5703125" style="72" customWidth="1"/>
    <col min="8220" max="8220" width="28.7109375" style="72" customWidth="1"/>
    <col min="8221" max="8221" width="23.85546875" style="72" customWidth="1"/>
    <col min="8222" max="8448" width="9.140625" style="72"/>
    <col min="8449" max="8450" width="0" style="72" hidden="1" customWidth="1"/>
    <col min="8451" max="8451" width="15.7109375" style="72" customWidth="1"/>
    <col min="8452" max="8452" width="93.42578125" style="72" customWidth="1"/>
    <col min="8453" max="8453" width="32.28515625" style="72" customWidth="1"/>
    <col min="8454" max="8454" width="23.7109375" style="72" customWidth="1"/>
    <col min="8455" max="8455" width="26.42578125" style="72" customWidth="1"/>
    <col min="8456" max="8456" width="26.5703125" style="72" customWidth="1"/>
    <col min="8457" max="8457" width="27.85546875" style="72" customWidth="1"/>
    <col min="8458" max="8458" width="28.140625" style="72" customWidth="1"/>
    <col min="8459" max="8459" width="24.28515625" style="72" customWidth="1"/>
    <col min="8460" max="8460" width="13.140625" style="72" customWidth="1"/>
    <col min="8461" max="8461" width="19.85546875" style="72" customWidth="1"/>
    <col min="8462" max="8462" width="34.42578125" style="72" customWidth="1"/>
    <col min="8463" max="8463" width="18.140625" style="72" customWidth="1"/>
    <col min="8464" max="8464" width="24.7109375" style="72" customWidth="1"/>
    <col min="8465" max="8465" width="23.28515625" style="72" customWidth="1"/>
    <col min="8466" max="8466" width="18.42578125" style="72" customWidth="1"/>
    <col min="8467" max="8467" width="27.85546875" style="72" customWidth="1"/>
    <col min="8468" max="8468" width="49.42578125" style="72" customWidth="1"/>
    <col min="8469" max="8469" width="32.140625" style="72" customWidth="1"/>
    <col min="8470" max="8470" width="22.42578125" style="72" customWidth="1"/>
    <col min="8471" max="8471" width="33" style="72" customWidth="1"/>
    <col min="8472" max="8472" width="58.85546875" style="72" customWidth="1"/>
    <col min="8473" max="8473" width="37.85546875" style="72" customWidth="1"/>
    <col min="8474" max="8474" width="17.5703125" style="72" customWidth="1"/>
    <col min="8475" max="8475" width="16.5703125" style="72" customWidth="1"/>
    <col min="8476" max="8476" width="28.7109375" style="72" customWidth="1"/>
    <col min="8477" max="8477" width="23.85546875" style="72" customWidth="1"/>
    <col min="8478" max="8704" width="9.140625" style="72"/>
    <col min="8705" max="8706" width="0" style="72" hidden="1" customWidth="1"/>
    <col min="8707" max="8707" width="15.7109375" style="72" customWidth="1"/>
    <col min="8708" max="8708" width="93.42578125" style="72" customWidth="1"/>
    <col min="8709" max="8709" width="32.28515625" style="72" customWidth="1"/>
    <col min="8710" max="8710" width="23.7109375" style="72" customWidth="1"/>
    <col min="8711" max="8711" width="26.42578125" style="72" customWidth="1"/>
    <col min="8712" max="8712" width="26.5703125" style="72" customWidth="1"/>
    <col min="8713" max="8713" width="27.85546875" style="72" customWidth="1"/>
    <col min="8714" max="8714" width="28.140625" style="72" customWidth="1"/>
    <col min="8715" max="8715" width="24.28515625" style="72" customWidth="1"/>
    <col min="8716" max="8716" width="13.140625" style="72" customWidth="1"/>
    <col min="8717" max="8717" width="19.85546875" style="72" customWidth="1"/>
    <col min="8718" max="8718" width="34.42578125" style="72" customWidth="1"/>
    <col min="8719" max="8719" width="18.140625" style="72" customWidth="1"/>
    <col min="8720" max="8720" width="24.7109375" style="72" customWidth="1"/>
    <col min="8721" max="8721" width="23.28515625" style="72" customWidth="1"/>
    <col min="8722" max="8722" width="18.42578125" style="72" customWidth="1"/>
    <col min="8723" max="8723" width="27.85546875" style="72" customWidth="1"/>
    <col min="8724" max="8724" width="49.42578125" style="72" customWidth="1"/>
    <col min="8725" max="8725" width="32.140625" style="72" customWidth="1"/>
    <col min="8726" max="8726" width="22.42578125" style="72" customWidth="1"/>
    <col min="8727" max="8727" width="33" style="72" customWidth="1"/>
    <col min="8728" max="8728" width="58.85546875" style="72" customWidth="1"/>
    <col min="8729" max="8729" width="37.85546875" style="72" customWidth="1"/>
    <col min="8730" max="8730" width="17.5703125" style="72" customWidth="1"/>
    <col min="8731" max="8731" width="16.5703125" style="72" customWidth="1"/>
    <col min="8732" max="8732" width="28.7109375" style="72" customWidth="1"/>
    <col min="8733" max="8733" width="23.85546875" style="72" customWidth="1"/>
    <col min="8734" max="8960" width="9.140625" style="72"/>
    <col min="8961" max="8962" width="0" style="72" hidden="1" customWidth="1"/>
    <col min="8963" max="8963" width="15.7109375" style="72" customWidth="1"/>
    <col min="8964" max="8964" width="93.42578125" style="72" customWidth="1"/>
    <col min="8965" max="8965" width="32.28515625" style="72" customWidth="1"/>
    <col min="8966" max="8966" width="23.7109375" style="72" customWidth="1"/>
    <col min="8967" max="8967" width="26.42578125" style="72" customWidth="1"/>
    <col min="8968" max="8968" width="26.5703125" style="72" customWidth="1"/>
    <col min="8969" max="8969" width="27.85546875" style="72" customWidth="1"/>
    <col min="8970" max="8970" width="28.140625" style="72" customWidth="1"/>
    <col min="8971" max="8971" width="24.28515625" style="72" customWidth="1"/>
    <col min="8972" max="8972" width="13.140625" style="72" customWidth="1"/>
    <col min="8973" max="8973" width="19.85546875" style="72" customWidth="1"/>
    <col min="8974" max="8974" width="34.42578125" style="72" customWidth="1"/>
    <col min="8975" max="8975" width="18.140625" style="72" customWidth="1"/>
    <col min="8976" max="8976" width="24.7109375" style="72" customWidth="1"/>
    <col min="8977" max="8977" width="23.28515625" style="72" customWidth="1"/>
    <col min="8978" max="8978" width="18.42578125" style="72" customWidth="1"/>
    <col min="8979" max="8979" width="27.85546875" style="72" customWidth="1"/>
    <col min="8980" max="8980" width="49.42578125" style="72" customWidth="1"/>
    <col min="8981" max="8981" width="32.140625" style="72" customWidth="1"/>
    <col min="8982" max="8982" width="22.42578125" style="72" customWidth="1"/>
    <col min="8983" max="8983" width="33" style="72" customWidth="1"/>
    <col min="8984" max="8984" width="58.85546875" style="72" customWidth="1"/>
    <col min="8985" max="8985" width="37.85546875" style="72" customWidth="1"/>
    <col min="8986" max="8986" width="17.5703125" style="72" customWidth="1"/>
    <col min="8987" max="8987" width="16.5703125" style="72" customWidth="1"/>
    <col min="8988" max="8988" width="28.7109375" style="72" customWidth="1"/>
    <col min="8989" max="8989" width="23.85546875" style="72" customWidth="1"/>
    <col min="8990" max="9216" width="9.140625" style="72"/>
    <col min="9217" max="9218" width="0" style="72" hidden="1" customWidth="1"/>
    <col min="9219" max="9219" width="15.7109375" style="72" customWidth="1"/>
    <col min="9220" max="9220" width="93.42578125" style="72" customWidth="1"/>
    <col min="9221" max="9221" width="32.28515625" style="72" customWidth="1"/>
    <col min="9222" max="9222" width="23.7109375" style="72" customWidth="1"/>
    <col min="9223" max="9223" width="26.42578125" style="72" customWidth="1"/>
    <col min="9224" max="9224" width="26.5703125" style="72" customWidth="1"/>
    <col min="9225" max="9225" width="27.85546875" style="72" customWidth="1"/>
    <col min="9226" max="9226" width="28.140625" style="72" customWidth="1"/>
    <col min="9227" max="9227" width="24.28515625" style="72" customWidth="1"/>
    <col min="9228" max="9228" width="13.140625" style="72" customWidth="1"/>
    <col min="9229" max="9229" width="19.85546875" style="72" customWidth="1"/>
    <col min="9230" max="9230" width="34.42578125" style="72" customWidth="1"/>
    <col min="9231" max="9231" width="18.140625" style="72" customWidth="1"/>
    <col min="9232" max="9232" width="24.7109375" style="72" customWidth="1"/>
    <col min="9233" max="9233" width="23.28515625" style="72" customWidth="1"/>
    <col min="9234" max="9234" width="18.42578125" style="72" customWidth="1"/>
    <col min="9235" max="9235" width="27.85546875" style="72" customWidth="1"/>
    <col min="9236" max="9236" width="49.42578125" style="72" customWidth="1"/>
    <col min="9237" max="9237" width="32.140625" style="72" customWidth="1"/>
    <col min="9238" max="9238" width="22.42578125" style="72" customWidth="1"/>
    <col min="9239" max="9239" width="33" style="72" customWidth="1"/>
    <col min="9240" max="9240" width="58.85546875" style="72" customWidth="1"/>
    <col min="9241" max="9241" width="37.85546875" style="72" customWidth="1"/>
    <col min="9242" max="9242" width="17.5703125" style="72" customWidth="1"/>
    <col min="9243" max="9243" width="16.5703125" style="72" customWidth="1"/>
    <col min="9244" max="9244" width="28.7109375" style="72" customWidth="1"/>
    <col min="9245" max="9245" width="23.85546875" style="72" customWidth="1"/>
    <col min="9246" max="9472" width="9.140625" style="72"/>
    <col min="9473" max="9474" width="0" style="72" hidden="1" customWidth="1"/>
    <col min="9475" max="9475" width="15.7109375" style="72" customWidth="1"/>
    <col min="9476" max="9476" width="93.42578125" style="72" customWidth="1"/>
    <col min="9477" max="9477" width="32.28515625" style="72" customWidth="1"/>
    <col min="9478" max="9478" width="23.7109375" style="72" customWidth="1"/>
    <col min="9479" max="9479" width="26.42578125" style="72" customWidth="1"/>
    <col min="9480" max="9480" width="26.5703125" style="72" customWidth="1"/>
    <col min="9481" max="9481" width="27.85546875" style="72" customWidth="1"/>
    <col min="9482" max="9482" width="28.140625" style="72" customWidth="1"/>
    <col min="9483" max="9483" width="24.28515625" style="72" customWidth="1"/>
    <col min="9484" max="9484" width="13.140625" style="72" customWidth="1"/>
    <col min="9485" max="9485" width="19.85546875" style="72" customWidth="1"/>
    <col min="9486" max="9486" width="34.42578125" style="72" customWidth="1"/>
    <col min="9487" max="9487" width="18.140625" style="72" customWidth="1"/>
    <col min="9488" max="9488" width="24.7109375" style="72" customWidth="1"/>
    <col min="9489" max="9489" width="23.28515625" style="72" customWidth="1"/>
    <col min="9490" max="9490" width="18.42578125" style="72" customWidth="1"/>
    <col min="9491" max="9491" width="27.85546875" style="72" customWidth="1"/>
    <col min="9492" max="9492" width="49.42578125" style="72" customWidth="1"/>
    <col min="9493" max="9493" width="32.140625" style="72" customWidth="1"/>
    <col min="9494" max="9494" width="22.42578125" style="72" customWidth="1"/>
    <col min="9495" max="9495" width="33" style="72" customWidth="1"/>
    <col min="9496" max="9496" width="58.85546875" style="72" customWidth="1"/>
    <col min="9497" max="9497" width="37.85546875" style="72" customWidth="1"/>
    <col min="9498" max="9498" width="17.5703125" style="72" customWidth="1"/>
    <col min="9499" max="9499" width="16.5703125" style="72" customWidth="1"/>
    <col min="9500" max="9500" width="28.7109375" style="72" customWidth="1"/>
    <col min="9501" max="9501" width="23.85546875" style="72" customWidth="1"/>
    <col min="9502" max="9728" width="9.140625" style="72"/>
    <col min="9729" max="9730" width="0" style="72" hidden="1" customWidth="1"/>
    <col min="9731" max="9731" width="15.7109375" style="72" customWidth="1"/>
    <col min="9732" max="9732" width="93.42578125" style="72" customWidth="1"/>
    <col min="9733" max="9733" width="32.28515625" style="72" customWidth="1"/>
    <col min="9734" max="9734" width="23.7109375" style="72" customWidth="1"/>
    <col min="9735" max="9735" width="26.42578125" style="72" customWidth="1"/>
    <col min="9736" max="9736" width="26.5703125" style="72" customWidth="1"/>
    <col min="9737" max="9737" width="27.85546875" style="72" customWidth="1"/>
    <col min="9738" max="9738" width="28.140625" style="72" customWidth="1"/>
    <col min="9739" max="9739" width="24.28515625" style="72" customWidth="1"/>
    <col min="9740" max="9740" width="13.140625" style="72" customWidth="1"/>
    <col min="9741" max="9741" width="19.85546875" style="72" customWidth="1"/>
    <col min="9742" max="9742" width="34.42578125" style="72" customWidth="1"/>
    <col min="9743" max="9743" width="18.140625" style="72" customWidth="1"/>
    <col min="9744" max="9744" width="24.7109375" style="72" customWidth="1"/>
    <col min="9745" max="9745" width="23.28515625" style="72" customWidth="1"/>
    <col min="9746" max="9746" width="18.42578125" style="72" customWidth="1"/>
    <col min="9747" max="9747" width="27.85546875" style="72" customWidth="1"/>
    <col min="9748" max="9748" width="49.42578125" style="72" customWidth="1"/>
    <col min="9749" max="9749" width="32.140625" style="72" customWidth="1"/>
    <col min="9750" max="9750" width="22.42578125" style="72" customWidth="1"/>
    <col min="9751" max="9751" width="33" style="72" customWidth="1"/>
    <col min="9752" max="9752" width="58.85546875" style="72" customWidth="1"/>
    <col min="9753" max="9753" width="37.85546875" style="72" customWidth="1"/>
    <col min="9754" max="9754" width="17.5703125" style="72" customWidth="1"/>
    <col min="9755" max="9755" width="16.5703125" style="72" customWidth="1"/>
    <col min="9756" max="9756" width="28.7109375" style="72" customWidth="1"/>
    <col min="9757" max="9757" width="23.85546875" style="72" customWidth="1"/>
    <col min="9758" max="9984" width="9.140625" style="72"/>
    <col min="9985" max="9986" width="0" style="72" hidden="1" customWidth="1"/>
    <col min="9987" max="9987" width="15.7109375" style="72" customWidth="1"/>
    <col min="9988" max="9988" width="93.42578125" style="72" customWidth="1"/>
    <col min="9989" max="9989" width="32.28515625" style="72" customWidth="1"/>
    <col min="9990" max="9990" width="23.7109375" style="72" customWidth="1"/>
    <col min="9991" max="9991" width="26.42578125" style="72" customWidth="1"/>
    <col min="9992" max="9992" width="26.5703125" style="72" customWidth="1"/>
    <col min="9993" max="9993" width="27.85546875" style="72" customWidth="1"/>
    <col min="9994" max="9994" width="28.140625" style="72" customWidth="1"/>
    <col min="9995" max="9995" width="24.28515625" style="72" customWidth="1"/>
    <col min="9996" max="9996" width="13.140625" style="72" customWidth="1"/>
    <col min="9997" max="9997" width="19.85546875" style="72" customWidth="1"/>
    <col min="9998" max="9998" width="34.42578125" style="72" customWidth="1"/>
    <col min="9999" max="9999" width="18.140625" style="72" customWidth="1"/>
    <col min="10000" max="10000" width="24.7109375" style="72" customWidth="1"/>
    <col min="10001" max="10001" width="23.28515625" style="72" customWidth="1"/>
    <col min="10002" max="10002" width="18.42578125" style="72" customWidth="1"/>
    <col min="10003" max="10003" width="27.85546875" style="72" customWidth="1"/>
    <col min="10004" max="10004" width="49.42578125" style="72" customWidth="1"/>
    <col min="10005" max="10005" width="32.140625" style="72" customWidth="1"/>
    <col min="10006" max="10006" width="22.42578125" style="72" customWidth="1"/>
    <col min="10007" max="10007" width="33" style="72" customWidth="1"/>
    <col min="10008" max="10008" width="58.85546875" style="72" customWidth="1"/>
    <col min="10009" max="10009" width="37.85546875" style="72" customWidth="1"/>
    <col min="10010" max="10010" width="17.5703125" style="72" customWidth="1"/>
    <col min="10011" max="10011" width="16.5703125" style="72" customWidth="1"/>
    <col min="10012" max="10012" width="28.7109375" style="72" customWidth="1"/>
    <col min="10013" max="10013" width="23.85546875" style="72" customWidth="1"/>
    <col min="10014" max="10240" width="9.140625" style="72"/>
    <col min="10241" max="10242" width="0" style="72" hidden="1" customWidth="1"/>
    <col min="10243" max="10243" width="15.7109375" style="72" customWidth="1"/>
    <col min="10244" max="10244" width="93.42578125" style="72" customWidth="1"/>
    <col min="10245" max="10245" width="32.28515625" style="72" customWidth="1"/>
    <col min="10246" max="10246" width="23.7109375" style="72" customWidth="1"/>
    <col min="10247" max="10247" width="26.42578125" style="72" customWidth="1"/>
    <col min="10248" max="10248" width="26.5703125" style="72" customWidth="1"/>
    <col min="10249" max="10249" width="27.85546875" style="72" customWidth="1"/>
    <col min="10250" max="10250" width="28.140625" style="72" customWidth="1"/>
    <col min="10251" max="10251" width="24.28515625" style="72" customWidth="1"/>
    <col min="10252" max="10252" width="13.140625" style="72" customWidth="1"/>
    <col min="10253" max="10253" width="19.85546875" style="72" customWidth="1"/>
    <col min="10254" max="10254" width="34.42578125" style="72" customWidth="1"/>
    <col min="10255" max="10255" width="18.140625" style="72" customWidth="1"/>
    <col min="10256" max="10256" width="24.7109375" style="72" customWidth="1"/>
    <col min="10257" max="10257" width="23.28515625" style="72" customWidth="1"/>
    <col min="10258" max="10258" width="18.42578125" style="72" customWidth="1"/>
    <col min="10259" max="10259" width="27.85546875" style="72" customWidth="1"/>
    <col min="10260" max="10260" width="49.42578125" style="72" customWidth="1"/>
    <col min="10261" max="10261" width="32.140625" style="72" customWidth="1"/>
    <col min="10262" max="10262" width="22.42578125" style="72" customWidth="1"/>
    <col min="10263" max="10263" width="33" style="72" customWidth="1"/>
    <col min="10264" max="10264" width="58.85546875" style="72" customWidth="1"/>
    <col min="10265" max="10265" width="37.85546875" style="72" customWidth="1"/>
    <col min="10266" max="10266" width="17.5703125" style="72" customWidth="1"/>
    <col min="10267" max="10267" width="16.5703125" style="72" customWidth="1"/>
    <col min="10268" max="10268" width="28.7109375" style="72" customWidth="1"/>
    <col min="10269" max="10269" width="23.85546875" style="72" customWidth="1"/>
    <col min="10270" max="10496" width="9.140625" style="72"/>
    <col min="10497" max="10498" width="0" style="72" hidden="1" customWidth="1"/>
    <col min="10499" max="10499" width="15.7109375" style="72" customWidth="1"/>
    <col min="10500" max="10500" width="93.42578125" style="72" customWidth="1"/>
    <col min="10501" max="10501" width="32.28515625" style="72" customWidth="1"/>
    <col min="10502" max="10502" width="23.7109375" style="72" customWidth="1"/>
    <col min="10503" max="10503" width="26.42578125" style="72" customWidth="1"/>
    <col min="10504" max="10504" width="26.5703125" style="72" customWidth="1"/>
    <col min="10505" max="10505" width="27.85546875" style="72" customWidth="1"/>
    <col min="10506" max="10506" width="28.140625" style="72" customWidth="1"/>
    <col min="10507" max="10507" width="24.28515625" style="72" customWidth="1"/>
    <col min="10508" max="10508" width="13.140625" style="72" customWidth="1"/>
    <col min="10509" max="10509" width="19.85546875" style="72" customWidth="1"/>
    <col min="10510" max="10510" width="34.42578125" style="72" customWidth="1"/>
    <col min="10511" max="10511" width="18.140625" style="72" customWidth="1"/>
    <col min="10512" max="10512" width="24.7109375" style="72" customWidth="1"/>
    <col min="10513" max="10513" width="23.28515625" style="72" customWidth="1"/>
    <col min="10514" max="10514" width="18.42578125" style="72" customWidth="1"/>
    <col min="10515" max="10515" width="27.85546875" style="72" customWidth="1"/>
    <col min="10516" max="10516" width="49.42578125" style="72" customWidth="1"/>
    <col min="10517" max="10517" width="32.140625" style="72" customWidth="1"/>
    <col min="10518" max="10518" width="22.42578125" style="72" customWidth="1"/>
    <col min="10519" max="10519" width="33" style="72" customWidth="1"/>
    <col min="10520" max="10520" width="58.85546875" style="72" customWidth="1"/>
    <col min="10521" max="10521" width="37.85546875" style="72" customWidth="1"/>
    <col min="10522" max="10522" width="17.5703125" style="72" customWidth="1"/>
    <col min="10523" max="10523" width="16.5703125" style="72" customWidth="1"/>
    <col min="10524" max="10524" width="28.7109375" style="72" customWidth="1"/>
    <col min="10525" max="10525" width="23.85546875" style="72" customWidth="1"/>
    <col min="10526" max="10752" width="9.140625" style="72"/>
    <col min="10753" max="10754" width="0" style="72" hidden="1" customWidth="1"/>
    <col min="10755" max="10755" width="15.7109375" style="72" customWidth="1"/>
    <col min="10756" max="10756" width="93.42578125" style="72" customWidth="1"/>
    <col min="10757" max="10757" width="32.28515625" style="72" customWidth="1"/>
    <col min="10758" max="10758" width="23.7109375" style="72" customWidth="1"/>
    <col min="10759" max="10759" width="26.42578125" style="72" customWidth="1"/>
    <col min="10760" max="10760" width="26.5703125" style="72" customWidth="1"/>
    <col min="10761" max="10761" width="27.85546875" style="72" customWidth="1"/>
    <col min="10762" max="10762" width="28.140625" style="72" customWidth="1"/>
    <col min="10763" max="10763" width="24.28515625" style="72" customWidth="1"/>
    <col min="10764" max="10764" width="13.140625" style="72" customWidth="1"/>
    <col min="10765" max="10765" width="19.85546875" style="72" customWidth="1"/>
    <col min="10766" max="10766" width="34.42578125" style="72" customWidth="1"/>
    <col min="10767" max="10767" width="18.140625" style="72" customWidth="1"/>
    <col min="10768" max="10768" width="24.7109375" style="72" customWidth="1"/>
    <col min="10769" max="10769" width="23.28515625" style="72" customWidth="1"/>
    <col min="10770" max="10770" width="18.42578125" style="72" customWidth="1"/>
    <col min="10771" max="10771" width="27.85546875" style="72" customWidth="1"/>
    <col min="10772" max="10772" width="49.42578125" style="72" customWidth="1"/>
    <col min="10773" max="10773" width="32.140625" style="72" customWidth="1"/>
    <col min="10774" max="10774" width="22.42578125" style="72" customWidth="1"/>
    <col min="10775" max="10775" width="33" style="72" customWidth="1"/>
    <col min="10776" max="10776" width="58.85546875" style="72" customWidth="1"/>
    <col min="10777" max="10777" width="37.85546875" style="72" customWidth="1"/>
    <col min="10778" max="10778" width="17.5703125" style="72" customWidth="1"/>
    <col min="10779" max="10779" width="16.5703125" style="72" customWidth="1"/>
    <col min="10780" max="10780" width="28.7109375" style="72" customWidth="1"/>
    <col min="10781" max="10781" width="23.85546875" style="72" customWidth="1"/>
    <col min="10782" max="11008" width="9.140625" style="72"/>
    <col min="11009" max="11010" width="0" style="72" hidden="1" customWidth="1"/>
    <col min="11011" max="11011" width="15.7109375" style="72" customWidth="1"/>
    <col min="11012" max="11012" width="93.42578125" style="72" customWidth="1"/>
    <col min="11013" max="11013" width="32.28515625" style="72" customWidth="1"/>
    <col min="11014" max="11014" width="23.7109375" style="72" customWidth="1"/>
    <col min="11015" max="11015" width="26.42578125" style="72" customWidth="1"/>
    <col min="11016" max="11016" width="26.5703125" style="72" customWidth="1"/>
    <col min="11017" max="11017" width="27.85546875" style="72" customWidth="1"/>
    <col min="11018" max="11018" width="28.140625" style="72" customWidth="1"/>
    <col min="11019" max="11019" width="24.28515625" style="72" customWidth="1"/>
    <col min="11020" max="11020" width="13.140625" style="72" customWidth="1"/>
    <col min="11021" max="11021" width="19.85546875" style="72" customWidth="1"/>
    <col min="11022" max="11022" width="34.42578125" style="72" customWidth="1"/>
    <col min="11023" max="11023" width="18.140625" style="72" customWidth="1"/>
    <col min="11024" max="11024" width="24.7109375" style="72" customWidth="1"/>
    <col min="11025" max="11025" width="23.28515625" style="72" customWidth="1"/>
    <col min="11026" max="11026" width="18.42578125" style="72" customWidth="1"/>
    <col min="11027" max="11027" width="27.85546875" style="72" customWidth="1"/>
    <col min="11028" max="11028" width="49.42578125" style="72" customWidth="1"/>
    <col min="11029" max="11029" width="32.140625" style="72" customWidth="1"/>
    <col min="11030" max="11030" width="22.42578125" style="72" customWidth="1"/>
    <col min="11031" max="11031" width="33" style="72" customWidth="1"/>
    <col min="11032" max="11032" width="58.85546875" style="72" customWidth="1"/>
    <col min="11033" max="11033" width="37.85546875" style="72" customWidth="1"/>
    <col min="11034" max="11034" width="17.5703125" style="72" customWidth="1"/>
    <col min="11035" max="11035" width="16.5703125" style="72" customWidth="1"/>
    <col min="11036" max="11036" width="28.7109375" style="72" customWidth="1"/>
    <col min="11037" max="11037" width="23.85546875" style="72" customWidth="1"/>
    <col min="11038" max="11264" width="9.140625" style="72"/>
    <col min="11265" max="11266" width="0" style="72" hidden="1" customWidth="1"/>
    <col min="11267" max="11267" width="15.7109375" style="72" customWidth="1"/>
    <col min="11268" max="11268" width="93.42578125" style="72" customWidth="1"/>
    <col min="11269" max="11269" width="32.28515625" style="72" customWidth="1"/>
    <col min="11270" max="11270" width="23.7109375" style="72" customWidth="1"/>
    <col min="11271" max="11271" width="26.42578125" style="72" customWidth="1"/>
    <col min="11272" max="11272" width="26.5703125" style="72" customWidth="1"/>
    <col min="11273" max="11273" width="27.85546875" style="72" customWidth="1"/>
    <col min="11274" max="11274" width="28.140625" style="72" customWidth="1"/>
    <col min="11275" max="11275" width="24.28515625" style="72" customWidth="1"/>
    <col min="11276" max="11276" width="13.140625" style="72" customWidth="1"/>
    <col min="11277" max="11277" width="19.85546875" style="72" customWidth="1"/>
    <col min="11278" max="11278" width="34.42578125" style="72" customWidth="1"/>
    <col min="11279" max="11279" width="18.140625" style="72" customWidth="1"/>
    <col min="11280" max="11280" width="24.7109375" style="72" customWidth="1"/>
    <col min="11281" max="11281" width="23.28515625" style="72" customWidth="1"/>
    <col min="11282" max="11282" width="18.42578125" style="72" customWidth="1"/>
    <col min="11283" max="11283" width="27.85546875" style="72" customWidth="1"/>
    <col min="11284" max="11284" width="49.42578125" style="72" customWidth="1"/>
    <col min="11285" max="11285" width="32.140625" style="72" customWidth="1"/>
    <col min="11286" max="11286" width="22.42578125" style="72" customWidth="1"/>
    <col min="11287" max="11287" width="33" style="72" customWidth="1"/>
    <col min="11288" max="11288" width="58.85546875" style="72" customWidth="1"/>
    <col min="11289" max="11289" width="37.85546875" style="72" customWidth="1"/>
    <col min="11290" max="11290" width="17.5703125" style="72" customWidth="1"/>
    <col min="11291" max="11291" width="16.5703125" style="72" customWidth="1"/>
    <col min="11292" max="11292" width="28.7109375" style="72" customWidth="1"/>
    <col min="11293" max="11293" width="23.85546875" style="72" customWidth="1"/>
    <col min="11294" max="11520" width="9.140625" style="72"/>
    <col min="11521" max="11522" width="0" style="72" hidden="1" customWidth="1"/>
    <col min="11523" max="11523" width="15.7109375" style="72" customWidth="1"/>
    <col min="11524" max="11524" width="93.42578125" style="72" customWidth="1"/>
    <col min="11525" max="11525" width="32.28515625" style="72" customWidth="1"/>
    <col min="11526" max="11526" width="23.7109375" style="72" customWidth="1"/>
    <col min="11527" max="11527" width="26.42578125" style="72" customWidth="1"/>
    <col min="11528" max="11528" width="26.5703125" style="72" customWidth="1"/>
    <col min="11529" max="11529" width="27.85546875" style="72" customWidth="1"/>
    <col min="11530" max="11530" width="28.140625" style="72" customWidth="1"/>
    <col min="11531" max="11531" width="24.28515625" style="72" customWidth="1"/>
    <col min="11532" max="11532" width="13.140625" style="72" customWidth="1"/>
    <col min="11533" max="11533" width="19.85546875" style="72" customWidth="1"/>
    <col min="11534" max="11534" width="34.42578125" style="72" customWidth="1"/>
    <col min="11535" max="11535" width="18.140625" style="72" customWidth="1"/>
    <col min="11536" max="11536" width="24.7109375" style="72" customWidth="1"/>
    <col min="11537" max="11537" width="23.28515625" style="72" customWidth="1"/>
    <col min="11538" max="11538" width="18.42578125" style="72" customWidth="1"/>
    <col min="11539" max="11539" width="27.85546875" style="72" customWidth="1"/>
    <col min="11540" max="11540" width="49.42578125" style="72" customWidth="1"/>
    <col min="11541" max="11541" width="32.140625" style="72" customWidth="1"/>
    <col min="11542" max="11542" width="22.42578125" style="72" customWidth="1"/>
    <col min="11543" max="11543" width="33" style="72" customWidth="1"/>
    <col min="11544" max="11544" width="58.85546875" style="72" customWidth="1"/>
    <col min="11545" max="11545" width="37.85546875" style="72" customWidth="1"/>
    <col min="11546" max="11546" width="17.5703125" style="72" customWidth="1"/>
    <col min="11547" max="11547" width="16.5703125" style="72" customWidth="1"/>
    <col min="11548" max="11548" width="28.7109375" style="72" customWidth="1"/>
    <col min="11549" max="11549" width="23.85546875" style="72" customWidth="1"/>
    <col min="11550" max="11776" width="9.140625" style="72"/>
    <col min="11777" max="11778" width="0" style="72" hidden="1" customWidth="1"/>
    <col min="11779" max="11779" width="15.7109375" style="72" customWidth="1"/>
    <col min="11780" max="11780" width="93.42578125" style="72" customWidth="1"/>
    <col min="11781" max="11781" width="32.28515625" style="72" customWidth="1"/>
    <col min="11782" max="11782" width="23.7109375" style="72" customWidth="1"/>
    <col min="11783" max="11783" width="26.42578125" style="72" customWidth="1"/>
    <col min="11784" max="11784" width="26.5703125" style="72" customWidth="1"/>
    <col min="11785" max="11785" width="27.85546875" style="72" customWidth="1"/>
    <col min="11786" max="11786" width="28.140625" style="72" customWidth="1"/>
    <col min="11787" max="11787" width="24.28515625" style="72" customWidth="1"/>
    <col min="11788" max="11788" width="13.140625" style="72" customWidth="1"/>
    <col min="11789" max="11789" width="19.85546875" style="72" customWidth="1"/>
    <col min="11790" max="11790" width="34.42578125" style="72" customWidth="1"/>
    <col min="11791" max="11791" width="18.140625" style="72" customWidth="1"/>
    <col min="11792" max="11792" width="24.7109375" style="72" customWidth="1"/>
    <col min="11793" max="11793" width="23.28515625" style="72" customWidth="1"/>
    <col min="11794" max="11794" width="18.42578125" style="72" customWidth="1"/>
    <col min="11795" max="11795" width="27.85546875" style="72" customWidth="1"/>
    <col min="11796" max="11796" width="49.42578125" style="72" customWidth="1"/>
    <col min="11797" max="11797" width="32.140625" style="72" customWidth="1"/>
    <col min="11798" max="11798" width="22.42578125" style="72" customWidth="1"/>
    <col min="11799" max="11799" width="33" style="72" customWidth="1"/>
    <col min="11800" max="11800" width="58.85546875" style="72" customWidth="1"/>
    <col min="11801" max="11801" width="37.85546875" style="72" customWidth="1"/>
    <col min="11802" max="11802" width="17.5703125" style="72" customWidth="1"/>
    <col min="11803" max="11803" width="16.5703125" style="72" customWidth="1"/>
    <col min="11804" max="11804" width="28.7109375" style="72" customWidth="1"/>
    <col min="11805" max="11805" width="23.85546875" style="72" customWidth="1"/>
    <col min="11806" max="12032" width="9.140625" style="72"/>
    <col min="12033" max="12034" width="0" style="72" hidden="1" customWidth="1"/>
    <col min="12035" max="12035" width="15.7109375" style="72" customWidth="1"/>
    <col min="12036" max="12036" width="93.42578125" style="72" customWidth="1"/>
    <col min="12037" max="12037" width="32.28515625" style="72" customWidth="1"/>
    <col min="12038" max="12038" width="23.7109375" style="72" customWidth="1"/>
    <col min="12039" max="12039" width="26.42578125" style="72" customWidth="1"/>
    <col min="12040" max="12040" width="26.5703125" style="72" customWidth="1"/>
    <col min="12041" max="12041" width="27.85546875" style="72" customWidth="1"/>
    <col min="12042" max="12042" width="28.140625" style="72" customWidth="1"/>
    <col min="12043" max="12043" width="24.28515625" style="72" customWidth="1"/>
    <col min="12044" max="12044" width="13.140625" style="72" customWidth="1"/>
    <col min="12045" max="12045" width="19.85546875" style="72" customWidth="1"/>
    <col min="12046" max="12046" width="34.42578125" style="72" customWidth="1"/>
    <col min="12047" max="12047" width="18.140625" style="72" customWidth="1"/>
    <col min="12048" max="12048" width="24.7109375" style="72" customWidth="1"/>
    <col min="12049" max="12049" width="23.28515625" style="72" customWidth="1"/>
    <col min="12050" max="12050" width="18.42578125" style="72" customWidth="1"/>
    <col min="12051" max="12051" width="27.85546875" style="72" customWidth="1"/>
    <col min="12052" max="12052" width="49.42578125" style="72" customWidth="1"/>
    <col min="12053" max="12053" width="32.140625" style="72" customWidth="1"/>
    <col min="12054" max="12054" width="22.42578125" style="72" customWidth="1"/>
    <col min="12055" max="12055" width="33" style="72" customWidth="1"/>
    <col min="12056" max="12056" width="58.85546875" style="72" customWidth="1"/>
    <col min="12057" max="12057" width="37.85546875" style="72" customWidth="1"/>
    <col min="12058" max="12058" width="17.5703125" style="72" customWidth="1"/>
    <col min="12059" max="12059" width="16.5703125" style="72" customWidth="1"/>
    <col min="12060" max="12060" width="28.7109375" style="72" customWidth="1"/>
    <col min="12061" max="12061" width="23.85546875" style="72" customWidth="1"/>
    <col min="12062" max="12288" width="9.140625" style="72"/>
    <col min="12289" max="12290" width="0" style="72" hidden="1" customWidth="1"/>
    <col min="12291" max="12291" width="15.7109375" style="72" customWidth="1"/>
    <col min="12292" max="12292" width="93.42578125" style="72" customWidth="1"/>
    <col min="12293" max="12293" width="32.28515625" style="72" customWidth="1"/>
    <col min="12294" max="12294" width="23.7109375" style="72" customWidth="1"/>
    <col min="12295" max="12295" width="26.42578125" style="72" customWidth="1"/>
    <col min="12296" max="12296" width="26.5703125" style="72" customWidth="1"/>
    <col min="12297" max="12297" width="27.85546875" style="72" customWidth="1"/>
    <col min="12298" max="12298" width="28.140625" style="72" customWidth="1"/>
    <col min="12299" max="12299" width="24.28515625" style="72" customWidth="1"/>
    <col min="12300" max="12300" width="13.140625" style="72" customWidth="1"/>
    <col min="12301" max="12301" width="19.85546875" style="72" customWidth="1"/>
    <col min="12302" max="12302" width="34.42578125" style="72" customWidth="1"/>
    <col min="12303" max="12303" width="18.140625" style="72" customWidth="1"/>
    <col min="12304" max="12304" width="24.7109375" style="72" customWidth="1"/>
    <col min="12305" max="12305" width="23.28515625" style="72" customWidth="1"/>
    <col min="12306" max="12306" width="18.42578125" style="72" customWidth="1"/>
    <col min="12307" max="12307" width="27.85546875" style="72" customWidth="1"/>
    <col min="12308" max="12308" width="49.42578125" style="72" customWidth="1"/>
    <col min="12309" max="12309" width="32.140625" style="72" customWidth="1"/>
    <col min="12310" max="12310" width="22.42578125" style="72" customWidth="1"/>
    <col min="12311" max="12311" width="33" style="72" customWidth="1"/>
    <col min="12312" max="12312" width="58.85546875" style="72" customWidth="1"/>
    <col min="12313" max="12313" width="37.85546875" style="72" customWidth="1"/>
    <col min="12314" max="12314" width="17.5703125" style="72" customWidth="1"/>
    <col min="12315" max="12315" width="16.5703125" style="72" customWidth="1"/>
    <col min="12316" max="12316" width="28.7109375" style="72" customWidth="1"/>
    <col min="12317" max="12317" width="23.85546875" style="72" customWidth="1"/>
    <col min="12318" max="12544" width="9.140625" style="72"/>
    <col min="12545" max="12546" width="0" style="72" hidden="1" customWidth="1"/>
    <col min="12547" max="12547" width="15.7109375" style="72" customWidth="1"/>
    <col min="12548" max="12548" width="93.42578125" style="72" customWidth="1"/>
    <col min="12549" max="12549" width="32.28515625" style="72" customWidth="1"/>
    <col min="12550" max="12550" width="23.7109375" style="72" customWidth="1"/>
    <col min="12551" max="12551" width="26.42578125" style="72" customWidth="1"/>
    <col min="12552" max="12552" width="26.5703125" style="72" customWidth="1"/>
    <col min="12553" max="12553" width="27.85546875" style="72" customWidth="1"/>
    <col min="12554" max="12554" width="28.140625" style="72" customWidth="1"/>
    <col min="12555" max="12555" width="24.28515625" style="72" customWidth="1"/>
    <col min="12556" max="12556" width="13.140625" style="72" customWidth="1"/>
    <col min="12557" max="12557" width="19.85546875" style="72" customWidth="1"/>
    <col min="12558" max="12558" width="34.42578125" style="72" customWidth="1"/>
    <col min="12559" max="12559" width="18.140625" style="72" customWidth="1"/>
    <col min="12560" max="12560" width="24.7109375" style="72" customWidth="1"/>
    <col min="12561" max="12561" width="23.28515625" style="72" customWidth="1"/>
    <col min="12562" max="12562" width="18.42578125" style="72" customWidth="1"/>
    <col min="12563" max="12563" width="27.85546875" style="72" customWidth="1"/>
    <col min="12564" max="12564" width="49.42578125" style="72" customWidth="1"/>
    <col min="12565" max="12565" width="32.140625" style="72" customWidth="1"/>
    <col min="12566" max="12566" width="22.42578125" style="72" customWidth="1"/>
    <col min="12567" max="12567" width="33" style="72" customWidth="1"/>
    <col min="12568" max="12568" width="58.85546875" style="72" customWidth="1"/>
    <col min="12569" max="12569" width="37.85546875" style="72" customWidth="1"/>
    <col min="12570" max="12570" width="17.5703125" style="72" customWidth="1"/>
    <col min="12571" max="12571" width="16.5703125" style="72" customWidth="1"/>
    <col min="12572" max="12572" width="28.7109375" style="72" customWidth="1"/>
    <col min="12573" max="12573" width="23.85546875" style="72" customWidth="1"/>
    <col min="12574" max="12800" width="9.140625" style="72"/>
    <col min="12801" max="12802" width="0" style="72" hidden="1" customWidth="1"/>
    <col min="12803" max="12803" width="15.7109375" style="72" customWidth="1"/>
    <col min="12804" max="12804" width="93.42578125" style="72" customWidth="1"/>
    <col min="12805" max="12805" width="32.28515625" style="72" customWidth="1"/>
    <col min="12806" max="12806" width="23.7109375" style="72" customWidth="1"/>
    <col min="12807" max="12807" width="26.42578125" style="72" customWidth="1"/>
    <col min="12808" max="12808" width="26.5703125" style="72" customWidth="1"/>
    <col min="12809" max="12809" width="27.85546875" style="72" customWidth="1"/>
    <col min="12810" max="12810" width="28.140625" style="72" customWidth="1"/>
    <col min="12811" max="12811" width="24.28515625" style="72" customWidth="1"/>
    <col min="12812" max="12812" width="13.140625" style="72" customWidth="1"/>
    <col min="12813" max="12813" width="19.85546875" style="72" customWidth="1"/>
    <col min="12814" max="12814" width="34.42578125" style="72" customWidth="1"/>
    <col min="12815" max="12815" width="18.140625" style="72" customWidth="1"/>
    <col min="12816" max="12816" width="24.7109375" style="72" customWidth="1"/>
    <col min="12817" max="12817" width="23.28515625" style="72" customWidth="1"/>
    <col min="12818" max="12818" width="18.42578125" style="72" customWidth="1"/>
    <col min="12819" max="12819" width="27.85546875" style="72" customWidth="1"/>
    <col min="12820" max="12820" width="49.42578125" style="72" customWidth="1"/>
    <col min="12821" max="12821" width="32.140625" style="72" customWidth="1"/>
    <col min="12822" max="12822" width="22.42578125" style="72" customWidth="1"/>
    <col min="12823" max="12823" width="33" style="72" customWidth="1"/>
    <col min="12824" max="12824" width="58.85546875" style="72" customWidth="1"/>
    <col min="12825" max="12825" width="37.85546875" style="72" customWidth="1"/>
    <col min="12826" max="12826" width="17.5703125" style="72" customWidth="1"/>
    <col min="12827" max="12827" width="16.5703125" style="72" customWidth="1"/>
    <col min="12828" max="12828" width="28.7109375" style="72" customWidth="1"/>
    <col min="12829" max="12829" width="23.85546875" style="72" customWidth="1"/>
    <col min="12830" max="13056" width="9.140625" style="72"/>
    <col min="13057" max="13058" width="0" style="72" hidden="1" customWidth="1"/>
    <col min="13059" max="13059" width="15.7109375" style="72" customWidth="1"/>
    <col min="13060" max="13060" width="93.42578125" style="72" customWidth="1"/>
    <col min="13061" max="13061" width="32.28515625" style="72" customWidth="1"/>
    <col min="13062" max="13062" width="23.7109375" style="72" customWidth="1"/>
    <col min="13063" max="13063" width="26.42578125" style="72" customWidth="1"/>
    <col min="13064" max="13064" width="26.5703125" style="72" customWidth="1"/>
    <col min="13065" max="13065" width="27.85546875" style="72" customWidth="1"/>
    <col min="13066" max="13066" width="28.140625" style="72" customWidth="1"/>
    <col min="13067" max="13067" width="24.28515625" style="72" customWidth="1"/>
    <col min="13068" max="13068" width="13.140625" style="72" customWidth="1"/>
    <col min="13069" max="13069" width="19.85546875" style="72" customWidth="1"/>
    <col min="13070" max="13070" width="34.42578125" style="72" customWidth="1"/>
    <col min="13071" max="13071" width="18.140625" style="72" customWidth="1"/>
    <col min="13072" max="13072" width="24.7109375" style="72" customWidth="1"/>
    <col min="13073" max="13073" width="23.28515625" style="72" customWidth="1"/>
    <col min="13074" max="13074" width="18.42578125" style="72" customWidth="1"/>
    <col min="13075" max="13075" width="27.85546875" style="72" customWidth="1"/>
    <col min="13076" max="13076" width="49.42578125" style="72" customWidth="1"/>
    <col min="13077" max="13077" width="32.140625" style="72" customWidth="1"/>
    <col min="13078" max="13078" width="22.42578125" style="72" customWidth="1"/>
    <col min="13079" max="13079" width="33" style="72" customWidth="1"/>
    <col min="13080" max="13080" width="58.85546875" style="72" customWidth="1"/>
    <col min="13081" max="13081" width="37.85546875" style="72" customWidth="1"/>
    <col min="13082" max="13082" width="17.5703125" style="72" customWidth="1"/>
    <col min="13083" max="13083" width="16.5703125" style="72" customWidth="1"/>
    <col min="13084" max="13084" width="28.7109375" style="72" customWidth="1"/>
    <col min="13085" max="13085" width="23.85546875" style="72" customWidth="1"/>
    <col min="13086" max="13312" width="9.140625" style="72"/>
    <col min="13313" max="13314" width="0" style="72" hidden="1" customWidth="1"/>
    <col min="13315" max="13315" width="15.7109375" style="72" customWidth="1"/>
    <col min="13316" max="13316" width="93.42578125" style="72" customWidth="1"/>
    <col min="13317" max="13317" width="32.28515625" style="72" customWidth="1"/>
    <col min="13318" max="13318" width="23.7109375" style="72" customWidth="1"/>
    <col min="13319" max="13319" width="26.42578125" style="72" customWidth="1"/>
    <col min="13320" max="13320" width="26.5703125" style="72" customWidth="1"/>
    <col min="13321" max="13321" width="27.85546875" style="72" customWidth="1"/>
    <col min="13322" max="13322" width="28.140625" style="72" customWidth="1"/>
    <col min="13323" max="13323" width="24.28515625" style="72" customWidth="1"/>
    <col min="13324" max="13324" width="13.140625" style="72" customWidth="1"/>
    <col min="13325" max="13325" width="19.85546875" style="72" customWidth="1"/>
    <col min="13326" max="13326" width="34.42578125" style="72" customWidth="1"/>
    <col min="13327" max="13327" width="18.140625" style="72" customWidth="1"/>
    <col min="13328" max="13328" width="24.7109375" style="72" customWidth="1"/>
    <col min="13329" max="13329" width="23.28515625" style="72" customWidth="1"/>
    <col min="13330" max="13330" width="18.42578125" style="72" customWidth="1"/>
    <col min="13331" max="13331" width="27.85546875" style="72" customWidth="1"/>
    <col min="13332" max="13332" width="49.42578125" style="72" customWidth="1"/>
    <col min="13333" max="13333" width="32.140625" style="72" customWidth="1"/>
    <col min="13334" max="13334" width="22.42578125" style="72" customWidth="1"/>
    <col min="13335" max="13335" width="33" style="72" customWidth="1"/>
    <col min="13336" max="13336" width="58.85546875" style="72" customWidth="1"/>
    <col min="13337" max="13337" width="37.85546875" style="72" customWidth="1"/>
    <col min="13338" max="13338" width="17.5703125" style="72" customWidth="1"/>
    <col min="13339" max="13339" width="16.5703125" style="72" customWidth="1"/>
    <col min="13340" max="13340" width="28.7109375" style="72" customWidth="1"/>
    <col min="13341" max="13341" width="23.85546875" style="72" customWidth="1"/>
    <col min="13342" max="13568" width="9.140625" style="72"/>
    <col min="13569" max="13570" width="0" style="72" hidden="1" customWidth="1"/>
    <col min="13571" max="13571" width="15.7109375" style="72" customWidth="1"/>
    <col min="13572" max="13572" width="93.42578125" style="72" customWidth="1"/>
    <col min="13573" max="13573" width="32.28515625" style="72" customWidth="1"/>
    <col min="13574" max="13574" width="23.7109375" style="72" customWidth="1"/>
    <col min="13575" max="13575" width="26.42578125" style="72" customWidth="1"/>
    <col min="13576" max="13576" width="26.5703125" style="72" customWidth="1"/>
    <col min="13577" max="13577" width="27.85546875" style="72" customWidth="1"/>
    <col min="13578" max="13578" width="28.140625" style="72" customWidth="1"/>
    <col min="13579" max="13579" width="24.28515625" style="72" customWidth="1"/>
    <col min="13580" max="13580" width="13.140625" style="72" customWidth="1"/>
    <col min="13581" max="13581" width="19.85546875" style="72" customWidth="1"/>
    <col min="13582" max="13582" width="34.42578125" style="72" customWidth="1"/>
    <col min="13583" max="13583" width="18.140625" style="72" customWidth="1"/>
    <col min="13584" max="13584" width="24.7109375" style="72" customWidth="1"/>
    <col min="13585" max="13585" width="23.28515625" style="72" customWidth="1"/>
    <col min="13586" max="13586" width="18.42578125" style="72" customWidth="1"/>
    <col min="13587" max="13587" width="27.85546875" style="72" customWidth="1"/>
    <col min="13588" max="13588" width="49.42578125" style="72" customWidth="1"/>
    <col min="13589" max="13589" width="32.140625" style="72" customWidth="1"/>
    <col min="13590" max="13590" width="22.42578125" style="72" customWidth="1"/>
    <col min="13591" max="13591" width="33" style="72" customWidth="1"/>
    <col min="13592" max="13592" width="58.85546875" style="72" customWidth="1"/>
    <col min="13593" max="13593" width="37.85546875" style="72" customWidth="1"/>
    <col min="13594" max="13594" width="17.5703125" style="72" customWidth="1"/>
    <col min="13595" max="13595" width="16.5703125" style="72" customWidth="1"/>
    <col min="13596" max="13596" width="28.7109375" style="72" customWidth="1"/>
    <col min="13597" max="13597" width="23.85546875" style="72" customWidth="1"/>
    <col min="13598" max="13824" width="9.140625" style="72"/>
    <col min="13825" max="13826" width="0" style="72" hidden="1" customWidth="1"/>
    <col min="13827" max="13827" width="15.7109375" style="72" customWidth="1"/>
    <col min="13828" max="13828" width="93.42578125" style="72" customWidth="1"/>
    <col min="13829" max="13829" width="32.28515625" style="72" customWidth="1"/>
    <col min="13830" max="13830" width="23.7109375" style="72" customWidth="1"/>
    <col min="13831" max="13831" width="26.42578125" style="72" customWidth="1"/>
    <col min="13832" max="13832" width="26.5703125" style="72" customWidth="1"/>
    <col min="13833" max="13833" width="27.85546875" style="72" customWidth="1"/>
    <col min="13834" max="13834" width="28.140625" style="72" customWidth="1"/>
    <col min="13835" max="13835" width="24.28515625" style="72" customWidth="1"/>
    <col min="13836" max="13836" width="13.140625" style="72" customWidth="1"/>
    <col min="13837" max="13837" width="19.85546875" style="72" customWidth="1"/>
    <col min="13838" max="13838" width="34.42578125" style="72" customWidth="1"/>
    <col min="13839" max="13839" width="18.140625" style="72" customWidth="1"/>
    <col min="13840" max="13840" width="24.7109375" style="72" customWidth="1"/>
    <col min="13841" max="13841" width="23.28515625" style="72" customWidth="1"/>
    <col min="13842" max="13842" width="18.42578125" style="72" customWidth="1"/>
    <col min="13843" max="13843" width="27.85546875" style="72" customWidth="1"/>
    <col min="13844" max="13844" width="49.42578125" style="72" customWidth="1"/>
    <col min="13845" max="13845" width="32.140625" style="72" customWidth="1"/>
    <col min="13846" max="13846" width="22.42578125" style="72" customWidth="1"/>
    <col min="13847" max="13847" width="33" style="72" customWidth="1"/>
    <col min="13848" max="13848" width="58.85546875" style="72" customWidth="1"/>
    <col min="13849" max="13849" width="37.85546875" style="72" customWidth="1"/>
    <col min="13850" max="13850" width="17.5703125" style="72" customWidth="1"/>
    <col min="13851" max="13851" width="16.5703125" style="72" customWidth="1"/>
    <col min="13852" max="13852" width="28.7109375" style="72" customWidth="1"/>
    <col min="13853" max="13853" width="23.85546875" style="72" customWidth="1"/>
    <col min="13854" max="14080" width="9.140625" style="72"/>
    <col min="14081" max="14082" width="0" style="72" hidden="1" customWidth="1"/>
    <col min="14083" max="14083" width="15.7109375" style="72" customWidth="1"/>
    <col min="14084" max="14084" width="93.42578125" style="72" customWidth="1"/>
    <col min="14085" max="14085" width="32.28515625" style="72" customWidth="1"/>
    <col min="14086" max="14086" width="23.7109375" style="72" customWidth="1"/>
    <col min="14087" max="14087" width="26.42578125" style="72" customWidth="1"/>
    <col min="14088" max="14088" width="26.5703125" style="72" customWidth="1"/>
    <col min="14089" max="14089" width="27.85546875" style="72" customWidth="1"/>
    <col min="14090" max="14090" width="28.140625" style="72" customWidth="1"/>
    <col min="14091" max="14091" width="24.28515625" style="72" customWidth="1"/>
    <col min="14092" max="14092" width="13.140625" style="72" customWidth="1"/>
    <col min="14093" max="14093" width="19.85546875" style="72" customWidth="1"/>
    <col min="14094" max="14094" width="34.42578125" style="72" customWidth="1"/>
    <col min="14095" max="14095" width="18.140625" style="72" customWidth="1"/>
    <col min="14096" max="14096" width="24.7109375" style="72" customWidth="1"/>
    <col min="14097" max="14097" width="23.28515625" style="72" customWidth="1"/>
    <col min="14098" max="14098" width="18.42578125" style="72" customWidth="1"/>
    <col min="14099" max="14099" width="27.85546875" style="72" customWidth="1"/>
    <col min="14100" max="14100" width="49.42578125" style="72" customWidth="1"/>
    <col min="14101" max="14101" width="32.140625" style="72" customWidth="1"/>
    <col min="14102" max="14102" width="22.42578125" style="72" customWidth="1"/>
    <col min="14103" max="14103" width="33" style="72" customWidth="1"/>
    <col min="14104" max="14104" width="58.85546875" style="72" customWidth="1"/>
    <col min="14105" max="14105" width="37.85546875" style="72" customWidth="1"/>
    <col min="14106" max="14106" width="17.5703125" style="72" customWidth="1"/>
    <col min="14107" max="14107" width="16.5703125" style="72" customWidth="1"/>
    <col min="14108" max="14108" width="28.7109375" style="72" customWidth="1"/>
    <col min="14109" max="14109" width="23.85546875" style="72" customWidth="1"/>
    <col min="14110" max="14336" width="9.140625" style="72"/>
    <col min="14337" max="14338" width="0" style="72" hidden="1" customWidth="1"/>
    <col min="14339" max="14339" width="15.7109375" style="72" customWidth="1"/>
    <col min="14340" max="14340" width="93.42578125" style="72" customWidth="1"/>
    <col min="14341" max="14341" width="32.28515625" style="72" customWidth="1"/>
    <col min="14342" max="14342" width="23.7109375" style="72" customWidth="1"/>
    <col min="14343" max="14343" width="26.42578125" style="72" customWidth="1"/>
    <col min="14344" max="14344" width="26.5703125" style="72" customWidth="1"/>
    <col min="14345" max="14345" width="27.85546875" style="72" customWidth="1"/>
    <col min="14346" max="14346" width="28.140625" style="72" customWidth="1"/>
    <col min="14347" max="14347" width="24.28515625" style="72" customWidth="1"/>
    <col min="14348" max="14348" width="13.140625" style="72" customWidth="1"/>
    <col min="14349" max="14349" width="19.85546875" style="72" customWidth="1"/>
    <col min="14350" max="14350" width="34.42578125" style="72" customWidth="1"/>
    <col min="14351" max="14351" width="18.140625" style="72" customWidth="1"/>
    <col min="14352" max="14352" width="24.7109375" style="72" customWidth="1"/>
    <col min="14353" max="14353" width="23.28515625" style="72" customWidth="1"/>
    <col min="14354" max="14354" width="18.42578125" style="72" customWidth="1"/>
    <col min="14355" max="14355" width="27.85546875" style="72" customWidth="1"/>
    <col min="14356" max="14356" width="49.42578125" style="72" customWidth="1"/>
    <col min="14357" max="14357" width="32.140625" style="72" customWidth="1"/>
    <col min="14358" max="14358" width="22.42578125" style="72" customWidth="1"/>
    <col min="14359" max="14359" width="33" style="72" customWidth="1"/>
    <col min="14360" max="14360" width="58.85546875" style="72" customWidth="1"/>
    <col min="14361" max="14361" width="37.85546875" style="72" customWidth="1"/>
    <col min="14362" max="14362" width="17.5703125" style="72" customWidth="1"/>
    <col min="14363" max="14363" width="16.5703125" style="72" customWidth="1"/>
    <col min="14364" max="14364" width="28.7109375" style="72" customWidth="1"/>
    <col min="14365" max="14365" width="23.85546875" style="72" customWidth="1"/>
    <col min="14366" max="14592" width="9.140625" style="72"/>
    <col min="14593" max="14594" width="0" style="72" hidden="1" customWidth="1"/>
    <col min="14595" max="14595" width="15.7109375" style="72" customWidth="1"/>
    <col min="14596" max="14596" width="93.42578125" style="72" customWidth="1"/>
    <col min="14597" max="14597" width="32.28515625" style="72" customWidth="1"/>
    <col min="14598" max="14598" width="23.7109375" style="72" customWidth="1"/>
    <col min="14599" max="14599" width="26.42578125" style="72" customWidth="1"/>
    <col min="14600" max="14600" width="26.5703125" style="72" customWidth="1"/>
    <col min="14601" max="14601" width="27.85546875" style="72" customWidth="1"/>
    <col min="14602" max="14602" width="28.140625" style="72" customWidth="1"/>
    <col min="14603" max="14603" width="24.28515625" style="72" customWidth="1"/>
    <col min="14604" max="14604" width="13.140625" style="72" customWidth="1"/>
    <col min="14605" max="14605" width="19.85546875" style="72" customWidth="1"/>
    <col min="14606" max="14606" width="34.42578125" style="72" customWidth="1"/>
    <col min="14607" max="14607" width="18.140625" style="72" customWidth="1"/>
    <col min="14608" max="14608" width="24.7109375" style="72" customWidth="1"/>
    <col min="14609" max="14609" width="23.28515625" style="72" customWidth="1"/>
    <col min="14610" max="14610" width="18.42578125" style="72" customWidth="1"/>
    <col min="14611" max="14611" width="27.85546875" style="72" customWidth="1"/>
    <col min="14612" max="14612" width="49.42578125" style="72" customWidth="1"/>
    <col min="14613" max="14613" width="32.140625" style="72" customWidth="1"/>
    <col min="14614" max="14614" width="22.42578125" style="72" customWidth="1"/>
    <col min="14615" max="14615" width="33" style="72" customWidth="1"/>
    <col min="14616" max="14616" width="58.85546875" style="72" customWidth="1"/>
    <col min="14617" max="14617" width="37.85546875" style="72" customWidth="1"/>
    <col min="14618" max="14618" width="17.5703125" style="72" customWidth="1"/>
    <col min="14619" max="14619" width="16.5703125" style="72" customWidth="1"/>
    <col min="14620" max="14620" width="28.7109375" style="72" customWidth="1"/>
    <col min="14621" max="14621" width="23.85546875" style="72" customWidth="1"/>
    <col min="14622" max="14848" width="9.140625" style="72"/>
    <col min="14849" max="14850" width="0" style="72" hidden="1" customWidth="1"/>
    <col min="14851" max="14851" width="15.7109375" style="72" customWidth="1"/>
    <col min="14852" max="14852" width="93.42578125" style="72" customWidth="1"/>
    <col min="14853" max="14853" width="32.28515625" style="72" customWidth="1"/>
    <col min="14854" max="14854" width="23.7109375" style="72" customWidth="1"/>
    <col min="14855" max="14855" width="26.42578125" style="72" customWidth="1"/>
    <col min="14856" max="14856" width="26.5703125" style="72" customWidth="1"/>
    <col min="14857" max="14857" width="27.85546875" style="72" customWidth="1"/>
    <col min="14858" max="14858" width="28.140625" style="72" customWidth="1"/>
    <col min="14859" max="14859" width="24.28515625" style="72" customWidth="1"/>
    <col min="14860" max="14860" width="13.140625" style="72" customWidth="1"/>
    <col min="14861" max="14861" width="19.85546875" style="72" customWidth="1"/>
    <col min="14862" max="14862" width="34.42578125" style="72" customWidth="1"/>
    <col min="14863" max="14863" width="18.140625" style="72" customWidth="1"/>
    <col min="14864" max="14864" width="24.7109375" style="72" customWidth="1"/>
    <col min="14865" max="14865" width="23.28515625" style="72" customWidth="1"/>
    <col min="14866" max="14866" width="18.42578125" style="72" customWidth="1"/>
    <col min="14867" max="14867" width="27.85546875" style="72" customWidth="1"/>
    <col min="14868" max="14868" width="49.42578125" style="72" customWidth="1"/>
    <col min="14869" max="14869" width="32.140625" style="72" customWidth="1"/>
    <col min="14870" max="14870" width="22.42578125" style="72" customWidth="1"/>
    <col min="14871" max="14871" width="33" style="72" customWidth="1"/>
    <col min="14872" max="14872" width="58.85546875" style="72" customWidth="1"/>
    <col min="14873" max="14873" width="37.85546875" style="72" customWidth="1"/>
    <col min="14874" max="14874" width="17.5703125" style="72" customWidth="1"/>
    <col min="14875" max="14875" width="16.5703125" style="72" customWidth="1"/>
    <col min="14876" max="14876" width="28.7109375" style="72" customWidth="1"/>
    <col min="14877" max="14877" width="23.85546875" style="72" customWidth="1"/>
    <col min="14878" max="15104" width="9.140625" style="72"/>
    <col min="15105" max="15106" width="0" style="72" hidden="1" customWidth="1"/>
    <col min="15107" max="15107" width="15.7109375" style="72" customWidth="1"/>
    <col min="15108" max="15108" width="93.42578125" style="72" customWidth="1"/>
    <col min="15109" max="15109" width="32.28515625" style="72" customWidth="1"/>
    <col min="15110" max="15110" width="23.7109375" style="72" customWidth="1"/>
    <col min="15111" max="15111" width="26.42578125" style="72" customWidth="1"/>
    <col min="15112" max="15112" width="26.5703125" style="72" customWidth="1"/>
    <col min="15113" max="15113" width="27.85546875" style="72" customWidth="1"/>
    <col min="15114" max="15114" width="28.140625" style="72" customWidth="1"/>
    <col min="15115" max="15115" width="24.28515625" style="72" customWidth="1"/>
    <col min="15116" max="15116" width="13.140625" style="72" customWidth="1"/>
    <col min="15117" max="15117" width="19.85546875" style="72" customWidth="1"/>
    <col min="15118" max="15118" width="34.42578125" style="72" customWidth="1"/>
    <col min="15119" max="15119" width="18.140625" style="72" customWidth="1"/>
    <col min="15120" max="15120" width="24.7109375" style="72" customWidth="1"/>
    <col min="15121" max="15121" width="23.28515625" style="72" customWidth="1"/>
    <col min="15122" max="15122" width="18.42578125" style="72" customWidth="1"/>
    <col min="15123" max="15123" width="27.85546875" style="72" customWidth="1"/>
    <col min="15124" max="15124" width="49.42578125" style="72" customWidth="1"/>
    <col min="15125" max="15125" width="32.140625" style="72" customWidth="1"/>
    <col min="15126" max="15126" width="22.42578125" style="72" customWidth="1"/>
    <col min="15127" max="15127" width="33" style="72" customWidth="1"/>
    <col min="15128" max="15128" width="58.85546875" style="72" customWidth="1"/>
    <col min="15129" max="15129" width="37.85546875" style="72" customWidth="1"/>
    <col min="15130" max="15130" width="17.5703125" style="72" customWidth="1"/>
    <col min="15131" max="15131" width="16.5703125" style="72" customWidth="1"/>
    <col min="15132" max="15132" width="28.7109375" style="72" customWidth="1"/>
    <col min="15133" max="15133" width="23.85546875" style="72" customWidth="1"/>
    <col min="15134" max="15360" width="9.140625" style="72"/>
    <col min="15361" max="15362" width="0" style="72" hidden="1" customWidth="1"/>
    <col min="15363" max="15363" width="15.7109375" style="72" customWidth="1"/>
    <col min="15364" max="15364" width="93.42578125" style="72" customWidth="1"/>
    <col min="15365" max="15365" width="32.28515625" style="72" customWidth="1"/>
    <col min="15366" max="15366" width="23.7109375" style="72" customWidth="1"/>
    <col min="15367" max="15367" width="26.42578125" style="72" customWidth="1"/>
    <col min="15368" max="15368" width="26.5703125" style="72" customWidth="1"/>
    <col min="15369" max="15369" width="27.85546875" style="72" customWidth="1"/>
    <col min="15370" max="15370" width="28.140625" style="72" customWidth="1"/>
    <col min="15371" max="15371" width="24.28515625" style="72" customWidth="1"/>
    <col min="15372" max="15372" width="13.140625" style="72" customWidth="1"/>
    <col min="15373" max="15373" width="19.85546875" style="72" customWidth="1"/>
    <col min="15374" max="15374" width="34.42578125" style="72" customWidth="1"/>
    <col min="15375" max="15375" width="18.140625" style="72" customWidth="1"/>
    <col min="15376" max="15376" width="24.7109375" style="72" customWidth="1"/>
    <col min="15377" max="15377" width="23.28515625" style="72" customWidth="1"/>
    <col min="15378" max="15378" width="18.42578125" style="72" customWidth="1"/>
    <col min="15379" max="15379" width="27.85546875" style="72" customWidth="1"/>
    <col min="15380" max="15380" width="49.42578125" style="72" customWidth="1"/>
    <col min="15381" max="15381" width="32.140625" style="72" customWidth="1"/>
    <col min="15382" max="15382" width="22.42578125" style="72" customWidth="1"/>
    <col min="15383" max="15383" width="33" style="72" customWidth="1"/>
    <col min="15384" max="15384" width="58.85546875" style="72" customWidth="1"/>
    <col min="15385" max="15385" width="37.85546875" style="72" customWidth="1"/>
    <col min="15386" max="15386" width="17.5703125" style="72" customWidth="1"/>
    <col min="15387" max="15387" width="16.5703125" style="72" customWidth="1"/>
    <col min="15388" max="15388" width="28.7109375" style="72" customWidth="1"/>
    <col min="15389" max="15389" width="23.85546875" style="72" customWidth="1"/>
    <col min="15390" max="15616" width="9.140625" style="72"/>
    <col min="15617" max="15618" width="0" style="72" hidden="1" customWidth="1"/>
    <col min="15619" max="15619" width="15.7109375" style="72" customWidth="1"/>
    <col min="15620" max="15620" width="93.42578125" style="72" customWidth="1"/>
    <col min="15621" max="15621" width="32.28515625" style="72" customWidth="1"/>
    <col min="15622" max="15622" width="23.7109375" style="72" customWidth="1"/>
    <col min="15623" max="15623" width="26.42578125" style="72" customWidth="1"/>
    <col min="15624" max="15624" width="26.5703125" style="72" customWidth="1"/>
    <col min="15625" max="15625" width="27.85546875" style="72" customWidth="1"/>
    <col min="15626" max="15626" width="28.140625" style="72" customWidth="1"/>
    <col min="15627" max="15627" width="24.28515625" style="72" customWidth="1"/>
    <col min="15628" max="15628" width="13.140625" style="72" customWidth="1"/>
    <col min="15629" max="15629" width="19.85546875" style="72" customWidth="1"/>
    <col min="15630" max="15630" width="34.42578125" style="72" customWidth="1"/>
    <col min="15631" max="15631" width="18.140625" style="72" customWidth="1"/>
    <col min="15632" max="15632" width="24.7109375" style="72" customWidth="1"/>
    <col min="15633" max="15633" width="23.28515625" style="72" customWidth="1"/>
    <col min="15634" max="15634" width="18.42578125" style="72" customWidth="1"/>
    <col min="15635" max="15635" width="27.85546875" style="72" customWidth="1"/>
    <col min="15636" max="15636" width="49.42578125" style="72" customWidth="1"/>
    <col min="15637" max="15637" width="32.140625" style="72" customWidth="1"/>
    <col min="15638" max="15638" width="22.42578125" style="72" customWidth="1"/>
    <col min="15639" max="15639" width="33" style="72" customWidth="1"/>
    <col min="15640" max="15640" width="58.85546875" style="72" customWidth="1"/>
    <col min="15641" max="15641" width="37.85546875" style="72" customWidth="1"/>
    <col min="15642" max="15642" width="17.5703125" style="72" customWidth="1"/>
    <col min="15643" max="15643" width="16.5703125" style="72" customWidth="1"/>
    <col min="15644" max="15644" width="28.7109375" style="72" customWidth="1"/>
    <col min="15645" max="15645" width="23.85546875" style="72" customWidth="1"/>
    <col min="15646" max="15872" width="9.140625" style="72"/>
    <col min="15873" max="15874" width="0" style="72" hidden="1" customWidth="1"/>
    <col min="15875" max="15875" width="15.7109375" style="72" customWidth="1"/>
    <col min="15876" max="15876" width="93.42578125" style="72" customWidth="1"/>
    <col min="15877" max="15877" width="32.28515625" style="72" customWidth="1"/>
    <col min="15878" max="15878" width="23.7109375" style="72" customWidth="1"/>
    <col min="15879" max="15879" width="26.42578125" style="72" customWidth="1"/>
    <col min="15880" max="15880" width="26.5703125" style="72" customWidth="1"/>
    <col min="15881" max="15881" width="27.85546875" style="72" customWidth="1"/>
    <col min="15882" max="15882" width="28.140625" style="72" customWidth="1"/>
    <col min="15883" max="15883" width="24.28515625" style="72" customWidth="1"/>
    <col min="15884" max="15884" width="13.140625" style="72" customWidth="1"/>
    <col min="15885" max="15885" width="19.85546875" style="72" customWidth="1"/>
    <col min="15886" max="15886" width="34.42578125" style="72" customWidth="1"/>
    <col min="15887" max="15887" width="18.140625" style="72" customWidth="1"/>
    <col min="15888" max="15888" width="24.7109375" style="72" customWidth="1"/>
    <col min="15889" max="15889" width="23.28515625" style="72" customWidth="1"/>
    <col min="15890" max="15890" width="18.42578125" style="72" customWidth="1"/>
    <col min="15891" max="15891" width="27.85546875" style="72" customWidth="1"/>
    <col min="15892" max="15892" width="49.42578125" style="72" customWidth="1"/>
    <col min="15893" max="15893" width="32.140625" style="72" customWidth="1"/>
    <col min="15894" max="15894" width="22.42578125" style="72" customWidth="1"/>
    <col min="15895" max="15895" width="33" style="72" customWidth="1"/>
    <col min="15896" max="15896" width="58.85546875" style="72" customWidth="1"/>
    <col min="15897" max="15897" width="37.85546875" style="72" customWidth="1"/>
    <col min="15898" max="15898" width="17.5703125" style="72" customWidth="1"/>
    <col min="15899" max="15899" width="16.5703125" style="72" customWidth="1"/>
    <col min="15900" max="15900" width="28.7109375" style="72" customWidth="1"/>
    <col min="15901" max="15901" width="23.85546875" style="72" customWidth="1"/>
    <col min="15902" max="16128" width="9.140625" style="72"/>
    <col min="16129" max="16130" width="0" style="72" hidden="1" customWidth="1"/>
    <col min="16131" max="16131" width="15.7109375" style="72" customWidth="1"/>
    <col min="16132" max="16132" width="93.42578125" style="72" customWidth="1"/>
    <col min="16133" max="16133" width="32.28515625" style="72" customWidth="1"/>
    <col min="16134" max="16134" width="23.7109375" style="72" customWidth="1"/>
    <col min="16135" max="16135" width="26.42578125" style="72" customWidth="1"/>
    <col min="16136" max="16136" width="26.5703125" style="72" customWidth="1"/>
    <col min="16137" max="16137" width="27.85546875" style="72" customWidth="1"/>
    <col min="16138" max="16138" width="28.140625" style="72" customWidth="1"/>
    <col min="16139" max="16139" width="24.28515625" style="72" customWidth="1"/>
    <col min="16140" max="16140" width="13.140625" style="72" customWidth="1"/>
    <col min="16141" max="16141" width="19.85546875" style="72" customWidth="1"/>
    <col min="16142" max="16142" width="34.42578125" style="72" customWidth="1"/>
    <col min="16143" max="16143" width="18.140625" style="72" customWidth="1"/>
    <col min="16144" max="16144" width="24.7109375" style="72" customWidth="1"/>
    <col min="16145" max="16145" width="23.28515625" style="72" customWidth="1"/>
    <col min="16146" max="16146" width="18.42578125" style="72" customWidth="1"/>
    <col min="16147" max="16147" width="27.85546875" style="72" customWidth="1"/>
    <col min="16148" max="16148" width="49.42578125" style="72" customWidth="1"/>
    <col min="16149" max="16149" width="32.140625" style="72" customWidth="1"/>
    <col min="16150" max="16150" width="22.42578125" style="72" customWidth="1"/>
    <col min="16151" max="16151" width="33" style="72" customWidth="1"/>
    <col min="16152" max="16152" width="58.85546875" style="72" customWidth="1"/>
    <col min="16153" max="16153" width="37.85546875" style="72" customWidth="1"/>
    <col min="16154" max="16154" width="17.5703125" style="72" customWidth="1"/>
    <col min="16155" max="16155" width="16.5703125" style="72" customWidth="1"/>
    <col min="16156" max="16156" width="28.7109375" style="72" customWidth="1"/>
    <col min="16157" max="16157" width="23.85546875" style="72" customWidth="1"/>
    <col min="16158" max="16384" width="9.140625" style="72"/>
  </cols>
  <sheetData>
    <row r="1" spans="1:29" ht="31.5" x14ac:dyDescent="0.5">
      <c r="F1" s="73"/>
      <c r="G1" s="73"/>
      <c r="H1" s="73"/>
      <c r="I1" s="73"/>
      <c r="J1" s="73"/>
      <c r="K1" s="73"/>
      <c r="L1" s="325"/>
      <c r="M1" s="325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  <c r="AA1" s="326"/>
      <c r="AB1" s="326"/>
      <c r="AC1" s="326"/>
    </row>
    <row r="2" spans="1:29" ht="20.25" x14ac:dyDescent="0.3">
      <c r="Z2" s="326"/>
      <c r="AA2" s="326"/>
      <c r="AB2" s="326"/>
      <c r="AC2" s="326"/>
    </row>
    <row r="3" spans="1:29" ht="21" x14ac:dyDescent="0.35">
      <c r="Z3" s="74"/>
      <c r="AA3" s="326"/>
      <c r="AB3" s="326"/>
      <c r="AC3" s="326"/>
    </row>
    <row r="4" spans="1:29" ht="31.5" x14ac:dyDescent="0.5">
      <c r="AA4" s="73"/>
      <c r="AB4" s="75"/>
      <c r="AC4" s="76"/>
    </row>
    <row r="5" spans="1:29" ht="147.75" customHeight="1" x14ac:dyDescent="0.25">
      <c r="C5" s="327" t="s">
        <v>1661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</row>
    <row r="6" spans="1:29" s="77" customFormat="1" ht="30.75" customHeight="1" x14ac:dyDescent="0.4">
      <c r="C6" s="328" t="s">
        <v>6</v>
      </c>
      <c r="D6" s="328" t="s">
        <v>7</v>
      </c>
      <c r="E6" s="329" t="s">
        <v>8</v>
      </c>
      <c r="F6" s="321" t="s">
        <v>949</v>
      </c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32" t="s">
        <v>9</v>
      </c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20" t="s">
        <v>1648</v>
      </c>
    </row>
    <row r="7" spans="1:29" s="77" customFormat="1" ht="48.75" customHeight="1" x14ac:dyDescent="0.4">
      <c r="C7" s="328"/>
      <c r="D7" s="328"/>
      <c r="E7" s="330"/>
      <c r="F7" s="321" t="s">
        <v>13</v>
      </c>
      <c r="G7" s="321"/>
      <c r="H7" s="321"/>
      <c r="I7" s="321"/>
      <c r="J7" s="321"/>
      <c r="K7" s="321"/>
      <c r="L7" s="322" t="s">
        <v>14</v>
      </c>
      <c r="M7" s="322"/>
      <c r="N7" s="322" t="s">
        <v>15</v>
      </c>
      <c r="O7" s="322" t="s">
        <v>16</v>
      </c>
      <c r="P7" s="322" t="s">
        <v>17</v>
      </c>
      <c r="Q7" s="322" t="s">
        <v>18</v>
      </c>
      <c r="R7" s="323" t="s">
        <v>1649</v>
      </c>
      <c r="S7" s="323" t="s">
        <v>1650</v>
      </c>
      <c r="T7" s="323" t="s">
        <v>1651</v>
      </c>
      <c r="U7" s="323" t="s">
        <v>1652</v>
      </c>
      <c r="V7" s="323" t="s">
        <v>23</v>
      </c>
      <c r="W7" s="323" t="s">
        <v>1653</v>
      </c>
      <c r="X7" s="323" t="s">
        <v>1654</v>
      </c>
      <c r="Y7" s="323" t="s">
        <v>1655</v>
      </c>
      <c r="Z7" s="323" t="s">
        <v>27</v>
      </c>
      <c r="AA7" s="323" t="s">
        <v>28</v>
      </c>
      <c r="AB7" s="323" t="s">
        <v>1656</v>
      </c>
      <c r="AC7" s="320"/>
    </row>
    <row r="8" spans="1:29" s="77" customFormat="1" ht="409.5" customHeight="1" x14ac:dyDescent="0.4">
      <c r="C8" s="328"/>
      <c r="D8" s="328"/>
      <c r="E8" s="331"/>
      <c r="F8" s="78" t="s">
        <v>30</v>
      </c>
      <c r="G8" s="78" t="s">
        <v>31</v>
      </c>
      <c r="H8" s="78" t="s">
        <v>32</v>
      </c>
      <c r="I8" s="78" t="s">
        <v>33</v>
      </c>
      <c r="J8" s="78" t="s">
        <v>34</v>
      </c>
      <c r="K8" s="78" t="s">
        <v>35</v>
      </c>
      <c r="L8" s="322"/>
      <c r="M8" s="322"/>
      <c r="N8" s="322"/>
      <c r="O8" s="322"/>
      <c r="P8" s="322"/>
      <c r="Q8" s="322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0"/>
    </row>
    <row r="9" spans="1:29" s="77" customFormat="1" ht="38.25" customHeight="1" x14ac:dyDescent="0.4">
      <c r="C9" s="328"/>
      <c r="D9" s="328"/>
      <c r="E9" s="79" t="s">
        <v>36</v>
      </c>
      <c r="F9" s="80" t="s">
        <v>36</v>
      </c>
      <c r="G9" s="80" t="s">
        <v>36</v>
      </c>
      <c r="H9" s="80" t="s">
        <v>36</v>
      </c>
      <c r="I9" s="80" t="s">
        <v>36</v>
      </c>
      <c r="J9" s="80" t="s">
        <v>36</v>
      </c>
      <c r="K9" s="80" t="s">
        <v>36</v>
      </c>
      <c r="L9" s="80" t="s">
        <v>37</v>
      </c>
      <c r="M9" s="80" t="s">
        <v>36</v>
      </c>
      <c r="N9" s="80" t="s">
        <v>36</v>
      </c>
      <c r="O9" s="80" t="s">
        <v>36</v>
      </c>
      <c r="P9" s="80" t="s">
        <v>36</v>
      </c>
      <c r="Q9" s="80" t="s">
        <v>36</v>
      </c>
      <c r="R9" s="80" t="s">
        <v>36</v>
      </c>
      <c r="S9" s="80" t="s">
        <v>36</v>
      </c>
      <c r="T9" s="80" t="s">
        <v>36</v>
      </c>
      <c r="U9" s="80" t="s">
        <v>36</v>
      </c>
      <c r="V9" s="80" t="s">
        <v>36</v>
      </c>
      <c r="W9" s="80" t="s">
        <v>36</v>
      </c>
      <c r="X9" s="80" t="s">
        <v>36</v>
      </c>
      <c r="Y9" s="80" t="s">
        <v>36</v>
      </c>
      <c r="Z9" s="80" t="s">
        <v>36</v>
      </c>
      <c r="AA9" s="80" t="s">
        <v>36</v>
      </c>
      <c r="AB9" s="80" t="s">
        <v>36</v>
      </c>
      <c r="AC9" s="320"/>
    </row>
    <row r="10" spans="1:29" s="77" customFormat="1" ht="34.5" customHeight="1" x14ac:dyDescent="0.45">
      <c r="A10" s="77">
        <v>1</v>
      </c>
      <c r="C10" s="81">
        <v>1</v>
      </c>
      <c r="D10" s="81">
        <v>2</v>
      </c>
      <c r="E10" s="82">
        <f>D10+1</f>
        <v>3</v>
      </c>
      <c r="F10" s="82">
        <f>E10+1</f>
        <v>4</v>
      </c>
      <c r="G10" s="82">
        <v>5</v>
      </c>
      <c r="H10" s="82">
        <v>6</v>
      </c>
      <c r="I10" s="82">
        <v>7</v>
      </c>
      <c r="J10" s="82">
        <v>8</v>
      </c>
      <c r="K10" s="82">
        <v>9</v>
      </c>
      <c r="L10" s="82">
        <v>10</v>
      </c>
      <c r="M10" s="82">
        <v>11</v>
      </c>
      <c r="N10" s="82">
        <v>12</v>
      </c>
      <c r="O10" s="82">
        <v>13</v>
      </c>
      <c r="P10" s="82">
        <v>14</v>
      </c>
      <c r="Q10" s="82">
        <v>15</v>
      </c>
      <c r="R10" s="82">
        <v>16</v>
      </c>
      <c r="S10" s="82">
        <v>17</v>
      </c>
      <c r="T10" s="82">
        <v>18</v>
      </c>
      <c r="U10" s="82">
        <v>19</v>
      </c>
      <c r="V10" s="82">
        <v>20</v>
      </c>
      <c r="W10" s="82">
        <v>21</v>
      </c>
      <c r="X10" s="82">
        <v>22</v>
      </c>
      <c r="Y10" s="82">
        <v>23</v>
      </c>
      <c r="Z10" s="82">
        <v>24</v>
      </c>
      <c r="AA10" s="82">
        <v>25</v>
      </c>
      <c r="AB10" s="82">
        <v>26</v>
      </c>
      <c r="AC10" s="82">
        <v>27</v>
      </c>
    </row>
    <row r="11" spans="1:29" s="77" customFormat="1" ht="27.75" x14ac:dyDescent="0.4">
      <c r="C11" s="83" t="s">
        <v>1657</v>
      </c>
      <c r="D11" s="81"/>
      <c r="E11" s="84">
        <f>E12+E17</f>
        <v>2525064.9900000002</v>
      </c>
      <c r="F11" s="84">
        <f t="shared" ref="F11:AB11" si="0">F12+F17</f>
        <v>0</v>
      </c>
      <c r="G11" s="84">
        <f t="shared" si="0"/>
        <v>0</v>
      </c>
      <c r="H11" s="84">
        <f t="shared" si="0"/>
        <v>954899.34</v>
      </c>
      <c r="I11" s="84">
        <f t="shared" si="0"/>
        <v>58937.15</v>
      </c>
      <c r="J11" s="84">
        <f t="shared" si="0"/>
        <v>140121</v>
      </c>
      <c r="K11" s="84">
        <f t="shared" si="0"/>
        <v>0</v>
      </c>
      <c r="L11" s="88">
        <f t="shared" si="0"/>
        <v>0</v>
      </c>
      <c r="M11" s="84">
        <f t="shared" si="0"/>
        <v>0</v>
      </c>
      <c r="N11" s="84">
        <f t="shared" si="0"/>
        <v>193013</v>
      </c>
      <c r="O11" s="84">
        <f t="shared" si="0"/>
        <v>0</v>
      </c>
      <c r="P11" s="84">
        <f t="shared" si="0"/>
        <v>1178094.5</v>
      </c>
      <c r="Q11" s="84">
        <f t="shared" si="0"/>
        <v>0</v>
      </c>
      <c r="R11" s="84">
        <f t="shared" si="0"/>
        <v>0</v>
      </c>
      <c r="S11" s="84">
        <f t="shared" si="0"/>
        <v>0</v>
      </c>
      <c r="T11" s="84">
        <f t="shared" si="0"/>
        <v>0</v>
      </c>
      <c r="U11" s="84">
        <f t="shared" si="0"/>
        <v>0</v>
      </c>
      <c r="V11" s="84">
        <f t="shared" si="0"/>
        <v>0</v>
      </c>
      <c r="W11" s="84">
        <f t="shared" si="0"/>
        <v>0</v>
      </c>
      <c r="X11" s="84">
        <f t="shared" si="0"/>
        <v>0</v>
      </c>
      <c r="Y11" s="84">
        <f t="shared" si="0"/>
        <v>0</v>
      </c>
      <c r="Z11" s="84">
        <f t="shared" si="0"/>
        <v>0</v>
      </c>
      <c r="AA11" s="84">
        <f t="shared" si="0"/>
        <v>0</v>
      </c>
      <c r="AB11" s="84">
        <f t="shared" si="0"/>
        <v>0</v>
      </c>
      <c r="AC11" s="81" t="s">
        <v>855</v>
      </c>
    </row>
    <row r="12" spans="1:29" s="77" customFormat="1" ht="27.75" x14ac:dyDescent="0.4">
      <c r="C12" s="86" t="s">
        <v>1658</v>
      </c>
      <c r="D12" s="81"/>
      <c r="E12" s="84">
        <f>E13+E15</f>
        <v>619476.49</v>
      </c>
      <c r="F12" s="84">
        <f t="shared" ref="F12:AB12" si="1">F13+F15</f>
        <v>0</v>
      </c>
      <c r="G12" s="84">
        <f t="shared" si="1"/>
        <v>0</v>
      </c>
      <c r="H12" s="84">
        <f t="shared" si="1"/>
        <v>560539.34</v>
      </c>
      <c r="I12" s="84">
        <f t="shared" si="1"/>
        <v>58937.15</v>
      </c>
      <c r="J12" s="84">
        <f t="shared" si="1"/>
        <v>0</v>
      </c>
      <c r="K12" s="84">
        <f t="shared" si="1"/>
        <v>0</v>
      </c>
      <c r="L12" s="88">
        <f t="shared" si="1"/>
        <v>0</v>
      </c>
      <c r="M12" s="84">
        <f t="shared" si="1"/>
        <v>0</v>
      </c>
      <c r="N12" s="84">
        <f t="shared" si="1"/>
        <v>0</v>
      </c>
      <c r="O12" s="84">
        <f t="shared" si="1"/>
        <v>0</v>
      </c>
      <c r="P12" s="84">
        <f t="shared" si="1"/>
        <v>0</v>
      </c>
      <c r="Q12" s="84">
        <f t="shared" si="1"/>
        <v>0</v>
      </c>
      <c r="R12" s="84">
        <f t="shared" si="1"/>
        <v>0</v>
      </c>
      <c r="S12" s="84">
        <f t="shared" si="1"/>
        <v>0</v>
      </c>
      <c r="T12" s="84">
        <f t="shared" si="1"/>
        <v>0</v>
      </c>
      <c r="U12" s="84">
        <f t="shared" si="1"/>
        <v>0</v>
      </c>
      <c r="V12" s="84">
        <f t="shared" si="1"/>
        <v>0</v>
      </c>
      <c r="W12" s="84">
        <f t="shared" si="1"/>
        <v>0</v>
      </c>
      <c r="X12" s="84">
        <f t="shared" si="1"/>
        <v>0</v>
      </c>
      <c r="Y12" s="84">
        <f t="shared" si="1"/>
        <v>0</v>
      </c>
      <c r="Z12" s="84">
        <f t="shared" si="1"/>
        <v>0</v>
      </c>
      <c r="AA12" s="84">
        <f t="shared" si="1"/>
        <v>0</v>
      </c>
      <c r="AB12" s="84">
        <f t="shared" si="1"/>
        <v>0</v>
      </c>
      <c r="AC12" s="81" t="s">
        <v>855</v>
      </c>
    </row>
    <row r="13" spans="1:29" s="77" customFormat="1" ht="27.75" x14ac:dyDescent="0.4">
      <c r="A13" s="77">
        <v>2</v>
      </c>
      <c r="C13" s="86" t="s">
        <v>1660</v>
      </c>
      <c r="D13" s="81"/>
      <c r="E13" s="84">
        <f>F13+G13+H13+I13+J13+K13+M13+N13+O13+P13+Q13+R13+S13+T13+U13+V13+W13+X13+Y13+Z13+AA13+AB13</f>
        <v>58937.15</v>
      </c>
      <c r="F13" s="84">
        <f t="shared" ref="F13:Q13" si="2">F14</f>
        <v>0</v>
      </c>
      <c r="G13" s="84">
        <f t="shared" si="2"/>
        <v>0</v>
      </c>
      <c r="H13" s="84">
        <f t="shared" si="2"/>
        <v>0</v>
      </c>
      <c r="I13" s="84">
        <f t="shared" si="2"/>
        <v>58937.15</v>
      </c>
      <c r="J13" s="84">
        <f t="shared" si="2"/>
        <v>0</v>
      </c>
      <c r="K13" s="84">
        <f t="shared" si="2"/>
        <v>0</v>
      </c>
      <c r="L13" s="85">
        <f t="shared" si="2"/>
        <v>0</v>
      </c>
      <c r="M13" s="84">
        <f t="shared" si="2"/>
        <v>0</v>
      </c>
      <c r="N13" s="84">
        <f t="shared" si="2"/>
        <v>0</v>
      </c>
      <c r="O13" s="84">
        <f t="shared" si="2"/>
        <v>0</v>
      </c>
      <c r="P13" s="84">
        <f t="shared" si="2"/>
        <v>0</v>
      </c>
      <c r="Q13" s="84">
        <f t="shared" si="2"/>
        <v>0</v>
      </c>
      <c r="R13" s="84">
        <v>0</v>
      </c>
      <c r="S13" s="84">
        <v>0</v>
      </c>
      <c r="T13" s="84">
        <v>0</v>
      </c>
      <c r="U13" s="84">
        <v>0</v>
      </c>
      <c r="V13" s="84">
        <v>0</v>
      </c>
      <c r="W13" s="84">
        <v>0</v>
      </c>
      <c r="X13" s="84">
        <v>0</v>
      </c>
      <c r="Y13" s="84">
        <v>0</v>
      </c>
      <c r="Z13" s="84">
        <f>Z14</f>
        <v>0</v>
      </c>
      <c r="AA13" s="84">
        <f>AA14</f>
        <v>0</v>
      </c>
      <c r="AB13" s="84">
        <f>AB14</f>
        <v>0</v>
      </c>
      <c r="AC13" s="81" t="s">
        <v>855</v>
      </c>
    </row>
    <row r="14" spans="1:29" s="77" customFormat="1" ht="27.75" x14ac:dyDescent="0.4">
      <c r="A14" s="77">
        <v>3</v>
      </c>
      <c r="B14" s="77">
        <v>1</v>
      </c>
      <c r="C14" s="87">
        <v>1</v>
      </c>
      <c r="D14" s="88" t="s">
        <v>1659</v>
      </c>
      <c r="E14" s="84">
        <f>F14+G14+H14+I14+J14+K14+M14+N14+O14+P14+Q14+R14+S14+T14+U14+V14+W14+X14+Y14+Z14+AA14+AB14</f>
        <v>58937.15</v>
      </c>
      <c r="F14" s="89">
        <v>0</v>
      </c>
      <c r="G14" s="89">
        <v>0</v>
      </c>
      <c r="H14" s="89">
        <v>0</v>
      </c>
      <c r="I14" s="89">
        <v>58937.15</v>
      </c>
      <c r="J14" s="89">
        <v>0</v>
      </c>
      <c r="K14" s="89">
        <v>0</v>
      </c>
      <c r="L14" s="88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0</v>
      </c>
      <c r="AB14" s="89">
        <v>0</v>
      </c>
      <c r="AC14" s="87">
        <v>2020</v>
      </c>
    </row>
    <row r="15" spans="1:29" s="77" customFormat="1" ht="27.75" x14ac:dyDescent="0.4">
      <c r="A15" s="77">
        <v>2</v>
      </c>
      <c r="C15" s="86" t="s">
        <v>1008</v>
      </c>
      <c r="D15" s="81"/>
      <c r="E15" s="84">
        <f>F15+G15+H15+I15+J15+K15+M15+N15+O15+P15+Q15+R15+S15+T15+U15+V15+W15+X15+Y15+Z15+AA15+AB15</f>
        <v>560539.34</v>
      </c>
      <c r="F15" s="84">
        <f t="shared" ref="F15:Q15" si="3">F16</f>
        <v>0</v>
      </c>
      <c r="G15" s="84">
        <f t="shared" si="3"/>
        <v>0</v>
      </c>
      <c r="H15" s="84">
        <f t="shared" si="3"/>
        <v>560539.34</v>
      </c>
      <c r="I15" s="84">
        <f t="shared" si="3"/>
        <v>0</v>
      </c>
      <c r="J15" s="84">
        <f t="shared" si="3"/>
        <v>0</v>
      </c>
      <c r="K15" s="84">
        <f t="shared" si="3"/>
        <v>0</v>
      </c>
      <c r="L15" s="85">
        <f t="shared" si="3"/>
        <v>0</v>
      </c>
      <c r="M15" s="84">
        <f t="shared" si="3"/>
        <v>0</v>
      </c>
      <c r="N15" s="84">
        <f t="shared" si="3"/>
        <v>0</v>
      </c>
      <c r="O15" s="84">
        <f t="shared" si="3"/>
        <v>0</v>
      </c>
      <c r="P15" s="84">
        <f t="shared" si="3"/>
        <v>0</v>
      </c>
      <c r="Q15" s="84">
        <f t="shared" si="3"/>
        <v>0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f>Z16</f>
        <v>0</v>
      </c>
      <c r="AA15" s="84">
        <f>AA16</f>
        <v>0</v>
      </c>
      <c r="AB15" s="84">
        <f>AB16</f>
        <v>0</v>
      </c>
      <c r="AC15" s="81" t="s">
        <v>855</v>
      </c>
    </row>
    <row r="16" spans="1:29" s="77" customFormat="1" ht="27.75" x14ac:dyDescent="0.4">
      <c r="A16" s="77">
        <v>3</v>
      </c>
      <c r="B16" s="77">
        <v>1</v>
      </c>
      <c r="C16" s="87">
        <v>2</v>
      </c>
      <c r="D16" s="88" t="s">
        <v>1853</v>
      </c>
      <c r="E16" s="84">
        <f>F16+G16+H16+I16+J16+K16+M16+N16+O16+P16+Q16+R16+S16+T16+U16+V16+W16+X16+Y16+Z16+AA16+AB16</f>
        <v>560539.34</v>
      </c>
      <c r="F16" s="89">
        <v>0</v>
      </c>
      <c r="G16" s="89">
        <v>0</v>
      </c>
      <c r="H16" s="89">
        <v>560539.34</v>
      </c>
      <c r="I16" s="89">
        <v>0</v>
      </c>
      <c r="J16" s="89">
        <v>0</v>
      </c>
      <c r="K16" s="89">
        <v>0</v>
      </c>
      <c r="L16" s="88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89">
        <v>0</v>
      </c>
      <c r="U16" s="89">
        <v>0</v>
      </c>
      <c r="V16" s="89">
        <v>0</v>
      </c>
      <c r="W16" s="89">
        <v>0</v>
      </c>
      <c r="X16" s="89">
        <v>0</v>
      </c>
      <c r="Y16" s="89">
        <v>0</v>
      </c>
      <c r="Z16" s="89">
        <v>0</v>
      </c>
      <c r="AA16" s="89">
        <v>0</v>
      </c>
      <c r="AB16" s="89">
        <v>0</v>
      </c>
      <c r="AC16" s="87">
        <v>2020</v>
      </c>
    </row>
    <row r="17" spans="1:29" s="77" customFormat="1" ht="27.75" x14ac:dyDescent="0.4">
      <c r="C17" s="86" t="s">
        <v>2350</v>
      </c>
      <c r="D17" s="81"/>
      <c r="E17" s="84">
        <f>E20+E18</f>
        <v>1905588.5</v>
      </c>
      <c r="F17" s="84">
        <f t="shared" ref="F17:AB17" si="4">F20+F18</f>
        <v>0</v>
      </c>
      <c r="G17" s="84">
        <f t="shared" si="4"/>
        <v>0</v>
      </c>
      <c r="H17" s="84">
        <f t="shared" si="4"/>
        <v>394360</v>
      </c>
      <c r="I17" s="84">
        <f t="shared" si="4"/>
        <v>0</v>
      </c>
      <c r="J17" s="84">
        <f t="shared" si="4"/>
        <v>140121</v>
      </c>
      <c r="K17" s="84">
        <f t="shared" si="4"/>
        <v>0</v>
      </c>
      <c r="L17" s="85">
        <f t="shared" si="4"/>
        <v>0</v>
      </c>
      <c r="M17" s="84">
        <f t="shared" si="4"/>
        <v>0</v>
      </c>
      <c r="N17" s="84">
        <f t="shared" si="4"/>
        <v>193013</v>
      </c>
      <c r="O17" s="84">
        <f t="shared" si="4"/>
        <v>0</v>
      </c>
      <c r="P17" s="84">
        <f t="shared" si="4"/>
        <v>1178094.5</v>
      </c>
      <c r="Q17" s="84">
        <f t="shared" si="4"/>
        <v>0</v>
      </c>
      <c r="R17" s="84">
        <f t="shared" si="4"/>
        <v>0</v>
      </c>
      <c r="S17" s="84">
        <f t="shared" si="4"/>
        <v>0</v>
      </c>
      <c r="T17" s="84">
        <f t="shared" si="4"/>
        <v>0</v>
      </c>
      <c r="U17" s="84">
        <f t="shared" si="4"/>
        <v>0</v>
      </c>
      <c r="V17" s="84">
        <f t="shared" si="4"/>
        <v>0</v>
      </c>
      <c r="W17" s="84">
        <f t="shared" si="4"/>
        <v>0</v>
      </c>
      <c r="X17" s="84">
        <f t="shared" si="4"/>
        <v>0</v>
      </c>
      <c r="Y17" s="84">
        <f t="shared" si="4"/>
        <v>0</v>
      </c>
      <c r="Z17" s="84">
        <f t="shared" si="4"/>
        <v>0</v>
      </c>
      <c r="AA17" s="84">
        <f t="shared" si="4"/>
        <v>0</v>
      </c>
      <c r="AB17" s="84">
        <f t="shared" si="4"/>
        <v>0</v>
      </c>
      <c r="AC17" s="81" t="s">
        <v>855</v>
      </c>
    </row>
    <row r="18" spans="1:29" s="77" customFormat="1" ht="27.75" x14ac:dyDescent="0.4">
      <c r="A18" s="77">
        <v>2</v>
      </c>
      <c r="C18" s="86" t="s">
        <v>806</v>
      </c>
      <c r="D18" s="81"/>
      <c r="E18" s="84">
        <f>F18+G18+H18+I18+J18+K18+M18+N18+O18+P18+Q18+R18+S18+T18+U18+V18+W18+X18+Y18+Z18+AA18+AB18</f>
        <v>409751.5</v>
      </c>
      <c r="F18" s="84">
        <f t="shared" ref="F18:Q18" si="5">F19</f>
        <v>0</v>
      </c>
      <c r="G18" s="84">
        <f t="shared" si="5"/>
        <v>0</v>
      </c>
      <c r="H18" s="84">
        <f t="shared" si="5"/>
        <v>0</v>
      </c>
      <c r="I18" s="84">
        <f t="shared" si="5"/>
        <v>0</v>
      </c>
      <c r="J18" s="84">
        <f t="shared" si="5"/>
        <v>140121</v>
      </c>
      <c r="K18" s="84">
        <f t="shared" si="5"/>
        <v>0</v>
      </c>
      <c r="L18" s="85">
        <f t="shared" si="5"/>
        <v>0</v>
      </c>
      <c r="M18" s="84">
        <f t="shared" si="5"/>
        <v>0</v>
      </c>
      <c r="N18" s="84">
        <f t="shared" si="5"/>
        <v>193013</v>
      </c>
      <c r="O18" s="84">
        <f t="shared" si="5"/>
        <v>0</v>
      </c>
      <c r="P18" s="84">
        <f t="shared" si="5"/>
        <v>76617.5</v>
      </c>
      <c r="Q18" s="84">
        <f t="shared" si="5"/>
        <v>0</v>
      </c>
      <c r="R18" s="84">
        <v>0</v>
      </c>
      <c r="S18" s="84">
        <v>0</v>
      </c>
      <c r="T18" s="84">
        <v>0</v>
      </c>
      <c r="U18" s="84">
        <v>0</v>
      </c>
      <c r="V18" s="84">
        <v>0</v>
      </c>
      <c r="W18" s="84">
        <v>0</v>
      </c>
      <c r="X18" s="84">
        <v>0</v>
      </c>
      <c r="Y18" s="84">
        <v>0</v>
      </c>
      <c r="Z18" s="84">
        <f>Z19</f>
        <v>0</v>
      </c>
      <c r="AA18" s="84">
        <f>AA19</f>
        <v>0</v>
      </c>
      <c r="AB18" s="84">
        <f>AB19</f>
        <v>0</v>
      </c>
      <c r="AC18" s="81" t="s">
        <v>855</v>
      </c>
    </row>
    <row r="19" spans="1:29" s="77" customFormat="1" ht="27.75" x14ac:dyDescent="0.4">
      <c r="A19" s="77">
        <v>3</v>
      </c>
      <c r="B19" s="77">
        <v>1</v>
      </c>
      <c r="C19" s="87">
        <v>1</v>
      </c>
      <c r="D19" s="88" t="s">
        <v>2351</v>
      </c>
      <c r="E19" s="84">
        <f>F19+G19+H19+I19+J19+K19+M19+N19+O19+P19+Q19+R19+S19+T19+U19+V19+W19+X19+Y19+Z19+AA19+AB19</f>
        <v>409751.5</v>
      </c>
      <c r="F19" s="89">
        <v>0</v>
      </c>
      <c r="G19" s="89">
        <v>0</v>
      </c>
      <c r="H19" s="89">
        <v>0</v>
      </c>
      <c r="I19" s="89">
        <v>0</v>
      </c>
      <c r="J19" s="89">
        <v>140121</v>
      </c>
      <c r="K19" s="89">
        <v>0</v>
      </c>
      <c r="L19" s="88">
        <v>0</v>
      </c>
      <c r="M19" s="89">
        <v>0</v>
      </c>
      <c r="N19" s="89">
        <v>193013</v>
      </c>
      <c r="O19" s="89">
        <v>0</v>
      </c>
      <c r="P19" s="89">
        <v>76617.5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7">
        <v>2021</v>
      </c>
    </row>
    <row r="20" spans="1:29" s="77" customFormat="1" ht="27.75" x14ac:dyDescent="0.4">
      <c r="A20" s="77">
        <v>2</v>
      </c>
      <c r="C20" s="86" t="s">
        <v>1008</v>
      </c>
      <c r="D20" s="81"/>
      <c r="E20" s="84">
        <f>SUM(E21:E22)</f>
        <v>1495837</v>
      </c>
      <c r="F20" s="84">
        <f t="shared" ref="F20:AB20" si="6">SUM(F21:F22)</f>
        <v>0</v>
      </c>
      <c r="G20" s="84">
        <f t="shared" si="6"/>
        <v>0</v>
      </c>
      <c r="H20" s="84">
        <f t="shared" si="6"/>
        <v>394360</v>
      </c>
      <c r="I20" s="84">
        <f t="shared" si="6"/>
        <v>0</v>
      </c>
      <c r="J20" s="84">
        <f t="shared" si="6"/>
        <v>0</v>
      </c>
      <c r="K20" s="84">
        <f t="shared" si="6"/>
        <v>0</v>
      </c>
      <c r="L20" s="85">
        <f t="shared" si="6"/>
        <v>0</v>
      </c>
      <c r="M20" s="84">
        <f t="shared" si="6"/>
        <v>0</v>
      </c>
      <c r="N20" s="84">
        <f t="shared" si="6"/>
        <v>0</v>
      </c>
      <c r="O20" s="84">
        <f t="shared" si="6"/>
        <v>0</v>
      </c>
      <c r="P20" s="84">
        <f t="shared" si="6"/>
        <v>1101477</v>
      </c>
      <c r="Q20" s="84">
        <f t="shared" si="6"/>
        <v>0</v>
      </c>
      <c r="R20" s="84">
        <f t="shared" si="6"/>
        <v>0</v>
      </c>
      <c r="S20" s="84">
        <f t="shared" si="6"/>
        <v>0</v>
      </c>
      <c r="T20" s="84">
        <f t="shared" si="6"/>
        <v>0</v>
      </c>
      <c r="U20" s="84">
        <f t="shared" si="6"/>
        <v>0</v>
      </c>
      <c r="V20" s="84">
        <f t="shared" si="6"/>
        <v>0</v>
      </c>
      <c r="W20" s="84">
        <f t="shared" si="6"/>
        <v>0</v>
      </c>
      <c r="X20" s="84">
        <f t="shared" si="6"/>
        <v>0</v>
      </c>
      <c r="Y20" s="84">
        <f t="shared" si="6"/>
        <v>0</v>
      </c>
      <c r="Z20" s="84">
        <f t="shared" si="6"/>
        <v>0</v>
      </c>
      <c r="AA20" s="84">
        <f t="shared" si="6"/>
        <v>0</v>
      </c>
      <c r="AB20" s="84">
        <f t="shared" si="6"/>
        <v>0</v>
      </c>
      <c r="AC20" s="81" t="s">
        <v>855</v>
      </c>
    </row>
    <row r="21" spans="1:29" s="77" customFormat="1" ht="27.75" x14ac:dyDescent="0.4">
      <c r="A21" s="77">
        <v>3</v>
      </c>
      <c r="B21" s="77">
        <v>1</v>
      </c>
      <c r="C21" s="87">
        <v>2</v>
      </c>
      <c r="D21" s="88" t="s">
        <v>2975</v>
      </c>
      <c r="E21" s="84">
        <f>F21+G21+H21+I21+J21+K21+M21+N21+O21+P21+Q21+R21+S21+T21+U21+V21+W21+X21+Y21+Z21+AA21+AB21</f>
        <v>394360</v>
      </c>
      <c r="F21" s="89">
        <v>0</v>
      </c>
      <c r="G21" s="89">
        <v>0</v>
      </c>
      <c r="H21" s="89">
        <v>394360</v>
      </c>
      <c r="I21" s="89">
        <v>0</v>
      </c>
      <c r="J21" s="89">
        <v>0</v>
      </c>
      <c r="K21" s="89">
        <v>0</v>
      </c>
      <c r="L21" s="88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89">
        <v>0</v>
      </c>
      <c r="W21" s="89">
        <v>0</v>
      </c>
      <c r="X21" s="89">
        <v>0</v>
      </c>
      <c r="Y21" s="89">
        <v>0</v>
      </c>
      <c r="Z21" s="89">
        <v>0</v>
      </c>
      <c r="AA21" s="89">
        <v>0</v>
      </c>
      <c r="AB21" s="89">
        <v>0</v>
      </c>
      <c r="AC21" s="87">
        <v>2021</v>
      </c>
    </row>
    <row r="22" spans="1:29" s="77" customFormat="1" ht="27.75" x14ac:dyDescent="0.4">
      <c r="A22" s="77">
        <v>3</v>
      </c>
      <c r="B22" s="77">
        <v>1</v>
      </c>
      <c r="C22" s="87">
        <v>3</v>
      </c>
      <c r="D22" s="88" t="s">
        <v>3057</v>
      </c>
      <c r="E22" s="84">
        <f>F22+G22+H22+I22+J22+K22+M22+N22+O22+P22+Q22+R22+S22+T22+U22+V22+W22+X22+Y22+Z22+AA22+AB22</f>
        <v>1101477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8">
        <v>0</v>
      </c>
      <c r="M22" s="89">
        <v>0</v>
      </c>
      <c r="N22" s="89">
        <v>0</v>
      </c>
      <c r="O22" s="89">
        <v>0</v>
      </c>
      <c r="P22" s="89">
        <v>1101477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0</v>
      </c>
      <c r="Z22" s="89">
        <v>0</v>
      </c>
      <c r="AA22" s="89">
        <v>0</v>
      </c>
      <c r="AB22" s="89">
        <v>0</v>
      </c>
      <c r="AC22" s="87">
        <v>2021</v>
      </c>
    </row>
  </sheetData>
  <mergeCells count="28">
    <mergeCell ref="C6:C9"/>
    <mergeCell ref="D6:D9"/>
    <mergeCell ref="E6:E8"/>
    <mergeCell ref="F6:Q6"/>
    <mergeCell ref="R6:AB6"/>
    <mergeCell ref="Y7:Y8"/>
    <mergeCell ref="Z7:Z8"/>
    <mergeCell ref="L1:M1"/>
    <mergeCell ref="AA1:AC1"/>
    <mergeCell ref="Z2:AC2"/>
    <mergeCell ref="AA3:AC3"/>
    <mergeCell ref="C5:AC5"/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</mergeCells>
  <pageMargins left="0" right="0" top="0" bottom="0" header="0" footer="0"/>
  <pageSetup paperSize="9" scale="1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N249"/>
  <sheetViews>
    <sheetView zoomScale="20" zoomScaleNormal="20" workbookViewId="0">
      <pane xSplit="3" ySplit="10" topLeftCell="D11" activePane="bottomRight" state="frozen"/>
      <selection activeCell="B1" sqref="B1"/>
      <selection pane="topRight" activeCell="D1" sqref="D1"/>
      <selection pane="bottomLeft" activeCell="B11" sqref="B11"/>
      <selection pane="bottomRight" activeCell="F92" sqref="F92"/>
    </sheetView>
  </sheetViews>
  <sheetFormatPr defaultRowHeight="15" x14ac:dyDescent="0.25"/>
  <cols>
    <col min="1" max="1" width="9.140625" style="3" hidden="1" customWidth="1"/>
    <col min="2" max="2" width="26.42578125" style="3" customWidth="1"/>
    <col min="3" max="3" width="253.42578125" style="3" customWidth="1"/>
    <col min="4" max="4" width="58.85546875" style="3" customWidth="1"/>
    <col min="5" max="5" width="72.140625" style="3" customWidth="1"/>
    <col min="6" max="6" width="53.5703125" style="3" customWidth="1"/>
    <col min="7" max="9" width="54.28515625" style="3" customWidth="1"/>
    <col min="10" max="10" width="49.28515625" style="3" customWidth="1"/>
    <col min="11" max="11" width="52.85546875" style="3" customWidth="1"/>
    <col min="12" max="12" width="47.85546875" style="3" customWidth="1"/>
    <col min="13" max="13" width="40.140625" style="42" customWidth="1"/>
    <col min="14" max="14" width="44.42578125" style="3" customWidth="1"/>
    <col min="15" max="15" width="43.7109375" style="3" customWidth="1"/>
    <col min="16" max="16" width="58.5703125" style="3" customWidth="1"/>
    <col min="17" max="17" width="41.42578125" style="3" customWidth="1"/>
    <col min="18" max="18" width="42.5703125" style="3" customWidth="1"/>
    <col min="19" max="19" width="43.85546875" style="3" customWidth="1"/>
    <col min="20" max="20" width="60.28515625" style="3" customWidth="1"/>
    <col min="21" max="21" width="35.42578125" style="3" customWidth="1"/>
    <col min="22" max="22" width="49.140625" style="3" customWidth="1"/>
    <col min="23" max="23" width="34.28515625" style="3" customWidth="1"/>
    <col min="24" max="24" width="58" style="3" customWidth="1"/>
    <col min="25" max="25" width="66.28515625" style="3" customWidth="1"/>
    <col min="26" max="26" width="51.85546875" style="3" customWidth="1"/>
    <col min="27" max="27" width="41.42578125" style="3" customWidth="1"/>
    <col min="28" max="28" width="69" style="3" customWidth="1"/>
    <col min="29" max="29" width="96.7109375" style="3" customWidth="1"/>
    <col min="30" max="30" width="55.28515625" style="3" customWidth="1"/>
    <col min="31" max="32" width="51" style="3" customWidth="1"/>
    <col min="33" max="33" width="63.28515625" style="3" customWidth="1"/>
    <col min="34" max="34" width="38.140625" style="3" customWidth="1"/>
    <col min="35" max="35" width="41.7109375" style="3" customWidth="1"/>
    <col min="36" max="36" width="45.28515625" style="3" customWidth="1"/>
    <col min="37" max="16384" width="9.140625" style="3"/>
  </cols>
  <sheetData>
    <row r="1" spans="1:36" ht="90" x14ac:dyDescent="1.1499999999999999">
      <c r="B1" s="348" t="s">
        <v>943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90" x14ac:dyDescent="0.25">
      <c r="B2" s="349" t="s">
        <v>1870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</row>
    <row r="3" spans="1:36" ht="76.5" x14ac:dyDescent="1.05">
      <c r="B3" s="38" t="s">
        <v>945</v>
      </c>
      <c r="C3" s="350" t="s">
        <v>2207</v>
      </c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</row>
    <row r="4" spans="1:36" ht="76.5" x14ac:dyDescent="0.25">
      <c r="B4" s="38" t="s">
        <v>946</v>
      </c>
      <c r="C4" s="351" t="s">
        <v>971</v>
      </c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1"/>
    </row>
    <row r="5" spans="1:36" ht="45.75" customHeight="1" x14ac:dyDescent="0.25">
      <c r="B5" s="264" t="s">
        <v>6</v>
      </c>
      <c r="C5" s="264" t="s">
        <v>7</v>
      </c>
      <c r="D5" s="352" t="s">
        <v>972</v>
      </c>
      <c r="E5" s="352" t="s">
        <v>973</v>
      </c>
      <c r="F5" s="355" t="s">
        <v>8</v>
      </c>
      <c r="G5" s="264" t="s">
        <v>949</v>
      </c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358" t="s">
        <v>9</v>
      </c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41" t="s">
        <v>10</v>
      </c>
      <c r="AI5" s="341" t="s">
        <v>11</v>
      </c>
      <c r="AJ5" s="341" t="s">
        <v>12</v>
      </c>
    </row>
    <row r="6" spans="1:36" ht="45.75" x14ac:dyDescent="0.25">
      <c r="B6" s="264"/>
      <c r="C6" s="264"/>
      <c r="D6" s="353"/>
      <c r="E6" s="353"/>
      <c r="F6" s="356"/>
      <c r="G6" s="264" t="s">
        <v>13</v>
      </c>
      <c r="H6" s="264"/>
      <c r="I6" s="264"/>
      <c r="J6" s="264"/>
      <c r="K6" s="264"/>
      <c r="L6" s="264"/>
      <c r="M6" s="344" t="s">
        <v>14</v>
      </c>
      <c r="N6" s="345"/>
      <c r="O6" s="344" t="s">
        <v>15</v>
      </c>
      <c r="P6" s="345"/>
      <c r="Q6" s="344" t="s">
        <v>16</v>
      </c>
      <c r="R6" s="345"/>
      <c r="S6" s="344" t="s">
        <v>17</v>
      </c>
      <c r="T6" s="345"/>
      <c r="U6" s="344" t="s">
        <v>18</v>
      </c>
      <c r="V6" s="345"/>
      <c r="W6" s="337" t="s">
        <v>19</v>
      </c>
      <c r="X6" s="337" t="s">
        <v>974</v>
      </c>
      <c r="Y6" s="337" t="s">
        <v>21</v>
      </c>
      <c r="Z6" s="337" t="s">
        <v>22</v>
      </c>
      <c r="AA6" s="337" t="s">
        <v>23</v>
      </c>
      <c r="AB6" s="337" t="s">
        <v>975</v>
      </c>
      <c r="AC6" s="337" t="s">
        <v>976</v>
      </c>
      <c r="AD6" s="337" t="s">
        <v>977</v>
      </c>
      <c r="AE6" s="339" t="s">
        <v>27</v>
      </c>
      <c r="AF6" s="339" t="s">
        <v>28</v>
      </c>
      <c r="AG6" s="339" t="s">
        <v>978</v>
      </c>
      <c r="AH6" s="342"/>
      <c r="AI6" s="342"/>
      <c r="AJ6" s="342"/>
    </row>
    <row r="7" spans="1:36" ht="408" customHeight="1" x14ac:dyDescent="0.25">
      <c r="B7" s="264"/>
      <c r="C7" s="264"/>
      <c r="D7" s="353"/>
      <c r="E7" s="354"/>
      <c r="F7" s="357"/>
      <c r="G7" s="39" t="s">
        <v>30</v>
      </c>
      <c r="H7" s="39" t="s">
        <v>31</v>
      </c>
      <c r="I7" s="39" t="s">
        <v>32</v>
      </c>
      <c r="J7" s="39" t="s">
        <v>33</v>
      </c>
      <c r="K7" s="39" t="s">
        <v>34</v>
      </c>
      <c r="L7" s="39" t="s">
        <v>35</v>
      </c>
      <c r="M7" s="346"/>
      <c r="N7" s="347"/>
      <c r="O7" s="346"/>
      <c r="P7" s="347"/>
      <c r="Q7" s="346"/>
      <c r="R7" s="347"/>
      <c r="S7" s="346"/>
      <c r="T7" s="347"/>
      <c r="U7" s="346"/>
      <c r="V7" s="347"/>
      <c r="W7" s="338"/>
      <c r="X7" s="338"/>
      <c r="Y7" s="338"/>
      <c r="Z7" s="338"/>
      <c r="AA7" s="338"/>
      <c r="AB7" s="338"/>
      <c r="AC7" s="338"/>
      <c r="AD7" s="338"/>
      <c r="AE7" s="340"/>
      <c r="AF7" s="340"/>
      <c r="AG7" s="340"/>
      <c r="AH7" s="342"/>
      <c r="AI7" s="342"/>
      <c r="AJ7" s="342"/>
    </row>
    <row r="8" spans="1:36" ht="45.75" x14ac:dyDescent="0.25">
      <c r="B8" s="264"/>
      <c r="C8" s="264"/>
      <c r="D8" s="354"/>
      <c r="E8" s="119" t="s">
        <v>979</v>
      </c>
      <c r="F8" s="118" t="s">
        <v>36</v>
      </c>
      <c r="G8" s="119" t="s">
        <v>36</v>
      </c>
      <c r="H8" s="119" t="s">
        <v>36</v>
      </c>
      <c r="I8" s="119" t="s">
        <v>36</v>
      </c>
      <c r="J8" s="119" t="s">
        <v>36</v>
      </c>
      <c r="K8" s="119" t="s">
        <v>36</v>
      </c>
      <c r="L8" s="119" t="s">
        <v>36</v>
      </c>
      <c r="M8" s="13" t="s">
        <v>37</v>
      </c>
      <c r="N8" s="119" t="s">
        <v>36</v>
      </c>
      <c r="O8" s="119" t="s">
        <v>38</v>
      </c>
      <c r="P8" s="119" t="s">
        <v>36</v>
      </c>
      <c r="Q8" s="119" t="s">
        <v>38</v>
      </c>
      <c r="R8" s="119" t="s">
        <v>36</v>
      </c>
      <c r="S8" s="119" t="s">
        <v>38</v>
      </c>
      <c r="T8" s="119" t="s">
        <v>36</v>
      </c>
      <c r="U8" s="119" t="s">
        <v>39</v>
      </c>
      <c r="V8" s="119" t="s">
        <v>36</v>
      </c>
      <c r="W8" s="119" t="s">
        <v>36</v>
      </c>
      <c r="X8" s="119" t="s">
        <v>36</v>
      </c>
      <c r="Y8" s="119" t="s">
        <v>36</v>
      </c>
      <c r="Z8" s="119" t="s">
        <v>36</v>
      </c>
      <c r="AA8" s="119" t="s">
        <v>36</v>
      </c>
      <c r="AB8" s="119" t="s">
        <v>36</v>
      </c>
      <c r="AC8" s="119" t="s">
        <v>36</v>
      </c>
      <c r="AD8" s="119" t="s">
        <v>36</v>
      </c>
      <c r="AE8" s="119" t="s">
        <v>36</v>
      </c>
      <c r="AF8" s="119" t="s">
        <v>36</v>
      </c>
      <c r="AG8" s="119" t="s">
        <v>36</v>
      </c>
      <c r="AH8" s="343"/>
      <c r="AI8" s="343"/>
      <c r="AJ8" s="343"/>
    </row>
    <row r="9" spans="1:36" ht="45.75" x14ac:dyDescent="0.65">
      <c r="B9" s="120">
        <v>1</v>
      </c>
      <c r="C9" s="120">
        <v>2</v>
      </c>
      <c r="D9" s="120">
        <v>3</v>
      </c>
      <c r="E9" s="120">
        <v>4</v>
      </c>
      <c r="F9" s="120">
        <v>5</v>
      </c>
      <c r="G9" s="120">
        <v>6</v>
      </c>
      <c r="H9" s="120">
        <v>7</v>
      </c>
      <c r="I9" s="120">
        <v>8</v>
      </c>
      <c r="J9" s="120">
        <v>9</v>
      </c>
      <c r="K9" s="120">
        <v>10</v>
      </c>
      <c r="L9" s="120">
        <v>11</v>
      </c>
      <c r="M9" s="40">
        <v>12</v>
      </c>
      <c r="N9" s="120">
        <v>13</v>
      </c>
      <c r="O9" s="120">
        <v>14</v>
      </c>
      <c r="P9" s="120">
        <v>15</v>
      </c>
      <c r="Q9" s="120">
        <v>16</v>
      </c>
      <c r="R9" s="120">
        <v>17</v>
      </c>
      <c r="S9" s="120">
        <v>18</v>
      </c>
      <c r="T9" s="120">
        <v>19</v>
      </c>
      <c r="U9" s="120">
        <v>20</v>
      </c>
      <c r="V9" s="120">
        <v>21</v>
      </c>
      <c r="W9" s="120">
        <v>22</v>
      </c>
      <c r="X9" s="120">
        <v>23</v>
      </c>
      <c r="Y9" s="120">
        <v>24</v>
      </c>
      <c r="Z9" s="120">
        <v>25</v>
      </c>
      <c r="AA9" s="120">
        <v>26</v>
      </c>
      <c r="AB9" s="120">
        <v>27</v>
      </c>
      <c r="AC9" s="120">
        <v>28</v>
      </c>
      <c r="AD9" s="120">
        <v>29</v>
      </c>
      <c r="AE9" s="120">
        <v>30</v>
      </c>
      <c r="AF9" s="120">
        <v>31</v>
      </c>
      <c r="AG9" s="120">
        <v>32</v>
      </c>
      <c r="AH9" s="120">
        <v>33</v>
      </c>
      <c r="AI9" s="120">
        <v>34</v>
      </c>
      <c r="AJ9" s="120">
        <v>35</v>
      </c>
    </row>
    <row r="10" spans="1:36" ht="61.5" x14ac:dyDescent="0.25">
      <c r="B10" s="336" t="s">
        <v>980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</row>
    <row r="11" spans="1:36" s="48" customFormat="1" ht="61.5" x14ac:dyDescent="0.85">
      <c r="B11" s="98" t="s">
        <v>1868</v>
      </c>
      <c r="C11" s="49"/>
      <c r="D11" s="45" t="s">
        <v>855</v>
      </c>
      <c r="E11" s="46">
        <v>1.007232092198582</v>
      </c>
      <c r="F11" s="17">
        <v>85192247.88000001</v>
      </c>
      <c r="G11" s="17">
        <v>0</v>
      </c>
      <c r="H11" s="17">
        <v>0</v>
      </c>
      <c r="I11" s="17">
        <v>0</v>
      </c>
      <c r="J11" s="17">
        <v>0</v>
      </c>
      <c r="K11" s="17">
        <v>597348</v>
      </c>
      <c r="L11" s="17">
        <v>0</v>
      </c>
      <c r="M11" s="50">
        <v>0</v>
      </c>
      <c r="N11" s="17">
        <v>0</v>
      </c>
      <c r="O11" s="17">
        <v>16812.11</v>
      </c>
      <c r="P11" s="17">
        <v>77309708.230000004</v>
      </c>
      <c r="Q11" s="17">
        <v>0</v>
      </c>
      <c r="R11" s="17">
        <v>0</v>
      </c>
      <c r="S11" s="17">
        <v>1379.5099999999998</v>
      </c>
      <c r="T11" s="17">
        <v>4677520.24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855300.71</v>
      </c>
      <c r="AF11" s="17">
        <v>1752370.7</v>
      </c>
      <c r="AG11" s="17">
        <v>0</v>
      </c>
      <c r="AH11" s="21" t="s">
        <v>855</v>
      </c>
      <c r="AI11" s="21" t="s">
        <v>855</v>
      </c>
      <c r="AJ11" s="21" t="s">
        <v>855</v>
      </c>
    </row>
    <row r="12" spans="1:36" s="48" customFormat="1" ht="61.5" x14ac:dyDescent="0.85">
      <c r="B12" s="98" t="s">
        <v>1611</v>
      </c>
      <c r="C12" s="49"/>
      <c r="D12" s="45" t="s">
        <v>855</v>
      </c>
      <c r="E12" s="46">
        <v>1.0072697463768121</v>
      </c>
      <c r="F12" s="17">
        <v>51357504.920000009</v>
      </c>
      <c r="G12" s="17">
        <v>0</v>
      </c>
      <c r="H12" s="17">
        <v>0</v>
      </c>
      <c r="I12" s="17">
        <v>0</v>
      </c>
      <c r="J12" s="17">
        <v>0</v>
      </c>
      <c r="K12" s="17">
        <v>597348</v>
      </c>
      <c r="L12" s="17">
        <v>0</v>
      </c>
      <c r="M12" s="50">
        <v>0</v>
      </c>
      <c r="N12" s="17">
        <v>0</v>
      </c>
      <c r="O12" s="17">
        <v>10871.88</v>
      </c>
      <c r="P12" s="17">
        <v>46165774.080000006</v>
      </c>
      <c r="Q12" s="17">
        <v>0</v>
      </c>
      <c r="R12" s="17">
        <v>0</v>
      </c>
      <c r="S12" s="17">
        <v>857.57999999999993</v>
      </c>
      <c r="T12" s="17">
        <v>2568651.2599999998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460388.37000000005</v>
      </c>
      <c r="AF12" s="17">
        <v>1565343.21</v>
      </c>
      <c r="AG12" s="17">
        <v>0</v>
      </c>
      <c r="AH12" s="21" t="s">
        <v>855</v>
      </c>
      <c r="AI12" s="21" t="s">
        <v>855</v>
      </c>
      <c r="AJ12" s="21" t="s">
        <v>855</v>
      </c>
    </row>
    <row r="13" spans="1:36" s="8" customFormat="1" ht="61.5" x14ac:dyDescent="0.85">
      <c r="B13" s="213" t="s">
        <v>780</v>
      </c>
      <c r="C13" s="11"/>
      <c r="D13" s="45" t="s">
        <v>855</v>
      </c>
      <c r="E13" s="46">
        <v>1.0055000000000001</v>
      </c>
      <c r="F13" s="17">
        <v>2123521.14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50">
        <v>0</v>
      </c>
      <c r="N13" s="17">
        <v>0</v>
      </c>
      <c r="O13" s="17">
        <v>521</v>
      </c>
      <c r="P13" s="17">
        <v>2110856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44">
        <v>12665.14</v>
      </c>
      <c r="AF13" s="44">
        <v>0</v>
      </c>
      <c r="AG13" s="17">
        <v>0</v>
      </c>
      <c r="AH13" s="21" t="s">
        <v>855</v>
      </c>
      <c r="AI13" s="21" t="s">
        <v>855</v>
      </c>
      <c r="AJ13" s="21" t="s">
        <v>855</v>
      </c>
    </row>
    <row r="14" spans="1:36" s="8" customFormat="1" ht="61.5" x14ac:dyDescent="0.85">
      <c r="A14" s="8">
        <v>1</v>
      </c>
      <c r="B14" s="43">
        <v>1</v>
      </c>
      <c r="C14" s="11" t="s">
        <v>981</v>
      </c>
      <c r="D14" s="45" t="s">
        <v>1000</v>
      </c>
      <c r="E14" s="46">
        <v>1.0055000000000001</v>
      </c>
      <c r="F14" s="17">
        <v>2123521.14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50">
        <v>0</v>
      </c>
      <c r="N14" s="17">
        <v>0</v>
      </c>
      <c r="O14" s="25">
        <v>521</v>
      </c>
      <c r="P14" s="25">
        <v>2110856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44">
        <v>12665.14</v>
      </c>
      <c r="AF14" s="44">
        <v>0</v>
      </c>
      <c r="AG14" s="44">
        <v>0</v>
      </c>
      <c r="AH14" s="21" t="s">
        <v>262</v>
      </c>
      <c r="AI14" s="21">
        <v>2020</v>
      </c>
      <c r="AJ14" s="21">
        <v>2020</v>
      </c>
    </row>
    <row r="15" spans="1:36" s="8" customFormat="1" ht="61.5" x14ac:dyDescent="0.85">
      <c r="B15" s="213" t="s">
        <v>1008</v>
      </c>
      <c r="C15" s="11"/>
      <c r="D15" s="45" t="s">
        <v>855</v>
      </c>
      <c r="E15" s="46">
        <v>1.0039750000000001</v>
      </c>
      <c r="F15" s="17">
        <v>14141903.43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50">
        <v>0</v>
      </c>
      <c r="N15" s="17">
        <v>0</v>
      </c>
      <c r="O15" s="17">
        <v>2840</v>
      </c>
      <c r="P15" s="17">
        <v>12813797.620000001</v>
      </c>
      <c r="Q15" s="17">
        <v>0</v>
      </c>
      <c r="R15" s="17">
        <v>0</v>
      </c>
      <c r="S15" s="17">
        <v>419</v>
      </c>
      <c r="T15" s="17">
        <v>981934.24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190381.11000000002</v>
      </c>
      <c r="AF15" s="17">
        <v>155790.46000000002</v>
      </c>
      <c r="AG15" s="17">
        <v>0</v>
      </c>
      <c r="AH15" s="21" t="s">
        <v>855</v>
      </c>
      <c r="AI15" s="21" t="s">
        <v>855</v>
      </c>
      <c r="AJ15" s="21" t="s">
        <v>855</v>
      </c>
    </row>
    <row r="16" spans="1:36" s="8" customFormat="1" ht="61.5" x14ac:dyDescent="0.85">
      <c r="A16" s="8">
        <v>1</v>
      </c>
      <c r="B16" s="43">
        <v>2</v>
      </c>
      <c r="C16" s="11" t="s">
        <v>982</v>
      </c>
      <c r="D16" s="45" t="s">
        <v>1001</v>
      </c>
      <c r="E16" s="46">
        <v>1.0047999999999999</v>
      </c>
      <c r="F16" s="17">
        <v>6213014.2000000002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50">
        <v>0</v>
      </c>
      <c r="N16" s="17">
        <v>0</v>
      </c>
      <c r="O16" s="17">
        <v>1441</v>
      </c>
      <c r="P16" s="214">
        <v>6128441.7000000002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215">
        <v>84572.5</v>
      </c>
      <c r="AF16" s="44">
        <v>0</v>
      </c>
      <c r="AG16" s="44">
        <v>0</v>
      </c>
      <c r="AH16" s="21" t="s">
        <v>262</v>
      </c>
      <c r="AI16" s="21">
        <v>2020</v>
      </c>
      <c r="AJ16" s="21">
        <v>2020</v>
      </c>
    </row>
    <row r="17" spans="1:36" s="8" customFormat="1" ht="61.5" x14ac:dyDescent="0.85">
      <c r="A17" s="8">
        <v>1</v>
      </c>
      <c r="B17" s="43">
        <v>3</v>
      </c>
      <c r="C17" s="11" t="s">
        <v>983</v>
      </c>
      <c r="D17" s="45" t="s">
        <v>1000</v>
      </c>
      <c r="E17" s="46">
        <v>1</v>
      </c>
      <c r="F17" s="17">
        <v>801933.34000000008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50">
        <v>0</v>
      </c>
      <c r="N17" s="17">
        <v>0</v>
      </c>
      <c r="O17" s="25">
        <v>163</v>
      </c>
      <c r="P17" s="25">
        <v>791017.3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44">
        <v>10916.04</v>
      </c>
      <c r="AF17" s="44">
        <v>0</v>
      </c>
      <c r="AG17" s="44">
        <v>0</v>
      </c>
      <c r="AH17" s="21" t="s">
        <v>262</v>
      </c>
      <c r="AI17" s="21">
        <v>2020</v>
      </c>
      <c r="AJ17" s="21">
        <v>2020</v>
      </c>
    </row>
    <row r="18" spans="1:36" s="8" customFormat="1" ht="61.5" x14ac:dyDescent="0.85">
      <c r="A18" s="8">
        <v>1</v>
      </c>
      <c r="B18" s="43">
        <v>4</v>
      </c>
      <c r="C18" s="11" t="s">
        <v>984</v>
      </c>
      <c r="D18" s="45" t="s">
        <v>1002</v>
      </c>
      <c r="E18" s="46">
        <v>1.0003</v>
      </c>
      <c r="F18" s="17">
        <v>61989.62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50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44">
        <v>0</v>
      </c>
      <c r="AF18" s="216">
        <v>61989.62</v>
      </c>
      <c r="AG18" s="44">
        <v>0</v>
      </c>
      <c r="AH18" s="21">
        <v>2020</v>
      </c>
      <c r="AI18" s="21" t="s">
        <v>262</v>
      </c>
      <c r="AJ18" s="21" t="s">
        <v>262</v>
      </c>
    </row>
    <row r="19" spans="1:36" s="8" customFormat="1" ht="61.5" x14ac:dyDescent="0.85">
      <c r="A19" s="8">
        <v>1</v>
      </c>
      <c r="B19" s="43">
        <v>5</v>
      </c>
      <c r="C19" s="11" t="s">
        <v>997</v>
      </c>
      <c r="D19" s="45" t="s">
        <v>1001</v>
      </c>
      <c r="E19" s="46">
        <v>1.0178</v>
      </c>
      <c r="F19" s="17">
        <v>995484.92999999993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50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25">
        <v>419</v>
      </c>
      <c r="T19" s="25">
        <v>981934.24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25">
        <v>13550.69</v>
      </c>
      <c r="AF19" s="44">
        <v>0</v>
      </c>
      <c r="AG19" s="44">
        <v>0</v>
      </c>
      <c r="AH19" s="21" t="s">
        <v>262</v>
      </c>
      <c r="AI19" s="21">
        <v>2020</v>
      </c>
      <c r="AJ19" s="21">
        <v>2020</v>
      </c>
    </row>
    <row r="20" spans="1:36" s="8" customFormat="1" ht="61.5" x14ac:dyDescent="0.85">
      <c r="A20" s="8">
        <v>1</v>
      </c>
      <c r="B20" s="43">
        <v>6</v>
      </c>
      <c r="C20" s="11" t="s">
        <v>1039</v>
      </c>
      <c r="D20" s="45" t="s">
        <v>1003</v>
      </c>
      <c r="E20" s="46">
        <v>1</v>
      </c>
      <c r="F20" s="17">
        <v>4973435.79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50">
        <v>0</v>
      </c>
      <c r="N20" s="17">
        <v>0</v>
      </c>
      <c r="O20" s="214">
        <v>977</v>
      </c>
      <c r="P20" s="214">
        <v>4905736.62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25">
        <v>67699.17</v>
      </c>
      <c r="AF20" s="44">
        <v>0</v>
      </c>
      <c r="AG20" s="44">
        <v>0</v>
      </c>
      <c r="AH20" s="21" t="s">
        <v>262</v>
      </c>
      <c r="AI20" s="21">
        <v>2020</v>
      </c>
      <c r="AJ20" s="21">
        <v>2020</v>
      </c>
    </row>
    <row r="21" spans="1:36" s="8" customFormat="1" ht="61.5" x14ac:dyDescent="0.85">
      <c r="A21" s="8">
        <v>1</v>
      </c>
      <c r="B21" s="43">
        <v>7</v>
      </c>
      <c r="C21" s="11" t="s">
        <v>1047</v>
      </c>
      <c r="D21" s="45" t="s">
        <v>1001</v>
      </c>
      <c r="E21" s="46">
        <v>1.0053000000000001</v>
      </c>
      <c r="F21" s="17">
        <v>50283.37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50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44">
        <v>0</v>
      </c>
      <c r="AF21" s="216">
        <v>50283.37</v>
      </c>
      <c r="AG21" s="44">
        <v>0</v>
      </c>
      <c r="AH21" s="21">
        <v>2020</v>
      </c>
      <c r="AI21" s="21" t="s">
        <v>262</v>
      </c>
      <c r="AJ21" s="21" t="s">
        <v>262</v>
      </c>
    </row>
    <row r="22" spans="1:36" s="8" customFormat="1" ht="61.5" x14ac:dyDescent="0.85">
      <c r="A22" s="8">
        <v>1</v>
      </c>
      <c r="B22" s="43">
        <v>8</v>
      </c>
      <c r="C22" s="11" t="s">
        <v>1354</v>
      </c>
      <c r="D22" s="45" t="s">
        <v>1001</v>
      </c>
      <c r="E22" s="46">
        <v>1.0036</v>
      </c>
      <c r="F22" s="17">
        <v>43517.47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50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44">
        <v>0</v>
      </c>
      <c r="AF22" s="216">
        <v>43517.47</v>
      </c>
      <c r="AG22" s="44">
        <v>0</v>
      </c>
      <c r="AH22" s="21">
        <v>2020</v>
      </c>
      <c r="AI22" s="21" t="s">
        <v>262</v>
      </c>
      <c r="AJ22" s="21" t="s">
        <v>262</v>
      </c>
    </row>
    <row r="23" spans="1:36" s="8" customFormat="1" ht="61.5" x14ac:dyDescent="0.85">
      <c r="A23" s="8">
        <v>1</v>
      </c>
      <c r="B23" s="43">
        <v>9</v>
      </c>
      <c r="C23" s="11" t="s">
        <v>1662</v>
      </c>
      <c r="D23" s="45" t="s">
        <v>1002</v>
      </c>
      <c r="E23" s="46">
        <v>1</v>
      </c>
      <c r="F23" s="17">
        <v>1002244.71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50">
        <v>0</v>
      </c>
      <c r="N23" s="17">
        <v>0</v>
      </c>
      <c r="O23" s="17">
        <v>259</v>
      </c>
      <c r="P23" s="17">
        <v>988602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44">
        <v>13642.71</v>
      </c>
      <c r="AF23" s="65">
        <v>0</v>
      </c>
      <c r="AG23" s="44">
        <v>0</v>
      </c>
      <c r="AH23" s="21" t="s">
        <v>262</v>
      </c>
      <c r="AI23" s="21">
        <v>2020</v>
      </c>
      <c r="AJ23" s="21">
        <v>2020</v>
      </c>
    </row>
    <row r="24" spans="1:36" s="8" customFormat="1" ht="61.5" x14ac:dyDescent="0.85">
      <c r="B24" s="213" t="s">
        <v>784</v>
      </c>
      <c r="C24" s="11"/>
      <c r="D24" s="45" t="s">
        <v>855</v>
      </c>
      <c r="E24" s="46">
        <v>1.0267999999999999</v>
      </c>
      <c r="F24" s="17">
        <v>2046844.64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50">
        <v>0</v>
      </c>
      <c r="N24" s="17">
        <v>0</v>
      </c>
      <c r="O24" s="17">
        <v>386.8</v>
      </c>
      <c r="P24" s="17">
        <v>1947102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44">
        <v>19714.41</v>
      </c>
      <c r="AF24" s="44">
        <v>80028.23</v>
      </c>
      <c r="AG24" s="17">
        <v>0</v>
      </c>
      <c r="AH24" s="21" t="s">
        <v>855</v>
      </c>
      <c r="AI24" s="21" t="s">
        <v>855</v>
      </c>
      <c r="AJ24" s="21" t="s">
        <v>855</v>
      </c>
    </row>
    <row r="25" spans="1:36" s="8" customFormat="1" ht="61.5" x14ac:dyDescent="0.85">
      <c r="A25" s="8">
        <v>1</v>
      </c>
      <c r="B25" s="43">
        <v>10</v>
      </c>
      <c r="C25" s="11" t="s">
        <v>645</v>
      </c>
      <c r="D25" s="45" t="s">
        <v>1003</v>
      </c>
      <c r="E25" s="46">
        <v>1.0267999999999999</v>
      </c>
      <c r="F25" s="17">
        <v>2046844.64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50">
        <v>0</v>
      </c>
      <c r="N25" s="17">
        <v>0</v>
      </c>
      <c r="O25" s="25">
        <v>386.8</v>
      </c>
      <c r="P25" s="25">
        <v>1947102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44">
        <v>19714.41</v>
      </c>
      <c r="AF25" s="216">
        <v>80028.23</v>
      </c>
      <c r="AG25" s="17">
        <v>0</v>
      </c>
      <c r="AH25" s="21">
        <v>2020</v>
      </c>
      <c r="AI25" s="21">
        <v>2020</v>
      </c>
      <c r="AJ25" s="21">
        <v>2020</v>
      </c>
    </row>
    <row r="26" spans="1:36" s="8" customFormat="1" ht="61.5" x14ac:dyDescent="0.85">
      <c r="B26" s="213" t="s">
        <v>788</v>
      </c>
      <c r="C26" s="11"/>
      <c r="D26" s="45" t="s">
        <v>855</v>
      </c>
      <c r="E26" s="46">
        <v>1</v>
      </c>
      <c r="F26" s="17">
        <v>5153989.53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50">
        <v>0</v>
      </c>
      <c r="N26" s="17">
        <v>0</v>
      </c>
      <c r="O26" s="17">
        <v>1080.5999999999999</v>
      </c>
      <c r="P26" s="17">
        <v>5102328.45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44">
        <v>51661.08</v>
      </c>
      <c r="AF26" s="44">
        <v>0</v>
      </c>
      <c r="AG26" s="17">
        <v>0</v>
      </c>
      <c r="AH26" s="21" t="s">
        <v>855</v>
      </c>
      <c r="AI26" s="21" t="s">
        <v>855</v>
      </c>
      <c r="AJ26" s="21" t="s">
        <v>855</v>
      </c>
    </row>
    <row r="27" spans="1:36" s="8" customFormat="1" ht="61.5" x14ac:dyDescent="0.85">
      <c r="A27" s="8">
        <v>1</v>
      </c>
      <c r="B27" s="43">
        <v>11</v>
      </c>
      <c r="C27" s="11" t="s">
        <v>1030</v>
      </c>
      <c r="D27" s="45" t="s">
        <v>1004</v>
      </c>
      <c r="E27" s="46">
        <v>1</v>
      </c>
      <c r="F27" s="17">
        <v>5153989.53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50">
        <v>0</v>
      </c>
      <c r="N27" s="17">
        <v>0</v>
      </c>
      <c r="O27" s="25">
        <v>1080.5999999999999</v>
      </c>
      <c r="P27" s="25">
        <v>5102328.45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25">
        <v>51661.08</v>
      </c>
      <c r="AF27" s="44">
        <v>0</v>
      </c>
      <c r="AG27" s="17">
        <v>0</v>
      </c>
      <c r="AH27" s="21" t="s">
        <v>262</v>
      </c>
      <c r="AI27" s="21">
        <v>2020</v>
      </c>
      <c r="AJ27" s="21">
        <v>2020</v>
      </c>
    </row>
    <row r="28" spans="1:36" s="8" customFormat="1" ht="61.5" x14ac:dyDescent="0.85">
      <c r="B28" s="213" t="s">
        <v>789</v>
      </c>
      <c r="C28" s="11"/>
      <c r="D28" s="45" t="s">
        <v>855</v>
      </c>
      <c r="E28" s="46">
        <v>1.0308999999999999</v>
      </c>
      <c r="F28" s="17">
        <v>48440.03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50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44">
        <v>0</v>
      </c>
      <c r="AF28" s="44">
        <v>48440.03</v>
      </c>
      <c r="AG28" s="17">
        <v>0</v>
      </c>
      <c r="AH28" s="21" t="s">
        <v>855</v>
      </c>
      <c r="AI28" s="21" t="s">
        <v>855</v>
      </c>
      <c r="AJ28" s="21" t="s">
        <v>855</v>
      </c>
    </row>
    <row r="29" spans="1:36" s="8" customFormat="1" ht="61.5" x14ac:dyDescent="0.85">
      <c r="A29" s="8">
        <v>1</v>
      </c>
      <c r="B29" s="43">
        <v>12</v>
      </c>
      <c r="C29" s="11" t="s">
        <v>985</v>
      </c>
      <c r="D29" s="45" t="s">
        <v>1000</v>
      </c>
      <c r="E29" s="46">
        <v>1.0308999999999999</v>
      </c>
      <c r="F29" s="17">
        <v>48440.03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50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44">
        <v>0</v>
      </c>
      <c r="AF29" s="216">
        <v>48440.03</v>
      </c>
      <c r="AG29" s="17">
        <v>0</v>
      </c>
      <c r="AH29" s="21">
        <v>2020</v>
      </c>
      <c r="AI29" s="21" t="s">
        <v>262</v>
      </c>
      <c r="AJ29" s="21" t="s">
        <v>262</v>
      </c>
    </row>
    <row r="30" spans="1:36" s="8" customFormat="1" ht="61.5" x14ac:dyDescent="0.85">
      <c r="B30" s="213" t="s">
        <v>1009</v>
      </c>
      <c r="C30" s="11"/>
      <c r="D30" s="45" t="s">
        <v>855</v>
      </c>
      <c r="E30" s="46">
        <v>1.0206</v>
      </c>
      <c r="F30" s="17">
        <v>31767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50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44">
        <v>0</v>
      </c>
      <c r="AF30" s="44">
        <v>31767</v>
      </c>
      <c r="AG30" s="17">
        <v>0</v>
      </c>
      <c r="AH30" s="21" t="s">
        <v>855</v>
      </c>
      <c r="AI30" s="21" t="s">
        <v>855</v>
      </c>
      <c r="AJ30" s="21" t="s">
        <v>855</v>
      </c>
    </row>
    <row r="31" spans="1:36" s="8" customFormat="1" ht="61.5" x14ac:dyDescent="0.85">
      <c r="A31" s="8">
        <v>1</v>
      </c>
      <c r="B31" s="43">
        <v>13</v>
      </c>
      <c r="C31" s="11" t="s">
        <v>986</v>
      </c>
      <c r="D31" s="45" t="s">
        <v>1003</v>
      </c>
      <c r="E31" s="46">
        <v>1.0385</v>
      </c>
      <c r="F31" s="17">
        <v>13099.1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50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44">
        <v>0</v>
      </c>
      <c r="AF31" s="216">
        <v>13099.1</v>
      </c>
      <c r="AG31" s="17">
        <v>0</v>
      </c>
      <c r="AH31" s="21">
        <v>2020</v>
      </c>
      <c r="AI31" s="21" t="s">
        <v>262</v>
      </c>
      <c r="AJ31" s="21" t="s">
        <v>262</v>
      </c>
    </row>
    <row r="32" spans="1:36" s="8" customFormat="1" ht="61.5" x14ac:dyDescent="0.85">
      <c r="A32" s="8">
        <v>1</v>
      </c>
      <c r="B32" s="43">
        <v>14</v>
      </c>
      <c r="C32" s="11" t="s">
        <v>987</v>
      </c>
      <c r="D32" s="45" t="s">
        <v>1003</v>
      </c>
      <c r="E32" s="46">
        <v>1.0026999999999999</v>
      </c>
      <c r="F32" s="17">
        <v>18667.900000000001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50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44">
        <v>0</v>
      </c>
      <c r="AF32" s="216">
        <v>18667.900000000001</v>
      </c>
      <c r="AG32" s="17">
        <v>0</v>
      </c>
      <c r="AH32" s="21">
        <v>2020</v>
      </c>
      <c r="AI32" s="21" t="s">
        <v>262</v>
      </c>
      <c r="AJ32" s="21" t="s">
        <v>262</v>
      </c>
    </row>
    <row r="33" spans="1:36" s="8" customFormat="1" ht="61.5" x14ac:dyDescent="0.85">
      <c r="B33" s="213" t="s">
        <v>796</v>
      </c>
      <c r="C33" s="11"/>
      <c r="D33" s="45" t="s">
        <v>855</v>
      </c>
      <c r="E33" s="46">
        <v>1</v>
      </c>
      <c r="F33" s="17">
        <v>3557815.66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50">
        <v>0</v>
      </c>
      <c r="N33" s="17">
        <v>0</v>
      </c>
      <c r="O33" s="17">
        <v>828.5</v>
      </c>
      <c r="P33" s="17">
        <v>3438664.78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44">
        <v>20632</v>
      </c>
      <c r="AF33" s="44">
        <v>98518.88</v>
      </c>
      <c r="AG33" s="17">
        <v>0</v>
      </c>
      <c r="AH33" s="21" t="s">
        <v>855</v>
      </c>
      <c r="AI33" s="21" t="s">
        <v>855</v>
      </c>
      <c r="AJ33" s="21" t="s">
        <v>855</v>
      </c>
    </row>
    <row r="34" spans="1:36" s="8" customFormat="1" ht="61.5" x14ac:dyDescent="0.85">
      <c r="A34" s="8">
        <v>1</v>
      </c>
      <c r="B34" s="43">
        <v>15</v>
      </c>
      <c r="C34" s="11" t="s">
        <v>1007</v>
      </c>
      <c r="D34" s="45" t="s">
        <v>1001</v>
      </c>
      <c r="E34" s="46">
        <v>1</v>
      </c>
      <c r="F34" s="17">
        <v>2576429.98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50">
        <v>0</v>
      </c>
      <c r="N34" s="17">
        <v>0</v>
      </c>
      <c r="O34" s="25">
        <v>604.54</v>
      </c>
      <c r="P34" s="25">
        <v>2510284.38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44">
        <v>15061.71</v>
      </c>
      <c r="AF34" s="65">
        <v>51083.89</v>
      </c>
      <c r="AG34" s="17">
        <v>0</v>
      </c>
      <c r="AH34" s="21">
        <v>2020</v>
      </c>
      <c r="AI34" s="21">
        <v>2020</v>
      </c>
      <c r="AJ34" s="21">
        <v>2020</v>
      </c>
    </row>
    <row r="35" spans="1:36" s="8" customFormat="1" ht="61.5" x14ac:dyDescent="0.85">
      <c r="A35" s="8">
        <v>1</v>
      </c>
      <c r="B35" s="43">
        <v>16</v>
      </c>
      <c r="C35" s="11" t="s">
        <v>988</v>
      </c>
      <c r="D35" s="45" t="s">
        <v>1001</v>
      </c>
      <c r="E35" s="46">
        <v>1</v>
      </c>
      <c r="F35" s="17">
        <v>981385.68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50">
        <v>0</v>
      </c>
      <c r="N35" s="17">
        <v>0</v>
      </c>
      <c r="O35" s="25">
        <v>223.96</v>
      </c>
      <c r="P35" s="25">
        <v>928380.4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25">
        <v>5570.29</v>
      </c>
      <c r="AF35" s="65">
        <v>47434.99</v>
      </c>
      <c r="AG35" s="17">
        <v>0</v>
      </c>
      <c r="AH35" s="21">
        <v>2020</v>
      </c>
      <c r="AI35" s="21">
        <v>2020</v>
      </c>
      <c r="AJ35" s="21">
        <v>2020</v>
      </c>
    </row>
    <row r="36" spans="1:36" s="8" customFormat="1" ht="61.5" x14ac:dyDescent="0.85">
      <c r="B36" s="213" t="s">
        <v>727</v>
      </c>
      <c r="C36" s="11"/>
      <c r="D36" s="45" t="s">
        <v>855</v>
      </c>
      <c r="E36" s="46">
        <v>1.0075000000000001</v>
      </c>
      <c r="F36" s="17">
        <v>223917.22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50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44">
        <v>0</v>
      </c>
      <c r="AF36" s="44">
        <v>223917.22</v>
      </c>
      <c r="AG36" s="17">
        <v>0</v>
      </c>
      <c r="AH36" s="21" t="s">
        <v>855</v>
      </c>
      <c r="AI36" s="21" t="s">
        <v>855</v>
      </c>
      <c r="AJ36" s="21" t="s">
        <v>855</v>
      </c>
    </row>
    <row r="37" spans="1:36" s="8" customFormat="1" ht="61.5" x14ac:dyDescent="0.85">
      <c r="A37" s="8">
        <v>1</v>
      </c>
      <c r="B37" s="43">
        <v>17</v>
      </c>
      <c r="C37" s="11" t="s">
        <v>989</v>
      </c>
      <c r="D37" s="45" t="s">
        <v>1002</v>
      </c>
      <c r="E37" s="46">
        <v>1.0043</v>
      </c>
      <c r="F37" s="17">
        <v>47271.85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50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44">
        <v>0</v>
      </c>
      <c r="AF37" s="25">
        <v>47271.85</v>
      </c>
      <c r="AG37" s="17">
        <v>0</v>
      </c>
      <c r="AH37" s="21">
        <v>2020</v>
      </c>
      <c r="AI37" s="21" t="s">
        <v>262</v>
      </c>
      <c r="AJ37" s="21" t="s">
        <v>262</v>
      </c>
    </row>
    <row r="38" spans="1:36" s="8" customFormat="1" ht="61.5" x14ac:dyDescent="0.85">
      <c r="A38" s="8">
        <v>1</v>
      </c>
      <c r="B38" s="43">
        <v>18</v>
      </c>
      <c r="C38" s="11" t="s">
        <v>750</v>
      </c>
      <c r="D38" s="45" t="s">
        <v>1002</v>
      </c>
      <c r="E38" s="46">
        <v>1.0185999999999999</v>
      </c>
      <c r="F38" s="17">
        <v>99352.46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50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44">
        <v>0</v>
      </c>
      <c r="AF38" s="25">
        <v>99352.46</v>
      </c>
      <c r="AG38" s="17">
        <v>0</v>
      </c>
      <c r="AH38" s="21">
        <v>2020</v>
      </c>
      <c r="AI38" s="21" t="s">
        <v>262</v>
      </c>
      <c r="AJ38" s="21" t="s">
        <v>262</v>
      </c>
    </row>
    <row r="39" spans="1:36" s="8" customFormat="1" ht="61.5" x14ac:dyDescent="0.85">
      <c r="A39" s="8">
        <v>1</v>
      </c>
      <c r="B39" s="43">
        <v>19</v>
      </c>
      <c r="C39" s="11" t="s">
        <v>742</v>
      </c>
      <c r="D39" s="45" t="s">
        <v>1002</v>
      </c>
      <c r="E39" s="46">
        <v>1.0064</v>
      </c>
      <c r="F39" s="17">
        <v>77292.91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50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44">
        <v>0</v>
      </c>
      <c r="AF39" s="25">
        <v>77292.91</v>
      </c>
      <c r="AG39" s="17">
        <v>0</v>
      </c>
      <c r="AH39" s="21">
        <v>2020</v>
      </c>
      <c r="AI39" s="21" t="s">
        <v>262</v>
      </c>
      <c r="AJ39" s="21" t="s">
        <v>262</v>
      </c>
    </row>
    <row r="40" spans="1:36" s="8" customFormat="1" ht="61.5" x14ac:dyDescent="0.85">
      <c r="B40" s="213" t="s">
        <v>803</v>
      </c>
      <c r="C40" s="11"/>
      <c r="D40" s="45" t="s">
        <v>855</v>
      </c>
      <c r="E40" s="46">
        <v>1.0041</v>
      </c>
      <c r="F40" s="17">
        <v>3265341.36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50">
        <v>0</v>
      </c>
      <c r="N40" s="17">
        <v>0</v>
      </c>
      <c r="O40" s="17">
        <v>695</v>
      </c>
      <c r="P40" s="17">
        <v>3166427.79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44">
        <v>18998.57</v>
      </c>
      <c r="AF40" s="44">
        <v>79915</v>
      </c>
      <c r="AG40" s="17">
        <v>0</v>
      </c>
      <c r="AH40" s="21" t="s">
        <v>855</v>
      </c>
      <c r="AI40" s="21" t="s">
        <v>855</v>
      </c>
      <c r="AJ40" s="21" t="s">
        <v>855</v>
      </c>
    </row>
    <row r="41" spans="1:36" s="8" customFormat="1" ht="61.5" x14ac:dyDescent="0.85">
      <c r="A41" s="8">
        <v>1</v>
      </c>
      <c r="B41" s="43">
        <v>20</v>
      </c>
      <c r="C41" s="11" t="s">
        <v>990</v>
      </c>
      <c r="D41" s="45" t="s">
        <v>1001</v>
      </c>
      <c r="E41" s="46">
        <v>1.0041</v>
      </c>
      <c r="F41" s="17">
        <v>3265341.36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50">
        <v>0</v>
      </c>
      <c r="N41" s="17">
        <v>0</v>
      </c>
      <c r="O41" s="25">
        <v>695</v>
      </c>
      <c r="P41" s="25">
        <v>3166427.79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44">
        <v>18998.57</v>
      </c>
      <c r="AF41" s="25">
        <v>79915</v>
      </c>
      <c r="AG41" s="17">
        <v>0</v>
      </c>
      <c r="AH41" s="21">
        <v>2020</v>
      </c>
      <c r="AI41" s="21">
        <v>2020</v>
      </c>
      <c r="AJ41" s="21">
        <v>2020</v>
      </c>
    </row>
    <row r="42" spans="1:36" s="8" customFormat="1" ht="61.5" x14ac:dyDescent="0.85">
      <c r="B42" s="213" t="s">
        <v>805</v>
      </c>
      <c r="C42" s="11"/>
      <c r="D42" s="45" t="s">
        <v>855</v>
      </c>
      <c r="E42" s="46">
        <v>1</v>
      </c>
      <c r="F42" s="17">
        <v>97672.62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50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44">
        <v>0</v>
      </c>
      <c r="AF42" s="44">
        <v>97672.62</v>
      </c>
      <c r="AG42" s="17">
        <v>0</v>
      </c>
      <c r="AH42" s="21" t="s">
        <v>855</v>
      </c>
      <c r="AI42" s="21" t="s">
        <v>855</v>
      </c>
      <c r="AJ42" s="21" t="s">
        <v>855</v>
      </c>
    </row>
    <row r="43" spans="1:36" s="8" customFormat="1" ht="61.5" x14ac:dyDescent="0.85">
      <c r="A43" s="8">
        <v>1</v>
      </c>
      <c r="B43" s="43">
        <v>21</v>
      </c>
      <c r="C43" s="11" t="s">
        <v>991</v>
      </c>
      <c r="D43" s="45" t="s">
        <v>1003</v>
      </c>
      <c r="E43" s="46">
        <v>1</v>
      </c>
      <c r="F43" s="17">
        <v>97672.62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50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44">
        <v>0</v>
      </c>
      <c r="AF43" s="216">
        <v>97672.62</v>
      </c>
      <c r="AG43" s="17">
        <v>0</v>
      </c>
      <c r="AH43" s="21">
        <v>2020</v>
      </c>
      <c r="AI43" s="21" t="s">
        <v>262</v>
      </c>
      <c r="AJ43" s="21" t="s">
        <v>262</v>
      </c>
    </row>
    <row r="44" spans="1:36" s="8" customFormat="1" ht="61.5" x14ac:dyDescent="0.85">
      <c r="B44" s="213" t="s">
        <v>1010</v>
      </c>
      <c r="C44" s="11"/>
      <c r="D44" s="45" t="s">
        <v>855</v>
      </c>
      <c r="E44" s="46">
        <v>1.0093333333333334</v>
      </c>
      <c r="F44" s="17">
        <v>7637123.5900000008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50">
        <v>0</v>
      </c>
      <c r="N44" s="17">
        <v>0</v>
      </c>
      <c r="O44" s="17">
        <v>1438.7</v>
      </c>
      <c r="P44" s="17">
        <v>7406508.8399999999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44">
        <v>25643.34</v>
      </c>
      <c r="AF44" s="44">
        <v>204971.41</v>
      </c>
      <c r="AG44" s="17">
        <v>0</v>
      </c>
      <c r="AH44" s="21" t="s">
        <v>855</v>
      </c>
      <c r="AI44" s="21" t="s">
        <v>855</v>
      </c>
      <c r="AJ44" s="21" t="s">
        <v>855</v>
      </c>
    </row>
    <row r="45" spans="1:36" s="8" customFormat="1" ht="61.5" x14ac:dyDescent="0.85">
      <c r="A45" s="8">
        <v>1</v>
      </c>
      <c r="B45" s="43">
        <v>22</v>
      </c>
      <c r="C45" s="11" t="s">
        <v>992</v>
      </c>
      <c r="D45" s="45" t="s">
        <v>1005</v>
      </c>
      <c r="E45" s="46">
        <v>1.0093000000000001</v>
      </c>
      <c r="F45" s="17">
        <v>2406352.7599999998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50">
        <v>0</v>
      </c>
      <c r="N45" s="17">
        <v>0</v>
      </c>
      <c r="O45" s="25">
        <v>441.7</v>
      </c>
      <c r="P45" s="25">
        <v>2338270.38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44">
        <v>0</v>
      </c>
      <c r="AF45" s="25">
        <v>68082.38</v>
      </c>
      <c r="AG45" s="17">
        <v>0</v>
      </c>
      <c r="AH45" s="21">
        <v>2020</v>
      </c>
      <c r="AI45" s="21">
        <v>2020</v>
      </c>
      <c r="AJ45" s="21" t="s">
        <v>262</v>
      </c>
    </row>
    <row r="46" spans="1:36" s="8" customFormat="1" ht="61.5" x14ac:dyDescent="0.85">
      <c r="A46" s="8">
        <v>1</v>
      </c>
      <c r="B46" s="43">
        <v>23</v>
      </c>
      <c r="C46" s="11" t="s">
        <v>993</v>
      </c>
      <c r="D46" s="45" t="s">
        <v>1001</v>
      </c>
      <c r="E46" s="46">
        <v>1.0031000000000001</v>
      </c>
      <c r="F46" s="17">
        <v>2491755.89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50">
        <v>0</v>
      </c>
      <c r="N46" s="17">
        <v>0</v>
      </c>
      <c r="O46" s="25">
        <v>502</v>
      </c>
      <c r="P46" s="25">
        <v>2407983.3199999998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11377.72</v>
      </c>
      <c r="AF46" s="216">
        <v>72394.850000000006</v>
      </c>
      <c r="AG46" s="17">
        <v>0</v>
      </c>
      <c r="AH46" s="21">
        <v>2020</v>
      </c>
      <c r="AI46" s="21">
        <v>2020</v>
      </c>
      <c r="AJ46" s="21">
        <v>2020</v>
      </c>
    </row>
    <row r="47" spans="1:36" s="8" customFormat="1" ht="61.5" x14ac:dyDescent="0.85">
      <c r="A47" s="8">
        <v>1</v>
      </c>
      <c r="B47" s="43">
        <v>24</v>
      </c>
      <c r="C47" s="11" t="s">
        <v>994</v>
      </c>
      <c r="D47" s="45" t="s">
        <v>1004</v>
      </c>
      <c r="E47" s="46">
        <v>1.0156000000000001</v>
      </c>
      <c r="F47" s="17">
        <v>2739014.9400000004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50">
        <v>0</v>
      </c>
      <c r="N47" s="17">
        <v>0</v>
      </c>
      <c r="O47" s="25">
        <v>495</v>
      </c>
      <c r="P47" s="25">
        <v>2660255.14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14265.62</v>
      </c>
      <c r="AF47" s="216">
        <v>64494.18</v>
      </c>
      <c r="AG47" s="17">
        <v>0</v>
      </c>
      <c r="AH47" s="21">
        <v>2020</v>
      </c>
      <c r="AI47" s="21">
        <v>2020</v>
      </c>
      <c r="AJ47" s="21">
        <v>2020</v>
      </c>
    </row>
    <row r="48" spans="1:36" s="8" customFormat="1" ht="61.5" x14ac:dyDescent="0.85">
      <c r="B48" s="213" t="s">
        <v>1011</v>
      </c>
      <c r="C48" s="11"/>
      <c r="D48" s="45" t="s">
        <v>855</v>
      </c>
      <c r="E48" s="46">
        <v>1</v>
      </c>
      <c r="F48" s="17">
        <v>2434994.4500000002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50">
        <v>0</v>
      </c>
      <c r="N48" s="17">
        <v>0</v>
      </c>
      <c r="O48" s="17">
        <v>780</v>
      </c>
      <c r="P48" s="17">
        <v>2307296.7200000002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44">
        <v>32359.84</v>
      </c>
      <c r="AF48" s="44">
        <v>95337.89</v>
      </c>
      <c r="AG48" s="17">
        <v>0</v>
      </c>
      <c r="AH48" s="21" t="s">
        <v>855</v>
      </c>
      <c r="AI48" s="21" t="s">
        <v>855</v>
      </c>
      <c r="AJ48" s="21" t="s">
        <v>855</v>
      </c>
    </row>
    <row r="49" spans="1:36" s="8" customFormat="1" ht="61.5" x14ac:dyDescent="0.85">
      <c r="A49" s="8">
        <v>1</v>
      </c>
      <c r="B49" s="43">
        <v>25</v>
      </c>
      <c r="C49" s="11" t="s">
        <v>999</v>
      </c>
      <c r="D49" s="45" t="s">
        <v>1000</v>
      </c>
      <c r="E49" s="46">
        <v>1</v>
      </c>
      <c r="F49" s="17">
        <v>2434994.4500000002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50">
        <v>0</v>
      </c>
      <c r="N49" s="17">
        <v>0</v>
      </c>
      <c r="O49" s="17">
        <v>780</v>
      </c>
      <c r="P49" s="17">
        <v>2307296.7200000002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25">
        <v>32359.84</v>
      </c>
      <c r="AF49" s="216">
        <v>95337.89</v>
      </c>
      <c r="AG49" s="17">
        <v>0</v>
      </c>
      <c r="AH49" s="21">
        <v>2020</v>
      </c>
      <c r="AI49" s="21">
        <v>2020</v>
      </c>
      <c r="AJ49" s="21">
        <v>2020</v>
      </c>
    </row>
    <row r="50" spans="1:36" s="8" customFormat="1" ht="61.5" x14ac:dyDescent="0.85">
      <c r="B50" s="213" t="s">
        <v>816</v>
      </c>
      <c r="C50" s="11"/>
      <c r="D50" s="45" t="s">
        <v>855</v>
      </c>
      <c r="E50" s="46">
        <v>1.008</v>
      </c>
      <c r="F50" s="17">
        <v>89459.11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50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44">
        <v>0</v>
      </c>
      <c r="AF50" s="44">
        <v>89459.11</v>
      </c>
      <c r="AG50" s="17">
        <v>0</v>
      </c>
      <c r="AH50" s="21" t="s">
        <v>855</v>
      </c>
      <c r="AI50" s="21" t="s">
        <v>855</v>
      </c>
      <c r="AJ50" s="21" t="s">
        <v>855</v>
      </c>
    </row>
    <row r="51" spans="1:36" s="8" customFormat="1" ht="61.5" x14ac:dyDescent="0.85">
      <c r="A51" s="8">
        <v>1</v>
      </c>
      <c r="B51" s="43">
        <v>26</v>
      </c>
      <c r="C51" s="11" t="s">
        <v>995</v>
      </c>
      <c r="D51" s="45" t="s">
        <v>1001</v>
      </c>
      <c r="E51" s="46">
        <v>1.008</v>
      </c>
      <c r="F51" s="17">
        <v>89459.11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50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44">
        <v>0</v>
      </c>
      <c r="AF51" s="216">
        <v>89459.11</v>
      </c>
      <c r="AG51" s="17">
        <v>0</v>
      </c>
      <c r="AH51" s="21">
        <v>2020</v>
      </c>
      <c r="AI51" s="21" t="s">
        <v>262</v>
      </c>
      <c r="AJ51" s="21" t="s">
        <v>262</v>
      </c>
    </row>
    <row r="52" spans="1:36" s="8" customFormat="1" ht="61.5" x14ac:dyDescent="0.85">
      <c r="B52" s="213" t="s">
        <v>822</v>
      </c>
      <c r="C52" s="11"/>
      <c r="D52" s="45" t="s">
        <v>855</v>
      </c>
      <c r="E52" s="46">
        <v>1.0001</v>
      </c>
      <c r="F52" s="17">
        <v>3168456.39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50">
        <v>0</v>
      </c>
      <c r="N52" s="17">
        <v>0</v>
      </c>
      <c r="O52" s="17">
        <v>874</v>
      </c>
      <c r="P52" s="17">
        <v>3070274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44">
        <v>0</v>
      </c>
      <c r="AF52" s="44">
        <v>98182.39</v>
      </c>
      <c r="AG52" s="17">
        <v>0</v>
      </c>
      <c r="AH52" s="21" t="s">
        <v>855</v>
      </c>
      <c r="AI52" s="21" t="s">
        <v>855</v>
      </c>
      <c r="AJ52" s="21" t="s">
        <v>855</v>
      </c>
    </row>
    <row r="53" spans="1:36" s="8" customFormat="1" ht="61.5" x14ac:dyDescent="0.85">
      <c r="A53" s="8">
        <v>1</v>
      </c>
      <c r="B53" s="43">
        <v>27</v>
      </c>
      <c r="C53" s="11" t="s">
        <v>998</v>
      </c>
      <c r="D53" s="45" t="s">
        <v>1003</v>
      </c>
      <c r="E53" s="46">
        <v>1.0001</v>
      </c>
      <c r="F53" s="17">
        <v>3168456.39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50">
        <v>0</v>
      </c>
      <c r="N53" s="17">
        <v>0</v>
      </c>
      <c r="O53" s="25">
        <v>874</v>
      </c>
      <c r="P53" s="25">
        <v>3070274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44">
        <v>0</v>
      </c>
      <c r="AF53" s="216">
        <v>98182.39</v>
      </c>
      <c r="AG53" s="17">
        <v>0</v>
      </c>
      <c r="AH53" s="21">
        <v>2020</v>
      </c>
      <c r="AI53" s="21">
        <v>2020</v>
      </c>
      <c r="AJ53" s="21" t="s">
        <v>262</v>
      </c>
    </row>
    <row r="54" spans="1:36" s="8" customFormat="1" ht="61.5" x14ac:dyDescent="0.85">
      <c r="B54" s="213" t="s">
        <v>824</v>
      </c>
      <c r="C54" s="11"/>
      <c r="D54" s="45" t="s">
        <v>855</v>
      </c>
      <c r="E54" s="46">
        <v>1.0058</v>
      </c>
      <c r="F54" s="17">
        <v>4966030.97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50">
        <v>0</v>
      </c>
      <c r="N54" s="17">
        <v>0</v>
      </c>
      <c r="O54" s="17">
        <v>880.82999999999993</v>
      </c>
      <c r="P54" s="17">
        <v>3232706.81</v>
      </c>
      <c r="Q54" s="17">
        <v>0</v>
      </c>
      <c r="R54" s="17">
        <v>0</v>
      </c>
      <c r="S54" s="17">
        <v>438.58</v>
      </c>
      <c r="T54" s="17">
        <v>1586717.02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62168.57</v>
      </c>
      <c r="AF54" s="17">
        <v>84438.57</v>
      </c>
      <c r="AG54" s="17">
        <v>0</v>
      </c>
      <c r="AH54" s="21" t="s">
        <v>855</v>
      </c>
      <c r="AI54" s="21" t="s">
        <v>855</v>
      </c>
      <c r="AJ54" s="21" t="s">
        <v>855</v>
      </c>
    </row>
    <row r="55" spans="1:36" s="8" customFormat="1" ht="61.5" x14ac:dyDescent="0.85">
      <c r="A55" s="8">
        <v>1</v>
      </c>
      <c r="B55" s="43">
        <v>28</v>
      </c>
      <c r="C55" s="11" t="s">
        <v>1040</v>
      </c>
      <c r="D55" s="45" t="s">
        <v>1000</v>
      </c>
      <c r="E55" s="46">
        <v>1</v>
      </c>
      <c r="F55" s="17">
        <v>1924066.04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50">
        <v>0</v>
      </c>
      <c r="N55" s="17">
        <v>0</v>
      </c>
      <c r="O55" s="25">
        <v>571.88</v>
      </c>
      <c r="P55" s="94">
        <v>1899561.69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94">
        <v>24504.35</v>
      </c>
      <c r="AF55" s="44">
        <v>0</v>
      </c>
      <c r="AG55" s="17">
        <v>0</v>
      </c>
      <c r="AH55" s="21" t="s">
        <v>262</v>
      </c>
      <c r="AI55" s="21">
        <v>2020</v>
      </c>
      <c r="AJ55" s="21">
        <v>2020</v>
      </c>
    </row>
    <row r="56" spans="1:36" s="8" customFormat="1" ht="61.5" x14ac:dyDescent="0.85">
      <c r="A56" s="8">
        <v>1</v>
      </c>
      <c r="B56" s="43">
        <v>29</v>
      </c>
      <c r="C56" s="11" t="s">
        <v>996</v>
      </c>
      <c r="D56" s="45" t="s">
        <v>1006</v>
      </c>
      <c r="E56" s="46">
        <v>1.0116000000000001</v>
      </c>
      <c r="F56" s="17">
        <v>1650932.93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50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25">
        <v>438.58</v>
      </c>
      <c r="T56" s="25">
        <v>1586717.02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25">
        <v>20468.650000000001</v>
      </c>
      <c r="AF56" s="216">
        <v>43747.26</v>
      </c>
      <c r="AG56" s="17">
        <v>0</v>
      </c>
      <c r="AH56" s="21">
        <v>2020</v>
      </c>
      <c r="AI56" s="21">
        <v>2020</v>
      </c>
      <c r="AJ56" s="21">
        <v>2020</v>
      </c>
    </row>
    <row r="57" spans="1:36" s="8" customFormat="1" ht="61.5" x14ac:dyDescent="0.85">
      <c r="A57" s="8">
        <v>1</v>
      </c>
      <c r="B57" s="43">
        <v>30</v>
      </c>
      <c r="C57" s="11" t="s">
        <v>188</v>
      </c>
      <c r="D57" s="45" t="s">
        <v>1002</v>
      </c>
      <c r="E57" s="46">
        <v>1</v>
      </c>
      <c r="F57" s="17">
        <v>1391032.0000000002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50">
        <v>0</v>
      </c>
      <c r="N57" s="17">
        <v>0</v>
      </c>
      <c r="O57" s="25">
        <v>308.95</v>
      </c>
      <c r="P57" s="25">
        <v>1333145.1200000001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25">
        <v>17195.57</v>
      </c>
      <c r="AF57" s="25">
        <v>40691.31</v>
      </c>
      <c r="AG57" s="17">
        <v>0</v>
      </c>
      <c r="AH57" s="21">
        <v>2020</v>
      </c>
      <c r="AI57" s="21">
        <v>2020</v>
      </c>
      <c r="AJ57" s="21">
        <v>2020</v>
      </c>
    </row>
    <row r="58" spans="1:36" s="8" customFormat="1" ht="61.5" x14ac:dyDescent="0.85">
      <c r="B58" s="213" t="s">
        <v>823</v>
      </c>
      <c r="C58" s="11"/>
      <c r="D58" s="45" t="s">
        <v>855</v>
      </c>
      <c r="E58" s="46">
        <v>1</v>
      </c>
      <c r="F58" s="17">
        <v>1661171.06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50">
        <v>0</v>
      </c>
      <c r="N58" s="17">
        <v>0</v>
      </c>
      <c r="O58" s="17">
        <v>546.45000000000005</v>
      </c>
      <c r="P58" s="17">
        <v>1569811.07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44">
        <v>20250.560000000001</v>
      </c>
      <c r="AF58" s="44">
        <v>71109.429999999993</v>
      </c>
      <c r="AG58" s="17">
        <v>0</v>
      </c>
      <c r="AH58" s="21" t="s">
        <v>855</v>
      </c>
      <c r="AI58" s="21" t="s">
        <v>855</v>
      </c>
      <c r="AJ58" s="21" t="s">
        <v>855</v>
      </c>
    </row>
    <row r="59" spans="1:36" s="8" customFormat="1" ht="61.5" x14ac:dyDescent="0.85">
      <c r="A59" s="8">
        <v>1</v>
      </c>
      <c r="B59" s="43">
        <v>31</v>
      </c>
      <c r="C59" s="11" t="s">
        <v>1031</v>
      </c>
      <c r="D59" s="45" t="s">
        <v>1005</v>
      </c>
      <c r="E59" s="46">
        <v>1</v>
      </c>
      <c r="F59" s="17">
        <v>1661171.06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50">
        <v>0</v>
      </c>
      <c r="N59" s="17">
        <v>0</v>
      </c>
      <c r="O59" s="25">
        <v>546.45000000000005</v>
      </c>
      <c r="P59" s="94">
        <v>1569811.07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94">
        <v>20250.560000000001</v>
      </c>
      <c r="AF59" s="216">
        <v>71109.429999999993</v>
      </c>
      <c r="AG59" s="17">
        <v>0</v>
      </c>
      <c r="AH59" s="21">
        <v>2020</v>
      </c>
      <c r="AI59" s="21">
        <v>2020</v>
      </c>
      <c r="AJ59" s="21">
        <v>2020</v>
      </c>
    </row>
    <row r="60" spans="1:36" s="8" customFormat="1" ht="61.5" x14ac:dyDescent="0.85">
      <c r="B60" s="213" t="s">
        <v>799</v>
      </c>
      <c r="C60" s="11"/>
      <c r="D60" s="45" t="s">
        <v>855</v>
      </c>
      <c r="E60" s="46">
        <v>1.009761876417796</v>
      </c>
      <c r="F60" s="17">
        <v>105794.97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50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105794.97</v>
      </c>
      <c r="AG60" s="17">
        <v>0</v>
      </c>
      <c r="AH60" s="21" t="s">
        <v>855</v>
      </c>
      <c r="AI60" s="21" t="s">
        <v>855</v>
      </c>
      <c r="AJ60" s="21" t="s">
        <v>855</v>
      </c>
    </row>
    <row r="61" spans="1:36" s="8" customFormat="1" ht="61.5" x14ac:dyDescent="0.85">
      <c r="A61" s="8">
        <v>1</v>
      </c>
      <c r="B61" s="43">
        <v>32</v>
      </c>
      <c r="C61" s="11" t="s">
        <v>1356</v>
      </c>
      <c r="D61" s="45" t="s">
        <v>1005</v>
      </c>
      <c r="E61" s="46">
        <v>1.009761876417796</v>
      </c>
      <c r="F61" s="17">
        <v>105794.97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50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217">
        <v>105794.97</v>
      </c>
      <c r="AG61" s="17">
        <v>0</v>
      </c>
      <c r="AH61" s="21">
        <v>2020</v>
      </c>
      <c r="AI61" s="21" t="s">
        <v>262</v>
      </c>
      <c r="AJ61" s="21" t="s">
        <v>262</v>
      </c>
    </row>
    <row r="62" spans="1:36" s="8" customFormat="1" ht="61.5" x14ac:dyDescent="0.85">
      <c r="B62" s="213" t="s">
        <v>835</v>
      </c>
      <c r="C62" s="11"/>
      <c r="D62" s="45" t="s">
        <v>855</v>
      </c>
      <c r="E62" s="46">
        <v>1.0869557735329547</v>
      </c>
      <c r="F62" s="17">
        <v>603261.75</v>
      </c>
      <c r="G62" s="17">
        <v>0</v>
      </c>
      <c r="H62" s="17">
        <v>0</v>
      </c>
      <c r="I62" s="17">
        <v>0</v>
      </c>
      <c r="J62" s="17">
        <v>0</v>
      </c>
      <c r="K62" s="17">
        <v>597348</v>
      </c>
      <c r="L62" s="17">
        <v>0</v>
      </c>
      <c r="M62" s="50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5913.75</v>
      </c>
      <c r="AF62" s="17">
        <v>0</v>
      </c>
      <c r="AG62" s="17">
        <v>0</v>
      </c>
      <c r="AH62" s="21" t="s">
        <v>855</v>
      </c>
      <c r="AI62" s="21" t="s">
        <v>855</v>
      </c>
      <c r="AJ62" s="21" t="s">
        <v>855</v>
      </c>
    </row>
    <row r="63" spans="1:36" s="8" customFormat="1" ht="61.5" x14ac:dyDescent="0.85">
      <c r="A63" s="8">
        <v>1</v>
      </c>
      <c r="B63" s="43">
        <v>33</v>
      </c>
      <c r="C63" s="11" t="s">
        <v>1357</v>
      </c>
      <c r="D63" s="45" t="s">
        <v>1005</v>
      </c>
      <c r="E63" s="46">
        <v>1.0869557735329547</v>
      </c>
      <c r="F63" s="17">
        <v>603261.75</v>
      </c>
      <c r="G63" s="17">
        <v>0</v>
      </c>
      <c r="H63" s="17">
        <v>0</v>
      </c>
      <c r="I63" s="17">
        <v>0</v>
      </c>
      <c r="J63" s="17">
        <v>0</v>
      </c>
      <c r="K63" s="25">
        <v>597348</v>
      </c>
      <c r="L63" s="17">
        <v>0</v>
      </c>
      <c r="M63" s="50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25">
        <v>5913.75</v>
      </c>
      <c r="AF63" s="17">
        <v>0</v>
      </c>
      <c r="AG63" s="17">
        <v>0</v>
      </c>
      <c r="AH63" s="21" t="s">
        <v>262</v>
      </c>
      <c r="AI63" s="21">
        <v>2020</v>
      </c>
      <c r="AJ63" s="21">
        <v>2020</v>
      </c>
    </row>
    <row r="64" spans="1:36" s="48" customFormat="1" ht="61.5" x14ac:dyDescent="0.85">
      <c r="B64" s="98" t="s">
        <v>1866</v>
      </c>
      <c r="C64" s="49"/>
      <c r="D64" s="45" t="s">
        <v>855</v>
      </c>
      <c r="E64" s="46">
        <v>1.0186428571428574</v>
      </c>
      <c r="F64" s="17">
        <v>11274519.959999999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50">
        <v>0</v>
      </c>
      <c r="N64" s="17">
        <v>0</v>
      </c>
      <c r="O64" s="17">
        <v>2279.2299999999996</v>
      </c>
      <c r="P64" s="17">
        <v>8865198.4699999988</v>
      </c>
      <c r="Q64" s="17">
        <v>0</v>
      </c>
      <c r="R64" s="17">
        <v>0</v>
      </c>
      <c r="S64" s="17">
        <v>521.92999999999995</v>
      </c>
      <c r="T64" s="17">
        <v>2108868.98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113425.01999999999</v>
      </c>
      <c r="AF64" s="17">
        <v>187027.49</v>
      </c>
      <c r="AG64" s="17">
        <v>0</v>
      </c>
      <c r="AH64" s="21" t="s">
        <v>855</v>
      </c>
      <c r="AI64" s="21" t="s">
        <v>855</v>
      </c>
      <c r="AJ64" s="21" t="s">
        <v>855</v>
      </c>
    </row>
    <row r="65" spans="1:36" s="8" customFormat="1" ht="61.5" x14ac:dyDescent="0.85">
      <c r="B65" s="213" t="s">
        <v>1008</v>
      </c>
      <c r="C65" s="11"/>
      <c r="D65" s="45" t="s">
        <v>855</v>
      </c>
      <c r="E65" s="46">
        <v>1.0022</v>
      </c>
      <c r="F65" s="17">
        <v>4318971.5999999996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50">
        <v>0</v>
      </c>
      <c r="N65" s="17">
        <v>0</v>
      </c>
      <c r="O65" s="17">
        <v>642.32000000000005</v>
      </c>
      <c r="P65" s="17">
        <v>2151312.13</v>
      </c>
      <c r="Q65" s="17">
        <v>0</v>
      </c>
      <c r="R65" s="17">
        <v>0</v>
      </c>
      <c r="S65" s="17">
        <v>521.92999999999995</v>
      </c>
      <c r="T65" s="17">
        <v>2108868.98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58790.49</v>
      </c>
      <c r="AF65" s="17">
        <v>0</v>
      </c>
      <c r="AG65" s="17">
        <v>0</v>
      </c>
      <c r="AH65" s="21" t="s">
        <v>855</v>
      </c>
      <c r="AI65" s="21" t="s">
        <v>855</v>
      </c>
      <c r="AJ65" s="21" t="s">
        <v>855</v>
      </c>
    </row>
    <row r="66" spans="1:36" s="8" customFormat="1" ht="61.5" x14ac:dyDescent="0.85">
      <c r="A66" s="8">
        <v>1</v>
      </c>
      <c r="B66" s="43">
        <v>1</v>
      </c>
      <c r="C66" s="11" t="s">
        <v>984</v>
      </c>
      <c r="D66" s="45" t="s">
        <v>1002</v>
      </c>
      <c r="E66" s="46">
        <v>1.0003</v>
      </c>
      <c r="F66" s="17">
        <v>903430.57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50">
        <v>0</v>
      </c>
      <c r="N66" s="17">
        <v>0</v>
      </c>
      <c r="O66" s="25">
        <v>255.03</v>
      </c>
      <c r="P66" s="94">
        <v>891132.94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44">
        <v>12297.63</v>
      </c>
      <c r="AF66" s="44">
        <v>0</v>
      </c>
      <c r="AG66" s="44">
        <v>0</v>
      </c>
      <c r="AH66" s="21" t="s">
        <v>262</v>
      </c>
      <c r="AI66" s="21">
        <v>2021</v>
      </c>
      <c r="AJ66" s="21">
        <v>2021</v>
      </c>
    </row>
    <row r="67" spans="1:36" s="8" customFormat="1" ht="61.5" x14ac:dyDescent="0.85">
      <c r="A67" s="8">
        <v>1</v>
      </c>
      <c r="B67" s="43">
        <v>2</v>
      </c>
      <c r="C67" s="11" t="s">
        <v>1046</v>
      </c>
      <c r="D67" s="45" t="s">
        <v>1003</v>
      </c>
      <c r="E67" s="46">
        <v>1.0026999999999999</v>
      </c>
      <c r="F67" s="17">
        <v>2137971.37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50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214">
        <v>521.92999999999995</v>
      </c>
      <c r="T67" s="214">
        <v>2108868.98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25">
        <v>29102.39</v>
      </c>
      <c r="AF67" s="44">
        <v>0</v>
      </c>
      <c r="AG67" s="44">
        <v>0</v>
      </c>
      <c r="AH67" s="21" t="s">
        <v>262</v>
      </c>
      <c r="AI67" s="21">
        <v>2021</v>
      </c>
      <c r="AJ67" s="21">
        <v>2021</v>
      </c>
    </row>
    <row r="68" spans="1:36" s="8" customFormat="1" ht="61.5" x14ac:dyDescent="0.85">
      <c r="A68" s="8">
        <v>1</v>
      </c>
      <c r="B68" s="43">
        <v>3</v>
      </c>
      <c r="C68" s="11" t="s">
        <v>1354</v>
      </c>
      <c r="D68" s="45" t="s">
        <v>1001</v>
      </c>
      <c r="E68" s="46">
        <v>1.0036</v>
      </c>
      <c r="F68" s="17">
        <v>1277569.6599999999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50">
        <v>0</v>
      </c>
      <c r="N68" s="17">
        <v>0</v>
      </c>
      <c r="O68" s="25">
        <v>387.29</v>
      </c>
      <c r="P68" s="25">
        <v>1260179.19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25">
        <v>17390.47</v>
      </c>
      <c r="AF68" s="44">
        <v>0</v>
      </c>
      <c r="AG68" s="44">
        <v>0</v>
      </c>
      <c r="AH68" s="21" t="s">
        <v>262</v>
      </c>
      <c r="AI68" s="21">
        <v>2021</v>
      </c>
      <c r="AJ68" s="21">
        <v>2021</v>
      </c>
    </row>
    <row r="69" spans="1:36" s="8" customFormat="1" ht="61.5" x14ac:dyDescent="0.85">
      <c r="B69" s="213" t="s">
        <v>789</v>
      </c>
      <c r="C69" s="11"/>
      <c r="D69" s="45" t="s">
        <v>855</v>
      </c>
      <c r="E69" s="46">
        <v>1.0308999999999999</v>
      </c>
      <c r="F69" s="17">
        <v>1358175.69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50">
        <v>0</v>
      </c>
      <c r="N69" s="17">
        <v>0</v>
      </c>
      <c r="O69" s="17">
        <v>304.95</v>
      </c>
      <c r="P69" s="17">
        <v>1344562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44">
        <v>13613.69</v>
      </c>
      <c r="AF69" s="44">
        <v>0</v>
      </c>
      <c r="AG69" s="17">
        <v>0</v>
      </c>
      <c r="AH69" s="21" t="s">
        <v>855</v>
      </c>
      <c r="AI69" s="21" t="s">
        <v>855</v>
      </c>
      <c r="AJ69" s="21" t="s">
        <v>855</v>
      </c>
    </row>
    <row r="70" spans="1:36" s="8" customFormat="1" ht="61.5" x14ac:dyDescent="0.85">
      <c r="A70" s="8">
        <v>1</v>
      </c>
      <c r="B70" s="43">
        <v>4</v>
      </c>
      <c r="C70" s="11" t="s">
        <v>985</v>
      </c>
      <c r="D70" s="45" t="s">
        <v>1000</v>
      </c>
      <c r="E70" s="46">
        <v>1.0308999999999999</v>
      </c>
      <c r="F70" s="17">
        <v>1358175.69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50">
        <v>0</v>
      </c>
      <c r="N70" s="17">
        <v>0</v>
      </c>
      <c r="O70" s="25">
        <v>304.95</v>
      </c>
      <c r="P70" s="25">
        <v>1344562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25">
        <v>13613.69</v>
      </c>
      <c r="AF70" s="44">
        <v>0</v>
      </c>
      <c r="AG70" s="17">
        <v>0</v>
      </c>
      <c r="AH70" s="21" t="s">
        <v>262</v>
      </c>
      <c r="AI70" s="21">
        <v>2021</v>
      </c>
      <c r="AJ70" s="21">
        <v>2021</v>
      </c>
    </row>
    <row r="71" spans="1:36" s="8" customFormat="1" ht="61.5" x14ac:dyDescent="0.85">
      <c r="B71" s="213" t="s">
        <v>1009</v>
      </c>
      <c r="C71" s="11"/>
      <c r="D71" s="45" t="s">
        <v>855</v>
      </c>
      <c r="E71" s="46">
        <v>1.0385</v>
      </c>
      <c r="F71" s="17">
        <v>60184.81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50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44">
        <v>0</v>
      </c>
      <c r="AF71" s="44">
        <v>60184.81</v>
      </c>
      <c r="AG71" s="17">
        <v>0</v>
      </c>
      <c r="AH71" s="21" t="s">
        <v>855</v>
      </c>
      <c r="AI71" s="21" t="s">
        <v>855</v>
      </c>
      <c r="AJ71" s="21" t="s">
        <v>855</v>
      </c>
    </row>
    <row r="72" spans="1:36" s="8" customFormat="1" ht="61.5" x14ac:dyDescent="0.85">
      <c r="A72" s="8">
        <v>1</v>
      </c>
      <c r="B72" s="43">
        <v>5</v>
      </c>
      <c r="C72" s="11" t="s">
        <v>1867</v>
      </c>
      <c r="D72" s="45" t="s">
        <v>1003</v>
      </c>
      <c r="E72" s="46">
        <v>1.0385</v>
      </c>
      <c r="F72" s="17">
        <v>60184.81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50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44">
        <v>0</v>
      </c>
      <c r="AF72" s="218">
        <v>60184.81</v>
      </c>
      <c r="AG72" s="17">
        <v>0</v>
      </c>
      <c r="AH72" s="21">
        <v>2021</v>
      </c>
      <c r="AI72" s="21" t="s">
        <v>262</v>
      </c>
      <c r="AJ72" s="21" t="s">
        <v>262</v>
      </c>
    </row>
    <row r="73" spans="1:36" s="8" customFormat="1" ht="61.5" x14ac:dyDescent="0.85">
      <c r="B73" s="213" t="s">
        <v>727</v>
      </c>
      <c r="C73" s="11"/>
      <c r="D73" s="45" t="s">
        <v>855</v>
      </c>
      <c r="E73" s="46">
        <v>1.0043</v>
      </c>
      <c r="F73" s="17">
        <v>1003273.4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50">
        <v>0</v>
      </c>
      <c r="N73" s="17">
        <v>0</v>
      </c>
      <c r="O73" s="17">
        <v>290.64</v>
      </c>
      <c r="P73" s="17">
        <v>990496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44">
        <v>12777.4</v>
      </c>
      <c r="AF73" s="44">
        <v>0</v>
      </c>
      <c r="AG73" s="17">
        <v>0</v>
      </c>
      <c r="AH73" s="21" t="s">
        <v>855</v>
      </c>
      <c r="AI73" s="21" t="s">
        <v>855</v>
      </c>
      <c r="AJ73" s="21" t="s">
        <v>855</v>
      </c>
    </row>
    <row r="74" spans="1:36" s="8" customFormat="1" ht="61.5" x14ac:dyDescent="0.85">
      <c r="A74" s="8">
        <v>1</v>
      </c>
      <c r="B74" s="43">
        <v>6</v>
      </c>
      <c r="C74" s="11" t="s">
        <v>989</v>
      </c>
      <c r="D74" s="45" t="s">
        <v>1002</v>
      </c>
      <c r="E74" s="46">
        <v>1.0043</v>
      </c>
      <c r="F74" s="17">
        <v>1003273.4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50">
        <v>0</v>
      </c>
      <c r="N74" s="17">
        <v>0</v>
      </c>
      <c r="O74" s="25">
        <v>290.64</v>
      </c>
      <c r="P74" s="25">
        <v>990496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25">
        <v>12777.4</v>
      </c>
      <c r="AF74" s="44">
        <v>0</v>
      </c>
      <c r="AG74" s="17">
        <v>0</v>
      </c>
      <c r="AH74" s="21" t="s">
        <v>262</v>
      </c>
      <c r="AI74" s="21">
        <v>2021</v>
      </c>
      <c r="AJ74" s="21">
        <v>2021</v>
      </c>
    </row>
    <row r="75" spans="1:36" s="8" customFormat="1" ht="61.5" x14ac:dyDescent="0.85">
      <c r="B75" s="213" t="s">
        <v>805</v>
      </c>
      <c r="C75" s="11"/>
      <c r="D75" s="45" t="s">
        <v>855</v>
      </c>
      <c r="E75" s="46">
        <v>1</v>
      </c>
      <c r="F75" s="17">
        <v>4407071.78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50">
        <v>0</v>
      </c>
      <c r="N75" s="17">
        <v>0</v>
      </c>
      <c r="O75" s="17">
        <v>1041.32</v>
      </c>
      <c r="P75" s="17">
        <v>4378828.34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44">
        <v>28243.439999999999</v>
      </c>
      <c r="AF75" s="44">
        <v>0</v>
      </c>
      <c r="AG75" s="17">
        <v>0</v>
      </c>
      <c r="AH75" s="21" t="s">
        <v>855</v>
      </c>
      <c r="AI75" s="21" t="s">
        <v>855</v>
      </c>
      <c r="AJ75" s="21" t="s">
        <v>855</v>
      </c>
    </row>
    <row r="76" spans="1:36" s="8" customFormat="1" ht="61.5" x14ac:dyDescent="0.85">
      <c r="A76" s="8">
        <v>1</v>
      </c>
      <c r="B76" s="43">
        <v>7</v>
      </c>
      <c r="C76" s="11" t="s">
        <v>991</v>
      </c>
      <c r="D76" s="45" t="s">
        <v>1003</v>
      </c>
      <c r="E76" s="46">
        <v>1</v>
      </c>
      <c r="F76" s="17">
        <v>4407071.78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50">
        <v>0</v>
      </c>
      <c r="N76" s="17">
        <v>0</v>
      </c>
      <c r="O76" s="25">
        <v>1041.32</v>
      </c>
      <c r="P76" s="25">
        <v>4378828.34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25">
        <v>28243.439999999999</v>
      </c>
      <c r="AF76" s="44">
        <v>0</v>
      </c>
      <c r="AG76" s="17">
        <v>0</v>
      </c>
      <c r="AH76" s="21" t="s">
        <v>262</v>
      </c>
      <c r="AI76" s="21">
        <v>2021</v>
      </c>
      <c r="AJ76" s="21">
        <v>2021</v>
      </c>
    </row>
    <row r="77" spans="1:36" s="8" customFormat="1" ht="61.5" x14ac:dyDescent="0.85">
      <c r="B77" s="213" t="s">
        <v>1645</v>
      </c>
      <c r="C77" s="11"/>
      <c r="D77" s="45" t="s">
        <v>855</v>
      </c>
      <c r="E77" s="46">
        <v>1.0524</v>
      </c>
      <c r="F77" s="17">
        <v>126842.68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50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44">
        <v>0</v>
      </c>
      <c r="AF77" s="44">
        <v>126842.68</v>
      </c>
      <c r="AG77" s="17">
        <v>0</v>
      </c>
      <c r="AH77" s="21" t="s">
        <v>855</v>
      </c>
      <c r="AI77" s="21" t="s">
        <v>855</v>
      </c>
      <c r="AJ77" s="21" t="s">
        <v>855</v>
      </c>
    </row>
    <row r="78" spans="1:36" s="8" customFormat="1" ht="61.5" x14ac:dyDescent="0.85">
      <c r="A78" s="8">
        <v>1</v>
      </c>
      <c r="B78" s="43">
        <v>8</v>
      </c>
      <c r="C78" s="11" t="s">
        <v>1644</v>
      </c>
      <c r="D78" s="45" t="s">
        <v>1003</v>
      </c>
      <c r="E78" s="46">
        <v>1.0524</v>
      </c>
      <c r="F78" s="17">
        <v>126842.68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50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44">
        <v>0</v>
      </c>
      <c r="AF78" s="218">
        <v>126842.68</v>
      </c>
      <c r="AG78" s="17">
        <v>0</v>
      </c>
      <c r="AH78" s="21">
        <v>2021</v>
      </c>
      <c r="AI78" s="21" t="s">
        <v>262</v>
      </c>
      <c r="AJ78" s="21" t="s">
        <v>262</v>
      </c>
    </row>
    <row r="79" spans="1:36" s="48" customFormat="1" ht="61.5" x14ac:dyDescent="0.85">
      <c r="B79" s="98" t="s">
        <v>2755</v>
      </c>
      <c r="C79" s="49"/>
      <c r="D79" s="45" t="s">
        <v>855</v>
      </c>
      <c r="E79" s="46">
        <v>0.91051724075404616</v>
      </c>
      <c r="F79" s="17">
        <v>22560223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50">
        <v>0</v>
      </c>
      <c r="N79" s="17">
        <v>0</v>
      </c>
      <c r="O79" s="17">
        <v>3661</v>
      </c>
      <c r="P79" s="17">
        <v>22278735.68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281487.32</v>
      </c>
      <c r="AF79" s="17">
        <v>0</v>
      </c>
      <c r="AG79" s="17">
        <v>0</v>
      </c>
      <c r="AH79" s="21" t="s">
        <v>855</v>
      </c>
      <c r="AI79" s="21" t="s">
        <v>855</v>
      </c>
      <c r="AJ79" s="21" t="s">
        <v>855</v>
      </c>
    </row>
    <row r="80" spans="1:36" s="8" customFormat="1" ht="61.5" x14ac:dyDescent="0.85">
      <c r="B80" s="213" t="s">
        <v>727</v>
      </c>
      <c r="C80" s="11"/>
      <c r="D80" s="45" t="s">
        <v>855</v>
      </c>
      <c r="E80" s="46">
        <v>1.0064</v>
      </c>
      <c r="F80" s="17">
        <v>6014300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50">
        <v>0</v>
      </c>
      <c r="N80" s="17">
        <v>0</v>
      </c>
      <c r="O80" s="17">
        <v>1009</v>
      </c>
      <c r="P80" s="17">
        <v>5925418.7200000007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44">
        <v>88881.279999999999</v>
      </c>
      <c r="AF80" s="44">
        <v>0</v>
      </c>
      <c r="AG80" s="17">
        <v>0</v>
      </c>
      <c r="AH80" s="21" t="s">
        <v>855</v>
      </c>
      <c r="AI80" s="21" t="s">
        <v>855</v>
      </c>
      <c r="AJ80" s="21" t="s">
        <v>855</v>
      </c>
    </row>
    <row r="81" spans="1:40" s="8" customFormat="1" ht="61.5" x14ac:dyDescent="0.85">
      <c r="A81" s="8">
        <v>1</v>
      </c>
      <c r="B81" s="43">
        <v>1</v>
      </c>
      <c r="C81" s="11" t="s">
        <v>742</v>
      </c>
      <c r="D81" s="45" t="s">
        <v>1002</v>
      </c>
      <c r="E81" s="46">
        <v>1.0064</v>
      </c>
      <c r="F81" s="17">
        <v>3349500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50">
        <v>0</v>
      </c>
      <c r="N81" s="17">
        <v>0</v>
      </c>
      <c r="O81" s="17">
        <v>433</v>
      </c>
      <c r="P81" s="17">
        <v>3300000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44">
        <v>49500</v>
      </c>
      <c r="AF81" s="44">
        <v>0</v>
      </c>
      <c r="AG81" s="17">
        <v>0</v>
      </c>
      <c r="AH81" s="21" t="s">
        <v>262</v>
      </c>
      <c r="AI81" s="21">
        <v>2022</v>
      </c>
      <c r="AJ81" s="21">
        <v>2022</v>
      </c>
    </row>
    <row r="82" spans="1:40" s="8" customFormat="1" ht="61.5" x14ac:dyDescent="0.85">
      <c r="A82" s="8">
        <v>1</v>
      </c>
      <c r="B82" s="43">
        <v>2</v>
      </c>
      <c r="C82" s="11" t="s">
        <v>750</v>
      </c>
      <c r="D82" s="45" t="s">
        <v>1002</v>
      </c>
      <c r="E82" s="46">
        <v>1.0185999999999999</v>
      </c>
      <c r="F82" s="17">
        <v>2664800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50">
        <v>0</v>
      </c>
      <c r="N82" s="17">
        <v>0</v>
      </c>
      <c r="O82" s="17">
        <v>576</v>
      </c>
      <c r="P82" s="17">
        <v>2625418.7200000002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44">
        <v>39381.279999999999</v>
      </c>
      <c r="AF82" s="44">
        <v>0</v>
      </c>
      <c r="AG82" s="17">
        <v>0</v>
      </c>
      <c r="AH82" s="21" t="s">
        <v>262</v>
      </c>
      <c r="AI82" s="21">
        <v>2022</v>
      </c>
      <c r="AJ82" s="21">
        <v>2022</v>
      </c>
    </row>
    <row r="83" spans="1:40" s="8" customFormat="1" ht="61.5" x14ac:dyDescent="0.85">
      <c r="B83" s="213" t="s">
        <v>1009</v>
      </c>
      <c r="C83" s="11"/>
      <c r="D83" s="45" t="s">
        <v>855</v>
      </c>
      <c r="E83" s="46">
        <v>1.0385</v>
      </c>
      <c r="F83" s="17">
        <v>2215379.62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50">
        <v>0</v>
      </c>
      <c r="N83" s="17">
        <v>0</v>
      </c>
      <c r="O83" s="17">
        <v>387</v>
      </c>
      <c r="P83" s="17">
        <v>2201182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44">
        <v>14197.62</v>
      </c>
      <c r="AF83" s="44">
        <v>0</v>
      </c>
      <c r="AG83" s="17">
        <v>0</v>
      </c>
      <c r="AH83" s="21" t="s">
        <v>855</v>
      </c>
      <c r="AI83" s="21" t="s">
        <v>855</v>
      </c>
      <c r="AJ83" s="21" t="s">
        <v>855</v>
      </c>
    </row>
    <row r="84" spans="1:40" s="8" customFormat="1" ht="61.5" x14ac:dyDescent="0.85">
      <c r="A84" s="8">
        <v>1</v>
      </c>
      <c r="B84" s="43">
        <v>3</v>
      </c>
      <c r="C84" s="11" t="s">
        <v>1867</v>
      </c>
      <c r="D84" s="45" t="s">
        <v>1003</v>
      </c>
      <c r="E84" s="46">
        <v>1.0385</v>
      </c>
      <c r="F84" s="17">
        <v>2215379.62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50">
        <v>0</v>
      </c>
      <c r="N84" s="17">
        <v>0</v>
      </c>
      <c r="O84" s="17">
        <v>387</v>
      </c>
      <c r="P84" s="17">
        <v>2201182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14197.62</v>
      </c>
      <c r="AF84" s="44">
        <v>0</v>
      </c>
      <c r="AG84" s="17">
        <v>0</v>
      </c>
      <c r="AH84" s="21" t="s">
        <v>262</v>
      </c>
      <c r="AI84" s="21">
        <v>2022</v>
      </c>
      <c r="AJ84" s="21">
        <v>2022</v>
      </c>
    </row>
    <row r="85" spans="1:40" s="8" customFormat="1" ht="61.5" x14ac:dyDescent="0.85">
      <c r="B85" s="213" t="s">
        <v>816</v>
      </c>
      <c r="C85" s="11"/>
      <c r="D85" s="45" t="s">
        <v>855</v>
      </c>
      <c r="E85" s="46">
        <v>1.008</v>
      </c>
      <c r="F85" s="17">
        <v>4467095.37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50">
        <v>0</v>
      </c>
      <c r="N85" s="17">
        <v>0</v>
      </c>
      <c r="O85" s="17">
        <v>714</v>
      </c>
      <c r="P85" s="17">
        <v>4401079.18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44">
        <v>66016.19</v>
      </c>
      <c r="AF85" s="44">
        <v>0</v>
      </c>
      <c r="AG85" s="17">
        <v>0</v>
      </c>
      <c r="AH85" s="21" t="s">
        <v>855</v>
      </c>
      <c r="AI85" s="21" t="s">
        <v>855</v>
      </c>
      <c r="AJ85" s="21" t="s">
        <v>855</v>
      </c>
    </row>
    <row r="86" spans="1:40" s="8" customFormat="1" ht="61.5" x14ac:dyDescent="0.85">
      <c r="A86" s="8">
        <v>1</v>
      </c>
      <c r="B86" s="43">
        <v>4</v>
      </c>
      <c r="C86" s="11" t="s">
        <v>995</v>
      </c>
      <c r="D86" s="45" t="s">
        <v>1001</v>
      </c>
      <c r="E86" s="46">
        <v>1.008</v>
      </c>
      <c r="F86" s="17">
        <v>4467095.37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50">
        <v>0</v>
      </c>
      <c r="N86" s="17">
        <v>0</v>
      </c>
      <c r="O86" s="25">
        <v>714</v>
      </c>
      <c r="P86" s="25">
        <v>4401079.18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44">
        <v>66016.19</v>
      </c>
      <c r="AF86" s="44">
        <v>0</v>
      </c>
      <c r="AG86" s="17">
        <v>0</v>
      </c>
      <c r="AH86" s="21" t="s">
        <v>262</v>
      </c>
      <c r="AI86" s="21">
        <v>2022</v>
      </c>
      <c r="AJ86" s="21">
        <v>2022</v>
      </c>
    </row>
    <row r="87" spans="1:40" s="8" customFormat="1" ht="61.5" x14ac:dyDescent="0.85">
      <c r="B87" s="213" t="s">
        <v>799</v>
      </c>
      <c r="C87" s="11"/>
      <c r="D87" s="45" t="s">
        <v>855</v>
      </c>
      <c r="E87" s="46">
        <v>1.009761876417796</v>
      </c>
      <c r="F87" s="17">
        <v>5876069.2400000002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50">
        <v>0</v>
      </c>
      <c r="N87" s="17">
        <v>0</v>
      </c>
      <c r="O87" s="17">
        <v>918</v>
      </c>
      <c r="P87" s="17">
        <v>5789230.7800000003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86838.46</v>
      </c>
      <c r="AF87" s="17">
        <v>0</v>
      </c>
      <c r="AG87" s="17">
        <v>0</v>
      </c>
      <c r="AH87" s="21" t="s">
        <v>855</v>
      </c>
      <c r="AI87" s="21" t="s">
        <v>855</v>
      </c>
      <c r="AJ87" s="21" t="s">
        <v>855</v>
      </c>
    </row>
    <row r="88" spans="1:40" s="8" customFormat="1" ht="61.5" x14ac:dyDescent="0.85">
      <c r="A88" s="8">
        <v>1</v>
      </c>
      <c r="B88" s="43">
        <v>5</v>
      </c>
      <c r="C88" s="11" t="s">
        <v>1356</v>
      </c>
      <c r="D88" s="45" t="s">
        <v>1005</v>
      </c>
      <c r="E88" s="46">
        <v>1.009761876417796</v>
      </c>
      <c r="F88" s="17">
        <v>5876069.2400000002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50">
        <v>0</v>
      </c>
      <c r="N88" s="17">
        <v>0</v>
      </c>
      <c r="O88" s="25">
        <v>918</v>
      </c>
      <c r="P88" s="25">
        <v>5789230.7800000003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86838.46</v>
      </c>
      <c r="AF88" s="44">
        <v>0</v>
      </c>
      <c r="AG88" s="17">
        <v>0</v>
      </c>
      <c r="AH88" s="21" t="s">
        <v>262</v>
      </c>
      <c r="AI88" s="21">
        <v>2022</v>
      </c>
      <c r="AJ88" s="21">
        <v>2022</v>
      </c>
    </row>
    <row r="89" spans="1:40" s="8" customFormat="1" ht="61.5" x14ac:dyDescent="0.85">
      <c r="B89" s="213" t="s">
        <v>1645</v>
      </c>
      <c r="C89" s="11"/>
      <c r="D89" s="45" t="s">
        <v>855</v>
      </c>
      <c r="E89" s="46">
        <v>1.0524</v>
      </c>
      <c r="F89" s="17">
        <v>3987378.77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50">
        <v>0</v>
      </c>
      <c r="N89" s="17">
        <v>0</v>
      </c>
      <c r="O89" s="17">
        <v>633</v>
      </c>
      <c r="P89" s="17">
        <v>3961825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44">
        <v>25553.77</v>
      </c>
      <c r="AF89" s="44">
        <v>0</v>
      </c>
      <c r="AG89" s="17">
        <v>0</v>
      </c>
      <c r="AH89" s="21" t="s">
        <v>855</v>
      </c>
      <c r="AI89" s="21" t="s">
        <v>855</v>
      </c>
      <c r="AJ89" s="21" t="s">
        <v>855</v>
      </c>
    </row>
    <row r="90" spans="1:40" s="8" customFormat="1" ht="61.5" x14ac:dyDescent="0.85">
      <c r="A90" s="8">
        <v>1</v>
      </c>
      <c r="B90" s="43">
        <v>6</v>
      </c>
      <c r="C90" s="11" t="s">
        <v>1644</v>
      </c>
      <c r="D90" s="45" t="s">
        <v>1003</v>
      </c>
      <c r="E90" s="46">
        <v>1.0524</v>
      </c>
      <c r="F90" s="17">
        <v>3987378.77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50">
        <v>0</v>
      </c>
      <c r="N90" s="17">
        <v>0</v>
      </c>
      <c r="O90" s="17">
        <v>633</v>
      </c>
      <c r="P90" s="17">
        <v>3961825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44">
        <v>25553.77</v>
      </c>
      <c r="AF90" s="44">
        <v>0</v>
      </c>
      <c r="AG90" s="17">
        <v>0</v>
      </c>
      <c r="AH90" s="21" t="s">
        <v>262</v>
      </c>
      <c r="AI90" s="21">
        <v>2022</v>
      </c>
      <c r="AJ90" s="21">
        <v>2022</v>
      </c>
    </row>
    <row r="91" spans="1:40" ht="61.5" x14ac:dyDescent="0.25">
      <c r="B91" s="336" t="s">
        <v>1358</v>
      </c>
      <c r="C91" s="336"/>
      <c r="D91" s="336"/>
      <c r="E91" s="336"/>
      <c r="F91" s="336"/>
      <c r="G91" s="336"/>
      <c r="H91" s="336"/>
      <c r="I91" s="336"/>
      <c r="J91" s="336"/>
      <c r="K91" s="336"/>
      <c r="L91" s="336"/>
      <c r="M91" s="336"/>
      <c r="N91" s="336"/>
      <c r="O91" s="336"/>
      <c r="P91" s="336"/>
      <c r="Q91" s="336"/>
      <c r="R91" s="336"/>
      <c r="S91" s="336"/>
      <c r="T91" s="336"/>
      <c r="U91" s="336"/>
      <c r="V91" s="336"/>
      <c r="W91" s="336"/>
      <c r="X91" s="336"/>
      <c r="Y91" s="336"/>
      <c r="Z91" s="336"/>
      <c r="AA91" s="336"/>
      <c r="AB91" s="336"/>
      <c r="AC91" s="336"/>
      <c r="AD91" s="336"/>
      <c r="AE91" s="336"/>
      <c r="AF91" s="336"/>
      <c r="AG91" s="336"/>
      <c r="AH91" s="336"/>
      <c r="AI91" s="336"/>
      <c r="AJ91" s="336"/>
    </row>
    <row r="92" spans="1:40" ht="61.5" x14ac:dyDescent="0.85">
      <c r="B92" s="334" t="s">
        <v>1012</v>
      </c>
      <c r="C92" s="335"/>
      <c r="D92" s="219" t="s">
        <v>855</v>
      </c>
      <c r="E92" s="46">
        <v>0.89549999999999996</v>
      </c>
      <c r="F92" s="17">
        <v>62235117.490000002</v>
      </c>
      <c r="G92" s="17">
        <v>0</v>
      </c>
      <c r="H92" s="17">
        <v>0</v>
      </c>
      <c r="I92" s="17">
        <v>204413.62</v>
      </c>
      <c r="J92" s="17">
        <v>0</v>
      </c>
      <c r="K92" s="17">
        <v>262873</v>
      </c>
      <c r="L92" s="17">
        <v>0</v>
      </c>
      <c r="M92" s="19">
        <v>0</v>
      </c>
      <c r="N92" s="17">
        <v>0</v>
      </c>
      <c r="O92" s="17">
        <v>90243.39</v>
      </c>
      <c r="P92" s="17">
        <v>58527857.550000004</v>
      </c>
      <c r="Q92" s="17">
        <v>0</v>
      </c>
      <c r="R92" s="17">
        <v>0</v>
      </c>
      <c r="S92" s="17">
        <v>7478.24</v>
      </c>
      <c r="T92" s="17">
        <v>1670780.8299999998</v>
      </c>
      <c r="U92" s="17">
        <v>143.80000000000001</v>
      </c>
      <c r="V92" s="17">
        <v>109992</v>
      </c>
      <c r="W92" s="17">
        <v>0</v>
      </c>
      <c r="X92" s="17">
        <v>426031.78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795669.42000000016</v>
      </c>
      <c r="AF92" s="17">
        <v>237499.28999999998</v>
      </c>
      <c r="AG92" s="17">
        <v>0</v>
      </c>
      <c r="AH92" s="110" t="s">
        <v>855</v>
      </c>
      <c r="AI92" s="110" t="s">
        <v>855</v>
      </c>
      <c r="AJ92" s="110" t="s">
        <v>855</v>
      </c>
    </row>
    <row r="93" spans="1:40" ht="62.25" x14ac:dyDescent="0.9">
      <c r="B93" s="220" t="s">
        <v>780</v>
      </c>
      <c r="C93" s="221"/>
      <c r="D93" s="114" t="s">
        <v>855</v>
      </c>
      <c r="E93" s="46">
        <v>0.82381693240432963</v>
      </c>
      <c r="F93" s="17">
        <v>3985118.04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9">
        <v>0</v>
      </c>
      <c r="N93" s="17">
        <v>0</v>
      </c>
      <c r="O93" s="17">
        <v>4824.3</v>
      </c>
      <c r="P93" s="17">
        <v>3570403.5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356033.78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58680.760000000009</v>
      </c>
      <c r="AF93" s="17">
        <v>0</v>
      </c>
      <c r="AG93" s="17">
        <v>0</v>
      </c>
      <c r="AH93" s="110" t="s">
        <v>855</v>
      </c>
      <c r="AI93" s="110" t="s">
        <v>855</v>
      </c>
      <c r="AJ93" s="110" t="s">
        <v>855</v>
      </c>
    </row>
    <row r="94" spans="1:40" ht="62.25" x14ac:dyDescent="0.9">
      <c r="A94" s="3">
        <v>1</v>
      </c>
      <c r="B94" s="43">
        <v>1</v>
      </c>
      <c r="C94" s="109" t="s">
        <v>595</v>
      </c>
      <c r="D94" s="47" t="s">
        <v>1821</v>
      </c>
      <c r="E94" s="46">
        <v>0.68103653271030484</v>
      </c>
      <c r="F94" s="17">
        <v>546562.15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9">
        <v>0</v>
      </c>
      <c r="N94" s="17">
        <v>0</v>
      </c>
      <c r="O94" s="17">
        <v>851.8</v>
      </c>
      <c r="P94" s="17">
        <v>538524.67000000004</v>
      </c>
      <c r="Q94" s="17">
        <v>0</v>
      </c>
      <c r="R94" s="17">
        <v>0</v>
      </c>
      <c r="S94" s="17">
        <v>0</v>
      </c>
      <c r="T94" s="111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8037.48</v>
      </c>
      <c r="AF94" s="17">
        <v>0</v>
      </c>
      <c r="AG94" s="17">
        <v>0</v>
      </c>
      <c r="AH94" s="110" t="s">
        <v>262</v>
      </c>
      <c r="AI94" s="110">
        <v>2020</v>
      </c>
      <c r="AJ94" s="110">
        <v>2020</v>
      </c>
      <c r="AK94" s="41"/>
      <c r="AL94" s="41"/>
      <c r="AM94" s="41"/>
      <c r="AN94" s="41"/>
    </row>
    <row r="95" spans="1:40" ht="62.25" x14ac:dyDescent="0.9">
      <c r="A95" s="3">
        <v>1</v>
      </c>
      <c r="B95" s="43">
        <v>2</v>
      </c>
      <c r="C95" s="109" t="s">
        <v>1362</v>
      </c>
      <c r="D95" s="47" t="s">
        <v>1821</v>
      </c>
      <c r="E95" s="46">
        <v>0.76770000000000005</v>
      </c>
      <c r="F95" s="17">
        <v>491248.27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9">
        <v>0</v>
      </c>
      <c r="N95" s="17">
        <v>0</v>
      </c>
      <c r="O95" s="17">
        <v>901.5</v>
      </c>
      <c r="P95" s="17">
        <v>484024.21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7224.06</v>
      </c>
      <c r="AF95" s="17">
        <v>0</v>
      </c>
      <c r="AG95" s="17">
        <v>0</v>
      </c>
      <c r="AH95" s="110" t="s">
        <v>262</v>
      </c>
      <c r="AI95" s="110">
        <v>2020</v>
      </c>
      <c r="AJ95" s="110">
        <v>2020</v>
      </c>
      <c r="AK95" s="41"/>
      <c r="AL95" s="41"/>
      <c r="AM95" s="41"/>
      <c r="AN95" s="41"/>
    </row>
    <row r="96" spans="1:40" ht="62.25" x14ac:dyDescent="0.9">
      <c r="A96" s="3">
        <v>1</v>
      </c>
      <c r="B96" s="43">
        <v>3</v>
      </c>
      <c r="C96" s="109" t="s">
        <v>1363</v>
      </c>
      <c r="D96" s="47" t="s">
        <v>1821</v>
      </c>
      <c r="E96" s="46">
        <v>0.87790000000000001</v>
      </c>
      <c r="F96" s="17">
        <v>1439722.57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9">
        <v>0</v>
      </c>
      <c r="N96" s="17">
        <v>0</v>
      </c>
      <c r="O96" s="17">
        <v>811</v>
      </c>
      <c r="P96" s="17">
        <v>1418550.7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21171.87</v>
      </c>
      <c r="AF96" s="17">
        <v>0</v>
      </c>
      <c r="AG96" s="17">
        <v>0</v>
      </c>
      <c r="AH96" s="110" t="s">
        <v>262</v>
      </c>
      <c r="AI96" s="110">
        <v>2020</v>
      </c>
      <c r="AJ96" s="110">
        <v>2020</v>
      </c>
      <c r="AK96" s="41"/>
      <c r="AL96" s="41"/>
      <c r="AM96" s="41"/>
      <c r="AN96" s="41"/>
    </row>
    <row r="97" spans="1:40" ht="62.25" x14ac:dyDescent="0.9">
      <c r="A97" s="3">
        <v>1</v>
      </c>
      <c r="B97" s="43">
        <v>4</v>
      </c>
      <c r="C97" s="109" t="s">
        <v>1364</v>
      </c>
      <c r="D97" s="57" t="s">
        <v>1821</v>
      </c>
      <c r="E97" s="46">
        <v>0.74686506171567224</v>
      </c>
      <c r="F97" s="17">
        <v>361347.58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9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11">
        <v>0</v>
      </c>
      <c r="U97" s="17">
        <v>0</v>
      </c>
      <c r="V97" s="17">
        <v>0</v>
      </c>
      <c r="W97" s="17">
        <v>0</v>
      </c>
      <c r="X97" s="25">
        <v>356033.78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5313.8</v>
      </c>
      <c r="AF97" s="17">
        <v>0</v>
      </c>
      <c r="AG97" s="17">
        <v>0</v>
      </c>
      <c r="AH97" s="110" t="s">
        <v>262</v>
      </c>
      <c r="AI97" s="21">
        <v>2021</v>
      </c>
      <c r="AJ97" s="21">
        <v>2021</v>
      </c>
      <c r="AK97" s="41"/>
      <c r="AL97" s="41"/>
      <c r="AM97" s="41"/>
      <c r="AN97" s="41"/>
    </row>
    <row r="98" spans="1:40" ht="62.25" x14ac:dyDescent="0.9">
      <c r="A98" s="3">
        <v>1</v>
      </c>
      <c r="B98" s="43">
        <v>5</v>
      </c>
      <c r="C98" s="109" t="s">
        <v>1365</v>
      </c>
      <c r="D98" s="47" t="s">
        <v>1822</v>
      </c>
      <c r="E98" s="46">
        <v>0.94499999999999995</v>
      </c>
      <c r="F98" s="17">
        <v>179920.82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9">
        <v>0</v>
      </c>
      <c r="N98" s="17">
        <v>0</v>
      </c>
      <c r="O98" s="17">
        <v>1160</v>
      </c>
      <c r="P98" s="17">
        <v>177261.89</v>
      </c>
      <c r="Q98" s="17">
        <v>0</v>
      </c>
      <c r="R98" s="17">
        <v>0</v>
      </c>
      <c r="S98" s="17">
        <v>0</v>
      </c>
      <c r="T98" s="111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2658.93</v>
      </c>
      <c r="AF98" s="17">
        <v>0</v>
      </c>
      <c r="AG98" s="17">
        <v>0</v>
      </c>
      <c r="AH98" s="110" t="s">
        <v>262</v>
      </c>
      <c r="AI98" s="110">
        <v>2020</v>
      </c>
      <c r="AJ98" s="110">
        <v>2020</v>
      </c>
      <c r="AK98" s="41"/>
      <c r="AL98" s="41"/>
      <c r="AM98" s="41"/>
      <c r="AN98" s="41"/>
    </row>
    <row r="99" spans="1:40" ht="62.25" x14ac:dyDescent="0.9">
      <c r="A99" s="3">
        <v>1</v>
      </c>
      <c r="B99" s="43">
        <v>6</v>
      </c>
      <c r="C99" s="109" t="s">
        <v>1366</v>
      </c>
      <c r="D99" s="47" t="s">
        <v>1822</v>
      </c>
      <c r="E99" s="46">
        <v>0.9244</v>
      </c>
      <c r="F99" s="17">
        <v>966316.65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9">
        <v>0</v>
      </c>
      <c r="N99" s="17">
        <v>0</v>
      </c>
      <c r="O99" s="17">
        <v>1100</v>
      </c>
      <c r="P99" s="17">
        <v>952042.03</v>
      </c>
      <c r="Q99" s="17">
        <v>0</v>
      </c>
      <c r="R99" s="17">
        <v>0</v>
      </c>
      <c r="S99" s="17">
        <v>0</v>
      </c>
      <c r="T99" s="111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14274.619999999999</v>
      </c>
      <c r="AF99" s="17">
        <v>0</v>
      </c>
      <c r="AG99" s="17">
        <v>0</v>
      </c>
      <c r="AH99" s="110" t="s">
        <v>262</v>
      </c>
      <c r="AI99" s="21">
        <v>2022</v>
      </c>
      <c r="AJ99" s="21">
        <v>2022</v>
      </c>
      <c r="AK99" s="41"/>
      <c r="AL99" s="41"/>
      <c r="AM99" s="41"/>
      <c r="AN99" s="41"/>
    </row>
    <row r="100" spans="1:40" ht="62.25" x14ac:dyDescent="0.9">
      <c r="B100" s="220" t="s">
        <v>781</v>
      </c>
      <c r="C100" s="221"/>
      <c r="D100" s="114" t="s">
        <v>855</v>
      </c>
      <c r="E100" s="46">
        <v>0.88649999999999995</v>
      </c>
      <c r="F100" s="17">
        <v>418959.01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9">
        <v>0</v>
      </c>
      <c r="N100" s="17">
        <v>0</v>
      </c>
      <c r="O100" s="17">
        <v>819.7</v>
      </c>
      <c r="P100" s="17">
        <v>412767.5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6191.51</v>
      </c>
      <c r="AF100" s="17">
        <v>0</v>
      </c>
      <c r="AG100" s="17">
        <v>0</v>
      </c>
      <c r="AH100" s="110" t="s">
        <v>855</v>
      </c>
      <c r="AI100" s="110" t="s">
        <v>855</v>
      </c>
      <c r="AJ100" s="110" t="s">
        <v>855</v>
      </c>
    </row>
    <row r="101" spans="1:40" ht="62.25" x14ac:dyDescent="0.9">
      <c r="A101" s="3">
        <v>1</v>
      </c>
      <c r="B101" s="43">
        <v>7</v>
      </c>
      <c r="C101" s="109" t="s">
        <v>1854</v>
      </c>
      <c r="D101" s="47">
        <v>2016</v>
      </c>
      <c r="E101" s="46">
        <v>0.88649999999999995</v>
      </c>
      <c r="F101" s="17">
        <v>418959.01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9">
        <v>0</v>
      </c>
      <c r="N101" s="17">
        <v>0</v>
      </c>
      <c r="O101" s="17">
        <v>819.7</v>
      </c>
      <c r="P101" s="17">
        <v>412767.5</v>
      </c>
      <c r="Q101" s="17">
        <v>0</v>
      </c>
      <c r="R101" s="17">
        <v>0</v>
      </c>
      <c r="S101" s="17">
        <v>0</v>
      </c>
      <c r="T101" s="111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6191.51</v>
      </c>
      <c r="AF101" s="17">
        <v>0</v>
      </c>
      <c r="AG101" s="17">
        <v>0</v>
      </c>
      <c r="AH101" s="110" t="s">
        <v>262</v>
      </c>
      <c r="AI101" s="21">
        <v>2022</v>
      </c>
      <c r="AJ101" s="21">
        <v>2022</v>
      </c>
      <c r="AK101" s="41"/>
      <c r="AL101" s="41"/>
      <c r="AM101" s="41"/>
      <c r="AN101" s="41"/>
    </row>
    <row r="102" spans="1:40" ht="62.25" x14ac:dyDescent="0.9">
      <c r="B102" s="220" t="s">
        <v>784</v>
      </c>
      <c r="C102" s="221"/>
      <c r="D102" s="114" t="s">
        <v>855</v>
      </c>
      <c r="E102" s="46">
        <v>0.94748668819388027</v>
      </c>
      <c r="F102" s="17">
        <v>35763.019999999997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9">
        <v>0</v>
      </c>
      <c r="N102" s="17">
        <v>0</v>
      </c>
      <c r="O102" s="17">
        <v>2012</v>
      </c>
      <c r="P102" s="17">
        <v>35329.020000000004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434</v>
      </c>
      <c r="AF102" s="17">
        <v>0</v>
      </c>
      <c r="AG102" s="17">
        <v>0</v>
      </c>
      <c r="AH102" s="110" t="s">
        <v>855</v>
      </c>
      <c r="AI102" s="110" t="s">
        <v>855</v>
      </c>
      <c r="AJ102" s="110" t="s">
        <v>855</v>
      </c>
      <c r="AK102" s="41"/>
      <c r="AL102" s="41"/>
      <c r="AM102" s="41"/>
      <c r="AN102" s="41"/>
    </row>
    <row r="103" spans="1:40" ht="62.25" x14ac:dyDescent="0.9">
      <c r="A103" s="3">
        <v>1</v>
      </c>
      <c r="B103" s="43">
        <v>8</v>
      </c>
      <c r="C103" s="109" t="s">
        <v>1367</v>
      </c>
      <c r="D103" s="47" t="s">
        <v>1822</v>
      </c>
      <c r="E103" s="46">
        <v>0.95197013899993665</v>
      </c>
      <c r="F103" s="17">
        <v>11221.62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9">
        <v>0</v>
      </c>
      <c r="N103" s="17">
        <v>0</v>
      </c>
      <c r="O103" s="17">
        <v>924</v>
      </c>
      <c r="P103" s="17">
        <v>11055.78</v>
      </c>
      <c r="Q103" s="17">
        <v>0</v>
      </c>
      <c r="R103" s="17">
        <v>0</v>
      </c>
      <c r="S103" s="17">
        <v>0</v>
      </c>
      <c r="T103" s="111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165.84</v>
      </c>
      <c r="AF103" s="17">
        <v>0</v>
      </c>
      <c r="AG103" s="17">
        <v>0</v>
      </c>
      <c r="AH103" s="110" t="s">
        <v>262</v>
      </c>
      <c r="AI103" s="110">
        <v>2020</v>
      </c>
      <c r="AJ103" s="110">
        <v>2020</v>
      </c>
      <c r="AK103" s="41"/>
      <c r="AL103" s="41"/>
      <c r="AM103" s="41"/>
      <c r="AN103" s="41"/>
    </row>
    <row r="104" spans="1:40" ht="62.25" x14ac:dyDescent="0.9">
      <c r="A104" s="3">
        <v>1</v>
      </c>
      <c r="B104" s="43">
        <v>9</v>
      </c>
      <c r="C104" s="109" t="s">
        <v>1368</v>
      </c>
      <c r="D104" s="47" t="s">
        <v>1822</v>
      </c>
      <c r="E104" s="46">
        <v>0.89759999999999995</v>
      </c>
      <c r="F104" s="17">
        <v>19576.66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9">
        <v>0</v>
      </c>
      <c r="N104" s="17">
        <v>0</v>
      </c>
      <c r="O104" s="17">
        <v>746</v>
      </c>
      <c r="P104" s="17">
        <v>19381.87</v>
      </c>
      <c r="Q104" s="17">
        <v>0</v>
      </c>
      <c r="R104" s="17">
        <v>0</v>
      </c>
      <c r="S104" s="17">
        <v>0</v>
      </c>
      <c r="T104" s="111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194.79</v>
      </c>
      <c r="AF104" s="17">
        <v>0</v>
      </c>
      <c r="AG104" s="17">
        <v>0</v>
      </c>
      <c r="AH104" s="110" t="s">
        <v>262</v>
      </c>
      <c r="AI104" s="110">
        <v>2020</v>
      </c>
      <c r="AJ104" s="110">
        <v>2020</v>
      </c>
      <c r="AK104" s="41"/>
      <c r="AL104" s="41"/>
      <c r="AM104" s="41"/>
      <c r="AN104" s="41"/>
    </row>
    <row r="105" spans="1:40" ht="62.25" x14ac:dyDescent="0.9">
      <c r="A105" s="3">
        <v>1</v>
      </c>
      <c r="B105" s="43">
        <v>10</v>
      </c>
      <c r="C105" s="109" t="s">
        <v>1823</v>
      </c>
      <c r="D105" s="47" t="s">
        <v>1821</v>
      </c>
      <c r="E105" s="46">
        <v>0.9928899255817043</v>
      </c>
      <c r="F105" s="17">
        <v>4964.74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9">
        <v>0</v>
      </c>
      <c r="N105" s="17">
        <v>0</v>
      </c>
      <c r="O105" s="17">
        <v>342</v>
      </c>
      <c r="P105" s="17">
        <v>4891.37</v>
      </c>
      <c r="Q105" s="17">
        <v>0</v>
      </c>
      <c r="R105" s="17">
        <v>0</v>
      </c>
      <c r="S105" s="17">
        <v>0</v>
      </c>
      <c r="T105" s="111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73.37</v>
      </c>
      <c r="AF105" s="17">
        <v>0</v>
      </c>
      <c r="AG105" s="17">
        <v>0</v>
      </c>
      <c r="AH105" s="110" t="s">
        <v>262</v>
      </c>
      <c r="AI105" s="21">
        <v>2022</v>
      </c>
      <c r="AJ105" s="21">
        <v>2022</v>
      </c>
      <c r="AK105" s="41"/>
      <c r="AL105" s="41"/>
      <c r="AM105" s="41"/>
      <c r="AN105" s="41"/>
    </row>
    <row r="106" spans="1:40" ht="62.25" x14ac:dyDescent="0.9">
      <c r="B106" s="220" t="s">
        <v>1008</v>
      </c>
      <c r="C106" s="221"/>
      <c r="D106" s="114" t="s">
        <v>855</v>
      </c>
      <c r="E106" s="46">
        <v>0.95033854188545508</v>
      </c>
      <c r="F106" s="17">
        <v>2018294.8699999996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9">
        <v>0</v>
      </c>
      <c r="N106" s="17">
        <v>0</v>
      </c>
      <c r="O106" s="17">
        <v>9468.5600000000013</v>
      </c>
      <c r="P106" s="17">
        <v>1346455.6300000001</v>
      </c>
      <c r="Q106" s="17">
        <v>0</v>
      </c>
      <c r="R106" s="17">
        <v>0</v>
      </c>
      <c r="S106" s="17">
        <v>853.2</v>
      </c>
      <c r="T106" s="17">
        <v>427011.58</v>
      </c>
      <c r="U106" s="17">
        <v>143.80000000000001</v>
      </c>
      <c r="V106" s="17">
        <v>109992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27336.37</v>
      </c>
      <c r="AF106" s="17">
        <v>107499.29</v>
      </c>
      <c r="AG106" s="17">
        <v>0</v>
      </c>
      <c r="AH106" s="110" t="s">
        <v>855</v>
      </c>
      <c r="AI106" s="110" t="s">
        <v>855</v>
      </c>
      <c r="AJ106" s="110" t="s">
        <v>855</v>
      </c>
      <c r="AK106" s="41"/>
      <c r="AL106" s="41"/>
      <c r="AM106" s="41"/>
      <c r="AN106" s="41"/>
    </row>
    <row r="107" spans="1:40" ht="62.25" x14ac:dyDescent="0.9">
      <c r="A107" s="3">
        <v>1</v>
      </c>
      <c r="B107" s="43">
        <v>11</v>
      </c>
      <c r="C107" s="109" t="s">
        <v>1369</v>
      </c>
      <c r="D107" s="47" t="s">
        <v>1822</v>
      </c>
      <c r="E107" s="46">
        <v>0.97330000000000005</v>
      </c>
      <c r="F107" s="17">
        <v>9167.9599999999991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9">
        <v>0</v>
      </c>
      <c r="N107" s="17">
        <v>0</v>
      </c>
      <c r="O107" s="17">
        <v>1120</v>
      </c>
      <c r="P107" s="17">
        <v>9032.4699999999993</v>
      </c>
      <c r="Q107" s="17">
        <v>0</v>
      </c>
      <c r="R107" s="17">
        <v>0</v>
      </c>
      <c r="S107" s="17">
        <v>0</v>
      </c>
      <c r="T107" s="111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135.49</v>
      </c>
      <c r="AF107" s="17">
        <v>0</v>
      </c>
      <c r="AG107" s="17">
        <v>0</v>
      </c>
      <c r="AH107" s="110" t="s">
        <v>262</v>
      </c>
      <c r="AI107" s="110">
        <v>2020</v>
      </c>
      <c r="AJ107" s="110">
        <v>2020</v>
      </c>
      <c r="AK107" s="41"/>
      <c r="AL107" s="41"/>
      <c r="AM107" s="41"/>
      <c r="AN107" s="41"/>
    </row>
    <row r="108" spans="1:40" ht="62.25" x14ac:dyDescent="0.9">
      <c r="A108" s="3">
        <v>1</v>
      </c>
      <c r="B108" s="43">
        <v>12</v>
      </c>
      <c r="C108" s="109" t="s">
        <v>1370</v>
      </c>
      <c r="D108" s="47" t="s">
        <v>1821</v>
      </c>
      <c r="E108" s="46">
        <v>0.86990000000000001</v>
      </c>
      <c r="F108" s="17">
        <v>208365.3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9">
        <v>0</v>
      </c>
      <c r="N108" s="17">
        <v>0</v>
      </c>
      <c r="O108" s="17">
        <v>728.12</v>
      </c>
      <c r="P108" s="17">
        <v>205529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25">
        <v>2836.3</v>
      </c>
      <c r="AF108" s="17">
        <v>0</v>
      </c>
      <c r="AG108" s="17">
        <v>0</v>
      </c>
      <c r="AH108" s="110" t="s">
        <v>262</v>
      </c>
      <c r="AI108" s="110">
        <v>2020</v>
      </c>
      <c r="AJ108" s="110">
        <v>2020</v>
      </c>
      <c r="AK108" s="41"/>
      <c r="AL108" s="41"/>
      <c r="AM108" s="41"/>
      <c r="AN108" s="41"/>
    </row>
    <row r="109" spans="1:40" ht="62.25" x14ac:dyDescent="0.9">
      <c r="A109" s="3">
        <v>1</v>
      </c>
      <c r="B109" s="43">
        <v>13</v>
      </c>
      <c r="C109" s="109" t="s">
        <v>1371</v>
      </c>
      <c r="D109" s="47" t="s">
        <v>1822</v>
      </c>
      <c r="E109" s="46">
        <v>0.95440000000000003</v>
      </c>
      <c r="F109" s="17">
        <v>170151.06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9">
        <v>0</v>
      </c>
      <c r="N109" s="17">
        <v>0</v>
      </c>
      <c r="O109" s="17">
        <v>755</v>
      </c>
      <c r="P109" s="17">
        <v>167636.51</v>
      </c>
      <c r="Q109" s="17">
        <v>0</v>
      </c>
      <c r="R109" s="17">
        <v>0</v>
      </c>
      <c r="S109" s="17">
        <v>0</v>
      </c>
      <c r="T109" s="111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2514.5500000000002</v>
      </c>
      <c r="AF109" s="17">
        <v>0</v>
      </c>
      <c r="AG109" s="17">
        <v>0</v>
      </c>
      <c r="AH109" s="110" t="s">
        <v>262</v>
      </c>
      <c r="AI109" s="110">
        <v>2020</v>
      </c>
      <c r="AJ109" s="110">
        <v>2020</v>
      </c>
      <c r="AK109" s="41"/>
      <c r="AL109" s="41"/>
      <c r="AM109" s="41"/>
      <c r="AN109" s="41"/>
    </row>
    <row r="110" spans="1:40" ht="62.25" x14ac:dyDescent="0.9">
      <c r="A110" s="3">
        <v>1</v>
      </c>
      <c r="B110" s="43">
        <v>14</v>
      </c>
      <c r="C110" s="109" t="s">
        <v>1372</v>
      </c>
      <c r="D110" s="47" t="s">
        <v>1822</v>
      </c>
      <c r="E110" s="46">
        <v>1.0023</v>
      </c>
      <c r="F110" s="17">
        <v>39070.28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9">
        <v>0</v>
      </c>
      <c r="N110" s="17">
        <v>0</v>
      </c>
      <c r="O110" s="17">
        <v>497</v>
      </c>
      <c r="P110" s="17">
        <v>38538.449999999997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25">
        <v>531.83000000000004</v>
      </c>
      <c r="AF110" s="17">
        <v>0</v>
      </c>
      <c r="AG110" s="17">
        <v>0</v>
      </c>
      <c r="AH110" s="110" t="s">
        <v>262</v>
      </c>
      <c r="AI110" s="110">
        <v>2020</v>
      </c>
      <c r="AJ110" s="110">
        <v>2020</v>
      </c>
      <c r="AK110" s="41"/>
      <c r="AL110" s="41"/>
      <c r="AM110" s="41"/>
      <c r="AN110" s="41"/>
    </row>
    <row r="111" spans="1:40" ht="62.25" x14ac:dyDescent="0.9">
      <c r="A111" s="3">
        <v>1</v>
      </c>
      <c r="B111" s="43">
        <v>15</v>
      </c>
      <c r="C111" s="109" t="s">
        <v>1373</v>
      </c>
      <c r="D111" s="47" t="s">
        <v>1821</v>
      </c>
      <c r="E111" s="46">
        <v>0.96599999999999997</v>
      </c>
      <c r="F111" s="17">
        <v>35421.97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9">
        <v>0</v>
      </c>
      <c r="N111" s="17">
        <v>0</v>
      </c>
      <c r="O111" s="17">
        <v>636</v>
      </c>
      <c r="P111" s="17">
        <v>34939.800000000003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25">
        <v>482.17</v>
      </c>
      <c r="AF111" s="17">
        <v>0</v>
      </c>
      <c r="AG111" s="17">
        <v>0</v>
      </c>
      <c r="AH111" s="110" t="s">
        <v>262</v>
      </c>
      <c r="AI111" s="110">
        <v>2020</v>
      </c>
      <c r="AJ111" s="110">
        <v>2020</v>
      </c>
      <c r="AK111" s="41"/>
      <c r="AL111" s="41"/>
      <c r="AM111" s="41"/>
      <c r="AN111" s="41"/>
    </row>
    <row r="112" spans="1:40" ht="62.25" x14ac:dyDescent="0.9">
      <c r="A112" s="3">
        <v>1</v>
      </c>
      <c r="B112" s="43">
        <v>16</v>
      </c>
      <c r="C112" s="109" t="s">
        <v>1374</v>
      </c>
      <c r="D112" s="47" t="s">
        <v>1822</v>
      </c>
      <c r="E112" s="46">
        <v>0.90890000000000004</v>
      </c>
      <c r="F112" s="17">
        <v>381944.5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9">
        <v>0</v>
      </c>
      <c r="N112" s="17">
        <v>0</v>
      </c>
      <c r="O112" s="17">
        <v>645</v>
      </c>
      <c r="P112" s="17">
        <v>376300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5644.5</v>
      </c>
      <c r="AF112" s="17">
        <v>0</v>
      </c>
      <c r="AG112" s="17">
        <v>0</v>
      </c>
      <c r="AH112" s="110" t="s">
        <v>262</v>
      </c>
      <c r="AI112" s="21">
        <v>2022</v>
      </c>
      <c r="AJ112" s="21">
        <v>2022</v>
      </c>
      <c r="AK112" s="41"/>
      <c r="AL112" s="41"/>
      <c r="AM112" s="41"/>
      <c r="AN112" s="41"/>
    </row>
    <row r="113" spans="1:40" ht="62.25" x14ac:dyDescent="0.9">
      <c r="A113" s="3">
        <v>1</v>
      </c>
      <c r="B113" s="43">
        <v>17</v>
      </c>
      <c r="C113" s="109" t="s">
        <v>1375</v>
      </c>
      <c r="D113" s="47" t="s">
        <v>1821</v>
      </c>
      <c r="E113" s="46">
        <v>0.97260000000000002</v>
      </c>
      <c r="F113" s="17">
        <v>7571.98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9">
        <v>0</v>
      </c>
      <c r="N113" s="17">
        <v>0</v>
      </c>
      <c r="O113" s="17">
        <v>691.81</v>
      </c>
      <c r="P113" s="17">
        <v>7460.08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111.9</v>
      </c>
      <c r="AF113" s="17">
        <v>0</v>
      </c>
      <c r="AG113" s="17">
        <v>0</v>
      </c>
      <c r="AH113" s="110" t="s">
        <v>262</v>
      </c>
      <c r="AI113" s="110">
        <v>2020</v>
      </c>
      <c r="AJ113" s="110">
        <v>2020</v>
      </c>
      <c r="AK113" s="41"/>
      <c r="AL113" s="41"/>
      <c r="AM113" s="41"/>
      <c r="AN113" s="41"/>
    </row>
    <row r="114" spans="1:40" ht="62.25" x14ac:dyDescent="0.9">
      <c r="A114" s="3">
        <v>1</v>
      </c>
      <c r="B114" s="43">
        <v>18</v>
      </c>
      <c r="C114" s="109" t="s">
        <v>1376</v>
      </c>
      <c r="D114" s="57" t="s">
        <v>1822</v>
      </c>
      <c r="E114" s="46">
        <v>0.9919</v>
      </c>
      <c r="F114" s="17">
        <v>433416.75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9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853.2</v>
      </c>
      <c r="T114" s="111">
        <v>427011.58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6405.17</v>
      </c>
      <c r="AF114" s="17">
        <v>0</v>
      </c>
      <c r="AG114" s="17">
        <v>0</v>
      </c>
      <c r="AH114" s="110" t="s">
        <v>262</v>
      </c>
      <c r="AI114" s="110">
        <v>2020</v>
      </c>
      <c r="AJ114" s="110">
        <v>2020</v>
      </c>
      <c r="AK114" s="41"/>
      <c r="AL114" s="41"/>
      <c r="AM114" s="41"/>
      <c r="AN114" s="41"/>
    </row>
    <row r="115" spans="1:40" ht="62.25" x14ac:dyDescent="0.9">
      <c r="A115" s="3">
        <v>1</v>
      </c>
      <c r="B115" s="43">
        <v>19</v>
      </c>
      <c r="C115" s="109" t="s">
        <v>1078</v>
      </c>
      <c r="D115" s="47" t="s">
        <v>1478</v>
      </c>
      <c r="E115" s="46">
        <v>0.96870000000000001</v>
      </c>
      <c r="F115" s="17">
        <v>167825.19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9">
        <v>0</v>
      </c>
      <c r="N115" s="17">
        <v>0</v>
      </c>
      <c r="O115" s="17">
        <v>404</v>
      </c>
      <c r="P115" s="17">
        <v>165540.73000000001</v>
      </c>
      <c r="Q115" s="17">
        <v>0</v>
      </c>
      <c r="R115" s="17">
        <v>0</v>
      </c>
      <c r="S115" s="17">
        <v>0</v>
      </c>
      <c r="T115" s="111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2284.46</v>
      </c>
      <c r="AF115" s="17">
        <v>0</v>
      </c>
      <c r="AG115" s="17">
        <v>0</v>
      </c>
      <c r="AH115" s="110" t="s">
        <v>262</v>
      </c>
      <c r="AI115" s="110">
        <v>2020</v>
      </c>
      <c r="AJ115" s="110">
        <v>2020</v>
      </c>
      <c r="AK115" s="41"/>
      <c r="AL115" s="41"/>
      <c r="AM115" s="41"/>
      <c r="AN115" s="41"/>
    </row>
    <row r="116" spans="1:40" ht="62.25" x14ac:dyDescent="0.9">
      <c r="A116" s="3">
        <v>1</v>
      </c>
      <c r="B116" s="43">
        <v>20</v>
      </c>
      <c r="C116" s="109" t="s">
        <v>1442</v>
      </c>
      <c r="D116" s="57" t="s">
        <v>1478</v>
      </c>
      <c r="E116" s="46">
        <v>0.97260000000000002</v>
      </c>
      <c r="F116" s="17">
        <v>111509.89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9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11">
        <v>0</v>
      </c>
      <c r="U116" s="17">
        <v>143.80000000000001</v>
      </c>
      <c r="V116" s="17">
        <v>109992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1517.89</v>
      </c>
      <c r="AF116" s="17">
        <v>0</v>
      </c>
      <c r="AG116" s="17">
        <v>0</v>
      </c>
      <c r="AH116" s="110" t="s">
        <v>262</v>
      </c>
      <c r="AI116" s="110">
        <v>2020</v>
      </c>
      <c r="AJ116" s="110">
        <v>2020</v>
      </c>
      <c r="AK116" s="41"/>
      <c r="AL116" s="41"/>
      <c r="AM116" s="41"/>
      <c r="AN116" s="41"/>
    </row>
    <row r="117" spans="1:40" ht="62.25" x14ac:dyDescent="0.9">
      <c r="A117" s="3">
        <v>1</v>
      </c>
      <c r="B117" s="43">
        <v>21</v>
      </c>
      <c r="C117" s="109" t="s">
        <v>1443</v>
      </c>
      <c r="D117" s="47" t="s">
        <v>1821</v>
      </c>
      <c r="E117" s="46">
        <v>0.9859</v>
      </c>
      <c r="F117" s="17">
        <v>155632.46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9">
        <v>0</v>
      </c>
      <c r="N117" s="17">
        <v>0</v>
      </c>
      <c r="O117" s="17">
        <v>622.63</v>
      </c>
      <c r="P117" s="17">
        <v>153513.97</v>
      </c>
      <c r="Q117" s="17">
        <v>0</v>
      </c>
      <c r="R117" s="17">
        <v>0</v>
      </c>
      <c r="S117" s="17">
        <v>0</v>
      </c>
      <c r="T117" s="111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25">
        <v>2118.4899999999998</v>
      </c>
      <c r="AF117" s="17">
        <v>0</v>
      </c>
      <c r="AG117" s="17">
        <v>0</v>
      </c>
      <c r="AH117" s="110" t="s">
        <v>262</v>
      </c>
      <c r="AI117" s="110">
        <v>2020</v>
      </c>
      <c r="AJ117" s="110">
        <v>2020</v>
      </c>
      <c r="AK117" s="41"/>
      <c r="AL117" s="41"/>
      <c r="AM117" s="41"/>
      <c r="AN117" s="41"/>
    </row>
    <row r="118" spans="1:40" ht="62.25" x14ac:dyDescent="0.9">
      <c r="A118" s="3">
        <v>1</v>
      </c>
      <c r="B118" s="43">
        <v>22</v>
      </c>
      <c r="C118" s="109" t="s">
        <v>1444</v>
      </c>
      <c r="D118" s="47" t="s">
        <v>1822</v>
      </c>
      <c r="E118" s="46">
        <v>1.0001</v>
      </c>
      <c r="F118" s="17">
        <v>7494.52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9">
        <v>0</v>
      </c>
      <c r="N118" s="17">
        <v>0</v>
      </c>
      <c r="O118" s="17">
        <v>550</v>
      </c>
      <c r="P118" s="17">
        <v>7392.5</v>
      </c>
      <c r="Q118" s="17">
        <v>0</v>
      </c>
      <c r="R118" s="17">
        <v>0</v>
      </c>
      <c r="S118" s="17">
        <v>0</v>
      </c>
      <c r="T118" s="111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25">
        <v>102.02</v>
      </c>
      <c r="AF118" s="17">
        <v>0</v>
      </c>
      <c r="AG118" s="17">
        <v>0</v>
      </c>
      <c r="AH118" s="110" t="s">
        <v>262</v>
      </c>
      <c r="AI118" s="110">
        <v>2020</v>
      </c>
      <c r="AJ118" s="110">
        <v>2020</v>
      </c>
      <c r="AK118" s="41"/>
      <c r="AL118" s="41"/>
      <c r="AM118" s="41"/>
      <c r="AN118" s="41"/>
    </row>
    <row r="119" spans="1:40" ht="62.25" x14ac:dyDescent="0.9">
      <c r="A119" s="3">
        <v>1</v>
      </c>
      <c r="B119" s="43">
        <v>23</v>
      </c>
      <c r="C119" s="109" t="s">
        <v>1445</v>
      </c>
      <c r="D119" s="47" t="s">
        <v>1824</v>
      </c>
      <c r="E119" s="46">
        <v>0.95650000000000002</v>
      </c>
      <c r="F119" s="17">
        <v>48133.04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9">
        <v>0</v>
      </c>
      <c r="N119" s="17">
        <v>0</v>
      </c>
      <c r="O119" s="17">
        <v>807</v>
      </c>
      <c r="P119" s="17">
        <v>47477.85</v>
      </c>
      <c r="Q119" s="17">
        <v>0</v>
      </c>
      <c r="R119" s="17">
        <v>0</v>
      </c>
      <c r="S119" s="17">
        <v>0</v>
      </c>
      <c r="T119" s="111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655.19000000000005</v>
      </c>
      <c r="AF119" s="17">
        <v>0</v>
      </c>
      <c r="AG119" s="17">
        <v>0</v>
      </c>
      <c r="AH119" s="110" t="s">
        <v>262</v>
      </c>
      <c r="AI119" s="110">
        <v>2020</v>
      </c>
      <c r="AJ119" s="110">
        <v>2020</v>
      </c>
      <c r="AK119" s="41"/>
      <c r="AL119" s="41"/>
      <c r="AM119" s="41"/>
      <c r="AN119" s="41"/>
    </row>
    <row r="120" spans="1:40" ht="62.25" x14ac:dyDescent="0.9">
      <c r="A120" s="3">
        <v>1</v>
      </c>
      <c r="B120" s="43">
        <v>24</v>
      </c>
      <c r="C120" s="109" t="s">
        <v>1549</v>
      </c>
      <c r="D120" s="47" t="s">
        <v>1822</v>
      </c>
      <c r="E120" s="46">
        <v>0.76249999999999996</v>
      </c>
      <c r="F120" s="17">
        <v>91476.549999999988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9">
        <v>0</v>
      </c>
      <c r="N120" s="17">
        <v>0</v>
      </c>
      <c r="O120" s="17">
        <v>1059</v>
      </c>
      <c r="P120" s="17">
        <v>90124.68</v>
      </c>
      <c r="Q120" s="17">
        <v>0</v>
      </c>
      <c r="R120" s="17">
        <v>0</v>
      </c>
      <c r="S120" s="17">
        <v>0</v>
      </c>
      <c r="T120" s="111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1351.87</v>
      </c>
      <c r="AF120" s="17">
        <v>0</v>
      </c>
      <c r="AG120" s="17">
        <v>0</v>
      </c>
      <c r="AH120" s="110" t="s">
        <v>262</v>
      </c>
      <c r="AI120" s="110">
        <v>2020</v>
      </c>
      <c r="AJ120" s="110">
        <v>2020</v>
      </c>
      <c r="AK120" s="41"/>
      <c r="AL120" s="41"/>
      <c r="AM120" s="41"/>
      <c r="AN120" s="41"/>
    </row>
    <row r="121" spans="1:40" ht="62.25" x14ac:dyDescent="0.9">
      <c r="A121" s="3">
        <v>1</v>
      </c>
      <c r="B121" s="43">
        <v>25</v>
      </c>
      <c r="C121" s="109" t="s">
        <v>1825</v>
      </c>
      <c r="D121" s="47" t="s">
        <v>1824</v>
      </c>
      <c r="E121" s="46">
        <v>0.95521667016728007</v>
      </c>
      <c r="F121" s="17">
        <v>43614.13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9">
        <v>0</v>
      </c>
      <c r="N121" s="17">
        <v>0</v>
      </c>
      <c r="O121" s="17">
        <v>953</v>
      </c>
      <c r="P121" s="17">
        <v>42969.59</v>
      </c>
      <c r="Q121" s="17">
        <v>0</v>
      </c>
      <c r="R121" s="17">
        <v>0</v>
      </c>
      <c r="S121" s="17">
        <v>0</v>
      </c>
      <c r="T121" s="111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644.54</v>
      </c>
      <c r="AF121" s="17">
        <v>0</v>
      </c>
      <c r="AG121" s="17">
        <v>0</v>
      </c>
      <c r="AH121" s="110" t="s">
        <v>262</v>
      </c>
      <c r="AI121" s="110">
        <v>2020</v>
      </c>
      <c r="AJ121" s="110">
        <v>2020</v>
      </c>
      <c r="AK121" s="41"/>
      <c r="AL121" s="41"/>
      <c r="AM121" s="41"/>
      <c r="AN121" s="41"/>
    </row>
    <row r="122" spans="1:40" ht="62.25" x14ac:dyDescent="0.9">
      <c r="A122" s="3">
        <v>1</v>
      </c>
      <c r="B122" s="43">
        <v>26</v>
      </c>
      <c r="C122" s="109" t="s">
        <v>3279</v>
      </c>
      <c r="D122" s="57">
        <v>2015</v>
      </c>
      <c r="E122" s="46">
        <v>0.96460000000000001</v>
      </c>
      <c r="F122" s="17">
        <v>107499.29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9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11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107499.29</v>
      </c>
      <c r="AG122" s="17">
        <v>0</v>
      </c>
      <c r="AH122" s="110">
        <v>2022</v>
      </c>
      <c r="AI122" s="110" t="s">
        <v>262</v>
      </c>
      <c r="AJ122" s="110" t="s">
        <v>262</v>
      </c>
      <c r="AK122" s="41"/>
      <c r="AL122" s="41"/>
      <c r="AM122" s="41"/>
      <c r="AN122" s="41"/>
    </row>
    <row r="123" spans="1:40" ht="62.25" x14ac:dyDescent="0.9">
      <c r="B123" s="220" t="s">
        <v>788</v>
      </c>
      <c r="C123" s="221"/>
      <c r="D123" s="114" t="s">
        <v>855</v>
      </c>
      <c r="E123" s="46">
        <v>0.79046997917439299</v>
      </c>
      <c r="F123" s="17">
        <v>2694049.8499999996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9">
        <v>0</v>
      </c>
      <c r="N123" s="17">
        <v>0</v>
      </c>
      <c r="O123" s="17">
        <v>6319.26</v>
      </c>
      <c r="P123" s="17">
        <v>2658109.1500000004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35940.700000000004</v>
      </c>
      <c r="AF123" s="17">
        <v>0</v>
      </c>
      <c r="AG123" s="17">
        <v>0</v>
      </c>
      <c r="AH123" s="110" t="s">
        <v>855</v>
      </c>
      <c r="AI123" s="110" t="s">
        <v>855</v>
      </c>
      <c r="AJ123" s="110" t="s">
        <v>855</v>
      </c>
      <c r="AK123" s="41"/>
      <c r="AL123" s="41"/>
      <c r="AM123" s="41"/>
      <c r="AN123" s="41"/>
    </row>
    <row r="124" spans="1:40" ht="62.25" x14ac:dyDescent="0.9">
      <c r="A124" s="3">
        <v>1</v>
      </c>
      <c r="B124" s="43">
        <v>27</v>
      </c>
      <c r="C124" s="109" t="s">
        <v>1377</v>
      </c>
      <c r="D124" s="47" t="s">
        <v>1822</v>
      </c>
      <c r="E124" s="46">
        <v>0.79441212856856191</v>
      </c>
      <c r="F124" s="17">
        <v>502837.5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9">
        <v>0</v>
      </c>
      <c r="N124" s="17">
        <v>0</v>
      </c>
      <c r="O124" s="17">
        <v>1148</v>
      </c>
      <c r="P124" s="17">
        <v>497834.27</v>
      </c>
      <c r="Q124" s="17">
        <v>0</v>
      </c>
      <c r="R124" s="17">
        <v>0</v>
      </c>
      <c r="S124" s="17">
        <v>0</v>
      </c>
      <c r="T124" s="111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25">
        <v>5003.2299999999996</v>
      </c>
      <c r="AF124" s="17">
        <v>0</v>
      </c>
      <c r="AG124" s="17">
        <v>0</v>
      </c>
      <c r="AH124" s="110" t="s">
        <v>262</v>
      </c>
      <c r="AI124" s="110">
        <v>2020</v>
      </c>
      <c r="AJ124" s="110">
        <v>2020</v>
      </c>
      <c r="AK124" s="41"/>
      <c r="AL124" s="41"/>
      <c r="AM124" s="41"/>
      <c r="AN124" s="41"/>
    </row>
    <row r="125" spans="1:40" ht="62.25" x14ac:dyDescent="0.9">
      <c r="A125" s="3">
        <v>1</v>
      </c>
      <c r="B125" s="43">
        <v>28</v>
      </c>
      <c r="C125" s="109" t="s">
        <v>1378</v>
      </c>
      <c r="D125" s="47" t="s">
        <v>1822</v>
      </c>
      <c r="E125" s="46">
        <v>0.77911652932310516</v>
      </c>
      <c r="F125" s="17">
        <v>1853524.39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9">
        <v>0</v>
      </c>
      <c r="N125" s="17">
        <v>0</v>
      </c>
      <c r="O125" s="17">
        <v>812.5</v>
      </c>
      <c r="P125" s="17">
        <v>1826132.4</v>
      </c>
      <c r="Q125" s="17">
        <v>0</v>
      </c>
      <c r="R125" s="17">
        <v>0</v>
      </c>
      <c r="S125" s="17">
        <v>0</v>
      </c>
      <c r="T125" s="111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27391.99</v>
      </c>
      <c r="AF125" s="17">
        <v>0</v>
      </c>
      <c r="AG125" s="17">
        <v>0</v>
      </c>
      <c r="AH125" s="110" t="s">
        <v>262</v>
      </c>
      <c r="AI125" s="21">
        <v>2022</v>
      </c>
      <c r="AJ125" s="21">
        <v>2022</v>
      </c>
      <c r="AK125" s="41"/>
      <c r="AL125" s="41"/>
      <c r="AM125" s="41"/>
      <c r="AN125" s="41"/>
    </row>
    <row r="126" spans="1:40" ht="62.25" x14ac:dyDescent="0.9">
      <c r="A126" s="3">
        <v>1</v>
      </c>
      <c r="B126" s="43">
        <v>29</v>
      </c>
      <c r="C126" s="109" t="s">
        <v>1379</v>
      </c>
      <c r="D126" s="47" t="s">
        <v>1478</v>
      </c>
      <c r="E126" s="46">
        <v>0.64500000000000002</v>
      </c>
      <c r="F126" s="17">
        <v>57982.38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9">
        <v>0</v>
      </c>
      <c r="N126" s="17">
        <v>0</v>
      </c>
      <c r="O126" s="17">
        <v>1240.56</v>
      </c>
      <c r="P126" s="111">
        <v>57405.46</v>
      </c>
      <c r="Q126" s="17">
        <v>0</v>
      </c>
      <c r="R126" s="17">
        <v>0</v>
      </c>
      <c r="S126" s="17">
        <v>0</v>
      </c>
      <c r="T126" s="111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576.91999999999996</v>
      </c>
      <c r="AF126" s="17">
        <v>0</v>
      </c>
      <c r="AG126" s="17">
        <v>0</v>
      </c>
      <c r="AH126" s="110" t="s">
        <v>262</v>
      </c>
      <c r="AI126" s="110">
        <v>2020</v>
      </c>
      <c r="AJ126" s="110">
        <v>2020</v>
      </c>
      <c r="AK126" s="41"/>
      <c r="AL126" s="41"/>
      <c r="AM126" s="41"/>
      <c r="AN126" s="41"/>
    </row>
    <row r="127" spans="1:40" ht="62.25" x14ac:dyDescent="0.9">
      <c r="A127" s="3">
        <v>1</v>
      </c>
      <c r="B127" s="43">
        <v>30</v>
      </c>
      <c r="C127" s="109" t="s">
        <v>1380</v>
      </c>
      <c r="D127" s="47" t="s">
        <v>1822</v>
      </c>
      <c r="E127" s="46">
        <v>0.88700000000000001</v>
      </c>
      <c r="F127" s="17">
        <v>175548.91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9">
        <v>0</v>
      </c>
      <c r="N127" s="17">
        <v>0</v>
      </c>
      <c r="O127" s="17">
        <v>838</v>
      </c>
      <c r="P127" s="17">
        <v>173802.2</v>
      </c>
      <c r="Q127" s="17">
        <v>0</v>
      </c>
      <c r="R127" s="17">
        <v>0</v>
      </c>
      <c r="S127" s="17">
        <v>0</v>
      </c>
      <c r="T127" s="111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1746.71</v>
      </c>
      <c r="AF127" s="17">
        <v>0</v>
      </c>
      <c r="AG127" s="17">
        <v>0</v>
      </c>
      <c r="AH127" s="110" t="s">
        <v>262</v>
      </c>
      <c r="AI127" s="110">
        <v>2020</v>
      </c>
      <c r="AJ127" s="110">
        <v>2020</v>
      </c>
      <c r="AK127" s="41"/>
      <c r="AL127" s="41"/>
      <c r="AM127" s="41"/>
      <c r="AN127" s="41"/>
    </row>
    <row r="128" spans="1:40" ht="62.25" x14ac:dyDescent="0.9">
      <c r="A128" s="3">
        <v>1</v>
      </c>
      <c r="B128" s="43">
        <v>31</v>
      </c>
      <c r="C128" s="109" t="s">
        <v>1381</v>
      </c>
      <c r="D128" s="47" t="s">
        <v>1822</v>
      </c>
      <c r="E128" s="46">
        <v>0.78459999999999996</v>
      </c>
      <c r="F128" s="17">
        <v>63565.37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9">
        <v>0</v>
      </c>
      <c r="N128" s="17">
        <v>0</v>
      </c>
      <c r="O128" s="17">
        <v>823.2</v>
      </c>
      <c r="P128" s="17">
        <v>62932.89</v>
      </c>
      <c r="Q128" s="17">
        <v>0</v>
      </c>
      <c r="R128" s="17">
        <v>0</v>
      </c>
      <c r="S128" s="17">
        <v>0</v>
      </c>
      <c r="T128" s="111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632.48</v>
      </c>
      <c r="AF128" s="17">
        <v>0</v>
      </c>
      <c r="AG128" s="17">
        <v>0</v>
      </c>
      <c r="AH128" s="110" t="s">
        <v>262</v>
      </c>
      <c r="AI128" s="110">
        <v>2020</v>
      </c>
      <c r="AJ128" s="110">
        <v>2020</v>
      </c>
      <c r="AK128" s="41"/>
      <c r="AL128" s="41"/>
      <c r="AM128" s="41"/>
      <c r="AN128" s="41"/>
    </row>
    <row r="129" spans="1:40" ht="62.25" x14ac:dyDescent="0.9">
      <c r="A129" s="3">
        <v>1</v>
      </c>
      <c r="B129" s="43">
        <v>32</v>
      </c>
      <c r="C129" s="109" t="s">
        <v>1382</v>
      </c>
      <c r="D129" s="47" t="s">
        <v>1822</v>
      </c>
      <c r="E129" s="46">
        <v>0.70240000000000002</v>
      </c>
      <c r="F129" s="17">
        <v>2443.61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9">
        <v>0</v>
      </c>
      <c r="N129" s="17">
        <v>0</v>
      </c>
      <c r="O129" s="17">
        <v>472</v>
      </c>
      <c r="P129" s="17">
        <v>2418</v>
      </c>
      <c r="Q129" s="17">
        <v>0</v>
      </c>
      <c r="R129" s="17">
        <v>0</v>
      </c>
      <c r="S129" s="17">
        <v>0</v>
      </c>
      <c r="T129" s="111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25.61</v>
      </c>
      <c r="AF129" s="17">
        <v>0</v>
      </c>
      <c r="AG129" s="17">
        <v>0</v>
      </c>
      <c r="AH129" s="110" t="s">
        <v>262</v>
      </c>
      <c r="AI129" s="110">
        <v>2020</v>
      </c>
      <c r="AJ129" s="110">
        <v>2020</v>
      </c>
      <c r="AK129" s="41"/>
      <c r="AL129" s="41"/>
      <c r="AM129" s="41"/>
      <c r="AN129" s="41"/>
    </row>
    <row r="130" spans="1:40" ht="62.25" x14ac:dyDescent="0.9">
      <c r="A130" s="3">
        <v>1</v>
      </c>
      <c r="B130" s="43">
        <v>33</v>
      </c>
      <c r="C130" s="109" t="s">
        <v>1826</v>
      </c>
      <c r="D130" s="47" t="s">
        <v>1478</v>
      </c>
      <c r="E130" s="46">
        <v>0.94076119632908406</v>
      </c>
      <c r="F130" s="17">
        <v>38147.69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9">
        <v>0</v>
      </c>
      <c r="N130" s="17">
        <v>0</v>
      </c>
      <c r="O130" s="17">
        <v>985</v>
      </c>
      <c r="P130" s="17">
        <v>37583.93</v>
      </c>
      <c r="Q130" s="17">
        <v>0</v>
      </c>
      <c r="R130" s="17">
        <v>0</v>
      </c>
      <c r="S130" s="17">
        <v>0</v>
      </c>
      <c r="T130" s="111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563.76</v>
      </c>
      <c r="AF130" s="17">
        <v>0</v>
      </c>
      <c r="AG130" s="17">
        <v>0</v>
      </c>
      <c r="AH130" s="110" t="s">
        <v>262</v>
      </c>
      <c r="AI130" s="21">
        <v>2022</v>
      </c>
      <c r="AJ130" s="21">
        <v>2022</v>
      </c>
      <c r="AK130" s="41"/>
      <c r="AL130" s="41"/>
      <c r="AM130" s="41"/>
      <c r="AN130" s="41"/>
    </row>
    <row r="131" spans="1:40" ht="62.25" x14ac:dyDescent="0.9">
      <c r="B131" s="220" t="s">
        <v>787</v>
      </c>
      <c r="C131" s="221"/>
      <c r="D131" s="114" t="s">
        <v>855</v>
      </c>
      <c r="E131" s="46">
        <v>0.6400023136337607</v>
      </c>
      <c r="F131" s="17">
        <v>3561217.53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9">
        <v>0</v>
      </c>
      <c r="N131" s="17">
        <v>0</v>
      </c>
      <c r="O131" s="17">
        <v>1939.8</v>
      </c>
      <c r="P131" s="17">
        <v>3509120.87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52096.66</v>
      </c>
      <c r="AF131" s="17">
        <v>0</v>
      </c>
      <c r="AG131" s="17">
        <v>0</v>
      </c>
      <c r="AH131" s="110" t="s">
        <v>855</v>
      </c>
      <c r="AI131" s="110" t="s">
        <v>855</v>
      </c>
      <c r="AJ131" s="110" t="s">
        <v>855</v>
      </c>
      <c r="AK131" s="41"/>
      <c r="AL131" s="41"/>
      <c r="AM131" s="41"/>
      <c r="AN131" s="41"/>
    </row>
    <row r="132" spans="1:40" ht="62.25" x14ac:dyDescent="0.9">
      <c r="A132" s="3">
        <v>1</v>
      </c>
      <c r="B132" s="43">
        <v>34</v>
      </c>
      <c r="C132" s="109" t="s">
        <v>1383</v>
      </c>
      <c r="D132" s="47" t="s">
        <v>1822</v>
      </c>
      <c r="E132" s="46">
        <v>0.4062203289705193</v>
      </c>
      <c r="F132" s="17">
        <v>48915.49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9">
        <v>0</v>
      </c>
      <c r="N132" s="17">
        <v>0</v>
      </c>
      <c r="O132" s="60">
        <v>412</v>
      </c>
      <c r="P132" s="17">
        <v>48428.78</v>
      </c>
      <c r="Q132" s="17">
        <v>0</v>
      </c>
      <c r="R132" s="17">
        <v>0</v>
      </c>
      <c r="S132" s="17">
        <v>0</v>
      </c>
      <c r="T132" s="111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486.71</v>
      </c>
      <c r="AF132" s="17">
        <v>0</v>
      </c>
      <c r="AG132" s="17">
        <v>0</v>
      </c>
      <c r="AH132" s="110" t="s">
        <v>262</v>
      </c>
      <c r="AI132" s="110">
        <v>2020</v>
      </c>
      <c r="AJ132" s="110">
        <v>2020</v>
      </c>
      <c r="AK132" s="41"/>
      <c r="AL132" s="41"/>
      <c r="AM132" s="41"/>
      <c r="AN132" s="41"/>
    </row>
    <row r="133" spans="1:40" ht="62.25" x14ac:dyDescent="0.9">
      <c r="A133" s="3">
        <v>1</v>
      </c>
      <c r="B133" s="43">
        <v>35</v>
      </c>
      <c r="C133" s="109" t="s">
        <v>1384</v>
      </c>
      <c r="D133" s="47" t="s">
        <v>1822</v>
      </c>
      <c r="E133" s="46">
        <v>0.69908892556452351</v>
      </c>
      <c r="F133" s="17">
        <v>14682.87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9">
        <v>0</v>
      </c>
      <c r="N133" s="17">
        <v>0</v>
      </c>
      <c r="O133" s="17">
        <v>508</v>
      </c>
      <c r="P133" s="17">
        <v>14536.78</v>
      </c>
      <c r="Q133" s="17">
        <v>0</v>
      </c>
      <c r="R133" s="17">
        <v>0</v>
      </c>
      <c r="S133" s="17">
        <v>0</v>
      </c>
      <c r="T133" s="111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146.09</v>
      </c>
      <c r="AF133" s="17">
        <v>0</v>
      </c>
      <c r="AG133" s="17">
        <v>0</v>
      </c>
      <c r="AH133" s="110" t="s">
        <v>262</v>
      </c>
      <c r="AI133" s="110">
        <v>2020</v>
      </c>
      <c r="AJ133" s="110">
        <v>2020</v>
      </c>
      <c r="AK133" s="41"/>
      <c r="AL133" s="41"/>
      <c r="AM133" s="41"/>
      <c r="AN133" s="41"/>
    </row>
    <row r="134" spans="1:40" ht="62.25" x14ac:dyDescent="0.9">
      <c r="A134" s="3">
        <v>1</v>
      </c>
      <c r="B134" s="43">
        <v>36</v>
      </c>
      <c r="C134" s="109" t="s">
        <v>1385</v>
      </c>
      <c r="D134" s="47" t="s">
        <v>1822</v>
      </c>
      <c r="E134" s="46">
        <v>0.53310000000000002</v>
      </c>
      <c r="F134" s="17">
        <v>3451000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9">
        <v>0</v>
      </c>
      <c r="N134" s="17">
        <v>0</v>
      </c>
      <c r="O134" s="25">
        <v>685.8</v>
      </c>
      <c r="P134" s="25">
        <v>3400000</v>
      </c>
      <c r="Q134" s="17">
        <v>0</v>
      </c>
      <c r="R134" s="17">
        <v>0</v>
      </c>
      <c r="S134" s="17">
        <v>0</v>
      </c>
      <c r="T134" s="111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51000</v>
      </c>
      <c r="AF134" s="17">
        <v>0</v>
      </c>
      <c r="AG134" s="17">
        <v>0</v>
      </c>
      <c r="AH134" s="110" t="s">
        <v>262</v>
      </c>
      <c r="AI134" s="21">
        <v>2022</v>
      </c>
      <c r="AJ134" s="21">
        <v>2022</v>
      </c>
      <c r="AK134" s="41"/>
      <c r="AL134" s="41"/>
      <c r="AM134" s="41"/>
      <c r="AN134" s="41"/>
    </row>
    <row r="135" spans="1:40" ht="62.25" x14ac:dyDescent="0.9">
      <c r="A135" s="3">
        <v>1</v>
      </c>
      <c r="B135" s="43">
        <v>37</v>
      </c>
      <c r="C135" s="109" t="s">
        <v>1386</v>
      </c>
      <c r="D135" s="47" t="s">
        <v>1821</v>
      </c>
      <c r="E135" s="46">
        <v>0.92159999999999997</v>
      </c>
      <c r="F135" s="17">
        <v>46619.17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9">
        <v>0</v>
      </c>
      <c r="N135" s="17">
        <v>0</v>
      </c>
      <c r="O135" s="17">
        <v>334</v>
      </c>
      <c r="P135" s="17">
        <v>46155.31</v>
      </c>
      <c r="Q135" s="17">
        <v>0</v>
      </c>
      <c r="R135" s="17">
        <v>0</v>
      </c>
      <c r="S135" s="17">
        <v>0</v>
      </c>
      <c r="T135" s="111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463.86</v>
      </c>
      <c r="AF135" s="17">
        <v>0</v>
      </c>
      <c r="AG135" s="17">
        <v>0</v>
      </c>
      <c r="AH135" s="110" t="s">
        <v>262</v>
      </c>
      <c r="AI135" s="110">
        <v>2020</v>
      </c>
      <c r="AJ135" s="110">
        <v>2020</v>
      </c>
      <c r="AK135" s="41"/>
      <c r="AL135" s="41"/>
      <c r="AM135" s="41"/>
      <c r="AN135" s="41"/>
    </row>
    <row r="136" spans="1:40" ht="62.25" x14ac:dyDescent="0.9">
      <c r="B136" s="220" t="s">
        <v>727</v>
      </c>
      <c r="C136" s="221"/>
      <c r="D136" s="114" t="s">
        <v>855</v>
      </c>
      <c r="E136" s="46">
        <v>0.85874728387796762</v>
      </c>
      <c r="F136" s="17">
        <v>18237957.009999994</v>
      </c>
      <c r="G136" s="17">
        <v>0</v>
      </c>
      <c r="H136" s="17">
        <v>0</v>
      </c>
      <c r="I136" s="17">
        <v>0</v>
      </c>
      <c r="J136" s="17">
        <v>0</v>
      </c>
      <c r="K136" s="17">
        <v>262873</v>
      </c>
      <c r="L136" s="17">
        <v>0</v>
      </c>
      <c r="M136" s="19">
        <v>0</v>
      </c>
      <c r="N136" s="17">
        <v>0</v>
      </c>
      <c r="O136" s="17">
        <v>17241.14</v>
      </c>
      <c r="P136" s="17">
        <v>17124402.200000003</v>
      </c>
      <c r="Q136" s="17">
        <v>0</v>
      </c>
      <c r="R136" s="17">
        <v>0</v>
      </c>
      <c r="S136" s="17">
        <v>5134.45</v>
      </c>
      <c r="T136" s="17">
        <v>645132.4800000001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205549.33000000002</v>
      </c>
      <c r="AF136" s="17">
        <v>0</v>
      </c>
      <c r="AG136" s="17">
        <v>0</v>
      </c>
      <c r="AH136" s="110" t="s">
        <v>855</v>
      </c>
      <c r="AI136" s="110" t="s">
        <v>855</v>
      </c>
      <c r="AJ136" s="110" t="s">
        <v>855</v>
      </c>
      <c r="AK136" s="41"/>
      <c r="AL136" s="41"/>
      <c r="AM136" s="41"/>
      <c r="AN136" s="41"/>
    </row>
    <row r="137" spans="1:40" ht="62.25" x14ac:dyDescent="0.9">
      <c r="A137" s="3">
        <v>1</v>
      </c>
      <c r="B137" s="43">
        <v>38</v>
      </c>
      <c r="C137" s="109" t="s">
        <v>1387</v>
      </c>
      <c r="D137" s="47" t="s">
        <v>1821</v>
      </c>
      <c r="E137" s="46">
        <v>0.87120114478643584</v>
      </c>
      <c r="F137" s="17">
        <v>13000.44</v>
      </c>
      <c r="G137" s="17">
        <v>0</v>
      </c>
      <c r="H137" s="17">
        <v>0</v>
      </c>
      <c r="I137" s="17">
        <v>0</v>
      </c>
      <c r="J137" s="17">
        <v>0</v>
      </c>
      <c r="K137" s="17">
        <v>12873</v>
      </c>
      <c r="L137" s="17">
        <v>0</v>
      </c>
      <c r="M137" s="19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11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127.44</v>
      </c>
      <c r="AF137" s="17">
        <v>0</v>
      </c>
      <c r="AG137" s="17">
        <v>0</v>
      </c>
      <c r="AH137" s="110" t="s">
        <v>262</v>
      </c>
      <c r="AI137" s="110">
        <v>2020</v>
      </c>
      <c r="AJ137" s="110">
        <v>2020</v>
      </c>
      <c r="AK137" s="41"/>
      <c r="AL137" s="41"/>
      <c r="AM137" s="41"/>
      <c r="AN137" s="41"/>
    </row>
    <row r="138" spans="1:40" ht="62.25" x14ac:dyDescent="0.9">
      <c r="A138" s="3">
        <v>1</v>
      </c>
      <c r="B138" s="43">
        <v>39</v>
      </c>
      <c r="C138" s="109" t="s">
        <v>1388</v>
      </c>
      <c r="D138" s="47" t="s">
        <v>1821</v>
      </c>
      <c r="E138" s="46">
        <v>0.88725132075072177</v>
      </c>
      <c r="F138" s="17">
        <v>1780255.26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9">
        <v>0</v>
      </c>
      <c r="N138" s="17">
        <v>0</v>
      </c>
      <c r="O138" s="17">
        <v>1600</v>
      </c>
      <c r="P138" s="17">
        <v>1762803.51</v>
      </c>
      <c r="Q138" s="17">
        <v>0</v>
      </c>
      <c r="R138" s="17">
        <v>0</v>
      </c>
      <c r="S138" s="17">
        <v>0</v>
      </c>
      <c r="T138" s="111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17451.75</v>
      </c>
      <c r="AF138" s="17">
        <v>0</v>
      </c>
      <c r="AG138" s="17">
        <v>0</v>
      </c>
      <c r="AH138" s="110" t="s">
        <v>262</v>
      </c>
      <c r="AI138" s="21">
        <v>2021</v>
      </c>
      <c r="AJ138" s="21">
        <v>2021</v>
      </c>
      <c r="AK138" s="41"/>
      <c r="AL138" s="41"/>
      <c r="AM138" s="41"/>
      <c r="AN138" s="41"/>
    </row>
    <row r="139" spans="1:40" ht="62.25" x14ac:dyDescent="0.9">
      <c r="A139" s="3">
        <v>1</v>
      </c>
      <c r="B139" s="43">
        <v>40</v>
      </c>
      <c r="C139" s="109" t="s">
        <v>1389</v>
      </c>
      <c r="D139" s="47" t="s">
        <v>1478</v>
      </c>
      <c r="E139" s="46">
        <v>0.86073469797958557</v>
      </c>
      <c r="F139" s="17">
        <v>5340971.07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9">
        <v>0</v>
      </c>
      <c r="N139" s="17">
        <v>0</v>
      </c>
      <c r="O139" s="17">
        <v>824.88</v>
      </c>
      <c r="P139" s="25">
        <v>5284987.2</v>
      </c>
      <c r="Q139" s="17">
        <v>0</v>
      </c>
      <c r="R139" s="17">
        <v>0</v>
      </c>
      <c r="S139" s="17">
        <v>0</v>
      </c>
      <c r="T139" s="111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55983.87</v>
      </c>
      <c r="AF139" s="17">
        <v>0</v>
      </c>
      <c r="AG139" s="17">
        <v>0</v>
      </c>
      <c r="AH139" s="110" t="s">
        <v>262</v>
      </c>
      <c r="AI139" s="21">
        <v>2022</v>
      </c>
      <c r="AJ139" s="21">
        <v>2022</v>
      </c>
      <c r="AK139" s="41"/>
      <c r="AL139" s="41"/>
      <c r="AM139" s="41"/>
      <c r="AN139" s="41"/>
    </row>
    <row r="140" spans="1:40" ht="62.25" x14ac:dyDescent="0.9">
      <c r="A140" s="3">
        <v>1</v>
      </c>
      <c r="B140" s="43">
        <v>41</v>
      </c>
      <c r="C140" s="109" t="s">
        <v>1390</v>
      </c>
      <c r="D140" s="47" t="s">
        <v>1822</v>
      </c>
      <c r="E140" s="46">
        <v>0.94940000000000002</v>
      </c>
      <c r="F140" s="17">
        <v>448500.1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9">
        <v>0</v>
      </c>
      <c r="N140" s="17">
        <v>0</v>
      </c>
      <c r="O140" s="17">
        <v>477.6</v>
      </c>
      <c r="P140" s="17">
        <v>443798.94</v>
      </c>
      <c r="Q140" s="17">
        <v>0</v>
      </c>
      <c r="R140" s="17">
        <v>0</v>
      </c>
      <c r="S140" s="17">
        <v>0</v>
      </c>
      <c r="T140" s="111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4701.16</v>
      </c>
      <c r="AF140" s="17">
        <v>0</v>
      </c>
      <c r="AG140" s="17">
        <v>0</v>
      </c>
      <c r="AH140" s="110" t="s">
        <v>262</v>
      </c>
      <c r="AI140" s="21">
        <v>2022</v>
      </c>
      <c r="AJ140" s="21">
        <v>2022</v>
      </c>
      <c r="AK140" s="41"/>
      <c r="AL140" s="41"/>
      <c r="AM140" s="41"/>
      <c r="AN140" s="41"/>
    </row>
    <row r="141" spans="1:40" ht="62.25" x14ac:dyDescent="0.9">
      <c r="A141" s="3">
        <v>1</v>
      </c>
      <c r="B141" s="43">
        <v>42</v>
      </c>
      <c r="C141" s="109" t="s">
        <v>1391</v>
      </c>
      <c r="D141" s="47" t="s">
        <v>1821</v>
      </c>
      <c r="E141" s="46">
        <v>0.50380000000000003</v>
      </c>
      <c r="F141" s="17">
        <v>580524.38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9">
        <v>0</v>
      </c>
      <c r="N141" s="17">
        <v>0</v>
      </c>
      <c r="O141" s="17">
        <v>431.8</v>
      </c>
      <c r="P141" s="25">
        <v>571945.19999999995</v>
      </c>
      <c r="Q141" s="17">
        <v>0</v>
      </c>
      <c r="R141" s="17">
        <v>0</v>
      </c>
      <c r="S141" s="17">
        <v>0</v>
      </c>
      <c r="T141" s="111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8579.18</v>
      </c>
      <c r="AF141" s="17">
        <v>0</v>
      </c>
      <c r="AG141" s="17">
        <v>0</v>
      </c>
      <c r="AH141" s="110" t="s">
        <v>262</v>
      </c>
      <c r="AI141" s="21">
        <v>2022</v>
      </c>
      <c r="AJ141" s="21">
        <v>2022</v>
      </c>
      <c r="AK141" s="41"/>
      <c r="AL141" s="41"/>
      <c r="AM141" s="41"/>
      <c r="AN141" s="41"/>
    </row>
    <row r="142" spans="1:40" ht="62.25" x14ac:dyDescent="0.9">
      <c r="A142" s="3">
        <v>1</v>
      </c>
      <c r="B142" s="43">
        <v>43</v>
      </c>
      <c r="C142" s="109" t="s">
        <v>1392</v>
      </c>
      <c r="D142" s="47" t="s">
        <v>1821</v>
      </c>
      <c r="E142" s="46">
        <v>0.93600000000000005</v>
      </c>
      <c r="F142" s="17">
        <v>1170243.6200000001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9">
        <v>0</v>
      </c>
      <c r="N142" s="17">
        <v>0</v>
      </c>
      <c r="O142" s="17">
        <v>1110</v>
      </c>
      <c r="P142" s="17">
        <v>1158771.78</v>
      </c>
      <c r="Q142" s="17">
        <v>0</v>
      </c>
      <c r="R142" s="17">
        <v>0</v>
      </c>
      <c r="S142" s="17">
        <v>0</v>
      </c>
      <c r="T142" s="111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11471.84</v>
      </c>
      <c r="AF142" s="17">
        <v>0</v>
      </c>
      <c r="AG142" s="17">
        <v>0</v>
      </c>
      <c r="AH142" s="110" t="s">
        <v>262</v>
      </c>
      <c r="AI142" s="110">
        <v>2020</v>
      </c>
      <c r="AJ142" s="110">
        <v>2020</v>
      </c>
      <c r="AK142" s="41"/>
      <c r="AL142" s="41"/>
      <c r="AM142" s="41"/>
      <c r="AN142" s="41"/>
    </row>
    <row r="143" spans="1:40" ht="62.25" x14ac:dyDescent="0.9">
      <c r="A143" s="3">
        <v>1</v>
      </c>
      <c r="B143" s="43">
        <v>44</v>
      </c>
      <c r="C143" s="109" t="s">
        <v>1393</v>
      </c>
      <c r="D143" s="47" t="s">
        <v>1821</v>
      </c>
      <c r="E143" s="46">
        <v>0.91669999999999996</v>
      </c>
      <c r="F143" s="17">
        <v>82236.160000000003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9">
        <v>0</v>
      </c>
      <c r="N143" s="17">
        <v>0</v>
      </c>
      <c r="O143" s="17">
        <v>1586.2</v>
      </c>
      <c r="P143" s="17">
        <v>81430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806.16</v>
      </c>
      <c r="AF143" s="17">
        <v>0</v>
      </c>
      <c r="AG143" s="17">
        <v>0</v>
      </c>
      <c r="AH143" s="110" t="s">
        <v>262</v>
      </c>
      <c r="AI143" s="110">
        <v>2020</v>
      </c>
      <c r="AJ143" s="110">
        <v>2020</v>
      </c>
      <c r="AK143" s="41"/>
      <c r="AL143" s="41"/>
      <c r="AM143" s="41"/>
      <c r="AN143" s="41"/>
    </row>
    <row r="144" spans="1:40" ht="62.25" x14ac:dyDescent="0.9">
      <c r="A144" s="3">
        <v>1</v>
      </c>
      <c r="B144" s="43">
        <v>45</v>
      </c>
      <c r="C144" s="109" t="s">
        <v>1394</v>
      </c>
      <c r="D144" s="57" t="s">
        <v>1821</v>
      </c>
      <c r="E144" s="46">
        <v>0.86950000000000005</v>
      </c>
      <c r="F144" s="17">
        <v>253750</v>
      </c>
      <c r="G144" s="17">
        <v>0</v>
      </c>
      <c r="H144" s="17">
        <v>0</v>
      </c>
      <c r="I144" s="17">
        <v>0</v>
      </c>
      <c r="J144" s="17">
        <v>0</v>
      </c>
      <c r="K144" s="17">
        <v>250000</v>
      </c>
      <c r="L144" s="17">
        <v>0</v>
      </c>
      <c r="M144" s="19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3750</v>
      </c>
      <c r="AF144" s="17">
        <v>0</v>
      </c>
      <c r="AG144" s="17">
        <v>0</v>
      </c>
      <c r="AH144" s="110" t="s">
        <v>262</v>
      </c>
      <c r="AI144" s="21">
        <v>2022</v>
      </c>
      <c r="AJ144" s="21">
        <v>2022</v>
      </c>
      <c r="AK144" s="41"/>
      <c r="AL144" s="41"/>
      <c r="AM144" s="41"/>
      <c r="AN144" s="41"/>
    </row>
    <row r="145" spans="1:40" ht="62.25" x14ac:dyDescent="0.9">
      <c r="A145" s="3">
        <v>1</v>
      </c>
      <c r="B145" s="43">
        <v>46</v>
      </c>
      <c r="C145" s="109" t="s">
        <v>1395</v>
      </c>
      <c r="D145" s="47" t="s">
        <v>1821</v>
      </c>
      <c r="E145" s="46">
        <v>0.94930000000000003</v>
      </c>
      <c r="F145" s="17">
        <v>23581.1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9">
        <v>0</v>
      </c>
      <c r="N145" s="17">
        <v>0</v>
      </c>
      <c r="O145" s="17">
        <v>649.79999999999995</v>
      </c>
      <c r="P145" s="17">
        <v>23349.94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231.16</v>
      </c>
      <c r="AF145" s="17">
        <v>0</v>
      </c>
      <c r="AG145" s="17">
        <v>0</v>
      </c>
      <c r="AH145" s="110" t="s">
        <v>262</v>
      </c>
      <c r="AI145" s="110">
        <v>2020</v>
      </c>
      <c r="AJ145" s="110">
        <v>2020</v>
      </c>
      <c r="AK145" s="41"/>
      <c r="AL145" s="41"/>
      <c r="AM145" s="41"/>
      <c r="AN145" s="41"/>
    </row>
    <row r="146" spans="1:40" ht="62.25" x14ac:dyDescent="0.9">
      <c r="A146" s="3">
        <v>1</v>
      </c>
      <c r="B146" s="43">
        <v>47</v>
      </c>
      <c r="C146" s="109" t="s">
        <v>1396</v>
      </c>
      <c r="D146" s="47" t="s">
        <v>1822</v>
      </c>
      <c r="E146" s="46">
        <v>0.79333438101544396</v>
      </c>
      <c r="F146" s="17">
        <v>649198.31999999995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9">
        <v>0</v>
      </c>
      <c r="N146" s="17">
        <v>0</v>
      </c>
      <c r="O146" s="17">
        <v>1265</v>
      </c>
      <c r="P146" s="17">
        <v>640930.31999999995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8268</v>
      </c>
      <c r="AF146" s="17">
        <v>0</v>
      </c>
      <c r="AG146" s="17">
        <v>0</v>
      </c>
      <c r="AH146" s="110" t="s">
        <v>262</v>
      </c>
      <c r="AI146" s="110">
        <v>2020</v>
      </c>
      <c r="AJ146" s="110">
        <v>2020</v>
      </c>
      <c r="AK146" s="41"/>
      <c r="AL146" s="41"/>
      <c r="AM146" s="41"/>
      <c r="AN146" s="41"/>
    </row>
    <row r="147" spans="1:40" ht="62.25" x14ac:dyDescent="0.9">
      <c r="A147" s="3">
        <v>1</v>
      </c>
      <c r="B147" s="43">
        <v>48</v>
      </c>
      <c r="C147" s="109" t="s">
        <v>1397</v>
      </c>
      <c r="D147" s="47" t="s">
        <v>1821</v>
      </c>
      <c r="E147" s="46">
        <v>0.91920000000000002</v>
      </c>
      <c r="F147" s="17">
        <v>4725774.6000000006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9">
        <v>0</v>
      </c>
      <c r="N147" s="17">
        <v>0</v>
      </c>
      <c r="O147" s="17">
        <v>1107.2</v>
      </c>
      <c r="P147" s="17">
        <v>4676239.2</v>
      </c>
      <c r="Q147" s="17">
        <v>0</v>
      </c>
      <c r="R147" s="17">
        <v>0</v>
      </c>
      <c r="S147" s="17">
        <v>0</v>
      </c>
      <c r="T147" s="111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49535.4</v>
      </c>
      <c r="AF147" s="17">
        <v>0</v>
      </c>
      <c r="AG147" s="17">
        <v>0</v>
      </c>
      <c r="AH147" s="110" t="s">
        <v>262</v>
      </c>
      <c r="AI147" s="21">
        <v>2022</v>
      </c>
      <c r="AJ147" s="21">
        <v>2022</v>
      </c>
      <c r="AK147" s="41"/>
      <c r="AL147" s="41"/>
      <c r="AM147" s="41"/>
      <c r="AN147" s="41"/>
    </row>
    <row r="148" spans="1:40" ht="62.25" x14ac:dyDescent="0.9">
      <c r="A148" s="3">
        <v>1</v>
      </c>
      <c r="B148" s="43">
        <v>49</v>
      </c>
      <c r="C148" s="109" t="s">
        <v>1398</v>
      </c>
      <c r="D148" s="57" t="s">
        <v>1822</v>
      </c>
      <c r="E148" s="46">
        <v>0.80210000000000004</v>
      </c>
      <c r="F148" s="17">
        <v>69044.600000000006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9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276.85000000000002</v>
      </c>
      <c r="T148" s="17">
        <v>68320.88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723.72</v>
      </c>
      <c r="AF148" s="17">
        <v>0</v>
      </c>
      <c r="AG148" s="17">
        <v>0</v>
      </c>
      <c r="AH148" s="110" t="s">
        <v>262</v>
      </c>
      <c r="AI148" s="21">
        <v>2022</v>
      </c>
      <c r="AJ148" s="21">
        <v>2022</v>
      </c>
      <c r="AK148" s="41"/>
      <c r="AL148" s="41"/>
      <c r="AM148" s="41"/>
      <c r="AN148" s="41"/>
    </row>
    <row r="149" spans="1:40" ht="62.25" x14ac:dyDescent="0.9">
      <c r="A149" s="3">
        <v>1</v>
      </c>
      <c r="B149" s="43">
        <v>50</v>
      </c>
      <c r="C149" s="109" t="s">
        <v>1399</v>
      </c>
      <c r="D149" s="47" t="s">
        <v>1822</v>
      </c>
      <c r="E149" s="46">
        <v>0.98829999999999996</v>
      </c>
      <c r="F149" s="17">
        <v>49508.61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9">
        <v>0</v>
      </c>
      <c r="N149" s="17">
        <v>0</v>
      </c>
      <c r="O149" s="17">
        <v>284.39999999999998</v>
      </c>
      <c r="P149" s="17">
        <v>48776.959999999999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731.65</v>
      </c>
      <c r="AF149" s="17">
        <v>0</v>
      </c>
      <c r="AG149" s="17">
        <v>0</v>
      </c>
      <c r="AH149" s="110" t="s">
        <v>262</v>
      </c>
      <c r="AI149" s="21">
        <v>2022</v>
      </c>
      <c r="AJ149" s="21">
        <v>2022</v>
      </c>
      <c r="AK149" s="41"/>
      <c r="AL149" s="41"/>
      <c r="AM149" s="41"/>
      <c r="AN149" s="41"/>
    </row>
    <row r="150" spans="1:40" ht="62.25" x14ac:dyDescent="0.9">
      <c r="A150" s="3">
        <v>1</v>
      </c>
      <c r="B150" s="43">
        <v>51</v>
      </c>
      <c r="C150" s="109" t="s">
        <v>1400</v>
      </c>
      <c r="D150" s="47" t="s">
        <v>1822</v>
      </c>
      <c r="E150" s="46">
        <v>0.86109999999999998</v>
      </c>
      <c r="F150" s="17">
        <v>193336.55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9">
        <v>0</v>
      </c>
      <c r="N150" s="17">
        <v>0</v>
      </c>
      <c r="O150" s="17">
        <v>1539</v>
      </c>
      <c r="P150" s="17">
        <v>191310</v>
      </c>
      <c r="Q150" s="17">
        <v>0</v>
      </c>
      <c r="R150" s="17">
        <v>0</v>
      </c>
      <c r="S150" s="17">
        <v>0</v>
      </c>
      <c r="T150" s="111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2026.55</v>
      </c>
      <c r="AF150" s="17">
        <v>0</v>
      </c>
      <c r="AG150" s="17">
        <v>0</v>
      </c>
      <c r="AH150" s="110" t="s">
        <v>262</v>
      </c>
      <c r="AI150" s="21">
        <v>2022</v>
      </c>
      <c r="AJ150" s="21">
        <v>2022</v>
      </c>
      <c r="AK150" s="41"/>
      <c r="AL150" s="41"/>
      <c r="AM150" s="41"/>
      <c r="AN150" s="41"/>
    </row>
    <row r="151" spans="1:40" ht="62.25" x14ac:dyDescent="0.9">
      <c r="A151" s="3">
        <v>1</v>
      </c>
      <c r="B151" s="43">
        <v>52</v>
      </c>
      <c r="C151" s="109" t="s">
        <v>1401</v>
      </c>
      <c r="D151" s="47" t="s">
        <v>1822</v>
      </c>
      <c r="E151" s="46">
        <v>0.85870000000000002</v>
      </c>
      <c r="F151" s="17">
        <v>874380.28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9">
        <v>0</v>
      </c>
      <c r="N151" s="17">
        <v>0</v>
      </c>
      <c r="O151" s="17">
        <v>748</v>
      </c>
      <c r="P151" s="17">
        <v>861458.4</v>
      </c>
      <c r="Q151" s="17">
        <v>0</v>
      </c>
      <c r="R151" s="17">
        <v>0</v>
      </c>
      <c r="S151" s="17">
        <v>0</v>
      </c>
      <c r="T151" s="111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12921.88</v>
      </c>
      <c r="AF151" s="17">
        <v>0</v>
      </c>
      <c r="AG151" s="17">
        <v>0</v>
      </c>
      <c r="AH151" s="110" t="s">
        <v>262</v>
      </c>
      <c r="AI151" s="21">
        <v>2022</v>
      </c>
      <c r="AJ151" s="21">
        <v>2022</v>
      </c>
      <c r="AK151" s="41"/>
      <c r="AL151" s="41"/>
      <c r="AM151" s="41"/>
      <c r="AN151" s="41"/>
    </row>
    <row r="152" spans="1:40" ht="62.25" x14ac:dyDescent="0.9">
      <c r="A152" s="3">
        <v>1</v>
      </c>
      <c r="B152" s="43">
        <v>53</v>
      </c>
      <c r="C152" s="109" t="s">
        <v>1402</v>
      </c>
      <c r="D152" s="57">
        <v>2015</v>
      </c>
      <c r="E152" s="46">
        <v>0.9476</v>
      </c>
      <c r="F152" s="17">
        <v>37308.06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9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174</v>
      </c>
      <c r="T152" s="111">
        <v>37308.06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10" t="s">
        <v>262</v>
      </c>
      <c r="AI152" s="21">
        <v>2020</v>
      </c>
      <c r="AJ152" s="21" t="s">
        <v>262</v>
      </c>
      <c r="AK152" s="41"/>
      <c r="AL152" s="41"/>
      <c r="AM152" s="41"/>
      <c r="AN152" s="41"/>
    </row>
    <row r="153" spans="1:40" ht="62.25" x14ac:dyDescent="0.9">
      <c r="A153" s="3">
        <v>1</v>
      </c>
      <c r="B153" s="43">
        <v>54</v>
      </c>
      <c r="C153" s="109" t="s">
        <v>1403</v>
      </c>
      <c r="D153" s="47" t="s">
        <v>1822</v>
      </c>
      <c r="E153" s="46">
        <v>0.94679999999999997</v>
      </c>
      <c r="F153" s="17">
        <v>41021.47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9">
        <v>0</v>
      </c>
      <c r="N153" s="17">
        <v>0</v>
      </c>
      <c r="O153" s="17">
        <v>289.66000000000003</v>
      </c>
      <c r="P153" s="17">
        <v>40415.24</v>
      </c>
      <c r="Q153" s="17">
        <v>0</v>
      </c>
      <c r="R153" s="17">
        <v>0</v>
      </c>
      <c r="S153" s="17">
        <v>0</v>
      </c>
      <c r="T153" s="111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606.23</v>
      </c>
      <c r="AF153" s="17">
        <v>0</v>
      </c>
      <c r="AG153" s="17">
        <v>0</v>
      </c>
      <c r="AH153" s="110" t="s">
        <v>262</v>
      </c>
      <c r="AI153" s="21">
        <v>2022</v>
      </c>
      <c r="AJ153" s="21">
        <v>2022</v>
      </c>
      <c r="AK153" s="41"/>
      <c r="AL153" s="41"/>
      <c r="AM153" s="41"/>
      <c r="AN153" s="41"/>
    </row>
    <row r="154" spans="1:40" ht="62.25" x14ac:dyDescent="0.9">
      <c r="A154" s="3">
        <v>1</v>
      </c>
      <c r="B154" s="43">
        <v>55</v>
      </c>
      <c r="C154" s="109" t="s">
        <v>1404</v>
      </c>
      <c r="D154" s="57" t="s">
        <v>1478</v>
      </c>
      <c r="E154" s="46">
        <v>0.92569999999999997</v>
      </c>
      <c r="F154" s="17">
        <v>504846.64999999997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9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3007.6</v>
      </c>
      <c r="T154" s="111">
        <v>497385.86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7460.79</v>
      </c>
      <c r="AF154" s="17">
        <v>0</v>
      </c>
      <c r="AG154" s="17">
        <v>0</v>
      </c>
      <c r="AH154" s="110" t="s">
        <v>262</v>
      </c>
      <c r="AI154" s="21">
        <v>2022</v>
      </c>
      <c r="AJ154" s="21">
        <v>2022</v>
      </c>
      <c r="AK154" s="41"/>
      <c r="AL154" s="41"/>
      <c r="AM154" s="41"/>
      <c r="AN154" s="41"/>
    </row>
    <row r="155" spans="1:40" ht="62.25" x14ac:dyDescent="0.9">
      <c r="A155" s="3">
        <v>1</v>
      </c>
      <c r="B155" s="43">
        <v>56</v>
      </c>
      <c r="C155" s="109" t="s">
        <v>1446</v>
      </c>
      <c r="D155" s="57" t="s">
        <v>1478</v>
      </c>
      <c r="E155" s="46">
        <v>0.80649999999999999</v>
      </c>
      <c r="F155" s="17">
        <v>42661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9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1676</v>
      </c>
      <c r="T155" s="111">
        <v>42117.68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543.32000000000005</v>
      </c>
      <c r="AF155" s="17">
        <v>0</v>
      </c>
      <c r="AG155" s="17">
        <v>0</v>
      </c>
      <c r="AH155" s="110" t="s">
        <v>262</v>
      </c>
      <c r="AI155" s="21">
        <v>2020</v>
      </c>
      <c r="AJ155" s="21">
        <v>2020</v>
      </c>
      <c r="AK155" s="41"/>
      <c r="AL155" s="41"/>
      <c r="AM155" s="41"/>
      <c r="AN155" s="41"/>
    </row>
    <row r="156" spans="1:40" ht="62.25" x14ac:dyDescent="0.9">
      <c r="A156" s="3">
        <v>1</v>
      </c>
      <c r="B156" s="43">
        <v>57</v>
      </c>
      <c r="C156" s="109" t="s">
        <v>1447</v>
      </c>
      <c r="D156" s="47" t="s">
        <v>1822</v>
      </c>
      <c r="E156" s="46">
        <v>0.79520000000000002</v>
      </c>
      <c r="F156" s="17">
        <v>65466.48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9">
        <v>0</v>
      </c>
      <c r="N156" s="17">
        <v>0</v>
      </c>
      <c r="O156" s="17">
        <v>352</v>
      </c>
      <c r="P156" s="17">
        <v>64632.72</v>
      </c>
      <c r="Q156" s="17">
        <v>0</v>
      </c>
      <c r="R156" s="17">
        <v>0</v>
      </c>
      <c r="S156" s="17">
        <v>0</v>
      </c>
      <c r="T156" s="111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833.76</v>
      </c>
      <c r="AF156" s="17">
        <v>0</v>
      </c>
      <c r="AG156" s="17">
        <v>0</v>
      </c>
      <c r="AH156" s="110" t="s">
        <v>262</v>
      </c>
      <c r="AI156" s="110">
        <v>2020</v>
      </c>
      <c r="AJ156" s="110">
        <v>2020</v>
      </c>
      <c r="AK156" s="41"/>
      <c r="AL156" s="41"/>
      <c r="AM156" s="41"/>
      <c r="AN156" s="41"/>
    </row>
    <row r="157" spans="1:40" ht="62.25" x14ac:dyDescent="0.9">
      <c r="A157" s="3">
        <v>1</v>
      </c>
      <c r="B157" s="43">
        <v>58</v>
      </c>
      <c r="C157" s="109" t="s">
        <v>1448</v>
      </c>
      <c r="D157" s="47" t="s">
        <v>1478</v>
      </c>
      <c r="E157" s="46">
        <v>0.76160000000000005</v>
      </c>
      <c r="F157" s="17">
        <v>17960.63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9">
        <v>0</v>
      </c>
      <c r="N157" s="17">
        <v>0</v>
      </c>
      <c r="O157" s="17">
        <v>910</v>
      </c>
      <c r="P157" s="25">
        <v>17695.2</v>
      </c>
      <c r="Q157" s="17">
        <v>0</v>
      </c>
      <c r="R157" s="17">
        <v>0</v>
      </c>
      <c r="S157" s="17">
        <v>0</v>
      </c>
      <c r="T157" s="111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265.43</v>
      </c>
      <c r="AF157" s="17">
        <v>0</v>
      </c>
      <c r="AG157" s="17">
        <v>0</v>
      </c>
      <c r="AH157" s="110" t="s">
        <v>262</v>
      </c>
      <c r="AI157" s="21">
        <v>2022</v>
      </c>
      <c r="AJ157" s="21">
        <v>2022</v>
      </c>
      <c r="AK157" s="41"/>
      <c r="AL157" s="41"/>
      <c r="AM157" s="41"/>
      <c r="AN157" s="41"/>
    </row>
    <row r="158" spans="1:40" ht="62.25" x14ac:dyDescent="0.9">
      <c r="A158" s="3">
        <v>1</v>
      </c>
      <c r="B158" s="43">
        <v>59</v>
      </c>
      <c r="C158" s="109" t="s">
        <v>1616</v>
      </c>
      <c r="D158" s="47" t="s">
        <v>1821</v>
      </c>
      <c r="E158" s="46">
        <v>0.95309999999999995</v>
      </c>
      <c r="F158" s="17">
        <v>16859.560000000001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9">
        <v>0</v>
      </c>
      <c r="N158" s="17">
        <v>0</v>
      </c>
      <c r="O158" s="17">
        <v>900</v>
      </c>
      <c r="P158" s="17">
        <v>16610.400000000001</v>
      </c>
      <c r="Q158" s="17">
        <v>0</v>
      </c>
      <c r="R158" s="17">
        <v>0</v>
      </c>
      <c r="S158" s="17">
        <v>0</v>
      </c>
      <c r="T158" s="111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249.16</v>
      </c>
      <c r="AF158" s="17">
        <v>0</v>
      </c>
      <c r="AG158" s="17">
        <v>0</v>
      </c>
      <c r="AH158" s="110" t="s">
        <v>262</v>
      </c>
      <c r="AI158" s="21">
        <v>2022</v>
      </c>
      <c r="AJ158" s="21">
        <v>2022</v>
      </c>
      <c r="AK158" s="41"/>
      <c r="AL158" s="41"/>
      <c r="AM158" s="41"/>
      <c r="AN158" s="41"/>
    </row>
    <row r="159" spans="1:40" ht="62.25" x14ac:dyDescent="0.9">
      <c r="A159" s="3">
        <v>1</v>
      </c>
      <c r="B159" s="43">
        <v>60</v>
      </c>
      <c r="C159" s="109" t="s">
        <v>1827</v>
      </c>
      <c r="D159" s="47" t="s">
        <v>1821</v>
      </c>
      <c r="E159" s="46">
        <v>0.88386686541757653</v>
      </c>
      <c r="F159" s="17">
        <v>24060.129999999997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9">
        <v>0</v>
      </c>
      <c r="N159" s="17">
        <v>0</v>
      </c>
      <c r="O159" s="17">
        <v>345.6</v>
      </c>
      <c r="P159" s="17">
        <v>23753.71</v>
      </c>
      <c r="Q159" s="17">
        <v>0</v>
      </c>
      <c r="R159" s="17">
        <v>0</v>
      </c>
      <c r="S159" s="17">
        <v>0</v>
      </c>
      <c r="T159" s="111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306.42</v>
      </c>
      <c r="AF159" s="17">
        <v>0</v>
      </c>
      <c r="AG159" s="17">
        <v>0</v>
      </c>
      <c r="AH159" s="110" t="s">
        <v>262</v>
      </c>
      <c r="AI159" s="110">
        <v>2021</v>
      </c>
      <c r="AJ159" s="110">
        <v>2021</v>
      </c>
      <c r="AK159" s="41"/>
      <c r="AL159" s="41"/>
      <c r="AM159" s="41"/>
      <c r="AN159" s="41"/>
    </row>
    <row r="160" spans="1:40" ht="62.25" x14ac:dyDescent="0.9">
      <c r="A160" s="3">
        <v>1</v>
      </c>
      <c r="B160" s="43">
        <v>61</v>
      </c>
      <c r="C160" s="109" t="s">
        <v>1828</v>
      </c>
      <c r="D160" s="47" t="s">
        <v>1821</v>
      </c>
      <c r="E160" s="46">
        <v>0.90569999999999995</v>
      </c>
      <c r="F160" s="17">
        <v>988504.92999999993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9">
        <v>0</v>
      </c>
      <c r="N160" s="17">
        <v>0</v>
      </c>
      <c r="O160" s="17">
        <v>570</v>
      </c>
      <c r="P160" s="17">
        <v>973896.48</v>
      </c>
      <c r="Q160" s="17">
        <v>0</v>
      </c>
      <c r="R160" s="17">
        <v>0</v>
      </c>
      <c r="S160" s="17">
        <v>0</v>
      </c>
      <c r="T160" s="111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14608.45</v>
      </c>
      <c r="AF160" s="17">
        <v>0</v>
      </c>
      <c r="AG160" s="17">
        <v>0</v>
      </c>
      <c r="AH160" s="110" t="s">
        <v>262</v>
      </c>
      <c r="AI160" s="21">
        <v>2022</v>
      </c>
      <c r="AJ160" s="21">
        <v>2022</v>
      </c>
      <c r="AK160" s="41"/>
      <c r="AL160" s="41"/>
      <c r="AM160" s="41"/>
      <c r="AN160" s="41"/>
    </row>
    <row r="161" spans="1:40" ht="62.25" x14ac:dyDescent="0.9">
      <c r="A161" s="3">
        <v>1</v>
      </c>
      <c r="B161" s="43">
        <v>62</v>
      </c>
      <c r="C161" s="109" t="s">
        <v>1829</v>
      </c>
      <c r="D161" s="47" t="s">
        <v>1822</v>
      </c>
      <c r="E161" s="46">
        <v>0.76750579810492481</v>
      </c>
      <c r="F161" s="17">
        <v>124416.53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9">
        <v>0</v>
      </c>
      <c r="N161" s="17">
        <v>0</v>
      </c>
      <c r="O161" s="17">
        <v>425</v>
      </c>
      <c r="P161" s="17">
        <v>122832</v>
      </c>
      <c r="Q161" s="17">
        <v>0</v>
      </c>
      <c r="R161" s="17">
        <v>0</v>
      </c>
      <c r="S161" s="17">
        <v>0</v>
      </c>
      <c r="T161" s="111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1584.53</v>
      </c>
      <c r="AF161" s="17">
        <v>0</v>
      </c>
      <c r="AG161" s="17">
        <v>0</v>
      </c>
      <c r="AH161" s="110" t="s">
        <v>262</v>
      </c>
      <c r="AI161" s="110">
        <v>2021</v>
      </c>
      <c r="AJ161" s="110">
        <v>2021</v>
      </c>
      <c r="AK161" s="41"/>
      <c r="AL161" s="41"/>
      <c r="AM161" s="41"/>
      <c r="AN161" s="41"/>
    </row>
    <row r="162" spans="1:40" ht="62.25" x14ac:dyDescent="0.9">
      <c r="A162" s="3">
        <v>1</v>
      </c>
      <c r="B162" s="43">
        <v>63</v>
      </c>
      <c r="C162" s="109" t="s">
        <v>1830</v>
      </c>
      <c r="D162" s="47" t="s">
        <v>1822</v>
      </c>
      <c r="E162" s="46">
        <v>0.81472974052840219</v>
      </c>
      <c r="F162" s="17">
        <v>65194.47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9">
        <v>0</v>
      </c>
      <c r="N162" s="17">
        <v>0</v>
      </c>
      <c r="O162" s="17">
        <v>531</v>
      </c>
      <c r="P162" s="17">
        <v>64231</v>
      </c>
      <c r="Q162" s="17">
        <v>0</v>
      </c>
      <c r="R162" s="17">
        <v>0</v>
      </c>
      <c r="S162" s="17">
        <v>0</v>
      </c>
      <c r="T162" s="111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963.47</v>
      </c>
      <c r="AF162" s="17">
        <v>0</v>
      </c>
      <c r="AG162" s="17">
        <v>0</v>
      </c>
      <c r="AH162" s="110" t="s">
        <v>262</v>
      </c>
      <c r="AI162" s="21">
        <v>2022</v>
      </c>
      <c r="AJ162" s="21">
        <v>2022</v>
      </c>
      <c r="AK162" s="41"/>
      <c r="AL162" s="41"/>
      <c r="AM162" s="41"/>
      <c r="AN162" s="41"/>
    </row>
    <row r="163" spans="1:40" ht="62.25" x14ac:dyDescent="0.9">
      <c r="A163" s="3">
        <v>1</v>
      </c>
      <c r="B163" s="43">
        <v>64</v>
      </c>
      <c r="C163" s="109" t="s">
        <v>2370</v>
      </c>
      <c r="D163" s="47" t="s">
        <v>1822</v>
      </c>
      <c r="E163" s="46">
        <v>0.78400000000000003</v>
      </c>
      <c r="F163" s="17">
        <v>14008.220000000001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9">
        <v>0</v>
      </c>
      <c r="N163" s="17">
        <v>0</v>
      </c>
      <c r="O163" s="17">
        <v>316</v>
      </c>
      <c r="P163" s="17">
        <v>13801.2</v>
      </c>
      <c r="Q163" s="17">
        <v>0</v>
      </c>
      <c r="R163" s="17">
        <v>0</v>
      </c>
      <c r="S163" s="17">
        <v>0</v>
      </c>
      <c r="T163" s="111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207.02</v>
      </c>
      <c r="AF163" s="17">
        <v>0</v>
      </c>
      <c r="AG163" s="17">
        <v>0</v>
      </c>
      <c r="AH163" s="110" t="s">
        <v>262</v>
      </c>
      <c r="AI163" s="21">
        <v>2022</v>
      </c>
      <c r="AJ163" s="21">
        <v>2022</v>
      </c>
      <c r="AK163" s="41"/>
      <c r="AL163" s="41"/>
      <c r="AM163" s="41"/>
      <c r="AN163" s="41"/>
    </row>
    <row r="164" spans="1:40" ht="62.25" x14ac:dyDescent="0.9">
      <c r="A164" s="3">
        <v>1</v>
      </c>
      <c r="B164" s="43">
        <v>65</v>
      </c>
      <c r="C164" s="109" t="s">
        <v>2371</v>
      </c>
      <c r="D164" s="47" t="s">
        <v>1822</v>
      </c>
      <c r="E164" s="46">
        <v>0.78600000000000003</v>
      </c>
      <c r="F164" s="17">
        <v>41343.79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9">
        <v>0</v>
      </c>
      <c r="N164" s="17">
        <v>0</v>
      </c>
      <c r="O164" s="17">
        <v>978</v>
      </c>
      <c r="P164" s="17">
        <v>40732.800000000003</v>
      </c>
      <c r="Q164" s="17">
        <v>0</v>
      </c>
      <c r="R164" s="17">
        <v>0</v>
      </c>
      <c r="S164" s="17">
        <v>0</v>
      </c>
      <c r="T164" s="111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610.99</v>
      </c>
      <c r="AF164" s="17">
        <v>0</v>
      </c>
      <c r="AG164" s="17">
        <v>0</v>
      </c>
      <c r="AH164" s="110" t="s">
        <v>262</v>
      </c>
      <c r="AI164" s="21">
        <v>2022</v>
      </c>
      <c r="AJ164" s="21">
        <v>2022</v>
      </c>
      <c r="AK164" s="41"/>
      <c r="AL164" s="41"/>
      <c r="AM164" s="41"/>
      <c r="AN164" s="41"/>
    </row>
    <row r="165" spans="1:40" ht="62.25" x14ac:dyDescent="0.9">
      <c r="B165" s="220" t="s">
        <v>1359</v>
      </c>
      <c r="C165" s="221"/>
      <c r="D165" s="114" t="s">
        <v>855</v>
      </c>
      <c r="E165" s="46">
        <v>0.90385558590968551</v>
      </c>
      <c r="F165" s="17">
        <v>5257534.7999999989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9">
        <v>0</v>
      </c>
      <c r="N165" s="17">
        <v>0</v>
      </c>
      <c r="O165" s="17">
        <v>14263</v>
      </c>
      <c r="P165" s="17">
        <v>5110910.43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69998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76626.37000000001</v>
      </c>
      <c r="AF165" s="17">
        <v>0</v>
      </c>
      <c r="AG165" s="17">
        <v>0</v>
      </c>
      <c r="AH165" s="110" t="s">
        <v>855</v>
      </c>
      <c r="AI165" s="110" t="s">
        <v>855</v>
      </c>
      <c r="AJ165" s="110" t="s">
        <v>855</v>
      </c>
      <c r="AK165" s="41"/>
      <c r="AL165" s="41"/>
      <c r="AM165" s="41"/>
      <c r="AN165" s="41"/>
    </row>
    <row r="166" spans="1:40" ht="62.25" x14ac:dyDescent="0.9">
      <c r="A166" s="3">
        <v>1</v>
      </c>
      <c r="B166" s="43">
        <v>66</v>
      </c>
      <c r="C166" s="109" t="s">
        <v>1405</v>
      </c>
      <c r="D166" s="47" t="s">
        <v>1822</v>
      </c>
      <c r="E166" s="46">
        <v>0.95770131483230581</v>
      </c>
      <c r="F166" s="17">
        <v>1768733.14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9">
        <v>0</v>
      </c>
      <c r="N166" s="17">
        <v>0</v>
      </c>
      <c r="O166" s="17">
        <v>2039</v>
      </c>
      <c r="P166" s="17">
        <v>1742723</v>
      </c>
      <c r="Q166" s="17">
        <v>0</v>
      </c>
      <c r="R166" s="17">
        <v>0</v>
      </c>
      <c r="S166" s="17">
        <v>0</v>
      </c>
      <c r="T166" s="111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26010.14</v>
      </c>
      <c r="AF166" s="17">
        <v>0</v>
      </c>
      <c r="AG166" s="17">
        <v>0</v>
      </c>
      <c r="AH166" s="110" t="s">
        <v>262</v>
      </c>
      <c r="AI166" s="110">
        <v>2020</v>
      </c>
      <c r="AJ166" s="110">
        <v>2020</v>
      </c>
      <c r="AK166" s="41"/>
      <c r="AL166" s="41"/>
      <c r="AM166" s="41"/>
      <c r="AN166" s="41"/>
    </row>
    <row r="167" spans="1:40" ht="62.25" x14ac:dyDescent="0.9">
      <c r="A167" s="3">
        <v>1</v>
      </c>
      <c r="B167" s="43">
        <v>67</v>
      </c>
      <c r="C167" s="109" t="s">
        <v>1406</v>
      </c>
      <c r="D167" s="47" t="s">
        <v>1821</v>
      </c>
      <c r="E167" s="46">
        <v>0.91669999999999996</v>
      </c>
      <c r="F167" s="17">
        <v>224063.98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9">
        <v>0</v>
      </c>
      <c r="N167" s="17">
        <v>0</v>
      </c>
      <c r="O167" s="17">
        <v>1135</v>
      </c>
      <c r="P167" s="17">
        <v>220769</v>
      </c>
      <c r="Q167" s="17">
        <v>0</v>
      </c>
      <c r="R167" s="17">
        <v>0</v>
      </c>
      <c r="S167" s="17">
        <v>0</v>
      </c>
      <c r="T167" s="111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3294.98</v>
      </c>
      <c r="AF167" s="17">
        <v>0</v>
      </c>
      <c r="AG167" s="17">
        <v>0</v>
      </c>
      <c r="AH167" s="110" t="s">
        <v>262</v>
      </c>
      <c r="AI167" s="110">
        <v>2020</v>
      </c>
      <c r="AJ167" s="110">
        <v>2020</v>
      </c>
      <c r="AK167" s="41"/>
      <c r="AL167" s="41"/>
      <c r="AM167" s="41"/>
      <c r="AN167" s="41"/>
    </row>
    <row r="168" spans="1:40" ht="62.25" x14ac:dyDescent="0.9">
      <c r="A168" s="3">
        <v>1</v>
      </c>
      <c r="B168" s="43">
        <v>68</v>
      </c>
      <c r="C168" s="109" t="s">
        <v>1407</v>
      </c>
      <c r="D168" s="47" t="s">
        <v>1822</v>
      </c>
      <c r="E168" s="46">
        <v>0.98309999999999997</v>
      </c>
      <c r="F168" s="17">
        <v>31696.09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9">
        <v>0</v>
      </c>
      <c r="N168" s="17">
        <v>0</v>
      </c>
      <c r="O168" s="17">
        <v>1845</v>
      </c>
      <c r="P168" s="17">
        <v>31229.98</v>
      </c>
      <c r="Q168" s="17">
        <v>0</v>
      </c>
      <c r="R168" s="17">
        <v>0</v>
      </c>
      <c r="S168" s="17">
        <v>0</v>
      </c>
      <c r="T168" s="111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466.11</v>
      </c>
      <c r="AF168" s="17">
        <v>0</v>
      </c>
      <c r="AG168" s="17">
        <v>0</v>
      </c>
      <c r="AH168" s="110" t="s">
        <v>262</v>
      </c>
      <c r="AI168" s="110">
        <v>2020</v>
      </c>
      <c r="AJ168" s="110">
        <v>2020</v>
      </c>
      <c r="AK168" s="41"/>
      <c r="AL168" s="41"/>
      <c r="AM168" s="41"/>
      <c r="AN168" s="41"/>
    </row>
    <row r="169" spans="1:40" ht="62.25" x14ac:dyDescent="0.9">
      <c r="A169" s="3">
        <v>1</v>
      </c>
      <c r="B169" s="43">
        <v>69</v>
      </c>
      <c r="C169" s="109" t="s">
        <v>1408</v>
      </c>
      <c r="D169" s="47" t="s">
        <v>1822</v>
      </c>
      <c r="E169" s="46">
        <v>0.9163</v>
      </c>
      <c r="F169" s="17">
        <v>97154.82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9">
        <v>0</v>
      </c>
      <c r="N169" s="17">
        <v>0</v>
      </c>
      <c r="O169" s="17">
        <v>736</v>
      </c>
      <c r="P169" s="17">
        <v>95726.11</v>
      </c>
      <c r="Q169" s="17">
        <v>0</v>
      </c>
      <c r="R169" s="17">
        <v>0</v>
      </c>
      <c r="S169" s="17">
        <v>0</v>
      </c>
      <c r="T169" s="111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1428.71</v>
      </c>
      <c r="AF169" s="17">
        <v>0</v>
      </c>
      <c r="AG169" s="17">
        <v>0</v>
      </c>
      <c r="AH169" s="110" t="s">
        <v>262</v>
      </c>
      <c r="AI169" s="110">
        <v>2020</v>
      </c>
      <c r="AJ169" s="110">
        <v>2020</v>
      </c>
      <c r="AK169" s="41"/>
      <c r="AL169" s="41"/>
      <c r="AM169" s="41"/>
      <c r="AN169" s="41"/>
    </row>
    <row r="170" spans="1:40" ht="62.25" x14ac:dyDescent="0.9">
      <c r="A170" s="3">
        <v>1</v>
      </c>
      <c r="B170" s="43">
        <v>70</v>
      </c>
      <c r="C170" s="109" t="s">
        <v>1409</v>
      </c>
      <c r="D170" s="47" t="s">
        <v>1821</v>
      </c>
      <c r="E170" s="46">
        <v>0.88370000000000004</v>
      </c>
      <c r="F170" s="17">
        <v>115006.25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9">
        <v>0</v>
      </c>
      <c r="N170" s="17">
        <v>0</v>
      </c>
      <c r="O170" s="17">
        <v>518</v>
      </c>
      <c r="P170" s="17">
        <v>113315.02</v>
      </c>
      <c r="Q170" s="17">
        <v>0</v>
      </c>
      <c r="R170" s="17">
        <v>0</v>
      </c>
      <c r="S170" s="17">
        <v>0</v>
      </c>
      <c r="T170" s="111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1691.23</v>
      </c>
      <c r="AF170" s="17">
        <v>0</v>
      </c>
      <c r="AG170" s="17">
        <v>0</v>
      </c>
      <c r="AH170" s="110" t="s">
        <v>262</v>
      </c>
      <c r="AI170" s="110">
        <v>2020</v>
      </c>
      <c r="AJ170" s="110">
        <v>2020</v>
      </c>
      <c r="AK170" s="41"/>
      <c r="AL170" s="41"/>
      <c r="AM170" s="41"/>
      <c r="AN170" s="41"/>
    </row>
    <row r="171" spans="1:40" ht="62.25" x14ac:dyDescent="0.9">
      <c r="A171" s="3">
        <v>1</v>
      </c>
      <c r="B171" s="43">
        <v>71</v>
      </c>
      <c r="C171" s="109" t="s">
        <v>1410</v>
      </c>
      <c r="D171" s="47" t="s">
        <v>1822</v>
      </c>
      <c r="E171" s="46">
        <v>1.000675491846317</v>
      </c>
      <c r="F171" s="17">
        <v>1485022.6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9">
        <v>0</v>
      </c>
      <c r="N171" s="17">
        <v>0</v>
      </c>
      <c r="O171" s="17">
        <v>1238</v>
      </c>
      <c r="P171" s="17">
        <v>1463184.57</v>
      </c>
      <c r="Q171" s="17">
        <v>0</v>
      </c>
      <c r="R171" s="17">
        <v>0</v>
      </c>
      <c r="S171" s="17">
        <v>0</v>
      </c>
      <c r="T171" s="111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21838.03</v>
      </c>
      <c r="AF171" s="17">
        <v>0</v>
      </c>
      <c r="AG171" s="17">
        <v>0</v>
      </c>
      <c r="AH171" s="110" t="s">
        <v>262</v>
      </c>
      <c r="AI171" s="110">
        <v>2020</v>
      </c>
      <c r="AJ171" s="110">
        <v>2020</v>
      </c>
      <c r="AK171" s="41"/>
      <c r="AL171" s="41"/>
      <c r="AM171" s="41"/>
      <c r="AN171" s="41"/>
    </row>
    <row r="172" spans="1:40" ht="62.25" x14ac:dyDescent="0.9">
      <c r="A172" s="3">
        <v>1</v>
      </c>
      <c r="B172" s="43">
        <v>72</v>
      </c>
      <c r="C172" s="109" t="s">
        <v>1411</v>
      </c>
      <c r="D172" s="47" t="s">
        <v>1822</v>
      </c>
      <c r="E172" s="46">
        <v>0.80026822300653366</v>
      </c>
      <c r="F172" s="17">
        <v>179270.28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9">
        <v>0</v>
      </c>
      <c r="N172" s="17">
        <v>0</v>
      </c>
      <c r="O172" s="17">
        <v>668</v>
      </c>
      <c r="P172" s="17">
        <v>176634.02</v>
      </c>
      <c r="Q172" s="17">
        <v>0</v>
      </c>
      <c r="R172" s="17">
        <v>0</v>
      </c>
      <c r="S172" s="17">
        <v>0</v>
      </c>
      <c r="T172" s="111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2636.26</v>
      </c>
      <c r="AF172" s="17">
        <v>0</v>
      </c>
      <c r="AG172" s="17">
        <v>0</v>
      </c>
      <c r="AH172" s="110" t="s">
        <v>262</v>
      </c>
      <c r="AI172" s="110">
        <v>2020</v>
      </c>
      <c r="AJ172" s="110">
        <v>2020</v>
      </c>
      <c r="AK172" s="41"/>
      <c r="AL172" s="41"/>
      <c r="AM172" s="41"/>
      <c r="AN172" s="41"/>
    </row>
    <row r="173" spans="1:40" ht="62.25" x14ac:dyDescent="0.9">
      <c r="A173" s="3">
        <v>1</v>
      </c>
      <c r="B173" s="43">
        <v>73</v>
      </c>
      <c r="C173" s="109" t="s">
        <v>1412</v>
      </c>
      <c r="D173" s="47" t="s">
        <v>1821</v>
      </c>
      <c r="E173" s="46">
        <v>0.92587279445283599</v>
      </c>
      <c r="F173" s="17">
        <v>21660.55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9">
        <v>0</v>
      </c>
      <c r="N173" s="17">
        <v>0</v>
      </c>
      <c r="O173" s="17">
        <v>559</v>
      </c>
      <c r="P173" s="17">
        <v>21342.02</v>
      </c>
      <c r="Q173" s="17">
        <v>0</v>
      </c>
      <c r="R173" s="17">
        <v>0</v>
      </c>
      <c r="S173" s="17">
        <v>0</v>
      </c>
      <c r="T173" s="111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318.52999999999997</v>
      </c>
      <c r="AF173" s="17">
        <v>0</v>
      </c>
      <c r="AG173" s="17">
        <v>0</v>
      </c>
      <c r="AH173" s="110" t="s">
        <v>262</v>
      </c>
      <c r="AI173" s="110">
        <v>2020</v>
      </c>
      <c r="AJ173" s="110">
        <v>2020</v>
      </c>
      <c r="AK173" s="41"/>
      <c r="AL173" s="41"/>
      <c r="AM173" s="41"/>
      <c r="AN173" s="41"/>
    </row>
    <row r="174" spans="1:40" ht="62.25" x14ac:dyDescent="0.9">
      <c r="A174" s="3">
        <v>1</v>
      </c>
      <c r="B174" s="43">
        <v>74</v>
      </c>
      <c r="C174" s="109" t="s">
        <v>1413</v>
      </c>
      <c r="D174" s="47" t="s">
        <v>1822</v>
      </c>
      <c r="E174" s="46">
        <v>0.87360000000000004</v>
      </c>
      <c r="F174" s="17">
        <v>825558.04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9">
        <v>0</v>
      </c>
      <c r="N174" s="17">
        <v>0</v>
      </c>
      <c r="O174" s="17">
        <v>1549</v>
      </c>
      <c r="P174" s="17">
        <v>813417.78</v>
      </c>
      <c r="Q174" s="17">
        <v>0</v>
      </c>
      <c r="R174" s="17">
        <v>0</v>
      </c>
      <c r="S174" s="17">
        <v>0</v>
      </c>
      <c r="T174" s="111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12140.26</v>
      </c>
      <c r="AF174" s="17">
        <v>0</v>
      </c>
      <c r="AG174" s="17">
        <v>0</v>
      </c>
      <c r="AH174" s="110" t="s">
        <v>262</v>
      </c>
      <c r="AI174" s="110">
        <v>2020</v>
      </c>
      <c r="AJ174" s="110">
        <v>2020</v>
      </c>
      <c r="AK174" s="41"/>
      <c r="AL174" s="41"/>
      <c r="AM174" s="41"/>
      <c r="AN174" s="41"/>
    </row>
    <row r="175" spans="1:40" ht="62.25" x14ac:dyDescent="0.9">
      <c r="A175" s="3">
        <v>1</v>
      </c>
      <c r="B175" s="43">
        <v>75</v>
      </c>
      <c r="C175" s="109" t="s">
        <v>1414</v>
      </c>
      <c r="D175" s="47" t="s">
        <v>1821</v>
      </c>
      <c r="E175" s="46">
        <v>0.78059999999999996</v>
      </c>
      <c r="F175" s="17">
        <v>58127.710000000006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9">
        <v>0</v>
      </c>
      <c r="N175" s="17">
        <v>0</v>
      </c>
      <c r="O175" s="17">
        <v>450</v>
      </c>
      <c r="P175" s="17">
        <v>57272.91</v>
      </c>
      <c r="Q175" s="17">
        <v>0</v>
      </c>
      <c r="R175" s="17">
        <v>0</v>
      </c>
      <c r="S175" s="17">
        <v>0</v>
      </c>
      <c r="T175" s="111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854.8</v>
      </c>
      <c r="AF175" s="17">
        <v>0</v>
      </c>
      <c r="AG175" s="17">
        <v>0</v>
      </c>
      <c r="AH175" s="110" t="s">
        <v>262</v>
      </c>
      <c r="AI175" s="110">
        <v>2020</v>
      </c>
      <c r="AJ175" s="110">
        <v>2020</v>
      </c>
      <c r="AK175" s="41"/>
      <c r="AL175" s="41"/>
      <c r="AM175" s="41"/>
      <c r="AN175" s="41"/>
    </row>
    <row r="176" spans="1:40" ht="62.25" x14ac:dyDescent="0.9">
      <c r="A176" s="3">
        <v>1</v>
      </c>
      <c r="B176" s="43">
        <v>76</v>
      </c>
      <c r="C176" s="109" t="s">
        <v>1119</v>
      </c>
      <c r="D176" s="47" t="s">
        <v>1822</v>
      </c>
      <c r="E176" s="46">
        <v>0.88049999999999995</v>
      </c>
      <c r="F176" s="17">
        <v>174209.85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9">
        <v>0</v>
      </c>
      <c r="N176" s="17">
        <v>0</v>
      </c>
      <c r="O176" s="17">
        <v>498</v>
      </c>
      <c r="P176" s="17">
        <v>171648</v>
      </c>
      <c r="Q176" s="17">
        <v>0</v>
      </c>
      <c r="R176" s="17">
        <v>0</v>
      </c>
      <c r="S176" s="17">
        <v>0</v>
      </c>
      <c r="T176" s="111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2561.85</v>
      </c>
      <c r="AF176" s="17">
        <v>0</v>
      </c>
      <c r="AG176" s="17">
        <v>0</v>
      </c>
      <c r="AH176" s="110" t="s">
        <v>262</v>
      </c>
      <c r="AI176" s="110">
        <v>2020</v>
      </c>
      <c r="AJ176" s="110">
        <v>2020</v>
      </c>
      <c r="AK176" s="41"/>
      <c r="AL176" s="41"/>
      <c r="AM176" s="41"/>
      <c r="AN176" s="41"/>
    </row>
    <row r="177" spans="1:40" ht="62.25" x14ac:dyDescent="0.9">
      <c r="A177" s="3">
        <v>1</v>
      </c>
      <c r="B177" s="43">
        <v>77</v>
      </c>
      <c r="C177" s="109" t="s">
        <v>1415</v>
      </c>
      <c r="D177" s="47">
        <v>2017</v>
      </c>
      <c r="E177" s="46">
        <v>0.97189999999999999</v>
      </c>
      <c r="F177" s="17">
        <v>101365.01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9">
        <v>0</v>
      </c>
      <c r="N177" s="17">
        <v>0</v>
      </c>
      <c r="O177" s="17">
        <v>1067</v>
      </c>
      <c r="P177" s="17">
        <v>99867</v>
      </c>
      <c r="Q177" s="17">
        <v>0</v>
      </c>
      <c r="R177" s="17">
        <v>0</v>
      </c>
      <c r="S177" s="17">
        <v>0</v>
      </c>
      <c r="T177" s="111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1498.01</v>
      </c>
      <c r="AF177" s="17">
        <v>0</v>
      </c>
      <c r="AG177" s="17">
        <v>0</v>
      </c>
      <c r="AH177" s="110" t="s">
        <v>262</v>
      </c>
      <c r="AI177" s="21">
        <v>2022</v>
      </c>
      <c r="AJ177" s="21">
        <v>2022</v>
      </c>
      <c r="AK177" s="41"/>
      <c r="AL177" s="41"/>
      <c r="AM177" s="41"/>
      <c r="AN177" s="41"/>
    </row>
    <row r="178" spans="1:40" ht="62.25" x14ac:dyDescent="0.9">
      <c r="A178" s="3">
        <v>1</v>
      </c>
      <c r="B178" s="43">
        <v>78</v>
      </c>
      <c r="C178" s="109" t="s">
        <v>1451</v>
      </c>
      <c r="D178" s="57" t="s">
        <v>1478</v>
      </c>
      <c r="E178" s="46">
        <v>0.93899999999999995</v>
      </c>
      <c r="F178" s="17">
        <v>70328.740000000005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9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11">
        <v>0</v>
      </c>
      <c r="U178" s="17">
        <v>0</v>
      </c>
      <c r="V178" s="17">
        <v>0</v>
      </c>
      <c r="W178" s="17">
        <v>0</v>
      </c>
      <c r="X178" s="17">
        <v>69998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330.74</v>
      </c>
      <c r="AF178" s="17">
        <v>0</v>
      </c>
      <c r="AG178" s="17">
        <v>0</v>
      </c>
      <c r="AH178" s="110" t="s">
        <v>262</v>
      </c>
      <c r="AI178" s="110">
        <v>2020</v>
      </c>
      <c r="AJ178" s="110">
        <v>2020</v>
      </c>
      <c r="AK178" s="41"/>
      <c r="AL178" s="41"/>
      <c r="AM178" s="41"/>
      <c r="AN178" s="41"/>
    </row>
    <row r="179" spans="1:40" ht="62.25" x14ac:dyDescent="0.9">
      <c r="A179" s="3">
        <v>1</v>
      </c>
      <c r="B179" s="43">
        <v>79</v>
      </c>
      <c r="C179" s="109" t="s">
        <v>1831</v>
      </c>
      <c r="D179" s="47" t="s">
        <v>1821</v>
      </c>
      <c r="E179" s="46">
        <v>0.97650000000000003</v>
      </c>
      <c r="F179" s="17">
        <v>46834.77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9">
        <v>0</v>
      </c>
      <c r="N179" s="17">
        <v>0</v>
      </c>
      <c r="O179" s="17">
        <v>1461</v>
      </c>
      <c r="P179" s="17">
        <v>46142.63</v>
      </c>
      <c r="Q179" s="17">
        <v>0</v>
      </c>
      <c r="R179" s="17">
        <v>0</v>
      </c>
      <c r="S179" s="17">
        <v>0</v>
      </c>
      <c r="T179" s="111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692.14</v>
      </c>
      <c r="AF179" s="17">
        <v>0</v>
      </c>
      <c r="AG179" s="17">
        <v>0</v>
      </c>
      <c r="AH179" s="110" t="s">
        <v>262</v>
      </c>
      <c r="AI179" s="110">
        <v>2020</v>
      </c>
      <c r="AJ179" s="110">
        <v>2020</v>
      </c>
      <c r="AK179" s="41"/>
      <c r="AL179" s="41"/>
      <c r="AM179" s="41"/>
      <c r="AN179" s="41"/>
    </row>
    <row r="180" spans="1:40" ht="62.25" x14ac:dyDescent="0.9">
      <c r="A180" s="3">
        <v>1</v>
      </c>
      <c r="B180" s="43">
        <v>80</v>
      </c>
      <c r="C180" s="109" t="s">
        <v>1832</v>
      </c>
      <c r="D180" s="47" t="s">
        <v>1821</v>
      </c>
      <c r="E180" s="46">
        <v>0.75141596450729198</v>
      </c>
      <c r="F180" s="17">
        <v>58502.97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9">
        <v>0</v>
      </c>
      <c r="N180" s="17">
        <v>0</v>
      </c>
      <c r="O180" s="17">
        <v>500</v>
      </c>
      <c r="P180" s="17">
        <v>57638.39</v>
      </c>
      <c r="Q180" s="17">
        <v>0</v>
      </c>
      <c r="R180" s="17">
        <v>0</v>
      </c>
      <c r="S180" s="17">
        <v>0</v>
      </c>
      <c r="T180" s="111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864.58</v>
      </c>
      <c r="AF180" s="17">
        <v>0</v>
      </c>
      <c r="AG180" s="17">
        <v>0</v>
      </c>
      <c r="AH180" s="110" t="s">
        <v>262</v>
      </c>
      <c r="AI180" s="110">
        <v>2020</v>
      </c>
      <c r="AJ180" s="110">
        <v>2020</v>
      </c>
      <c r="AK180" s="41"/>
      <c r="AL180" s="41"/>
      <c r="AM180" s="41"/>
      <c r="AN180" s="41"/>
    </row>
    <row r="181" spans="1:40" ht="62.25" x14ac:dyDescent="0.9">
      <c r="B181" s="220" t="s">
        <v>1360</v>
      </c>
      <c r="C181" s="221"/>
      <c r="D181" s="114" t="s">
        <v>855</v>
      </c>
      <c r="E181" s="46">
        <v>0.89380629497361996</v>
      </c>
      <c r="F181" s="17">
        <v>1537584.94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9">
        <v>0</v>
      </c>
      <c r="N181" s="17">
        <v>0</v>
      </c>
      <c r="O181" s="17">
        <v>6063.4000000000005</v>
      </c>
      <c r="P181" s="17">
        <v>1527663.73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9921.2099999999991</v>
      </c>
      <c r="AF181" s="17">
        <v>0</v>
      </c>
      <c r="AG181" s="17">
        <v>0</v>
      </c>
      <c r="AH181" s="110" t="s">
        <v>855</v>
      </c>
      <c r="AI181" s="110" t="s">
        <v>855</v>
      </c>
      <c r="AJ181" s="110" t="s">
        <v>855</v>
      </c>
      <c r="AK181" s="41"/>
      <c r="AL181" s="41"/>
      <c r="AM181" s="41"/>
      <c r="AN181" s="41"/>
    </row>
    <row r="182" spans="1:40" ht="62.25" x14ac:dyDescent="0.9">
      <c r="A182" s="3">
        <v>1</v>
      </c>
      <c r="B182" s="43">
        <v>81</v>
      </c>
      <c r="C182" s="109" t="s">
        <v>1416</v>
      </c>
      <c r="D182" s="47" t="s">
        <v>1822</v>
      </c>
      <c r="E182" s="46">
        <v>0.9054350997618551</v>
      </c>
      <c r="F182" s="17">
        <v>379333.74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9">
        <v>0</v>
      </c>
      <c r="N182" s="17">
        <v>0</v>
      </c>
      <c r="O182" s="17">
        <v>1160.0999999999999</v>
      </c>
      <c r="P182" s="17">
        <v>376902.72</v>
      </c>
      <c r="Q182" s="17">
        <v>0</v>
      </c>
      <c r="R182" s="17">
        <v>0</v>
      </c>
      <c r="S182" s="17">
        <v>0</v>
      </c>
      <c r="T182" s="111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2431.02</v>
      </c>
      <c r="AF182" s="17">
        <v>0</v>
      </c>
      <c r="AG182" s="17">
        <v>0</v>
      </c>
      <c r="AH182" s="110" t="s">
        <v>262</v>
      </c>
      <c r="AI182" s="110">
        <v>2020</v>
      </c>
      <c r="AJ182" s="110">
        <v>2020</v>
      </c>
      <c r="AK182" s="41"/>
      <c r="AL182" s="41"/>
      <c r="AM182" s="41"/>
      <c r="AN182" s="41"/>
    </row>
    <row r="183" spans="1:40" ht="62.25" x14ac:dyDescent="0.9">
      <c r="A183" s="3">
        <v>1</v>
      </c>
      <c r="B183" s="43">
        <v>82</v>
      </c>
      <c r="C183" s="109" t="s">
        <v>1417</v>
      </c>
      <c r="D183" s="47" t="s">
        <v>1822</v>
      </c>
      <c r="E183" s="46">
        <v>0.87345236547698324</v>
      </c>
      <c r="F183" s="17">
        <v>378072.25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9">
        <v>0</v>
      </c>
      <c r="N183" s="17">
        <v>0</v>
      </c>
      <c r="O183" s="17">
        <v>1192.7</v>
      </c>
      <c r="P183" s="17">
        <v>375649.31</v>
      </c>
      <c r="Q183" s="17">
        <v>0</v>
      </c>
      <c r="R183" s="17">
        <v>0</v>
      </c>
      <c r="S183" s="17">
        <v>0</v>
      </c>
      <c r="T183" s="111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2422.94</v>
      </c>
      <c r="AF183" s="17">
        <v>0</v>
      </c>
      <c r="AG183" s="17">
        <v>0</v>
      </c>
      <c r="AH183" s="110" t="s">
        <v>262</v>
      </c>
      <c r="AI183" s="110">
        <v>2020</v>
      </c>
      <c r="AJ183" s="110">
        <v>2020</v>
      </c>
      <c r="AK183" s="41"/>
      <c r="AL183" s="41"/>
      <c r="AM183" s="41"/>
      <c r="AN183" s="41"/>
    </row>
    <row r="184" spans="1:40" ht="62.25" x14ac:dyDescent="0.9">
      <c r="A184" s="3">
        <v>1</v>
      </c>
      <c r="B184" s="43">
        <v>83</v>
      </c>
      <c r="C184" s="109" t="s">
        <v>372</v>
      </c>
      <c r="D184" s="47" t="s">
        <v>1822</v>
      </c>
      <c r="E184" s="46">
        <v>0.86236529068576662</v>
      </c>
      <c r="F184" s="17">
        <v>289922.22000000003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9">
        <v>0</v>
      </c>
      <c r="N184" s="17">
        <v>0</v>
      </c>
      <c r="O184" s="17">
        <v>1207</v>
      </c>
      <c r="P184" s="17">
        <v>288064.21000000002</v>
      </c>
      <c r="Q184" s="17">
        <v>0</v>
      </c>
      <c r="R184" s="17">
        <v>0</v>
      </c>
      <c r="S184" s="17">
        <v>0</v>
      </c>
      <c r="T184" s="111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1858.01</v>
      </c>
      <c r="AF184" s="17">
        <v>0</v>
      </c>
      <c r="AG184" s="17">
        <v>0</v>
      </c>
      <c r="AH184" s="110" t="s">
        <v>262</v>
      </c>
      <c r="AI184" s="110">
        <v>2020</v>
      </c>
      <c r="AJ184" s="110">
        <v>2020</v>
      </c>
      <c r="AK184" s="41"/>
      <c r="AL184" s="41"/>
      <c r="AM184" s="41"/>
      <c r="AN184" s="41"/>
    </row>
    <row r="185" spans="1:40" ht="62.25" x14ac:dyDescent="0.9">
      <c r="A185" s="3">
        <v>1</v>
      </c>
      <c r="B185" s="43">
        <v>84</v>
      </c>
      <c r="C185" s="109" t="s">
        <v>1418</v>
      </c>
      <c r="D185" s="47" t="s">
        <v>1822</v>
      </c>
      <c r="E185" s="46">
        <v>0.85951459937778774</v>
      </c>
      <c r="F185" s="17">
        <v>289922.22000000003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9">
        <v>0</v>
      </c>
      <c r="N185" s="17">
        <v>0</v>
      </c>
      <c r="O185" s="17">
        <v>1206</v>
      </c>
      <c r="P185" s="17">
        <v>288064.21000000002</v>
      </c>
      <c r="Q185" s="17">
        <v>0</v>
      </c>
      <c r="R185" s="17">
        <v>0</v>
      </c>
      <c r="S185" s="17">
        <v>0</v>
      </c>
      <c r="T185" s="111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1858.01</v>
      </c>
      <c r="AF185" s="17">
        <v>0</v>
      </c>
      <c r="AG185" s="17">
        <v>0</v>
      </c>
      <c r="AH185" s="110" t="s">
        <v>262</v>
      </c>
      <c r="AI185" s="110">
        <v>2020</v>
      </c>
      <c r="AJ185" s="110">
        <v>2020</v>
      </c>
      <c r="AK185" s="41"/>
      <c r="AL185" s="41"/>
      <c r="AM185" s="41"/>
      <c r="AN185" s="41"/>
    </row>
    <row r="186" spans="1:40" ht="62.25" x14ac:dyDescent="0.9">
      <c r="A186" s="3">
        <v>1</v>
      </c>
      <c r="B186" s="43">
        <v>85</v>
      </c>
      <c r="C186" s="109" t="s">
        <v>1419</v>
      </c>
      <c r="D186" s="47" t="s">
        <v>1822</v>
      </c>
      <c r="E186" s="46">
        <v>0.89797041453932691</v>
      </c>
      <c r="F186" s="17">
        <v>192286.75999999998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9">
        <v>0</v>
      </c>
      <c r="N186" s="17">
        <v>0</v>
      </c>
      <c r="O186" s="17">
        <v>516.6</v>
      </c>
      <c r="P186" s="17">
        <v>191054.46</v>
      </c>
      <c r="Q186" s="17">
        <v>0</v>
      </c>
      <c r="R186" s="17">
        <v>0</v>
      </c>
      <c r="S186" s="17">
        <v>0</v>
      </c>
      <c r="T186" s="111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1232.3</v>
      </c>
      <c r="AF186" s="17">
        <v>0</v>
      </c>
      <c r="AG186" s="17">
        <v>0</v>
      </c>
      <c r="AH186" s="110" t="s">
        <v>262</v>
      </c>
      <c r="AI186" s="110">
        <v>2020</v>
      </c>
      <c r="AJ186" s="110">
        <v>2020</v>
      </c>
      <c r="AK186" s="41"/>
      <c r="AL186" s="41"/>
      <c r="AM186" s="41"/>
      <c r="AN186" s="41"/>
    </row>
    <row r="187" spans="1:40" ht="62.25" x14ac:dyDescent="0.9">
      <c r="A187" s="3">
        <v>1</v>
      </c>
      <c r="B187" s="43">
        <v>86</v>
      </c>
      <c r="C187" s="109" t="s">
        <v>2208</v>
      </c>
      <c r="D187" s="47">
        <v>2014</v>
      </c>
      <c r="E187" s="46">
        <v>0.96409999999999996</v>
      </c>
      <c r="F187" s="17">
        <v>8047.75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9">
        <v>0</v>
      </c>
      <c r="N187" s="17">
        <v>0</v>
      </c>
      <c r="O187" s="17">
        <v>781</v>
      </c>
      <c r="P187" s="17">
        <v>7928.82</v>
      </c>
      <c r="Q187" s="17">
        <v>0</v>
      </c>
      <c r="R187" s="17">
        <v>0</v>
      </c>
      <c r="S187" s="17">
        <v>0</v>
      </c>
      <c r="T187" s="111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118.93</v>
      </c>
      <c r="AF187" s="17">
        <v>0</v>
      </c>
      <c r="AG187" s="17">
        <v>0</v>
      </c>
      <c r="AH187" s="110" t="s">
        <v>262</v>
      </c>
      <c r="AI187" s="21">
        <v>2022</v>
      </c>
      <c r="AJ187" s="21">
        <v>2022</v>
      </c>
      <c r="AK187" s="41"/>
      <c r="AL187" s="41"/>
      <c r="AM187" s="41"/>
      <c r="AN187" s="41"/>
    </row>
    <row r="188" spans="1:40" ht="62.25" x14ac:dyDescent="0.9">
      <c r="B188" s="220" t="s">
        <v>849</v>
      </c>
      <c r="C188" s="221"/>
      <c r="D188" s="114" t="s">
        <v>855</v>
      </c>
      <c r="E188" s="46">
        <v>0.86194999999999999</v>
      </c>
      <c r="F188" s="17">
        <v>3231773.15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9">
        <v>0</v>
      </c>
      <c r="N188" s="17">
        <v>0</v>
      </c>
      <c r="O188" s="17">
        <v>1625</v>
      </c>
      <c r="P188" s="17">
        <v>3199617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32156.15</v>
      </c>
      <c r="AF188" s="17">
        <v>0</v>
      </c>
      <c r="AG188" s="17">
        <v>0</v>
      </c>
      <c r="AH188" s="110" t="s">
        <v>855</v>
      </c>
      <c r="AI188" s="110" t="s">
        <v>855</v>
      </c>
      <c r="AJ188" s="110" t="s">
        <v>855</v>
      </c>
      <c r="AK188" s="41"/>
      <c r="AL188" s="41"/>
      <c r="AM188" s="41"/>
      <c r="AN188" s="41"/>
    </row>
    <row r="189" spans="1:40" ht="62.25" x14ac:dyDescent="0.9">
      <c r="A189" s="3">
        <v>1</v>
      </c>
      <c r="B189" s="43">
        <v>87</v>
      </c>
      <c r="C189" s="109" t="s">
        <v>1420</v>
      </c>
      <c r="D189" s="47" t="s">
        <v>1821</v>
      </c>
      <c r="E189" s="46">
        <v>0.82040000000000002</v>
      </c>
      <c r="F189" s="17">
        <v>1617633.46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9">
        <v>0</v>
      </c>
      <c r="N189" s="17">
        <v>0</v>
      </c>
      <c r="O189" s="17">
        <v>812.5</v>
      </c>
      <c r="P189" s="17">
        <v>1601538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16095.46</v>
      </c>
      <c r="AF189" s="17">
        <v>0</v>
      </c>
      <c r="AG189" s="17">
        <v>0</v>
      </c>
      <c r="AH189" s="110" t="s">
        <v>262</v>
      </c>
      <c r="AI189" s="110">
        <v>2020</v>
      </c>
      <c r="AJ189" s="110">
        <v>2020</v>
      </c>
      <c r="AK189" s="41"/>
      <c r="AL189" s="41"/>
      <c r="AM189" s="41"/>
      <c r="AN189" s="41"/>
    </row>
    <row r="190" spans="1:40" ht="62.25" x14ac:dyDescent="0.9">
      <c r="A190" s="3">
        <v>1</v>
      </c>
      <c r="B190" s="43">
        <v>88</v>
      </c>
      <c r="C190" s="109" t="s">
        <v>1421</v>
      </c>
      <c r="D190" s="47" t="s">
        <v>1822</v>
      </c>
      <c r="E190" s="46">
        <v>0.90349999999999997</v>
      </c>
      <c r="F190" s="17">
        <v>1614139.69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9">
        <v>0</v>
      </c>
      <c r="N190" s="17">
        <v>0</v>
      </c>
      <c r="O190" s="17">
        <v>812.5</v>
      </c>
      <c r="P190" s="17">
        <v>1598079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16060.69</v>
      </c>
      <c r="AF190" s="17">
        <v>0</v>
      </c>
      <c r="AG190" s="17">
        <v>0</v>
      </c>
      <c r="AH190" s="110" t="s">
        <v>262</v>
      </c>
      <c r="AI190" s="110">
        <v>2020</v>
      </c>
      <c r="AJ190" s="110">
        <v>2020</v>
      </c>
      <c r="AK190" s="41"/>
      <c r="AL190" s="41"/>
      <c r="AM190" s="41"/>
      <c r="AN190" s="41"/>
    </row>
    <row r="191" spans="1:40" ht="62.25" x14ac:dyDescent="0.9">
      <c r="B191" s="222" t="s">
        <v>1361</v>
      </c>
      <c r="C191" s="109"/>
      <c r="D191" s="114" t="s">
        <v>855</v>
      </c>
      <c r="E191" s="46">
        <v>0.91439999999999999</v>
      </c>
      <c r="F191" s="17">
        <v>35323.410000000003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9">
        <v>0</v>
      </c>
      <c r="N191" s="17">
        <v>0</v>
      </c>
      <c r="O191" s="17">
        <v>776.1</v>
      </c>
      <c r="P191" s="17">
        <v>34856.94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466.46999999999997</v>
      </c>
      <c r="AF191" s="17">
        <v>0</v>
      </c>
      <c r="AG191" s="17">
        <v>0</v>
      </c>
      <c r="AH191" s="110" t="s">
        <v>855</v>
      </c>
      <c r="AI191" s="110" t="s">
        <v>855</v>
      </c>
      <c r="AJ191" s="110" t="s">
        <v>855</v>
      </c>
      <c r="AK191" s="41"/>
      <c r="AL191" s="41"/>
      <c r="AM191" s="41"/>
      <c r="AN191" s="41"/>
    </row>
    <row r="192" spans="1:40" ht="62.25" x14ac:dyDescent="0.9">
      <c r="A192" s="3">
        <v>1</v>
      </c>
      <c r="B192" s="43">
        <v>89</v>
      </c>
      <c r="C192" s="109" t="s">
        <v>1422</v>
      </c>
      <c r="D192" s="47" t="s">
        <v>1478</v>
      </c>
      <c r="E192" s="46">
        <v>0.93579999999999997</v>
      </c>
      <c r="F192" s="17">
        <v>11164.380000000001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9">
        <v>0</v>
      </c>
      <c r="N192" s="17">
        <v>0</v>
      </c>
      <c r="O192" s="17">
        <v>471.6</v>
      </c>
      <c r="P192" s="17">
        <v>11054.94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109.44</v>
      </c>
      <c r="AF192" s="17">
        <v>0</v>
      </c>
      <c r="AG192" s="17">
        <v>0</v>
      </c>
      <c r="AH192" s="110" t="s">
        <v>262</v>
      </c>
      <c r="AI192" s="110">
        <v>2020</v>
      </c>
      <c r="AJ192" s="110">
        <v>2020</v>
      </c>
      <c r="AK192" s="41"/>
      <c r="AL192" s="41"/>
      <c r="AM192" s="41"/>
      <c r="AN192" s="41"/>
    </row>
    <row r="193" spans="1:40" ht="62.25" x14ac:dyDescent="0.9">
      <c r="A193" s="3">
        <v>1</v>
      </c>
      <c r="B193" s="43">
        <v>90</v>
      </c>
      <c r="C193" s="109" t="s">
        <v>1833</v>
      </c>
      <c r="D193" s="47" t="s">
        <v>1822</v>
      </c>
      <c r="E193" s="46">
        <v>0.89300000000000002</v>
      </c>
      <c r="F193" s="17">
        <v>24159.03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9">
        <v>0</v>
      </c>
      <c r="N193" s="17">
        <v>0</v>
      </c>
      <c r="O193" s="17">
        <v>304.5</v>
      </c>
      <c r="P193" s="17">
        <v>23802</v>
      </c>
      <c r="Q193" s="17">
        <v>0</v>
      </c>
      <c r="R193" s="17">
        <v>0</v>
      </c>
      <c r="S193" s="17">
        <v>0</v>
      </c>
      <c r="T193" s="111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357.03</v>
      </c>
      <c r="AF193" s="17">
        <v>0</v>
      </c>
      <c r="AG193" s="17">
        <v>0</v>
      </c>
      <c r="AH193" s="110" t="s">
        <v>262</v>
      </c>
      <c r="AI193" s="21">
        <v>2022</v>
      </c>
      <c r="AJ193" s="21">
        <v>2022</v>
      </c>
      <c r="AK193" s="41"/>
      <c r="AL193" s="41"/>
      <c r="AM193" s="41"/>
      <c r="AN193" s="41"/>
    </row>
    <row r="194" spans="1:40" ht="62.25" x14ac:dyDescent="0.9">
      <c r="B194" s="222" t="s">
        <v>825</v>
      </c>
      <c r="C194" s="109"/>
      <c r="D194" s="114" t="s">
        <v>855</v>
      </c>
      <c r="E194" s="46">
        <v>0.9657</v>
      </c>
      <c r="F194" s="17">
        <v>766743.64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9">
        <v>0</v>
      </c>
      <c r="N194" s="17">
        <v>0</v>
      </c>
      <c r="O194" s="17">
        <v>972.5</v>
      </c>
      <c r="P194" s="17">
        <v>766743.64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10" t="s">
        <v>855</v>
      </c>
      <c r="AI194" s="110" t="s">
        <v>855</v>
      </c>
      <c r="AJ194" s="110" t="s">
        <v>855</v>
      </c>
      <c r="AK194" s="41"/>
      <c r="AL194" s="41"/>
      <c r="AM194" s="41"/>
      <c r="AN194" s="41"/>
    </row>
    <row r="195" spans="1:40" ht="62.25" x14ac:dyDescent="0.9">
      <c r="A195" s="3">
        <v>1</v>
      </c>
      <c r="B195" s="43">
        <v>91</v>
      </c>
      <c r="C195" s="109" t="s">
        <v>1423</v>
      </c>
      <c r="D195" s="47" t="s">
        <v>1478</v>
      </c>
      <c r="E195" s="46">
        <v>0.9657</v>
      </c>
      <c r="F195" s="17">
        <v>766743.64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9">
        <v>0</v>
      </c>
      <c r="N195" s="17">
        <v>0</v>
      </c>
      <c r="O195" s="17">
        <v>972.5</v>
      </c>
      <c r="P195" s="17">
        <v>766743.64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10" t="s">
        <v>262</v>
      </c>
      <c r="AI195" s="110">
        <v>2020</v>
      </c>
      <c r="AJ195" s="110" t="s">
        <v>262</v>
      </c>
      <c r="AK195" s="41"/>
      <c r="AL195" s="41"/>
      <c r="AM195" s="41"/>
      <c r="AN195" s="41"/>
    </row>
    <row r="196" spans="1:40" ht="62.25" x14ac:dyDescent="0.9">
      <c r="B196" s="222" t="s">
        <v>811</v>
      </c>
      <c r="C196" s="109"/>
      <c r="D196" s="114" t="s">
        <v>855</v>
      </c>
      <c r="E196" s="46">
        <v>0.80904999999999994</v>
      </c>
      <c r="F196" s="17">
        <v>2314787.7800000003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9">
        <v>0</v>
      </c>
      <c r="N196" s="17">
        <v>0</v>
      </c>
      <c r="O196" s="17">
        <v>2445.1</v>
      </c>
      <c r="P196" s="17">
        <v>2050586.6800000002</v>
      </c>
      <c r="Q196" s="17">
        <v>0</v>
      </c>
      <c r="R196" s="17">
        <v>0</v>
      </c>
      <c r="S196" s="17">
        <v>157.6</v>
      </c>
      <c r="T196" s="17">
        <v>230009.4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34191.699999999997</v>
      </c>
      <c r="AF196" s="17">
        <v>0</v>
      </c>
      <c r="AG196" s="17">
        <v>0</v>
      </c>
      <c r="AH196" s="110" t="s">
        <v>855</v>
      </c>
      <c r="AI196" s="110" t="s">
        <v>855</v>
      </c>
      <c r="AJ196" s="110" t="s">
        <v>855</v>
      </c>
      <c r="AK196" s="41"/>
      <c r="AL196" s="41"/>
      <c r="AM196" s="41"/>
      <c r="AN196" s="41"/>
    </row>
    <row r="197" spans="1:40" ht="62.25" x14ac:dyDescent="0.9">
      <c r="A197" s="3">
        <v>1</v>
      </c>
      <c r="B197" s="43">
        <v>92</v>
      </c>
      <c r="C197" s="109" t="s">
        <v>1424</v>
      </c>
      <c r="D197" s="47" t="s">
        <v>1478</v>
      </c>
      <c r="E197" s="46">
        <v>0.83589999999999998</v>
      </c>
      <c r="F197" s="17">
        <v>672709.20000000007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9">
        <v>0</v>
      </c>
      <c r="N197" s="17">
        <v>0</v>
      </c>
      <c r="O197" s="17">
        <v>958</v>
      </c>
      <c r="P197" s="17">
        <v>662767.68000000005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9941.52</v>
      </c>
      <c r="AF197" s="17">
        <v>0</v>
      </c>
      <c r="AG197" s="17">
        <v>0</v>
      </c>
      <c r="AH197" s="110" t="s">
        <v>262</v>
      </c>
      <c r="AI197" s="110">
        <v>2020</v>
      </c>
      <c r="AJ197" s="110">
        <v>2020</v>
      </c>
      <c r="AK197" s="41"/>
      <c r="AL197" s="41"/>
      <c r="AM197" s="41"/>
      <c r="AN197" s="41"/>
    </row>
    <row r="198" spans="1:40" ht="62.25" x14ac:dyDescent="0.9">
      <c r="A198" s="3">
        <v>1</v>
      </c>
      <c r="B198" s="43">
        <v>93</v>
      </c>
      <c r="C198" s="109" t="s">
        <v>1425</v>
      </c>
      <c r="D198" s="57" t="s">
        <v>1822</v>
      </c>
      <c r="E198" s="46">
        <v>0.62490000000000001</v>
      </c>
      <c r="F198" s="17">
        <v>233442.29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9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157.6</v>
      </c>
      <c r="T198" s="17">
        <v>230009.4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3432.89</v>
      </c>
      <c r="AF198" s="17">
        <v>0</v>
      </c>
      <c r="AG198" s="17">
        <v>0</v>
      </c>
      <c r="AH198" s="110" t="s">
        <v>262</v>
      </c>
      <c r="AI198" s="110">
        <v>2020</v>
      </c>
      <c r="AJ198" s="110">
        <v>2020</v>
      </c>
      <c r="AK198" s="41"/>
      <c r="AL198" s="41"/>
      <c r="AM198" s="41"/>
      <c r="AN198" s="41"/>
    </row>
    <row r="199" spans="1:40" ht="62.25" x14ac:dyDescent="0.9">
      <c r="A199" s="3">
        <v>1</v>
      </c>
      <c r="B199" s="43">
        <v>94</v>
      </c>
      <c r="C199" s="109" t="s">
        <v>1452</v>
      </c>
      <c r="D199" s="47" t="s">
        <v>1822</v>
      </c>
      <c r="E199" s="46">
        <v>0.875</v>
      </c>
      <c r="F199" s="17">
        <v>57671.29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9">
        <v>0</v>
      </c>
      <c r="N199" s="17">
        <v>0</v>
      </c>
      <c r="O199" s="17">
        <v>508</v>
      </c>
      <c r="P199" s="17">
        <v>56819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852.29</v>
      </c>
      <c r="AF199" s="17">
        <v>0</v>
      </c>
      <c r="AG199" s="17">
        <v>0</v>
      </c>
      <c r="AH199" s="110" t="s">
        <v>262</v>
      </c>
      <c r="AI199" s="21">
        <v>2022</v>
      </c>
      <c r="AJ199" s="21">
        <v>2022</v>
      </c>
      <c r="AK199" s="41"/>
      <c r="AL199" s="41"/>
      <c r="AM199" s="41"/>
      <c r="AN199" s="41"/>
    </row>
    <row r="200" spans="1:40" ht="62.25" x14ac:dyDescent="0.9">
      <c r="A200" s="3">
        <v>1</v>
      </c>
      <c r="B200" s="43">
        <v>95</v>
      </c>
      <c r="C200" s="109" t="s">
        <v>2205</v>
      </c>
      <c r="D200" s="47">
        <v>2015</v>
      </c>
      <c r="E200" s="46">
        <v>0.90039999999999998</v>
      </c>
      <c r="F200" s="17">
        <v>1350965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9">
        <v>0</v>
      </c>
      <c r="N200" s="17">
        <v>0</v>
      </c>
      <c r="O200" s="17">
        <v>979.1</v>
      </c>
      <c r="P200" s="17">
        <v>1331000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19965</v>
      </c>
      <c r="AF200" s="17">
        <v>0</v>
      </c>
      <c r="AG200" s="17">
        <v>0</v>
      </c>
      <c r="AH200" s="110" t="s">
        <v>262</v>
      </c>
      <c r="AI200" s="21">
        <v>2022</v>
      </c>
      <c r="AJ200" s="21">
        <v>2022</v>
      </c>
      <c r="AK200" s="41"/>
      <c r="AL200" s="41"/>
      <c r="AM200" s="41"/>
      <c r="AN200" s="41"/>
    </row>
    <row r="201" spans="1:40" ht="62.25" x14ac:dyDescent="0.9">
      <c r="B201" s="222" t="s">
        <v>835</v>
      </c>
      <c r="C201" s="109"/>
      <c r="D201" s="114" t="s">
        <v>855</v>
      </c>
      <c r="E201" s="46">
        <v>0.93430000000000002</v>
      </c>
      <c r="F201" s="17">
        <v>625797.62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9">
        <v>0</v>
      </c>
      <c r="N201" s="17">
        <v>0</v>
      </c>
      <c r="O201" s="17">
        <v>2032.6</v>
      </c>
      <c r="P201" s="17">
        <v>621594.96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4202.66</v>
      </c>
      <c r="AF201" s="17">
        <v>0</v>
      </c>
      <c r="AG201" s="17">
        <v>0</v>
      </c>
      <c r="AH201" s="110" t="s">
        <v>855</v>
      </c>
      <c r="AI201" s="110" t="s">
        <v>855</v>
      </c>
      <c r="AJ201" s="110" t="s">
        <v>855</v>
      </c>
      <c r="AK201" s="41"/>
      <c r="AL201" s="41"/>
      <c r="AM201" s="41"/>
      <c r="AN201" s="41"/>
    </row>
    <row r="202" spans="1:40" ht="62.25" x14ac:dyDescent="0.9">
      <c r="A202" s="3">
        <v>1</v>
      </c>
      <c r="B202" s="43">
        <v>96</v>
      </c>
      <c r="C202" s="109" t="s">
        <v>1426</v>
      </c>
      <c r="D202" s="47" t="s">
        <v>1821</v>
      </c>
      <c r="E202" s="46">
        <v>0.93430000000000002</v>
      </c>
      <c r="F202" s="17">
        <v>425208.96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9">
        <v>0</v>
      </c>
      <c r="N202" s="17">
        <v>0</v>
      </c>
      <c r="O202" s="17">
        <v>1223</v>
      </c>
      <c r="P202" s="17">
        <v>425208.96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10" t="s">
        <v>262</v>
      </c>
      <c r="AI202" s="110">
        <v>2020</v>
      </c>
      <c r="AJ202" s="110" t="s">
        <v>262</v>
      </c>
      <c r="AK202" s="41"/>
      <c r="AL202" s="41"/>
      <c r="AM202" s="41"/>
      <c r="AN202" s="41"/>
    </row>
    <row r="203" spans="1:40" ht="62.25" x14ac:dyDescent="0.9">
      <c r="A203" s="3">
        <v>1</v>
      </c>
      <c r="B203" s="43">
        <v>97</v>
      </c>
      <c r="C203" s="109" t="s">
        <v>3280</v>
      </c>
      <c r="D203" s="57">
        <v>2019</v>
      </c>
      <c r="E203" s="46">
        <v>0.98839999999999995</v>
      </c>
      <c r="F203" s="17">
        <v>200588.66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9">
        <v>0</v>
      </c>
      <c r="N203" s="17">
        <v>0</v>
      </c>
      <c r="O203" s="17">
        <v>809.6</v>
      </c>
      <c r="P203" s="17">
        <v>196386</v>
      </c>
      <c r="Q203" s="17"/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4202.66</v>
      </c>
      <c r="AF203" s="17">
        <v>0</v>
      </c>
      <c r="AG203" s="17">
        <v>0</v>
      </c>
      <c r="AH203" s="223" t="s">
        <v>262</v>
      </c>
      <c r="AI203" s="110">
        <v>2022</v>
      </c>
      <c r="AJ203" s="110">
        <v>2022</v>
      </c>
      <c r="AK203" s="41"/>
      <c r="AL203" s="41"/>
      <c r="AM203" s="41"/>
      <c r="AN203" s="41"/>
    </row>
    <row r="204" spans="1:40" ht="62.25" x14ac:dyDescent="0.9">
      <c r="B204" s="222" t="s">
        <v>796</v>
      </c>
      <c r="C204" s="109"/>
      <c r="D204" s="114" t="s">
        <v>855</v>
      </c>
      <c r="E204" s="46">
        <v>0.96888059793717207</v>
      </c>
      <c r="F204" s="17">
        <v>243092.59999999998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9">
        <v>0</v>
      </c>
      <c r="N204" s="17">
        <v>0</v>
      </c>
      <c r="O204" s="17">
        <v>1404.8</v>
      </c>
      <c r="P204" s="17">
        <v>239500.09999999998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3592.5</v>
      </c>
      <c r="AF204" s="17">
        <v>0</v>
      </c>
      <c r="AG204" s="17">
        <v>0</v>
      </c>
      <c r="AH204" s="110" t="s">
        <v>855</v>
      </c>
      <c r="AI204" s="110" t="s">
        <v>855</v>
      </c>
      <c r="AJ204" s="110" t="s">
        <v>855</v>
      </c>
      <c r="AK204" s="41"/>
      <c r="AL204" s="41"/>
      <c r="AM204" s="41"/>
      <c r="AN204" s="41"/>
    </row>
    <row r="205" spans="1:40" ht="62.25" x14ac:dyDescent="0.9">
      <c r="A205" s="3">
        <v>1</v>
      </c>
      <c r="B205" s="43">
        <v>98</v>
      </c>
      <c r="C205" s="109" t="s">
        <v>1427</v>
      </c>
      <c r="D205" s="47" t="s">
        <v>1821</v>
      </c>
      <c r="E205" s="46">
        <v>0.96641898912086177</v>
      </c>
      <c r="F205" s="17">
        <v>218819.08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9">
        <v>0</v>
      </c>
      <c r="N205" s="17">
        <v>0</v>
      </c>
      <c r="O205" s="17">
        <v>729.8</v>
      </c>
      <c r="P205" s="17">
        <v>215585.3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3233.78</v>
      </c>
      <c r="AF205" s="17">
        <v>0</v>
      </c>
      <c r="AG205" s="17">
        <v>0</v>
      </c>
      <c r="AH205" s="110" t="s">
        <v>262</v>
      </c>
      <c r="AI205" s="110">
        <v>2020</v>
      </c>
      <c r="AJ205" s="110">
        <v>2020</v>
      </c>
      <c r="AK205" s="41"/>
      <c r="AL205" s="41"/>
      <c r="AM205" s="41"/>
      <c r="AN205" s="41"/>
    </row>
    <row r="206" spans="1:40" ht="62.25" x14ac:dyDescent="0.9">
      <c r="A206" s="3">
        <v>1</v>
      </c>
      <c r="B206" s="43">
        <v>99</v>
      </c>
      <c r="C206" s="109" t="s">
        <v>1834</v>
      </c>
      <c r="D206" s="47" t="s">
        <v>1822</v>
      </c>
      <c r="E206" s="46">
        <v>0.97134220675348237</v>
      </c>
      <c r="F206" s="17">
        <v>24273.52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9">
        <v>0</v>
      </c>
      <c r="N206" s="17">
        <v>0</v>
      </c>
      <c r="O206" s="17">
        <v>675</v>
      </c>
      <c r="P206" s="17">
        <v>23914.799999999999</v>
      </c>
      <c r="Q206" s="17">
        <v>0</v>
      </c>
      <c r="R206" s="17">
        <v>0</v>
      </c>
      <c r="S206" s="17">
        <v>0</v>
      </c>
      <c r="T206" s="111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358.72</v>
      </c>
      <c r="AF206" s="17">
        <v>0</v>
      </c>
      <c r="AG206" s="17">
        <v>0</v>
      </c>
      <c r="AH206" s="110" t="s">
        <v>262</v>
      </c>
      <c r="AI206" s="21">
        <v>2022</v>
      </c>
      <c r="AJ206" s="21">
        <v>2022</v>
      </c>
      <c r="AK206" s="41"/>
      <c r="AL206" s="41"/>
      <c r="AM206" s="41"/>
      <c r="AN206" s="41"/>
    </row>
    <row r="207" spans="1:40" ht="62.25" x14ac:dyDescent="0.9">
      <c r="B207" s="222" t="s">
        <v>808</v>
      </c>
      <c r="C207" s="109"/>
      <c r="D207" s="114" t="s">
        <v>855</v>
      </c>
      <c r="E207" s="46">
        <v>0.79569999999999996</v>
      </c>
      <c r="F207" s="17">
        <v>2173791.21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9">
        <v>0</v>
      </c>
      <c r="N207" s="17">
        <v>0</v>
      </c>
      <c r="O207" s="17">
        <v>4741.7</v>
      </c>
      <c r="P207" s="17">
        <v>2141818.4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31972.81</v>
      </c>
      <c r="AF207" s="17">
        <v>0</v>
      </c>
      <c r="AG207" s="17">
        <v>0</v>
      </c>
      <c r="AH207" s="110" t="s">
        <v>855</v>
      </c>
      <c r="AI207" s="110" t="s">
        <v>855</v>
      </c>
      <c r="AJ207" s="110" t="s">
        <v>855</v>
      </c>
      <c r="AK207" s="41"/>
      <c r="AL207" s="41"/>
      <c r="AM207" s="41"/>
      <c r="AN207" s="41"/>
    </row>
    <row r="208" spans="1:40" ht="62.25" x14ac:dyDescent="0.9">
      <c r="A208" s="3">
        <v>1</v>
      </c>
      <c r="B208" s="43">
        <v>100</v>
      </c>
      <c r="C208" s="109" t="s">
        <v>1428</v>
      </c>
      <c r="D208" s="47" t="s">
        <v>1478</v>
      </c>
      <c r="E208" s="46">
        <v>0.87239999999999995</v>
      </c>
      <c r="F208" s="17">
        <v>83534.5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9">
        <v>0</v>
      </c>
      <c r="N208" s="17">
        <v>0</v>
      </c>
      <c r="O208" s="17">
        <v>2780.7</v>
      </c>
      <c r="P208" s="17">
        <v>82300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1234.5</v>
      </c>
      <c r="AF208" s="17">
        <v>0</v>
      </c>
      <c r="AG208" s="17">
        <v>0</v>
      </c>
      <c r="AH208" s="110" t="s">
        <v>262</v>
      </c>
      <c r="AI208" s="21">
        <v>2022</v>
      </c>
      <c r="AJ208" s="21">
        <v>2022</v>
      </c>
      <c r="AK208" s="41"/>
      <c r="AL208" s="41"/>
      <c r="AM208" s="41"/>
      <c r="AN208" s="41"/>
    </row>
    <row r="209" spans="1:40" ht="62.25" x14ac:dyDescent="0.9">
      <c r="A209" s="3">
        <v>1</v>
      </c>
      <c r="B209" s="43">
        <v>101</v>
      </c>
      <c r="C209" s="109" t="s">
        <v>1429</v>
      </c>
      <c r="D209" s="47" t="s">
        <v>1822</v>
      </c>
      <c r="E209" s="46">
        <v>0.71899999999999997</v>
      </c>
      <c r="F209" s="17">
        <v>2090256.71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9">
        <v>0</v>
      </c>
      <c r="N209" s="17">
        <v>0</v>
      </c>
      <c r="O209" s="17">
        <v>1961</v>
      </c>
      <c r="P209" s="17">
        <v>2059518.4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30738.31</v>
      </c>
      <c r="AF209" s="17">
        <v>0</v>
      </c>
      <c r="AG209" s="17">
        <v>0</v>
      </c>
      <c r="AH209" s="110" t="s">
        <v>262</v>
      </c>
      <c r="AI209" s="21">
        <v>2021</v>
      </c>
      <c r="AJ209" s="21">
        <v>2021</v>
      </c>
      <c r="AK209" s="41"/>
      <c r="AL209" s="41"/>
      <c r="AM209" s="41"/>
      <c r="AN209" s="41"/>
    </row>
    <row r="210" spans="1:40" ht="62.25" x14ac:dyDescent="0.9">
      <c r="B210" s="222" t="s">
        <v>848</v>
      </c>
      <c r="C210" s="109"/>
      <c r="D210" s="114" t="s">
        <v>855</v>
      </c>
      <c r="E210" s="46">
        <v>0.90376666666666672</v>
      </c>
      <c r="F210" s="17">
        <v>712563.45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9">
        <v>0</v>
      </c>
      <c r="N210" s="17">
        <v>0</v>
      </c>
      <c r="O210" s="17">
        <v>2046.8</v>
      </c>
      <c r="P210" s="17">
        <v>702032.96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10530.490000000002</v>
      </c>
      <c r="AF210" s="17">
        <v>0</v>
      </c>
      <c r="AG210" s="17">
        <v>0</v>
      </c>
      <c r="AH210" s="110" t="s">
        <v>855</v>
      </c>
      <c r="AI210" s="110" t="s">
        <v>855</v>
      </c>
      <c r="AJ210" s="110" t="s">
        <v>855</v>
      </c>
      <c r="AK210" s="41"/>
      <c r="AL210" s="41"/>
      <c r="AM210" s="41"/>
      <c r="AN210" s="41"/>
    </row>
    <row r="211" spans="1:40" ht="62.25" x14ac:dyDescent="0.9">
      <c r="A211" s="3">
        <v>1</v>
      </c>
      <c r="B211" s="43">
        <v>102</v>
      </c>
      <c r="C211" s="109" t="s">
        <v>1430</v>
      </c>
      <c r="D211" s="47" t="s">
        <v>1822</v>
      </c>
      <c r="E211" s="46">
        <v>0.75539999999999996</v>
      </c>
      <c r="F211" s="17">
        <v>628016.2699999999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9">
        <v>0</v>
      </c>
      <c r="N211" s="17">
        <v>0</v>
      </c>
      <c r="O211" s="17">
        <v>749</v>
      </c>
      <c r="P211" s="17">
        <v>618735.23999999987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9281.0300000000007</v>
      </c>
      <c r="AF211" s="17">
        <v>0</v>
      </c>
      <c r="AG211" s="17">
        <v>0</v>
      </c>
      <c r="AH211" s="110" t="s">
        <v>262</v>
      </c>
      <c r="AI211" s="110" t="s">
        <v>3058</v>
      </c>
      <c r="AJ211" s="110" t="s">
        <v>3058</v>
      </c>
      <c r="AK211" s="41"/>
      <c r="AL211" s="41"/>
      <c r="AM211" s="41"/>
      <c r="AN211" s="41"/>
    </row>
    <row r="212" spans="1:40" ht="62.25" x14ac:dyDescent="0.9">
      <c r="A212" s="3">
        <v>1</v>
      </c>
      <c r="B212" s="43">
        <v>103</v>
      </c>
      <c r="C212" s="109" t="s">
        <v>1431</v>
      </c>
      <c r="D212" s="47" t="s">
        <v>1478</v>
      </c>
      <c r="E212" s="46">
        <v>0.95920000000000005</v>
      </c>
      <c r="F212" s="17">
        <v>30755.429999999997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9">
        <v>0</v>
      </c>
      <c r="N212" s="17">
        <v>0</v>
      </c>
      <c r="O212" s="17">
        <v>703.8</v>
      </c>
      <c r="P212" s="17">
        <v>30300.92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454.51</v>
      </c>
      <c r="AF212" s="17">
        <v>0</v>
      </c>
      <c r="AG212" s="17">
        <v>0</v>
      </c>
      <c r="AH212" s="110" t="s">
        <v>262</v>
      </c>
      <c r="AI212" s="110">
        <v>2020</v>
      </c>
      <c r="AJ212" s="110">
        <v>2020</v>
      </c>
      <c r="AK212" s="41"/>
      <c r="AL212" s="41"/>
      <c r="AM212" s="41"/>
      <c r="AN212" s="41"/>
    </row>
    <row r="213" spans="1:40" ht="62.25" x14ac:dyDescent="0.9">
      <c r="A213" s="3">
        <v>1</v>
      </c>
      <c r="B213" s="43">
        <v>104</v>
      </c>
      <c r="C213" s="109" t="s">
        <v>1835</v>
      </c>
      <c r="D213" s="47" t="s">
        <v>1478</v>
      </c>
      <c r="E213" s="46">
        <v>0.99670000000000003</v>
      </c>
      <c r="F213" s="17">
        <v>53791.75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9">
        <v>0</v>
      </c>
      <c r="N213" s="17">
        <v>0</v>
      </c>
      <c r="O213" s="17">
        <v>594</v>
      </c>
      <c r="P213" s="17">
        <v>52996.800000000003</v>
      </c>
      <c r="Q213" s="17">
        <v>0</v>
      </c>
      <c r="R213" s="17">
        <v>0</v>
      </c>
      <c r="S213" s="17">
        <v>0</v>
      </c>
      <c r="T213" s="111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794.95</v>
      </c>
      <c r="AF213" s="17">
        <v>0</v>
      </c>
      <c r="AG213" s="17">
        <v>0</v>
      </c>
      <c r="AH213" s="110" t="s">
        <v>262</v>
      </c>
      <c r="AI213" s="21">
        <v>2022</v>
      </c>
      <c r="AJ213" s="21">
        <v>2022</v>
      </c>
      <c r="AK213" s="41"/>
      <c r="AL213" s="41"/>
      <c r="AM213" s="41"/>
      <c r="AN213" s="41"/>
    </row>
    <row r="214" spans="1:40" ht="62.25" x14ac:dyDescent="0.9">
      <c r="B214" s="222" t="s">
        <v>822</v>
      </c>
      <c r="C214" s="109"/>
      <c r="D214" s="114" t="s">
        <v>855</v>
      </c>
      <c r="E214" s="46">
        <v>0.95309999999999995</v>
      </c>
      <c r="F214" s="17">
        <v>39413.129999999997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9">
        <v>0</v>
      </c>
      <c r="N214" s="17">
        <v>0</v>
      </c>
      <c r="O214" s="17">
        <v>544</v>
      </c>
      <c r="P214" s="17">
        <v>39000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413.13</v>
      </c>
      <c r="AF214" s="17">
        <v>0</v>
      </c>
      <c r="AG214" s="17">
        <v>0</v>
      </c>
      <c r="AH214" s="110" t="s">
        <v>855</v>
      </c>
      <c r="AI214" s="110" t="s">
        <v>855</v>
      </c>
      <c r="AJ214" s="110" t="s">
        <v>855</v>
      </c>
      <c r="AK214" s="41"/>
      <c r="AL214" s="41"/>
      <c r="AM214" s="41"/>
      <c r="AN214" s="41"/>
    </row>
    <row r="215" spans="1:40" ht="62.25" x14ac:dyDescent="0.9">
      <c r="A215" s="3">
        <v>1</v>
      </c>
      <c r="B215" s="43">
        <v>105</v>
      </c>
      <c r="C215" s="109" t="s">
        <v>1432</v>
      </c>
      <c r="D215" s="47" t="s">
        <v>1821</v>
      </c>
      <c r="E215" s="46">
        <v>0.95309999999999995</v>
      </c>
      <c r="F215" s="17">
        <v>39413.129999999997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9">
        <v>0</v>
      </c>
      <c r="N215" s="17">
        <v>0</v>
      </c>
      <c r="O215" s="17">
        <v>544</v>
      </c>
      <c r="P215" s="17">
        <v>39000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413.13</v>
      </c>
      <c r="AF215" s="17">
        <v>0</v>
      </c>
      <c r="AG215" s="17">
        <v>0</v>
      </c>
      <c r="AH215" s="110" t="s">
        <v>262</v>
      </c>
      <c r="AI215" s="21">
        <v>2022</v>
      </c>
      <c r="AJ215" s="21">
        <v>2022</v>
      </c>
      <c r="AK215" s="41"/>
      <c r="AL215" s="41"/>
      <c r="AM215" s="41"/>
      <c r="AN215" s="41"/>
    </row>
    <row r="216" spans="1:40" ht="62.25" x14ac:dyDescent="0.9">
      <c r="B216" s="222" t="s">
        <v>790</v>
      </c>
      <c r="C216" s="109"/>
      <c r="D216" s="114" t="s">
        <v>855</v>
      </c>
      <c r="E216" s="46">
        <v>0.81220000000000003</v>
      </c>
      <c r="F216" s="17">
        <v>275468.56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9">
        <v>0</v>
      </c>
      <c r="N216" s="17">
        <v>0</v>
      </c>
      <c r="O216" s="17">
        <v>708</v>
      </c>
      <c r="P216" s="17">
        <v>271397.59999999998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4070.96</v>
      </c>
      <c r="AF216" s="17">
        <v>0</v>
      </c>
      <c r="AG216" s="17">
        <v>0</v>
      </c>
      <c r="AH216" s="110" t="s">
        <v>855</v>
      </c>
      <c r="AI216" s="110" t="s">
        <v>855</v>
      </c>
      <c r="AJ216" s="110" t="s">
        <v>855</v>
      </c>
      <c r="AK216" s="41"/>
    </row>
    <row r="217" spans="1:40" ht="62.25" x14ac:dyDescent="0.9">
      <c r="A217" s="3">
        <v>1</v>
      </c>
      <c r="B217" s="43">
        <v>106</v>
      </c>
      <c r="C217" s="109" t="s">
        <v>1433</v>
      </c>
      <c r="D217" s="47" t="s">
        <v>1822</v>
      </c>
      <c r="E217" s="46">
        <v>0.81220000000000003</v>
      </c>
      <c r="F217" s="17">
        <v>275468.56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9">
        <v>0</v>
      </c>
      <c r="N217" s="17">
        <v>0</v>
      </c>
      <c r="O217" s="17">
        <v>708</v>
      </c>
      <c r="P217" s="17">
        <v>271397.59999999998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4070.96</v>
      </c>
      <c r="AF217" s="17">
        <v>0</v>
      </c>
      <c r="AG217" s="17">
        <v>0</v>
      </c>
      <c r="AH217" s="110" t="s">
        <v>262</v>
      </c>
      <c r="AI217" s="21">
        <v>2022</v>
      </c>
      <c r="AJ217" s="21">
        <v>2022</v>
      </c>
      <c r="AK217" s="41"/>
    </row>
    <row r="218" spans="1:40" ht="62.25" x14ac:dyDescent="0.9">
      <c r="B218" s="222" t="s">
        <v>832</v>
      </c>
      <c r="C218" s="109"/>
      <c r="D218" s="57" t="s">
        <v>855</v>
      </c>
      <c r="E218" s="46">
        <v>0.82630000000000003</v>
      </c>
      <c r="F218" s="17">
        <v>50753.95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9">
        <v>0</v>
      </c>
      <c r="N218" s="17">
        <v>0</v>
      </c>
      <c r="O218" s="17">
        <v>828</v>
      </c>
      <c r="P218" s="17">
        <v>50003.89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750.06</v>
      </c>
      <c r="AF218" s="17">
        <v>0</v>
      </c>
      <c r="AG218" s="17">
        <v>0</v>
      </c>
      <c r="AH218" s="110" t="s">
        <v>855</v>
      </c>
      <c r="AI218" s="110" t="s">
        <v>855</v>
      </c>
      <c r="AJ218" s="110" t="s">
        <v>855</v>
      </c>
      <c r="AK218" s="41"/>
    </row>
    <row r="219" spans="1:40" ht="62.25" x14ac:dyDescent="0.9">
      <c r="A219" s="3">
        <v>1</v>
      </c>
      <c r="B219" s="43">
        <v>107</v>
      </c>
      <c r="C219" s="109" t="s">
        <v>1836</v>
      </c>
      <c r="D219" s="47" t="s">
        <v>1821</v>
      </c>
      <c r="E219" s="46">
        <v>0.82630000000000003</v>
      </c>
      <c r="F219" s="17">
        <v>50753.95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9">
        <v>0</v>
      </c>
      <c r="N219" s="17">
        <v>0</v>
      </c>
      <c r="O219" s="17">
        <v>828</v>
      </c>
      <c r="P219" s="17">
        <v>50003.89</v>
      </c>
      <c r="Q219" s="17">
        <v>0</v>
      </c>
      <c r="R219" s="17">
        <v>0</v>
      </c>
      <c r="S219" s="17">
        <v>0</v>
      </c>
      <c r="T219" s="111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750.06</v>
      </c>
      <c r="AF219" s="17">
        <v>0</v>
      </c>
      <c r="AG219" s="17">
        <v>0</v>
      </c>
      <c r="AH219" s="110" t="s">
        <v>262</v>
      </c>
      <c r="AI219" s="21">
        <v>2022</v>
      </c>
      <c r="AJ219" s="21">
        <v>2022</v>
      </c>
      <c r="AK219" s="41"/>
    </row>
    <row r="220" spans="1:40" ht="62.25" x14ac:dyDescent="0.9">
      <c r="B220" s="222" t="s">
        <v>817</v>
      </c>
      <c r="C220" s="109"/>
      <c r="D220" s="114" t="s">
        <v>855</v>
      </c>
      <c r="E220" s="46">
        <v>0.90027499999999994</v>
      </c>
      <c r="F220" s="17">
        <v>5784912.8800000008</v>
      </c>
      <c r="G220" s="17">
        <v>0</v>
      </c>
      <c r="H220" s="17">
        <v>0</v>
      </c>
      <c r="I220" s="17">
        <v>175721.62</v>
      </c>
      <c r="J220" s="17">
        <v>0</v>
      </c>
      <c r="K220" s="17">
        <v>0</v>
      </c>
      <c r="L220" s="17">
        <v>0</v>
      </c>
      <c r="M220" s="19">
        <v>0</v>
      </c>
      <c r="N220" s="17">
        <v>0</v>
      </c>
      <c r="O220" s="17">
        <v>1779.9</v>
      </c>
      <c r="P220" s="17">
        <v>5510187.0599999996</v>
      </c>
      <c r="Q220" s="17">
        <v>0</v>
      </c>
      <c r="R220" s="17">
        <v>0</v>
      </c>
      <c r="S220" s="17">
        <v>474</v>
      </c>
      <c r="T220" s="17">
        <v>13512.88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85491.32</v>
      </c>
      <c r="AF220" s="17">
        <v>0</v>
      </c>
      <c r="AG220" s="17">
        <v>0</v>
      </c>
      <c r="AH220" s="110" t="s">
        <v>855</v>
      </c>
      <c r="AI220" s="110" t="s">
        <v>855</v>
      </c>
      <c r="AJ220" s="110" t="s">
        <v>855</v>
      </c>
      <c r="AK220" s="41"/>
    </row>
    <row r="221" spans="1:40" ht="62.25" x14ac:dyDescent="0.9">
      <c r="A221" s="3">
        <v>1</v>
      </c>
      <c r="B221" s="43">
        <v>108</v>
      </c>
      <c r="C221" s="109" t="s">
        <v>1434</v>
      </c>
      <c r="D221" s="47" t="s">
        <v>1821</v>
      </c>
      <c r="E221" s="46">
        <v>0.96160000000000001</v>
      </c>
      <c r="F221" s="17">
        <v>5582500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9">
        <v>0</v>
      </c>
      <c r="N221" s="17">
        <v>0</v>
      </c>
      <c r="O221" s="17">
        <v>1245.4000000000001</v>
      </c>
      <c r="P221" s="17">
        <v>5500000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82500</v>
      </c>
      <c r="AF221" s="17">
        <v>0</v>
      </c>
      <c r="AG221" s="17">
        <v>0</v>
      </c>
      <c r="AH221" s="110" t="s">
        <v>262</v>
      </c>
      <c r="AI221" s="21">
        <v>2022</v>
      </c>
      <c r="AJ221" s="21">
        <v>2022</v>
      </c>
      <c r="AK221" s="41"/>
    </row>
    <row r="222" spans="1:40" ht="62.25" x14ac:dyDescent="0.9">
      <c r="A222" s="3">
        <v>1</v>
      </c>
      <c r="B222" s="43">
        <v>109</v>
      </c>
      <c r="C222" s="109" t="s">
        <v>1435</v>
      </c>
      <c r="D222" s="47" t="s">
        <v>1822</v>
      </c>
      <c r="E222" s="46">
        <v>0.92120000000000002</v>
      </c>
      <c r="F222" s="17">
        <v>10339.869999999999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9">
        <v>0</v>
      </c>
      <c r="N222" s="17">
        <v>0</v>
      </c>
      <c r="O222" s="17">
        <v>534.5</v>
      </c>
      <c r="P222" s="17">
        <v>10187.06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152.81</v>
      </c>
      <c r="AF222" s="17">
        <v>0</v>
      </c>
      <c r="AG222" s="17">
        <v>0</v>
      </c>
      <c r="AH222" s="110" t="s">
        <v>262</v>
      </c>
      <c r="AI222" s="21">
        <v>2021</v>
      </c>
      <c r="AJ222" s="21">
        <v>2021</v>
      </c>
      <c r="AK222" s="41"/>
    </row>
    <row r="223" spans="1:40" ht="62.25" x14ac:dyDescent="0.9">
      <c r="A223" s="3">
        <v>1</v>
      </c>
      <c r="B223" s="43">
        <v>110</v>
      </c>
      <c r="C223" s="109" t="s">
        <v>1436</v>
      </c>
      <c r="D223" s="114" t="s">
        <v>1821</v>
      </c>
      <c r="E223" s="46">
        <v>0.85540000000000005</v>
      </c>
      <c r="F223" s="17">
        <v>178357.44</v>
      </c>
      <c r="G223" s="17">
        <v>0</v>
      </c>
      <c r="H223" s="17">
        <v>0</v>
      </c>
      <c r="I223" s="17">
        <v>175721.62</v>
      </c>
      <c r="J223" s="17">
        <v>0</v>
      </c>
      <c r="K223" s="17">
        <v>0</v>
      </c>
      <c r="L223" s="17">
        <v>0</v>
      </c>
      <c r="M223" s="19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2635.82</v>
      </c>
      <c r="AF223" s="17">
        <v>0</v>
      </c>
      <c r="AG223" s="17">
        <v>0</v>
      </c>
      <c r="AH223" s="110" t="s">
        <v>262</v>
      </c>
      <c r="AI223" s="21">
        <v>2022</v>
      </c>
      <c r="AJ223" s="21">
        <v>2022</v>
      </c>
      <c r="AK223" s="41"/>
    </row>
    <row r="224" spans="1:40" ht="62.25" x14ac:dyDescent="0.9">
      <c r="A224" s="3">
        <v>1</v>
      </c>
      <c r="B224" s="43">
        <v>111</v>
      </c>
      <c r="C224" s="109" t="s">
        <v>2206</v>
      </c>
      <c r="D224" s="114">
        <v>2014</v>
      </c>
      <c r="E224" s="46">
        <v>0.8629</v>
      </c>
      <c r="F224" s="17">
        <v>13715.57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9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474</v>
      </c>
      <c r="T224" s="17">
        <v>13512.88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202.69</v>
      </c>
      <c r="AF224" s="17">
        <v>0</v>
      </c>
      <c r="AG224" s="17">
        <v>0</v>
      </c>
      <c r="AH224" s="110" t="s">
        <v>262</v>
      </c>
      <c r="AI224" s="21">
        <v>2022</v>
      </c>
      <c r="AJ224" s="21">
        <v>2022</v>
      </c>
      <c r="AK224" s="41"/>
    </row>
    <row r="225" spans="1:37" ht="62.25" x14ac:dyDescent="0.9">
      <c r="B225" s="222" t="s">
        <v>1243</v>
      </c>
      <c r="C225" s="109"/>
      <c r="D225" s="114" t="s">
        <v>855</v>
      </c>
      <c r="E225" s="46">
        <v>0.99180000000000001</v>
      </c>
      <c r="F225" s="17">
        <v>222759.59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9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488.11</v>
      </c>
      <c r="T225" s="17">
        <v>219483.79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3275.8</v>
      </c>
      <c r="AF225" s="17">
        <v>0</v>
      </c>
      <c r="AG225" s="17">
        <v>0</v>
      </c>
      <c r="AH225" s="110" t="s">
        <v>855</v>
      </c>
      <c r="AI225" s="110" t="s">
        <v>855</v>
      </c>
      <c r="AJ225" s="110" t="s">
        <v>855</v>
      </c>
      <c r="AK225" s="41"/>
    </row>
    <row r="226" spans="1:37" ht="62.25" x14ac:dyDescent="0.9">
      <c r="A226" s="3">
        <v>1</v>
      </c>
      <c r="B226" s="43">
        <v>112</v>
      </c>
      <c r="C226" s="109" t="s">
        <v>1437</v>
      </c>
      <c r="D226" s="114" t="s">
        <v>1478</v>
      </c>
      <c r="E226" s="46">
        <v>0.99180000000000001</v>
      </c>
      <c r="F226" s="17">
        <v>222759.59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9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488.11</v>
      </c>
      <c r="T226" s="17">
        <v>219483.79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3275.8</v>
      </c>
      <c r="AF226" s="17">
        <v>0</v>
      </c>
      <c r="AG226" s="17">
        <v>0</v>
      </c>
      <c r="AH226" s="110" t="s">
        <v>262</v>
      </c>
      <c r="AI226" s="110">
        <v>2020</v>
      </c>
      <c r="AJ226" s="110">
        <v>2020</v>
      </c>
      <c r="AK226" s="41"/>
    </row>
    <row r="227" spans="1:37" ht="62.25" x14ac:dyDescent="0.9">
      <c r="B227" s="222" t="s">
        <v>813</v>
      </c>
      <c r="C227" s="109"/>
      <c r="D227" s="114" t="s">
        <v>855</v>
      </c>
      <c r="E227" s="46">
        <v>1</v>
      </c>
      <c r="F227" s="17">
        <v>137654.99000000002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9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370.88</v>
      </c>
      <c r="T227" s="17">
        <v>135630.70000000001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2024.29</v>
      </c>
      <c r="AF227" s="17">
        <v>0</v>
      </c>
      <c r="AG227" s="17">
        <v>0</v>
      </c>
      <c r="AH227" s="110" t="s">
        <v>855</v>
      </c>
      <c r="AI227" s="110" t="s">
        <v>855</v>
      </c>
      <c r="AJ227" s="110" t="s">
        <v>855</v>
      </c>
      <c r="AK227" s="41"/>
    </row>
    <row r="228" spans="1:37" ht="62.25" x14ac:dyDescent="0.9">
      <c r="A228" s="3">
        <v>1</v>
      </c>
      <c r="B228" s="43">
        <v>113</v>
      </c>
      <c r="C228" s="109" t="s">
        <v>1438</v>
      </c>
      <c r="D228" s="114" t="s">
        <v>1478</v>
      </c>
      <c r="E228" s="46">
        <v>1</v>
      </c>
      <c r="F228" s="17">
        <v>137654.99000000002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9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370.88</v>
      </c>
      <c r="T228" s="17">
        <v>135630.70000000001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2024.29</v>
      </c>
      <c r="AF228" s="17">
        <v>0</v>
      </c>
      <c r="AG228" s="17">
        <v>0</v>
      </c>
      <c r="AH228" s="110" t="s">
        <v>262</v>
      </c>
      <c r="AI228" s="110">
        <v>2020</v>
      </c>
      <c r="AJ228" s="110">
        <v>2020</v>
      </c>
      <c r="AK228" s="41"/>
    </row>
    <row r="229" spans="1:37" ht="62.25" x14ac:dyDescent="0.9">
      <c r="B229" s="222" t="s">
        <v>801</v>
      </c>
      <c r="C229" s="109"/>
      <c r="D229" s="114" t="s">
        <v>855</v>
      </c>
      <c r="E229" s="46">
        <v>0.98829999999999996</v>
      </c>
      <c r="F229" s="17">
        <v>1522500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9">
        <v>0</v>
      </c>
      <c r="N229" s="17">
        <v>0</v>
      </c>
      <c r="O229" s="17">
        <v>860.2</v>
      </c>
      <c r="P229" s="17">
        <v>1500000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22500</v>
      </c>
      <c r="AF229" s="17">
        <v>0</v>
      </c>
      <c r="AG229" s="17">
        <v>0</v>
      </c>
      <c r="AH229" s="110" t="s">
        <v>855</v>
      </c>
      <c r="AI229" s="110" t="s">
        <v>855</v>
      </c>
      <c r="AJ229" s="110" t="s">
        <v>855</v>
      </c>
      <c r="AK229" s="41"/>
    </row>
    <row r="230" spans="1:37" ht="62.25" x14ac:dyDescent="0.9">
      <c r="A230" s="3">
        <v>1</v>
      </c>
      <c r="B230" s="43">
        <v>114</v>
      </c>
      <c r="C230" s="109" t="s">
        <v>1439</v>
      </c>
      <c r="D230" s="47" t="s">
        <v>1822</v>
      </c>
      <c r="E230" s="46">
        <v>0.98829999999999996</v>
      </c>
      <c r="F230" s="17">
        <v>1522500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9">
        <v>0</v>
      </c>
      <c r="N230" s="17">
        <v>0</v>
      </c>
      <c r="O230" s="17">
        <v>860.2</v>
      </c>
      <c r="P230" s="17">
        <v>1500000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22500</v>
      </c>
      <c r="AF230" s="17">
        <v>0</v>
      </c>
      <c r="AG230" s="17">
        <v>0</v>
      </c>
      <c r="AH230" s="110" t="s">
        <v>262</v>
      </c>
      <c r="AI230" s="21">
        <v>2022</v>
      </c>
      <c r="AJ230" s="21">
        <v>2022</v>
      </c>
      <c r="AK230" s="41"/>
    </row>
    <row r="231" spans="1:37" ht="62.25" x14ac:dyDescent="0.9">
      <c r="B231" s="222" t="s">
        <v>806</v>
      </c>
      <c r="C231" s="109"/>
      <c r="D231" s="114" t="s">
        <v>855</v>
      </c>
      <c r="E231" s="46">
        <v>0.72670000000000001</v>
      </c>
      <c r="F231" s="17">
        <v>58502.98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9">
        <v>0</v>
      </c>
      <c r="N231" s="17">
        <v>0</v>
      </c>
      <c r="O231" s="17">
        <v>651</v>
      </c>
      <c r="P231" s="17">
        <v>57638.400000000001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864.58</v>
      </c>
      <c r="AF231" s="17">
        <v>0</v>
      </c>
      <c r="AG231" s="17">
        <v>0</v>
      </c>
      <c r="AH231" s="110" t="s">
        <v>855</v>
      </c>
      <c r="AI231" s="110" t="s">
        <v>855</v>
      </c>
      <c r="AJ231" s="110" t="s">
        <v>855</v>
      </c>
      <c r="AK231" s="41"/>
    </row>
    <row r="232" spans="1:37" ht="62.25" x14ac:dyDescent="0.9">
      <c r="A232" s="3">
        <v>1</v>
      </c>
      <c r="B232" s="43">
        <v>115</v>
      </c>
      <c r="C232" s="109" t="s">
        <v>1440</v>
      </c>
      <c r="D232" s="47" t="s">
        <v>1478</v>
      </c>
      <c r="E232" s="46">
        <v>0.72670000000000001</v>
      </c>
      <c r="F232" s="17">
        <v>58502.98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9">
        <v>0</v>
      </c>
      <c r="N232" s="17">
        <v>0</v>
      </c>
      <c r="O232" s="17">
        <v>651</v>
      </c>
      <c r="P232" s="17">
        <v>57638.400000000001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864.58</v>
      </c>
      <c r="AF232" s="17">
        <v>0</v>
      </c>
      <c r="AG232" s="17">
        <v>0</v>
      </c>
      <c r="AH232" s="110" t="s">
        <v>262</v>
      </c>
      <c r="AI232" s="21">
        <v>2022</v>
      </c>
      <c r="AJ232" s="21">
        <v>2022</v>
      </c>
      <c r="AK232" s="41"/>
    </row>
    <row r="233" spans="1:37" ht="62.25" x14ac:dyDescent="0.9">
      <c r="B233" s="222" t="s">
        <v>821</v>
      </c>
      <c r="C233" s="109"/>
      <c r="D233" s="114" t="s">
        <v>855</v>
      </c>
      <c r="E233" s="46">
        <v>0.98380000000000001</v>
      </c>
      <c r="F233" s="17">
        <v>39622.869999999995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9">
        <v>0</v>
      </c>
      <c r="N233" s="17">
        <v>0</v>
      </c>
      <c r="O233" s="17">
        <v>762</v>
      </c>
      <c r="P233" s="17">
        <v>39037.31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585.55999999999995</v>
      </c>
      <c r="AF233" s="17">
        <v>0</v>
      </c>
      <c r="AG233" s="17">
        <v>0</v>
      </c>
      <c r="AH233" s="110" t="s">
        <v>855</v>
      </c>
      <c r="AI233" s="110" t="s">
        <v>855</v>
      </c>
      <c r="AJ233" s="110" t="s">
        <v>855</v>
      </c>
      <c r="AK233" s="41"/>
    </row>
    <row r="234" spans="1:37" ht="62.25" x14ac:dyDescent="0.9">
      <c r="A234" s="3">
        <v>1</v>
      </c>
      <c r="B234" s="43">
        <v>116</v>
      </c>
      <c r="C234" s="109" t="s">
        <v>1441</v>
      </c>
      <c r="D234" s="47" t="s">
        <v>1822</v>
      </c>
      <c r="E234" s="46">
        <v>0.98380000000000001</v>
      </c>
      <c r="F234" s="17">
        <v>39622.869999999995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9">
        <v>0</v>
      </c>
      <c r="N234" s="17">
        <v>0</v>
      </c>
      <c r="O234" s="17">
        <v>762</v>
      </c>
      <c r="P234" s="17">
        <v>39037.31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585.55999999999995</v>
      </c>
      <c r="AF234" s="17">
        <v>0</v>
      </c>
      <c r="AG234" s="17">
        <v>0</v>
      </c>
      <c r="AH234" s="110" t="s">
        <v>262</v>
      </c>
      <c r="AI234" s="110">
        <v>2020</v>
      </c>
      <c r="AJ234" s="110">
        <v>2020</v>
      </c>
      <c r="AK234" s="41"/>
    </row>
    <row r="235" spans="1:37" ht="62.25" x14ac:dyDescent="0.9">
      <c r="B235" s="222" t="s">
        <v>799</v>
      </c>
      <c r="C235" s="109"/>
      <c r="D235" s="114" t="s">
        <v>855</v>
      </c>
      <c r="E235" s="46">
        <v>0.98480000000000001</v>
      </c>
      <c r="F235" s="17">
        <v>1045972.2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9">
        <v>0</v>
      </c>
      <c r="N235" s="17">
        <v>0</v>
      </c>
      <c r="O235" s="17">
        <v>1187</v>
      </c>
      <c r="P235" s="17">
        <v>1030514.48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15457.72</v>
      </c>
      <c r="AF235" s="17">
        <v>0</v>
      </c>
      <c r="AG235" s="17">
        <v>0</v>
      </c>
      <c r="AH235" s="110" t="s">
        <v>855</v>
      </c>
      <c r="AI235" s="110" t="s">
        <v>855</v>
      </c>
      <c r="AJ235" s="110" t="s">
        <v>855</v>
      </c>
      <c r="AK235" s="41"/>
    </row>
    <row r="236" spans="1:37" ht="62.25" x14ac:dyDescent="0.9">
      <c r="A236" s="3">
        <v>1</v>
      </c>
      <c r="B236" s="43">
        <v>117</v>
      </c>
      <c r="C236" s="109" t="s">
        <v>2204</v>
      </c>
      <c r="D236" s="47">
        <v>2014</v>
      </c>
      <c r="E236" s="46">
        <v>0.98480000000000001</v>
      </c>
      <c r="F236" s="17">
        <v>1045972.2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9">
        <v>0</v>
      </c>
      <c r="N236" s="17">
        <v>0</v>
      </c>
      <c r="O236" s="17">
        <v>1187</v>
      </c>
      <c r="P236" s="17">
        <v>1030514.48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15457.72</v>
      </c>
      <c r="AF236" s="17">
        <v>0</v>
      </c>
      <c r="AG236" s="17">
        <v>0</v>
      </c>
      <c r="AH236" s="110" t="s">
        <v>262</v>
      </c>
      <c r="AI236" s="21">
        <v>2022</v>
      </c>
      <c r="AJ236" s="21">
        <v>2022</v>
      </c>
      <c r="AK236" s="41"/>
    </row>
    <row r="237" spans="1:37" ht="62.25" x14ac:dyDescent="0.9">
      <c r="B237" s="222" t="s">
        <v>804</v>
      </c>
      <c r="C237" s="109"/>
      <c r="D237" s="114" t="s">
        <v>855</v>
      </c>
      <c r="E237" s="46">
        <v>0.83830000000000005</v>
      </c>
      <c r="F237" s="17">
        <v>98453.75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9">
        <v>0</v>
      </c>
      <c r="N237" s="17">
        <v>0</v>
      </c>
      <c r="O237" s="17">
        <v>949</v>
      </c>
      <c r="P237" s="17">
        <v>97866.559999999998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587.18999999999994</v>
      </c>
      <c r="AF237" s="17">
        <v>0</v>
      </c>
      <c r="AG237" s="17">
        <v>0</v>
      </c>
      <c r="AH237" s="110" t="s">
        <v>855</v>
      </c>
      <c r="AI237" s="110" t="s">
        <v>855</v>
      </c>
      <c r="AJ237" s="110" t="s">
        <v>855</v>
      </c>
      <c r="AK237" s="41"/>
    </row>
    <row r="238" spans="1:37" ht="62.25" x14ac:dyDescent="0.9">
      <c r="A238" s="3">
        <v>1</v>
      </c>
      <c r="B238" s="43">
        <v>118</v>
      </c>
      <c r="C238" s="109" t="s">
        <v>1449</v>
      </c>
      <c r="D238" s="47" t="s">
        <v>1821</v>
      </c>
      <c r="E238" s="46">
        <v>0.75480000000000003</v>
      </c>
      <c r="F238" s="17">
        <v>78556.570000000007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9">
        <v>0</v>
      </c>
      <c r="N238" s="17">
        <v>0</v>
      </c>
      <c r="O238" s="17">
        <v>577</v>
      </c>
      <c r="P238" s="17">
        <v>78088.05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468.52</v>
      </c>
      <c r="AF238" s="17">
        <v>0</v>
      </c>
      <c r="AG238" s="17">
        <v>0</v>
      </c>
      <c r="AH238" s="110" t="s">
        <v>262</v>
      </c>
      <c r="AI238" s="110">
        <v>2020</v>
      </c>
      <c r="AJ238" s="110">
        <v>2020</v>
      </c>
      <c r="AK238" s="41"/>
    </row>
    <row r="239" spans="1:37" ht="62.25" x14ac:dyDescent="0.9">
      <c r="A239" s="3">
        <v>1</v>
      </c>
      <c r="B239" s="43">
        <v>119</v>
      </c>
      <c r="C239" s="109" t="s">
        <v>1450</v>
      </c>
      <c r="D239" s="47" t="s">
        <v>1822</v>
      </c>
      <c r="E239" s="46">
        <v>0.92179999999999995</v>
      </c>
      <c r="F239" s="17">
        <v>19897.179999999997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9">
        <v>0</v>
      </c>
      <c r="N239" s="17">
        <v>0</v>
      </c>
      <c r="O239" s="17">
        <v>372</v>
      </c>
      <c r="P239" s="17">
        <v>19778.509999999998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118.67</v>
      </c>
      <c r="AF239" s="17">
        <v>0</v>
      </c>
      <c r="AG239" s="17">
        <v>0</v>
      </c>
      <c r="AH239" s="110" t="s">
        <v>262</v>
      </c>
      <c r="AI239" s="110">
        <v>2020</v>
      </c>
      <c r="AJ239" s="110">
        <v>2020</v>
      </c>
      <c r="AK239" s="41"/>
    </row>
    <row r="240" spans="1:37" ht="62.25" x14ac:dyDescent="0.9">
      <c r="B240" s="222" t="s">
        <v>1009</v>
      </c>
      <c r="C240" s="109"/>
      <c r="D240" s="114" t="s">
        <v>855</v>
      </c>
      <c r="E240" s="46">
        <v>0.93410000000000004</v>
      </c>
      <c r="F240" s="17">
        <v>5309.7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9">
        <v>0</v>
      </c>
      <c r="N240" s="17">
        <v>0</v>
      </c>
      <c r="O240" s="17">
        <v>429.6</v>
      </c>
      <c r="P240" s="17">
        <v>5231.2299999999996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78.47</v>
      </c>
      <c r="AF240" s="17">
        <v>0</v>
      </c>
      <c r="AG240" s="17">
        <v>0</v>
      </c>
      <c r="AH240" s="110" t="s">
        <v>855</v>
      </c>
      <c r="AI240" s="110" t="s">
        <v>855</v>
      </c>
      <c r="AJ240" s="110" t="s">
        <v>855</v>
      </c>
      <c r="AK240" s="41"/>
    </row>
    <row r="241" spans="1:37" ht="62.25" x14ac:dyDescent="0.9">
      <c r="A241" s="3">
        <v>1</v>
      </c>
      <c r="B241" s="43">
        <v>120</v>
      </c>
      <c r="C241" s="109" t="s">
        <v>1542</v>
      </c>
      <c r="D241" s="47" t="s">
        <v>1821</v>
      </c>
      <c r="E241" s="46">
        <v>0.93410000000000004</v>
      </c>
      <c r="F241" s="17">
        <v>5309.7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9">
        <v>0</v>
      </c>
      <c r="N241" s="17">
        <v>0</v>
      </c>
      <c r="O241" s="17">
        <v>429.6</v>
      </c>
      <c r="P241" s="17">
        <v>5231.2299999999996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78.47</v>
      </c>
      <c r="AF241" s="17">
        <v>0</v>
      </c>
      <c r="AG241" s="17">
        <v>0</v>
      </c>
      <c r="AH241" s="110" t="s">
        <v>262</v>
      </c>
      <c r="AI241" s="110">
        <v>2020</v>
      </c>
      <c r="AJ241" s="110">
        <v>2020</v>
      </c>
      <c r="AK241" s="41"/>
    </row>
    <row r="242" spans="1:37" ht="62.25" x14ac:dyDescent="0.9">
      <c r="B242" s="222" t="s">
        <v>847</v>
      </c>
      <c r="C242" s="109"/>
      <c r="D242" s="114" t="s">
        <v>855</v>
      </c>
      <c r="E242" s="46">
        <v>0.99509999999999998</v>
      </c>
      <c r="F242" s="17">
        <v>188216.53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9">
        <v>0</v>
      </c>
      <c r="N242" s="17">
        <v>0</v>
      </c>
      <c r="O242" s="17">
        <v>186.15</v>
      </c>
      <c r="P242" s="17">
        <v>185435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2781.53</v>
      </c>
      <c r="AF242" s="17">
        <v>0</v>
      </c>
      <c r="AG242" s="17">
        <v>0</v>
      </c>
      <c r="AH242" s="110" t="s">
        <v>855</v>
      </c>
      <c r="AI242" s="110" t="s">
        <v>855</v>
      </c>
      <c r="AJ242" s="110" t="s">
        <v>855</v>
      </c>
      <c r="AK242" s="41"/>
    </row>
    <row r="243" spans="1:37" ht="62.25" x14ac:dyDescent="0.9">
      <c r="A243" s="3">
        <v>1</v>
      </c>
      <c r="B243" s="43">
        <v>121</v>
      </c>
      <c r="C243" s="109" t="s">
        <v>1626</v>
      </c>
      <c r="D243" s="47" t="s">
        <v>1821</v>
      </c>
      <c r="E243" s="46">
        <v>0.99509999999999998</v>
      </c>
      <c r="F243" s="17">
        <v>188216.53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9">
        <v>0</v>
      </c>
      <c r="N243" s="17">
        <v>0</v>
      </c>
      <c r="O243" s="17">
        <v>186.15</v>
      </c>
      <c r="P243" s="17">
        <v>185435</v>
      </c>
      <c r="Q243" s="17">
        <v>0</v>
      </c>
      <c r="R243" s="17">
        <v>0</v>
      </c>
      <c r="S243" s="17">
        <v>0</v>
      </c>
      <c r="T243" s="111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2781.53</v>
      </c>
      <c r="AF243" s="17">
        <v>0</v>
      </c>
      <c r="AG243" s="17">
        <v>0</v>
      </c>
      <c r="AH243" s="110" t="s">
        <v>262</v>
      </c>
      <c r="AI243" s="110">
        <v>2020</v>
      </c>
      <c r="AJ243" s="110">
        <v>2020</v>
      </c>
      <c r="AK243" s="41"/>
    </row>
    <row r="244" spans="1:37" ht="62.25" x14ac:dyDescent="0.9">
      <c r="B244" s="222" t="s">
        <v>818</v>
      </c>
      <c r="C244" s="109"/>
      <c r="D244" s="114" t="s">
        <v>855</v>
      </c>
      <c r="E244" s="46">
        <v>0.981975146584529</v>
      </c>
      <c r="F244" s="17">
        <v>159122.38</v>
      </c>
      <c r="G244" s="17">
        <v>0</v>
      </c>
      <c r="H244" s="17">
        <v>0</v>
      </c>
      <c r="I244" s="17">
        <v>28692</v>
      </c>
      <c r="J244" s="17">
        <v>0</v>
      </c>
      <c r="K244" s="17">
        <v>0</v>
      </c>
      <c r="L244" s="17">
        <v>0</v>
      </c>
      <c r="M244" s="19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430.38</v>
      </c>
      <c r="AF244" s="17">
        <v>130000</v>
      </c>
      <c r="AG244" s="17">
        <v>0</v>
      </c>
      <c r="AH244" s="110" t="s">
        <v>855</v>
      </c>
      <c r="AI244" s="110" t="s">
        <v>855</v>
      </c>
      <c r="AJ244" s="110" t="s">
        <v>855</v>
      </c>
      <c r="AK244" s="41"/>
    </row>
    <row r="245" spans="1:37" ht="62.25" x14ac:dyDescent="0.9">
      <c r="A245" s="3">
        <v>1</v>
      </c>
      <c r="B245" s="43">
        <v>122</v>
      </c>
      <c r="C245" s="109" t="s">
        <v>1837</v>
      </c>
      <c r="D245" s="57">
        <v>2015</v>
      </c>
      <c r="E245" s="46">
        <v>0.981975146584529</v>
      </c>
      <c r="F245" s="17">
        <v>159122.38</v>
      </c>
      <c r="G245" s="17">
        <v>0</v>
      </c>
      <c r="H245" s="17">
        <v>0</v>
      </c>
      <c r="I245" s="17">
        <v>28692</v>
      </c>
      <c r="J245" s="17">
        <v>0</v>
      </c>
      <c r="K245" s="17">
        <v>0</v>
      </c>
      <c r="L245" s="17">
        <v>0</v>
      </c>
      <c r="M245" s="19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11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430.38</v>
      </c>
      <c r="AF245" s="17">
        <v>130000</v>
      </c>
      <c r="AG245" s="17">
        <v>0</v>
      </c>
      <c r="AH245" s="110">
        <v>2022</v>
      </c>
      <c r="AI245" s="21">
        <v>2022</v>
      </c>
      <c r="AJ245" s="21">
        <v>2022</v>
      </c>
      <c r="AK245" s="41"/>
    </row>
    <row r="246" spans="1:37" ht="62.25" x14ac:dyDescent="0.9">
      <c r="B246" s="222" t="s">
        <v>816</v>
      </c>
      <c r="C246" s="109"/>
      <c r="D246" s="114" t="s">
        <v>855</v>
      </c>
      <c r="E246" s="46">
        <v>0.95199999999999996</v>
      </c>
      <c r="F246" s="17">
        <v>4030893.68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9">
        <v>0</v>
      </c>
      <c r="N246" s="17">
        <v>0</v>
      </c>
      <c r="O246" s="17">
        <v>1020</v>
      </c>
      <c r="P246" s="17">
        <v>3975142.31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55751.37</v>
      </c>
      <c r="AF246" s="17">
        <v>0</v>
      </c>
      <c r="AG246" s="17">
        <v>0</v>
      </c>
      <c r="AH246" s="110" t="s">
        <v>855</v>
      </c>
      <c r="AI246" s="110" t="s">
        <v>855</v>
      </c>
      <c r="AJ246" s="110" t="s">
        <v>855</v>
      </c>
      <c r="AK246" s="41"/>
    </row>
    <row r="247" spans="1:37" ht="62.25" x14ac:dyDescent="0.9">
      <c r="A247" s="3">
        <v>1</v>
      </c>
      <c r="B247" s="43">
        <v>123</v>
      </c>
      <c r="C247" s="109" t="s">
        <v>2203</v>
      </c>
      <c r="D247" s="57">
        <v>2015</v>
      </c>
      <c r="E247" s="46">
        <v>0.95199999999999996</v>
      </c>
      <c r="F247" s="17">
        <v>4030893.68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9">
        <v>0</v>
      </c>
      <c r="N247" s="17">
        <v>0</v>
      </c>
      <c r="O247" s="17">
        <v>1020</v>
      </c>
      <c r="P247" s="17">
        <v>3975142.31</v>
      </c>
      <c r="Q247" s="17">
        <v>0</v>
      </c>
      <c r="R247" s="17">
        <v>0</v>
      </c>
      <c r="S247" s="17">
        <v>0</v>
      </c>
      <c r="T247" s="111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55751.37</v>
      </c>
      <c r="AF247" s="17">
        <v>0</v>
      </c>
      <c r="AG247" s="17">
        <v>0</v>
      </c>
      <c r="AH247" s="110" t="s">
        <v>262</v>
      </c>
      <c r="AI247" s="110">
        <v>2021</v>
      </c>
      <c r="AJ247" s="110">
        <v>2021</v>
      </c>
      <c r="AK247" s="41"/>
    </row>
    <row r="248" spans="1:37" ht="62.25" x14ac:dyDescent="0.9">
      <c r="B248" s="222" t="s">
        <v>783</v>
      </c>
      <c r="C248" s="109"/>
      <c r="D248" s="114" t="s">
        <v>855</v>
      </c>
      <c r="E248" s="46">
        <v>0.60399999999999998</v>
      </c>
      <c r="F248" s="17">
        <v>725208.37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9">
        <v>0</v>
      </c>
      <c r="N248" s="17">
        <v>0</v>
      </c>
      <c r="O248" s="17">
        <v>1342.78</v>
      </c>
      <c r="P248" s="17">
        <v>714491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10717.37</v>
      </c>
      <c r="AF248" s="17">
        <v>0</v>
      </c>
      <c r="AG248" s="17">
        <v>0</v>
      </c>
      <c r="AH248" s="110" t="s">
        <v>855</v>
      </c>
      <c r="AI248" s="110" t="s">
        <v>855</v>
      </c>
      <c r="AJ248" s="110" t="s">
        <v>855</v>
      </c>
      <c r="AK248" s="41"/>
    </row>
    <row r="249" spans="1:37" ht="62.25" x14ac:dyDescent="0.9">
      <c r="A249" s="3">
        <v>1</v>
      </c>
      <c r="B249" s="43">
        <v>124</v>
      </c>
      <c r="C249" s="109" t="s">
        <v>2655</v>
      </c>
      <c r="D249" s="57">
        <v>2016</v>
      </c>
      <c r="E249" s="46">
        <v>0.60399999999999998</v>
      </c>
      <c r="F249" s="17">
        <v>725208.37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9">
        <v>0</v>
      </c>
      <c r="N249" s="17">
        <v>0</v>
      </c>
      <c r="O249" s="17">
        <v>1342.78</v>
      </c>
      <c r="P249" s="17">
        <v>714491</v>
      </c>
      <c r="Q249" s="17">
        <v>0</v>
      </c>
      <c r="R249" s="17">
        <v>0</v>
      </c>
      <c r="S249" s="17">
        <v>0</v>
      </c>
      <c r="T249" s="111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10717.37</v>
      </c>
      <c r="AF249" s="17">
        <v>0</v>
      </c>
      <c r="AG249" s="17">
        <v>0</v>
      </c>
      <c r="AH249" s="110" t="s">
        <v>262</v>
      </c>
      <c r="AI249" s="21">
        <v>2022</v>
      </c>
      <c r="AJ249" s="21">
        <v>2022</v>
      </c>
      <c r="AK249" s="41"/>
    </row>
  </sheetData>
  <mergeCells count="34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B10:AJ10"/>
    <mergeCell ref="W6:W7"/>
    <mergeCell ref="S6:T7"/>
    <mergeCell ref="M6:N7"/>
    <mergeCell ref="G6:L6"/>
    <mergeCell ref="U6:V7"/>
    <mergeCell ref="B92:C92"/>
    <mergeCell ref="B91:AJ91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</mergeCells>
  <phoneticPr fontId="43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248"/>
  <sheetViews>
    <sheetView topLeftCell="B58" zoomScale="30" zoomScaleNormal="30" workbookViewId="0">
      <selection activeCell="I87" sqref="I87"/>
    </sheetView>
  </sheetViews>
  <sheetFormatPr defaultRowHeight="28.5" x14ac:dyDescent="0.45"/>
  <cols>
    <col min="1" max="1" width="9.140625" style="3" hidden="1" customWidth="1"/>
    <col min="2" max="2" width="15.85546875" style="3" customWidth="1"/>
    <col min="3" max="3" width="219.85546875" style="3" customWidth="1"/>
    <col min="4" max="4" width="21.42578125" style="3" customWidth="1"/>
    <col min="5" max="5" width="14.85546875" style="3" customWidth="1"/>
    <col min="6" max="6" width="74.28515625" style="3" customWidth="1"/>
    <col min="7" max="7" width="12.85546875" style="3" customWidth="1"/>
    <col min="8" max="8" width="13.85546875" style="3" customWidth="1"/>
    <col min="9" max="9" width="31.140625" style="3" customWidth="1"/>
    <col min="10" max="10" width="32.28515625" style="3" customWidth="1"/>
    <col min="11" max="11" width="32.5703125" style="3" customWidth="1"/>
    <col min="12" max="12" width="32.85546875" style="3" customWidth="1"/>
    <col min="13" max="13" width="42.28515625" style="3" customWidth="1"/>
    <col min="14" max="14" width="95.28515625" style="3" customWidth="1"/>
    <col min="15" max="15" width="45.5703125" style="3" customWidth="1"/>
    <col min="16" max="16" width="29.85546875" style="3" customWidth="1"/>
    <col min="17" max="17" width="25.5703125" style="3" customWidth="1"/>
    <col min="18" max="18" width="33" style="151" customWidth="1"/>
    <col min="19" max="19" width="22.5703125" style="227" bestFit="1" customWidth="1"/>
    <col min="20" max="20" width="19.140625" style="3" bestFit="1" customWidth="1"/>
    <col min="21" max="16384" width="9.140625" style="3"/>
  </cols>
  <sheetData>
    <row r="1" spans="1:18" ht="35.25" x14ac:dyDescent="0.5">
      <c r="B1" s="224"/>
      <c r="C1" s="224"/>
      <c r="D1" s="224"/>
      <c r="E1" s="224"/>
      <c r="F1" s="224"/>
      <c r="G1" s="225"/>
      <c r="H1" s="224"/>
      <c r="I1" s="224"/>
      <c r="J1" s="224"/>
      <c r="K1" s="224"/>
      <c r="L1" s="224"/>
      <c r="M1" s="226"/>
      <c r="N1" s="226"/>
      <c r="O1" s="379" t="s">
        <v>1013</v>
      </c>
      <c r="P1" s="379"/>
      <c r="Q1" s="379"/>
    </row>
    <row r="2" spans="1:18" ht="71.25" customHeight="1" x14ac:dyDescent="0.5">
      <c r="B2" s="224"/>
      <c r="C2" s="224"/>
      <c r="D2" s="224"/>
      <c r="E2" s="224"/>
      <c r="F2" s="224"/>
      <c r="G2" s="225"/>
      <c r="H2" s="224"/>
      <c r="I2" s="224"/>
      <c r="J2" s="224"/>
      <c r="K2" s="224"/>
      <c r="L2" s="224"/>
      <c r="M2" s="228"/>
      <c r="N2" s="380" t="s">
        <v>1014</v>
      </c>
      <c r="O2" s="380"/>
      <c r="P2" s="380"/>
      <c r="Q2" s="380"/>
    </row>
    <row r="3" spans="1:18" ht="201.75" customHeight="1" x14ac:dyDescent="0.45">
      <c r="B3" s="381" t="s">
        <v>1869</v>
      </c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8" ht="35.25" x14ac:dyDescent="0.45">
      <c r="B4" s="371" t="s">
        <v>6</v>
      </c>
      <c r="C4" s="371" t="s">
        <v>1015</v>
      </c>
      <c r="D4" s="371" t="s">
        <v>242</v>
      </c>
      <c r="E4" s="365"/>
      <c r="F4" s="364" t="s">
        <v>243</v>
      </c>
      <c r="G4" s="367" t="s">
        <v>244</v>
      </c>
      <c r="H4" s="367" t="s">
        <v>245</v>
      </c>
      <c r="I4" s="364" t="s">
        <v>246</v>
      </c>
      <c r="J4" s="371" t="s">
        <v>247</v>
      </c>
      <c r="K4" s="365"/>
      <c r="L4" s="372" t="s">
        <v>1016</v>
      </c>
      <c r="M4" s="372" t="s">
        <v>1017</v>
      </c>
      <c r="N4" s="372" t="s">
        <v>248</v>
      </c>
      <c r="O4" s="377" t="s">
        <v>8</v>
      </c>
      <c r="P4" s="362" t="s">
        <v>250</v>
      </c>
      <c r="Q4" s="362" t="s">
        <v>251</v>
      </c>
    </row>
    <row r="5" spans="1:18" x14ac:dyDescent="0.45">
      <c r="B5" s="365"/>
      <c r="C5" s="365"/>
      <c r="D5" s="364" t="s">
        <v>252</v>
      </c>
      <c r="E5" s="367" t="s">
        <v>253</v>
      </c>
      <c r="F5" s="365"/>
      <c r="G5" s="382"/>
      <c r="H5" s="382"/>
      <c r="I5" s="365"/>
      <c r="J5" s="364" t="s">
        <v>254</v>
      </c>
      <c r="K5" s="367" t="s">
        <v>1018</v>
      </c>
      <c r="L5" s="373"/>
      <c r="M5" s="375"/>
      <c r="N5" s="375"/>
      <c r="O5" s="368"/>
      <c r="P5" s="363"/>
      <c r="Q5" s="363"/>
    </row>
    <row r="6" spans="1:18" ht="301.5" customHeight="1" x14ac:dyDescent="0.45">
      <c r="B6" s="365"/>
      <c r="C6" s="365"/>
      <c r="D6" s="365"/>
      <c r="E6" s="368"/>
      <c r="F6" s="365"/>
      <c r="G6" s="382"/>
      <c r="H6" s="382"/>
      <c r="I6" s="365"/>
      <c r="J6" s="365"/>
      <c r="K6" s="370"/>
      <c r="L6" s="374"/>
      <c r="M6" s="375"/>
      <c r="N6" s="375"/>
      <c r="O6" s="378"/>
      <c r="P6" s="363"/>
      <c r="Q6" s="363"/>
    </row>
    <row r="7" spans="1:18" ht="35.25" x14ac:dyDescent="0.45">
      <c r="B7" s="366"/>
      <c r="C7" s="366"/>
      <c r="D7" s="366"/>
      <c r="E7" s="369"/>
      <c r="F7" s="365"/>
      <c r="G7" s="383"/>
      <c r="H7" s="383"/>
      <c r="I7" s="229" t="s">
        <v>38</v>
      </c>
      <c r="J7" s="229" t="s">
        <v>38</v>
      </c>
      <c r="K7" s="229" t="s">
        <v>38</v>
      </c>
      <c r="L7" s="229" t="s">
        <v>257</v>
      </c>
      <c r="M7" s="376"/>
      <c r="N7" s="376"/>
      <c r="O7" s="229" t="s">
        <v>36</v>
      </c>
      <c r="P7" s="229" t="s">
        <v>258</v>
      </c>
      <c r="Q7" s="229" t="s">
        <v>258</v>
      </c>
    </row>
    <row r="8" spans="1:18" ht="35.25" x14ac:dyDescent="0.45">
      <c r="B8" s="229">
        <v>1</v>
      </c>
      <c r="C8" s="229">
        <v>2</v>
      </c>
      <c r="D8" s="229">
        <v>3</v>
      </c>
      <c r="E8" s="229">
        <v>4</v>
      </c>
      <c r="F8" s="229">
        <v>5</v>
      </c>
      <c r="G8" s="230">
        <v>5.5697674418604599</v>
      </c>
      <c r="H8" s="230">
        <v>7</v>
      </c>
      <c r="I8" s="230">
        <v>8</v>
      </c>
      <c r="J8" s="230">
        <v>9</v>
      </c>
      <c r="K8" s="230">
        <v>10</v>
      </c>
      <c r="L8" s="229">
        <v>11</v>
      </c>
      <c r="M8" s="230">
        <v>12</v>
      </c>
      <c r="N8" s="230">
        <v>13</v>
      </c>
      <c r="O8" s="230">
        <v>14</v>
      </c>
      <c r="P8" s="230">
        <v>15</v>
      </c>
      <c r="Q8" s="230">
        <v>16</v>
      </c>
    </row>
    <row r="9" spans="1:18" ht="45.75" x14ac:dyDescent="0.45">
      <c r="B9" s="359" t="s">
        <v>980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1"/>
    </row>
    <row r="10" spans="1:18" ht="35.25" x14ac:dyDescent="0.45">
      <c r="B10" s="155" t="s">
        <v>1868</v>
      </c>
      <c r="C10" s="231"/>
      <c r="D10" s="232" t="s">
        <v>855</v>
      </c>
      <c r="E10" s="232" t="s">
        <v>855</v>
      </c>
      <c r="F10" s="232" t="s">
        <v>855</v>
      </c>
      <c r="G10" s="232" t="s">
        <v>855</v>
      </c>
      <c r="H10" s="232" t="s">
        <v>855</v>
      </c>
      <c r="I10" s="233">
        <v>44721.18</v>
      </c>
      <c r="J10" s="233">
        <v>38397.31</v>
      </c>
      <c r="K10" s="233">
        <v>34490.81</v>
      </c>
      <c r="L10" s="234">
        <v>1844</v>
      </c>
      <c r="M10" s="232" t="s">
        <v>855</v>
      </c>
      <c r="N10" s="232" t="s">
        <v>855</v>
      </c>
      <c r="O10" s="233">
        <v>82978948.730000019</v>
      </c>
      <c r="P10" s="235">
        <v>1855.4731500823552</v>
      </c>
      <c r="Q10" s="161">
        <v>10841.363509544788</v>
      </c>
    </row>
    <row r="11" spans="1:18" ht="35.25" x14ac:dyDescent="0.45">
      <c r="B11" s="155" t="s">
        <v>1611</v>
      </c>
      <c r="C11" s="231"/>
      <c r="D11" s="232" t="s">
        <v>855</v>
      </c>
      <c r="E11" s="232" t="s">
        <v>855</v>
      </c>
      <c r="F11" s="232" t="s">
        <v>855</v>
      </c>
      <c r="G11" s="232" t="s">
        <v>855</v>
      </c>
      <c r="H11" s="232" t="s">
        <v>855</v>
      </c>
      <c r="I11" s="233">
        <v>33695.279999999999</v>
      </c>
      <c r="J11" s="233">
        <v>29309.11</v>
      </c>
      <c r="K11" s="233">
        <v>26092.609999999997</v>
      </c>
      <c r="L11" s="234">
        <v>1359</v>
      </c>
      <c r="M11" s="232" t="s">
        <v>855</v>
      </c>
      <c r="N11" s="232" t="s">
        <v>855</v>
      </c>
      <c r="O11" s="233">
        <v>51357504.920000009</v>
      </c>
      <c r="P11" s="235">
        <v>1524.1750452882425</v>
      </c>
      <c r="Q11" s="161">
        <v>10841.363509544788</v>
      </c>
      <c r="R11" s="152"/>
    </row>
    <row r="12" spans="1:18" ht="35.25" x14ac:dyDescent="0.45">
      <c r="B12" s="155" t="s">
        <v>780</v>
      </c>
      <c r="C12" s="231"/>
      <c r="D12" s="232" t="s">
        <v>855</v>
      </c>
      <c r="E12" s="232" t="s">
        <v>855</v>
      </c>
      <c r="F12" s="232" t="s">
        <v>855</v>
      </c>
      <c r="G12" s="232" t="s">
        <v>855</v>
      </c>
      <c r="H12" s="232" t="s">
        <v>855</v>
      </c>
      <c r="I12" s="233">
        <v>792.7</v>
      </c>
      <c r="J12" s="233">
        <v>481</v>
      </c>
      <c r="K12" s="233">
        <v>481</v>
      </c>
      <c r="L12" s="234">
        <v>42</v>
      </c>
      <c r="M12" s="232" t="s">
        <v>855</v>
      </c>
      <c r="N12" s="232" t="s">
        <v>855</v>
      </c>
      <c r="O12" s="235">
        <v>2123521.14</v>
      </c>
      <c r="P12" s="235">
        <v>2678.8458937807495</v>
      </c>
      <c r="Q12" s="161">
        <v>5860.7011984357268</v>
      </c>
      <c r="R12" s="152"/>
    </row>
    <row r="13" spans="1:18" ht="35.25" x14ac:dyDescent="0.5">
      <c r="A13" s="3">
        <v>1</v>
      </c>
      <c r="B13" s="236">
        <v>1</v>
      </c>
      <c r="C13" s="237" t="s">
        <v>981</v>
      </c>
      <c r="D13" s="232">
        <v>1969</v>
      </c>
      <c r="E13" s="232"/>
      <c r="F13" s="232" t="s">
        <v>261</v>
      </c>
      <c r="G13" s="232" t="s">
        <v>296</v>
      </c>
      <c r="H13" s="232" t="s">
        <v>296</v>
      </c>
      <c r="I13" s="233">
        <v>792.7</v>
      </c>
      <c r="J13" s="233">
        <v>481</v>
      </c>
      <c r="K13" s="233">
        <v>481</v>
      </c>
      <c r="L13" s="234">
        <v>42</v>
      </c>
      <c r="M13" s="232" t="s">
        <v>260</v>
      </c>
      <c r="N13" s="232" t="s">
        <v>262</v>
      </c>
      <c r="O13" s="235">
        <v>2123521.14</v>
      </c>
      <c r="P13" s="235">
        <v>2678.8458937807495</v>
      </c>
      <c r="Q13" s="161">
        <v>5860.7011984357268</v>
      </c>
      <c r="R13" s="152"/>
    </row>
    <row r="14" spans="1:18" ht="35.25" x14ac:dyDescent="0.45">
      <c r="B14" s="237" t="s">
        <v>1008</v>
      </c>
      <c r="C14" s="237"/>
      <c r="D14" s="232" t="s">
        <v>855</v>
      </c>
      <c r="E14" s="232" t="s">
        <v>855</v>
      </c>
      <c r="F14" s="232" t="s">
        <v>855</v>
      </c>
      <c r="G14" s="232" t="s">
        <v>855</v>
      </c>
      <c r="H14" s="232" t="s">
        <v>855</v>
      </c>
      <c r="I14" s="233">
        <v>12811.8</v>
      </c>
      <c r="J14" s="233">
        <v>11686.800000000001</v>
      </c>
      <c r="K14" s="233">
        <v>10750.4</v>
      </c>
      <c r="L14" s="234">
        <v>434</v>
      </c>
      <c r="M14" s="232" t="s">
        <v>855</v>
      </c>
      <c r="N14" s="232" t="s">
        <v>855</v>
      </c>
      <c r="O14" s="235">
        <v>14141903.43</v>
      </c>
      <c r="P14" s="235">
        <v>1103.8186226759706</v>
      </c>
      <c r="Q14" s="161">
        <v>10841.363509544788</v>
      </c>
      <c r="R14" s="152"/>
    </row>
    <row r="15" spans="1:18" ht="35.25" x14ac:dyDescent="0.5">
      <c r="A15" s="3">
        <v>1</v>
      </c>
      <c r="B15" s="236">
        <v>2</v>
      </c>
      <c r="C15" s="237" t="s">
        <v>982</v>
      </c>
      <c r="D15" s="232">
        <v>1958</v>
      </c>
      <c r="E15" s="232"/>
      <c r="F15" s="232" t="s">
        <v>261</v>
      </c>
      <c r="G15" s="232" t="s">
        <v>344</v>
      </c>
      <c r="H15" s="232" t="s">
        <v>301</v>
      </c>
      <c r="I15" s="233">
        <v>5229.2</v>
      </c>
      <c r="J15" s="233">
        <v>5229.2</v>
      </c>
      <c r="K15" s="233">
        <v>5001.5999999999995</v>
      </c>
      <c r="L15" s="234">
        <v>121</v>
      </c>
      <c r="M15" s="232" t="s">
        <v>334</v>
      </c>
      <c r="N15" s="232" t="s">
        <v>1019</v>
      </c>
      <c r="O15" s="235">
        <v>6213014.2000000002</v>
      </c>
      <c r="P15" s="235">
        <v>1188.1385680410006</v>
      </c>
      <c r="Q15" s="161">
        <v>2457.2505622274921</v>
      </c>
      <c r="R15" s="152"/>
    </row>
    <row r="16" spans="1:18" ht="35.25" x14ac:dyDescent="0.5">
      <c r="A16" s="3">
        <v>1</v>
      </c>
      <c r="B16" s="236">
        <v>3</v>
      </c>
      <c r="C16" s="237" t="s">
        <v>983</v>
      </c>
      <c r="D16" s="232">
        <v>1979</v>
      </c>
      <c r="E16" s="232"/>
      <c r="F16" s="232" t="s">
        <v>261</v>
      </c>
      <c r="G16" s="232" t="s">
        <v>344</v>
      </c>
      <c r="H16" s="232" t="s">
        <v>297</v>
      </c>
      <c r="I16" s="233">
        <v>802.1</v>
      </c>
      <c r="J16" s="233">
        <v>554.1</v>
      </c>
      <c r="K16" s="233">
        <v>554.1</v>
      </c>
      <c r="L16" s="234">
        <v>25</v>
      </c>
      <c r="M16" s="232" t="s">
        <v>263</v>
      </c>
      <c r="N16" s="232" t="s">
        <v>1020</v>
      </c>
      <c r="O16" s="235">
        <v>801933.34000000008</v>
      </c>
      <c r="P16" s="235">
        <v>999.79222042139395</v>
      </c>
      <c r="Q16" s="161">
        <v>1812.0901633212818</v>
      </c>
      <c r="R16" s="152"/>
    </row>
    <row r="17" spans="1:18" ht="35.25" x14ac:dyDescent="0.5">
      <c r="A17" s="3">
        <v>1</v>
      </c>
      <c r="B17" s="236">
        <v>4</v>
      </c>
      <c r="C17" s="237" t="s">
        <v>984</v>
      </c>
      <c r="D17" s="232">
        <v>1961</v>
      </c>
      <c r="E17" s="232"/>
      <c r="F17" s="232" t="s">
        <v>261</v>
      </c>
      <c r="G17" s="232" t="s">
        <v>296</v>
      </c>
      <c r="H17" s="232" t="s">
        <v>297</v>
      </c>
      <c r="I17" s="233">
        <v>301.39999999999998</v>
      </c>
      <c r="J17" s="233">
        <v>276.5</v>
      </c>
      <c r="K17" s="233">
        <v>238.5</v>
      </c>
      <c r="L17" s="234">
        <v>16</v>
      </c>
      <c r="M17" s="232" t="s">
        <v>263</v>
      </c>
      <c r="N17" s="232" t="s">
        <v>961</v>
      </c>
      <c r="O17" s="235">
        <v>61989.62</v>
      </c>
      <c r="P17" s="235">
        <v>205.67226277372265</v>
      </c>
      <c r="Q17" s="161">
        <v>205.67226277372265</v>
      </c>
      <c r="R17" s="152"/>
    </row>
    <row r="18" spans="1:18" ht="35.25" x14ac:dyDescent="0.5">
      <c r="A18" s="3">
        <v>1</v>
      </c>
      <c r="B18" s="236">
        <v>5</v>
      </c>
      <c r="C18" s="237" t="s">
        <v>997</v>
      </c>
      <c r="D18" s="232">
        <v>1957</v>
      </c>
      <c r="E18" s="232"/>
      <c r="F18" s="232" t="s">
        <v>261</v>
      </c>
      <c r="G18" s="232" t="s">
        <v>296</v>
      </c>
      <c r="H18" s="232" t="s">
        <v>297</v>
      </c>
      <c r="I18" s="233">
        <v>272.39999999999998</v>
      </c>
      <c r="J18" s="233">
        <v>194.8</v>
      </c>
      <c r="K18" s="233">
        <v>157.60000000000002</v>
      </c>
      <c r="L18" s="234">
        <v>14</v>
      </c>
      <c r="M18" s="232" t="s">
        <v>263</v>
      </c>
      <c r="N18" s="232" t="s">
        <v>1021</v>
      </c>
      <c r="O18" s="235">
        <v>995484.92999999993</v>
      </c>
      <c r="P18" s="235">
        <v>3654.4968061674008</v>
      </c>
      <c r="Q18" s="161">
        <v>10841.363509544788</v>
      </c>
      <c r="R18" s="152"/>
    </row>
    <row r="19" spans="1:18" ht="35.25" x14ac:dyDescent="0.5">
      <c r="A19" s="3">
        <v>1</v>
      </c>
      <c r="B19" s="236">
        <v>6</v>
      </c>
      <c r="C19" s="237" t="s">
        <v>1039</v>
      </c>
      <c r="D19" s="232">
        <v>1960</v>
      </c>
      <c r="E19" s="232"/>
      <c r="F19" s="232" t="s">
        <v>261</v>
      </c>
      <c r="G19" s="232" t="s">
        <v>301</v>
      </c>
      <c r="H19" s="232" t="s">
        <v>301</v>
      </c>
      <c r="I19" s="233">
        <v>2738.8</v>
      </c>
      <c r="J19" s="233">
        <v>2498.1</v>
      </c>
      <c r="K19" s="233">
        <v>2383.7999999999997</v>
      </c>
      <c r="L19" s="234">
        <v>128</v>
      </c>
      <c r="M19" s="232" t="s">
        <v>263</v>
      </c>
      <c r="N19" s="232" t="s">
        <v>1038</v>
      </c>
      <c r="O19" s="235">
        <v>4973435.79</v>
      </c>
      <c r="P19" s="235">
        <v>1815.9178435811302</v>
      </c>
      <c r="Q19" s="161">
        <v>3180.9362056375053</v>
      </c>
      <c r="R19" s="152"/>
    </row>
    <row r="20" spans="1:18" ht="35.25" x14ac:dyDescent="0.5">
      <c r="A20" s="3">
        <v>1</v>
      </c>
      <c r="B20" s="236">
        <v>7</v>
      </c>
      <c r="C20" s="238" t="s">
        <v>1047</v>
      </c>
      <c r="D20" s="232">
        <v>1956</v>
      </c>
      <c r="E20" s="232"/>
      <c r="F20" s="232" t="s">
        <v>261</v>
      </c>
      <c r="G20" s="232" t="s">
        <v>296</v>
      </c>
      <c r="H20" s="232" t="s">
        <v>297</v>
      </c>
      <c r="I20" s="233">
        <v>512.5</v>
      </c>
      <c r="J20" s="233">
        <v>512.20000000000005</v>
      </c>
      <c r="K20" s="233">
        <v>324.10000000000002</v>
      </c>
      <c r="L20" s="234">
        <v>25</v>
      </c>
      <c r="M20" s="232" t="s">
        <v>263</v>
      </c>
      <c r="N20" s="232" t="s">
        <v>1021</v>
      </c>
      <c r="O20" s="235">
        <v>50283.37</v>
      </c>
      <c r="P20" s="235">
        <v>98.113892682926831</v>
      </c>
      <c r="Q20" s="161">
        <v>98.113892682926831</v>
      </c>
      <c r="R20" s="152"/>
    </row>
    <row r="21" spans="1:18" ht="35.25" x14ac:dyDescent="0.5">
      <c r="A21" s="3">
        <v>1</v>
      </c>
      <c r="B21" s="236">
        <v>8</v>
      </c>
      <c r="C21" s="238" t="s">
        <v>1354</v>
      </c>
      <c r="D21" s="232">
        <v>1957</v>
      </c>
      <c r="E21" s="232"/>
      <c r="F21" s="232" t="s">
        <v>261</v>
      </c>
      <c r="G21" s="232" t="s">
        <v>296</v>
      </c>
      <c r="H21" s="232" t="s">
        <v>297</v>
      </c>
      <c r="I21" s="233">
        <v>436.2</v>
      </c>
      <c r="J21" s="233">
        <v>387.1</v>
      </c>
      <c r="K21" s="233">
        <v>340.8</v>
      </c>
      <c r="L21" s="234">
        <v>20</v>
      </c>
      <c r="M21" s="232" t="s">
        <v>263</v>
      </c>
      <c r="N21" s="232" t="s">
        <v>1355</v>
      </c>
      <c r="O21" s="235">
        <v>43517.47</v>
      </c>
      <c r="P21" s="235">
        <v>99.764947271893632</v>
      </c>
      <c r="Q21" s="161">
        <v>99.764947271893632</v>
      </c>
      <c r="R21" s="152"/>
    </row>
    <row r="22" spans="1:18" ht="35.25" x14ac:dyDescent="0.5">
      <c r="A22" s="3">
        <v>1</v>
      </c>
      <c r="B22" s="236">
        <v>9</v>
      </c>
      <c r="C22" s="238" t="s">
        <v>1662</v>
      </c>
      <c r="D22" s="232">
        <v>1965</v>
      </c>
      <c r="E22" s="232"/>
      <c r="F22" s="232" t="s">
        <v>261</v>
      </c>
      <c r="G22" s="232" t="s">
        <v>344</v>
      </c>
      <c r="H22" s="232" t="s">
        <v>296</v>
      </c>
      <c r="I22" s="233">
        <v>2519.1999999999998</v>
      </c>
      <c r="J22" s="233">
        <v>2034.8</v>
      </c>
      <c r="K22" s="233">
        <v>1749.9</v>
      </c>
      <c r="L22" s="234">
        <v>85</v>
      </c>
      <c r="M22" s="232" t="s">
        <v>259</v>
      </c>
      <c r="N22" s="232" t="s">
        <v>1335</v>
      </c>
      <c r="O22" s="235">
        <v>1002244.71</v>
      </c>
      <c r="P22" s="235">
        <v>397.8424539536361</v>
      </c>
      <c r="Q22" s="161">
        <v>916.76459193394749</v>
      </c>
      <c r="R22" s="152"/>
    </row>
    <row r="23" spans="1:18" ht="35.25" x14ac:dyDescent="0.45">
      <c r="B23" s="237" t="s">
        <v>784</v>
      </c>
      <c r="C23" s="237"/>
      <c r="D23" s="232" t="s">
        <v>855</v>
      </c>
      <c r="E23" s="232" t="s">
        <v>855</v>
      </c>
      <c r="F23" s="232" t="s">
        <v>855</v>
      </c>
      <c r="G23" s="232" t="s">
        <v>855</v>
      </c>
      <c r="H23" s="232" t="s">
        <v>855</v>
      </c>
      <c r="I23" s="233">
        <v>882.3</v>
      </c>
      <c r="J23" s="233">
        <v>779.5</v>
      </c>
      <c r="K23" s="233">
        <v>779.5</v>
      </c>
      <c r="L23" s="234">
        <v>29</v>
      </c>
      <c r="M23" s="232" t="s">
        <v>855</v>
      </c>
      <c r="N23" s="232" t="s">
        <v>855</v>
      </c>
      <c r="O23" s="235">
        <v>2046844.64</v>
      </c>
      <c r="P23" s="235">
        <v>2319.8964524538137</v>
      </c>
      <c r="Q23" s="161">
        <v>3909.2271018927813</v>
      </c>
      <c r="R23" s="152"/>
    </row>
    <row r="24" spans="1:18" ht="35.25" x14ac:dyDescent="0.5">
      <c r="A24" s="3">
        <v>1</v>
      </c>
      <c r="B24" s="236">
        <v>10</v>
      </c>
      <c r="C24" s="237" t="s">
        <v>645</v>
      </c>
      <c r="D24" s="232">
        <v>1982</v>
      </c>
      <c r="E24" s="232"/>
      <c r="F24" s="232" t="s">
        <v>261</v>
      </c>
      <c r="G24" s="232" t="s">
        <v>301</v>
      </c>
      <c r="H24" s="232" t="s">
        <v>297</v>
      </c>
      <c r="I24" s="233">
        <v>882.3</v>
      </c>
      <c r="J24" s="233">
        <v>779.5</v>
      </c>
      <c r="K24" s="233">
        <v>779.5</v>
      </c>
      <c r="L24" s="234">
        <v>29</v>
      </c>
      <c r="M24" s="232" t="s">
        <v>260</v>
      </c>
      <c r="N24" s="232" t="s">
        <v>262</v>
      </c>
      <c r="O24" s="235">
        <v>2046844.64</v>
      </c>
      <c r="P24" s="235">
        <v>2319.8964524538137</v>
      </c>
      <c r="Q24" s="161">
        <v>3909.2271018927813</v>
      </c>
      <c r="R24" s="152"/>
    </row>
    <row r="25" spans="1:18" ht="35.25" x14ac:dyDescent="0.5">
      <c r="B25" s="239" t="s">
        <v>788</v>
      </c>
      <c r="C25" s="237"/>
      <c r="D25" s="232" t="s">
        <v>855</v>
      </c>
      <c r="E25" s="232" t="s">
        <v>855</v>
      </c>
      <c r="F25" s="232" t="s">
        <v>855</v>
      </c>
      <c r="G25" s="232" t="s">
        <v>855</v>
      </c>
      <c r="H25" s="232" t="s">
        <v>855</v>
      </c>
      <c r="I25" s="233">
        <v>1813.2</v>
      </c>
      <c r="J25" s="233">
        <v>1042.3</v>
      </c>
      <c r="K25" s="233">
        <v>567</v>
      </c>
      <c r="L25" s="234">
        <v>156</v>
      </c>
      <c r="M25" s="232" t="s">
        <v>855</v>
      </c>
      <c r="N25" s="232" t="s">
        <v>855</v>
      </c>
      <c r="O25" s="235">
        <v>5153989.53</v>
      </c>
      <c r="P25" s="235">
        <v>2842.4826439444078</v>
      </c>
      <c r="Q25" s="161">
        <v>5314.2253606882859</v>
      </c>
      <c r="R25" s="152"/>
    </row>
    <row r="26" spans="1:18" ht="35.25" x14ac:dyDescent="0.5">
      <c r="A26" s="3">
        <v>1</v>
      </c>
      <c r="B26" s="236">
        <v>11</v>
      </c>
      <c r="C26" s="237" t="s">
        <v>1030</v>
      </c>
      <c r="D26" s="232">
        <v>2007</v>
      </c>
      <c r="E26" s="232"/>
      <c r="F26" s="232" t="s">
        <v>261</v>
      </c>
      <c r="G26" s="232" t="s">
        <v>305</v>
      </c>
      <c r="H26" s="232" t="s">
        <v>305</v>
      </c>
      <c r="I26" s="233">
        <v>1813.2</v>
      </c>
      <c r="J26" s="233">
        <v>1042.3</v>
      </c>
      <c r="K26" s="233">
        <v>567</v>
      </c>
      <c r="L26" s="234">
        <v>156</v>
      </c>
      <c r="M26" s="232" t="s">
        <v>263</v>
      </c>
      <c r="N26" s="232" t="s">
        <v>1032</v>
      </c>
      <c r="O26" s="235">
        <v>5153989.53</v>
      </c>
      <c r="P26" s="235">
        <v>2842.4826439444078</v>
      </c>
      <c r="Q26" s="161">
        <v>5314.2253606882859</v>
      </c>
      <c r="R26" s="152"/>
    </row>
    <row r="27" spans="1:18" ht="35.25" x14ac:dyDescent="0.45">
      <c r="B27" s="237" t="s">
        <v>789</v>
      </c>
      <c r="C27" s="237"/>
      <c r="D27" s="232" t="s">
        <v>855</v>
      </c>
      <c r="E27" s="232" t="s">
        <v>855</v>
      </c>
      <c r="F27" s="232" t="s">
        <v>855</v>
      </c>
      <c r="G27" s="232" t="s">
        <v>855</v>
      </c>
      <c r="H27" s="232" t="s">
        <v>855</v>
      </c>
      <c r="I27" s="233">
        <v>366.5</v>
      </c>
      <c r="J27" s="233">
        <v>336.9</v>
      </c>
      <c r="K27" s="233">
        <v>336.9</v>
      </c>
      <c r="L27" s="234">
        <v>13</v>
      </c>
      <c r="M27" s="232" t="s">
        <v>855</v>
      </c>
      <c r="N27" s="232" t="s">
        <v>855</v>
      </c>
      <c r="O27" s="235">
        <v>48440.03</v>
      </c>
      <c r="P27" s="235">
        <v>132.16924965893588</v>
      </c>
      <c r="Q27" s="161">
        <v>132.16924965893588</v>
      </c>
      <c r="R27" s="152"/>
    </row>
    <row r="28" spans="1:18" ht="35.25" x14ac:dyDescent="0.5">
      <c r="A28" s="3">
        <v>1</v>
      </c>
      <c r="B28" s="236">
        <v>12</v>
      </c>
      <c r="C28" s="237" t="s">
        <v>985</v>
      </c>
      <c r="D28" s="232">
        <v>1971</v>
      </c>
      <c r="E28" s="232"/>
      <c r="F28" s="232" t="s">
        <v>261</v>
      </c>
      <c r="G28" s="232" t="s">
        <v>296</v>
      </c>
      <c r="H28" s="232" t="s">
        <v>297</v>
      </c>
      <c r="I28" s="233">
        <v>366.5</v>
      </c>
      <c r="J28" s="233">
        <v>336.9</v>
      </c>
      <c r="K28" s="233">
        <v>336.9</v>
      </c>
      <c r="L28" s="234">
        <v>13</v>
      </c>
      <c r="M28" s="232" t="s">
        <v>263</v>
      </c>
      <c r="N28" s="232" t="s">
        <v>326</v>
      </c>
      <c r="O28" s="235">
        <v>48440.03</v>
      </c>
      <c r="P28" s="235">
        <v>132.16924965893588</v>
      </c>
      <c r="Q28" s="161">
        <v>132.16924965893588</v>
      </c>
      <c r="R28" s="152"/>
    </row>
    <row r="29" spans="1:18" ht="35.25" x14ac:dyDescent="0.45">
      <c r="B29" s="237" t="s">
        <v>1009</v>
      </c>
      <c r="C29" s="237"/>
      <c r="D29" s="232" t="s">
        <v>855</v>
      </c>
      <c r="E29" s="232" t="s">
        <v>855</v>
      </c>
      <c r="F29" s="232" t="s">
        <v>855</v>
      </c>
      <c r="G29" s="232" t="s">
        <v>855</v>
      </c>
      <c r="H29" s="232" t="s">
        <v>855</v>
      </c>
      <c r="I29" s="233">
        <v>872.2</v>
      </c>
      <c r="J29" s="233">
        <v>820.40000000000009</v>
      </c>
      <c r="K29" s="233">
        <v>653.30000000000007</v>
      </c>
      <c r="L29" s="234">
        <v>38</v>
      </c>
      <c r="M29" s="232" t="s">
        <v>855</v>
      </c>
      <c r="N29" s="232" t="s">
        <v>855</v>
      </c>
      <c r="O29" s="235">
        <v>31767</v>
      </c>
      <c r="P29" s="235">
        <v>36.421692272414582</v>
      </c>
      <c r="Q29" s="161">
        <v>46.402933134476761</v>
      </c>
      <c r="R29" s="152"/>
    </row>
    <row r="30" spans="1:18" ht="35.25" x14ac:dyDescent="0.5">
      <c r="A30" s="3">
        <v>1</v>
      </c>
      <c r="B30" s="236">
        <v>13</v>
      </c>
      <c r="C30" s="237" t="s">
        <v>986</v>
      </c>
      <c r="D30" s="232">
        <v>1938</v>
      </c>
      <c r="E30" s="232"/>
      <c r="F30" s="232" t="s">
        <v>323</v>
      </c>
      <c r="G30" s="232" t="s">
        <v>296</v>
      </c>
      <c r="H30" s="232" t="s">
        <v>296</v>
      </c>
      <c r="I30" s="233">
        <v>469.9</v>
      </c>
      <c r="J30" s="233">
        <v>418.1</v>
      </c>
      <c r="K30" s="233">
        <v>251.00000000000003</v>
      </c>
      <c r="L30" s="234">
        <v>19</v>
      </c>
      <c r="M30" s="232" t="s">
        <v>260</v>
      </c>
      <c r="N30" s="232" t="s">
        <v>262</v>
      </c>
      <c r="O30" s="235">
        <v>13099.1</v>
      </c>
      <c r="P30" s="235">
        <v>27.876356671632266</v>
      </c>
      <c r="Q30" s="161">
        <v>27.876356671632266</v>
      </c>
      <c r="R30" s="152"/>
    </row>
    <row r="31" spans="1:18" ht="35.25" x14ac:dyDescent="0.5">
      <c r="A31" s="3">
        <v>1</v>
      </c>
      <c r="B31" s="236">
        <v>14</v>
      </c>
      <c r="C31" s="237" t="s">
        <v>987</v>
      </c>
      <c r="D31" s="232">
        <v>1950</v>
      </c>
      <c r="E31" s="232"/>
      <c r="F31" s="232" t="s">
        <v>323</v>
      </c>
      <c r="G31" s="232" t="s">
        <v>296</v>
      </c>
      <c r="H31" s="232" t="s">
        <v>296</v>
      </c>
      <c r="I31" s="233">
        <v>402.3</v>
      </c>
      <c r="J31" s="233">
        <v>402.3</v>
      </c>
      <c r="K31" s="233">
        <v>402.3</v>
      </c>
      <c r="L31" s="234">
        <v>19</v>
      </c>
      <c r="M31" s="232" t="s">
        <v>260</v>
      </c>
      <c r="N31" s="232" t="s">
        <v>262</v>
      </c>
      <c r="O31" s="235">
        <v>18667.900000000001</v>
      </c>
      <c r="P31" s="235">
        <v>46.402933134476761</v>
      </c>
      <c r="Q31" s="161">
        <v>46.402933134476761</v>
      </c>
      <c r="R31" s="152"/>
    </row>
    <row r="32" spans="1:18" ht="35.25" x14ac:dyDescent="0.45">
      <c r="B32" s="237" t="s">
        <v>796</v>
      </c>
      <c r="C32" s="237"/>
      <c r="D32" s="232" t="s">
        <v>855</v>
      </c>
      <c r="E32" s="232" t="s">
        <v>855</v>
      </c>
      <c r="F32" s="232" t="s">
        <v>855</v>
      </c>
      <c r="G32" s="232" t="s">
        <v>855</v>
      </c>
      <c r="H32" s="232" t="s">
        <v>855</v>
      </c>
      <c r="I32" s="233">
        <v>881.98</v>
      </c>
      <c r="J32" s="233">
        <v>832.51</v>
      </c>
      <c r="K32" s="233">
        <v>544.31000000000006</v>
      </c>
      <c r="L32" s="234">
        <v>48</v>
      </c>
      <c r="M32" s="232" t="s">
        <v>855</v>
      </c>
      <c r="N32" s="232" t="s">
        <v>855</v>
      </c>
      <c r="O32" s="235">
        <v>3557815.66</v>
      </c>
      <c r="P32" s="235">
        <v>4033.8960747409237</v>
      </c>
      <c r="Q32" s="161">
        <v>9509.8108495238102</v>
      </c>
      <c r="R32" s="152"/>
    </row>
    <row r="33" spans="1:18" ht="35.25" x14ac:dyDescent="0.5">
      <c r="A33" s="3">
        <v>1</v>
      </c>
      <c r="B33" s="236">
        <v>15</v>
      </c>
      <c r="C33" s="237" t="s">
        <v>1007</v>
      </c>
      <c r="D33" s="232">
        <v>1962</v>
      </c>
      <c r="E33" s="232"/>
      <c r="F33" s="232" t="s">
        <v>261</v>
      </c>
      <c r="G33" s="232" t="s">
        <v>296</v>
      </c>
      <c r="H33" s="232" t="s">
        <v>296</v>
      </c>
      <c r="I33" s="233">
        <v>671.98</v>
      </c>
      <c r="J33" s="233">
        <v>624.21</v>
      </c>
      <c r="K33" s="233">
        <v>544.31000000000006</v>
      </c>
      <c r="L33" s="234">
        <v>38</v>
      </c>
      <c r="M33" s="232" t="s">
        <v>263</v>
      </c>
      <c r="N33" s="232" t="s">
        <v>278</v>
      </c>
      <c r="O33" s="235">
        <v>2576429.98</v>
      </c>
      <c r="P33" s="235">
        <v>3834.0872942647102</v>
      </c>
      <c r="Q33" s="161">
        <v>8022.1247084734669</v>
      </c>
      <c r="R33" s="152"/>
    </row>
    <row r="34" spans="1:18" ht="35.25" x14ac:dyDescent="0.5">
      <c r="A34" s="3">
        <v>1</v>
      </c>
      <c r="B34" s="236">
        <v>16</v>
      </c>
      <c r="C34" s="237" t="s">
        <v>988</v>
      </c>
      <c r="D34" s="232">
        <v>1964</v>
      </c>
      <c r="E34" s="232"/>
      <c r="F34" s="232" t="s">
        <v>261</v>
      </c>
      <c r="G34" s="232" t="s">
        <v>296</v>
      </c>
      <c r="H34" s="232" t="s">
        <v>297</v>
      </c>
      <c r="I34" s="233">
        <v>210</v>
      </c>
      <c r="J34" s="233">
        <v>208.3</v>
      </c>
      <c r="K34" s="233">
        <v>0</v>
      </c>
      <c r="L34" s="234">
        <v>10</v>
      </c>
      <c r="M34" s="232" t="s">
        <v>260</v>
      </c>
      <c r="N34" s="232" t="s">
        <v>262</v>
      </c>
      <c r="O34" s="235">
        <v>981385.68</v>
      </c>
      <c r="P34" s="235">
        <v>4673.2651428571435</v>
      </c>
      <c r="Q34" s="161">
        <v>9509.8108495238102</v>
      </c>
      <c r="R34" s="152"/>
    </row>
    <row r="35" spans="1:18" ht="35.25" x14ac:dyDescent="0.45">
      <c r="B35" s="237" t="s">
        <v>727</v>
      </c>
      <c r="C35" s="237"/>
      <c r="D35" s="232" t="s">
        <v>855</v>
      </c>
      <c r="E35" s="232" t="s">
        <v>855</v>
      </c>
      <c r="F35" s="232" t="s">
        <v>855</v>
      </c>
      <c r="G35" s="232" t="s">
        <v>855</v>
      </c>
      <c r="H35" s="232" t="s">
        <v>855</v>
      </c>
      <c r="I35" s="233">
        <v>2093.1</v>
      </c>
      <c r="J35" s="233">
        <v>1649</v>
      </c>
      <c r="K35" s="233">
        <v>1480.6</v>
      </c>
      <c r="L35" s="234">
        <v>110</v>
      </c>
      <c r="M35" s="232" t="s">
        <v>855</v>
      </c>
      <c r="N35" s="232" t="s">
        <v>855</v>
      </c>
      <c r="O35" s="235">
        <v>223917.22</v>
      </c>
      <c r="P35" s="235">
        <v>106.97874922363958</v>
      </c>
      <c r="Q35" s="161">
        <v>154.58582000000001</v>
      </c>
      <c r="R35" s="152"/>
    </row>
    <row r="36" spans="1:18" ht="35.25" x14ac:dyDescent="0.5">
      <c r="A36" s="3">
        <v>1</v>
      </c>
      <c r="B36" s="236">
        <v>17</v>
      </c>
      <c r="C36" s="237" t="s">
        <v>989</v>
      </c>
      <c r="D36" s="232">
        <v>1960</v>
      </c>
      <c r="E36" s="232"/>
      <c r="F36" s="232" t="s">
        <v>261</v>
      </c>
      <c r="G36" s="232" t="s">
        <v>296</v>
      </c>
      <c r="H36" s="232" t="s">
        <v>297</v>
      </c>
      <c r="I36" s="233">
        <v>306.60000000000002</v>
      </c>
      <c r="J36" s="233">
        <v>285.60000000000002</v>
      </c>
      <c r="K36" s="233">
        <v>252.40000000000003</v>
      </c>
      <c r="L36" s="234">
        <v>21</v>
      </c>
      <c r="M36" s="232" t="s">
        <v>260</v>
      </c>
      <c r="N36" s="232" t="s">
        <v>262</v>
      </c>
      <c r="O36" s="235">
        <v>47271.85</v>
      </c>
      <c r="P36" s="235">
        <v>154.18085453359424</v>
      </c>
      <c r="Q36" s="161">
        <v>154.18085453359424</v>
      </c>
      <c r="R36" s="152"/>
    </row>
    <row r="37" spans="1:18" ht="35.25" x14ac:dyDescent="0.5">
      <c r="A37" s="3">
        <v>1</v>
      </c>
      <c r="B37" s="236">
        <v>18</v>
      </c>
      <c r="C37" s="237" t="s">
        <v>750</v>
      </c>
      <c r="D37" s="232">
        <v>1960</v>
      </c>
      <c r="E37" s="232"/>
      <c r="F37" s="232" t="s">
        <v>261</v>
      </c>
      <c r="G37" s="232" t="s">
        <v>305</v>
      </c>
      <c r="H37" s="232" t="s">
        <v>296</v>
      </c>
      <c r="I37" s="233">
        <v>1286.5</v>
      </c>
      <c r="J37" s="233">
        <v>881.8</v>
      </c>
      <c r="K37" s="233">
        <v>815.9</v>
      </c>
      <c r="L37" s="234">
        <v>39</v>
      </c>
      <c r="M37" s="232" t="s">
        <v>260</v>
      </c>
      <c r="N37" s="232" t="s">
        <v>262</v>
      </c>
      <c r="O37" s="235">
        <v>99352.46</v>
      </c>
      <c r="P37" s="235">
        <v>77.226941313641674</v>
      </c>
      <c r="Q37" s="161">
        <v>77.226941313641674</v>
      </c>
      <c r="R37" s="152"/>
    </row>
    <row r="38" spans="1:18" ht="35.25" x14ac:dyDescent="0.5">
      <c r="A38" s="3">
        <v>1</v>
      </c>
      <c r="B38" s="236">
        <v>19</v>
      </c>
      <c r="C38" s="237" t="s">
        <v>742</v>
      </c>
      <c r="D38" s="232">
        <v>1965</v>
      </c>
      <c r="E38" s="232"/>
      <c r="F38" s="232" t="s">
        <v>261</v>
      </c>
      <c r="G38" s="232" t="s">
        <v>296</v>
      </c>
      <c r="H38" s="232" t="s">
        <v>305</v>
      </c>
      <c r="I38" s="233">
        <v>500</v>
      </c>
      <c r="J38" s="233">
        <v>481.6</v>
      </c>
      <c r="K38" s="233">
        <v>412.3</v>
      </c>
      <c r="L38" s="234">
        <v>50</v>
      </c>
      <c r="M38" s="232" t="s">
        <v>260</v>
      </c>
      <c r="N38" s="232" t="s">
        <v>262</v>
      </c>
      <c r="O38" s="235">
        <v>77292.91</v>
      </c>
      <c r="P38" s="235">
        <v>154.58582000000001</v>
      </c>
      <c r="Q38" s="161">
        <v>154.58582000000001</v>
      </c>
      <c r="R38" s="152"/>
    </row>
    <row r="39" spans="1:18" ht="35.25" x14ac:dyDescent="0.45">
      <c r="B39" s="237" t="s">
        <v>803</v>
      </c>
      <c r="C39" s="237"/>
      <c r="D39" s="232" t="s">
        <v>855</v>
      </c>
      <c r="E39" s="232" t="s">
        <v>855</v>
      </c>
      <c r="F39" s="232" t="s">
        <v>855</v>
      </c>
      <c r="G39" s="232" t="s">
        <v>855</v>
      </c>
      <c r="H39" s="232" t="s">
        <v>855</v>
      </c>
      <c r="I39" s="233">
        <v>755.8</v>
      </c>
      <c r="J39" s="233">
        <v>690.5</v>
      </c>
      <c r="K39" s="233">
        <v>391.9</v>
      </c>
      <c r="L39" s="234">
        <v>20</v>
      </c>
      <c r="M39" s="232" t="s">
        <v>855</v>
      </c>
      <c r="N39" s="232" t="s">
        <v>855</v>
      </c>
      <c r="O39" s="235">
        <v>3265341.36</v>
      </c>
      <c r="P39" s="235">
        <v>4320.3775602011119</v>
      </c>
      <c r="Q39" s="161">
        <v>8199.7126223868763</v>
      </c>
      <c r="R39" s="152"/>
    </row>
    <row r="40" spans="1:18" ht="35.25" x14ac:dyDescent="0.5">
      <c r="A40" s="3">
        <v>1</v>
      </c>
      <c r="B40" s="236">
        <v>20</v>
      </c>
      <c r="C40" s="237" t="s">
        <v>990</v>
      </c>
      <c r="D40" s="232">
        <v>1953</v>
      </c>
      <c r="E40" s="232"/>
      <c r="F40" s="232" t="s">
        <v>261</v>
      </c>
      <c r="G40" s="232" t="s">
        <v>296</v>
      </c>
      <c r="H40" s="232" t="s">
        <v>296</v>
      </c>
      <c r="I40" s="233">
        <v>755.8</v>
      </c>
      <c r="J40" s="233">
        <v>690.5</v>
      </c>
      <c r="K40" s="233">
        <v>391.9</v>
      </c>
      <c r="L40" s="234">
        <v>20</v>
      </c>
      <c r="M40" s="232" t="s">
        <v>260</v>
      </c>
      <c r="N40" s="232" t="s">
        <v>262</v>
      </c>
      <c r="O40" s="235">
        <v>3265341.36</v>
      </c>
      <c r="P40" s="235">
        <v>4320.3775602011119</v>
      </c>
      <c r="Q40" s="161">
        <v>8199.7126223868763</v>
      </c>
      <c r="R40" s="152"/>
    </row>
    <row r="41" spans="1:18" ht="35.25" x14ac:dyDescent="0.45">
      <c r="B41" s="237" t="s">
        <v>805</v>
      </c>
      <c r="C41" s="237"/>
      <c r="D41" s="232" t="s">
        <v>855</v>
      </c>
      <c r="E41" s="232" t="s">
        <v>855</v>
      </c>
      <c r="F41" s="232" t="s">
        <v>855</v>
      </c>
      <c r="G41" s="232" t="s">
        <v>855</v>
      </c>
      <c r="H41" s="232" t="s">
        <v>855</v>
      </c>
      <c r="I41" s="233">
        <v>1840.2</v>
      </c>
      <c r="J41" s="233">
        <v>1840.2</v>
      </c>
      <c r="K41" s="233">
        <v>1695.4</v>
      </c>
      <c r="L41" s="234">
        <v>77</v>
      </c>
      <c r="M41" s="232" t="s">
        <v>855</v>
      </c>
      <c r="N41" s="232" t="s">
        <v>855</v>
      </c>
      <c r="O41" s="235">
        <v>97672.62</v>
      </c>
      <c r="P41" s="235">
        <v>53.077176393870225</v>
      </c>
      <c r="Q41" s="161">
        <v>53.077176393870225</v>
      </c>
      <c r="R41" s="152"/>
    </row>
    <row r="42" spans="1:18" ht="35.25" x14ac:dyDescent="0.5">
      <c r="A42" s="3">
        <v>1</v>
      </c>
      <c r="B42" s="236">
        <v>21</v>
      </c>
      <c r="C42" s="237" t="s">
        <v>991</v>
      </c>
      <c r="D42" s="232">
        <v>1986</v>
      </c>
      <c r="E42" s="232"/>
      <c r="F42" s="232" t="s">
        <v>261</v>
      </c>
      <c r="G42" s="232" t="s">
        <v>305</v>
      </c>
      <c r="H42" s="232" t="s">
        <v>305</v>
      </c>
      <c r="I42" s="233">
        <v>1840.2</v>
      </c>
      <c r="J42" s="233">
        <v>1840.2</v>
      </c>
      <c r="K42" s="233">
        <v>1695.4</v>
      </c>
      <c r="L42" s="234">
        <v>77</v>
      </c>
      <c r="M42" s="232" t="s">
        <v>334</v>
      </c>
      <c r="N42" s="232" t="s">
        <v>1022</v>
      </c>
      <c r="O42" s="235">
        <v>97672.62</v>
      </c>
      <c r="P42" s="235">
        <v>53.077176393870225</v>
      </c>
      <c r="Q42" s="161">
        <v>53.077176393870225</v>
      </c>
      <c r="R42" s="152"/>
    </row>
    <row r="43" spans="1:18" ht="35.25" x14ac:dyDescent="0.45">
      <c r="B43" s="237" t="s">
        <v>1010</v>
      </c>
      <c r="C43" s="237"/>
      <c r="D43" s="232" t="s">
        <v>855</v>
      </c>
      <c r="E43" s="232" t="s">
        <v>855</v>
      </c>
      <c r="F43" s="232" t="s">
        <v>855</v>
      </c>
      <c r="G43" s="232" t="s">
        <v>855</v>
      </c>
      <c r="H43" s="232" t="s">
        <v>855</v>
      </c>
      <c r="I43" s="233">
        <v>1621.7</v>
      </c>
      <c r="J43" s="233">
        <v>1475.1999999999998</v>
      </c>
      <c r="K43" s="233">
        <v>1246.9000000000001</v>
      </c>
      <c r="L43" s="234">
        <v>58</v>
      </c>
      <c r="M43" s="232" t="s">
        <v>855</v>
      </c>
      <c r="N43" s="232" t="s">
        <v>855</v>
      </c>
      <c r="O43" s="235">
        <v>7637123.5900000008</v>
      </c>
      <c r="P43" s="235">
        <v>4709.3319294567436</v>
      </c>
      <c r="Q43" s="161">
        <v>8062.7565363357226</v>
      </c>
      <c r="R43" s="152"/>
    </row>
    <row r="44" spans="1:18" ht="35.25" x14ac:dyDescent="0.5">
      <c r="A44" s="3">
        <v>1</v>
      </c>
      <c r="B44" s="236">
        <v>22</v>
      </c>
      <c r="C44" s="237" t="s">
        <v>992</v>
      </c>
      <c r="D44" s="232">
        <v>1950</v>
      </c>
      <c r="E44" s="232"/>
      <c r="F44" s="232" t="s">
        <v>261</v>
      </c>
      <c r="G44" s="232" t="s">
        <v>296</v>
      </c>
      <c r="H44" s="232" t="s">
        <v>297</v>
      </c>
      <c r="I44" s="233">
        <v>488.5</v>
      </c>
      <c r="J44" s="233">
        <v>433.9</v>
      </c>
      <c r="K44" s="233">
        <v>380.5</v>
      </c>
      <c r="L44" s="234">
        <v>18</v>
      </c>
      <c r="M44" s="232" t="s">
        <v>263</v>
      </c>
      <c r="N44" s="232" t="s">
        <v>314</v>
      </c>
      <c r="O44" s="235">
        <v>2406352.7599999998</v>
      </c>
      <c r="P44" s="235">
        <v>4926.003602865916</v>
      </c>
      <c r="Q44" s="161">
        <v>8062.7565363357226</v>
      </c>
      <c r="R44" s="152"/>
    </row>
    <row r="45" spans="1:18" ht="35.25" x14ac:dyDescent="0.5">
      <c r="A45" s="3">
        <v>1</v>
      </c>
      <c r="B45" s="236">
        <v>23</v>
      </c>
      <c r="C45" s="237" t="s">
        <v>993</v>
      </c>
      <c r="D45" s="232">
        <v>1956</v>
      </c>
      <c r="E45" s="232"/>
      <c r="F45" s="232" t="s">
        <v>261</v>
      </c>
      <c r="G45" s="232" t="s">
        <v>296</v>
      </c>
      <c r="H45" s="232" t="s">
        <v>297</v>
      </c>
      <c r="I45" s="233">
        <v>567.9</v>
      </c>
      <c r="J45" s="233">
        <v>524.79999999999995</v>
      </c>
      <c r="K45" s="233">
        <v>444.99999999999994</v>
      </c>
      <c r="L45" s="234">
        <v>13</v>
      </c>
      <c r="M45" s="232" t="s">
        <v>263</v>
      </c>
      <c r="N45" s="232" t="s">
        <v>314</v>
      </c>
      <c r="O45" s="235">
        <v>2491755.89</v>
      </c>
      <c r="P45" s="235">
        <v>4387.6666490579328</v>
      </c>
      <c r="Q45" s="161">
        <v>7882.2927980278218</v>
      </c>
      <c r="R45" s="152"/>
    </row>
    <row r="46" spans="1:18" ht="35.25" x14ac:dyDescent="0.5">
      <c r="A46" s="3">
        <v>1</v>
      </c>
      <c r="B46" s="236">
        <v>24</v>
      </c>
      <c r="C46" s="237" t="s">
        <v>994</v>
      </c>
      <c r="D46" s="232">
        <v>1963</v>
      </c>
      <c r="E46" s="232"/>
      <c r="F46" s="232" t="s">
        <v>261</v>
      </c>
      <c r="G46" s="232" t="s">
        <v>296</v>
      </c>
      <c r="H46" s="232" t="s">
        <v>296</v>
      </c>
      <c r="I46" s="233">
        <v>565.29999999999995</v>
      </c>
      <c r="J46" s="233">
        <v>516.5</v>
      </c>
      <c r="K46" s="233">
        <v>421.4</v>
      </c>
      <c r="L46" s="234">
        <v>27</v>
      </c>
      <c r="M46" s="232" t="s">
        <v>263</v>
      </c>
      <c r="N46" s="232" t="s">
        <v>320</v>
      </c>
      <c r="O46" s="235">
        <v>2739014.9400000004</v>
      </c>
      <c r="P46" s="235">
        <v>4845.2413585706718</v>
      </c>
      <c r="Q46" s="161">
        <v>7808.1280735892469</v>
      </c>
      <c r="R46" s="152"/>
    </row>
    <row r="47" spans="1:18" ht="35.25" x14ac:dyDescent="0.45">
      <c r="B47" s="237" t="s">
        <v>1011</v>
      </c>
      <c r="C47" s="237"/>
      <c r="D47" s="232" t="s">
        <v>855</v>
      </c>
      <c r="E47" s="232" t="s">
        <v>855</v>
      </c>
      <c r="F47" s="232" t="s">
        <v>855</v>
      </c>
      <c r="G47" s="232" t="s">
        <v>855</v>
      </c>
      <c r="H47" s="232" t="s">
        <v>855</v>
      </c>
      <c r="I47" s="233">
        <v>1598.9</v>
      </c>
      <c r="J47" s="233">
        <v>874</v>
      </c>
      <c r="K47" s="233">
        <v>786.4</v>
      </c>
      <c r="L47" s="234">
        <v>38</v>
      </c>
      <c r="M47" s="232" t="s">
        <v>855</v>
      </c>
      <c r="N47" s="232" t="s">
        <v>855</v>
      </c>
      <c r="O47" s="235">
        <v>2434994.4500000002</v>
      </c>
      <c r="P47" s="235">
        <v>1522.9185377446995</v>
      </c>
      <c r="Q47" s="161">
        <v>4350.0476577647141</v>
      </c>
      <c r="R47" s="152"/>
    </row>
    <row r="48" spans="1:18" ht="35.25" x14ac:dyDescent="0.5">
      <c r="A48" s="3">
        <v>1</v>
      </c>
      <c r="B48" s="236">
        <v>25</v>
      </c>
      <c r="C48" s="237" t="s">
        <v>999</v>
      </c>
      <c r="D48" s="232">
        <v>1974</v>
      </c>
      <c r="E48" s="232"/>
      <c r="F48" s="232" t="s">
        <v>261</v>
      </c>
      <c r="G48" s="232" t="s">
        <v>296</v>
      </c>
      <c r="H48" s="232" t="s">
        <v>305</v>
      </c>
      <c r="I48" s="233">
        <v>1598.9</v>
      </c>
      <c r="J48" s="233">
        <v>874</v>
      </c>
      <c r="K48" s="233">
        <v>786.4</v>
      </c>
      <c r="L48" s="234">
        <v>38</v>
      </c>
      <c r="M48" s="232" t="s">
        <v>263</v>
      </c>
      <c r="N48" s="232" t="s">
        <v>287</v>
      </c>
      <c r="O48" s="235">
        <v>2434994.4500000002</v>
      </c>
      <c r="P48" s="235">
        <v>1522.9185377446995</v>
      </c>
      <c r="Q48" s="161">
        <v>4350.0476577647141</v>
      </c>
      <c r="R48" s="152"/>
    </row>
    <row r="49" spans="1:18" ht="35.25" x14ac:dyDescent="0.45">
      <c r="B49" s="237" t="s">
        <v>816</v>
      </c>
      <c r="C49" s="237"/>
      <c r="D49" s="232" t="s">
        <v>855</v>
      </c>
      <c r="E49" s="232" t="s">
        <v>855</v>
      </c>
      <c r="F49" s="232" t="s">
        <v>855</v>
      </c>
      <c r="G49" s="232" t="s">
        <v>855</v>
      </c>
      <c r="H49" s="232" t="s">
        <v>855</v>
      </c>
      <c r="I49" s="233">
        <v>465</v>
      </c>
      <c r="J49" s="233">
        <v>424.6</v>
      </c>
      <c r="K49" s="233">
        <v>175.8</v>
      </c>
      <c r="L49" s="234">
        <v>26</v>
      </c>
      <c r="M49" s="232" t="s">
        <v>855</v>
      </c>
      <c r="N49" s="232" t="s">
        <v>855</v>
      </c>
      <c r="O49" s="235">
        <v>89459.11</v>
      </c>
      <c r="P49" s="235">
        <v>192.38518279569894</v>
      </c>
      <c r="Q49" s="161">
        <v>192.38518279569894</v>
      </c>
      <c r="R49" s="152"/>
    </row>
    <row r="50" spans="1:18" ht="35.25" x14ac:dyDescent="0.5">
      <c r="A50" s="3">
        <v>1</v>
      </c>
      <c r="B50" s="236">
        <v>26</v>
      </c>
      <c r="C50" s="237" t="s">
        <v>995</v>
      </c>
      <c r="D50" s="232">
        <v>1953</v>
      </c>
      <c r="E50" s="232"/>
      <c r="F50" s="232" t="s">
        <v>261</v>
      </c>
      <c r="G50" s="232" t="s">
        <v>296</v>
      </c>
      <c r="H50" s="232" t="s">
        <v>297</v>
      </c>
      <c r="I50" s="233">
        <v>465</v>
      </c>
      <c r="J50" s="233">
        <v>424.6</v>
      </c>
      <c r="K50" s="233">
        <v>175.8</v>
      </c>
      <c r="L50" s="234">
        <v>26</v>
      </c>
      <c r="M50" s="232" t="s">
        <v>260</v>
      </c>
      <c r="N50" s="232" t="s">
        <v>262</v>
      </c>
      <c r="O50" s="235">
        <v>89459.11</v>
      </c>
      <c r="P50" s="235">
        <v>192.38518279569894</v>
      </c>
      <c r="Q50" s="161">
        <v>192.38518279569894</v>
      </c>
      <c r="R50" s="152"/>
    </row>
    <row r="51" spans="1:18" ht="35.25" x14ac:dyDescent="0.45">
      <c r="B51" s="237" t="s">
        <v>822</v>
      </c>
      <c r="C51" s="237"/>
      <c r="D51" s="232" t="s">
        <v>855</v>
      </c>
      <c r="E51" s="232" t="s">
        <v>855</v>
      </c>
      <c r="F51" s="232" t="s">
        <v>855</v>
      </c>
      <c r="G51" s="232" t="s">
        <v>855</v>
      </c>
      <c r="H51" s="232" t="s">
        <v>855</v>
      </c>
      <c r="I51" s="233">
        <v>861.5</v>
      </c>
      <c r="J51" s="233">
        <v>861.5</v>
      </c>
      <c r="K51" s="233">
        <v>816.5</v>
      </c>
      <c r="L51" s="234">
        <v>31</v>
      </c>
      <c r="M51" s="232" t="s">
        <v>855</v>
      </c>
      <c r="N51" s="232" t="s">
        <v>855</v>
      </c>
      <c r="O51" s="235">
        <v>3168456.39</v>
      </c>
      <c r="P51" s="235">
        <v>3677.8367846778874</v>
      </c>
      <c r="Q51" s="161">
        <v>9046.4224724318065</v>
      </c>
      <c r="R51" s="152"/>
    </row>
    <row r="52" spans="1:18" ht="35.25" x14ac:dyDescent="0.5">
      <c r="A52" s="3">
        <v>1</v>
      </c>
      <c r="B52" s="236">
        <v>27</v>
      </c>
      <c r="C52" s="237" t="s">
        <v>998</v>
      </c>
      <c r="D52" s="232">
        <v>1980</v>
      </c>
      <c r="E52" s="232"/>
      <c r="F52" s="232" t="s">
        <v>261</v>
      </c>
      <c r="G52" s="232" t="s">
        <v>296</v>
      </c>
      <c r="H52" s="232" t="s">
        <v>305</v>
      </c>
      <c r="I52" s="233">
        <v>861.5</v>
      </c>
      <c r="J52" s="233">
        <v>861.5</v>
      </c>
      <c r="K52" s="233">
        <v>816.5</v>
      </c>
      <c r="L52" s="234">
        <v>31</v>
      </c>
      <c r="M52" s="232" t="s">
        <v>263</v>
      </c>
      <c r="N52" s="232" t="s">
        <v>275</v>
      </c>
      <c r="O52" s="235">
        <v>3168456.39</v>
      </c>
      <c r="P52" s="235">
        <v>3677.8367846778874</v>
      </c>
      <c r="Q52" s="161">
        <v>9046.4224724318065</v>
      </c>
      <c r="R52" s="152"/>
    </row>
    <row r="53" spans="1:18" ht="35.25" x14ac:dyDescent="0.45">
      <c r="B53" s="237" t="s">
        <v>824</v>
      </c>
      <c r="C53" s="237"/>
      <c r="D53" s="232" t="s">
        <v>855</v>
      </c>
      <c r="E53" s="232" t="s">
        <v>855</v>
      </c>
      <c r="F53" s="232" t="s">
        <v>855</v>
      </c>
      <c r="G53" s="232" t="s">
        <v>855</v>
      </c>
      <c r="H53" s="232" t="s">
        <v>855</v>
      </c>
      <c r="I53" s="233">
        <v>2249.1999999999998</v>
      </c>
      <c r="J53" s="233">
        <v>2068.4</v>
      </c>
      <c r="K53" s="233">
        <v>2023.6000000000001</v>
      </c>
      <c r="L53" s="234">
        <v>104</v>
      </c>
      <c r="M53" s="232" t="s">
        <v>855</v>
      </c>
      <c r="N53" s="232" t="s">
        <v>855</v>
      </c>
      <c r="O53" s="235">
        <v>4966030.97</v>
      </c>
      <c r="P53" s="235">
        <v>2207.9099101902898</v>
      </c>
      <c r="Q53" s="161">
        <v>7657.1483388654951</v>
      </c>
      <c r="R53" s="152"/>
    </row>
    <row r="54" spans="1:18" ht="35.25" x14ac:dyDescent="0.5">
      <c r="A54" s="3">
        <v>1</v>
      </c>
      <c r="B54" s="236">
        <v>28</v>
      </c>
      <c r="C54" s="237" t="s">
        <v>1040</v>
      </c>
      <c r="D54" s="232">
        <v>1980</v>
      </c>
      <c r="E54" s="232"/>
      <c r="F54" s="232" t="s">
        <v>311</v>
      </c>
      <c r="G54" s="232" t="s">
        <v>305</v>
      </c>
      <c r="H54" s="232" t="s">
        <v>305</v>
      </c>
      <c r="I54" s="233">
        <v>1481.6</v>
      </c>
      <c r="J54" s="233">
        <v>1361.4</v>
      </c>
      <c r="K54" s="233">
        <v>1361.4</v>
      </c>
      <c r="L54" s="234">
        <v>70</v>
      </c>
      <c r="M54" s="232" t="s">
        <v>260</v>
      </c>
      <c r="N54" s="232" t="s">
        <v>262</v>
      </c>
      <c r="O54" s="235">
        <v>1924066.04</v>
      </c>
      <c r="P54" s="235">
        <v>1298.6406857451404</v>
      </c>
      <c r="Q54" s="161">
        <v>3441.8715140388776</v>
      </c>
      <c r="R54" s="152"/>
    </row>
    <row r="55" spans="1:18" ht="35.25" x14ac:dyDescent="0.5">
      <c r="A55" s="3">
        <v>1</v>
      </c>
      <c r="B55" s="236">
        <v>29</v>
      </c>
      <c r="C55" s="237" t="s">
        <v>996</v>
      </c>
      <c r="D55" s="232">
        <v>1970</v>
      </c>
      <c r="E55" s="232"/>
      <c r="F55" s="232" t="s">
        <v>261</v>
      </c>
      <c r="G55" s="232" t="s">
        <v>296</v>
      </c>
      <c r="H55" s="232" t="s">
        <v>297</v>
      </c>
      <c r="I55" s="233">
        <v>403.7</v>
      </c>
      <c r="J55" s="233">
        <v>373</v>
      </c>
      <c r="K55" s="233">
        <v>328.2</v>
      </c>
      <c r="L55" s="234">
        <v>20</v>
      </c>
      <c r="M55" s="232" t="s">
        <v>260</v>
      </c>
      <c r="N55" s="232" t="s">
        <v>262</v>
      </c>
      <c r="O55" s="235">
        <v>1650932.93</v>
      </c>
      <c r="P55" s="235">
        <v>4089.5044092147632</v>
      </c>
      <c r="Q55" s="161">
        <v>7657.1483388654951</v>
      </c>
      <c r="R55" s="152"/>
    </row>
    <row r="56" spans="1:18" ht="35.25" x14ac:dyDescent="0.5">
      <c r="A56" s="3">
        <v>1</v>
      </c>
      <c r="B56" s="236">
        <v>30</v>
      </c>
      <c r="C56" s="237" t="s">
        <v>188</v>
      </c>
      <c r="D56" s="232">
        <v>1968</v>
      </c>
      <c r="E56" s="232"/>
      <c r="F56" s="232" t="s">
        <v>261</v>
      </c>
      <c r="G56" s="232" t="s">
        <v>296</v>
      </c>
      <c r="H56" s="232" t="s">
        <v>297</v>
      </c>
      <c r="I56" s="233">
        <v>363.9</v>
      </c>
      <c r="J56" s="233">
        <v>334</v>
      </c>
      <c r="K56" s="233">
        <v>334</v>
      </c>
      <c r="L56" s="234">
        <v>14</v>
      </c>
      <c r="M56" s="232" t="s">
        <v>260</v>
      </c>
      <c r="N56" s="232" t="s">
        <v>262</v>
      </c>
      <c r="O56" s="235">
        <v>1391032.0000000002</v>
      </c>
      <c r="P56" s="235">
        <v>3822.5666391865907</v>
      </c>
      <c r="Q56" s="161">
        <v>7570.5400054960173</v>
      </c>
      <c r="R56" s="152"/>
    </row>
    <row r="57" spans="1:18" ht="35.25" x14ac:dyDescent="0.45">
      <c r="B57" s="237" t="s">
        <v>823</v>
      </c>
      <c r="C57" s="237"/>
      <c r="D57" s="232" t="s">
        <v>855</v>
      </c>
      <c r="E57" s="232" t="s">
        <v>855</v>
      </c>
      <c r="F57" s="232" t="s">
        <v>855</v>
      </c>
      <c r="G57" s="232" t="s">
        <v>855</v>
      </c>
      <c r="H57" s="232" t="s">
        <v>855</v>
      </c>
      <c r="I57" s="233">
        <v>940.4</v>
      </c>
      <c r="J57" s="233">
        <v>940.4</v>
      </c>
      <c r="K57" s="233">
        <v>940.4</v>
      </c>
      <c r="L57" s="234">
        <v>26</v>
      </c>
      <c r="M57" s="232" t="s">
        <v>855</v>
      </c>
      <c r="N57" s="232" t="s">
        <v>855</v>
      </c>
      <c r="O57" s="235">
        <v>1661171.06</v>
      </c>
      <c r="P57" s="235">
        <v>1766.4515737983838</v>
      </c>
      <c r="Q57" s="161">
        <v>5181.5360569970244</v>
      </c>
      <c r="R57" s="152"/>
    </row>
    <row r="58" spans="1:18" ht="35.25" x14ac:dyDescent="0.5">
      <c r="A58" s="3">
        <v>1</v>
      </c>
      <c r="B58" s="236">
        <v>31</v>
      </c>
      <c r="C58" s="237" t="s">
        <v>1031</v>
      </c>
      <c r="D58" s="232">
        <v>1987</v>
      </c>
      <c r="E58" s="232"/>
      <c r="F58" s="232" t="s">
        <v>261</v>
      </c>
      <c r="G58" s="232" t="s">
        <v>296</v>
      </c>
      <c r="H58" s="232" t="s">
        <v>296</v>
      </c>
      <c r="I58" s="233">
        <v>940.4</v>
      </c>
      <c r="J58" s="233">
        <v>940.4</v>
      </c>
      <c r="K58" s="233">
        <v>940.4</v>
      </c>
      <c r="L58" s="234">
        <v>26</v>
      </c>
      <c r="M58" s="232" t="s">
        <v>263</v>
      </c>
      <c r="N58" s="232" t="s">
        <v>1033</v>
      </c>
      <c r="O58" s="235">
        <v>1661171.06</v>
      </c>
      <c r="P58" s="235">
        <v>1766.4515737983838</v>
      </c>
      <c r="Q58" s="161">
        <v>5181.5360569970244</v>
      </c>
      <c r="R58" s="152"/>
    </row>
    <row r="59" spans="1:18" ht="35.25" x14ac:dyDescent="0.5">
      <c r="B59" s="239" t="s">
        <v>799</v>
      </c>
      <c r="C59" s="237"/>
      <c r="D59" s="232" t="s">
        <v>855</v>
      </c>
      <c r="E59" s="232" t="s">
        <v>855</v>
      </c>
      <c r="F59" s="232" t="s">
        <v>855</v>
      </c>
      <c r="G59" s="232" t="s">
        <v>855</v>
      </c>
      <c r="H59" s="232" t="s">
        <v>855</v>
      </c>
      <c r="I59" s="233">
        <v>1743.7</v>
      </c>
      <c r="J59" s="233">
        <v>1552.6</v>
      </c>
      <c r="K59" s="233">
        <v>1552.6</v>
      </c>
      <c r="L59" s="234">
        <v>65</v>
      </c>
      <c r="M59" s="232" t="s">
        <v>855</v>
      </c>
      <c r="N59" s="232" t="s">
        <v>855</v>
      </c>
      <c r="O59" s="235">
        <v>105794.97</v>
      </c>
      <c r="P59" s="235">
        <v>60.672690256351437</v>
      </c>
      <c r="Q59" s="161">
        <v>60.672690256351437</v>
      </c>
      <c r="R59" s="152"/>
    </row>
    <row r="60" spans="1:18" ht="35.25" x14ac:dyDescent="0.5">
      <c r="A60" s="3">
        <v>1</v>
      </c>
      <c r="B60" s="236">
        <v>32</v>
      </c>
      <c r="C60" s="237" t="s">
        <v>1356</v>
      </c>
      <c r="D60" s="232">
        <v>1978</v>
      </c>
      <c r="E60" s="232"/>
      <c r="F60" s="232" t="s">
        <v>261</v>
      </c>
      <c r="G60" s="232" t="s">
        <v>305</v>
      </c>
      <c r="H60" s="232" t="s">
        <v>305</v>
      </c>
      <c r="I60" s="233">
        <v>1743.7</v>
      </c>
      <c r="J60" s="233">
        <v>1552.6</v>
      </c>
      <c r="K60" s="233">
        <v>1552.6</v>
      </c>
      <c r="L60" s="234">
        <v>65</v>
      </c>
      <c r="M60" s="232" t="s">
        <v>263</v>
      </c>
      <c r="N60" s="232" t="s">
        <v>775</v>
      </c>
      <c r="O60" s="235">
        <v>105794.97</v>
      </c>
      <c r="P60" s="235">
        <v>60.672690256351437</v>
      </c>
      <c r="Q60" s="161">
        <v>60.672690256351437</v>
      </c>
      <c r="R60" s="152"/>
    </row>
    <row r="61" spans="1:18" ht="35.25" x14ac:dyDescent="0.5">
      <c r="B61" s="239" t="s">
        <v>835</v>
      </c>
      <c r="C61" s="237"/>
      <c r="D61" s="232" t="s">
        <v>855</v>
      </c>
      <c r="E61" s="232" t="s">
        <v>855</v>
      </c>
      <c r="F61" s="232" t="s">
        <v>855</v>
      </c>
      <c r="G61" s="232" t="s">
        <v>855</v>
      </c>
      <c r="H61" s="232" t="s">
        <v>855</v>
      </c>
      <c r="I61" s="233">
        <v>1105.0999999999999</v>
      </c>
      <c r="J61" s="233">
        <v>953.3</v>
      </c>
      <c r="K61" s="233">
        <v>870.1</v>
      </c>
      <c r="L61" s="234">
        <v>44</v>
      </c>
      <c r="M61" s="232" t="s">
        <v>855</v>
      </c>
      <c r="N61" s="232" t="s">
        <v>855</v>
      </c>
      <c r="O61" s="235">
        <v>603261.75</v>
      </c>
      <c r="P61" s="235">
        <v>545.88883358972043</v>
      </c>
      <c r="Q61" s="161">
        <v>810.46</v>
      </c>
      <c r="R61" s="152"/>
    </row>
    <row r="62" spans="1:18" ht="35.25" x14ac:dyDescent="0.5">
      <c r="A62" s="3">
        <v>1</v>
      </c>
      <c r="B62" s="236">
        <v>33</v>
      </c>
      <c r="C62" s="237" t="s">
        <v>1357</v>
      </c>
      <c r="D62" s="232">
        <v>1979</v>
      </c>
      <c r="E62" s="232"/>
      <c r="F62" s="232" t="s">
        <v>261</v>
      </c>
      <c r="G62" s="232" t="s">
        <v>296</v>
      </c>
      <c r="H62" s="232" t="s">
        <v>305</v>
      </c>
      <c r="I62" s="233">
        <v>1105.0999999999999</v>
      </c>
      <c r="J62" s="233">
        <v>953.3</v>
      </c>
      <c r="K62" s="233">
        <v>870.1</v>
      </c>
      <c r="L62" s="234">
        <v>44</v>
      </c>
      <c r="M62" s="232" t="s">
        <v>263</v>
      </c>
      <c r="N62" s="232" t="s">
        <v>1312</v>
      </c>
      <c r="O62" s="235">
        <v>603261.75</v>
      </c>
      <c r="P62" s="235">
        <v>545.88883358972043</v>
      </c>
      <c r="Q62" s="161">
        <v>810.46</v>
      </c>
      <c r="R62" s="152"/>
    </row>
    <row r="63" spans="1:18" ht="35.25" x14ac:dyDescent="0.45">
      <c r="B63" s="155" t="s">
        <v>1866</v>
      </c>
      <c r="C63" s="231"/>
      <c r="D63" s="232" t="s">
        <v>855</v>
      </c>
      <c r="E63" s="232" t="s">
        <v>855</v>
      </c>
      <c r="F63" s="232" t="s">
        <v>855</v>
      </c>
      <c r="G63" s="232" t="s">
        <v>855</v>
      </c>
      <c r="H63" s="232" t="s">
        <v>855</v>
      </c>
      <c r="I63" s="233">
        <v>5362.3</v>
      </c>
      <c r="J63" s="233">
        <v>4635.5</v>
      </c>
      <c r="K63" s="233">
        <v>4329.5</v>
      </c>
      <c r="L63" s="234">
        <v>244</v>
      </c>
      <c r="M63" s="232" t="s">
        <v>855</v>
      </c>
      <c r="N63" s="232" t="s">
        <v>855</v>
      </c>
      <c r="O63" s="233">
        <v>11274519.959999999</v>
      </c>
      <c r="P63" s="235">
        <v>2102.5530015105455</v>
      </c>
      <c r="Q63" s="161">
        <v>8452.8653150684931</v>
      </c>
      <c r="R63" s="152"/>
    </row>
    <row r="64" spans="1:18" ht="35.25" x14ac:dyDescent="0.45">
      <c r="B64" s="237" t="s">
        <v>1008</v>
      </c>
      <c r="C64" s="237"/>
      <c r="D64" s="232" t="s">
        <v>855</v>
      </c>
      <c r="E64" s="232" t="s">
        <v>855</v>
      </c>
      <c r="F64" s="232" t="s">
        <v>855</v>
      </c>
      <c r="G64" s="232" t="s">
        <v>855</v>
      </c>
      <c r="H64" s="232" t="s">
        <v>855</v>
      </c>
      <c r="I64" s="233">
        <v>1180.5999999999999</v>
      </c>
      <c r="J64" s="233">
        <v>1060.7</v>
      </c>
      <c r="K64" s="233">
        <v>932.7</v>
      </c>
      <c r="L64" s="234">
        <v>60</v>
      </c>
      <c r="M64" s="232" t="s">
        <v>855</v>
      </c>
      <c r="N64" s="232" t="s">
        <v>855</v>
      </c>
      <c r="O64" s="235">
        <v>4318971.5999999996</v>
      </c>
      <c r="P64" s="235">
        <v>3658.2852786718618</v>
      </c>
      <c r="Q64" s="161">
        <v>8303.965208577878</v>
      </c>
      <c r="R64" s="152"/>
    </row>
    <row r="65" spans="1:18" ht="35.25" x14ac:dyDescent="0.5">
      <c r="A65" s="3">
        <v>1</v>
      </c>
      <c r="B65" s="236">
        <v>1</v>
      </c>
      <c r="C65" s="237" t="s">
        <v>984</v>
      </c>
      <c r="D65" s="232">
        <v>1961</v>
      </c>
      <c r="E65" s="232"/>
      <c r="F65" s="232" t="s">
        <v>261</v>
      </c>
      <c r="G65" s="232" t="s">
        <v>296</v>
      </c>
      <c r="H65" s="232" t="s">
        <v>297</v>
      </c>
      <c r="I65" s="233">
        <v>301.39999999999998</v>
      </c>
      <c r="J65" s="233">
        <v>276.5</v>
      </c>
      <c r="K65" s="233">
        <v>238.5</v>
      </c>
      <c r="L65" s="234">
        <v>16</v>
      </c>
      <c r="M65" s="232" t="s">
        <v>263</v>
      </c>
      <c r="N65" s="232" t="s">
        <v>961</v>
      </c>
      <c r="O65" s="235">
        <v>903430.57</v>
      </c>
      <c r="P65" s="235">
        <v>2997.4471466489717</v>
      </c>
      <c r="Q65" s="161">
        <v>7545.164934306571</v>
      </c>
      <c r="R65" s="152"/>
    </row>
    <row r="66" spans="1:18" ht="35.25" x14ac:dyDescent="0.5">
      <c r="A66" s="3">
        <v>1</v>
      </c>
      <c r="B66" s="236">
        <v>2</v>
      </c>
      <c r="C66" s="238" t="s">
        <v>1046</v>
      </c>
      <c r="D66" s="232">
        <v>1956</v>
      </c>
      <c r="E66" s="232"/>
      <c r="F66" s="232" t="s">
        <v>261</v>
      </c>
      <c r="G66" s="232" t="s">
        <v>296</v>
      </c>
      <c r="H66" s="232" t="s">
        <v>297</v>
      </c>
      <c r="I66" s="233">
        <v>443</v>
      </c>
      <c r="J66" s="233">
        <v>397.1</v>
      </c>
      <c r="K66" s="233">
        <v>353.4</v>
      </c>
      <c r="L66" s="234">
        <v>24</v>
      </c>
      <c r="M66" s="232" t="s">
        <v>263</v>
      </c>
      <c r="N66" s="232" t="s">
        <v>1038</v>
      </c>
      <c r="O66" s="235">
        <v>2137971.37</v>
      </c>
      <c r="P66" s="235">
        <v>4826.120474040632</v>
      </c>
      <c r="Q66" s="161">
        <v>8303.965208577878</v>
      </c>
      <c r="R66" s="152"/>
    </row>
    <row r="67" spans="1:18" ht="35.25" x14ac:dyDescent="0.5">
      <c r="A67" s="3">
        <v>1</v>
      </c>
      <c r="B67" s="236">
        <v>3</v>
      </c>
      <c r="C67" s="238" t="s">
        <v>1354</v>
      </c>
      <c r="D67" s="232">
        <v>1957</v>
      </c>
      <c r="E67" s="232"/>
      <c r="F67" s="232" t="s">
        <v>261</v>
      </c>
      <c r="G67" s="232" t="s">
        <v>296</v>
      </c>
      <c r="H67" s="232" t="s">
        <v>297</v>
      </c>
      <c r="I67" s="233">
        <v>436.2</v>
      </c>
      <c r="J67" s="233">
        <v>387.1</v>
      </c>
      <c r="K67" s="233">
        <v>340.8</v>
      </c>
      <c r="L67" s="234">
        <v>20</v>
      </c>
      <c r="M67" s="232" t="s">
        <v>263</v>
      </c>
      <c r="N67" s="232" t="s">
        <v>1355</v>
      </c>
      <c r="O67" s="235">
        <v>1277569.6599999999</v>
      </c>
      <c r="P67" s="235">
        <v>2928.8621274644656</v>
      </c>
      <c r="Q67" s="161">
        <v>7917.1949142595149</v>
      </c>
      <c r="R67" s="152"/>
    </row>
    <row r="68" spans="1:18" ht="35.25" x14ac:dyDescent="0.45">
      <c r="B68" s="237" t="s">
        <v>789</v>
      </c>
      <c r="C68" s="237"/>
      <c r="D68" s="232" t="s">
        <v>855</v>
      </c>
      <c r="E68" s="232" t="s">
        <v>855</v>
      </c>
      <c r="F68" s="232" t="s">
        <v>855</v>
      </c>
      <c r="G68" s="232" t="s">
        <v>855</v>
      </c>
      <c r="H68" s="232" t="s">
        <v>855</v>
      </c>
      <c r="I68" s="233">
        <v>366.5</v>
      </c>
      <c r="J68" s="233">
        <v>336.9</v>
      </c>
      <c r="K68" s="233">
        <v>336.9</v>
      </c>
      <c r="L68" s="234">
        <v>25</v>
      </c>
      <c r="M68" s="232" t="s">
        <v>855</v>
      </c>
      <c r="N68" s="232" t="s">
        <v>855</v>
      </c>
      <c r="O68" s="235">
        <v>1358175.69</v>
      </c>
      <c r="P68" s="235">
        <v>3705.7999727148704</v>
      </c>
      <c r="Q68" s="161">
        <v>7419.5125457025924</v>
      </c>
      <c r="R68" s="152"/>
    </row>
    <row r="69" spans="1:18" ht="35.25" x14ac:dyDescent="0.5">
      <c r="A69" s="3">
        <v>1</v>
      </c>
      <c r="B69" s="236">
        <v>4</v>
      </c>
      <c r="C69" s="237" t="s">
        <v>985</v>
      </c>
      <c r="D69" s="232">
        <v>1971</v>
      </c>
      <c r="E69" s="232"/>
      <c r="F69" s="232" t="s">
        <v>261</v>
      </c>
      <c r="G69" s="232" t="s">
        <v>296</v>
      </c>
      <c r="H69" s="232" t="s">
        <v>297</v>
      </c>
      <c r="I69" s="233">
        <v>366.5</v>
      </c>
      <c r="J69" s="233">
        <v>336.9</v>
      </c>
      <c r="K69" s="233">
        <v>336.9</v>
      </c>
      <c r="L69" s="234">
        <v>25</v>
      </c>
      <c r="M69" s="232" t="s">
        <v>263</v>
      </c>
      <c r="N69" s="232" t="s">
        <v>326</v>
      </c>
      <c r="O69" s="235">
        <v>1358175.69</v>
      </c>
      <c r="P69" s="235">
        <v>3705.7999727148704</v>
      </c>
      <c r="Q69" s="161">
        <v>7419.5125457025924</v>
      </c>
      <c r="R69" s="152"/>
    </row>
    <row r="70" spans="1:18" ht="35.25" x14ac:dyDescent="0.45">
      <c r="B70" s="237" t="s">
        <v>1009</v>
      </c>
      <c r="C70" s="237"/>
      <c r="D70" s="232" t="s">
        <v>855</v>
      </c>
      <c r="E70" s="232" t="s">
        <v>855</v>
      </c>
      <c r="F70" s="232" t="s">
        <v>855</v>
      </c>
      <c r="G70" s="232" t="s">
        <v>855</v>
      </c>
      <c r="H70" s="232" t="s">
        <v>855</v>
      </c>
      <c r="I70" s="233">
        <v>410.7</v>
      </c>
      <c r="J70" s="233">
        <v>379.6</v>
      </c>
      <c r="K70" s="233">
        <v>379.6</v>
      </c>
      <c r="L70" s="234">
        <v>25</v>
      </c>
      <c r="M70" s="232" t="s">
        <v>855</v>
      </c>
      <c r="N70" s="232" t="s">
        <v>855</v>
      </c>
      <c r="O70" s="235">
        <v>60184.81</v>
      </c>
      <c r="P70" s="235">
        <v>146.54202580959338</v>
      </c>
      <c r="Q70" s="161">
        <v>146.54202580959338</v>
      </c>
      <c r="R70" s="152"/>
    </row>
    <row r="71" spans="1:18" ht="35.25" x14ac:dyDescent="0.5">
      <c r="A71" s="3">
        <v>1</v>
      </c>
      <c r="B71" s="236">
        <v>5</v>
      </c>
      <c r="C71" s="237" t="s">
        <v>1867</v>
      </c>
      <c r="D71" s="232">
        <v>1997</v>
      </c>
      <c r="E71" s="232"/>
      <c r="F71" s="232" t="s">
        <v>261</v>
      </c>
      <c r="G71" s="232">
        <v>2</v>
      </c>
      <c r="H71" s="232">
        <v>1</v>
      </c>
      <c r="I71" s="233">
        <v>410.7</v>
      </c>
      <c r="J71" s="233">
        <v>379.6</v>
      </c>
      <c r="K71" s="233">
        <v>379.6</v>
      </c>
      <c r="L71" s="234">
        <v>25</v>
      </c>
      <c r="M71" s="232" t="s">
        <v>260</v>
      </c>
      <c r="N71" s="232" t="s">
        <v>262</v>
      </c>
      <c r="O71" s="235">
        <v>60184.81</v>
      </c>
      <c r="P71" s="235">
        <v>146.54202580959338</v>
      </c>
      <c r="Q71" s="161">
        <v>146.54202580959338</v>
      </c>
      <c r="R71" s="152"/>
    </row>
    <row r="72" spans="1:18" ht="35.25" x14ac:dyDescent="0.45">
      <c r="B72" s="237" t="s">
        <v>727</v>
      </c>
      <c r="C72" s="237"/>
      <c r="D72" s="232" t="s">
        <v>855</v>
      </c>
      <c r="E72" s="232" t="s">
        <v>855</v>
      </c>
      <c r="F72" s="232" t="s">
        <v>855</v>
      </c>
      <c r="G72" s="232" t="s">
        <v>855</v>
      </c>
      <c r="H72" s="232" t="s">
        <v>855</v>
      </c>
      <c r="I72" s="233">
        <v>306.60000000000002</v>
      </c>
      <c r="J72" s="233">
        <v>285.60000000000002</v>
      </c>
      <c r="K72" s="233">
        <v>252.40000000000003</v>
      </c>
      <c r="L72" s="234">
        <v>21</v>
      </c>
      <c r="M72" s="232" t="s">
        <v>855</v>
      </c>
      <c r="N72" s="232" t="s">
        <v>855</v>
      </c>
      <c r="O72" s="235">
        <v>1003273.4</v>
      </c>
      <c r="P72" s="235">
        <v>3272.2550554468362</v>
      </c>
      <c r="Q72" s="161">
        <v>8452.8653150684931</v>
      </c>
      <c r="R72" s="152"/>
    </row>
    <row r="73" spans="1:18" ht="35.25" x14ac:dyDescent="0.5">
      <c r="A73" s="3">
        <v>1</v>
      </c>
      <c r="B73" s="236">
        <v>6</v>
      </c>
      <c r="C73" s="237" t="s">
        <v>989</v>
      </c>
      <c r="D73" s="232">
        <v>1960</v>
      </c>
      <c r="E73" s="232"/>
      <c r="F73" s="232" t="s">
        <v>261</v>
      </c>
      <c r="G73" s="232" t="s">
        <v>296</v>
      </c>
      <c r="H73" s="232" t="s">
        <v>297</v>
      </c>
      <c r="I73" s="233">
        <v>306.60000000000002</v>
      </c>
      <c r="J73" s="233">
        <v>285.60000000000002</v>
      </c>
      <c r="K73" s="233">
        <v>252.40000000000003</v>
      </c>
      <c r="L73" s="234">
        <v>21</v>
      </c>
      <c r="M73" s="232" t="s">
        <v>260</v>
      </c>
      <c r="N73" s="232" t="s">
        <v>262</v>
      </c>
      <c r="O73" s="235">
        <v>1003273.4</v>
      </c>
      <c r="P73" s="235">
        <v>3272.2550554468362</v>
      </c>
      <c r="Q73" s="161">
        <v>8452.8653150684931</v>
      </c>
      <c r="R73" s="152"/>
    </row>
    <row r="74" spans="1:18" ht="35.25" x14ac:dyDescent="0.45">
      <c r="B74" s="237" t="s">
        <v>805</v>
      </c>
      <c r="C74" s="237"/>
      <c r="D74" s="232" t="s">
        <v>855</v>
      </c>
      <c r="E74" s="232" t="s">
        <v>855</v>
      </c>
      <c r="F74" s="232" t="s">
        <v>855</v>
      </c>
      <c r="G74" s="232" t="s">
        <v>855</v>
      </c>
      <c r="H74" s="232" t="s">
        <v>855</v>
      </c>
      <c r="I74" s="233">
        <v>1840.2</v>
      </c>
      <c r="J74" s="233">
        <v>1840.2</v>
      </c>
      <c r="K74" s="233">
        <v>1695.4</v>
      </c>
      <c r="L74" s="234">
        <v>77</v>
      </c>
      <c r="M74" s="232" t="s">
        <v>855</v>
      </c>
      <c r="N74" s="232" t="s">
        <v>855</v>
      </c>
      <c r="O74" s="235">
        <v>4407071.78</v>
      </c>
      <c r="P74" s="235">
        <v>2394.8873926747092</v>
      </c>
      <c r="Q74" s="161">
        <v>5045.9146249320729</v>
      </c>
      <c r="R74" s="152"/>
    </row>
    <row r="75" spans="1:18" ht="35.25" x14ac:dyDescent="0.5">
      <c r="A75" s="3">
        <v>1</v>
      </c>
      <c r="B75" s="236">
        <v>7</v>
      </c>
      <c r="C75" s="237" t="s">
        <v>991</v>
      </c>
      <c r="D75" s="232">
        <v>1986</v>
      </c>
      <c r="E75" s="232"/>
      <c r="F75" s="232" t="s">
        <v>261</v>
      </c>
      <c r="G75" s="232" t="s">
        <v>305</v>
      </c>
      <c r="H75" s="232" t="s">
        <v>305</v>
      </c>
      <c r="I75" s="233">
        <v>1840.2</v>
      </c>
      <c r="J75" s="233">
        <v>1840.2</v>
      </c>
      <c r="K75" s="233">
        <v>1695.4</v>
      </c>
      <c r="L75" s="234">
        <v>77</v>
      </c>
      <c r="M75" s="232" t="s">
        <v>334</v>
      </c>
      <c r="N75" s="232" t="s">
        <v>1022</v>
      </c>
      <c r="O75" s="235">
        <v>4407071.78</v>
      </c>
      <c r="P75" s="235">
        <v>2394.8873926747092</v>
      </c>
      <c r="Q75" s="161">
        <v>5045.9146249320729</v>
      </c>
      <c r="R75" s="152"/>
    </row>
    <row r="76" spans="1:18" ht="35.25" x14ac:dyDescent="0.45">
      <c r="B76" s="237" t="s">
        <v>1645</v>
      </c>
      <c r="C76" s="237"/>
      <c r="D76" s="232" t="s">
        <v>855</v>
      </c>
      <c r="E76" s="232" t="s">
        <v>855</v>
      </c>
      <c r="F76" s="232" t="s">
        <v>855</v>
      </c>
      <c r="G76" s="232" t="s">
        <v>855</v>
      </c>
      <c r="H76" s="232" t="s">
        <v>855</v>
      </c>
      <c r="I76" s="233">
        <v>1257.7</v>
      </c>
      <c r="J76" s="233">
        <v>732.5</v>
      </c>
      <c r="K76" s="233">
        <v>732.5</v>
      </c>
      <c r="L76" s="234">
        <v>36</v>
      </c>
      <c r="M76" s="232" t="s">
        <v>855</v>
      </c>
      <c r="N76" s="232" t="s">
        <v>855</v>
      </c>
      <c r="O76" s="235">
        <v>126842.68</v>
      </c>
      <c r="P76" s="235">
        <v>100.85289019639022</v>
      </c>
      <c r="Q76" s="161">
        <v>100.85289019639022</v>
      </c>
      <c r="R76" s="152"/>
    </row>
    <row r="77" spans="1:18" ht="35.25" x14ac:dyDescent="0.5">
      <c r="A77" s="3">
        <v>1</v>
      </c>
      <c r="B77" s="236">
        <v>8</v>
      </c>
      <c r="C77" s="237" t="s">
        <v>1644</v>
      </c>
      <c r="D77" s="232">
        <v>1972</v>
      </c>
      <c r="E77" s="232"/>
      <c r="F77" s="232" t="s">
        <v>261</v>
      </c>
      <c r="G77" s="232" t="s">
        <v>296</v>
      </c>
      <c r="H77" s="232" t="s">
        <v>296</v>
      </c>
      <c r="I77" s="233">
        <v>1257.7</v>
      </c>
      <c r="J77" s="233">
        <v>732.5</v>
      </c>
      <c r="K77" s="233">
        <v>732.5</v>
      </c>
      <c r="L77" s="234">
        <v>36</v>
      </c>
      <c r="M77" s="232" t="s">
        <v>334</v>
      </c>
      <c r="N77" s="232" t="s">
        <v>1646</v>
      </c>
      <c r="O77" s="235">
        <v>126842.68</v>
      </c>
      <c r="P77" s="235">
        <v>100.85289019639022</v>
      </c>
      <c r="Q77" s="176">
        <v>100.85289019639022</v>
      </c>
      <c r="R77" s="152"/>
    </row>
    <row r="78" spans="1:18" ht="35.25" x14ac:dyDescent="0.45">
      <c r="B78" s="155" t="s">
        <v>2755</v>
      </c>
      <c r="C78" s="231"/>
      <c r="D78" s="232" t="s">
        <v>855</v>
      </c>
      <c r="E78" s="232" t="s">
        <v>855</v>
      </c>
      <c r="F78" s="232" t="s">
        <v>855</v>
      </c>
      <c r="G78" s="232" t="s">
        <v>855</v>
      </c>
      <c r="H78" s="232" t="s">
        <v>855</v>
      </c>
      <c r="I78" s="233">
        <v>5663.5999999999995</v>
      </c>
      <c r="J78" s="233">
        <v>4452.7</v>
      </c>
      <c r="K78" s="233">
        <v>4068.7</v>
      </c>
      <c r="L78" s="234">
        <v>241</v>
      </c>
      <c r="M78" s="232" t="s">
        <v>855</v>
      </c>
      <c r="N78" s="232" t="s">
        <v>855</v>
      </c>
      <c r="O78" s="233">
        <v>22560223</v>
      </c>
      <c r="P78" s="235">
        <v>3983.3715304753164</v>
      </c>
      <c r="Q78" s="161">
        <v>9606.6567096774197</v>
      </c>
      <c r="R78" s="152"/>
    </row>
    <row r="79" spans="1:18" ht="35.25" x14ac:dyDescent="0.45">
      <c r="B79" s="237" t="s">
        <v>727</v>
      </c>
      <c r="C79" s="237"/>
      <c r="D79" s="232" t="s">
        <v>855</v>
      </c>
      <c r="E79" s="232" t="s">
        <v>855</v>
      </c>
      <c r="F79" s="232" t="s">
        <v>855</v>
      </c>
      <c r="G79" s="232" t="s">
        <v>855</v>
      </c>
      <c r="H79" s="232" t="s">
        <v>855</v>
      </c>
      <c r="I79" s="233">
        <v>1786.5</v>
      </c>
      <c r="J79" s="233">
        <v>1363.4</v>
      </c>
      <c r="K79" s="233">
        <v>1228.2</v>
      </c>
      <c r="L79" s="234">
        <v>89</v>
      </c>
      <c r="M79" s="232" t="s">
        <v>855</v>
      </c>
      <c r="N79" s="232" t="s">
        <v>855</v>
      </c>
      <c r="O79" s="235">
        <v>6014300</v>
      </c>
      <c r="P79" s="235">
        <v>3366.5267282395744</v>
      </c>
      <c r="Q79" s="161">
        <v>7722.1566400000002</v>
      </c>
      <c r="R79" s="152"/>
    </row>
    <row r="80" spans="1:18" ht="35.25" x14ac:dyDescent="0.5">
      <c r="A80" s="3">
        <v>1</v>
      </c>
      <c r="B80" s="236">
        <v>1</v>
      </c>
      <c r="C80" s="237" t="s">
        <v>742</v>
      </c>
      <c r="D80" s="232">
        <v>1965</v>
      </c>
      <c r="E80" s="232"/>
      <c r="F80" s="232" t="s">
        <v>261</v>
      </c>
      <c r="G80" s="232" t="s">
        <v>296</v>
      </c>
      <c r="H80" s="232" t="s">
        <v>305</v>
      </c>
      <c r="I80" s="233">
        <v>500</v>
      </c>
      <c r="J80" s="233">
        <v>481.6</v>
      </c>
      <c r="K80" s="233">
        <v>412.3</v>
      </c>
      <c r="L80" s="234">
        <v>50</v>
      </c>
      <c r="M80" s="232" t="s">
        <v>260</v>
      </c>
      <c r="N80" s="232" t="s">
        <v>262</v>
      </c>
      <c r="O80" s="235">
        <v>3349500</v>
      </c>
      <c r="P80" s="235">
        <v>6699</v>
      </c>
      <c r="Q80" s="161">
        <v>7722.1566400000002</v>
      </c>
      <c r="R80" s="152"/>
    </row>
    <row r="81" spans="1:20" ht="35.25" x14ac:dyDescent="0.5">
      <c r="A81" s="3">
        <v>1</v>
      </c>
      <c r="B81" s="236">
        <v>2</v>
      </c>
      <c r="C81" s="237" t="s">
        <v>750</v>
      </c>
      <c r="D81" s="232">
        <v>1960</v>
      </c>
      <c r="E81" s="232"/>
      <c r="F81" s="232" t="s">
        <v>261</v>
      </c>
      <c r="G81" s="232" t="s">
        <v>305</v>
      </c>
      <c r="H81" s="232" t="s">
        <v>296</v>
      </c>
      <c r="I81" s="233">
        <v>1286.5</v>
      </c>
      <c r="J81" s="233">
        <v>881.8</v>
      </c>
      <c r="K81" s="233">
        <v>815.9</v>
      </c>
      <c r="L81" s="234">
        <v>39</v>
      </c>
      <c r="M81" s="232" t="s">
        <v>260</v>
      </c>
      <c r="N81" s="232" t="s">
        <v>262</v>
      </c>
      <c r="O81" s="235">
        <v>2664800</v>
      </c>
      <c r="P81" s="235">
        <v>2071.3563933151963</v>
      </c>
      <c r="Q81" s="161">
        <v>3992.3941235911393</v>
      </c>
      <c r="R81" s="152"/>
    </row>
    <row r="82" spans="1:20" ht="35.25" x14ac:dyDescent="0.45">
      <c r="B82" s="237" t="s">
        <v>1009</v>
      </c>
      <c r="C82" s="237"/>
      <c r="D82" s="232" t="s">
        <v>855</v>
      </c>
      <c r="E82" s="232" t="s">
        <v>855</v>
      </c>
      <c r="F82" s="232" t="s">
        <v>855</v>
      </c>
      <c r="G82" s="232" t="s">
        <v>855</v>
      </c>
      <c r="H82" s="232" t="s">
        <v>855</v>
      </c>
      <c r="I82" s="233">
        <v>410.7</v>
      </c>
      <c r="J82" s="233">
        <v>379.6</v>
      </c>
      <c r="K82" s="233">
        <v>379.6</v>
      </c>
      <c r="L82" s="234">
        <v>25</v>
      </c>
      <c r="M82" s="232" t="s">
        <v>855</v>
      </c>
      <c r="N82" s="232" t="s">
        <v>855</v>
      </c>
      <c r="O82" s="235">
        <v>2215379.62</v>
      </c>
      <c r="P82" s="235">
        <v>5394.155393231069</v>
      </c>
      <c r="Q82" s="161">
        <v>7487.1002522522531</v>
      </c>
      <c r="R82" s="152"/>
    </row>
    <row r="83" spans="1:20" ht="35.25" x14ac:dyDescent="0.5">
      <c r="A83" s="3">
        <v>1</v>
      </c>
      <c r="B83" s="236">
        <v>3</v>
      </c>
      <c r="C83" s="237" t="s">
        <v>1867</v>
      </c>
      <c r="D83" s="232">
        <v>1997</v>
      </c>
      <c r="E83" s="232"/>
      <c r="F83" s="232" t="s">
        <v>261</v>
      </c>
      <c r="G83" s="232">
        <v>2</v>
      </c>
      <c r="H83" s="232">
        <v>1</v>
      </c>
      <c r="I83" s="233">
        <v>410.7</v>
      </c>
      <c r="J83" s="233">
        <v>379.6</v>
      </c>
      <c r="K83" s="233">
        <v>379.6</v>
      </c>
      <c r="L83" s="234">
        <v>25</v>
      </c>
      <c r="M83" s="232" t="s">
        <v>260</v>
      </c>
      <c r="N83" s="232" t="s">
        <v>262</v>
      </c>
      <c r="O83" s="235">
        <v>2215379.62</v>
      </c>
      <c r="P83" s="235">
        <v>5394.155393231069</v>
      </c>
      <c r="Q83" s="161">
        <v>7487.1002522522531</v>
      </c>
      <c r="R83" s="152"/>
    </row>
    <row r="84" spans="1:20" ht="35.25" x14ac:dyDescent="0.45">
      <c r="B84" s="237" t="s">
        <v>816</v>
      </c>
      <c r="C84" s="237"/>
      <c r="D84" s="232" t="s">
        <v>855</v>
      </c>
      <c r="E84" s="232" t="s">
        <v>855</v>
      </c>
      <c r="F84" s="232" t="s">
        <v>855</v>
      </c>
      <c r="G84" s="232" t="s">
        <v>855</v>
      </c>
      <c r="H84" s="232" t="s">
        <v>855</v>
      </c>
      <c r="I84" s="233">
        <v>465</v>
      </c>
      <c r="J84" s="233">
        <v>424.6</v>
      </c>
      <c r="K84" s="233">
        <v>175.8</v>
      </c>
      <c r="L84" s="234">
        <v>26</v>
      </c>
      <c r="M84" s="232" t="s">
        <v>855</v>
      </c>
      <c r="N84" s="232" t="s">
        <v>855</v>
      </c>
      <c r="O84" s="235">
        <v>4467095.37</v>
      </c>
      <c r="P84" s="235">
        <v>9606.6567096774197</v>
      </c>
      <c r="Q84" s="161">
        <v>9606.6567096774197</v>
      </c>
      <c r="R84" s="152"/>
    </row>
    <row r="85" spans="1:20" ht="35.25" x14ac:dyDescent="0.5">
      <c r="A85" s="3">
        <v>1</v>
      </c>
      <c r="B85" s="236">
        <v>4</v>
      </c>
      <c r="C85" s="237" t="s">
        <v>995</v>
      </c>
      <c r="D85" s="232">
        <v>1953</v>
      </c>
      <c r="E85" s="232"/>
      <c r="F85" s="232" t="s">
        <v>261</v>
      </c>
      <c r="G85" s="232" t="s">
        <v>296</v>
      </c>
      <c r="H85" s="232" t="s">
        <v>297</v>
      </c>
      <c r="I85" s="233">
        <v>465</v>
      </c>
      <c r="J85" s="233">
        <v>424.6</v>
      </c>
      <c r="K85" s="233">
        <v>175.8</v>
      </c>
      <c r="L85" s="234">
        <v>26</v>
      </c>
      <c r="M85" s="232" t="s">
        <v>260</v>
      </c>
      <c r="N85" s="232" t="s">
        <v>262</v>
      </c>
      <c r="O85" s="235">
        <v>4467095.37</v>
      </c>
      <c r="P85" s="235">
        <v>9606.6567096774197</v>
      </c>
      <c r="Q85" s="161">
        <v>9606.6567096774197</v>
      </c>
      <c r="R85" s="152"/>
    </row>
    <row r="86" spans="1:20" ht="35.25" x14ac:dyDescent="0.5">
      <c r="B86" s="239" t="s">
        <v>799</v>
      </c>
      <c r="C86" s="237"/>
      <c r="D86" s="232" t="s">
        <v>855</v>
      </c>
      <c r="E86" s="232" t="s">
        <v>855</v>
      </c>
      <c r="F86" s="232" t="s">
        <v>855</v>
      </c>
      <c r="G86" s="232" t="s">
        <v>855</v>
      </c>
      <c r="H86" s="232" t="s">
        <v>855</v>
      </c>
      <c r="I86" s="233">
        <v>1743.7</v>
      </c>
      <c r="J86" s="233">
        <v>1552.6</v>
      </c>
      <c r="K86" s="233">
        <v>1552.6</v>
      </c>
      <c r="L86" s="234">
        <v>65</v>
      </c>
      <c r="M86" s="232" t="s">
        <v>855</v>
      </c>
      <c r="N86" s="232" t="s">
        <v>855</v>
      </c>
      <c r="O86" s="235">
        <v>5876069.2400000002</v>
      </c>
      <c r="P86" s="235">
        <v>3369.8854390090037</v>
      </c>
      <c r="Q86" s="161">
        <v>4694.5247003498307</v>
      </c>
      <c r="R86" s="152"/>
    </row>
    <row r="87" spans="1:20" ht="35.25" x14ac:dyDescent="0.5">
      <c r="A87" s="3">
        <v>1</v>
      </c>
      <c r="B87" s="236">
        <v>5</v>
      </c>
      <c r="C87" s="237" t="s">
        <v>1356</v>
      </c>
      <c r="D87" s="232">
        <v>1978</v>
      </c>
      <c r="E87" s="232"/>
      <c r="F87" s="232" t="s">
        <v>261</v>
      </c>
      <c r="G87" s="232" t="s">
        <v>305</v>
      </c>
      <c r="H87" s="232" t="s">
        <v>305</v>
      </c>
      <c r="I87" s="233">
        <v>1743.7</v>
      </c>
      <c r="J87" s="233">
        <v>1552.6</v>
      </c>
      <c r="K87" s="233">
        <v>1552.6</v>
      </c>
      <c r="L87" s="234">
        <v>65</v>
      </c>
      <c r="M87" s="232" t="s">
        <v>263</v>
      </c>
      <c r="N87" s="232" t="s">
        <v>775</v>
      </c>
      <c r="O87" s="235">
        <v>5876069.2400000002</v>
      </c>
      <c r="P87" s="235">
        <v>3369.8854390090037</v>
      </c>
      <c r="Q87" s="161">
        <v>4694.5247003498307</v>
      </c>
      <c r="R87" s="152"/>
    </row>
    <row r="88" spans="1:20" ht="35.25" x14ac:dyDescent="0.45">
      <c r="B88" s="237" t="s">
        <v>1645</v>
      </c>
      <c r="C88" s="237"/>
      <c r="D88" s="232" t="s">
        <v>855</v>
      </c>
      <c r="E88" s="232" t="s">
        <v>855</v>
      </c>
      <c r="F88" s="232" t="s">
        <v>855</v>
      </c>
      <c r="G88" s="232" t="s">
        <v>855</v>
      </c>
      <c r="H88" s="232" t="s">
        <v>855</v>
      </c>
      <c r="I88" s="233">
        <v>1257.7</v>
      </c>
      <c r="J88" s="233">
        <v>732.5</v>
      </c>
      <c r="K88" s="233">
        <v>732.5</v>
      </c>
      <c r="L88" s="234">
        <v>36</v>
      </c>
      <c r="M88" s="232" t="s">
        <v>855</v>
      </c>
      <c r="N88" s="232" t="s">
        <v>855</v>
      </c>
      <c r="O88" s="235">
        <v>3987378.77</v>
      </c>
      <c r="P88" s="235">
        <v>3170.3735151466963</v>
      </c>
      <c r="Q88" s="161">
        <v>4711.9859934801625</v>
      </c>
      <c r="R88" s="152"/>
    </row>
    <row r="89" spans="1:20" ht="35.25" x14ac:dyDescent="0.5">
      <c r="A89" s="3">
        <v>1</v>
      </c>
      <c r="B89" s="236">
        <v>6</v>
      </c>
      <c r="C89" s="237" t="s">
        <v>1644</v>
      </c>
      <c r="D89" s="232">
        <v>1972</v>
      </c>
      <c r="E89" s="232"/>
      <c r="F89" s="232" t="s">
        <v>261</v>
      </c>
      <c r="G89" s="232" t="s">
        <v>296</v>
      </c>
      <c r="H89" s="232" t="s">
        <v>296</v>
      </c>
      <c r="I89" s="233">
        <v>1257.7</v>
      </c>
      <c r="J89" s="233">
        <v>732.5</v>
      </c>
      <c r="K89" s="233">
        <v>732.5</v>
      </c>
      <c r="L89" s="234">
        <v>36</v>
      </c>
      <c r="M89" s="232" t="s">
        <v>334</v>
      </c>
      <c r="N89" s="232" t="s">
        <v>1646</v>
      </c>
      <c r="O89" s="235">
        <v>3987378.77</v>
      </c>
      <c r="P89" s="235">
        <v>3170.3735151466963</v>
      </c>
      <c r="Q89" s="161">
        <v>4711.9859934801625</v>
      </c>
      <c r="R89" s="152"/>
    </row>
    <row r="90" spans="1:20" ht="45.75" x14ac:dyDescent="0.45">
      <c r="B90" s="359" t="s">
        <v>1358</v>
      </c>
      <c r="C90" s="360"/>
      <c r="D90" s="360"/>
      <c r="E90" s="360"/>
      <c r="F90" s="360"/>
      <c r="G90" s="360"/>
      <c r="H90" s="360"/>
      <c r="I90" s="360"/>
      <c r="J90" s="360"/>
      <c r="K90" s="360"/>
      <c r="L90" s="360"/>
      <c r="M90" s="360"/>
      <c r="N90" s="360"/>
      <c r="O90" s="360"/>
      <c r="P90" s="360"/>
      <c r="Q90" s="361"/>
      <c r="R90" s="152"/>
    </row>
    <row r="91" spans="1:20" ht="35.25" x14ac:dyDescent="0.5">
      <c r="B91" s="240" t="s">
        <v>1012</v>
      </c>
      <c r="C91" s="240"/>
      <c r="D91" s="241" t="s">
        <v>718</v>
      </c>
      <c r="E91" s="241" t="s">
        <v>718</v>
      </c>
      <c r="F91" s="242" t="s">
        <v>718</v>
      </c>
      <c r="G91" s="242" t="s">
        <v>718</v>
      </c>
      <c r="H91" s="242" t="s">
        <v>718</v>
      </c>
      <c r="I91" s="243">
        <v>306147.38</v>
      </c>
      <c r="J91" s="243">
        <v>255496.37000000002</v>
      </c>
      <c r="K91" s="243">
        <v>228197.90999999995</v>
      </c>
      <c r="L91" s="244">
        <v>12838</v>
      </c>
      <c r="M91" s="241" t="s">
        <v>855</v>
      </c>
      <c r="N91" s="112" t="s">
        <v>855</v>
      </c>
      <c r="O91" s="243">
        <v>62235117.490000002</v>
      </c>
      <c r="P91" s="243">
        <v>203.28482801322684</v>
      </c>
      <c r="Q91" s="243">
        <v>12662.680934933673</v>
      </c>
      <c r="R91" s="152"/>
      <c r="T91" s="151"/>
    </row>
    <row r="92" spans="1:20" ht="35.25" x14ac:dyDescent="0.5">
      <c r="B92" s="240" t="s">
        <v>780</v>
      </c>
      <c r="C92" s="240"/>
      <c r="D92" s="241" t="s">
        <v>718</v>
      </c>
      <c r="E92" s="241" t="s">
        <v>718</v>
      </c>
      <c r="F92" s="242" t="s">
        <v>718</v>
      </c>
      <c r="G92" s="241" t="s">
        <v>718</v>
      </c>
      <c r="H92" s="241" t="s">
        <v>718</v>
      </c>
      <c r="I92" s="243">
        <v>13682.619999999999</v>
      </c>
      <c r="J92" s="243">
        <v>11157.02</v>
      </c>
      <c r="K92" s="243">
        <v>10128.199999999999</v>
      </c>
      <c r="L92" s="244">
        <v>744</v>
      </c>
      <c r="M92" s="241" t="s">
        <v>855</v>
      </c>
      <c r="N92" s="112" t="s">
        <v>855</v>
      </c>
      <c r="O92" s="243">
        <v>3985118.04</v>
      </c>
      <c r="P92" s="243">
        <v>291.25401713999224</v>
      </c>
      <c r="Q92" s="243">
        <v>4899.7046089716268</v>
      </c>
      <c r="R92" s="152"/>
      <c r="T92" s="151"/>
    </row>
    <row r="93" spans="1:20" ht="35.25" x14ac:dyDescent="0.5">
      <c r="A93" s="3">
        <v>1</v>
      </c>
      <c r="B93" s="245">
        <v>1</v>
      </c>
      <c r="C93" s="246" t="s">
        <v>595</v>
      </c>
      <c r="D93" s="241">
        <v>1965</v>
      </c>
      <c r="E93" s="241"/>
      <c r="F93" s="242" t="s">
        <v>261</v>
      </c>
      <c r="G93" s="241">
        <v>5</v>
      </c>
      <c r="H93" s="241">
        <v>2</v>
      </c>
      <c r="I93" s="243">
        <v>2985.38</v>
      </c>
      <c r="J93" s="243">
        <v>2398.58</v>
      </c>
      <c r="K93" s="243">
        <v>1889.27</v>
      </c>
      <c r="L93" s="244">
        <v>202</v>
      </c>
      <c r="M93" s="241" t="s">
        <v>263</v>
      </c>
      <c r="N93" s="241" t="s">
        <v>1268</v>
      </c>
      <c r="O93" s="243">
        <v>546562.15</v>
      </c>
      <c r="P93" s="243">
        <v>183.07959120781945</v>
      </c>
      <c r="Q93" s="243">
        <v>2544.2438389752729</v>
      </c>
      <c r="R93" s="152"/>
      <c r="T93" s="151"/>
    </row>
    <row r="94" spans="1:20" ht="35.25" x14ac:dyDescent="0.5">
      <c r="A94" s="3">
        <v>1</v>
      </c>
      <c r="B94" s="245">
        <v>2</v>
      </c>
      <c r="C94" s="246" t="s">
        <v>1362</v>
      </c>
      <c r="D94" s="241">
        <v>1986</v>
      </c>
      <c r="E94" s="241"/>
      <c r="F94" s="242" t="s">
        <v>261</v>
      </c>
      <c r="G94" s="241">
        <v>4</v>
      </c>
      <c r="H94" s="241">
        <v>1</v>
      </c>
      <c r="I94" s="243">
        <v>2374.1999999999998</v>
      </c>
      <c r="J94" s="243">
        <v>1689.3</v>
      </c>
      <c r="K94" s="243">
        <v>1639.4</v>
      </c>
      <c r="L94" s="244">
        <v>151</v>
      </c>
      <c r="M94" s="241" t="s">
        <v>263</v>
      </c>
      <c r="N94" s="112" t="s">
        <v>1453</v>
      </c>
      <c r="O94" s="243">
        <v>491248.27</v>
      </c>
      <c r="P94" s="243">
        <v>206.91107320360544</v>
      </c>
      <c r="Q94" s="243">
        <v>3385.8611574425076</v>
      </c>
      <c r="R94" s="152"/>
      <c r="T94" s="151"/>
    </row>
    <row r="95" spans="1:20" ht="35.25" x14ac:dyDescent="0.5">
      <c r="A95" s="3">
        <v>1</v>
      </c>
      <c r="B95" s="245">
        <v>3</v>
      </c>
      <c r="C95" s="246" t="s">
        <v>1363</v>
      </c>
      <c r="D95" s="241">
        <v>1969</v>
      </c>
      <c r="E95" s="241"/>
      <c r="F95" s="242" t="s">
        <v>261</v>
      </c>
      <c r="G95" s="241">
        <v>5</v>
      </c>
      <c r="H95" s="241">
        <v>4</v>
      </c>
      <c r="I95" s="243">
        <v>2953.64</v>
      </c>
      <c r="J95" s="243">
        <v>2684.14</v>
      </c>
      <c r="K95" s="243">
        <v>2616.34</v>
      </c>
      <c r="L95" s="244">
        <v>107</v>
      </c>
      <c r="M95" s="241" t="s">
        <v>263</v>
      </c>
      <c r="N95" s="112" t="s">
        <v>1041</v>
      </c>
      <c r="O95" s="243">
        <v>1439722.57</v>
      </c>
      <c r="P95" s="243">
        <v>487.44009764223131</v>
      </c>
      <c r="Q95" s="243">
        <v>2448.4092306442221</v>
      </c>
      <c r="R95" s="152"/>
      <c r="T95" s="151"/>
    </row>
    <row r="96" spans="1:20" ht="35.25" x14ac:dyDescent="0.5">
      <c r="A96" s="3">
        <v>1</v>
      </c>
      <c r="B96" s="245">
        <v>4</v>
      </c>
      <c r="C96" s="246" t="s">
        <v>1364</v>
      </c>
      <c r="D96" s="241">
        <v>1928</v>
      </c>
      <c r="E96" s="241"/>
      <c r="F96" s="242" t="s">
        <v>261</v>
      </c>
      <c r="G96" s="241">
        <v>3</v>
      </c>
      <c r="H96" s="241">
        <v>2</v>
      </c>
      <c r="I96" s="243">
        <v>884.1</v>
      </c>
      <c r="J96" s="243">
        <v>763.7</v>
      </c>
      <c r="K96" s="243">
        <v>441.4</v>
      </c>
      <c r="L96" s="244">
        <v>48</v>
      </c>
      <c r="M96" s="241" t="s">
        <v>263</v>
      </c>
      <c r="N96" s="241" t="s">
        <v>1454</v>
      </c>
      <c r="O96" s="243">
        <v>361347.58</v>
      </c>
      <c r="P96" s="243">
        <v>408.71799570184368</v>
      </c>
      <c r="Q96" s="243">
        <v>712.1</v>
      </c>
      <c r="R96" s="152"/>
      <c r="T96" s="151"/>
    </row>
    <row r="97" spans="1:20" ht="35.25" x14ac:dyDescent="0.5">
      <c r="A97" s="3">
        <v>1</v>
      </c>
      <c r="B97" s="245">
        <v>5</v>
      </c>
      <c r="C97" s="246" t="s">
        <v>1365</v>
      </c>
      <c r="D97" s="241">
        <v>1958</v>
      </c>
      <c r="E97" s="241"/>
      <c r="F97" s="242" t="s">
        <v>261</v>
      </c>
      <c r="G97" s="241">
        <v>3</v>
      </c>
      <c r="H97" s="241">
        <v>3</v>
      </c>
      <c r="I97" s="243">
        <v>2111.1</v>
      </c>
      <c r="J97" s="243">
        <v>1932</v>
      </c>
      <c r="K97" s="243">
        <v>1902.39</v>
      </c>
      <c r="L97" s="244">
        <v>85</v>
      </c>
      <c r="M97" s="241" t="s">
        <v>260</v>
      </c>
      <c r="N97" s="241" t="s">
        <v>262</v>
      </c>
      <c r="O97" s="243">
        <v>179920.82</v>
      </c>
      <c r="P97" s="243">
        <v>85.226100137369144</v>
      </c>
      <c r="Q97" s="243">
        <v>4899.7046089716268</v>
      </c>
      <c r="R97" s="152"/>
      <c r="T97" s="151"/>
    </row>
    <row r="98" spans="1:20" ht="35.25" x14ac:dyDescent="0.5">
      <c r="A98" s="3">
        <v>1</v>
      </c>
      <c r="B98" s="245">
        <v>6</v>
      </c>
      <c r="C98" s="246" t="s">
        <v>1366</v>
      </c>
      <c r="D98" s="241">
        <v>1986</v>
      </c>
      <c r="E98" s="241"/>
      <c r="F98" s="242" t="s">
        <v>261</v>
      </c>
      <c r="G98" s="241">
        <v>4</v>
      </c>
      <c r="H98" s="241">
        <v>1</v>
      </c>
      <c r="I98" s="243">
        <v>2374.1999999999998</v>
      </c>
      <c r="J98" s="243">
        <v>1689.3</v>
      </c>
      <c r="K98" s="243">
        <v>1639.4</v>
      </c>
      <c r="L98" s="244">
        <v>151</v>
      </c>
      <c r="M98" s="241" t="s">
        <v>263</v>
      </c>
      <c r="N98" s="241" t="s">
        <v>1453</v>
      </c>
      <c r="O98" s="243">
        <v>966316.65</v>
      </c>
      <c r="P98" s="243">
        <v>407.00726560525652</v>
      </c>
      <c r="Q98" s="243">
        <v>4131.389099486144</v>
      </c>
      <c r="R98" s="152"/>
      <c r="T98" s="151"/>
    </row>
    <row r="99" spans="1:20" ht="35.25" x14ac:dyDescent="0.5">
      <c r="B99" s="240" t="s">
        <v>781</v>
      </c>
      <c r="C99" s="240"/>
      <c r="D99" s="241" t="s">
        <v>718</v>
      </c>
      <c r="E99" s="241" t="s">
        <v>718</v>
      </c>
      <c r="F99" s="242" t="s">
        <v>718</v>
      </c>
      <c r="G99" s="241" t="s">
        <v>718</v>
      </c>
      <c r="H99" s="241" t="s">
        <v>718</v>
      </c>
      <c r="I99" s="243">
        <v>4101.7</v>
      </c>
      <c r="J99" s="243">
        <v>2751.3</v>
      </c>
      <c r="K99" s="243">
        <v>2562.4</v>
      </c>
      <c r="L99" s="244">
        <v>111</v>
      </c>
      <c r="M99" s="241" t="s">
        <v>855</v>
      </c>
      <c r="N99" s="112" t="s">
        <v>855</v>
      </c>
      <c r="O99" s="243">
        <v>418959.01</v>
      </c>
      <c r="P99" s="243">
        <v>102.14277250895971</v>
      </c>
      <c r="Q99" s="243">
        <v>1782.0166487066342</v>
      </c>
      <c r="R99" s="152"/>
      <c r="T99" s="151"/>
    </row>
    <row r="100" spans="1:20" ht="35.25" x14ac:dyDescent="0.5">
      <c r="A100" s="3">
        <v>1</v>
      </c>
      <c r="B100" s="245">
        <v>7</v>
      </c>
      <c r="C100" s="246" t="s">
        <v>1854</v>
      </c>
      <c r="D100" s="241">
        <v>1980</v>
      </c>
      <c r="E100" s="241"/>
      <c r="F100" s="242" t="s">
        <v>261</v>
      </c>
      <c r="G100" s="241">
        <v>5</v>
      </c>
      <c r="H100" s="241">
        <v>4</v>
      </c>
      <c r="I100" s="243">
        <v>4101.7</v>
      </c>
      <c r="J100" s="243">
        <v>2751.3</v>
      </c>
      <c r="K100" s="243">
        <v>2562.4</v>
      </c>
      <c r="L100" s="244">
        <v>111</v>
      </c>
      <c r="M100" s="241" t="s">
        <v>263</v>
      </c>
      <c r="N100" s="241" t="s">
        <v>677</v>
      </c>
      <c r="O100" s="243">
        <v>418959.01</v>
      </c>
      <c r="P100" s="243">
        <v>102.14277250895971</v>
      </c>
      <c r="Q100" s="243">
        <v>1782.0166487066342</v>
      </c>
      <c r="R100" s="152"/>
      <c r="T100" s="151"/>
    </row>
    <row r="101" spans="1:20" ht="35.25" x14ac:dyDescent="0.5">
      <c r="B101" s="240" t="s">
        <v>784</v>
      </c>
      <c r="C101" s="246"/>
      <c r="D101" s="241" t="s">
        <v>718</v>
      </c>
      <c r="E101" s="241" t="s">
        <v>718</v>
      </c>
      <c r="F101" s="241" t="s">
        <v>718</v>
      </c>
      <c r="G101" s="241" t="s">
        <v>718</v>
      </c>
      <c r="H101" s="241" t="s">
        <v>718</v>
      </c>
      <c r="I101" s="243">
        <v>2327.5</v>
      </c>
      <c r="J101" s="243">
        <v>2088.7999999999997</v>
      </c>
      <c r="K101" s="243">
        <v>1990.8000000000002</v>
      </c>
      <c r="L101" s="244">
        <v>106</v>
      </c>
      <c r="M101" s="241" t="s">
        <v>855</v>
      </c>
      <c r="N101" s="112" t="s">
        <v>855</v>
      </c>
      <c r="O101" s="243">
        <v>35763.019999999997</v>
      </c>
      <c r="P101" s="243">
        <v>15.365422126745434</v>
      </c>
      <c r="Q101" s="243">
        <v>9169.0549609140107</v>
      </c>
      <c r="R101" s="152"/>
      <c r="T101" s="151"/>
    </row>
    <row r="102" spans="1:20" ht="35.25" x14ac:dyDescent="0.5">
      <c r="A102" s="3">
        <v>1</v>
      </c>
      <c r="B102" s="245">
        <v>8</v>
      </c>
      <c r="C102" s="246" t="s">
        <v>1367</v>
      </c>
      <c r="D102" s="241">
        <v>1979</v>
      </c>
      <c r="E102" s="241"/>
      <c r="F102" s="242" t="s">
        <v>261</v>
      </c>
      <c r="G102" s="241">
        <v>2</v>
      </c>
      <c r="H102" s="241">
        <v>3</v>
      </c>
      <c r="I102" s="243">
        <v>1053.2</v>
      </c>
      <c r="J102" s="243">
        <v>928.3</v>
      </c>
      <c r="K102" s="243">
        <v>866</v>
      </c>
      <c r="L102" s="244">
        <v>38</v>
      </c>
      <c r="M102" s="241" t="s">
        <v>260</v>
      </c>
      <c r="N102" s="112" t="s">
        <v>262</v>
      </c>
      <c r="O102" s="243">
        <v>11221.62</v>
      </c>
      <c r="P102" s="243">
        <v>10.654785415875427</v>
      </c>
      <c r="Q102" s="243">
        <v>7823.1532092669968</v>
      </c>
      <c r="R102" s="152"/>
      <c r="T102" s="151"/>
    </row>
    <row r="103" spans="1:20" ht="35.25" x14ac:dyDescent="0.5">
      <c r="A103" s="3">
        <v>1</v>
      </c>
      <c r="B103" s="245">
        <v>9</v>
      </c>
      <c r="C103" s="246" t="s">
        <v>1368</v>
      </c>
      <c r="D103" s="241">
        <v>1980</v>
      </c>
      <c r="E103" s="241"/>
      <c r="F103" s="242" t="s">
        <v>261</v>
      </c>
      <c r="G103" s="241">
        <v>2</v>
      </c>
      <c r="H103" s="241">
        <v>3</v>
      </c>
      <c r="I103" s="243">
        <v>941.7</v>
      </c>
      <c r="J103" s="243">
        <v>856.9</v>
      </c>
      <c r="K103" s="243">
        <v>856.9</v>
      </c>
      <c r="L103" s="244">
        <v>53</v>
      </c>
      <c r="M103" s="241" t="s">
        <v>260</v>
      </c>
      <c r="N103" s="112" t="s">
        <v>262</v>
      </c>
      <c r="O103" s="243">
        <v>19576.66</v>
      </c>
      <c r="P103" s="243">
        <v>20.78863757035149</v>
      </c>
      <c r="Q103" s="243">
        <v>7063.939513645535</v>
      </c>
      <c r="R103" s="152"/>
      <c r="T103" s="151"/>
    </row>
    <row r="104" spans="1:20" ht="35.25" x14ac:dyDescent="0.5">
      <c r="A104" s="3">
        <v>1</v>
      </c>
      <c r="B104" s="245">
        <v>10</v>
      </c>
      <c r="C104" s="246" t="s">
        <v>1823</v>
      </c>
      <c r="D104" s="241">
        <v>1962</v>
      </c>
      <c r="E104" s="241"/>
      <c r="F104" s="242" t="s">
        <v>261</v>
      </c>
      <c r="G104" s="241">
        <v>2</v>
      </c>
      <c r="H104" s="241">
        <v>1</v>
      </c>
      <c r="I104" s="243">
        <v>332.6</v>
      </c>
      <c r="J104" s="243">
        <v>303.60000000000002</v>
      </c>
      <c r="K104" s="243">
        <v>267.89999999999998</v>
      </c>
      <c r="L104" s="244">
        <v>15</v>
      </c>
      <c r="M104" s="241" t="s">
        <v>260</v>
      </c>
      <c r="N104" s="112" t="s">
        <v>262</v>
      </c>
      <c r="O104" s="243">
        <v>4964.74</v>
      </c>
      <c r="P104" s="243">
        <v>14.927059530968128</v>
      </c>
      <c r="Q104" s="243">
        <v>9169.0549609140107</v>
      </c>
      <c r="R104" s="152"/>
      <c r="T104" s="151"/>
    </row>
    <row r="105" spans="1:20" ht="35.25" x14ac:dyDescent="0.5">
      <c r="B105" s="240" t="s">
        <v>1008</v>
      </c>
      <c r="C105" s="246"/>
      <c r="D105" s="241" t="s">
        <v>718</v>
      </c>
      <c r="E105" s="241" t="s">
        <v>718</v>
      </c>
      <c r="F105" s="242" t="s">
        <v>718</v>
      </c>
      <c r="G105" s="241" t="s">
        <v>718</v>
      </c>
      <c r="H105" s="241" t="s">
        <v>718</v>
      </c>
      <c r="I105" s="243">
        <v>26767.339999999997</v>
      </c>
      <c r="J105" s="243">
        <v>23009.510000000002</v>
      </c>
      <c r="K105" s="243">
        <v>20562.47</v>
      </c>
      <c r="L105" s="244">
        <v>1136</v>
      </c>
      <c r="M105" s="241" t="s">
        <v>855</v>
      </c>
      <c r="N105" s="112" t="s">
        <v>855</v>
      </c>
      <c r="O105" s="243">
        <v>2018294.8699999996</v>
      </c>
      <c r="P105" s="243">
        <v>75.401398495330497</v>
      </c>
      <c r="Q105" s="243">
        <v>12662.680934933673</v>
      </c>
      <c r="R105" s="152"/>
      <c r="T105" s="151"/>
    </row>
    <row r="106" spans="1:20" ht="35.25" x14ac:dyDescent="0.5">
      <c r="A106" s="3">
        <v>1</v>
      </c>
      <c r="B106" s="245">
        <v>11</v>
      </c>
      <c r="C106" s="246" t="s">
        <v>1369</v>
      </c>
      <c r="D106" s="241">
        <v>1966</v>
      </c>
      <c r="E106" s="241"/>
      <c r="F106" s="242" t="s">
        <v>261</v>
      </c>
      <c r="G106" s="241">
        <v>5</v>
      </c>
      <c r="H106" s="241">
        <v>4</v>
      </c>
      <c r="I106" s="243">
        <v>4070</v>
      </c>
      <c r="J106" s="243">
        <v>3151.1</v>
      </c>
      <c r="K106" s="243">
        <v>2925.4</v>
      </c>
      <c r="L106" s="244">
        <v>137</v>
      </c>
      <c r="M106" s="241" t="s">
        <v>263</v>
      </c>
      <c r="N106" s="112" t="s">
        <v>1456</v>
      </c>
      <c r="O106" s="243">
        <v>9167.9599999999991</v>
      </c>
      <c r="P106" s="243">
        <v>2.2525700245700242</v>
      </c>
      <c r="Q106" s="243">
        <v>2453.8291891891895</v>
      </c>
      <c r="R106" s="152"/>
      <c r="T106" s="151"/>
    </row>
    <row r="107" spans="1:20" ht="35.25" x14ac:dyDescent="0.5">
      <c r="A107" s="3">
        <v>1</v>
      </c>
      <c r="B107" s="245">
        <v>12</v>
      </c>
      <c r="C107" s="246" t="s">
        <v>1370</v>
      </c>
      <c r="D107" s="241">
        <v>1960</v>
      </c>
      <c r="E107" s="241">
        <v>2006</v>
      </c>
      <c r="F107" s="242" t="s">
        <v>261</v>
      </c>
      <c r="G107" s="241">
        <v>2</v>
      </c>
      <c r="H107" s="241">
        <v>3</v>
      </c>
      <c r="I107" s="243">
        <v>1011.9</v>
      </c>
      <c r="J107" s="243">
        <v>804.7</v>
      </c>
      <c r="K107" s="243">
        <v>655.4</v>
      </c>
      <c r="L107" s="244">
        <v>42</v>
      </c>
      <c r="M107" s="241" t="s">
        <v>263</v>
      </c>
      <c r="N107" s="112" t="s">
        <v>1457</v>
      </c>
      <c r="O107" s="243">
        <v>208365.3</v>
      </c>
      <c r="P107" s="243">
        <v>205.9149125407649</v>
      </c>
      <c r="Q107" s="243">
        <v>6416.3209455479791</v>
      </c>
      <c r="R107" s="152"/>
      <c r="T107" s="151"/>
    </row>
    <row r="108" spans="1:20" ht="35.25" x14ac:dyDescent="0.5">
      <c r="A108" s="3">
        <v>1</v>
      </c>
      <c r="B108" s="245">
        <v>13</v>
      </c>
      <c r="C108" s="246" t="s">
        <v>1371</v>
      </c>
      <c r="D108" s="241">
        <v>1951</v>
      </c>
      <c r="E108" s="241"/>
      <c r="F108" s="242" t="s">
        <v>261</v>
      </c>
      <c r="G108" s="241">
        <v>2</v>
      </c>
      <c r="H108" s="241">
        <v>2</v>
      </c>
      <c r="I108" s="243">
        <v>695</v>
      </c>
      <c r="J108" s="243">
        <v>626.9</v>
      </c>
      <c r="K108" s="243">
        <v>626.9</v>
      </c>
      <c r="L108" s="244">
        <v>33</v>
      </c>
      <c r="M108" s="241" t="s">
        <v>263</v>
      </c>
      <c r="N108" s="112" t="s">
        <v>953</v>
      </c>
      <c r="O108" s="243">
        <v>170151.06</v>
      </c>
      <c r="P108" s="243">
        <v>244.82166906474819</v>
      </c>
      <c r="Q108" s="243">
        <v>9686.8564028777</v>
      </c>
      <c r="R108" s="152"/>
      <c r="T108" s="151"/>
    </row>
    <row r="109" spans="1:20" ht="35.25" x14ac:dyDescent="0.5">
      <c r="A109" s="3">
        <v>1</v>
      </c>
      <c r="B109" s="245">
        <v>14</v>
      </c>
      <c r="C109" s="246" t="s">
        <v>1372</v>
      </c>
      <c r="D109" s="241">
        <v>1953</v>
      </c>
      <c r="E109" s="241">
        <v>2006</v>
      </c>
      <c r="F109" s="242" t="s">
        <v>261</v>
      </c>
      <c r="G109" s="241">
        <v>2</v>
      </c>
      <c r="H109" s="241">
        <v>1</v>
      </c>
      <c r="I109" s="243">
        <v>537.54</v>
      </c>
      <c r="J109" s="243">
        <v>501.3</v>
      </c>
      <c r="K109" s="243">
        <v>310.2</v>
      </c>
      <c r="L109" s="244">
        <v>37</v>
      </c>
      <c r="M109" s="241" t="s">
        <v>263</v>
      </c>
      <c r="N109" s="112" t="s">
        <v>1455</v>
      </c>
      <c r="O109" s="243">
        <v>39070.28</v>
      </c>
      <c r="P109" s="243">
        <v>72.68348401979388</v>
      </c>
      <c r="Q109" s="243">
        <v>8244.5378576478051</v>
      </c>
      <c r="R109" s="152"/>
      <c r="T109" s="151"/>
    </row>
    <row r="110" spans="1:20" ht="35.25" x14ac:dyDescent="0.5">
      <c r="A110" s="3">
        <v>1</v>
      </c>
      <c r="B110" s="245">
        <v>15</v>
      </c>
      <c r="C110" s="246" t="s">
        <v>1373</v>
      </c>
      <c r="D110" s="241">
        <v>1958</v>
      </c>
      <c r="E110" s="241">
        <v>2007</v>
      </c>
      <c r="F110" s="242" t="s">
        <v>261</v>
      </c>
      <c r="G110" s="241">
        <v>2</v>
      </c>
      <c r="H110" s="241">
        <v>2</v>
      </c>
      <c r="I110" s="243">
        <v>854.8</v>
      </c>
      <c r="J110" s="243">
        <v>789.8</v>
      </c>
      <c r="K110" s="243">
        <v>434.07</v>
      </c>
      <c r="L110" s="244">
        <v>42</v>
      </c>
      <c r="M110" s="241" t="s">
        <v>263</v>
      </c>
      <c r="N110" s="112" t="s">
        <v>1457</v>
      </c>
      <c r="O110" s="243">
        <v>35421.97</v>
      </c>
      <c r="P110" s="243">
        <v>41.438897987833414</v>
      </c>
      <c r="Q110" s="243">
        <v>6634.5781937295278</v>
      </c>
      <c r="R110" s="152"/>
      <c r="T110" s="151"/>
    </row>
    <row r="111" spans="1:20" ht="35.25" x14ac:dyDescent="0.5">
      <c r="A111" s="3">
        <v>1</v>
      </c>
      <c r="B111" s="245">
        <v>16</v>
      </c>
      <c r="C111" s="246" t="s">
        <v>1374</v>
      </c>
      <c r="D111" s="241">
        <v>1940</v>
      </c>
      <c r="E111" s="241"/>
      <c r="F111" s="242" t="s">
        <v>261</v>
      </c>
      <c r="G111" s="241">
        <v>3</v>
      </c>
      <c r="H111" s="241">
        <v>2</v>
      </c>
      <c r="I111" s="243">
        <v>1189.4000000000001</v>
      </c>
      <c r="J111" s="243">
        <v>1119.5999999999999</v>
      </c>
      <c r="K111" s="243">
        <v>1021.2</v>
      </c>
      <c r="L111" s="244">
        <v>46</v>
      </c>
      <c r="M111" s="241" t="s">
        <v>263</v>
      </c>
      <c r="N111" s="112" t="s">
        <v>342</v>
      </c>
      <c r="O111" s="243">
        <v>381944.5</v>
      </c>
      <c r="P111" s="243">
        <v>321.12367580292585</v>
      </c>
      <c r="Q111" s="243">
        <v>4835.6236758029263</v>
      </c>
      <c r="R111" s="152"/>
      <c r="T111" s="151"/>
    </row>
    <row r="112" spans="1:20" ht="35.25" x14ac:dyDescent="0.5">
      <c r="A112" s="3">
        <v>1</v>
      </c>
      <c r="B112" s="245">
        <v>17</v>
      </c>
      <c r="C112" s="246" t="s">
        <v>1375</v>
      </c>
      <c r="D112" s="241">
        <v>1961</v>
      </c>
      <c r="E112" s="241"/>
      <c r="F112" s="242" t="s">
        <v>261</v>
      </c>
      <c r="G112" s="241">
        <v>4</v>
      </c>
      <c r="H112" s="241">
        <v>3</v>
      </c>
      <c r="I112" s="243">
        <v>2136.1</v>
      </c>
      <c r="J112" s="243">
        <v>1990.2</v>
      </c>
      <c r="K112" s="243">
        <v>1946.2</v>
      </c>
      <c r="L112" s="244">
        <v>89</v>
      </c>
      <c r="M112" s="241" t="s">
        <v>263</v>
      </c>
      <c r="N112" s="112" t="s">
        <v>953</v>
      </c>
      <c r="O112" s="243">
        <v>7571.98</v>
      </c>
      <c r="P112" s="243">
        <v>3.5447685033472216</v>
      </c>
      <c r="Q112" s="243">
        <v>2887.9253978746315</v>
      </c>
      <c r="R112" s="152"/>
      <c r="T112" s="151"/>
    </row>
    <row r="113" spans="1:20" ht="35.25" x14ac:dyDescent="0.5">
      <c r="A113" s="3">
        <v>1</v>
      </c>
      <c r="B113" s="245">
        <v>18</v>
      </c>
      <c r="C113" s="246" t="s">
        <v>1376</v>
      </c>
      <c r="D113" s="241">
        <v>1935</v>
      </c>
      <c r="E113" s="241"/>
      <c r="F113" s="242" t="s">
        <v>261</v>
      </c>
      <c r="G113" s="241">
        <v>2</v>
      </c>
      <c r="H113" s="241">
        <v>2</v>
      </c>
      <c r="I113" s="243">
        <v>474.9</v>
      </c>
      <c r="J113" s="243">
        <v>427.5</v>
      </c>
      <c r="K113" s="243">
        <v>427.5</v>
      </c>
      <c r="L113" s="244">
        <v>15</v>
      </c>
      <c r="M113" s="241" t="s">
        <v>263</v>
      </c>
      <c r="N113" s="112" t="s">
        <v>342</v>
      </c>
      <c r="O113" s="243">
        <v>433416.75</v>
      </c>
      <c r="P113" s="243">
        <v>912.64845230574861</v>
      </c>
      <c r="Q113" s="243">
        <v>12662.680934933673</v>
      </c>
      <c r="R113" s="152"/>
      <c r="T113" s="151"/>
    </row>
    <row r="114" spans="1:20" ht="35.25" x14ac:dyDescent="0.5">
      <c r="A114" s="3">
        <v>1</v>
      </c>
      <c r="B114" s="245">
        <v>19</v>
      </c>
      <c r="C114" s="246" t="s">
        <v>1078</v>
      </c>
      <c r="D114" s="241">
        <v>1991</v>
      </c>
      <c r="E114" s="241">
        <v>2010</v>
      </c>
      <c r="F114" s="242" t="s">
        <v>1273</v>
      </c>
      <c r="G114" s="241">
        <v>13</v>
      </c>
      <c r="H114" s="241">
        <v>1</v>
      </c>
      <c r="I114" s="243">
        <v>4135.3</v>
      </c>
      <c r="J114" s="243">
        <v>3928.9</v>
      </c>
      <c r="K114" s="243">
        <v>3680.79</v>
      </c>
      <c r="L114" s="244">
        <v>225</v>
      </c>
      <c r="M114" s="112" t="s">
        <v>263</v>
      </c>
      <c r="N114" s="247" t="s">
        <v>341</v>
      </c>
      <c r="O114" s="243">
        <v>167825.19</v>
      </c>
      <c r="P114" s="243">
        <v>40.583558629361832</v>
      </c>
      <c r="Q114" s="243">
        <v>871.15424757575022</v>
      </c>
      <c r="R114" s="152"/>
      <c r="T114" s="151"/>
    </row>
    <row r="115" spans="1:20" ht="35.25" x14ac:dyDescent="0.5">
      <c r="A115" s="3">
        <v>1</v>
      </c>
      <c r="B115" s="245">
        <v>20</v>
      </c>
      <c r="C115" s="246" t="s">
        <v>1442</v>
      </c>
      <c r="D115" s="241">
        <v>1953</v>
      </c>
      <c r="E115" s="241">
        <v>2008</v>
      </c>
      <c r="F115" s="242" t="s">
        <v>261</v>
      </c>
      <c r="G115" s="241">
        <v>2</v>
      </c>
      <c r="H115" s="241">
        <v>1</v>
      </c>
      <c r="I115" s="243">
        <v>520.79999999999995</v>
      </c>
      <c r="J115" s="243">
        <v>480.7</v>
      </c>
      <c r="K115" s="243">
        <v>406.6</v>
      </c>
      <c r="L115" s="244">
        <v>27</v>
      </c>
      <c r="M115" s="247" t="s">
        <v>263</v>
      </c>
      <c r="N115" s="247" t="s">
        <v>341</v>
      </c>
      <c r="O115" s="243">
        <v>111509.89</v>
      </c>
      <c r="P115" s="243">
        <v>214.11269201228882</v>
      </c>
      <c r="Q115" s="243">
        <v>9325.2146313364065</v>
      </c>
      <c r="R115" s="152"/>
      <c r="T115" s="151"/>
    </row>
    <row r="116" spans="1:20" ht="35.25" x14ac:dyDescent="0.5">
      <c r="A116" s="3">
        <v>1</v>
      </c>
      <c r="B116" s="245">
        <v>21</v>
      </c>
      <c r="C116" s="246" t="s">
        <v>1443</v>
      </c>
      <c r="D116" s="241">
        <v>1936</v>
      </c>
      <c r="E116" s="241">
        <v>2008</v>
      </c>
      <c r="F116" s="242" t="s">
        <v>261</v>
      </c>
      <c r="G116" s="241">
        <v>3</v>
      </c>
      <c r="H116" s="241">
        <v>4</v>
      </c>
      <c r="I116" s="243">
        <v>1637.8</v>
      </c>
      <c r="J116" s="243">
        <v>1246.5999999999999</v>
      </c>
      <c r="K116" s="243">
        <v>1142.8</v>
      </c>
      <c r="L116" s="244">
        <v>53</v>
      </c>
      <c r="M116" s="247" t="s">
        <v>263</v>
      </c>
      <c r="N116" s="247" t="s">
        <v>342</v>
      </c>
      <c r="O116" s="243">
        <v>155632.46</v>
      </c>
      <c r="P116" s="243">
        <v>95.025314446208327</v>
      </c>
      <c r="Q116" s="243">
        <v>3389.9234431554532</v>
      </c>
      <c r="R116" s="152"/>
      <c r="T116" s="151"/>
    </row>
    <row r="117" spans="1:20" ht="35.25" x14ac:dyDescent="0.5">
      <c r="A117" s="3">
        <v>1</v>
      </c>
      <c r="B117" s="245">
        <v>22</v>
      </c>
      <c r="C117" s="246" t="s">
        <v>1444</v>
      </c>
      <c r="D117" s="241">
        <v>1950</v>
      </c>
      <c r="E117" s="241"/>
      <c r="F117" s="242" t="s">
        <v>261</v>
      </c>
      <c r="G117" s="241">
        <v>2</v>
      </c>
      <c r="H117" s="241">
        <v>1</v>
      </c>
      <c r="I117" s="243">
        <v>459.9</v>
      </c>
      <c r="J117" s="243">
        <v>417.6</v>
      </c>
      <c r="K117" s="243">
        <v>417.6</v>
      </c>
      <c r="L117" s="244">
        <v>24</v>
      </c>
      <c r="M117" s="247" t="s">
        <v>263</v>
      </c>
      <c r="N117" s="247" t="s">
        <v>953</v>
      </c>
      <c r="O117" s="243">
        <v>7494.52</v>
      </c>
      <c r="P117" s="243">
        <v>16.295977386388348</v>
      </c>
      <c r="Q117" s="243">
        <v>10663.996520982824</v>
      </c>
      <c r="R117" s="152"/>
      <c r="T117" s="151"/>
    </row>
    <row r="118" spans="1:20" ht="35.25" x14ac:dyDescent="0.5">
      <c r="A118" s="3">
        <v>1</v>
      </c>
      <c r="B118" s="245">
        <v>23</v>
      </c>
      <c r="C118" s="246" t="s">
        <v>1445</v>
      </c>
      <c r="D118" s="241">
        <v>1961</v>
      </c>
      <c r="E118" s="241"/>
      <c r="F118" s="242" t="s">
        <v>261</v>
      </c>
      <c r="G118" s="241">
        <v>4</v>
      </c>
      <c r="H118" s="241">
        <v>2</v>
      </c>
      <c r="I118" s="243">
        <v>2794.3</v>
      </c>
      <c r="J118" s="243">
        <v>1973.11</v>
      </c>
      <c r="K118" s="243">
        <v>1887.11</v>
      </c>
      <c r="L118" s="244">
        <v>86</v>
      </c>
      <c r="M118" s="247" t="s">
        <v>263</v>
      </c>
      <c r="N118" s="247" t="s">
        <v>1515</v>
      </c>
      <c r="O118" s="243">
        <v>48133.04</v>
      </c>
      <c r="P118" s="243">
        <v>17.225437497763302</v>
      </c>
      <c r="Q118" s="243">
        <v>2575.2608095050637</v>
      </c>
      <c r="R118" s="152"/>
      <c r="T118" s="151"/>
    </row>
    <row r="119" spans="1:20" ht="35.25" x14ac:dyDescent="0.5">
      <c r="A119" s="3">
        <v>1</v>
      </c>
      <c r="B119" s="245">
        <v>24</v>
      </c>
      <c r="C119" s="246" t="s">
        <v>1549</v>
      </c>
      <c r="D119" s="241">
        <v>1952</v>
      </c>
      <c r="E119" s="241"/>
      <c r="F119" s="242" t="s">
        <v>329</v>
      </c>
      <c r="G119" s="241">
        <v>2</v>
      </c>
      <c r="H119" s="241">
        <v>3</v>
      </c>
      <c r="I119" s="243">
        <v>1380</v>
      </c>
      <c r="J119" s="243">
        <v>1114.5</v>
      </c>
      <c r="K119" s="243">
        <v>895.5</v>
      </c>
      <c r="L119" s="244">
        <v>35</v>
      </c>
      <c r="M119" s="247" t="s">
        <v>263</v>
      </c>
      <c r="N119" s="247" t="s">
        <v>1548</v>
      </c>
      <c r="O119" s="243">
        <v>91476.549999999988</v>
      </c>
      <c r="P119" s="243">
        <v>66.287355072463754</v>
      </c>
      <c r="Q119" s="243">
        <v>6842.8589565217399</v>
      </c>
      <c r="R119" s="152"/>
      <c r="T119" s="151"/>
    </row>
    <row r="120" spans="1:20" ht="35.25" x14ac:dyDescent="0.5">
      <c r="A120" s="3">
        <v>1</v>
      </c>
      <c r="B120" s="245">
        <v>25</v>
      </c>
      <c r="C120" s="246" t="s">
        <v>1825</v>
      </c>
      <c r="D120" s="241" t="s">
        <v>366</v>
      </c>
      <c r="E120" s="241"/>
      <c r="F120" s="242" t="s">
        <v>304</v>
      </c>
      <c r="G120" s="241">
        <v>5</v>
      </c>
      <c r="H120" s="241">
        <v>4</v>
      </c>
      <c r="I120" s="243">
        <v>3908</v>
      </c>
      <c r="J120" s="243">
        <v>3817</v>
      </c>
      <c r="K120" s="243">
        <v>3165.2</v>
      </c>
      <c r="L120" s="244">
        <v>197</v>
      </c>
      <c r="M120" s="247" t="s">
        <v>263</v>
      </c>
      <c r="N120" s="112" t="s">
        <v>1635</v>
      </c>
      <c r="O120" s="243">
        <v>43614.13</v>
      </c>
      <c r="P120" s="243">
        <v>11.160217502558853</v>
      </c>
      <c r="Q120" s="243">
        <v>2174.4982395087004</v>
      </c>
      <c r="R120" s="152"/>
      <c r="T120" s="151"/>
    </row>
    <row r="121" spans="1:20" ht="35.25" x14ac:dyDescent="0.5">
      <c r="A121" s="3">
        <v>1</v>
      </c>
      <c r="B121" s="245">
        <v>26</v>
      </c>
      <c r="C121" s="246" t="s">
        <v>3279</v>
      </c>
      <c r="D121" s="241">
        <v>1962</v>
      </c>
      <c r="E121" s="241"/>
      <c r="F121" s="242" t="s">
        <v>1296</v>
      </c>
      <c r="G121" s="241">
        <v>3</v>
      </c>
      <c r="H121" s="241">
        <v>2</v>
      </c>
      <c r="I121" s="243">
        <v>961.6</v>
      </c>
      <c r="J121" s="243">
        <v>620</v>
      </c>
      <c r="K121" s="243">
        <v>620</v>
      </c>
      <c r="L121" s="244">
        <v>48</v>
      </c>
      <c r="M121" s="247" t="s">
        <v>263</v>
      </c>
      <c r="N121" s="112" t="s">
        <v>3283</v>
      </c>
      <c r="O121" s="243">
        <v>107499.29</v>
      </c>
      <c r="P121" s="243">
        <v>111.79210690515806</v>
      </c>
      <c r="Q121" s="243">
        <v>111.79</v>
      </c>
      <c r="R121" s="152"/>
      <c r="T121" s="151"/>
    </row>
    <row r="122" spans="1:20" ht="35.25" x14ac:dyDescent="0.5">
      <c r="B122" s="240" t="s">
        <v>788</v>
      </c>
      <c r="C122" s="246"/>
      <c r="D122" s="241" t="s">
        <v>718</v>
      </c>
      <c r="E122" s="241" t="s">
        <v>718</v>
      </c>
      <c r="F122" s="242" t="s">
        <v>718</v>
      </c>
      <c r="G122" s="241" t="s">
        <v>718</v>
      </c>
      <c r="H122" s="241" t="s">
        <v>718</v>
      </c>
      <c r="I122" s="243">
        <v>14909.5</v>
      </c>
      <c r="J122" s="243">
        <v>8883.0999999999985</v>
      </c>
      <c r="K122" s="243">
        <v>7514.1</v>
      </c>
      <c r="L122" s="244">
        <v>477</v>
      </c>
      <c r="M122" s="241" t="s">
        <v>855</v>
      </c>
      <c r="N122" s="112" t="s">
        <v>855</v>
      </c>
      <c r="O122" s="243">
        <v>2694049.8499999996</v>
      </c>
      <c r="P122" s="243">
        <v>180.69350749522116</v>
      </c>
      <c r="Q122" s="243">
        <v>8417.0477330581361</v>
      </c>
      <c r="R122" s="152"/>
      <c r="T122" s="151"/>
    </row>
    <row r="123" spans="1:20" ht="35.25" x14ac:dyDescent="0.5">
      <c r="A123" s="3">
        <v>1</v>
      </c>
      <c r="B123" s="245">
        <v>27</v>
      </c>
      <c r="C123" s="246" t="s">
        <v>1377</v>
      </c>
      <c r="D123" s="241">
        <v>1992</v>
      </c>
      <c r="E123" s="241"/>
      <c r="F123" s="242" t="s">
        <v>261</v>
      </c>
      <c r="G123" s="241">
        <v>3</v>
      </c>
      <c r="H123" s="241">
        <v>3</v>
      </c>
      <c r="I123" s="243">
        <v>3997</v>
      </c>
      <c r="J123" s="243">
        <v>1901.1</v>
      </c>
      <c r="K123" s="243">
        <v>1791.5</v>
      </c>
      <c r="L123" s="244">
        <v>73</v>
      </c>
      <c r="M123" s="241" t="s">
        <v>263</v>
      </c>
      <c r="N123" s="112" t="s">
        <v>1458</v>
      </c>
      <c r="O123" s="243">
        <v>502837.5</v>
      </c>
      <c r="P123" s="243">
        <v>125.80372779584688</v>
      </c>
      <c r="Q123" s="243">
        <v>2561.1113134851144</v>
      </c>
      <c r="R123" s="152"/>
      <c r="T123" s="151"/>
    </row>
    <row r="124" spans="1:20" ht="35.25" x14ac:dyDescent="0.5">
      <c r="A124" s="3">
        <v>1</v>
      </c>
      <c r="B124" s="245">
        <v>28</v>
      </c>
      <c r="C124" s="246" t="s">
        <v>1378</v>
      </c>
      <c r="D124" s="241">
        <v>1983</v>
      </c>
      <c r="E124" s="241"/>
      <c r="F124" s="242" t="s">
        <v>304</v>
      </c>
      <c r="G124" s="241">
        <v>5</v>
      </c>
      <c r="H124" s="241">
        <v>4</v>
      </c>
      <c r="I124" s="243">
        <v>4357</v>
      </c>
      <c r="J124" s="243">
        <v>1821.4</v>
      </c>
      <c r="K124" s="243">
        <v>1678.3</v>
      </c>
      <c r="L124" s="244">
        <v>159</v>
      </c>
      <c r="M124" s="241" t="s">
        <v>263</v>
      </c>
      <c r="N124" s="112" t="s">
        <v>1458</v>
      </c>
      <c r="O124" s="243">
        <v>1853524.39</v>
      </c>
      <c r="P124" s="243">
        <v>425.41298829469815</v>
      </c>
      <c r="Q124" s="243">
        <v>1662.8632086297914</v>
      </c>
      <c r="R124" s="152"/>
      <c r="T124" s="151"/>
    </row>
    <row r="125" spans="1:20" ht="35.25" x14ac:dyDescent="0.5">
      <c r="A125" s="3">
        <v>1</v>
      </c>
      <c r="B125" s="245">
        <v>29</v>
      </c>
      <c r="C125" s="246" t="s">
        <v>1379</v>
      </c>
      <c r="D125" s="241">
        <v>1940</v>
      </c>
      <c r="E125" s="241"/>
      <c r="F125" s="242" t="s">
        <v>261</v>
      </c>
      <c r="G125" s="241">
        <v>3</v>
      </c>
      <c r="H125" s="241">
        <v>3</v>
      </c>
      <c r="I125" s="243">
        <v>2021</v>
      </c>
      <c r="J125" s="243">
        <v>1886.9</v>
      </c>
      <c r="K125" s="243">
        <v>1320.5</v>
      </c>
      <c r="L125" s="244">
        <v>47</v>
      </c>
      <c r="M125" s="241" t="s">
        <v>263</v>
      </c>
      <c r="N125" s="112" t="s">
        <v>1459</v>
      </c>
      <c r="O125" s="243">
        <v>57982.38</v>
      </c>
      <c r="P125" s="243">
        <v>28.689945571499255</v>
      </c>
      <c r="Q125" s="243">
        <v>5473.5888878772885</v>
      </c>
      <c r="R125" s="152"/>
      <c r="T125" s="151"/>
    </row>
    <row r="126" spans="1:20" ht="35.25" x14ac:dyDescent="0.5">
      <c r="A126" s="3">
        <v>1</v>
      </c>
      <c r="B126" s="245">
        <v>30</v>
      </c>
      <c r="C126" s="246" t="s">
        <v>1380</v>
      </c>
      <c r="D126" s="241">
        <v>1994</v>
      </c>
      <c r="E126" s="241"/>
      <c r="F126" s="242" t="s">
        <v>261</v>
      </c>
      <c r="G126" s="241">
        <v>3</v>
      </c>
      <c r="H126" s="241">
        <v>3</v>
      </c>
      <c r="I126" s="243">
        <v>1540.3</v>
      </c>
      <c r="J126" s="243">
        <v>1362.4</v>
      </c>
      <c r="K126" s="243">
        <v>1247.3</v>
      </c>
      <c r="L126" s="244">
        <v>65</v>
      </c>
      <c r="M126" s="241" t="s">
        <v>260</v>
      </c>
      <c r="N126" s="112" t="s">
        <v>262</v>
      </c>
      <c r="O126" s="243">
        <v>175548.91</v>
      </c>
      <c r="P126" s="243">
        <v>113.97059663701877</v>
      </c>
      <c r="Q126" s="243">
        <v>4851.3143673310396</v>
      </c>
      <c r="R126" s="152"/>
      <c r="T126" s="151"/>
    </row>
    <row r="127" spans="1:20" ht="35.25" x14ac:dyDescent="0.5">
      <c r="A127" s="3">
        <v>1</v>
      </c>
      <c r="B127" s="245">
        <v>31</v>
      </c>
      <c r="C127" s="246" t="s">
        <v>1381</v>
      </c>
      <c r="D127" s="241">
        <v>1955</v>
      </c>
      <c r="E127" s="241"/>
      <c r="F127" s="242" t="s">
        <v>261</v>
      </c>
      <c r="G127" s="241">
        <v>2</v>
      </c>
      <c r="H127" s="241">
        <v>2</v>
      </c>
      <c r="I127" s="243">
        <v>872.1</v>
      </c>
      <c r="J127" s="243">
        <v>557</v>
      </c>
      <c r="K127" s="243">
        <v>255.4</v>
      </c>
      <c r="L127" s="244">
        <v>40</v>
      </c>
      <c r="M127" s="241" t="s">
        <v>263</v>
      </c>
      <c r="N127" s="112" t="s">
        <v>1459</v>
      </c>
      <c r="O127" s="243">
        <v>63565.37</v>
      </c>
      <c r="P127" s="243">
        <v>72.887707831670681</v>
      </c>
      <c r="Q127" s="243">
        <v>8417.0477330581361</v>
      </c>
      <c r="R127" s="152"/>
      <c r="T127" s="151"/>
    </row>
    <row r="128" spans="1:20" ht="35.25" x14ac:dyDescent="0.5">
      <c r="A128" s="3">
        <v>1</v>
      </c>
      <c r="B128" s="245">
        <v>32</v>
      </c>
      <c r="C128" s="246" t="s">
        <v>1382</v>
      </c>
      <c r="D128" s="241">
        <v>1928</v>
      </c>
      <c r="E128" s="241"/>
      <c r="F128" s="242" t="s">
        <v>261</v>
      </c>
      <c r="G128" s="241">
        <v>2</v>
      </c>
      <c r="H128" s="241">
        <v>2</v>
      </c>
      <c r="I128" s="243">
        <v>552</v>
      </c>
      <c r="J128" s="243">
        <v>401.5</v>
      </c>
      <c r="K128" s="243">
        <v>268.3</v>
      </c>
      <c r="L128" s="244">
        <v>32</v>
      </c>
      <c r="M128" s="241" t="s">
        <v>260</v>
      </c>
      <c r="N128" s="112" t="s">
        <v>262</v>
      </c>
      <c r="O128" s="243">
        <v>2443.61</v>
      </c>
      <c r="P128" s="243">
        <v>4.4268297101449274</v>
      </c>
      <c r="Q128" s="243">
        <v>7624.7153623188424</v>
      </c>
      <c r="R128" s="152"/>
      <c r="T128" s="151"/>
    </row>
    <row r="129" spans="1:20" ht="35.25" x14ac:dyDescent="0.5">
      <c r="A129" s="3">
        <v>1</v>
      </c>
      <c r="B129" s="245">
        <v>33</v>
      </c>
      <c r="C129" s="246" t="s">
        <v>1826</v>
      </c>
      <c r="D129" s="241" t="s">
        <v>361</v>
      </c>
      <c r="E129" s="241"/>
      <c r="F129" s="242" t="s">
        <v>261</v>
      </c>
      <c r="G129" s="241">
        <v>3</v>
      </c>
      <c r="H129" s="241">
        <v>3</v>
      </c>
      <c r="I129" s="243">
        <v>1570.1</v>
      </c>
      <c r="J129" s="243">
        <v>952.8</v>
      </c>
      <c r="K129" s="243">
        <v>952.8</v>
      </c>
      <c r="L129" s="244">
        <v>61</v>
      </c>
      <c r="M129" s="241" t="s">
        <v>334</v>
      </c>
      <c r="N129" s="112" t="s">
        <v>1838</v>
      </c>
      <c r="O129" s="243">
        <v>38147.69</v>
      </c>
      <c r="P129" s="243">
        <v>24.296344181899244</v>
      </c>
      <c r="Q129" s="243">
        <v>5594.0923508056821</v>
      </c>
      <c r="R129" s="152"/>
      <c r="T129" s="151"/>
    </row>
    <row r="130" spans="1:20" ht="35.25" x14ac:dyDescent="0.5">
      <c r="B130" s="240" t="s">
        <v>787</v>
      </c>
      <c r="C130" s="246"/>
      <c r="D130" s="241" t="s">
        <v>718</v>
      </c>
      <c r="E130" s="241" t="s">
        <v>718</v>
      </c>
      <c r="F130" s="242" t="s">
        <v>718</v>
      </c>
      <c r="G130" s="241" t="s">
        <v>718</v>
      </c>
      <c r="H130" s="241" t="s">
        <v>718</v>
      </c>
      <c r="I130" s="243">
        <v>3874.7000000000003</v>
      </c>
      <c r="J130" s="243">
        <v>2543</v>
      </c>
      <c r="K130" s="243">
        <v>1614</v>
      </c>
      <c r="L130" s="244">
        <v>141</v>
      </c>
      <c r="M130" s="241" t="s">
        <v>855</v>
      </c>
      <c r="N130" s="112" t="s">
        <v>855</v>
      </c>
      <c r="O130" s="243">
        <v>3561217.53</v>
      </c>
      <c r="P130" s="243">
        <v>919.09503445428027</v>
      </c>
      <c r="Q130" s="243">
        <v>6418.7313793103458</v>
      </c>
      <c r="R130" s="152"/>
      <c r="T130" s="151"/>
    </row>
    <row r="131" spans="1:20" ht="35.25" x14ac:dyDescent="0.5">
      <c r="A131" s="3">
        <v>1</v>
      </c>
      <c r="B131" s="245">
        <v>34</v>
      </c>
      <c r="C131" s="246" t="s">
        <v>1383</v>
      </c>
      <c r="D131" s="241">
        <v>1965</v>
      </c>
      <c r="E131" s="241"/>
      <c r="F131" s="242" t="s">
        <v>261</v>
      </c>
      <c r="G131" s="241">
        <v>2</v>
      </c>
      <c r="H131" s="241">
        <v>2</v>
      </c>
      <c r="I131" s="243">
        <v>772.6</v>
      </c>
      <c r="J131" s="243">
        <v>450.9</v>
      </c>
      <c r="K131" s="243">
        <v>299.5</v>
      </c>
      <c r="L131" s="244">
        <v>27</v>
      </c>
      <c r="M131" s="241" t="s">
        <v>260</v>
      </c>
      <c r="N131" s="241" t="s">
        <v>262</v>
      </c>
      <c r="O131" s="243">
        <v>48915.49</v>
      </c>
      <c r="P131" s="243">
        <v>63.312826818534816</v>
      </c>
      <c r="Q131" s="243">
        <v>4755.1391146777123</v>
      </c>
      <c r="R131" s="152"/>
      <c r="T131" s="151"/>
    </row>
    <row r="132" spans="1:20" ht="35.25" x14ac:dyDescent="0.5">
      <c r="A132" s="3">
        <v>1</v>
      </c>
      <c r="B132" s="245">
        <v>35</v>
      </c>
      <c r="C132" s="246" t="s">
        <v>1384</v>
      </c>
      <c r="D132" s="241">
        <v>1942</v>
      </c>
      <c r="E132" s="241"/>
      <c r="F132" s="242" t="s">
        <v>323</v>
      </c>
      <c r="G132" s="241">
        <v>2</v>
      </c>
      <c r="H132" s="241">
        <v>2</v>
      </c>
      <c r="I132" s="243">
        <v>842.2</v>
      </c>
      <c r="J132" s="243">
        <v>492.3</v>
      </c>
      <c r="K132" s="243">
        <v>352</v>
      </c>
      <c r="L132" s="244">
        <v>33</v>
      </c>
      <c r="M132" s="241" t="s">
        <v>260</v>
      </c>
      <c r="N132" s="241" t="s">
        <v>262</v>
      </c>
      <c r="O132" s="243">
        <v>14682.87</v>
      </c>
      <c r="P132" s="243">
        <v>17.433946805984327</v>
      </c>
      <c r="Q132" s="243">
        <v>5378.5992875801476</v>
      </c>
      <c r="R132" s="152"/>
      <c r="T132" s="151"/>
    </row>
    <row r="133" spans="1:20" ht="35.25" x14ac:dyDescent="0.5">
      <c r="A133" s="3">
        <v>1</v>
      </c>
      <c r="B133" s="245">
        <v>36</v>
      </c>
      <c r="C133" s="246" t="s">
        <v>1385</v>
      </c>
      <c r="D133" s="241">
        <v>1933</v>
      </c>
      <c r="E133" s="241"/>
      <c r="F133" s="242" t="s">
        <v>261</v>
      </c>
      <c r="G133" s="241">
        <v>3</v>
      </c>
      <c r="H133" s="241">
        <v>3</v>
      </c>
      <c r="I133" s="243">
        <v>1795.9</v>
      </c>
      <c r="J133" s="243">
        <v>1183</v>
      </c>
      <c r="K133" s="243">
        <v>857.7</v>
      </c>
      <c r="L133" s="244">
        <v>48</v>
      </c>
      <c r="M133" s="241" t="s">
        <v>260</v>
      </c>
      <c r="N133" s="241" t="s">
        <v>262</v>
      </c>
      <c r="O133" s="243">
        <v>3451000</v>
      </c>
      <c r="P133" s="243">
        <v>1921.5991981736177</v>
      </c>
      <c r="Q133" s="243">
        <v>3405.1484113814804</v>
      </c>
      <c r="R133" s="152"/>
      <c r="T133" s="151"/>
    </row>
    <row r="134" spans="1:20" ht="35.25" x14ac:dyDescent="0.5">
      <c r="A134" s="3">
        <v>1</v>
      </c>
      <c r="B134" s="245">
        <v>37</v>
      </c>
      <c r="C134" s="246" t="s">
        <v>1386</v>
      </c>
      <c r="D134" s="241">
        <v>1934</v>
      </c>
      <c r="E134" s="241"/>
      <c r="F134" s="242" t="s">
        <v>323</v>
      </c>
      <c r="G134" s="241">
        <v>2</v>
      </c>
      <c r="H134" s="241">
        <v>2</v>
      </c>
      <c r="I134" s="243">
        <v>464</v>
      </c>
      <c r="J134" s="243">
        <v>416.8</v>
      </c>
      <c r="K134" s="243">
        <v>104.80000000000001</v>
      </c>
      <c r="L134" s="244">
        <v>33</v>
      </c>
      <c r="M134" s="241" t="s">
        <v>260</v>
      </c>
      <c r="N134" s="241" t="s">
        <v>262</v>
      </c>
      <c r="O134" s="243">
        <v>46619.17</v>
      </c>
      <c r="P134" s="243">
        <v>100.47234913793103</v>
      </c>
      <c r="Q134" s="243">
        <v>6418.7313793103458</v>
      </c>
      <c r="R134" s="152"/>
      <c r="T134" s="151"/>
    </row>
    <row r="135" spans="1:20" ht="35.25" x14ac:dyDescent="0.5">
      <c r="B135" s="240" t="s">
        <v>727</v>
      </c>
      <c r="C135" s="246"/>
      <c r="D135" s="241" t="s">
        <v>718</v>
      </c>
      <c r="E135" s="241" t="s">
        <v>718</v>
      </c>
      <c r="F135" s="242" t="s">
        <v>718</v>
      </c>
      <c r="G135" s="241" t="s">
        <v>718</v>
      </c>
      <c r="H135" s="241" t="s">
        <v>718</v>
      </c>
      <c r="I135" s="243">
        <v>56264.920000000006</v>
      </c>
      <c r="J135" s="243">
        <v>46052.36</v>
      </c>
      <c r="K135" s="243">
        <v>39823.909999999996</v>
      </c>
      <c r="L135" s="244">
        <v>1785</v>
      </c>
      <c r="M135" s="241" t="s">
        <v>855</v>
      </c>
      <c r="N135" s="112" t="s">
        <v>855</v>
      </c>
      <c r="O135" s="243">
        <v>18237957.009999994</v>
      </c>
      <c r="P135" s="243">
        <v>324.14436935127594</v>
      </c>
      <c r="Q135" s="243">
        <v>9377.3953584722458</v>
      </c>
      <c r="R135" s="152"/>
      <c r="T135" s="151"/>
    </row>
    <row r="136" spans="1:20" ht="35.25" x14ac:dyDescent="0.5">
      <c r="A136" s="3">
        <v>1</v>
      </c>
      <c r="B136" s="245">
        <v>38</v>
      </c>
      <c r="C136" s="246" t="s">
        <v>1387</v>
      </c>
      <c r="D136" s="241">
        <v>1962</v>
      </c>
      <c r="E136" s="241"/>
      <c r="F136" s="242" t="s">
        <v>261</v>
      </c>
      <c r="G136" s="241">
        <v>5</v>
      </c>
      <c r="H136" s="241">
        <v>2</v>
      </c>
      <c r="I136" s="243">
        <v>1612.2</v>
      </c>
      <c r="J136" s="243">
        <v>1358.8</v>
      </c>
      <c r="K136" s="243">
        <v>1358.8</v>
      </c>
      <c r="L136" s="244">
        <v>53</v>
      </c>
      <c r="M136" s="241" t="s">
        <v>263</v>
      </c>
      <c r="N136" s="241" t="s">
        <v>1460</v>
      </c>
      <c r="O136" s="243">
        <v>13000.44</v>
      </c>
      <c r="P136" s="243">
        <v>8.0637886118347595</v>
      </c>
      <c r="Q136" s="243">
        <v>810.46</v>
      </c>
      <c r="R136" s="152"/>
      <c r="T136" s="151"/>
    </row>
    <row r="137" spans="1:20" ht="35.25" x14ac:dyDescent="0.5">
      <c r="A137" s="3">
        <v>1</v>
      </c>
      <c r="B137" s="245">
        <v>39</v>
      </c>
      <c r="C137" s="246" t="s">
        <v>1388</v>
      </c>
      <c r="D137" s="241">
        <v>1958</v>
      </c>
      <c r="E137" s="241"/>
      <c r="F137" s="242" t="s">
        <v>261</v>
      </c>
      <c r="G137" s="241">
        <v>4</v>
      </c>
      <c r="H137" s="241">
        <v>4</v>
      </c>
      <c r="I137" s="243">
        <v>5485.5</v>
      </c>
      <c r="J137" s="243">
        <v>4412.8</v>
      </c>
      <c r="K137" s="243">
        <v>3382.7</v>
      </c>
      <c r="L137" s="244">
        <v>96</v>
      </c>
      <c r="M137" s="241" t="s">
        <v>263</v>
      </c>
      <c r="N137" s="112" t="s">
        <v>1308</v>
      </c>
      <c r="O137" s="243">
        <v>1780255.26</v>
      </c>
      <c r="P137" s="243">
        <v>324.5383757178015</v>
      </c>
      <c r="Q137" s="243">
        <v>2600.9049311822082</v>
      </c>
      <c r="R137" s="152"/>
      <c r="T137" s="151"/>
    </row>
    <row r="138" spans="1:20" ht="35.25" x14ac:dyDescent="0.5">
      <c r="A138" s="3">
        <v>1</v>
      </c>
      <c r="B138" s="245">
        <v>40</v>
      </c>
      <c r="C138" s="246" t="s">
        <v>1389</v>
      </c>
      <c r="D138" s="241">
        <v>1929</v>
      </c>
      <c r="E138" s="241"/>
      <c r="F138" s="242" t="s">
        <v>261</v>
      </c>
      <c r="G138" s="241">
        <v>4</v>
      </c>
      <c r="H138" s="241">
        <v>5</v>
      </c>
      <c r="I138" s="243">
        <v>2469.13</v>
      </c>
      <c r="J138" s="243">
        <v>2349.9299999999998</v>
      </c>
      <c r="K138" s="243">
        <v>2349.9299999999998</v>
      </c>
      <c r="L138" s="244">
        <v>95</v>
      </c>
      <c r="M138" s="241" t="s">
        <v>263</v>
      </c>
      <c r="N138" s="112" t="s">
        <v>1461</v>
      </c>
      <c r="O138" s="243">
        <v>5340971.07</v>
      </c>
      <c r="P138" s="243">
        <v>2163.0983666311618</v>
      </c>
      <c r="Q138" s="243">
        <v>2978.9796224581128</v>
      </c>
      <c r="R138" s="152"/>
      <c r="T138" s="151"/>
    </row>
    <row r="139" spans="1:20" ht="35.25" x14ac:dyDescent="0.5">
      <c r="A139" s="3">
        <v>1</v>
      </c>
      <c r="B139" s="245">
        <v>41</v>
      </c>
      <c r="C139" s="246" t="s">
        <v>1390</v>
      </c>
      <c r="D139" s="241">
        <v>1961</v>
      </c>
      <c r="E139" s="241"/>
      <c r="F139" s="242" t="s">
        <v>261</v>
      </c>
      <c r="G139" s="241">
        <v>4</v>
      </c>
      <c r="H139" s="241">
        <v>2</v>
      </c>
      <c r="I139" s="243">
        <v>1371.7</v>
      </c>
      <c r="J139" s="243">
        <v>1268.5999999999999</v>
      </c>
      <c r="K139" s="243">
        <v>1268.5999999999999</v>
      </c>
      <c r="L139" s="244">
        <v>55</v>
      </c>
      <c r="M139" s="241" t="s">
        <v>263</v>
      </c>
      <c r="N139" s="112" t="s">
        <v>1462</v>
      </c>
      <c r="O139" s="243">
        <v>448500.1</v>
      </c>
      <c r="P139" s="243">
        <v>326.96661077495077</v>
      </c>
      <c r="Q139" s="243">
        <v>3104.7446992782679</v>
      </c>
      <c r="R139" s="152"/>
      <c r="T139" s="151"/>
    </row>
    <row r="140" spans="1:20" ht="35.25" x14ac:dyDescent="0.5">
      <c r="A140" s="3">
        <v>1</v>
      </c>
      <c r="B140" s="245">
        <v>42</v>
      </c>
      <c r="C140" s="246" t="s">
        <v>1391</v>
      </c>
      <c r="D140" s="241">
        <v>1959</v>
      </c>
      <c r="E140" s="241"/>
      <c r="F140" s="242" t="s">
        <v>261</v>
      </c>
      <c r="G140" s="241">
        <v>4</v>
      </c>
      <c r="H140" s="241">
        <v>3</v>
      </c>
      <c r="I140" s="243">
        <v>2155.1999999999998</v>
      </c>
      <c r="J140" s="243">
        <v>1435.2</v>
      </c>
      <c r="K140" s="243">
        <v>1184.7</v>
      </c>
      <c r="L140" s="244">
        <v>62</v>
      </c>
      <c r="M140" s="241" t="s">
        <v>263</v>
      </c>
      <c r="N140" s="112" t="s">
        <v>1463</v>
      </c>
      <c r="O140" s="243">
        <v>580524.38</v>
      </c>
      <c r="P140" s="243">
        <v>269.35986451373424</v>
      </c>
      <c r="Q140" s="243">
        <v>1786.5524647364518</v>
      </c>
      <c r="R140" s="152"/>
      <c r="T140" s="151"/>
    </row>
    <row r="141" spans="1:20" ht="35.25" x14ac:dyDescent="0.5">
      <c r="A141" s="3">
        <v>1</v>
      </c>
      <c r="B141" s="245">
        <v>43</v>
      </c>
      <c r="C141" s="246" t="s">
        <v>1392</v>
      </c>
      <c r="D141" s="241">
        <v>1959</v>
      </c>
      <c r="E141" s="241"/>
      <c r="F141" s="242" t="s">
        <v>261</v>
      </c>
      <c r="G141" s="241">
        <v>4</v>
      </c>
      <c r="H141" s="241">
        <v>3</v>
      </c>
      <c r="I141" s="243">
        <v>3647.3</v>
      </c>
      <c r="J141" s="243">
        <v>2675.1</v>
      </c>
      <c r="K141" s="243">
        <v>2194.3000000000002</v>
      </c>
      <c r="L141" s="244">
        <v>61</v>
      </c>
      <c r="M141" s="241" t="s">
        <v>263</v>
      </c>
      <c r="N141" s="112" t="s">
        <v>1464</v>
      </c>
      <c r="O141" s="243">
        <v>1170243.6200000001</v>
      </c>
      <c r="P141" s="243">
        <v>320.85203301072028</v>
      </c>
      <c r="Q141" s="243">
        <v>2713.7648123269269</v>
      </c>
      <c r="R141" s="152"/>
      <c r="T141" s="151"/>
    </row>
    <row r="142" spans="1:20" ht="35.25" x14ac:dyDescent="0.5">
      <c r="A142" s="3">
        <v>1</v>
      </c>
      <c r="B142" s="245">
        <v>44</v>
      </c>
      <c r="C142" s="246" t="s">
        <v>1393</v>
      </c>
      <c r="D142" s="241">
        <v>1973</v>
      </c>
      <c r="E142" s="241"/>
      <c r="F142" s="242" t="s">
        <v>261</v>
      </c>
      <c r="G142" s="241">
        <v>5</v>
      </c>
      <c r="H142" s="241">
        <v>6</v>
      </c>
      <c r="I142" s="243">
        <v>4358.8999999999996</v>
      </c>
      <c r="J142" s="243">
        <v>3381.5</v>
      </c>
      <c r="K142" s="243">
        <v>2777</v>
      </c>
      <c r="L142" s="244">
        <v>177</v>
      </c>
      <c r="M142" s="241" t="s">
        <v>263</v>
      </c>
      <c r="N142" s="112" t="s">
        <v>1345</v>
      </c>
      <c r="O142" s="243">
        <v>82236.160000000003</v>
      </c>
      <c r="P142" s="243">
        <v>18.866264424510774</v>
      </c>
      <c r="Q142" s="243">
        <v>3244.9032664204278</v>
      </c>
      <c r="R142" s="152"/>
      <c r="T142" s="151"/>
    </row>
    <row r="143" spans="1:20" ht="35.25" x14ac:dyDescent="0.5">
      <c r="A143" s="3">
        <v>1</v>
      </c>
      <c r="B143" s="245">
        <v>45</v>
      </c>
      <c r="C143" s="246" t="s">
        <v>1394</v>
      </c>
      <c r="D143" s="241">
        <v>1956</v>
      </c>
      <c r="E143" s="241"/>
      <c r="F143" s="242" t="s">
        <v>261</v>
      </c>
      <c r="G143" s="241">
        <v>4</v>
      </c>
      <c r="H143" s="241">
        <v>3</v>
      </c>
      <c r="I143" s="243">
        <v>4032.8</v>
      </c>
      <c r="J143" s="243">
        <v>3036.64</v>
      </c>
      <c r="K143" s="243">
        <v>2440.14</v>
      </c>
      <c r="L143" s="244">
        <v>93</v>
      </c>
      <c r="M143" s="241" t="s">
        <v>263</v>
      </c>
      <c r="N143" s="112" t="s">
        <v>1464</v>
      </c>
      <c r="O143" s="243">
        <v>253750</v>
      </c>
      <c r="P143" s="243">
        <v>62.921543344574488</v>
      </c>
      <c r="Q143" s="243">
        <v>810.46</v>
      </c>
      <c r="R143" s="152"/>
      <c r="T143" s="151"/>
    </row>
    <row r="144" spans="1:20" ht="35.25" x14ac:dyDescent="0.5">
      <c r="A144" s="3">
        <v>1</v>
      </c>
      <c r="B144" s="245">
        <v>46</v>
      </c>
      <c r="C144" s="246" t="s">
        <v>1395</v>
      </c>
      <c r="D144" s="241">
        <v>1953</v>
      </c>
      <c r="E144" s="241"/>
      <c r="F144" s="242" t="s">
        <v>261</v>
      </c>
      <c r="G144" s="241">
        <v>2</v>
      </c>
      <c r="H144" s="241">
        <v>1</v>
      </c>
      <c r="I144" s="243">
        <v>617.9</v>
      </c>
      <c r="J144" s="243">
        <v>408.9</v>
      </c>
      <c r="K144" s="243">
        <v>408.9</v>
      </c>
      <c r="L144" s="244">
        <v>21</v>
      </c>
      <c r="M144" s="241" t="s">
        <v>260</v>
      </c>
      <c r="N144" s="112" t="s">
        <v>262</v>
      </c>
      <c r="O144" s="243">
        <v>23581.1</v>
      </c>
      <c r="P144" s="243">
        <v>38.163295031558505</v>
      </c>
      <c r="Q144" s="243">
        <v>9377.3953584722458</v>
      </c>
      <c r="R144" s="152"/>
      <c r="T144" s="151"/>
    </row>
    <row r="145" spans="1:20" ht="35.25" x14ac:dyDescent="0.5">
      <c r="A145" s="3">
        <v>1</v>
      </c>
      <c r="B145" s="245">
        <v>47</v>
      </c>
      <c r="C145" s="246" t="s">
        <v>1396</v>
      </c>
      <c r="D145" s="241">
        <v>1937</v>
      </c>
      <c r="E145" s="241"/>
      <c r="F145" s="242" t="s">
        <v>261</v>
      </c>
      <c r="G145" s="241">
        <v>4</v>
      </c>
      <c r="H145" s="241">
        <v>6</v>
      </c>
      <c r="I145" s="243">
        <v>2381.6999999999998</v>
      </c>
      <c r="J145" s="243">
        <v>2256.8000000000002</v>
      </c>
      <c r="K145" s="243">
        <v>2256.8000000000002</v>
      </c>
      <c r="L145" s="244">
        <v>155</v>
      </c>
      <c r="M145" s="241" t="s">
        <v>263</v>
      </c>
      <c r="N145" s="112" t="s">
        <v>1553</v>
      </c>
      <c r="O145" s="243">
        <v>649198.31999999995</v>
      </c>
      <c r="P145" s="243">
        <v>272.57770500062981</v>
      </c>
      <c r="Q145" s="243">
        <v>4736.1362052315581</v>
      </c>
      <c r="R145" s="152"/>
      <c r="T145" s="151"/>
    </row>
    <row r="146" spans="1:20" ht="35.25" x14ac:dyDescent="0.5">
      <c r="A146" s="3">
        <v>1</v>
      </c>
      <c r="B146" s="245">
        <v>48</v>
      </c>
      <c r="C146" s="246" t="s">
        <v>1397</v>
      </c>
      <c r="D146" s="241">
        <v>1955</v>
      </c>
      <c r="E146" s="241"/>
      <c r="F146" s="242" t="s">
        <v>261</v>
      </c>
      <c r="G146" s="241">
        <v>3</v>
      </c>
      <c r="H146" s="241">
        <v>3</v>
      </c>
      <c r="I146" s="243">
        <v>1854.6</v>
      </c>
      <c r="J146" s="243">
        <v>1281.7</v>
      </c>
      <c r="K146" s="243">
        <v>834.3</v>
      </c>
      <c r="L146" s="244">
        <v>34</v>
      </c>
      <c r="M146" s="241" t="s">
        <v>263</v>
      </c>
      <c r="N146" s="112" t="s">
        <v>1554</v>
      </c>
      <c r="O146" s="243">
        <v>4725774.6000000006</v>
      </c>
      <c r="P146" s="243">
        <v>2548.1368489162087</v>
      </c>
      <c r="Q146" s="243">
        <v>5606.2054567022542</v>
      </c>
      <c r="R146" s="152"/>
      <c r="T146" s="151"/>
    </row>
    <row r="147" spans="1:20" ht="35.25" x14ac:dyDescent="0.5">
      <c r="A147" s="3">
        <v>1</v>
      </c>
      <c r="B147" s="245">
        <v>49</v>
      </c>
      <c r="C147" s="246" t="s">
        <v>1398</v>
      </c>
      <c r="D147" s="241">
        <v>1929</v>
      </c>
      <c r="E147" s="241"/>
      <c r="F147" s="242" t="s">
        <v>261</v>
      </c>
      <c r="G147" s="241">
        <v>3</v>
      </c>
      <c r="H147" s="241">
        <v>5</v>
      </c>
      <c r="I147" s="243">
        <v>2240.83</v>
      </c>
      <c r="J147" s="243">
        <v>1864.33</v>
      </c>
      <c r="K147" s="243">
        <v>1864.33</v>
      </c>
      <c r="L147" s="244">
        <v>90</v>
      </c>
      <c r="M147" s="241" t="s">
        <v>263</v>
      </c>
      <c r="N147" s="112" t="s">
        <v>1308</v>
      </c>
      <c r="O147" s="243">
        <v>69044.600000000006</v>
      </c>
      <c r="P147" s="243">
        <v>30.812065172279919</v>
      </c>
      <c r="Q147" s="243">
        <v>870.78833869592972</v>
      </c>
      <c r="R147" s="152"/>
      <c r="T147" s="151"/>
    </row>
    <row r="148" spans="1:20" ht="35.25" x14ac:dyDescent="0.5">
      <c r="A148" s="3">
        <v>1</v>
      </c>
      <c r="B148" s="245">
        <v>50</v>
      </c>
      <c r="C148" s="246" t="s">
        <v>1399</v>
      </c>
      <c r="D148" s="241">
        <v>1959</v>
      </c>
      <c r="E148" s="241"/>
      <c r="F148" s="242" t="s">
        <v>261</v>
      </c>
      <c r="G148" s="241">
        <v>2</v>
      </c>
      <c r="H148" s="241">
        <v>1</v>
      </c>
      <c r="I148" s="243">
        <v>367.5</v>
      </c>
      <c r="J148" s="243">
        <v>251</v>
      </c>
      <c r="K148" s="243">
        <v>251</v>
      </c>
      <c r="L148" s="244">
        <v>14</v>
      </c>
      <c r="M148" s="241" t="s">
        <v>263</v>
      </c>
      <c r="N148" s="112" t="s">
        <v>951</v>
      </c>
      <c r="O148" s="243">
        <v>49508.61</v>
      </c>
      <c r="P148" s="243">
        <v>134.71730612244897</v>
      </c>
      <c r="Q148" s="243">
        <v>6900.6970775510199</v>
      </c>
      <c r="R148" s="152"/>
      <c r="T148" s="151"/>
    </row>
    <row r="149" spans="1:20" ht="35.25" x14ac:dyDescent="0.5">
      <c r="A149" s="3">
        <v>1</v>
      </c>
      <c r="B149" s="245">
        <v>51</v>
      </c>
      <c r="C149" s="246" t="s">
        <v>1400</v>
      </c>
      <c r="D149" s="241">
        <v>1934</v>
      </c>
      <c r="E149" s="241"/>
      <c r="F149" s="242" t="s">
        <v>261</v>
      </c>
      <c r="G149" s="241">
        <v>3</v>
      </c>
      <c r="H149" s="241">
        <v>7</v>
      </c>
      <c r="I149" s="243">
        <v>2922</v>
      </c>
      <c r="J149" s="243">
        <v>2656.4</v>
      </c>
      <c r="K149" s="243">
        <v>2656.4</v>
      </c>
      <c r="L149" s="244">
        <v>95</v>
      </c>
      <c r="M149" s="241" t="s">
        <v>263</v>
      </c>
      <c r="N149" s="112" t="s">
        <v>951</v>
      </c>
      <c r="O149" s="243">
        <v>193336.55</v>
      </c>
      <c r="P149" s="243">
        <v>66.1658281998631</v>
      </c>
      <c r="Q149" s="243">
        <v>4696.5518685831621</v>
      </c>
      <c r="R149" s="152"/>
      <c r="T149" s="151"/>
    </row>
    <row r="150" spans="1:20" ht="35.25" x14ac:dyDescent="0.5">
      <c r="A150" s="3">
        <v>1</v>
      </c>
      <c r="B150" s="245">
        <v>52</v>
      </c>
      <c r="C150" s="246" t="s">
        <v>1401</v>
      </c>
      <c r="D150" s="241">
        <v>1934</v>
      </c>
      <c r="E150" s="241"/>
      <c r="F150" s="242" t="s">
        <v>261</v>
      </c>
      <c r="G150" s="241">
        <v>3</v>
      </c>
      <c r="H150" s="241">
        <v>5</v>
      </c>
      <c r="I150" s="243">
        <v>1040.8</v>
      </c>
      <c r="J150" s="243">
        <v>878</v>
      </c>
      <c r="K150" s="243">
        <v>878</v>
      </c>
      <c r="L150" s="244">
        <v>58</v>
      </c>
      <c r="M150" s="241" t="s">
        <v>260</v>
      </c>
      <c r="N150" s="112" t="s">
        <v>262</v>
      </c>
      <c r="O150" s="243">
        <v>874380.28</v>
      </c>
      <c r="P150" s="243">
        <v>840.10403535741739</v>
      </c>
      <c r="Q150" s="243">
        <v>6408.4799385088409</v>
      </c>
      <c r="R150" s="152"/>
      <c r="T150" s="151"/>
    </row>
    <row r="151" spans="1:20" ht="35.25" x14ac:dyDescent="0.5">
      <c r="A151" s="3">
        <v>1</v>
      </c>
      <c r="B151" s="245">
        <v>53</v>
      </c>
      <c r="C151" s="246" t="s">
        <v>1402</v>
      </c>
      <c r="D151" s="241">
        <v>1928</v>
      </c>
      <c r="E151" s="241"/>
      <c r="F151" s="242" t="s">
        <v>323</v>
      </c>
      <c r="G151" s="241">
        <v>2</v>
      </c>
      <c r="H151" s="241">
        <v>1</v>
      </c>
      <c r="I151" s="243">
        <v>286.10000000000002</v>
      </c>
      <c r="J151" s="243">
        <v>205.8</v>
      </c>
      <c r="K151" s="243">
        <v>205.8</v>
      </c>
      <c r="L151" s="244">
        <v>16</v>
      </c>
      <c r="M151" s="241" t="s">
        <v>260</v>
      </c>
      <c r="N151" s="112" t="s">
        <v>262</v>
      </c>
      <c r="O151" s="243">
        <v>37308.06</v>
      </c>
      <c r="P151" s="243">
        <v>130.40216707444947</v>
      </c>
      <c r="Q151" s="243">
        <v>1925.3486193638587</v>
      </c>
      <c r="R151" s="152"/>
      <c r="T151" s="151"/>
    </row>
    <row r="152" spans="1:20" ht="35.25" x14ac:dyDescent="0.5">
      <c r="A152" s="3">
        <v>1</v>
      </c>
      <c r="B152" s="245">
        <v>54</v>
      </c>
      <c r="C152" s="246" t="s">
        <v>1403</v>
      </c>
      <c r="D152" s="241">
        <v>1958</v>
      </c>
      <c r="E152" s="241"/>
      <c r="F152" s="242" t="s">
        <v>261</v>
      </c>
      <c r="G152" s="241">
        <v>2</v>
      </c>
      <c r="H152" s="241">
        <v>1</v>
      </c>
      <c r="I152" s="243">
        <v>417.2</v>
      </c>
      <c r="J152" s="243">
        <v>385.8</v>
      </c>
      <c r="K152" s="243">
        <v>385.8</v>
      </c>
      <c r="L152" s="244">
        <v>20</v>
      </c>
      <c r="M152" s="241" t="s">
        <v>260</v>
      </c>
      <c r="N152" s="112" t="s">
        <v>262</v>
      </c>
      <c r="O152" s="243">
        <v>41021.47</v>
      </c>
      <c r="P152" s="243">
        <v>98.325671140939605</v>
      </c>
      <c r="Q152" s="243">
        <v>6191.0589798657729</v>
      </c>
      <c r="R152" s="152"/>
      <c r="T152" s="151"/>
    </row>
    <row r="153" spans="1:20" ht="35.25" x14ac:dyDescent="0.5">
      <c r="A153" s="3">
        <v>1</v>
      </c>
      <c r="B153" s="245">
        <v>55</v>
      </c>
      <c r="C153" s="246" t="s">
        <v>1404</v>
      </c>
      <c r="D153" s="241">
        <v>1958</v>
      </c>
      <c r="E153" s="241"/>
      <c r="F153" s="242" t="s">
        <v>261</v>
      </c>
      <c r="G153" s="241">
        <v>4</v>
      </c>
      <c r="H153" s="241">
        <v>5</v>
      </c>
      <c r="I153" s="243">
        <v>3533.4</v>
      </c>
      <c r="J153" s="243">
        <v>3254</v>
      </c>
      <c r="K153" s="243">
        <v>3254</v>
      </c>
      <c r="L153" s="244">
        <v>98</v>
      </c>
      <c r="M153" s="241" t="s">
        <v>263</v>
      </c>
      <c r="N153" s="112" t="s">
        <v>1345</v>
      </c>
      <c r="O153" s="243">
        <v>504846.64999999997</v>
      </c>
      <c r="P153" s="243">
        <v>142.87843153902756</v>
      </c>
      <c r="Q153" s="243">
        <v>5999.3508145129335</v>
      </c>
      <c r="R153" s="152"/>
      <c r="T153" s="151"/>
    </row>
    <row r="154" spans="1:20" ht="35.25" x14ac:dyDescent="0.5">
      <c r="A154" s="3">
        <v>1</v>
      </c>
      <c r="B154" s="245">
        <v>56</v>
      </c>
      <c r="C154" s="246" t="s">
        <v>1446</v>
      </c>
      <c r="D154" s="241">
        <v>1958</v>
      </c>
      <c r="E154" s="241"/>
      <c r="F154" s="242" t="s">
        <v>261</v>
      </c>
      <c r="G154" s="241">
        <v>4</v>
      </c>
      <c r="H154" s="241">
        <v>4</v>
      </c>
      <c r="I154" s="243">
        <v>3399.9</v>
      </c>
      <c r="J154" s="243">
        <v>2625.8</v>
      </c>
      <c r="K154" s="243">
        <v>2062.6999999999998</v>
      </c>
      <c r="L154" s="244">
        <v>68</v>
      </c>
      <c r="M154" s="241" t="s">
        <v>263</v>
      </c>
      <c r="N154" s="112" t="s">
        <v>1516</v>
      </c>
      <c r="O154" s="243">
        <v>42661</v>
      </c>
      <c r="P154" s="243">
        <v>12.547721991823289</v>
      </c>
      <c r="Q154" s="243">
        <v>3474.4403305979586</v>
      </c>
      <c r="R154" s="152"/>
      <c r="T154" s="151"/>
    </row>
    <row r="155" spans="1:20" ht="35.25" x14ac:dyDescent="0.5">
      <c r="A155" s="3">
        <v>1</v>
      </c>
      <c r="B155" s="245">
        <v>57</v>
      </c>
      <c r="C155" s="246" t="s">
        <v>1447</v>
      </c>
      <c r="D155" s="241">
        <v>1942</v>
      </c>
      <c r="E155" s="241"/>
      <c r="F155" s="242" t="s">
        <v>323</v>
      </c>
      <c r="G155" s="241">
        <v>2</v>
      </c>
      <c r="H155" s="241">
        <v>2</v>
      </c>
      <c r="I155" s="243">
        <v>489</v>
      </c>
      <c r="J155" s="243">
        <v>431</v>
      </c>
      <c r="K155" s="243">
        <v>431</v>
      </c>
      <c r="L155" s="244">
        <v>39</v>
      </c>
      <c r="M155" s="241" t="s">
        <v>260</v>
      </c>
      <c r="N155" s="112" t="s">
        <v>262</v>
      </c>
      <c r="O155" s="243">
        <v>65466.48</v>
      </c>
      <c r="P155" s="243">
        <v>133.87828220858896</v>
      </c>
      <c r="Q155" s="243">
        <v>6418.8099795501021</v>
      </c>
      <c r="R155" s="152"/>
      <c r="T155" s="151"/>
    </row>
    <row r="156" spans="1:20" ht="35.25" x14ac:dyDescent="0.5">
      <c r="A156" s="3">
        <v>1</v>
      </c>
      <c r="B156" s="245">
        <v>58</v>
      </c>
      <c r="C156" s="246" t="s">
        <v>1448</v>
      </c>
      <c r="D156" s="241">
        <v>1931</v>
      </c>
      <c r="E156" s="241"/>
      <c r="F156" s="242" t="s">
        <v>261</v>
      </c>
      <c r="G156" s="241">
        <v>3</v>
      </c>
      <c r="H156" s="241">
        <v>5</v>
      </c>
      <c r="I156" s="243">
        <v>1823.46</v>
      </c>
      <c r="J156" s="243">
        <v>1514.06</v>
      </c>
      <c r="K156" s="243">
        <v>1514.06</v>
      </c>
      <c r="L156" s="244">
        <v>60</v>
      </c>
      <c r="M156" s="241" t="s">
        <v>263</v>
      </c>
      <c r="N156" s="112" t="s">
        <v>1345</v>
      </c>
      <c r="O156" s="243">
        <v>17960.63</v>
      </c>
      <c r="P156" s="243">
        <v>9.8497526680047827</v>
      </c>
      <c r="Q156" s="243">
        <v>4450.0599958321</v>
      </c>
      <c r="R156" s="152"/>
      <c r="T156" s="151"/>
    </row>
    <row r="157" spans="1:20" ht="35.25" x14ac:dyDescent="0.5">
      <c r="A157" s="3">
        <v>1</v>
      </c>
      <c r="B157" s="245">
        <v>59</v>
      </c>
      <c r="C157" s="246" t="s">
        <v>1616</v>
      </c>
      <c r="D157" s="241">
        <v>1984</v>
      </c>
      <c r="E157" s="241"/>
      <c r="F157" s="242" t="s">
        <v>304</v>
      </c>
      <c r="G157" s="241">
        <v>5</v>
      </c>
      <c r="H157" s="241">
        <v>5</v>
      </c>
      <c r="I157" s="243">
        <v>4724.5</v>
      </c>
      <c r="J157" s="243">
        <v>4003.6</v>
      </c>
      <c r="K157" s="243">
        <v>1759.6</v>
      </c>
      <c r="L157" s="244">
        <v>146</v>
      </c>
      <c r="M157" s="241" t="s">
        <v>263</v>
      </c>
      <c r="N157" s="112" t="s">
        <v>1461</v>
      </c>
      <c r="O157" s="243">
        <v>16859.560000000001</v>
      </c>
      <c r="P157" s="243">
        <v>3.5685384696793316</v>
      </c>
      <c r="Q157" s="243">
        <v>1698.6635622817232</v>
      </c>
      <c r="R157" s="152"/>
      <c r="T157" s="151"/>
    </row>
    <row r="158" spans="1:20" ht="35.25" x14ac:dyDescent="0.5">
      <c r="A158" s="3">
        <v>1</v>
      </c>
      <c r="B158" s="245">
        <v>60</v>
      </c>
      <c r="C158" s="246" t="s">
        <v>1827</v>
      </c>
      <c r="D158" s="241">
        <v>1959</v>
      </c>
      <c r="E158" s="241"/>
      <c r="F158" s="242" t="s">
        <v>261</v>
      </c>
      <c r="G158" s="241">
        <v>2</v>
      </c>
      <c r="H158" s="241">
        <v>1</v>
      </c>
      <c r="I158" s="243">
        <v>416.5</v>
      </c>
      <c r="J158" s="243">
        <v>259.3</v>
      </c>
      <c r="K158" s="243">
        <v>259.3</v>
      </c>
      <c r="L158" s="244">
        <v>14</v>
      </c>
      <c r="M158" s="247" t="s">
        <v>263</v>
      </c>
      <c r="N158" s="112" t="s">
        <v>1839</v>
      </c>
      <c r="O158" s="243">
        <v>24060.129999999997</v>
      </c>
      <c r="P158" s="243">
        <v>57.767418967587027</v>
      </c>
      <c r="Q158" s="243">
        <v>7399.10930132053</v>
      </c>
      <c r="R158" s="152"/>
      <c r="T158" s="151"/>
    </row>
    <row r="159" spans="1:20" ht="35.25" x14ac:dyDescent="0.5">
      <c r="A159" s="3">
        <v>1</v>
      </c>
      <c r="B159" s="245">
        <v>61</v>
      </c>
      <c r="C159" s="246" t="s">
        <v>1828</v>
      </c>
      <c r="D159" s="241">
        <v>1959</v>
      </c>
      <c r="E159" s="241"/>
      <c r="F159" s="242" t="s">
        <v>261</v>
      </c>
      <c r="G159" s="241">
        <v>3</v>
      </c>
      <c r="H159" s="241">
        <v>2</v>
      </c>
      <c r="I159" s="243">
        <v>1142</v>
      </c>
      <c r="J159" s="243">
        <v>934</v>
      </c>
      <c r="K159" s="243">
        <v>922.45</v>
      </c>
      <c r="L159" s="244">
        <v>42</v>
      </c>
      <c r="M159" s="247" t="s">
        <v>263</v>
      </c>
      <c r="N159" s="112" t="s">
        <v>1840</v>
      </c>
      <c r="O159" s="243">
        <v>988504.92999999993</v>
      </c>
      <c r="P159" s="243">
        <v>865.59100700525391</v>
      </c>
      <c r="Q159" s="243">
        <v>4450.7117338003509</v>
      </c>
      <c r="R159" s="152"/>
      <c r="T159" s="151"/>
    </row>
    <row r="160" spans="1:20" ht="35.25" x14ac:dyDescent="0.5">
      <c r="A160" s="3">
        <v>1</v>
      </c>
      <c r="B160" s="245">
        <v>62</v>
      </c>
      <c r="C160" s="246" t="s">
        <v>1829</v>
      </c>
      <c r="D160" s="241" t="s">
        <v>359</v>
      </c>
      <c r="E160" s="241"/>
      <c r="F160" s="242" t="s">
        <v>323</v>
      </c>
      <c r="G160" s="241">
        <v>2</v>
      </c>
      <c r="H160" s="241">
        <v>2</v>
      </c>
      <c r="I160" s="243">
        <v>485</v>
      </c>
      <c r="J160" s="243">
        <v>329.7</v>
      </c>
      <c r="K160" s="243">
        <v>329.7</v>
      </c>
      <c r="L160" s="244">
        <v>21</v>
      </c>
      <c r="M160" s="247" t="s">
        <v>263</v>
      </c>
      <c r="N160" s="112" t="s">
        <v>771</v>
      </c>
      <c r="O160" s="243">
        <v>124416.53</v>
      </c>
      <c r="P160" s="243">
        <v>256.52892783505155</v>
      </c>
      <c r="Q160" s="243">
        <v>7813.9010309278356</v>
      </c>
      <c r="R160" s="152"/>
      <c r="T160" s="151"/>
    </row>
    <row r="161" spans="1:20" ht="35.25" x14ac:dyDescent="0.5">
      <c r="A161" s="3">
        <v>1</v>
      </c>
      <c r="B161" s="245">
        <v>63</v>
      </c>
      <c r="C161" s="246" t="s">
        <v>1830</v>
      </c>
      <c r="D161" s="241" t="s">
        <v>299</v>
      </c>
      <c r="E161" s="241"/>
      <c r="F161" s="242" t="s">
        <v>261</v>
      </c>
      <c r="G161" s="241">
        <v>2</v>
      </c>
      <c r="H161" s="241">
        <v>2</v>
      </c>
      <c r="I161" s="243">
        <v>610.9</v>
      </c>
      <c r="J161" s="243">
        <v>567.20000000000005</v>
      </c>
      <c r="K161" s="243">
        <v>567.20000000000005</v>
      </c>
      <c r="L161" s="244">
        <v>26</v>
      </c>
      <c r="M161" s="247" t="s">
        <v>263</v>
      </c>
      <c r="N161" s="112" t="s">
        <v>1839</v>
      </c>
      <c r="O161" s="243">
        <v>65194.47</v>
      </c>
      <c r="P161" s="243">
        <v>106.71872646914389</v>
      </c>
      <c r="Q161" s="243">
        <v>7750.7746603372079</v>
      </c>
      <c r="R161" s="152"/>
      <c r="T161" s="151"/>
    </row>
    <row r="162" spans="1:20" ht="35.25" x14ac:dyDescent="0.5">
      <c r="A162" s="3">
        <v>1</v>
      </c>
      <c r="B162" s="245">
        <v>64</v>
      </c>
      <c r="C162" s="246" t="s">
        <v>2370</v>
      </c>
      <c r="D162" s="241">
        <v>1925</v>
      </c>
      <c r="E162" s="241"/>
      <c r="F162" s="242" t="s">
        <v>323</v>
      </c>
      <c r="G162" s="241">
        <v>2</v>
      </c>
      <c r="H162" s="241">
        <v>1</v>
      </c>
      <c r="I162" s="243">
        <v>346.6</v>
      </c>
      <c r="J162" s="243">
        <v>312</v>
      </c>
      <c r="K162" s="243">
        <v>312</v>
      </c>
      <c r="L162" s="244">
        <v>8</v>
      </c>
      <c r="M162" s="247" t="s">
        <v>259</v>
      </c>
      <c r="N162" s="112" t="s">
        <v>1308</v>
      </c>
      <c r="O162" s="243">
        <v>14008.220000000001</v>
      </c>
      <c r="P162" s="243">
        <v>40.416099249855741</v>
      </c>
      <c r="Q162" s="243">
        <v>8129.7883439122907</v>
      </c>
      <c r="R162" s="152"/>
      <c r="T162" s="151"/>
    </row>
    <row r="163" spans="1:20" ht="35.25" x14ac:dyDescent="0.5">
      <c r="A163" s="3">
        <v>1</v>
      </c>
      <c r="B163" s="245">
        <v>65</v>
      </c>
      <c r="C163" s="246" t="s">
        <v>2371</v>
      </c>
      <c r="D163" s="241">
        <v>1954</v>
      </c>
      <c r="E163" s="241"/>
      <c r="F163" s="242" t="s">
        <v>261</v>
      </c>
      <c r="G163" s="241">
        <v>2</v>
      </c>
      <c r="H163" s="241">
        <v>3</v>
      </c>
      <c r="I163" s="243">
        <v>2032.3</v>
      </c>
      <c r="J163" s="243">
        <v>1714.4</v>
      </c>
      <c r="K163" s="243">
        <v>1714.4</v>
      </c>
      <c r="L163" s="244">
        <v>68</v>
      </c>
      <c r="M163" s="247" t="s">
        <v>259</v>
      </c>
      <c r="N163" s="112" t="s">
        <v>2352</v>
      </c>
      <c r="O163" s="243">
        <v>41343.79</v>
      </c>
      <c r="P163" s="243">
        <v>20.343349899129066</v>
      </c>
      <c r="Q163" s="243">
        <v>4291.1307976184626</v>
      </c>
      <c r="R163" s="152"/>
      <c r="T163" s="151"/>
    </row>
    <row r="164" spans="1:20" ht="35.25" x14ac:dyDescent="0.5">
      <c r="B164" s="240" t="s">
        <v>1359</v>
      </c>
      <c r="C164" s="246"/>
      <c r="D164" s="241" t="s">
        <v>718</v>
      </c>
      <c r="E164" s="241" t="s">
        <v>718</v>
      </c>
      <c r="F164" s="242" t="s">
        <v>718</v>
      </c>
      <c r="G164" s="241" t="s">
        <v>718</v>
      </c>
      <c r="H164" s="241" t="s">
        <v>718</v>
      </c>
      <c r="I164" s="243">
        <v>47621.47</v>
      </c>
      <c r="J164" s="243">
        <v>44795.68</v>
      </c>
      <c r="K164" s="243">
        <v>40469.659999999996</v>
      </c>
      <c r="L164" s="244">
        <v>2263</v>
      </c>
      <c r="M164" s="241" t="s">
        <v>855</v>
      </c>
      <c r="N164" s="112" t="s">
        <v>855</v>
      </c>
      <c r="O164" s="243">
        <v>5257534.7999999989</v>
      </c>
      <c r="P164" s="243">
        <v>110.40261461899431</v>
      </c>
      <c r="Q164" s="243">
        <v>9454.2293093577046</v>
      </c>
      <c r="R164" s="152"/>
      <c r="T164" s="151"/>
    </row>
    <row r="165" spans="1:20" ht="35.25" x14ac:dyDescent="0.5">
      <c r="A165" s="3">
        <v>1</v>
      </c>
      <c r="B165" s="245">
        <v>66</v>
      </c>
      <c r="C165" s="246" t="s">
        <v>1405</v>
      </c>
      <c r="D165" s="241">
        <v>1968</v>
      </c>
      <c r="E165" s="241"/>
      <c r="F165" s="242" t="s">
        <v>261</v>
      </c>
      <c r="G165" s="241">
        <v>6</v>
      </c>
      <c r="H165" s="241">
        <v>8</v>
      </c>
      <c r="I165" s="243">
        <v>6064</v>
      </c>
      <c r="J165" s="243">
        <v>5971</v>
      </c>
      <c r="K165" s="243">
        <v>5128.3999999999996</v>
      </c>
      <c r="L165" s="244">
        <v>268</v>
      </c>
      <c r="M165" s="241" t="s">
        <v>334</v>
      </c>
      <c r="N165" s="112" t="s">
        <v>1465</v>
      </c>
      <c r="O165" s="243">
        <v>1768733.14</v>
      </c>
      <c r="P165" s="243">
        <v>291.67762862796832</v>
      </c>
      <c r="Q165" s="243">
        <v>2998.3252902374675</v>
      </c>
      <c r="R165" s="152"/>
      <c r="T165" s="151"/>
    </row>
    <row r="166" spans="1:20" ht="35.25" x14ac:dyDescent="0.5">
      <c r="A166" s="3">
        <v>1</v>
      </c>
      <c r="B166" s="245">
        <v>67</v>
      </c>
      <c r="C166" s="246" t="s">
        <v>1406</v>
      </c>
      <c r="D166" s="241">
        <v>1983</v>
      </c>
      <c r="E166" s="241"/>
      <c r="F166" s="242" t="s">
        <v>261</v>
      </c>
      <c r="G166" s="241">
        <v>5</v>
      </c>
      <c r="H166" s="241">
        <v>6</v>
      </c>
      <c r="I166" s="243">
        <v>4247.2</v>
      </c>
      <c r="J166" s="243">
        <v>3821.7</v>
      </c>
      <c r="K166" s="243">
        <v>3620.8</v>
      </c>
      <c r="L166" s="244">
        <v>176</v>
      </c>
      <c r="M166" s="241" t="s">
        <v>263</v>
      </c>
      <c r="N166" s="112" t="s">
        <v>1466</v>
      </c>
      <c r="O166" s="243">
        <v>224063.98</v>
      </c>
      <c r="P166" s="243">
        <v>52.755693162554159</v>
      </c>
      <c r="Q166" s="243">
        <v>2382.9441514409496</v>
      </c>
      <c r="R166" s="152"/>
      <c r="T166" s="151"/>
    </row>
    <row r="167" spans="1:20" ht="35.25" x14ac:dyDescent="0.5">
      <c r="A167" s="3">
        <v>1</v>
      </c>
      <c r="B167" s="245">
        <v>68</v>
      </c>
      <c r="C167" s="246" t="s">
        <v>1407</v>
      </c>
      <c r="D167" s="241">
        <v>1973</v>
      </c>
      <c r="E167" s="241"/>
      <c r="F167" s="242" t="s">
        <v>261</v>
      </c>
      <c r="G167" s="241">
        <v>5</v>
      </c>
      <c r="H167" s="241">
        <v>8</v>
      </c>
      <c r="I167" s="243">
        <v>6143</v>
      </c>
      <c r="J167" s="243">
        <v>6075.43</v>
      </c>
      <c r="K167" s="243">
        <v>5422.03</v>
      </c>
      <c r="L167" s="244">
        <v>275</v>
      </c>
      <c r="M167" s="241" t="s">
        <v>263</v>
      </c>
      <c r="N167" s="112" t="s">
        <v>1467</v>
      </c>
      <c r="O167" s="243">
        <v>31696.09</v>
      </c>
      <c r="P167" s="243">
        <v>5.1597086114276411</v>
      </c>
      <c r="Q167" s="243">
        <v>2678.1603125508709</v>
      </c>
      <c r="R167" s="152"/>
      <c r="T167" s="151"/>
    </row>
    <row r="168" spans="1:20" ht="35.25" x14ac:dyDescent="0.5">
      <c r="A168" s="3">
        <v>1</v>
      </c>
      <c r="B168" s="245">
        <v>69</v>
      </c>
      <c r="C168" s="246" t="s">
        <v>1408</v>
      </c>
      <c r="D168" s="241">
        <v>1961</v>
      </c>
      <c r="E168" s="241"/>
      <c r="F168" s="242" t="s">
        <v>261</v>
      </c>
      <c r="G168" s="241">
        <v>4</v>
      </c>
      <c r="H168" s="241">
        <v>3</v>
      </c>
      <c r="I168" s="243">
        <v>2176</v>
      </c>
      <c r="J168" s="243">
        <v>2029.3</v>
      </c>
      <c r="K168" s="243">
        <v>1988.8</v>
      </c>
      <c r="L168" s="244">
        <v>89</v>
      </c>
      <c r="M168" s="241" t="s">
        <v>263</v>
      </c>
      <c r="N168" s="112" t="s">
        <v>1293</v>
      </c>
      <c r="O168" s="243">
        <v>97154.82</v>
      </c>
      <c r="P168" s="243">
        <v>44.648354779411768</v>
      </c>
      <c r="Q168" s="243">
        <v>3016.0576470588239</v>
      </c>
      <c r="R168" s="152"/>
      <c r="T168" s="151"/>
    </row>
    <row r="169" spans="1:20" ht="35.25" x14ac:dyDescent="0.5">
      <c r="A169" s="3">
        <v>1</v>
      </c>
      <c r="B169" s="245">
        <v>70</v>
      </c>
      <c r="C169" s="246" t="s">
        <v>1409</v>
      </c>
      <c r="D169" s="241">
        <v>1961</v>
      </c>
      <c r="E169" s="241"/>
      <c r="F169" s="242" t="s">
        <v>261</v>
      </c>
      <c r="G169" s="241">
        <v>2</v>
      </c>
      <c r="H169" s="241">
        <v>2</v>
      </c>
      <c r="I169" s="243">
        <v>588.42999999999995</v>
      </c>
      <c r="J169" s="243">
        <v>546.92999999999995</v>
      </c>
      <c r="K169" s="243">
        <v>516.08000000000004</v>
      </c>
      <c r="L169" s="244">
        <v>30</v>
      </c>
      <c r="M169" s="241" t="s">
        <v>263</v>
      </c>
      <c r="N169" s="112" t="s">
        <v>1467</v>
      </c>
      <c r="O169" s="243">
        <v>115006.25</v>
      </c>
      <c r="P169" s="243">
        <v>195.4459323963768</v>
      </c>
      <c r="Q169" s="243">
        <v>7849.7471576908065</v>
      </c>
      <c r="R169" s="152"/>
      <c r="T169" s="151"/>
    </row>
    <row r="170" spans="1:20" ht="35.25" x14ac:dyDescent="0.5">
      <c r="A170" s="3">
        <v>1</v>
      </c>
      <c r="B170" s="245">
        <v>71</v>
      </c>
      <c r="C170" s="246" t="s">
        <v>1410</v>
      </c>
      <c r="D170" s="241">
        <v>1963</v>
      </c>
      <c r="E170" s="241"/>
      <c r="F170" s="242" t="s">
        <v>261</v>
      </c>
      <c r="G170" s="241">
        <v>4</v>
      </c>
      <c r="H170" s="241">
        <v>4</v>
      </c>
      <c r="I170" s="243">
        <v>2368</v>
      </c>
      <c r="J170" s="243">
        <v>2347.9899999999998</v>
      </c>
      <c r="K170" s="243">
        <v>2199.56</v>
      </c>
      <c r="L170" s="244">
        <v>87</v>
      </c>
      <c r="M170" s="241" t="s">
        <v>263</v>
      </c>
      <c r="N170" s="112" t="s">
        <v>1468</v>
      </c>
      <c r="O170" s="243">
        <v>1485022.6</v>
      </c>
      <c r="P170" s="243">
        <v>627.12103040540546</v>
      </c>
      <c r="Q170" s="243">
        <v>4661.8646621621629</v>
      </c>
      <c r="R170" s="152"/>
      <c r="T170" s="151"/>
    </row>
    <row r="171" spans="1:20" ht="35.25" x14ac:dyDescent="0.5">
      <c r="A171" s="3">
        <v>1</v>
      </c>
      <c r="B171" s="245">
        <v>72</v>
      </c>
      <c r="C171" s="246" t="s">
        <v>1411</v>
      </c>
      <c r="D171" s="241">
        <v>1971</v>
      </c>
      <c r="E171" s="241"/>
      <c r="F171" s="242" t="s">
        <v>261</v>
      </c>
      <c r="G171" s="241">
        <v>4</v>
      </c>
      <c r="H171" s="241">
        <v>1</v>
      </c>
      <c r="I171" s="243">
        <v>1601</v>
      </c>
      <c r="J171" s="243">
        <v>1473.9</v>
      </c>
      <c r="K171" s="243">
        <v>1166.5999999999999</v>
      </c>
      <c r="L171" s="244">
        <v>103</v>
      </c>
      <c r="M171" s="241" t="s">
        <v>263</v>
      </c>
      <c r="N171" s="112" t="s">
        <v>1468</v>
      </c>
      <c r="O171" s="243">
        <v>179270.28</v>
      </c>
      <c r="P171" s="243">
        <v>111.97394128669582</v>
      </c>
      <c r="Q171" s="243">
        <v>3720.5388632104937</v>
      </c>
      <c r="R171" s="152"/>
      <c r="T171" s="151"/>
    </row>
    <row r="172" spans="1:20" ht="35.25" x14ac:dyDescent="0.5">
      <c r="A172" s="3">
        <v>1</v>
      </c>
      <c r="B172" s="245">
        <v>73</v>
      </c>
      <c r="C172" s="246" t="s">
        <v>1412</v>
      </c>
      <c r="D172" s="241">
        <v>1963</v>
      </c>
      <c r="E172" s="241"/>
      <c r="F172" s="242" t="s">
        <v>261</v>
      </c>
      <c r="G172" s="241">
        <v>2</v>
      </c>
      <c r="H172" s="241">
        <v>2</v>
      </c>
      <c r="I172" s="243">
        <v>1027.9000000000001</v>
      </c>
      <c r="J172" s="243">
        <v>620.86</v>
      </c>
      <c r="K172" s="243">
        <v>620.86</v>
      </c>
      <c r="L172" s="244">
        <v>40</v>
      </c>
      <c r="M172" s="241" t="s">
        <v>263</v>
      </c>
      <c r="N172" s="112" t="s">
        <v>1469</v>
      </c>
      <c r="O172" s="243">
        <v>21660.55</v>
      </c>
      <c r="P172" s="243">
        <v>21.072623796089111</v>
      </c>
      <c r="Q172" s="243">
        <v>4849.3290787041542</v>
      </c>
      <c r="R172" s="152"/>
      <c r="T172" s="151"/>
    </row>
    <row r="173" spans="1:20" ht="35.25" x14ac:dyDescent="0.5">
      <c r="A173" s="3">
        <v>1</v>
      </c>
      <c r="B173" s="245">
        <v>74</v>
      </c>
      <c r="C173" s="246" t="s">
        <v>1413</v>
      </c>
      <c r="D173" s="241">
        <v>2003</v>
      </c>
      <c r="E173" s="241"/>
      <c r="F173" s="242" t="s">
        <v>261</v>
      </c>
      <c r="G173" s="241">
        <v>5</v>
      </c>
      <c r="H173" s="241">
        <v>8</v>
      </c>
      <c r="I173" s="243">
        <v>6514</v>
      </c>
      <c r="J173" s="243">
        <v>5845.8</v>
      </c>
      <c r="K173" s="243">
        <v>5845.8</v>
      </c>
      <c r="L173" s="244">
        <v>360</v>
      </c>
      <c r="M173" s="241" t="s">
        <v>263</v>
      </c>
      <c r="N173" s="112" t="s">
        <v>1470</v>
      </c>
      <c r="O173" s="243">
        <v>825558.04</v>
      </c>
      <c r="P173" s="243">
        <v>126.73595947190667</v>
      </c>
      <c r="Q173" s="243">
        <v>2120.4321400061408</v>
      </c>
      <c r="R173" s="152"/>
      <c r="T173" s="151"/>
    </row>
    <row r="174" spans="1:20" ht="35.25" x14ac:dyDescent="0.5">
      <c r="A174" s="3">
        <v>1</v>
      </c>
      <c r="B174" s="245">
        <v>75</v>
      </c>
      <c r="C174" s="246" t="s">
        <v>1414</v>
      </c>
      <c r="D174" s="241">
        <v>1960</v>
      </c>
      <c r="E174" s="241"/>
      <c r="F174" s="242" t="s">
        <v>261</v>
      </c>
      <c r="G174" s="241">
        <v>2</v>
      </c>
      <c r="H174" s="241">
        <v>2</v>
      </c>
      <c r="I174" s="243">
        <v>585.54999999999995</v>
      </c>
      <c r="J174" s="243">
        <v>545.35</v>
      </c>
      <c r="K174" s="243">
        <v>433.53000000000003</v>
      </c>
      <c r="L174" s="244">
        <v>34</v>
      </c>
      <c r="M174" s="241" t="s">
        <v>260</v>
      </c>
      <c r="N174" s="112" t="s">
        <v>262</v>
      </c>
      <c r="O174" s="243">
        <v>58127.710000000006</v>
      </c>
      <c r="P174" s="243">
        <v>99.270275809068423</v>
      </c>
      <c r="Q174" s="243">
        <v>6852.8187174451386</v>
      </c>
      <c r="R174" s="152"/>
      <c r="T174" s="151"/>
    </row>
    <row r="175" spans="1:20" ht="35.25" x14ac:dyDescent="0.5">
      <c r="A175" s="3">
        <v>1</v>
      </c>
      <c r="B175" s="245">
        <v>76</v>
      </c>
      <c r="C175" s="246" t="s">
        <v>1119</v>
      </c>
      <c r="D175" s="241">
        <v>1989</v>
      </c>
      <c r="E175" s="241"/>
      <c r="F175" s="242" t="s">
        <v>261</v>
      </c>
      <c r="G175" s="241">
        <v>9</v>
      </c>
      <c r="H175" s="241">
        <v>1</v>
      </c>
      <c r="I175" s="243">
        <v>3494</v>
      </c>
      <c r="J175" s="243">
        <v>3277.11</v>
      </c>
      <c r="K175" s="243">
        <v>3141.61</v>
      </c>
      <c r="L175" s="244">
        <v>159</v>
      </c>
      <c r="M175" s="241" t="s">
        <v>263</v>
      </c>
      <c r="N175" s="112" t="s">
        <v>1471</v>
      </c>
      <c r="O175" s="243">
        <v>174209.85</v>
      </c>
      <c r="P175" s="243">
        <v>49.859716657126505</v>
      </c>
      <c r="Q175" s="243">
        <v>1270.9461705781341</v>
      </c>
      <c r="R175" s="152"/>
      <c r="T175" s="151"/>
    </row>
    <row r="176" spans="1:20" ht="35.25" x14ac:dyDescent="0.5">
      <c r="A176" s="3">
        <v>1</v>
      </c>
      <c r="B176" s="245">
        <v>77</v>
      </c>
      <c r="C176" s="246" t="s">
        <v>1415</v>
      </c>
      <c r="D176" s="241">
        <v>1987</v>
      </c>
      <c r="E176" s="241"/>
      <c r="F176" s="242" t="s">
        <v>304</v>
      </c>
      <c r="G176" s="241">
        <v>5</v>
      </c>
      <c r="H176" s="241">
        <v>6</v>
      </c>
      <c r="I176" s="243">
        <v>4362</v>
      </c>
      <c r="J176" s="243">
        <v>3933.6</v>
      </c>
      <c r="K176" s="243">
        <v>3462.6</v>
      </c>
      <c r="L176" s="244">
        <v>234</v>
      </c>
      <c r="M176" s="112" t="s">
        <v>263</v>
      </c>
      <c r="N176" s="247" t="s">
        <v>314</v>
      </c>
      <c r="O176" s="243">
        <v>101365.01</v>
      </c>
      <c r="P176" s="243">
        <v>23.238195781751489</v>
      </c>
      <c r="Q176" s="243">
        <v>2181.2200091701056</v>
      </c>
      <c r="R176" s="152"/>
      <c r="T176" s="151"/>
    </row>
    <row r="177" spans="1:20" ht="35.25" x14ac:dyDescent="0.5">
      <c r="A177" s="3">
        <v>1</v>
      </c>
      <c r="B177" s="245">
        <v>78</v>
      </c>
      <c r="C177" s="246" t="s">
        <v>1451</v>
      </c>
      <c r="D177" s="241">
        <v>1966</v>
      </c>
      <c r="E177" s="241"/>
      <c r="F177" s="242" t="s">
        <v>261</v>
      </c>
      <c r="G177" s="241">
        <v>5</v>
      </c>
      <c r="H177" s="241">
        <v>4</v>
      </c>
      <c r="I177" s="243">
        <v>3416</v>
      </c>
      <c r="J177" s="243">
        <v>3392</v>
      </c>
      <c r="K177" s="243">
        <v>2976.63</v>
      </c>
      <c r="L177" s="244">
        <v>150</v>
      </c>
      <c r="M177" s="112" t="s">
        <v>263</v>
      </c>
      <c r="N177" s="247" t="s">
        <v>1469</v>
      </c>
      <c r="O177" s="243">
        <v>70328.740000000005</v>
      </c>
      <c r="P177" s="243">
        <v>20.588038641686182</v>
      </c>
      <c r="Q177" s="243">
        <v>712.1</v>
      </c>
      <c r="R177" s="152"/>
      <c r="T177" s="151"/>
    </row>
    <row r="178" spans="1:20" ht="35.25" x14ac:dyDescent="0.5">
      <c r="A178" s="3">
        <v>1</v>
      </c>
      <c r="B178" s="245">
        <v>79</v>
      </c>
      <c r="C178" s="246" t="s">
        <v>1831</v>
      </c>
      <c r="D178" s="241">
        <v>1972</v>
      </c>
      <c r="E178" s="241"/>
      <c r="F178" s="242" t="s">
        <v>261</v>
      </c>
      <c r="G178" s="241">
        <v>5</v>
      </c>
      <c r="H178" s="241">
        <v>6</v>
      </c>
      <c r="I178" s="243">
        <v>4562.8</v>
      </c>
      <c r="J178" s="243">
        <v>4499.5</v>
      </c>
      <c r="K178" s="243">
        <v>3634.1</v>
      </c>
      <c r="L178" s="244">
        <v>237</v>
      </c>
      <c r="M178" s="247" t="s">
        <v>263</v>
      </c>
      <c r="N178" s="112" t="s">
        <v>318</v>
      </c>
      <c r="O178" s="243">
        <v>46834.77</v>
      </c>
      <c r="P178" s="243">
        <v>10.264480143771367</v>
      </c>
      <c r="Q178" s="243">
        <v>2855.2194792671166</v>
      </c>
      <c r="R178" s="152"/>
      <c r="T178" s="151"/>
    </row>
    <row r="179" spans="1:20" ht="35.25" x14ac:dyDescent="0.5">
      <c r="A179" s="3">
        <v>1</v>
      </c>
      <c r="B179" s="245">
        <v>80</v>
      </c>
      <c r="C179" s="246" t="s">
        <v>1832</v>
      </c>
      <c r="D179" s="241">
        <v>1963</v>
      </c>
      <c r="E179" s="241"/>
      <c r="F179" s="242" t="s">
        <v>261</v>
      </c>
      <c r="G179" s="241">
        <v>2</v>
      </c>
      <c r="H179" s="241">
        <v>1</v>
      </c>
      <c r="I179" s="243">
        <v>471.59</v>
      </c>
      <c r="J179" s="243">
        <v>415.21</v>
      </c>
      <c r="K179" s="243">
        <v>312.26</v>
      </c>
      <c r="L179" s="244">
        <v>21</v>
      </c>
      <c r="M179" s="247" t="s">
        <v>260</v>
      </c>
      <c r="N179" s="112" t="s">
        <v>262</v>
      </c>
      <c r="O179" s="243">
        <v>58502.97</v>
      </c>
      <c r="P179" s="243">
        <v>124.05472974405734</v>
      </c>
      <c r="Q179" s="243">
        <v>9454.2293093577046</v>
      </c>
      <c r="R179" s="152"/>
      <c r="T179" s="151"/>
    </row>
    <row r="180" spans="1:20" ht="35.25" x14ac:dyDescent="0.5">
      <c r="B180" s="240" t="s">
        <v>1360</v>
      </c>
      <c r="C180" s="246"/>
      <c r="D180" s="241" t="s">
        <v>718</v>
      </c>
      <c r="E180" s="241" t="s">
        <v>718</v>
      </c>
      <c r="F180" s="242" t="s">
        <v>718</v>
      </c>
      <c r="G180" s="241" t="s">
        <v>718</v>
      </c>
      <c r="H180" s="241" t="s">
        <v>718</v>
      </c>
      <c r="I180" s="243">
        <v>45795.1</v>
      </c>
      <c r="J180" s="243">
        <v>40691.799999999996</v>
      </c>
      <c r="K180" s="243">
        <v>37862.1</v>
      </c>
      <c r="L180" s="244">
        <v>2257</v>
      </c>
      <c r="M180" s="241" t="s">
        <v>855</v>
      </c>
      <c r="N180" s="112" t="s">
        <v>855</v>
      </c>
      <c r="O180" s="243">
        <v>1537584.94</v>
      </c>
      <c r="P180" s="243">
        <v>33.575315699714601</v>
      </c>
      <c r="Q180" s="243">
        <v>1251.9329161335352</v>
      </c>
      <c r="R180" s="152"/>
      <c r="T180" s="151"/>
    </row>
    <row r="181" spans="1:20" ht="35.25" x14ac:dyDescent="0.5">
      <c r="A181" s="3">
        <v>1</v>
      </c>
      <c r="B181" s="245">
        <v>81</v>
      </c>
      <c r="C181" s="246" t="s">
        <v>1416</v>
      </c>
      <c r="D181" s="241">
        <v>1978</v>
      </c>
      <c r="E181" s="241"/>
      <c r="F181" s="242" t="s">
        <v>304</v>
      </c>
      <c r="G181" s="241">
        <v>9</v>
      </c>
      <c r="H181" s="241">
        <v>4</v>
      </c>
      <c r="I181" s="243">
        <v>8707</v>
      </c>
      <c r="J181" s="243">
        <v>7693.6</v>
      </c>
      <c r="K181" s="243">
        <v>7347.1</v>
      </c>
      <c r="L181" s="244">
        <v>357</v>
      </c>
      <c r="M181" s="241" t="s">
        <v>263</v>
      </c>
      <c r="N181" s="112" t="s">
        <v>312</v>
      </c>
      <c r="O181" s="243">
        <v>379333.74</v>
      </c>
      <c r="P181" s="243">
        <v>43.566525783852072</v>
      </c>
      <c r="Q181" s="243">
        <v>1188.0852307338923</v>
      </c>
      <c r="R181" s="152"/>
      <c r="T181" s="151"/>
    </row>
    <row r="182" spans="1:20" ht="35.25" x14ac:dyDescent="0.5">
      <c r="A182" s="3">
        <v>1</v>
      </c>
      <c r="B182" s="245">
        <v>82</v>
      </c>
      <c r="C182" s="246" t="s">
        <v>1417</v>
      </c>
      <c r="D182" s="241">
        <v>1981</v>
      </c>
      <c r="E182" s="241"/>
      <c r="F182" s="242" t="s">
        <v>304</v>
      </c>
      <c r="G182" s="241">
        <v>9</v>
      </c>
      <c r="H182" s="241">
        <v>4</v>
      </c>
      <c r="I182" s="243">
        <v>8838.4</v>
      </c>
      <c r="J182" s="243">
        <v>7825</v>
      </c>
      <c r="K182" s="243">
        <v>7353.9</v>
      </c>
      <c r="L182" s="244">
        <v>387</v>
      </c>
      <c r="M182" s="241" t="s">
        <v>263</v>
      </c>
      <c r="N182" s="112" t="s">
        <v>312</v>
      </c>
      <c r="O182" s="243">
        <v>378072.25</v>
      </c>
      <c r="P182" s="243">
        <v>42.776096352280959</v>
      </c>
      <c r="Q182" s="243">
        <v>1203.3120935916004</v>
      </c>
      <c r="R182" s="152"/>
      <c r="T182" s="151"/>
    </row>
    <row r="183" spans="1:20" ht="35.25" x14ac:dyDescent="0.5">
      <c r="A183" s="3">
        <v>1</v>
      </c>
      <c r="B183" s="245">
        <v>83</v>
      </c>
      <c r="C183" s="246" t="s">
        <v>372</v>
      </c>
      <c r="D183" s="241">
        <v>1982</v>
      </c>
      <c r="E183" s="241"/>
      <c r="F183" s="242" t="s">
        <v>304</v>
      </c>
      <c r="G183" s="241">
        <v>9</v>
      </c>
      <c r="H183" s="241">
        <v>4</v>
      </c>
      <c r="I183" s="243">
        <v>8597</v>
      </c>
      <c r="J183" s="243">
        <v>7716.1</v>
      </c>
      <c r="K183" s="243">
        <v>7190.6</v>
      </c>
      <c r="L183" s="244">
        <v>399</v>
      </c>
      <c r="M183" s="241" t="s">
        <v>263</v>
      </c>
      <c r="N183" s="112" t="s">
        <v>312</v>
      </c>
      <c r="O183" s="243">
        <v>289922.22000000003</v>
      </c>
      <c r="P183" s="243">
        <v>33.723650110503669</v>
      </c>
      <c r="Q183" s="243">
        <v>1251.9329161335352</v>
      </c>
      <c r="R183" s="152"/>
      <c r="T183" s="151"/>
    </row>
    <row r="184" spans="1:20" ht="35.25" x14ac:dyDescent="0.5">
      <c r="A184" s="3">
        <v>1</v>
      </c>
      <c r="B184" s="245">
        <v>84</v>
      </c>
      <c r="C184" s="246" t="s">
        <v>1418</v>
      </c>
      <c r="D184" s="241">
        <v>1983</v>
      </c>
      <c r="E184" s="241"/>
      <c r="F184" s="242" t="s">
        <v>304</v>
      </c>
      <c r="G184" s="241">
        <v>9</v>
      </c>
      <c r="H184" s="241">
        <v>4</v>
      </c>
      <c r="I184" s="243">
        <v>8601.7999999999993</v>
      </c>
      <c r="J184" s="243">
        <v>7730</v>
      </c>
      <c r="K184" s="243">
        <v>7318.9</v>
      </c>
      <c r="L184" s="244">
        <v>404</v>
      </c>
      <c r="M184" s="241" t="s">
        <v>263</v>
      </c>
      <c r="N184" s="112" t="s">
        <v>312</v>
      </c>
      <c r="O184" s="243">
        <v>289922.22000000003</v>
      </c>
      <c r="P184" s="243">
        <v>33.704831546885544</v>
      </c>
      <c r="Q184" s="243">
        <v>1250.1976609546841</v>
      </c>
      <c r="R184" s="152"/>
      <c r="T184" s="151"/>
    </row>
    <row r="185" spans="1:20" ht="35.25" x14ac:dyDescent="0.5">
      <c r="A185" s="3">
        <v>1</v>
      </c>
      <c r="B185" s="245">
        <v>85</v>
      </c>
      <c r="C185" s="246" t="s">
        <v>1419</v>
      </c>
      <c r="D185" s="241">
        <v>1987</v>
      </c>
      <c r="E185" s="241"/>
      <c r="F185" s="242" t="s">
        <v>261</v>
      </c>
      <c r="G185" s="241">
        <v>12</v>
      </c>
      <c r="H185" s="241">
        <v>1</v>
      </c>
      <c r="I185" s="243">
        <v>4535.8</v>
      </c>
      <c r="J185" s="243">
        <v>3907.5</v>
      </c>
      <c r="K185" s="243">
        <v>3078</v>
      </c>
      <c r="L185" s="244">
        <v>448</v>
      </c>
      <c r="M185" s="241" t="s">
        <v>263</v>
      </c>
      <c r="N185" s="112" t="s">
        <v>312</v>
      </c>
      <c r="O185" s="243">
        <v>192286.75999999998</v>
      </c>
      <c r="P185" s="243">
        <v>42.39313020856298</v>
      </c>
      <c r="Q185" s="243">
        <v>1015.5965571674238</v>
      </c>
      <c r="R185" s="152"/>
      <c r="T185" s="151"/>
    </row>
    <row r="186" spans="1:20" ht="35.25" x14ac:dyDescent="0.5">
      <c r="A186" s="3">
        <v>1</v>
      </c>
      <c r="B186" s="245">
        <v>86</v>
      </c>
      <c r="C186" s="246" t="s">
        <v>2208</v>
      </c>
      <c r="D186" s="241">
        <v>1984</v>
      </c>
      <c r="E186" s="241"/>
      <c r="F186" s="242" t="s">
        <v>304</v>
      </c>
      <c r="G186" s="241">
        <v>9</v>
      </c>
      <c r="H186" s="241">
        <v>3</v>
      </c>
      <c r="I186" s="243">
        <v>6515.1</v>
      </c>
      <c r="J186" s="243">
        <v>5819.6</v>
      </c>
      <c r="K186" s="243">
        <v>5573.6</v>
      </c>
      <c r="L186" s="244">
        <v>262</v>
      </c>
      <c r="M186" s="241" t="s">
        <v>263</v>
      </c>
      <c r="N186" s="112" t="s">
        <v>312</v>
      </c>
      <c r="O186" s="243">
        <v>8047.75</v>
      </c>
      <c r="P186" s="243">
        <v>1.2352458135715492</v>
      </c>
      <c r="Q186" s="243">
        <v>1068.9334377062517</v>
      </c>
      <c r="R186" s="152"/>
      <c r="T186" s="151"/>
    </row>
    <row r="187" spans="1:20" ht="35.25" x14ac:dyDescent="0.5">
      <c r="B187" s="240" t="s">
        <v>849</v>
      </c>
      <c r="C187" s="246"/>
      <c r="D187" s="241" t="s">
        <v>718</v>
      </c>
      <c r="E187" s="241" t="s">
        <v>718</v>
      </c>
      <c r="F187" s="242" t="s">
        <v>718</v>
      </c>
      <c r="G187" s="241" t="s">
        <v>718</v>
      </c>
      <c r="H187" s="241" t="s">
        <v>718</v>
      </c>
      <c r="I187" s="243">
        <v>6959.2</v>
      </c>
      <c r="J187" s="243">
        <v>6276.4</v>
      </c>
      <c r="K187" s="243">
        <v>6276.4</v>
      </c>
      <c r="L187" s="244">
        <v>259</v>
      </c>
      <c r="M187" s="241" t="s">
        <v>855</v>
      </c>
      <c r="N187" s="112" t="s">
        <v>855</v>
      </c>
      <c r="O187" s="243">
        <v>3231773.15</v>
      </c>
      <c r="P187" s="243">
        <v>464.38860070123002</v>
      </c>
      <c r="Q187" s="243">
        <v>2087.2018322194058</v>
      </c>
      <c r="R187" s="152"/>
      <c r="T187" s="151"/>
    </row>
    <row r="188" spans="1:20" ht="35.25" x14ac:dyDescent="0.5">
      <c r="A188" s="3">
        <v>1</v>
      </c>
      <c r="B188" s="245">
        <v>87</v>
      </c>
      <c r="C188" s="246" t="s">
        <v>1420</v>
      </c>
      <c r="D188" s="241">
        <v>1988</v>
      </c>
      <c r="E188" s="241"/>
      <c r="F188" s="242" t="s">
        <v>304</v>
      </c>
      <c r="G188" s="241">
        <v>5</v>
      </c>
      <c r="H188" s="241">
        <v>4</v>
      </c>
      <c r="I188" s="243">
        <v>3471.2</v>
      </c>
      <c r="J188" s="243">
        <v>3130.3</v>
      </c>
      <c r="K188" s="243">
        <v>3130.3</v>
      </c>
      <c r="L188" s="244">
        <v>113</v>
      </c>
      <c r="M188" s="241" t="s">
        <v>260</v>
      </c>
      <c r="N188" s="112" t="s">
        <v>262</v>
      </c>
      <c r="O188" s="243">
        <v>1617633.46</v>
      </c>
      <c r="P188" s="243">
        <v>466.01563148190831</v>
      </c>
      <c r="Q188" s="243">
        <v>2087.2018322194058</v>
      </c>
      <c r="R188" s="152"/>
      <c r="T188" s="151"/>
    </row>
    <row r="189" spans="1:20" ht="35.25" x14ac:dyDescent="0.5">
      <c r="A189" s="3">
        <v>1</v>
      </c>
      <c r="B189" s="245">
        <v>88</v>
      </c>
      <c r="C189" s="246" t="s">
        <v>1421</v>
      </c>
      <c r="D189" s="241">
        <v>1989</v>
      </c>
      <c r="E189" s="241"/>
      <c r="F189" s="242" t="s">
        <v>261</v>
      </c>
      <c r="G189" s="241">
        <v>5</v>
      </c>
      <c r="H189" s="241">
        <v>4</v>
      </c>
      <c r="I189" s="243">
        <v>3488</v>
      </c>
      <c r="J189" s="243">
        <v>3146.1</v>
      </c>
      <c r="K189" s="243">
        <v>3146.1</v>
      </c>
      <c r="L189" s="244">
        <v>146</v>
      </c>
      <c r="M189" s="241" t="s">
        <v>260</v>
      </c>
      <c r="N189" s="112" t="s">
        <v>262</v>
      </c>
      <c r="O189" s="243">
        <v>1614139.69</v>
      </c>
      <c r="P189" s="243">
        <v>462.7694065366972</v>
      </c>
      <c r="Q189" s="243">
        <v>2077.1487958715597</v>
      </c>
      <c r="R189" s="152"/>
      <c r="T189" s="151"/>
    </row>
    <row r="190" spans="1:20" ht="35.25" x14ac:dyDescent="0.5">
      <c r="B190" s="240" t="s">
        <v>1361</v>
      </c>
      <c r="C190" s="246"/>
      <c r="D190" s="241" t="s">
        <v>718</v>
      </c>
      <c r="E190" s="241" t="s">
        <v>718</v>
      </c>
      <c r="F190" s="242" t="s">
        <v>718</v>
      </c>
      <c r="G190" s="241" t="s">
        <v>718</v>
      </c>
      <c r="H190" s="241" t="s">
        <v>718</v>
      </c>
      <c r="I190" s="243">
        <v>1317.6</v>
      </c>
      <c r="J190" s="243">
        <v>1189.5999999999999</v>
      </c>
      <c r="K190" s="243">
        <v>1093.8</v>
      </c>
      <c r="L190" s="244">
        <v>50</v>
      </c>
      <c r="M190" s="241" t="s">
        <v>855</v>
      </c>
      <c r="N190" s="112" t="s">
        <v>855</v>
      </c>
      <c r="O190" s="243">
        <v>35323.410000000003</v>
      </c>
      <c r="P190" s="243">
        <v>26.80890255009108</v>
      </c>
      <c r="Q190" s="243">
        <v>8009.5536283185847</v>
      </c>
      <c r="R190" s="152"/>
      <c r="T190" s="151"/>
    </row>
    <row r="191" spans="1:20" ht="35.25" x14ac:dyDescent="0.5">
      <c r="A191" s="3">
        <v>1</v>
      </c>
      <c r="B191" s="245">
        <v>89</v>
      </c>
      <c r="C191" s="246" t="s">
        <v>1422</v>
      </c>
      <c r="D191" s="241">
        <v>1985</v>
      </c>
      <c r="E191" s="241"/>
      <c r="F191" s="242" t="s">
        <v>304</v>
      </c>
      <c r="G191" s="241">
        <v>2</v>
      </c>
      <c r="H191" s="241">
        <v>2</v>
      </c>
      <c r="I191" s="243">
        <v>978.6</v>
      </c>
      <c r="J191" s="243">
        <v>880.3</v>
      </c>
      <c r="K191" s="243">
        <v>821.4</v>
      </c>
      <c r="L191" s="244">
        <v>30</v>
      </c>
      <c r="M191" s="241" t="s">
        <v>260</v>
      </c>
      <c r="N191" s="112" t="s">
        <v>262</v>
      </c>
      <c r="O191" s="243">
        <v>11164.380000000001</v>
      </c>
      <c r="P191" s="243">
        <v>11.408522378908646</v>
      </c>
      <c r="Q191" s="243">
        <v>4297.2369343960763</v>
      </c>
      <c r="R191" s="152"/>
      <c r="T191" s="151"/>
    </row>
    <row r="192" spans="1:20" ht="35.25" x14ac:dyDescent="0.5">
      <c r="A192" s="3">
        <v>1</v>
      </c>
      <c r="B192" s="245">
        <v>90</v>
      </c>
      <c r="C192" s="246" t="s">
        <v>1833</v>
      </c>
      <c r="D192" s="241" t="s">
        <v>343</v>
      </c>
      <c r="E192" s="241"/>
      <c r="F192" s="242" t="s">
        <v>261</v>
      </c>
      <c r="G192" s="241">
        <v>2</v>
      </c>
      <c r="H192" s="241">
        <v>1</v>
      </c>
      <c r="I192" s="243">
        <v>339</v>
      </c>
      <c r="J192" s="243">
        <v>309.3</v>
      </c>
      <c r="K192" s="243">
        <v>272.39999999999998</v>
      </c>
      <c r="L192" s="244">
        <v>20</v>
      </c>
      <c r="M192" s="247" t="s">
        <v>263</v>
      </c>
      <c r="N192" s="112" t="s">
        <v>1841</v>
      </c>
      <c r="O192" s="243">
        <v>24159.03</v>
      </c>
      <c r="P192" s="243">
        <v>71.265575221238933</v>
      </c>
      <c r="Q192" s="243">
        <v>8009.5536283185847</v>
      </c>
      <c r="R192" s="152"/>
      <c r="T192" s="151"/>
    </row>
    <row r="193" spans="1:20" ht="35.25" x14ac:dyDescent="0.5">
      <c r="B193" s="240" t="s">
        <v>825</v>
      </c>
      <c r="C193" s="246"/>
      <c r="D193" s="241" t="s">
        <v>718</v>
      </c>
      <c r="E193" s="241" t="s">
        <v>718</v>
      </c>
      <c r="F193" s="242" t="s">
        <v>718</v>
      </c>
      <c r="G193" s="241" t="s">
        <v>718</v>
      </c>
      <c r="H193" s="241" t="s">
        <v>718</v>
      </c>
      <c r="I193" s="243">
        <v>3121</v>
      </c>
      <c r="J193" s="243">
        <v>1791</v>
      </c>
      <c r="K193" s="243">
        <v>1791</v>
      </c>
      <c r="L193" s="244">
        <v>171</v>
      </c>
      <c r="M193" s="241" t="s">
        <v>855</v>
      </c>
      <c r="N193" s="112" t="s">
        <v>855</v>
      </c>
      <c r="O193" s="243">
        <v>766743.64</v>
      </c>
      <c r="P193" s="243">
        <v>245.67242550464596</v>
      </c>
      <c r="Q193" s="243">
        <v>2778.5393784043576</v>
      </c>
      <c r="R193" s="152"/>
      <c r="T193" s="151"/>
    </row>
    <row r="194" spans="1:20" ht="35.25" x14ac:dyDescent="0.5">
      <c r="A194" s="3">
        <v>1</v>
      </c>
      <c r="B194" s="245">
        <v>91</v>
      </c>
      <c r="C194" s="246" t="s">
        <v>1423</v>
      </c>
      <c r="D194" s="241">
        <v>1986</v>
      </c>
      <c r="E194" s="241"/>
      <c r="F194" s="242" t="s">
        <v>304</v>
      </c>
      <c r="G194" s="241">
        <v>5</v>
      </c>
      <c r="H194" s="241">
        <v>4</v>
      </c>
      <c r="I194" s="243">
        <v>3121</v>
      </c>
      <c r="J194" s="243">
        <v>1791</v>
      </c>
      <c r="K194" s="243">
        <v>1791</v>
      </c>
      <c r="L194" s="244">
        <v>171</v>
      </c>
      <c r="M194" s="241" t="s">
        <v>334</v>
      </c>
      <c r="N194" s="112" t="s">
        <v>1472</v>
      </c>
      <c r="O194" s="243">
        <v>766743.64</v>
      </c>
      <c r="P194" s="243">
        <v>245.67242550464596</v>
      </c>
      <c r="Q194" s="243">
        <v>2778.5393784043576</v>
      </c>
      <c r="R194" s="152"/>
      <c r="T194" s="151"/>
    </row>
    <row r="195" spans="1:20" ht="35.25" x14ac:dyDescent="0.5">
      <c r="B195" s="240" t="s">
        <v>811</v>
      </c>
      <c r="C195" s="246"/>
      <c r="D195" s="241" t="s">
        <v>718</v>
      </c>
      <c r="E195" s="241" t="s">
        <v>718</v>
      </c>
      <c r="F195" s="242" t="s">
        <v>718</v>
      </c>
      <c r="G195" s="241" t="s">
        <v>718</v>
      </c>
      <c r="H195" s="241" t="s">
        <v>718</v>
      </c>
      <c r="I195" s="243">
        <v>9080.32</v>
      </c>
      <c r="J195" s="243">
        <v>7817.6399999999994</v>
      </c>
      <c r="K195" s="243">
        <v>7631.34</v>
      </c>
      <c r="L195" s="244">
        <v>322</v>
      </c>
      <c r="M195" s="241" t="s">
        <v>855</v>
      </c>
      <c r="N195" s="112" t="s">
        <v>855</v>
      </c>
      <c r="O195" s="243">
        <v>2314787.7800000003</v>
      </c>
      <c r="P195" s="243">
        <v>254.9235907985622</v>
      </c>
      <c r="Q195" s="243">
        <v>3519.4831090530506</v>
      </c>
      <c r="R195" s="152"/>
      <c r="T195" s="151"/>
    </row>
    <row r="196" spans="1:20" ht="35.25" x14ac:dyDescent="0.5">
      <c r="A196" s="3">
        <v>1</v>
      </c>
      <c r="B196" s="245">
        <v>92</v>
      </c>
      <c r="C196" s="246" t="s">
        <v>1424</v>
      </c>
      <c r="D196" s="241">
        <v>1976</v>
      </c>
      <c r="E196" s="241"/>
      <c r="F196" s="242" t="s">
        <v>261</v>
      </c>
      <c r="G196" s="241">
        <v>5</v>
      </c>
      <c r="H196" s="241">
        <v>4</v>
      </c>
      <c r="I196" s="243">
        <v>3560.34</v>
      </c>
      <c r="J196" s="243">
        <v>3122.34</v>
      </c>
      <c r="K196" s="243">
        <v>3091.94</v>
      </c>
      <c r="L196" s="244">
        <v>145</v>
      </c>
      <c r="M196" s="241" t="s">
        <v>263</v>
      </c>
      <c r="N196" s="112" t="s">
        <v>1473</v>
      </c>
      <c r="O196" s="243">
        <v>672709.20000000007</v>
      </c>
      <c r="P196" s="243">
        <v>188.94521309762553</v>
      </c>
      <c r="Q196" s="243">
        <v>2399.3563311369139</v>
      </c>
      <c r="R196" s="152"/>
      <c r="T196" s="151"/>
    </row>
    <row r="197" spans="1:20" ht="35.25" x14ac:dyDescent="0.5">
      <c r="A197" s="3">
        <v>1</v>
      </c>
      <c r="B197" s="245">
        <v>93</v>
      </c>
      <c r="C197" s="246" t="s">
        <v>1425</v>
      </c>
      <c r="D197" s="241">
        <v>1975</v>
      </c>
      <c r="E197" s="241"/>
      <c r="F197" s="242" t="s">
        <v>261</v>
      </c>
      <c r="G197" s="241">
        <v>2</v>
      </c>
      <c r="H197" s="241">
        <v>2</v>
      </c>
      <c r="I197" s="243">
        <v>768.5</v>
      </c>
      <c r="J197" s="243">
        <v>710</v>
      </c>
      <c r="K197" s="243">
        <v>655.20000000000005</v>
      </c>
      <c r="L197" s="244">
        <v>38</v>
      </c>
      <c r="M197" s="241" t="s">
        <v>260</v>
      </c>
      <c r="N197" s="112" t="s">
        <v>262</v>
      </c>
      <c r="O197" s="243">
        <v>233442.29</v>
      </c>
      <c r="P197" s="243">
        <v>303.76355237475605</v>
      </c>
      <c r="Q197" s="243">
        <v>1445.4042524398178</v>
      </c>
      <c r="R197" s="152"/>
      <c r="T197" s="151"/>
    </row>
    <row r="198" spans="1:20" ht="35.25" x14ac:dyDescent="0.5">
      <c r="A198" s="3">
        <v>1</v>
      </c>
      <c r="B198" s="245">
        <v>94</v>
      </c>
      <c r="C198" s="246" t="s">
        <v>1452</v>
      </c>
      <c r="D198" s="241">
        <v>1984</v>
      </c>
      <c r="E198" s="241"/>
      <c r="F198" s="242" t="s">
        <v>304</v>
      </c>
      <c r="G198" s="241">
        <v>4</v>
      </c>
      <c r="H198" s="241">
        <v>2</v>
      </c>
      <c r="I198" s="243">
        <v>1287.08</v>
      </c>
      <c r="J198" s="243">
        <v>1127.9000000000001</v>
      </c>
      <c r="K198" s="243">
        <v>1026.8</v>
      </c>
      <c r="L198" s="244">
        <v>51</v>
      </c>
      <c r="M198" s="241" t="s">
        <v>260</v>
      </c>
      <c r="N198" s="112" t="s">
        <v>262</v>
      </c>
      <c r="O198" s="243">
        <v>57671.29</v>
      </c>
      <c r="P198" s="243">
        <v>44.807851881778916</v>
      </c>
      <c r="Q198" s="243">
        <v>3519.4831090530506</v>
      </c>
      <c r="R198" s="152"/>
      <c r="T198" s="151"/>
    </row>
    <row r="199" spans="1:20" ht="35.25" x14ac:dyDescent="0.5">
      <c r="A199" s="3">
        <v>1</v>
      </c>
      <c r="B199" s="245">
        <v>95</v>
      </c>
      <c r="C199" s="246" t="s">
        <v>2205</v>
      </c>
      <c r="D199" s="241">
        <v>1971</v>
      </c>
      <c r="E199" s="241"/>
      <c r="F199" s="242" t="s">
        <v>261</v>
      </c>
      <c r="G199" s="241">
        <v>5</v>
      </c>
      <c r="H199" s="241">
        <v>4</v>
      </c>
      <c r="I199" s="243">
        <v>3464.4</v>
      </c>
      <c r="J199" s="243">
        <v>2857.4</v>
      </c>
      <c r="K199" s="243">
        <v>2857.4</v>
      </c>
      <c r="L199" s="244">
        <v>88</v>
      </c>
      <c r="M199" s="241" t="s">
        <v>260</v>
      </c>
      <c r="N199" s="112" t="s">
        <v>262</v>
      </c>
      <c r="O199" s="243">
        <v>1350965</v>
      </c>
      <c r="P199" s="243">
        <v>389.95641380902896</v>
      </c>
      <c r="Q199" s="243">
        <v>2520.1113797482976</v>
      </c>
      <c r="R199" s="152"/>
      <c r="T199" s="151"/>
    </row>
    <row r="200" spans="1:20" ht="35.25" x14ac:dyDescent="0.5">
      <c r="B200" s="240" t="s">
        <v>835</v>
      </c>
      <c r="C200" s="246"/>
      <c r="D200" s="241" t="s">
        <v>718</v>
      </c>
      <c r="E200" s="241" t="s">
        <v>718</v>
      </c>
      <c r="F200" s="242" t="s">
        <v>718</v>
      </c>
      <c r="G200" s="241" t="s">
        <v>718</v>
      </c>
      <c r="H200" s="241" t="s">
        <v>718</v>
      </c>
      <c r="I200" s="243">
        <v>5978.9000000000005</v>
      </c>
      <c r="J200" s="243">
        <v>5540</v>
      </c>
      <c r="K200" s="243">
        <v>5418.3</v>
      </c>
      <c r="L200" s="244">
        <v>232</v>
      </c>
      <c r="M200" s="241" t="s">
        <v>855</v>
      </c>
      <c r="N200" s="112" t="s">
        <v>855</v>
      </c>
      <c r="O200" s="243">
        <v>625797.62</v>
      </c>
      <c r="P200" s="243">
        <v>104.66768469116391</v>
      </c>
      <c r="Q200" s="243">
        <v>7631.87</v>
      </c>
      <c r="R200" s="152"/>
      <c r="T200" s="151"/>
    </row>
    <row r="201" spans="1:20" ht="35.25" x14ac:dyDescent="0.5">
      <c r="A201" s="3">
        <v>1</v>
      </c>
      <c r="B201" s="245">
        <v>96</v>
      </c>
      <c r="C201" s="246" t="s">
        <v>1426</v>
      </c>
      <c r="D201" s="241">
        <v>1982</v>
      </c>
      <c r="E201" s="241"/>
      <c r="F201" s="242" t="s">
        <v>304</v>
      </c>
      <c r="G201" s="241">
        <v>5</v>
      </c>
      <c r="H201" s="241">
        <v>6</v>
      </c>
      <c r="I201" s="243">
        <v>5085.1000000000004</v>
      </c>
      <c r="J201" s="243">
        <v>4673.5</v>
      </c>
      <c r="K201" s="243">
        <v>4551.8</v>
      </c>
      <c r="L201" s="244">
        <v>199</v>
      </c>
      <c r="M201" s="241" t="s">
        <v>334</v>
      </c>
      <c r="N201" s="112" t="s">
        <v>1474</v>
      </c>
      <c r="O201" s="243">
        <v>425208.96</v>
      </c>
      <c r="P201" s="243">
        <v>83.618603370631845</v>
      </c>
      <c r="Q201" s="243">
        <v>2144.6067766612259</v>
      </c>
      <c r="R201" s="152"/>
      <c r="T201" s="151"/>
    </row>
    <row r="202" spans="1:20" ht="35.25" x14ac:dyDescent="0.5">
      <c r="A202" s="3">
        <v>1</v>
      </c>
      <c r="B202" s="245">
        <v>97</v>
      </c>
      <c r="C202" s="246" t="s">
        <v>3280</v>
      </c>
      <c r="D202" s="241">
        <v>1967</v>
      </c>
      <c r="E202" s="241"/>
      <c r="F202" s="242" t="s">
        <v>1296</v>
      </c>
      <c r="G202" s="241">
        <v>2</v>
      </c>
      <c r="H202" s="241">
        <v>3</v>
      </c>
      <c r="I202" s="243">
        <v>893.8</v>
      </c>
      <c r="J202" s="243">
        <v>866.5</v>
      </c>
      <c r="K202" s="243">
        <v>866.5</v>
      </c>
      <c r="L202" s="244">
        <v>33</v>
      </c>
      <c r="M202" s="241" t="s">
        <v>260</v>
      </c>
      <c r="N202" s="112" t="s">
        <v>262</v>
      </c>
      <c r="O202" s="243">
        <v>200588.66</v>
      </c>
      <c r="P202" s="243">
        <v>224.42230924144104</v>
      </c>
      <c r="Q202" s="243">
        <v>7631.87</v>
      </c>
      <c r="R202" s="152"/>
      <c r="T202" s="151"/>
    </row>
    <row r="203" spans="1:20" ht="35.25" x14ac:dyDescent="0.5">
      <c r="B203" s="240" t="s">
        <v>796</v>
      </c>
      <c r="C203" s="246"/>
      <c r="D203" s="241" t="s">
        <v>718</v>
      </c>
      <c r="E203" s="241" t="s">
        <v>718</v>
      </c>
      <c r="F203" s="241" t="s">
        <v>718</v>
      </c>
      <c r="G203" s="241" t="s">
        <v>718</v>
      </c>
      <c r="H203" s="241" t="s">
        <v>718</v>
      </c>
      <c r="I203" s="243">
        <v>4174.76</v>
      </c>
      <c r="J203" s="243">
        <v>2760.79</v>
      </c>
      <c r="K203" s="243">
        <v>1330.8600000000001</v>
      </c>
      <c r="L203" s="244">
        <v>92</v>
      </c>
      <c r="M203" s="241" t="s">
        <v>855</v>
      </c>
      <c r="N203" s="112" t="s">
        <v>855</v>
      </c>
      <c r="O203" s="243">
        <v>243092.59999999998</v>
      </c>
      <c r="P203" s="243">
        <v>58.229119757782478</v>
      </c>
      <c r="Q203" s="243">
        <v>7649.0049561570731</v>
      </c>
      <c r="R203" s="152"/>
      <c r="T203" s="151"/>
    </row>
    <row r="204" spans="1:20" ht="35.25" x14ac:dyDescent="0.5">
      <c r="A204" s="3">
        <v>1</v>
      </c>
      <c r="B204" s="245">
        <v>98</v>
      </c>
      <c r="C204" s="246" t="s">
        <v>1427</v>
      </c>
      <c r="D204" s="241">
        <v>1967</v>
      </c>
      <c r="E204" s="241"/>
      <c r="F204" s="242" t="s">
        <v>261</v>
      </c>
      <c r="G204" s="241">
        <v>4</v>
      </c>
      <c r="H204" s="241">
        <v>3</v>
      </c>
      <c r="I204" s="243">
        <v>3387.86</v>
      </c>
      <c r="J204" s="243">
        <v>2034.29</v>
      </c>
      <c r="K204" s="243">
        <v>1015.36</v>
      </c>
      <c r="L204" s="244">
        <v>59</v>
      </c>
      <c r="M204" s="241" t="s">
        <v>263</v>
      </c>
      <c r="N204" s="112" t="s">
        <v>1261</v>
      </c>
      <c r="O204" s="243">
        <v>218819.08</v>
      </c>
      <c r="P204" s="243">
        <v>64.589174287013037</v>
      </c>
      <c r="Q204" s="243">
        <v>1920.8750633143047</v>
      </c>
      <c r="R204" s="152"/>
      <c r="T204" s="151"/>
    </row>
    <row r="205" spans="1:20" ht="35.25" x14ac:dyDescent="0.5">
      <c r="A205" s="3">
        <v>1</v>
      </c>
      <c r="B205" s="245">
        <v>99</v>
      </c>
      <c r="C205" s="246" t="s">
        <v>1834</v>
      </c>
      <c r="D205" s="241" t="s">
        <v>346</v>
      </c>
      <c r="E205" s="241"/>
      <c r="F205" s="242" t="s">
        <v>261</v>
      </c>
      <c r="G205" s="241">
        <v>2</v>
      </c>
      <c r="H205" s="241">
        <v>2</v>
      </c>
      <c r="I205" s="243">
        <v>786.9</v>
      </c>
      <c r="J205" s="243">
        <v>726.5</v>
      </c>
      <c r="K205" s="243">
        <v>315.5</v>
      </c>
      <c r="L205" s="244">
        <v>33</v>
      </c>
      <c r="M205" s="247" t="s">
        <v>263</v>
      </c>
      <c r="N205" s="112" t="s">
        <v>1842</v>
      </c>
      <c r="O205" s="243">
        <v>24273.52</v>
      </c>
      <c r="P205" s="243">
        <v>30.847019951709239</v>
      </c>
      <c r="Q205" s="243">
        <v>7649.0049561570731</v>
      </c>
      <c r="R205" s="152"/>
      <c r="T205" s="151"/>
    </row>
    <row r="206" spans="1:20" ht="35.25" x14ac:dyDescent="0.5">
      <c r="B206" s="240" t="s">
        <v>808</v>
      </c>
      <c r="C206" s="246"/>
      <c r="D206" s="241" t="s">
        <v>718</v>
      </c>
      <c r="E206" s="241" t="s">
        <v>718</v>
      </c>
      <c r="F206" s="242" t="s">
        <v>718</v>
      </c>
      <c r="G206" s="241" t="s">
        <v>718</v>
      </c>
      <c r="H206" s="241" t="s">
        <v>718</v>
      </c>
      <c r="I206" s="243">
        <v>15972.619999999999</v>
      </c>
      <c r="J206" s="243">
        <v>13085.72</v>
      </c>
      <c r="K206" s="243">
        <v>12402.84</v>
      </c>
      <c r="L206" s="244">
        <v>615</v>
      </c>
      <c r="M206" s="241" t="s">
        <v>855</v>
      </c>
      <c r="N206" s="112" t="s">
        <v>855</v>
      </c>
      <c r="O206" s="243">
        <v>2173791.21</v>
      </c>
      <c r="P206" s="243">
        <v>136.09484292495534</v>
      </c>
      <c r="Q206" s="243">
        <v>2970.9831353959598</v>
      </c>
      <c r="R206" s="152"/>
      <c r="T206" s="151"/>
    </row>
    <row r="207" spans="1:20" ht="35.25" x14ac:dyDescent="0.5">
      <c r="A207" s="3">
        <v>1</v>
      </c>
      <c r="B207" s="245">
        <v>100</v>
      </c>
      <c r="C207" s="246" t="s">
        <v>1428</v>
      </c>
      <c r="D207" s="241">
        <v>1989</v>
      </c>
      <c r="E207" s="241"/>
      <c r="F207" s="242" t="s">
        <v>261</v>
      </c>
      <c r="G207" s="241">
        <v>5</v>
      </c>
      <c r="H207" s="241">
        <v>12</v>
      </c>
      <c r="I207" s="243">
        <v>10086.92</v>
      </c>
      <c r="J207" s="243">
        <v>8329.2199999999993</v>
      </c>
      <c r="K207" s="243">
        <v>7734.54</v>
      </c>
      <c r="L207" s="244">
        <v>405</v>
      </c>
      <c r="M207" s="241" t="s">
        <v>263</v>
      </c>
      <c r="N207" s="112" t="s">
        <v>1475</v>
      </c>
      <c r="O207" s="243">
        <v>83534.5</v>
      </c>
      <c r="P207" s="243">
        <v>8.2814674846236507</v>
      </c>
      <c r="Q207" s="243">
        <v>2458.1946846014444</v>
      </c>
      <c r="R207" s="152"/>
      <c r="T207" s="151"/>
    </row>
    <row r="208" spans="1:20" ht="35.25" x14ac:dyDescent="0.5">
      <c r="A208" s="3">
        <v>1</v>
      </c>
      <c r="B208" s="245">
        <v>101</v>
      </c>
      <c r="C208" s="246" t="s">
        <v>1429</v>
      </c>
      <c r="D208" s="241">
        <v>1977</v>
      </c>
      <c r="E208" s="241"/>
      <c r="F208" s="242" t="s">
        <v>261</v>
      </c>
      <c r="G208" s="241">
        <v>5</v>
      </c>
      <c r="H208" s="241">
        <v>8</v>
      </c>
      <c r="I208" s="243">
        <v>5885.7</v>
      </c>
      <c r="J208" s="243">
        <v>4756.5</v>
      </c>
      <c r="K208" s="243">
        <v>4668.3</v>
      </c>
      <c r="L208" s="244">
        <v>210</v>
      </c>
      <c r="M208" s="241" t="s">
        <v>263</v>
      </c>
      <c r="N208" s="112" t="s">
        <v>1476</v>
      </c>
      <c r="O208" s="243">
        <v>2090256.71</v>
      </c>
      <c r="P208" s="243">
        <v>355.14156514942999</v>
      </c>
      <c r="Q208" s="243">
        <v>2970.9831353959598</v>
      </c>
      <c r="R208" s="152"/>
      <c r="T208" s="151"/>
    </row>
    <row r="209" spans="1:20" ht="35.25" x14ac:dyDescent="0.5">
      <c r="B209" s="240" t="s">
        <v>848</v>
      </c>
      <c r="C209" s="246"/>
      <c r="D209" s="241" t="s">
        <v>718</v>
      </c>
      <c r="E209" s="241" t="s">
        <v>718</v>
      </c>
      <c r="F209" s="242" t="s">
        <v>718</v>
      </c>
      <c r="G209" s="241" t="s">
        <v>718</v>
      </c>
      <c r="H209" s="241" t="s">
        <v>718</v>
      </c>
      <c r="I209" s="243">
        <v>3408</v>
      </c>
      <c r="J209" s="243">
        <v>3083.5</v>
      </c>
      <c r="K209" s="243">
        <v>2494.5</v>
      </c>
      <c r="L209" s="244">
        <v>189</v>
      </c>
      <c r="M209" s="241" t="s">
        <v>855</v>
      </c>
      <c r="N209" s="112" t="s">
        <v>855</v>
      </c>
      <c r="O209" s="243">
        <v>712563.45</v>
      </c>
      <c r="P209" s="243">
        <v>209.08551936619716</v>
      </c>
      <c r="Q209" s="243">
        <v>8095.5914666666677</v>
      </c>
      <c r="R209" s="152"/>
      <c r="T209" s="151"/>
    </row>
    <row r="210" spans="1:20" ht="35.25" x14ac:dyDescent="0.5">
      <c r="A210" s="3">
        <v>1</v>
      </c>
      <c r="B210" s="245">
        <v>102</v>
      </c>
      <c r="C210" s="246" t="s">
        <v>1430</v>
      </c>
      <c r="D210" s="241">
        <v>1961</v>
      </c>
      <c r="E210" s="241"/>
      <c r="F210" s="242" t="s">
        <v>261</v>
      </c>
      <c r="G210" s="241">
        <v>2</v>
      </c>
      <c r="H210" s="241">
        <v>3</v>
      </c>
      <c r="I210" s="243">
        <v>825</v>
      </c>
      <c r="J210" s="243">
        <v>769.5</v>
      </c>
      <c r="K210" s="243">
        <v>628.1</v>
      </c>
      <c r="L210" s="244">
        <v>57</v>
      </c>
      <c r="M210" s="241" t="s">
        <v>263</v>
      </c>
      <c r="N210" s="112" t="s">
        <v>1477</v>
      </c>
      <c r="O210" s="243">
        <v>628016.2699999999</v>
      </c>
      <c r="P210" s="243">
        <v>761.23184242424236</v>
      </c>
      <c r="Q210" s="243">
        <v>8095.5914666666677</v>
      </c>
      <c r="R210" s="152"/>
      <c r="T210" s="151"/>
    </row>
    <row r="211" spans="1:20" ht="35.25" x14ac:dyDescent="0.5">
      <c r="A211" s="3">
        <v>1</v>
      </c>
      <c r="B211" s="245">
        <v>103</v>
      </c>
      <c r="C211" s="246" t="s">
        <v>1431</v>
      </c>
      <c r="D211" s="241">
        <v>1985</v>
      </c>
      <c r="E211" s="241"/>
      <c r="F211" s="242" t="s">
        <v>261</v>
      </c>
      <c r="G211" s="241">
        <v>4</v>
      </c>
      <c r="H211" s="241">
        <v>2</v>
      </c>
      <c r="I211" s="243">
        <v>1789.9</v>
      </c>
      <c r="J211" s="243">
        <v>1591.4</v>
      </c>
      <c r="K211" s="243">
        <v>1185</v>
      </c>
      <c r="L211" s="244">
        <v>91</v>
      </c>
      <c r="M211" s="241" t="s">
        <v>263</v>
      </c>
      <c r="N211" s="112" t="s">
        <v>1477</v>
      </c>
      <c r="O211" s="243">
        <v>30755.429999999997</v>
      </c>
      <c r="P211" s="243">
        <v>17.182764400245819</v>
      </c>
      <c r="Q211" s="243">
        <v>3506.2365227107662</v>
      </c>
      <c r="R211" s="152"/>
      <c r="T211" s="151"/>
    </row>
    <row r="212" spans="1:20" ht="35.25" x14ac:dyDescent="0.5">
      <c r="A212" s="3">
        <v>1</v>
      </c>
      <c r="B212" s="245">
        <v>104</v>
      </c>
      <c r="C212" s="246" t="s">
        <v>1835</v>
      </c>
      <c r="D212" s="241" t="s">
        <v>310</v>
      </c>
      <c r="E212" s="241"/>
      <c r="F212" s="242" t="s">
        <v>261</v>
      </c>
      <c r="G212" s="241">
        <v>2</v>
      </c>
      <c r="H212" s="241">
        <v>2</v>
      </c>
      <c r="I212" s="243">
        <v>793.1</v>
      </c>
      <c r="J212" s="243">
        <v>722.6</v>
      </c>
      <c r="K212" s="243">
        <v>681.4</v>
      </c>
      <c r="L212" s="244">
        <v>41</v>
      </c>
      <c r="M212" s="247" t="s">
        <v>263</v>
      </c>
      <c r="N212" s="112" t="s">
        <v>1843</v>
      </c>
      <c r="O212" s="243">
        <v>53791.75</v>
      </c>
      <c r="P212" s="243">
        <v>67.824675324675326</v>
      </c>
      <c r="Q212" s="243">
        <v>6678.5042995839121</v>
      </c>
      <c r="R212" s="152"/>
      <c r="T212" s="151"/>
    </row>
    <row r="213" spans="1:20" ht="35.25" x14ac:dyDescent="0.5">
      <c r="B213" s="240" t="s">
        <v>822</v>
      </c>
      <c r="C213" s="246"/>
      <c r="D213" s="241" t="s">
        <v>718</v>
      </c>
      <c r="E213" s="241" t="s">
        <v>718</v>
      </c>
      <c r="F213" s="242" t="s">
        <v>718</v>
      </c>
      <c r="G213" s="241" t="s">
        <v>718</v>
      </c>
      <c r="H213" s="241" t="s">
        <v>718</v>
      </c>
      <c r="I213" s="243">
        <v>677.1</v>
      </c>
      <c r="J213" s="243">
        <v>618.1</v>
      </c>
      <c r="K213" s="243">
        <v>363.3</v>
      </c>
      <c r="L213" s="244">
        <v>37</v>
      </c>
      <c r="M213" s="241" t="s">
        <v>855</v>
      </c>
      <c r="N213" s="112" t="s">
        <v>855</v>
      </c>
      <c r="O213" s="243">
        <v>39413.129999999997</v>
      </c>
      <c r="P213" s="243">
        <v>58.208728400531676</v>
      </c>
      <c r="Q213" s="243">
        <v>7164.1851425195691</v>
      </c>
      <c r="R213" s="152"/>
      <c r="T213" s="151"/>
    </row>
    <row r="214" spans="1:20" ht="35.25" x14ac:dyDescent="0.5">
      <c r="A214" s="3">
        <v>1</v>
      </c>
      <c r="B214" s="245">
        <v>105</v>
      </c>
      <c r="C214" s="246" t="s">
        <v>1432</v>
      </c>
      <c r="D214" s="241">
        <v>1991</v>
      </c>
      <c r="E214" s="241"/>
      <c r="F214" s="242" t="s">
        <v>304</v>
      </c>
      <c r="G214" s="241">
        <v>2</v>
      </c>
      <c r="H214" s="241">
        <v>2</v>
      </c>
      <c r="I214" s="243">
        <v>677.1</v>
      </c>
      <c r="J214" s="243">
        <v>618.1</v>
      </c>
      <c r="K214" s="243">
        <v>363.3</v>
      </c>
      <c r="L214" s="244">
        <v>37</v>
      </c>
      <c r="M214" s="241" t="s">
        <v>260</v>
      </c>
      <c r="N214" s="112" t="s">
        <v>262</v>
      </c>
      <c r="O214" s="243">
        <v>39413.129999999997</v>
      </c>
      <c r="P214" s="243">
        <v>58.208728400531676</v>
      </c>
      <c r="Q214" s="243">
        <v>7164.1851425195691</v>
      </c>
      <c r="R214" s="152"/>
      <c r="T214" s="151"/>
    </row>
    <row r="215" spans="1:20" ht="35.25" x14ac:dyDescent="0.5">
      <c r="B215" s="240" t="s">
        <v>790</v>
      </c>
      <c r="C215" s="246"/>
      <c r="D215" s="241" t="s">
        <v>718</v>
      </c>
      <c r="E215" s="241" t="s">
        <v>718</v>
      </c>
      <c r="F215" s="242" t="s">
        <v>718</v>
      </c>
      <c r="G215" s="241" t="s">
        <v>718</v>
      </c>
      <c r="H215" s="241" t="s">
        <v>718</v>
      </c>
      <c r="I215" s="243">
        <v>805.6</v>
      </c>
      <c r="J215" s="243">
        <v>744.2</v>
      </c>
      <c r="K215" s="243">
        <v>701.4</v>
      </c>
      <c r="L215" s="244">
        <v>44</v>
      </c>
      <c r="M215" s="241" t="s">
        <v>855</v>
      </c>
      <c r="N215" s="112" t="s">
        <v>855</v>
      </c>
      <c r="O215" s="243">
        <v>275468.56</v>
      </c>
      <c r="P215" s="243">
        <v>341.94210526315788</v>
      </c>
      <c r="Q215" s="243">
        <v>7836.7233366434957</v>
      </c>
      <c r="R215" s="152"/>
      <c r="T215" s="151"/>
    </row>
    <row r="216" spans="1:20" ht="35.25" x14ac:dyDescent="0.5">
      <c r="A216" s="3">
        <v>1</v>
      </c>
      <c r="B216" s="245">
        <v>106</v>
      </c>
      <c r="C216" s="246" t="s">
        <v>1433</v>
      </c>
      <c r="D216" s="241">
        <v>1969</v>
      </c>
      <c r="E216" s="241"/>
      <c r="F216" s="242" t="s">
        <v>261</v>
      </c>
      <c r="G216" s="241">
        <v>2</v>
      </c>
      <c r="H216" s="241">
        <v>2</v>
      </c>
      <c r="I216" s="243">
        <v>805.6</v>
      </c>
      <c r="J216" s="243">
        <v>744.2</v>
      </c>
      <c r="K216" s="243">
        <v>701.4</v>
      </c>
      <c r="L216" s="244">
        <v>44</v>
      </c>
      <c r="M216" s="241" t="s">
        <v>260</v>
      </c>
      <c r="N216" s="112" t="s">
        <v>262</v>
      </c>
      <c r="O216" s="243">
        <v>275468.56</v>
      </c>
      <c r="P216" s="243">
        <v>341.94210526315788</v>
      </c>
      <c r="Q216" s="243">
        <v>7836.7233366434957</v>
      </c>
      <c r="R216" s="152"/>
      <c r="T216" s="151"/>
    </row>
    <row r="217" spans="1:20" ht="35.25" x14ac:dyDescent="0.5">
      <c r="B217" s="240" t="s">
        <v>832</v>
      </c>
      <c r="C217" s="246"/>
      <c r="D217" s="241" t="s">
        <v>718</v>
      </c>
      <c r="E217" s="241" t="s">
        <v>718</v>
      </c>
      <c r="F217" s="242" t="s">
        <v>718</v>
      </c>
      <c r="G217" s="241" t="s">
        <v>718</v>
      </c>
      <c r="H217" s="241" t="s">
        <v>718</v>
      </c>
      <c r="I217" s="243">
        <v>1423.3</v>
      </c>
      <c r="J217" s="243">
        <v>862.5</v>
      </c>
      <c r="K217" s="243">
        <v>862.5</v>
      </c>
      <c r="L217" s="244">
        <v>37</v>
      </c>
      <c r="M217" s="241" t="s">
        <v>855</v>
      </c>
      <c r="N217" s="112" t="s">
        <v>855</v>
      </c>
      <c r="O217" s="243">
        <v>50753.95</v>
      </c>
      <c r="P217" s="243">
        <v>35.659347994098219</v>
      </c>
      <c r="Q217" s="243">
        <v>5187.4581044052566</v>
      </c>
      <c r="R217" s="152"/>
      <c r="T217" s="151"/>
    </row>
    <row r="218" spans="1:20" ht="35.25" x14ac:dyDescent="0.5">
      <c r="A218" s="3">
        <v>1</v>
      </c>
      <c r="B218" s="245">
        <v>107</v>
      </c>
      <c r="C218" s="246" t="s">
        <v>1836</v>
      </c>
      <c r="D218" s="241">
        <v>1980</v>
      </c>
      <c r="E218" s="241"/>
      <c r="F218" s="242" t="s">
        <v>261</v>
      </c>
      <c r="G218" s="241">
        <v>2</v>
      </c>
      <c r="H218" s="241">
        <v>3</v>
      </c>
      <c r="I218" s="243">
        <v>1423.3</v>
      </c>
      <c r="J218" s="243">
        <v>862.5</v>
      </c>
      <c r="K218" s="243">
        <v>862.5</v>
      </c>
      <c r="L218" s="244">
        <v>37</v>
      </c>
      <c r="M218" s="241" t="s">
        <v>260</v>
      </c>
      <c r="N218" s="112" t="s">
        <v>262</v>
      </c>
      <c r="O218" s="243">
        <v>50753.95</v>
      </c>
      <c r="P218" s="243">
        <v>35.659347994098219</v>
      </c>
      <c r="Q218" s="243">
        <v>5187.4581044052566</v>
      </c>
      <c r="R218" s="152"/>
      <c r="T218" s="151"/>
    </row>
    <row r="219" spans="1:20" ht="35.25" x14ac:dyDescent="0.5">
      <c r="B219" s="240" t="s">
        <v>817</v>
      </c>
      <c r="C219" s="246"/>
      <c r="D219" s="241" t="s">
        <v>718</v>
      </c>
      <c r="E219" s="241" t="s">
        <v>718</v>
      </c>
      <c r="F219" s="242" t="s">
        <v>718</v>
      </c>
      <c r="G219" s="241" t="s">
        <v>718</v>
      </c>
      <c r="H219" s="241" t="s">
        <v>718</v>
      </c>
      <c r="I219" s="243">
        <v>13349.95</v>
      </c>
      <c r="J219" s="243">
        <v>8603.0499999999993</v>
      </c>
      <c r="K219" s="243">
        <v>6388.1299999999992</v>
      </c>
      <c r="L219" s="244">
        <v>640</v>
      </c>
      <c r="M219" s="241" t="s">
        <v>855</v>
      </c>
      <c r="N219" s="112" t="s">
        <v>855</v>
      </c>
      <c r="O219" s="243">
        <v>5784912.8800000008</v>
      </c>
      <c r="P219" s="243">
        <v>433.32843044355974</v>
      </c>
      <c r="Q219" s="243">
        <v>8070.5734895692249</v>
      </c>
      <c r="R219" s="152"/>
      <c r="T219" s="151"/>
    </row>
    <row r="220" spans="1:20" ht="35.25" x14ac:dyDescent="0.5">
      <c r="A220" s="3">
        <v>1</v>
      </c>
      <c r="B220" s="245">
        <v>108</v>
      </c>
      <c r="C220" s="246" t="s">
        <v>1434</v>
      </c>
      <c r="D220" s="241">
        <v>1984</v>
      </c>
      <c r="E220" s="241"/>
      <c r="F220" s="242" t="s">
        <v>304</v>
      </c>
      <c r="G220" s="241">
        <v>5</v>
      </c>
      <c r="H220" s="241">
        <v>6</v>
      </c>
      <c r="I220" s="243">
        <v>6737.77</v>
      </c>
      <c r="J220" s="243">
        <v>4669.7</v>
      </c>
      <c r="K220" s="243">
        <v>4492.3999999999996</v>
      </c>
      <c r="L220" s="244">
        <v>246</v>
      </c>
      <c r="M220" s="241" t="s">
        <v>263</v>
      </c>
      <c r="N220" s="112" t="s">
        <v>1309</v>
      </c>
      <c r="O220" s="243">
        <v>5582500</v>
      </c>
      <c r="P220" s="243">
        <v>828.53822555533952</v>
      </c>
      <c r="Q220" s="243">
        <v>1648.2132242566904</v>
      </c>
      <c r="R220" s="152"/>
      <c r="T220" s="151"/>
    </row>
    <row r="221" spans="1:20" ht="35.25" x14ac:dyDescent="0.5">
      <c r="A221" s="3">
        <v>1</v>
      </c>
      <c r="B221" s="245">
        <v>109</v>
      </c>
      <c r="C221" s="246" t="s">
        <v>1435</v>
      </c>
      <c r="D221" s="241">
        <v>1976</v>
      </c>
      <c r="E221" s="241"/>
      <c r="F221" s="242" t="s">
        <v>261</v>
      </c>
      <c r="G221" s="241">
        <v>2</v>
      </c>
      <c r="H221" s="241">
        <v>2</v>
      </c>
      <c r="I221" s="243">
        <v>590.55999999999995</v>
      </c>
      <c r="J221" s="243">
        <v>553.66</v>
      </c>
      <c r="K221" s="243">
        <v>414.9</v>
      </c>
      <c r="L221" s="244">
        <v>34</v>
      </c>
      <c r="M221" s="241" t="s">
        <v>263</v>
      </c>
      <c r="N221" s="112" t="s">
        <v>287</v>
      </c>
      <c r="O221" s="243">
        <v>10339.869999999999</v>
      </c>
      <c r="P221" s="243">
        <v>17.508585071796261</v>
      </c>
      <c r="Q221" s="243">
        <v>8070.5734895692249</v>
      </c>
      <c r="R221" s="152"/>
      <c r="T221" s="151"/>
    </row>
    <row r="222" spans="1:20" ht="35.25" x14ac:dyDescent="0.5">
      <c r="A222" s="3">
        <v>1</v>
      </c>
      <c r="B222" s="245">
        <v>110</v>
      </c>
      <c r="C222" s="246" t="s">
        <v>1436</v>
      </c>
      <c r="D222" s="241">
        <v>1975</v>
      </c>
      <c r="E222" s="241">
        <v>2010</v>
      </c>
      <c r="F222" s="242" t="s">
        <v>261</v>
      </c>
      <c r="G222" s="241">
        <v>5</v>
      </c>
      <c r="H222" s="241">
        <v>1</v>
      </c>
      <c r="I222" s="243">
        <v>5603.53</v>
      </c>
      <c r="J222" s="243">
        <v>3006.1</v>
      </c>
      <c r="K222" s="243">
        <v>1107.24</v>
      </c>
      <c r="L222" s="244">
        <v>341</v>
      </c>
      <c r="M222" s="241" t="s">
        <v>260</v>
      </c>
      <c r="N222" s="112" t="s">
        <v>262</v>
      </c>
      <c r="O222" s="243">
        <v>178357.44</v>
      </c>
      <c r="P222" s="243">
        <v>31.829478917753633</v>
      </c>
      <c r="Q222" s="243">
        <v>3259.66</v>
      </c>
      <c r="R222" s="152"/>
      <c r="T222" s="151"/>
    </row>
    <row r="223" spans="1:20" ht="35.25" x14ac:dyDescent="0.5">
      <c r="A223" s="3">
        <v>1</v>
      </c>
      <c r="B223" s="245">
        <v>111</v>
      </c>
      <c r="C223" s="246" t="s">
        <v>2206</v>
      </c>
      <c r="D223" s="241">
        <v>1968</v>
      </c>
      <c r="E223" s="241"/>
      <c r="F223" s="242" t="s">
        <v>261</v>
      </c>
      <c r="G223" s="241">
        <v>2</v>
      </c>
      <c r="H223" s="241">
        <v>2</v>
      </c>
      <c r="I223" s="243">
        <v>418.09</v>
      </c>
      <c r="J223" s="243">
        <v>373.59</v>
      </c>
      <c r="K223" s="243">
        <v>373.59</v>
      </c>
      <c r="L223" s="244">
        <v>19</v>
      </c>
      <c r="M223" s="241" t="s">
        <v>263</v>
      </c>
      <c r="N223" s="112" t="s">
        <v>287</v>
      </c>
      <c r="O223" s="243">
        <v>13715.57</v>
      </c>
      <c r="P223" s="243">
        <v>32.805305077854051</v>
      </c>
      <c r="Q223" s="243">
        <v>7990.7132913965906</v>
      </c>
      <c r="R223" s="152"/>
      <c r="T223" s="151"/>
    </row>
    <row r="224" spans="1:20" ht="35.25" x14ac:dyDescent="0.5">
      <c r="B224" s="240" t="s">
        <v>1243</v>
      </c>
      <c r="C224" s="246"/>
      <c r="D224" s="241" t="s">
        <v>718</v>
      </c>
      <c r="E224" s="241" t="s">
        <v>718</v>
      </c>
      <c r="F224" s="242" t="s">
        <v>718</v>
      </c>
      <c r="G224" s="241" t="s">
        <v>718</v>
      </c>
      <c r="H224" s="241" t="s">
        <v>718</v>
      </c>
      <c r="I224" s="243">
        <v>418.1</v>
      </c>
      <c r="J224" s="243">
        <v>377.6</v>
      </c>
      <c r="K224" s="243">
        <v>284.3</v>
      </c>
      <c r="L224" s="244">
        <v>12</v>
      </c>
      <c r="M224" s="241" t="s">
        <v>855</v>
      </c>
      <c r="N224" s="112" t="s">
        <v>855</v>
      </c>
      <c r="O224" s="243">
        <v>222759.59</v>
      </c>
      <c r="P224" s="243">
        <v>532.79021765127959</v>
      </c>
      <c r="Q224" s="243">
        <v>8228.383496292754</v>
      </c>
      <c r="R224" s="152"/>
      <c r="T224" s="151"/>
    </row>
    <row r="225" spans="1:20" ht="35.25" x14ac:dyDescent="0.5">
      <c r="A225" s="3">
        <v>1</v>
      </c>
      <c r="B225" s="245">
        <v>112</v>
      </c>
      <c r="C225" s="246" t="s">
        <v>1437</v>
      </c>
      <c r="D225" s="241">
        <v>1987</v>
      </c>
      <c r="E225" s="241"/>
      <c r="F225" s="242" t="s">
        <v>261</v>
      </c>
      <c r="G225" s="241">
        <v>2</v>
      </c>
      <c r="H225" s="241">
        <v>2</v>
      </c>
      <c r="I225" s="243">
        <v>418.1</v>
      </c>
      <c r="J225" s="243">
        <v>377.6</v>
      </c>
      <c r="K225" s="243">
        <v>284.3</v>
      </c>
      <c r="L225" s="244">
        <v>12</v>
      </c>
      <c r="M225" s="241" t="s">
        <v>260</v>
      </c>
      <c r="N225" s="112" t="s">
        <v>262</v>
      </c>
      <c r="O225" s="243">
        <v>222759.59</v>
      </c>
      <c r="P225" s="243">
        <v>532.79021765127959</v>
      </c>
      <c r="Q225" s="243">
        <v>8228.383496292754</v>
      </c>
      <c r="R225" s="152"/>
      <c r="T225" s="151"/>
    </row>
    <row r="226" spans="1:20" ht="35.25" x14ac:dyDescent="0.5">
      <c r="B226" s="240" t="s">
        <v>813</v>
      </c>
      <c r="C226" s="246"/>
      <c r="D226" s="241" t="s">
        <v>718</v>
      </c>
      <c r="E226" s="241" t="s">
        <v>718</v>
      </c>
      <c r="F226" s="242" t="s">
        <v>718</v>
      </c>
      <c r="G226" s="241" t="s">
        <v>718</v>
      </c>
      <c r="H226" s="241" t="s">
        <v>718</v>
      </c>
      <c r="I226" s="243">
        <v>344.6</v>
      </c>
      <c r="J226" s="243">
        <v>312.2</v>
      </c>
      <c r="K226" s="243">
        <v>312.2</v>
      </c>
      <c r="L226" s="244">
        <v>15</v>
      </c>
      <c r="M226" s="241" t="s">
        <v>855</v>
      </c>
      <c r="N226" s="112" t="s">
        <v>855</v>
      </c>
      <c r="O226" s="243">
        <v>137654.99000000002</v>
      </c>
      <c r="P226" s="243">
        <v>399.46311665699363</v>
      </c>
      <c r="Q226" s="243">
        <v>7585.6906511897841</v>
      </c>
      <c r="R226" s="152"/>
      <c r="T226" s="151"/>
    </row>
    <row r="227" spans="1:20" ht="35.25" x14ac:dyDescent="0.5">
      <c r="A227" s="3">
        <v>1</v>
      </c>
      <c r="B227" s="245">
        <v>113</v>
      </c>
      <c r="C227" s="246" t="s">
        <v>1438</v>
      </c>
      <c r="D227" s="241">
        <v>1975</v>
      </c>
      <c r="E227" s="241"/>
      <c r="F227" s="242" t="s">
        <v>261</v>
      </c>
      <c r="G227" s="241">
        <v>2</v>
      </c>
      <c r="H227" s="241">
        <v>1</v>
      </c>
      <c r="I227" s="243">
        <v>344.6</v>
      </c>
      <c r="J227" s="243">
        <v>312.2</v>
      </c>
      <c r="K227" s="243">
        <v>312.2</v>
      </c>
      <c r="L227" s="244">
        <v>15</v>
      </c>
      <c r="M227" s="241" t="s">
        <v>260</v>
      </c>
      <c r="N227" s="112" t="s">
        <v>262</v>
      </c>
      <c r="O227" s="243">
        <v>137654.99000000002</v>
      </c>
      <c r="P227" s="243">
        <v>399.46311665699363</v>
      </c>
      <c r="Q227" s="243">
        <v>7585.6906511897841</v>
      </c>
      <c r="R227" s="152"/>
      <c r="T227" s="151"/>
    </row>
    <row r="228" spans="1:20" ht="35.25" x14ac:dyDescent="0.5">
      <c r="B228" s="240" t="s">
        <v>801</v>
      </c>
      <c r="C228" s="246"/>
      <c r="D228" s="241" t="s">
        <v>718</v>
      </c>
      <c r="E228" s="241" t="s">
        <v>718</v>
      </c>
      <c r="F228" s="242" t="s">
        <v>718</v>
      </c>
      <c r="G228" s="241" t="s">
        <v>718</v>
      </c>
      <c r="H228" s="241" t="s">
        <v>718</v>
      </c>
      <c r="I228" s="243">
        <v>3508.9</v>
      </c>
      <c r="J228" s="243">
        <v>3167.7</v>
      </c>
      <c r="K228" s="243">
        <v>2665.2</v>
      </c>
      <c r="L228" s="244">
        <v>145</v>
      </c>
      <c r="M228" s="241" t="s">
        <v>855</v>
      </c>
      <c r="N228" s="112" t="s">
        <v>855</v>
      </c>
      <c r="O228" s="243">
        <v>1522500</v>
      </c>
      <c r="P228" s="243">
        <v>433.89666277180879</v>
      </c>
      <c r="Q228" s="243">
        <v>2185.9949864629943</v>
      </c>
      <c r="R228" s="152"/>
      <c r="T228" s="151"/>
    </row>
    <row r="229" spans="1:20" ht="35.25" x14ac:dyDescent="0.5">
      <c r="A229" s="3">
        <v>1</v>
      </c>
      <c r="B229" s="245">
        <v>114</v>
      </c>
      <c r="C229" s="246" t="s">
        <v>1439</v>
      </c>
      <c r="D229" s="241">
        <v>1987</v>
      </c>
      <c r="E229" s="241"/>
      <c r="F229" s="242" t="s">
        <v>304</v>
      </c>
      <c r="G229" s="241">
        <v>5</v>
      </c>
      <c r="H229" s="241">
        <v>4</v>
      </c>
      <c r="I229" s="243">
        <v>3508.9</v>
      </c>
      <c r="J229" s="243">
        <v>3167.7</v>
      </c>
      <c r="K229" s="243">
        <v>2665.2</v>
      </c>
      <c r="L229" s="244">
        <v>145</v>
      </c>
      <c r="M229" s="241" t="s">
        <v>260</v>
      </c>
      <c r="N229" s="112" t="s">
        <v>262</v>
      </c>
      <c r="O229" s="243">
        <v>1522500</v>
      </c>
      <c r="P229" s="243">
        <v>433.89666277180879</v>
      </c>
      <c r="Q229" s="243">
        <v>2185.9949864629943</v>
      </c>
      <c r="R229" s="152"/>
      <c r="T229" s="151"/>
    </row>
    <row r="230" spans="1:20" ht="35.25" x14ac:dyDescent="0.5">
      <c r="B230" s="240" t="s">
        <v>806</v>
      </c>
      <c r="C230" s="246"/>
      <c r="D230" s="241" t="s">
        <v>718</v>
      </c>
      <c r="E230" s="241" t="s">
        <v>718</v>
      </c>
      <c r="F230" s="242" t="s">
        <v>718</v>
      </c>
      <c r="G230" s="241" t="s">
        <v>718</v>
      </c>
      <c r="H230" s="241" t="s">
        <v>718</v>
      </c>
      <c r="I230" s="243">
        <v>719.4</v>
      </c>
      <c r="J230" s="243">
        <v>531.6</v>
      </c>
      <c r="K230" s="243">
        <v>471.6</v>
      </c>
      <c r="L230" s="244">
        <v>30</v>
      </c>
      <c r="M230" s="241" t="s">
        <v>855</v>
      </c>
      <c r="N230" s="112" t="s">
        <v>855</v>
      </c>
      <c r="O230" s="243">
        <v>58502.98</v>
      </c>
      <c r="P230" s="243">
        <v>81.321907144842925</v>
      </c>
      <c r="Q230" s="243">
        <v>8069.214678899084</v>
      </c>
      <c r="R230" s="152"/>
      <c r="T230" s="151"/>
    </row>
    <row r="231" spans="1:20" ht="35.25" x14ac:dyDescent="0.5">
      <c r="A231" s="3">
        <v>1</v>
      </c>
      <c r="B231" s="245">
        <v>115</v>
      </c>
      <c r="C231" s="246" t="s">
        <v>1440</v>
      </c>
      <c r="D231" s="241">
        <v>1975</v>
      </c>
      <c r="E231" s="241"/>
      <c r="F231" s="242" t="s">
        <v>261</v>
      </c>
      <c r="G231" s="241">
        <v>2</v>
      </c>
      <c r="H231" s="241">
        <v>2</v>
      </c>
      <c r="I231" s="243">
        <v>719.4</v>
      </c>
      <c r="J231" s="243">
        <v>531.6</v>
      </c>
      <c r="K231" s="243">
        <v>471.6</v>
      </c>
      <c r="L231" s="244">
        <v>30</v>
      </c>
      <c r="M231" s="241" t="s">
        <v>260</v>
      </c>
      <c r="N231" s="112" t="s">
        <v>262</v>
      </c>
      <c r="O231" s="243">
        <v>58502.98</v>
      </c>
      <c r="P231" s="243">
        <v>81.321907144842925</v>
      </c>
      <c r="Q231" s="243">
        <v>8069.214678899084</v>
      </c>
      <c r="R231" s="152"/>
      <c r="T231" s="151"/>
    </row>
    <row r="232" spans="1:20" ht="35.25" x14ac:dyDescent="0.5">
      <c r="B232" s="240" t="s">
        <v>821</v>
      </c>
      <c r="C232" s="246"/>
      <c r="D232" s="241" t="s">
        <v>718</v>
      </c>
      <c r="E232" s="241" t="s">
        <v>718</v>
      </c>
      <c r="F232" s="242" t="s">
        <v>718</v>
      </c>
      <c r="G232" s="241" t="s">
        <v>718</v>
      </c>
      <c r="H232" s="241" t="s">
        <v>718</v>
      </c>
      <c r="I232" s="243">
        <v>930</v>
      </c>
      <c r="J232" s="243">
        <v>857.4</v>
      </c>
      <c r="K232" s="243">
        <v>561.4</v>
      </c>
      <c r="L232" s="244">
        <v>45</v>
      </c>
      <c r="M232" s="241" t="s">
        <v>855</v>
      </c>
      <c r="N232" s="112" t="s">
        <v>855</v>
      </c>
      <c r="O232" s="243">
        <v>39622.869999999995</v>
      </c>
      <c r="P232" s="243">
        <v>42.605236559139783</v>
      </c>
      <c r="Q232" s="243">
        <v>7306.2198709677423</v>
      </c>
      <c r="R232" s="152"/>
      <c r="T232" s="151"/>
    </row>
    <row r="233" spans="1:20" ht="35.25" x14ac:dyDescent="0.5">
      <c r="A233" s="3">
        <v>1</v>
      </c>
      <c r="B233" s="245">
        <v>116</v>
      </c>
      <c r="C233" s="246" t="s">
        <v>1441</v>
      </c>
      <c r="D233" s="241">
        <v>1973</v>
      </c>
      <c r="E233" s="241"/>
      <c r="F233" s="242" t="s">
        <v>261</v>
      </c>
      <c r="G233" s="241">
        <v>2</v>
      </c>
      <c r="H233" s="241">
        <v>3</v>
      </c>
      <c r="I233" s="243">
        <v>930</v>
      </c>
      <c r="J233" s="243">
        <v>857.4</v>
      </c>
      <c r="K233" s="243">
        <v>561.4</v>
      </c>
      <c r="L233" s="244">
        <v>45</v>
      </c>
      <c r="M233" s="241" t="s">
        <v>263</v>
      </c>
      <c r="N233" s="112" t="s">
        <v>273</v>
      </c>
      <c r="O233" s="243">
        <v>39622.869999999995</v>
      </c>
      <c r="P233" s="243">
        <v>42.605236559139783</v>
      </c>
      <c r="Q233" s="243">
        <v>7306.2198709677423</v>
      </c>
      <c r="R233" s="152"/>
      <c r="T233" s="151"/>
    </row>
    <row r="234" spans="1:20" ht="35.25" x14ac:dyDescent="0.5">
      <c r="B234" s="240" t="s">
        <v>799</v>
      </c>
      <c r="C234" s="246"/>
      <c r="D234" s="241" t="s">
        <v>718</v>
      </c>
      <c r="E234" s="241" t="s">
        <v>718</v>
      </c>
      <c r="F234" s="242" t="s">
        <v>718</v>
      </c>
      <c r="G234" s="241" t="s">
        <v>718</v>
      </c>
      <c r="H234" s="241" t="s">
        <v>718</v>
      </c>
      <c r="I234" s="243">
        <v>5432.4</v>
      </c>
      <c r="J234" s="243">
        <v>4626.3999999999996</v>
      </c>
      <c r="K234" s="243">
        <v>4626.3999999999996</v>
      </c>
      <c r="L234" s="244">
        <v>181</v>
      </c>
      <c r="M234" s="241" t="s">
        <v>855</v>
      </c>
      <c r="N234" s="112" t="s">
        <v>855</v>
      </c>
      <c r="O234" s="243">
        <v>1045972.2</v>
      </c>
      <c r="P234" s="243">
        <v>192.54329578087035</v>
      </c>
      <c r="Q234" s="243">
        <v>1948.4070539724617</v>
      </c>
      <c r="R234" s="152"/>
      <c r="T234" s="151"/>
    </row>
    <row r="235" spans="1:20" ht="35.25" x14ac:dyDescent="0.5">
      <c r="A235" s="3">
        <v>1</v>
      </c>
      <c r="B235" s="245">
        <v>117</v>
      </c>
      <c r="C235" s="246" t="s">
        <v>2204</v>
      </c>
      <c r="D235" s="241">
        <v>1977</v>
      </c>
      <c r="E235" s="241"/>
      <c r="F235" s="242" t="s">
        <v>304</v>
      </c>
      <c r="G235" s="241">
        <v>5</v>
      </c>
      <c r="H235" s="241">
        <v>6</v>
      </c>
      <c r="I235" s="243">
        <v>5432.4</v>
      </c>
      <c r="J235" s="243">
        <v>4626.3999999999996</v>
      </c>
      <c r="K235" s="243">
        <v>4626.3999999999996</v>
      </c>
      <c r="L235" s="244">
        <v>181</v>
      </c>
      <c r="M235" s="241" t="s">
        <v>263</v>
      </c>
      <c r="N235" s="112" t="s">
        <v>775</v>
      </c>
      <c r="O235" s="243">
        <v>1045972.2</v>
      </c>
      <c r="P235" s="243">
        <v>192.54329578087035</v>
      </c>
      <c r="Q235" s="243">
        <v>1948.4070539724617</v>
      </c>
      <c r="R235" s="152"/>
      <c r="T235" s="151"/>
    </row>
    <row r="236" spans="1:20" ht="35.25" x14ac:dyDescent="0.5">
      <c r="B236" s="240" t="s">
        <v>804</v>
      </c>
      <c r="C236" s="246"/>
      <c r="D236" s="241" t="s">
        <v>718</v>
      </c>
      <c r="E236" s="241" t="s">
        <v>718</v>
      </c>
      <c r="F236" s="242" t="s">
        <v>718</v>
      </c>
      <c r="G236" s="241" t="s">
        <v>718</v>
      </c>
      <c r="H236" s="241" t="s">
        <v>718</v>
      </c>
      <c r="I236" s="243">
        <v>1000</v>
      </c>
      <c r="J236" s="243">
        <v>897</v>
      </c>
      <c r="K236" s="243">
        <v>578</v>
      </c>
      <c r="L236" s="244">
        <v>54</v>
      </c>
      <c r="M236" s="241" t="s">
        <v>855</v>
      </c>
      <c r="N236" s="112" t="s">
        <v>855</v>
      </c>
      <c r="O236" s="243">
        <v>98453.75</v>
      </c>
      <c r="P236" s="243">
        <v>98.453749999999999</v>
      </c>
      <c r="Q236" s="243">
        <v>8505.484307692308</v>
      </c>
      <c r="R236" s="152"/>
      <c r="T236" s="151"/>
    </row>
    <row r="237" spans="1:20" ht="35.25" x14ac:dyDescent="0.5">
      <c r="A237" s="3">
        <v>1</v>
      </c>
      <c r="B237" s="245">
        <v>118</v>
      </c>
      <c r="C237" s="246" t="s">
        <v>1449</v>
      </c>
      <c r="D237" s="241">
        <v>1967</v>
      </c>
      <c r="E237" s="241"/>
      <c r="F237" s="242" t="s">
        <v>261</v>
      </c>
      <c r="G237" s="241">
        <v>2</v>
      </c>
      <c r="H237" s="241">
        <v>2</v>
      </c>
      <c r="I237" s="243">
        <v>610</v>
      </c>
      <c r="J237" s="243">
        <v>558</v>
      </c>
      <c r="K237" s="243">
        <v>380.7</v>
      </c>
      <c r="L237" s="244">
        <v>33</v>
      </c>
      <c r="M237" s="241" t="s">
        <v>260</v>
      </c>
      <c r="N237" s="112" t="s">
        <v>262</v>
      </c>
      <c r="O237" s="243">
        <v>78556.570000000007</v>
      </c>
      <c r="P237" s="243">
        <v>128.78126229508197</v>
      </c>
      <c r="Q237" s="243">
        <v>8434.6427540983605</v>
      </c>
      <c r="R237" s="152"/>
      <c r="T237" s="151"/>
    </row>
    <row r="238" spans="1:20" ht="35.25" x14ac:dyDescent="0.5">
      <c r="A238" s="3">
        <v>1</v>
      </c>
      <c r="B238" s="245">
        <v>119</v>
      </c>
      <c r="C238" s="246" t="s">
        <v>1450</v>
      </c>
      <c r="D238" s="241">
        <v>1965</v>
      </c>
      <c r="E238" s="241"/>
      <c r="F238" s="242" t="s">
        <v>261</v>
      </c>
      <c r="G238" s="241">
        <v>2</v>
      </c>
      <c r="H238" s="241">
        <v>2</v>
      </c>
      <c r="I238" s="243">
        <v>390</v>
      </c>
      <c r="J238" s="243">
        <v>339</v>
      </c>
      <c r="K238" s="243">
        <v>197.3</v>
      </c>
      <c r="L238" s="244">
        <v>21</v>
      </c>
      <c r="M238" s="241" t="s">
        <v>260</v>
      </c>
      <c r="N238" s="112" t="s">
        <v>262</v>
      </c>
      <c r="O238" s="243">
        <v>19897.179999999997</v>
      </c>
      <c r="P238" s="243">
        <v>51.018410256410249</v>
      </c>
      <c r="Q238" s="243">
        <v>8505.484307692308</v>
      </c>
      <c r="R238" s="152"/>
      <c r="T238" s="151"/>
    </row>
    <row r="239" spans="1:20" ht="35.25" x14ac:dyDescent="0.5">
      <c r="B239" s="240" t="s">
        <v>1009</v>
      </c>
      <c r="C239" s="246"/>
      <c r="D239" s="241" t="s">
        <v>718</v>
      </c>
      <c r="E239" s="241" t="s">
        <v>718</v>
      </c>
      <c r="F239" s="242" t="s">
        <v>718</v>
      </c>
      <c r="G239" s="241" t="s">
        <v>718</v>
      </c>
      <c r="H239" s="241" t="s">
        <v>718</v>
      </c>
      <c r="I239" s="243">
        <v>1707.6</v>
      </c>
      <c r="J239" s="243">
        <v>1346.4</v>
      </c>
      <c r="K239" s="243">
        <v>1242.0999999999999</v>
      </c>
      <c r="L239" s="244">
        <v>83</v>
      </c>
      <c r="M239" s="241" t="s">
        <v>855</v>
      </c>
      <c r="N239" s="112" t="s">
        <v>855</v>
      </c>
      <c r="O239" s="243">
        <v>5309.7</v>
      </c>
      <c r="P239" s="243">
        <v>3.1094518622628251</v>
      </c>
      <c r="Q239" s="243">
        <v>2243.3593253689392</v>
      </c>
      <c r="R239" s="152"/>
      <c r="T239" s="151"/>
    </row>
    <row r="240" spans="1:20" ht="35.25" x14ac:dyDescent="0.5">
      <c r="A240" s="3">
        <v>1</v>
      </c>
      <c r="B240" s="245">
        <v>120</v>
      </c>
      <c r="C240" s="246" t="s">
        <v>1542</v>
      </c>
      <c r="D240" s="241">
        <v>1985</v>
      </c>
      <c r="E240" s="241"/>
      <c r="F240" s="242" t="s">
        <v>261</v>
      </c>
      <c r="G240" s="241">
        <v>5</v>
      </c>
      <c r="H240" s="241">
        <v>1</v>
      </c>
      <c r="I240" s="243">
        <v>1707.6</v>
      </c>
      <c r="J240" s="243">
        <v>1346.4</v>
      </c>
      <c r="K240" s="243">
        <v>1242.0999999999999</v>
      </c>
      <c r="L240" s="244">
        <v>83</v>
      </c>
      <c r="M240" s="241" t="s">
        <v>263</v>
      </c>
      <c r="N240" s="112" t="s">
        <v>1547</v>
      </c>
      <c r="O240" s="243">
        <v>5309.7</v>
      </c>
      <c r="P240" s="243">
        <v>3.1094518622628251</v>
      </c>
      <c r="Q240" s="243">
        <v>2243.3593253689392</v>
      </c>
      <c r="R240" s="152"/>
      <c r="T240" s="151"/>
    </row>
    <row r="241" spans="1:20" ht="35.25" x14ac:dyDescent="0.5">
      <c r="B241" s="240" t="s">
        <v>847</v>
      </c>
      <c r="C241" s="246"/>
      <c r="D241" s="241" t="s">
        <v>718</v>
      </c>
      <c r="E241" s="241" t="s">
        <v>718</v>
      </c>
      <c r="F241" s="242" t="s">
        <v>718</v>
      </c>
      <c r="G241" s="241" t="s">
        <v>718</v>
      </c>
      <c r="H241" s="241" t="s">
        <v>718</v>
      </c>
      <c r="I241" s="243">
        <v>773.3</v>
      </c>
      <c r="J241" s="243">
        <v>709.7</v>
      </c>
      <c r="K241" s="243">
        <v>676.4</v>
      </c>
      <c r="L241" s="244">
        <v>25</v>
      </c>
      <c r="M241" s="241" t="s">
        <v>855</v>
      </c>
      <c r="N241" s="112" t="s">
        <v>855</v>
      </c>
      <c r="O241" s="243">
        <v>188216.53</v>
      </c>
      <c r="P241" s="243">
        <v>243.39393508340879</v>
      </c>
      <c r="Q241" s="243">
        <v>2146.5239829302991</v>
      </c>
      <c r="R241" s="152"/>
      <c r="T241" s="151"/>
    </row>
    <row r="242" spans="1:20" ht="35.25" x14ac:dyDescent="0.5">
      <c r="A242" s="3">
        <v>1</v>
      </c>
      <c r="B242" s="245">
        <v>121</v>
      </c>
      <c r="C242" s="246" t="s">
        <v>1626</v>
      </c>
      <c r="D242" s="241">
        <v>1982</v>
      </c>
      <c r="E242" s="241"/>
      <c r="F242" s="242" t="s">
        <v>1273</v>
      </c>
      <c r="G242" s="241">
        <v>5</v>
      </c>
      <c r="H242" s="241">
        <v>1</v>
      </c>
      <c r="I242" s="243">
        <v>773.3</v>
      </c>
      <c r="J242" s="243">
        <v>709.7</v>
      </c>
      <c r="K242" s="243">
        <v>676.4</v>
      </c>
      <c r="L242" s="244">
        <v>25</v>
      </c>
      <c r="M242" s="241" t="s">
        <v>260</v>
      </c>
      <c r="N242" s="112" t="s">
        <v>262</v>
      </c>
      <c r="O242" s="243">
        <v>188216.53</v>
      </c>
      <c r="P242" s="243">
        <v>243.39393508340879</v>
      </c>
      <c r="Q242" s="243">
        <v>2146.5239829302991</v>
      </c>
      <c r="R242" s="152"/>
      <c r="T242" s="151"/>
    </row>
    <row r="243" spans="1:20" ht="35.25" x14ac:dyDescent="0.5">
      <c r="B243" s="240" t="s">
        <v>818</v>
      </c>
      <c r="C243" s="246"/>
      <c r="D243" s="241" t="s">
        <v>718</v>
      </c>
      <c r="E243" s="241" t="s">
        <v>718</v>
      </c>
      <c r="F243" s="242" t="s">
        <v>718</v>
      </c>
      <c r="G243" s="241" t="s">
        <v>718</v>
      </c>
      <c r="H243" s="241" t="s">
        <v>718</v>
      </c>
      <c r="I243" s="243">
        <v>3094.98</v>
      </c>
      <c r="J243" s="243">
        <v>2793.4</v>
      </c>
      <c r="K243" s="243">
        <v>2250.5</v>
      </c>
      <c r="L243" s="244">
        <v>157</v>
      </c>
      <c r="M243" s="241" t="s">
        <v>855</v>
      </c>
      <c r="N243" s="112" t="s">
        <v>855</v>
      </c>
      <c r="O243" s="243">
        <v>159122.38</v>
      </c>
      <c r="P243" s="243">
        <v>51.413055980975649</v>
      </c>
      <c r="Q243" s="243">
        <v>3259.66</v>
      </c>
      <c r="R243" s="152"/>
      <c r="T243" s="151"/>
    </row>
    <row r="244" spans="1:20" ht="35.25" x14ac:dyDescent="0.5">
      <c r="A244" s="3">
        <v>1</v>
      </c>
      <c r="B244" s="245">
        <v>122</v>
      </c>
      <c r="C244" s="246" t="s">
        <v>1837</v>
      </c>
      <c r="D244" s="241" t="s">
        <v>365</v>
      </c>
      <c r="E244" s="241"/>
      <c r="F244" s="242" t="s">
        <v>261</v>
      </c>
      <c r="G244" s="241">
        <v>5</v>
      </c>
      <c r="H244" s="241">
        <v>4</v>
      </c>
      <c r="I244" s="243">
        <v>3094.98</v>
      </c>
      <c r="J244" s="243">
        <v>2793.4</v>
      </c>
      <c r="K244" s="243">
        <v>2250.5</v>
      </c>
      <c r="L244" s="244">
        <v>157</v>
      </c>
      <c r="M244" s="241" t="s">
        <v>263</v>
      </c>
      <c r="N244" s="112" t="s">
        <v>1844</v>
      </c>
      <c r="O244" s="243">
        <v>159122.38</v>
      </c>
      <c r="P244" s="243">
        <v>51.413055980975649</v>
      </c>
      <c r="Q244" s="243">
        <v>3259.66</v>
      </c>
      <c r="R244" s="152"/>
      <c r="T244" s="151"/>
    </row>
    <row r="245" spans="1:20" ht="35.25" x14ac:dyDescent="0.5">
      <c r="B245" s="240" t="s">
        <v>816</v>
      </c>
      <c r="C245" s="246"/>
      <c r="D245" s="241" t="s">
        <v>718</v>
      </c>
      <c r="E245" s="241" t="s">
        <v>718</v>
      </c>
      <c r="F245" s="242" t="s">
        <v>718</v>
      </c>
      <c r="G245" s="241" t="s">
        <v>718</v>
      </c>
      <c r="H245" s="241" t="s">
        <v>718</v>
      </c>
      <c r="I245" s="243">
        <v>2034.7</v>
      </c>
      <c r="J245" s="243">
        <v>1884.7</v>
      </c>
      <c r="K245" s="243">
        <v>1600.6</v>
      </c>
      <c r="L245" s="244">
        <v>104</v>
      </c>
      <c r="M245" s="241" t="s">
        <v>855</v>
      </c>
      <c r="N245" s="112" t="s">
        <v>855</v>
      </c>
      <c r="O245" s="243">
        <v>4030893.68</v>
      </c>
      <c r="P245" s="243">
        <v>1981.0751855310366</v>
      </c>
      <c r="Q245" s="243">
        <v>4470.1335823462923</v>
      </c>
      <c r="R245" s="152"/>
      <c r="T245" s="151"/>
    </row>
    <row r="246" spans="1:20" ht="35.25" x14ac:dyDescent="0.5">
      <c r="A246" s="3">
        <v>1</v>
      </c>
      <c r="B246" s="245">
        <v>123</v>
      </c>
      <c r="C246" s="246" t="s">
        <v>2203</v>
      </c>
      <c r="D246" s="241">
        <v>1982</v>
      </c>
      <c r="E246" s="241"/>
      <c r="F246" s="242" t="s">
        <v>261</v>
      </c>
      <c r="G246" s="241">
        <v>3</v>
      </c>
      <c r="H246" s="241">
        <v>4</v>
      </c>
      <c r="I246" s="243">
        <v>2034.7</v>
      </c>
      <c r="J246" s="243">
        <v>1884.7</v>
      </c>
      <c r="K246" s="243">
        <v>1600.6</v>
      </c>
      <c r="L246" s="244">
        <v>104</v>
      </c>
      <c r="M246" s="241" t="s">
        <v>263</v>
      </c>
      <c r="N246" s="112" t="s">
        <v>282</v>
      </c>
      <c r="O246" s="243">
        <v>4030893.68</v>
      </c>
      <c r="P246" s="243">
        <v>1981.0751855310366</v>
      </c>
      <c r="Q246" s="243">
        <v>4470.1335823462923</v>
      </c>
      <c r="R246" s="152"/>
      <c r="T246" s="151"/>
    </row>
    <row r="247" spans="1:20" ht="35.25" x14ac:dyDescent="0.5">
      <c r="B247" s="240" t="s">
        <v>783</v>
      </c>
      <c r="C247" s="246"/>
      <c r="D247" s="241" t="s">
        <v>718</v>
      </c>
      <c r="E247" s="241" t="s">
        <v>718</v>
      </c>
      <c r="F247" s="242" t="s">
        <v>718</v>
      </c>
      <c r="G247" s="241" t="s">
        <v>718</v>
      </c>
      <c r="H247" s="241" t="s">
        <v>718</v>
      </c>
      <c r="I247" s="243">
        <v>4570.2</v>
      </c>
      <c r="J247" s="243">
        <v>3647.2</v>
      </c>
      <c r="K247" s="243">
        <v>3647.2</v>
      </c>
      <c r="L247" s="244">
        <v>279</v>
      </c>
      <c r="M247" s="241" t="s">
        <v>855</v>
      </c>
      <c r="N247" s="112" t="s">
        <v>855</v>
      </c>
      <c r="O247" s="243">
        <v>725208.37</v>
      </c>
      <c r="P247" s="243">
        <v>158.68197671874316</v>
      </c>
      <c r="Q247" s="243">
        <v>2619.9341322480418</v>
      </c>
      <c r="R247" s="152"/>
      <c r="T247" s="151"/>
    </row>
    <row r="248" spans="1:20" ht="35.25" x14ac:dyDescent="0.5">
      <c r="A248" s="3">
        <v>1</v>
      </c>
      <c r="B248" s="245">
        <v>124</v>
      </c>
      <c r="C248" s="246" t="s">
        <v>2655</v>
      </c>
      <c r="D248" s="241">
        <v>1971</v>
      </c>
      <c r="E248" s="241"/>
      <c r="F248" s="242" t="s">
        <v>261</v>
      </c>
      <c r="G248" s="241">
        <v>5</v>
      </c>
      <c r="H248" s="241">
        <v>2</v>
      </c>
      <c r="I248" s="243">
        <v>4570.2</v>
      </c>
      <c r="J248" s="243">
        <v>3647.2</v>
      </c>
      <c r="K248" s="243">
        <v>3647.2</v>
      </c>
      <c r="L248" s="244">
        <v>279</v>
      </c>
      <c r="M248" s="241" t="s">
        <v>260</v>
      </c>
      <c r="N248" s="112" t="s">
        <v>262</v>
      </c>
      <c r="O248" s="243">
        <v>725208.37</v>
      </c>
      <c r="P248" s="243">
        <v>158.68197671874316</v>
      </c>
      <c r="Q248" s="243">
        <v>2619.9341322480418</v>
      </c>
      <c r="R248" s="152"/>
      <c r="T248" s="151"/>
    </row>
  </sheetData>
  <mergeCells count="23"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0:Q90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</mergeCells>
  <pageMargins left="0" right="0" top="0" bottom="0" header="0" footer="0"/>
  <pageSetup paperSize="9" scale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F76"/>
  <sheetViews>
    <sheetView topLeftCell="A43" zoomScale="60" zoomScaleNormal="60" workbookViewId="0">
      <selection activeCell="P73" sqref="P73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28"/>
      <c r="D1" s="387" t="s">
        <v>1023</v>
      </c>
      <c r="E1" s="387"/>
      <c r="F1" s="387"/>
    </row>
    <row r="2" spans="1:6" ht="53.25" customHeight="1" x14ac:dyDescent="0.25">
      <c r="C2" s="389" t="s">
        <v>1014</v>
      </c>
      <c r="D2" s="389"/>
      <c r="E2" s="389"/>
      <c r="F2" s="389"/>
    </row>
    <row r="3" spans="1:6" ht="104.25" customHeight="1" x14ac:dyDescent="0.25">
      <c r="A3" s="390" t="s">
        <v>1024</v>
      </c>
      <c r="B3" s="390"/>
      <c r="C3" s="390"/>
      <c r="D3" s="390"/>
      <c r="E3" s="390"/>
      <c r="F3" s="390"/>
    </row>
    <row r="4" spans="1:6" x14ac:dyDescent="0.25">
      <c r="A4" s="391" t="s">
        <v>6</v>
      </c>
      <c r="B4" s="391" t="s">
        <v>710</v>
      </c>
      <c r="C4" s="388" t="s">
        <v>711</v>
      </c>
      <c r="D4" s="388" t="s">
        <v>1025</v>
      </c>
      <c r="E4" s="388" t="s">
        <v>713</v>
      </c>
      <c r="F4" s="388" t="s">
        <v>714</v>
      </c>
    </row>
    <row r="5" spans="1:6" ht="156.75" customHeight="1" x14ac:dyDescent="0.25">
      <c r="A5" s="392"/>
      <c r="B5" s="392"/>
      <c r="C5" s="393"/>
      <c r="D5" s="388"/>
      <c r="E5" s="388"/>
      <c r="F5" s="388"/>
    </row>
    <row r="6" spans="1:6" ht="23.25" x14ac:dyDescent="0.25">
      <c r="A6" s="392"/>
      <c r="B6" s="392"/>
      <c r="C6" s="29" t="s">
        <v>715</v>
      </c>
      <c r="D6" s="29" t="s">
        <v>257</v>
      </c>
      <c r="E6" s="29" t="s">
        <v>37</v>
      </c>
      <c r="F6" s="29" t="s">
        <v>36</v>
      </c>
    </row>
    <row r="7" spans="1:6" ht="23.25" x14ac:dyDescent="0.35">
      <c r="A7" s="30">
        <v>1</v>
      </c>
      <c r="B7" s="30">
        <v>2</v>
      </c>
      <c r="C7" s="30">
        <v>3</v>
      </c>
      <c r="D7" s="30">
        <v>4</v>
      </c>
      <c r="E7" s="31">
        <v>5</v>
      </c>
      <c r="F7" s="31">
        <v>6</v>
      </c>
    </row>
    <row r="8" spans="1:6" ht="74.25" customHeight="1" x14ac:dyDescent="0.25">
      <c r="A8" s="384" t="s">
        <v>980</v>
      </c>
      <c r="B8" s="385"/>
      <c r="C8" s="385"/>
      <c r="D8" s="385"/>
      <c r="E8" s="385"/>
      <c r="F8" s="386"/>
    </row>
    <row r="9" spans="1:6" ht="23.25" x14ac:dyDescent="0.35">
      <c r="A9" s="30"/>
      <c r="B9" s="100" t="s">
        <v>1868</v>
      </c>
      <c r="C9" s="104">
        <v>44721.18</v>
      </c>
      <c r="D9" s="105">
        <v>1844</v>
      </c>
      <c r="E9" s="102">
        <v>47</v>
      </c>
      <c r="F9" s="104">
        <v>85192247.88000001</v>
      </c>
    </row>
    <row r="10" spans="1:6" ht="23.25" x14ac:dyDescent="0.35">
      <c r="A10" s="30"/>
      <c r="B10" s="99" t="s">
        <v>1611</v>
      </c>
      <c r="C10" s="104">
        <v>33695.279999999999</v>
      </c>
      <c r="D10" s="105">
        <v>1359</v>
      </c>
      <c r="E10" s="102">
        <v>33</v>
      </c>
      <c r="F10" s="104">
        <v>51357504.920000009</v>
      </c>
    </row>
    <row r="11" spans="1:6" ht="23.25" x14ac:dyDescent="0.35">
      <c r="A11" s="30">
        <v>1</v>
      </c>
      <c r="B11" s="35" t="s">
        <v>861</v>
      </c>
      <c r="C11" s="36">
        <v>792.7</v>
      </c>
      <c r="D11" s="34">
        <v>42</v>
      </c>
      <c r="E11" s="34">
        <v>1</v>
      </c>
      <c r="F11" s="37">
        <v>2123521.14</v>
      </c>
    </row>
    <row r="12" spans="1:6" ht="23.25" x14ac:dyDescent="0.35">
      <c r="A12" s="30">
        <v>2</v>
      </c>
      <c r="B12" s="35" t="s">
        <v>1313</v>
      </c>
      <c r="C12" s="36">
        <v>12811.8</v>
      </c>
      <c r="D12" s="34">
        <v>434</v>
      </c>
      <c r="E12" s="34">
        <v>8</v>
      </c>
      <c r="F12" s="37">
        <v>14141903.43</v>
      </c>
    </row>
    <row r="13" spans="1:6" ht="23.25" x14ac:dyDescent="0.35">
      <c r="A13" s="30">
        <v>3</v>
      </c>
      <c r="B13" s="35" t="s">
        <v>865</v>
      </c>
      <c r="C13" s="36">
        <v>882.3</v>
      </c>
      <c r="D13" s="34">
        <v>29</v>
      </c>
      <c r="E13" s="34">
        <v>1</v>
      </c>
      <c r="F13" s="37">
        <v>2046844.64</v>
      </c>
    </row>
    <row r="14" spans="1:6" ht="23.25" x14ac:dyDescent="0.35">
      <c r="A14" s="30">
        <v>4</v>
      </c>
      <c r="B14" s="35" t="s">
        <v>870</v>
      </c>
      <c r="C14" s="36">
        <v>1813.2</v>
      </c>
      <c r="D14" s="34">
        <v>156</v>
      </c>
      <c r="E14" s="34">
        <v>1</v>
      </c>
      <c r="F14" s="37">
        <v>5153989.53</v>
      </c>
    </row>
    <row r="15" spans="1:6" ht="23.25" x14ac:dyDescent="0.35">
      <c r="A15" s="30">
        <v>5</v>
      </c>
      <c r="B15" s="35" t="s">
        <v>871</v>
      </c>
      <c r="C15" s="36">
        <v>366.5</v>
      </c>
      <c r="D15" s="34">
        <v>13</v>
      </c>
      <c r="E15" s="34">
        <v>1</v>
      </c>
      <c r="F15" s="37">
        <v>48440.03</v>
      </c>
    </row>
    <row r="16" spans="1:6" ht="23.25" x14ac:dyDescent="0.35">
      <c r="A16" s="30">
        <v>6</v>
      </c>
      <c r="B16" s="35" t="s">
        <v>1314</v>
      </c>
      <c r="C16" s="36">
        <v>872.2</v>
      </c>
      <c r="D16" s="34">
        <v>38</v>
      </c>
      <c r="E16" s="34">
        <v>2</v>
      </c>
      <c r="F16" s="37">
        <v>31767</v>
      </c>
    </row>
    <row r="17" spans="1:6" ht="23.25" x14ac:dyDescent="0.35">
      <c r="A17" s="30">
        <v>7</v>
      </c>
      <c r="B17" s="35" t="s">
        <v>880</v>
      </c>
      <c r="C17" s="36">
        <v>881.98</v>
      </c>
      <c r="D17" s="34">
        <v>48</v>
      </c>
      <c r="E17" s="34">
        <v>2</v>
      </c>
      <c r="F17" s="37">
        <v>3557815.66</v>
      </c>
    </row>
    <row r="18" spans="1:6" ht="23.25" x14ac:dyDescent="0.35">
      <c r="A18" s="30">
        <v>8</v>
      </c>
      <c r="B18" s="35" t="s">
        <v>913</v>
      </c>
      <c r="C18" s="36">
        <v>2093.1</v>
      </c>
      <c r="D18" s="34">
        <v>110</v>
      </c>
      <c r="E18" s="34">
        <v>3</v>
      </c>
      <c r="F18" s="37">
        <v>223917.22</v>
      </c>
    </row>
    <row r="19" spans="1:6" ht="23.25" x14ac:dyDescent="0.35">
      <c r="A19" s="30">
        <v>9</v>
      </c>
      <c r="B19" s="35" t="s">
        <v>885</v>
      </c>
      <c r="C19" s="36">
        <v>755.8</v>
      </c>
      <c r="D19" s="34">
        <v>20</v>
      </c>
      <c r="E19" s="34">
        <v>1</v>
      </c>
      <c r="F19" s="37">
        <v>3265341.36</v>
      </c>
    </row>
    <row r="20" spans="1:6" ht="23.25" x14ac:dyDescent="0.35">
      <c r="A20" s="30">
        <v>10</v>
      </c>
      <c r="B20" s="35" t="s">
        <v>888</v>
      </c>
      <c r="C20" s="36">
        <v>1840.2</v>
      </c>
      <c r="D20" s="34">
        <v>77</v>
      </c>
      <c r="E20" s="34">
        <v>1</v>
      </c>
      <c r="F20" s="37">
        <v>97672.62</v>
      </c>
    </row>
    <row r="21" spans="1:6" ht="23.25" x14ac:dyDescent="0.35">
      <c r="A21" s="30">
        <v>11</v>
      </c>
      <c r="B21" s="35" t="s">
        <v>1315</v>
      </c>
      <c r="C21" s="36">
        <v>1621.7</v>
      </c>
      <c r="D21" s="34">
        <v>58</v>
      </c>
      <c r="E21" s="34">
        <v>3</v>
      </c>
      <c r="F21" s="37">
        <v>7637123.5900000008</v>
      </c>
    </row>
    <row r="22" spans="1:6" ht="23.25" x14ac:dyDescent="0.35">
      <c r="A22" s="30">
        <v>12</v>
      </c>
      <c r="B22" s="35" t="s">
        <v>1316</v>
      </c>
      <c r="C22" s="36">
        <v>1598.9</v>
      </c>
      <c r="D22" s="34">
        <v>38</v>
      </c>
      <c r="E22" s="34">
        <v>1</v>
      </c>
      <c r="F22" s="37">
        <v>2434994.4500000002</v>
      </c>
    </row>
    <row r="23" spans="1:6" ht="23.25" x14ac:dyDescent="0.35">
      <c r="A23" s="30">
        <v>13</v>
      </c>
      <c r="B23" s="35" t="s">
        <v>901</v>
      </c>
      <c r="C23" s="36">
        <v>465</v>
      </c>
      <c r="D23" s="34">
        <v>26</v>
      </c>
      <c r="E23" s="34">
        <v>1</v>
      </c>
      <c r="F23" s="37">
        <v>89459.11</v>
      </c>
    </row>
    <row r="24" spans="1:6" ht="23.25" x14ac:dyDescent="0.35">
      <c r="A24" s="30">
        <v>14</v>
      </c>
      <c r="B24" s="35" t="s">
        <v>928</v>
      </c>
      <c r="C24" s="36">
        <v>861.5</v>
      </c>
      <c r="D24" s="34">
        <v>31</v>
      </c>
      <c r="E24" s="34">
        <v>1</v>
      </c>
      <c r="F24" s="37">
        <v>3168456.39</v>
      </c>
    </row>
    <row r="25" spans="1:6" ht="23.25" x14ac:dyDescent="0.35">
      <c r="A25" s="30">
        <v>15</v>
      </c>
      <c r="B25" s="35" t="s">
        <v>908</v>
      </c>
      <c r="C25" s="36">
        <v>2249.1999999999998</v>
      </c>
      <c r="D25" s="34">
        <v>104</v>
      </c>
      <c r="E25" s="34">
        <v>3</v>
      </c>
      <c r="F25" s="37">
        <v>4966030.97</v>
      </c>
    </row>
    <row r="26" spans="1:6" ht="23.25" x14ac:dyDescent="0.35">
      <c r="A26" s="30">
        <v>16</v>
      </c>
      <c r="B26" s="35" t="s">
        <v>907</v>
      </c>
      <c r="C26" s="36">
        <v>940.4</v>
      </c>
      <c r="D26" s="34">
        <v>26</v>
      </c>
      <c r="E26" s="34">
        <v>1</v>
      </c>
      <c r="F26" s="37">
        <v>1661171.06</v>
      </c>
    </row>
    <row r="27" spans="1:6" ht="23.25" x14ac:dyDescent="0.35">
      <c r="A27" s="30">
        <v>17</v>
      </c>
      <c r="B27" s="35" t="s">
        <v>882</v>
      </c>
      <c r="C27" s="36">
        <v>1743.7</v>
      </c>
      <c r="D27" s="34">
        <v>65</v>
      </c>
      <c r="E27" s="34">
        <v>1</v>
      </c>
      <c r="F27" s="37">
        <v>105794.97</v>
      </c>
    </row>
    <row r="28" spans="1:6" ht="23.25" x14ac:dyDescent="0.35">
      <c r="A28" s="30">
        <v>18</v>
      </c>
      <c r="B28" s="35" t="s">
        <v>877</v>
      </c>
      <c r="C28" s="36">
        <v>1105.0999999999999</v>
      </c>
      <c r="D28" s="34">
        <v>44</v>
      </c>
      <c r="E28" s="34">
        <v>1</v>
      </c>
      <c r="F28" s="37">
        <v>603261.75</v>
      </c>
    </row>
    <row r="29" spans="1:6" ht="23.25" x14ac:dyDescent="0.35">
      <c r="A29" s="30"/>
      <c r="B29" s="99" t="s">
        <v>1866</v>
      </c>
      <c r="C29" s="101">
        <v>5362.3</v>
      </c>
      <c r="D29" s="102">
        <v>244</v>
      </c>
      <c r="E29" s="102">
        <v>8</v>
      </c>
      <c r="F29" s="103">
        <v>11274519.959999999</v>
      </c>
    </row>
    <row r="30" spans="1:6" ht="23.25" x14ac:dyDescent="0.35">
      <c r="A30" s="30">
        <v>1</v>
      </c>
      <c r="B30" s="35" t="s">
        <v>1313</v>
      </c>
      <c r="C30" s="33">
        <v>1180.5999999999999</v>
      </c>
      <c r="D30" s="56">
        <v>60</v>
      </c>
      <c r="E30" s="34">
        <v>3</v>
      </c>
      <c r="F30" s="33">
        <v>4318971.5999999996</v>
      </c>
    </row>
    <row r="31" spans="1:6" ht="23.25" x14ac:dyDescent="0.35">
      <c r="A31" s="30">
        <v>2</v>
      </c>
      <c r="B31" s="35" t="s">
        <v>871</v>
      </c>
      <c r="C31" s="36">
        <v>366.5</v>
      </c>
      <c r="D31" s="34">
        <v>25</v>
      </c>
      <c r="E31" s="34">
        <v>1</v>
      </c>
      <c r="F31" s="37">
        <v>1358175.69</v>
      </c>
    </row>
    <row r="32" spans="1:6" ht="23.25" x14ac:dyDescent="0.35">
      <c r="A32" s="30">
        <v>3</v>
      </c>
      <c r="B32" s="35" t="s">
        <v>1314</v>
      </c>
      <c r="C32" s="36">
        <v>410.7</v>
      </c>
      <c r="D32" s="34">
        <v>25</v>
      </c>
      <c r="E32" s="34">
        <v>1</v>
      </c>
      <c r="F32" s="37">
        <v>60184.81</v>
      </c>
    </row>
    <row r="33" spans="1:6" ht="23.25" x14ac:dyDescent="0.35">
      <c r="A33" s="30">
        <v>4</v>
      </c>
      <c r="B33" s="35" t="s">
        <v>913</v>
      </c>
      <c r="C33" s="36">
        <v>306.60000000000002</v>
      </c>
      <c r="D33" s="34">
        <v>21</v>
      </c>
      <c r="E33" s="34">
        <v>1</v>
      </c>
      <c r="F33" s="37">
        <v>1003273.4</v>
      </c>
    </row>
    <row r="34" spans="1:6" ht="23.25" x14ac:dyDescent="0.35">
      <c r="A34" s="30">
        <v>5</v>
      </c>
      <c r="B34" s="35" t="s">
        <v>888</v>
      </c>
      <c r="C34" s="36">
        <v>1840.2</v>
      </c>
      <c r="D34" s="34">
        <v>77</v>
      </c>
      <c r="E34" s="34">
        <v>1</v>
      </c>
      <c r="F34" s="37">
        <v>4407071.78</v>
      </c>
    </row>
    <row r="35" spans="1:6" ht="23.25" x14ac:dyDescent="0.35">
      <c r="A35" s="30">
        <v>6</v>
      </c>
      <c r="B35" s="35" t="s">
        <v>1647</v>
      </c>
      <c r="C35" s="36">
        <v>1257.7</v>
      </c>
      <c r="D35" s="34">
        <v>36</v>
      </c>
      <c r="E35" s="34">
        <v>1</v>
      </c>
      <c r="F35" s="37">
        <v>126842.68</v>
      </c>
    </row>
    <row r="36" spans="1:6" ht="23.25" x14ac:dyDescent="0.35">
      <c r="A36" s="30"/>
      <c r="B36" s="99" t="s">
        <v>2755</v>
      </c>
      <c r="C36" s="101">
        <v>5663.5999999999995</v>
      </c>
      <c r="D36" s="102">
        <v>241</v>
      </c>
      <c r="E36" s="102">
        <v>6</v>
      </c>
      <c r="F36" s="103">
        <v>22560223</v>
      </c>
    </row>
    <row r="37" spans="1:6" ht="23.25" x14ac:dyDescent="0.35">
      <c r="A37" s="30">
        <v>1</v>
      </c>
      <c r="B37" s="35" t="s">
        <v>913</v>
      </c>
      <c r="C37" s="36">
        <v>1786.5</v>
      </c>
      <c r="D37" s="34">
        <v>89</v>
      </c>
      <c r="E37" s="34">
        <v>2</v>
      </c>
      <c r="F37" s="37">
        <v>6014300</v>
      </c>
    </row>
    <row r="38" spans="1:6" ht="23.25" x14ac:dyDescent="0.35">
      <c r="A38" s="30">
        <v>2</v>
      </c>
      <c r="B38" s="35" t="s">
        <v>1314</v>
      </c>
      <c r="C38" s="36">
        <v>410.7</v>
      </c>
      <c r="D38" s="34">
        <v>25</v>
      </c>
      <c r="E38" s="34">
        <v>1</v>
      </c>
      <c r="F38" s="37">
        <v>2215379.62</v>
      </c>
    </row>
    <row r="39" spans="1:6" ht="23.25" x14ac:dyDescent="0.35">
      <c r="A39" s="30">
        <v>3</v>
      </c>
      <c r="B39" s="35" t="s">
        <v>901</v>
      </c>
      <c r="C39" s="36">
        <v>465</v>
      </c>
      <c r="D39" s="34">
        <v>26</v>
      </c>
      <c r="E39" s="34">
        <v>1</v>
      </c>
      <c r="F39" s="37">
        <v>4467095.37</v>
      </c>
    </row>
    <row r="40" spans="1:6" ht="23.25" x14ac:dyDescent="0.35">
      <c r="A40" s="30">
        <v>4</v>
      </c>
      <c r="B40" s="35" t="s">
        <v>882</v>
      </c>
      <c r="C40" s="36">
        <v>1743.7</v>
      </c>
      <c r="D40" s="34">
        <v>65</v>
      </c>
      <c r="E40" s="34">
        <v>1</v>
      </c>
      <c r="F40" s="37">
        <v>5876069.2400000002</v>
      </c>
    </row>
    <row r="41" spans="1:6" ht="23.25" x14ac:dyDescent="0.35">
      <c r="A41" s="30">
        <v>5</v>
      </c>
      <c r="B41" s="35" t="s">
        <v>1647</v>
      </c>
      <c r="C41" s="36">
        <v>1257.7</v>
      </c>
      <c r="D41" s="34">
        <v>36</v>
      </c>
      <c r="E41" s="34">
        <v>1</v>
      </c>
      <c r="F41" s="37">
        <v>3987378.77</v>
      </c>
    </row>
    <row r="42" spans="1:6" ht="72" customHeight="1" x14ac:dyDescent="0.25">
      <c r="A42" s="384" t="s">
        <v>1358</v>
      </c>
      <c r="B42" s="385"/>
      <c r="C42" s="385"/>
      <c r="D42" s="385"/>
      <c r="E42" s="385"/>
      <c r="F42" s="386"/>
    </row>
    <row r="43" spans="1:6" ht="23.25" x14ac:dyDescent="0.35">
      <c r="A43" s="30"/>
      <c r="B43" s="32" t="s">
        <v>1012</v>
      </c>
      <c r="C43" s="104">
        <v>306147.37999999995</v>
      </c>
      <c r="D43" s="105">
        <v>12838</v>
      </c>
      <c r="E43" s="117">
        <v>124</v>
      </c>
      <c r="F43" s="104">
        <v>62235117.490000002</v>
      </c>
    </row>
    <row r="44" spans="1:6" ht="23.25" x14ac:dyDescent="0.35">
      <c r="A44" s="30">
        <v>1</v>
      </c>
      <c r="B44" s="35" t="s">
        <v>861</v>
      </c>
      <c r="C44" s="36">
        <v>13682.619999999999</v>
      </c>
      <c r="D44" s="56">
        <v>744</v>
      </c>
      <c r="E44" s="59">
        <v>6</v>
      </c>
      <c r="F44" s="37">
        <v>3985118.04</v>
      </c>
    </row>
    <row r="45" spans="1:6" ht="23.25" x14ac:dyDescent="0.35">
      <c r="A45" s="30">
        <v>2</v>
      </c>
      <c r="B45" s="35" t="s">
        <v>862</v>
      </c>
      <c r="C45" s="36">
        <v>4101.7</v>
      </c>
      <c r="D45" s="56">
        <v>111</v>
      </c>
      <c r="E45" s="59">
        <v>1</v>
      </c>
      <c r="F45" s="37">
        <v>418959.01</v>
      </c>
    </row>
    <row r="46" spans="1:6" ht="23.25" x14ac:dyDescent="0.35">
      <c r="A46" s="30">
        <v>3</v>
      </c>
      <c r="B46" s="35" t="s">
        <v>865</v>
      </c>
      <c r="C46" s="36">
        <v>2327.5</v>
      </c>
      <c r="D46" s="56">
        <v>106</v>
      </c>
      <c r="E46" s="59">
        <v>3</v>
      </c>
      <c r="F46" s="37">
        <v>35763.019999999997</v>
      </c>
    </row>
    <row r="47" spans="1:6" ht="23.25" x14ac:dyDescent="0.35">
      <c r="A47" s="30">
        <v>4</v>
      </c>
      <c r="B47" s="35" t="s">
        <v>1313</v>
      </c>
      <c r="C47" s="36">
        <v>26767.339999999997</v>
      </c>
      <c r="D47" s="56">
        <v>1136</v>
      </c>
      <c r="E47" s="59">
        <v>16</v>
      </c>
      <c r="F47" s="37">
        <v>2018294.8699999996</v>
      </c>
    </row>
    <row r="48" spans="1:6" ht="23.25" x14ac:dyDescent="0.35">
      <c r="A48" s="30">
        <v>5</v>
      </c>
      <c r="B48" s="35" t="s">
        <v>870</v>
      </c>
      <c r="C48" s="36">
        <v>14909.5</v>
      </c>
      <c r="D48" s="56">
        <v>477</v>
      </c>
      <c r="E48" s="59">
        <v>7</v>
      </c>
      <c r="F48" s="37">
        <v>2694049.8499999996</v>
      </c>
    </row>
    <row r="49" spans="1:6" ht="23.25" x14ac:dyDescent="0.35">
      <c r="A49" s="30">
        <v>6</v>
      </c>
      <c r="B49" s="35" t="s">
        <v>869</v>
      </c>
      <c r="C49" s="36">
        <v>3874.7000000000003</v>
      </c>
      <c r="D49" s="56">
        <v>141</v>
      </c>
      <c r="E49" s="59">
        <v>4</v>
      </c>
      <c r="F49" s="37">
        <v>3561217.53</v>
      </c>
    </row>
    <row r="50" spans="1:6" ht="23.25" x14ac:dyDescent="0.35">
      <c r="A50" s="30">
        <v>7</v>
      </c>
      <c r="B50" s="35" t="s">
        <v>913</v>
      </c>
      <c r="C50" s="36">
        <v>56264.920000000006</v>
      </c>
      <c r="D50" s="56">
        <v>1785</v>
      </c>
      <c r="E50" s="59">
        <v>28</v>
      </c>
      <c r="F50" s="37">
        <v>18237957.009999994</v>
      </c>
    </row>
    <row r="51" spans="1:6" ht="23.25" x14ac:dyDescent="0.35">
      <c r="A51" s="30">
        <v>8</v>
      </c>
      <c r="B51" s="35" t="s">
        <v>1517</v>
      </c>
      <c r="C51" s="36">
        <v>47621.47</v>
      </c>
      <c r="D51" s="56">
        <v>2263</v>
      </c>
      <c r="E51" s="59">
        <v>15</v>
      </c>
      <c r="F51" s="37">
        <v>5257534.7999999989</v>
      </c>
    </row>
    <row r="52" spans="1:6" ht="23.25" x14ac:dyDescent="0.35">
      <c r="A52" s="30">
        <v>9</v>
      </c>
      <c r="B52" s="35" t="s">
        <v>1518</v>
      </c>
      <c r="C52" s="36">
        <v>45795.1</v>
      </c>
      <c r="D52" s="56">
        <v>2257</v>
      </c>
      <c r="E52" s="59">
        <v>6</v>
      </c>
      <c r="F52" s="37">
        <v>1537584.94</v>
      </c>
    </row>
    <row r="53" spans="1:6" ht="23.25" x14ac:dyDescent="0.35">
      <c r="A53" s="30">
        <v>10</v>
      </c>
      <c r="B53" s="35" t="s">
        <v>868</v>
      </c>
      <c r="C53" s="36">
        <v>6959.2</v>
      </c>
      <c r="D53" s="56">
        <v>259</v>
      </c>
      <c r="E53" s="59">
        <v>2</v>
      </c>
      <c r="F53" s="37">
        <v>3231773.15</v>
      </c>
    </row>
    <row r="54" spans="1:6" ht="23.25" x14ac:dyDescent="0.35">
      <c r="A54" s="30">
        <v>11</v>
      </c>
      <c r="B54" s="35" t="s">
        <v>1519</v>
      </c>
      <c r="C54" s="36">
        <v>1317.6</v>
      </c>
      <c r="D54" s="56">
        <v>50</v>
      </c>
      <c r="E54" s="59">
        <v>2</v>
      </c>
      <c r="F54" s="37">
        <v>35323.410000000003</v>
      </c>
    </row>
    <row r="55" spans="1:6" ht="23.25" x14ac:dyDescent="0.35">
      <c r="A55" s="30">
        <v>12</v>
      </c>
      <c r="B55" s="35" t="s">
        <v>929</v>
      </c>
      <c r="C55" s="36">
        <v>3121</v>
      </c>
      <c r="D55" s="56">
        <v>171</v>
      </c>
      <c r="E55" s="59">
        <v>1</v>
      </c>
      <c r="F55" s="37">
        <v>766743.64</v>
      </c>
    </row>
    <row r="56" spans="1:6" ht="23.25" x14ac:dyDescent="0.35">
      <c r="A56" s="30">
        <v>13</v>
      </c>
      <c r="B56" s="35" t="s">
        <v>896</v>
      </c>
      <c r="C56" s="36">
        <v>9080.32</v>
      </c>
      <c r="D56" s="56">
        <v>322</v>
      </c>
      <c r="E56" s="59">
        <v>4</v>
      </c>
      <c r="F56" s="37">
        <v>2314787.7800000003</v>
      </c>
    </row>
    <row r="57" spans="1:6" ht="23.25" x14ac:dyDescent="0.35">
      <c r="A57" s="30">
        <v>14</v>
      </c>
      <c r="B57" s="35" t="s">
        <v>877</v>
      </c>
      <c r="C57" s="36">
        <v>5978.9000000000005</v>
      </c>
      <c r="D57" s="56">
        <v>232</v>
      </c>
      <c r="E57" s="59">
        <v>2</v>
      </c>
      <c r="F57" s="37">
        <v>625797.62</v>
      </c>
    </row>
    <row r="58" spans="1:6" ht="23.25" x14ac:dyDescent="0.35">
      <c r="A58" s="30">
        <v>15</v>
      </c>
      <c r="B58" s="35" t="s">
        <v>880</v>
      </c>
      <c r="C58" s="36">
        <v>4174.76</v>
      </c>
      <c r="D58" s="56">
        <v>92</v>
      </c>
      <c r="E58" s="59">
        <v>2</v>
      </c>
      <c r="F58" s="37">
        <v>243092.59999999998</v>
      </c>
    </row>
    <row r="59" spans="1:6" ht="23.25" x14ac:dyDescent="0.35">
      <c r="A59" s="30">
        <v>16</v>
      </c>
      <c r="B59" s="35" t="s">
        <v>892</v>
      </c>
      <c r="C59" s="36">
        <v>15972.619999999999</v>
      </c>
      <c r="D59" s="56">
        <v>615</v>
      </c>
      <c r="E59" s="59">
        <v>2</v>
      </c>
      <c r="F59" s="37">
        <v>2173791.21</v>
      </c>
    </row>
    <row r="60" spans="1:6" ht="23.25" x14ac:dyDescent="0.35">
      <c r="A60" s="30">
        <v>17</v>
      </c>
      <c r="B60" s="35" t="s">
        <v>895</v>
      </c>
      <c r="C60" s="36">
        <v>3408</v>
      </c>
      <c r="D60" s="56">
        <v>189</v>
      </c>
      <c r="E60" s="59">
        <v>3</v>
      </c>
      <c r="F60" s="37">
        <v>712563.45</v>
      </c>
    </row>
    <row r="61" spans="1:6" ht="23.25" x14ac:dyDescent="0.35">
      <c r="A61" s="30">
        <v>18</v>
      </c>
      <c r="B61" s="35" t="s">
        <v>928</v>
      </c>
      <c r="C61" s="36">
        <v>677.1</v>
      </c>
      <c r="D61" s="56">
        <v>37</v>
      </c>
      <c r="E61" s="59">
        <v>1</v>
      </c>
      <c r="F61" s="37">
        <v>39413.129999999997</v>
      </c>
    </row>
    <row r="62" spans="1:6" ht="23.25" x14ac:dyDescent="0.35">
      <c r="A62" s="30">
        <v>19</v>
      </c>
      <c r="B62" s="35" t="s">
        <v>872</v>
      </c>
      <c r="C62" s="36">
        <v>805.6</v>
      </c>
      <c r="D62" s="56">
        <v>44</v>
      </c>
      <c r="E62" s="59">
        <v>1</v>
      </c>
      <c r="F62" s="37">
        <v>275468.56</v>
      </c>
    </row>
    <row r="63" spans="1:6" ht="23.25" x14ac:dyDescent="0.35">
      <c r="A63" s="30">
        <v>20</v>
      </c>
      <c r="B63" s="35" t="s">
        <v>915</v>
      </c>
      <c r="C63" s="36">
        <v>1423.3</v>
      </c>
      <c r="D63" s="56">
        <v>37</v>
      </c>
      <c r="E63" s="59">
        <v>1</v>
      </c>
      <c r="F63" s="37">
        <v>50753.95</v>
      </c>
    </row>
    <row r="64" spans="1:6" ht="23.25" x14ac:dyDescent="0.35">
      <c r="A64" s="30">
        <v>21</v>
      </c>
      <c r="B64" s="35" t="s">
        <v>926</v>
      </c>
      <c r="C64" s="36">
        <v>13349.95</v>
      </c>
      <c r="D64" s="56">
        <v>640</v>
      </c>
      <c r="E64" s="59">
        <v>4</v>
      </c>
      <c r="F64" s="37">
        <v>5784912.8800000008</v>
      </c>
    </row>
    <row r="65" spans="1:6" ht="23.25" x14ac:dyDescent="0.35">
      <c r="A65" s="30">
        <v>22</v>
      </c>
      <c r="B65" s="35" t="s">
        <v>1318</v>
      </c>
      <c r="C65" s="36">
        <v>418.1</v>
      </c>
      <c r="D65" s="56">
        <v>12</v>
      </c>
      <c r="E65" s="59">
        <v>1</v>
      </c>
      <c r="F65" s="37">
        <v>222759.59</v>
      </c>
    </row>
    <row r="66" spans="1:6" ht="23.25" x14ac:dyDescent="0.35">
      <c r="A66" s="30">
        <v>23</v>
      </c>
      <c r="B66" s="35" t="s">
        <v>935</v>
      </c>
      <c r="C66" s="36">
        <v>344.6</v>
      </c>
      <c r="D66" s="56">
        <v>15</v>
      </c>
      <c r="E66" s="59">
        <v>1</v>
      </c>
      <c r="F66" s="37">
        <v>137654.99000000002</v>
      </c>
    </row>
    <row r="67" spans="1:6" ht="23.25" x14ac:dyDescent="0.35">
      <c r="A67" s="30">
        <v>24</v>
      </c>
      <c r="B67" s="35" t="s">
        <v>884</v>
      </c>
      <c r="C67" s="36">
        <v>3508.9</v>
      </c>
      <c r="D67" s="56">
        <v>145</v>
      </c>
      <c r="E67" s="59">
        <v>1</v>
      </c>
      <c r="F67" s="37">
        <v>1522500</v>
      </c>
    </row>
    <row r="68" spans="1:6" ht="23.25" x14ac:dyDescent="0.35">
      <c r="A68" s="30">
        <v>25</v>
      </c>
      <c r="B68" s="35" t="s">
        <v>891</v>
      </c>
      <c r="C68" s="36">
        <v>719.4</v>
      </c>
      <c r="D68" s="56">
        <v>30</v>
      </c>
      <c r="E68" s="59">
        <v>1</v>
      </c>
      <c r="F68" s="37">
        <v>58502.98</v>
      </c>
    </row>
    <row r="69" spans="1:6" ht="23.25" x14ac:dyDescent="0.35">
      <c r="A69" s="30">
        <v>26</v>
      </c>
      <c r="B69" s="35" t="s">
        <v>906</v>
      </c>
      <c r="C69" s="36">
        <v>930</v>
      </c>
      <c r="D69" s="56">
        <v>45</v>
      </c>
      <c r="E69" s="59">
        <v>1</v>
      </c>
      <c r="F69" s="37">
        <v>39622.869999999995</v>
      </c>
    </row>
    <row r="70" spans="1:6" ht="23.25" x14ac:dyDescent="0.35">
      <c r="A70" s="30">
        <v>27</v>
      </c>
      <c r="B70" s="35" t="s">
        <v>882</v>
      </c>
      <c r="C70" s="36">
        <v>5432.4</v>
      </c>
      <c r="D70" s="56">
        <v>181</v>
      </c>
      <c r="E70" s="59">
        <v>1</v>
      </c>
      <c r="F70" s="37">
        <v>1045972.2</v>
      </c>
    </row>
    <row r="71" spans="1:6" ht="23.25" x14ac:dyDescent="0.35">
      <c r="A71" s="30">
        <v>28</v>
      </c>
      <c r="B71" s="35" t="s">
        <v>886</v>
      </c>
      <c r="C71" s="36">
        <v>1000</v>
      </c>
      <c r="D71" s="56">
        <v>54</v>
      </c>
      <c r="E71" s="59">
        <v>2</v>
      </c>
      <c r="F71" s="37">
        <v>98453.75</v>
      </c>
    </row>
    <row r="72" spans="1:6" ht="23.25" x14ac:dyDescent="0.35">
      <c r="A72" s="30">
        <v>29</v>
      </c>
      <c r="B72" s="35" t="s">
        <v>1314</v>
      </c>
      <c r="C72" s="36">
        <v>1707.6</v>
      </c>
      <c r="D72" s="56">
        <v>83</v>
      </c>
      <c r="E72" s="59">
        <v>1</v>
      </c>
      <c r="F72" s="37">
        <v>5309.7</v>
      </c>
    </row>
    <row r="73" spans="1:6" ht="23.25" x14ac:dyDescent="0.35">
      <c r="A73" s="30">
        <v>30</v>
      </c>
      <c r="B73" s="35" t="s">
        <v>899</v>
      </c>
      <c r="C73" s="36">
        <v>773.3</v>
      </c>
      <c r="D73" s="56">
        <v>25</v>
      </c>
      <c r="E73" s="59">
        <v>1</v>
      </c>
      <c r="F73" s="37">
        <v>188216.53</v>
      </c>
    </row>
    <row r="74" spans="1:6" ht="23.25" x14ac:dyDescent="0.35">
      <c r="A74" s="30">
        <v>31</v>
      </c>
      <c r="B74" s="35" t="s">
        <v>902</v>
      </c>
      <c r="C74" s="36">
        <v>3094.98</v>
      </c>
      <c r="D74" s="56">
        <v>157</v>
      </c>
      <c r="E74" s="59">
        <v>1</v>
      </c>
      <c r="F74" s="37">
        <v>159122.38</v>
      </c>
    </row>
    <row r="75" spans="1:6" ht="23.25" x14ac:dyDescent="0.35">
      <c r="A75" s="30">
        <v>32</v>
      </c>
      <c r="B75" s="35" t="s">
        <v>901</v>
      </c>
      <c r="C75" s="36">
        <v>2034.7</v>
      </c>
      <c r="D75" s="56">
        <v>104</v>
      </c>
      <c r="E75" s="59">
        <v>1</v>
      </c>
      <c r="F75" s="37">
        <v>4030893.68</v>
      </c>
    </row>
    <row r="76" spans="1:6" ht="23.25" x14ac:dyDescent="0.35">
      <c r="A76" s="30">
        <v>33</v>
      </c>
      <c r="B76" s="35" t="s">
        <v>864</v>
      </c>
      <c r="C76" s="36">
        <v>4570.2</v>
      </c>
      <c r="D76" s="56">
        <v>279</v>
      </c>
      <c r="E76" s="59">
        <v>1</v>
      </c>
      <c r="F76" s="37">
        <v>725208.37</v>
      </c>
    </row>
  </sheetData>
  <mergeCells count="11">
    <mergeCell ref="A42:F42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2022-05-04T08:18:45Z</cp:lastPrinted>
  <dcterms:created xsi:type="dcterms:W3CDTF">2019-03-21T15:19:46Z</dcterms:created>
  <dcterms:modified xsi:type="dcterms:W3CDTF">2022-05-04T08:28:48Z</dcterms:modified>
</cp:coreProperties>
</file>